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pivotCache/pivotCacheDefinition28.xml" ContentType="application/vnd.openxmlformats-officedocument.spreadsheetml.pivotCacheDefinition+xml"/>
  <Override PartName="/xl/pivotCache/pivotCacheRecords28.xml" ContentType="application/vnd.openxmlformats-officedocument.spreadsheetml.pivotCacheRecords+xml"/>
  <Override PartName="/xl/pivotCache/pivotCacheDefinition29.xml" ContentType="application/vnd.openxmlformats-officedocument.spreadsheetml.pivotCacheDefinition+xml"/>
  <Override PartName="/xl/pivotCache/pivotCacheRecords29.xml" ContentType="application/vnd.openxmlformats-officedocument.spreadsheetml.pivotCacheRecords+xml"/>
  <Override PartName="/xl/pivotCache/pivotCacheDefinition30.xml" ContentType="application/vnd.openxmlformats-officedocument.spreadsheetml.pivotCacheDefinition+xml"/>
  <Override PartName="/xl/pivotCache/pivotCacheRecords30.xml" ContentType="application/vnd.openxmlformats-officedocument.spreadsheetml.pivotCacheRecords+xml"/>
  <Override PartName="/xl/pivotCache/pivotCacheDefinition31.xml" ContentType="application/vnd.openxmlformats-officedocument.spreadsheetml.pivotCacheDefinition+xml"/>
  <Override PartName="/xl/pivotCache/pivotCacheRecords31.xml" ContentType="application/vnd.openxmlformats-officedocument.spreadsheetml.pivotCacheRecords+xml"/>
  <Override PartName="/xl/pivotCache/pivotCacheDefinition32.xml" ContentType="application/vnd.openxmlformats-officedocument.spreadsheetml.pivotCacheDefinition+xml"/>
  <Override PartName="/xl/pivotCache/pivotCacheRecords32.xml" ContentType="application/vnd.openxmlformats-officedocument.spreadsheetml.pivotCacheRecords+xml"/>
  <Override PartName="/xl/pivotCache/pivotCacheDefinition33.xml" ContentType="application/vnd.openxmlformats-officedocument.spreadsheetml.pivotCacheDefinition+xml"/>
  <Override PartName="/xl/pivotCache/pivotCacheRecords33.xml" ContentType="application/vnd.openxmlformats-officedocument.spreadsheetml.pivotCacheRecords+xml"/>
  <Override PartName="/xl/pivotCache/pivotCacheDefinition34.xml" ContentType="application/vnd.openxmlformats-officedocument.spreadsheetml.pivotCacheDefinition+xml"/>
  <Override PartName="/xl/pivotCache/pivotCacheRecords34.xml" ContentType="application/vnd.openxmlformats-officedocument.spreadsheetml.pivotCacheRecords+xml"/>
  <Override PartName="/xl/pivotCache/pivotCacheDefinition35.xml" ContentType="application/vnd.openxmlformats-officedocument.spreadsheetml.pivotCacheDefinition+xml"/>
  <Override PartName="/xl/pivotCache/pivotCacheRecords35.xml" ContentType="application/vnd.openxmlformats-officedocument.spreadsheetml.pivotCacheRecords+xml"/>
  <Override PartName="/xl/pivotCache/pivotCacheDefinition36.xml" ContentType="application/vnd.openxmlformats-officedocument.spreadsheetml.pivotCacheDefinition+xml"/>
  <Override PartName="/xl/pivotCache/pivotCacheRecords36.xml" ContentType="application/vnd.openxmlformats-officedocument.spreadsheetml.pivotCacheRecords+xml"/>
  <Override PartName="/xl/pivotCache/pivotCacheDefinition37.xml" ContentType="application/vnd.openxmlformats-officedocument.spreadsheetml.pivotCacheDefinition+xml"/>
  <Override PartName="/xl/pivotCache/pivotCacheRecords3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pivotTables/pivotTable11.xml" ContentType="application/vnd.openxmlformats-officedocument.spreadsheetml.pivotTable+xml"/>
  <Override PartName="/xl/drawings/drawing6.xml" ContentType="application/vnd.openxmlformats-officedocument.drawing+xml"/>
  <Override PartName="/xl/pivotTables/pivotTable12.xml" ContentType="application/vnd.openxmlformats-officedocument.spreadsheetml.pivotTable+xml"/>
  <Override PartName="/xl/drawings/drawing7.xml" ContentType="application/vnd.openxmlformats-officedocument.drawing+xml"/>
  <Override PartName="/xl/pivotTables/pivotTable13.xml" ContentType="application/vnd.openxmlformats-officedocument.spreadsheetml.pivotTable+xml"/>
  <Override PartName="/xl/drawings/drawing8.xml" ContentType="application/vnd.openxmlformats-officedocument.drawing+xml"/>
  <Override PartName="/xl/pivotTables/pivotTable14.xml" ContentType="application/vnd.openxmlformats-officedocument.spreadsheetml.pivotTable+xml"/>
  <Override PartName="/xl/drawings/drawing9.xml" ContentType="application/vnd.openxmlformats-officedocument.drawing+xml"/>
  <Override PartName="/xl/pivotTables/pivotTable15.xml" ContentType="application/vnd.openxmlformats-officedocument.spreadsheetml.pivotTable+xml"/>
  <Override PartName="/xl/drawings/drawing10.xml" ContentType="application/vnd.openxmlformats-officedocument.drawing+xml"/>
  <Override PartName="/xl/pivotTables/pivotTable16.xml" ContentType="application/vnd.openxmlformats-officedocument.spreadsheetml.pivotTable+xml"/>
  <Override PartName="/xl/drawings/drawing11.xml" ContentType="application/vnd.openxmlformats-officedocument.drawing+xml"/>
  <Override PartName="/xl/pivotTables/pivotTable17.xml" ContentType="application/vnd.openxmlformats-officedocument.spreadsheetml.pivotTable+xml"/>
  <Override PartName="/xl/drawings/drawing12.xml" ContentType="application/vnd.openxmlformats-officedocument.drawing+xml"/>
  <Override PartName="/xl/pivotTables/pivotTable18.xml" ContentType="application/vnd.openxmlformats-officedocument.spreadsheetml.pivotTable+xml"/>
  <Override PartName="/xl/drawings/drawing13.xml" ContentType="application/vnd.openxmlformats-officedocument.drawing+xml"/>
  <Override PartName="/xl/pivotTables/pivotTable19.xml" ContentType="application/vnd.openxmlformats-officedocument.spreadsheetml.pivotTable+xml"/>
  <Override PartName="/xl/drawings/drawing14.xml" ContentType="application/vnd.openxmlformats-officedocument.drawing+xml"/>
  <Override PartName="/xl/pivotTables/pivotTable20.xml" ContentType="application/vnd.openxmlformats-officedocument.spreadsheetml.pivotTable+xml"/>
  <Override PartName="/xl/drawings/drawing15.xml" ContentType="application/vnd.openxmlformats-officedocument.drawing+xml"/>
  <Override PartName="/xl/pivotTables/pivotTable21.xml" ContentType="application/vnd.openxmlformats-officedocument.spreadsheetml.pivotTable+xml"/>
  <Override PartName="/xl/drawings/drawing16.xml" ContentType="application/vnd.openxmlformats-officedocument.drawing+xml"/>
  <Override PartName="/xl/pivotTables/pivotTable22.xml" ContentType="application/vnd.openxmlformats-officedocument.spreadsheetml.pivotTable+xml"/>
  <Override PartName="/xl/drawings/drawing17.xml" ContentType="application/vnd.openxmlformats-officedocument.drawing+xml"/>
  <Override PartName="/xl/pivotTables/pivotTable23.xml" ContentType="application/vnd.openxmlformats-officedocument.spreadsheetml.pivotTable+xml"/>
  <Override PartName="/xl/drawings/drawing18.xml" ContentType="application/vnd.openxmlformats-officedocument.drawing+xml"/>
  <Override PartName="/xl/pivotTables/pivotTable24.xml" ContentType="application/vnd.openxmlformats-officedocument.spreadsheetml.pivotTable+xml"/>
  <Override PartName="/xl/drawings/drawing19.xml" ContentType="application/vnd.openxmlformats-officedocument.drawing+xml"/>
  <Override PartName="/xl/pivotTables/pivotTable25.xml" ContentType="application/vnd.openxmlformats-officedocument.spreadsheetml.pivotTable+xml"/>
  <Override PartName="/xl/drawings/drawing20.xml" ContentType="application/vnd.openxmlformats-officedocument.drawing+xml"/>
  <Override PartName="/xl/pivotTables/pivotTable26.xml" ContentType="application/vnd.openxmlformats-officedocument.spreadsheetml.pivotTable+xml"/>
  <Override PartName="/xl/drawings/drawing21.xml" ContentType="application/vnd.openxmlformats-officedocument.drawing+xml"/>
  <Override PartName="/xl/pivotTables/pivotTable27.xml" ContentType="application/vnd.openxmlformats-officedocument.spreadsheetml.pivotTable+xml"/>
  <Override PartName="/xl/drawings/drawing22.xml" ContentType="application/vnd.openxmlformats-officedocument.drawing+xml"/>
  <Override PartName="/xl/pivotTables/pivotTable28.xml" ContentType="application/vnd.openxmlformats-officedocument.spreadsheetml.pivotTable+xml"/>
  <Override PartName="/xl/drawings/drawing23.xml" ContentType="application/vnd.openxmlformats-officedocument.drawing+xml"/>
  <Override PartName="/xl/pivotTables/pivotTable29.xml" ContentType="application/vnd.openxmlformats-officedocument.spreadsheetml.pivotTable+xml"/>
  <Override PartName="/xl/drawings/drawing24.xml" ContentType="application/vnd.openxmlformats-officedocument.drawing+xml"/>
  <Override PartName="/xl/pivotTables/pivotTable30.xml" ContentType="application/vnd.openxmlformats-officedocument.spreadsheetml.pivotTable+xml"/>
  <Override PartName="/xl/drawings/drawing25.xml" ContentType="application/vnd.openxmlformats-officedocument.drawing+xml"/>
  <Override PartName="/xl/pivotTables/pivotTable31.xml" ContentType="application/vnd.openxmlformats-officedocument.spreadsheetml.pivotTable+xml"/>
  <Override PartName="/xl/drawings/drawing26.xml" ContentType="application/vnd.openxmlformats-officedocument.drawing+xml"/>
  <Override PartName="/xl/pivotTables/pivotTable32.xml" ContentType="application/vnd.openxmlformats-officedocument.spreadsheetml.pivotTable+xml"/>
  <Override PartName="/xl/drawings/drawing27.xml" ContentType="application/vnd.openxmlformats-officedocument.drawing+xml"/>
  <Override PartName="/xl/pivotTables/pivotTable33.xml" ContentType="application/vnd.openxmlformats-officedocument.spreadsheetml.pivotTable+xml"/>
  <Override PartName="/xl/drawings/drawing28.xml" ContentType="application/vnd.openxmlformats-officedocument.drawing+xml"/>
  <Override PartName="/xl/pivotTables/pivotTable34.xml" ContentType="application/vnd.openxmlformats-officedocument.spreadsheetml.pivotTable+xml"/>
  <Override PartName="/xl/drawings/drawing29.xml" ContentType="application/vnd.openxmlformats-officedocument.drawing+xml"/>
  <Override PartName="/xl/pivotTables/pivotTable35.xml" ContentType="application/vnd.openxmlformats-officedocument.spreadsheetml.pivotTable+xml"/>
  <Override PartName="/xl/drawings/drawing30.xml" ContentType="application/vnd.openxmlformats-officedocument.drawing+xml"/>
  <Override PartName="/xl/pivotTables/pivotTable36.xml" ContentType="application/vnd.openxmlformats-officedocument.spreadsheetml.pivotTable+xml"/>
  <Override PartName="/xl/drawings/drawing31.xml" ContentType="application/vnd.openxmlformats-officedocument.drawing+xml"/>
  <Override PartName="/xl/pivotTables/pivotTable37.xml" ContentType="application/vnd.openxmlformats-officedocument.spreadsheetml.pivotTable+xml"/>
  <Override PartName="/xl/drawings/drawing32.xml" ContentType="application/vnd.openxmlformats-officedocument.drawing+xml"/>
  <Override PartName="/xl/pivotTables/pivotTable38.xml" ContentType="application/vnd.openxmlformats-officedocument.spreadsheetml.pivotTable+xml"/>
  <Override PartName="/xl/drawings/drawing33.xml" ContentType="application/vnd.openxmlformats-officedocument.drawing+xml"/>
  <Override PartName="/xl/pivotTables/pivotTable39.xml" ContentType="application/vnd.openxmlformats-officedocument.spreadsheetml.pivotTable+xml"/>
  <Override PartName="/xl/drawings/drawing34.xml" ContentType="application/vnd.openxmlformats-officedocument.drawing+xml"/>
  <Override PartName="/xl/pivotTables/pivotTable40.xml" ContentType="application/vnd.openxmlformats-officedocument.spreadsheetml.pivotTable+xml"/>
  <Override PartName="/xl/drawings/drawing35.xml" ContentType="application/vnd.openxmlformats-officedocument.drawing+xml"/>
  <Override PartName="/xl/pivotTables/pivotTable41.xml" ContentType="application/vnd.openxmlformats-officedocument.spreadsheetml.pivotTable+xml"/>
  <Override PartName="/xl/drawings/drawing36.xml" ContentType="application/vnd.openxmlformats-officedocument.drawing+xml"/>
  <Override PartName="/xl/pivotTables/pivotTable42.xml" ContentType="application/vnd.openxmlformats-officedocument.spreadsheetml.pivotTable+xml"/>
  <Override PartName="/xl/pivotTables/pivotTable43.xml" ContentType="application/vnd.openxmlformats-officedocument.spreadsheetml.pivotTable+xml"/>
  <Override PartName="/xl/drawings/drawing37.xml" ContentType="application/vnd.openxmlformats-officedocument.drawing+xml"/>
  <Override PartName="/xl/pivotTables/pivotTable44.xml" ContentType="application/vnd.openxmlformats-officedocument.spreadsheetml.pivotTable+xml"/>
  <Override PartName="/xl/drawings/drawing38.xml" ContentType="application/vnd.openxmlformats-officedocument.drawing+xml"/>
  <Override PartName="/xl/pivotTables/pivotTable45.xml" ContentType="application/vnd.openxmlformats-officedocument.spreadsheetml.pivotTable+xml"/>
  <Override PartName="/xl/drawings/drawing39.xml" ContentType="application/vnd.openxmlformats-officedocument.drawing+xml"/>
  <Override PartName="/xl/pivotTables/pivotTable46.xml" ContentType="application/vnd.openxmlformats-officedocument.spreadsheetml.pivotTable+xml"/>
  <Override PartName="/xl/drawings/drawing40.xml" ContentType="application/vnd.openxmlformats-officedocument.drawing+xml"/>
  <Override PartName="/xl/pivotTables/pivotTable47.xml" ContentType="application/vnd.openxmlformats-officedocument.spreadsheetml.pivotTable+xml"/>
  <Override PartName="/xl/drawings/drawing4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codeName="ThisWorkbook" hidePivotFieldList="1"/>
  <mc:AlternateContent xmlns:mc="http://schemas.openxmlformats.org/markup-compatibility/2006">
    <mc:Choice Requires="x15">
      <x15ac:absPath xmlns:x15ac="http://schemas.microsoft.com/office/spreadsheetml/2010/11/ac" url="C:\Users\ghanthpa\Downloads\"/>
    </mc:Choice>
  </mc:AlternateContent>
  <xr:revisionPtr revIDLastSave="0" documentId="8_{B496E7C8-4EB1-48F0-AE38-806C75A17EC1}" xr6:coauthVersionLast="36" xr6:coauthVersionMax="36" xr10:uidLastSave="{00000000-0000-0000-0000-000000000000}"/>
  <bookViews>
    <workbookView xWindow="0" yWindow="0" windowWidth="23040" windowHeight="9060" xr2:uid="{A1B40CB5-F48A-48FF-A301-39E5D473455C}"/>
  </bookViews>
  <sheets>
    <sheet name="DashBoard" sheetId="69" r:id="rId1"/>
    <sheet name="Sheet1" sheetId="84" state="hidden" r:id="rId2"/>
    <sheet name="Sheet3" sheetId="68" state="hidden" r:id="rId3"/>
    <sheet name="Sheet1111" sheetId="40" state="hidden" r:id="rId4"/>
    <sheet name="Sheet1 (2)" sheetId="70" state="hidden" r:id="rId5"/>
    <sheet name="Breakdown Analysis" sheetId="88" r:id="rId6"/>
    <sheet name="SONTURK INVT LTD - KASOA" sheetId="42" r:id="rId7"/>
    <sheet name="DISTRIBUTION &amp; CO LTD" sheetId="43" r:id="rId8"/>
    <sheet name="Fio Distribution" sheetId="41" r:id="rId9"/>
    <sheet name="M. OSEI AKOTO ENTERPRISE" sheetId="65" r:id="rId10"/>
    <sheet name="DE-2KAY'S VENTURES" sheetId="45" r:id="rId11"/>
    <sheet name="GIANT TRADERS - OBUASI" sheetId="91" r:id="rId12"/>
    <sheet name="DEJOL LIMITED" sheetId="47" r:id="rId13"/>
    <sheet name="ERNIEVERO ENT LTD" sheetId="48" r:id="rId14"/>
    <sheet name="GIANT TRADERS COMPANY LIMITED" sheetId="49" r:id="rId15"/>
    <sheet name="NAN ENTERPRISE LIMITED" sheetId="50" r:id="rId16"/>
    <sheet name="MICHEAL ADJEI - TECHIMAN" sheetId="52" r:id="rId17"/>
    <sheet name="MICHEAL ADJEI - SUNYANI" sheetId="53" r:id="rId18"/>
    <sheet name="MICHEAL ADJEI - GOASO" sheetId="54" r:id="rId19"/>
    <sheet name="KOFI GYIMAH ENT. LTD." sheetId="55" r:id="rId20"/>
    <sheet name="DANSAM LINK COMPANY" sheetId="56" r:id="rId21"/>
    <sheet name="WOFA KUMAH - HOHOE" sheetId="57" r:id="rId22"/>
    <sheet name="WOFA KUMAH - HO" sheetId="58" r:id="rId23"/>
    <sheet name="KYEI BEKIND - SUHUM" sheetId="59" r:id="rId24"/>
    <sheet name="KYEI BEKIND - KOFORIDUA" sheetId="60" r:id="rId25"/>
    <sheet name="KYEI BEKIND - NKAWKAW" sheetId="61" r:id="rId26"/>
    <sheet name="KYEI BEKIND - ASAMANKESE" sheetId="62" r:id="rId27"/>
    <sheet name="KYEI BEKIND - AKIM ODA" sheetId="63" r:id="rId28"/>
    <sheet name="KHAWAJA BROTHERS CO. LTD." sheetId="64" r:id="rId29"/>
    <sheet name="I-AGE PLUS PREMIUM" sheetId="71" r:id="rId30"/>
    <sheet name="QUEEN LATIFA - BOLGA" sheetId="73" r:id="rId31"/>
    <sheet name="ZENABOG ENT" sheetId="31" r:id="rId32"/>
    <sheet name="TIMUGNA VENTURES" sheetId="74" r:id="rId33"/>
    <sheet name="BIZARA ENTERPRISE" sheetId="90" r:id="rId34"/>
    <sheet name="MAALTIMA ENT - WA" sheetId="75" r:id="rId35"/>
    <sheet name="MAALTIMA ENT - TAMALE" sheetId="72" r:id="rId36"/>
    <sheet name="TIDEEYA COMPANY LIMITED" sheetId="89" r:id="rId37"/>
    <sheet name="ABA KING ENTERPRISE" sheetId="76" r:id="rId38"/>
    <sheet name="SONTURK INVT LTD - TAKORADI" sheetId="81" r:id="rId39"/>
    <sheet name="SONTURK INVT LTD - CAPE COAST" sheetId="77" r:id="rId40"/>
    <sheet name="KYEI BEKIND - TARKWA" sheetId="79" r:id="rId41"/>
    <sheet name="KYEI BEKIND - TAKORADI" sheetId="78" r:id="rId42"/>
    <sheet name="KYEI BEKIND - SWEDRU" sheetId="34" r:id="rId43"/>
    <sheet name="KYEI BEKIND - CAPE COAST" sheetId="33" r:id="rId44"/>
  </sheets>
  <externalReferences>
    <externalReference r:id="rId45"/>
    <externalReference r:id="rId46"/>
  </externalReferences>
  <definedNames>
    <definedName name="_xlnm._FilterDatabase" localSheetId="20" hidden="1">'DANSAM LINK COMPANY'!$A$4:$AB$86</definedName>
    <definedName name="_xlnm._FilterDatabase" localSheetId="10" hidden="1">'DE-2KAY''S VENTURES'!$A$4:$AA$32</definedName>
    <definedName name="_xlnm._FilterDatabase" localSheetId="11" hidden="1">'GIANT TRADERS - OBUASI'!$A$4:$AA$32</definedName>
    <definedName name="_xlnm._FilterDatabase" localSheetId="26" hidden="1">'KYEI BEKIND - ASAMANKESE'!$A$4:$AA$79</definedName>
    <definedName name="_xlnm._FilterDatabase" localSheetId="9" hidden="1">'M. OSEI AKOTO ENTERPRISE'!$A$4:$AA$61</definedName>
    <definedName name="_xlnm._FilterDatabase" localSheetId="35" hidden="1">'MAALTIMA ENT - TAMALE'!$A$4:$AA$82</definedName>
    <definedName name="_xlnm._FilterDatabase" localSheetId="30" hidden="1">'QUEEN LATIFA - BOLGA'!$A$4:$AB$59</definedName>
    <definedName name="_xlnm._FilterDatabase" localSheetId="4" hidden="1">'Sheet1 (2)'!$A$1:$AC$1</definedName>
    <definedName name="_xlnm._FilterDatabase" localSheetId="36" hidden="1">'TIDEEYA COMPANY LIMITED'!$A$4:$AA$82</definedName>
    <definedName name="_xlnm._FilterDatabase" localSheetId="32" hidden="1">'TIMUGNA VENTURES'!$A$4:$AA$45</definedName>
    <definedName name="_xlnm._FilterDatabase" localSheetId="22" hidden="1">'WOFA KUMAH - HO'!$A$4:$AA$84</definedName>
    <definedName name="_xlcn.WorksheetConnection_ARSDataSystemCentralPoint_V1.1.xlsxTable1" hidden="1">Table1[]</definedName>
    <definedName name="Accra">Sheet1!$A$8:$A$17</definedName>
    <definedName name="AshBa">Sheet1!$B$8:$B$17</definedName>
    <definedName name="EastVolta">Sheet1!$C$8:$C$17</definedName>
    <definedName name="header" localSheetId="33">#REF!</definedName>
    <definedName name="header" localSheetId="11">#REF!</definedName>
    <definedName name="header" localSheetId="36">#REF!</definedName>
    <definedName name="header">#REF!</definedName>
    <definedName name="North">Sheet1!$D$8:$D$17</definedName>
    <definedName name="_xlnm.Print_Area" localSheetId="5">'Breakdown Analysis'!$U$4:$AB$43</definedName>
    <definedName name="_xlnm.Print_Area" localSheetId="0">DashBoard!$U$1:$AA$195</definedName>
    <definedName name="Print1" localSheetId="0">DashBoard!$U$4+DashBoard!$U$1:$AA$195</definedName>
    <definedName name="Slicer_Action">#N/A</definedName>
    <definedName name="Slicer_Brand">#N/A</definedName>
    <definedName name="Slicer_Product_Group">#N/A</definedName>
    <definedName name="Slicer_Rank">#N/A</definedName>
    <definedName name="Slicer_Territory">#N/A</definedName>
    <definedName name="WestCentral">Sheet1!$E$8:$E$14</definedName>
  </definedNames>
  <calcPr calcId="191029"/>
  <pivotCaches>
    <pivotCache cacheId="10202" r:id="rId47"/>
    <pivotCache cacheId="10203" r:id="rId48"/>
    <pivotCache cacheId="10204" r:id="rId49"/>
    <pivotCache cacheId="10205" r:id="rId50"/>
    <pivotCache cacheId="10206" r:id="rId51"/>
    <pivotCache cacheId="10207" r:id="rId52"/>
    <pivotCache cacheId="10208" r:id="rId53"/>
    <pivotCache cacheId="10209" r:id="rId54"/>
    <pivotCache cacheId="10210" r:id="rId55"/>
    <pivotCache cacheId="10211" r:id="rId56"/>
    <pivotCache cacheId="10212" r:id="rId57"/>
    <pivotCache cacheId="10213" r:id="rId58"/>
    <pivotCache cacheId="10214" r:id="rId59"/>
    <pivotCache cacheId="10215" r:id="rId60"/>
    <pivotCache cacheId="10216" r:id="rId61"/>
    <pivotCache cacheId="10217" r:id="rId62"/>
    <pivotCache cacheId="10218" r:id="rId63"/>
    <pivotCache cacheId="10219" r:id="rId64"/>
    <pivotCache cacheId="10220" r:id="rId65"/>
    <pivotCache cacheId="10221" r:id="rId66"/>
    <pivotCache cacheId="10222" r:id="rId67"/>
    <pivotCache cacheId="10223" r:id="rId68"/>
    <pivotCache cacheId="10224" r:id="rId69"/>
    <pivotCache cacheId="10225" r:id="rId70"/>
    <pivotCache cacheId="10226" r:id="rId71"/>
    <pivotCache cacheId="10227" r:id="rId72"/>
    <pivotCache cacheId="10228" r:id="rId73"/>
    <pivotCache cacheId="10229" r:id="rId74"/>
    <pivotCache cacheId="10230" r:id="rId75"/>
    <pivotCache cacheId="10231" r:id="rId76"/>
    <pivotCache cacheId="10232" r:id="rId77"/>
    <pivotCache cacheId="10233" r:id="rId78"/>
    <pivotCache cacheId="10234" r:id="rId79"/>
    <pivotCache cacheId="10235" r:id="rId80"/>
    <pivotCache cacheId="10236" r:id="rId81"/>
    <pivotCache cacheId="10237" r:id="rId82"/>
    <pivotCache cacheId="10238" r:id="rId83"/>
  </pivotCaches>
  <extLst>
    <ext xmlns:x14="http://schemas.microsoft.com/office/spreadsheetml/2009/9/main" uri="{BBE1A952-AA13-448e-AADC-164F8A28A991}">
      <x14:slicerCaches>
        <x14:slicerCache r:id="rId84"/>
        <x14:slicerCache r:id="rId85"/>
        <x14:slicerCache r:id="rId86"/>
        <x14:slicerCache r:id="rId87"/>
        <x14:slicerCache r:id="rId8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RS Data System Central Point_V 1.1.xlsx!Table1"/>
        </x15:modelTables>
      </x15:dataModel>
    </ext>
  </extLst>
</workbook>
</file>

<file path=xl/calcChain.xml><?xml version="1.0" encoding="utf-8"?>
<calcChain xmlns="http://schemas.openxmlformats.org/spreadsheetml/2006/main">
  <c r="F1" i="33" l="1"/>
  <c r="U1" i="33"/>
  <c r="S1" i="33"/>
  <c r="R1" i="33"/>
  <c r="Q1" i="33"/>
  <c r="M1" i="33"/>
  <c r="L1" i="33"/>
  <c r="H1" i="33"/>
  <c r="G1" i="33"/>
  <c r="U1" i="34"/>
  <c r="S1" i="34"/>
  <c r="R1" i="34"/>
  <c r="Q1" i="34"/>
  <c r="M1" i="34"/>
  <c r="L1" i="34"/>
  <c r="H1" i="34"/>
  <c r="G1" i="34"/>
  <c r="F1" i="34"/>
  <c r="Z22" i="64"/>
  <c r="Y22" i="64"/>
  <c r="L22" i="64"/>
  <c r="K22" i="64" s="1"/>
  <c r="J1" i="33" l="1"/>
  <c r="I1" i="33"/>
  <c r="J1" i="34"/>
  <c r="I1" i="34"/>
  <c r="L26" i="45"/>
  <c r="K26" i="45" s="1"/>
  <c r="C1559" i="70" l="1"/>
  <c r="D1559" i="70"/>
  <c r="E1559" i="70"/>
  <c r="F1559" i="70"/>
  <c r="G1559" i="70"/>
  <c r="H1559" i="70"/>
  <c r="I1559" i="70"/>
  <c r="J1559" i="70"/>
  <c r="K1559" i="70"/>
  <c r="N1559" i="70"/>
  <c r="V1559" i="70"/>
  <c r="AD1559" i="70"/>
  <c r="AE1559" i="70"/>
  <c r="C1560" i="70"/>
  <c r="D1560" i="70"/>
  <c r="E1560" i="70"/>
  <c r="F1560" i="70"/>
  <c r="G1560" i="70"/>
  <c r="H1560" i="70"/>
  <c r="I1560" i="70"/>
  <c r="J1560" i="70"/>
  <c r="K1560" i="70"/>
  <c r="M1560" i="70"/>
  <c r="N1560" i="70"/>
  <c r="R1560" i="70"/>
  <c r="V1560" i="70"/>
  <c r="AD1560" i="70"/>
  <c r="AE1560" i="70"/>
  <c r="C1561" i="70"/>
  <c r="D1561" i="70"/>
  <c r="E1561" i="70"/>
  <c r="F1561" i="70"/>
  <c r="G1561" i="70"/>
  <c r="H1561" i="70"/>
  <c r="I1561" i="70"/>
  <c r="J1561" i="70"/>
  <c r="K1561" i="70"/>
  <c r="N1561" i="70"/>
  <c r="V1561" i="70"/>
  <c r="AD1561" i="70"/>
  <c r="AE1561" i="70"/>
  <c r="C1562" i="70"/>
  <c r="D1562" i="70"/>
  <c r="E1562" i="70"/>
  <c r="F1562" i="70"/>
  <c r="G1562" i="70"/>
  <c r="H1562" i="70"/>
  <c r="I1562" i="70"/>
  <c r="J1562" i="70"/>
  <c r="K1562" i="70"/>
  <c r="N1562" i="70"/>
  <c r="R1562" i="70"/>
  <c r="T1562" i="70"/>
  <c r="V1562" i="70"/>
  <c r="AD1562" i="70"/>
  <c r="AE1562" i="70"/>
  <c r="C1563" i="70"/>
  <c r="D1563" i="70"/>
  <c r="E1563" i="70"/>
  <c r="F1563" i="70"/>
  <c r="G1563" i="70"/>
  <c r="H1563" i="70"/>
  <c r="I1563" i="70"/>
  <c r="J1563" i="70"/>
  <c r="K1563" i="70"/>
  <c r="M1563" i="70"/>
  <c r="N1563" i="70"/>
  <c r="V1563" i="70"/>
  <c r="AD1563" i="70"/>
  <c r="AE1563" i="70"/>
  <c r="C1564" i="70"/>
  <c r="D1564" i="70"/>
  <c r="E1564" i="70"/>
  <c r="F1564" i="70"/>
  <c r="G1564" i="70"/>
  <c r="H1564" i="70"/>
  <c r="I1564" i="70"/>
  <c r="J1564" i="70"/>
  <c r="K1564" i="70"/>
  <c r="N1564" i="70"/>
  <c r="R1564" i="70"/>
  <c r="S1564" i="70"/>
  <c r="T1564" i="70"/>
  <c r="V1564" i="70"/>
  <c r="AD1564" i="70"/>
  <c r="AE1564" i="70"/>
  <c r="C1565" i="70"/>
  <c r="D1565" i="70"/>
  <c r="E1565" i="70"/>
  <c r="F1565" i="70"/>
  <c r="G1565" i="70"/>
  <c r="H1565" i="70"/>
  <c r="I1565" i="70"/>
  <c r="J1565" i="70"/>
  <c r="K1565" i="70"/>
  <c r="N1565" i="70"/>
  <c r="R1565" i="70"/>
  <c r="V1565" i="70"/>
  <c r="AD1565" i="70"/>
  <c r="AE1565" i="70"/>
  <c r="C1566" i="70"/>
  <c r="D1566" i="70"/>
  <c r="E1566" i="70"/>
  <c r="F1566" i="70"/>
  <c r="G1566" i="70"/>
  <c r="H1566" i="70"/>
  <c r="I1566" i="70"/>
  <c r="J1566" i="70"/>
  <c r="K1566" i="70"/>
  <c r="N1566" i="70"/>
  <c r="S1566" i="70"/>
  <c r="T1566" i="70"/>
  <c r="V1566" i="70"/>
  <c r="AD1566" i="70"/>
  <c r="AE1566" i="70"/>
  <c r="C1567" i="70"/>
  <c r="D1567" i="70"/>
  <c r="E1567" i="70"/>
  <c r="F1567" i="70"/>
  <c r="G1567" i="70"/>
  <c r="H1567" i="70"/>
  <c r="I1567" i="70"/>
  <c r="J1567" i="70"/>
  <c r="K1567" i="70"/>
  <c r="M1567" i="70"/>
  <c r="N1567" i="70"/>
  <c r="R1567" i="70"/>
  <c r="S1567" i="70"/>
  <c r="T1567" i="70"/>
  <c r="V1567" i="70"/>
  <c r="AD1567" i="70"/>
  <c r="AE1567" i="70"/>
  <c r="C1568" i="70"/>
  <c r="D1568" i="70"/>
  <c r="E1568" i="70"/>
  <c r="F1568" i="70"/>
  <c r="G1568" i="70"/>
  <c r="H1568" i="70"/>
  <c r="I1568" i="70"/>
  <c r="J1568" i="70"/>
  <c r="K1568" i="70"/>
  <c r="N1568" i="70"/>
  <c r="V1568" i="70"/>
  <c r="AD1568" i="70"/>
  <c r="AE1568" i="70"/>
  <c r="C1569" i="70"/>
  <c r="D1569" i="70"/>
  <c r="E1569" i="70"/>
  <c r="F1569" i="70"/>
  <c r="G1569" i="70"/>
  <c r="H1569" i="70"/>
  <c r="I1569" i="70"/>
  <c r="J1569" i="70"/>
  <c r="K1569" i="70"/>
  <c r="M1569" i="70"/>
  <c r="N1569" i="70"/>
  <c r="S1569" i="70"/>
  <c r="T1569" i="70"/>
  <c r="V1569" i="70"/>
  <c r="AD1569" i="70"/>
  <c r="AE1569" i="70"/>
  <c r="C1570" i="70"/>
  <c r="D1570" i="70"/>
  <c r="E1570" i="70"/>
  <c r="F1570" i="70"/>
  <c r="G1570" i="70"/>
  <c r="H1570" i="70"/>
  <c r="I1570" i="70"/>
  <c r="J1570" i="70"/>
  <c r="K1570" i="70"/>
  <c r="M1570" i="70"/>
  <c r="N1570" i="70"/>
  <c r="S1570" i="70"/>
  <c r="V1570" i="70"/>
  <c r="AD1570" i="70"/>
  <c r="AE1570" i="70"/>
  <c r="C1571" i="70"/>
  <c r="D1571" i="70"/>
  <c r="E1571" i="70"/>
  <c r="F1571" i="70"/>
  <c r="G1571" i="70"/>
  <c r="H1571" i="70"/>
  <c r="I1571" i="70"/>
  <c r="J1571" i="70"/>
  <c r="K1571" i="70"/>
  <c r="N1571" i="70"/>
  <c r="V1571" i="70"/>
  <c r="AD1571" i="70"/>
  <c r="AE1571" i="70"/>
  <c r="C1572" i="70"/>
  <c r="D1572" i="70"/>
  <c r="E1572" i="70"/>
  <c r="F1572" i="70"/>
  <c r="G1572" i="70"/>
  <c r="H1572" i="70"/>
  <c r="I1572" i="70"/>
  <c r="J1572" i="70"/>
  <c r="K1572" i="70"/>
  <c r="M1572" i="70"/>
  <c r="N1572" i="70"/>
  <c r="R1572" i="70"/>
  <c r="T1572" i="70"/>
  <c r="V1572" i="70"/>
  <c r="AD1572" i="70"/>
  <c r="AE1572" i="70"/>
  <c r="C1573" i="70"/>
  <c r="D1573" i="70"/>
  <c r="E1573" i="70"/>
  <c r="F1573" i="70"/>
  <c r="G1573" i="70"/>
  <c r="H1573" i="70"/>
  <c r="I1573" i="70"/>
  <c r="J1573" i="70"/>
  <c r="K1573" i="70"/>
  <c r="M1573" i="70"/>
  <c r="N1573" i="70"/>
  <c r="V1573" i="70"/>
  <c r="AD1573" i="70"/>
  <c r="AE1573" i="70"/>
  <c r="C1574" i="70"/>
  <c r="D1574" i="70"/>
  <c r="E1574" i="70"/>
  <c r="F1574" i="70"/>
  <c r="G1574" i="70"/>
  <c r="H1574" i="70"/>
  <c r="I1574" i="70"/>
  <c r="J1574" i="70"/>
  <c r="K1574" i="70"/>
  <c r="N1574" i="70"/>
  <c r="R1574" i="70"/>
  <c r="T1574" i="70"/>
  <c r="V1574" i="70"/>
  <c r="AD1574" i="70"/>
  <c r="AE1574" i="70"/>
  <c r="C1575" i="70"/>
  <c r="D1575" i="70"/>
  <c r="E1575" i="70"/>
  <c r="F1575" i="70"/>
  <c r="G1575" i="70"/>
  <c r="H1575" i="70"/>
  <c r="I1575" i="70"/>
  <c r="J1575" i="70"/>
  <c r="K1575" i="70"/>
  <c r="M1575" i="70"/>
  <c r="N1575" i="70"/>
  <c r="R1575" i="70"/>
  <c r="S1575" i="70"/>
  <c r="V1575" i="70"/>
  <c r="AD1575" i="70"/>
  <c r="AE1575" i="70"/>
  <c r="C1576" i="70"/>
  <c r="D1576" i="70"/>
  <c r="E1576" i="70"/>
  <c r="F1576" i="70"/>
  <c r="G1576" i="70"/>
  <c r="H1576" i="70"/>
  <c r="I1576" i="70"/>
  <c r="J1576" i="70"/>
  <c r="K1576" i="70"/>
  <c r="N1576" i="70"/>
  <c r="R1576" i="70"/>
  <c r="T1576" i="70"/>
  <c r="V1576" i="70"/>
  <c r="AD1576" i="70"/>
  <c r="AE1576" i="70"/>
  <c r="C1577" i="70"/>
  <c r="D1577" i="70"/>
  <c r="E1577" i="70"/>
  <c r="F1577" i="70"/>
  <c r="G1577" i="70"/>
  <c r="H1577" i="70"/>
  <c r="I1577" i="70"/>
  <c r="J1577" i="70"/>
  <c r="K1577" i="70"/>
  <c r="N1577" i="70"/>
  <c r="R1577" i="70"/>
  <c r="S1577" i="70"/>
  <c r="T1577" i="70"/>
  <c r="V1577" i="70"/>
  <c r="AD1577" i="70"/>
  <c r="AE1577" i="70"/>
  <c r="C1578" i="70"/>
  <c r="D1578" i="70"/>
  <c r="E1578" i="70"/>
  <c r="F1578" i="70"/>
  <c r="G1578" i="70"/>
  <c r="H1578" i="70"/>
  <c r="I1578" i="70"/>
  <c r="J1578" i="70"/>
  <c r="K1578" i="70"/>
  <c r="N1578" i="70"/>
  <c r="R1578" i="70"/>
  <c r="S1578" i="70"/>
  <c r="T1578" i="70"/>
  <c r="V1578" i="70"/>
  <c r="AD1578" i="70"/>
  <c r="AE1578" i="70"/>
  <c r="C1579" i="70"/>
  <c r="D1579" i="70"/>
  <c r="E1579" i="70"/>
  <c r="F1579" i="70"/>
  <c r="G1579" i="70"/>
  <c r="H1579" i="70"/>
  <c r="I1579" i="70"/>
  <c r="J1579" i="70"/>
  <c r="K1579" i="70"/>
  <c r="N1579" i="70"/>
  <c r="T1579" i="70"/>
  <c r="V1579" i="70"/>
  <c r="AD1579" i="70"/>
  <c r="AE1579" i="70"/>
  <c r="C1580" i="70"/>
  <c r="D1580" i="70"/>
  <c r="E1580" i="70"/>
  <c r="F1580" i="70"/>
  <c r="G1580" i="70"/>
  <c r="H1580" i="70"/>
  <c r="I1580" i="70"/>
  <c r="J1580" i="70"/>
  <c r="K1580" i="70"/>
  <c r="M1580" i="70"/>
  <c r="N1580" i="70"/>
  <c r="R1580" i="70"/>
  <c r="S1580" i="70"/>
  <c r="T1580" i="70"/>
  <c r="V1580" i="70"/>
  <c r="AD1580" i="70"/>
  <c r="AE1580" i="70"/>
  <c r="D1558" i="70"/>
  <c r="E1558" i="70"/>
  <c r="F1558" i="70"/>
  <c r="G1558" i="70"/>
  <c r="H1558" i="70"/>
  <c r="I1558" i="70"/>
  <c r="J1558" i="70"/>
  <c r="K1558" i="70"/>
  <c r="M1558" i="70"/>
  <c r="N1558" i="70"/>
  <c r="V1558" i="70"/>
  <c r="AD1558" i="70"/>
  <c r="AE1558" i="70"/>
  <c r="C1558" i="70"/>
  <c r="S27" i="91"/>
  <c r="R27" i="91"/>
  <c r="Q27" i="91"/>
  <c r="L27" i="91"/>
  <c r="K27" i="91" s="1"/>
  <c r="L1580" i="70" s="1"/>
  <c r="S26" i="91"/>
  <c r="R26" i="91"/>
  <c r="S1579" i="70" s="1"/>
  <c r="Q26" i="91"/>
  <c r="R1579" i="70" s="1"/>
  <c r="L26" i="91"/>
  <c r="S25" i="91"/>
  <c r="R25" i="91"/>
  <c r="Q25" i="91"/>
  <c r="L25" i="91"/>
  <c r="K25" i="91" s="1"/>
  <c r="L1578" i="70" s="1"/>
  <c r="S24" i="91"/>
  <c r="R24" i="91"/>
  <c r="Q24" i="91"/>
  <c r="L24" i="91"/>
  <c r="M1577" i="70" s="1"/>
  <c r="K24" i="91"/>
  <c r="L1577" i="70" s="1"/>
  <c r="S23" i="91"/>
  <c r="R23" i="91"/>
  <c r="S1576" i="70" s="1"/>
  <c r="Q23" i="91"/>
  <c r="L23" i="91"/>
  <c r="S22" i="91"/>
  <c r="T1575" i="70" s="1"/>
  <c r="R22" i="91"/>
  <c r="Q22" i="91"/>
  <c r="L22" i="91"/>
  <c r="K22" i="91"/>
  <c r="L1575" i="70" s="1"/>
  <c r="S21" i="91"/>
  <c r="R21" i="91"/>
  <c r="S1574" i="70" s="1"/>
  <c r="Q21" i="91"/>
  <c r="L21" i="91"/>
  <c r="M1574" i="70" s="1"/>
  <c r="K21" i="91"/>
  <c r="L1574" i="70" s="1"/>
  <c r="S20" i="91"/>
  <c r="T1573" i="70" s="1"/>
  <c r="R20" i="91"/>
  <c r="S1573" i="70" s="1"/>
  <c r="Q20" i="91"/>
  <c r="R1573" i="70" s="1"/>
  <c r="L20" i="91"/>
  <c r="K20" i="91"/>
  <c r="L1573" i="70" s="1"/>
  <c r="S19" i="91"/>
  <c r="R19" i="91"/>
  <c r="S1572" i="70" s="1"/>
  <c r="Q19" i="91"/>
  <c r="L19" i="91"/>
  <c r="K19" i="91" s="1"/>
  <c r="L1572" i="70" s="1"/>
  <c r="S18" i="91"/>
  <c r="T1571" i="70" s="1"/>
  <c r="R18" i="91"/>
  <c r="S1571" i="70" s="1"/>
  <c r="Q18" i="91"/>
  <c r="R1571" i="70" s="1"/>
  <c r="L18" i="91"/>
  <c r="M1571" i="70" s="1"/>
  <c r="K18" i="91"/>
  <c r="L1571" i="70" s="1"/>
  <c r="S17" i="91"/>
  <c r="T1570" i="70" s="1"/>
  <c r="R17" i="91"/>
  <c r="Q17" i="91"/>
  <c r="R1570" i="70" s="1"/>
  <c r="L17" i="91"/>
  <c r="K17" i="91" s="1"/>
  <c r="L1570" i="70" s="1"/>
  <c r="S16" i="91"/>
  <c r="R16" i="91"/>
  <c r="Q16" i="91"/>
  <c r="R1569" i="70" s="1"/>
  <c r="L16" i="91"/>
  <c r="K16" i="91"/>
  <c r="L1569" i="70" s="1"/>
  <c r="S15" i="91"/>
  <c r="T1568" i="70" s="1"/>
  <c r="R15" i="91"/>
  <c r="S1568" i="70" s="1"/>
  <c r="Q15" i="91"/>
  <c r="R1568" i="70" s="1"/>
  <c r="L15" i="91"/>
  <c r="S14" i="91"/>
  <c r="R14" i="91"/>
  <c r="Q14" i="91"/>
  <c r="L14" i="91"/>
  <c r="K14" i="91"/>
  <c r="L1567" i="70" s="1"/>
  <c r="S13" i="91"/>
  <c r="R13" i="91"/>
  <c r="Q13" i="91"/>
  <c r="R1566" i="70" s="1"/>
  <c r="L13" i="91"/>
  <c r="M1566" i="70" s="1"/>
  <c r="S12" i="91"/>
  <c r="T1565" i="70" s="1"/>
  <c r="R12" i="91"/>
  <c r="S1565" i="70" s="1"/>
  <c r="Q12" i="91"/>
  <c r="L12" i="91"/>
  <c r="K12" i="91" s="1"/>
  <c r="L1565" i="70" s="1"/>
  <c r="AG11" i="91"/>
  <c r="S11" i="91"/>
  <c r="R11" i="91"/>
  <c r="Q11" i="91"/>
  <c r="L11" i="91"/>
  <c r="M1564" i="70" s="1"/>
  <c r="K11" i="91"/>
  <c r="L1564" i="70" s="1"/>
  <c r="S10" i="91"/>
  <c r="T1563" i="70" s="1"/>
  <c r="R10" i="91"/>
  <c r="S1563" i="70" s="1"/>
  <c r="Q10" i="91"/>
  <c r="R1563" i="70" s="1"/>
  <c r="L10" i="91"/>
  <c r="K10" i="91"/>
  <c r="L1563" i="70" s="1"/>
  <c r="S9" i="91"/>
  <c r="R9" i="91"/>
  <c r="S1562" i="70" s="1"/>
  <c r="Q9" i="91"/>
  <c r="L9" i="91"/>
  <c r="M1562" i="70" s="1"/>
  <c r="K9" i="91"/>
  <c r="L1562" i="70" s="1"/>
  <c r="S8" i="91"/>
  <c r="T1561" i="70" s="1"/>
  <c r="R8" i="91"/>
  <c r="S1561" i="70" s="1"/>
  <c r="Q8" i="91"/>
  <c r="R1561" i="70" s="1"/>
  <c r="L8" i="91"/>
  <c r="AK7" i="91"/>
  <c r="S7" i="91"/>
  <c r="T1560" i="70" s="1"/>
  <c r="R7" i="91"/>
  <c r="S1560" i="70" s="1"/>
  <c r="Q7" i="91"/>
  <c r="L7" i="91"/>
  <c r="K7" i="91" s="1"/>
  <c r="L1560" i="70" s="1"/>
  <c r="S6" i="91"/>
  <c r="T1559" i="70" s="1"/>
  <c r="R6" i="91"/>
  <c r="S1559" i="70" s="1"/>
  <c r="Q6" i="91"/>
  <c r="L6" i="91"/>
  <c r="K6" i="91" s="1"/>
  <c r="L1559" i="70" s="1"/>
  <c r="AK5" i="91"/>
  <c r="S5" i="91"/>
  <c r="T1558" i="70" s="1"/>
  <c r="R5" i="91"/>
  <c r="S1558" i="70" s="1"/>
  <c r="Q5" i="91"/>
  <c r="R1558" i="70" s="1"/>
  <c r="L5" i="91"/>
  <c r="U1" i="91"/>
  <c r="M1" i="91"/>
  <c r="J1" i="91"/>
  <c r="I1" i="91"/>
  <c r="H1" i="91"/>
  <c r="G1" i="91"/>
  <c r="F1" i="91"/>
  <c r="N27" i="91" s="1"/>
  <c r="O1580" i="70" s="1"/>
  <c r="C1535" i="70"/>
  <c r="D1535" i="70"/>
  <c r="E1535" i="70"/>
  <c r="F1535" i="70"/>
  <c r="G1535" i="70"/>
  <c r="H1535" i="70"/>
  <c r="I1535" i="70"/>
  <c r="J1535" i="70"/>
  <c r="K1535" i="70"/>
  <c r="N1535" i="70"/>
  <c r="R1535" i="70"/>
  <c r="S1535" i="70"/>
  <c r="T1535" i="70"/>
  <c r="V1535" i="70"/>
  <c r="AD1535" i="70"/>
  <c r="AE1535" i="70"/>
  <c r="C1536" i="70"/>
  <c r="D1536" i="70"/>
  <c r="E1536" i="70"/>
  <c r="F1536" i="70"/>
  <c r="G1536" i="70"/>
  <c r="H1536" i="70"/>
  <c r="I1536" i="70"/>
  <c r="J1536" i="70"/>
  <c r="K1536" i="70"/>
  <c r="N1536" i="70"/>
  <c r="V1536" i="70"/>
  <c r="AD1536" i="70"/>
  <c r="AE1536" i="70"/>
  <c r="C1537" i="70"/>
  <c r="D1537" i="70"/>
  <c r="E1537" i="70"/>
  <c r="F1537" i="70"/>
  <c r="G1537" i="70"/>
  <c r="H1537" i="70"/>
  <c r="I1537" i="70"/>
  <c r="J1537" i="70"/>
  <c r="K1537" i="70"/>
  <c r="N1537" i="70"/>
  <c r="R1537" i="70"/>
  <c r="S1537" i="70"/>
  <c r="T1537" i="70"/>
  <c r="V1537" i="70"/>
  <c r="AD1537" i="70"/>
  <c r="AE1537" i="70"/>
  <c r="C1538" i="70"/>
  <c r="D1538" i="70"/>
  <c r="E1538" i="70"/>
  <c r="F1538" i="70"/>
  <c r="G1538" i="70"/>
  <c r="H1538" i="70"/>
  <c r="I1538" i="70"/>
  <c r="J1538" i="70"/>
  <c r="K1538" i="70"/>
  <c r="M1538" i="70"/>
  <c r="N1538" i="70"/>
  <c r="R1538" i="70"/>
  <c r="V1538" i="70"/>
  <c r="AD1538" i="70"/>
  <c r="AE1538" i="70"/>
  <c r="C1539" i="70"/>
  <c r="D1539" i="70"/>
  <c r="E1539" i="70"/>
  <c r="F1539" i="70"/>
  <c r="G1539" i="70"/>
  <c r="H1539" i="70"/>
  <c r="I1539" i="70"/>
  <c r="J1539" i="70"/>
  <c r="K1539" i="70"/>
  <c r="N1539" i="70"/>
  <c r="T1539" i="70"/>
  <c r="V1539" i="70"/>
  <c r="AD1539" i="70"/>
  <c r="AE1539" i="70"/>
  <c r="C1540" i="70"/>
  <c r="D1540" i="70"/>
  <c r="E1540" i="70"/>
  <c r="F1540" i="70"/>
  <c r="G1540" i="70"/>
  <c r="H1540" i="70"/>
  <c r="I1540" i="70"/>
  <c r="J1540" i="70"/>
  <c r="K1540" i="70"/>
  <c r="M1540" i="70"/>
  <c r="N1540" i="70"/>
  <c r="R1540" i="70"/>
  <c r="S1540" i="70"/>
  <c r="T1540" i="70"/>
  <c r="V1540" i="70"/>
  <c r="AD1540" i="70"/>
  <c r="AE1540" i="70"/>
  <c r="C1541" i="70"/>
  <c r="D1541" i="70"/>
  <c r="E1541" i="70"/>
  <c r="F1541" i="70"/>
  <c r="G1541" i="70"/>
  <c r="H1541" i="70"/>
  <c r="I1541" i="70"/>
  <c r="J1541" i="70"/>
  <c r="K1541" i="70"/>
  <c r="N1541" i="70"/>
  <c r="V1541" i="70"/>
  <c r="AD1541" i="70"/>
  <c r="AE1541" i="70"/>
  <c r="C1542" i="70"/>
  <c r="D1542" i="70"/>
  <c r="E1542" i="70"/>
  <c r="F1542" i="70"/>
  <c r="G1542" i="70"/>
  <c r="H1542" i="70"/>
  <c r="I1542" i="70"/>
  <c r="J1542" i="70"/>
  <c r="K1542" i="70"/>
  <c r="N1542" i="70"/>
  <c r="R1542" i="70"/>
  <c r="S1542" i="70"/>
  <c r="T1542" i="70"/>
  <c r="V1542" i="70"/>
  <c r="AD1542" i="70"/>
  <c r="AE1542" i="70"/>
  <c r="C1543" i="70"/>
  <c r="D1543" i="70"/>
  <c r="E1543" i="70"/>
  <c r="F1543" i="70"/>
  <c r="G1543" i="70"/>
  <c r="H1543" i="70"/>
  <c r="I1543" i="70"/>
  <c r="J1543" i="70"/>
  <c r="K1543" i="70"/>
  <c r="M1543" i="70"/>
  <c r="N1543" i="70"/>
  <c r="V1543" i="70"/>
  <c r="AD1543" i="70"/>
  <c r="AE1543" i="70"/>
  <c r="C1544" i="70"/>
  <c r="D1544" i="70"/>
  <c r="E1544" i="70"/>
  <c r="F1544" i="70"/>
  <c r="G1544" i="70"/>
  <c r="H1544" i="70"/>
  <c r="I1544" i="70"/>
  <c r="J1544" i="70"/>
  <c r="K1544" i="70"/>
  <c r="N1544" i="70"/>
  <c r="T1544" i="70"/>
  <c r="V1544" i="70"/>
  <c r="AD1544" i="70"/>
  <c r="AE1544" i="70"/>
  <c r="C1545" i="70"/>
  <c r="D1545" i="70"/>
  <c r="E1545" i="70"/>
  <c r="F1545" i="70"/>
  <c r="G1545" i="70"/>
  <c r="H1545" i="70"/>
  <c r="I1545" i="70"/>
  <c r="J1545" i="70"/>
  <c r="K1545" i="70"/>
  <c r="M1545" i="70"/>
  <c r="N1545" i="70"/>
  <c r="R1545" i="70"/>
  <c r="S1545" i="70"/>
  <c r="V1545" i="70"/>
  <c r="AD1545" i="70"/>
  <c r="AE1545" i="70"/>
  <c r="C1546" i="70"/>
  <c r="D1546" i="70"/>
  <c r="E1546" i="70"/>
  <c r="F1546" i="70"/>
  <c r="G1546" i="70"/>
  <c r="H1546" i="70"/>
  <c r="I1546" i="70"/>
  <c r="J1546" i="70"/>
  <c r="K1546" i="70"/>
  <c r="M1546" i="70"/>
  <c r="N1546" i="70"/>
  <c r="V1546" i="70"/>
  <c r="AD1546" i="70"/>
  <c r="AE1546" i="70"/>
  <c r="C1547" i="70"/>
  <c r="D1547" i="70"/>
  <c r="E1547" i="70"/>
  <c r="F1547" i="70"/>
  <c r="G1547" i="70"/>
  <c r="H1547" i="70"/>
  <c r="I1547" i="70"/>
  <c r="J1547" i="70"/>
  <c r="K1547" i="70"/>
  <c r="N1547" i="70"/>
  <c r="R1547" i="70"/>
  <c r="S1547" i="70"/>
  <c r="T1547" i="70"/>
  <c r="V1547" i="70"/>
  <c r="AD1547" i="70"/>
  <c r="AE1547" i="70"/>
  <c r="C1548" i="70"/>
  <c r="D1548" i="70"/>
  <c r="E1548" i="70"/>
  <c r="F1548" i="70"/>
  <c r="G1548" i="70"/>
  <c r="H1548" i="70"/>
  <c r="I1548" i="70"/>
  <c r="J1548" i="70"/>
  <c r="K1548" i="70"/>
  <c r="M1548" i="70"/>
  <c r="N1548" i="70"/>
  <c r="R1548" i="70"/>
  <c r="V1548" i="70"/>
  <c r="AD1548" i="70"/>
  <c r="AE1548" i="70"/>
  <c r="C1549" i="70"/>
  <c r="D1549" i="70"/>
  <c r="E1549" i="70"/>
  <c r="F1549" i="70"/>
  <c r="G1549" i="70"/>
  <c r="H1549" i="70"/>
  <c r="I1549" i="70"/>
  <c r="J1549" i="70"/>
  <c r="K1549" i="70"/>
  <c r="N1549" i="70"/>
  <c r="T1549" i="70"/>
  <c r="V1549" i="70"/>
  <c r="AD1549" i="70"/>
  <c r="AE1549" i="70"/>
  <c r="C1550" i="70"/>
  <c r="D1550" i="70"/>
  <c r="E1550" i="70"/>
  <c r="F1550" i="70"/>
  <c r="G1550" i="70"/>
  <c r="H1550" i="70"/>
  <c r="I1550" i="70"/>
  <c r="J1550" i="70"/>
  <c r="K1550" i="70"/>
  <c r="M1550" i="70"/>
  <c r="N1550" i="70"/>
  <c r="R1550" i="70"/>
  <c r="S1550" i="70"/>
  <c r="T1550" i="70"/>
  <c r="V1550" i="70"/>
  <c r="AD1550" i="70"/>
  <c r="AE1550" i="70"/>
  <c r="C1551" i="70"/>
  <c r="D1551" i="70"/>
  <c r="E1551" i="70"/>
  <c r="F1551" i="70"/>
  <c r="G1551" i="70"/>
  <c r="H1551" i="70"/>
  <c r="I1551" i="70"/>
  <c r="J1551" i="70"/>
  <c r="K1551" i="70"/>
  <c r="N1551" i="70"/>
  <c r="V1551" i="70"/>
  <c r="AD1551" i="70"/>
  <c r="AE1551" i="70"/>
  <c r="C1552" i="70"/>
  <c r="D1552" i="70"/>
  <c r="E1552" i="70"/>
  <c r="F1552" i="70"/>
  <c r="G1552" i="70"/>
  <c r="H1552" i="70"/>
  <c r="I1552" i="70"/>
  <c r="J1552" i="70"/>
  <c r="K1552" i="70"/>
  <c r="N1552" i="70"/>
  <c r="R1552" i="70"/>
  <c r="T1552" i="70"/>
  <c r="V1552" i="70"/>
  <c r="AD1552" i="70"/>
  <c r="AE1552" i="70"/>
  <c r="C1553" i="70"/>
  <c r="D1553" i="70"/>
  <c r="E1553" i="70"/>
  <c r="F1553" i="70"/>
  <c r="G1553" i="70"/>
  <c r="H1553" i="70"/>
  <c r="I1553" i="70"/>
  <c r="J1553" i="70"/>
  <c r="K1553" i="70"/>
  <c r="M1553" i="70"/>
  <c r="N1553" i="70"/>
  <c r="T1553" i="70"/>
  <c r="V1553" i="70"/>
  <c r="AD1553" i="70"/>
  <c r="AE1553" i="70"/>
  <c r="C1554" i="70"/>
  <c r="D1554" i="70"/>
  <c r="E1554" i="70"/>
  <c r="F1554" i="70"/>
  <c r="G1554" i="70"/>
  <c r="H1554" i="70"/>
  <c r="I1554" i="70"/>
  <c r="J1554" i="70"/>
  <c r="K1554" i="70"/>
  <c r="M1554" i="70"/>
  <c r="N1554" i="70"/>
  <c r="S1554" i="70"/>
  <c r="T1554" i="70"/>
  <c r="V1554" i="70"/>
  <c r="AD1554" i="70"/>
  <c r="AE1554" i="70"/>
  <c r="C1555" i="70"/>
  <c r="D1555" i="70"/>
  <c r="E1555" i="70"/>
  <c r="F1555" i="70"/>
  <c r="G1555" i="70"/>
  <c r="H1555" i="70"/>
  <c r="I1555" i="70"/>
  <c r="J1555" i="70"/>
  <c r="K1555" i="70"/>
  <c r="M1555" i="70"/>
  <c r="N1555" i="70"/>
  <c r="V1555" i="70"/>
  <c r="AD1555" i="70"/>
  <c r="AE1555" i="70"/>
  <c r="C1556" i="70"/>
  <c r="D1556" i="70"/>
  <c r="E1556" i="70"/>
  <c r="F1556" i="70"/>
  <c r="G1556" i="70"/>
  <c r="H1556" i="70"/>
  <c r="I1556" i="70"/>
  <c r="J1556" i="70"/>
  <c r="K1556" i="70"/>
  <c r="N1556" i="70"/>
  <c r="R1556" i="70"/>
  <c r="S1556" i="70"/>
  <c r="V1556" i="70"/>
  <c r="AD1556" i="70"/>
  <c r="AE1556" i="70"/>
  <c r="C1557" i="70"/>
  <c r="D1557" i="70"/>
  <c r="E1557" i="70"/>
  <c r="F1557" i="70"/>
  <c r="G1557" i="70"/>
  <c r="H1557" i="70"/>
  <c r="I1557" i="70"/>
  <c r="J1557" i="70"/>
  <c r="K1557" i="70"/>
  <c r="M1557" i="70"/>
  <c r="N1557" i="70"/>
  <c r="V1557" i="70"/>
  <c r="AD1557" i="70"/>
  <c r="AE1557" i="70"/>
  <c r="D1534" i="70"/>
  <c r="E1534" i="70"/>
  <c r="F1534" i="70"/>
  <c r="G1534" i="70"/>
  <c r="H1534" i="70"/>
  <c r="I1534" i="70"/>
  <c r="J1534" i="70"/>
  <c r="K1534" i="70"/>
  <c r="M1534" i="70"/>
  <c r="N1534" i="70"/>
  <c r="R1534" i="70"/>
  <c r="V1534" i="70"/>
  <c r="AD1534" i="70"/>
  <c r="AE1534" i="70"/>
  <c r="C1534" i="70"/>
  <c r="S28" i="90"/>
  <c r="T1557" i="70" s="1"/>
  <c r="R28" i="90"/>
  <c r="S1557" i="70" s="1"/>
  <c r="Q28" i="90"/>
  <c r="R1557" i="70" s="1"/>
  <c r="L28" i="90"/>
  <c r="K28" i="90" s="1"/>
  <c r="L1557" i="70" s="1"/>
  <c r="S27" i="90"/>
  <c r="T1556" i="70" s="1"/>
  <c r="R27" i="90"/>
  <c r="Q27" i="90"/>
  <c r="L27" i="90"/>
  <c r="M1556" i="70" s="1"/>
  <c r="K27" i="90"/>
  <c r="L1556" i="70" s="1"/>
  <c r="S26" i="90"/>
  <c r="T1555" i="70" s="1"/>
  <c r="R26" i="90"/>
  <c r="S1555" i="70" s="1"/>
  <c r="Q26" i="90"/>
  <c r="R1555" i="70" s="1"/>
  <c r="L26" i="90"/>
  <c r="K26" i="90" s="1"/>
  <c r="L1555" i="70" s="1"/>
  <c r="S25" i="90"/>
  <c r="R25" i="90"/>
  <c r="Q25" i="90"/>
  <c r="R1554" i="70" s="1"/>
  <c r="L25" i="90"/>
  <c r="K25" i="90" s="1"/>
  <c r="L1554" i="70" s="1"/>
  <c r="S24" i="90"/>
  <c r="R24" i="90"/>
  <c r="S1553" i="70" s="1"/>
  <c r="Q24" i="90"/>
  <c r="R1553" i="70" s="1"/>
  <c r="L24" i="90"/>
  <c r="K24" i="90" s="1"/>
  <c r="L1553" i="70" s="1"/>
  <c r="S23" i="90"/>
  <c r="R23" i="90"/>
  <c r="S1552" i="70" s="1"/>
  <c r="Q23" i="90"/>
  <c r="L23" i="90"/>
  <c r="S22" i="90"/>
  <c r="T1551" i="70" s="1"/>
  <c r="R22" i="90"/>
  <c r="S1551" i="70" s="1"/>
  <c r="Q22" i="90"/>
  <c r="R1551" i="70" s="1"/>
  <c r="L22" i="90"/>
  <c r="K22" i="90" s="1"/>
  <c r="L1551" i="70" s="1"/>
  <c r="S21" i="90"/>
  <c r="R21" i="90"/>
  <c r="Q21" i="90"/>
  <c r="L21" i="90"/>
  <c r="K21" i="90" s="1"/>
  <c r="L1550" i="70" s="1"/>
  <c r="S20" i="90"/>
  <c r="R20" i="90"/>
  <c r="S1549" i="70" s="1"/>
  <c r="Q20" i="90"/>
  <c r="R1549" i="70" s="1"/>
  <c r="L20" i="90"/>
  <c r="M1549" i="70" s="1"/>
  <c r="K20" i="90"/>
  <c r="L1549" i="70" s="1"/>
  <c r="S19" i="90"/>
  <c r="T1548" i="70" s="1"/>
  <c r="R19" i="90"/>
  <c r="S1548" i="70" s="1"/>
  <c r="Q19" i="90"/>
  <c r="L19" i="90"/>
  <c r="K19" i="90"/>
  <c r="L1548" i="70" s="1"/>
  <c r="S18" i="90"/>
  <c r="R18" i="90"/>
  <c r="Q18" i="90"/>
  <c r="L18" i="90"/>
  <c r="S17" i="90"/>
  <c r="T1546" i="70" s="1"/>
  <c r="R17" i="90"/>
  <c r="S1546" i="70" s="1"/>
  <c r="Q17" i="90"/>
  <c r="R1546" i="70" s="1"/>
  <c r="L17" i="90"/>
  <c r="K17" i="90" s="1"/>
  <c r="L1546" i="70" s="1"/>
  <c r="S16" i="90"/>
  <c r="T1545" i="70" s="1"/>
  <c r="R16" i="90"/>
  <c r="Q16" i="90"/>
  <c r="L16" i="90"/>
  <c r="K16" i="90"/>
  <c r="L1545" i="70" s="1"/>
  <c r="S15" i="90"/>
  <c r="R15" i="90"/>
  <c r="S1544" i="70" s="1"/>
  <c r="Q15" i="90"/>
  <c r="R1544" i="70" s="1"/>
  <c r="L15" i="90"/>
  <c r="S14" i="90"/>
  <c r="T1543" i="70" s="1"/>
  <c r="R14" i="90"/>
  <c r="S1543" i="70" s="1"/>
  <c r="Q14" i="90"/>
  <c r="R1543" i="70" s="1"/>
  <c r="L14" i="90"/>
  <c r="K14" i="90" s="1"/>
  <c r="L1543" i="70" s="1"/>
  <c r="S13" i="90"/>
  <c r="R13" i="90"/>
  <c r="Q13" i="90"/>
  <c r="L13" i="90"/>
  <c r="K13" i="90" s="1"/>
  <c r="L1542" i="70" s="1"/>
  <c r="S12" i="90"/>
  <c r="T1541" i="70" s="1"/>
  <c r="R12" i="90"/>
  <c r="S1541" i="70" s="1"/>
  <c r="Q12" i="90"/>
  <c r="R1541" i="70" s="1"/>
  <c r="L12" i="90"/>
  <c r="M1541" i="70" s="1"/>
  <c r="S11" i="90"/>
  <c r="R11" i="90"/>
  <c r="Q11" i="90"/>
  <c r="L11" i="90"/>
  <c r="K11" i="90"/>
  <c r="L1540" i="70" s="1"/>
  <c r="S10" i="90"/>
  <c r="R10" i="90"/>
  <c r="S1539" i="70" s="1"/>
  <c r="Q10" i="90"/>
  <c r="R1539" i="70" s="1"/>
  <c r="L10" i="90"/>
  <c r="AG9" i="90"/>
  <c r="S9" i="90"/>
  <c r="T1538" i="70" s="1"/>
  <c r="R9" i="90"/>
  <c r="S1538" i="70" s="1"/>
  <c r="Q9" i="90"/>
  <c r="L9" i="90"/>
  <c r="K9" i="90" s="1"/>
  <c r="L1538" i="70" s="1"/>
  <c r="S8" i="90"/>
  <c r="R8" i="90"/>
  <c r="Q8" i="90"/>
  <c r="L8" i="90"/>
  <c r="K8" i="90" s="1"/>
  <c r="L1537" i="70" s="1"/>
  <c r="S7" i="90"/>
  <c r="T1536" i="70" s="1"/>
  <c r="R7" i="90"/>
  <c r="S1536" i="70" s="1"/>
  <c r="Q7" i="90"/>
  <c r="R1536" i="70" s="1"/>
  <c r="L7" i="90"/>
  <c r="K7" i="90" s="1"/>
  <c r="L1536" i="70" s="1"/>
  <c r="S6" i="90"/>
  <c r="R6" i="90"/>
  <c r="Q6" i="90"/>
  <c r="L6" i="90"/>
  <c r="K6" i="90" s="1"/>
  <c r="L1535" i="70" s="1"/>
  <c r="S5" i="90"/>
  <c r="T1534" i="70" s="1"/>
  <c r="R5" i="90"/>
  <c r="S1534" i="70" s="1"/>
  <c r="Q5" i="90"/>
  <c r="L5" i="90"/>
  <c r="K5" i="90" s="1"/>
  <c r="L1534" i="70" s="1"/>
  <c r="U1" i="90"/>
  <c r="M1" i="90"/>
  <c r="J1" i="90"/>
  <c r="I1" i="90"/>
  <c r="H1" i="90"/>
  <c r="G1" i="90"/>
  <c r="F1" i="90"/>
  <c r="N23" i="90" s="1"/>
  <c r="O1552" i="70" s="1"/>
  <c r="L5" i="65"/>
  <c r="K5" i="65" s="1"/>
  <c r="L6" i="65"/>
  <c r="K6" i="65" s="1"/>
  <c r="L7" i="65"/>
  <c r="K7" i="65" s="1"/>
  <c r="L8" i="65"/>
  <c r="K8" i="65" s="1"/>
  <c r="L9" i="65"/>
  <c r="K9" i="65" s="1"/>
  <c r="L10" i="65"/>
  <c r="K10" i="65" s="1"/>
  <c r="L11" i="65"/>
  <c r="K11" i="65" s="1"/>
  <c r="L12" i="65"/>
  <c r="K12" i="65" s="1"/>
  <c r="L13" i="65"/>
  <c r="K13" i="65" s="1"/>
  <c r="L14" i="65"/>
  <c r="K14" i="65" s="1"/>
  <c r="L15" i="65"/>
  <c r="K15" i="65" s="1"/>
  <c r="L16" i="65"/>
  <c r="K16" i="65" s="1"/>
  <c r="L17" i="65"/>
  <c r="K17" i="65" s="1"/>
  <c r="L18" i="65"/>
  <c r="K18" i="65" s="1"/>
  <c r="L19" i="65"/>
  <c r="K19" i="65" s="1"/>
  <c r="L20" i="65"/>
  <c r="K20" i="65" s="1"/>
  <c r="L21" i="65"/>
  <c r="K21" i="65" s="1"/>
  <c r="L22" i="65"/>
  <c r="K22" i="65" s="1"/>
  <c r="L23" i="65"/>
  <c r="K23" i="65" s="1"/>
  <c r="L24" i="65"/>
  <c r="K24" i="65" s="1"/>
  <c r="L25" i="65"/>
  <c r="K25" i="65" s="1"/>
  <c r="L26" i="65"/>
  <c r="K26" i="65" s="1"/>
  <c r="L27" i="65"/>
  <c r="K27" i="65" s="1"/>
  <c r="L28" i="65"/>
  <c r="K28" i="65" s="1"/>
  <c r="L29" i="65"/>
  <c r="K29" i="65" s="1"/>
  <c r="L30" i="65"/>
  <c r="K30" i="65" s="1"/>
  <c r="L31" i="65"/>
  <c r="K31" i="65" s="1"/>
  <c r="L32" i="65"/>
  <c r="K32" i="65" s="1"/>
  <c r="L33" i="65"/>
  <c r="K33" i="65" s="1"/>
  <c r="L34" i="65"/>
  <c r="K34" i="65" s="1"/>
  <c r="L35" i="65"/>
  <c r="K35" i="65" s="1"/>
  <c r="L36" i="65"/>
  <c r="K36" i="65" s="1"/>
  <c r="L37" i="65"/>
  <c r="K37" i="65" s="1"/>
  <c r="L38" i="65"/>
  <c r="K38" i="65" s="1"/>
  <c r="L39" i="65"/>
  <c r="K39" i="65" s="1"/>
  <c r="L40" i="65"/>
  <c r="K40" i="65" s="1"/>
  <c r="L41" i="65"/>
  <c r="K41" i="65" s="1"/>
  <c r="L42" i="65"/>
  <c r="K42" i="65" s="1"/>
  <c r="L43" i="65"/>
  <c r="K43" i="65" s="1"/>
  <c r="L44" i="65"/>
  <c r="K44" i="65" s="1"/>
  <c r="L45" i="65"/>
  <c r="K45" i="65" s="1"/>
  <c r="L46" i="65"/>
  <c r="K46" i="65" s="1"/>
  <c r="L47" i="65"/>
  <c r="K47" i="65" s="1"/>
  <c r="K15" i="90" l="1"/>
  <c r="L1544" i="70" s="1"/>
  <c r="M1544" i="70"/>
  <c r="M1536" i="70"/>
  <c r="K10" i="90"/>
  <c r="L1539" i="70" s="1"/>
  <c r="M1539" i="70"/>
  <c r="K18" i="90"/>
  <c r="L1547" i="70" s="1"/>
  <c r="M1547" i="70"/>
  <c r="K15" i="91"/>
  <c r="L1568" i="70" s="1"/>
  <c r="M1568" i="70"/>
  <c r="K23" i="91"/>
  <c r="L1576" i="70" s="1"/>
  <c r="M1576" i="70"/>
  <c r="K12" i="90"/>
  <c r="L1541" i="70" s="1"/>
  <c r="K23" i="90"/>
  <c r="L1552" i="70" s="1"/>
  <c r="M1552" i="70"/>
  <c r="K8" i="91"/>
  <c r="L1561" i="70" s="1"/>
  <c r="M1561" i="70"/>
  <c r="K13" i="91"/>
  <c r="L1566" i="70" s="1"/>
  <c r="K26" i="91"/>
  <c r="L1579" i="70" s="1"/>
  <c r="M1579" i="70"/>
  <c r="M1559" i="70"/>
  <c r="Q1" i="91"/>
  <c r="M1542" i="70"/>
  <c r="M1535" i="70"/>
  <c r="M1537" i="70"/>
  <c r="M1565" i="70"/>
  <c r="S1" i="90"/>
  <c r="M1551" i="70"/>
  <c r="M1578" i="70"/>
  <c r="R1559" i="70"/>
  <c r="L1" i="91"/>
  <c r="K5" i="91"/>
  <c r="L1558" i="70" s="1"/>
  <c r="N6" i="91"/>
  <c r="O1559" i="70" s="1"/>
  <c r="N5" i="91"/>
  <c r="S1" i="91"/>
  <c r="N7" i="91"/>
  <c r="O1560" i="70" s="1"/>
  <c r="R1" i="91"/>
  <c r="N8" i="91"/>
  <c r="O1561" i="70" s="1"/>
  <c r="N9" i="91"/>
  <c r="O1562" i="70" s="1"/>
  <c r="N10" i="91"/>
  <c r="O1563" i="70" s="1"/>
  <c r="N11" i="91"/>
  <c r="O1564" i="70" s="1"/>
  <c r="N12" i="91"/>
  <c r="O1565" i="70" s="1"/>
  <c r="N13" i="91"/>
  <c r="O1566" i="70" s="1"/>
  <c r="N14" i="91"/>
  <c r="O1567" i="70" s="1"/>
  <c r="N15" i="91"/>
  <c r="O1568" i="70" s="1"/>
  <c r="N16" i="91"/>
  <c r="O1569" i="70" s="1"/>
  <c r="N17" i="91"/>
  <c r="O1570" i="70" s="1"/>
  <c r="N18" i="91"/>
  <c r="O1571" i="70" s="1"/>
  <c r="N19" i="91"/>
  <c r="O1572" i="70" s="1"/>
  <c r="N20" i="91"/>
  <c r="O1573" i="70" s="1"/>
  <c r="N21" i="91"/>
  <c r="O1574" i="70" s="1"/>
  <c r="N22" i="91"/>
  <c r="O1575" i="70" s="1"/>
  <c r="N23" i="91"/>
  <c r="O1576" i="70" s="1"/>
  <c r="N24" i="91"/>
  <c r="O1577" i="70" s="1"/>
  <c r="N25" i="91"/>
  <c r="O1578" i="70" s="1"/>
  <c r="N26" i="91"/>
  <c r="O1579" i="70" s="1"/>
  <c r="N26" i="90"/>
  <c r="O1555" i="70" s="1"/>
  <c r="N8" i="90"/>
  <c r="O1537" i="70" s="1"/>
  <c r="N11" i="90"/>
  <c r="O1540" i="70" s="1"/>
  <c r="N18" i="90"/>
  <c r="O1547" i="70" s="1"/>
  <c r="N25" i="90"/>
  <c r="O1554" i="70" s="1"/>
  <c r="Q1" i="90"/>
  <c r="N14" i="90"/>
  <c r="O1543" i="70" s="1"/>
  <c r="N21" i="90"/>
  <c r="O1550" i="70" s="1"/>
  <c r="N12" i="90"/>
  <c r="O1541" i="70" s="1"/>
  <c r="N16" i="90"/>
  <c r="O1545" i="70" s="1"/>
  <c r="N15" i="90"/>
  <c r="O1544" i="70" s="1"/>
  <c r="N22" i="90"/>
  <c r="O1551" i="70" s="1"/>
  <c r="N5" i="90"/>
  <c r="O1534" i="70" s="1"/>
  <c r="R1" i="90"/>
  <c r="N7" i="90"/>
  <c r="N10" i="90"/>
  <c r="N28" i="90"/>
  <c r="O1557" i="70" s="1"/>
  <c r="L1" i="90"/>
  <c r="N13" i="90"/>
  <c r="O1542" i="70" s="1"/>
  <c r="N17" i="90"/>
  <c r="O1546" i="70" s="1"/>
  <c r="N24" i="90"/>
  <c r="O1553" i="70" s="1"/>
  <c r="N19" i="90"/>
  <c r="O1548" i="70" s="1"/>
  <c r="N9" i="90"/>
  <c r="O1538" i="70" s="1"/>
  <c r="N20" i="90"/>
  <c r="O1549" i="70" s="1"/>
  <c r="N27" i="90"/>
  <c r="O1556" i="70" s="1"/>
  <c r="N6" i="90"/>
  <c r="O1535" i="70" s="1"/>
  <c r="O6" i="91" l="1"/>
  <c r="O1558" i="70"/>
  <c r="K1" i="90"/>
  <c r="O10" i="91"/>
  <c r="O5" i="91"/>
  <c r="K1" i="91"/>
  <c r="O11" i="91"/>
  <c r="O19" i="91"/>
  <c r="O7" i="91"/>
  <c r="O8" i="91"/>
  <c r="O25" i="91"/>
  <c r="O17" i="91"/>
  <c r="O9" i="91"/>
  <c r="O24" i="91"/>
  <c r="O20" i="91"/>
  <c r="O12" i="91"/>
  <c r="O16" i="91"/>
  <c r="O22" i="91"/>
  <c r="O14" i="91"/>
  <c r="O26" i="91"/>
  <c r="O18" i="91"/>
  <c r="O27" i="91"/>
  <c r="O23" i="91"/>
  <c r="O15" i="91"/>
  <c r="O21" i="91"/>
  <c r="O13" i="91"/>
  <c r="O5" i="90"/>
  <c r="P5" i="90" s="1"/>
  <c r="O6" i="90"/>
  <c r="O12" i="90"/>
  <c r="O1539" i="70"/>
  <c r="O8" i="90"/>
  <c r="O22" i="90"/>
  <c r="O1536" i="70"/>
  <c r="O17" i="90"/>
  <c r="P1534" i="70"/>
  <c r="O9" i="90"/>
  <c r="O20" i="90"/>
  <c r="O7" i="90"/>
  <c r="O26" i="90"/>
  <c r="O24" i="90"/>
  <c r="O10" i="90"/>
  <c r="O28" i="90"/>
  <c r="O23" i="90"/>
  <c r="O18" i="90"/>
  <c r="O15" i="90"/>
  <c r="O13" i="90"/>
  <c r="O19" i="90"/>
  <c r="O25" i="90"/>
  <c r="O11" i="90"/>
  <c r="O21" i="90"/>
  <c r="O16" i="90"/>
  <c r="O14" i="90"/>
  <c r="O27" i="90"/>
  <c r="J1" i="42"/>
  <c r="AC48" i="41"/>
  <c r="AC47" i="41"/>
  <c r="AC46" i="41"/>
  <c r="AC45" i="41"/>
  <c r="AC44" i="41"/>
  <c r="AC43" i="41"/>
  <c r="AC42" i="41"/>
  <c r="AC41" i="41"/>
  <c r="AC40" i="41"/>
  <c r="AC39" i="41"/>
  <c r="AC38" i="41"/>
  <c r="AC37" i="41"/>
  <c r="AC36" i="41"/>
  <c r="AC35" i="41"/>
  <c r="AC34" i="41"/>
  <c r="AC33" i="41"/>
  <c r="AC32" i="41"/>
  <c r="AC31" i="41"/>
  <c r="AC30" i="41"/>
  <c r="AC29" i="41"/>
  <c r="AC28" i="41"/>
  <c r="AC27" i="41"/>
  <c r="AC26" i="41"/>
  <c r="AC25" i="41"/>
  <c r="AC24" i="41"/>
  <c r="AC23" i="41"/>
  <c r="AC22" i="41"/>
  <c r="AC21" i="41"/>
  <c r="AC20" i="41"/>
  <c r="AC19" i="41"/>
  <c r="AC18" i="41"/>
  <c r="AC17" i="41"/>
  <c r="AC16" i="41"/>
  <c r="AC15" i="41"/>
  <c r="AC14" i="41"/>
  <c r="AC13" i="41"/>
  <c r="AC12" i="41"/>
  <c r="AC11" i="41"/>
  <c r="AC10" i="41"/>
  <c r="AC9" i="41"/>
  <c r="AC8" i="41"/>
  <c r="AC7" i="41"/>
  <c r="AC6" i="41"/>
  <c r="AC5" i="41"/>
  <c r="R5" i="42"/>
  <c r="E3" i="69"/>
  <c r="P12" i="91" l="1"/>
  <c r="P1565" i="70"/>
  <c r="P13" i="91"/>
  <c r="P1566" i="70"/>
  <c r="P20" i="91"/>
  <c r="P1573" i="70"/>
  <c r="P21" i="91"/>
  <c r="P1574" i="70"/>
  <c r="P24" i="91"/>
  <c r="P1577" i="70"/>
  <c r="P15" i="91"/>
  <c r="P1568" i="70"/>
  <c r="P9" i="91"/>
  <c r="P1562" i="70"/>
  <c r="P7" i="91"/>
  <c r="P1560" i="70"/>
  <c r="P23" i="91"/>
  <c r="P1576" i="70"/>
  <c r="P17" i="91"/>
  <c r="P1570" i="70"/>
  <c r="P19" i="91"/>
  <c r="P1572" i="70"/>
  <c r="P27" i="91"/>
  <c r="P1580" i="70"/>
  <c r="P25" i="91"/>
  <c r="P1578" i="70"/>
  <c r="P11" i="91"/>
  <c r="P1564" i="70"/>
  <c r="P18" i="91"/>
  <c r="P1571" i="70"/>
  <c r="P8" i="91"/>
  <c r="P1561" i="70"/>
  <c r="P26" i="91"/>
  <c r="P1579" i="70"/>
  <c r="P5" i="91"/>
  <c r="P1558" i="70"/>
  <c r="P14" i="91"/>
  <c r="P1567" i="70"/>
  <c r="P10" i="91"/>
  <c r="P1563" i="70"/>
  <c r="P22" i="91"/>
  <c r="P1575" i="70"/>
  <c r="P16" i="91"/>
  <c r="P1569" i="70"/>
  <c r="P6" i="91"/>
  <c r="P1559" i="70"/>
  <c r="T5" i="90"/>
  <c r="Q1534" i="70"/>
  <c r="P17" i="90"/>
  <c r="P1546" i="70"/>
  <c r="P24" i="90"/>
  <c r="P1553" i="70"/>
  <c r="P21" i="90"/>
  <c r="P1550" i="70"/>
  <c r="P11" i="90"/>
  <c r="P1540" i="70"/>
  <c r="P26" i="90"/>
  <c r="P1555" i="70"/>
  <c r="P7" i="90"/>
  <c r="P1536" i="70"/>
  <c r="P27" i="90"/>
  <c r="P1556" i="70"/>
  <c r="P20" i="90"/>
  <c r="P1549" i="70"/>
  <c r="P14" i="90"/>
  <c r="P1543" i="70"/>
  <c r="P18" i="90"/>
  <c r="P1547" i="70"/>
  <c r="P9" i="90"/>
  <c r="P1538" i="70"/>
  <c r="P12" i="90"/>
  <c r="P1541" i="70"/>
  <c r="P28" i="90"/>
  <c r="P1557" i="70"/>
  <c r="P10" i="90"/>
  <c r="P1539" i="70"/>
  <c r="P25" i="90"/>
  <c r="P1554" i="70"/>
  <c r="P19" i="90"/>
  <c r="P1548" i="70"/>
  <c r="P22" i="90"/>
  <c r="P1551" i="70"/>
  <c r="P13" i="90"/>
  <c r="P1542" i="70"/>
  <c r="P8" i="90"/>
  <c r="P1537" i="70"/>
  <c r="P15" i="90"/>
  <c r="P1544" i="70"/>
  <c r="P16" i="90"/>
  <c r="P1545" i="70"/>
  <c r="P23" i="90"/>
  <c r="P1552" i="70"/>
  <c r="P6" i="90"/>
  <c r="P1535" i="70"/>
  <c r="J1533" i="70"/>
  <c r="J1532" i="70"/>
  <c r="K1526" i="70"/>
  <c r="J1525" i="70"/>
  <c r="D1526" i="70"/>
  <c r="E1526" i="70"/>
  <c r="F1526" i="70"/>
  <c r="G1526" i="70"/>
  <c r="H1526" i="70"/>
  <c r="I1526" i="70"/>
  <c r="N1526" i="70"/>
  <c r="V1526" i="70"/>
  <c r="AD1526" i="70"/>
  <c r="D1527" i="70"/>
  <c r="E1527" i="70"/>
  <c r="F1527" i="70"/>
  <c r="G1527" i="70"/>
  <c r="H1527" i="70"/>
  <c r="I1527" i="70"/>
  <c r="J1527" i="70"/>
  <c r="N1527" i="70"/>
  <c r="V1527" i="70"/>
  <c r="AD1527" i="70"/>
  <c r="D1528" i="70"/>
  <c r="E1528" i="70"/>
  <c r="F1528" i="70"/>
  <c r="G1528" i="70"/>
  <c r="H1528" i="70"/>
  <c r="I1528" i="70"/>
  <c r="J1528" i="70"/>
  <c r="N1528" i="70"/>
  <c r="V1528" i="70"/>
  <c r="AD1528" i="70"/>
  <c r="D1529" i="70"/>
  <c r="E1529" i="70"/>
  <c r="F1529" i="70"/>
  <c r="G1529" i="70"/>
  <c r="H1529" i="70"/>
  <c r="I1529" i="70"/>
  <c r="J1529" i="70"/>
  <c r="N1529" i="70"/>
  <c r="V1529" i="70"/>
  <c r="AD1529" i="70"/>
  <c r="D1530" i="70"/>
  <c r="E1530" i="70"/>
  <c r="F1530" i="70"/>
  <c r="G1530" i="70"/>
  <c r="H1530" i="70"/>
  <c r="I1530" i="70"/>
  <c r="J1530" i="70"/>
  <c r="N1530" i="70"/>
  <c r="V1530" i="70"/>
  <c r="AD1530" i="70"/>
  <c r="D1531" i="70"/>
  <c r="E1531" i="70"/>
  <c r="F1531" i="70"/>
  <c r="G1531" i="70"/>
  <c r="H1531" i="70"/>
  <c r="I1531" i="70"/>
  <c r="J1531" i="70"/>
  <c r="N1531" i="70"/>
  <c r="V1531" i="70"/>
  <c r="AD1531" i="70"/>
  <c r="D1532" i="70"/>
  <c r="E1532" i="70"/>
  <c r="F1532" i="70"/>
  <c r="G1532" i="70"/>
  <c r="H1532" i="70"/>
  <c r="I1532" i="70"/>
  <c r="N1532" i="70"/>
  <c r="V1532" i="70"/>
  <c r="AD1532" i="70"/>
  <c r="D1533" i="70"/>
  <c r="E1533" i="70"/>
  <c r="F1533" i="70"/>
  <c r="G1533" i="70"/>
  <c r="H1533" i="70"/>
  <c r="I1533" i="70"/>
  <c r="N1533" i="70"/>
  <c r="V1533" i="70"/>
  <c r="AD1533" i="70"/>
  <c r="AD1525" i="70"/>
  <c r="V1525" i="70"/>
  <c r="N1525" i="70"/>
  <c r="I1525" i="70"/>
  <c r="H1525" i="70"/>
  <c r="G1525" i="70"/>
  <c r="F1525" i="70"/>
  <c r="E1525" i="70"/>
  <c r="D1525" i="70"/>
  <c r="C1533" i="70"/>
  <c r="C1532" i="70"/>
  <c r="C1531" i="70"/>
  <c r="C1530" i="70"/>
  <c r="C1529" i="70"/>
  <c r="C1528" i="70"/>
  <c r="C1527" i="70"/>
  <c r="C1526" i="70"/>
  <c r="C1525" i="70"/>
  <c r="H1" i="89"/>
  <c r="F1" i="89"/>
  <c r="S13" i="89"/>
  <c r="T1533" i="70" s="1"/>
  <c r="R13" i="89"/>
  <c r="S1533" i="70" s="1"/>
  <c r="Q13" i="89"/>
  <c r="R1533" i="70" s="1"/>
  <c r="L13" i="89"/>
  <c r="M1533" i="70" s="1"/>
  <c r="AG12" i="89"/>
  <c r="S12" i="89"/>
  <c r="T1532" i="70" s="1"/>
  <c r="R12" i="89"/>
  <c r="S1532" i="70" s="1"/>
  <c r="Q12" i="89"/>
  <c r="R1532" i="70" s="1"/>
  <c r="L12" i="89"/>
  <c r="M1532" i="70" s="1"/>
  <c r="K1532" i="70"/>
  <c r="S11" i="89"/>
  <c r="T1531" i="70" s="1"/>
  <c r="R11" i="89"/>
  <c r="S1531" i="70" s="1"/>
  <c r="Q11" i="89"/>
  <c r="R1531" i="70" s="1"/>
  <c r="L11" i="89"/>
  <c r="K11" i="89" s="1"/>
  <c r="L1531" i="70" s="1"/>
  <c r="K1531" i="70"/>
  <c r="S10" i="89"/>
  <c r="T1530" i="70" s="1"/>
  <c r="R10" i="89"/>
  <c r="S1530" i="70" s="1"/>
  <c r="Q10" i="89"/>
  <c r="R1530" i="70" s="1"/>
  <c r="L10" i="89"/>
  <c r="K10" i="89" s="1"/>
  <c r="L1530" i="70" s="1"/>
  <c r="K1530" i="70"/>
  <c r="S9" i="89"/>
  <c r="T1529" i="70" s="1"/>
  <c r="R9" i="89"/>
  <c r="S1529" i="70" s="1"/>
  <c r="Q9" i="89"/>
  <c r="R1529" i="70" s="1"/>
  <c r="L9" i="89"/>
  <c r="K9" i="89" s="1"/>
  <c r="L1529" i="70" s="1"/>
  <c r="K1529" i="70"/>
  <c r="S8" i="89"/>
  <c r="T1528" i="70" s="1"/>
  <c r="R8" i="89"/>
  <c r="S1528" i="70" s="1"/>
  <c r="Q8" i="89"/>
  <c r="R1528" i="70" s="1"/>
  <c r="L8" i="89"/>
  <c r="K8" i="89" s="1"/>
  <c r="L1528" i="70" s="1"/>
  <c r="K1528" i="70"/>
  <c r="S7" i="89"/>
  <c r="T1527" i="70" s="1"/>
  <c r="R7" i="89"/>
  <c r="S1527" i="70" s="1"/>
  <c r="Q7" i="89"/>
  <c r="R1527" i="70" s="1"/>
  <c r="L7" i="89"/>
  <c r="K1527" i="70"/>
  <c r="S6" i="89"/>
  <c r="T1526" i="70" s="1"/>
  <c r="R6" i="89"/>
  <c r="S1526" i="70" s="1"/>
  <c r="Q6" i="89"/>
  <c r="R1526" i="70" s="1"/>
  <c r="L6" i="89"/>
  <c r="M1526" i="70" s="1"/>
  <c r="S5" i="89"/>
  <c r="T1525" i="70" s="1"/>
  <c r="R5" i="89"/>
  <c r="S1525" i="70" s="1"/>
  <c r="Q5" i="89"/>
  <c r="R1525" i="70" s="1"/>
  <c r="L5" i="89"/>
  <c r="M1525" i="70" s="1"/>
  <c r="U1" i="89"/>
  <c r="M1" i="89"/>
  <c r="G1" i="89"/>
  <c r="K12" i="89" l="1"/>
  <c r="L1532" i="70" s="1"/>
  <c r="T5" i="91"/>
  <c r="Q1558" i="70"/>
  <c r="T27" i="91"/>
  <c r="Q1580" i="70"/>
  <c r="T15" i="91"/>
  <c r="Q1568" i="70"/>
  <c r="T6" i="91"/>
  <c r="Q1559" i="70"/>
  <c r="T26" i="91"/>
  <c r="Q1579" i="70"/>
  <c r="T19" i="91"/>
  <c r="Q1572" i="70"/>
  <c r="T24" i="91"/>
  <c r="Q1577" i="70"/>
  <c r="T16" i="91"/>
  <c r="Q1569" i="70"/>
  <c r="T8" i="91"/>
  <c r="Q1561" i="70"/>
  <c r="T17" i="91"/>
  <c r="Q1570" i="70"/>
  <c r="T21" i="91"/>
  <c r="Q1574" i="70"/>
  <c r="T22" i="91"/>
  <c r="Q1575" i="70"/>
  <c r="T18" i="91"/>
  <c r="Q1571" i="70"/>
  <c r="T23" i="91"/>
  <c r="Q1576" i="70"/>
  <c r="T20" i="91"/>
  <c r="Q1573" i="70"/>
  <c r="T10" i="91"/>
  <c r="Q1563" i="70"/>
  <c r="T11" i="91"/>
  <c r="Q1564" i="70"/>
  <c r="T7" i="91"/>
  <c r="Q1560" i="70"/>
  <c r="T13" i="91"/>
  <c r="Q1566" i="70"/>
  <c r="T14" i="91"/>
  <c r="Q1567" i="70"/>
  <c r="T25" i="91"/>
  <c r="Q1578" i="70"/>
  <c r="T9" i="91"/>
  <c r="Q1562" i="70"/>
  <c r="T12" i="91"/>
  <c r="Q1565" i="70"/>
  <c r="T8" i="90"/>
  <c r="Q1537" i="70"/>
  <c r="T9" i="90"/>
  <c r="Q1538" i="70"/>
  <c r="T21" i="90"/>
  <c r="Q1550" i="70"/>
  <c r="T23" i="90"/>
  <c r="Q1552" i="70"/>
  <c r="T10" i="90"/>
  <c r="Q1539" i="70"/>
  <c r="T24" i="90"/>
  <c r="Q1553" i="70"/>
  <c r="T28" i="90"/>
  <c r="Q1557" i="70"/>
  <c r="T17" i="90"/>
  <c r="Q1546" i="70"/>
  <c r="T6" i="90"/>
  <c r="Q1535" i="70"/>
  <c r="T25" i="90"/>
  <c r="Q1554" i="70"/>
  <c r="T27" i="90"/>
  <c r="Q1556" i="70"/>
  <c r="T13" i="90"/>
  <c r="Q1542" i="70"/>
  <c r="T18" i="90"/>
  <c r="Q1547" i="70"/>
  <c r="T7" i="90"/>
  <c r="Q1536" i="70"/>
  <c r="T16" i="90"/>
  <c r="Q1545" i="70"/>
  <c r="T22" i="90"/>
  <c r="Q1551" i="70"/>
  <c r="T14" i="90"/>
  <c r="Q1543" i="70"/>
  <c r="T26" i="90"/>
  <c r="Q1555" i="70"/>
  <c r="T15" i="90"/>
  <c r="Q1544" i="70"/>
  <c r="T19" i="90"/>
  <c r="Q1548" i="70"/>
  <c r="T12" i="90"/>
  <c r="Q1541" i="70"/>
  <c r="T20" i="90"/>
  <c r="Q1549" i="70"/>
  <c r="T11" i="90"/>
  <c r="Q1540" i="70"/>
  <c r="U1534" i="70"/>
  <c r="V5" i="90"/>
  <c r="K7" i="89"/>
  <c r="L1527" i="70" s="1"/>
  <c r="M1530" i="70"/>
  <c r="M1528" i="70"/>
  <c r="M1531" i="70"/>
  <c r="M1529" i="70"/>
  <c r="M1527" i="70"/>
  <c r="J1526" i="70"/>
  <c r="K1533" i="70"/>
  <c r="K13" i="89"/>
  <c r="L1533" i="70" s="1"/>
  <c r="K6" i="89"/>
  <c r="L1526" i="70" s="1"/>
  <c r="K5" i="89"/>
  <c r="L1525" i="70" s="1"/>
  <c r="K1525" i="70"/>
  <c r="I1" i="89"/>
  <c r="Q1" i="89"/>
  <c r="R1" i="89"/>
  <c r="N12" i="89"/>
  <c r="O1532" i="70" s="1"/>
  <c r="S1" i="89"/>
  <c r="L1" i="89"/>
  <c r="N13" i="89"/>
  <c r="O1533" i="70" s="1"/>
  <c r="N6" i="89"/>
  <c r="O1526" i="70" s="1"/>
  <c r="N7" i="89"/>
  <c r="O1527" i="70" s="1"/>
  <c r="N5" i="89"/>
  <c r="O1525" i="70" s="1"/>
  <c r="N8" i="89"/>
  <c r="O1528" i="70" s="1"/>
  <c r="N9" i="89"/>
  <c r="O1529" i="70" s="1"/>
  <c r="N10" i="89"/>
  <c r="O1530" i="70" s="1"/>
  <c r="N11" i="89"/>
  <c r="O1531" i="70" s="1"/>
  <c r="V19" i="91" l="1"/>
  <c r="U1572" i="70"/>
  <c r="V7" i="91"/>
  <c r="U1560" i="70"/>
  <c r="V26" i="91"/>
  <c r="U1579" i="70"/>
  <c r="V9" i="91"/>
  <c r="U1562" i="70"/>
  <c r="V10" i="91"/>
  <c r="U1563" i="70"/>
  <c r="V17" i="91"/>
  <c r="U1570" i="70"/>
  <c r="V6" i="91"/>
  <c r="U1559" i="70"/>
  <c r="V25" i="91"/>
  <c r="U1578" i="70"/>
  <c r="V20" i="91"/>
  <c r="U1573" i="70"/>
  <c r="V8" i="91"/>
  <c r="U1561" i="70"/>
  <c r="V15" i="91"/>
  <c r="U1568" i="70"/>
  <c r="V11" i="91"/>
  <c r="U1564" i="70"/>
  <c r="V14" i="91"/>
  <c r="U1567" i="70"/>
  <c r="V23" i="91"/>
  <c r="U1576" i="70"/>
  <c r="V16" i="91"/>
  <c r="U1569" i="70"/>
  <c r="V27" i="91"/>
  <c r="U1580" i="70"/>
  <c r="V22" i="91"/>
  <c r="U1575" i="70"/>
  <c r="V12" i="91"/>
  <c r="U1565" i="70"/>
  <c r="V13" i="91"/>
  <c r="U1566" i="70"/>
  <c r="V18" i="91"/>
  <c r="U1571" i="70"/>
  <c r="V24" i="91"/>
  <c r="U1577" i="70"/>
  <c r="U1558" i="70"/>
  <c r="V5" i="91"/>
  <c r="T1" i="91"/>
  <c r="V21" i="91"/>
  <c r="U1574" i="70"/>
  <c r="W1534" i="70"/>
  <c r="W5" i="90"/>
  <c r="V23" i="90"/>
  <c r="U1552" i="70"/>
  <c r="V19" i="90"/>
  <c r="U1548" i="70"/>
  <c r="V22" i="90"/>
  <c r="U1551" i="70"/>
  <c r="V13" i="90"/>
  <c r="U1542" i="70"/>
  <c r="V17" i="90"/>
  <c r="U1546" i="70"/>
  <c r="V11" i="90"/>
  <c r="U1540" i="70"/>
  <c r="V15" i="90"/>
  <c r="U1544" i="70"/>
  <c r="V16" i="90"/>
  <c r="U1545" i="70"/>
  <c r="V27" i="90"/>
  <c r="U1556" i="70"/>
  <c r="V28" i="90"/>
  <c r="U1557" i="70"/>
  <c r="V21" i="90"/>
  <c r="U1550" i="70"/>
  <c r="V20" i="90"/>
  <c r="U1549" i="70"/>
  <c r="V26" i="90"/>
  <c r="U1555" i="70"/>
  <c r="V7" i="90"/>
  <c r="U1536" i="70"/>
  <c r="V25" i="90"/>
  <c r="U1554" i="70"/>
  <c r="V24" i="90"/>
  <c r="U1553" i="70"/>
  <c r="V9" i="90"/>
  <c r="U1538" i="70"/>
  <c r="V12" i="90"/>
  <c r="U1541" i="70"/>
  <c r="V14" i="90"/>
  <c r="U1543" i="70"/>
  <c r="V18" i="90"/>
  <c r="U1547" i="70"/>
  <c r="V6" i="90"/>
  <c r="U1535" i="70"/>
  <c r="T1" i="90"/>
  <c r="V10" i="90"/>
  <c r="U1539" i="70"/>
  <c r="V8" i="90"/>
  <c r="U1537" i="70"/>
  <c r="J1" i="89"/>
  <c r="K1" i="89"/>
  <c r="O10" i="89"/>
  <c r="O9" i="89"/>
  <c r="O8" i="89"/>
  <c r="O11" i="89"/>
  <c r="O7" i="89"/>
  <c r="N1" i="89"/>
  <c r="O13" i="89"/>
  <c r="O6" i="89"/>
  <c r="O5" i="89"/>
  <c r="P1525" i="70" s="1"/>
  <c r="O12" i="89"/>
  <c r="L27" i="45"/>
  <c r="K27" i="45" s="1"/>
  <c r="W12" i="91" l="1"/>
  <c r="W1565" i="70"/>
  <c r="W11" i="91"/>
  <c r="W1564" i="70"/>
  <c r="W17" i="91"/>
  <c r="W1570" i="70"/>
  <c r="W22" i="91"/>
  <c r="W1575" i="70"/>
  <c r="W15" i="91"/>
  <c r="W1568" i="70"/>
  <c r="W10" i="91"/>
  <c r="W1563" i="70"/>
  <c r="W1558" i="70"/>
  <c r="V1" i="91"/>
  <c r="W5" i="91"/>
  <c r="W27" i="91"/>
  <c r="W1580" i="70"/>
  <c r="W8" i="91"/>
  <c r="W1561" i="70"/>
  <c r="W9" i="91"/>
  <c r="W1562" i="70"/>
  <c r="W21" i="91"/>
  <c r="W1574" i="70"/>
  <c r="W24" i="91"/>
  <c r="W1577" i="70"/>
  <c r="W16" i="91"/>
  <c r="W1569" i="70"/>
  <c r="W20" i="91"/>
  <c r="W1573" i="70"/>
  <c r="W26" i="91"/>
  <c r="W1579" i="70"/>
  <c r="W18" i="91"/>
  <c r="W1571" i="70"/>
  <c r="W23" i="91"/>
  <c r="W1576" i="70"/>
  <c r="W25" i="91"/>
  <c r="W1578" i="70"/>
  <c r="W7" i="91"/>
  <c r="W1560" i="70"/>
  <c r="W13" i="91"/>
  <c r="W1566" i="70"/>
  <c r="W14" i="91"/>
  <c r="W1567" i="70"/>
  <c r="W6" i="91"/>
  <c r="W1559" i="70"/>
  <c r="W19" i="91"/>
  <c r="W1572" i="70"/>
  <c r="W14" i="90"/>
  <c r="W1543" i="70"/>
  <c r="W21" i="90"/>
  <c r="W1550" i="70"/>
  <c r="W10" i="90"/>
  <c r="W1539" i="70"/>
  <c r="W19" i="90"/>
  <c r="W1548" i="70"/>
  <c r="W22" i="90"/>
  <c r="W1551" i="70"/>
  <c r="W7" i="90"/>
  <c r="W1536" i="70"/>
  <c r="W11" i="90"/>
  <c r="W1540" i="70"/>
  <c r="W6" i="90"/>
  <c r="W1535" i="70"/>
  <c r="W26" i="90"/>
  <c r="W1555" i="70"/>
  <c r="W27" i="90"/>
  <c r="W1556" i="70"/>
  <c r="W23" i="90"/>
  <c r="W1552" i="70"/>
  <c r="W18" i="90"/>
  <c r="W1547" i="70"/>
  <c r="W13" i="90"/>
  <c r="W1542" i="70"/>
  <c r="V1" i="90"/>
  <c r="W25" i="90"/>
  <c r="W1554" i="70"/>
  <c r="W15" i="90"/>
  <c r="W1544" i="70"/>
  <c r="W12" i="90"/>
  <c r="W1541" i="70"/>
  <c r="W28" i="90"/>
  <c r="W1557" i="70"/>
  <c r="W9" i="90"/>
  <c r="W1538" i="70"/>
  <c r="W17" i="90"/>
  <c r="W1546" i="70"/>
  <c r="X1534" i="70"/>
  <c r="X5" i="90"/>
  <c r="Z5" i="90"/>
  <c r="W24" i="90"/>
  <c r="W1553" i="70"/>
  <c r="W20" i="90"/>
  <c r="W1549" i="70"/>
  <c r="W16" i="90"/>
  <c r="W1545" i="70"/>
  <c r="W8" i="90"/>
  <c r="W1537" i="70"/>
  <c r="P13" i="89"/>
  <c r="P1533" i="70"/>
  <c r="P9" i="89"/>
  <c r="P1529" i="70"/>
  <c r="P10" i="89"/>
  <c r="P1530" i="70"/>
  <c r="P12" i="89"/>
  <c r="P1532" i="70"/>
  <c r="P7" i="89"/>
  <c r="P1527" i="70"/>
  <c r="P11" i="89"/>
  <c r="P1531" i="70"/>
  <c r="P6" i="89"/>
  <c r="P1526" i="70"/>
  <c r="P8" i="89"/>
  <c r="P1528" i="70"/>
  <c r="P5" i="89"/>
  <c r="Q1525" i="70" s="1"/>
  <c r="O1" i="89"/>
  <c r="X19" i="91" l="1"/>
  <c r="X1572" i="70"/>
  <c r="Z19" i="91"/>
  <c r="X1576" i="70"/>
  <c r="Z23" i="91"/>
  <c r="X23" i="91"/>
  <c r="X1574" i="70"/>
  <c r="Z21" i="91"/>
  <c r="X21" i="91"/>
  <c r="X1568" i="70"/>
  <c r="Z15" i="91"/>
  <c r="X15" i="91"/>
  <c r="X1578" i="70"/>
  <c r="Z25" i="91"/>
  <c r="X25" i="91"/>
  <c r="X1559" i="70"/>
  <c r="Z6" i="91"/>
  <c r="X6" i="91"/>
  <c r="X1571" i="70"/>
  <c r="Z18" i="91"/>
  <c r="X18" i="91"/>
  <c r="X1562" i="70"/>
  <c r="Z9" i="91"/>
  <c r="X9" i="91"/>
  <c r="X1575" i="70"/>
  <c r="X22" i="91"/>
  <c r="Z22" i="91"/>
  <c r="X1567" i="70"/>
  <c r="X14" i="91"/>
  <c r="Z14" i="91"/>
  <c r="X1579" i="70"/>
  <c r="X26" i="91"/>
  <c r="Z26" i="91"/>
  <c r="X1561" i="70"/>
  <c r="Z8" i="91"/>
  <c r="X8" i="91"/>
  <c r="X1570" i="70"/>
  <c r="X17" i="91"/>
  <c r="Z17" i="91"/>
  <c r="X1577" i="70"/>
  <c r="Z24" i="91"/>
  <c r="X24" i="91"/>
  <c r="X1566" i="70"/>
  <c r="X13" i="91"/>
  <c r="Z13" i="91"/>
  <c r="X1573" i="70"/>
  <c r="Z20" i="91"/>
  <c r="X20" i="91"/>
  <c r="X1580" i="70"/>
  <c r="Z27" i="91"/>
  <c r="X27" i="91"/>
  <c r="X1558" i="70"/>
  <c r="X5" i="91"/>
  <c r="Z5" i="91"/>
  <c r="W1" i="91"/>
  <c r="X1564" i="70"/>
  <c r="Z11" i="91"/>
  <c r="X11" i="91"/>
  <c r="X1563" i="70"/>
  <c r="Z10" i="91"/>
  <c r="X10" i="91"/>
  <c r="X7" i="91"/>
  <c r="X1560" i="70"/>
  <c r="Z7" i="91"/>
  <c r="X1569" i="70"/>
  <c r="X16" i="91"/>
  <c r="Z16" i="91"/>
  <c r="X1565" i="70"/>
  <c r="X12" i="91"/>
  <c r="Z12" i="91"/>
  <c r="X1535" i="70"/>
  <c r="X6" i="90"/>
  <c r="Z6" i="90"/>
  <c r="X1549" i="70"/>
  <c r="Z20" i="90"/>
  <c r="X20" i="90"/>
  <c r="X1544" i="70"/>
  <c r="X15" i="90"/>
  <c r="Z15" i="90"/>
  <c r="X1540" i="70"/>
  <c r="X11" i="90"/>
  <c r="Z11" i="90"/>
  <c r="X1538" i="70"/>
  <c r="Z9" i="90"/>
  <c r="X9" i="90"/>
  <c r="X1537" i="70"/>
  <c r="Z8" i="90"/>
  <c r="X8" i="90"/>
  <c r="Z16" i="90"/>
  <c r="X1545" i="70"/>
  <c r="X16" i="90"/>
  <c r="X1541" i="70"/>
  <c r="Z12" i="90"/>
  <c r="X12" i="90"/>
  <c r="X1547" i="70"/>
  <c r="Z18" i="90"/>
  <c r="X18" i="90"/>
  <c r="X1548" i="70"/>
  <c r="Z19" i="90"/>
  <c r="X19" i="90"/>
  <c r="X1546" i="70"/>
  <c r="Z17" i="90"/>
  <c r="X17" i="90"/>
  <c r="Z23" i="90"/>
  <c r="X1552" i="70"/>
  <c r="X23" i="90"/>
  <c r="X1539" i="70"/>
  <c r="Z10" i="90"/>
  <c r="X10" i="90"/>
  <c r="X1553" i="70"/>
  <c r="Z24" i="90"/>
  <c r="X24" i="90"/>
  <c r="X1554" i="70"/>
  <c r="X25" i="90"/>
  <c r="Z25" i="90"/>
  <c r="AA5" i="90"/>
  <c r="AB1534" i="70" s="1"/>
  <c r="AA1534" i="70"/>
  <c r="Z27" i="90"/>
  <c r="X1556" i="70"/>
  <c r="X27" i="90"/>
  <c r="X1536" i="70"/>
  <c r="X7" i="90"/>
  <c r="Z7" i="90"/>
  <c r="Z21" i="90"/>
  <c r="X1550" i="70"/>
  <c r="X21" i="90"/>
  <c r="W1" i="90"/>
  <c r="Z28" i="90"/>
  <c r="X1557" i="70"/>
  <c r="X28" i="90"/>
  <c r="Y1534" i="70"/>
  <c r="AB5" i="90"/>
  <c r="AC1534" i="70" s="1"/>
  <c r="Y5" i="90"/>
  <c r="X1542" i="70"/>
  <c r="Z13" i="90"/>
  <c r="X13" i="90"/>
  <c r="X1555" i="70"/>
  <c r="Z26" i="90"/>
  <c r="X26" i="90"/>
  <c r="X1551" i="70"/>
  <c r="Z22" i="90"/>
  <c r="X22" i="90"/>
  <c r="Z14" i="90"/>
  <c r="X1543" i="70"/>
  <c r="X14" i="90"/>
  <c r="T9" i="89"/>
  <c r="Q1529" i="70"/>
  <c r="T8" i="89"/>
  <c r="Q1528" i="70"/>
  <c r="T7" i="89"/>
  <c r="Q1527" i="70"/>
  <c r="T11" i="89"/>
  <c r="Q1531" i="70"/>
  <c r="T6" i="89"/>
  <c r="Q1526" i="70"/>
  <c r="T12" i="89"/>
  <c r="Q1532" i="70"/>
  <c r="T10" i="89"/>
  <c r="Q1530" i="70"/>
  <c r="T13" i="89"/>
  <c r="Q1533" i="70"/>
  <c r="T5" i="89"/>
  <c r="U1525" i="70" s="1"/>
  <c r="P1" i="89"/>
  <c r="V1524" i="70"/>
  <c r="N1524" i="70"/>
  <c r="I1524" i="70"/>
  <c r="H1524" i="70"/>
  <c r="G1524" i="70"/>
  <c r="F1524" i="70"/>
  <c r="E1524" i="70"/>
  <c r="D1524" i="70"/>
  <c r="C1524" i="70"/>
  <c r="V1523" i="70"/>
  <c r="N1523" i="70"/>
  <c r="I1523" i="70"/>
  <c r="H1523" i="70"/>
  <c r="G1523" i="70"/>
  <c r="F1523" i="70"/>
  <c r="E1523" i="70"/>
  <c r="D1523" i="70"/>
  <c r="C1523" i="70"/>
  <c r="V1522" i="70"/>
  <c r="N1522" i="70"/>
  <c r="I1522" i="70"/>
  <c r="H1522" i="70"/>
  <c r="G1522" i="70"/>
  <c r="F1522" i="70"/>
  <c r="E1522" i="70"/>
  <c r="D1522" i="70"/>
  <c r="C1522" i="70"/>
  <c r="V1521" i="70"/>
  <c r="N1521" i="70"/>
  <c r="I1521" i="70"/>
  <c r="H1521" i="70"/>
  <c r="G1521" i="70"/>
  <c r="F1521" i="70"/>
  <c r="E1521" i="70"/>
  <c r="D1521" i="70"/>
  <c r="C1521" i="70"/>
  <c r="V1520" i="70"/>
  <c r="N1520" i="70"/>
  <c r="I1520" i="70"/>
  <c r="H1520" i="70"/>
  <c r="G1520" i="70"/>
  <c r="F1520" i="70"/>
  <c r="E1520" i="70"/>
  <c r="D1520" i="70"/>
  <c r="C1520" i="70"/>
  <c r="V1519" i="70"/>
  <c r="N1519" i="70"/>
  <c r="I1519" i="70"/>
  <c r="H1519" i="70"/>
  <c r="G1519" i="70"/>
  <c r="F1519" i="70"/>
  <c r="E1519" i="70"/>
  <c r="D1519" i="70"/>
  <c r="C1519" i="70"/>
  <c r="V1518" i="70"/>
  <c r="N1518" i="70"/>
  <c r="I1518" i="70"/>
  <c r="H1518" i="70"/>
  <c r="G1518" i="70"/>
  <c r="F1518" i="70"/>
  <c r="E1518" i="70"/>
  <c r="D1518" i="70"/>
  <c r="C1518" i="70"/>
  <c r="V1517" i="70"/>
  <c r="N1517" i="70"/>
  <c r="I1517" i="70"/>
  <c r="H1517" i="70"/>
  <c r="G1517" i="70"/>
  <c r="F1517" i="70"/>
  <c r="E1517" i="70"/>
  <c r="D1517" i="70"/>
  <c r="C1517" i="70"/>
  <c r="V1516" i="70"/>
  <c r="N1516" i="70"/>
  <c r="I1516" i="70"/>
  <c r="H1516" i="70"/>
  <c r="G1516" i="70"/>
  <c r="F1516" i="70"/>
  <c r="E1516" i="70"/>
  <c r="D1516" i="70"/>
  <c r="C1516" i="70"/>
  <c r="V1515" i="70"/>
  <c r="N1515" i="70"/>
  <c r="I1515" i="70"/>
  <c r="H1515" i="70"/>
  <c r="G1515" i="70"/>
  <c r="F1515" i="70"/>
  <c r="E1515" i="70"/>
  <c r="D1515" i="70"/>
  <c r="C1515" i="70"/>
  <c r="V1514" i="70"/>
  <c r="N1514" i="70"/>
  <c r="I1514" i="70"/>
  <c r="H1514" i="70"/>
  <c r="G1514" i="70"/>
  <c r="F1514" i="70"/>
  <c r="E1514" i="70"/>
  <c r="D1514" i="70"/>
  <c r="C1514" i="70"/>
  <c r="V1513" i="70"/>
  <c r="N1513" i="70"/>
  <c r="I1513" i="70"/>
  <c r="H1513" i="70"/>
  <c r="G1513" i="70"/>
  <c r="F1513" i="70"/>
  <c r="E1513" i="70"/>
  <c r="D1513" i="70"/>
  <c r="C1513" i="70"/>
  <c r="V1512" i="70"/>
  <c r="N1512" i="70"/>
  <c r="I1512" i="70"/>
  <c r="H1512" i="70"/>
  <c r="G1512" i="70"/>
  <c r="F1512" i="70"/>
  <c r="E1512" i="70"/>
  <c r="D1512" i="70"/>
  <c r="C1512" i="70"/>
  <c r="V1511" i="70"/>
  <c r="N1511" i="70"/>
  <c r="I1511" i="70"/>
  <c r="H1511" i="70"/>
  <c r="G1511" i="70"/>
  <c r="F1511" i="70"/>
  <c r="E1511" i="70"/>
  <c r="D1511" i="70"/>
  <c r="C1511" i="70"/>
  <c r="V1510" i="70"/>
  <c r="N1510" i="70"/>
  <c r="I1510" i="70"/>
  <c r="H1510" i="70"/>
  <c r="G1510" i="70"/>
  <c r="F1510" i="70"/>
  <c r="E1510" i="70"/>
  <c r="D1510" i="70"/>
  <c r="C1510" i="70"/>
  <c r="V1509" i="70"/>
  <c r="N1509" i="70"/>
  <c r="I1509" i="70"/>
  <c r="H1509" i="70"/>
  <c r="G1509" i="70"/>
  <c r="F1509" i="70"/>
  <c r="E1509" i="70"/>
  <c r="D1509" i="70"/>
  <c r="C1509" i="70"/>
  <c r="V1508" i="70"/>
  <c r="N1508" i="70"/>
  <c r="I1508" i="70"/>
  <c r="H1508" i="70"/>
  <c r="G1508" i="70"/>
  <c r="F1508" i="70"/>
  <c r="E1508" i="70"/>
  <c r="D1508" i="70"/>
  <c r="C1508" i="70"/>
  <c r="V1507" i="70"/>
  <c r="N1507" i="70"/>
  <c r="I1507" i="70"/>
  <c r="H1507" i="70"/>
  <c r="G1507" i="70"/>
  <c r="F1507" i="70"/>
  <c r="E1507" i="70"/>
  <c r="D1507" i="70"/>
  <c r="C1507" i="70"/>
  <c r="V1506" i="70"/>
  <c r="N1506" i="70"/>
  <c r="I1506" i="70"/>
  <c r="H1506" i="70"/>
  <c r="G1506" i="70"/>
  <c r="F1506" i="70"/>
  <c r="E1506" i="70"/>
  <c r="D1506" i="70"/>
  <c r="C1506" i="70"/>
  <c r="V1505" i="70"/>
  <c r="N1505" i="70"/>
  <c r="I1505" i="70"/>
  <c r="H1505" i="70"/>
  <c r="G1505" i="70"/>
  <c r="F1505" i="70"/>
  <c r="E1505" i="70"/>
  <c r="D1505" i="70"/>
  <c r="C1505" i="70"/>
  <c r="V1504" i="70"/>
  <c r="N1504" i="70"/>
  <c r="J1504" i="70"/>
  <c r="I1504" i="70"/>
  <c r="H1504" i="70"/>
  <c r="G1504" i="70"/>
  <c r="F1504" i="70"/>
  <c r="E1504" i="70"/>
  <c r="D1504" i="70"/>
  <c r="C1504" i="70"/>
  <c r="V1503" i="70"/>
  <c r="N1503" i="70"/>
  <c r="J1503" i="70"/>
  <c r="I1503" i="70"/>
  <c r="H1503" i="70"/>
  <c r="G1503" i="70"/>
  <c r="F1503" i="70"/>
  <c r="E1503" i="70"/>
  <c r="D1503" i="70"/>
  <c r="C1503" i="70"/>
  <c r="V1502" i="70"/>
  <c r="N1502" i="70"/>
  <c r="J1502" i="70"/>
  <c r="I1502" i="70"/>
  <c r="H1502" i="70"/>
  <c r="G1502" i="70"/>
  <c r="F1502" i="70"/>
  <c r="E1502" i="70"/>
  <c r="D1502" i="70"/>
  <c r="C1502" i="70"/>
  <c r="V1501" i="70"/>
  <c r="N1501" i="70"/>
  <c r="J1501" i="70"/>
  <c r="I1501" i="70"/>
  <c r="H1501" i="70"/>
  <c r="G1501" i="70"/>
  <c r="F1501" i="70"/>
  <c r="E1501" i="70"/>
  <c r="D1501" i="70"/>
  <c r="C1501" i="70"/>
  <c r="V1500" i="70"/>
  <c r="N1500" i="70"/>
  <c r="J1500" i="70"/>
  <c r="I1500" i="70"/>
  <c r="H1500" i="70"/>
  <c r="G1500" i="70"/>
  <c r="F1500" i="70"/>
  <c r="E1500" i="70"/>
  <c r="D1500" i="70"/>
  <c r="C1500" i="70"/>
  <c r="V1499" i="70"/>
  <c r="N1499" i="70"/>
  <c r="J1499" i="70"/>
  <c r="I1499" i="70"/>
  <c r="H1499" i="70"/>
  <c r="G1499" i="70"/>
  <c r="F1499" i="70"/>
  <c r="E1499" i="70"/>
  <c r="D1499" i="70"/>
  <c r="C1499" i="70"/>
  <c r="V1498" i="70"/>
  <c r="N1498" i="70"/>
  <c r="J1498" i="70"/>
  <c r="I1498" i="70"/>
  <c r="H1498" i="70"/>
  <c r="G1498" i="70"/>
  <c r="F1498" i="70"/>
  <c r="E1498" i="70"/>
  <c r="D1498" i="70"/>
  <c r="C1498" i="70"/>
  <c r="V1497" i="70"/>
  <c r="N1497" i="70"/>
  <c r="J1497" i="70"/>
  <c r="I1497" i="70"/>
  <c r="H1497" i="70"/>
  <c r="G1497" i="70"/>
  <c r="F1497" i="70"/>
  <c r="E1497" i="70"/>
  <c r="D1497" i="70"/>
  <c r="C1497" i="70"/>
  <c r="V1496" i="70"/>
  <c r="N1496" i="70"/>
  <c r="J1496" i="70"/>
  <c r="I1496" i="70"/>
  <c r="H1496" i="70"/>
  <c r="G1496" i="70"/>
  <c r="F1496" i="70"/>
  <c r="E1496" i="70"/>
  <c r="D1496" i="70"/>
  <c r="C1496" i="70"/>
  <c r="V1495" i="70"/>
  <c r="N1495" i="70"/>
  <c r="J1495" i="70"/>
  <c r="I1495" i="70"/>
  <c r="H1495" i="70"/>
  <c r="G1495" i="70"/>
  <c r="F1495" i="70"/>
  <c r="E1495" i="70"/>
  <c r="D1495" i="70"/>
  <c r="C1495" i="70"/>
  <c r="V1494" i="70"/>
  <c r="N1494" i="70"/>
  <c r="J1494" i="70"/>
  <c r="I1494" i="70"/>
  <c r="H1494" i="70"/>
  <c r="G1494" i="70"/>
  <c r="F1494" i="70"/>
  <c r="E1494" i="70"/>
  <c r="D1494" i="70"/>
  <c r="C1494" i="70"/>
  <c r="V1493" i="70"/>
  <c r="N1493" i="70"/>
  <c r="J1493" i="70"/>
  <c r="I1493" i="70"/>
  <c r="H1493" i="70"/>
  <c r="G1493" i="70"/>
  <c r="F1493" i="70"/>
  <c r="E1493" i="70"/>
  <c r="D1493" i="70"/>
  <c r="C1493" i="70"/>
  <c r="V1492" i="70"/>
  <c r="N1492" i="70"/>
  <c r="J1492" i="70"/>
  <c r="I1492" i="70"/>
  <c r="H1492" i="70"/>
  <c r="G1492" i="70"/>
  <c r="F1492" i="70"/>
  <c r="E1492" i="70"/>
  <c r="D1492" i="70"/>
  <c r="C1492" i="70"/>
  <c r="V1491" i="70"/>
  <c r="N1491" i="70"/>
  <c r="J1491" i="70"/>
  <c r="I1491" i="70"/>
  <c r="H1491" i="70"/>
  <c r="G1491" i="70"/>
  <c r="F1491" i="70"/>
  <c r="E1491" i="70"/>
  <c r="D1491" i="70"/>
  <c r="C1491" i="70"/>
  <c r="V1490" i="70"/>
  <c r="N1490" i="70"/>
  <c r="J1490" i="70"/>
  <c r="I1490" i="70"/>
  <c r="H1490" i="70"/>
  <c r="G1490" i="70"/>
  <c r="F1490" i="70"/>
  <c r="E1490" i="70"/>
  <c r="D1490" i="70"/>
  <c r="C1490" i="70"/>
  <c r="V1489" i="70"/>
  <c r="N1489" i="70"/>
  <c r="J1489" i="70"/>
  <c r="I1489" i="70"/>
  <c r="H1489" i="70"/>
  <c r="G1489" i="70"/>
  <c r="F1489" i="70"/>
  <c r="E1489" i="70"/>
  <c r="D1489" i="70"/>
  <c r="C1489" i="70"/>
  <c r="V1488" i="70"/>
  <c r="N1488" i="70"/>
  <c r="J1488" i="70"/>
  <c r="I1488" i="70"/>
  <c r="H1488" i="70"/>
  <c r="G1488" i="70"/>
  <c r="F1488" i="70"/>
  <c r="E1488" i="70"/>
  <c r="D1488" i="70"/>
  <c r="C1488" i="70"/>
  <c r="V1487" i="70"/>
  <c r="N1487" i="70"/>
  <c r="J1487" i="70"/>
  <c r="I1487" i="70"/>
  <c r="H1487" i="70"/>
  <c r="G1487" i="70"/>
  <c r="F1487" i="70"/>
  <c r="E1487" i="70"/>
  <c r="D1487" i="70"/>
  <c r="C1487" i="70"/>
  <c r="V1486" i="70"/>
  <c r="N1486" i="70"/>
  <c r="J1486" i="70"/>
  <c r="I1486" i="70"/>
  <c r="H1486" i="70"/>
  <c r="G1486" i="70"/>
  <c r="F1486" i="70"/>
  <c r="E1486" i="70"/>
  <c r="D1486" i="70"/>
  <c r="C1486" i="70"/>
  <c r="V1485" i="70"/>
  <c r="N1485" i="70"/>
  <c r="J1485" i="70"/>
  <c r="I1485" i="70"/>
  <c r="H1485" i="70"/>
  <c r="G1485" i="70"/>
  <c r="F1485" i="70"/>
  <c r="E1485" i="70"/>
  <c r="D1485" i="70"/>
  <c r="C1485" i="70"/>
  <c r="V1484" i="70"/>
  <c r="N1484" i="70"/>
  <c r="J1484" i="70"/>
  <c r="I1484" i="70"/>
  <c r="H1484" i="70"/>
  <c r="G1484" i="70"/>
  <c r="F1484" i="70"/>
  <c r="E1484" i="70"/>
  <c r="D1484" i="70"/>
  <c r="C1484" i="70"/>
  <c r="V1483" i="70"/>
  <c r="N1483" i="70"/>
  <c r="J1483" i="70"/>
  <c r="I1483" i="70"/>
  <c r="H1483" i="70"/>
  <c r="G1483" i="70"/>
  <c r="F1483" i="70"/>
  <c r="E1483" i="70"/>
  <c r="D1483" i="70"/>
  <c r="C1483" i="70"/>
  <c r="V1482" i="70"/>
  <c r="N1482" i="70"/>
  <c r="J1482" i="70"/>
  <c r="I1482" i="70"/>
  <c r="H1482" i="70"/>
  <c r="G1482" i="70"/>
  <c r="F1482" i="70"/>
  <c r="E1482" i="70"/>
  <c r="D1482" i="70"/>
  <c r="C1482" i="70"/>
  <c r="V1481" i="70"/>
  <c r="N1481" i="70"/>
  <c r="J1481" i="70"/>
  <c r="I1481" i="70"/>
  <c r="H1481" i="70"/>
  <c r="G1481" i="70"/>
  <c r="F1481" i="70"/>
  <c r="E1481" i="70"/>
  <c r="D1481" i="70"/>
  <c r="C1481" i="70"/>
  <c r="V1480" i="70"/>
  <c r="N1480" i="70"/>
  <c r="J1480" i="70"/>
  <c r="I1480" i="70"/>
  <c r="H1480" i="70"/>
  <c r="G1480" i="70"/>
  <c r="F1480" i="70"/>
  <c r="E1480" i="70"/>
  <c r="D1480" i="70"/>
  <c r="C1480" i="70"/>
  <c r="V1479" i="70"/>
  <c r="N1479" i="70"/>
  <c r="J1479" i="70"/>
  <c r="I1479" i="70"/>
  <c r="H1479" i="70"/>
  <c r="G1479" i="70"/>
  <c r="F1479" i="70"/>
  <c r="E1479" i="70"/>
  <c r="D1479" i="70"/>
  <c r="C1479" i="70"/>
  <c r="V1478" i="70"/>
  <c r="N1478" i="70"/>
  <c r="J1478" i="70"/>
  <c r="I1478" i="70"/>
  <c r="H1478" i="70"/>
  <c r="G1478" i="70"/>
  <c r="F1478" i="70"/>
  <c r="E1478" i="70"/>
  <c r="D1478" i="70"/>
  <c r="C1478" i="70"/>
  <c r="V1477" i="70"/>
  <c r="N1477" i="70"/>
  <c r="J1477" i="70"/>
  <c r="I1477" i="70"/>
  <c r="H1477" i="70"/>
  <c r="G1477" i="70"/>
  <c r="F1477" i="70"/>
  <c r="E1477" i="70"/>
  <c r="D1477" i="70"/>
  <c r="C1477" i="70"/>
  <c r="V1476" i="70"/>
  <c r="N1476" i="70"/>
  <c r="J1476" i="70"/>
  <c r="I1476" i="70"/>
  <c r="H1476" i="70"/>
  <c r="G1476" i="70"/>
  <c r="F1476" i="70"/>
  <c r="E1476" i="70"/>
  <c r="D1476" i="70"/>
  <c r="C1476" i="70"/>
  <c r="V1475" i="70"/>
  <c r="N1475" i="70"/>
  <c r="J1475" i="70"/>
  <c r="I1475" i="70"/>
  <c r="H1475" i="70"/>
  <c r="G1475" i="70"/>
  <c r="F1475" i="70"/>
  <c r="E1475" i="70"/>
  <c r="D1475" i="70"/>
  <c r="C1475" i="70"/>
  <c r="V1474" i="70"/>
  <c r="N1474" i="70"/>
  <c r="J1474" i="70"/>
  <c r="I1474" i="70"/>
  <c r="H1474" i="70"/>
  <c r="G1474" i="70"/>
  <c r="F1474" i="70"/>
  <c r="E1474" i="70"/>
  <c r="D1474" i="70"/>
  <c r="C1474" i="70"/>
  <c r="V1473" i="70"/>
  <c r="N1473" i="70"/>
  <c r="J1473" i="70"/>
  <c r="I1473" i="70"/>
  <c r="H1473" i="70"/>
  <c r="G1473" i="70"/>
  <c r="F1473" i="70"/>
  <c r="E1473" i="70"/>
  <c r="D1473" i="70"/>
  <c r="C1473" i="70"/>
  <c r="V1472" i="70"/>
  <c r="N1472" i="70"/>
  <c r="J1472" i="70"/>
  <c r="I1472" i="70"/>
  <c r="H1472" i="70"/>
  <c r="G1472" i="70"/>
  <c r="F1472" i="70"/>
  <c r="E1472" i="70"/>
  <c r="D1472" i="70"/>
  <c r="C1472" i="70"/>
  <c r="V1471" i="70"/>
  <c r="N1471" i="70"/>
  <c r="J1471" i="70"/>
  <c r="I1471" i="70"/>
  <c r="H1471" i="70"/>
  <c r="G1471" i="70"/>
  <c r="F1471" i="70"/>
  <c r="E1471" i="70"/>
  <c r="D1471" i="70"/>
  <c r="C1471" i="70"/>
  <c r="V1470" i="70"/>
  <c r="N1470" i="70"/>
  <c r="J1470" i="70"/>
  <c r="I1470" i="70"/>
  <c r="H1470" i="70"/>
  <c r="G1470" i="70"/>
  <c r="F1470" i="70"/>
  <c r="E1470" i="70"/>
  <c r="D1470" i="70"/>
  <c r="C1470" i="70"/>
  <c r="V1469" i="70"/>
  <c r="N1469" i="70"/>
  <c r="J1469" i="70"/>
  <c r="I1469" i="70"/>
  <c r="H1469" i="70"/>
  <c r="G1469" i="70"/>
  <c r="F1469" i="70"/>
  <c r="E1469" i="70"/>
  <c r="D1469" i="70"/>
  <c r="C1469" i="70"/>
  <c r="V1468" i="70"/>
  <c r="N1468" i="70"/>
  <c r="J1468" i="70"/>
  <c r="I1468" i="70"/>
  <c r="H1468" i="70"/>
  <c r="G1468" i="70"/>
  <c r="F1468" i="70"/>
  <c r="E1468" i="70"/>
  <c r="D1468" i="70"/>
  <c r="C1468" i="70"/>
  <c r="V1467" i="70"/>
  <c r="N1467" i="70"/>
  <c r="J1467" i="70"/>
  <c r="I1467" i="70"/>
  <c r="H1467" i="70"/>
  <c r="G1467" i="70"/>
  <c r="F1467" i="70"/>
  <c r="E1467" i="70"/>
  <c r="D1467" i="70"/>
  <c r="C1467" i="70"/>
  <c r="V1466" i="70"/>
  <c r="N1466" i="70"/>
  <c r="J1466" i="70"/>
  <c r="I1466" i="70"/>
  <c r="H1466" i="70"/>
  <c r="G1466" i="70"/>
  <c r="F1466" i="70"/>
  <c r="E1466" i="70"/>
  <c r="D1466" i="70"/>
  <c r="C1466" i="70"/>
  <c r="V1465" i="70"/>
  <c r="N1465" i="70"/>
  <c r="J1465" i="70"/>
  <c r="I1465" i="70"/>
  <c r="H1465" i="70"/>
  <c r="G1465" i="70"/>
  <c r="F1465" i="70"/>
  <c r="E1465" i="70"/>
  <c r="D1465" i="70"/>
  <c r="C1465" i="70"/>
  <c r="V1464" i="70"/>
  <c r="N1464" i="70"/>
  <c r="J1464" i="70"/>
  <c r="I1464" i="70"/>
  <c r="H1464" i="70"/>
  <c r="G1464" i="70"/>
  <c r="F1464" i="70"/>
  <c r="E1464" i="70"/>
  <c r="D1464" i="70"/>
  <c r="C1464" i="70"/>
  <c r="V1463" i="70"/>
  <c r="N1463" i="70"/>
  <c r="J1463" i="70"/>
  <c r="I1463" i="70"/>
  <c r="H1463" i="70"/>
  <c r="G1463" i="70"/>
  <c r="F1463" i="70"/>
  <c r="E1463" i="70"/>
  <c r="D1463" i="70"/>
  <c r="C1463" i="70"/>
  <c r="V1462" i="70"/>
  <c r="N1462" i="70"/>
  <c r="J1462" i="70"/>
  <c r="I1462" i="70"/>
  <c r="H1462" i="70"/>
  <c r="G1462" i="70"/>
  <c r="F1462" i="70"/>
  <c r="E1462" i="70"/>
  <c r="D1462" i="70"/>
  <c r="C1462" i="70"/>
  <c r="V1461" i="70"/>
  <c r="N1461" i="70"/>
  <c r="J1461" i="70"/>
  <c r="I1461" i="70"/>
  <c r="H1461" i="70"/>
  <c r="G1461" i="70"/>
  <c r="F1461" i="70"/>
  <c r="E1461" i="70"/>
  <c r="D1461" i="70"/>
  <c r="C1461" i="70"/>
  <c r="V1460" i="70"/>
  <c r="N1460" i="70"/>
  <c r="J1460" i="70"/>
  <c r="I1460" i="70"/>
  <c r="H1460" i="70"/>
  <c r="G1460" i="70"/>
  <c r="F1460" i="70"/>
  <c r="E1460" i="70"/>
  <c r="D1460" i="70"/>
  <c r="C1460" i="70"/>
  <c r="V1459" i="70"/>
  <c r="N1459" i="70"/>
  <c r="J1459" i="70"/>
  <c r="I1459" i="70"/>
  <c r="H1459" i="70"/>
  <c r="G1459" i="70"/>
  <c r="F1459" i="70"/>
  <c r="E1459" i="70"/>
  <c r="D1459" i="70"/>
  <c r="C1459" i="70"/>
  <c r="V1458" i="70"/>
  <c r="N1458" i="70"/>
  <c r="J1458" i="70"/>
  <c r="I1458" i="70"/>
  <c r="H1458" i="70"/>
  <c r="G1458" i="70"/>
  <c r="F1458" i="70"/>
  <c r="E1458" i="70"/>
  <c r="D1458" i="70"/>
  <c r="C1458" i="70"/>
  <c r="V1457" i="70"/>
  <c r="N1457" i="70"/>
  <c r="J1457" i="70"/>
  <c r="I1457" i="70"/>
  <c r="H1457" i="70"/>
  <c r="G1457" i="70"/>
  <c r="F1457" i="70"/>
  <c r="E1457" i="70"/>
  <c r="D1457" i="70"/>
  <c r="C1457" i="70"/>
  <c r="V1456" i="70"/>
  <c r="N1456" i="70"/>
  <c r="J1456" i="70"/>
  <c r="I1456" i="70"/>
  <c r="H1456" i="70"/>
  <c r="G1456" i="70"/>
  <c r="F1456" i="70"/>
  <c r="E1456" i="70"/>
  <c r="D1456" i="70"/>
  <c r="C1456" i="70"/>
  <c r="V1455" i="70"/>
  <c r="N1455" i="70"/>
  <c r="J1455" i="70"/>
  <c r="I1455" i="70"/>
  <c r="H1455" i="70"/>
  <c r="G1455" i="70"/>
  <c r="F1455" i="70"/>
  <c r="E1455" i="70"/>
  <c r="D1455" i="70"/>
  <c r="C1455" i="70"/>
  <c r="V1454" i="70"/>
  <c r="N1454" i="70"/>
  <c r="J1454" i="70"/>
  <c r="I1454" i="70"/>
  <c r="H1454" i="70"/>
  <c r="G1454" i="70"/>
  <c r="F1454" i="70"/>
  <c r="E1454" i="70"/>
  <c r="D1454" i="70"/>
  <c r="C1454" i="70"/>
  <c r="V1453" i="70"/>
  <c r="N1453" i="70"/>
  <c r="J1453" i="70"/>
  <c r="I1453" i="70"/>
  <c r="H1453" i="70"/>
  <c r="G1453" i="70"/>
  <c r="F1453" i="70"/>
  <c r="E1453" i="70"/>
  <c r="D1453" i="70"/>
  <c r="C1453" i="70"/>
  <c r="V1452" i="70"/>
  <c r="N1452" i="70"/>
  <c r="J1452" i="70"/>
  <c r="I1452" i="70"/>
  <c r="H1452" i="70"/>
  <c r="G1452" i="70"/>
  <c r="F1452" i="70"/>
  <c r="E1452" i="70"/>
  <c r="D1452" i="70"/>
  <c r="C1452" i="70"/>
  <c r="V1451" i="70"/>
  <c r="N1451" i="70"/>
  <c r="J1451" i="70"/>
  <c r="I1451" i="70"/>
  <c r="H1451" i="70"/>
  <c r="G1451" i="70"/>
  <c r="F1451" i="70"/>
  <c r="E1451" i="70"/>
  <c r="D1451" i="70"/>
  <c r="C1451" i="70"/>
  <c r="V1450" i="70"/>
  <c r="N1450" i="70"/>
  <c r="J1450" i="70"/>
  <c r="I1450" i="70"/>
  <c r="H1450" i="70"/>
  <c r="G1450" i="70"/>
  <c r="F1450" i="70"/>
  <c r="E1450" i="70"/>
  <c r="D1450" i="70"/>
  <c r="C1450" i="70"/>
  <c r="V1449" i="70"/>
  <c r="N1449" i="70"/>
  <c r="J1449" i="70"/>
  <c r="I1449" i="70"/>
  <c r="H1449" i="70"/>
  <c r="G1449" i="70"/>
  <c r="F1449" i="70"/>
  <c r="E1449" i="70"/>
  <c r="D1449" i="70"/>
  <c r="C1449" i="70"/>
  <c r="V1448" i="70"/>
  <c r="N1448" i="70"/>
  <c r="J1448" i="70"/>
  <c r="I1448" i="70"/>
  <c r="H1448" i="70"/>
  <c r="G1448" i="70"/>
  <c r="F1448" i="70"/>
  <c r="E1448" i="70"/>
  <c r="D1448" i="70"/>
  <c r="C1448" i="70"/>
  <c r="V1447" i="70"/>
  <c r="N1447" i="70"/>
  <c r="J1447" i="70"/>
  <c r="I1447" i="70"/>
  <c r="H1447" i="70"/>
  <c r="G1447" i="70"/>
  <c r="F1447" i="70"/>
  <c r="E1447" i="70"/>
  <c r="D1447" i="70"/>
  <c r="C1447" i="70"/>
  <c r="V1446" i="70"/>
  <c r="N1446" i="70"/>
  <c r="J1446" i="70"/>
  <c r="I1446" i="70"/>
  <c r="H1446" i="70"/>
  <c r="G1446" i="70"/>
  <c r="F1446" i="70"/>
  <c r="E1446" i="70"/>
  <c r="D1446" i="70"/>
  <c r="C1446" i="70"/>
  <c r="V1445" i="70"/>
  <c r="N1445" i="70"/>
  <c r="J1445" i="70"/>
  <c r="I1445" i="70"/>
  <c r="H1445" i="70"/>
  <c r="G1445" i="70"/>
  <c r="F1445" i="70"/>
  <c r="E1445" i="70"/>
  <c r="D1445" i="70"/>
  <c r="C1445" i="70"/>
  <c r="V1444" i="70"/>
  <c r="N1444" i="70"/>
  <c r="J1444" i="70"/>
  <c r="I1444" i="70"/>
  <c r="H1444" i="70"/>
  <c r="G1444" i="70"/>
  <c r="F1444" i="70"/>
  <c r="E1444" i="70"/>
  <c r="D1444" i="70"/>
  <c r="C1444" i="70"/>
  <c r="V1443" i="70"/>
  <c r="N1443" i="70"/>
  <c r="J1443" i="70"/>
  <c r="I1443" i="70"/>
  <c r="H1443" i="70"/>
  <c r="G1443" i="70"/>
  <c r="F1443" i="70"/>
  <c r="E1443" i="70"/>
  <c r="D1443" i="70"/>
  <c r="C1443" i="70"/>
  <c r="V1442" i="70"/>
  <c r="N1442" i="70"/>
  <c r="J1442" i="70"/>
  <c r="I1442" i="70"/>
  <c r="H1442" i="70"/>
  <c r="G1442" i="70"/>
  <c r="F1442" i="70"/>
  <c r="E1442" i="70"/>
  <c r="D1442" i="70"/>
  <c r="C1442" i="70"/>
  <c r="V1441" i="70"/>
  <c r="N1441" i="70"/>
  <c r="J1441" i="70"/>
  <c r="I1441" i="70"/>
  <c r="H1441" i="70"/>
  <c r="G1441" i="70"/>
  <c r="F1441" i="70"/>
  <c r="E1441" i="70"/>
  <c r="D1441" i="70"/>
  <c r="C1441" i="70"/>
  <c r="V1440" i="70"/>
  <c r="N1440" i="70"/>
  <c r="J1440" i="70"/>
  <c r="I1440" i="70"/>
  <c r="H1440" i="70"/>
  <c r="G1440" i="70"/>
  <c r="F1440" i="70"/>
  <c r="E1440" i="70"/>
  <c r="D1440" i="70"/>
  <c r="C1440" i="70"/>
  <c r="V1439" i="70"/>
  <c r="N1439" i="70"/>
  <c r="J1439" i="70"/>
  <c r="I1439" i="70"/>
  <c r="H1439" i="70"/>
  <c r="G1439" i="70"/>
  <c r="F1439" i="70"/>
  <c r="E1439" i="70"/>
  <c r="D1439" i="70"/>
  <c r="C1439" i="70"/>
  <c r="V1438" i="70"/>
  <c r="N1438" i="70"/>
  <c r="J1438" i="70"/>
  <c r="I1438" i="70"/>
  <c r="H1438" i="70"/>
  <c r="G1438" i="70"/>
  <c r="F1438" i="70"/>
  <c r="E1438" i="70"/>
  <c r="D1438" i="70"/>
  <c r="C1438" i="70"/>
  <c r="V1437" i="70"/>
  <c r="N1437" i="70"/>
  <c r="J1437" i="70"/>
  <c r="I1437" i="70"/>
  <c r="H1437" i="70"/>
  <c r="G1437" i="70"/>
  <c r="F1437" i="70"/>
  <c r="E1437" i="70"/>
  <c r="D1437" i="70"/>
  <c r="C1437" i="70"/>
  <c r="V1436" i="70"/>
  <c r="N1436" i="70"/>
  <c r="J1436" i="70"/>
  <c r="I1436" i="70"/>
  <c r="H1436" i="70"/>
  <c r="G1436" i="70"/>
  <c r="F1436" i="70"/>
  <c r="E1436" i="70"/>
  <c r="D1436" i="70"/>
  <c r="C1436" i="70"/>
  <c r="V1435" i="70"/>
  <c r="N1435" i="70"/>
  <c r="J1435" i="70"/>
  <c r="I1435" i="70"/>
  <c r="H1435" i="70"/>
  <c r="G1435" i="70"/>
  <c r="F1435" i="70"/>
  <c r="E1435" i="70"/>
  <c r="D1435" i="70"/>
  <c r="C1435" i="70"/>
  <c r="V1434" i="70"/>
  <c r="N1434" i="70"/>
  <c r="J1434" i="70"/>
  <c r="I1434" i="70"/>
  <c r="H1434" i="70"/>
  <c r="G1434" i="70"/>
  <c r="F1434" i="70"/>
  <c r="E1434" i="70"/>
  <c r="D1434" i="70"/>
  <c r="C1434" i="70"/>
  <c r="V1433" i="70"/>
  <c r="N1433" i="70"/>
  <c r="J1433" i="70"/>
  <c r="I1433" i="70"/>
  <c r="H1433" i="70"/>
  <c r="G1433" i="70"/>
  <c r="F1433" i="70"/>
  <c r="E1433" i="70"/>
  <c r="D1433" i="70"/>
  <c r="C1433" i="70"/>
  <c r="V1432" i="70"/>
  <c r="N1432" i="70"/>
  <c r="J1432" i="70"/>
  <c r="I1432" i="70"/>
  <c r="H1432" i="70"/>
  <c r="G1432" i="70"/>
  <c r="F1432" i="70"/>
  <c r="E1432" i="70"/>
  <c r="D1432" i="70"/>
  <c r="C1432" i="70"/>
  <c r="V1431" i="70"/>
  <c r="N1431" i="70"/>
  <c r="J1431" i="70"/>
  <c r="I1431" i="70"/>
  <c r="H1431" i="70"/>
  <c r="G1431" i="70"/>
  <c r="F1431" i="70"/>
  <c r="E1431" i="70"/>
  <c r="D1431" i="70"/>
  <c r="C1431" i="70"/>
  <c r="V1430" i="70"/>
  <c r="N1430" i="70"/>
  <c r="J1430" i="70"/>
  <c r="I1430" i="70"/>
  <c r="H1430" i="70"/>
  <c r="G1430" i="70"/>
  <c r="F1430" i="70"/>
  <c r="E1430" i="70"/>
  <c r="D1430" i="70"/>
  <c r="C1430" i="70"/>
  <c r="V1429" i="70"/>
  <c r="N1429" i="70"/>
  <c r="J1429" i="70"/>
  <c r="I1429" i="70"/>
  <c r="H1429" i="70"/>
  <c r="G1429" i="70"/>
  <c r="F1429" i="70"/>
  <c r="E1429" i="70"/>
  <c r="D1429" i="70"/>
  <c r="C1429" i="70"/>
  <c r="V1428" i="70"/>
  <c r="N1428" i="70"/>
  <c r="J1428" i="70"/>
  <c r="I1428" i="70"/>
  <c r="H1428" i="70"/>
  <c r="G1428" i="70"/>
  <c r="F1428" i="70"/>
  <c r="E1428" i="70"/>
  <c r="D1428" i="70"/>
  <c r="C1428" i="70"/>
  <c r="V1427" i="70"/>
  <c r="N1427" i="70"/>
  <c r="J1427" i="70"/>
  <c r="I1427" i="70"/>
  <c r="H1427" i="70"/>
  <c r="G1427" i="70"/>
  <c r="F1427" i="70"/>
  <c r="E1427" i="70"/>
  <c r="D1427" i="70"/>
  <c r="C1427" i="70"/>
  <c r="V1426" i="70"/>
  <c r="N1426" i="70"/>
  <c r="J1426" i="70"/>
  <c r="I1426" i="70"/>
  <c r="H1426" i="70"/>
  <c r="G1426" i="70"/>
  <c r="F1426" i="70"/>
  <c r="E1426" i="70"/>
  <c r="D1426" i="70"/>
  <c r="C1426" i="70"/>
  <c r="V1425" i="70"/>
  <c r="N1425" i="70"/>
  <c r="J1425" i="70"/>
  <c r="I1425" i="70"/>
  <c r="H1425" i="70"/>
  <c r="G1425" i="70"/>
  <c r="F1425" i="70"/>
  <c r="E1425" i="70"/>
  <c r="D1425" i="70"/>
  <c r="C1425" i="70"/>
  <c r="V1424" i="70"/>
  <c r="N1424" i="70"/>
  <c r="J1424" i="70"/>
  <c r="I1424" i="70"/>
  <c r="H1424" i="70"/>
  <c r="G1424" i="70"/>
  <c r="F1424" i="70"/>
  <c r="E1424" i="70"/>
  <c r="D1424" i="70"/>
  <c r="C1424" i="70"/>
  <c r="V1423" i="70"/>
  <c r="N1423" i="70"/>
  <c r="J1423" i="70"/>
  <c r="I1423" i="70"/>
  <c r="H1423" i="70"/>
  <c r="G1423" i="70"/>
  <c r="F1423" i="70"/>
  <c r="E1423" i="70"/>
  <c r="D1423" i="70"/>
  <c r="C1423" i="70"/>
  <c r="V1422" i="70"/>
  <c r="N1422" i="70"/>
  <c r="J1422" i="70"/>
  <c r="I1422" i="70"/>
  <c r="H1422" i="70"/>
  <c r="G1422" i="70"/>
  <c r="F1422" i="70"/>
  <c r="E1422" i="70"/>
  <c r="D1422" i="70"/>
  <c r="C1422" i="70"/>
  <c r="V1421" i="70"/>
  <c r="N1421" i="70"/>
  <c r="J1421" i="70"/>
  <c r="I1421" i="70"/>
  <c r="H1421" i="70"/>
  <c r="G1421" i="70"/>
  <c r="F1421" i="70"/>
  <c r="E1421" i="70"/>
  <c r="D1421" i="70"/>
  <c r="C1421" i="70"/>
  <c r="V1420" i="70"/>
  <c r="N1420" i="70"/>
  <c r="J1420" i="70"/>
  <c r="I1420" i="70"/>
  <c r="H1420" i="70"/>
  <c r="G1420" i="70"/>
  <c r="F1420" i="70"/>
  <c r="E1420" i="70"/>
  <c r="D1420" i="70"/>
  <c r="C1420" i="70"/>
  <c r="V1419" i="70"/>
  <c r="N1419" i="70"/>
  <c r="J1419" i="70"/>
  <c r="I1419" i="70"/>
  <c r="H1419" i="70"/>
  <c r="G1419" i="70"/>
  <c r="F1419" i="70"/>
  <c r="E1419" i="70"/>
  <c r="D1419" i="70"/>
  <c r="C1419" i="70"/>
  <c r="V1418" i="70"/>
  <c r="N1418" i="70"/>
  <c r="J1418" i="70"/>
  <c r="I1418" i="70"/>
  <c r="H1418" i="70"/>
  <c r="G1418" i="70"/>
  <c r="F1418" i="70"/>
  <c r="E1418" i="70"/>
  <c r="D1418" i="70"/>
  <c r="C1418" i="70"/>
  <c r="V1417" i="70"/>
  <c r="N1417" i="70"/>
  <c r="J1417" i="70"/>
  <c r="I1417" i="70"/>
  <c r="H1417" i="70"/>
  <c r="G1417" i="70"/>
  <c r="F1417" i="70"/>
  <c r="E1417" i="70"/>
  <c r="D1417" i="70"/>
  <c r="C1417" i="70"/>
  <c r="V1416" i="70"/>
  <c r="N1416" i="70"/>
  <c r="J1416" i="70"/>
  <c r="I1416" i="70"/>
  <c r="H1416" i="70"/>
  <c r="G1416" i="70"/>
  <c r="F1416" i="70"/>
  <c r="E1416" i="70"/>
  <c r="D1416" i="70"/>
  <c r="C1416" i="70"/>
  <c r="V1415" i="70"/>
  <c r="N1415" i="70"/>
  <c r="J1415" i="70"/>
  <c r="I1415" i="70"/>
  <c r="H1415" i="70"/>
  <c r="G1415" i="70"/>
  <c r="F1415" i="70"/>
  <c r="E1415" i="70"/>
  <c r="D1415" i="70"/>
  <c r="C1415" i="70"/>
  <c r="V1414" i="70"/>
  <c r="N1414" i="70"/>
  <c r="J1414" i="70"/>
  <c r="I1414" i="70"/>
  <c r="H1414" i="70"/>
  <c r="G1414" i="70"/>
  <c r="F1414" i="70"/>
  <c r="E1414" i="70"/>
  <c r="D1414" i="70"/>
  <c r="C1414" i="70"/>
  <c r="V1413" i="70"/>
  <c r="N1413" i="70"/>
  <c r="J1413" i="70"/>
  <c r="I1413" i="70"/>
  <c r="H1413" i="70"/>
  <c r="G1413" i="70"/>
  <c r="F1413" i="70"/>
  <c r="E1413" i="70"/>
  <c r="D1413" i="70"/>
  <c r="C1413" i="70"/>
  <c r="V1412" i="70"/>
  <c r="N1412" i="70"/>
  <c r="J1412" i="70"/>
  <c r="I1412" i="70"/>
  <c r="H1412" i="70"/>
  <c r="G1412" i="70"/>
  <c r="F1412" i="70"/>
  <c r="E1412" i="70"/>
  <c r="D1412" i="70"/>
  <c r="C1412" i="70"/>
  <c r="V1411" i="70"/>
  <c r="N1411" i="70"/>
  <c r="J1411" i="70"/>
  <c r="I1411" i="70"/>
  <c r="H1411" i="70"/>
  <c r="G1411" i="70"/>
  <c r="F1411" i="70"/>
  <c r="E1411" i="70"/>
  <c r="D1411" i="70"/>
  <c r="C1411" i="70"/>
  <c r="V1410" i="70"/>
  <c r="N1410" i="70"/>
  <c r="J1410" i="70"/>
  <c r="I1410" i="70"/>
  <c r="H1410" i="70"/>
  <c r="G1410" i="70"/>
  <c r="F1410" i="70"/>
  <c r="E1410" i="70"/>
  <c r="D1410" i="70"/>
  <c r="C1410" i="70"/>
  <c r="V1409" i="70"/>
  <c r="N1409" i="70"/>
  <c r="J1409" i="70"/>
  <c r="I1409" i="70"/>
  <c r="H1409" i="70"/>
  <c r="G1409" i="70"/>
  <c r="F1409" i="70"/>
  <c r="E1409" i="70"/>
  <c r="D1409" i="70"/>
  <c r="C1409" i="70"/>
  <c r="V1408" i="70"/>
  <c r="N1408" i="70"/>
  <c r="J1408" i="70"/>
  <c r="I1408" i="70"/>
  <c r="H1408" i="70"/>
  <c r="G1408" i="70"/>
  <c r="F1408" i="70"/>
  <c r="E1408" i="70"/>
  <c r="D1408" i="70"/>
  <c r="C1408" i="70"/>
  <c r="V1407" i="70"/>
  <c r="N1407" i="70"/>
  <c r="J1407" i="70"/>
  <c r="I1407" i="70"/>
  <c r="H1407" i="70"/>
  <c r="G1407" i="70"/>
  <c r="F1407" i="70"/>
  <c r="E1407" i="70"/>
  <c r="D1407" i="70"/>
  <c r="C1407" i="70"/>
  <c r="V1406" i="70"/>
  <c r="N1406" i="70"/>
  <c r="J1406" i="70"/>
  <c r="I1406" i="70"/>
  <c r="H1406" i="70"/>
  <c r="G1406" i="70"/>
  <c r="F1406" i="70"/>
  <c r="E1406" i="70"/>
  <c r="D1406" i="70"/>
  <c r="C1406" i="70"/>
  <c r="V1405" i="70"/>
  <c r="N1405" i="70"/>
  <c r="J1405" i="70"/>
  <c r="I1405" i="70"/>
  <c r="H1405" i="70"/>
  <c r="G1405" i="70"/>
  <c r="F1405" i="70"/>
  <c r="E1405" i="70"/>
  <c r="D1405" i="70"/>
  <c r="C1405" i="70"/>
  <c r="V1404" i="70"/>
  <c r="N1404" i="70"/>
  <c r="J1404" i="70"/>
  <c r="I1404" i="70"/>
  <c r="H1404" i="70"/>
  <c r="G1404" i="70"/>
  <c r="F1404" i="70"/>
  <c r="E1404" i="70"/>
  <c r="D1404" i="70"/>
  <c r="C1404" i="70"/>
  <c r="V1403" i="70"/>
  <c r="N1403" i="70"/>
  <c r="J1403" i="70"/>
  <c r="I1403" i="70"/>
  <c r="H1403" i="70"/>
  <c r="G1403" i="70"/>
  <c r="F1403" i="70"/>
  <c r="E1403" i="70"/>
  <c r="D1403" i="70"/>
  <c r="C1403" i="70"/>
  <c r="V1402" i="70"/>
  <c r="N1402" i="70"/>
  <c r="J1402" i="70"/>
  <c r="I1402" i="70"/>
  <c r="H1402" i="70"/>
  <c r="G1402" i="70"/>
  <c r="F1402" i="70"/>
  <c r="E1402" i="70"/>
  <c r="D1402" i="70"/>
  <c r="C1402" i="70"/>
  <c r="V1401" i="70"/>
  <c r="N1401" i="70"/>
  <c r="J1401" i="70"/>
  <c r="I1401" i="70"/>
  <c r="H1401" i="70"/>
  <c r="G1401" i="70"/>
  <c r="F1401" i="70"/>
  <c r="E1401" i="70"/>
  <c r="D1401" i="70"/>
  <c r="C1401" i="70"/>
  <c r="V1400" i="70"/>
  <c r="N1400" i="70"/>
  <c r="J1400" i="70"/>
  <c r="I1400" i="70"/>
  <c r="H1400" i="70"/>
  <c r="G1400" i="70"/>
  <c r="F1400" i="70"/>
  <c r="E1400" i="70"/>
  <c r="D1400" i="70"/>
  <c r="C1400" i="70"/>
  <c r="V1399" i="70"/>
  <c r="N1399" i="70"/>
  <c r="J1399" i="70"/>
  <c r="I1399" i="70"/>
  <c r="H1399" i="70"/>
  <c r="G1399" i="70"/>
  <c r="F1399" i="70"/>
  <c r="E1399" i="70"/>
  <c r="D1399" i="70"/>
  <c r="C1399" i="70"/>
  <c r="V1398" i="70"/>
  <c r="N1398" i="70"/>
  <c r="J1398" i="70"/>
  <c r="I1398" i="70"/>
  <c r="H1398" i="70"/>
  <c r="G1398" i="70"/>
  <c r="F1398" i="70"/>
  <c r="E1398" i="70"/>
  <c r="D1398" i="70"/>
  <c r="C1398" i="70"/>
  <c r="V1397" i="70"/>
  <c r="N1397" i="70"/>
  <c r="J1397" i="70"/>
  <c r="I1397" i="70"/>
  <c r="H1397" i="70"/>
  <c r="G1397" i="70"/>
  <c r="F1397" i="70"/>
  <c r="E1397" i="70"/>
  <c r="D1397" i="70"/>
  <c r="C1397" i="70"/>
  <c r="V1396" i="70"/>
  <c r="N1396" i="70"/>
  <c r="J1396" i="70"/>
  <c r="I1396" i="70"/>
  <c r="H1396" i="70"/>
  <c r="G1396" i="70"/>
  <c r="F1396" i="70"/>
  <c r="E1396" i="70"/>
  <c r="D1396" i="70"/>
  <c r="C1396" i="70"/>
  <c r="V1395" i="70"/>
  <c r="N1395" i="70"/>
  <c r="J1395" i="70"/>
  <c r="I1395" i="70"/>
  <c r="H1395" i="70"/>
  <c r="G1395" i="70"/>
  <c r="F1395" i="70"/>
  <c r="E1395" i="70"/>
  <c r="D1395" i="70"/>
  <c r="C1395" i="70"/>
  <c r="V1394" i="70"/>
  <c r="N1394" i="70"/>
  <c r="J1394" i="70"/>
  <c r="I1394" i="70"/>
  <c r="H1394" i="70"/>
  <c r="G1394" i="70"/>
  <c r="F1394" i="70"/>
  <c r="E1394" i="70"/>
  <c r="D1394" i="70"/>
  <c r="C1394" i="70"/>
  <c r="V1393" i="70"/>
  <c r="N1393" i="70"/>
  <c r="J1393" i="70"/>
  <c r="I1393" i="70"/>
  <c r="H1393" i="70"/>
  <c r="G1393" i="70"/>
  <c r="F1393" i="70"/>
  <c r="E1393" i="70"/>
  <c r="D1393" i="70"/>
  <c r="C1393" i="70"/>
  <c r="V1392" i="70"/>
  <c r="N1392" i="70"/>
  <c r="J1392" i="70"/>
  <c r="I1392" i="70"/>
  <c r="H1392" i="70"/>
  <c r="G1392" i="70"/>
  <c r="F1392" i="70"/>
  <c r="E1392" i="70"/>
  <c r="D1392" i="70"/>
  <c r="C1392" i="70"/>
  <c r="V1391" i="70"/>
  <c r="N1391" i="70"/>
  <c r="J1391" i="70"/>
  <c r="I1391" i="70"/>
  <c r="H1391" i="70"/>
  <c r="G1391" i="70"/>
  <c r="F1391" i="70"/>
  <c r="E1391" i="70"/>
  <c r="D1391" i="70"/>
  <c r="C1391" i="70"/>
  <c r="V1390" i="70"/>
  <c r="N1390" i="70"/>
  <c r="J1390" i="70"/>
  <c r="I1390" i="70"/>
  <c r="H1390" i="70"/>
  <c r="G1390" i="70"/>
  <c r="F1390" i="70"/>
  <c r="E1390" i="70"/>
  <c r="D1390" i="70"/>
  <c r="C1390" i="70"/>
  <c r="V1389" i="70"/>
  <c r="N1389" i="70"/>
  <c r="J1389" i="70"/>
  <c r="I1389" i="70"/>
  <c r="H1389" i="70"/>
  <c r="G1389" i="70"/>
  <c r="F1389" i="70"/>
  <c r="E1389" i="70"/>
  <c r="D1389" i="70"/>
  <c r="C1389" i="70"/>
  <c r="V1388" i="70"/>
  <c r="N1388" i="70"/>
  <c r="J1388" i="70"/>
  <c r="I1388" i="70"/>
  <c r="H1388" i="70"/>
  <c r="G1388" i="70"/>
  <c r="F1388" i="70"/>
  <c r="E1388" i="70"/>
  <c r="D1388" i="70"/>
  <c r="C1388" i="70"/>
  <c r="V1387" i="70"/>
  <c r="N1387" i="70"/>
  <c r="J1387" i="70"/>
  <c r="I1387" i="70"/>
  <c r="H1387" i="70"/>
  <c r="G1387" i="70"/>
  <c r="F1387" i="70"/>
  <c r="E1387" i="70"/>
  <c r="D1387" i="70"/>
  <c r="C1387" i="70"/>
  <c r="V1386" i="70"/>
  <c r="N1386" i="70"/>
  <c r="J1386" i="70"/>
  <c r="I1386" i="70"/>
  <c r="H1386" i="70"/>
  <c r="G1386" i="70"/>
  <c r="F1386" i="70"/>
  <c r="E1386" i="70"/>
  <c r="D1386" i="70"/>
  <c r="C1386" i="70"/>
  <c r="V1385" i="70"/>
  <c r="N1385" i="70"/>
  <c r="J1385" i="70"/>
  <c r="I1385" i="70"/>
  <c r="H1385" i="70"/>
  <c r="G1385" i="70"/>
  <c r="F1385" i="70"/>
  <c r="E1385" i="70"/>
  <c r="D1385" i="70"/>
  <c r="C1385" i="70"/>
  <c r="V1384" i="70"/>
  <c r="N1384" i="70"/>
  <c r="J1384" i="70"/>
  <c r="I1384" i="70"/>
  <c r="H1384" i="70"/>
  <c r="G1384" i="70"/>
  <c r="F1384" i="70"/>
  <c r="E1384" i="70"/>
  <c r="D1384" i="70"/>
  <c r="C1384" i="70"/>
  <c r="V1383" i="70"/>
  <c r="N1383" i="70"/>
  <c r="J1383" i="70"/>
  <c r="I1383" i="70"/>
  <c r="H1383" i="70"/>
  <c r="G1383" i="70"/>
  <c r="F1383" i="70"/>
  <c r="E1383" i="70"/>
  <c r="D1383" i="70"/>
  <c r="C1383" i="70"/>
  <c r="V1382" i="70"/>
  <c r="N1382" i="70"/>
  <c r="J1382" i="70"/>
  <c r="I1382" i="70"/>
  <c r="H1382" i="70"/>
  <c r="G1382" i="70"/>
  <c r="F1382" i="70"/>
  <c r="E1382" i="70"/>
  <c r="D1382" i="70"/>
  <c r="C1382" i="70"/>
  <c r="V1381" i="70"/>
  <c r="N1381" i="70"/>
  <c r="J1381" i="70"/>
  <c r="I1381" i="70"/>
  <c r="H1381" i="70"/>
  <c r="G1381" i="70"/>
  <c r="F1381" i="70"/>
  <c r="E1381" i="70"/>
  <c r="D1381" i="70"/>
  <c r="C1381" i="70"/>
  <c r="V1380" i="70"/>
  <c r="N1380" i="70"/>
  <c r="J1380" i="70"/>
  <c r="I1380" i="70"/>
  <c r="H1380" i="70"/>
  <c r="G1380" i="70"/>
  <c r="F1380" i="70"/>
  <c r="E1380" i="70"/>
  <c r="D1380" i="70"/>
  <c r="C1380" i="70"/>
  <c r="V1379" i="70"/>
  <c r="N1379" i="70"/>
  <c r="J1379" i="70"/>
  <c r="I1379" i="70"/>
  <c r="H1379" i="70"/>
  <c r="G1379" i="70"/>
  <c r="F1379" i="70"/>
  <c r="E1379" i="70"/>
  <c r="D1379" i="70"/>
  <c r="C1379" i="70"/>
  <c r="V1378" i="70"/>
  <c r="N1378" i="70"/>
  <c r="J1378" i="70"/>
  <c r="I1378" i="70"/>
  <c r="H1378" i="70"/>
  <c r="G1378" i="70"/>
  <c r="F1378" i="70"/>
  <c r="E1378" i="70"/>
  <c r="D1378" i="70"/>
  <c r="C1378" i="70"/>
  <c r="V1377" i="70"/>
  <c r="N1377" i="70"/>
  <c r="J1377" i="70"/>
  <c r="I1377" i="70"/>
  <c r="H1377" i="70"/>
  <c r="G1377" i="70"/>
  <c r="F1377" i="70"/>
  <c r="E1377" i="70"/>
  <c r="D1377" i="70"/>
  <c r="C1377" i="70"/>
  <c r="V1376" i="70"/>
  <c r="N1376" i="70"/>
  <c r="J1376" i="70"/>
  <c r="I1376" i="70"/>
  <c r="H1376" i="70"/>
  <c r="G1376" i="70"/>
  <c r="F1376" i="70"/>
  <c r="E1376" i="70"/>
  <c r="D1376" i="70"/>
  <c r="C1376" i="70"/>
  <c r="V1375" i="70"/>
  <c r="N1375" i="70"/>
  <c r="J1375" i="70"/>
  <c r="I1375" i="70"/>
  <c r="H1375" i="70"/>
  <c r="G1375" i="70"/>
  <c r="F1375" i="70"/>
  <c r="E1375" i="70"/>
  <c r="D1375" i="70"/>
  <c r="C1375" i="70"/>
  <c r="V1374" i="70"/>
  <c r="N1374" i="70"/>
  <c r="J1374" i="70"/>
  <c r="I1374" i="70"/>
  <c r="H1374" i="70"/>
  <c r="G1374" i="70"/>
  <c r="F1374" i="70"/>
  <c r="E1374" i="70"/>
  <c r="D1374" i="70"/>
  <c r="C1374" i="70"/>
  <c r="V1373" i="70"/>
  <c r="N1373" i="70"/>
  <c r="J1373" i="70"/>
  <c r="I1373" i="70"/>
  <c r="H1373" i="70"/>
  <c r="G1373" i="70"/>
  <c r="F1373" i="70"/>
  <c r="E1373" i="70"/>
  <c r="D1373" i="70"/>
  <c r="C1373" i="70"/>
  <c r="V1372" i="70"/>
  <c r="N1372" i="70"/>
  <c r="J1372" i="70"/>
  <c r="I1372" i="70"/>
  <c r="H1372" i="70"/>
  <c r="G1372" i="70"/>
  <c r="F1372" i="70"/>
  <c r="E1372" i="70"/>
  <c r="D1372" i="70"/>
  <c r="C1372" i="70"/>
  <c r="V1371" i="70"/>
  <c r="N1371" i="70"/>
  <c r="J1371" i="70"/>
  <c r="I1371" i="70"/>
  <c r="H1371" i="70"/>
  <c r="G1371" i="70"/>
  <c r="F1371" i="70"/>
  <c r="E1371" i="70"/>
  <c r="D1371" i="70"/>
  <c r="C1371" i="70"/>
  <c r="V1370" i="70"/>
  <c r="N1370" i="70"/>
  <c r="J1370" i="70"/>
  <c r="I1370" i="70"/>
  <c r="H1370" i="70"/>
  <c r="G1370" i="70"/>
  <c r="F1370" i="70"/>
  <c r="E1370" i="70"/>
  <c r="D1370" i="70"/>
  <c r="C1370" i="70"/>
  <c r="V1369" i="70"/>
  <c r="N1369" i="70"/>
  <c r="J1369" i="70"/>
  <c r="I1369" i="70"/>
  <c r="H1369" i="70"/>
  <c r="G1369" i="70"/>
  <c r="F1369" i="70"/>
  <c r="E1369" i="70"/>
  <c r="D1369" i="70"/>
  <c r="C1369" i="70"/>
  <c r="V1368" i="70"/>
  <c r="N1368" i="70"/>
  <c r="J1368" i="70"/>
  <c r="I1368" i="70"/>
  <c r="H1368" i="70"/>
  <c r="G1368" i="70"/>
  <c r="F1368" i="70"/>
  <c r="E1368" i="70"/>
  <c r="D1368" i="70"/>
  <c r="C1368" i="70"/>
  <c r="V1367" i="70"/>
  <c r="N1367" i="70"/>
  <c r="J1367" i="70"/>
  <c r="I1367" i="70"/>
  <c r="H1367" i="70"/>
  <c r="G1367" i="70"/>
  <c r="F1367" i="70"/>
  <c r="E1367" i="70"/>
  <c r="D1367" i="70"/>
  <c r="C1367" i="70"/>
  <c r="V1366" i="70"/>
  <c r="N1366" i="70"/>
  <c r="J1366" i="70"/>
  <c r="I1366" i="70"/>
  <c r="H1366" i="70"/>
  <c r="G1366" i="70"/>
  <c r="F1366" i="70"/>
  <c r="E1366" i="70"/>
  <c r="D1366" i="70"/>
  <c r="C1366" i="70"/>
  <c r="V1365" i="70"/>
  <c r="N1365" i="70"/>
  <c r="J1365" i="70"/>
  <c r="I1365" i="70"/>
  <c r="H1365" i="70"/>
  <c r="G1365" i="70"/>
  <c r="F1365" i="70"/>
  <c r="E1365" i="70"/>
  <c r="D1365" i="70"/>
  <c r="C1365" i="70"/>
  <c r="V1364" i="70"/>
  <c r="N1364" i="70"/>
  <c r="J1364" i="70"/>
  <c r="I1364" i="70"/>
  <c r="H1364" i="70"/>
  <c r="G1364" i="70"/>
  <c r="F1364" i="70"/>
  <c r="E1364" i="70"/>
  <c r="D1364" i="70"/>
  <c r="C1364" i="70"/>
  <c r="V1363" i="70"/>
  <c r="N1363" i="70"/>
  <c r="J1363" i="70"/>
  <c r="I1363" i="70"/>
  <c r="H1363" i="70"/>
  <c r="G1363" i="70"/>
  <c r="F1363" i="70"/>
  <c r="E1363" i="70"/>
  <c r="D1363" i="70"/>
  <c r="C1363" i="70"/>
  <c r="V1362" i="70"/>
  <c r="N1362" i="70"/>
  <c r="J1362" i="70"/>
  <c r="I1362" i="70"/>
  <c r="H1362" i="70"/>
  <c r="G1362" i="70"/>
  <c r="F1362" i="70"/>
  <c r="E1362" i="70"/>
  <c r="D1362" i="70"/>
  <c r="C1362" i="70"/>
  <c r="V1361" i="70"/>
  <c r="N1361" i="70"/>
  <c r="J1361" i="70"/>
  <c r="I1361" i="70"/>
  <c r="H1361" i="70"/>
  <c r="G1361" i="70"/>
  <c r="F1361" i="70"/>
  <c r="E1361" i="70"/>
  <c r="D1361" i="70"/>
  <c r="C1361" i="70"/>
  <c r="V1360" i="70"/>
  <c r="N1360" i="70"/>
  <c r="J1360" i="70"/>
  <c r="I1360" i="70"/>
  <c r="H1360" i="70"/>
  <c r="G1360" i="70"/>
  <c r="F1360" i="70"/>
  <c r="E1360" i="70"/>
  <c r="D1360" i="70"/>
  <c r="C1360" i="70"/>
  <c r="V1359" i="70"/>
  <c r="N1359" i="70"/>
  <c r="J1359" i="70"/>
  <c r="I1359" i="70"/>
  <c r="H1359" i="70"/>
  <c r="G1359" i="70"/>
  <c r="F1359" i="70"/>
  <c r="E1359" i="70"/>
  <c r="D1359" i="70"/>
  <c r="C1359" i="70"/>
  <c r="V1358" i="70"/>
  <c r="N1358" i="70"/>
  <c r="J1358" i="70"/>
  <c r="I1358" i="70"/>
  <c r="H1358" i="70"/>
  <c r="G1358" i="70"/>
  <c r="F1358" i="70"/>
  <c r="E1358" i="70"/>
  <c r="D1358" i="70"/>
  <c r="C1358" i="70"/>
  <c r="V1357" i="70"/>
  <c r="N1357" i="70"/>
  <c r="J1357" i="70"/>
  <c r="I1357" i="70"/>
  <c r="H1357" i="70"/>
  <c r="G1357" i="70"/>
  <c r="F1357" i="70"/>
  <c r="E1357" i="70"/>
  <c r="D1357" i="70"/>
  <c r="C1357" i="70"/>
  <c r="V1356" i="70"/>
  <c r="N1356" i="70"/>
  <c r="J1356" i="70"/>
  <c r="I1356" i="70"/>
  <c r="H1356" i="70"/>
  <c r="G1356" i="70"/>
  <c r="F1356" i="70"/>
  <c r="E1356" i="70"/>
  <c r="D1356" i="70"/>
  <c r="C1356" i="70"/>
  <c r="V1355" i="70"/>
  <c r="N1355" i="70"/>
  <c r="J1355" i="70"/>
  <c r="I1355" i="70"/>
  <c r="H1355" i="70"/>
  <c r="G1355" i="70"/>
  <c r="F1355" i="70"/>
  <c r="E1355" i="70"/>
  <c r="D1355" i="70"/>
  <c r="C1355" i="70"/>
  <c r="V1354" i="70"/>
  <c r="N1354" i="70"/>
  <c r="J1354" i="70"/>
  <c r="I1354" i="70"/>
  <c r="H1354" i="70"/>
  <c r="G1354" i="70"/>
  <c r="F1354" i="70"/>
  <c r="E1354" i="70"/>
  <c r="D1354" i="70"/>
  <c r="C1354" i="70"/>
  <c r="V1353" i="70"/>
  <c r="N1353" i="70"/>
  <c r="J1353" i="70"/>
  <c r="I1353" i="70"/>
  <c r="H1353" i="70"/>
  <c r="G1353" i="70"/>
  <c r="F1353" i="70"/>
  <c r="E1353" i="70"/>
  <c r="D1353" i="70"/>
  <c r="C1353" i="70"/>
  <c r="V1352" i="70"/>
  <c r="N1352" i="70"/>
  <c r="J1352" i="70"/>
  <c r="I1352" i="70"/>
  <c r="H1352" i="70"/>
  <c r="G1352" i="70"/>
  <c r="F1352" i="70"/>
  <c r="E1352" i="70"/>
  <c r="D1352" i="70"/>
  <c r="C1352" i="70"/>
  <c r="V1351" i="70"/>
  <c r="N1351" i="70"/>
  <c r="J1351" i="70"/>
  <c r="I1351" i="70"/>
  <c r="H1351" i="70"/>
  <c r="G1351" i="70"/>
  <c r="F1351" i="70"/>
  <c r="E1351" i="70"/>
  <c r="D1351" i="70"/>
  <c r="C1351" i="70"/>
  <c r="V1350" i="70"/>
  <c r="N1350" i="70"/>
  <c r="J1350" i="70"/>
  <c r="I1350" i="70"/>
  <c r="H1350" i="70"/>
  <c r="G1350" i="70"/>
  <c r="F1350" i="70"/>
  <c r="E1350" i="70"/>
  <c r="D1350" i="70"/>
  <c r="C1350" i="70"/>
  <c r="V1349" i="70"/>
  <c r="N1349" i="70"/>
  <c r="J1349" i="70"/>
  <c r="I1349" i="70"/>
  <c r="H1349" i="70"/>
  <c r="G1349" i="70"/>
  <c r="F1349" i="70"/>
  <c r="E1349" i="70"/>
  <c r="D1349" i="70"/>
  <c r="C1349" i="70"/>
  <c r="V1348" i="70"/>
  <c r="N1348" i="70"/>
  <c r="J1348" i="70"/>
  <c r="I1348" i="70"/>
  <c r="H1348" i="70"/>
  <c r="G1348" i="70"/>
  <c r="F1348" i="70"/>
  <c r="E1348" i="70"/>
  <c r="D1348" i="70"/>
  <c r="C1348" i="70"/>
  <c r="V1347" i="70"/>
  <c r="N1347" i="70"/>
  <c r="J1347" i="70"/>
  <c r="I1347" i="70"/>
  <c r="H1347" i="70"/>
  <c r="G1347" i="70"/>
  <c r="F1347" i="70"/>
  <c r="E1347" i="70"/>
  <c r="D1347" i="70"/>
  <c r="C1347" i="70"/>
  <c r="V1346" i="70"/>
  <c r="N1346" i="70"/>
  <c r="J1346" i="70"/>
  <c r="I1346" i="70"/>
  <c r="H1346" i="70"/>
  <c r="G1346" i="70"/>
  <c r="F1346" i="70"/>
  <c r="E1346" i="70"/>
  <c r="D1346" i="70"/>
  <c r="C1346" i="70"/>
  <c r="V1345" i="70"/>
  <c r="N1345" i="70"/>
  <c r="J1345" i="70"/>
  <c r="I1345" i="70"/>
  <c r="H1345" i="70"/>
  <c r="G1345" i="70"/>
  <c r="F1345" i="70"/>
  <c r="E1345" i="70"/>
  <c r="D1345" i="70"/>
  <c r="C1345" i="70"/>
  <c r="V1344" i="70"/>
  <c r="N1344" i="70"/>
  <c r="J1344" i="70"/>
  <c r="I1344" i="70"/>
  <c r="H1344" i="70"/>
  <c r="G1344" i="70"/>
  <c r="F1344" i="70"/>
  <c r="E1344" i="70"/>
  <c r="D1344" i="70"/>
  <c r="C1344" i="70"/>
  <c r="V1343" i="70"/>
  <c r="N1343" i="70"/>
  <c r="J1343" i="70"/>
  <c r="I1343" i="70"/>
  <c r="H1343" i="70"/>
  <c r="G1343" i="70"/>
  <c r="F1343" i="70"/>
  <c r="E1343" i="70"/>
  <c r="D1343" i="70"/>
  <c r="C1343" i="70"/>
  <c r="V1342" i="70"/>
  <c r="N1342" i="70"/>
  <c r="J1342" i="70"/>
  <c r="I1342" i="70"/>
  <c r="H1342" i="70"/>
  <c r="G1342" i="70"/>
  <c r="F1342" i="70"/>
  <c r="E1342" i="70"/>
  <c r="D1342" i="70"/>
  <c r="C1342" i="70"/>
  <c r="V1341" i="70"/>
  <c r="N1341" i="70"/>
  <c r="J1341" i="70"/>
  <c r="I1341" i="70"/>
  <c r="H1341" i="70"/>
  <c r="G1341" i="70"/>
  <c r="F1341" i="70"/>
  <c r="E1341" i="70"/>
  <c r="D1341" i="70"/>
  <c r="C1341" i="70"/>
  <c r="V1340" i="70"/>
  <c r="N1340" i="70"/>
  <c r="J1340" i="70"/>
  <c r="I1340" i="70"/>
  <c r="H1340" i="70"/>
  <c r="G1340" i="70"/>
  <c r="F1340" i="70"/>
  <c r="E1340" i="70"/>
  <c r="D1340" i="70"/>
  <c r="C1340" i="70"/>
  <c r="V1339" i="70"/>
  <c r="N1339" i="70"/>
  <c r="J1339" i="70"/>
  <c r="I1339" i="70"/>
  <c r="H1339" i="70"/>
  <c r="G1339" i="70"/>
  <c r="F1339" i="70"/>
  <c r="E1339" i="70"/>
  <c r="D1339" i="70"/>
  <c r="C1339" i="70"/>
  <c r="V1338" i="70"/>
  <c r="N1338" i="70"/>
  <c r="J1338" i="70"/>
  <c r="I1338" i="70"/>
  <c r="H1338" i="70"/>
  <c r="G1338" i="70"/>
  <c r="F1338" i="70"/>
  <c r="E1338" i="70"/>
  <c r="D1338" i="70"/>
  <c r="C1338" i="70"/>
  <c r="V1337" i="70"/>
  <c r="N1337" i="70"/>
  <c r="J1337" i="70"/>
  <c r="I1337" i="70"/>
  <c r="H1337" i="70"/>
  <c r="G1337" i="70"/>
  <c r="F1337" i="70"/>
  <c r="E1337" i="70"/>
  <c r="D1337" i="70"/>
  <c r="C1337" i="70"/>
  <c r="V1336" i="70"/>
  <c r="N1336" i="70"/>
  <c r="J1336" i="70"/>
  <c r="I1336" i="70"/>
  <c r="H1336" i="70"/>
  <c r="G1336" i="70"/>
  <c r="F1336" i="70"/>
  <c r="E1336" i="70"/>
  <c r="D1336" i="70"/>
  <c r="C1336" i="70"/>
  <c r="V1335" i="70"/>
  <c r="N1335" i="70"/>
  <c r="J1335" i="70"/>
  <c r="I1335" i="70"/>
  <c r="H1335" i="70"/>
  <c r="G1335" i="70"/>
  <c r="F1335" i="70"/>
  <c r="E1335" i="70"/>
  <c r="D1335" i="70"/>
  <c r="C1335" i="70"/>
  <c r="V1334" i="70"/>
  <c r="N1334" i="70"/>
  <c r="J1334" i="70"/>
  <c r="I1334" i="70"/>
  <c r="H1334" i="70"/>
  <c r="G1334" i="70"/>
  <c r="F1334" i="70"/>
  <c r="E1334" i="70"/>
  <c r="D1334" i="70"/>
  <c r="C1334" i="70"/>
  <c r="V1333" i="70"/>
  <c r="N1333" i="70"/>
  <c r="J1333" i="70"/>
  <c r="I1333" i="70"/>
  <c r="H1333" i="70"/>
  <c r="G1333" i="70"/>
  <c r="F1333" i="70"/>
  <c r="E1333" i="70"/>
  <c r="D1333" i="70"/>
  <c r="C1333" i="70"/>
  <c r="V1332" i="70"/>
  <c r="N1332" i="70"/>
  <c r="J1332" i="70"/>
  <c r="I1332" i="70"/>
  <c r="H1332" i="70"/>
  <c r="G1332" i="70"/>
  <c r="F1332" i="70"/>
  <c r="E1332" i="70"/>
  <c r="D1332" i="70"/>
  <c r="C1332" i="70"/>
  <c r="V1331" i="70"/>
  <c r="N1331" i="70"/>
  <c r="J1331" i="70"/>
  <c r="I1331" i="70"/>
  <c r="H1331" i="70"/>
  <c r="G1331" i="70"/>
  <c r="F1331" i="70"/>
  <c r="E1331" i="70"/>
  <c r="D1331" i="70"/>
  <c r="C1331" i="70"/>
  <c r="V1330" i="70"/>
  <c r="N1330" i="70"/>
  <c r="J1330" i="70"/>
  <c r="I1330" i="70"/>
  <c r="H1330" i="70"/>
  <c r="G1330" i="70"/>
  <c r="F1330" i="70"/>
  <c r="E1330" i="70"/>
  <c r="D1330" i="70"/>
  <c r="C1330" i="70"/>
  <c r="V1329" i="70"/>
  <c r="N1329" i="70"/>
  <c r="J1329" i="70"/>
  <c r="I1329" i="70"/>
  <c r="H1329" i="70"/>
  <c r="G1329" i="70"/>
  <c r="F1329" i="70"/>
  <c r="E1329" i="70"/>
  <c r="D1329" i="70"/>
  <c r="C1329" i="70"/>
  <c r="V1328" i="70"/>
  <c r="N1328" i="70"/>
  <c r="J1328" i="70"/>
  <c r="I1328" i="70"/>
  <c r="H1328" i="70"/>
  <c r="G1328" i="70"/>
  <c r="F1328" i="70"/>
  <c r="E1328" i="70"/>
  <c r="D1328" i="70"/>
  <c r="C1328" i="70"/>
  <c r="V1327" i="70"/>
  <c r="N1327" i="70"/>
  <c r="J1327" i="70"/>
  <c r="I1327" i="70"/>
  <c r="H1327" i="70"/>
  <c r="G1327" i="70"/>
  <c r="F1327" i="70"/>
  <c r="E1327" i="70"/>
  <c r="D1327" i="70"/>
  <c r="C1327" i="70"/>
  <c r="V1326" i="70"/>
  <c r="N1326" i="70"/>
  <c r="J1326" i="70"/>
  <c r="I1326" i="70"/>
  <c r="H1326" i="70"/>
  <c r="G1326" i="70"/>
  <c r="F1326" i="70"/>
  <c r="E1326" i="70"/>
  <c r="D1326" i="70"/>
  <c r="C1326" i="70"/>
  <c r="V1325" i="70"/>
  <c r="N1325" i="70"/>
  <c r="J1325" i="70"/>
  <c r="I1325" i="70"/>
  <c r="H1325" i="70"/>
  <c r="G1325" i="70"/>
  <c r="F1325" i="70"/>
  <c r="E1325" i="70"/>
  <c r="D1325" i="70"/>
  <c r="C1325" i="70"/>
  <c r="V1324" i="70"/>
  <c r="N1324" i="70"/>
  <c r="J1324" i="70"/>
  <c r="I1324" i="70"/>
  <c r="H1324" i="70"/>
  <c r="G1324" i="70"/>
  <c r="F1324" i="70"/>
  <c r="E1324" i="70"/>
  <c r="D1324" i="70"/>
  <c r="C1324" i="70"/>
  <c r="V1323" i="70"/>
  <c r="N1323" i="70"/>
  <c r="J1323" i="70"/>
  <c r="I1323" i="70"/>
  <c r="H1323" i="70"/>
  <c r="G1323" i="70"/>
  <c r="F1323" i="70"/>
  <c r="E1323" i="70"/>
  <c r="D1323" i="70"/>
  <c r="C1323" i="70"/>
  <c r="V1322" i="70"/>
  <c r="N1322" i="70"/>
  <c r="J1322" i="70"/>
  <c r="I1322" i="70"/>
  <c r="H1322" i="70"/>
  <c r="G1322" i="70"/>
  <c r="F1322" i="70"/>
  <c r="E1322" i="70"/>
  <c r="D1322" i="70"/>
  <c r="C1322" i="70"/>
  <c r="V1321" i="70"/>
  <c r="N1321" i="70"/>
  <c r="J1321" i="70"/>
  <c r="I1321" i="70"/>
  <c r="H1321" i="70"/>
  <c r="G1321" i="70"/>
  <c r="F1321" i="70"/>
  <c r="E1321" i="70"/>
  <c r="D1321" i="70"/>
  <c r="C1321" i="70"/>
  <c r="V1320" i="70"/>
  <c r="N1320" i="70"/>
  <c r="J1320" i="70"/>
  <c r="I1320" i="70"/>
  <c r="H1320" i="70"/>
  <c r="G1320" i="70"/>
  <c r="F1320" i="70"/>
  <c r="E1320" i="70"/>
  <c r="D1320" i="70"/>
  <c r="C1320" i="70"/>
  <c r="V1319" i="70"/>
  <c r="N1319" i="70"/>
  <c r="J1319" i="70"/>
  <c r="I1319" i="70"/>
  <c r="H1319" i="70"/>
  <c r="G1319" i="70"/>
  <c r="F1319" i="70"/>
  <c r="E1319" i="70"/>
  <c r="D1319" i="70"/>
  <c r="C1319" i="70"/>
  <c r="V1318" i="70"/>
  <c r="N1318" i="70"/>
  <c r="J1318" i="70"/>
  <c r="I1318" i="70"/>
  <c r="H1318" i="70"/>
  <c r="G1318" i="70"/>
  <c r="F1318" i="70"/>
  <c r="E1318" i="70"/>
  <c r="D1318" i="70"/>
  <c r="C1318" i="70"/>
  <c r="V1317" i="70"/>
  <c r="N1317" i="70"/>
  <c r="J1317" i="70"/>
  <c r="I1317" i="70"/>
  <c r="H1317" i="70"/>
  <c r="G1317" i="70"/>
  <c r="F1317" i="70"/>
  <c r="E1317" i="70"/>
  <c r="D1317" i="70"/>
  <c r="C1317" i="70"/>
  <c r="V1316" i="70"/>
  <c r="N1316" i="70"/>
  <c r="J1316" i="70"/>
  <c r="I1316" i="70"/>
  <c r="H1316" i="70"/>
  <c r="G1316" i="70"/>
  <c r="F1316" i="70"/>
  <c r="E1316" i="70"/>
  <c r="D1316" i="70"/>
  <c r="C1316" i="70"/>
  <c r="V1315" i="70"/>
  <c r="N1315" i="70"/>
  <c r="J1315" i="70"/>
  <c r="I1315" i="70"/>
  <c r="H1315" i="70"/>
  <c r="G1315" i="70"/>
  <c r="F1315" i="70"/>
  <c r="E1315" i="70"/>
  <c r="D1315" i="70"/>
  <c r="C1315" i="70"/>
  <c r="V1314" i="70"/>
  <c r="N1314" i="70"/>
  <c r="J1314" i="70"/>
  <c r="I1314" i="70"/>
  <c r="H1314" i="70"/>
  <c r="G1314" i="70"/>
  <c r="F1314" i="70"/>
  <c r="E1314" i="70"/>
  <c r="D1314" i="70"/>
  <c r="C1314" i="70"/>
  <c r="V1313" i="70"/>
  <c r="N1313" i="70"/>
  <c r="J1313" i="70"/>
  <c r="I1313" i="70"/>
  <c r="H1313" i="70"/>
  <c r="G1313" i="70"/>
  <c r="F1313" i="70"/>
  <c r="E1313" i="70"/>
  <c r="D1313" i="70"/>
  <c r="C1313" i="70"/>
  <c r="V1312" i="70"/>
  <c r="N1312" i="70"/>
  <c r="J1312" i="70"/>
  <c r="I1312" i="70"/>
  <c r="H1312" i="70"/>
  <c r="G1312" i="70"/>
  <c r="F1312" i="70"/>
  <c r="E1312" i="70"/>
  <c r="D1312" i="70"/>
  <c r="C1312" i="70"/>
  <c r="V1311" i="70"/>
  <c r="N1311" i="70"/>
  <c r="J1311" i="70"/>
  <c r="I1311" i="70"/>
  <c r="H1311" i="70"/>
  <c r="G1311" i="70"/>
  <c r="F1311" i="70"/>
  <c r="E1311" i="70"/>
  <c r="D1311" i="70"/>
  <c r="C1311" i="70"/>
  <c r="V1310" i="70"/>
  <c r="N1310" i="70"/>
  <c r="J1310" i="70"/>
  <c r="I1310" i="70"/>
  <c r="H1310" i="70"/>
  <c r="G1310" i="70"/>
  <c r="F1310" i="70"/>
  <c r="E1310" i="70"/>
  <c r="D1310" i="70"/>
  <c r="C1310" i="70"/>
  <c r="V1309" i="70"/>
  <c r="N1309" i="70"/>
  <c r="J1309" i="70"/>
  <c r="I1309" i="70"/>
  <c r="H1309" i="70"/>
  <c r="G1309" i="70"/>
  <c r="F1309" i="70"/>
  <c r="E1309" i="70"/>
  <c r="D1309" i="70"/>
  <c r="C1309" i="70"/>
  <c r="V1308" i="70"/>
  <c r="N1308" i="70"/>
  <c r="J1308" i="70"/>
  <c r="I1308" i="70"/>
  <c r="H1308" i="70"/>
  <c r="G1308" i="70"/>
  <c r="F1308" i="70"/>
  <c r="E1308" i="70"/>
  <c r="D1308" i="70"/>
  <c r="C1308" i="70"/>
  <c r="V1307" i="70"/>
  <c r="N1307" i="70"/>
  <c r="J1307" i="70"/>
  <c r="I1307" i="70"/>
  <c r="H1307" i="70"/>
  <c r="G1307" i="70"/>
  <c r="F1307" i="70"/>
  <c r="E1307" i="70"/>
  <c r="D1307" i="70"/>
  <c r="C1307" i="70"/>
  <c r="V1306" i="70"/>
  <c r="N1306" i="70"/>
  <c r="J1306" i="70"/>
  <c r="I1306" i="70"/>
  <c r="H1306" i="70"/>
  <c r="G1306" i="70"/>
  <c r="F1306" i="70"/>
  <c r="E1306" i="70"/>
  <c r="D1306" i="70"/>
  <c r="C1306" i="70"/>
  <c r="V1305" i="70"/>
  <c r="N1305" i="70"/>
  <c r="J1305" i="70"/>
  <c r="I1305" i="70"/>
  <c r="H1305" i="70"/>
  <c r="G1305" i="70"/>
  <c r="F1305" i="70"/>
  <c r="E1305" i="70"/>
  <c r="D1305" i="70"/>
  <c r="C1305" i="70"/>
  <c r="V1304" i="70"/>
  <c r="N1304" i="70"/>
  <c r="J1304" i="70"/>
  <c r="I1304" i="70"/>
  <c r="H1304" i="70"/>
  <c r="G1304" i="70"/>
  <c r="F1304" i="70"/>
  <c r="E1304" i="70"/>
  <c r="D1304" i="70"/>
  <c r="C1304" i="70"/>
  <c r="V1303" i="70"/>
  <c r="N1303" i="70"/>
  <c r="J1303" i="70"/>
  <c r="I1303" i="70"/>
  <c r="H1303" i="70"/>
  <c r="G1303" i="70"/>
  <c r="F1303" i="70"/>
  <c r="E1303" i="70"/>
  <c r="D1303" i="70"/>
  <c r="C1303" i="70"/>
  <c r="V1302" i="70"/>
  <c r="N1302" i="70"/>
  <c r="J1302" i="70"/>
  <c r="I1302" i="70"/>
  <c r="H1302" i="70"/>
  <c r="G1302" i="70"/>
  <c r="F1302" i="70"/>
  <c r="E1302" i="70"/>
  <c r="D1302" i="70"/>
  <c r="C1302" i="70"/>
  <c r="V1301" i="70"/>
  <c r="N1301" i="70"/>
  <c r="J1301" i="70"/>
  <c r="I1301" i="70"/>
  <c r="H1301" i="70"/>
  <c r="G1301" i="70"/>
  <c r="F1301" i="70"/>
  <c r="E1301" i="70"/>
  <c r="D1301" i="70"/>
  <c r="C1301" i="70"/>
  <c r="V1300" i="70"/>
  <c r="N1300" i="70"/>
  <c r="J1300" i="70"/>
  <c r="I1300" i="70"/>
  <c r="H1300" i="70"/>
  <c r="G1300" i="70"/>
  <c r="F1300" i="70"/>
  <c r="E1300" i="70"/>
  <c r="D1300" i="70"/>
  <c r="C1300" i="70"/>
  <c r="V1299" i="70"/>
  <c r="N1299" i="70"/>
  <c r="J1299" i="70"/>
  <c r="I1299" i="70"/>
  <c r="H1299" i="70"/>
  <c r="G1299" i="70"/>
  <c r="F1299" i="70"/>
  <c r="E1299" i="70"/>
  <c r="D1299" i="70"/>
  <c r="C1299" i="70"/>
  <c r="V1298" i="70"/>
  <c r="N1298" i="70"/>
  <c r="J1298" i="70"/>
  <c r="I1298" i="70"/>
  <c r="H1298" i="70"/>
  <c r="G1298" i="70"/>
  <c r="F1298" i="70"/>
  <c r="E1298" i="70"/>
  <c r="D1298" i="70"/>
  <c r="C1298" i="70"/>
  <c r="V1297" i="70"/>
  <c r="N1297" i="70"/>
  <c r="J1297" i="70"/>
  <c r="I1297" i="70"/>
  <c r="H1297" i="70"/>
  <c r="G1297" i="70"/>
  <c r="F1297" i="70"/>
  <c r="E1297" i="70"/>
  <c r="D1297" i="70"/>
  <c r="C1297" i="70"/>
  <c r="V1296" i="70"/>
  <c r="N1296" i="70"/>
  <c r="J1296" i="70"/>
  <c r="I1296" i="70"/>
  <c r="H1296" i="70"/>
  <c r="G1296" i="70"/>
  <c r="F1296" i="70"/>
  <c r="E1296" i="70"/>
  <c r="D1296" i="70"/>
  <c r="C1296" i="70"/>
  <c r="V1295" i="70"/>
  <c r="N1295" i="70"/>
  <c r="J1295" i="70"/>
  <c r="I1295" i="70"/>
  <c r="H1295" i="70"/>
  <c r="G1295" i="70"/>
  <c r="F1295" i="70"/>
  <c r="E1295" i="70"/>
  <c r="D1295" i="70"/>
  <c r="C1295" i="70"/>
  <c r="V1294" i="70"/>
  <c r="N1294" i="70"/>
  <c r="J1294" i="70"/>
  <c r="I1294" i="70"/>
  <c r="H1294" i="70"/>
  <c r="G1294" i="70"/>
  <c r="F1294" i="70"/>
  <c r="E1294" i="70"/>
  <c r="D1294" i="70"/>
  <c r="C1294" i="70"/>
  <c r="V1293" i="70"/>
  <c r="N1293" i="70"/>
  <c r="J1293" i="70"/>
  <c r="I1293" i="70"/>
  <c r="H1293" i="70"/>
  <c r="G1293" i="70"/>
  <c r="F1293" i="70"/>
  <c r="E1293" i="70"/>
  <c r="D1293" i="70"/>
  <c r="C1293" i="70"/>
  <c r="V1292" i="70"/>
  <c r="N1292" i="70"/>
  <c r="J1292" i="70"/>
  <c r="I1292" i="70"/>
  <c r="H1292" i="70"/>
  <c r="G1292" i="70"/>
  <c r="F1292" i="70"/>
  <c r="E1292" i="70"/>
  <c r="D1292" i="70"/>
  <c r="C1292" i="70"/>
  <c r="V1291" i="70"/>
  <c r="N1291" i="70"/>
  <c r="J1291" i="70"/>
  <c r="I1291" i="70"/>
  <c r="H1291" i="70"/>
  <c r="G1291" i="70"/>
  <c r="F1291" i="70"/>
  <c r="E1291" i="70"/>
  <c r="D1291" i="70"/>
  <c r="C1291" i="70"/>
  <c r="V1290" i="70"/>
  <c r="N1290" i="70"/>
  <c r="J1290" i="70"/>
  <c r="I1290" i="70"/>
  <c r="H1290" i="70"/>
  <c r="G1290" i="70"/>
  <c r="F1290" i="70"/>
  <c r="E1290" i="70"/>
  <c r="D1290" i="70"/>
  <c r="C1290" i="70"/>
  <c r="V1289" i="70"/>
  <c r="N1289" i="70"/>
  <c r="J1289" i="70"/>
  <c r="I1289" i="70"/>
  <c r="H1289" i="70"/>
  <c r="G1289" i="70"/>
  <c r="F1289" i="70"/>
  <c r="E1289" i="70"/>
  <c r="D1289" i="70"/>
  <c r="C1289" i="70"/>
  <c r="V1288" i="70"/>
  <c r="N1288" i="70"/>
  <c r="J1288" i="70"/>
  <c r="I1288" i="70"/>
  <c r="H1288" i="70"/>
  <c r="G1288" i="70"/>
  <c r="F1288" i="70"/>
  <c r="E1288" i="70"/>
  <c r="D1288" i="70"/>
  <c r="C1288" i="70"/>
  <c r="V1287" i="70"/>
  <c r="N1287" i="70"/>
  <c r="J1287" i="70"/>
  <c r="I1287" i="70"/>
  <c r="H1287" i="70"/>
  <c r="G1287" i="70"/>
  <c r="F1287" i="70"/>
  <c r="E1287" i="70"/>
  <c r="D1287" i="70"/>
  <c r="C1287" i="70"/>
  <c r="V1286" i="70"/>
  <c r="N1286" i="70"/>
  <c r="J1286" i="70"/>
  <c r="I1286" i="70"/>
  <c r="H1286" i="70"/>
  <c r="G1286" i="70"/>
  <c r="F1286" i="70"/>
  <c r="E1286" i="70"/>
  <c r="D1286" i="70"/>
  <c r="C1286" i="70"/>
  <c r="V1285" i="70"/>
  <c r="N1285" i="70"/>
  <c r="J1285" i="70"/>
  <c r="I1285" i="70"/>
  <c r="H1285" i="70"/>
  <c r="G1285" i="70"/>
  <c r="F1285" i="70"/>
  <c r="E1285" i="70"/>
  <c r="D1285" i="70"/>
  <c r="C1285" i="70"/>
  <c r="V1284" i="70"/>
  <c r="N1284" i="70"/>
  <c r="J1284" i="70"/>
  <c r="I1284" i="70"/>
  <c r="H1284" i="70"/>
  <c r="G1284" i="70"/>
  <c r="F1284" i="70"/>
  <c r="E1284" i="70"/>
  <c r="D1284" i="70"/>
  <c r="C1284" i="70"/>
  <c r="V1283" i="70"/>
  <c r="N1283" i="70"/>
  <c r="J1283" i="70"/>
  <c r="I1283" i="70"/>
  <c r="H1283" i="70"/>
  <c r="G1283" i="70"/>
  <c r="F1283" i="70"/>
  <c r="E1283" i="70"/>
  <c r="D1283" i="70"/>
  <c r="C1283" i="70"/>
  <c r="V1282" i="70"/>
  <c r="N1282" i="70"/>
  <c r="J1282" i="70"/>
  <c r="I1282" i="70"/>
  <c r="H1282" i="70"/>
  <c r="G1282" i="70"/>
  <c r="F1282" i="70"/>
  <c r="E1282" i="70"/>
  <c r="D1282" i="70"/>
  <c r="C1282" i="70"/>
  <c r="V1281" i="70"/>
  <c r="N1281" i="70"/>
  <c r="J1281" i="70"/>
  <c r="I1281" i="70"/>
  <c r="H1281" i="70"/>
  <c r="G1281" i="70"/>
  <c r="F1281" i="70"/>
  <c r="E1281" i="70"/>
  <c r="D1281" i="70"/>
  <c r="C1281" i="70"/>
  <c r="V1280" i="70"/>
  <c r="N1280" i="70"/>
  <c r="J1280" i="70"/>
  <c r="I1280" i="70"/>
  <c r="H1280" i="70"/>
  <c r="G1280" i="70"/>
  <c r="F1280" i="70"/>
  <c r="E1280" i="70"/>
  <c r="D1280" i="70"/>
  <c r="C1280" i="70"/>
  <c r="V1279" i="70"/>
  <c r="N1279" i="70"/>
  <c r="J1279" i="70"/>
  <c r="I1279" i="70"/>
  <c r="H1279" i="70"/>
  <c r="G1279" i="70"/>
  <c r="F1279" i="70"/>
  <c r="E1279" i="70"/>
  <c r="D1279" i="70"/>
  <c r="C1279" i="70"/>
  <c r="V1278" i="70"/>
  <c r="N1278" i="70"/>
  <c r="J1278" i="70"/>
  <c r="I1278" i="70"/>
  <c r="H1278" i="70"/>
  <c r="G1278" i="70"/>
  <c r="F1278" i="70"/>
  <c r="E1278" i="70"/>
  <c r="D1278" i="70"/>
  <c r="C1278" i="70"/>
  <c r="V1277" i="70"/>
  <c r="N1277" i="70"/>
  <c r="J1277" i="70"/>
  <c r="I1277" i="70"/>
  <c r="H1277" i="70"/>
  <c r="G1277" i="70"/>
  <c r="F1277" i="70"/>
  <c r="E1277" i="70"/>
  <c r="D1277" i="70"/>
  <c r="C1277" i="70"/>
  <c r="V1276" i="70"/>
  <c r="N1276" i="70"/>
  <c r="J1276" i="70"/>
  <c r="I1276" i="70"/>
  <c r="H1276" i="70"/>
  <c r="G1276" i="70"/>
  <c r="F1276" i="70"/>
  <c r="E1276" i="70"/>
  <c r="D1276" i="70"/>
  <c r="C1276" i="70"/>
  <c r="V1275" i="70"/>
  <c r="N1275" i="70"/>
  <c r="J1275" i="70"/>
  <c r="I1275" i="70"/>
  <c r="H1275" i="70"/>
  <c r="G1275" i="70"/>
  <c r="F1275" i="70"/>
  <c r="E1275" i="70"/>
  <c r="D1275" i="70"/>
  <c r="C1275" i="70"/>
  <c r="V1274" i="70"/>
  <c r="N1274" i="70"/>
  <c r="J1274" i="70"/>
  <c r="I1274" i="70"/>
  <c r="H1274" i="70"/>
  <c r="G1274" i="70"/>
  <c r="F1274" i="70"/>
  <c r="E1274" i="70"/>
  <c r="D1274" i="70"/>
  <c r="C1274" i="70"/>
  <c r="V1273" i="70"/>
  <c r="N1273" i="70"/>
  <c r="J1273" i="70"/>
  <c r="I1273" i="70"/>
  <c r="H1273" i="70"/>
  <c r="G1273" i="70"/>
  <c r="F1273" i="70"/>
  <c r="E1273" i="70"/>
  <c r="D1273" i="70"/>
  <c r="C1273" i="70"/>
  <c r="V1272" i="70"/>
  <c r="N1272" i="70"/>
  <c r="J1272" i="70"/>
  <c r="I1272" i="70"/>
  <c r="H1272" i="70"/>
  <c r="G1272" i="70"/>
  <c r="F1272" i="70"/>
  <c r="E1272" i="70"/>
  <c r="D1272" i="70"/>
  <c r="C1272" i="70"/>
  <c r="V1271" i="70"/>
  <c r="N1271" i="70"/>
  <c r="J1271" i="70"/>
  <c r="I1271" i="70"/>
  <c r="H1271" i="70"/>
  <c r="G1271" i="70"/>
  <c r="F1271" i="70"/>
  <c r="E1271" i="70"/>
  <c r="D1271" i="70"/>
  <c r="C1271" i="70"/>
  <c r="V1270" i="70"/>
  <c r="N1270" i="70"/>
  <c r="J1270" i="70"/>
  <c r="I1270" i="70"/>
  <c r="H1270" i="70"/>
  <c r="G1270" i="70"/>
  <c r="F1270" i="70"/>
  <c r="E1270" i="70"/>
  <c r="D1270" i="70"/>
  <c r="C1270" i="70"/>
  <c r="V1269" i="70"/>
  <c r="N1269" i="70"/>
  <c r="J1269" i="70"/>
  <c r="I1269" i="70"/>
  <c r="H1269" i="70"/>
  <c r="G1269" i="70"/>
  <c r="F1269" i="70"/>
  <c r="E1269" i="70"/>
  <c r="D1269" i="70"/>
  <c r="C1269" i="70"/>
  <c r="V1268" i="70"/>
  <c r="N1268" i="70"/>
  <c r="J1268" i="70"/>
  <c r="I1268" i="70"/>
  <c r="H1268" i="70"/>
  <c r="G1268" i="70"/>
  <c r="F1268" i="70"/>
  <c r="E1268" i="70"/>
  <c r="D1268" i="70"/>
  <c r="C1268" i="70"/>
  <c r="V1267" i="70"/>
  <c r="N1267" i="70"/>
  <c r="J1267" i="70"/>
  <c r="I1267" i="70"/>
  <c r="H1267" i="70"/>
  <c r="G1267" i="70"/>
  <c r="F1267" i="70"/>
  <c r="E1267" i="70"/>
  <c r="D1267" i="70"/>
  <c r="C1267" i="70"/>
  <c r="V1266" i="70"/>
  <c r="N1266" i="70"/>
  <c r="J1266" i="70"/>
  <c r="I1266" i="70"/>
  <c r="H1266" i="70"/>
  <c r="G1266" i="70"/>
  <c r="F1266" i="70"/>
  <c r="E1266" i="70"/>
  <c r="D1266" i="70"/>
  <c r="C1266" i="70"/>
  <c r="V1265" i="70"/>
  <c r="N1265" i="70"/>
  <c r="J1265" i="70"/>
  <c r="I1265" i="70"/>
  <c r="H1265" i="70"/>
  <c r="G1265" i="70"/>
  <c r="F1265" i="70"/>
  <c r="E1265" i="70"/>
  <c r="D1265" i="70"/>
  <c r="C1265" i="70"/>
  <c r="V1264" i="70"/>
  <c r="N1264" i="70"/>
  <c r="J1264" i="70"/>
  <c r="I1264" i="70"/>
  <c r="H1264" i="70"/>
  <c r="G1264" i="70"/>
  <c r="F1264" i="70"/>
  <c r="E1264" i="70"/>
  <c r="D1264" i="70"/>
  <c r="C1264" i="70"/>
  <c r="V1263" i="70"/>
  <c r="N1263" i="70"/>
  <c r="J1263" i="70"/>
  <c r="I1263" i="70"/>
  <c r="H1263" i="70"/>
  <c r="G1263" i="70"/>
  <c r="F1263" i="70"/>
  <c r="E1263" i="70"/>
  <c r="D1263" i="70"/>
  <c r="C1263" i="70"/>
  <c r="V1262" i="70"/>
  <c r="N1262" i="70"/>
  <c r="J1262" i="70"/>
  <c r="I1262" i="70"/>
  <c r="H1262" i="70"/>
  <c r="G1262" i="70"/>
  <c r="F1262" i="70"/>
  <c r="E1262" i="70"/>
  <c r="D1262" i="70"/>
  <c r="C1262" i="70"/>
  <c r="V1261" i="70"/>
  <c r="N1261" i="70"/>
  <c r="J1261" i="70"/>
  <c r="I1261" i="70"/>
  <c r="H1261" i="70"/>
  <c r="G1261" i="70"/>
  <c r="F1261" i="70"/>
  <c r="E1261" i="70"/>
  <c r="D1261" i="70"/>
  <c r="C1261" i="70"/>
  <c r="V1260" i="70"/>
  <c r="N1260" i="70"/>
  <c r="J1260" i="70"/>
  <c r="I1260" i="70"/>
  <c r="H1260" i="70"/>
  <c r="G1260" i="70"/>
  <c r="F1260" i="70"/>
  <c r="E1260" i="70"/>
  <c r="D1260" i="70"/>
  <c r="C1260" i="70"/>
  <c r="V1259" i="70"/>
  <c r="N1259" i="70"/>
  <c r="J1259" i="70"/>
  <c r="I1259" i="70"/>
  <c r="H1259" i="70"/>
  <c r="G1259" i="70"/>
  <c r="F1259" i="70"/>
  <c r="E1259" i="70"/>
  <c r="D1259" i="70"/>
  <c r="C1259" i="70"/>
  <c r="V1258" i="70"/>
  <c r="N1258" i="70"/>
  <c r="J1258" i="70"/>
  <c r="I1258" i="70"/>
  <c r="H1258" i="70"/>
  <c r="G1258" i="70"/>
  <c r="F1258" i="70"/>
  <c r="E1258" i="70"/>
  <c r="D1258" i="70"/>
  <c r="C1258" i="70"/>
  <c r="V1257" i="70"/>
  <c r="N1257" i="70"/>
  <c r="J1257" i="70"/>
  <c r="I1257" i="70"/>
  <c r="H1257" i="70"/>
  <c r="G1257" i="70"/>
  <c r="F1257" i="70"/>
  <c r="E1257" i="70"/>
  <c r="D1257" i="70"/>
  <c r="C1257" i="70"/>
  <c r="V1256" i="70"/>
  <c r="N1256" i="70"/>
  <c r="J1256" i="70"/>
  <c r="I1256" i="70"/>
  <c r="H1256" i="70"/>
  <c r="G1256" i="70"/>
  <c r="F1256" i="70"/>
  <c r="E1256" i="70"/>
  <c r="D1256" i="70"/>
  <c r="C1256" i="70"/>
  <c r="V1255" i="70"/>
  <c r="N1255" i="70"/>
  <c r="J1255" i="70"/>
  <c r="I1255" i="70"/>
  <c r="H1255" i="70"/>
  <c r="G1255" i="70"/>
  <c r="F1255" i="70"/>
  <c r="E1255" i="70"/>
  <c r="D1255" i="70"/>
  <c r="C1255" i="70"/>
  <c r="V1254" i="70"/>
  <c r="N1254" i="70"/>
  <c r="J1254" i="70"/>
  <c r="I1254" i="70"/>
  <c r="H1254" i="70"/>
  <c r="G1254" i="70"/>
  <c r="F1254" i="70"/>
  <c r="E1254" i="70"/>
  <c r="D1254" i="70"/>
  <c r="C1254" i="70"/>
  <c r="V1253" i="70"/>
  <c r="N1253" i="70"/>
  <c r="J1253" i="70"/>
  <c r="I1253" i="70"/>
  <c r="H1253" i="70"/>
  <c r="G1253" i="70"/>
  <c r="F1253" i="70"/>
  <c r="E1253" i="70"/>
  <c r="D1253" i="70"/>
  <c r="C1253" i="70"/>
  <c r="V1252" i="70"/>
  <c r="N1252" i="70"/>
  <c r="J1252" i="70"/>
  <c r="I1252" i="70"/>
  <c r="H1252" i="70"/>
  <c r="G1252" i="70"/>
  <c r="F1252" i="70"/>
  <c r="E1252" i="70"/>
  <c r="D1252" i="70"/>
  <c r="C1252" i="70"/>
  <c r="V1251" i="70"/>
  <c r="N1251" i="70"/>
  <c r="J1251" i="70"/>
  <c r="I1251" i="70"/>
  <c r="H1251" i="70"/>
  <c r="G1251" i="70"/>
  <c r="F1251" i="70"/>
  <c r="E1251" i="70"/>
  <c r="D1251" i="70"/>
  <c r="C1251" i="70"/>
  <c r="V1250" i="70"/>
  <c r="N1250" i="70"/>
  <c r="J1250" i="70"/>
  <c r="I1250" i="70"/>
  <c r="H1250" i="70"/>
  <c r="G1250" i="70"/>
  <c r="F1250" i="70"/>
  <c r="E1250" i="70"/>
  <c r="D1250" i="70"/>
  <c r="C1250" i="70"/>
  <c r="V1249" i="70"/>
  <c r="N1249" i="70"/>
  <c r="J1249" i="70"/>
  <c r="I1249" i="70"/>
  <c r="H1249" i="70"/>
  <c r="G1249" i="70"/>
  <c r="F1249" i="70"/>
  <c r="E1249" i="70"/>
  <c r="D1249" i="70"/>
  <c r="C1249" i="70"/>
  <c r="V1248" i="70"/>
  <c r="N1248" i="70"/>
  <c r="J1248" i="70"/>
  <c r="I1248" i="70"/>
  <c r="H1248" i="70"/>
  <c r="G1248" i="70"/>
  <c r="F1248" i="70"/>
  <c r="E1248" i="70"/>
  <c r="D1248" i="70"/>
  <c r="C1248" i="70"/>
  <c r="V1247" i="70"/>
  <c r="N1247" i="70"/>
  <c r="J1247" i="70"/>
  <c r="I1247" i="70"/>
  <c r="H1247" i="70"/>
  <c r="G1247" i="70"/>
  <c r="F1247" i="70"/>
  <c r="E1247" i="70"/>
  <c r="D1247" i="70"/>
  <c r="C1247" i="70"/>
  <c r="V1246" i="70"/>
  <c r="N1246" i="70"/>
  <c r="J1246" i="70"/>
  <c r="I1246" i="70"/>
  <c r="H1246" i="70"/>
  <c r="G1246" i="70"/>
  <c r="F1246" i="70"/>
  <c r="E1246" i="70"/>
  <c r="D1246" i="70"/>
  <c r="C1246" i="70"/>
  <c r="V1245" i="70"/>
  <c r="N1245" i="70"/>
  <c r="J1245" i="70"/>
  <c r="I1245" i="70"/>
  <c r="H1245" i="70"/>
  <c r="G1245" i="70"/>
  <c r="F1245" i="70"/>
  <c r="E1245" i="70"/>
  <c r="D1245" i="70"/>
  <c r="C1245" i="70"/>
  <c r="V1244" i="70"/>
  <c r="N1244" i="70"/>
  <c r="J1244" i="70"/>
  <c r="I1244" i="70"/>
  <c r="H1244" i="70"/>
  <c r="G1244" i="70"/>
  <c r="F1244" i="70"/>
  <c r="E1244" i="70"/>
  <c r="D1244" i="70"/>
  <c r="C1244" i="70"/>
  <c r="V1243" i="70"/>
  <c r="N1243" i="70"/>
  <c r="J1243" i="70"/>
  <c r="I1243" i="70"/>
  <c r="H1243" i="70"/>
  <c r="G1243" i="70"/>
  <c r="F1243" i="70"/>
  <c r="E1243" i="70"/>
  <c r="D1243" i="70"/>
  <c r="C1243" i="70"/>
  <c r="V1242" i="70"/>
  <c r="N1242" i="70"/>
  <c r="J1242" i="70"/>
  <c r="I1242" i="70"/>
  <c r="H1242" i="70"/>
  <c r="G1242" i="70"/>
  <c r="F1242" i="70"/>
  <c r="E1242" i="70"/>
  <c r="D1242" i="70"/>
  <c r="C1242" i="70"/>
  <c r="V1241" i="70"/>
  <c r="N1241" i="70"/>
  <c r="J1241" i="70"/>
  <c r="I1241" i="70"/>
  <c r="H1241" i="70"/>
  <c r="G1241" i="70"/>
  <c r="F1241" i="70"/>
  <c r="E1241" i="70"/>
  <c r="D1241" i="70"/>
  <c r="C1241" i="70"/>
  <c r="V1240" i="70"/>
  <c r="N1240" i="70"/>
  <c r="J1240" i="70"/>
  <c r="I1240" i="70"/>
  <c r="H1240" i="70"/>
  <c r="G1240" i="70"/>
  <c r="F1240" i="70"/>
  <c r="E1240" i="70"/>
  <c r="D1240" i="70"/>
  <c r="C1240" i="70"/>
  <c r="V1239" i="70"/>
  <c r="N1239" i="70"/>
  <c r="J1239" i="70"/>
  <c r="I1239" i="70"/>
  <c r="H1239" i="70"/>
  <c r="G1239" i="70"/>
  <c r="F1239" i="70"/>
  <c r="E1239" i="70"/>
  <c r="D1239" i="70"/>
  <c r="C1239" i="70"/>
  <c r="V1238" i="70"/>
  <c r="N1238" i="70"/>
  <c r="J1238" i="70"/>
  <c r="I1238" i="70"/>
  <c r="H1238" i="70"/>
  <c r="G1238" i="70"/>
  <c r="F1238" i="70"/>
  <c r="E1238" i="70"/>
  <c r="D1238" i="70"/>
  <c r="C1238" i="70"/>
  <c r="V1237" i="70"/>
  <c r="N1237" i="70"/>
  <c r="J1237" i="70"/>
  <c r="I1237" i="70"/>
  <c r="H1237" i="70"/>
  <c r="G1237" i="70"/>
  <c r="F1237" i="70"/>
  <c r="E1237" i="70"/>
  <c r="D1237" i="70"/>
  <c r="C1237" i="70"/>
  <c r="V1236" i="70"/>
  <c r="N1236" i="70"/>
  <c r="J1236" i="70"/>
  <c r="I1236" i="70"/>
  <c r="H1236" i="70"/>
  <c r="G1236" i="70"/>
  <c r="F1236" i="70"/>
  <c r="E1236" i="70"/>
  <c r="D1236" i="70"/>
  <c r="C1236" i="70"/>
  <c r="V1235" i="70"/>
  <c r="N1235" i="70"/>
  <c r="J1235" i="70"/>
  <c r="I1235" i="70"/>
  <c r="H1235" i="70"/>
  <c r="G1235" i="70"/>
  <c r="F1235" i="70"/>
  <c r="E1235" i="70"/>
  <c r="D1235" i="70"/>
  <c r="C1235" i="70"/>
  <c r="V1234" i="70"/>
  <c r="N1234" i="70"/>
  <c r="J1234" i="70"/>
  <c r="I1234" i="70"/>
  <c r="H1234" i="70"/>
  <c r="G1234" i="70"/>
  <c r="F1234" i="70"/>
  <c r="E1234" i="70"/>
  <c r="D1234" i="70"/>
  <c r="C1234" i="70"/>
  <c r="V1233" i="70"/>
  <c r="N1233" i="70"/>
  <c r="J1233" i="70"/>
  <c r="I1233" i="70"/>
  <c r="H1233" i="70"/>
  <c r="G1233" i="70"/>
  <c r="F1233" i="70"/>
  <c r="E1233" i="70"/>
  <c r="D1233" i="70"/>
  <c r="C1233" i="70"/>
  <c r="V1232" i="70"/>
  <c r="N1232" i="70"/>
  <c r="J1232" i="70"/>
  <c r="I1232" i="70"/>
  <c r="H1232" i="70"/>
  <c r="G1232" i="70"/>
  <c r="F1232" i="70"/>
  <c r="E1232" i="70"/>
  <c r="D1232" i="70"/>
  <c r="C1232" i="70"/>
  <c r="V1231" i="70"/>
  <c r="N1231" i="70"/>
  <c r="J1231" i="70"/>
  <c r="I1231" i="70"/>
  <c r="H1231" i="70"/>
  <c r="G1231" i="70"/>
  <c r="F1231" i="70"/>
  <c r="E1231" i="70"/>
  <c r="D1231" i="70"/>
  <c r="C1231" i="70"/>
  <c r="V1230" i="70"/>
  <c r="N1230" i="70"/>
  <c r="J1230" i="70"/>
  <c r="I1230" i="70"/>
  <c r="H1230" i="70"/>
  <c r="G1230" i="70"/>
  <c r="F1230" i="70"/>
  <c r="E1230" i="70"/>
  <c r="D1230" i="70"/>
  <c r="C1230" i="70"/>
  <c r="V1229" i="70"/>
  <c r="N1229" i="70"/>
  <c r="J1229" i="70"/>
  <c r="I1229" i="70"/>
  <c r="H1229" i="70"/>
  <c r="G1229" i="70"/>
  <c r="F1229" i="70"/>
  <c r="E1229" i="70"/>
  <c r="D1229" i="70"/>
  <c r="C1229" i="70"/>
  <c r="V1228" i="70"/>
  <c r="N1228" i="70"/>
  <c r="J1228" i="70"/>
  <c r="I1228" i="70"/>
  <c r="H1228" i="70"/>
  <c r="G1228" i="70"/>
  <c r="F1228" i="70"/>
  <c r="E1228" i="70"/>
  <c r="D1228" i="70"/>
  <c r="C1228" i="70"/>
  <c r="V1227" i="70"/>
  <c r="N1227" i="70"/>
  <c r="J1227" i="70"/>
  <c r="I1227" i="70"/>
  <c r="H1227" i="70"/>
  <c r="G1227" i="70"/>
  <c r="F1227" i="70"/>
  <c r="E1227" i="70"/>
  <c r="D1227" i="70"/>
  <c r="C1227" i="70"/>
  <c r="V1226" i="70"/>
  <c r="N1226" i="70"/>
  <c r="J1226" i="70"/>
  <c r="I1226" i="70"/>
  <c r="H1226" i="70"/>
  <c r="G1226" i="70"/>
  <c r="F1226" i="70"/>
  <c r="E1226" i="70"/>
  <c r="D1226" i="70"/>
  <c r="C1226" i="70"/>
  <c r="V1225" i="70"/>
  <c r="N1225" i="70"/>
  <c r="J1225" i="70"/>
  <c r="I1225" i="70"/>
  <c r="H1225" i="70"/>
  <c r="G1225" i="70"/>
  <c r="F1225" i="70"/>
  <c r="E1225" i="70"/>
  <c r="D1225" i="70"/>
  <c r="C1225" i="70"/>
  <c r="V1224" i="70"/>
  <c r="N1224" i="70"/>
  <c r="J1224" i="70"/>
  <c r="I1224" i="70"/>
  <c r="H1224" i="70"/>
  <c r="G1224" i="70"/>
  <c r="F1224" i="70"/>
  <c r="E1224" i="70"/>
  <c r="D1224" i="70"/>
  <c r="C1224" i="70"/>
  <c r="V1223" i="70"/>
  <c r="N1223" i="70"/>
  <c r="J1223" i="70"/>
  <c r="I1223" i="70"/>
  <c r="H1223" i="70"/>
  <c r="G1223" i="70"/>
  <c r="F1223" i="70"/>
  <c r="E1223" i="70"/>
  <c r="D1223" i="70"/>
  <c r="C1223" i="70"/>
  <c r="V1222" i="70"/>
  <c r="N1222" i="70"/>
  <c r="J1222" i="70"/>
  <c r="I1222" i="70"/>
  <c r="H1222" i="70"/>
  <c r="G1222" i="70"/>
  <c r="F1222" i="70"/>
  <c r="E1222" i="70"/>
  <c r="D1222" i="70"/>
  <c r="C1222" i="70"/>
  <c r="V1221" i="70"/>
  <c r="N1221" i="70"/>
  <c r="J1221" i="70"/>
  <c r="I1221" i="70"/>
  <c r="H1221" i="70"/>
  <c r="G1221" i="70"/>
  <c r="F1221" i="70"/>
  <c r="E1221" i="70"/>
  <c r="D1221" i="70"/>
  <c r="C1221" i="70"/>
  <c r="V1220" i="70"/>
  <c r="N1220" i="70"/>
  <c r="J1220" i="70"/>
  <c r="I1220" i="70"/>
  <c r="H1220" i="70"/>
  <c r="G1220" i="70"/>
  <c r="F1220" i="70"/>
  <c r="E1220" i="70"/>
  <c r="D1220" i="70"/>
  <c r="C1220" i="70"/>
  <c r="V1219" i="70"/>
  <c r="N1219" i="70"/>
  <c r="J1219" i="70"/>
  <c r="I1219" i="70"/>
  <c r="H1219" i="70"/>
  <c r="G1219" i="70"/>
  <c r="F1219" i="70"/>
  <c r="E1219" i="70"/>
  <c r="D1219" i="70"/>
  <c r="C1219" i="70"/>
  <c r="V1218" i="70"/>
  <c r="N1218" i="70"/>
  <c r="J1218" i="70"/>
  <c r="I1218" i="70"/>
  <c r="H1218" i="70"/>
  <c r="G1218" i="70"/>
  <c r="F1218" i="70"/>
  <c r="E1218" i="70"/>
  <c r="D1218" i="70"/>
  <c r="C1218" i="70"/>
  <c r="V1217" i="70"/>
  <c r="N1217" i="70"/>
  <c r="J1217" i="70"/>
  <c r="I1217" i="70"/>
  <c r="H1217" i="70"/>
  <c r="G1217" i="70"/>
  <c r="F1217" i="70"/>
  <c r="E1217" i="70"/>
  <c r="D1217" i="70"/>
  <c r="C1217" i="70"/>
  <c r="V1216" i="70"/>
  <c r="N1216" i="70"/>
  <c r="J1216" i="70"/>
  <c r="I1216" i="70"/>
  <c r="H1216" i="70"/>
  <c r="G1216" i="70"/>
  <c r="F1216" i="70"/>
  <c r="E1216" i="70"/>
  <c r="D1216" i="70"/>
  <c r="C1216" i="70"/>
  <c r="V1215" i="70"/>
  <c r="N1215" i="70"/>
  <c r="J1215" i="70"/>
  <c r="I1215" i="70"/>
  <c r="H1215" i="70"/>
  <c r="G1215" i="70"/>
  <c r="F1215" i="70"/>
  <c r="E1215" i="70"/>
  <c r="D1215" i="70"/>
  <c r="C1215" i="70"/>
  <c r="V1214" i="70"/>
  <c r="N1214" i="70"/>
  <c r="J1214" i="70"/>
  <c r="I1214" i="70"/>
  <c r="H1214" i="70"/>
  <c r="G1214" i="70"/>
  <c r="F1214" i="70"/>
  <c r="E1214" i="70"/>
  <c r="D1214" i="70"/>
  <c r="C1214" i="70"/>
  <c r="V1213" i="70"/>
  <c r="N1213" i="70"/>
  <c r="J1213" i="70"/>
  <c r="I1213" i="70"/>
  <c r="H1213" i="70"/>
  <c r="G1213" i="70"/>
  <c r="F1213" i="70"/>
  <c r="E1213" i="70"/>
  <c r="D1213" i="70"/>
  <c r="C1213" i="70"/>
  <c r="V1212" i="70"/>
  <c r="N1212" i="70"/>
  <c r="J1212" i="70"/>
  <c r="I1212" i="70"/>
  <c r="H1212" i="70"/>
  <c r="G1212" i="70"/>
  <c r="F1212" i="70"/>
  <c r="E1212" i="70"/>
  <c r="D1212" i="70"/>
  <c r="C1212" i="70"/>
  <c r="V1211" i="70"/>
  <c r="N1211" i="70"/>
  <c r="J1211" i="70"/>
  <c r="I1211" i="70"/>
  <c r="H1211" i="70"/>
  <c r="G1211" i="70"/>
  <c r="F1211" i="70"/>
  <c r="E1211" i="70"/>
  <c r="D1211" i="70"/>
  <c r="C1211" i="70"/>
  <c r="V1210" i="70"/>
  <c r="N1210" i="70"/>
  <c r="J1210" i="70"/>
  <c r="I1210" i="70"/>
  <c r="H1210" i="70"/>
  <c r="G1210" i="70"/>
  <c r="F1210" i="70"/>
  <c r="E1210" i="70"/>
  <c r="D1210" i="70"/>
  <c r="C1210" i="70"/>
  <c r="V1209" i="70"/>
  <c r="N1209" i="70"/>
  <c r="J1209" i="70"/>
  <c r="I1209" i="70"/>
  <c r="H1209" i="70"/>
  <c r="G1209" i="70"/>
  <c r="F1209" i="70"/>
  <c r="E1209" i="70"/>
  <c r="D1209" i="70"/>
  <c r="C1209" i="70"/>
  <c r="V1208" i="70"/>
  <c r="N1208" i="70"/>
  <c r="J1208" i="70"/>
  <c r="I1208" i="70"/>
  <c r="H1208" i="70"/>
  <c r="G1208" i="70"/>
  <c r="F1208" i="70"/>
  <c r="E1208" i="70"/>
  <c r="D1208" i="70"/>
  <c r="C1208" i="70"/>
  <c r="V1207" i="70"/>
  <c r="N1207" i="70"/>
  <c r="J1207" i="70"/>
  <c r="I1207" i="70"/>
  <c r="H1207" i="70"/>
  <c r="G1207" i="70"/>
  <c r="F1207" i="70"/>
  <c r="E1207" i="70"/>
  <c r="D1207" i="70"/>
  <c r="C1207" i="70"/>
  <c r="V1206" i="70"/>
  <c r="N1206" i="70"/>
  <c r="J1206" i="70"/>
  <c r="I1206" i="70"/>
  <c r="H1206" i="70"/>
  <c r="G1206" i="70"/>
  <c r="F1206" i="70"/>
  <c r="E1206" i="70"/>
  <c r="D1206" i="70"/>
  <c r="C1206" i="70"/>
  <c r="V1205" i="70"/>
  <c r="N1205" i="70"/>
  <c r="J1205" i="70"/>
  <c r="I1205" i="70"/>
  <c r="H1205" i="70"/>
  <c r="G1205" i="70"/>
  <c r="F1205" i="70"/>
  <c r="E1205" i="70"/>
  <c r="D1205" i="70"/>
  <c r="C1205" i="70"/>
  <c r="V1204" i="70"/>
  <c r="N1204" i="70"/>
  <c r="J1204" i="70"/>
  <c r="I1204" i="70"/>
  <c r="H1204" i="70"/>
  <c r="G1204" i="70"/>
  <c r="F1204" i="70"/>
  <c r="E1204" i="70"/>
  <c r="D1204" i="70"/>
  <c r="C1204" i="70"/>
  <c r="V1203" i="70"/>
  <c r="N1203" i="70"/>
  <c r="J1203" i="70"/>
  <c r="I1203" i="70"/>
  <c r="H1203" i="70"/>
  <c r="G1203" i="70"/>
  <c r="F1203" i="70"/>
  <c r="E1203" i="70"/>
  <c r="D1203" i="70"/>
  <c r="C1203" i="70"/>
  <c r="V1202" i="70"/>
  <c r="N1202" i="70"/>
  <c r="J1202" i="70"/>
  <c r="I1202" i="70"/>
  <c r="H1202" i="70"/>
  <c r="G1202" i="70"/>
  <c r="F1202" i="70"/>
  <c r="E1202" i="70"/>
  <c r="D1202" i="70"/>
  <c r="C1202" i="70"/>
  <c r="V1201" i="70"/>
  <c r="N1201" i="70"/>
  <c r="J1201" i="70"/>
  <c r="I1201" i="70"/>
  <c r="H1201" i="70"/>
  <c r="G1201" i="70"/>
  <c r="F1201" i="70"/>
  <c r="E1201" i="70"/>
  <c r="D1201" i="70"/>
  <c r="C1201" i="70"/>
  <c r="V1200" i="70"/>
  <c r="N1200" i="70"/>
  <c r="J1200" i="70"/>
  <c r="I1200" i="70"/>
  <c r="H1200" i="70"/>
  <c r="G1200" i="70"/>
  <c r="F1200" i="70"/>
  <c r="E1200" i="70"/>
  <c r="D1200" i="70"/>
  <c r="C1200" i="70"/>
  <c r="V1199" i="70"/>
  <c r="N1199" i="70"/>
  <c r="J1199" i="70"/>
  <c r="I1199" i="70"/>
  <c r="H1199" i="70"/>
  <c r="G1199" i="70"/>
  <c r="F1199" i="70"/>
  <c r="E1199" i="70"/>
  <c r="D1199" i="70"/>
  <c r="C1199" i="70"/>
  <c r="V1198" i="70"/>
  <c r="N1198" i="70"/>
  <c r="J1198" i="70"/>
  <c r="I1198" i="70"/>
  <c r="H1198" i="70"/>
  <c r="G1198" i="70"/>
  <c r="F1198" i="70"/>
  <c r="E1198" i="70"/>
  <c r="D1198" i="70"/>
  <c r="C1198" i="70"/>
  <c r="V1197" i="70"/>
  <c r="N1197" i="70"/>
  <c r="J1197" i="70"/>
  <c r="I1197" i="70"/>
  <c r="H1197" i="70"/>
  <c r="G1197" i="70"/>
  <c r="F1197" i="70"/>
  <c r="E1197" i="70"/>
  <c r="D1197" i="70"/>
  <c r="C1197" i="70"/>
  <c r="V1196" i="70"/>
  <c r="N1196" i="70"/>
  <c r="J1196" i="70"/>
  <c r="I1196" i="70"/>
  <c r="H1196" i="70"/>
  <c r="G1196" i="70"/>
  <c r="F1196" i="70"/>
  <c r="E1196" i="70"/>
  <c r="D1196" i="70"/>
  <c r="C1196" i="70"/>
  <c r="V1195" i="70"/>
  <c r="N1195" i="70"/>
  <c r="J1195" i="70"/>
  <c r="I1195" i="70"/>
  <c r="H1195" i="70"/>
  <c r="G1195" i="70"/>
  <c r="F1195" i="70"/>
  <c r="E1195" i="70"/>
  <c r="D1195" i="70"/>
  <c r="C1195" i="70"/>
  <c r="V1194" i="70"/>
  <c r="N1194" i="70"/>
  <c r="J1194" i="70"/>
  <c r="I1194" i="70"/>
  <c r="H1194" i="70"/>
  <c r="G1194" i="70"/>
  <c r="F1194" i="70"/>
  <c r="E1194" i="70"/>
  <c r="D1194" i="70"/>
  <c r="C1194" i="70"/>
  <c r="V1193" i="70"/>
  <c r="N1193" i="70"/>
  <c r="J1193" i="70"/>
  <c r="I1193" i="70"/>
  <c r="H1193" i="70"/>
  <c r="G1193" i="70"/>
  <c r="F1193" i="70"/>
  <c r="E1193" i="70"/>
  <c r="D1193" i="70"/>
  <c r="C1193" i="70"/>
  <c r="V1192" i="70"/>
  <c r="N1192" i="70"/>
  <c r="J1192" i="70"/>
  <c r="I1192" i="70"/>
  <c r="H1192" i="70"/>
  <c r="G1192" i="70"/>
  <c r="F1192" i="70"/>
  <c r="E1192" i="70"/>
  <c r="D1192" i="70"/>
  <c r="C1192" i="70"/>
  <c r="V1191" i="70"/>
  <c r="N1191" i="70"/>
  <c r="J1191" i="70"/>
  <c r="I1191" i="70"/>
  <c r="H1191" i="70"/>
  <c r="G1191" i="70"/>
  <c r="F1191" i="70"/>
  <c r="E1191" i="70"/>
  <c r="D1191" i="70"/>
  <c r="C1191" i="70"/>
  <c r="V1190" i="70"/>
  <c r="N1190" i="70"/>
  <c r="J1190" i="70"/>
  <c r="I1190" i="70"/>
  <c r="H1190" i="70"/>
  <c r="G1190" i="70"/>
  <c r="F1190" i="70"/>
  <c r="E1190" i="70"/>
  <c r="D1190" i="70"/>
  <c r="C1190" i="70"/>
  <c r="V1189" i="70"/>
  <c r="N1189" i="70"/>
  <c r="J1189" i="70"/>
  <c r="I1189" i="70"/>
  <c r="H1189" i="70"/>
  <c r="G1189" i="70"/>
  <c r="F1189" i="70"/>
  <c r="E1189" i="70"/>
  <c r="D1189" i="70"/>
  <c r="C1189" i="70"/>
  <c r="V1188" i="70"/>
  <c r="N1188" i="70"/>
  <c r="J1188" i="70"/>
  <c r="I1188" i="70"/>
  <c r="H1188" i="70"/>
  <c r="G1188" i="70"/>
  <c r="F1188" i="70"/>
  <c r="E1188" i="70"/>
  <c r="D1188" i="70"/>
  <c r="C1188" i="70"/>
  <c r="V1187" i="70"/>
  <c r="N1187" i="70"/>
  <c r="J1187" i="70"/>
  <c r="I1187" i="70"/>
  <c r="H1187" i="70"/>
  <c r="G1187" i="70"/>
  <c r="F1187" i="70"/>
  <c r="E1187" i="70"/>
  <c r="D1187" i="70"/>
  <c r="C1187" i="70"/>
  <c r="V1186" i="70"/>
  <c r="N1186" i="70"/>
  <c r="J1186" i="70"/>
  <c r="I1186" i="70"/>
  <c r="H1186" i="70"/>
  <c r="G1186" i="70"/>
  <c r="F1186" i="70"/>
  <c r="E1186" i="70"/>
  <c r="D1186" i="70"/>
  <c r="C1186" i="70"/>
  <c r="V1185" i="70"/>
  <c r="N1185" i="70"/>
  <c r="J1185" i="70"/>
  <c r="I1185" i="70"/>
  <c r="H1185" i="70"/>
  <c r="G1185" i="70"/>
  <c r="F1185" i="70"/>
  <c r="E1185" i="70"/>
  <c r="D1185" i="70"/>
  <c r="C1185" i="70"/>
  <c r="V1184" i="70"/>
  <c r="N1184" i="70"/>
  <c r="J1184" i="70"/>
  <c r="I1184" i="70"/>
  <c r="H1184" i="70"/>
  <c r="G1184" i="70"/>
  <c r="F1184" i="70"/>
  <c r="E1184" i="70"/>
  <c r="D1184" i="70"/>
  <c r="C1184" i="70"/>
  <c r="V1183" i="70"/>
  <c r="N1183" i="70"/>
  <c r="J1183" i="70"/>
  <c r="I1183" i="70"/>
  <c r="H1183" i="70"/>
  <c r="G1183" i="70"/>
  <c r="F1183" i="70"/>
  <c r="E1183" i="70"/>
  <c r="D1183" i="70"/>
  <c r="C1183" i="70"/>
  <c r="V1182" i="70"/>
  <c r="N1182" i="70"/>
  <c r="J1182" i="70"/>
  <c r="I1182" i="70"/>
  <c r="H1182" i="70"/>
  <c r="G1182" i="70"/>
  <c r="F1182" i="70"/>
  <c r="E1182" i="70"/>
  <c r="D1182" i="70"/>
  <c r="C1182" i="70"/>
  <c r="V1181" i="70"/>
  <c r="N1181" i="70"/>
  <c r="J1181" i="70"/>
  <c r="I1181" i="70"/>
  <c r="H1181" i="70"/>
  <c r="G1181" i="70"/>
  <c r="F1181" i="70"/>
  <c r="E1181" i="70"/>
  <c r="D1181" i="70"/>
  <c r="C1181" i="70"/>
  <c r="V1180" i="70"/>
  <c r="N1180" i="70"/>
  <c r="J1180" i="70"/>
  <c r="I1180" i="70"/>
  <c r="H1180" i="70"/>
  <c r="G1180" i="70"/>
  <c r="F1180" i="70"/>
  <c r="E1180" i="70"/>
  <c r="D1180" i="70"/>
  <c r="C1180" i="70"/>
  <c r="V1179" i="70"/>
  <c r="N1179" i="70"/>
  <c r="J1179" i="70"/>
  <c r="I1179" i="70"/>
  <c r="H1179" i="70"/>
  <c r="G1179" i="70"/>
  <c r="F1179" i="70"/>
  <c r="E1179" i="70"/>
  <c r="D1179" i="70"/>
  <c r="C1179" i="70"/>
  <c r="V1178" i="70"/>
  <c r="N1178" i="70"/>
  <c r="J1178" i="70"/>
  <c r="I1178" i="70"/>
  <c r="H1178" i="70"/>
  <c r="G1178" i="70"/>
  <c r="F1178" i="70"/>
  <c r="E1178" i="70"/>
  <c r="D1178" i="70"/>
  <c r="C1178" i="70"/>
  <c r="V1177" i="70"/>
  <c r="N1177" i="70"/>
  <c r="J1177" i="70"/>
  <c r="I1177" i="70"/>
  <c r="H1177" i="70"/>
  <c r="G1177" i="70"/>
  <c r="F1177" i="70"/>
  <c r="E1177" i="70"/>
  <c r="D1177" i="70"/>
  <c r="C1177" i="70"/>
  <c r="V1176" i="70"/>
  <c r="N1176" i="70"/>
  <c r="J1176" i="70"/>
  <c r="I1176" i="70"/>
  <c r="H1176" i="70"/>
  <c r="G1176" i="70"/>
  <c r="F1176" i="70"/>
  <c r="E1176" i="70"/>
  <c r="D1176" i="70"/>
  <c r="C1176" i="70"/>
  <c r="V1175" i="70"/>
  <c r="N1175" i="70"/>
  <c r="J1175" i="70"/>
  <c r="I1175" i="70"/>
  <c r="H1175" i="70"/>
  <c r="G1175" i="70"/>
  <c r="F1175" i="70"/>
  <c r="E1175" i="70"/>
  <c r="D1175" i="70"/>
  <c r="C1175" i="70"/>
  <c r="V1174" i="70"/>
  <c r="N1174" i="70"/>
  <c r="J1174" i="70"/>
  <c r="I1174" i="70"/>
  <c r="H1174" i="70"/>
  <c r="G1174" i="70"/>
  <c r="F1174" i="70"/>
  <c r="E1174" i="70"/>
  <c r="D1174" i="70"/>
  <c r="C1174" i="70"/>
  <c r="V1173" i="70"/>
  <c r="N1173" i="70"/>
  <c r="J1173" i="70"/>
  <c r="I1173" i="70"/>
  <c r="H1173" i="70"/>
  <c r="G1173" i="70"/>
  <c r="F1173" i="70"/>
  <c r="E1173" i="70"/>
  <c r="D1173" i="70"/>
  <c r="C1173" i="70"/>
  <c r="V1172" i="70"/>
  <c r="N1172" i="70"/>
  <c r="J1172" i="70"/>
  <c r="I1172" i="70"/>
  <c r="H1172" i="70"/>
  <c r="G1172" i="70"/>
  <c r="F1172" i="70"/>
  <c r="E1172" i="70"/>
  <c r="D1172" i="70"/>
  <c r="C1172" i="70"/>
  <c r="V1171" i="70"/>
  <c r="N1171" i="70"/>
  <c r="J1171" i="70"/>
  <c r="I1171" i="70"/>
  <c r="H1171" i="70"/>
  <c r="G1171" i="70"/>
  <c r="F1171" i="70"/>
  <c r="E1171" i="70"/>
  <c r="D1171" i="70"/>
  <c r="C1171" i="70"/>
  <c r="V1170" i="70"/>
  <c r="N1170" i="70"/>
  <c r="J1170" i="70"/>
  <c r="I1170" i="70"/>
  <c r="H1170" i="70"/>
  <c r="G1170" i="70"/>
  <c r="F1170" i="70"/>
  <c r="E1170" i="70"/>
  <c r="D1170" i="70"/>
  <c r="C1170" i="70"/>
  <c r="V1169" i="70"/>
  <c r="N1169" i="70"/>
  <c r="J1169" i="70"/>
  <c r="I1169" i="70"/>
  <c r="H1169" i="70"/>
  <c r="G1169" i="70"/>
  <c r="F1169" i="70"/>
  <c r="E1169" i="70"/>
  <c r="D1169" i="70"/>
  <c r="C1169" i="70"/>
  <c r="V1168" i="70"/>
  <c r="N1168" i="70"/>
  <c r="J1168" i="70"/>
  <c r="I1168" i="70"/>
  <c r="H1168" i="70"/>
  <c r="G1168" i="70"/>
  <c r="F1168" i="70"/>
  <c r="E1168" i="70"/>
  <c r="D1168" i="70"/>
  <c r="C1168" i="70"/>
  <c r="V1167" i="70"/>
  <c r="N1167" i="70"/>
  <c r="J1167" i="70"/>
  <c r="I1167" i="70"/>
  <c r="H1167" i="70"/>
  <c r="G1167" i="70"/>
  <c r="F1167" i="70"/>
  <c r="E1167" i="70"/>
  <c r="D1167" i="70"/>
  <c r="C1167" i="70"/>
  <c r="V1166" i="70"/>
  <c r="N1166" i="70"/>
  <c r="J1166" i="70"/>
  <c r="I1166" i="70"/>
  <c r="H1166" i="70"/>
  <c r="G1166" i="70"/>
  <c r="F1166" i="70"/>
  <c r="E1166" i="70"/>
  <c r="D1166" i="70"/>
  <c r="C1166" i="70"/>
  <c r="V1165" i="70"/>
  <c r="N1165" i="70"/>
  <c r="J1165" i="70"/>
  <c r="I1165" i="70"/>
  <c r="H1165" i="70"/>
  <c r="G1165" i="70"/>
  <c r="F1165" i="70"/>
  <c r="E1165" i="70"/>
  <c r="D1165" i="70"/>
  <c r="C1165" i="70"/>
  <c r="V1164" i="70"/>
  <c r="N1164" i="70"/>
  <c r="J1164" i="70"/>
  <c r="I1164" i="70"/>
  <c r="H1164" i="70"/>
  <c r="G1164" i="70"/>
  <c r="F1164" i="70"/>
  <c r="E1164" i="70"/>
  <c r="D1164" i="70"/>
  <c r="C1164" i="70"/>
  <c r="V1163" i="70"/>
  <c r="N1163" i="70"/>
  <c r="J1163" i="70"/>
  <c r="I1163" i="70"/>
  <c r="H1163" i="70"/>
  <c r="G1163" i="70"/>
  <c r="F1163" i="70"/>
  <c r="E1163" i="70"/>
  <c r="D1163" i="70"/>
  <c r="C1163" i="70"/>
  <c r="V1162" i="70"/>
  <c r="N1162" i="70"/>
  <c r="J1162" i="70"/>
  <c r="I1162" i="70"/>
  <c r="H1162" i="70"/>
  <c r="G1162" i="70"/>
  <c r="F1162" i="70"/>
  <c r="E1162" i="70"/>
  <c r="D1162" i="70"/>
  <c r="C1162" i="70"/>
  <c r="V1161" i="70"/>
  <c r="N1161" i="70"/>
  <c r="J1161" i="70"/>
  <c r="I1161" i="70"/>
  <c r="H1161" i="70"/>
  <c r="G1161" i="70"/>
  <c r="F1161" i="70"/>
  <c r="E1161" i="70"/>
  <c r="D1161" i="70"/>
  <c r="C1161" i="70"/>
  <c r="V1160" i="70"/>
  <c r="N1160" i="70"/>
  <c r="J1160" i="70"/>
  <c r="I1160" i="70"/>
  <c r="H1160" i="70"/>
  <c r="G1160" i="70"/>
  <c r="F1160" i="70"/>
  <c r="E1160" i="70"/>
  <c r="D1160" i="70"/>
  <c r="C1160" i="70"/>
  <c r="V1159" i="70"/>
  <c r="N1159" i="70"/>
  <c r="J1159" i="70"/>
  <c r="I1159" i="70"/>
  <c r="H1159" i="70"/>
  <c r="G1159" i="70"/>
  <c r="F1159" i="70"/>
  <c r="E1159" i="70"/>
  <c r="D1159" i="70"/>
  <c r="C1159" i="70"/>
  <c r="V1158" i="70"/>
  <c r="N1158" i="70"/>
  <c r="J1158" i="70"/>
  <c r="I1158" i="70"/>
  <c r="H1158" i="70"/>
  <c r="G1158" i="70"/>
  <c r="F1158" i="70"/>
  <c r="E1158" i="70"/>
  <c r="D1158" i="70"/>
  <c r="C1158" i="70"/>
  <c r="V1157" i="70"/>
  <c r="N1157" i="70"/>
  <c r="J1157" i="70"/>
  <c r="I1157" i="70"/>
  <c r="H1157" i="70"/>
  <c r="G1157" i="70"/>
  <c r="F1157" i="70"/>
  <c r="E1157" i="70"/>
  <c r="D1157" i="70"/>
  <c r="C1157" i="70"/>
  <c r="V1156" i="70"/>
  <c r="N1156" i="70"/>
  <c r="J1156" i="70"/>
  <c r="I1156" i="70"/>
  <c r="H1156" i="70"/>
  <c r="G1156" i="70"/>
  <c r="F1156" i="70"/>
  <c r="E1156" i="70"/>
  <c r="D1156" i="70"/>
  <c r="C1156" i="70"/>
  <c r="V1155" i="70"/>
  <c r="N1155" i="70"/>
  <c r="J1155" i="70"/>
  <c r="I1155" i="70"/>
  <c r="H1155" i="70"/>
  <c r="G1155" i="70"/>
  <c r="F1155" i="70"/>
  <c r="E1155" i="70"/>
  <c r="D1155" i="70"/>
  <c r="C1155" i="70"/>
  <c r="V1154" i="70"/>
  <c r="N1154" i="70"/>
  <c r="J1154" i="70"/>
  <c r="I1154" i="70"/>
  <c r="H1154" i="70"/>
  <c r="G1154" i="70"/>
  <c r="F1154" i="70"/>
  <c r="E1154" i="70"/>
  <c r="D1154" i="70"/>
  <c r="C1154" i="70"/>
  <c r="V1153" i="70"/>
  <c r="N1153" i="70"/>
  <c r="J1153" i="70"/>
  <c r="I1153" i="70"/>
  <c r="H1153" i="70"/>
  <c r="G1153" i="70"/>
  <c r="F1153" i="70"/>
  <c r="E1153" i="70"/>
  <c r="D1153" i="70"/>
  <c r="C1153" i="70"/>
  <c r="V1152" i="70"/>
  <c r="N1152" i="70"/>
  <c r="J1152" i="70"/>
  <c r="I1152" i="70"/>
  <c r="H1152" i="70"/>
  <c r="G1152" i="70"/>
  <c r="F1152" i="70"/>
  <c r="E1152" i="70"/>
  <c r="D1152" i="70"/>
  <c r="C1152" i="70"/>
  <c r="V1151" i="70"/>
  <c r="N1151" i="70"/>
  <c r="J1151" i="70"/>
  <c r="I1151" i="70"/>
  <c r="H1151" i="70"/>
  <c r="G1151" i="70"/>
  <c r="F1151" i="70"/>
  <c r="E1151" i="70"/>
  <c r="D1151" i="70"/>
  <c r="C1151" i="70"/>
  <c r="V1150" i="70"/>
  <c r="N1150" i="70"/>
  <c r="J1150" i="70"/>
  <c r="I1150" i="70"/>
  <c r="H1150" i="70"/>
  <c r="G1150" i="70"/>
  <c r="F1150" i="70"/>
  <c r="E1150" i="70"/>
  <c r="D1150" i="70"/>
  <c r="C1150" i="70"/>
  <c r="V1149" i="70"/>
  <c r="N1149" i="70"/>
  <c r="J1149" i="70"/>
  <c r="I1149" i="70"/>
  <c r="H1149" i="70"/>
  <c r="G1149" i="70"/>
  <c r="F1149" i="70"/>
  <c r="E1149" i="70"/>
  <c r="D1149" i="70"/>
  <c r="C1149" i="70"/>
  <c r="V1148" i="70"/>
  <c r="N1148" i="70"/>
  <c r="J1148" i="70"/>
  <c r="I1148" i="70"/>
  <c r="H1148" i="70"/>
  <c r="G1148" i="70"/>
  <c r="F1148" i="70"/>
  <c r="E1148" i="70"/>
  <c r="D1148" i="70"/>
  <c r="C1148" i="70"/>
  <c r="V1147" i="70"/>
  <c r="N1147" i="70"/>
  <c r="J1147" i="70"/>
  <c r="I1147" i="70"/>
  <c r="H1147" i="70"/>
  <c r="G1147" i="70"/>
  <c r="F1147" i="70"/>
  <c r="E1147" i="70"/>
  <c r="D1147" i="70"/>
  <c r="C1147" i="70"/>
  <c r="V1146" i="70"/>
  <c r="N1146" i="70"/>
  <c r="J1146" i="70"/>
  <c r="I1146" i="70"/>
  <c r="H1146" i="70"/>
  <c r="G1146" i="70"/>
  <c r="F1146" i="70"/>
  <c r="E1146" i="70"/>
  <c r="D1146" i="70"/>
  <c r="C1146" i="70"/>
  <c r="V1145" i="70"/>
  <c r="N1145" i="70"/>
  <c r="J1145" i="70"/>
  <c r="I1145" i="70"/>
  <c r="H1145" i="70"/>
  <c r="G1145" i="70"/>
  <c r="F1145" i="70"/>
  <c r="E1145" i="70"/>
  <c r="D1145" i="70"/>
  <c r="C1145" i="70"/>
  <c r="V1144" i="70"/>
  <c r="N1144" i="70"/>
  <c r="J1144" i="70"/>
  <c r="I1144" i="70"/>
  <c r="H1144" i="70"/>
  <c r="G1144" i="70"/>
  <c r="F1144" i="70"/>
  <c r="E1144" i="70"/>
  <c r="D1144" i="70"/>
  <c r="C1144" i="70"/>
  <c r="V1143" i="70"/>
  <c r="N1143" i="70"/>
  <c r="J1143" i="70"/>
  <c r="I1143" i="70"/>
  <c r="H1143" i="70"/>
  <c r="G1143" i="70"/>
  <c r="F1143" i="70"/>
  <c r="E1143" i="70"/>
  <c r="D1143" i="70"/>
  <c r="C1143" i="70"/>
  <c r="V1142" i="70"/>
  <c r="N1142" i="70"/>
  <c r="J1142" i="70"/>
  <c r="I1142" i="70"/>
  <c r="H1142" i="70"/>
  <c r="G1142" i="70"/>
  <c r="F1142" i="70"/>
  <c r="E1142" i="70"/>
  <c r="D1142" i="70"/>
  <c r="C1142" i="70"/>
  <c r="V1141" i="70"/>
  <c r="N1141" i="70"/>
  <c r="J1141" i="70"/>
  <c r="I1141" i="70"/>
  <c r="H1141" i="70"/>
  <c r="G1141" i="70"/>
  <c r="F1141" i="70"/>
  <c r="E1141" i="70"/>
  <c r="D1141" i="70"/>
  <c r="C1141" i="70"/>
  <c r="V1140" i="70"/>
  <c r="N1140" i="70"/>
  <c r="J1140" i="70"/>
  <c r="I1140" i="70"/>
  <c r="H1140" i="70"/>
  <c r="G1140" i="70"/>
  <c r="F1140" i="70"/>
  <c r="E1140" i="70"/>
  <c r="D1140" i="70"/>
  <c r="C1140" i="70"/>
  <c r="V1139" i="70"/>
  <c r="N1139" i="70"/>
  <c r="J1139" i="70"/>
  <c r="I1139" i="70"/>
  <c r="H1139" i="70"/>
  <c r="G1139" i="70"/>
  <c r="F1139" i="70"/>
  <c r="E1139" i="70"/>
  <c r="D1139" i="70"/>
  <c r="C1139" i="70"/>
  <c r="V1138" i="70"/>
  <c r="N1138" i="70"/>
  <c r="J1138" i="70"/>
  <c r="I1138" i="70"/>
  <c r="H1138" i="70"/>
  <c r="G1138" i="70"/>
  <c r="F1138" i="70"/>
  <c r="E1138" i="70"/>
  <c r="D1138" i="70"/>
  <c r="C1138" i="70"/>
  <c r="V1137" i="70"/>
  <c r="N1137" i="70"/>
  <c r="J1137" i="70"/>
  <c r="I1137" i="70"/>
  <c r="H1137" i="70"/>
  <c r="G1137" i="70"/>
  <c r="F1137" i="70"/>
  <c r="E1137" i="70"/>
  <c r="D1137" i="70"/>
  <c r="C1137" i="70"/>
  <c r="V1136" i="70"/>
  <c r="N1136" i="70"/>
  <c r="J1136" i="70"/>
  <c r="I1136" i="70"/>
  <c r="H1136" i="70"/>
  <c r="G1136" i="70"/>
  <c r="F1136" i="70"/>
  <c r="E1136" i="70"/>
  <c r="D1136" i="70"/>
  <c r="C1136" i="70"/>
  <c r="V1135" i="70"/>
  <c r="N1135" i="70"/>
  <c r="J1135" i="70"/>
  <c r="I1135" i="70"/>
  <c r="H1135" i="70"/>
  <c r="G1135" i="70"/>
  <c r="F1135" i="70"/>
  <c r="E1135" i="70"/>
  <c r="D1135" i="70"/>
  <c r="C1135" i="70"/>
  <c r="V1134" i="70"/>
  <c r="N1134" i="70"/>
  <c r="J1134" i="70"/>
  <c r="I1134" i="70"/>
  <c r="H1134" i="70"/>
  <c r="G1134" i="70"/>
  <c r="F1134" i="70"/>
  <c r="E1134" i="70"/>
  <c r="D1134" i="70"/>
  <c r="C1134" i="70"/>
  <c r="V1133" i="70"/>
  <c r="N1133" i="70"/>
  <c r="J1133" i="70"/>
  <c r="I1133" i="70"/>
  <c r="H1133" i="70"/>
  <c r="G1133" i="70"/>
  <c r="F1133" i="70"/>
  <c r="E1133" i="70"/>
  <c r="D1133" i="70"/>
  <c r="C1133" i="70"/>
  <c r="V1132" i="70"/>
  <c r="N1132" i="70"/>
  <c r="J1132" i="70"/>
  <c r="I1132" i="70"/>
  <c r="H1132" i="70"/>
  <c r="G1132" i="70"/>
  <c r="F1132" i="70"/>
  <c r="E1132" i="70"/>
  <c r="D1132" i="70"/>
  <c r="C1132" i="70"/>
  <c r="V1131" i="70"/>
  <c r="N1131" i="70"/>
  <c r="J1131" i="70"/>
  <c r="I1131" i="70"/>
  <c r="H1131" i="70"/>
  <c r="G1131" i="70"/>
  <c r="F1131" i="70"/>
  <c r="E1131" i="70"/>
  <c r="D1131" i="70"/>
  <c r="C1131" i="70"/>
  <c r="V1130" i="70"/>
  <c r="N1130" i="70"/>
  <c r="J1130" i="70"/>
  <c r="I1130" i="70"/>
  <c r="H1130" i="70"/>
  <c r="G1130" i="70"/>
  <c r="F1130" i="70"/>
  <c r="E1130" i="70"/>
  <c r="D1130" i="70"/>
  <c r="C1130" i="70"/>
  <c r="V1129" i="70"/>
  <c r="N1129" i="70"/>
  <c r="J1129" i="70"/>
  <c r="I1129" i="70"/>
  <c r="H1129" i="70"/>
  <c r="G1129" i="70"/>
  <c r="F1129" i="70"/>
  <c r="E1129" i="70"/>
  <c r="D1129" i="70"/>
  <c r="C1129" i="70"/>
  <c r="V1128" i="70"/>
  <c r="N1128" i="70"/>
  <c r="J1128" i="70"/>
  <c r="I1128" i="70"/>
  <c r="H1128" i="70"/>
  <c r="G1128" i="70"/>
  <c r="F1128" i="70"/>
  <c r="E1128" i="70"/>
  <c r="D1128" i="70"/>
  <c r="C1128" i="70"/>
  <c r="V1127" i="70"/>
  <c r="N1127" i="70"/>
  <c r="J1127" i="70"/>
  <c r="I1127" i="70"/>
  <c r="H1127" i="70"/>
  <c r="G1127" i="70"/>
  <c r="F1127" i="70"/>
  <c r="E1127" i="70"/>
  <c r="D1127" i="70"/>
  <c r="C1127" i="70"/>
  <c r="V1126" i="70"/>
  <c r="N1126" i="70"/>
  <c r="J1126" i="70"/>
  <c r="I1126" i="70"/>
  <c r="H1126" i="70"/>
  <c r="G1126" i="70"/>
  <c r="F1126" i="70"/>
  <c r="E1126" i="70"/>
  <c r="D1126" i="70"/>
  <c r="C1126" i="70"/>
  <c r="V1125" i="70"/>
  <c r="N1125" i="70"/>
  <c r="J1125" i="70"/>
  <c r="I1125" i="70"/>
  <c r="H1125" i="70"/>
  <c r="G1125" i="70"/>
  <c r="F1125" i="70"/>
  <c r="E1125" i="70"/>
  <c r="D1125" i="70"/>
  <c r="C1125" i="70"/>
  <c r="V1124" i="70"/>
  <c r="N1124" i="70"/>
  <c r="J1124" i="70"/>
  <c r="I1124" i="70"/>
  <c r="H1124" i="70"/>
  <c r="G1124" i="70"/>
  <c r="F1124" i="70"/>
  <c r="E1124" i="70"/>
  <c r="D1124" i="70"/>
  <c r="C1124" i="70"/>
  <c r="V1123" i="70"/>
  <c r="N1123" i="70"/>
  <c r="J1123" i="70"/>
  <c r="I1123" i="70"/>
  <c r="H1123" i="70"/>
  <c r="G1123" i="70"/>
  <c r="F1123" i="70"/>
  <c r="E1123" i="70"/>
  <c r="D1123" i="70"/>
  <c r="C1123" i="70"/>
  <c r="V1122" i="70"/>
  <c r="N1122" i="70"/>
  <c r="J1122" i="70"/>
  <c r="I1122" i="70"/>
  <c r="H1122" i="70"/>
  <c r="G1122" i="70"/>
  <c r="F1122" i="70"/>
  <c r="E1122" i="70"/>
  <c r="D1122" i="70"/>
  <c r="C1122" i="70"/>
  <c r="V1121" i="70"/>
  <c r="N1121" i="70"/>
  <c r="J1121" i="70"/>
  <c r="I1121" i="70"/>
  <c r="H1121" i="70"/>
  <c r="G1121" i="70"/>
  <c r="F1121" i="70"/>
  <c r="E1121" i="70"/>
  <c r="D1121" i="70"/>
  <c r="C1121" i="70"/>
  <c r="V1120" i="70"/>
  <c r="N1120" i="70"/>
  <c r="J1120" i="70"/>
  <c r="I1120" i="70"/>
  <c r="H1120" i="70"/>
  <c r="G1120" i="70"/>
  <c r="F1120" i="70"/>
  <c r="E1120" i="70"/>
  <c r="D1120" i="70"/>
  <c r="C1120" i="70"/>
  <c r="V1119" i="70"/>
  <c r="N1119" i="70"/>
  <c r="J1119" i="70"/>
  <c r="I1119" i="70"/>
  <c r="H1119" i="70"/>
  <c r="G1119" i="70"/>
  <c r="F1119" i="70"/>
  <c r="E1119" i="70"/>
  <c r="D1119" i="70"/>
  <c r="C1119" i="70"/>
  <c r="V1118" i="70"/>
  <c r="N1118" i="70"/>
  <c r="J1118" i="70"/>
  <c r="I1118" i="70"/>
  <c r="H1118" i="70"/>
  <c r="G1118" i="70"/>
  <c r="F1118" i="70"/>
  <c r="E1118" i="70"/>
  <c r="D1118" i="70"/>
  <c r="C1118" i="70"/>
  <c r="V1117" i="70"/>
  <c r="N1117" i="70"/>
  <c r="J1117" i="70"/>
  <c r="I1117" i="70"/>
  <c r="H1117" i="70"/>
  <c r="G1117" i="70"/>
  <c r="F1117" i="70"/>
  <c r="E1117" i="70"/>
  <c r="D1117" i="70"/>
  <c r="C1117" i="70"/>
  <c r="V1116" i="70"/>
  <c r="N1116" i="70"/>
  <c r="J1116" i="70"/>
  <c r="I1116" i="70"/>
  <c r="H1116" i="70"/>
  <c r="G1116" i="70"/>
  <c r="F1116" i="70"/>
  <c r="E1116" i="70"/>
  <c r="D1116" i="70"/>
  <c r="C1116" i="70"/>
  <c r="V1115" i="70"/>
  <c r="N1115" i="70"/>
  <c r="J1115" i="70"/>
  <c r="I1115" i="70"/>
  <c r="H1115" i="70"/>
  <c r="G1115" i="70"/>
  <c r="F1115" i="70"/>
  <c r="E1115" i="70"/>
  <c r="D1115" i="70"/>
  <c r="C1115" i="70"/>
  <c r="V1114" i="70"/>
  <c r="N1114" i="70"/>
  <c r="J1114" i="70"/>
  <c r="I1114" i="70"/>
  <c r="H1114" i="70"/>
  <c r="G1114" i="70"/>
  <c r="F1114" i="70"/>
  <c r="E1114" i="70"/>
  <c r="D1114" i="70"/>
  <c r="C1114" i="70"/>
  <c r="V1113" i="70"/>
  <c r="N1113" i="70"/>
  <c r="J1113" i="70"/>
  <c r="I1113" i="70"/>
  <c r="H1113" i="70"/>
  <c r="G1113" i="70"/>
  <c r="F1113" i="70"/>
  <c r="E1113" i="70"/>
  <c r="D1113" i="70"/>
  <c r="C1113" i="70"/>
  <c r="V1112" i="70"/>
  <c r="N1112" i="70"/>
  <c r="J1112" i="70"/>
  <c r="I1112" i="70"/>
  <c r="H1112" i="70"/>
  <c r="G1112" i="70"/>
  <c r="F1112" i="70"/>
  <c r="E1112" i="70"/>
  <c r="D1112" i="70"/>
  <c r="C1112" i="70"/>
  <c r="V1111" i="70"/>
  <c r="N1111" i="70"/>
  <c r="J1111" i="70"/>
  <c r="I1111" i="70"/>
  <c r="H1111" i="70"/>
  <c r="G1111" i="70"/>
  <c r="F1111" i="70"/>
  <c r="E1111" i="70"/>
  <c r="D1111" i="70"/>
  <c r="C1111" i="70"/>
  <c r="V1110" i="70"/>
  <c r="N1110" i="70"/>
  <c r="J1110" i="70"/>
  <c r="I1110" i="70"/>
  <c r="H1110" i="70"/>
  <c r="G1110" i="70"/>
  <c r="F1110" i="70"/>
  <c r="E1110" i="70"/>
  <c r="D1110" i="70"/>
  <c r="C1110" i="70"/>
  <c r="V1109" i="70"/>
  <c r="N1109" i="70"/>
  <c r="J1109" i="70"/>
  <c r="I1109" i="70"/>
  <c r="H1109" i="70"/>
  <c r="G1109" i="70"/>
  <c r="F1109" i="70"/>
  <c r="E1109" i="70"/>
  <c r="D1109" i="70"/>
  <c r="C1109" i="70"/>
  <c r="V1108" i="70"/>
  <c r="N1108" i="70"/>
  <c r="J1108" i="70"/>
  <c r="I1108" i="70"/>
  <c r="H1108" i="70"/>
  <c r="G1108" i="70"/>
  <c r="F1108" i="70"/>
  <c r="E1108" i="70"/>
  <c r="D1108" i="70"/>
  <c r="C1108" i="70"/>
  <c r="V1107" i="70"/>
  <c r="N1107" i="70"/>
  <c r="J1107" i="70"/>
  <c r="I1107" i="70"/>
  <c r="H1107" i="70"/>
  <c r="G1107" i="70"/>
  <c r="F1107" i="70"/>
  <c r="E1107" i="70"/>
  <c r="D1107" i="70"/>
  <c r="C1107" i="70"/>
  <c r="V1106" i="70"/>
  <c r="N1106" i="70"/>
  <c r="J1106" i="70"/>
  <c r="I1106" i="70"/>
  <c r="H1106" i="70"/>
  <c r="G1106" i="70"/>
  <c r="F1106" i="70"/>
  <c r="E1106" i="70"/>
  <c r="D1106" i="70"/>
  <c r="C1106" i="70"/>
  <c r="V1105" i="70"/>
  <c r="N1105" i="70"/>
  <c r="J1105" i="70"/>
  <c r="I1105" i="70"/>
  <c r="H1105" i="70"/>
  <c r="G1105" i="70"/>
  <c r="F1105" i="70"/>
  <c r="E1105" i="70"/>
  <c r="D1105" i="70"/>
  <c r="C1105" i="70"/>
  <c r="V1104" i="70"/>
  <c r="N1104" i="70"/>
  <c r="J1104" i="70"/>
  <c r="I1104" i="70"/>
  <c r="H1104" i="70"/>
  <c r="G1104" i="70"/>
  <c r="F1104" i="70"/>
  <c r="E1104" i="70"/>
  <c r="D1104" i="70"/>
  <c r="C1104" i="70"/>
  <c r="V1103" i="70"/>
  <c r="N1103" i="70"/>
  <c r="J1103" i="70"/>
  <c r="I1103" i="70"/>
  <c r="H1103" i="70"/>
  <c r="G1103" i="70"/>
  <c r="F1103" i="70"/>
  <c r="E1103" i="70"/>
  <c r="D1103" i="70"/>
  <c r="C1103" i="70"/>
  <c r="V1102" i="70"/>
  <c r="N1102" i="70"/>
  <c r="J1102" i="70"/>
  <c r="I1102" i="70"/>
  <c r="H1102" i="70"/>
  <c r="G1102" i="70"/>
  <c r="F1102" i="70"/>
  <c r="E1102" i="70"/>
  <c r="D1102" i="70"/>
  <c r="C1102" i="70"/>
  <c r="V1101" i="70"/>
  <c r="N1101" i="70"/>
  <c r="J1101" i="70"/>
  <c r="I1101" i="70"/>
  <c r="H1101" i="70"/>
  <c r="G1101" i="70"/>
  <c r="F1101" i="70"/>
  <c r="E1101" i="70"/>
  <c r="D1101" i="70"/>
  <c r="C1101" i="70"/>
  <c r="V1100" i="70"/>
  <c r="N1100" i="70"/>
  <c r="J1100" i="70"/>
  <c r="I1100" i="70"/>
  <c r="H1100" i="70"/>
  <c r="G1100" i="70"/>
  <c r="F1100" i="70"/>
  <c r="E1100" i="70"/>
  <c r="D1100" i="70"/>
  <c r="C1100" i="70"/>
  <c r="V1099" i="70"/>
  <c r="N1099" i="70"/>
  <c r="J1099" i="70"/>
  <c r="I1099" i="70"/>
  <c r="H1099" i="70"/>
  <c r="G1099" i="70"/>
  <c r="F1099" i="70"/>
  <c r="E1099" i="70"/>
  <c r="D1099" i="70"/>
  <c r="C1099" i="70"/>
  <c r="V1098" i="70"/>
  <c r="N1098" i="70"/>
  <c r="J1098" i="70"/>
  <c r="I1098" i="70"/>
  <c r="H1098" i="70"/>
  <c r="G1098" i="70"/>
  <c r="F1098" i="70"/>
  <c r="E1098" i="70"/>
  <c r="D1098" i="70"/>
  <c r="C1098" i="70"/>
  <c r="V1097" i="70"/>
  <c r="N1097" i="70"/>
  <c r="J1097" i="70"/>
  <c r="I1097" i="70"/>
  <c r="H1097" i="70"/>
  <c r="G1097" i="70"/>
  <c r="F1097" i="70"/>
  <c r="E1097" i="70"/>
  <c r="D1097" i="70"/>
  <c r="C1097" i="70"/>
  <c r="V1096" i="70"/>
  <c r="N1096" i="70"/>
  <c r="J1096" i="70"/>
  <c r="I1096" i="70"/>
  <c r="H1096" i="70"/>
  <c r="G1096" i="70"/>
  <c r="F1096" i="70"/>
  <c r="E1096" i="70"/>
  <c r="D1096" i="70"/>
  <c r="C1096" i="70"/>
  <c r="V1095" i="70"/>
  <c r="N1095" i="70"/>
  <c r="J1095" i="70"/>
  <c r="I1095" i="70"/>
  <c r="H1095" i="70"/>
  <c r="G1095" i="70"/>
  <c r="F1095" i="70"/>
  <c r="E1095" i="70"/>
  <c r="D1095" i="70"/>
  <c r="C1095" i="70"/>
  <c r="V1094" i="70"/>
  <c r="N1094" i="70"/>
  <c r="J1094" i="70"/>
  <c r="I1094" i="70"/>
  <c r="H1094" i="70"/>
  <c r="G1094" i="70"/>
  <c r="F1094" i="70"/>
  <c r="E1094" i="70"/>
  <c r="D1094" i="70"/>
  <c r="C1094" i="70"/>
  <c r="V1093" i="70"/>
  <c r="N1093" i="70"/>
  <c r="J1093" i="70"/>
  <c r="I1093" i="70"/>
  <c r="H1093" i="70"/>
  <c r="G1093" i="70"/>
  <c r="F1093" i="70"/>
  <c r="E1093" i="70"/>
  <c r="D1093" i="70"/>
  <c r="C1093" i="70"/>
  <c r="V1092" i="70"/>
  <c r="N1092" i="70"/>
  <c r="J1092" i="70"/>
  <c r="I1092" i="70"/>
  <c r="H1092" i="70"/>
  <c r="G1092" i="70"/>
  <c r="F1092" i="70"/>
  <c r="E1092" i="70"/>
  <c r="D1092" i="70"/>
  <c r="C1092" i="70"/>
  <c r="V1091" i="70"/>
  <c r="N1091" i="70"/>
  <c r="M1091" i="70"/>
  <c r="J1091" i="70"/>
  <c r="I1091" i="70"/>
  <c r="H1091" i="70"/>
  <c r="G1091" i="70"/>
  <c r="F1091" i="70"/>
  <c r="E1091" i="70"/>
  <c r="D1091" i="70"/>
  <c r="C1091" i="70"/>
  <c r="V1090" i="70"/>
  <c r="N1090" i="70"/>
  <c r="J1090" i="70"/>
  <c r="I1090" i="70"/>
  <c r="H1090" i="70"/>
  <c r="G1090" i="70"/>
  <c r="F1090" i="70"/>
  <c r="E1090" i="70"/>
  <c r="D1090" i="70"/>
  <c r="C1090" i="70"/>
  <c r="V1089" i="70"/>
  <c r="N1089" i="70"/>
  <c r="J1089" i="70"/>
  <c r="I1089" i="70"/>
  <c r="H1089" i="70"/>
  <c r="G1089" i="70"/>
  <c r="F1089" i="70"/>
  <c r="E1089" i="70"/>
  <c r="D1089" i="70"/>
  <c r="C1089" i="70"/>
  <c r="V1088" i="70"/>
  <c r="N1088" i="70"/>
  <c r="J1088" i="70"/>
  <c r="I1088" i="70"/>
  <c r="H1088" i="70"/>
  <c r="G1088" i="70"/>
  <c r="F1088" i="70"/>
  <c r="E1088" i="70"/>
  <c r="D1088" i="70"/>
  <c r="C1088" i="70"/>
  <c r="V1087" i="70"/>
  <c r="N1087" i="70"/>
  <c r="J1087" i="70"/>
  <c r="I1087" i="70"/>
  <c r="H1087" i="70"/>
  <c r="G1087" i="70"/>
  <c r="F1087" i="70"/>
  <c r="E1087" i="70"/>
  <c r="D1087" i="70"/>
  <c r="C1087" i="70"/>
  <c r="V1086" i="70"/>
  <c r="N1086" i="70"/>
  <c r="J1086" i="70"/>
  <c r="I1086" i="70"/>
  <c r="H1086" i="70"/>
  <c r="G1086" i="70"/>
  <c r="F1086" i="70"/>
  <c r="E1086" i="70"/>
  <c r="D1086" i="70"/>
  <c r="C1086" i="70"/>
  <c r="V1085" i="70"/>
  <c r="N1085" i="70"/>
  <c r="J1085" i="70"/>
  <c r="I1085" i="70"/>
  <c r="H1085" i="70"/>
  <c r="G1085" i="70"/>
  <c r="F1085" i="70"/>
  <c r="E1085" i="70"/>
  <c r="D1085" i="70"/>
  <c r="C1085" i="70"/>
  <c r="V1084" i="70"/>
  <c r="N1084" i="70"/>
  <c r="J1084" i="70"/>
  <c r="I1084" i="70"/>
  <c r="H1084" i="70"/>
  <c r="G1084" i="70"/>
  <c r="F1084" i="70"/>
  <c r="E1084" i="70"/>
  <c r="D1084" i="70"/>
  <c r="C1084" i="70"/>
  <c r="V1083" i="70"/>
  <c r="N1083" i="70"/>
  <c r="J1083" i="70"/>
  <c r="I1083" i="70"/>
  <c r="H1083" i="70"/>
  <c r="G1083" i="70"/>
  <c r="F1083" i="70"/>
  <c r="E1083" i="70"/>
  <c r="D1083" i="70"/>
  <c r="C1083" i="70"/>
  <c r="V1082" i="70"/>
  <c r="N1082" i="70"/>
  <c r="J1082" i="70"/>
  <c r="I1082" i="70"/>
  <c r="H1082" i="70"/>
  <c r="G1082" i="70"/>
  <c r="F1082" i="70"/>
  <c r="E1082" i="70"/>
  <c r="D1082" i="70"/>
  <c r="C1082" i="70"/>
  <c r="V1081" i="70"/>
  <c r="N1081" i="70"/>
  <c r="J1081" i="70"/>
  <c r="I1081" i="70"/>
  <c r="H1081" i="70"/>
  <c r="G1081" i="70"/>
  <c r="F1081" i="70"/>
  <c r="E1081" i="70"/>
  <c r="D1081" i="70"/>
  <c r="C1081" i="70"/>
  <c r="V1080" i="70"/>
  <c r="N1080" i="70"/>
  <c r="J1080" i="70"/>
  <c r="I1080" i="70"/>
  <c r="H1080" i="70"/>
  <c r="G1080" i="70"/>
  <c r="F1080" i="70"/>
  <c r="E1080" i="70"/>
  <c r="D1080" i="70"/>
  <c r="C1080" i="70"/>
  <c r="V1079" i="70"/>
  <c r="N1079" i="70"/>
  <c r="J1079" i="70"/>
  <c r="I1079" i="70"/>
  <c r="H1079" i="70"/>
  <c r="G1079" i="70"/>
  <c r="F1079" i="70"/>
  <c r="E1079" i="70"/>
  <c r="D1079" i="70"/>
  <c r="C1079" i="70"/>
  <c r="V1078" i="70"/>
  <c r="N1078" i="70"/>
  <c r="J1078" i="70"/>
  <c r="I1078" i="70"/>
  <c r="H1078" i="70"/>
  <c r="G1078" i="70"/>
  <c r="F1078" i="70"/>
  <c r="E1078" i="70"/>
  <c r="D1078" i="70"/>
  <c r="C1078" i="70"/>
  <c r="V1077" i="70"/>
  <c r="N1077" i="70"/>
  <c r="J1077" i="70"/>
  <c r="I1077" i="70"/>
  <c r="H1077" i="70"/>
  <c r="G1077" i="70"/>
  <c r="F1077" i="70"/>
  <c r="E1077" i="70"/>
  <c r="D1077" i="70"/>
  <c r="C1077" i="70"/>
  <c r="V1076" i="70"/>
  <c r="N1076" i="70"/>
  <c r="J1076" i="70"/>
  <c r="I1076" i="70"/>
  <c r="H1076" i="70"/>
  <c r="G1076" i="70"/>
  <c r="F1076" i="70"/>
  <c r="E1076" i="70"/>
  <c r="D1076" i="70"/>
  <c r="C1076" i="70"/>
  <c r="V1075" i="70"/>
  <c r="N1075" i="70"/>
  <c r="J1075" i="70"/>
  <c r="I1075" i="70"/>
  <c r="H1075" i="70"/>
  <c r="G1075" i="70"/>
  <c r="F1075" i="70"/>
  <c r="E1075" i="70"/>
  <c r="D1075" i="70"/>
  <c r="C1075" i="70"/>
  <c r="V1074" i="70"/>
  <c r="N1074" i="70"/>
  <c r="J1074" i="70"/>
  <c r="I1074" i="70"/>
  <c r="H1074" i="70"/>
  <c r="G1074" i="70"/>
  <c r="F1074" i="70"/>
  <c r="E1074" i="70"/>
  <c r="D1074" i="70"/>
  <c r="C1074" i="70"/>
  <c r="V1073" i="70"/>
  <c r="N1073" i="70"/>
  <c r="J1073" i="70"/>
  <c r="I1073" i="70"/>
  <c r="H1073" i="70"/>
  <c r="G1073" i="70"/>
  <c r="F1073" i="70"/>
  <c r="E1073" i="70"/>
  <c r="D1073" i="70"/>
  <c r="C1073" i="70"/>
  <c r="V1072" i="70"/>
  <c r="N1072" i="70"/>
  <c r="J1072" i="70"/>
  <c r="I1072" i="70"/>
  <c r="H1072" i="70"/>
  <c r="G1072" i="70"/>
  <c r="F1072" i="70"/>
  <c r="E1072" i="70"/>
  <c r="D1072" i="70"/>
  <c r="C1072" i="70"/>
  <c r="V1071" i="70"/>
  <c r="N1071" i="70"/>
  <c r="J1071" i="70"/>
  <c r="I1071" i="70"/>
  <c r="H1071" i="70"/>
  <c r="G1071" i="70"/>
  <c r="F1071" i="70"/>
  <c r="E1071" i="70"/>
  <c r="D1071" i="70"/>
  <c r="C1071" i="70"/>
  <c r="V1070" i="70"/>
  <c r="N1070" i="70"/>
  <c r="J1070" i="70"/>
  <c r="I1070" i="70"/>
  <c r="H1070" i="70"/>
  <c r="G1070" i="70"/>
  <c r="F1070" i="70"/>
  <c r="E1070" i="70"/>
  <c r="D1070" i="70"/>
  <c r="C1070" i="70"/>
  <c r="V1069" i="70"/>
  <c r="N1069" i="70"/>
  <c r="J1069" i="70"/>
  <c r="I1069" i="70"/>
  <c r="H1069" i="70"/>
  <c r="G1069" i="70"/>
  <c r="F1069" i="70"/>
  <c r="E1069" i="70"/>
  <c r="D1069" i="70"/>
  <c r="C1069" i="70"/>
  <c r="V1068" i="70"/>
  <c r="N1068" i="70"/>
  <c r="J1068" i="70"/>
  <c r="I1068" i="70"/>
  <c r="H1068" i="70"/>
  <c r="G1068" i="70"/>
  <c r="F1068" i="70"/>
  <c r="E1068" i="70"/>
  <c r="D1068" i="70"/>
  <c r="C1068" i="70"/>
  <c r="V1067" i="70"/>
  <c r="N1067" i="70"/>
  <c r="J1067" i="70"/>
  <c r="I1067" i="70"/>
  <c r="H1067" i="70"/>
  <c r="G1067" i="70"/>
  <c r="F1067" i="70"/>
  <c r="E1067" i="70"/>
  <c r="D1067" i="70"/>
  <c r="C1067" i="70"/>
  <c r="V1066" i="70"/>
  <c r="N1066" i="70"/>
  <c r="J1066" i="70"/>
  <c r="I1066" i="70"/>
  <c r="H1066" i="70"/>
  <c r="G1066" i="70"/>
  <c r="F1066" i="70"/>
  <c r="E1066" i="70"/>
  <c r="D1066" i="70"/>
  <c r="C1066" i="70"/>
  <c r="V1065" i="70"/>
  <c r="N1065" i="70"/>
  <c r="J1065" i="70"/>
  <c r="I1065" i="70"/>
  <c r="H1065" i="70"/>
  <c r="G1065" i="70"/>
  <c r="F1065" i="70"/>
  <c r="E1065" i="70"/>
  <c r="D1065" i="70"/>
  <c r="C1065" i="70"/>
  <c r="V1064" i="70"/>
  <c r="N1064" i="70"/>
  <c r="J1064" i="70"/>
  <c r="I1064" i="70"/>
  <c r="H1064" i="70"/>
  <c r="G1064" i="70"/>
  <c r="F1064" i="70"/>
  <c r="E1064" i="70"/>
  <c r="D1064" i="70"/>
  <c r="C1064" i="70"/>
  <c r="V1063" i="70"/>
  <c r="N1063" i="70"/>
  <c r="J1063" i="70"/>
  <c r="I1063" i="70"/>
  <c r="H1063" i="70"/>
  <c r="G1063" i="70"/>
  <c r="F1063" i="70"/>
  <c r="E1063" i="70"/>
  <c r="D1063" i="70"/>
  <c r="C1063" i="70"/>
  <c r="V1062" i="70"/>
  <c r="N1062" i="70"/>
  <c r="J1062" i="70"/>
  <c r="I1062" i="70"/>
  <c r="H1062" i="70"/>
  <c r="G1062" i="70"/>
  <c r="F1062" i="70"/>
  <c r="E1062" i="70"/>
  <c r="D1062" i="70"/>
  <c r="C1062" i="70"/>
  <c r="V1061" i="70"/>
  <c r="N1061" i="70"/>
  <c r="J1061" i="70"/>
  <c r="I1061" i="70"/>
  <c r="H1061" i="70"/>
  <c r="G1061" i="70"/>
  <c r="F1061" i="70"/>
  <c r="E1061" i="70"/>
  <c r="D1061" i="70"/>
  <c r="C1061" i="70"/>
  <c r="V1060" i="70"/>
  <c r="N1060" i="70"/>
  <c r="J1060" i="70"/>
  <c r="I1060" i="70"/>
  <c r="H1060" i="70"/>
  <c r="G1060" i="70"/>
  <c r="F1060" i="70"/>
  <c r="E1060" i="70"/>
  <c r="D1060" i="70"/>
  <c r="C1060" i="70"/>
  <c r="V1059" i="70"/>
  <c r="N1059" i="70"/>
  <c r="J1059" i="70"/>
  <c r="I1059" i="70"/>
  <c r="H1059" i="70"/>
  <c r="G1059" i="70"/>
  <c r="F1059" i="70"/>
  <c r="E1059" i="70"/>
  <c r="D1059" i="70"/>
  <c r="C1059" i="70"/>
  <c r="V1058" i="70"/>
  <c r="N1058" i="70"/>
  <c r="J1058" i="70"/>
  <c r="I1058" i="70"/>
  <c r="H1058" i="70"/>
  <c r="G1058" i="70"/>
  <c r="F1058" i="70"/>
  <c r="E1058" i="70"/>
  <c r="D1058" i="70"/>
  <c r="C1058" i="70"/>
  <c r="V1057" i="70"/>
  <c r="N1057" i="70"/>
  <c r="J1057" i="70"/>
  <c r="I1057" i="70"/>
  <c r="H1057" i="70"/>
  <c r="G1057" i="70"/>
  <c r="F1057" i="70"/>
  <c r="E1057" i="70"/>
  <c r="D1057" i="70"/>
  <c r="C1057" i="70"/>
  <c r="V1056" i="70"/>
  <c r="N1056" i="70"/>
  <c r="J1056" i="70"/>
  <c r="I1056" i="70"/>
  <c r="H1056" i="70"/>
  <c r="G1056" i="70"/>
  <c r="F1056" i="70"/>
  <c r="E1056" i="70"/>
  <c r="D1056" i="70"/>
  <c r="C1056" i="70"/>
  <c r="V1055" i="70"/>
  <c r="N1055" i="70"/>
  <c r="J1055" i="70"/>
  <c r="I1055" i="70"/>
  <c r="H1055" i="70"/>
  <c r="G1055" i="70"/>
  <c r="F1055" i="70"/>
  <c r="E1055" i="70"/>
  <c r="D1055" i="70"/>
  <c r="C1055" i="70"/>
  <c r="V1054" i="70"/>
  <c r="N1054" i="70"/>
  <c r="J1054" i="70"/>
  <c r="I1054" i="70"/>
  <c r="H1054" i="70"/>
  <c r="G1054" i="70"/>
  <c r="F1054" i="70"/>
  <c r="E1054" i="70"/>
  <c r="D1054" i="70"/>
  <c r="C1054" i="70"/>
  <c r="V1053" i="70"/>
  <c r="N1053" i="70"/>
  <c r="J1053" i="70"/>
  <c r="I1053" i="70"/>
  <c r="H1053" i="70"/>
  <c r="G1053" i="70"/>
  <c r="F1053" i="70"/>
  <c r="E1053" i="70"/>
  <c r="D1053" i="70"/>
  <c r="C1053" i="70"/>
  <c r="V1052" i="70"/>
  <c r="N1052" i="70"/>
  <c r="J1052" i="70"/>
  <c r="I1052" i="70"/>
  <c r="H1052" i="70"/>
  <c r="G1052" i="70"/>
  <c r="F1052" i="70"/>
  <c r="E1052" i="70"/>
  <c r="D1052" i="70"/>
  <c r="C1052" i="70"/>
  <c r="V1051" i="70"/>
  <c r="N1051" i="70"/>
  <c r="J1051" i="70"/>
  <c r="I1051" i="70"/>
  <c r="H1051" i="70"/>
  <c r="G1051" i="70"/>
  <c r="F1051" i="70"/>
  <c r="E1051" i="70"/>
  <c r="D1051" i="70"/>
  <c r="C1051" i="70"/>
  <c r="V1050" i="70"/>
  <c r="N1050" i="70"/>
  <c r="J1050" i="70"/>
  <c r="I1050" i="70"/>
  <c r="H1050" i="70"/>
  <c r="G1050" i="70"/>
  <c r="F1050" i="70"/>
  <c r="E1050" i="70"/>
  <c r="D1050" i="70"/>
  <c r="C1050" i="70"/>
  <c r="V1049" i="70"/>
  <c r="N1049" i="70"/>
  <c r="J1049" i="70"/>
  <c r="I1049" i="70"/>
  <c r="H1049" i="70"/>
  <c r="G1049" i="70"/>
  <c r="F1049" i="70"/>
  <c r="E1049" i="70"/>
  <c r="D1049" i="70"/>
  <c r="C1049" i="70"/>
  <c r="V1048" i="70"/>
  <c r="N1048" i="70"/>
  <c r="J1048" i="70"/>
  <c r="I1048" i="70"/>
  <c r="H1048" i="70"/>
  <c r="G1048" i="70"/>
  <c r="F1048" i="70"/>
  <c r="E1048" i="70"/>
  <c r="D1048" i="70"/>
  <c r="C1048" i="70"/>
  <c r="V1047" i="70"/>
  <c r="N1047" i="70"/>
  <c r="J1047" i="70"/>
  <c r="I1047" i="70"/>
  <c r="H1047" i="70"/>
  <c r="G1047" i="70"/>
  <c r="F1047" i="70"/>
  <c r="E1047" i="70"/>
  <c r="D1047" i="70"/>
  <c r="C1047" i="70"/>
  <c r="V1046" i="70"/>
  <c r="N1046" i="70"/>
  <c r="J1046" i="70"/>
  <c r="I1046" i="70"/>
  <c r="H1046" i="70"/>
  <c r="G1046" i="70"/>
  <c r="F1046" i="70"/>
  <c r="E1046" i="70"/>
  <c r="D1046" i="70"/>
  <c r="C1046" i="70"/>
  <c r="V1045" i="70"/>
  <c r="N1045" i="70"/>
  <c r="J1045" i="70"/>
  <c r="I1045" i="70"/>
  <c r="H1045" i="70"/>
  <c r="G1045" i="70"/>
  <c r="F1045" i="70"/>
  <c r="E1045" i="70"/>
  <c r="D1045" i="70"/>
  <c r="C1045" i="70"/>
  <c r="V1044" i="70"/>
  <c r="N1044" i="70"/>
  <c r="J1044" i="70"/>
  <c r="I1044" i="70"/>
  <c r="H1044" i="70"/>
  <c r="G1044" i="70"/>
  <c r="F1044" i="70"/>
  <c r="E1044" i="70"/>
  <c r="D1044" i="70"/>
  <c r="C1044" i="70"/>
  <c r="V1043" i="70"/>
  <c r="N1043" i="70"/>
  <c r="J1043" i="70"/>
  <c r="I1043" i="70"/>
  <c r="H1043" i="70"/>
  <c r="G1043" i="70"/>
  <c r="F1043" i="70"/>
  <c r="E1043" i="70"/>
  <c r="D1043" i="70"/>
  <c r="C1043" i="70"/>
  <c r="V1042" i="70"/>
  <c r="N1042" i="70"/>
  <c r="J1042" i="70"/>
  <c r="I1042" i="70"/>
  <c r="H1042" i="70"/>
  <c r="G1042" i="70"/>
  <c r="F1042" i="70"/>
  <c r="E1042" i="70"/>
  <c r="D1042" i="70"/>
  <c r="C1042" i="70"/>
  <c r="V1041" i="70"/>
  <c r="N1041" i="70"/>
  <c r="J1041" i="70"/>
  <c r="I1041" i="70"/>
  <c r="H1041" i="70"/>
  <c r="G1041" i="70"/>
  <c r="F1041" i="70"/>
  <c r="E1041" i="70"/>
  <c r="D1041" i="70"/>
  <c r="C1041" i="70"/>
  <c r="V1040" i="70"/>
  <c r="N1040" i="70"/>
  <c r="J1040" i="70"/>
  <c r="I1040" i="70"/>
  <c r="H1040" i="70"/>
  <c r="G1040" i="70"/>
  <c r="F1040" i="70"/>
  <c r="E1040" i="70"/>
  <c r="D1040" i="70"/>
  <c r="C1040" i="70"/>
  <c r="V1039" i="70"/>
  <c r="N1039" i="70"/>
  <c r="J1039" i="70"/>
  <c r="I1039" i="70"/>
  <c r="H1039" i="70"/>
  <c r="G1039" i="70"/>
  <c r="F1039" i="70"/>
  <c r="E1039" i="70"/>
  <c r="D1039" i="70"/>
  <c r="C1039" i="70"/>
  <c r="V1038" i="70"/>
  <c r="N1038" i="70"/>
  <c r="J1038" i="70"/>
  <c r="I1038" i="70"/>
  <c r="H1038" i="70"/>
  <c r="G1038" i="70"/>
  <c r="F1038" i="70"/>
  <c r="E1038" i="70"/>
  <c r="D1038" i="70"/>
  <c r="C1038" i="70"/>
  <c r="V1037" i="70"/>
  <c r="N1037" i="70"/>
  <c r="J1037" i="70"/>
  <c r="I1037" i="70"/>
  <c r="H1037" i="70"/>
  <c r="G1037" i="70"/>
  <c r="F1037" i="70"/>
  <c r="E1037" i="70"/>
  <c r="D1037" i="70"/>
  <c r="C1037" i="70"/>
  <c r="V1036" i="70"/>
  <c r="N1036" i="70"/>
  <c r="J1036" i="70"/>
  <c r="I1036" i="70"/>
  <c r="H1036" i="70"/>
  <c r="G1036" i="70"/>
  <c r="F1036" i="70"/>
  <c r="E1036" i="70"/>
  <c r="D1036" i="70"/>
  <c r="C1036" i="70"/>
  <c r="V1035" i="70"/>
  <c r="N1035" i="70"/>
  <c r="J1035" i="70"/>
  <c r="I1035" i="70"/>
  <c r="H1035" i="70"/>
  <c r="G1035" i="70"/>
  <c r="F1035" i="70"/>
  <c r="E1035" i="70"/>
  <c r="D1035" i="70"/>
  <c r="C1035" i="70"/>
  <c r="V1034" i="70"/>
  <c r="N1034" i="70"/>
  <c r="J1034" i="70"/>
  <c r="I1034" i="70"/>
  <c r="H1034" i="70"/>
  <c r="G1034" i="70"/>
  <c r="F1034" i="70"/>
  <c r="E1034" i="70"/>
  <c r="D1034" i="70"/>
  <c r="C1034" i="70"/>
  <c r="V1033" i="70"/>
  <c r="N1033" i="70"/>
  <c r="J1033" i="70"/>
  <c r="I1033" i="70"/>
  <c r="H1033" i="70"/>
  <c r="G1033" i="70"/>
  <c r="F1033" i="70"/>
  <c r="E1033" i="70"/>
  <c r="D1033" i="70"/>
  <c r="C1033" i="70"/>
  <c r="V1032" i="70"/>
  <c r="N1032" i="70"/>
  <c r="J1032" i="70"/>
  <c r="I1032" i="70"/>
  <c r="H1032" i="70"/>
  <c r="G1032" i="70"/>
  <c r="F1032" i="70"/>
  <c r="E1032" i="70"/>
  <c r="D1032" i="70"/>
  <c r="C1032" i="70"/>
  <c r="V1031" i="70"/>
  <c r="N1031" i="70"/>
  <c r="J1031" i="70"/>
  <c r="I1031" i="70"/>
  <c r="H1031" i="70"/>
  <c r="G1031" i="70"/>
  <c r="F1031" i="70"/>
  <c r="E1031" i="70"/>
  <c r="D1031" i="70"/>
  <c r="C1031" i="70"/>
  <c r="V1030" i="70"/>
  <c r="N1030" i="70"/>
  <c r="J1030" i="70"/>
  <c r="I1030" i="70"/>
  <c r="H1030" i="70"/>
  <c r="G1030" i="70"/>
  <c r="F1030" i="70"/>
  <c r="E1030" i="70"/>
  <c r="D1030" i="70"/>
  <c r="C1030" i="70"/>
  <c r="V1029" i="70"/>
  <c r="N1029" i="70"/>
  <c r="J1029" i="70"/>
  <c r="I1029" i="70"/>
  <c r="H1029" i="70"/>
  <c r="G1029" i="70"/>
  <c r="F1029" i="70"/>
  <c r="E1029" i="70"/>
  <c r="D1029" i="70"/>
  <c r="C1029" i="70"/>
  <c r="V1028" i="70"/>
  <c r="N1028" i="70"/>
  <c r="J1028" i="70"/>
  <c r="I1028" i="70"/>
  <c r="H1028" i="70"/>
  <c r="G1028" i="70"/>
  <c r="F1028" i="70"/>
  <c r="E1028" i="70"/>
  <c r="D1028" i="70"/>
  <c r="C1028" i="70"/>
  <c r="V1027" i="70"/>
  <c r="N1027" i="70"/>
  <c r="J1027" i="70"/>
  <c r="I1027" i="70"/>
  <c r="H1027" i="70"/>
  <c r="G1027" i="70"/>
  <c r="F1027" i="70"/>
  <c r="E1027" i="70"/>
  <c r="D1027" i="70"/>
  <c r="C1027" i="70"/>
  <c r="V1026" i="70"/>
  <c r="N1026" i="70"/>
  <c r="J1026" i="70"/>
  <c r="I1026" i="70"/>
  <c r="H1026" i="70"/>
  <c r="G1026" i="70"/>
  <c r="F1026" i="70"/>
  <c r="E1026" i="70"/>
  <c r="D1026" i="70"/>
  <c r="C1026" i="70"/>
  <c r="V1025" i="70"/>
  <c r="N1025" i="70"/>
  <c r="J1025" i="70"/>
  <c r="I1025" i="70"/>
  <c r="H1025" i="70"/>
  <c r="G1025" i="70"/>
  <c r="F1025" i="70"/>
  <c r="E1025" i="70"/>
  <c r="D1025" i="70"/>
  <c r="C1025" i="70"/>
  <c r="V1024" i="70"/>
  <c r="N1024" i="70"/>
  <c r="J1024" i="70"/>
  <c r="I1024" i="70"/>
  <c r="H1024" i="70"/>
  <c r="G1024" i="70"/>
  <c r="F1024" i="70"/>
  <c r="E1024" i="70"/>
  <c r="D1024" i="70"/>
  <c r="C1024" i="70"/>
  <c r="V1023" i="70"/>
  <c r="N1023" i="70"/>
  <c r="J1023" i="70"/>
  <c r="I1023" i="70"/>
  <c r="H1023" i="70"/>
  <c r="G1023" i="70"/>
  <c r="F1023" i="70"/>
  <c r="E1023" i="70"/>
  <c r="D1023" i="70"/>
  <c r="C1023" i="70"/>
  <c r="V1022" i="70"/>
  <c r="N1022" i="70"/>
  <c r="J1022" i="70"/>
  <c r="I1022" i="70"/>
  <c r="H1022" i="70"/>
  <c r="G1022" i="70"/>
  <c r="F1022" i="70"/>
  <c r="E1022" i="70"/>
  <c r="D1022" i="70"/>
  <c r="C1022" i="70"/>
  <c r="V1021" i="70"/>
  <c r="N1021" i="70"/>
  <c r="J1021" i="70"/>
  <c r="I1021" i="70"/>
  <c r="H1021" i="70"/>
  <c r="G1021" i="70"/>
  <c r="F1021" i="70"/>
  <c r="E1021" i="70"/>
  <c r="D1021" i="70"/>
  <c r="C1021" i="70"/>
  <c r="V1020" i="70"/>
  <c r="N1020" i="70"/>
  <c r="J1020" i="70"/>
  <c r="I1020" i="70"/>
  <c r="H1020" i="70"/>
  <c r="G1020" i="70"/>
  <c r="F1020" i="70"/>
  <c r="E1020" i="70"/>
  <c r="D1020" i="70"/>
  <c r="C1020" i="70"/>
  <c r="V1019" i="70"/>
  <c r="N1019" i="70"/>
  <c r="J1019" i="70"/>
  <c r="I1019" i="70"/>
  <c r="H1019" i="70"/>
  <c r="G1019" i="70"/>
  <c r="F1019" i="70"/>
  <c r="E1019" i="70"/>
  <c r="D1019" i="70"/>
  <c r="C1019" i="70"/>
  <c r="V1018" i="70"/>
  <c r="N1018" i="70"/>
  <c r="J1018" i="70"/>
  <c r="I1018" i="70"/>
  <c r="H1018" i="70"/>
  <c r="G1018" i="70"/>
  <c r="F1018" i="70"/>
  <c r="E1018" i="70"/>
  <c r="D1018" i="70"/>
  <c r="C1018" i="70"/>
  <c r="V1017" i="70"/>
  <c r="N1017" i="70"/>
  <c r="J1017" i="70"/>
  <c r="I1017" i="70"/>
  <c r="H1017" i="70"/>
  <c r="G1017" i="70"/>
  <c r="F1017" i="70"/>
  <c r="E1017" i="70"/>
  <c r="D1017" i="70"/>
  <c r="C1017" i="70"/>
  <c r="V1016" i="70"/>
  <c r="N1016" i="70"/>
  <c r="J1016" i="70"/>
  <c r="I1016" i="70"/>
  <c r="H1016" i="70"/>
  <c r="G1016" i="70"/>
  <c r="F1016" i="70"/>
  <c r="E1016" i="70"/>
  <c r="D1016" i="70"/>
  <c r="C1016" i="70"/>
  <c r="V1015" i="70"/>
  <c r="N1015" i="70"/>
  <c r="J1015" i="70"/>
  <c r="I1015" i="70"/>
  <c r="H1015" i="70"/>
  <c r="G1015" i="70"/>
  <c r="F1015" i="70"/>
  <c r="E1015" i="70"/>
  <c r="D1015" i="70"/>
  <c r="C1015" i="70"/>
  <c r="V1014" i="70"/>
  <c r="N1014" i="70"/>
  <c r="J1014" i="70"/>
  <c r="I1014" i="70"/>
  <c r="H1014" i="70"/>
  <c r="G1014" i="70"/>
  <c r="F1014" i="70"/>
  <c r="E1014" i="70"/>
  <c r="D1014" i="70"/>
  <c r="C1014" i="70"/>
  <c r="V1013" i="70"/>
  <c r="N1013" i="70"/>
  <c r="J1013" i="70"/>
  <c r="I1013" i="70"/>
  <c r="H1013" i="70"/>
  <c r="G1013" i="70"/>
  <c r="F1013" i="70"/>
  <c r="E1013" i="70"/>
  <c r="D1013" i="70"/>
  <c r="C1013" i="70"/>
  <c r="V1012" i="70"/>
  <c r="N1012" i="70"/>
  <c r="J1012" i="70"/>
  <c r="I1012" i="70"/>
  <c r="H1012" i="70"/>
  <c r="G1012" i="70"/>
  <c r="F1012" i="70"/>
  <c r="E1012" i="70"/>
  <c r="D1012" i="70"/>
  <c r="C1012" i="70"/>
  <c r="V1011" i="70"/>
  <c r="N1011" i="70"/>
  <c r="J1011" i="70"/>
  <c r="I1011" i="70"/>
  <c r="H1011" i="70"/>
  <c r="G1011" i="70"/>
  <c r="F1011" i="70"/>
  <c r="E1011" i="70"/>
  <c r="D1011" i="70"/>
  <c r="C1011" i="70"/>
  <c r="V1010" i="70"/>
  <c r="N1010" i="70"/>
  <c r="J1010" i="70"/>
  <c r="I1010" i="70"/>
  <c r="H1010" i="70"/>
  <c r="G1010" i="70"/>
  <c r="F1010" i="70"/>
  <c r="E1010" i="70"/>
  <c r="D1010" i="70"/>
  <c r="C1010" i="70"/>
  <c r="V1009" i="70"/>
  <c r="N1009" i="70"/>
  <c r="J1009" i="70"/>
  <c r="I1009" i="70"/>
  <c r="H1009" i="70"/>
  <c r="G1009" i="70"/>
  <c r="F1009" i="70"/>
  <c r="E1009" i="70"/>
  <c r="D1009" i="70"/>
  <c r="C1009" i="70"/>
  <c r="V1008" i="70"/>
  <c r="N1008" i="70"/>
  <c r="J1008" i="70"/>
  <c r="I1008" i="70"/>
  <c r="H1008" i="70"/>
  <c r="G1008" i="70"/>
  <c r="F1008" i="70"/>
  <c r="E1008" i="70"/>
  <c r="D1008" i="70"/>
  <c r="C1008" i="70"/>
  <c r="V1007" i="70"/>
  <c r="N1007" i="70"/>
  <c r="J1007" i="70"/>
  <c r="I1007" i="70"/>
  <c r="H1007" i="70"/>
  <c r="G1007" i="70"/>
  <c r="F1007" i="70"/>
  <c r="E1007" i="70"/>
  <c r="D1007" i="70"/>
  <c r="C1007" i="70"/>
  <c r="V1006" i="70"/>
  <c r="N1006" i="70"/>
  <c r="J1006" i="70"/>
  <c r="I1006" i="70"/>
  <c r="H1006" i="70"/>
  <c r="G1006" i="70"/>
  <c r="F1006" i="70"/>
  <c r="E1006" i="70"/>
  <c r="D1006" i="70"/>
  <c r="C1006" i="70"/>
  <c r="V1005" i="70"/>
  <c r="N1005" i="70"/>
  <c r="J1005" i="70"/>
  <c r="I1005" i="70"/>
  <c r="H1005" i="70"/>
  <c r="G1005" i="70"/>
  <c r="F1005" i="70"/>
  <c r="E1005" i="70"/>
  <c r="D1005" i="70"/>
  <c r="C1005" i="70"/>
  <c r="V1004" i="70"/>
  <c r="N1004" i="70"/>
  <c r="J1004" i="70"/>
  <c r="I1004" i="70"/>
  <c r="H1004" i="70"/>
  <c r="G1004" i="70"/>
  <c r="F1004" i="70"/>
  <c r="E1004" i="70"/>
  <c r="D1004" i="70"/>
  <c r="C1004" i="70"/>
  <c r="V1003" i="70"/>
  <c r="N1003" i="70"/>
  <c r="J1003" i="70"/>
  <c r="I1003" i="70"/>
  <c r="H1003" i="70"/>
  <c r="G1003" i="70"/>
  <c r="F1003" i="70"/>
  <c r="E1003" i="70"/>
  <c r="D1003" i="70"/>
  <c r="C1003" i="70"/>
  <c r="V1002" i="70"/>
  <c r="N1002" i="70"/>
  <c r="J1002" i="70"/>
  <c r="I1002" i="70"/>
  <c r="H1002" i="70"/>
  <c r="G1002" i="70"/>
  <c r="F1002" i="70"/>
  <c r="E1002" i="70"/>
  <c r="D1002" i="70"/>
  <c r="C1002" i="70"/>
  <c r="V1001" i="70"/>
  <c r="N1001" i="70"/>
  <c r="J1001" i="70"/>
  <c r="I1001" i="70"/>
  <c r="H1001" i="70"/>
  <c r="G1001" i="70"/>
  <c r="F1001" i="70"/>
  <c r="E1001" i="70"/>
  <c r="D1001" i="70"/>
  <c r="C1001" i="70"/>
  <c r="V1000" i="70"/>
  <c r="N1000" i="70"/>
  <c r="J1000" i="70"/>
  <c r="I1000" i="70"/>
  <c r="H1000" i="70"/>
  <c r="G1000" i="70"/>
  <c r="F1000" i="70"/>
  <c r="E1000" i="70"/>
  <c r="D1000" i="70"/>
  <c r="C1000" i="70"/>
  <c r="V999" i="70"/>
  <c r="N999" i="70"/>
  <c r="J999" i="70"/>
  <c r="I999" i="70"/>
  <c r="H999" i="70"/>
  <c r="G999" i="70"/>
  <c r="F999" i="70"/>
  <c r="E999" i="70"/>
  <c r="D999" i="70"/>
  <c r="C999" i="70"/>
  <c r="V998" i="70"/>
  <c r="N998" i="70"/>
  <c r="J998" i="70"/>
  <c r="I998" i="70"/>
  <c r="H998" i="70"/>
  <c r="G998" i="70"/>
  <c r="F998" i="70"/>
  <c r="E998" i="70"/>
  <c r="D998" i="70"/>
  <c r="C998" i="70"/>
  <c r="V997" i="70"/>
  <c r="N997" i="70"/>
  <c r="J997" i="70"/>
  <c r="I997" i="70"/>
  <c r="H997" i="70"/>
  <c r="G997" i="70"/>
  <c r="F997" i="70"/>
  <c r="E997" i="70"/>
  <c r="D997" i="70"/>
  <c r="C997" i="70"/>
  <c r="V996" i="70"/>
  <c r="N996" i="70"/>
  <c r="J996" i="70"/>
  <c r="I996" i="70"/>
  <c r="H996" i="70"/>
  <c r="G996" i="70"/>
  <c r="F996" i="70"/>
  <c r="E996" i="70"/>
  <c r="D996" i="70"/>
  <c r="C996" i="70"/>
  <c r="V995" i="70"/>
  <c r="N995" i="70"/>
  <c r="J995" i="70"/>
  <c r="I995" i="70"/>
  <c r="H995" i="70"/>
  <c r="G995" i="70"/>
  <c r="F995" i="70"/>
  <c r="E995" i="70"/>
  <c r="D995" i="70"/>
  <c r="C995" i="70"/>
  <c r="V994" i="70"/>
  <c r="N994" i="70"/>
  <c r="J994" i="70"/>
  <c r="I994" i="70"/>
  <c r="H994" i="70"/>
  <c r="G994" i="70"/>
  <c r="F994" i="70"/>
  <c r="E994" i="70"/>
  <c r="D994" i="70"/>
  <c r="C994" i="70"/>
  <c r="V993" i="70"/>
  <c r="N993" i="70"/>
  <c r="J993" i="70"/>
  <c r="I993" i="70"/>
  <c r="H993" i="70"/>
  <c r="G993" i="70"/>
  <c r="F993" i="70"/>
  <c r="E993" i="70"/>
  <c r="D993" i="70"/>
  <c r="C993" i="70"/>
  <c r="V992" i="70"/>
  <c r="N992" i="70"/>
  <c r="J992" i="70"/>
  <c r="I992" i="70"/>
  <c r="H992" i="70"/>
  <c r="G992" i="70"/>
  <c r="F992" i="70"/>
  <c r="E992" i="70"/>
  <c r="D992" i="70"/>
  <c r="C992" i="70"/>
  <c r="V991" i="70"/>
  <c r="N991" i="70"/>
  <c r="J991" i="70"/>
  <c r="I991" i="70"/>
  <c r="H991" i="70"/>
  <c r="G991" i="70"/>
  <c r="F991" i="70"/>
  <c r="E991" i="70"/>
  <c r="D991" i="70"/>
  <c r="C991" i="70"/>
  <c r="V990" i="70"/>
  <c r="N990" i="70"/>
  <c r="J990" i="70"/>
  <c r="I990" i="70"/>
  <c r="H990" i="70"/>
  <c r="G990" i="70"/>
  <c r="F990" i="70"/>
  <c r="E990" i="70"/>
  <c r="D990" i="70"/>
  <c r="C990" i="70"/>
  <c r="V989" i="70"/>
  <c r="N989" i="70"/>
  <c r="J989" i="70"/>
  <c r="I989" i="70"/>
  <c r="H989" i="70"/>
  <c r="G989" i="70"/>
  <c r="F989" i="70"/>
  <c r="E989" i="70"/>
  <c r="D989" i="70"/>
  <c r="C989" i="70"/>
  <c r="V988" i="70"/>
  <c r="N988" i="70"/>
  <c r="J988" i="70"/>
  <c r="I988" i="70"/>
  <c r="H988" i="70"/>
  <c r="G988" i="70"/>
  <c r="F988" i="70"/>
  <c r="E988" i="70"/>
  <c r="D988" i="70"/>
  <c r="C988" i="70"/>
  <c r="V987" i="70"/>
  <c r="N987" i="70"/>
  <c r="J987" i="70"/>
  <c r="I987" i="70"/>
  <c r="H987" i="70"/>
  <c r="G987" i="70"/>
  <c r="F987" i="70"/>
  <c r="E987" i="70"/>
  <c r="D987" i="70"/>
  <c r="C987" i="70"/>
  <c r="V986" i="70"/>
  <c r="N986" i="70"/>
  <c r="J986" i="70"/>
  <c r="I986" i="70"/>
  <c r="H986" i="70"/>
  <c r="G986" i="70"/>
  <c r="F986" i="70"/>
  <c r="E986" i="70"/>
  <c r="D986" i="70"/>
  <c r="C986" i="70"/>
  <c r="V985" i="70"/>
  <c r="N985" i="70"/>
  <c r="J985" i="70"/>
  <c r="I985" i="70"/>
  <c r="H985" i="70"/>
  <c r="G985" i="70"/>
  <c r="F985" i="70"/>
  <c r="E985" i="70"/>
  <c r="D985" i="70"/>
  <c r="C985" i="70"/>
  <c r="V984" i="70"/>
  <c r="N984" i="70"/>
  <c r="J984" i="70"/>
  <c r="I984" i="70"/>
  <c r="H984" i="70"/>
  <c r="G984" i="70"/>
  <c r="F984" i="70"/>
  <c r="E984" i="70"/>
  <c r="D984" i="70"/>
  <c r="C984" i="70"/>
  <c r="V983" i="70"/>
  <c r="N983" i="70"/>
  <c r="J983" i="70"/>
  <c r="I983" i="70"/>
  <c r="H983" i="70"/>
  <c r="G983" i="70"/>
  <c r="F983" i="70"/>
  <c r="E983" i="70"/>
  <c r="D983" i="70"/>
  <c r="C983" i="70"/>
  <c r="V982" i="70"/>
  <c r="N982" i="70"/>
  <c r="J982" i="70"/>
  <c r="I982" i="70"/>
  <c r="H982" i="70"/>
  <c r="G982" i="70"/>
  <c r="F982" i="70"/>
  <c r="E982" i="70"/>
  <c r="D982" i="70"/>
  <c r="C982" i="70"/>
  <c r="V981" i="70"/>
  <c r="N981" i="70"/>
  <c r="J981" i="70"/>
  <c r="I981" i="70"/>
  <c r="H981" i="70"/>
  <c r="G981" i="70"/>
  <c r="F981" i="70"/>
  <c r="E981" i="70"/>
  <c r="D981" i="70"/>
  <c r="C981" i="70"/>
  <c r="V980" i="70"/>
  <c r="N980" i="70"/>
  <c r="J980" i="70"/>
  <c r="I980" i="70"/>
  <c r="H980" i="70"/>
  <c r="G980" i="70"/>
  <c r="F980" i="70"/>
  <c r="E980" i="70"/>
  <c r="D980" i="70"/>
  <c r="C980" i="70"/>
  <c r="V979" i="70"/>
  <c r="N979" i="70"/>
  <c r="J979" i="70"/>
  <c r="I979" i="70"/>
  <c r="H979" i="70"/>
  <c r="G979" i="70"/>
  <c r="F979" i="70"/>
  <c r="E979" i="70"/>
  <c r="D979" i="70"/>
  <c r="C979" i="70"/>
  <c r="V978" i="70"/>
  <c r="N978" i="70"/>
  <c r="J978" i="70"/>
  <c r="I978" i="70"/>
  <c r="H978" i="70"/>
  <c r="G978" i="70"/>
  <c r="F978" i="70"/>
  <c r="E978" i="70"/>
  <c r="D978" i="70"/>
  <c r="C978" i="70"/>
  <c r="V977" i="70"/>
  <c r="N977" i="70"/>
  <c r="J977" i="70"/>
  <c r="I977" i="70"/>
  <c r="H977" i="70"/>
  <c r="G977" i="70"/>
  <c r="F977" i="70"/>
  <c r="E977" i="70"/>
  <c r="D977" i="70"/>
  <c r="C977" i="70"/>
  <c r="V976" i="70"/>
  <c r="N976" i="70"/>
  <c r="J976" i="70"/>
  <c r="I976" i="70"/>
  <c r="H976" i="70"/>
  <c r="G976" i="70"/>
  <c r="F976" i="70"/>
  <c r="E976" i="70"/>
  <c r="D976" i="70"/>
  <c r="C976" i="70"/>
  <c r="V975" i="70"/>
  <c r="N975" i="70"/>
  <c r="J975" i="70"/>
  <c r="I975" i="70"/>
  <c r="H975" i="70"/>
  <c r="G975" i="70"/>
  <c r="F975" i="70"/>
  <c r="E975" i="70"/>
  <c r="D975" i="70"/>
  <c r="C975" i="70"/>
  <c r="V974" i="70"/>
  <c r="N974" i="70"/>
  <c r="K974" i="70"/>
  <c r="J974" i="70"/>
  <c r="I974" i="70"/>
  <c r="H974" i="70"/>
  <c r="G974" i="70"/>
  <c r="F974" i="70"/>
  <c r="E974" i="70"/>
  <c r="D974" i="70"/>
  <c r="C974" i="70"/>
  <c r="V973" i="70"/>
  <c r="N973" i="70"/>
  <c r="J973" i="70"/>
  <c r="I973" i="70"/>
  <c r="H973" i="70"/>
  <c r="G973" i="70"/>
  <c r="F973" i="70"/>
  <c r="E973" i="70"/>
  <c r="D973" i="70"/>
  <c r="C973" i="70"/>
  <c r="V972" i="70"/>
  <c r="N972" i="70"/>
  <c r="J972" i="70"/>
  <c r="I972" i="70"/>
  <c r="H972" i="70"/>
  <c r="G972" i="70"/>
  <c r="F972" i="70"/>
  <c r="E972" i="70"/>
  <c r="D972" i="70"/>
  <c r="C972" i="70"/>
  <c r="V971" i="70"/>
  <c r="N971" i="70"/>
  <c r="J971" i="70"/>
  <c r="I971" i="70"/>
  <c r="H971" i="70"/>
  <c r="G971" i="70"/>
  <c r="F971" i="70"/>
  <c r="E971" i="70"/>
  <c r="D971" i="70"/>
  <c r="C971" i="70"/>
  <c r="V970" i="70"/>
  <c r="N970" i="70"/>
  <c r="J970" i="70"/>
  <c r="I970" i="70"/>
  <c r="H970" i="70"/>
  <c r="G970" i="70"/>
  <c r="F970" i="70"/>
  <c r="E970" i="70"/>
  <c r="D970" i="70"/>
  <c r="C970" i="70"/>
  <c r="V969" i="70"/>
  <c r="N969" i="70"/>
  <c r="J969" i="70"/>
  <c r="I969" i="70"/>
  <c r="H969" i="70"/>
  <c r="G969" i="70"/>
  <c r="F969" i="70"/>
  <c r="E969" i="70"/>
  <c r="D969" i="70"/>
  <c r="C969" i="70"/>
  <c r="V968" i="70"/>
  <c r="N968" i="70"/>
  <c r="J968" i="70"/>
  <c r="I968" i="70"/>
  <c r="H968" i="70"/>
  <c r="G968" i="70"/>
  <c r="F968" i="70"/>
  <c r="E968" i="70"/>
  <c r="D968" i="70"/>
  <c r="C968" i="70"/>
  <c r="V967" i="70"/>
  <c r="N967" i="70"/>
  <c r="J967" i="70"/>
  <c r="I967" i="70"/>
  <c r="H967" i="70"/>
  <c r="G967" i="70"/>
  <c r="F967" i="70"/>
  <c r="E967" i="70"/>
  <c r="D967" i="70"/>
  <c r="C967" i="70"/>
  <c r="V966" i="70"/>
  <c r="N966" i="70"/>
  <c r="J966" i="70"/>
  <c r="I966" i="70"/>
  <c r="H966" i="70"/>
  <c r="G966" i="70"/>
  <c r="F966" i="70"/>
  <c r="E966" i="70"/>
  <c r="D966" i="70"/>
  <c r="C966" i="70"/>
  <c r="V965" i="70"/>
  <c r="N965" i="70"/>
  <c r="J965" i="70"/>
  <c r="I965" i="70"/>
  <c r="H965" i="70"/>
  <c r="G965" i="70"/>
  <c r="F965" i="70"/>
  <c r="E965" i="70"/>
  <c r="D965" i="70"/>
  <c r="C965" i="70"/>
  <c r="V964" i="70"/>
  <c r="N964" i="70"/>
  <c r="J964" i="70"/>
  <c r="I964" i="70"/>
  <c r="H964" i="70"/>
  <c r="G964" i="70"/>
  <c r="F964" i="70"/>
  <c r="E964" i="70"/>
  <c r="D964" i="70"/>
  <c r="C964" i="70"/>
  <c r="V963" i="70"/>
  <c r="N963" i="70"/>
  <c r="J963" i="70"/>
  <c r="I963" i="70"/>
  <c r="H963" i="70"/>
  <c r="G963" i="70"/>
  <c r="F963" i="70"/>
  <c r="E963" i="70"/>
  <c r="D963" i="70"/>
  <c r="C963" i="70"/>
  <c r="V962" i="70"/>
  <c r="N962" i="70"/>
  <c r="J962" i="70"/>
  <c r="I962" i="70"/>
  <c r="H962" i="70"/>
  <c r="G962" i="70"/>
  <c r="F962" i="70"/>
  <c r="E962" i="70"/>
  <c r="D962" i="70"/>
  <c r="C962" i="70"/>
  <c r="V961" i="70"/>
  <c r="N961" i="70"/>
  <c r="J961" i="70"/>
  <c r="I961" i="70"/>
  <c r="H961" i="70"/>
  <c r="G961" i="70"/>
  <c r="F961" i="70"/>
  <c r="E961" i="70"/>
  <c r="D961" i="70"/>
  <c r="C961" i="70"/>
  <c r="V960" i="70"/>
  <c r="N960" i="70"/>
  <c r="J960" i="70"/>
  <c r="I960" i="70"/>
  <c r="H960" i="70"/>
  <c r="G960" i="70"/>
  <c r="F960" i="70"/>
  <c r="E960" i="70"/>
  <c r="D960" i="70"/>
  <c r="C960" i="70"/>
  <c r="V959" i="70"/>
  <c r="N959" i="70"/>
  <c r="J959" i="70"/>
  <c r="I959" i="70"/>
  <c r="H959" i="70"/>
  <c r="G959" i="70"/>
  <c r="F959" i="70"/>
  <c r="E959" i="70"/>
  <c r="D959" i="70"/>
  <c r="C959" i="70"/>
  <c r="V958" i="70"/>
  <c r="N958" i="70"/>
  <c r="J958" i="70"/>
  <c r="I958" i="70"/>
  <c r="H958" i="70"/>
  <c r="G958" i="70"/>
  <c r="F958" i="70"/>
  <c r="E958" i="70"/>
  <c r="D958" i="70"/>
  <c r="C958" i="70"/>
  <c r="V957" i="70"/>
  <c r="N957" i="70"/>
  <c r="J957" i="70"/>
  <c r="I957" i="70"/>
  <c r="H957" i="70"/>
  <c r="G957" i="70"/>
  <c r="F957" i="70"/>
  <c r="E957" i="70"/>
  <c r="D957" i="70"/>
  <c r="C957" i="70"/>
  <c r="V956" i="70"/>
  <c r="N956" i="70"/>
  <c r="J956" i="70"/>
  <c r="I956" i="70"/>
  <c r="H956" i="70"/>
  <c r="G956" i="70"/>
  <c r="F956" i="70"/>
  <c r="E956" i="70"/>
  <c r="D956" i="70"/>
  <c r="C956" i="70"/>
  <c r="V955" i="70"/>
  <c r="N955" i="70"/>
  <c r="J955" i="70"/>
  <c r="I955" i="70"/>
  <c r="H955" i="70"/>
  <c r="G955" i="70"/>
  <c r="F955" i="70"/>
  <c r="E955" i="70"/>
  <c r="D955" i="70"/>
  <c r="C955" i="70"/>
  <c r="V954" i="70"/>
  <c r="N954" i="70"/>
  <c r="J954" i="70"/>
  <c r="I954" i="70"/>
  <c r="H954" i="70"/>
  <c r="G954" i="70"/>
  <c r="F954" i="70"/>
  <c r="E954" i="70"/>
  <c r="D954" i="70"/>
  <c r="C954" i="70"/>
  <c r="V953" i="70"/>
  <c r="N953" i="70"/>
  <c r="J953" i="70"/>
  <c r="I953" i="70"/>
  <c r="H953" i="70"/>
  <c r="G953" i="70"/>
  <c r="F953" i="70"/>
  <c r="E953" i="70"/>
  <c r="D953" i="70"/>
  <c r="C953" i="70"/>
  <c r="V952" i="70"/>
  <c r="N952" i="70"/>
  <c r="J952" i="70"/>
  <c r="I952" i="70"/>
  <c r="H952" i="70"/>
  <c r="G952" i="70"/>
  <c r="F952" i="70"/>
  <c r="E952" i="70"/>
  <c r="D952" i="70"/>
  <c r="C952" i="70"/>
  <c r="V951" i="70"/>
  <c r="N951" i="70"/>
  <c r="J951" i="70"/>
  <c r="I951" i="70"/>
  <c r="H951" i="70"/>
  <c r="G951" i="70"/>
  <c r="F951" i="70"/>
  <c r="E951" i="70"/>
  <c r="D951" i="70"/>
  <c r="C951" i="70"/>
  <c r="V950" i="70"/>
  <c r="N950" i="70"/>
  <c r="J950" i="70"/>
  <c r="I950" i="70"/>
  <c r="H950" i="70"/>
  <c r="G950" i="70"/>
  <c r="F950" i="70"/>
  <c r="E950" i="70"/>
  <c r="D950" i="70"/>
  <c r="C950" i="70"/>
  <c r="V949" i="70"/>
  <c r="N949" i="70"/>
  <c r="J949" i="70"/>
  <c r="I949" i="70"/>
  <c r="H949" i="70"/>
  <c r="G949" i="70"/>
  <c r="F949" i="70"/>
  <c r="E949" i="70"/>
  <c r="D949" i="70"/>
  <c r="C949" i="70"/>
  <c r="V948" i="70"/>
  <c r="N948" i="70"/>
  <c r="J948" i="70"/>
  <c r="I948" i="70"/>
  <c r="H948" i="70"/>
  <c r="G948" i="70"/>
  <c r="F948" i="70"/>
  <c r="E948" i="70"/>
  <c r="D948" i="70"/>
  <c r="C948" i="70"/>
  <c r="V947" i="70"/>
  <c r="N947" i="70"/>
  <c r="J947" i="70"/>
  <c r="I947" i="70"/>
  <c r="H947" i="70"/>
  <c r="G947" i="70"/>
  <c r="F947" i="70"/>
  <c r="E947" i="70"/>
  <c r="D947" i="70"/>
  <c r="C947" i="70"/>
  <c r="V946" i="70"/>
  <c r="N946" i="70"/>
  <c r="J946" i="70"/>
  <c r="I946" i="70"/>
  <c r="H946" i="70"/>
  <c r="G946" i="70"/>
  <c r="F946" i="70"/>
  <c r="E946" i="70"/>
  <c r="D946" i="70"/>
  <c r="C946" i="70"/>
  <c r="V945" i="70"/>
  <c r="N945" i="70"/>
  <c r="J945" i="70"/>
  <c r="I945" i="70"/>
  <c r="H945" i="70"/>
  <c r="G945" i="70"/>
  <c r="F945" i="70"/>
  <c r="E945" i="70"/>
  <c r="D945" i="70"/>
  <c r="C945" i="70"/>
  <c r="V944" i="70"/>
  <c r="N944" i="70"/>
  <c r="J944" i="70"/>
  <c r="I944" i="70"/>
  <c r="H944" i="70"/>
  <c r="G944" i="70"/>
  <c r="F944" i="70"/>
  <c r="E944" i="70"/>
  <c r="D944" i="70"/>
  <c r="C944" i="70"/>
  <c r="V943" i="70"/>
  <c r="N943" i="70"/>
  <c r="J943" i="70"/>
  <c r="I943" i="70"/>
  <c r="H943" i="70"/>
  <c r="G943" i="70"/>
  <c r="F943" i="70"/>
  <c r="E943" i="70"/>
  <c r="D943" i="70"/>
  <c r="C943" i="70"/>
  <c r="V942" i="70"/>
  <c r="N942" i="70"/>
  <c r="J942" i="70"/>
  <c r="I942" i="70"/>
  <c r="H942" i="70"/>
  <c r="G942" i="70"/>
  <c r="F942" i="70"/>
  <c r="E942" i="70"/>
  <c r="D942" i="70"/>
  <c r="C942" i="70"/>
  <c r="V941" i="70"/>
  <c r="N941" i="70"/>
  <c r="J941" i="70"/>
  <c r="I941" i="70"/>
  <c r="H941" i="70"/>
  <c r="G941" i="70"/>
  <c r="F941" i="70"/>
  <c r="E941" i="70"/>
  <c r="D941" i="70"/>
  <c r="C941" i="70"/>
  <c r="V940" i="70"/>
  <c r="N940" i="70"/>
  <c r="J940" i="70"/>
  <c r="I940" i="70"/>
  <c r="H940" i="70"/>
  <c r="G940" i="70"/>
  <c r="F940" i="70"/>
  <c r="E940" i="70"/>
  <c r="D940" i="70"/>
  <c r="C940" i="70"/>
  <c r="V939" i="70"/>
  <c r="N939" i="70"/>
  <c r="J939" i="70"/>
  <c r="I939" i="70"/>
  <c r="H939" i="70"/>
  <c r="G939" i="70"/>
  <c r="F939" i="70"/>
  <c r="E939" i="70"/>
  <c r="D939" i="70"/>
  <c r="C939" i="70"/>
  <c r="V938" i="70"/>
  <c r="N938" i="70"/>
  <c r="J938" i="70"/>
  <c r="I938" i="70"/>
  <c r="H938" i="70"/>
  <c r="G938" i="70"/>
  <c r="F938" i="70"/>
  <c r="E938" i="70"/>
  <c r="D938" i="70"/>
  <c r="C938" i="70"/>
  <c r="V937" i="70"/>
  <c r="N937" i="70"/>
  <c r="J937" i="70"/>
  <c r="I937" i="70"/>
  <c r="H937" i="70"/>
  <c r="G937" i="70"/>
  <c r="F937" i="70"/>
  <c r="E937" i="70"/>
  <c r="D937" i="70"/>
  <c r="C937" i="70"/>
  <c r="V936" i="70"/>
  <c r="N936" i="70"/>
  <c r="J936" i="70"/>
  <c r="I936" i="70"/>
  <c r="H936" i="70"/>
  <c r="G936" i="70"/>
  <c r="F936" i="70"/>
  <c r="E936" i="70"/>
  <c r="D936" i="70"/>
  <c r="C936" i="70"/>
  <c r="V935" i="70"/>
  <c r="N935" i="70"/>
  <c r="J935" i="70"/>
  <c r="I935" i="70"/>
  <c r="H935" i="70"/>
  <c r="G935" i="70"/>
  <c r="F935" i="70"/>
  <c r="E935" i="70"/>
  <c r="D935" i="70"/>
  <c r="C935" i="70"/>
  <c r="V934" i="70"/>
  <c r="N934" i="70"/>
  <c r="J934" i="70"/>
  <c r="I934" i="70"/>
  <c r="H934" i="70"/>
  <c r="G934" i="70"/>
  <c r="F934" i="70"/>
  <c r="E934" i="70"/>
  <c r="D934" i="70"/>
  <c r="C934" i="70"/>
  <c r="V933" i="70"/>
  <c r="N933" i="70"/>
  <c r="J933" i="70"/>
  <c r="I933" i="70"/>
  <c r="H933" i="70"/>
  <c r="G933" i="70"/>
  <c r="F933" i="70"/>
  <c r="E933" i="70"/>
  <c r="D933" i="70"/>
  <c r="C933" i="70"/>
  <c r="V932" i="70"/>
  <c r="N932" i="70"/>
  <c r="J932" i="70"/>
  <c r="I932" i="70"/>
  <c r="H932" i="70"/>
  <c r="G932" i="70"/>
  <c r="F932" i="70"/>
  <c r="E932" i="70"/>
  <c r="D932" i="70"/>
  <c r="C932" i="70"/>
  <c r="V931" i="70"/>
  <c r="N931" i="70"/>
  <c r="J931" i="70"/>
  <c r="I931" i="70"/>
  <c r="H931" i="70"/>
  <c r="G931" i="70"/>
  <c r="F931" i="70"/>
  <c r="E931" i="70"/>
  <c r="D931" i="70"/>
  <c r="C931" i="70"/>
  <c r="V930" i="70"/>
  <c r="N930" i="70"/>
  <c r="J930" i="70"/>
  <c r="I930" i="70"/>
  <c r="H930" i="70"/>
  <c r="G930" i="70"/>
  <c r="F930" i="70"/>
  <c r="E930" i="70"/>
  <c r="D930" i="70"/>
  <c r="C930" i="70"/>
  <c r="V929" i="70"/>
  <c r="N929" i="70"/>
  <c r="J929" i="70"/>
  <c r="I929" i="70"/>
  <c r="H929" i="70"/>
  <c r="G929" i="70"/>
  <c r="F929" i="70"/>
  <c r="E929" i="70"/>
  <c r="D929" i="70"/>
  <c r="C929" i="70"/>
  <c r="V928" i="70"/>
  <c r="N928" i="70"/>
  <c r="J928" i="70"/>
  <c r="I928" i="70"/>
  <c r="H928" i="70"/>
  <c r="G928" i="70"/>
  <c r="F928" i="70"/>
  <c r="E928" i="70"/>
  <c r="D928" i="70"/>
  <c r="C928" i="70"/>
  <c r="V927" i="70"/>
  <c r="N927" i="70"/>
  <c r="J927" i="70"/>
  <c r="I927" i="70"/>
  <c r="H927" i="70"/>
  <c r="G927" i="70"/>
  <c r="F927" i="70"/>
  <c r="E927" i="70"/>
  <c r="D927" i="70"/>
  <c r="C927" i="70"/>
  <c r="V926" i="70"/>
  <c r="N926" i="70"/>
  <c r="J926" i="70"/>
  <c r="I926" i="70"/>
  <c r="H926" i="70"/>
  <c r="G926" i="70"/>
  <c r="F926" i="70"/>
  <c r="E926" i="70"/>
  <c r="D926" i="70"/>
  <c r="C926" i="70"/>
  <c r="V925" i="70"/>
  <c r="N925" i="70"/>
  <c r="J925" i="70"/>
  <c r="I925" i="70"/>
  <c r="H925" i="70"/>
  <c r="G925" i="70"/>
  <c r="F925" i="70"/>
  <c r="E925" i="70"/>
  <c r="D925" i="70"/>
  <c r="C925" i="70"/>
  <c r="V924" i="70"/>
  <c r="N924" i="70"/>
  <c r="J924" i="70"/>
  <c r="I924" i="70"/>
  <c r="H924" i="70"/>
  <c r="G924" i="70"/>
  <c r="F924" i="70"/>
  <c r="E924" i="70"/>
  <c r="D924" i="70"/>
  <c r="C924" i="70"/>
  <c r="V923" i="70"/>
  <c r="N923" i="70"/>
  <c r="J923" i="70"/>
  <c r="I923" i="70"/>
  <c r="H923" i="70"/>
  <c r="G923" i="70"/>
  <c r="F923" i="70"/>
  <c r="E923" i="70"/>
  <c r="D923" i="70"/>
  <c r="C923" i="70"/>
  <c r="V922" i="70"/>
  <c r="N922" i="70"/>
  <c r="J922" i="70"/>
  <c r="I922" i="70"/>
  <c r="H922" i="70"/>
  <c r="G922" i="70"/>
  <c r="F922" i="70"/>
  <c r="E922" i="70"/>
  <c r="D922" i="70"/>
  <c r="C922" i="70"/>
  <c r="V921" i="70"/>
  <c r="N921" i="70"/>
  <c r="J921" i="70"/>
  <c r="I921" i="70"/>
  <c r="H921" i="70"/>
  <c r="G921" i="70"/>
  <c r="F921" i="70"/>
  <c r="E921" i="70"/>
  <c r="D921" i="70"/>
  <c r="C921" i="70"/>
  <c r="V920" i="70"/>
  <c r="N920" i="70"/>
  <c r="J920" i="70"/>
  <c r="I920" i="70"/>
  <c r="H920" i="70"/>
  <c r="G920" i="70"/>
  <c r="F920" i="70"/>
  <c r="E920" i="70"/>
  <c r="D920" i="70"/>
  <c r="C920" i="70"/>
  <c r="V919" i="70"/>
  <c r="N919" i="70"/>
  <c r="J919" i="70"/>
  <c r="I919" i="70"/>
  <c r="H919" i="70"/>
  <c r="G919" i="70"/>
  <c r="F919" i="70"/>
  <c r="E919" i="70"/>
  <c r="D919" i="70"/>
  <c r="C919" i="70"/>
  <c r="V918" i="70"/>
  <c r="N918" i="70"/>
  <c r="J918" i="70"/>
  <c r="I918" i="70"/>
  <c r="H918" i="70"/>
  <c r="G918" i="70"/>
  <c r="F918" i="70"/>
  <c r="E918" i="70"/>
  <c r="D918" i="70"/>
  <c r="C918" i="70"/>
  <c r="V917" i="70"/>
  <c r="N917" i="70"/>
  <c r="J917" i="70"/>
  <c r="I917" i="70"/>
  <c r="H917" i="70"/>
  <c r="G917" i="70"/>
  <c r="F917" i="70"/>
  <c r="E917" i="70"/>
  <c r="D917" i="70"/>
  <c r="C917" i="70"/>
  <c r="V916" i="70"/>
  <c r="N916" i="70"/>
  <c r="J916" i="70"/>
  <c r="I916" i="70"/>
  <c r="H916" i="70"/>
  <c r="G916" i="70"/>
  <c r="F916" i="70"/>
  <c r="E916" i="70"/>
  <c r="D916" i="70"/>
  <c r="C916" i="70"/>
  <c r="V915" i="70"/>
  <c r="N915" i="70"/>
  <c r="J915" i="70"/>
  <c r="I915" i="70"/>
  <c r="H915" i="70"/>
  <c r="G915" i="70"/>
  <c r="F915" i="70"/>
  <c r="E915" i="70"/>
  <c r="D915" i="70"/>
  <c r="C915" i="70"/>
  <c r="V914" i="70"/>
  <c r="N914" i="70"/>
  <c r="J914" i="70"/>
  <c r="I914" i="70"/>
  <c r="H914" i="70"/>
  <c r="G914" i="70"/>
  <c r="F914" i="70"/>
  <c r="E914" i="70"/>
  <c r="D914" i="70"/>
  <c r="C914" i="70"/>
  <c r="V913" i="70"/>
  <c r="N913" i="70"/>
  <c r="J913" i="70"/>
  <c r="I913" i="70"/>
  <c r="H913" i="70"/>
  <c r="G913" i="70"/>
  <c r="F913" i="70"/>
  <c r="E913" i="70"/>
  <c r="D913" i="70"/>
  <c r="C913" i="70"/>
  <c r="V912" i="70"/>
  <c r="N912" i="70"/>
  <c r="J912" i="70"/>
  <c r="I912" i="70"/>
  <c r="H912" i="70"/>
  <c r="G912" i="70"/>
  <c r="F912" i="70"/>
  <c r="E912" i="70"/>
  <c r="D912" i="70"/>
  <c r="C912" i="70"/>
  <c r="V911" i="70"/>
  <c r="N911" i="70"/>
  <c r="J911" i="70"/>
  <c r="I911" i="70"/>
  <c r="H911" i="70"/>
  <c r="G911" i="70"/>
  <c r="F911" i="70"/>
  <c r="E911" i="70"/>
  <c r="D911" i="70"/>
  <c r="C911" i="70"/>
  <c r="V910" i="70"/>
  <c r="N910" i="70"/>
  <c r="J910" i="70"/>
  <c r="I910" i="70"/>
  <c r="H910" i="70"/>
  <c r="G910" i="70"/>
  <c r="F910" i="70"/>
  <c r="E910" i="70"/>
  <c r="D910" i="70"/>
  <c r="C910" i="70"/>
  <c r="V909" i="70"/>
  <c r="N909" i="70"/>
  <c r="J909" i="70"/>
  <c r="I909" i="70"/>
  <c r="H909" i="70"/>
  <c r="G909" i="70"/>
  <c r="F909" i="70"/>
  <c r="E909" i="70"/>
  <c r="D909" i="70"/>
  <c r="C909" i="70"/>
  <c r="V908" i="70"/>
  <c r="N908" i="70"/>
  <c r="J908" i="70"/>
  <c r="I908" i="70"/>
  <c r="H908" i="70"/>
  <c r="G908" i="70"/>
  <c r="F908" i="70"/>
  <c r="E908" i="70"/>
  <c r="D908" i="70"/>
  <c r="C908" i="70"/>
  <c r="V907" i="70"/>
  <c r="N907" i="70"/>
  <c r="J907" i="70"/>
  <c r="I907" i="70"/>
  <c r="H907" i="70"/>
  <c r="G907" i="70"/>
  <c r="F907" i="70"/>
  <c r="E907" i="70"/>
  <c r="D907" i="70"/>
  <c r="C907" i="70"/>
  <c r="V906" i="70"/>
  <c r="N906" i="70"/>
  <c r="J906" i="70"/>
  <c r="I906" i="70"/>
  <c r="H906" i="70"/>
  <c r="G906" i="70"/>
  <c r="F906" i="70"/>
  <c r="E906" i="70"/>
  <c r="D906" i="70"/>
  <c r="C906" i="70"/>
  <c r="V905" i="70"/>
  <c r="N905" i="70"/>
  <c r="J905" i="70"/>
  <c r="I905" i="70"/>
  <c r="H905" i="70"/>
  <c r="G905" i="70"/>
  <c r="F905" i="70"/>
  <c r="E905" i="70"/>
  <c r="D905" i="70"/>
  <c r="C905" i="70"/>
  <c r="V904" i="70"/>
  <c r="N904" i="70"/>
  <c r="J904" i="70"/>
  <c r="I904" i="70"/>
  <c r="H904" i="70"/>
  <c r="G904" i="70"/>
  <c r="F904" i="70"/>
  <c r="E904" i="70"/>
  <c r="D904" i="70"/>
  <c r="C904" i="70"/>
  <c r="V903" i="70"/>
  <c r="N903" i="70"/>
  <c r="J903" i="70"/>
  <c r="I903" i="70"/>
  <c r="H903" i="70"/>
  <c r="G903" i="70"/>
  <c r="F903" i="70"/>
  <c r="E903" i="70"/>
  <c r="D903" i="70"/>
  <c r="C903" i="70"/>
  <c r="V902" i="70"/>
  <c r="N902" i="70"/>
  <c r="J902" i="70"/>
  <c r="I902" i="70"/>
  <c r="H902" i="70"/>
  <c r="G902" i="70"/>
  <c r="F902" i="70"/>
  <c r="E902" i="70"/>
  <c r="D902" i="70"/>
  <c r="C902" i="70"/>
  <c r="V901" i="70"/>
  <c r="N901" i="70"/>
  <c r="J901" i="70"/>
  <c r="I901" i="70"/>
  <c r="H901" i="70"/>
  <c r="G901" i="70"/>
  <c r="F901" i="70"/>
  <c r="E901" i="70"/>
  <c r="D901" i="70"/>
  <c r="C901" i="70"/>
  <c r="V900" i="70"/>
  <c r="N900" i="70"/>
  <c r="J900" i="70"/>
  <c r="I900" i="70"/>
  <c r="H900" i="70"/>
  <c r="G900" i="70"/>
  <c r="F900" i="70"/>
  <c r="E900" i="70"/>
  <c r="D900" i="70"/>
  <c r="C900" i="70"/>
  <c r="V899" i="70"/>
  <c r="N899" i="70"/>
  <c r="M899" i="70"/>
  <c r="J899" i="70"/>
  <c r="I899" i="70"/>
  <c r="H899" i="70"/>
  <c r="G899" i="70"/>
  <c r="F899" i="70"/>
  <c r="E899" i="70"/>
  <c r="D899" i="70"/>
  <c r="C899" i="70"/>
  <c r="V898" i="70"/>
  <c r="N898" i="70"/>
  <c r="J898" i="70"/>
  <c r="I898" i="70"/>
  <c r="H898" i="70"/>
  <c r="G898" i="70"/>
  <c r="F898" i="70"/>
  <c r="E898" i="70"/>
  <c r="D898" i="70"/>
  <c r="C898" i="70"/>
  <c r="V897" i="70"/>
  <c r="N897" i="70"/>
  <c r="J897" i="70"/>
  <c r="I897" i="70"/>
  <c r="H897" i="70"/>
  <c r="G897" i="70"/>
  <c r="F897" i="70"/>
  <c r="E897" i="70"/>
  <c r="D897" i="70"/>
  <c r="C897" i="70"/>
  <c r="V896" i="70"/>
  <c r="N896" i="70"/>
  <c r="J896" i="70"/>
  <c r="I896" i="70"/>
  <c r="H896" i="70"/>
  <c r="G896" i="70"/>
  <c r="F896" i="70"/>
  <c r="E896" i="70"/>
  <c r="D896" i="70"/>
  <c r="C896" i="70"/>
  <c r="V895" i="70"/>
  <c r="N895" i="70"/>
  <c r="J895" i="70"/>
  <c r="I895" i="70"/>
  <c r="H895" i="70"/>
  <c r="G895" i="70"/>
  <c r="F895" i="70"/>
  <c r="E895" i="70"/>
  <c r="D895" i="70"/>
  <c r="C895" i="70"/>
  <c r="V894" i="70"/>
  <c r="N894" i="70"/>
  <c r="J894" i="70"/>
  <c r="I894" i="70"/>
  <c r="H894" i="70"/>
  <c r="G894" i="70"/>
  <c r="F894" i="70"/>
  <c r="E894" i="70"/>
  <c r="D894" i="70"/>
  <c r="C894" i="70"/>
  <c r="V893" i="70"/>
  <c r="N893" i="70"/>
  <c r="J893" i="70"/>
  <c r="I893" i="70"/>
  <c r="H893" i="70"/>
  <c r="G893" i="70"/>
  <c r="F893" i="70"/>
  <c r="E893" i="70"/>
  <c r="D893" i="70"/>
  <c r="C893" i="70"/>
  <c r="V892" i="70"/>
  <c r="N892" i="70"/>
  <c r="J892" i="70"/>
  <c r="I892" i="70"/>
  <c r="H892" i="70"/>
  <c r="G892" i="70"/>
  <c r="F892" i="70"/>
  <c r="E892" i="70"/>
  <c r="D892" i="70"/>
  <c r="C892" i="70"/>
  <c r="V891" i="70"/>
  <c r="N891" i="70"/>
  <c r="J891" i="70"/>
  <c r="I891" i="70"/>
  <c r="H891" i="70"/>
  <c r="G891" i="70"/>
  <c r="F891" i="70"/>
  <c r="E891" i="70"/>
  <c r="D891" i="70"/>
  <c r="C891" i="70"/>
  <c r="V890" i="70"/>
  <c r="N890" i="70"/>
  <c r="J890" i="70"/>
  <c r="I890" i="70"/>
  <c r="H890" i="70"/>
  <c r="G890" i="70"/>
  <c r="F890" i="70"/>
  <c r="E890" i="70"/>
  <c r="D890" i="70"/>
  <c r="C890" i="70"/>
  <c r="V889" i="70"/>
  <c r="N889" i="70"/>
  <c r="J889" i="70"/>
  <c r="I889" i="70"/>
  <c r="H889" i="70"/>
  <c r="G889" i="70"/>
  <c r="F889" i="70"/>
  <c r="E889" i="70"/>
  <c r="D889" i="70"/>
  <c r="C889" i="70"/>
  <c r="V888" i="70"/>
  <c r="N888" i="70"/>
  <c r="J888" i="70"/>
  <c r="I888" i="70"/>
  <c r="H888" i="70"/>
  <c r="G888" i="70"/>
  <c r="F888" i="70"/>
  <c r="E888" i="70"/>
  <c r="D888" i="70"/>
  <c r="C888" i="70"/>
  <c r="V887" i="70"/>
  <c r="N887" i="70"/>
  <c r="J887" i="70"/>
  <c r="I887" i="70"/>
  <c r="H887" i="70"/>
  <c r="G887" i="70"/>
  <c r="F887" i="70"/>
  <c r="E887" i="70"/>
  <c r="D887" i="70"/>
  <c r="C887" i="70"/>
  <c r="V886" i="70"/>
  <c r="N886" i="70"/>
  <c r="J886" i="70"/>
  <c r="I886" i="70"/>
  <c r="H886" i="70"/>
  <c r="G886" i="70"/>
  <c r="F886" i="70"/>
  <c r="E886" i="70"/>
  <c r="D886" i="70"/>
  <c r="C886" i="70"/>
  <c r="V885" i="70"/>
  <c r="N885" i="70"/>
  <c r="J885" i="70"/>
  <c r="I885" i="70"/>
  <c r="H885" i="70"/>
  <c r="G885" i="70"/>
  <c r="F885" i="70"/>
  <c r="E885" i="70"/>
  <c r="D885" i="70"/>
  <c r="C885" i="70"/>
  <c r="V884" i="70"/>
  <c r="N884" i="70"/>
  <c r="J884" i="70"/>
  <c r="I884" i="70"/>
  <c r="H884" i="70"/>
  <c r="G884" i="70"/>
  <c r="F884" i="70"/>
  <c r="E884" i="70"/>
  <c r="D884" i="70"/>
  <c r="C884" i="70"/>
  <c r="V883" i="70"/>
  <c r="N883" i="70"/>
  <c r="J883" i="70"/>
  <c r="I883" i="70"/>
  <c r="H883" i="70"/>
  <c r="G883" i="70"/>
  <c r="F883" i="70"/>
  <c r="E883" i="70"/>
  <c r="D883" i="70"/>
  <c r="C883" i="70"/>
  <c r="V882" i="70"/>
  <c r="N882" i="70"/>
  <c r="J882" i="70"/>
  <c r="I882" i="70"/>
  <c r="H882" i="70"/>
  <c r="G882" i="70"/>
  <c r="F882" i="70"/>
  <c r="E882" i="70"/>
  <c r="D882" i="70"/>
  <c r="C882" i="70"/>
  <c r="V881" i="70"/>
  <c r="N881" i="70"/>
  <c r="J881" i="70"/>
  <c r="I881" i="70"/>
  <c r="H881" i="70"/>
  <c r="G881" i="70"/>
  <c r="F881" i="70"/>
  <c r="E881" i="70"/>
  <c r="D881" i="70"/>
  <c r="C881" i="70"/>
  <c r="V880" i="70"/>
  <c r="N880" i="70"/>
  <c r="J880" i="70"/>
  <c r="I880" i="70"/>
  <c r="H880" i="70"/>
  <c r="G880" i="70"/>
  <c r="F880" i="70"/>
  <c r="E880" i="70"/>
  <c r="D880" i="70"/>
  <c r="C880" i="70"/>
  <c r="V879" i="70"/>
  <c r="N879" i="70"/>
  <c r="J879" i="70"/>
  <c r="I879" i="70"/>
  <c r="H879" i="70"/>
  <c r="G879" i="70"/>
  <c r="F879" i="70"/>
  <c r="E879" i="70"/>
  <c r="D879" i="70"/>
  <c r="C879" i="70"/>
  <c r="V878" i="70"/>
  <c r="N878" i="70"/>
  <c r="J878" i="70"/>
  <c r="I878" i="70"/>
  <c r="H878" i="70"/>
  <c r="G878" i="70"/>
  <c r="F878" i="70"/>
  <c r="E878" i="70"/>
  <c r="D878" i="70"/>
  <c r="C878" i="70"/>
  <c r="V877" i="70"/>
  <c r="N877" i="70"/>
  <c r="J877" i="70"/>
  <c r="I877" i="70"/>
  <c r="H877" i="70"/>
  <c r="G877" i="70"/>
  <c r="F877" i="70"/>
  <c r="E877" i="70"/>
  <c r="D877" i="70"/>
  <c r="C877" i="70"/>
  <c r="V876" i="70"/>
  <c r="N876" i="70"/>
  <c r="J876" i="70"/>
  <c r="I876" i="70"/>
  <c r="H876" i="70"/>
  <c r="G876" i="70"/>
  <c r="F876" i="70"/>
  <c r="E876" i="70"/>
  <c r="D876" i="70"/>
  <c r="C876" i="70"/>
  <c r="V875" i="70"/>
  <c r="N875" i="70"/>
  <c r="J875" i="70"/>
  <c r="I875" i="70"/>
  <c r="H875" i="70"/>
  <c r="G875" i="70"/>
  <c r="F875" i="70"/>
  <c r="E875" i="70"/>
  <c r="D875" i="70"/>
  <c r="C875" i="70"/>
  <c r="V874" i="70"/>
  <c r="N874" i="70"/>
  <c r="J874" i="70"/>
  <c r="I874" i="70"/>
  <c r="H874" i="70"/>
  <c r="G874" i="70"/>
  <c r="F874" i="70"/>
  <c r="E874" i="70"/>
  <c r="D874" i="70"/>
  <c r="C874" i="70"/>
  <c r="V873" i="70"/>
  <c r="N873" i="70"/>
  <c r="J873" i="70"/>
  <c r="I873" i="70"/>
  <c r="H873" i="70"/>
  <c r="G873" i="70"/>
  <c r="F873" i="70"/>
  <c r="E873" i="70"/>
  <c r="D873" i="70"/>
  <c r="C873" i="70"/>
  <c r="V872" i="70"/>
  <c r="N872" i="70"/>
  <c r="J872" i="70"/>
  <c r="I872" i="70"/>
  <c r="H872" i="70"/>
  <c r="G872" i="70"/>
  <c r="F872" i="70"/>
  <c r="E872" i="70"/>
  <c r="D872" i="70"/>
  <c r="C872" i="70"/>
  <c r="V871" i="70"/>
  <c r="N871" i="70"/>
  <c r="J871" i="70"/>
  <c r="I871" i="70"/>
  <c r="H871" i="70"/>
  <c r="G871" i="70"/>
  <c r="F871" i="70"/>
  <c r="E871" i="70"/>
  <c r="D871" i="70"/>
  <c r="C871" i="70"/>
  <c r="V870" i="70"/>
  <c r="N870" i="70"/>
  <c r="J870" i="70"/>
  <c r="I870" i="70"/>
  <c r="H870" i="70"/>
  <c r="G870" i="70"/>
  <c r="F870" i="70"/>
  <c r="E870" i="70"/>
  <c r="D870" i="70"/>
  <c r="C870" i="70"/>
  <c r="V869" i="70"/>
  <c r="N869" i="70"/>
  <c r="J869" i="70"/>
  <c r="I869" i="70"/>
  <c r="H869" i="70"/>
  <c r="G869" i="70"/>
  <c r="F869" i="70"/>
  <c r="E869" i="70"/>
  <c r="D869" i="70"/>
  <c r="C869" i="70"/>
  <c r="V868" i="70"/>
  <c r="N868" i="70"/>
  <c r="J868" i="70"/>
  <c r="I868" i="70"/>
  <c r="H868" i="70"/>
  <c r="G868" i="70"/>
  <c r="F868" i="70"/>
  <c r="E868" i="70"/>
  <c r="D868" i="70"/>
  <c r="C868" i="70"/>
  <c r="V867" i="70"/>
  <c r="N867" i="70"/>
  <c r="J867" i="70"/>
  <c r="I867" i="70"/>
  <c r="H867" i="70"/>
  <c r="G867" i="70"/>
  <c r="F867" i="70"/>
  <c r="E867" i="70"/>
  <c r="D867" i="70"/>
  <c r="C867" i="70"/>
  <c r="V866" i="70"/>
  <c r="N866" i="70"/>
  <c r="J866" i="70"/>
  <c r="I866" i="70"/>
  <c r="H866" i="70"/>
  <c r="G866" i="70"/>
  <c r="F866" i="70"/>
  <c r="E866" i="70"/>
  <c r="D866" i="70"/>
  <c r="C866" i="70"/>
  <c r="V865" i="70"/>
  <c r="N865" i="70"/>
  <c r="J865" i="70"/>
  <c r="I865" i="70"/>
  <c r="H865" i="70"/>
  <c r="G865" i="70"/>
  <c r="F865" i="70"/>
  <c r="E865" i="70"/>
  <c r="D865" i="70"/>
  <c r="C865" i="70"/>
  <c r="V864" i="70"/>
  <c r="N864" i="70"/>
  <c r="J864" i="70"/>
  <c r="I864" i="70"/>
  <c r="H864" i="70"/>
  <c r="G864" i="70"/>
  <c r="F864" i="70"/>
  <c r="E864" i="70"/>
  <c r="D864" i="70"/>
  <c r="C864" i="70"/>
  <c r="V863" i="70"/>
  <c r="N863" i="70"/>
  <c r="J863" i="70"/>
  <c r="I863" i="70"/>
  <c r="H863" i="70"/>
  <c r="G863" i="70"/>
  <c r="F863" i="70"/>
  <c r="E863" i="70"/>
  <c r="D863" i="70"/>
  <c r="C863" i="70"/>
  <c r="V862" i="70"/>
  <c r="N862" i="70"/>
  <c r="J862" i="70"/>
  <c r="I862" i="70"/>
  <c r="H862" i="70"/>
  <c r="G862" i="70"/>
  <c r="F862" i="70"/>
  <c r="E862" i="70"/>
  <c r="D862" i="70"/>
  <c r="C862" i="70"/>
  <c r="V861" i="70"/>
  <c r="N861" i="70"/>
  <c r="J861" i="70"/>
  <c r="I861" i="70"/>
  <c r="H861" i="70"/>
  <c r="G861" i="70"/>
  <c r="F861" i="70"/>
  <c r="E861" i="70"/>
  <c r="D861" i="70"/>
  <c r="C861" i="70"/>
  <c r="V860" i="70"/>
  <c r="N860" i="70"/>
  <c r="J860" i="70"/>
  <c r="I860" i="70"/>
  <c r="H860" i="70"/>
  <c r="G860" i="70"/>
  <c r="F860" i="70"/>
  <c r="E860" i="70"/>
  <c r="D860" i="70"/>
  <c r="C860" i="70"/>
  <c r="V859" i="70"/>
  <c r="N859" i="70"/>
  <c r="J859" i="70"/>
  <c r="I859" i="70"/>
  <c r="H859" i="70"/>
  <c r="G859" i="70"/>
  <c r="F859" i="70"/>
  <c r="E859" i="70"/>
  <c r="D859" i="70"/>
  <c r="C859" i="70"/>
  <c r="V858" i="70"/>
  <c r="N858" i="70"/>
  <c r="J858" i="70"/>
  <c r="I858" i="70"/>
  <c r="H858" i="70"/>
  <c r="G858" i="70"/>
  <c r="F858" i="70"/>
  <c r="E858" i="70"/>
  <c r="D858" i="70"/>
  <c r="C858" i="70"/>
  <c r="V857" i="70"/>
  <c r="N857" i="70"/>
  <c r="J857" i="70"/>
  <c r="I857" i="70"/>
  <c r="H857" i="70"/>
  <c r="G857" i="70"/>
  <c r="F857" i="70"/>
  <c r="E857" i="70"/>
  <c r="D857" i="70"/>
  <c r="C857" i="70"/>
  <c r="V856" i="70"/>
  <c r="N856" i="70"/>
  <c r="J856" i="70"/>
  <c r="I856" i="70"/>
  <c r="H856" i="70"/>
  <c r="G856" i="70"/>
  <c r="F856" i="70"/>
  <c r="E856" i="70"/>
  <c r="D856" i="70"/>
  <c r="C856" i="70"/>
  <c r="V855" i="70"/>
  <c r="N855" i="70"/>
  <c r="J855" i="70"/>
  <c r="I855" i="70"/>
  <c r="H855" i="70"/>
  <c r="G855" i="70"/>
  <c r="F855" i="70"/>
  <c r="E855" i="70"/>
  <c r="D855" i="70"/>
  <c r="C855" i="70"/>
  <c r="V854" i="70"/>
  <c r="N854" i="70"/>
  <c r="J854" i="70"/>
  <c r="I854" i="70"/>
  <c r="H854" i="70"/>
  <c r="G854" i="70"/>
  <c r="F854" i="70"/>
  <c r="E854" i="70"/>
  <c r="D854" i="70"/>
  <c r="C854" i="70"/>
  <c r="V853" i="70"/>
  <c r="N853" i="70"/>
  <c r="J853" i="70"/>
  <c r="I853" i="70"/>
  <c r="H853" i="70"/>
  <c r="G853" i="70"/>
  <c r="F853" i="70"/>
  <c r="E853" i="70"/>
  <c r="D853" i="70"/>
  <c r="C853" i="70"/>
  <c r="V852" i="70"/>
  <c r="N852" i="70"/>
  <c r="J852" i="70"/>
  <c r="I852" i="70"/>
  <c r="H852" i="70"/>
  <c r="G852" i="70"/>
  <c r="F852" i="70"/>
  <c r="E852" i="70"/>
  <c r="D852" i="70"/>
  <c r="C852" i="70"/>
  <c r="V851" i="70"/>
  <c r="N851" i="70"/>
  <c r="J851" i="70"/>
  <c r="I851" i="70"/>
  <c r="H851" i="70"/>
  <c r="G851" i="70"/>
  <c r="F851" i="70"/>
  <c r="E851" i="70"/>
  <c r="D851" i="70"/>
  <c r="C851" i="70"/>
  <c r="V850" i="70"/>
  <c r="N850" i="70"/>
  <c r="J850" i="70"/>
  <c r="I850" i="70"/>
  <c r="H850" i="70"/>
  <c r="G850" i="70"/>
  <c r="F850" i="70"/>
  <c r="E850" i="70"/>
  <c r="D850" i="70"/>
  <c r="C850" i="70"/>
  <c r="V849" i="70"/>
  <c r="N849" i="70"/>
  <c r="J849" i="70"/>
  <c r="I849" i="70"/>
  <c r="H849" i="70"/>
  <c r="G849" i="70"/>
  <c r="F849" i="70"/>
  <c r="E849" i="70"/>
  <c r="D849" i="70"/>
  <c r="C849" i="70"/>
  <c r="V848" i="70"/>
  <c r="N848" i="70"/>
  <c r="J848" i="70"/>
  <c r="I848" i="70"/>
  <c r="H848" i="70"/>
  <c r="G848" i="70"/>
  <c r="F848" i="70"/>
  <c r="E848" i="70"/>
  <c r="D848" i="70"/>
  <c r="C848" i="70"/>
  <c r="V847" i="70"/>
  <c r="N847" i="70"/>
  <c r="J847" i="70"/>
  <c r="I847" i="70"/>
  <c r="H847" i="70"/>
  <c r="G847" i="70"/>
  <c r="F847" i="70"/>
  <c r="E847" i="70"/>
  <c r="D847" i="70"/>
  <c r="C847" i="70"/>
  <c r="V846" i="70"/>
  <c r="N846" i="70"/>
  <c r="J846" i="70"/>
  <c r="I846" i="70"/>
  <c r="H846" i="70"/>
  <c r="G846" i="70"/>
  <c r="F846" i="70"/>
  <c r="E846" i="70"/>
  <c r="D846" i="70"/>
  <c r="C846" i="70"/>
  <c r="V845" i="70"/>
  <c r="N845" i="70"/>
  <c r="J845" i="70"/>
  <c r="I845" i="70"/>
  <c r="H845" i="70"/>
  <c r="G845" i="70"/>
  <c r="F845" i="70"/>
  <c r="E845" i="70"/>
  <c r="D845" i="70"/>
  <c r="C845" i="70"/>
  <c r="V844" i="70"/>
  <c r="N844" i="70"/>
  <c r="J844" i="70"/>
  <c r="I844" i="70"/>
  <c r="H844" i="70"/>
  <c r="G844" i="70"/>
  <c r="F844" i="70"/>
  <c r="E844" i="70"/>
  <c r="D844" i="70"/>
  <c r="C844" i="70"/>
  <c r="V843" i="70"/>
  <c r="N843" i="70"/>
  <c r="J843" i="70"/>
  <c r="I843" i="70"/>
  <c r="H843" i="70"/>
  <c r="G843" i="70"/>
  <c r="F843" i="70"/>
  <c r="E843" i="70"/>
  <c r="D843" i="70"/>
  <c r="C843" i="70"/>
  <c r="V842" i="70"/>
  <c r="N842" i="70"/>
  <c r="J842" i="70"/>
  <c r="I842" i="70"/>
  <c r="H842" i="70"/>
  <c r="G842" i="70"/>
  <c r="F842" i="70"/>
  <c r="E842" i="70"/>
  <c r="D842" i="70"/>
  <c r="C842" i="70"/>
  <c r="V841" i="70"/>
  <c r="N841" i="70"/>
  <c r="J841" i="70"/>
  <c r="I841" i="70"/>
  <c r="H841" i="70"/>
  <c r="G841" i="70"/>
  <c r="F841" i="70"/>
  <c r="E841" i="70"/>
  <c r="D841" i="70"/>
  <c r="C841" i="70"/>
  <c r="V840" i="70"/>
  <c r="N840" i="70"/>
  <c r="J840" i="70"/>
  <c r="I840" i="70"/>
  <c r="H840" i="70"/>
  <c r="G840" i="70"/>
  <c r="F840" i="70"/>
  <c r="E840" i="70"/>
  <c r="D840" i="70"/>
  <c r="C840" i="70"/>
  <c r="V839" i="70"/>
  <c r="N839" i="70"/>
  <c r="J839" i="70"/>
  <c r="I839" i="70"/>
  <c r="H839" i="70"/>
  <c r="G839" i="70"/>
  <c r="F839" i="70"/>
  <c r="E839" i="70"/>
  <c r="D839" i="70"/>
  <c r="C839" i="70"/>
  <c r="V838" i="70"/>
  <c r="N838" i="70"/>
  <c r="J838" i="70"/>
  <c r="I838" i="70"/>
  <c r="H838" i="70"/>
  <c r="G838" i="70"/>
  <c r="F838" i="70"/>
  <c r="E838" i="70"/>
  <c r="D838" i="70"/>
  <c r="C838" i="70"/>
  <c r="V837" i="70"/>
  <c r="N837" i="70"/>
  <c r="J837" i="70"/>
  <c r="I837" i="70"/>
  <c r="H837" i="70"/>
  <c r="G837" i="70"/>
  <c r="F837" i="70"/>
  <c r="E837" i="70"/>
  <c r="D837" i="70"/>
  <c r="C837" i="70"/>
  <c r="V836" i="70"/>
  <c r="N836" i="70"/>
  <c r="J836" i="70"/>
  <c r="I836" i="70"/>
  <c r="H836" i="70"/>
  <c r="G836" i="70"/>
  <c r="F836" i="70"/>
  <c r="E836" i="70"/>
  <c r="D836" i="70"/>
  <c r="C836" i="70"/>
  <c r="V835" i="70"/>
  <c r="N835" i="70"/>
  <c r="J835" i="70"/>
  <c r="I835" i="70"/>
  <c r="H835" i="70"/>
  <c r="G835" i="70"/>
  <c r="F835" i="70"/>
  <c r="E835" i="70"/>
  <c r="D835" i="70"/>
  <c r="C835" i="70"/>
  <c r="V834" i="70"/>
  <c r="N834" i="70"/>
  <c r="J834" i="70"/>
  <c r="I834" i="70"/>
  <c r="H834" i="70"/>
  <c r="G834" i="70"/>
  <c r="F834" i="70"/>
  <c r="E834" i="70"/>
  <c r="D834" i="70"/>
  <c r="C834" i="70"/>
  <c r="V833" i="70"/>
  <c r="N833" i="70"/>
  <c r="J833" i="70"/>
  <c r="I833" i="70"/>
  <c r="H833" i="70"/>
  <c r="G833" i="70"/>
  <c r="F833" i="70"/>
  <c r="E833" i="70"/>
  <c r="D833" i="70"/>
  <c r="C833" i="70"/>
  <c r="V832" i="70"/>
  <c r="N832" i="70"/>
  <c r="J832" i="70"/>
  <c r="I832" i="70"/>
  <c r="H832" i="70"/>
  <c r="G832" i="70"/>
  <c r="F832" i="70"/>
  <c r="E832" i="70"/>
  <c r="D832" i="70"/>
  <c r="C832" i="70"/>
  <c r="V831" i="70"/>
  <c r="N831" i="70"/>
  <c r="J831" i="70"/>
  <c r="I831" i="70"/>
  <c r="H831" i="70"/>
  <c r="G831" i="70"/>
  <c r="F831" i="70"/>
  <c r="E831" i="70"/>
  <c r="D831" i="70"/>
  <c r="C831" i="70"/>
  <c r="V830" i="70"/>
  <c r="N830" i="70"/>
  <c r="J830" i="70"/>
  <c r="I830" i="70"/>
  <c r="H830" i="70"/>
  <c r="G830" i="70"/>
  <c r="F830" i="70"/>
  <c r="E830" i="70"/>
  <c r="D830" i="70"/>
  <c r="C830" i="70"/>
  <c r="V829" i="70"/>
  <c r="N829" i="70"/>
  <c r="J829" i="70"/>
  <c r="I829" i="70"/>
  <c r="H829" i="70"/>
  <c r="G829" i="70"/>
  <c r="F829" i="70"/>
  <c r="E829" i="70"/>
  <c r="D829" i="70"/>
  <c r="C829" i="70"/>
  <c r="V828" i="70"/>
  <c r="N828" i="70"/>
  <c r="J828" i="70"/>
  <c r="I828" i="70"/>
  <c r="H828" i="70"/>
  <c r="G828" i="70"/>
  <c r="F828" i="70"/>
  <c r="E828" i="70"/>
  <c r="D828" i="70"/>
  <c r="C828" i="70"/>
  <c r="V827" i="70"/>
  <c r="N827" i="70"/>
  <c r="J827" i="70"/>
  <c r="I827" i="70"/>
  <c r="H827" i="70"/>
  <c r="G827" i="70"/>
  <c r="F827" i="70"/>
  <c r="E827" i="70"/>
  <c r="D827" i="70"/>
  <c r="C827" i="70"/>
  <c r="V826" i="70"/>
  <c r="N826" i="70"/>
  <c r="J826" i="70"/>
  <c r="I826" i="70"/>
  <c r="H826" i="70"/>
  <c r="G826" i="70"/>
  <c r="F826" i="70"/>
  <c r="E826" i="70"/>
  <c r="D826" i="70"/>
  <c r="C826" i="70"/>
  <c r="V825" i="70"/>
  <c r="N825" i="70"/>
  <c r="J825" i="70"/>
  <c r="I825" i="70"/>
  <c r="H825" i="70"/>
  <c r="G825" i="70"/>
  <c r="F825" i="70"/>
  <c r="E825" i="70"/>
  <c r="D825" i="70"/>
  <c r="C825" i="70"/>
  <c r="V824" i="70"/>
  <c r="N824" i="70"/>
  <c r="J824" i="70"/>
  <c r="I824" i="70"/>
  <c r="H824" i="70"/>
  <c r="G824" i="70"/>
  <c r="F824" i="70"/>
  <c r="E824" i="70"/>
  <c r="D824" i="70"/>
  <c r="C824" i="70"/>
  <c r="V823" i="70"/>
  <c r="N823" i="70"/>
  <c r="J823" i="70"/>
  <c r="I823" i="70"/>
  <c r="H823" i="70"/>
  <c r="G823" i="70"/>
  <c r="F823" i="70"/>
  <c r="E823" i="70"/>
  <c r="D823" i="70"/>
  <c r="C823" i="70"/>
  <c r="V822" i="70"/>
  <c r="N822" i="70"/>
  <c r="J822" i="70"/>
  <c r="I822" i="70"/>
  <c r="H822" i="70"/>
  <c r="G822" i="70"/>
  <c r="F822" i="70"/>
  <c r="E822" i="70"/>
  <c r="D822" i="70"/>
  <c r="C822" i="70"/>
  <c r="V821" i="70"/>
  <c r="N821" i="70"/>
  <c r="J821" i="70"/>
  <c r="I821" i="70"/>
  <c r="H821" i="70"/>
  <c r="G821" i="70"/>
  <c r="F821" i="70"/>
  <c r="E821" i="70"/>
  <c r="D821" i="70"/>
  <c r="C821" i="70"/>
  <c r="V820" i="70"/>
  <c r="N820" i="70"/>
  <c r="J820" i="70"/>
  <c r="I820" i="70"/>
  <c r="H820" i="70"/>
  <c r="G820" i="70"/>
  <c r="F820" i="70"/>
  <c r="E820" i="70"/>
  <c r="D820" i="70"/>
  <c r="C820" i="70"/>
  <c r="V819" i="70"/>
  <c r="N819" i="70"/>
  <c r="J819" i="70"/>
  <c r="I819" i="70"/>
  <c r="H819" i="70"/>
  <c r="G819" i="70"/>
  <c r="F819" i="70"/>
  <c r="E819" i="70"/>
  <c r="D819" i="70"/>
  <c r="C819" i="70"/>
  <c r="V818" i="70"/>
  <c r="N818" i="70"/>
  <c r="J818" i="70"/>
  <c r="I818" i="70"/>
  <c r="H818" i="70"/>
  <c r="G818" i="70"/>
  <c r="F818" i="70"/>
  <c r="E818" i="70"/>
  <c r="D818" i="70"/>
  <c r="C818" i="70"/>
  <c r="V817" i="70"/>
  <c r="N817" i="70"/>
  <c r="J817" i="70"/>
  <c r="I817" i="70"/>
  <c r="H817" i="70"/>
  <c r="G817" i="70"/>
  <c r="F817" i="70"/>
  <c r="E817" i="70"/>
  <c r="D817" i="70"/>
  <c r="C817" i="70"/>
  <c r="V816" i="70"/>
  <c r="N816" i="70"/>
  <c r="J816" i="70"/>
  <c r="I816" i="70"/>
  <c r="H816" i="70"/>
  <c r="G816" i="70"/>
  <c r="F816" i="70"/>
  <c r="E816" i="70"/>
  <c r="D816" i="70"/>
  <c r="C816" i="70"/>
  <c r="V815" i="70"/>
  <c r="N815" i="70"/>
  <c r="J815" i="70"/>
  <c r="I815" i="70"/>
  <c r="H815" i="70"/>
  <c r="G815" i="70"/>
  <c r="F815" i="70"/>
  <c r="E815" i="70"/>
  <c r="D815" i="70"/>
  <c r="C815" i="70"/>
  <c r="V814" i="70"/>
  <c r="N814" i="70"/>
  <c r="J814" i="70"/>
  <c r="I814" i="70"/>
  <c r="H814" i="70"/>
  <c r="G814" i="70"/>
  <c r="F814" i="70"/>
  <c r="E814" i="70"/>
  <c r="D814" i="70"/>
  <c r="C814" i="70"/>
  <c r="V813" i="70"/>
  <c r="N813" i="70"/>
  <c r="J813" i="70"/>
  <c r="I813" i="70"/>
  <c r="H813" i="70"/>
  <c r="G813" i="70"/>
  <c r="F813" i="70"/>
  <c r="E813" i="70"/>
  <c r="D813" i="70"/>
  <c r="C813" i="70"/>
  <c r="V812" i="70"/>
  <c r="N812" i="70"/>
  <c r="J812" i="70"/>
  <c r="I812" i="70"/>
  <c r="H812" i="70"/>
  <c r="G812" i="70"/>
  <c r="F812" i="70"/>
  <c r="E812" i="70"/>
  <c r="D812" i="70"/>
  <c r="C812" i="70"/>
  <c r="V811" i="70"/>
  <c r="N811" i="70"/>
  <c r="J811" i="70"/>
  <c r="I811" i="70"/>
  <c r="H811" i="70"/>
  <c r="G811" i="70"/>
  <c r="F811" i="70"/>
  <c r="E811" i="70"/>
  <c r="D811" i="70"/>
  <c r="C811" i="70"/>
  <c r="V810" i="70"/>
  <c r="N810" i="70"/>
  <c r="J810" i="70"/>
  <c r="I810" i="70"/>
  <c r="H810" i="70"/>
  <c r="G810" i="70"/>
  <c r="F810" i="70"/>
  <c r="E810" i="70"/>
  <c r="D810" i="70"/>
  <c r="C810" i="70"/>
  <c r="V809" i="70"/>
  <c r="N809" i="70"/>
  <c r="J809" i="70"/>
  <c r="I809" i="70"/>
  <c r="H809" i="70"/>
  <c r="G809" i="70"/>
  <c r="F809" i="70"/>
  <c r="E809" i="70"/>
  <c r="D809" i="70"/>
  <c r="C809" i="70"/>
  <c r="V808" i="70"/>
  <c r="N808" i="70"/>
  <c r="J808" i="70"/>
  <c r="I808" i="70"/>
  <c r="H808" i="70"/>
  <c r="G808" i="70"/>
  <c r="F808" i="70"/>
  <c r="E808" i="70"/>
  <c r="D808" i="70"/>
  <c r="C808" i="70"/>
  <c r="V807" i="70"/>
  <c r="N807" i="70"/>
  <c r="J807" i="70"/>
  <c r="I807" i="70"/>
  <c r="H807" i="70"/>
  <c r="G807" i="70"/>
  <c r="F807" i="70"/>
  <c r="E807" i="70"/>
  <c r="D807" i="70"/>
  <c r="C807" i="70"/>
  <c r="V806" i="70"/>
  <c r="N806" i="70"/>
  <c r="J806" i="70"/>
  <c r="I806" i="70"/>
  <c r="H806" i="70"/>
  <c r="G806" i="70"/>
  <c r="F806" i="70"/>
  <c r="E806" i="70"/>
  <c r="D806" i="70"/>
  <c r="C806" i="70"/>
  <c r="V805" i="70"/>
  <c r="N805" i="70"/>
  <c r="J805" i="70"/>
  <c r="I805" i="70"/>
  <c r="H805" i="70"/>
  <c r="G805" i="70"/>
  <c r="F805" i="70"/>
  <c r="E805" i="70"/>
  <c r="D805" i="70"/>
  <c r="C805" i="70"/>
  <c r="V804" i="70"/>
  <c r="N804" i="70"/>
  <c r="J804" i="70"/>
  <c r="I804" i="70"/>
  <c r="H804" i="70"/>
  <c r="G804" i="70"/>
  <c r="F804" i="70"/>
  <c r="E804" i="70"/>
  <c r="D804" i="70"/>
  <c r="C804" i="70"/>
  <c r="V803" i="70"/>
  <c r="N803" i="70"/>
  <c r="J803" i="70"/>
  <c r="I803" i="70"/>
  <c r="H803" i="70"/>
  <c r="G803" i="70"/>
  <c r="F803" i="70"/>
  <c r="E803" i="70"/>
  <c r="D803" i="70"/>
  <c r="C803" i="70"/>
  <c r="V802" i="70"/>
  <c r="N802" i="70"/>
  <c r="J802" i="70"/>
  <c r="I802" i="70"/>
  <c r="H802" i="70"/>
  <c r="G802" i="70"/>
  <c r="F802" i="70"/>
  <c r="E802" i="70"/>
  <c r="D802" i="70"/>
  <c r="C802" i="70"/>
  <c r="V801" i="70"/>
  <c r="N801" i="70"/>
  <c r="J801" i="70"/>
  <c r="I801" i="70"/>
  <c r="H801" i="70"/>
  <c r="G801" i="70"/>
  <c r="F801" i="70"/>
  <c r="E801" i="70"/>
  <c r="D801" i="70"/>
  <c r="C801" i="70"/>
  <c r="V800" i="70"/>
  <c r="N800" i="70"/>
  <c r="J800" i="70"/>
  <c r="I800" i="70"/>
  <c r="H800" i="70"/>
  <c r="G800" i="70"/>
  <c r="F800" i="70"/>
  <c r="E800" i="70"/>
  <c r="D800" i="70"/>
  <c r="C800" i="70"/>
  <c r="V799" i="70"/>
  <c r="N799" i="70"/>
  <c r="J799" i="70"/>
  <c r="I799" i="70"/>
  <c r="H799" i="70"/>
  <c r="G799" i="70"/>
  <c r="F799" i="70"/>
  <c r="E799" i="70"/>
  <c r="D799" i="70"/>
  <c r="C799" i="70"/>
  <c r="V798" i="70"/>
  <c r="N798" i="70"/>
  <c r="J798" i="70"/>
  <c r="I798" i="70"/>
  <c r="H798" i="70"/>
  <c r="G798" i="70"/>
  <c r="F798" i="70"/>
  <c r="E798" i="70"/>
  <c r="D798" i="70"/>
  <c r="C798" i="70"/>
  <c r="V797" i="70"/>
  <c r="N797" i="70"/>
  <c r="J797" i="70"/>
  <c r="I797" i="70"/>
  <c r="H797" i="70"/>
  <c r="G797" i="70"/>
  <c r="F797" i="70"/>
  <c r="E797" i="70"/>
  <c r="D797" i="70"/>
  <c r="C797" i="70"/>
  <c r="V796" i="70"/>
  <c r="N796" i="70"/>
  <c r="J796" i="70"/>
  <c r="I796" i="70"/>
  <c r="H796" i="70"/>
  <c r="G796" i="70"/>
  <c r="F796" i="70"/>
  <c r="E796" i="70"/>
  <c r="D796" i="70"/>
  <c r="C796" i="70"/>
  <c r="V795" i="70"/>
  <c r="N795" i="70"/>
  <c r="J795" i="70"/>
  <c r="I795" i="70"/>
  <c r="H795" i="70"/>
  <c r="G795" i="70"/>
  <c r="F795" i="70"/>
  <c r="E795" i="70"/>
  <c r="D795" i="70"/>
  <c r="C795" i="70"/>
  <c r="V794" i="70"/>
  <c r="N794" i="70"/>
  <c r="J794" i="70"/>
  <c r="I794" i="70"/>
  <c r="H794" i="70"/>
  <c r="G794" i="70"/>
  <c r="F794" i="70"/>
  <c r="E794" i="70"/>
  <c r="D794" i="70"/>
  <c r="C794" i="70"/>
  <c r="V793" i="70"/>
  <c r="N793" i="70"/>
  <c r="J793" i="70"/>
  <c r="I793" i="70"/>
  <c r="H793" i="70"/>
  <c r="G793" i="70"/>
  <c r="F793" i="70"/>
  <c r="E793" i="70"/>
  <c r="D793" i="70"/>
  <c r="C793" i="70"/>
  <c r="V792" i="70"/>
  <c r="N792" i="70"/>
  <c r="J792" i="70"/>
  <c r="I792" i="70"/>
  <c r="H792" i="70"/>
  <c r="G792" i="70"/>
  <c r="F792" i="70"/>
  <c r="E792" i="70"/>
  <c r="D792" i="70"/>
  <c r="C792" i="70"/>
  <c r="V791" i="70"/>
  <c r="N791" i="70"/>
  <c r="J791" i="70"/>
  <c r="I791" i="70"/>
  <c r="H791" i="70"/>
  <c r="G791" i="70"/>
  <c r="F791" i="70"/>
  <c r="E791" i="70"/>
  <c r="D791" i="70"/>
  <c r="C791" i="70"/>
  <c r="V790" i="70"/>
  <c r="N790" i="70"/>
  <c r="J790" i="70"/>
  <c r="I790" i="70"/>
  <c r="H790" i="70"/>
  <c r="G790" i="70"/>
  <c r="F790" i="70"/>
  <c r="E790" i="70"/>
  <c r="D790" i="70"/>
  <c r="C790" i="70"/>
  <c r="V789" i="70"/>
  <c r="N789" i="70"/>
  <c r="J789" i="70"/>
  <c r="I789" i="70"/>
  <c r="H789" i="70"/>
  <c r="G789" i="70"/>
  <c r="F789" i="70"/>
  <c r="E789" i="70"/>
  <c r="D789" i="70"/>
  <c r="C789" i="70"/>
  <c r="V788" i="70"/>
  <c r="N788" i="70"/>
  <c r="J788" i="70"/>
  <c r="I788" i="70"/>
  <c r="H788" i="70"/>
  <c r="G788" i="70"/>
  <c r="F788" i="70"/>
  <c r="E788" i="70"/>
  <c r="D788" i="70"/>
  <c r="C788" i="70"/>
  <c r="V787" i="70"/>
  <c r="N787" i="70"/>
  <c r="J787" i="70"/>
  <c r="I787" i="70"/>
  <c r="H787" i="70"/>
  <c r="G787" i="70"/>
  <c r="F787" i="70"/>
  <c r="E787" i="70"/>
  <c r="D787" i="70"/>
  <c r="C787" i="70"/>
  <c r="V786" i="70"/>
  <c r="N786" i="70"/>
  <c r="J786" i="70"/>
  <c r="I786" i="70"/>
  <c r="H786" i="70"/>
  <c r="G786" i="70"/>
  <c r="F786" i="70"/>
  <c r="E786" i="70"/>
  <c r="D786" i="70"/>
  <c r="C786" i="70"/>
  <c r="V785" i="70"/>
  <c r="N785" i="70"/>
  <c r="J785" i="70"/>
  <c r="I785" i="70"/>
  <c r="H785" i="70"/>
  <c r="G785" i="70"/>
  <c r="F785" i="70"/>
  <c r="E785" i="70"/>
  <c r="D785" i="70"/>
  <c r="C785" i="70"/>
  <c r="V784" i="70"/>
  <c r="N784" i="70"/>
  <c r="J784" i="70"/>
  <c r="I784" i="70"/>
  <c r="H784" i="70"/>
  <c r="G784" i="70"/>
  <c r="F784" i="70"/>
  <c r="E784" i="70"/>
  <c r="D784" i="70"/>
  <c r="C784" i="70"/>
  <c r="V783" i="70"/>
  <c r="N783" i="70"/>
  <c r="J783" i="70"/>
  <c r="I783" i="70"/>
  <c r="H783" i="70"/>
  <c r="G783" i="70"/>
  <c r="F783" i="70"/>
  <c r="E783" i="70"/>
  <c r="D783" i="70"/>
  <c r="C783" i="70"/>
  <c r="V782" i="70"/>
  <c r="N782" i="70"/>
  <c r="J782" i="70"/>
  <c r="I782" i="70"/>
  <c r="H782" i="70"/>
  <c r="G782" i="70"/>
  <c r="F782" i="70"/>
  <c r="E782" i="70"/>
  <c r="D782" i="70"/>
  <c r="C782" i="70"/>
  <c r="V781" i="70"/>
  <c r="N781" i="70"/>
  <c r="J781" i="70"/>
  <c r="I781" i="70"/>
  <c r="H781" i="70"/>
  <c r="G781" i="70"/>
  <c r="F781" i="70"/>
  <c r="E781" i="70"/>
  <c r="D781" i="70"/>
  <c r="C781" i="70"/>
  <c r="V780" i="70"/>
  <c r="N780" i="70"/>
  <c r="J780" i="70"/>
  <c r="I780" i="70"/>
  <c r="H780" i="70"/>
  <c r="G780" i="70"/>
  <c r="F780" i="70"/>
  <c r="E780" i="70"/>
  <c r="D780" i="70"/>
  <c r="C780" i="70"/>
  <c r="V779" i="70"/>
  <c r="N779" i="70"/>
  <c r="J779" i="70"/>
  <c r="I779" i="70"/>
  <c r="H779" i="70"/>
  <c r="G779" i="70"/>
  <c r="F779" i="70"/>
  <c r="E779" i="70"/>
  <c r="D779" i="70"/>
  <c r="C779" i="70"/>
  <c r="V778" i="70"/>
  <c r="N778" i="70"/>
  <c r="J778" i="70"/>
  <c r="I778" i="70"/>
  <c r="H778" i="70"/>
  <c r="G778" i="70"/>
  <c r="F778" i="70"/>
  <c r="E778" i="70"/>
  <c r="D778" i="70"/>
  <c r="C778" i="70"/>
  <c r="V777" i="70"/>
  <c r="N777" i="70"/>
  <c r="J777" i="70"/>
  <c r="I777" i="70"/>
  <c r="H777" i="70"/>
  <c r="G777" i="70"/>
  <c r="F777" i="70"/>
  <c r="E777" i="70"/>
  <c r="D777" i="70"/>
  <c r="C777" i="70"/>
  <c r="V776" i="70"/>
  <c r="N776" i="70"/>
  <c r="J776" i="70"/>
  <c r="I776" i="70"/>
  <c r="H776" i="70"/>
  <c r="G776" i="70"/>
  <c r="F776" i="70"/>
  <c r="E776" i="70"/>
  <c r="D776" i="70"/>
  <c r="C776" i="70"/>
  <c r="V775" i="70"/>
  <c r="N775" i="70"/>
  <c r="J775" i="70"/>
  <c r="I775" i="70"/>
  <c r="H775" i="70"/>
  <c r="G775" i="70"/>
  <c r="F775" i="70"/>
  <c r="E775" i="70"/>
  <c r="D775" i="70"/>
  <c r="C775" i="70"/>
  <c r="V774" i="70"/>
  <c r="N774" i="70"/>
  <c r="J774" i="70"/>
  <c r="I774" i="70"/>
  <c r="H774" i="70"/>
  <c r="G774" i="70"/>
  <c r="F774" i="70"/>
  <c r="E774" i="70"/>
  <c r="D774" i="70"/>
  <c r="C774" i="70"/>
  <c r="V773" i="70"/>
  <c r="N773" i="70"/>
  <c r="J773" i="70"/>
  <c r="I773" i="70"/>
  <c r="H773" i="70"/>
  <c r="G773" i="70"/>
  <c r="F773" i="70"/>
  <c r="E773" i="70"/>
  <c r="D773" i="70"/>
  <c r="C773" i="70"/>
  <c r="V772" i="70"/>
  <c r="N772" i="70"/>
  <c r="J772" i="70"/>
  <c r="I772" i="70"/>
  <c r="H772" i="70"/>
  <c r="G772" i="70"/>
  <c r="F772" i="70"/>
  <c r="E772" i="70"/>
  <c r="D772" i="70"/>
  <c r="C772" i="70"/>
  <c r="V771" i="70"/>
  <c r="N771" i="70"/>
  <c r="J771" i="70"/>
  <c r="I771" i="70"/>
  <c r="H771" i="70"/>
  <c r="G771" i="70"/>
  <c r="F771" i="70"/>
  <c r="E771" i="70"/>
  <c r="D771" i="70"/>
  <c r="C771" i="70"/>
  <c r="V770" i="70"/>
  <c r="N770" i="70"/>
  <c r="J770" i="70"/>
  <c r="I770" i="70"/>
  <c r="H770" i="70"/>
  <c r="G770" i="70"/>
  <c r="F770" i="70"/>
  <c r="E770" i="70"/>
  <c r="D770" i="70"/>
  <c r="C770" i="70"/>
  <c r="V769" i="70"/>
  <c r="N769" i="70"/>
  <c r="J769" i="70"/>
  <c r="I769" i="70"/>
  <c r="H769" i="70"/>
  <c r="G769" i="70"/>
  <c r="F769" i="70"/>
  <c r="E769" i="70"/>
  <c r="D769" i="70"/>
  <c r="C769" i="70"/>
  <c r="V768" i="70"/>
  <c r="N768" i="70"/>
  <c r="J768" i="70"/>
  <c r="I768" i="70"/>
  <c r="H768" i="70"/>
  <c r="G768" i="70"/>
  <c r="F768" i="70"/>
  <c r="E768" i="70"/>
  <c r="D768" i="70"/>
  <c r="C768" i="70"/>
  <c r="V767" i="70"/>
  <c r="N767" i="70"/>
  <c r="J767" i="70"/>
  <c r="I767" i="70"/>
  <c r="H767" i="70"/>
  <c r="G767" i="70"/>
  <c r="F767" i="70"/>
  <c r="E767" i="70"/>
  <c r="D767" i="70"/>
  <c r="C767" i="70"/>
  <c r="V766" i="70"/>
  <c r="N766" i="70"/>
  <c r="J766" i="70"/>
  <c r="I766" i="70"/>
  <c r="H766" i="70"/>
  <c r="G766" i="70"/>
  <c r="F766" i="70"/>
  <c r="E766" i="70"/>
  <c r="D766" i="70"/>
  <c r="C766" i="70"/>
  <c r="V765" i="70"/>
  <c r="N765" i="70"/>
  <c r="J765" i="70"/>
  <c r="I765" i="70"/>
  <c r="H765" i="70"/>
  <c r="G765" i="70"/>
  <c r="F765" i="70"/>
  <c r="E765" i="70"/>
  <c r="D765" i="70"/>
  <c r="C765" i="70"/>
  <c r="V764" i="70"/>
  <c r="N764" i="70"/>
  <c r="J764" i="70"/>
  <c r="I764" i="70"/>
  <c r="H764" i="70"/>
  <c r="G764" i="70"/>
  <c r="F764" i="70"/>
  <c r="E764" i="70"/>
  <c r="D764" i="70"/>
  <c r="C764" i="70"/>
  <c r="V763" i="70"/>
  <c r="N763" i="70"/>
  <c r="J763" i="70"/>
  <c r="I763" i="70"/>
  <c r="H763" i="70"/>
  <c r="G763" i="70"/>
  <c r="F763" i="70"/>
  <c r="E763" i="70"/>
  <c r="D763" i="70"/>
  <c r="C763" i="70"/>
  <c r="V762" i="70"/>
  <c r="N762" i="70"/>
  <c r="J762" i="70"/>
  <c r="I762" i="70"/>
  <c r="H762" i="70"/>
  <c r="G762" i="70"/>
  <c r="F762" i="70"/>
  <c r="E762" i="70"/>
  <c r="D762" i="70"/>
  <c r="C762" i="70"/>
  <c r="V761" i="70"/>
  <c r="N761" i="70"/>
  <c r="J761" i="70"/>
  <c r="I761" i="70"/>
  <c r="H761" i="70"/>
  <c r="G761" i="70"/>
  <c r="F761" i="70"/>
  <c r="E761" i="70"/>
  <c r="D761" i="70"/>
  <c r="C761" i="70"/>
  <c r="V760" i="70"/>
  <c r="N760" i="70"/>
  <c r="J760" i="70"/>
  <c r="I760" i="70"/>
  <c r="H760" i="70"/>
  <c r="G760" i="70"/>
  <c r="F760" i="70"/>
  <c r="E760" i="70"/>
  <c r="D760" i="70"/>
  <c r="C760" i="70"/>
  <c r="V759" i="70"/>
  <c r="N759" i="70"/>
  <c r="J759" i="70"/>
  <c r="I759" i="70"/>
  <c r="H759" i="70"/>
  <c r="G759" i="70"/>
  <c r="F759" i="70"/>
  <c r="E759" i="70"/>
  <c r="D759" i="70"/>
  <c r="C759" i="70"/>
  <c r="V758" i="70"/>
  <c r="N758" i="70"/>
  <c r="J758" i="70"/>
  <c r="I758" i="70"/>
  <c r="H758" i="70"/>
  <c r="G758" i="70"/>
  <c r="F758" i="70"/>
  <c r="E758" i="70"/>
  <c r="D758" i="70"/>
  <c r="C758" i="70"/>
  <c r="V757" i="70"/>
  <c r="N757" i="70"/>
  <c r="J757" i="70"/>
  <c r="I757" i="70"/>
  <c r="H757" i="70"/>
  <c r="G757" i="70"/>
  <c r="F757" i="70"/>
  <c r="E757" i="70"/>
  <c r="D757" i="70"/>
  <c r="C757" i="70"/>
  <c r="V756" i="70"/>
  <c r="N756" i="70"/>
  <c r="J756" i="70"/>
  <c r="I756" i="70"/>
  <c r="H756" i="70"/>
  <c r="G756" i="70"/>
  <c r="F756" i="70"/>
  <c r="E756" i="70"/>
  <c r="D756" i="70"/>
  <c r="C756" i="70"/>
  <c r="V755" i="70"/>
  <c r="N755" i="70"/>
  <c r="J755" i="70"/>
  <c r="I755" i="70"/>
  <c r="H755" i="70"/>
  <c r="G755" i="70"/>
  <c r="F755" i="70"/>
  <c r="E755" i="70"/>
  <c r="D755" i="70"/>
  <c r="C755" i="70"/>
  <c r="V754" i="70"/>
  <c r="N754" i="70"/>
  <c r="J754" i="70"/>
  <c r="I754" i="70"/>
  <c r="H754" i="70"/>
  <c r="G754" i="70"/>
  <c r="F754" i="70"/>
  <c r="E754" i="70"/>
  <c r="D754" i="70"/>
  <c r="C754" i="70"/>
  <c r="V753" i="70"/>
  <c r="N753" i="70"/>
  <c r="J753" i="70"/>
  <c r="I753" i="70"/>
  <c r="H753" i="70"/>
  <c r="G753" i="70"/>
  <c r="F753" i="70"/>
  <c r="E753" i="70"/>
  <c r="D753" i="70"/>
  <c r="C753" i="70"/>
  <c r="V752" i="70"/>
  <c r="N752" i="70"/>
  <c r="J752" i="70"/>
  <c r="I752" i="70"/>
  <c r="H752" i="70"/>
  <c r="G752" i="70"/>
  <c r="F752" i="70"/>
  <c r="E752" i="70"/>
  <c r="D752" i="70"/>
  <c r="C752" i="70"/>
  <c r="V751" i="70"/>
  <c r="N751" i="70"/>
  <c r="J751" i="70"/>
  <c r="I751" i="70"/>
  <c r="H751" i="70"/>
  <c r="G751" i="70"/>
  <c r="F751" i="70"/>
  <c r="E751" i="70"/>
  <c r="D751" i="70"/>
  <c r="C751" i="70"/>
  <c r="V750" i="70"/>
  <c r="N750" i="70"/>
  <c r="J750" i="70"/>
  <c r="I750" i="70"/>
  <c r="H750" i="70"/>
  <c r="G750" i="70"/>
  <c r="F750" i="70"/>
  <c r="E750" i="70"/>
  <c r="D750" i="70"/>
  <c r="C750" i="70"/>
  <c r="V749" i="70"/>
  <c r="N749" i="70"/>
  <c r="J749" i="70"/>
  <c r="I749" i="70"/>
  <c r="H749" i="70"/>
  <c r="G749" i="70"/>
  <c r="F749" i="70"/>
  <c r="E749" i="70"/>
  <c r="D749" i="70"/>
  <c r="C749" i="70"/>
  <c r="V748" i="70"/>
  <c r="N748" i="70"/>
  <c r="J748" i="70"/>
  <c r="I748" i="70"/>
  <c r="H748" i="70"/>
  <c r="G748" i="70"/>
  <c r="F748" i="70"/>
  <c r="E748" i="70"/>
  <c r="D748" i="70"/>
  <c r="C748" i="70"/>
  <c r="V747" i="70"/>
  <c r="N747" i="70"/>
  <c r="J747" i="70"/>
  <c r="I747" i="70"/>
  <c r="H747" i="70"/>
  <c r="G747" i="70"/>
  <c r="F747" i="70"/>
  <c r="E747" i="70"/>
  <c r="D747" i="70"/>
  <c r="C747" i="70"/>
  <c r="V746" i="70"/>
  <c r="N746" i="70"/>
  <c r="J746" i="70"/>
  <c r="I746" i="70"/>
  <c r="H746" i="70"/>
  <c r="G746" i="70"/>
  <c r="F746" i="70"/>
  <c r="E746" i="70"/>
  <c r="D746" i="70"/>
  <c r="C746" i="70"/>
  <c r="V745" i="70"/>
  <c r="N745" i="70"/>
  <c r="J745" i="70"/>
  <c r="I745" i="70"/>
  <c r="H745" i="70"/>
  <c r="G745" i="70"/>
  <c r="F745" i="70"/>
  <c r="E745" i="70"/>
  <c r="D745" i="70"/>
  <c r="C745" i="70"/>
  <c r="V744" i="70"/>
  <c r="N744" i="70"/>
  <c r="J744" i="70"/>
  <c r="I744" i="70"/>
  <c r="H744" i="70"/>
  <c r="G744" i="70"/>
  <c r="F744" i="70"/>
  <c r="E744" i="70"/>
  <c r="D744" i="70"/>
  <c r="C744" i="70"/>
  <c r="V743" i="70"/>
  <c r="N743" i="70"/>
  <c r="J743" i="70"/>
  <c r="I743" i="70"/>
  <c r="H743" i="70"/>
  <c r="G743" i="70"/>
  <c r="F743" i="70"/>
  <c r="E743" i="70"/>
  <c r="D743" i="70"/>
  <c r="C743" i="70"/>
  <c r="V742" i="70"/>
  <c r="N742" i="70"/>
  <c r="J742" i="70"/>
  <c r="I742" i="70"/>
  <c r="H742" i="70"/>
  <c r="G742" i="70"/>
  <c r="F742" i="70"/>
  <c r="E742" i="70"/>
  <c r="D742" i="70"/>
  <c r="C742" i="70"/>
  <c r="V741" i="70"/>
  <c r="N741" i="70"/>
  <c r="J741" i="70"/>
  <c r="I741" i="70"/>
  <c r="H741" i="70"/>
  <c r="G741" i="70"/>
  <c r="F741" i="70"/>
  <c r="E741" i="70"/>
  <c r="D741" i="70"/>
  <c r="C741" i="70"/>
  <c r="V740" i="70"/>
  <c r="N740" i="70"/>
  <c r="J740" i="70"/>
  <c r="I740" i="70"/>
  <c r="H740" i="70"/>
  <c r="G740" i="70"/>
  <c r="F740" i="70"/>
  <c r="E740" i="70"/>
  <c r="D740" i="70"/>
  <c r="C740" i="70"/>
  <c r="V739" i="70"/>
  <c r="N739" i="70"/>
  <c r="J739" i="70"/>
  <c r="I739" i="70"/>
  <c r="H739" i="70"/>
  <c r="G739" i="70"/>
  <c r="F739" i="70"/>
  <c r="E739" i="70"/>
  <c r="D739" i="70"/>
  <c r="C739" i="70"/>
  <c r="V738" i="70"/>
  <c r="N738" i="70"/>
  <c r="J738" i="70"/>
  <c r="I738" i="70"/>
  <c r="H738" i="70"/>
  <c r="G738" i="70"/>
  <c r="F738" i="70"/>
  <c r="E738" i="70"/>
  <c r="D738" i="70"/>
  <c r="C738" i="70"/>
  <c r="V737" i="70"/>
  <c r="N737" i="70"/>
  <c r="J737" i="70"/>
  <c r="I737" i="70"/>
  <c r="H737" i="70"/>
  <c r="G737" i="70"/>
  <c r="F737" i="70"/>
  <c r="E737" i="70"/>
  <c r="D737" i="70"/>
  <c r="C737" i="70"/>
  <c r="V736" i="70"/>
  <c r="N736" i="70"/>
  <c r="J736" i="70"/>
  <c r="I736" i="70"/>
  <c r="H736" i="70"/>
  <c r="G736" i="70"/>
  <c r="F736" i="70"/>
  <c r="E736" i="70"/>
  <c r="D736" i="70"/>
  <c r="C736" i="70"/>
  <c r="V735" i="70"/>
  <c r="N735" i="70"/>
  <c r="J735" i="70"/>
  <c r="I735" i="70"/>
  <c r="H735" i="70"/>
  <c r="G735" i="70"/>
  <c r="F735" i="70"/>
  <c r="E735" i="70"/>
  <c r="D735" i="70"/>
  <c r="C735" i="70"/>
  <c r="V734" i="70"/>
  <c r="N734" i="70"/>
  <c r="J734" i="70"/>
  <c r="I734" i="70"/>
  <c r="H734" i="70"/>
  <c r="G734" i="70"/>
  <c r="F734" i="70"/>
  <c r="E734" i="70"/>
  <c r="D734" i="70"/>
  <c r="C734" i="70"/>
  <c r="V733" i="70"/>
  <c r="N733" i="70"/>
  <c r="J733" i="70"/>
  <c r="I733" i="70"/>
  <c r="H733" i="70"/>
  <c r="G733" i="70"/>
  <c r="F733" i="70"/>
  <c r="E733" i="70"/>
  <c r="D733" i="70"/>
  <c r="C733" i="70"/>
  <c r="V732" i="70"/>
  <c r="N732" i="70"/>
  <c r="J732" i="70"/>
  <c r="I732" i="70"/>
  <c r="H732" i="70"/>
  <c r="G732" i="70"/>
  <c r="F732" i="70"/>
  <c r="E732" i="70"/>
  <c r="D732" i="70"/>
  <c r="C732" i="70"/>
  <c r="V731" i="70"/>
  <c r="N731" i="70"/>
  <c r="J731" i="70"/>
  <c r="I731" i="70"/>
  <c r="H731" i="70"/>
  <c r="G731" i="70"/>
  <c r="F731" i="70"/>
  <c r="E731" i="70"/>
  <c r="D731" i="70"/>
  <c r="C731" i="70"/>
  <c r="V730" i="70"/>
  <c r="N730" i="70"/>
  <c r="J730" i="70"/>
  <c r="I730" i="70"/>
  <c r="H730" i="70"/>
  <c r="G730" i="70"/>
  <c r="F730" i="70"/>
  <c r="E730" i="70"/>
  <c r="D730" i="70"/>
  <c r="C730" i="70"/>
  <c r="V729" i="70"/>
  <c r="N729" i="70"/>
  <c r="J729" i="70"/>
  <c r="I729" i="70"/>
  <c r="H729" i="70"/>
  <c r="G729" i="70"/>
  <c r="F729" i="70"/>
  <c r="E729" i="70"/>
  <c r="D729" i="70"/>
  <c r="C729" i="70"/>
  <c r="V728" i="70"/>
  <c r="N728" i="70"/>
  <c r="J728" i="70"/>
  <c r="I728" i="70"/>
  <c r="H728" i="70"/>
  <c r="G728" i="70"/>
  <c r="F728" i="70"/>
  <c r="E728" i="70"/>
  <c r="D728" i="70"/>
  <c r="C728" i="70"/>
  <c r="V727" i="70"/>
  <c r="N727" i="70"/>
  <c r="J727" i="70"/>
  <c r="I727" i="70"/>
  <c r="H727" i="70"/>
  <c r="G727" i="70"/>
  <c r="F727" i="70"/>
  <c r="E727" i="70"/>
  <c r="D727" i="70"/>
  <c r="C727" i="70"/>
  <c r="V726" i="70"/>
  <c r="N726" i="70"/>
  <c r="J726" i="70"/>
  <c r="I726" i="70"/>
  <c r="H726" i="70"/>
  <c r="G726" i="70"/>
  <c r="F726" i="70"/>
  <c r="E726" i="70"/>
  <c r="D726" i="70"/>
  <c r="C726" i="70"/>
  <c r="V725" i="70"/>
  <c r="N725" i="70"/>
  <c r="J725" i="70"/>
  <c r="I725" i="70"/>
  <c r="H725" i="70"/>
  <c r="G725" i="70"/>
  <c r="F725" i="70"/>
  <c r="E725" i="70"/>
  <c r="D725" i="70"/>
  <c r="C725" i="70"/>
  <c r="V724" i="70"/>
  <c r="N724" i="70"/>
  <c r="J724" i="70"/>
  <c r="I724" i="70"/>
  <c r="H724" i="70"/>
  <c r="G724" i="70"/>
  <c r="F724" i="70"/>
  <c r="E724" i="70"/>
  <c r="D724" i="70"/>
  <c r="C724" i="70"/>
  <c r="V723" i="70"/>
  <c r="N723" i="70"/>
  <c r="J723" i="70"/>
  <c r="I723" i="70"/>
  <c r="H723" i="70"/>
  <c r="G723" i="70"/>
  <c r="F723" i="70"/>
  <c r="E723" i="70"/>
  <c r="D723" i="70"/>
  <c r="C723" i="70"/>
  <c r="V722" i="70"/>
  <c r="N722" i="70"/>
  <c r="J722" i="70"/>
  <c r="I722" i="70"/>
  <c r="H722" i="70"/>
  <c r="G722" i="70"/>
  <c r="F722" i="70"/>
  <c r="E722" i="70"/>
  <c r="D722" i="70"/>
  <c r="C722" i="70"/>
  <c r="V721" i="70"/>
  <c r="N721" i="70"/>
  <c r="J721" i="70"/>
  <c r="I721" i="70"/>
  <c r="H721" i="70"/>
  <c r="G721" i="70"/>
  <c r="F721" i="70"/>
  <c r="E721" i="70"/>
  <c r="D721" i="70"/>
  <c r="C721" i="70"/>
  <c r="V720" i="70"/>
  <c r="N720" i="70"/>
  <c r="J720" i="70"/>
  <c r="I720" i="70"/>
  <c r="H720" i="70"/>
  <c r="G720" i="70"/>
  <c r="F720" i="70"/>
  <c r="E720" i="70"/>
  <c r="D720" i="70"/>
  <c r="C720" i="70"/>
  <c r="V719" i="70"/>
  <c r="N719" i="70"/>
  <c r="J719" i="70"/>
  <c r="I719" i="70"/>
  <c r="H719" i="70"/>
  <c r="G719" i="70"/>
  <c r="F719" i="70"/>
  <c r="E719" i="70"/>
  <c r="D719" i="70"/>
  <c r="C719" i="70"/>
  <c r="V718" i="70"/>
  <c r="N718" i="70"/>
  <c r="J718" i="70"/>
  <c r="I718" i="70"/>
  <c r="H718" i="70"/>
  <c r="G718" i="70"/>
  <c r="F718" i="70"/>
  <c r="E718" i="70"/>
  <c r="D718" i="70"/>
  <c r="C718" i="70"/>
  <c r="V717" i="70"/>
  <c r="N717" i="70"/>
  <c r="J717" i="70"/>
  <c r="I717" i="70"/>
  <c r="H717" i="70"/>
  <c r="G717" i="70"/>
  <c r="F717" i="70"/>
  <c r="E717" i="70"/>
  <c r="D717" i="70"/>
  <c r="C717" i="70"/>
  <c r="V716" i="70"/>
  <c r="N716" i="70"/>
  <c r="J716" i="70"/>
  <c r="I716" i="70"/>
  <c r="H716" i="70"/>
  <c r="G716" i="70"/>
  <c r="F716" i="70"/>
  <c r="E716" i="70"/>
  <c r="D716" i="70"/>
  <c r="C716" i="70"/>
  <c r="V715" i="70"/>
  <c r="N715" i="70"/>
  <c r="J715" i="70"/>
  <c r="I715" i="70"/>
  <c r="H715" i="70"/>
  <c r="G715" i="70"/>
  <c r="F715" i="70"/>
  <c r="E715" i="70"/>
  <c r="D715" i="70"/>
  <c r="C715" i="70"/>
  <c r="V714" i="70"/>
  <c r="N714" i="70"/>
  <c r="J714" i="70"/>
  <c r="I714" i="70"/>
  <c r="H714" i="70"/>
  <c r="G714" i="70"/>
  <c r="F714" i="70"/>
  <c r="E714" i="70"/>
  <c r="D714" i="70"/>
  <c r="C714" i="70"/>
  <c r="V713" i="70"/>
  <c r="N713" i="70"/>
  <c r="J713" i="70"/>
  <c r="I713" i="70"/>
  <c r="H713" i="70"/>
  <c r="G713" i="70"/>
  <c r="F713" i="70"/>
  <c r="E713" i="70"/>
  <c r="D713" i="70"/>
  <c r="C713" i="70"/>
  <c r="V712" i="70"/>
  <c r="N712" i="70"/>
  <c r="J712" i="70"/>
  <c r="I712" i="70"/>
  <c r="H712" i="70"/>
  <c r="G712" i="70"/>
  <c r="F712" i="70"/>
  <c r="E712" i="70"/>
  <c r="D712" i="70"/>
  <c r="C712" i="70"/>
  <c r="V711" i="70"/>
  <c r="N711" i="70"/>
  <c r="J711" i="70"/>
  <c r="I711" i="70"/>
  <c r="H711" i="70"/>
  <c r="G711" i="70"/>
  <c r="F711" i="70"/>
  <c r="E711" i="70"/>
  <c r="D711" i="70"/>
  <c r="C711" i="70"/>
  <c r="V710" i="70"/>
  <c r="N710" i="70"/>
  <c r="J710" i="70"/>
  <c r="I710" i="70"/>
  <c r="H710" i="70"/>
  <c r="G710" i="70"/>
  <c r="F710" i="70"/>
  <c r="E710" i="70"/>
  <c r="D710" i="70"/>
  <c r="C710" i="70"/>
  <c r="V709" i="70"/>
  <c r="N709" i="70"/>
  <c r="J709" i="70"/>
  <c r="I709" i="70"/>
  <c r="H709" i="70"/>
  <c r="G709" i="70"/>
  <c r="F709" i="70"/>
  <c r="E709" i="70"/>
  <c r="D709" i="70"/>
  <c r="C709" i="70"/>
  <c r="V708" i="70"/>
  <c r="N708" i="70"/>
  <c r="J708" i="70"/>
  <c r="I708" i="70"/>
  <c r="H708" i="70"/>
  <c r="G708" i="70"/>
  <c r="F708" i="70"/>
  <c r="E708" i="70"/>
  <c r="D708" i="70"/>
  <c r="C708" i="70"/>
  <c r="V707" i="70"/>
  <c r="N707" i="70"/>
  <c r="J707" i="70"/>
  <c r="I707" i="70"/>
  <c r="H707" i="70"/>
  <c r="G707" i="70"/>
  <c r="F707" i="70"/>
  <c r="E707" i="70"/>
  <c r="D707" i="70"/>
  <c r="C707" i="70"/>
  <c r="V706" i="70"/>
  <c r="N706" i="70"/>
  <c r="J706" i="70"/>
  <c r="I706" i="70"/>
  <c r="H706" i="70"/>
  <c r="G706" i="70"/>
  <c r="F706" i="70"/>
  <c r="E706" i="70"/>
  <c r="D706" i="70"/>
  <c r="C706" i="70"/>
  <c r="V705" i="70"/>
  <c r="N705" i="70"/>
  <c r="J705" i="70"/>
  <c r="I705" i="70"/>
  <c r="H705" i="70"/>
  <c r="G705" i="70"/>
  <c r="F705" i="70"/>
  <c r="E705" i="70"/>
  <c r="D705" i="70"/>
  <c r="C705" i="70"/>
  <c r="V704" i="70"/>
  <c r="N704" i="70"/>
  <c r="J704" i="70"/>
  <c r="I704" i="70"/>
  <c r="H704" i="70"/>
  <c r="G704" i="70"/>
  <c r="F704" i="70"/>
  <c r="E704" i="70"/>
  <c r="D704" i="70"/>
  <c r="C704" i="70"/>
  <c r="V703" i="70"/>
  <c r="N703" i="70"/>
  <c r="J703" i="70"/>
  <c r="I703" i="70"/>
  <c r="H703" i="70"/>
  <c r="G703" i="70"/>
  <c r="F703" i="70"/>
  <c r="E703" i="70"/>
  <c r="D703" i="70"/>
  <c r="C703" i="70"/>
  <c r="V702" i="70"/>
  <c r="N702" i="70"/>
  <c r="J702" i="70"/>
  <c r="I702" i="70"/>
  <c r="H702" i="70"/>
  <c r="G702" i="70"/>
  <c r="F702" i="70"/>
  <c r="E702" i="70"/>
  <c r="D702" i="70"/>
  <c r="C702" i="70"/>
  <c r="V701" i="70"/>
  <c r="N701" i="70"/>
  <c r="J701" i="70"/>
  <c r="I701" i="70"/>
  <c r="H701" i="70"/>
  <c r="G701" i="70"/>
  <c r="F701" i="70"/>
  <c r="E701" i="70"/>
  <c r="D701" i="70"/>
  <c r="C701" i="70"/>
  <c r="V700" i="70"/>
  <c r="N700" i="70"/>
  <c r="J700" i="70"/>
  <c r="I700" i="70"/>
  <c r="H700" i="70"/>
  <c r="G700" i="70"/>
  <c r="F700" i="70"/>
  <c r="E700" i="70"/>
  <c r="D700" i="70"/>
  <c r="C700" i="70"/>
  <c r="V699" i="70"/>
  <c r="N699" i="70"/>
  <c r="J699" i="70"/>
  <c r="I699" i="70"/>
  <c r="H699" i="70"/>
  <c r="G699" i="70"/>
  <c r="F699" i="70"/>
  <c r="E699" i="70"/>
  <c r="D699" i="70"/>
  <c r="C699" i="70"/>
  <c r="V698" i="70"/>
  <c r="N698" i="70"/>
  <c r="J698" i="70"/>
  <c r="I698" i="70"/>
  <c r="H698" i="70"/>
  <c r="G698" i="70"/>
  <c r="F698" i="70"/>
  <c r="E698" i="70"/>
  <c r="D698" i="70"/>
  <c r="C698" i="70"/>
  <c r="V697" i="70"/>
  <c r="N697" i="70"/>
  <c r="J697" i="70"/>
  <c r="I697" i="70"/>
  <c r="H697" i="70"/>
  <c r="G697" i="70"/>
  <c r="F697" i="70"/>
  <c r="E697" i="70"/>
  <c r="D697" i="70"/>
  <c r="C697" i="70"/>
  <c r="V696" i="70"/>
  <c r="N696" i="70"/>
  <c r="J696" i="70"/>
  <c r="I696" i="70"/>
  <c r="H696" i="70"/>
  <c r="G696" i="70"/>
  <c r="F696" i="70"/>
  <c r="E696" i="70"/>
  <c r="D696" i="70"/>
  <c r="C696" i="70"/>
  <c r="V695" i="70"/>
  <c r="N695" i="70"/>
  <c r="J695" i="70"/>
  <c r="I695" i="70"/>
  <c r="H695" i="70"/>
  <c r="G695" i="70"/>
  <c r="F695" i="70"/>
  <c r="E695" i="70"/>
  <c r="D695" i="70"/>
  <c r="C695" i="70"/>
  <c r="V694" i="70"/>
  <c r="N694" i="70"/>
  <c r="J694" i="70"/>
  <c r="I694" i="70"/>
  <c r="H694" i="70"/>
  <c r="G694" i="70"/>
  <c r="F694" i="70"/>
  <c r="E694" i="70"/>
  <c r="D694" i="70"/>
  <c r="C694" i="70"/>
  <c r="V693" i="70"/>
  <c r="N693" i="70"/>
  <c r="J693" i="70"/>
  <c r="I693" i="70"/>
  <c r="H693" i="70"/>
  <c r="G693" i="70"/>
  <c r="F693" i="70"/>
  <c r="E693" i="70"/>
  <c r="D693" i="70"/>
  <c r="C693" i="70"/>
  <c r="V692" i="70"/>
  <c r="N692" i="70"/>
  <c r="J692" i="70"/>
  <c r="I692" i="70"/>
  <c r="H692" i="70"/>
  <c r="G692" i="70"/>
  <c r="F692" i="70"/>
  <c r="E692" i="70"/>
  <c r="D692" i="70"/>
  <c r="C692" i="70"/>
  <c r="V691" i="70"/>
  <c r="N691" i="70"/>
  <c r="J691" i="70"/>
  <c r="I691" i="70"/>
  <c r="H691" i="70"/>
  <c r="G691" i="70"/>
  <c r="F691" i="70"/>
  <c r="E691" i="70"/>
  <c r="D691" i="70"/>
  <c r="C691" i="70"/>
  <c r="V690" i="70"/>
  <c r="N690" i="70"/>
  <c r="J690" i="70"/>
  <c r="I690" i="70"/>
  <c r="H690" i="70"/>
  <c r="G690" i="70"/>
  <c r="F690" i="70"/>
  <c r="E690" i="70"/>
  <c r="D690" i="70"/>
  <c r="C690" i="70"/>
  <c r="V689" i="70"/>
  <c r="N689" i="70"/>
  <c r="J689" i="70"/>
  <c r="I689" i="70"/>
  <c r="H689" i="70"/>
  <c r="G689" i="70"/>
  <c r="F689" i="70"/>
  <c r="E689" i="70"/>
  <c r="D689" i="70"/>
  <c r="C689" i="70"/>
  <c r="V688" i="70"/>
  <c r="N688" i="70"/>
  <c r="J688" i="70"/>
  <c r="I688" i="70"/>
  <c r="H688" i="70"/>
  <c r="G688" i="70"/>
  <c r="F688" i="70"/>
  <c r="E688" i="70"/>
  <c r="D688" i="70"/>
  <c r="C688" i="70"/>
  <c r="V687" i="70"/>
  <c r="N687" i="70"/>
  <c r="J687" i="70"/>
  <c r="I687" i="70"/>
  <c r="H687" i="70"/>
  <c r="G687" i="70"/>
  <c r="F687" i="70"/>
  <c r="E687" i="70"/>
  <c r="D687" i="70"/>
  <c r="C687" i="70"/>
  <c r="V686" i="70"/>
  <c r="N686" i="70"/>
  <c r="J686" i="70"/>
  <c r="I686" i="70"/>
  <c r="H686" i="70"/>
  <c r="G686" i="70"/>
  <c r="F686" i="70"/>
  <c r="E686" i="70"/>
  <c r="D686" i="70"/>
  <c r="C686" i="70"/>
  <c r="V685" i="70"/>
  <c r="N685" i="70"/>
  <c r="J685" i="70"/>
  <c r="I685" i="70"/>
  <c r="H685" i="70"/>
  <c r="G685" i="70"/>
  <c r="F685" i="70"/>
  <c r="E685" i="70"/>
  <c r="D685" i="70"/>
  <c r="C685" i="70"/>
  <c r="V684" i="70"/>
  <c r="N684" i="70"/>
  <c r="J684" i="70"/>
  <c r="I684" i="70"/>
  <c r="H684" i="70"/>
  <c r="G684" i="70"/>
  <c r="F684" i="70"/>
  <c r="E684" i="70"/>
  <c r="D684" i="70"/>
  <c r="C684" i="70"/>
  <c r="V683" i="70"/>
  <c r="N683" i="70"/>
  <c r="J683" i="70"/>
  <c r="I683" i="70"/>
  <c r="H683" i="70"/>
  <c r="G683" i="70"/>
  <c r="F683" i="70"/>
  <c r="E683" i="70"/>
  <c r="D683" i="70"/>
  <c r="C683" i="70"/>
  <c r="V682" i="70"/>
  <c r="N682" i="70"/>
  <c r="J682" i="70"/>
  <c r="I682" i="70"/>
  <c r="H682" i="70"/>
  <c r="G682" i="70"/>
  <c r="F682" i="70"/>
  <c r="E682" i="70"/>
  <c r="D682" i="70"/>
  <c r="C682" i="70"/>
  <c r="V681" i="70"/>
  <c r="N681" i="70"/>
  <c r="J681" i="70"/>
  <c r="I681" i="70"/>
  <c r="H681" i="70"/>
  <c r="G681" i="70"/>
  <c r="F681" i="70"/>
  <c r="E681" i="70"/>
  <c r="D681" i="70"/>
  <c r="C681" i="70"/>
  <c r="V680" i="70"/>
  <c r="N680" i="70"/>
  <c r="J680" i="70"/>
  <c r="I680" i="70"/>
  <c r="H680" i="70"/>
  <c r="G680" i="70"/>
  <c r="F680" i="70"/>
  <c r="E680" i="70"/>
  <c r="D680" i="70"/>
  <c r="C680" i="70"/>
  <c r="V679" i="70"/>
  <c r="N679" i="70"/>
  <c r="J679" i="70"/>
  <c r="I679" i="70"/>
  <c r="H679" i="70"/>
  <c r="G679" i="70"/>
  <c r="F679" i="70"/>
  <c r="E679" i="70"/>
  <c r="D679" i="70"/>
  <c r="C679" i="70"/>
  <c r="V678" i="70"/>
  <c r="N678" i="70"/>
  <c r="J678" i="70"/>
  <c r="I678" i="70"/>
  <c r="H678" i="70"/>
  <c r="G678" i="70"/>
  <c r="F678" i="70"/>
  <c r="E678" i="70"/>
  <c r="D678" i="70"/>
  <c r="C678" i="70"/>
  <c r="V677" i="70"/>
  <c r="N677" i="70"/>
  <c r="J677" i="70"/>
  <c r="I677" i="70"/>
  <c r="H677" i="70"/>
  <c r="G677" i="70"/>
  <c r="F677" i="70"/>
  <c r="E677" i="70"/>
  <c r="D677" i="70"/>
  <c r="C677" i="70"/>
  <c r="V676" i="70"/>
  <c r="N676" i="70"/>
  <c r="J676" i="70"/>
  <c r="I676" i="70"/>
  <c r="H676" i="70"/>
  <c r="G676" i="70"/>
  <c r="F676" i="70"/>
  <c r="E676" i="70"/>
  <c r="D676" i="70"/>
  <c r="C676" i="70"/>
  <c r="V675" i="70"/>
  <c r="N675" i="70"/>
  <c r="J675" i="70"/>
  <c r="I675" i="70"/>
  <c r="H675" i="70"/>
  <c r="G675" i="70"/>
  <c r="F675" i="70"/>
  <c r="E675" i="70"/>
  <c r="D675" i="70"/>
  <c r="C675" i="70"/>
  <c r="V674" i="70"/>
  <c r="N674" i="70"/>
  <c r="J674" i="70"/>
  <c r="I674" i="70"/>
  <c r="H674" i="70"/>
  <c r="G674" i="70"/>
  <c r="F674" i="70"/>
  <c r="E674" i="70"/>
  <c r="D674" i="70"/>
  <c r="C674" i="70"/>
  <c r="V673" i="70"/>
  <c r="N673" i="70"/>
  <c r="J673" i="70"/>
  <c r="I673" i="70"/>
  <c r="H673" i="70"/>
  <c r="G673" i="70"/>
  <c r="F673" i="70"/>
  <c r="E673" i="70"/>
  <c r="D673" i="70"/>
  <c r="C673" i="70"/>
  <c r="V672" i="70"/>
  <c r="N672" i="70"/>
  <c r="J672" i="70"/>
  <c r="I672" i="70"/>
  <c r="H672" i="70"/>
  <c r="G672" i="70"/>
  <c r="F672" i="70"/>
  <c r="E672" i="70"/>
  <c r="D672" i="70"/>
  <c r="C672" i="70"/>
  <c r="V671" i="70"/>
  <c r="N671" i="70"/>
  <c r="J671" i="70"/>
  <c r="I671" i="70"/>
  <c r="H671" i="70"/>
  <c r="G671" i="70"/>
  <c r="F671" i="70"/>
  <c r="E671" i="70"/>
  <c r="D671" i="70"/>
  <c r="C671" i="70"/>
  <c r="V670" i="70"/>
  <c r="N670" i="70"/>
  <c r="J670" i="70"/>
  <c r="I670" i="70"/>
  <c r="H670" i="70"/>
  <c r="G670" i="70"/>
  <c r="F670" i="70"/>
  <c r="E670" i="70"/>
  <c r="D670" i="70"/>
  <c r="C670" i="70"/>
  <c r="V669" i="70"/>
  <c r="N669" i="70"/>
  <c r="J669" i="70"/>
  <c r="I669" i="70"/>
  <c r="H669" i="70"/>
  <c r="G669" i="70"/>
  <c r="F669" i="70"/>
  <c r="E669" i="70"/>
  <c r="D669" i="70"/>
  <c r="C669" i="70"/>
  <c r="V668" i="70"/>
  <c r="N668" i="70"/>
  <c r="J668" i="70"/>
  <c r="I668" i="70"/>
  <c r="H668" i="70"/>
  <c r="G668" i="70"/>
  <c r="F668" i="70"/>
  <c r="E668" i="70"/>
  <c r="D668" i="70"/>
  <c r="C668" i="70"/>
  <c r="V667" i="70"/>
  <c r="N667" i="70"/>
  <c r="J667" i="70"/>
  <c r="I667" i="70"/>
  <c r="H667" i="70"/>
  <c r="G667" i="70"/>
  <c r="F667" i="70"/>
  <c r="E667" i="70"/>
  <c r="D667" i="70"/>
  <c r="C667" i="70"/>
  <c r="V666" i="70"/>
  <c r="N666" i="70"/>
  <c r="J666" i="70"/>
  <c r="I666" i="70"/>
  <c r="H666" i="70"/>
  <c r="G666" i="70"/>
  <c r="F666" i="70"/>
  <c r="E666" i="70"/>
  <c r="D666" i="70"/>
  <c r="C666" i="70"/>
  <c r="V665" i="70"/>
  <c r="N665" i="70"/>
  <c r="J665" i="70"/>
  <c r="I665" i="70"/>
  <c r="H665" i="70"/>
  <c r="G665" i="70"/>
  <c r="F665" i="70"/>
  <c r="E665" i="70"/>
  <c r="D665" i="70"/>
  <c r="C665" i="70"/>
  <c r="V664" i="70"/>
  <c r="N664" i="70"/>
  <c r="J664" i="70"/>
  <c r="I664" i="70"/>
  <c r="H664" i="70"/>
  <c r="G664" i="70"/>
  <c r="F664" i="70"/>
  <c r="E664" i="70"/>
  <c r="D664" i="70"/>
  <c r="C664" i="70"/>
  <c r="V663" i="70"/>
  <c r="N663" i="70"/>
  <c r="J663" i="70"/>
  <c r="I663" i="70"/>
  <c r="H663" i="70"/>
  <c r="G663" i="70"/>
  <c r="F663" i="70"/>
  <c r="E663" i="70"/>
  <c r="D663" i="70"/>
  <c r="C663" i="70"/>
  <c r="V662" i="70"/>
  <c r="N662" i="70"/>
  <c r="J662" i="70"/>
  <c r="I662" i="70"/>
  <c r="H662" i="70"/>
  <c r="G662" i="70"/>
  <c r="F662" i="70"/>
  <c r="E662" i="70"/>
  <c r="D662" i="70"/>
  <c r="C662" i="70"/>
  <c r="V661" i="70"/>
  <c r="N661" i="70"/>
  <c r="J661" i="70"/>
  <c r="I661" i="70"/>
  <c r="H661" i="70"/>
  <c r="G661" i="70"/>
  <c r="F661" i="70"/>
  <c r="E661" i="70"/>
  <c r="D661" i="70"/>
  <c r="C661" i="70"/>
  <c r="V660" i="70"/>
  <c r="N660" i="70"/>
  <c r="J660" i="70"/>
  <c r="I660" i="70"/>
  <c r="H660" i="70"/>
  <c r="G660" i="70"/>
  <c r="F660" i="70"/>
  <c r="E660" i="70"/>
  <c r="D660" i="70"/>
  <c r="C660" i="70"/>
  <c r="V659" i="70"/>
  <c r="N659" i="70"/>
  <c r="J659" i="70"/>
  <c r="I659" i="70"/>
  <c r="H659" i="70"/>
  <c r="G659" i="70"/>
  <c r="F659" i="70"/>
  <c r="E659" i="70"/>
  <c r="D659" i="70"/>
  <c r="C659" i="70"/>
  <c r="V658" i="70"/>
  <c r="N658" i="70"/>
  <c r="J658" i="70"/>
  <c r="I658" i="70"/>
  <c r="H658" i="70"/>
  <c r="G658" i="70"/>
  <c r="F658" i="70"/>
  <c r="E658" i="70"/>
  <c r="D658" i="70"/>
  <c r="C658" i="70"/>
  <c r="V657" i="70"/>
  <c r="N657" i="70"/>
  <c r="J657" i="70"/>
  <c r="I657" i="70"/>
  <c r="H657" i="70"/>
  <c r="G657" i="70"/>
  <c r="F657" i="70"/>
  <c r="E657" i="70"/>
  <c r="D657" i="70"/>
  <c r="C657" i="70"/>
  <c r="V656" i="70"/>
  <c r="N656" i="70"/>
  <c r="J656" i="70"/>
  <c r="I656" i="70"/>
  <c r="H656" i="70"/>
  <c r="G656" i="70"/>
  <c r="F656" i="70"/>
  <c r="E656" i="70"/>
  <c r="D656" i="70"/>
  <c r="C656" i="70"/>
  <c r="V655" i="70"/>
  <c r="N655" i="70"/>
  <c r="J655" i="70"/>
  <c r="I655" i="70"/>
  <c r="H655" i="70"/>
  <c r="G655" i="70"/>
  <c r="F655" i="70"/>
  <c r="E655" i="70"/>
  <c r="D655" i="70"/>
  <c r="C655" i="70"/>
  <c r="V654" i="70"/>
  <c r="N654" i="70"/>
  <c r="J654" i="70"/>
  <c r="I654" i="70"/>
  <c r="H654" i="70"/>
  <c r="G654" i="70"/>
  <c r="F654" i="70"/>
  <c r="E654" i="70"/>
  <c r="D654" i="70"/>
  <c r="C654" i="70"/>
  <c r="V653" i="70"/>
  <c r="N653" i="70"/>
  <c r="J653" i="70"/>
  <c r="I653" i="70"/>
  <c r="H653" i="70"/>
  <c r="G653" i="70"/>
  <c r="F653" i="70"/>
  <c r="E653" i="70"/>
  <c r="D653" i="70"/>
  <c r="C653" i="70"/>
  <c r="V652" i="70"/>
  <c r="N652" i="70"/>
  <c r="J652" i="70"/>
  <c r="I652" i="70"/>
  <c r="H652" i="70"/>
  <c r="G652" i="70"/>
  <c r="F652" i="70"/>
  <c r="E652" i="70"/>
  <c r="D652" i="70"/>
  <c r="C652" i="70"/>
  <c r="V651" i="70"/>
  <c r="N651" i="70"/>
  <c r="J651" i="70"/>
  <c r="I651" i="70"/>
  <c r="H651" i="70"/>
  <c r="G651" i="70"/>
  <c r="F651" i="70"/>
  <c r="E651" i="70"/>
  <c r="D651" i="70"/>
  <c r="C651" i="70"/>
  <c r="V650" i="70"/>
  <c r="N650" i="70"/>
  <c r="J650" i="70"/>
  <c r="I650" i="70"/>
  <c r="H650" i="70"/>
  <c r="G650" i="70"/>
  <c r="F650" i="70"/>
  <c r="E650" i="70"/>
  <c r="D650" i="70"/>
  <c r="C650" i="70"/>
  <c r="V649" i="70"/>
  <c r="N649" i="70"/>
  <c r="J649" i="70"/>
  <c r="I649" i="70"/>
  <c r="H649" i="70"/>
  <c r="G649" i="70"/>
  <c r="F649" i="70"/>
  <c r="E649" i="70"/>
  <c r="D649" i="70"/>
  <c r="C649" i="70"/>
  <c r="V648" i="70"/>
  <c r="N648" i="70"/>
  <c r="J648" i="70"/>
  <c r="I648" i="70"/>
  <c r="H648" i="70"/>
  <c r="G648" i="70"/>
  <c r="F648" i="70"/>
  <c r="E648" i="70"/>
  <c r="D648" i="70"/>
  <c r="C648" i="70"/>
  <c r="V647" i="70"/>
  <c r="N647" i="70"/>
  <c r="J647" i="70"/>
  <c r="I647" i="70"/>
  <c r="H647" i="70"/>
  <c r="G647" i="70"/>
  <c r="F647" i="70"/>
  <c r="E647" i="70"/>
  <c r="D647" i="70"/>
  <c r="C647" i="70"/>
  <c r="V646" i="70"/>
  <c r="N646" i="70"/>
  <c r="J646" i="70"/>
  <c r="I646" i="70"/>
  <c r="H646" i="70"/>
  <c r="G646" i="70"/>
  <c r="F646" i="70"/>
  <c r="E646" i="70"/>
  <c r="D646" i="70"/>
  <c r="C646" i="70"/>
  <c r="V645" i="70"/>
  <c r="N645" i="70"/>
  <c r="J645" i="70"/>
  <c r="I645" i="70"/>
  <c r="H645" i="70"/>
  <c r="G645" i="70"/>
  <c r="F645" i="70"/>
  <c r="E645" i="70"/>
  <c r="D645" i="70"/>
  <c r="C645" i="70"/>
  <c r="V644" i="70"/>
  <c r="N644" i="70"/>
  <c r="J644" i="70"/>
  <c r="I644" i="70"/>
  <c r="H644" i="70"/>
  <c r="G644" i="70"/>
  <c r="F644" i="70"/>
  <c r="E644" i="70"/>
  <c r="D644" i="70"/>
  <c r="C644" i="70"/>
  <c r="V643" i="70"/>
  <c r="N643" i="70"/>
  <c r="J643" i="70"/>
  <c r="I643" i="70"/>
  <c r="H643" i="70"/>
  <c r="G643" i="70"/>
  <c r="F643" i="70"/>
  <c r="E643" i="70"/>
  <c r="D643" i="70"/>
  <c r="C643" i="70"/>
  <c r="V642" i="70"/>
  <c r="N642" i="70"/>
  <c r="J642" i="70"/>
  <c r="I642" i="70"/>
  <c r="H642" i="70"/>
  <c r="G642" i="70"/>
  <c r="F642" i="70"/>
  <c r="E642" i="70"/>
  <c r="D642" i="70"/>
  <c r="C642" i="70"/>
  <c r="V641" i="70"/>
  <c r="N641" i="70"/>
  <c r="J641" i="70"/>
  <c r="I641" i="70"/>
  <c r="H641" i="70"/>
  <c r="G641" i="70"/>
  <c r="F641" i="70"/>
  <c r="E641" i="70"/>
  <c r="D641" i="70"/>
  <c r="C641" i="70"/>
  <c r="V640" i="70"/>
  <c r="N640" i="70"/>
  <c r="J640" i="70"/>
  <c r="I640" i="70"/>
  <c r="H640" i="70"/>
  <c r="G640" i="70"/>
  <c r="F640" i="70"/>
  <c r="E640" i="70"/>
  <c r="D640" i="70"/>
  <c r="C640" i="70"/>
  <c r="V639" i="70"/>
  <c r="N639" i="70"/>
  <c r="J639" i="70"/>
  <c r="I639" i="70"/>
  <c r="H639" i="70"/>
  <c r="G639" i="70"/>
  <c r="F639" i="70"/>
  <c r="E639" i="70"/>
  <c r="D639" i="70"/>
  <c r="C639" i="70"/>
  <c r="V638" i="70"/>
  <c r="N638" i="70"/>
  <c r="J638" i="70"/>
  <c r="I638" i="70"/>
  <c r="H638" i="70"/>
  <c r="G638" i="70"/>
  <c r="F638" i="70"/>
  <c r="E638" i="70"/>
  <c r="D638" i="70"/>
  <c r="C638" i="70"/>
  <c r="V637" i="70"/>
  <c r="N637" i="70"/>
  <c r="J637" i="70"/>
  <c r="I637" i="70"/>
  <c r="H637" i="70"/>
  <c r="G637" i="70"/>
  <c r="F637" i="70"/>
  <c r="E637" i="70"/>
  <c r="D637" i="70"/>
  <c r="C637" i="70"/>
  <c r="V636" i="70"/>
  <c r="N636" i="70"/>
  <c r="J636" i="70"/>
  <c r="I636" i="70"/>
  <c r="H636" i="70"/>
  <c r="G636" i="70"/>
  <c r="F636" i="70"/>
  <c r="E636" i="70"/>
  <c r="D636" i="70"/>
  <c r="C636" i="70"/>
  <c r="V635" i="70"/>
  <c r="N635" i="70"/>
  <c r="J635" i="70"/>
  <c r="I635" i="70"/>
  <c r="H635" i="70"/>
  <c r="G635" i="70"/>
  <c r="F635" i="70"/>
  <c r="E635" i="70"/>
  <c r="D635" i="70"/>
  <c r="C635" i="70"/>
  <c r="V634" i="70"/>
  <c r="N634" i="70"/>
  <c r="J634" i="70"/>
  <c r="I634" i="70"/>
  <c r="H634" i="70"/>
  <c r="G634" i="70"/>
  <c r="F634" i="70"/>
  <c r="E634" i="70"/>
  <c r="D634" i="70"/>
  <c r="C634" i="70"/>
  <c r="V633" i="70"/>
  <c r="N633" i="70"/>
  <c r="J633" i="70"/>
  <c r="I633" i="70"/>
  <c r="H633" i="70"/>
  <c r="G633" i="70"/>
  <c r="F633" i="70"/>
  <c r="E633" i="70"/>
  <c r="D633" i="70"/>
  <c r="C633" i="70"/>
  <c r="V632" i="70"/>
  <c r="N632" i="70"/>
  <c r="J632" i="70"/>
  <c r="I632" i="70"/>
  <c r="H632" i="70"/>
  <c r="G632" i="70"/>
  <c r="F632" i="70"/>
  <c r="E632" i="70"/>
  <c r="D632" i="70"/>
  <c r="C632" i="70"/>
  <c r="V631" i="70"/>
  <c r="N631" i="70"/>
  <c r="J631" i="70"/>
  <c r="I631" i="70"/>
  <c r="H631" i="70"/>
  <c r="G631" i="70"/>
  <c r="F631" i="70"/>
  <c r="E631" i="70"/>
  <c r="D631" i="70"/>
  <c r="C631" i="70"/>
  <c r="V630" i="70"/>
  <c r="N630" i="70"/>
  <c r="J630" i="70"/>
  <c r="I630" i="70"/>
  <c r="H630" i="70"/>
  <c r="G630" i="70"/>
  <c r="F630" i="70"/>
  <c r="E630" i="70"/>
  <c r="D630" i="70"/>
  <c r="C630" i="70"/>
  <c r="V629" i="70"/>
  <c r="N629" i="70"/>
  <c r="J629" i="70"/>
  <c r="I629" i="70"/>
  <c r="H629" i="70"/>
  <c r="G629" i="70"/>
  <c r="F629" i="70"/>
  <c r="E629" i="70"/>
  <c r="D629" i="70"/>
  <c r="C629" i="70"/>
  <c r="V628" i="70"/>
  <c r="N628" i="70"/>
  <c r="J628" i="70"/>
  <c r="I628" i="70"/>
  <c r="H628" i="70"/>
  <c r="G628" i="70"/>
  <c r="F628" i="70"/>
  <c r="E628" i="70"/>
  <c r="D628" i="70"/>
  <c r="C628" i="70"/>
  <c r="V627" i="70"/>
  <c r="N627" i="70"/>
  <c r="J627" i="70"/>
  <c r="I627" i="70"/>
  <c r="H627" i="70"/>
  <c r="G627" i="70"/>
  <c r="F627" i="70"/>
  <c r="E627" i="70"/>
  <c r="D627" i="70"/>
  <c r="C627" i="70"/>
  <c r="V626" i="70"/>
  <c r="N626" i="70"/>
  <c r="J626" i="70"/>
  <c r="I626" i="70"/>
  <c r="H626" i="70"/>
  <c r="G626" i="70"/>
  <c r="F626" i="70"/>
  <c r="E626" i="70"/>
  <c r="D626" i="70"/>
  <c r="C626" i="70"/>
  <c r="V625" i="70"/>
  <c r="N625" i="70"/>
  <c r="J625" i="70"/>
  <c r="I625" i="70"/>
  <c r="H625" i="70"/>
  <c r="G625" i="70"/>
  <c r="F625" i="70"/>
  <c r="E625" i="70"/>
  <c r="D625" i="70"/>
  <c r="C625" i="70"/>
  <c r="V624" i="70"/>
  <c r="N624" i="70"/>
  <c r="J624" i="70"/>
  <c r="I624" i="70"/>
  <c r="H624" i="70"/>
  <c r="G624" i="70"/>
  <c r="F624" i="70"/>
  <c r="E624" i="70"/>
  <c r="D624" i="70"/>
  <c r="C624" i="70"/>
  <c r="V623" i="70"/>
  <c r="N623" i="70"/>
  <c r="J623" i="70"/>
  <c r="I623" i="70"/>
  <c r="H623" i="70"/>
  <c r="G623" i="70"/>
  <c r="F623" i="70"/>
  <c r="E623" i="70"/>
  <c r="D623" i="70"/>
  <c r="C623" i="70"/>
  <c r="V622" i="70"/>
  <c r="N622" i="70"/>
  <c r="J622" i="70"/>
  <c r="I622" i="70"/>
  <c r="H622" i="70"/>
  <c r="G622" i="70"/>
  <c r="F622" i="70"/>
  <c r="E622" i="70"/>
  <c r="D622" i="70"/>
  <c r="C622" i="70"/>
  <c r="V621" i="70"/>
  <c r="N621" i="70"/>
  <c r="J621" i="70"/>
  <c r="I621" i="70"/>
  <c r="H621" i="70"/>
  <c r="G621" i="70"/>
  <c r="F621" i="70"/>
  <c r="E621" i="70"/>
  <c r="D621" i="70"/>
  <c r="C621" i="70"/>
  <c r="V620" i="70"/>
  <c r="N620" i="70"/>
  <c r="J620" i="70"/>
  <c r="I620" i="70"/>
  <c r="H620" i="70"/>
  <c r="G620" i="70"/>
  <c r="F620" i="70"/>
  <c r="E620" i="70"/>
  <c r="D620" i="70"/>
  <c r="C620" i="70"/>
  <c r="V619" i="70"/>
  <c r="N619" i="70"/>
  <c r="J619" i="70"/>
  <c r="I619" i="70"/>
  <c r="H619" i="70"/>
  <c r="G619" i="70"/>
  <c r="F619" i="70"/>
  <c r="E619" i="70"/>
  <c r="D619" i="70"/>
  <c r="C619" i="70"/>
  <c r="V618" i="70"/>
  <c r="N618" i="70"/>
  <c r="J618" i="70"/>
  <c r="I618" i="70"/>
  <c r="H618" i="70"/>
  <c r="G618" i="70"/>
  <c r="F618" i="70"/>
  <c r="E618" i="70"/>
  <c r="D618" i="70"/>
  <c r="C618" i="70"/>
  <c r="V617" i="70"/>
  <c r="N617" i="70"/>
  <c r="J617" i="70"/>
  <c r="I617" i="70"/>
  <c r="H617" i="70"/>
  <c r="G617" i="70"/>
  <c r="F617" i="70"/>
  <c r="E617" i="70"/>
  <c r="D617" i="70"/>
  <c r="C617" i="70"/>
  <c r="V616" i="70"/>
  <c r="N616" i="70"/>
  <c r="J616" i="70"/>
  <c r="I616" i="70"/>
  <c r="H616" i="70"/>
  <c r="G616" i="70"/>
  <c r="F616" i="70"/>
  <c r="E616" i="70"/>
  <c r="D616" i="70"/>
  <c r="C616" i="70"/>
  <c r="V615" i="70"/>
  <c r="N615" i="70"/>
  <c r="J615" i="70"/>
  <c r="I615" i="70"/>
  <c r="H615" i="70"/>
  <c r="G615" i="70"/>
  <c r="F615" i="70"/>
  <c r="E615" i="70"/>
  <c r="D615" i="70"/>
  <c r="C615" i="70"/>
  <c r="V614" i="70"/>
  <c r="N614" i="70"/>
  <c r="J614" i="70"/>
  <c r="I614" i="70"/>
  <c r="H614" i="70"/>
  <c r="G614" i="70"/>
  <c r="F614" i="70"/>
  <c r="E614" i="70"/>
  <c r="D614" i="70"/>
  <c r="C614" i="70"/>
  <c r="V613" i="70"/>
  <c r="N613" i="70"/>
  <c r="J613" i="70"/>
  <c r="I613" i="70"/>
  <c r="H613" i="70"/>
  <c r="G613" i="70"/>
  <c r="F613" i="70"/>
  <c r="E613" i="70"/>
  <c r="D613" i="70"/>
  <c r="C613" i="70"/>
  <c r="V612" i="70"/>
  <c r="N612" i="70"/>
  <c r="J612" i="70"/>
  <c r="I612" i="70"/>
  <c r="H612" i="70"/>
  <c r="G612" i="70"/>
  <c r="F612" i="70"/>
  <c r="E612" i="70"/>
  <c r="D612" i="70"/>
  <c r="C612" i="70"/>
  <c r="V611" i="70"/>
  <c r="N611" i="70"/>
  <c r="J611" i="70"/>
  <c r="I611" i="70"/>
  <c r="H611" i="70"/>
  <c r="G611" i="70"/>
  <c r="F611" i="70"/>
  <c r="E611" i="70"/>
  <c r="D611" i="70"/>
  <c r="C611" i="70"/>
  <c r="V610" i="70"/>
  <c r="N610" i="70"/>
  <c r="J610" i="70"/>
  <c r="I610" i="70"/>
  <c r="H610" i="70"/>
  <c r="G610" i="70"/>
  <c r="F610" i="70"/>
  <c r="E610" i="70"/>
  <c r="D610" i="70"/>
  <c r="C610" i="70"/>
  <c r="V609" i="70"/>
  <c r="N609" i="70"/>
  <c r="J609" i="70"/>
  <c r="I609" i="70"/>
  <c r="H609" i="70"/>
  <c r="G609" i="70"/>
  <c r="F609" i="70"/>
  <c r="E609" i="70"/>
  <c r="D609" i="70"/>
  <c r="C609" i="70"/>
  <c r="V608" i="70"/>
  <c r="N608" i="70"/>
  <c r="J608" i="70"/>
  <c r="I608" i="70"/>
  <c r="H608" i="70"/>
  <c r="G608" i="70"/>
  <c r="F608" i="70"/>
  <c r="E608" i="70"/>
  <c r="D608" i="70"/>
  <c r="C608" i="70"/>
  <c r="V607" i="70"/>
  <c r="N607" i="70"/>
  <c r="J607" i="70"/>
  <c r="I607" i="70"/>
  <c r="H607" i="70"/>
  <c r="G607" i="70"/>
  <c r="F607" i="70"/>
  <c r="E607" i="70"/>
  <c r="D607" i="70"/>
  <c r="C607" i="70"/>
  <c r="V606" i="70"/>
  <c r="N606" i="70"/>
  <c r="J606" i="70"/>
  <c r="I606" i="70"/>
  <c r="H606" i="70"/>
  <c r="G606" i="70"/>
  <c r="F606" i="70"/>
  <c r="E606" i="70"/>
  <c r="D606" i="70"/>
  <c r="C606" i="70"/>
  <c r="V605" i="70"/>
  <c r="N605" i="70"/>
  <c r="J605" i="70"/>
  <c r="I605" i="70"/>
  <c r="H605" i="70"/>
  <c r="G605" i="70"/>
  <c r="F605" i="70"/>
  <c r="E605" i="70"/>
  <c r="D605" i="70"/>
  <c r="C605" i="70"/>
  <c r="V604" i="70"/>
  <c r="N604" i="70"/>
  <c r="J604" i="70"/>
  <c r="I604" i="70"/>
  <c r="H604" i="70"/>
  <c r="G604" i="70"/>
  <c r="F604" i="70"/>
  <c r="E604" i="70"/>
  <c r="D604" i="70"/>
  <c r="C604" i="70"/>
  <c r="V603" i="70"/>
  <c r="N603" i="70"/>
  <c r="J603" i="70"/>
  <c r="I603" i="70"/>
  <c r="H603" i="70"/>
  <c r="G603" i="70"/>
  <c r="F603" i="70"/>
  <c r="E603" i="70"/>
  <c r="D603" i="70"/>
  <c r="C603" i="70"/>
  <c r="V602" i="70"/>
  <c r="N602" i="70"/>
  <c r="J602" i="70"/>
  <c r="I602" i="70"/>
  <c r="H602" i="70"/>
  <c r="G602" i="70"/>
  <c r="F602" i="70"/>
  <c r="E602" i="70"/>
  <c r="D602" i="70"/>
  <c r="C602" i="70"/>
  <c r="V601" i="70"/>
  <c r="N601" i="70"/>
  <c r="J601" i="70"/>
  <c r="I601" i="70"/>
  <c r="H601" i="70"/>
  <c r="G601" i="70"/>
  <c r="F601" i="70"/>
  <c r="E601" i="70"/>
  <c r="D601" i="70"/>
  <c r="C601" i="70"/>
  <c r="V600" i="70"/>
  <c r="N600" i="70"/>
  <c r="J600" i="70"/>
  <c r="I600" i="70"/>
  <c r="H600" i="70"/>
  <c r="G600" i="70"/>
  <c r="F600" i="70"/>
  <c r="E600" i="70"/>
  <c r="D600" i="70"/>
  <c r="C600" i="70"/>
  <c r="V599" i="70"/>
  <c r="N599" i="70"/>
  <c r="J599" i="70"/>
  <c r="I599" i="70"/>
  <c r="H599" i="70"/>
  <c r="G599" i="70"/>
  <c r="F599" i="70"/>
  <c r="E599" i="70"/>
  <c r="D599" i="70"/>
  <c r="C599" i="70"/>
  <c r="V598" i="70"/>
  <c r="N598" i="70"/>
  <c r="J598" i="70"/>
  <c r="I598" i="70"/>
  <c r="H598" i="70"/>
  <c r="G598" i="70"/>
  <c r="F598" i="70"/>
  <c r="E598" i="70"/>
  <c r="D598" i="70"/>
  <c r="C598" i="70"/>
  <c r="V597" i="70"/>
  <c r="N597" i="70"/>
  <c r="J597" i="70"/>
  <c r="I597" i="70"/>
  <c r="H597" i="70"/>
  <c r="G597" i="70"/>
  <c r="F597" i="70"/>
  <c r="E597" i="70"/>
  <c r="D597" i="70"/>
  <c r="C597" i="70"/>
  <c r="V596" i="70"/>
  <c r="N596" i="70"/>
  <c r="J596" i="70"/>
  <c r="I596" i="70"/>
  <c r="H596" i="70"/>
  <c r="G596" i="70"/>
  <c r="F596" i="70"/>
  <c r="E596" i="70"/>
  <c r="D596" i="70"/>
  <c r="C596" i="70"/>
  <c r="V595" i="70"/>
  <c r="N595" i="70"/>
  <c r="J595" i="70"/>
  <c r="I595" i="70"/>
  <c r="H595" i="70"/>
  <c r="G595" i="70"/>
  <c r="F595" i="70"/>
  <c r="E595" i="70"/>
  <c r="D595" i="70"/>
  <c r="C595" i="70"/>
  <c r="V594" i="70"/>
  <c r="N594" i="70"/>
  <c r="J594" i="70"/>
  <c r="I594" i="70"/>
  <c r="H594" i="70"/>
  <c r="G594" i="70"/>
  <c r="F594" i="70"/>
  <c r="E594" i="70"/>
  <c r="D594" i="70"/>
  <c r="C594" i="70"/>
  <c r="V593" i="70"/>
  <c r="N593" i="70"/>
  <c r="J593" i="70"/>
  <c r="I593" i="70"/>
  <c r="H593" i="70"/>
  <c r="G593" i="70"/>
  <c r="F593" i="70"/>
  <c r="E593" i="70"/>
  <c r="D593" i="70"/>
  <c r="C593" i="70"/>
  <c r="V592" i="70"/>
  <c r="N592" i="70"/>
  <c r="J592" i="70"/>
  <c r="I592" i="70"/>
  <c r="H592" i="70"/>
  <c r="G592" i="70"/>
  <c r="F592" i="70"/>
  <c r="E592" i="70"/>
  <c r="D592" i="70"/>
  <c r="C592" i="70"/>
  <c r="V591" i="70"/>
  <c r="N591" i="70"/>
  <c r="J591" i="70"/>
  <c r="I591" i="70"/>
  <c r="H591" i="70"/>
  <c r="G591" i="70"/>
  <c r="F591" i="70"/>
  <c r="E591" i="70"/>
  <c r="D591" i="70"/>
  <c r="C591" i="70"/>
  <c r="V590" i="70"/>
  <c r="N590" i="70"/>
  <c r="J590" i="70"/>
  <c r="I590" i="70"/>
  <c r="H590" i="70"/>
  <c r="G590" i="70"/>
  <c r="F590" i="70"/>
  <c r="E590" i="70"/>
  <c r="D590" i="70"/>
  <c r="C590" i="70"/>
  <c r="V589" i="70"/>
  <c r="N589" i="70"/>
  <c r="J589" i="70"/>
  <c r="I589" i="70"/>
  <c r="H589" i="70"/>
  <c r="G589" i="70"/>
  <c r="F589" i="70"/>
  <c r="E589" i="70"/>
  <c r="D589" i="70"/>
  <c r="C589" i="70"/>
  <c r="V588" i="70"/>
  <c r="N588" i="70"/>
  <c r="J588" i="70"/>
  <c r="I588" i="70"/>
  <c r="H588" i="70"/>
  <c r="G588" i="70"/>
  <c r="F588" i="70"/>
  <c r="E588" i="70"/>
  <c r="D588" i="70"/>
  <c r="C588" i="70"/>
  <c r="V587" i="70"/>
  <c r="N587" i="70"/>
  <c r="J587" i="70"/>
  <c r="I587" i="70"/>
  <c r="H587" i="70"/>
  <c r="G587" i="70"/>
  <c r="F587" i="70"/>
  <c r="E587" i="70"/>
  <c r="D587" i="70"/>
  <c r="C587" i="70"/>
  <c r="V586" i="70"/>
  <c r="N586" i="70"/>
  <c r="J586" i="70"/>
  <c r="I586" i="70"/>
  <c r="H586" i="70"/>
  <c r="G586" i="70"/>
  <c r="F586" i="70"/>
  <c r="E586" i="70"/>
  <c r="D586" i="70"/>
  <c r="C586" i="70"/>
  <c r="V585" i="70"/>
  <c r="N585" i="70"/>
  <c r="J585" i="70"/>
  <c r="I585" i="70"/>
  <c r="H585" i="70"/>
  <c r="G585" i="70"/>
  <c r="F585" i="70"/>
  <c r="E585" i="70"/>
  <c r="D585" i="70"/>
  <c r="C585" i="70"/>
  <c r="V584" i="70"/>
  <c r="N584" i="70"/>
  <c r="J584" i="70"/>
  <c r="I584" i="70"/>
  <c r="H584" i="70"/>
  <c r="G584" i="70"/>
  <c r="F584" i="70"/>
  <c r="E584" i="70"/>
  <c r="D584" i="70"/>
  <c r="C584" i="70"/>
  <c r="V583" i="70"/>
  <c r="N583" i="70"/>
  <c r="J583" i="70"/>
  <c r="I583" i="70"/>
  <c r="H583" i="70"/>
  <c r="G583" i="70"/>
  <c r="F583" i="70"/>
  <c r="E583" i="70"/>
  <c r="D583" i="70"/>
  <c r="C583" i="70"/>
  <c r="V582" i="70"/>
  <c r="N582" i="70"/>
  <c r="J582" i="70"/>
  <c r="I582" i="70"/>
  <c r="H582" i="70"/>
  <c r="G582" i="70"/>
  <c r="F582" i="70"/>
  <c r="E582" i="70"/>
  <c r="D582" i="70"/>
  <c r="C582" i="70"/>
  <c r="V581" i="70"/>
  <c r="N581" i="70"/>
  <c r="J581" i="70"/>
  <c r="I581" i="70"/>
  <c r="H581" i="70"/>
  <c r="G581" i="70"/>
  <c r="F581" i="70"/>
  <c r="E581" i="70"/>
  <c r="D581" i="70"/>
  <c r="C581" i="70"/>
  <c r="V580" i="70"/>
  <c r="N580" i="70"/>
  <c r="J580" i="70"/>
  <c r="I580" i="70"/>
  <c r="H580" i="70"/>
  <c r="G580" i="70"/>
  <c r="F580" i="70"/>
  <c r="E580" i="70"/>
  <c r="D580" i="70"/>
  <c r="C580" i="70"/>
  <c r="V579" i="70"/>
  <c r="N579" i="70"/>
  <c r="J579" i="70"/>
  <c r="I579" i="70"/>
  <c r="H579" i="70"/>
  <c r="G579" i="70"/>
  <c r="F579" i="70"/>
  <c r="E579" i="70"/>
  <c r="D579" i="70"/>
  <c r="C579" i="70"/>
  <c r="V578" i="70"/>
  <c r="N578" i="70"/>
  <c r="J578" i="70"/>
  <c r="I578" i="70"/>
  <c r="H578" i="70"/>
  <c r="G578" i="70"/>
  <c r="F578" i="70"/>
  <c r="E578" i="70"/>
  <c r="D578" i="70"/>
  <c r="C578" i="70"/>
  <c r="V577" i="70"/>
  <c r="N577" i="70"/>
  <c r="J577" i="70"/>
  <c r="I577" i="70"/>
  <c r="H577" i="70"/>
  <c r="G577" i="70"/>
  <c r="F577" i="70"/>
  <c r="E577" i="70"/>
  <c r="D577" i="70"/>
  <c r="C577" i="70"/>
  <c r="V576" i="70"/>
  <c r="N576" i="70"/>
  <c r="J576" i="70"/>
  <c r="I576" i="70"/>
  <c r="H576" i="70"/>
  <c r="G576" i="70"/>
  <c r="F576" i="70"/>
  <c r="E576" i="70"/>
  <c r="D576" i="70"/>
  <c r="C576" i="70"/>
  <c r="V575" i="70"/>
  <c r="N575" i="70"/>
  <c r="J575" i="70"/>
  <c r="I575" i="70"/>
  <c r="H575" i="70"/>
  <c r="G575" i="70"/>
  <c r="F575" i="70"/>
  <c r="E575" i="70"/>
  <c r="D575" i="70"/>
  <c r="C575" i="70"/>
  <c r="V574" i="70"/>
  <c r="N574" i="70"/>
  <c r="J574" i="70"/>
  <c r="I574" i="70"/>
  <c r="H574" i="70"/>
  <c r="G574" i="70"/>
  <c r="F574" i="70"/>
  <c r="E574" i="70"/>
  <c r="D574" i="70"/>
  <c r="C574" i="70"/>
  <c r="V573" i="70"/>
  <c r="N573" i="70"/>
  <c r="J573" i="70"/>
  <c r="I573" i="70"/>
  <c r="H573" i="70"/>
  <c r="G573" i="70"/>
  <c r="F573" i="70"/>
  <c r="E573" i="70"/>
  <c r="D573" i="70"/>
  <c r="C573" i="70"/>
  <c r="V572" i="70"/>
  <c r="N572" i="70"/>
  <c r="J572" i="70"/>
  <c r="I572" i="70"/>
  <c r="H572" i="70"/>
  <c r="G572" i="70"/>
  <c r="F572" i="70"/>
  <c r="E572" i="70"/>
  <c r="D572" i="70"/>
  <c r="C572" i="70"/>
  <c r="V571" i="70"/>
  <c r="N571" i="70"/>
  <c r="J571" i="70"/>
  <c r="I571" i="70"/>
  <c r="H571" i="70"/>
  <c r="G571" i="70"/>
  <c r="F571" i="70"/>
  <c r="E571" i="70"/>
  <c r="D571" i="70"/>
  <c r="C571" i="70"/>
  <c r="V570" i="70"/>
  <c r="N570" i="70"/>
  <c r="J570" i="70"/>
  <c r="I570" i="70"/>
  <c r="H570" i="70"/>
  <c r="G570" i="70"/>
  <c r="F570" i="70"/>
  <c r="E570" i="70"/>
  <c r="D570" i="70"/>
  <c r="C570" i="70"/>
  <c r="V569" i="70"/>
  <c r="N569" i="70"/>
  <c r="J569" i="70"/>
  <c r="I569" i="70"/>
  <c r="H569" i="70"/>
  <c r="G569" i="70"/>
  <c r="F569" i="70"/>
  <c r="E569" i="70"/>
  <c r="D569" i="70"/>
  <c r="C569" i="70"/>
  <c r="V568" i="70"/>
  <c r="N568" i="70"/>
  <c r="J568" i="70"/>
  <c r="I568" i="70"/>
  <c r="H568" i="70"/>
  <c r="G568" i="70"/>
  <c r="F568" i="70"/>
  <c r="E568" i="70"/>
  <c r="D568" i="70"/>
  <c r="C568" i="70"/>
  <c r="V567" i="70"/>
  <c r="N567" i="70"/>
  <c r="J567" i="70"/>
  <c r="I567" i="70"/>
  <c r="H567" i="70"/>
  <c r="G567" i="70"/>
  <c r="F567" i="70"/>
  <c r="E567" i="70"/>
  <c r="D567" i="70"/>
  <c r="C567" i="70"/>
  <c r="V566" i="70"/>
  <c r="N566" i="70"/>
  <c r="J566" i="70"/>
  <c r="I566" i="70"/>
  <c r="H566" i="70"/>
  <c r="G566" i="70"/>
  <c r="F566" i="70"/>
  <c r="E566" i="70"/>
  <c r="D566" i="70"/>
  <c r="C566" i="70"/>
  <c r="V565" i="70"/>
  <c r="N565" i="70"/>
  <c r="J565" i="70"/>
  <c r="I565" i="70"/>
  <c r="H565" i="70"/>
  <c r="G565" i="70"/>
  <c r="F565" i="70"/>
  <c r="E565" i="70"/>
  <c r="D565" i="70"/>
  <c r="C565" i="70"/>
  <c r="V564" i="70"/>
  <c r="N564" i="70"/>
  <c r="J564" i="70"/>
  <c r="I564" i="70"/>
  <c r="H564" i="70"/>
  <c r="G564" i="70"/>
  <c r="F564" i="70"/>
  <c r="E564" i="70"/>
  <c r="D564" i="70"/>
  <c r="C564" i="70"/>
  <c r="V563" i="70"/>
  <c r="N563" i="70"/>
  <c r="J563" i="70"/>
  <c r="I563" i="70"/>
  <c r="H563" i="70"/>
  <c r="G563" i="70"/>
  <c r="F563" i="70"/>
  <c r="E563" i="70"/>
  <c r="D563" i="70"/>
  <c r="C563" i="70"/>
  <c r="V562" i="70"/>
  <c r="N562" i="70"/>
  <c r="J562" i="70"/>
  <c r="I562" i="70"/>
  <c r="H562" i="70"/>
  <c r="G562" i="70"/>
  <c r="F562" i="70"/>
  <c r="E562" i="70"/>
  <c r="D562" i="70"/>
  <c r="C562" i="70"/>
  <c r="V561" i="70"/>
  <c r="N561" i="70"/>
  <c r="J561" i="70"/>
  <c r="I561" i="70"/>
  <c r="H561" i="70"/>
  <c r="G561" i="70"/>
  <c r="F561" i="70"/>
  <c r="E561" i="70"/>
  <c r="D561" i="70"/>
  <c r="C561" i="70"/>
  <c r="V560" i="70"/>
  <c r="N560" i="70"/>
  <c r="J560" i="70"/>
  <c r="I560" i="70"/>
  <c r="H560" i="70"/>
  <c r="G560" i="70"/>
  <c r="F560" i="70"/>
  <c r="E560" i="70"/>
  <c r="D560" i="70"/>
  <c r="C560" i="70"/>
  <c r="V559" i="70"/>
  <c r="N559" i="70"/>
  <c r="J559" i="70"/>
  <c r="I559" i="70"/>
  <c r="H559" i="70"/>
  <c r="G559" i="70"/>
  <c r="F559" i="70"/>
  <c r="E559" i="70"/>
  <c r="D559" i="70"/>
  <c r="C559" i="70"/>
  <c r="V558" i="70"/>
  <c r="N558" i="70"/>
  <c r="J558" i="70"/>
  <c r="I558" i="70"/>
  <c r="H558" i="70"/>
  <c r="G558" i="70"/>
  <c r="F558" i="70"/>
  <c r="E558" i="70"/>
  <c r="D558" i="70"/>
  <c r="C558" i="70"/>
  <c r="V557" i="70"/>
  <c r="N557" i="70"/>
  <c r="J557" i="70"/>
  <c r="I557" i="70"/>
  <c r="H557" i="70"/>
  <c r="G557" i="70"/>
  <c r="F557" i="70"/>
  <c r="E557" i="70"/>
  <c r="D557" i="70"/>
  <c r="C557" i="70"/>
  <c r="V556" i="70"/>
  <c r="N556" i="70"/>
  <c r="J556" i="70"/>
  <c r="I556" i="70"/>
  <c r="H556" i="70"/>
  <c r="G556" i="70"/>
  <c r="F556" i="70"/>
  <c r="E556" i="70"/>
  <c r="D556" i="70"/>
  <c r="C556" i="70"/>
  <c r="V555" i="70"/>
  <c r="N555" i="70"/>
  <c r="J555" i="70"/>
  <c r="I555" i="70"/>
  <c r="H555" i="70"/>
  <c r="G555" i="70"/>
  <c r="F555" i="70"/>
  <c r="E555" i="70"/>
  <c r="D555" i="70"/>
  <c r="C555" i="70"/>
  <c r="V554" i="70"/>
  <c r="N554" i="70"/>
  <c r="J554" i="70"/>
  <c r="I554" i="70"/>
  <c r="H554" i="70"/>
  <c r="G554" i="70"/>
  <c r="F554" i="70"/>
  <c r="E554" i="70"/>
  <c r="D554" i="70"/>
  <c r="C554" i="70"/>
  <c r="V553" i="70"/>
  <c r="N553" i="70"/>
  <c r="J553" i="70"/>
  <c r="I553" i="70"/>
  <c r="H553" i="70"/>
  <c r="G553" i="70"/>
  <c r="F553" i="70"/>
  <c r="E553" i="70"/>
  <c r="D553" i="70"/>
  <c r="C553" i="70"/>
  <c r="V552" i="70"/>
  <c r="N552" i="70"/>
  <c r="M552" i="70"/>
  <c r="J552" i="70"/>
  <c r="I552" i="70"/>
  <c r="H552" i="70"/>
  <c r="G552" i="70"/>
  <c r="F552" i="70"/>
  <c r="E552" i="70"/>
  <c r="D552" i="70"/>
  <c r="C552" i="70"/>
  <c r="V551" i="70"/>
  <c r="N551" i="70"/>
  <c r="J551" i="70"/>
  <c r="I551" i="70"/>
  <c r="H551" i="70"/>
  <c r="G551" i="70"/>
  <c r="F551" i="70"/>
  <c r="E551" i="70"/>
  <c r="D551" i="70"/>
  <c r="C551" i="70"/>
  <c r="V550" i="70"/>
  <c r="N550" i="70"/>
  <c r="J550" i="70"/>
  <c r="I550" i="70"/>
  <c r="H550" i="70"/>
  <c r="G550" i="70"/>
  <c r="F550" i="70"/>
  <c r="E550" i="70"/>
  <c r="D550" i="70"/>
  <c r="C550" i="70"/>
  <c r="V549" i="70"/>
  <c r="N549" i="70"/>
  <c r="J549" i="70"/>
  <c r="I549" i="70"/>
  <c r="H549" i="70"/>
  <c r="G549" i="70"/>
  <c r="F549" i="70"/>
  <c r="E549" i="70"/>
  <c r="D549" i="70"/>
  <c r="C549" i="70"/>
  <c r="V548" i="70"/>
  <c r="N548" i="70"/>
  <c r="J548" i="70"/>
  <c r="I548" i="70"/>
  <c r="H548" i="70"/>
  <c r="G548" i="70"/>
  <c r="F548" i="70"/>
  <c r="E548" i="70"/>
  <c r="D548" i="70"/>
  <c r="C548" i="70"/>
  <c r="V547" i="70"/>
  <c r="N547" i="70"/>
  <c r="J547" i="70"/>
  <c r="I547" i="70"/>
  <c r="H547" i="70"/>
  <c r="G547" i="70"/>
  <c r="F547" i="70"/>
  <c r="E547" i="70"/>
  <c r="D547" i="70"/>
  <c r="C547" i="70"/>
  <c r="V546" i="70"/>
  <c r="N546" i="70"/>
  <c r="J546" i="70"/>
  <c r="I546" i="70"/>
  <c r="H546" i="70"/>
  <c r="G546" i="70"/>
  <c r="F546" i="70"/>
  <c r="E546" i="70"/>
  <c r="D546" i="70"/>
  <c r="C546" i="70"/>
  <c r="V545" i="70"/>
  <c r="N545" i="70"/>
  <c r="J545" i="70"/>
  <c r="I545" i="70"/>
  <c r="H545" i="70"/>
  <c r="G545" i="70"/>
  <c r="F545" i="70"/>
  <c r="E545" i="70"/>
  <c r="D545" i="70"/>
  <c r="C545" i="70"/>
  <c r="V544" i="70"/>
  <c r="N544" i="70"/>
  <c r="J544" i="70"/>
  <c r="I544" i="70"/>
  <c r="H544" i="70"/>
  <c r="G544" i="70"/>
  <c r="F544" i="70"/>
  <c r="E544" i="70"/>
  <c r="D544" i="70"/>
  <c r="C544" i="70"/>
  <c r="V543" i="70"/>
  <c r="N543" i="70"/>
  <c r="J543" i="70"/>
  <c r="I543" i="70"/>
  <c r="H543" i="70"/>
  <c r="G543" i="70"/>
  <c r="F543" i="70"/>
  <c r="E543" i="70"/>
  <c r="D543" i="70"/>
  <c r="C543" i="70"/>
  <c r="V542" i="70"/>
  <c r="N542" i="70"/>
  <c r="J542" i="70"/>
  <c r="I542" i="70"/>
  <c r="H542" i="70"/>
  <c r="G542" i="70"/>
  <c r="F542" i="70"/>
  <c r="E542" i="70"/>
  <c r="D542" i="70"/>
  <c r="C542" i="70"/>
  <c r="V541" i="70"/>
  <c r="N541" i="70"/>
  <c r="J541" i="70"/>
  <c r="I541" i="70"/>
  <c r="H541" i="70"/>
  <c r="G541" i="70"/>
  <c r="F541" i="70"/>
  <c r="E541" i="70"/>
  <c r="D541" i="70"/>
  <c r="C541" i="70"/>
  <c r="V540" i="70"/>
  <c r="N540" i="70"/>
  <c r="J540" i="70"/>
  <c r="I540" i="70"/>
  <c r="H540" i="70"/>
  <c r="G540" i="70"/>
  <c r="F540" i="70"/>
  <c r="E540" i="70"/>
  <c r="D540" i="70"/>
  <c r="C540" i="70"/>
  <c r="V539" i="70"/>
  <c r="N539" i="70"/>
  <c r="J539" i="70"/>
  <c r="I539" i="70"/>
  <c r="H539" i="70"/>
  <c r="G539" i="70"/>
  <c r="F539" i="70"/>
  <c r="E539" i="70"/>
  <c r="D539" i="70"/>
  <c r="C539" i="70"/>
  <c r="V538" i="70"/>
  <c r="N538" i="70"/>
  <c r="J538" i="70"/>
  <c r="I538" i="70"/>
  <c r="H538" i="70"/>
  <c r="G538" i="70"/>
  <c r="F538" i="70"/>
  <c r="E538" i="70"/>
  <c r="D538" i="70"/>
  <c r="C538" i="70"/>
  <c r="V537" i="70"/>
  <c r="N537" i="70"/>
  <c r="J537" i="70"/>
  <c r="I537" i="70"/>
  <c r="H537" i="70"/>
  <c r="G537" i="70"/>
  <c r="F537" i="70"/>
  <c r="E537" i="70"/>
  <c r="D537" i="70"/>
  <c r="C537" i="70"/>
  <c r="V536" i="70"/>
  <c r="N536" i="70"/>
  <c r="J536" i="70"/>
  <c r="I536" i="70"/>
  <c r="H536" i="70"/>
  <c r="G536" i="70"/>
  <c r="F536" i="70"/>
  <c r="E536" i="70"/>
  <c r="D536" i="70"/>
  <c r="C536" i="70"/>
  <c r="V535" i="70"/>
  <c r="N535" i="70"/>
  <c r="J535" i="70"/>
  <c r="I535" i="70"/>
  <c r="H535" i="70"/>
  <c r="G535" i="70"/>
  <c r="F535" i="70"/>
  <c r="E535" i="70"/>
  <c r="D535" i="70"/>
  <c r="C535" i="70"/>
  <c r="V534" i="70"/>
  <c r="N534" i="70"/>
  <c r="J534" i="70"/>
  <c r="I534" i="70"/>
  <c r="H534" i="70"/>
  <c r="G534" i="70"/>
  <c r="F534" i="70"/>
  <c r="E534" i="70"/>
  <c r="D534" i="70"/>
  <c r="C534" i="70"/>
  <c r="V533" i="70"/>
  <c r="N533" i="70"/>
  <c r="J533" i="70"/>
  <c r="I533" i="70"/>
  <c r="H533" i="70"/>
  <c r="G533" i="70"/>
  <c r="F533" i="70"/>
  <c r="E533" i="70"/>
  <c r="D533" i="70"/>
  <c r="C533" i="70"/>
  <c r="V532" i="70"/>
  <c r="N532" i="70"/>
  <c r="J532" i="70"/>
  <c r="I532" i="70"/>
  <c r="H532" i="70"/>
  <c r="G532" i="70"/>
  <c r="F532" i="70"/>
  <c r="E532" i="70"/>
  <c r="D532" i="70"/>
  <c r="C532" i="70"/>
  <c r="V531" i="70"/>
  <c r="N531" i="70"/>
  <c r="J531" i="70"/>
  <c r="I531" i="70"/>
  <c r="H531" i="70"/>
  <c r="G531" i="70"/>
  <c r="F531" i="70"/>
  <c r="E531" i="70"/>
  <c r="D531" i="70"/>
  <c r="C531" i="70"/>
  <c r="V530" i="70"/>
  <c r="N530" i="70"/>
  <c r="J530" i="70"/>
  <c r="I530" i="70"/>
  <c r="H530" i="70"/>
  <c r="G530" i="70"/>
  <c r="F530" i="70"/>
  <c r="E530" i="70"/>
  <c r="D530" i="70"/>
  <c r="C530" i="70"/>
  <c r="V529" i="70"/>
  <c r="N529" i="70"/>
  <c r="J529" i="70"/>
  <c r="I529" i="70"/>
  <c r="H529" i="70"/>
  <c r="G529" i="70"/>
  <c r="F529" i="70"/>
  <c r="E529" i="70"/>
  <c r="D529" i="70"/>
  <c r="C529" i="70"/>
  <c r="V528" i="70"/>
  <c r="N528" i="70"/>
  <c r="J528" i="70"/>
  <c r="I528" i="70"/>
  <c r="H528" i="70"/>
  <c r="G528" i="70"/>
  <c r="F528" i="70"/>
  <c r="E528" i="70"/>
  <c r="D528" i="70"/>
  <c r="C528" i="70"/>
  <c r="V527" i="70"/>
  <c r="N527" i="70"/>
  <c r="J527" i="70"/>
  <c r="I527" i="70"/>
  <c r="H527" i="70"/>
  <c r="G527" i="70"/>
  <c r="F527" i="70"/>
  <c r="E527" i="70"/>
  <c r="D527" i="70"/>
  <c r="C527" i="70"/>
  <c r="V526" i="70"/>
  <c r="N526" i="70"/>
  <c r="J526" i="70"/>
  <c r="I526" i="70"/>
  <c r="H526" i="70"/>
  <c r="G526" i="70"/>
  <c r="F526" i="70"/>
  <c r="E526" i="70"/>
  <c r="D526" i="70"/>
  <c r="C526" i="70"/>
  <c r="V525" i="70"/>
  <c r="N525" i="70"/>
  <c r="J525" i="70"/>
  <c r="I525" i="70"/>
  <c r="H525" i="70"/>
  <c r="G525" i="70"/>
  <c r="F525" i="70"/>
  <c r="E525" i="70"/>
  <c r="D525" i="70"/>
  <c r="C525" i="70"/>
  <c r="V524" i="70"/>
  <c r="N524" i="70"/>
  <c r="J524" i="70"/>
  <c r="I524" i="70"/>
  <c r="H524" i="70"/>
  <c r="G524" i="70"/>
  <c r="F524" i="70"/>
  <c r="E524" i="70"/>
  <c r="D524" i="70"/>
  <c r="C524" i="70"/>
  <c r="V523" i="70"/>
  <c r="N523" i="70"/>
  <c r="J523" i="70"/>
  <c r="I523" i="70"/>
  <c r="H523" i="70"/>
  <c r="G523" i="70"/>
  <c r="F523" i="70"/>
  <c r="E523" i="70"/>
  <c r="D523" i="70"/>
  <c r="C523" i="70"/>
  <c r="V522" i="70"/>
  <c r="N522" i="70"/>
  <c r="J522" i="70"/>
  <c r="I522" i="70"/>
  <c r="H522" i="70"/>
  <c r="G522" i="70"/>
  <c r="F522" i="70"/>
  <c r="E522" i="70"/>
  <c r="D522" i="70"/>
  <c r="C522" i="70"/>
  <c r="V521" i="70"/>
  <c r="N521" i="70"/>
  <c r="J521" i="70"/>
  <c r="I521" i="70"/>
  <c r="H521" i="70"/>
  <c r="G521" i="70"/>
  <c r="F521" i="70"/>
  <c r="E521" i="70"/>
  <c r="D521" i="70"/>
  <c r="C521" i="70"/>
  <c r="V520" i="70"/>
  <c r="N520" i="70"/>
  <c r="J520" i="70"/>
  <c r="I520" i="70"/>
  <c r="H520" i="70"/>
  <c r="G520" i="70"/>
  <c r="F520" i="70"/>
  <c r="E520" i="70"/>
  <c r="D520" i="70"/>
  <c r="C520" i="70"/>
  <c r="V519" i="70"/>
  <c r="N519" i="70"/>
  <c r="J519" i="70"/>
  <c r="I519" i="70"/>
  <c r="H519" i="70"/>
  <c r="G519" i="70"/>
  <c r="F519" i="70"/>
  <c r="E519" i="70"/>
  <c r="D519" i="70"/>
  <c r="C519" i="70"/>
  <c r="V518" i="70"/>
  <c r="N518" i="70"/>
  <c r="J518" i="70"/>
  <c r="I518" i="70"/>
  <c r="H518" i="70"/>
  <c r="G518" i="70"/>
  <c r="F518" i="70"/>
  <c r="E518" i="70"/>
  <c r="D518" i="70"/>
  <c r="C518" i="70"/>
  <c r="V517" i="70"/>
  <c r="N517" i="70"/>
  <c r="J517" i="70"/>
  <c r="I517" i="70"/>
  <c r="H517" i="70"/>
  <c r="G517" i="70"/>
  <c r="F517" i="70"/>
  <c r="E517" i="70"/>
  <c r="D517" i="70"/>
  <c r="C517" i="70"/>
  <c r="V516" i="70"/>
  <c r="N516" i="70"/>
  <c r="J516" i="70"/>
  <c r="I516" i="70"/>
  <c r="H516" i="70"/>
  <c r="G516" i="70"/>
  <c r="F516" i="70"/>
  <c r="E516" i="70"/>
  <c r="D516" i="70"/>
  <c r="C516" i="70"/>
  <c r="V515" i="70"/>
  <c r="N515" i="70"/>
  <c r="J515" i="70"/>
  <c r="I515" i="70"/>
  <c r="H515" i="70"/>
  <c r="G515" i="70"/>
  <c r="F515" i="70"/>
  <c r="E515" i="70"/>
  <c r="D515" i="70"/>
  <c r="C515" i="70"/>
  <c r="V514" i="70"/>
  <c r="N514" i="70"/>
  <c r="J514" i="70"/>
  <c r="I514" i="70"/>
  <c r="H514" i="70"/>
  <c r="G514" i="70"/>
  <c r="F514" i="70"/>
  <c r="E514" i="70"/>
  <c r="D514" i="70"/>
  <c r="C514" i="70"/>
  <c r="V513" i="70"/>
  <c r="N513" i="70"/>
  <c r="J513" i="70"/>
  <c r="I513" i="70"/>
  <c r="H513" i="70"/>
  <c r="G513" i="70"/>
  <c r="F513" i="70"/>
  <c r="E513" i="70"/>
  <c r="D513" i="70"/>
  <c r="C513" i="70"/>
  <c r="V512" i="70"/>
  <c r="N512" i="70"/>
  <c r="J512" i="70"/>
  <c r="I512" i="70"/>
  <c r="H512" i="70"/>
  <c r="G512" i="70"/>
  <c r="F512" i="70"/>
  <c r="E512" i="70"/>
  <c r="D512" i="70"/>
  <c r="C512" i="70"/>
  <c r="V511" i="70"/>
  <c r="N511" i="70"/>
  <c r="J511" i="70"/>
  <c r="I511" i="70"/>
  <c r="H511" i="70"/>
  <c r="G511" i="70"/>
  <c r="F511" i="70"/>
  <c r="E511" i="70"/>
  <c r="D511" i="70"/>
  <c r="C511" i="70"/>
  <c r="V510" i="70"/>
  <c r="N510" i="70"/>
  <c r="J510" i="70"/>
  <c r="I510" i="70"/>
  <c r="H510" i="70"/>
  <c r="G510" i="70"/>
  <c r="F510" i="70"/>
  <c r="E510" i="70"/>
  <c r="D510" i="70"/>
  <c r="C510" i="70"/>
  <c r="V509" i="70"/>
  <c r="N509" i="70"/>
  <c r="J509" i="70"/>
  <c r="I509" i="70"/>
  <c r="H509" i="70"/>
  <c r="G509" i="70"/>
  <c r="F509" i="70"/>
  <c r="E509" i="70"/>
  <c r="D509" i="70"/>
  <c r="C509" i="70"/>
  <c r="V508" i="70"/>
  <c r="N508" i="70"/>
  <c r="J508" i="70"/>
  <c r="I508" i="70"/>
  <c r="H508" i="70"/>
  <c r="G508" i="70"/>
  <c r="F508" i="70"/>
  <c r="E508" i="70"/>
  <c r="D508" i="70"/>
  <c r="C508" i="70"/>
  <c r="V507" i="70"/>
  <c r="N507" i="70"/>
  <c r="J507" i="70"/>
  <c r="I507" i="70"/>
  <c r="H507" i="70"/>
  <c r="G507" i="70"/>
  <c r="F507" i="70"/>
  <c r="E507" i="70"/>
  <c r="D507" i="70"/>
  <c r="C507" i="70"/>
  <c r="V506" i="70"/>
  <c r="N506" i="70"/>
  <c r="J506" i="70"/>
  <c r="I506" i="70"/>
  <c r="H506" i="70"/>
  <c r="G506" i="70"/>
  <c r="F506" i="70"/>
  <c r="E506" i="70"/>
  <c r="D506" i="70"/>
  <c r="C506" i="70"/>
  <c r="V505" i="70"/>
  <c r="N505" i="70"/>
  <c r="J505" i="70"/>
  <c r="I505" i="70"/>
  <c r="H505" i="70"/>
  <c r="G505" i="70"/>
  <c r="F505" i="70"/>
  <c r="E505" i="70"/>
  <c r="D505" i="70"/>
  <c r="C505" i="70"/>
  <c r="V504" i="70"/>
  <c r="N504" i="70"/>
  <c r="J504" i="70"/>
  <c r="I504" i="70"/>
  <c r="H504" i="70"/>
  <c r="G504" i="70"/>
  <c r="F504" i="70"/>
  <c r="E504" i="70"/>
  <c r="D504" i="70"/>
  <c r="C504" i="70"/>
  <c r="V503" i="70"/>
  <c r="N503" i="70"/>
  <c r="J503" i="70"/>
  <c r="I503" i="70"/>
  <c r="H503" i="70"/>
  <c r="G503" i="70"/>
  <c r="F503" i="70"/>
  <c r="E503" i="70"/>
  <c r="D503" i="70"/>
  <c r="C503" i="70"/>
  <c r="V502" i="70"/>
  <c r="N502" i="70"/>
  <c r="J502" i="70"/>
  <c r="I502" i="70"/>
  <c r="H502" i="70"/>
  <c r="G502" i="70"/>
  <c r="F502" i="70"/>
  <c r="E502" i="70"/>
  <c r="D502" i="70"/>
  <c r="C502" i="70"/>
  <c r="V501" i="70"/>
  <c r="N501" i="70"/>
  <c r="J501" i="70"/>
  <c r="I501" i="70"/>
  <c r="H501" i="70"/>
  <c r="G501" i="70"/>
  <c r="F501" i="70"/>
  <c r="E501" i="70"/>
  <c r="D501" i="70"/>
  <c r="C501" i="70"/>
  <c r="V500" i="70"/>
  <c r="N500" i="70"/>
  <c r="J500" i="70"/>
  <c r="I500" i="70"/>
  <c r="H500" i="70"/>
  <c r="G500" i="70"/>
  <c r="F500" i="70"/>
  <c r="E500" i="70"/>
  <c r="D500" i="70"/>
  <c r="C500" i="70"/>
  <c r="V499" i="70"/>
  <c r="N499" i="70"/>
  <c r="J499" i="70"/>
  <c r="I499" i="70"/>
  <c r="H499" i="70"/>
  <c r="G499" i="70"/>
  <c r="F499" i="70"/>
  <c r="E499" i="70"/>
  <c r="D499" i="70"/>
  <c r="C499" i="70"/>
  <c r="V498" i="70"/>
  <c r="N498" i="70"/>
  <c r="J498" i="70"/>
  <c r="I498" i="70"/>
  <c r="H498" i="70"/>
  <c r="G498" i="70"/>
  <c r="F498" i="70"/>
  <c r="E498" i="70"/>
  <c r="D498" i="70"/>
  <c r="C498" i="70"/>
  <c r="V497" i="70"/>
  <c r="N497" i="70"/>
  <c r="J497" i="70"/>
  <c r="I497" i="70"/>
  <c r="H497" i="70"/>
  <c r="G497" i="70"/>
  <c r="F497" i="70"/>
  <c r="E497" i="70"/>
  <c r="D497" i="70"/>
  <c r="C497" i="70"/>
  <c r="V496" i="70"/>
  <c r="N496" i="70"/>
  <c r="J496" i="70"/>
  <c r="I496" i="70"/>
  <c r="H496" i="70"/>
  <c r="G496" i="70"/>
  <c r="F496" i="70"/>
  <c r="E496" i="70"/>
  <c r="D496" i="70"/>
  <c r="C496" i="70"/>
  <c r="V495" i="70"/>
  <c r="N495" i="70"/>
  <c r="J495" i="70"/>
  <c r="I495" i="70"/>
  <c r="H495" i="70"/>
  <c r="G495" i="70"/>
  <c r="F495" i="70"/>
  <c r="E495" i="70"/>
  <c r="D495" i="70"/>
  <c r="C495" i="70"/>
  <c r="V494" i="70"/>
  <c r="N494" i="70"/>
  <c r="J494" i="70"/>
  <c r="I494" i="70"/>
  <c r="H494" i="70"/>
  <c r="G494" i="70"/>
  <c r="F494" i="70"/>
  <c r="E494" i="70"/>
  <c r="D494" i="70"/>
  <c r="C494" i="70"/>
  <c r="V493" i="70"/>
  <c r="N493" i="70"/>
  <c r="J493" i="70"/>
  <c r="I493" i="70"/>
  <c r="H493" i="70"/>
  <c r="G493" i="70"/>
  <c r="F493" i="70"/>
  <c r="E493" i="70"/>
  <c r="D493" i="70"/>
  <c r="C493" i="70"/>
  <c r="V492" i="70"/>
  <c r="N492" i="70"/>
  <c r="J492" i="70"/>
  <c r="I492" i="70"/>
  <c r="H492" i="70"/>
  <c r="G492" i="70"/>
  <c r="F492" i="70"/>
  <c r="E492" i="70"/>
  <c r="D492" i="70"/>
  <c r="C492" i="70"/>
  <c r="V491" i="70"/>
  <c r="N491" i="70"/>
  <c r="J491" i="70"/>
  <c r="I491" i="70"/>
  <c r="H491" i="70"/>
  <c r="G491" i="70"/>
  <c r="F491" i="70"/>
  <c r="E491" i="70"/>
  <c r="D491" i="70"/>
  <c r="C491" i="70"/>
  <c r="V490" i="70"/>
  <c r="N490" i="70"/>
  <c r="J490" i="70"/>
  <c r="I490" i="70"/>
  <c r="H490" i="70"/>
  <c r="G490" i="70"/>
  <c r="F490" i="70"/>
  <c r="E490" i="70"/>
  <c r="D490" i="70"/>
  <c r="C490" i="70"/>
  <c r="V489" i="70"/>
  <c r="N489" i="70"/>
  <c r="J489" i="70"/>
  <c r="I489" i="70"/>
  <c r="H489" i="70"/>
  <c r="G489" i="70"/>
  <c r="F489" i="70"/>
  <c r="E489" i="70"/>
  <c r="D489" i="70"/>
  <c r="C489" i="70"/>
  <c r="V488" i="70"/>
  <c r="N488" i="70"/>
  <c r="J488" i="70"/>
  <c r="I488" i="70"/>
  <c r="H488" i="70"/>
  <c r="G488" i="70"/>
  <c r="F488" i="70"/>
  <c r="E488" i="70"/>
  <c r="D488" i="70"/>
  <c r="C488" i="70"/>
  <c r="V487" i="70"/>
  <c r="N487" i="70"/>
  <c r="J487" i="70"/>
  <c r="I487" i="70"/>
  <c r="H487" i="70"/>
  <c r="G487" i="70"/>
  <c r="F487" i="70"/>
  <c r="E487" i="70"/>
  <c r="D487" i="70"/>
  <c r="C487" i="70"/>
  <c r="V486" i="70"/>
  <c r="N486" i="70"/>
  <c r="J486" i="70"/>
  <c r="I486" i="70"/>
  <c r="H486" i="70"/>
  <c r="G486" i="70"/>
  <c r="F486" i="70"/>
  <c r="E486" i="70"/>
  <c r="D486" i="70"/>
  <c r="C486" i="70"/>
  <c r="V485" i="70"/>
  <c r="N485" i="70"/>
  <c r="J485" i="70"/>
  <c r="I485" i="70"/>
  <c r="H485" i="70"/>
  <c r="G485" i="70"/>
  <c r="F485" i="70"/>
  <c r="E485" i="70"/>
  <c r="D485" i="70"/>
  <c r="C485" i="70"/>
  <c r="V484" i="70"/>
  <c r="N484" i="70"/>
  <c r="J484" i="70"/>
  <c r="I484" i="70"/>
  <c r="H484" i="70"/>
  <c r="G484" i="70"/>
  <c r="F484" i="70"/>
  <c r="E484" i="70"/>
  <c r="D484" i="70"/>
  <c r="C484" i="70"/>
  <c r="V483" i="70"/>
  <c r="N483" i="70"/>
  <c r="J483" i="70"/>
  <c r="I483" i="70"/>
  <c r="H483" i="70"/>
  <c r="G483" i="70"/>
  <c r="F483" i="70"/>
  <c r="E483" i="70"/>
  <c r="D483" i="70"/>
  <c r="C483" i="70"/>
  <c r="V482" i="70"/>
  <c r="N482" i="70"/>
  <c r="J482" i="70"/>
  <c r="I482" i="70"/>
  <c r="H482" i="70"/>
  <c r="G482" i="70"/>
  <c r="F482" i="70"/>
  <c r="E482" i="70"/>
  <c r="D482" i="70"/>
  <c r="C482" i="70"/>
  <c r="V481" i="70"/>
  <c r="N481" i="70"/>
  <c r="J481" i="70"/>
  <c r="I481" i="70"/>
  <c r="H481" i="70"/>
  <c r="G481" i="70"/>
  <c r="F481" i="70"/>
  <c r="E481" i="70"/>
  <c r="D481" i="70"/>
  <c r="C481" i="70"/>
  <c r="V480" i="70"/>
  <c r="N480" i="70"/>
  <c r="J480" i="70"/>
  <c r="I480" i="70"/>
  <c r="H480" i="70"/>
  <c r="G480" i="70"/>
  <c r="F480" i="70"/>
  <c r="E480" i="70"/>
  <c r="D480" i="70"/>
  <c r="C480" i="70"/>
  <c r="V479" i="70"/>
  <c r="N479" i="70"/>
  <c r="J479" i="70"/>
  <c r="I479" i="70"/>
  <c r="H479" i="70"/>
  <c r="G479" i="70"/>
  <c r="F479" i="70"/>
  <c r="E479" i="70"/>
  <c r="D479" i="70"/>
  <c r="C479" i="70"/>
  <c r="V478" i="70"/>
  <c r="N478" i="70"/>
  <c r="J478" i="70"/>
  <c r="I478" i="70"/>
  <c r="H478" i="70"/>
  <c r="G478" i="70"/>
  <c r="F478" i="70"/>
  <c r="E478" i="70"/>
  <c r="D478" i="70"/>
  <c r="C478" i="70"/>
  <c r="V477" i="70"/>
  <c r="N477" i="70"/>
  <c r="J477" i="70"/>
  <c r="I477" i="70"/>
  <c r="H477" i="70"/>
  <c r="G477" i="70"/>
  <c r="F477" i="70"/>
  <c r="E477" i="70"/>
  <c r="D477" i="70"/>
  <c r="C477" i="70"/>
  <c r="V476" i="70"/>
  <c r="N476" i="70"/>
  <c r="J476" i="70"/>
  <c r="I476" i="70"/>
  <c r="H476" i="70"/>
  <c r="G476" i="70"/>
  <c r="F476" i="70"/>
  <c r="E476" i="70"/>
  <c r="D476" i="70"/>
  <c r="C476" i="70"/>
  <c r="V475" i="70"/>
  <c r="N475" i="70"/>
  <c r="J475" i="70"/>
  <c r="I475" i="70"/>
  <c r="H475" i="70"/>
  <c r="G475" i="70"/>
  <c r="F475" i="70"/>
  <c r="E475" i="70"/>
  <c r="D475" i="70"/>
  <c r="C475" i="70"/>
  <c r="V474" i="70"/>
  <c r="N474" i="70"/>
  <c r="J474" i="70"/>
  <c r="I474" i="70"/>
  <c r="H474" i="70"/>
  <c r="G474" i="70"/>
  <c r="F474" i="70"/>
  <c r="E474" i="70"/>
  <c r="D474" i="70"/>
  <c r="C474" i="70"/>
  <c r="V473" i="70"/>
  <c r="N473" i="70"/>
  <c r="J473" i="70"/>
  <c r="I473" i="70"/>
  <c r="H473" i="70"/>
  <c r="G473" i="70"/>
  <c r="F473" i="70"/>
  <c r="E473" i="70"/>
  <c r="D473" i="70"/>
  <c r="C473" i="70"/>
  <c r="V472" i="70"/>
  <c r="N472" i="70"/>
  <c r="J472" i="70"/>
  <c r="I472" i="70"/>
  <c r="H472" i="70"/>
  <c r="G472" i="70"/>
  <c r="F472" i="70"/>
  <c r="E472" i="70"/>
  <c r="D472" i="70"/>
  <c r="C472" i="70"/>
  <c r="V471" i="70"/>
  <c r="N471" i="70"/>
  <c r="J471" i="70"/>
  <c r="I471" i="70"/>
  <c r="H471" i="70"/>
  <c r="G471" i="70"/>
  <c r="F471" i="70"/>
  <c r="E471" i="70"/>
  <c r="D471" i="70"/>
  <c r="C471" i="70"/>
  <c r="V470" i="70"/>
  <c r="N470" i="70"/>
  <c r="J470" i="70"/>
  <c r="I470" i="70"/>
  <c r="H470" i="70"/>
  <c r="G470" i="70"/>
  <c r="F470" i="70"/>
  <c r="E470" i="70"/>
  <c r="D470" i="70"/>
  <c r="C470" i="70"/>
  <c r="V469" i="70"/>
  <c r="N469" i="70"/>
  <c r="J469" i="70"/>
  <c r="I469" i="70"/>
  <c r="H469" i="70"/>
  <c r="G469" i="70"/>
  <c r="F469" i="70"/>
  <c r="E469" i="70"/>
  <c r="D469" i="70"/>
  <c r="C469" i="70"/>
  <c r="V468" i="70"/>
  <c r="N468" i="70"/>
  <c r="J468" i="70"/>
  <c r="I468" i="70"/>
  <c r="H468" i="70"/>
  <c r="G468" i="70"/>
  <c r="F468" i="70"/>
  <c r="E468" i="70"/>
  <c r="D468" i="70"/>
  <c r="C468" i="70"/>
  <c r="V467" i="70"/>
  <c r="N467" i="70"/>
  <c r="J467" i="70"/>
  <c r="I467" i="70"/>
  <c r="H467" i="70"/>
  <c r="G467" i="70"/>
  <c r="F467" i="70"/>
  <c r="E467" i="70"/>
  <c r="D467" i="70"/>
  <c r="C467" i="70"/>
  <c r="V466" i="70"/>
  <c r="N466" i="70"/>
  <c r="J466" i="70"/>
  <c r="I466" i="70"/>
  <c r="H466" i="70"/>
  <c r="G466" i="70"/>
  <c r="F466" i="70"/>
  <c r="E466" i="70"/>
  <c r="D466" i="70"/>
  <c r="C466" i="70"/>
  <c r="V465" i="70"/>
  <c r="N465" i="70"/>
  <c r="J465" i="70"/>
  <c r="I465" i="70"/>
  <c r="H465" i="70"/>
  <c r="G465" i="70"/>
  <c r="F465" i="70"/>
  <c r="E465" i="70"/>
  <c r="D465" i="70"/>
  <c r="C465" i="70"/>
  <c r="V464" i="70"/>
  <c r="N464" i="70"/>
  <c r="J464" i="70"/>
  <c r="I464" i="70"/>
  <c r="H464" i="70"/>
  <c r="G464" i="70"/>
  <c r="F464" i="70"/>
  <c r="E464" i="70"/>
  <c r="D464" i="70"/>
  <c r="C464" i="70"/>
  <c r="V463" i="70"/>
  <c r="N463" i="70"/>
  <c r="J463" i="70"/>
  <c r="I463" i="70"/>
  <c r="H463" i="70"/>
  <c r="G463" i="70"/>
  <c r="F463" i="70"/>
  <c r="E463" i="70"/>
  <c r="D463" i="70"/>
  <c r="C463" i="70"/>
  <c r="V462" i="70"/>
  <c r="N462" i="70"/>
  <c r="J462" i="70"/>
  <c r="I462" i="70"/>
  <c r="H462" i="70"/>
  <c r="G462" i="70"/>
  <c r="F462" i="70"/>
  <c r="E462" i="70"/>
  <c r="D462" i="70"/>
  <c r="C462" i="70"/>
  <c r="V461" i="70"/>
  <c r="N461" i="70"/>
  <c r="J461" i="70"/>
  <c r="I461" i="70"/>
  <c r="H461" i="70"/>
  <c r="G461" i="70"/>
  <c r="F461" i="70"/>
  <c r="E461" i="70"/>
  <c r="D461" i="70"/>
  <c r="C461" i="70"/>
  <c r="V460" i="70"/>
  <c r="N460" i="70"/>
  <c r="J460" i="70"/>
  <c r="I460" i="70"/>
  <c r="H460" i="70"/>
  <c r="G460" i="70"/>
  <c r="F460" i="70"/>
  <c r="E460" i="70"/>
  <c r="D460" i="70"/>
  <c r="C460" i="70"/>
  <c r="V459" i="70"/>
  <c r="N459" i="70"/>
  <c r="J459" i="70"/>
  <c r="I459" i="70"/>
  <c r="H459" i="70"/>
  <c r="G459" i="70"/>
  <c r="F459" i="70"/>
  <c r="E459" i="70"/>
  <c r="D459" i="70"/>
  <c r="C459" i="70"/>
  <c r="V458" i="70"/>
  <c r="N458" i="70"/>
  <c r="J458" i="70"/>
  <c r="I458" i="70"/>
  <c r="H458" i="70"/>
  <c r="G458" i="70"/>
  <c r="F458" i="70"/>
  <c r="E458" i="70"/>
  <c r="D458" i="70"/>
  <c r="C458" i="70"/>
  <c r="V457" i="70"/>
  <c r="N457" i="70"/>
  <c r="J457" i="70"/>
  <c r="I457" i="70"/>
  <c r="H457" i="70"/>
  <c r="G457" i="70"/>
  <c r="F457" i="70"/>
  <c r="E457" i="70"/>
  <c r="D457" i="70"/>
  <c r="C457" i="70"/>
  <c r="V456" i="70"/>
  <c r="N456" i="70"/>
  <c r="J456" i="70"/>
  <c r="I456" i="70"/>
  <c r="H456" i="70"/>
  <c r="G456" i="70"/>
  <c r="F456" i="70"/>
  <c r="E456" i="70"/>
  <c r="D456" i="70"/>
  <c r="C456" i="70"/>
  <c r="V455" i="70"/>
  <c r="N455" i="70"/>
  <c r="J455" i="70"/>
  <c r="I455" i="70"/>
  <c r="H455" i="70"/>
  <c r="G455" i="70"/>
  <c r="F455" i="70"/>
  <c r="E455" i="70"/>
  <c r="D455" i="70"/>
  <c r="C455" i="70"/>
  <c r="V454" i="70"/>
  <c r="N454" i="70"/>
  <c r="J454" i="70"/>
  <c r="I454" i="70"/>
  <c r="H454" i="70"/>
  <c r="G454" i="70"/>
  <c r="F454" i="70"/>
  <c r="E454" i="70"/>
  <c r="D454" i="70"/>
  <c r="C454" i="70"/>
  <c r="V453" i="70"/>
  <c r="N453" i="70"/>
  <c r="J453" i="70"/>
  <c r="I453" i="70"/>
  <c r="H453" i="70"/>
  <c r="G453" i="70"/>
  <c r="F453" i="70"/>
  <c r="E453" i="70"/>
  <c r="D453" i="70"/>
  <c r="C453" i="70"/>
  <c r="V452" i="70"/>
  <c r="N452" i="70"/>
  <c r="J452" i="70"/>
  <c r="I452" i="70"/>
  <c r="H452" i="70"/>
  <c r="G452" i="70"/>
  <c r="F452" i="70"/>
  <c r="E452" i="70"/>
  <c r="D452" i="70"/>
  <c r="C452" i="70"/>
  <c r="V451" i="70"/>
  <c r="N451" i="70"/>
  <c r="J451" i="70"/>
  <c r="I451" i="70"/>
  <c r="H451" i="70"/>
  <c r="G451" i="70"/>
  <c r="F451" i="70"/>
  <c r="E451" i="70"/>
  <c r="D451" i="70"/>
  <c r="C451" i="70"/>
  <c r="V450" i="70"/>
  <c r="N450" i="70"/>
  <c r="J450" i="70"/>
  <c r="I450" i="70"/>
  <c r="H450" i="70"/>
  <c r="G450" i="70"/>
  <c r="F450" i="70"/>
  <c r="E450" i="70"/>
  <c r="D450" i="70"/>
  <c r="C450" i="70"/>
  <c r="V449" i="70"/>
  <c r="N449" i="70"/>
  <c r="J449" i="70"/>
  <c r="I449" i="70"/>
  <c r="H449" i="70"/>
  <c r="G449" i="70"/>
  <c r="F449" i="70"/>
  <c r="E449" i="70"/>
  <c r="D449" i="70"/>
  <c r="C449" i="70"/>
  <c r="V448" i="70"/>
  <c r="N448" i="70"/>
  <c r="J448" i="70"/>
  <c r="I448" i="70"/>
  <c r="H448" i="70"/>
  <c r="G448" i="70"/>
  <c r="F448" i="70"/>
  <c r="E448" i="70"/>
  <c r="D448" i="70"/>
  <c r="C448" i="70"/>
  <c r="V447" i="70"/>
  <c r="N447" i="70"/>
  <c r="J447" i="70"/>
  <c r="I447" i="70"/>
  <c r="H447" i="70"/>
  <c r="G447" i="70"/>
  <c r="F447" i="70"/>
  <c r="E447" i="70"/>
  <c r="D447" i="70"/>
  <c r="C447" i="70"/>
  <c r="V446" i="70"/>
  <c r="N446" i="70"/>
  <c r="J446" i="70"/>
  <c r="I446" i="70"/>
  <c r="H446" i="70"/>
  <c r="G446" i="70"/>
  <c r="F446" i="70"/>
  <c r="E446" i="70"/>
  <c r="D446" i="70"/>
  <c r="C446" i="70"/>
  <c r="V445" i="70"/>
  <c r="N445" i="70"/>
  <c r="J445" i="70"/>
  <c r="I445" i="70"/>
  <c r="H445" i="70"/>
  <c r="G445" i="70"/>
  <c r="F445" i="70"/>
  <c r="E445" i="70"/>
  <c r="D445" i="70"/>
  <c r="C445" i="70"/>
  <c r="V444" i="70"/>
  <c r="N444" i="70"/>
  <c r="J444" i="70"/>
  <c r="I444" i="70"/>
  <c r="H444" i="70"/>
  <c r="G444" i="70"/>
  <c r="F444" i="70"/>
  <c r="E444" i="70"/>
  <c r="D444" i="70"/>
  <c r="C444" i="70"/>
  <c r="V443" i="70"/>
  <c r="N443" i="70"/>
  <c r="J443" i="70"/>
  <c r="I443" i="70"/>
  <c r="H443" i="70"/>
  <c r="G443" i="70"/>
  <c r="F443" i="70"/>
  <c r="E443" i="70"/>
  <c r="D443" i="70"/>
  <c r="C443" i="70"/>
  <c r="V442" i="70"/>
  <c r="N442" i="70"/>
  <c r="J442" i="70"/>
  <c r="I442" i="70"/>
  <c r="H442" i="70"/>
  <c r="G442" i="70"/>
  <c r="F442" i="70"/>
  <c r="E442" i="70"/>
  <c r="D442" i="70"/>
  <c r="C442" i="70"/>
  <c r="V441" i="70"/>
  <c r="N441" i="70"/>
  <c r="J441" i="70"/>
  <c r="I441" i="70"/>
  <c r="H441" i="70"/>
  <c r="G441" i="70"/>
  <c r="F441" i="70"/>
  <c r="E441" i="70"/>
  <c r="D441" i="70"/>
  <c r="C441" i="70"/>
  <c r="V440" i="70"/>
  <c r="N440" i="70"/>
  <c r="J440" i="70"/>
  <c r="I440" i="70"/>
  <c r="H440" i="70"/>
  <c r="G440" i="70"/>
  <c r="F440" i="70"/>
  <c r="E440" i="70"/>
  <c r="D440" i="70"/>
  <c r="C440" i="70"/>
  <c r="V439" i="70"/>
  <c r="N439" i="70"/>
  <c r="J439" i="70"/>
  <c r="I439" i="70"/>
  <c r="H439" i="70"/>
  <c r="G439" i="70"/>
  <c r="F439" i="70"/>
  <c r="E439" i="70"/>
  <c r="D439" i="70"/>
  <c r="C439" i="70"/>
  <c r="V438" i="70"/>
  <c r="N438" i="70"/>
  <c r="J438" i="70"/>
  <c r="I438" i="70"/>
  <c r="H438" i="70"/>
  <c r="G438" i="70"/>
  <c r="F438" i="70"/>
  <c r="E438" i="70"/>
  <c r="D438" i="70"/>
  <c r="C438" i="70"/>
  <c r="V437" i="70"/>
  <c r="N437" i="70"/>
  <c r="J437" i="70"/>
  <c r="I437" i="70"/>
  <c r="H437" i="70"/>
  <c r="G437" i="70"/>
  <c r="F437" i="70"/>
  <c r="E437" i="70"/>
  <c r="D437" i="70"/>
  <c r="C437" i="70"/>
  <c r="V436" i="70"/>
  <c r="N436" i="70"/>
  <c r="J436" i="70"/>
  <c r="I436" i="70"/>
  <c r="H436" i="70"/>
  <c r="G436" i="70"/>
  <c r="F436" i="70"/>
  <c r="E436" i="70"/>
  <c r="D436" i="70"/>
  <c r="C436" i="70"/>
  <c r="V435" i="70"/>
  <c r="N435" i="70"/>
  <c r="J435" i="70"/>
  <c r="I435" i="70"/>
  <c r="H435" i="70"/>
  <c r="G435" i="70"/>
  <c r="F435" i="70"/>
  <c r="E435" i="70"/>
  <c r="D435" i="70"/>
  <c r="C435" i="70"/>
  <c r="V434" i="70"/>
  <c r="N434" i="70"/>
  <c r="J434" i="70"/>
  <c r="I434" i="70"/>
  <c r="H434" i="70"/>
  <c r="G434" i="70"/>
  <c r="F434" i="70"/>
  <c r="E434" i="70"/>
  <c r="D434" i="70"/>
  <c r="C434" i="70"/>
  <c r="V433" i="70"/>
  <c r="N433" i="70"/>
  <c r="J433" i="70"/>
  <c r="I433" i="70"/>
  <c r="H433" i="70"/>
  <c r="G433" i="70"/>
  <c r="F433" i="70"/>
  <c r="E433" i="70"/>
  <c r="D433" i="70"/>
  <c r="C433" i="70"/>
  <c r="V432" i="70"/>
  <c r="N432" i="70"/>
  <c r="J432" i="70"/>
  <c r="I432" i="70"/>
  <c r="H432" i="70"/>
  <c r="G432" i="70"/>
  <c r="F432" i="70"/>
  <c r="E432" i="70"/>
  <c r="D432" i="70"/>
  <c r="C432" i="70"/>
  <c r="V431" i="70"/>
  <c r="N431" i="70"/>
  <c r="J431" i="70"/>
  <c r="I431" i="70"/>
  <c r="H431" i="70"/>
  <c r="G431" i="70"/>
  <c r="F431" i="70"/>
  <c r="E431" i="70"/>
  <c r="D431" i="70"/>
  <c r="C431" i="70"/>
  <c r="V430" i="70"/>
  <c r="N430" i="70"/>
  <c r="J430" i="70"/>
  <c r="I430" i="70"/>
  <c r="H430" i="70"/>
  <c r="G430" i="70"/>
  <c r="F430" i="70"/>
  <c r="E430" i="70"/>
  <c r="D430" i="70"/>
  <c r="C430" i="70"/>
  <c r="V429" i="70"/>
  <c r="N429" i="70"/>
  <c r="J429" i="70"/>
  <c r="I429" i="70"/>
  <c r="H429" i="70"/>
  <c r="G429" i="70"/>
  <c r="F429" i="70"/>
  <c r="E429" i="70"/>
  <c r="D429" i="70"/>
  <c r="C429" i="70"/>
  <c r="V428" i="70"/>
  <c r="N428" i="70"/>
  <c r="J428" i="70"/>
  <c r="I428" i="70"/>
  <c r="H428" i="70"/>
  <c r="G428" i="70"/>
  <c r="F428" i="70"/>
  <c r="E428" i="70"/>
  <c r="D428" i="70"/>
  <c r="C428" i="70"/>
  <c r="V427" i="70"/>
  <c r="N427" i="70"/>
  <c r="J427" i="70"/>
  <c r="I427" i="70"/>
  <c r="H427" i="70"/>
  <c r="G427" i="70"/>
  <c r="F427" i="70"/>
  <c r="E427" i="70"/>
  <c r="D427" i="70"/>
  <c r="C427" i="70"/>
  <c r="V426" i="70"/>
  <c r="N426" i="70"/>
  <c r="J426" i="70"/>
  <c r="I426" i="70"/>
  <c r="H426" i="70"/>
  <c r="G426" i="70"/>
  <c r="F426" i="70"/>
  <c r="E426" i="70"/>
  <c r="D426" i="70"/>
  <c r="C426" i="70"/>
  <c r="V425" i="70"/>
  <c r="N425" i="70"/>
  <c r="J425" i="70"/>
  <c r="I425" i="70"/>
  <c r="H425" i="70"/>
  <c r="G425" i="70"/>
  <c r="F425" i="70"/>
  <c r="E425" i="70"/>
  <c r="D425" i="70"/>
  <c r="C425" i="70"/>
  <c r="V424" i="70"/>
  <c r="N424" i="70"/>
  <c r="J424" i="70"/>
  <c r="I424" i="70"/>
  <c r="H424" i="70"/>
  <c r="G424" i="70"/>
  <c r="F424" i="70"/>
  <c r="E424" i="70"/>
  <c r="D424" i="70"/>
  <c r="C424" i="70"/>
  <c r="V423" i="70"/>
  <c r="N423" i="70"/>
  <c r="J423" i="70"/>
  <c r="I423" i="70"/>
  <c r="H423" i="70"/>
  <c r="G423" i="70"/>
  <c r="F423" i="70"/>
  <c r="E423" i="70"/>
  <c r="D423" i="70"/>
  <c r="C423" i="70"/>
  <c r="V422" i="70"/>
  <c r="N422" i="70"/>
  <c r="J422" i="70"/>
  <c r="I422" i="70"/>
  <c r="H422" i="70"/>
  <c r="G422" i="70"/>
  <c r="F422" i="70"/>
  <c r="E422" i="70"/>
  <c r="D422" i="70"/>
  <c r="C422" i="70"/>
  <c r="V421" i="70"/>
  <c r="N421" i="70"/>
  <c r="J421" i="70"/>
  <c r="I421" i="70"/>
  <c r="H421" i="70"/>
  <c r="G421" i="70"/>
  <c r="F421" i="70"/>
  <c r="E421" i="70"/>
  <c r="D421" i="70"/>
  <c r="C421" i="70"/>
  <c r="V420" i="70"/>
  <c r="N420" i="70"/>
  <c r="J420" i="70"/>
  <c r="I420" i="70"/>
  <c r="H420" i="70"/>
  <c r="G420" i="70"/>
  <c r="F420" i="70"/>
  <c r="E420" i="70"/>
  <c r="D420" i="70"/>
  <c r="C420" i="70"/>
  <c r="V419" i="70"/>
  <c r="N419" i="70"/>
  <c r="J419" i="70"/>
  <c r="I419" i="70"/>
  <c r="H419" i="70"/>
  <c r="G419" i="70"/>
  <c r="F419" i="70"/>
  <c r="E419" i="70"/>
  <c r="D419" i="70"/>
  <c r="C419" i="70"/>
  <c r="V418" i="70"/>
  <c r="N418" i="70"/>
  <c r="J418" i="70"/>
  <c r="I418" i="70"/>
  <c r="H418" i="70"/>
  <c r="G418" i="70"/>
  <c r="F418" i="70"/>
  <c r="E418" i="70"/>
  <c r="D418" i="70"/>
  <c r="C418" i="70"/>
  <c r="V417" i="70"/>
  <c r="N417" i="70"/>
  <c r="J417" i="70"/>
  <c r="I417" i="70"/>
  <c r="H417" i="70"/>
  <c r="G417" i="70"/>
  <c r="F417" i="70"/>
  <c r="E417" i="70"/>
  <c r="D417" i="70"/>
  <c r="C417" i="70"/>
  <c r="V416" i="70"/>
  <c r="N416" i="70"/>
  <c r="J416" i="70"/>
  <c r="I416" i="70"/>
  <c r="H416" i="70"/>
  <c r="G416" i="70"/>
  <c r="F416" i="70"/>
  <c r="E416" i="70"/>
  <c r="D416" i="70"/>
  <c r="C416" i="70"/>
  <c r="V415" i="70"/>
  <c r="N415" i="70"/>
  <c r="J415" i="70"/>
  <c r="I415" i="70"/>
  <c r="H415" i="70"/>
  <c r="G415" i="70"/>
  <c r="F415" i="70"/>
  <c r="E415" i="70"/>
  <c r="D415" i="70"/>
  <c r="C415" i="70"/>
  <c r="V414" i="70"/>
  <c r="N414" i="70"/>
  <c r="J414" i="70"/>
  <c r="I414" i="70"/>
  <c r="H414" i="70"/>
  <c r="G414" i="70"/>
  <c r="F414" i="70"/>
  <c r="E414" i="70"/>
  <c r="D414" i="70"/>
  <c r="C414" i="70"/>
  <c r="V413" i="70"/>
  <c r="N413" i="70"/>
  <c r="J413" i="70"/>
  <c r="I413" i="70"/>
  <c r="H413" i="70"/>
  <c r="G413" i="70"/>
  <c r="F413" i="70"/>
  <c r="E413" i="70"/>
  <c r="D413" i="70"/>
  <c r="C413" i="70"/>
  <c r="V412" i="70"/>
  <c r="N412" i="70"/>
  <c r="J412" i="70"/>
  <c r="I412" i="70"/>
  <c r="H412" i="70"/>
  <c r="G412" i="70"/>
  <c r="F412" i="70"/>
  <c r="E412" i="70"/>
  <c r="D412" i="70"/>
  <c r="C412" i="70"/>
  <c r="V411" i="70"/>
  <c r="N411" i="70"/>
  <c r="J411" i="70"/>
  <c r="I411" i="70"/>
  <c r="H411" i="70"/>
  <c r="G411" i="70"/>
  <c r="F411" i="70"/>
  <c r="E411" i="70"/>
  <c r="D411" i="70"/>
  <c r="C411" i="70"/>
  <c r="V410" i="70"/>
  <c r="N410" i="70"/>
  <c r="J410" i="70"/>
  <c r="I410" i="70"/>
  <c r="H410" i="70"/>
  <c r="G410" i="70"/>
  <c r="F410" i="70"/>
  <c r="E410" i="70"/>
  <c r="D410" i="70"/>
  <c r="C410" i="70"/>
  <c r="V409" i="70"/>
  <c r="N409" i="70"/>
  <c r="J409" i="70"/>
  <c r="I409" i="70"/>
  <c r="H409" i="70"/>
  <c r="G409" i="70"/>
  <c r="F409" i="70"/>
  <c r="E409" i="70"/>
  <c r="D409" i="70"/>
  <c r="C409" i="70"/>
  <c r="V408" i="70"/>
  <c r="N408" i="70"/>
  <c r="J408" i="70"/>
  <c r="I408" i="70"/>
  <c r="H408" i="70"/>
  <c r="G408" i="70"/>
  <c r="F408" i="70"/>
  <c r="E408" i="70"/>
  <c r="D408" i="70"/>
  <c r="C408" i="70"/>
  <c r="V407" i="70"/>
  <c r="N407" i="70"/>
  <c r="J407" i="70"/>
  <c r="I407" i="70"/>
  <c r="H407" i="70"/>
  <c r="G407" i="70"/>
  <c r="F407" i="70"/>
  <c r="E407" i="70"/>
  <c r="D407" i="70"/>
  <c r="C407" i="70"/>
  <c r="V406" i="70"/>
  <c r="N406" i="70"/>
  <c r="J406" i="70"/>
  <c r="I406" i="70"/>
  <c r="H406" i="70"/>
  <c r="G406" i="70"/>
  <c r="F406" i="70"/>
  <c r="E406" i="70"/>
  <c r="D406" i="70"/>
  <c r="C406" i="70"/>
  <c r="V405" i="70"/>
  <c r="N405" i="70"/>
  <c r="J405" i="70"/>
  <c r="I405" i="70"/>
  <c r="H405" i="70"/>
  <c r="G405" i="70"/>
  <c r="F405" i="70"/>
  <c r="E405" i="70"/>
  <c r="D405" i="70"/>
  <c r="C405" i="70"/>
  <c r="V404" i="70"/>
  <c r="N404" i="70"/>
  <c r="J404" i="70"/>
  <c r="I404" i="70"/>
  <c r="H404" i="70"/>
  <c r="G404" i="70"/>
  <c r="F404" i="70"/>
  <c r="E404" i="70"/>
  <c r="D404" i="70"/>
  <c r="C404" i="70"/>
  <c r="V403" i="70"/>
  <c r="N403" i="70"/>
  <c r="J403" i="70"/>
  <c r="I403" i="70"/>
  <c r="H403" i="70"/>
  <c r="G403" i="70"/>
  <c r="F403" i="70"/>
  <c r="E403" i="70"/>
  <c r="D403" i="70"/>
  <c r="C403" i="70"/>
  <c r="V402" i="70"/>
  <c r="N402" i="70"/>
  <c r="J402" i="70"/>
  <c r="I402" i="70"/>
  <c r="H402" i="70"/>
  <c r="G402" i="70"/>
  <c r="F402" i="70"/>
  <c r="E402" i="70"/>
  <c r="D402" i="70"/>
  <c r="C402" i="70"/>
  <c r="V401" i="70"/>
  <c r="N401" i="70"/>
  <c r="J401" i="70"/>
  <c r="I401" i="70"/>
  <c r="H401" i="70"/>
  <c r="G401" i="70"/>
  <c r="F401" i="70"/>
  <c r="E401" i="70"/>
  <c r="D401" i="70"/>
  <c r="C401" i="70"/>
  <c r="V400" i="70"/>
  <c r="N400" i="70"/>
  <c r="J400" i="70"/>
  <c r="I400" i="70"/>
  <c r="H400" i="70"/>
  <c r="G400" i="70"/>
  <c r="F400" i="70"/>
  <c r="E400" i="70"/>
  <c r="D400" i="70"/>
  <c r="C400" i="70"/>
  <c r="V399" i="70"/>
  <c r="N399" i="70"/>
  <c r="J399" i="70"/>
  <c r="I399" i="70"/>
  <c r="H399" i="70"/>
  <c r="G399" i="70"/>
  <c r="F399" i="70"/>
  <c r="E399" i="70"/>
  <c r="D399" i="70"/>
  <c r="C399" i="70"/>
  <c r="V398" i="70"/>
  <c r="N398" i="70"/>
  <c r="J398" i="70"/>
  <c r="I398" i="70"/>
  <c r="H398" i="70"/>
  <c r="G398" i="70"/>
  <c r="F398" i="70"/>
  <c r="E398" i="70"/>
  <c r="D398" i="70"/>
  <c r="C398" i="70"/>
  <c r="V397" i="70"/>
  <c r="N397" i="70"/>
  <c r="J397" i="70"/>
  <c r="I397" i="70"/>
  <c r="H397" i="70"/>
  <c r="G397" i="70"/>
  <c r="F397" i="70"/>
  <c r="E397" i="70"/>
  <c r="D397" i="70"/>
  <c r="C397" i="70"/>
  <c r="V396" i="70"/>
  <c r="N396" i="70"/>
  <c r="J396" i="70"/>
  <c r="I396" i="70"/>
  <c r="H396" i="70"/>
  <c r="G396" i="70"/>
  <c r="F396" i="70"/>
  <c r="E396" i="70"/>
  <c r="D396" i="70"/>
  <c r="C396" i="70"/>
  <c r="V395" i="70"/>
  <c r="N395" i="70"/>
  <c r="J395" i="70"/>
  <c r="I395" i="70"/>
  <c r="H395" i="70"/>
  <c r="G395" i="70"/>
  <c r="F395" i="70"/>
  <c r="E395" i="70"/>
  <c r="D395" i="70"/>
  <c r="C395" i="70"/>
  <c r="V394" i="70"/>
  <c r="N394" i="70"/>
  <c r="J394" i="70"/>
  <c r="I394" i="70"/>
  <c r="H394" i="70"/>
  <c r="G394" i="70"/>
  <c r="F394" i="70"/>
  <c r="E394" i="70"/>
  <c r="D394" i="70"/>
  <c r="C394" i="70"/>
  <c r="V393" i="70"/>
  <c r="N393" i="70"/>
  <c r="J393" i="70"/>
  <c r="I393" i="70"/>
  <c r="H393" i="70"/>
  <c r="G393" i="70"/>
  <c r="F393" i="70"/>
  <c r="E393" i="70"/>
  <c r="D393" i="70"/>
  <c r="C393" i="70"/>
  <c r="V392" i="70"/>
  <c r="N392" i="70"/>
  <c r="J392" i="70"/>
  <c r="I392" i="70"/>
  <c r="H392" i="70"/>
  <c r="G392" i="70"/>
  <c r="F392" i="70"/>
  <c r="E392" i="70"/>
  <c r="D392" i="70"/>
  <c r="C392" i="70"/>
  <c r="V391" i="70"/>
  <c r="N391" i="70"/>
  <c r="J391" i="70"/>
  <c r="I391" i="70"/>
  <c r="H391" i="70"/>
  <c r="G391" i="70"/>
  <c r="F391" i="70"/>
  <c r="E391" i="70"/>
  <c r="D391" i="70"/>
  <c r="C391" i="70"/>
  <c r="V390" i="70"/>
  <c r="N390" i="70"/>
  <c r="J390" i="70"/>
  <c r="I390" i="70"/>
  <c r="H390" i="70"/>
  <c r="G390" i="70"/>
  <c r="F390" i="70"/>
  <c r="E390" i="70"/>
  <c r="D390" i="70"/>
  <c r="C390" i="70"/>
  <c r="V389" i="70"/>
  <c r="N389" i="70"/>
  <c r="J389" i="70"/>
  <c r="I389" i="70"/>
  <c r="H389" i="70"/>
  <c r="G389" i="70"/>
  <c r="F389" i="70"/>
  <c r="E389" i="70"/>
  <c r="D389" i="70"/>
  <c r="C389" i="70"/>
  <c r="V388" i="70"/>
  <c r="N388" i="70"/>
  <c r="J388" i="70"/>
  <c r="I388" i="70"/>
  <c r="H388" i="70"/>
  <c r="G388" i="70"/>
  <c r="F388" i="70"/>
  <c r="E388" i="70"/>
  <c r="D388" i="70"/>
  <c r="C388" i="70"/>
  <c r="V387" i="70"/>
  <c r="N387" i="70"/>
  <c r="J387" i="70"/>
  <c r="I387" i="70"/>
  <c r="H387" i="70"/>
  <c r="G387" i="70"/>
  <c r="F387" i="70"/>
  <c r="E387" i="70"/>
  <c r="D387" i="70"/>
  <c r="C387" i="70"/>
  <c r="V386" i="70"/>
  <c r="N386" i="70"/>
  <c r="J386" i="70"/>
  <c r="I386" i="70"/>
  <c r="H386" i="70"/>
  <c r="G386" i="70"/>
  <c r="F386" i="70"/>
  <c r="E386" i="70"/>
  <c r="D386" i="70"/>
  <c r="C386" i="70"/>
  <c r="V385" i="70"/>
  <c r="N385" i="70"/>
  <c r="J385" i="70"/>
  <c r="I385" i="70"/>
  <c r="H385" i="70"/>
  <c r="G385" i="70"/>
  <c r="F385" i="70"/>
  <c r="E385" i="70"/>
  <c r="D385" i="70"/>
  <c r="C385" i="70"/>
  <c r="V384" i="70"/>
  <c r="N384" i="70"/>
  <c r="J384" i="70"/>
  <c r="I384" i="70"/>
  <c r="H384" i="70"/>
  <c r="G384" i="70"/>
  <c r="F384" i="70"/>
  <c r="E384" i="70"/>
  <c r="D384" i="70"/>
  <c r="C384" i="70"/>
  <c r="V383" i="70"/>
  <c r="N383" i="70"/>
  <c r="J383" i="70"/>
  <c r="I383" i="70"/>
  <c r="H383" i="70"/>
  <c r="G383" i="70"/>
  <c r="F383" i="70"/>
  <c r="E383" i="70"/>
  <c r="D383" i="70"/>
  <c r="C383" i="70"/>
  <c r="V382" i="70"/>
  <c r="N382" i="70"/>
  <c r="J382" i="70"/>
  <c r="I382" i="70"/>
  <c r="H382" i="70"/>
  <c r="G382" i="70"/>
  <c r="F382" i="70"/>
  <c r="E382" i="70"/>
  <c r="D382" i="70"/>
  <c r="C382" i="70"/>
  <c r="V381" i="70"/>
  <c r="N381" i="70"/>
  <c r="J381" i="70"/>
  <c r="I381" i="70"/>
  <c r="H381" i="70"/>
  <c r="G381" i="70"/>
  <c r="F381" i="70"/>
  <c r="E381" i="70"/>
  <c r="D381" i="70"/>
  <c r="C381" i="70"/>
  <c r="V380" i="70"/>
  <c r="N380" i="70"/>
  <c r="J380" i="70"/>
  <c r="I380" i="70"/>
  <c r="H380" i="70"/>
  <c r="G380" i="70"/>
  <c r="F380" i="70"/>
  <c r="E380" i="70"/>
  <c r="D380" i="70"/>
  <c r="C380" i="70"/>
  <c r="V379" i="70"/>
  <c r="N379" i="70"/>
  <c r="J379" i="70"/>
  <c r="I379" i="70"/>
  <c r="H379" i="70"/>
  <c r="G379" i="70"/>
  <c r="F379" i="70"/>
  <c r="E379" i="70"/>
  <c r="D379" i="70"/>
  <c r="C379" i="70"/>
  <c r="V378" i="70"/>
  <c r="N378" i="70"/>
  <c r="J378" i="70"/>
  <c r="I378" i="70"/>
  <c r="H378" i="70"/>
  <c r="G378" i="70"/>
  <c r="F378" i="70"/>
  <c r="E378" i="70"/>
  <c r="D378" i="70"/>
  <c r="C378" i="70"/>
  <c r="V377" i="70"/>
  <c r="N377" i="70"/>
  <c r="J377" i="70"/>
  <c r="I377" i="70"/>
  <c r="H377" i="70"/>
  <c r="G377" i="70"/>
  <c r="F377" i="70"/>
  <c r="E377" i="70"/>
  <c r="D377" i="70"/>
  <c r="C377" i="70"/>
  <c r="V376" i="70"/>
  <c r="N376" i="70"/>
  <c r="J376" i="70"/>
  <c r="I376" i="70"/>
  <c r="H376" i="70"/>
  <c r="G376" i="70"/>
  <c r="F376" i="70"/>
  <c r="E376" i="70"/>
  <c r="D376" i="70"/>
  <c r="C376" i="70"/>
  <c r="V375" i="70"/>
  <c r="N375" i="70"/>
  <c r="J375" i="70"/>
  <c r="I375" i="70"/>
  <c r="H375" i="70"/>
  <c r="G375" i="70"/>
  <c r="F375" i="70"/>
  <c r="E375" i="70"/>
  <c r="D375" i="70"/>
  <c r="C375" i="70"/>
  <c r="V374" i="70"/>
  <c r="N374" i="70"/>
  <c r="J374" i="70"/>
  <c r="I374" i="70"/>
  <c r="H374" i="70"/>
  <c r="G374" i="70"/>
  <c r="F374" i="70"/>
  <c r="E374" i="70"/>
  <c r="D374" i="70"/>
  <c r="C374" i="70"/>
  <c r="V373" i="70"/>
  <c r="N373" i="70"/>
  <c r="J373" i="70"/>
  <c r="I373" i="70"/>
  <c r="H373" i="70"/>
  <c r="G373" i="70"/>
  <c r="F373" i="70"/>
  <c r="E373" i="70"/>
  <c r="D373" i="70"/>
  <c r="C373" i="70"/>
  <c r="V372" i="70"/>
  <c r="N372" i="70"/>
  <c r="J372" i="70"/>
  <c r="I372" i="70"/>
  <c r="H372" i="70"/>
  <c r="G372" i="70"/>
  <c r="F372" i="70"/>
  <c r="E372" i="70"/>
  <c r="D372" i="70"/>
  <c r="C372" i="70"/>
  <c r="V371" i="70"/>
  <c r="N371" i="70"/>
  <c r="J371" i="70"/>
  <c r="I371" i="70"/>
  <c r="H371" i="70"/>
  <c r="G371" i="70"/>
  <c r="F371" i="70"/>
  <c r="E371" i="70"/>
  <c r="D371" i="70"/>
  <c r="C371" i="70"/>
  <c r="V370" i="70"/>
  <c r="N370" i="70"/>
  <c r="J370" i="70"/>
  <c r="I370" i="70"/>
  <c r="H370" i="70"/>
  <c r="G370" i="70"/>
  <c r="F370" i="70"/>
  <c r="E370" i="70"/>
  <c r="D370" i="70"/>
  <c r="C370" i="70"/>
  <c r="V369" i="70"/>
  <c r="N369" i="70"/>
  <c r="J369" i="70"/>
  <c r="I369" i="70"/>
  <c r="H369" i="70"/>
  <c r="G369" i="70"/>
  <c r="F369" i="70"/>
  <c r="E369" i="70"/>
  <c r="D369" i="70"/>
  <c r="C369" i="70"/>
  <c r="V368" i="70"/>
  <c r="N368" i="70"/>
  <c r="J368" i="70"/>
  <c r="I368" i="70"/>
  <c r="H368" i="70"/>
  <c r="G368" i="70"/>
  <c r="F368" i="70"/>
  <c r="E368" i="70"/>
  <c r="D368" i="70"/>
  <c r="C368" i="70"/>
  <c r="V367" i="70"/>
  <c r="N367" i="70"/>
  <c r="J367" i="70"/>
  <c r="I367" i="70"/>
  <c r="H367" i="70"/>
  <c r="G367" i="70"/>
  <c r="F367" i="70"/>
  <c r="E367" i="70"/>
  <c r="D367" i="70"/>
  <c r="C367" i="70"/>
  <c r="V366" i="70"/>
  <c r="N366" i="70"/>
  <c r="J366" i="70"/>
  <c r="I366" i="70"/>
  <c r="H366" i="70"/>
  <c r="G366" i="70"/>
  <c r="F366" i="70"/>
  <c r="E366" i="70"/>
  <c r="D366" i="70"/>
  <c r="C366" i="70"/>
  <c r="V365" i="70"/>
  <c r="N365" i="70"/>
  <c r="J365" i="70"/>
  <c r="I365" i="70"/>
  <c r="H365" i="70"/>
  <c r="G365" i="70"/>
  <c r="F365" i="70"/>
  <c r="E365" i="70"/>
  <c r="D365" i="70"/>
  <c r="C365" i="70"/>
  <c r="V364" i="70"/>
  <c r="N364" i="70"/>
  <c r="J364" i="70"/>
  <c r="I364" i="70"/>
  <c r="H364" i="70"/>
  <c r="G364" i="70"/>
  <c r="F364" i="70"/>
  <c r="E364" i="70"/>
  <c r="D364" i="70"/>
  <c r="C364" i="70"/>
  <c r="V363" i="70"/>
  <c r="N363" i="70"/>
  <c r="J363" i="70"/>
  <c r="I363" i="70"/>
  <c r="H363" i="70"/>
  <c r="G363" i="70"/>
  <c r="F363" i="70"/>
  <c r="E363" i="70"/>
  <c r="D363" i="70"/>
  <c r="C363" i="70"/>
  <c r="V362" i="70"/>
  <c r="N362" i="70"/>
  <c r="J362" i="70"/>
  <c r="I362" i="70"/>
  <c r="H362" i="70"/>
  <c r="G362" i="70"/>
  <c r="F362" i="70"/>
  <c r="E362" i="70"/>
  <c r="D362" i="70"/>
  <c r="C362" i="70"/>
  <c r="V361" i="70"/>
  <c r="N361" i="70"/>
  <c r="J361" i="70"/>
  <c r="I361" i="70"/>
  <c r="H361" i="70"/>
  <c r="G361" i="70"/>
  <c r="F361" i="70"/>
  <c r="E361" i="70"/>
  <c r="D361" i="70"/>
  <c r="C361" i="70"/>
  <c r="V360" i="70"/>
  <c r="N360" i="70"/>
  <c r="J360" i="70"/>
  <c r="I360" i="70"/>
  <c r="H360" i="70"/>
  <c r="G360" i="70"/>
  <c r="F360" i="70"/>
  <c r="E360" i="70"/>
  <c r="D360" i="70"/>
  <c r="C360" i="70"/>
  <c r="V359" i="70"/>
  <c r="N359" i="70"/>
  <c r="J359" i="70"/>
  <c r="I359" i="70"/>
  <c r="H359" i="70"/>
  <c r="G359" i="70"/>
  <c r="F359" i="70"/>
  <c r="E359" i="70"/>
  <c r="D359" i="70"/>
  <c r="C359" i="70"/>
  <c r="V358" i="70"/>
  <c r="N358" i="70"/>
  <c r="J358" i="70"/>
  <c r="I358" i="70"/>
  <c r="H358" i="70"/>
  <c r="G358" i="70"/>
  <c r="F358" i="70"/>
  <c r="E358" i="70"/>
  <c r="D358" i="70"/>
  <c r="C358" i="70"/>
  <c r="V357" i="70"/>
  <c r="N357" i="70"/>
  <c r="J357" i="70"/>
  <c r="I357" i="70"/>
  <c r="H357" i="70"/>
  <c r="G357" i="70"/>
  <c r="F357" i="70"/>
  <c r="E357" i="70"/>
  <c r="D357" i="70"/>
  <c r="C357" i="70"/>
  <c r="V356" i="70"/>
  <c r="N356" i="70"/>
  <c r="J356" i="70"/>
  <c r="I356" i="70"/>
  <c r="H356" i="70"/>
  <c r="G356" i="70"/>
  <c r="F356" i="70"/>
  <c r="E356" i="70"/>
  <c r="D356" i="70"/>
  <c r="C356" i="70"/>
  <c r="V355" i="70"/>
  <c r="N355" i="70"/>
  <c r="J355" i="70"/>
  <c r="I355" i="70"/>
  <c r="H355" i="70"/>
  <c r="G355" i="70"/>
  <c r="F355" i="70"/>
  <c r="E355" i="70"/>
  <c r="D355" i="70"/>
  <c r="C355" i="70"/>
  <c r="V354" i="70"/>
  <c r="N354" i="70"/>
  <c r="J354" i="70"/>
  <c r="I354" i="70"/>
  <c r="H354" i="70"/>
  <c r="G354" i="70"/>
  <c r="F354" i="70"/>
  <c r="E354" i="70"/>
  <c r="D354" i="70"/>
  <c r="C354" i="70"/>
  <c r="V353" i="70"/>
  <c r="N353" i="70"/>
  <c r="J353" i="70"/>
  <c r="I353" i="70"/>
  <c r="H353" i="70"/>
  <c r="G353" i="70"/>
  <c r="F353" i="70"/>
  <c r="E353" i="70"/>
  <c r="D353" i="70"/>
  <c r="C353" i="70"/>
  <c r="V352" i="70"/>
  <c r="N352" i="70"/>
  <c r="J352" i="70"/>
  <c r="I352" i="70"/>
  <c r="H352" i="70"/>
  <c r="G352" i="70"/>
  <c r="F352" i="70"/>
  <c r="E352" i="70"/>
  <c r="D352" i="70"/>
  <c r="C352" i="70"/>
  <c r="V351" i="70"/>
  <c r="N351" i="70"/>
  <c r="J351" i="70"/>
  <c r="I351" i="70"/>
  <c r="H351" i="70"/>
  <c r="G351" i="70"/>
  <c r="F351" i="70"/>
  <c r="E351" i="70"/>
  <c r="D351" i="70"/>
  <c r="C351" i="70"/>
  <c r="V350" i="70"/>
  <c r="N350" i="70"/>
  <c r="J350" i="70"/>
  <c r="I350" i="70"/>
  <c r="H350" i="70"/>
  <c r="G350" i="70"/>
  <c r="F350" i="70"/>
  <c r="E350" i="70"/>
  <c r="D350" i="70"/>
  <c r="C350" i="70"/>
  <c r="V349" i="70"/>
  <c r="N349" i="70"/>
  <c r="J349" i="70"/>
  <c r="I349" i="70"/>
  <c r="H349" i="70"/>
  <c r="G349" i="70"/>
  <c r="F349" i="70"/>
  <c r="E349" i="70"/>
  <c r="D349" i="70"/>
  <c r="C349" i="70"/>
  <c r="V348" i="70"/>
  <c r="N348" i="70"/>
  <c r="J348" i="70"/>
  <c r="I348" i="70"/>
  <c r="H348" i="70"/>
  <c r="G348" i="70"/>
  <c r="F348" i="70"/>
  <c r="E348" i="70"/>
  <c r="D348" i="70"/>
  <c r="C348" i="70"/>
  <c r="V347" i="70"/>
  <c r="N347" i="70"/>
  <c r="J347" i="70"/>
  <c r="I347" i="70"/>
  <c r="H347" i="70"/>
  <c r="G347" i="70"/>
  <c r="F347" i="70"/>
  <c r="E347" i="70"/>
  <c r="D347" i="70"/>
  <c r="C347" i="70"/>
  <c r="V346" i="70"/>
  <c r="N346" i="70"/>
  <c r="J346" i="70"/>
  <c r="I346" i="70"/>
  <c r="H346" i="70"/>
  <c r="G346" i="70"/>
  <c r="F346" i="70"/>
  <c r="E346" i="70"/>
  <c r="D346" i="70"/>
  <c r="C346" i="70"/>
  <c r="V345" i="70"/>
  <c r="N345" i="70"/>
  <c r="J345" i="70"/>
  <c r="I345" i="70"/>
  <c r="H345" i="70"/>
  <c r="G345" i="70"/>
  <c r="F345" i="70"/>
  <c r="E345" i="70"/>
  <c r="D345" i="70"/>
  <c r="C345" i="70"/>
  <c r="V344" i="70"/>
  <c r="N344" i="70"/>
  <c r="J344" i="70"/>
  <c r="I344" i="70"/>
  <c r="H344" i="70"/>
  <c r="G344" i="70"/>
  <c r="F344" i="70"/>
  <c r="E344" i="70"/>
  <c r="D344" i="70"/>
  <c r="C344" i="70"/>
  <c r="V343" i="70"/>
  <c r="N343" i="70"/>
  <c r="J343" i="70"/>
  <c r="I343" i="70"/>
  <c r="H343" i="70"/>
  <c r="G343" i="70"/>
  <c r="F343" i="70"/>
  <c r="E343" i="70"/>
  <c r="D343" i="70"/>
  <c r="C343" i="70"/>
  <c r="V342" i="70"/>
  <c r="N342" i="70"/>
  <c r="J342" i="70"/>
  <c r="I342" i="70"/>
  <c r="H342" i="70"/>
  <c r="G342" i="70"/>
  <c r="F342" i="70"/>
  <c r="E342" i="70"/>
  <c r="D342" i="70"/>
  <c r="C342" i="70"/>
  <c r="V341" i="70"/>
  <c r="N341" i="70"/>
  <c r="J341" i="70"/>
  <c r="I341" i="70"/>
  <c r="H341" i="70"/>
  <c r="G341" i="70"/>
  <c r="F341" i="70"/>
  <c r="E341" i="70"/>
  <c r="D341" i="70"/>
  <c r="C341" i="70"/>
  <c r="V340" i="70"/>
  <c r="N340" i="70"/>
  <c r="J340" i="70"/>
  <c r="I340" i="70"/>
  <c r="H340" i="70"/>
  <c r="G340" i="70"/>
  <c r="F340" i="70"/>
  <c r="E340" i="70"/>
  <c r="D340" i="70"/>
  <c r="C340" i="70"/>
  <c r="V339" i="70"/>
  <c r="N339" i="70"/>
  <c r="J339" i="70"/>
  <c r="I339" i="70"/>
  <c r="H339" i="70"/>
  <c r="G339" i="70"/>
  <c r="F339" i="70"/>
  <c r="E339" i="70"/>
  <c r="D339" i="70"/>
  <c r="C339" i="70"/>
  <c r="V338" i="70"/>
  <c r="N338" i="70"/>
  <c r="J338" i="70"/>
  <c r="I338" i="70"/>
  <c r="H338" i="70"/>
  <c r="G338" i="70"/>
  <c r="F338" i="70"/>
  <c r="E338" i="70"/>
  <c r="D338" i="70"/>
  <c r="C338" i="70"/>
  <c r="V337" i="70"/>
  <c r="N337" i="70"/>
  <c r="J337" i="70"/>
  <c r="I337" i="70"/>
  <c r="H337" i="70"/>
  <c r="G337" i="70"/>
  <c r="F337" i="70"/>
  <c r="E337" i="70"/>
  <c r="D337" i="70"/>
  <c r="C337" i="70"/>
  <c r="V336" i="70"/>
  <c r="N336" i="70"/>
  <c r="J336" i="70"/>
  <c r="I336" i="70"/>
  <c r="H336" i="70"/>
  <c r="G336" i="70"/>
  <c r="F336" i="70"/>
  <c r="E336" i="70"/>
  <c r="D336" i="70"/>
  <c r="C336" i="70"/>
  <c r="V335" i="70"/>
  <c r="N335" i="70"/>
  <c r="J335" i="70"/>
  <c r="I335" i="70"/>
  <c r="H335" i="70"/>
  <c r="G335" i="70"/>
  <c r="F335" i="70"/>
  <c r="E335" i="70"/>
  <c r="D335" i="70"/>
  <c r="C335" i="70"/>
  <c r="V334" i="70"/>
  <c r="N334" i="70"/>
  <c r="J334" i="70"/>
  <c r="I334" i="70"/>
  <c r="H334" i="70"/>
  <c r="G334" i="70"/>
  <c r="F334" i="70"/>
  <c r="E334" i="70"/>
  <c r="D334" i="70"/>
  <c r="C334" i="70"/>
  <c r="V333" i="70"/>
  <c r="N333" i="70"/>
  <c r="J333" i="70"/>
  <c r="I333" i="70"/>
  <c r="H333" i="70"/>
  <c r="G333" i="70"/>
  <c r="F333" i="70"/>
  <c r="E333" i="70"/>
  <c r="D333" i="70"/>
  <c r="C333" i="70"/>
  <c r="V332" i="70"/>
  <c r="N332" i="70"/>
  <c r="J332" i="70"/>
  <c r="I332" i="70"/>
  <c r="H332" i="70"/>
  <c r="G332" i="70"/>
  <c r="F332" i="70"/>
  <c r="E332" i="70"/>
  <c r="D332" i="70"/>
  <c r="C332" i="70"/>
  <c r="V331" i="70"/>
  <c r="N331" i="70"/>
  <c r="J331" i="70"/>
  <c r="I331" i="70"/>
  <c r="H331" i="70"/>
  <c r="G331" i="70"/>
  <c r="F331" i="70"/>
  <c r="E331" i="70"/>
  <c r="D331" i="70"/>
  <c r="C331" i="70"/>
  <c r="V330" i="70"/>
  <c r="N330" i="70"/>
  <c r="J330" i="70"/>
  <c r="I330" i="70"/>
  <c r="H330" i="70"/>
  <c r="G330" i="70"/>
  <c r="F330" i="70"/>
  <c r="E330" i="70"/>
  <c r="D330" i="70"/>
  <c r="C330" i="70"/>
  <c r="V329" i="70"/>
  <c r="N329" i="70"/>
  <c r="J329" i="70"/>
  <c r="I329" i="70"/>
  <c r="H329" i="70"/>
  <c r="G329" i="70"/>
  <c r="F329" i="70"/>
  <c r="E329" i="70"/>
  <c r="D329" i="70"/>
  <c r="C329" i="70"/>
  <c r="V328" i="70"/>
  <c r="N328" i="70"/>
  <c r="J328" i="70"/>
  <c r="I328" i="70"/>
  <c r="H328" i="70"/>
  <c r="G328" i="70"/>
  <c r="F328" i="70"/>
  <c r="E328" i="70"/>
  <c r="D328" i="70"/>
  <c r="C328" i="70"/>
  <c r="V327" i="70"/>
  <c r="N327" i="70"/>
  <c r="J327" i="70"/>
  <c r="I327" i="70"/>
  <c r="H327" i="70"/>
  <c r="G327" i="70"/>
  <c r="F327" i="70"/>
  <c r="E327" i="70"/>
  <c r="D327" i="70"/>
  <c r="C327" i="70"/>
  <c r="V326" i="70"/>
  <c r="N326" i="70"/>
  <c r="J326" i="70"/>
  <c r="I326" i="70"/>
  <c r="H326" i="70"/>
  <c r="G326" i="70"/>
  <c r="F326" i="70"/>
  <c r="E326" i="70"/>
  <c r="D326" i="70"/>
  <c r="C326" i="70"/>
  <c r="V325" i="70"/>
  <c r="N325" i="70"/>
  <c r="J325" i="70"/>
  <c r="I325" i="70"/>
  <c r="H325" i="70"/>
  <c r="G325" i="70"/>
  <c r="F325" i="70"/>
  <c r="E325" i="70"/>
  <c r="D325" i="70"/>
  <c r="C325" i="70"/>
  <c r="V324" i="70"/>
  <c r="N324" i="70"/>
  <c r="J324" i="70"/>
  <c r="I324" i="70"/>
  <c r="H324" i="70"/>
  <c r="G324" i="70"/>
  <c r="F324" i="70"/>
  <c r="E324" i="70"/>
  <c r="D324" i="70"/>
  <c r="C324" i="70"/>
  <c r="V323" i="70"/>
  <c r="N323" i="70"/>
  <c r="J323" i="70"/>
  <c r="I323" i="70"/>
  <c r="H323" i="70"/>
  <c r="G323" i="70"/>
  <c r="F323" i="70"/>
  <c r="E323" i="70"/>
  <c r="D323" i="70"/>
  <c r="C323" i="70"/>
  <c r="V322" i="70"/>
  <c r="N322" i="70"/>
  <c r="J322" i="70"/>
  <c r="I322" i="70"/>
  <c r="H322" i="70"/>
  <c r="G322" i="70"/>
  <c r="F322" i="70"/>
  <c r="E322" i="70"/>
  <c r="D322" i="70"/>
  <c r="C322" i="70"/>
  <c r="V321" i="70"/>
  <c r="N321" i="70"/>
  <c r="J321" i="70"/>
  <c r="I321" i="70"/>
  <c r="H321" i="70"/>
  <c r="G321" i="70"/>
  <c r="F321" i="70"/>
  <c r="E321" i="70"/>
  <c r="D321" i="70"/>
  <c r="C321" i="70"/>
  <c r="V320" i="70"/>
  <c r="N320" i="70"/>
  <c r="J320" i="70"/>
  <c r="I320" i="70"/>
  <c r="H320" i="70"/>
  <c r="G320" i="70"/>
  <c r="F320" i="70"/>
  <c r="E320" i="70"/>
  <c r="D320" i="70"/>
  <c r="C320" i="70"/>
  <c r="V319" i="70"/>
  <c r="N319" i="70"/>
  <c r="J319" i="70"/>
  <c r="I319" i="70"/>
  <c r="H319" i="70"/>
  <c r="G319" i="70"/>
  <c r="F319" i="70"/>
  <c r="E319" i="70"/>
  <c r="D319" i="70"/>
  <c r="C319" i="70"/>
  <c r="V318" i="70"/>
  <c r="N318" i="70"/>
  <c r="J318" i="70"/>
  <c r="I318" i="70"/>
  <c r="H318" i="70"/>
  <c r="G318" i="70"/>
  <c r="F318" i="70"/>
  <c r="E318" i="70"/>
  <c r="D318" i="70"/>
  <c r="C318" i="70"/>
  <c r="V317" i="70"/>
  <c r="N317" i="70"/>
  <c r="J317" i="70"/>
  <c r="I317" i="70"/>
  <c r="H317" i="70"/>
  <c r="G317" i="70"/>
  <c r="F317" i="70"/>
  <c r="E317" i="70"/>
  <c r="D317" i="70"/>
  <c r="C317" i="70"/>
  <c r="V316" i="70"/>
  <c r="N316" i="70"/>
  <c r="J316" i="70"/>
  <c r="I316" i="70"/>
  <c r="H316" i="70"/>
  <c r="G316" i="70"/>
  <c r="F316" i="70"/>
  <c r="E316" i="70"/>
  <c r="D316" i="70"/>
  <c r="C316" i="70"/>
  <c r="V315" i="70"/>
  <c r="N315" i="70"/>
  <c r="J315" i="70"/>
  <c r="I315" i="70"/>
  <c r="H315" i="70"/>
  <c r="G315" i="70"/>
  <c r="F315" i="70"/>
  <c r="E315" i="70"/>
  <c r="D315" i="70"/>
  <c r="C315" i="70"/>
  <c r="V314" i="70"/>
  <c r="N314" i="70"/>
  <c r="J314" i="70"/>
  <c r="I314" i="70"/>
  <c r="H314" i="70"/>
  <c r="G314" i="70"/>
  <c r="F314" i="70"/>
  <c r="E314" i="70"/>
  <c r="D314" i="70"/>
  <c r="C314" i="70"/>
  <c r="V313" i="70"/>
  <c r="N313" i="70"/>
  <c r="J313" i="70"/>
  <c r="I313" i="70"/>
  <c r="H313" i="70"/>
  <c r="G313" i="70"/>
  <c r="F313" i="70"/>
  <c r="E313" i="70"/>
  <c r="D313" i="70"/>
  <c r="C313" i="70"/>
  <c r="V312" i="70"/>
  <c r="N312" i="70"/>
  <c r="J312" i="70"/>
  <c r="I312" i="70"/>
  <c r="H312" i="70"/>
  <c r="G312" i="70"/>
  <c r="F312" i="70"/>
  <c r="E312" i="70"/>
  <c r="D312" i="70"/>
  <c r="C312" i="70"/>
  <c r="V311" i="70"/>
  <c r="N311" i="70"/>
  <c r="J311" i="70"/>
  <c r="I311" i="70"/>
  <c r="H311" i="70"/>
  <c r="G311" i="70"/>
  <c r="F311" i="70"/>
  <c r="E311" i="70"/>
  <c r="D311" i="70"/>
  <c r="C311" i="70"/>
  <c r="V310" i="70"/>
  <c r="N310" i="70"/>
  <c r="J310" i="70"/>
  <c r="I310" i="70"/>
  <c r="H310" i="70"/>
  <c r="G310" i="70"/>
  <c r="F310" i="70"/>
  <c r="E310" i="70"/>
  <c r="D310" i="70"/>
  <c r="C310" i="70"/>
  <c r="V309" i="70"/>
  <c r="N309" i="70"/>
  <c r="J309" i="70"/>
  <c r="I309" i="70"/>
  <c r="H309" i="70"/>
  <c r="G309" i="70"/>
  <c r="F309" i="70"/>
  <c r="E309" i="70"/>
  <c r="D309" i="70"/>
  <c r="C309" i="70"/>
  <c r="V308" i="70"/>
  <c r="N308" i="70"/>
  <c r="J308" i="70"/>
  <c r="I308" i="70"/>
  <c r="H308" i="70"/>
  <c r="G308" i="70"/>
  <c r="F308" i="70"/>
  <c r="E308" i="70"/>
  <c r="D308" i="70"/>
  <c r="C308" i="70"/>
  <c r="V307" i="70"/>
  <c r="N307" i="70"/>
  <c r="J307" i="70"/>
  <c r="I307" i="70"/>
  <c r="H307" i="70"/>
  <c r="G307" i="70"/>
  <c r="F307" i="70"/>
  <c r="E307" i="70"/>
  <c r="D307" i="70"/>
  <c r="C307" i="70"/>
  <c r="V306" i="70"/>
  <c r="N306" i="70"/>
  <c r="J306" i="70"/>
  <c r="I306" i="70"/>
  <c r="H306" i="70"/>
  <c r="G306" i="70"/>
  <c r="F306" i="70"/>
  <c r="E306" i="70"/>
  <c r="D306" i="70"/>
  <c r="C306" i="70"/>
  <c r="V305" i="70"/>
  <c r="N305" i="70"/>
  <c r="J305" i="70"/>
  <c r="I305" i="70"/>
  <c r="H305" i="70"/>
  <c r="G305" i="70"/>
  <c r="F305" i="70"/>
  <c r="E305" i="70"/>
  <c r="D305" i="70"/>
  <c r="C305" i="70"/>
  <c r="V304" i="70"/>
  <c r="N304" i="70"/>
  <c r="J304" i="70"/>
  <c r="I304" i="70"/>
  <c r="H304" i="70"/>
  <c r="G304" i="70"/>
  <c r="F304" i="70"/>
  <c r="E304" i="70"/>
  <c r="D304" i="70"/>
  <c r="C304" i="70"/>
  <c r="V303" i="70"/>
  <c r="N303" i="70"/>
  <c r="J303" i="70"/>
  <c r="I303" i="70"/>
  <c r="H303" i="70"/>
  <c r="G303" i="70"/>
  <c r="F303" i="70"/>
  <c r="E303" i="70"/>
  <c r="D303" i="70"/>
  <c r="C303" i="70"/>
  <c r="V302" i="70"/>
  <c r="N302" i="70"/>
  <c r="J302" i="70"/>
  <c r="I302" i="70"/>
  <c r="H302" i="70"/>
  <c r="G302" i="70"/>
  <c r="F302" i="70"/>
  <c r="E302" i="70"/>
  <c r="D302" i="70"/>
  <c r="C302" i="70"/>
  <c r="V301" i="70"/>
  <c r="N301" i="70"/>
  <c r="J301" i="70"/>
  <c r="I301" i="70"/>
  <c r="H301" i="70"/>
  <c r="G301" i="70"/>
  <c r="F301" i="70"/>
  <c r="E301" i="70"/>
  <c r="D301" i="70"/>
  <c r="C301" i="70"/>
  <c r="V300" i="70"/>
  <c r="N300" i="70"/>
  <c r="J300" i="70"/>
  <c r="I300" i="70"/>
  <c r="H300" i="70"/>
  <c r="G300" i="70"/>
  <c r="F300" i="70"/>
  <c r="E300" i="70"/>
  <c r="D300" i="70"/>
  <c r="C300" i="70"/>
  <c r="V299" i="70"/>
  <c r="N299" i="70"/>
  <c r="J299" i="70"/>
  <c r="I299" i="70"/>
  <c r="H299" i="70"/>
  <c r="G299" i="70"/>
  <c r="F299" i="70"/>
  <c r="E299" i="70"/>
  <c r="D299" i="70"/>
  <c r="C299" i="70"/>
  <c r="V298" i="70"/>
  <c r="N298" i="70"/>
  <c r="J298" i="70"/>
  <c r="I298" i="70"/>
  <c r="H298" i="70"/>
  <c r="G298" i="70"/>
  <c r="F298" i="70"/>
  <c r="E298" i="70"/>
  <c r="D298" i="70"/>
  <c r="C298" i="70"/>
  <c r="V297" i="70"/>
  <c r="N297" i="70"/>
  <c r="J297" i="70"/>
  <c r="I297" i="70"/>
  <c r="H297" i="70"/>
  <c r="G297" i="70"/>
  <c r="F297" i="70"/>
  <c r="E297" i="70"/>
  <c r="D297" i="70"/>
  <c r="C297" i="70"/>
  <c r="V296" i="70"/>
  <c r="N296" i="70"/>
  <c r="J296" i="70"/>
  <c r="I296" i="70"/>
  <c r="H296" i="70"/>
  <c r="G296" i="70"/>
  <c r="F296" i="70"/>
  <c r="E296" i="70"/>
  <c r="D296" i="70"/>
  <c r="C296" i="70"/>
  <c r="V295" i="70"/>
  <c r="N295" i="70"/>
  <c r="J295" i="70"/>
  <c r="I295" i="70"/>
  <c r="H295" i="70"/>
  <c r="G295" i="70"/>
  <c r="F295" i="70"/>
  <c r="E295" i="70"/>
  <c r="D295" i="70"/>
  <c r="C295" i="70"/>
  <c r="V294" i="70"/>
  <c r="N294" i="70"/>
  <c r="J294" i="70"/>
  <c r="I294" i="70"/>
  <c r="H294" i="70"/>
  <c r="G294" i="70"/>
  <c r="F294" i="70"/>
  <c r="E294" i="70"/>
  <c r="D294" i="70"/>
  <c r="C294" i="70"/>
  <c r="V293" i="70"/>
  <c r="N293" i="70"/>
  <c r="J293" i="70"/>
  <c r="I293" i="70"/>
  <c r="H293" i="70"/>
  <c r="G293" i="70"/>
  <c r="F293" i="70"/>
  <c r="E293" i="70"/>
  <c r="D293" i="70"/>
  <c r="C293" i="70"/>
  <c r="V292" i="70"/>
  <c r="N292" i="70"/>
  <c r="J292" i="70"/>
  <c r="I292" i="70"/>
  <c r="H292" i="70"/>
  <c r="G292" i="70"/>
  <c r="F292" i="70"/>
  <c r="E292" i="70"/>
  <c r="D292" i="70"/>
  <c r="C292" i="70"/>
  <c r="V291" i="70"/>
  <c r="N291" i="70"/>
  <c r="J291" i="70"/>
  <c r="I291" i="70"/>
  <c r="H291" i="70"/>
  <c r="G291" i="70"/>
  <c r="F291" i="70"/>
  <c r="E291" i="70"/>
  <c r="D291" i="70"/>
  <c r="C291" i="70"/>
  <c r="V290" i="70"/>
  <c r="N290" i="70"/>
  <c r="J290" i="70"/>
  <c r="I290" i="70"/>
  <c r="H290" i="70"/>
  <c r="G290" i="70"/>
  <c r="F290" i="70"/>
  <c r="E290" i="70"/>
  <c r="D290" i="70"/>
  <c r="C290" i="70"/>
  <c r="V289" i="70"/>
  <c r="N289" i="70"/>
  <c r="J289" i="70"/>
  <c r="I289" i="70"/>
  <c r="H289" i="70"/>
  <c r="G289" i="70"/>
  <c r="F289" i="70"/>
  <c r="E289" i="70"/>
  <c r="D289" i="70"/>
  <c r="C289" i="70"/>
  <c r="V288" i="70"/>
  <c r="N288" i="70"/>
  <c r="J288" i="70"/>
  <c r="I288" i="70"/>
  <c r="H288" i="70"/>
  <c r="G288" i="70"/>
  <c r="F288" i="70"/>
  <c r="E288" i="70"/>
  <c r="D288" i="70"/>
  <c r="C288" i="70"/>
  <c r="V287" i="70"/>
  <c r="N287" i="70"/>
  <c r="J287" i="70"/>
  <c r="I287" i="70"/>
  <c r="H287" i="70"/>
  <c r="G287" i="70"/>
  <c r="F287" i="70"/>
  <c r="E287" i="70"/>
  <c r="D287" i="70"/>
  <c r="C287" i="70"/>
  <c r="V286" i="70"/>
  <c r="N286" i="70"/>
  <c r="J286" i="70"/>
  <c r="I286" i="70"/>
  <c r="H286" i="70"/>
  <c r="G286" i="70"/>
  <c r="F286" i="70"/>
  <c r="E286" i="70"/>
  <c r="D286" i="70"/>
  <c r="C286" i="70"/>
  <c r="V285" i="70"/>
  <c r="N285" i="70"/>
  <c r="J285" i="70"/>
  <c r="I285" i="70"/>
  <c r="H285" i="70"/>
  <c r="G285" i="70"/>
  <c r="F285" i="70"/>
  <c r="E285" i="70"/>
  <c r="D285" i="70"/>
  <c r="C285" i="70"/>
  <c r="V284" i="70"/>
  <c r="N284" i="70"/>
  <c r="J284" i="70"/>
  <c r="I284" i="70"/>
  <c r="H284" i="70"/>
  <c r="G284" i="70"/>
  <c r="F284" i="70"/>
  <c r="E284" i="70"/>
  <c r="D284" i="70"/>
  <c r="C284" i="70"/>
  <c r="V283" i="70"/>
  <c r="N283" i="70"/>
  <c r="J283" i="70"/>
  <c r="I283" i="70"/>
  <c r="H283" i="70"/>
  <c r="G283" i="70"/>
  <c r="F283" i="70"/>
  <c r="E283" i="70"/>
  <c r="D283" i="70"/>
  <c r="C283" i="70"/>
  <c r="V282" i="70"/>
  <c r="N282" i="70"/>
  <c r="J282" i="70"/>
  <c r="I282" i="70"/>
  <c r="H282" i="70"/>
  <c r="G282" i="70"/>
  <c r="F282" i="70"/>
  <c r="E282" i="70"/>
  <c r="D282" i="70"/>
  <c r="C282" i="70"/>
  <c r="V281" i="70"/>
  <c r="N281" i="70"/>
  <c r="J281" i="70"/>
  <c r="I281" i="70"/>
  <c r="H281" i="70"/>
  <c r="G281" i="70"/>
  <c r="F281" i="70"/>
  <c r="E281" i="70"/>
  <c r="D281" i="70"/>
  <c r="C281" i="70"/>
  <c r="V280" i="70"/>
  <c r="N280" i="70"/>
  <c r="J280" i="70"/>
  <c r="I280" i="70"/>
  <c r="H280" i="70"/>
  <c r="G280" i="70"/>
  <c r="F280" i="70"/>
  <c r="E280" i="70"/>
  <c r="D280" i="70"/>
  <c r="C280" i="70"/>
  <c r="V279" i="70"/>
  <c r="N279" i="70"/>
  <c r="J279" i="70"/>
  <c r="I279" i="70"/>
  <c r="H279" i="70"/>
  <c r="G279" i="70"/>
  <c r="F279" i="70"/>
  <c r="E279" i="70"/>
  <c r="D279" i="70"/>
  <c r="C279" i="70"/>
  <c r="V278" i="70"/>
  <c r="N278" i="70"/>
  <c r="J278" i="70"/>
  <c r="I278" i="70"/>
  <c r="H278" i="70"/>
  <c r="G278" i="70"/>
  <c r="F278" i="70"/>
  <c r="E278" i="70"/>
  <c r="D278" i="70"/>
  <c r="C278" i="70"/>
  <c r="V277" i="70"/>
  <c r="N277" i="70"/>
  <c r="J277" i="70"/>
  <c r="I277" i="70"/>
  <c r="H277" i="70"/>
  <c r="G277" i="70"/>
  <c r="F277" i="70"/>
  <c r="E277" i="70"/>
  <c r="D277" i="70"/>
  <c r="C277" i="70"/>
  <c r="V276" i="70"/>
  <c r="N276" i="70"/>
  <c r="J276" i="70"/>
  <c r="I276" i="70"/>
  <c r="H276" i="70"/>
  <c r="G276" i="70"/>
  <c r="F276" i="70"/>
  <c r="E276" i="70"/>
  <c r="D276" i="70"/>
  <c r="C276" i="70"/>
  <c r="V275" i="70"/>
  <c r="N275" i="70"/>
  <c r="J275" i="70"/>
  <c r="I275" i="70"/>
  <c r="H275" i="70"/>
  <c r="G275" i="70"/>
  <c r="F275" i="70"/>
  <c r="E275" i="70"/>
  <c r="D275" i="70"/>
  <c r="C275" i="70"/>
  <c r="V274" i="70"/>
  <c r="N274" i="70"/>
  <c r="J274" i="70"/>
  <c r="I274" i="70"/>
  <c r="H274" i="70"/>
  <c r="G274" i="70"/>
  <c r="F274" i="70"/>
  <c r="E274" i="70"/>
  <c r="D274" i="70"/>
  <c r="C274" i="70"/>
  <c r="V273" i="70"/>
  <c r="N273" i="70"/>
  <c r="J273" i="70"/>
  <c r="I273" i="70"/>
  <c r="H273" i="70"/>
  <c r="G273" i="70"/>
  <c r="F273" i="70"/>
  <c r="E273" i="70"/>
  <c r="D273" i="70"/>
  <c r="C273" i="70"/>
  <c r="V272" i="70"/>
  <c r="N272" i="70"/>
  <c r="J272" i="70"/>
  <c r="I272" i="70"/>
  <c r="H272" i="70"/>
  <c r="G272" i="70"/>
  <c r="F272" i="70"/>
  <c r="E272" i="70"/>
  <c r="D272" i="70"/>
  <c r="C272" i="70"/>
  <c r="V271" i="70"/>
  <c r="N271" i="70"/>
  <c r="J271" i="70"/>
  <c r="I271" i="70"/>
  <c r="H271" i="70"/>
  <c r="G271" i="70"/>
  <c r="F271" i="70"/>
  <c r="E271" i="70"/>
  <c r="D271" i="70"/>
  <c r="C271" i="70"/>
  <c r="V270" i="70"/>
  <c r="N270" i="70"/>
  <c r="J270" i="70"/>
  <c r="I270" i="70"/>
  <c r="H270" i="70"/>
  <c r="G270" i="70"/>
  <c r="F270" i="70"/>
  <c r="E270" i="70"/>
  <c r="D270" i="70"/>
  <c r="C270" i="70"/>
  <c r="V269" i="70"/>
  <c r="N269" i="70"/>
  <c r="J269" i="70"/>
  <c r="I269" i="70"/>
  <c r="H269" i="70"/>
  <c r="G269" i="70"/>
  <c r="F269" i="70"/>
  <c r="E269" i="70"/>
  <c r="D269" i="70"/>
  <c r="C269" i="70"/>
  <c r="V268" i="70"/>
  <c r="N268" i="70"/>
  <c r="J268" i="70"/>
  <c r="I268" i="70"/>
  <c r="H268" i="70"/>
  <c r="G268" i="70"/>
  <c r="F268" i="70"/>
  <c r="E268" i="70"/>
  <c r="D268" i="70"/>
  <c r="C268" i="70"/>
  <c r="V267" i="70"/>
  <c r="N267" i="70"/>
  <c r="J267" i="70"/>
  <c r="I267" i="70"/>
  <c r="H267" i="70"/>
  <c r="G267" i="70"/>
  <c r="F267" i="70"/>
  <c r="E267" i="70"/>
  <c r="D267" i="70"/>
  <c r="C267" i="70"/>
  <c r="V266" i="70"/>
  <c r="N266" i="70"/>
  <c r="J266" i="70"/>
  <c r="I266" i="70"/>
  <c r="H266" i="70"/>
  <c r="G266" i="70"/>
  <c r="F266" i="70"/>
  <c r="E266" i="70"/>
  <c r="D266" i="70"/>
  <c r="C266" i="70"/>
  <c r="V265" i="70"/>
  <c r="N265" i="70"/>
  <c r="J265" i="70"/>
  <c r="I265" i="70"/>
  <c r="H265" i="70"/>
  <c r="G265" i="70"/>
  <c r="F265" i="70"/>
  <c r="E265" i="70"/>
  <c r="D265" i="70"/>
  <c r="C265" i="70"/>
  <c r="V264" i="70"/>
  <c r="N264" i="70"/>
  <c r="J264" i="70"/>
  <c r="I264" i="70"/>
  <c r="H264" i="70"/>
  <c r="G264" i="70"/>
  <c r="F264" i="70"/>
  <c r="E264" i="70"/>
  <c r="D264" i="70"/>
  <c r="C264" i="70"/>
  <c r="V263" i="70"/>
  <c r="N263" i="70"/>
  <c r="J263" i="70"/>
  <c r="I263" i="70"/>
  <c r="H263" i="70"/>
  <c r="G263" i="70"/>
  <c r="F263" i="70"/>
  <c r="E263" i="70"/>
  <c r="D263" i="70"/>
  <c r="C263" i="70"/>
  <c r="V262" i="70"/>
  <c r="N262" i="70"/>
  <c r="J262" i="70"/>
  <c r="I262" i="70"/>
  <c r="H262" i="70"/>
  <c r="G262" i="70"/>
  <c r="F262" i="70"/>
  <c r="E262" i="70"/>
  <c r="D262" i="70"/>
  <c r="C262" i="70"/>
  <c r="V261" i="70"/>
  <c r="N261" i="70"/>
  <c r="J261" i="70"/>
  <c r="I261" i="70"/>
  <c r="H261" i="70"/>
  <c r="G261" i="70"/>
  <c r="F261" i="70"/>
  <c r="E261" i="70"/>
  <c r="D261" i="70"/>
  <c r="C261" i="70"/>
  <c r="V260" i="70"/>
  <c r="N260" i="70"/>
  <c r="J260" i="70"/>
  <c r="I260" i="70"/>
  <c r="H260" i="70"/>
  <c r="G260" i="70"/>
  <c r="F260" i="70"/>
  <c r="E260" i="70"/>
  <c r="D260" i="70"/>
  <c r="C260" i="70"/>
  <c r="V259" i="70"/>
  <c r="N259" i="70"/>
  <c r="J259" i="70"/>
  <c r="I259" i="70"/>
  <c r="H259" i="70"/>
  <c r="G259" i="70"/>
  <c r="F259" i="70"/>
  <c r="E259" i="70"/>
  <c r="D259" i="70"/>
  <c r="C259" i="70"/>
  <c r="V258" i="70"/>
  <c r="N258" i="70"/>
  <c r="J258" i="70"/>
  <c r="I258" i="70"/>
  <c r="H258" i="70"/>
  <c r="G258" i="70"/>
  <c r="F258" i="70"/>
  <c r="E258" i="70"/>
  <c r="D258" i="70"/>
  <c r="C258" i="70"/>
  <c r="V257" i="70"/>
  <c r="N257" i="70"/>
  <c r="J257" i="70"/>
  <c r="I257" i="70"/>
  <c r="H257" i="70"/>
  <c r="G257" i="70"/>
  <c r="F257" i="70"/>
  <c r="E257" i="70"/>
  <c r="D257" i="70"/>
  <c r="C257" i="70"/>
  <c r="V256" i="70"/>
  <c r="N256" i="70"/>
  <c r="J256" i="70"/>
  <c r="I256" i="70"/>
  <c r="H256" i="70"/>
  <c r="G256" i="70"/>
  <c r="F256" i="70"/>
  <c r="E256" i="70"/>
  <c r="D256" i="70"/>
  <c r="C256" i="70"/>
  <c r="V255" i="70"/>
  <c r="N255" i="70"/>
  <c r="J255" i="70"/>
  <c r="I255" i="70"/>
  <c r="H255" i="70"/>
  <c r="G255" i="70"/>
  <c r="F255" i="70"/>
  <c r="E255" i="70"/>
  <c r="D255" i="70"/>
  <c r="C255" i="70"/>
  <c r="V254" i="70"/>
  <c r="N254" i="70"/>
  <c r="J254" i="70"/>
  <c r="I254" i="70"/>
  <c r="H254" i="70"/>
  <c r="G254" i="70"/>
  <c r="F254" i="70"/>
  <c r="E254" i="70"/>
  <c r="D254" i="70"/>
  <c r="C254" i="70"/>
  <c r="V253" i="70"/>
  <c r="N253" i="70"/>
  <c r="J253" i="70"/>
  <c r="I253" i="70"/>
  <c r="H253" i="70"/>
  <c r="G253" i="70"/>
  <c r="F253" i="70"/>
  <c r="E253" i="70"/>
  <c r="D253" i="70"/>
  <c r="C253" i="70"/>
  <c r="V252" i="70"/>
  <c r="N252" i="70"/>
  <c r="J252" i="70"/>
  <c r="I252" i="70"/>
  <c r="H252" i="70"/>
  <c r="G252" i="70"/>
  <c r="F252" i="70"/>
  <c r="E252" i="70"/>
  <c r="D252" i="70"/>
  <c r="C252" i="70"/>
  <c r="V251" i="70"/>
  <c r="N251" i="70"/>
  <c r="J251" i="70"/>
  <c r="I251" i="70"/>
  <c r="H251" i="70"/>
  <c r="G251" i="70"/>
  <c r="F251" i="70"/>
  <c r="E251" i="70"/>
  <c r="D251" i="70"/>
  <c r="C251" i="70"/>
  <c r="V250" i="70"/>
  <c r="N250" i="70"/>
  <c r="J250" i="70"/>
  <c r="I250" i="70"/>
  <c r="H250" i="70"/>
  <c r="G250" i="70"/>
  <c r="F250" i="70"/>
  <c r="E250" i="70"/>
  <c r="D250" i="70"/>
  <c r="C250" i="70"/>
  <c r="V249" i="70"/>
  <c r="N249" i="70"/>
  <c r="J249" i="70"/>
  <c r="I249" i="70"/>
  <c r="H249" i="70"/>
  <c r="G249" i="70"/>
  <c r="F249" i="70"/>
  <c r="E249" i="70"/>
  <c r="D249" i="70"/>
  <c r="C249" i="70"/>
  <c r="V248" i="70"/>
  <c r="N248" i="70"/>
  <c r="J248" i="70"/>
  <c r="I248" i="70"/>
  <c r="H248" i="70"/>
  <c r="G248" i="70"/>
  <c r="F248" i="70"/>
  <c r="E248" i="70"/>
  <c r="D248" i="70"/>
  <c r="C248" i="70"/>
  <c r="V247" i="70"/>
  <c r="N247" i="70"/>
  <c r="J247" i="70"/>
  <c r="I247" i="70"/>
  <c r="H247" i="70"/>
  <c r="G247" i="70"/>
  <c r="F247" i="70"/>
  <c r="E247" i="70"/>
  <c r="D247" i="70"/>
  <c r="C247" i="70"/>
  <c r="V246" i="70"/>
  <c r="N246" i="70"/>
  <c r="J246" i="70"/>
  <c r="I246" i="70"/>
  <c r="H246" i="70"/>
  <c r="G246" i="70"/>
  <c r="F246" i="70"/>
  <c r="E246" i="70"/>
  <c r="D246" i="70"/>
  <c r="C246" i="70"/>
  <c r="V245" i="70"/>
  <c r="N245" i="70"/>
  <c r="J245" i="70"/>
  <c r="I245" i="70"/>
  <c r="H245" i="70"/>
  <c r="G245" i="70"/>
  <c r="F245" i="70"/>
  <c r="E245" i="70"/>
  <c r="D245" i="70"/>
  <c r="C245" i="70"/>
  <c r="V244" i="70"/>
  <c r="N244" i="70"/>
  <c r="J244" i="70"/>
  <c r="I244" i="70"/>
  <c r="H244" i="70"/>
  <c r="G244" i="70"/>
  <c r="F244" i="70"/>
  <c r="E244" i="70"/>
  <c r="D244" i="70"/>
  <c r="C244" i="70"/>
  <c r="V243" i="70"/>
  <c r="N243" i="70"/>
  <c r="J243" i="70"/>
  <c r="I243" i="70"/>
  <c r="H243" i="70"/>
  <c r="G243" i="70"/>
  <c r="F243" i="70"/>
  <c r="E243" i="70"/>
  <c r="D243" i="70"/>
  <c r="C243" i="70"/>
  <c r="V242" i="70"/>
  <c r="N242" i="70"/>
  <c r="J242" i="70"/>
  <c r="I242" i="70"/>
  <c r="H242" i="70"/>
  <c r="G242" i="70"/>
  <c r="F242" i="70"/>
  <c r="E242" i="70"/>
  <c r="D242" i="70"/>
  <c r="C242" i="70"/>
  <c r="V241" i="70"/>
  <c r="N241" i="70"/>
  <c r="J241" i="70"/>
  <c r="I241" i="70"/>
  <c r="H241" i="70"/>
  <c r="G241" i="70"/>
  <c r="F241" i="70"/>
  <c r="E241" i="70"/>
  <c r="D241" i="70"/>
  <c r="C241" i="70"/>
  <c r="V240" i="70"/>
  <c r="N240" i="70"/>
  <c r="J240" i="70"/>
  <c r="I240" i="70"/>
  <c r="H240" i="70"/>
  <c r="G240" i="70"/>
  <c r="F240" i="70"/>
  <c r="E240" i="70"/>
  <c r="D240" i="70"/>
  <c r="C240" i="70"/>
  <c r="V239" i="70"/>
  <c r="N239" i="70"/>
  <c r="J239" i="70"/>
  <c r="I239" i="70"/>
  <c r="H239" i="70"/>
  <c r="G239" i="70"/>
  <c r="F239" i="70"/>
  <c r="E239" i="70"/>
  <c r="D239" i="70"/>
  <c r="C239" i="70"/>
  <c r="V238" i="70"/>
  <c r="N238" i="70"/>
  <c r="J238" i="70"/>
  <c r="I238" i="70"/>
  <c r="H238" i="70"/>
  <c r="G238" i="70"/>
  <c r="F238" i="70"/>
  <c r="E238" i="70"/>
  <c r="D238" i="70"/>
  <c r="C238" i="70"/>
  <c r="V237" i="70"/>
  <c r="N237" i="70"/>
  <c r="J237" i="70"/>
  <c r="I237" i="70"/>
  <c r="H237" i="70"/>
  <c r="G237" i="70"/>
  <c r="F237" i="70"/>
  <c r="E237" i="70"/>
  <c r="D237" i="70"/>
  <c r="C237" i="70"/>
  <c r="V236" i="70"/>
  <c r="N236" i="70"/>
  <c r="J236" i="70"/>
  <c r="I236" i="70"/>
  <c r="H236" i="70"/>
  <c r="G236" i="70"/>
  <c r="F236" i="70"/>
  <c r="E236" i="70"/>
  <c r="D236" i="70"/>
  <c r="C236" i="70"/>
  <c r="V235" i="70"/>
  <c r="N235" i="70"/>
  <c r="J235" i="70"/>
  <c r="I235" i="70"/>
  <c r="H235" i="70"/>
  <c r="G235" i="70"/>
  <c r="F235" i="70"/>
  <c r="E235" i="70"/>
  <c r="D235" i="70"/>
  <c r="C235" i="70"/>
  <c r="V234" i="70"/>
  <c r="N234" i="70"/>
  <c r="J234" i="70"/>
  <c r="I234" i="70"/>
  <c r="H234" i="70"/>
  <c r="G234" i="70"/>
  <c r="F234" i="70"/>
  <c r="E234" i="70"/>
  <c r="D234" i="70"/>
  <c r="C234" i="70"/>
  <c r="V233" i="70"/>
  <c r="N233" i="70"/>
  <c r="J233" i="70"/>
  <c r="I233" i="70"/>
  <c r="H233" i="70"/>
  <c r="G233" i="70"/>
  <c r="F233" i="70"/>
  <c r="E233" i="70"/>
  <c r="D233" i="70"/>
  <c r="C233" i="70"/>
  <c r="V232" i="70"/>
  <c r="N232" i="70"/>
  <c r="J232" i="70"/>
  <c r="I232" i="70"/>
  <c r="H232" i="70"/>
  <c r="G232" i="70"/>
  <c r="F232" i="70"/>
  <c r="E232" i="70"/>
  <c r="D232" i="70"/>
  <c r="C232" i="70"/>
  <c r="V231" i="70"/>
  <c r="N231" i="70"/>
  <c r="J231" i="70"/>
  <c r="I231" i="70"/>
  <c r="H231" i="70"/>
  <c r="G231" i="70"/>
  <c r="F231" i="70"/>
  <c r="E231" i="70"/>
  <c r="D231" i="70"/>
  <c r="C231" i="70"/>
  <c r="V230" i="70"/>
  <c r="N230" i="70"/>
  <c r="J230" i="70"/>
  <c r="I230" i="70"/>
  <c r="H230" i="70"/>
  <c r="G230" i="70"/>
  <c r="F230" i="70"/>
  <c r="E230" i="70"/>
  <c r="D230" i="70"/>
  <c r="C230" i="70"/>
  <c r="V229" i="70"/>
  <c r="N229" i="70"/>
  <c r="J229" i="70"/>
  <c r="I229" i="70"/>
  <c r="H229" i="70"/>
  <c r="G229" i="70"/>
  <c r="F229" i="70"/>
  <c r="E229" i="70"/>
  <c r="D229" i="70"/>
  <c r="C229" i="70"/>
  <c r="V228" i="70"/>
  <c r="N228" i="70"/>
  <c r="J228" i="70"/>
  <c r="I228" i="70"/>
  <c r="H228" i="70"/>
  <c r="G228" i="70"/>
  <c r="F228" i="70"/>
  <c r="E228" i="70"/>
  <c r="D228" i="70"/>
  <c r="C228" i="70"/>
  <c r="V227" i="70"/>
  <c r="N227" i="70"/>
  <c r="J227" i="70"/>
  <c r="I227" i="70"/>
  <c r="H227" i="70"/>
  <c r="G227" i="70"/>
  <c r="F227" i="70"/>
  <c r="E227" i="70"/>
  <c r="D227" i="70"/>
  <c r="C227" i="70"/>
  <c r="V226" i="70"/>
  <c r="N226" i="70"/>
  <c r="J226" i="70"/>
  <c r="I226" i="70"/>
  <c r="H226" i="70"/>
  <c r="G226" i="70"/>
  <c r="F226" i="70"/>
  <c r="E226" i="70"/>
  <c r="D226" i="70"/>
  <c r="C226" i="70"/>
  <c r="V225" i="70"/>
  <c r="N225" i="70"/>
  <c r="J225" i="70"/>
  <c r="I225" i="70"/>
  <c r="H225" i="70"/>
  <c r="G225" i="70"/>
  <c r="F225" i="70"/>
  <c r="E225" i="70"/>
  <c r="D225" i="70"/>
  <c r="C225" i="70"/>
  <c r="V224" i="70"/>
  <c r="N224" i="70"/>
  <c r="J224" i="70"/>
  <c r="I224" i="70"/>
  <c r="H224" i="70"/>
  <c r="G224" i="70"/>
  <c r="F224" i="70"/>
  <c r="E224" i="70"/>
  <c r="D224" i="70"/>
  <c r="C224" i="70"/>
  <c r="V223" i="70"/>
  <c r="N223" i="70"/>
  <c r="J223" i="70"/>
  <c r="I223" i="70"/>
  <c r="H223" i="70"/>
  <c r="G223" i="70"/>
  <c r="F223" i="70"/>
  <c r="E223" i="70"/>
  <c r="D223" i="70"/>
  <c r="C223" i="70"/>
  <c r="V222" i="70"/>
  <c r="N222" i="70"/>
  <c r="J222" i="70"/>
  <c r="I222" i="70"/>
  <c r="H222" i="70"/>
  <c r="G222" i="70"/>
  <c r="F222" i="70"/>
  <c r="E222" i="70"/>
  <c r="D222" i="70"/>
  <c r="C222" i="70"/>
  <c r="V221" i="70"/>
  <c r="N221" i="70"/>
  <c r="J221" i="70"/>
  <c r="I221" i="70"/>
  <c r="H221" i="70"/>
  <c r="G221" i="70"/>
  <c r="F221" i="70"/>
  <c r="E221" i="70"/>
  <c r="D221" i="70"/>
  <c r="C221" i="70"/>
  <c r="V220" i="70"/>
  <c r="N220" i="70"/>
  <c r="J220" i="70"/>
  <c r="I220" i="70"/>
  <c r="H220" i="70"/>
  <c r="G220" i="70"/>
  <c r="F220" i="70"/>
  <c r="E220" i="70"/>
  <c r="D220" i="70"/>
  <c r="C220" i="70"/>
  <c r="V219" i="70"/>
  <c r="N219" i="70"/>
  <c r="J219" i="70"/>
  <c r="I219" i="70"/>
  <c r="H219" i="70"/>
  <c r="G219" i="70"/>
  <c r="F219" i="70"/>
  <c r="E219" i="70"/>
  <c r="D219" i="70"/>
  <c r="C219" i="70"/>
  <c r="V218" i="70"/>
  <c r="N218" i="70"/>
  <c r="J218" i="70"/>
  <c r="I218" i="70"/>
  <c r="H218" i="70"/>
  <c r="G218" i="70"/>
  <c r="F218" i="70"/>
  <c r="E218" i="70"/>
  <c r="D218" i="70"/>
  <c r="C218" i="70"/>
  <c r="V217" i="70"/>
  <c r="N217" i="70"/>
  <c r="J217" i="70"/>
  <c r="I217" i="70"/>
  <c r="H217" i="70"/>
  <c r="G217" i="70"/>
  <c r="F217" i="70"/>
  <c r="E217" i="70"/>
  <c r="D217" i="70"/>
  <c r="C217" i="70"/>
  <c r="V216" i="70"/>
  <c r="N216" i="70"/>
  <c r="J216" i="70"/>
  <c r="I216" i="70"/>
  <c r="H216" i="70"/>
  <c r="G216" i="70"/>
  <c r="F216" i="70"/>
  <c r="E216" i="70"/>
  <c r="D216" i="70"/>
  <c r="C216" i="70"/>
  <c r="V215" i="70"/>
  <c r="N215" i="70"/>
  <c r="J215" i="70"/>
  <c r="I215" i="70"/>
  <c r="H215" i="70"/>
  <c r="G215" i="70"/>
  <c r="F215" i="70"/>
  <c r="E215" i="70"/>
  <c r="D215" i="70"/>
  <c r="C215" i="70"/>
  <c r="V214" i="70"/>
  <c r="N214" i="70"/>
  <c r="K214" i="70"/>
  <c r="J214" i="70"/>
  <c r="I214" i="70"/>
  <c r="H214" i="70"/>
  <c r="G214" i="70"/>
  <c r="F214" i="70"/>
  <c r="E214" i="70"/>
  <c r="D214" i="70"/>
  <c r="C214" i="70"/>
  <c r="V213" i="70"/>
  <c r="N213" i="70"/>
  <c r="K213" i="70"/>
  <c r="J213" i="70"/>
  <c r="I213" i="70"/>
  <c r="H213" i="70"/>
  <c r="G213" i="70"/>
  <c r="F213" i="70"/>
  <c r="E213" i="70"/>
  <c r="D213" i="70"/>
  <c r="C213" i="70"/>
  <c r="V212" i="70"/>
  <c r="N212" i="70"/>
  <c r="K212" i="70"/>
  <c r="J212" i="70"/>
  <c r="I212" i="70"/>
  <c r="H212" i="70"/>
  <c r="G212" i="70"/>
  <c r="F212" i="70"/>
  <c r="E212" i="70"/>
  <c r="D212" i="70"/>
  <c r="C212" i="70"/>
  <c r="V211" i="70"/>
  <c r="N211" i="70"/>
  <c r="K211" i="70"/>
  <c r="J211" i="70"/>
  <c r="I211" i="70"/>
  <c r="H211" i="70"/>
  <c r="G211" i="70"/>
  <c r="F211" i="70"/>
  <c r="E211" i="70"/>
  <c r="D211" i="70"/>
  <c r="C211" i="70"/>
  <c r="V210" i="70"/>
  <c r="N210" i="70"/>
  <c r="K210" i="70"/>
  <c r="J210" i="70"/>
  <c r="I210" i="70"/>
  <c r="H210" i="70"/>
  <c r="G210" i="70"/>
  <c r="F210" i="70"/>
  <c r="E210" i="70"/>
  <c r="D210" i="70"/>
  <c r="C210" i="70"/>
  <c r="V209" i="70"/>
  <c r="N209" i="70"/>
  <c r="K209" i="70"/>
  <c r="J209" i="70"/>
  <c r="I209" i="70"/>
  <c r="H209" i="70"/>
  <c r="G209" i="70"/>
  <c r="F209" i="70"/>
  <c r="E209" i="70"/>
  <c r="D209" i="70"/>
  <c r="C209" i="70"/>
  <c r="V208" i="70"/>
  <c r="N208" i="70"/>
  <c r="K208" i="70"/>
  <c r="J208" i="70"/>
  <c r="I208" i="70"/>
  <c r="H208" i="70"/>
  <c r="G208" i="70"/>
  <c r="F208" i="70"/>
  <c r="E208" i="70"/>
  <c r="D208" i="70"/>
  <c r="C208" i="70"/>
  <c r="V207" i="70"/>
  <c r="N207" i="70"/>
  <c r="K207" i="70"/>
  <c r="J207" i="70"/>
  <c r="I207" i="70"/>
  <c r="H207" i="70"/>
  <c r="G207" i="70"/>
  <c r="F207" i="70"/>
  <c r="E207" i="70"/>
  <c r="D207" i="70"/>
  <c r="C207" i="70"/>
  <c r="V206" i="70"/>
  <c r="N206" i="70"/>
  <c r="K206" i="70"/>
  <c r="J206" i="70"/>
  <c r="I206" i="70"/>
  <c r="H206" i="70"/>
  <c r="G206" i="70"/>
  <c r="F206" i="70"/>
  <c r="E206" i="70"/>
  <c r="D206" i="70"/>
  <c r="C206" i="70"/>
  <c r="V205" i="70"/>
  <c r="N205" i="70"/>
  <c r="K205" i="70"/>
  <c r="J205" i="70"/>
  <c r="I205" i="70"/>
  <c r="H205" i="70"/>
  <c r="G205" i="70"/>
  <c r="F205" i="70"/>
  <c r="E205" i="70"/>
  <c r="D205" i="70"/>
  <c r="C205" i="70"/>
  <c r="V204" i="70"/>
  <c r="N204" i="70"/>
  <c r="K204" i="70"/>
  <c r="J204" i="70"/>
  <c r="I204" i="70"/>
  <c r="H204" i="70"/>
  <c r="G204" i="70"/>
  <c r="F204" i="70"/>
  <c r="E204" i="70"/>
  <c r="D204" i="70"/>
  <c r="C204" i="70"/>
  <c r="V203" i="70"/>
  <c r="N203" i="70"/>
  <c r="K203" i="70"/>
  <c r="J203" i="70"/>
  <c r="I203" i="70"/>
  <c r="H203" i="70"/>
  <c r="G203" i="70"/>
  <c r="F203" i="70"/>
  <c r="E203" i="70"/>
  <c r="D203" i="70"/>
  <c r="C203" i="70"/>
  <c r="V202" i="70"/>
  <c r="N202" i="70"/>
  <c r="K202" i="70"/>
  <c r="J202" i="70"/>
  <c r="I202" i="70"/>
  <c r="H202" i="70"/>
  <c r="G202" i="70"/>
  <c r="F202" i="70"/>
  <c r="E202" i="70"/>
  <c r="D202" i="70"/>
  <c r="C202" i="70"/>
  <c r="V201" i="70"/>
  <c r="N201" i="70"/>
  <c r="K201" i="70"/>
  <c r="J201" i="70"/>
  <c r="I201" i="70"/>
  <c r="H201" i="70"/>
  <c r="G201" i="70"/>
  <c r="F201" i="70"/>
  <c r="E201" i="70"/>
  <c r="D201" i="70"/>
  <c r="C201" i="70"/>
  <c r="V200" i="70"/>
  <c r="N200" i="70"/>
  <c r="K200" i="70"/>
  <c r="J200" i="70"/>
  <c r="I200" i="70"/>
  <c r="H200" i="70"/>
  <c r="G200" i="70"/>
  <c r="F200" i="70"/>
  <c r="E200" i="70"/>
  <c r="D200" i="70"/>
  <c r="C200" i="70"/>
  <c r="V199" i="70"/>
  <c r="N199" i="70"/>
  <c r="K199" i="70"/>
  <c r="J199" i="70"/>
  <c r="I199" i="70"/>
  <c r="H199" i="70"/>
  <c r="G199" i="70"/>
  <c r="F199" i="70"/>
  <c r="E199" i="70"/>
  <c r="D199" i="70"/>
  <c r="C199" i="70"/>
  <c r="V198" i="70"/>
  <c r="N198" i="70"/>
  <c r="K198" i="70"/>
  <c r="J198" i="70"/>
  <c r="I198" i="70"/>
  <c r="H198" i="70"/>
  <c r="G198" i="70"/>
  <c r="F198" i="70"/>
  <c r="E198" i="70"/>
  <c r="D198" i="70"/>
  <c r="C198" i="70"/>
  <c r="V197" i="70"/>
  <c r="N197" i="70"/>
  <c r="K197" i="70"/>
  <c r="J197" i="70"/>
  <c r="I197" i="70"/>
  <c r="H197" i="70"/>
  <c r="G197" i="70"/>
  <c r="F197" i="70"/>
  <c r="E197" i="70"/>
  <c r="D197" i="70"/>
  <c r="C197" i="70"/>
  <c r="V196" i="70"/>
  <c r="N196" i="70"/>
  <c r="K196" i="70"/>
  <c r="J196" i="70"/>
  <c r="I196" i="70"/>
  <c r="H196" i="70"/>
  <c r="G196" i="70"/>
  <c r="F196" i="70"/>
  <c r="E196" i="70"/>
  <c r="D196" i="70"/>
  <c r="C196" i="70"/>
  <c r="V195" i="70"/>
  <c r="N195" i="70"/>
  <c r="K195" i="70"/>
  <c r="J195" i="70"/>
  <c r="I195" i="70"/>
  <c r="H195" i="70"/>
  <c r="G195" i="70"/>
  <c r="F195" i="70"/>
  <c r="E195" i="70"/>
  <c r="D195" i="70"/>
  <c r="C195" i="70"/>
  <c r="V194" i="70"/>
  <c r="N194" i="70"/>
  <c r="K194" i="70"/>
  <c r="J194" i="70"/>
  <c r="I194" i="70"/>
  <c r="H194" i="70"/>
  <c r="G194" i="70"/>
  <c r="F194" i="70"/>
  <c r="E194" i="70"/>
  <c r="D194" i="70"/>
  <c r="C194" i="70"/>
  <c r="V193" i="70"/>
  <c r="N193" i="70"/>
  <c r="K193" i="70"/>
  <c r="J193" i="70"/>
  <c r="I193" i="70"/>
  <c r="H193" i="70"/>
  <c r="G193" i="70"/>
  <c r="F193" i="70"/>
  <c r="E193" i="70"/>
  <c r="D193" i="70"/>
  <c r="C193" i="70"/>
  <c r="V192" i="70"/>
  <c r="N192" i="70"/>
  <c r="J192" i="70"/>
  <c r="I192" i="70"/>
  <c r="H192" i="70"/>
  <c r="G192" i="70"/>
  <c r="F192" i="70"/>
  <c r="E192" i="70"/>
  <c r="D192" i="70"/>
  <c r="C192" i="70"/>
  <c r="V191" i="70"/>
  <c r="N191" i="70"/>
  <c r="J191" i="70"/>
  <c r="I191" i="70"/>
  <c r="H191" i="70"/>
  <c r="G191" i="70"/>
  <c r="F191" i="70"/>
  <c r="E191" i="70"/>
  <c r="D191" i="70"/>
  <c r="C191" i="70"/>
  <c r="V190" i="70"/>
  <c r="N190" i="70"/>
  <c r="J190" i="70"/>
  <c r="I190" i="70"/>
  <c r="H190" i="70"/>
  <c r="G190" i="70"/>
  <c r="F190" i="70"/>
  <c r="E190" i="70"/>
  <c r="D190" i="70"/>
  <c r="C190" i="70"/>
  <c r="V189" i="70"/>
  <c r="N189" i="70"/>
  <c r="J189" i="70"/>
  <c r="I189" i="70"/>
  <c r="H189" i="70"/>
  <c r="G189" i="70"/>
  <c r="F189" i="70"/>
  <c r="E189" i="70"/>
  <c r="D189" i="70"/>
  <c r="C189" i="70"/>
  <c r="V188" i="70"/>
  <c r="N188" i="70"/>
  <c r="J188" i="70"/>
  <c r="I188" i="70"/>
  <c r="H188" i="70"/>
  <c r="G188" i="70"/>
  <c r="F188" i="70"/>
  <c r="E188" i="70"/>
  <c r="D188" i="70"/>
  <c r="C188" i="70"/>
  <c r="V187" i="70"/>
  <c r="N187" i="70"/>
  <c r="J187" i="70"/>
  <c r="I187" i="70"/>
  <c r="H187" i="70"/>
  <c r="G187" i="70"/>
  <c r="F187" i="70"/>
  <c r="E187" i="70"/>
  <c r="D187" i="70"/>
  <c r="C187" i="70"/>
  <c r="V186" i="70"/>
  <c r="N186" i="70"/>
  <c r="J186" i="70"/>
  <c r="I186" i="70"/>
  <c r="H186" i="70"/>
  <c r="G186" i="70"/>
  <c r="F186" i="70"/>
  <c r="E186" i="70"/>
  <c r="D186" i="70"/>
  <c r="C186" i="70"/>
  <c r="V185" i="70"/>
  <c r="N185" i="70"/>
  <c r="J185" i="70"/>
  <c r="I185" i="70"/>
  <c r="H185" i="70"/>
  <c r="G185" i="70"/>
  <c r="F185" i="70"/>
  <c r="E185" i="70"/>
  <c r="D185" i="70"/>
  <c r="C185" i="70"/>
  <c r="V184" i="70"/>
  <c r="N184" i="70"/>
  <c r="J184" i="70"/>
  <c r="I184" i="70"/>
  <c r="H184" i="70"/>
  <c r="G184" i="70"/>
  <c r="F184" i="70"/>
  <c r="E184" i="70"/>
  <c r="D184" i="70"/>
  <c r="C184" i="70"/>
  <c r="V183" i="70"/>
  <c r="N183" i="70"/>
  <c r="J183" i="70"/>
  <c r="I183" i="70"/>
  <c r="H183" i="70"/>
  <c r="G183" i="70"/>
  <c r="F183" i="70"/>
  <c r="E183" i="70"/>
  <c r="D183" i="70"/>
  <c r="C183" i="70"/>
  <c r="V182" i="70"/>
  <c r="N182" i="70"/>
  <c r="J182" i="70"/>
  <c r="I182" i="70"/>
  <c r="H182" i="70"/>
  <c r="G182" i="70"/>
  <c r="F182" i="70"/>
  <c r="E182" i="70"/>
  <c r="D182" i="70"/>
  <c r="C182" i="70"/>
  <c r="V181" i="70"/>
  <c r="N181" i="70"/>
  <c r="J181" i="70"/>
  <c r="I181" i="70"/>
  <c r="H181" i="70"/>
  <c r="G181" i="70"/>
  <c r="F181" i="70"/>
  <c r="E181" i="70"/>
  <c r="D181" i="70"/>
  <c r="C181" i="70"/>
  <c r="V180" i="70"/>
  <c r="N180" i="70"/>
  <c r="J180" i="70"/>
  <c r="I180" i="70"/>
  <c r="H180" i="70"/>
  <c r="G180" i="70"/>
  <c r="F180" i="70"/>
  <c r="E180" i="70"/>
  <c r="D180" i="70"/>
  <c r="C180" i="70"/>
  <c r="V179" i="70"/>
  <c r="N179" i="70"/>
  <c r="J179" i="70"/>
  <c r="I179" i="70"/>
  <c r="H179" i="70"/>
  <c r="G179" i="70"/>
  <c r="F179" i="70"/>
  <c r="E179" i="70"/>
  <c r="D179" i="70"/>
  <c r="C179" i="70"/>
  <c r="V178" i="70"/>
  <c r="N178" i="70"/>
  <c r="J178" i="70"/>
  <c r="I178" i="70"/>
  <c r="H178" i="70"/>
  <c r="G178" i="70"/>
  <c r="F178" i="70"/>
  <c r="E178" i="70"/>
  <c r="D178" i="70"/>
  <c r="C178" i="70"/>
  <c r="V177" i="70"/>
  <c r="N177" i="70"/>
  <c r="J177" i="70"/>
  <c r="I177" i="70"/>
  <c r="H177" i="70"/>
  <c r="G177" i="70"/>
  <c r="F177" i="70"/>
  <c r="E177" i="70"/>
  <c r="D177" i="70"/>
  <c r="C177" i="70"/>
  <c r="V176" i="70"/>
  <c r="N176" i="70"/>
  <c r="J176" i="70"/>
  <c r="I176" i="70"/>
  <c r="H176" i="70"/>
  <c r="G176" i="70"/>
  <c r="F176" i="70"/>
  <c r="E176" i="70"/>
  <c r="D176" i="70"/>
  <c r="C176" i="70"/>
  <c r="V175" i="70"/>
  <c r="N175" i="70"/>
  <c r="J175" i="70"/>
  <c r="I175" i="70"/>
  <c r="H175" i="70"/>
  <c r="G175" i="70"/>
  <c r="F175" i="70"/>
  <c r="E175" i="70"/>
  <c r="D175" i="70"/>
  <c r="C175" i="70"/>
  <c r="V174" i="70"/>
  <c r="N174" i="70"/>
  <c r="J174" i="70"/>
  <c r="I174" i="70"/>
  <c r="H174" i="70"/>
  <c r="G174" i="70"/>
  <c r="F174" i="70"/>
  <c r="E174" i="70"/>
  <c r="D174" i="70"/>
  <c r="C174" i="70"/>
  <c r="V173" i="70"/>
  <c r="N173" i="70"/>
  <c r="J173" i="70"/>
  <c r="I173" i="70"/>
  <c r="H173" i="70"/>
  <c r="G173" i="70"/>
  <c r="F173" i="70"/>
  <c r="E173" i="70"/>
  <c r="D173" i="70"/>
  <c r="C173" i="70"/>
  <c r="V172" i="70"/>
  <c r="N172" i="70"/>
  <c r="J172" i="70"/>
  <c r="I172" i="70"/>
  <c r="H172" i="70"/>
  <c r="G172" i="70"/>
  <c r="F172" i="70"/>
  <c r="E172" i="70"/>
  <c r="D172" i="70"/>
  <c r="C172" i="70"/>
  <c r="V171" i="70"/>
  <c r="N171" i="70"/>
  <c r="J171" i="70"/>
  <c r="I171" i="70"/>
  <c r="H171" i="70"/>
  <c r="G171" i="70"/>
  <c r="F171" i="70"/>
  <c r="E171" i="70"/>
  <c r="D171" i="70"/>
  <c r="C171" i="70"/>
  <c r="V170" i="70"/>
  <c r="N170" i="70"/>
  <c r="J170" i="70"/>
  <c r="I170" i="70"/>
  <c r="H170" i="70"/>
  <c r="G170" i="70"/>
  <c r="F170" i="70"/>
  <c r="E170" i="70"/>
  <c r="D170" i="70"/>
  <c r="C170" i="70"/>
  <c r="V169" i="70"/>
  <c r="N169" i="70"/>
  <c r="J169" i="70"/>
  <c r="I169" i="70"/>
  <c r="H169" i="70"/>
  <c r="G169" i="70"/>
  <c r="F169" i="70"/>
  <c r="E169" i="70"/>
  <c r="D169" i="70"/>
  <c r="C169" i="70"/>
  <c r="V168" i="70"/>
  <c r="N168" i="70"/>
  <c r="J168" i="70"/>
  <c r="I168" i="70"/>
  <c r="H168" i="70"/>
  <c r="G168" i="70"/>
  <c r="F168" i="70"/>
  <c r="E168" i="70"/>
  <c r="D168" i="70"/>
  <c r="C168" i="70"/>
  <c r="V167" i="70"/>
  <c r="N167" i="70"/>
  <c r="J167" i="70"/>
  <c r="I167" i="70"/>
  <c r="H167" i="70"/>
  <c r="G167" i="70"/>
  <c r="F167" i="70"/>
  <c r="E167" i="70"/>
  <c r="D167" i="70"/>
  <c r="C167" i="70"/>
  <c r="V166" i="70"/>
  <c r="N166" i="70"/>
  <c r="J166" i="70"/>
  <c r="I166" i="70"/>
  <c r="H166" i="70"/>
  <c r="G166" i="70"/>
  <c r="F166" i="70"/>
  <c r="E166" i="70"/>
  <c r="D166" i="70"/>
  <c r="C166" i="70"/>
  <c r="V165" i="70"/>
  <c r="N165" i="70"/>
  <c r="J165" i="70"/>
  <c r="I165" i="70"/>
  <c r="H165" i="70"/>
  <c r="G165" i="70"/>
  <c r="F165" i="70"/>
  <c r="E165" i="70"/>
  <c r="D165" i="70"/>
  <c r="C165" i="70"/>
  <c r="V164" i="70"/>
  <c r="N164" i="70"/>
  <c r="J164" i="70"/>
  <c r="I164" i="70"/>
  <c r="H164" i="70"/>
  <c r="G164" i="70"/>
  <c r="F164" i="70"/>
  <c r="E164" i="70"/>
  <c r="D164" i="70"/>
  <c r="C164" i="70"/>
  <c r="V163" i="70"/>
  <c r="N163" i="70"/>
  <c r="J163" i="70"/>
  <c r="I163" i="70"/>
  <c r="H163" i="70"/>
  <c r="G163" i="70"/>
  <c r="F163" i="70"/>
  <c r="E163" i="70"/>
  <c r="D163" i="70"/>
  <c r="C163" i="70"/>
  <c r="V162" i="70"/>
  <c r="N162" i="70"/>
  <c r="J162" i="70"/>
  <c r="I162" i="70"/>
  <c r="H162" i="70"/>
  <c r="G162" i="70"/>
  <c r="F162" i="70"/>
  <c r="E162" i="70"/>
  <c r="D162" i="70"/>
  <c r="C162" i="70"/>
  <c r="V161" i="70"/>
  <c r="N161" i="70"/>
  <c r="J161" i="70"/>
  <c r="I161" i="70"/>
  <c r="H161" i="70"/>
  <c r="G161" i="70"/>
  <c r="F161" i="70"/>
  <c r="E161" i="70"/>
  <c r="D161" i="70"/>
  <c r="C161" i="70"/>
  <c r="V160" i="70"/>
  <c r="N160" i="70"/>
  <c r="J160" i="70"/>
  <c r="I160" i="70"/>
  <c r="H160" i="70"/>
  <c r="G160" i="70"/>
  <c r="F160" i="70"/>
  <c r="E160" i="70"/>
  <c r="D160" i="70"/>
  <c r="C160" i="70"/>
  <c r="V159" i="70"/>
  <c r="N159" i="70"/>
  <c r="J159" i="70"/>
  <c r="I159" i="70"/>
  <c r="H159" i="70"/>
  <c r="G159" i="70"/>
  <c r="F159" i="70"/>
  <c r="E159" i="70"/>
  <c r="D159" i="70"/>
  <c r="C159" i="70"/>
  <c r="V158" i="70"/>
  <c r="N158" i="70"/>
  <c r="J158" i="70"/>
  <c r="I158" i="70"/>
  <c r="H158" i="70"/>
  <c r="G158" i="70"/>
  <c r="F158" i="70"/>
  <c r="E158" i="70"/>
  <c r="D158" i="70"/>
  <c r="C158" i="70"/>
  <c r="V157" i="70"/>
  <c r="N157" i="70"/>
  <c r="J157" i="70"/>
  <c r="I157" i="70"/>
  <c r="H157" i="70"/>
  <c r="G157" i="70"/>
  <c r="F157" i="70"/>
  <c r="E157" i="70"/>
  <c r="D157" i="70"/>
  <c r="C157" i="70"/>
  <c r="V156" i="70"/>
  <c r="N156" i="70"/>
  <c r="J156" i="70"/>
  <c r="I156" i="70"/>
  <c r="H156" i="70"/>
  <c r="G156" i="70"/>
  <c r="F156" i="70"/>
  <c r="E156" i="70"/>
  <c r="D156" i="70"/>
  <c r="C156" i="70"/>
  <c r="V155" i="70"/>
  <c r="N155" i="70"/>
  <c r="J155" i="70"/>
  <c r="I155" i="70"/>
  <c r="H155" i="70"/>
  <c r="G155" i="70"/>
  <c r="F155" i="70"/>
  <c r="E155" i="70"/>
  <c r="D155" i="70"/>
  <c r="C155" i="70"/>
  <c r="V154" i="70"/>
  <c r="N154" i="70"/>
  <c r="J154" i="70"/>
  <c r="I154" i="70"/>
  <c r="H154" i="70"/>
  <c r="G154" i="70"/>
  <c r="F154" i="70"/>
  <c r="E154" i="70"/>
  <c r="D154" i="70"/>
  <c r="C154" i="70"/>
  <c r="V153" i="70"/>
  <c r="N153" i="70"/>
  <c r="J153" i="70"/>
  <c r="I153" i="70"/>
  <c r="H153" i="70"/>
  <c r="G153" i="70"/>
  <c r="F153" i="70"/>
  <c r="E153" i="70"/>
  <c r="D153" i="70"/>
  <c r="C153" i="70"/>
  <c r="V152" i="70"/>
  <c r="N152" i="70"/>
  <c r="J152" i="70"/>
  <c r="I152" i="70"/>
  <c r="H152" i="70"/>
  <c r="G152" i="70"/>
  <c r="F152" i="70"/>
  <c r="E152" i="70"/>
  <c r="D152" i="70"/>
  <c r="C152" i="70"/>
  <c r="V151" i="70"/>
  <c r="N151" i="70"/>
  <c r="J151" i="70"/>
  <c r="I151" i="70"/>
  <c r="H151" i="70"/>
  <c r="G151" i="70"/>
  <c r="F151" i="70"/>
  <c r="E151" i="70"/>
  <c r="D151" i="70"/>
  <c r="C151" i="70"/>
  <c r="V150" i="70"/>
  <c r="N150" i="70"/>
  <c r="J150" i="70"/>
  <c r="I150" i="70"/>
  <c r="H150" i="70"/>
  <c r="G150" i="70"/>
  <c r="F150" i="70"/>
  <c r="E150" i="70"/>
  <c r="D150" i="70"/>
  <c r="C150" i="70"/>
  <c r="V149" i="70"/>
  <c r="N149" i="70"/>
  <c r="J149" i="70"/>
  <c r="I149" i="70"/>
  <c r="H149" i="70"/>
  <c r="G149" i="70"/>
  <c r="F149" i="70"/>
  <c r="E149" i="70"/>
  <c r="D149" i="70"/>
  <c r="C149" i="70"/>
  <c r="V148" i="70"/>
  <c r="N148" i="70"/>
  <c r="J148" i="70"/>
  <c r="I148" i="70"/>
  <c r="H148" i="70"/>
  <c r="G148" i="70"/>
  <c r="F148" i="70"/>
  <c r="E148" i="70"/>
  <c r="D148" i="70"/>
  <c r="C148" i="70"/>
  <c r="V147" i="70"/>
  <c r="N147" i="70"/>
  <c r="J147" i="70"/>
  <c r="I147" i="70"/>
  <c r="H147" i="70"/>
  <c r="G147" i="70"/>
  <c r="F147" i="70"/>
  <c r="E147" i="70"/>
  <c r="D147" i="70"/>
  <c r="C147" i="70"/>
  <c r="V146" i="70"/>
  <c r="N146" i="70"/>
  <c r="J146" i="70"/>
  <c r="I146" i="70"/>
  <c r="H146" i="70"/>
  <c r="G146" i="70"/>
  <c r="F146" i="70"/>
  <c r="E146" i="70"/>
  <c r="D146" i="70"/>
  <c r="C146" i="70"/>
  <c r="V145" i="70"/>
  <c r="N145" i="70"/>
  <c r="J145" i="70"/>
  <c r="I145" i="70"/>
  <c r="H145" i="70"/>
  <c r="G145" i="70"/>
  <c r="F145" i="70"/>
  <c r="E145" i="70"/>
  <c r="D145" i="70"/>
  <c r="C145" i="70"/>
  <c r="V144" i="70"/>
  <c r="N144" i="70"/>
  <c r="J144" i="70"/>
  <c r="I144" i="70"/>
  <c r="H144" i="70"/>
  <c r="G144" i="70"/>
  <c r="F144" i="70"/>
  <c r="E144" i="70"/>
  <c r="D144" i="70"/>
  <c r="C144" i="70"/>
  <c r="V143" i="70"/>
  <c r="N143" i="70"/>
  <c r="J143" i="70"/>
  <c r="I143" i="70"/>
  <c r="H143" i="70"/>
  <c r="G143" i="70"/>
  <c r="F143" i="70"/>
  <c r="E143" i="70"/>
  <c r="D143" i="70"/>
  <c r="C143" i="70"/>
  <c r="V142" i="70"/>
  <c r="N142" i="70"/>
  <c r="J142" i="70"/>
  <c r="I142" i="70"/>
  <c r="H142" i="70"/>
  <c r="G142" i="70"/>
  <c r="F142" i="70"/>
  <c r="E142" i="70"/>
  <c r="D142" i="70"/>
  <c r="C142" i="70"/>
  <c r="V141" i="70"/>
  <c r="N141" i="70"/>
  <c r="J141" i="70"/>
  <c r="I141" i="70"/>
  <c r="H141" i="70"/>
  <c r="G141" i="70"/>
  <c r="F141" i="70"/>
  <c r="E141" i="70"/>
  <c r="D141" i="70"/>
  <c r="C141" i="70"/>
  <c r="V140" i="70"/>
  <c r="N140" i="70"/>
  <c r="J140" i="70"/>
  <c r="I140" i="70"/>
  <c r="H140" i="70"/>
  <c r="G140" i="70"/>
  <c r="F140" i="70"/>
  <c r="E140" i="70"/>
  <c r="D140" i="70"/>
  <c r="C140" i="70"/>
  <c r="V139" i="70"/>
  <c r="N139" i="70"/>
  <c r="J139" i="70"/>
  <c r="I139" i="70"/>
  <c r="H139" i="70"/>
  <c r="G139" i="70"/>
  <c r="F139" i="70"/>
  <c r="E139" i="70"/>
  <c r="D139" i="70"/>
  <c r="C139" i="70"/>
  <c r="V138" i="70"/>
  <c r="N138" i="70"/>
  <c r="J138" i="70"/>
  <c r="I138" i="70"/>
  <c r="H138" i="70"/>
  <c r="G138" i="70"/>
  <c r="F138" i="70"/>
  <c r="E138" i="70"/>
  <c r="D138" i="70"/>
  <c r="C138" i="70"/>
  <c r="V137" i="70"/>
  <c r="N137" i="70"/>
  <c r="J137" i="70"/>
  <c r="I137" i="70"/>
  <c r="H137" i="70"/>
  <c r="G137" i="70"/>
  <c r="F137" i="70"/>
  <c r="E137" i="70"/>
  <c r="D137" i="70"/>
  <c r="C137" i="70"/>
  <c r="V136" i="70"/>
  <c r="N136" i="70"/>
  <c r="J136" i="70"/>
  <c r="I136" i="70"/>
  <c r="H136" i="70"/>
  <c r="G136" i="70"/>
  <c r="F136" i="70"/>
  <c r="E136" i="70"/>
  <c r="D136" i="70"/>
  <c r="C136" i="70"/>
  <c r="V135" i="70"/>
  <c r="N135" i="70"/>
  <c r="J135" i="70"/>
  <c r="I135" i="70"/>
  <c r="H135" i="70"/>
  <c r="G135" i="70"/>
  <c r="F135" i="70"/>
  <c r="E135" i="70"/>
  <c r="D135" i="70"/>
  <c r="C135" i="70"/>
  <c r="V134" i="70"/>
  <c r="N134" i="70"/>
  <c r="J134" i="70"/>
  <c r="I134" i="70"/>
  <c r="H134" i="70"/>
  <c r="G134" i="70"/>
  <c r="F134" i="70"/>
  <c r="E134" i="70"/>
  <c r="D134" i="70"/>
  <c r="C134" i="70"/>
  <c r="V133" i="70"/>
  <c r="N133" i="70"/>
  <c r="J133" i="70"/>
  <c r="I133" i="70"/>
  <c r="H133" i="70"/>
  <c r="G133" i="70"/>
  <c r="F133" i="70"/>
  <c r="E133" i="70"/>
  <c r="D133" i="70"/>
  <c r="C133" i="70"/>
  <c r="V132" i="70"/>
  <c r="N132" i="70"/>
  <c r="J132" i="70"/>
  <c r="I132" i="70"/>
  <c r="H132" i="70"/>
  <c r="G132" i="70"/>
  <c r="F132" i="70"/>
  <c r="E132" i="70"/>
  <c r="D132" i="70"/>
  <c r="C132" i="70"/>
  <c r="V131" i="70"/>
  <c r="N131" i="70"/>
  <c r="J131" i="70"/>
  <c r="I131" i="70"/>
  <c r="H131" i="70"/>
  <c r="G131" i="70"/>
  <c r="F131" i="70"/>
  <c r="E131" i="70"/>
  <c r="D131" i="70"/>
  <c r="C131" i="70"/>
  <c r="V130" i="70"/>
  <c r="N130" i="70"/>
  <c r="J130" i="70"/>
  <c r="I130" i="70"/>
  <c r="H130" i="70"/>
  <c r="G130" i="70"/>
  <c r="F130" i="70"/>
  <c r="E130" i="70"/>
  <c r="D130" i="70"/>
  <c r="C130" i="70"/>
  <c r="V129" i="70"/>
  <c r="N129" i="70"/>
  <c r="J129" i="70"/>
  <c r="I129" i="70"/>
  <c r="H129" i="70"/>
  <c r="G129" i="70"/>
  <c r="F129" i="70"/>
  <c r="E129" i="70"/>
  <c r="D129" i="70"/>
  <c r="C129" i="70"/>
  <c r="V128" i="70"/>
  <c r="N128" i="70"/>
  <c r="J128" i="70"/>
  <c r="I128" i="70"/>
  <c r="H128" i="70"/>
  <c r="G128" i="70"/>
  <c r="F128" i="70"/>
  <c r="E128" i="70"/>
  <c r="D128" i="70"/>
  <c r="C128" i="70"/>
  <c r="V127" i="70"/>
  <c r="N127" i="70"/>
  <c r="J127" i="70"/>
  <c r="I127" i="70"/>
  <c r="H127" i="70"/>
  <c r="G127" i="70"/>
  <c r="F127" i="70"/>
  <c r="E127" i="70"/>
  <c r="D127" i="70"/>
  <c r="C127" i="70"/>
  <c r="V126" i="70"/>
  <c r="N126" i="70"/>
  <c r="J126" i="70"/>
  <c r="I126" i="70"/>
  <c r="H126" i="70"/>
  <c r="G126" i="70"/>
  <c r="F126" i="70"/>
  <c r="E126" i="70"/>
  <c r="D126" i="70"/>
  <c r="C126" i="70"/>
  <c r="V125" i="70"/>
  <c r="N125" i="70"/>
  <c r="J125" i="70"/>
  <c r="I125" i="70"/>
  <c r="H125" i="70"/>
  <c r="G125" i="70"/>
  <c r="F125" i="70"/>
  <c r="E125" i="70"/>
  <c r="D125" i="70"/>
  <c r="C125" i="70"/>
  <c r="V124" i="70"/>
  <c r="N124" i="70"/>
  <c r="J124" i="70"/>
  <c r="I124" i="70"/>
  <c r="H124" i="70"/>
  <c r="G124" i="70"/>
  <c r="F124" i="70"/>
  <c r="E124" i="70"/>
  <c r="D124" i="70"/>
  <c r="C124" i="70"/>
  <c r="V123" i="70"/>
  <c r="N123" i="70"/>
  <c r="J123" i="70"/>
  <c r="I123" i="70"/>
  <c r="H123" i="70"/>
  <c r="G123" i="70"/>
  <c r="F123" i="70"/>
  <c r="E123" i="70"/>
  <c r="D123" i="70"/>
  <c r="C123" i="70"/>
  <c r="V122" i="70"/>
  <c r="N122" i="70"/>
  <c r="J122" i="70"/>
  <c r="I122" i="70"/>
  <c r="H122" i="70"/>
  <c r="G122" i="70"/>
  <c r="F122" i="70"/>
  <c r="E122" i="70"/>
  <c r="D122" i="70"/>
  <c r="C122" i="70"/>
  <c r="V121" i="70"/>
  <c r="N121" i="70"/>
  <c r="J121" i="70"/>
  <c r="I121" i="70"/>
  <c r="H121" i="70"/>
  <c r="G121" i="70"/>
  <c r="F121" i="70"/>
  <c r="E121" i="70"/>
  <c r="D121" i="70"/>
  <c r="C121" i="70"/>
  <c r="V120" i="70"/>
  <c r="N120" i="70"/>
  <c r="J120" i="70"/>
  <c r="I120" i="70"/>
  <c r="H120" i="70"/>
  <c r="G120" i="70"/>
  <c r="F120" i="70"/>
  <c r="E120" i="70"/>
  <c r="D120" i="70"/>
  <c r="C120" i="70"/>
  <c r="V119" i="70"/>
  <c r="N119" i="70"/>
  <c r="J119" i="70"/>
  <c r="I119" i="70"/>
  <c r="H119" i="70"/>
  <c r="G119" i="70"/>
  <c r="F119" i="70"/>
  <c r="E119" i="70"/>
  <c r="D119" i="70"/>
  <c r="C119" i="70"/>
  <c r="V118" i="70"/>
  <c r="N118" i="70"/>
  <c r="J118" i="70"/>
  <c r="I118" i="70"/>
  <c r="H118" i="70"/>
  <c r="G118" i="70"/>
  <c r="F118" i="70"/>
  <c r="E118" i="70"/>
  <c r="D118" i="70"/>
  <c r="C118" i="70"/>
  <c r="V117" i="70"/>
  <c r="N117" i="70"/>
  <c r="J117" i="70"/>
  <c r="I117" i="70"/>
  <c r="H117" i="70"/>
  <c r="G117" i="70"/>
  <c r="F117" i="70"/>
  <c r="E117" i="70"/>
  <c r="D117" i="70"/>
  <c r="C117" i="70"/>
  <c r="V116" i="70"/>
  <c r="N116" i="70"/>
  <c r="J116" i="70"/>
  <c r="I116" i="70"/>
  <c r="H116" i="70"/>
  <c r="G116" i="70"/>
  <c r="F116" i="70"/>
  <c r="E116" i="70"/>
  <c r="D116" i="70"/>
  <c r="C116" i="70"/>
  <c r="V115" i="70"/>
  <c r="N115" i="70"/>
  <c r="J115" i="70"/>
  <c r="I115" i="70"/>
  <c r="H115" i="70"/>
  <c r="G115" i="70"/>
  <c r="F115" i="70"/>
  <c r="E115" i="70"/>
  <c r="D115" i="70"/>
  <c r="C115" i="70"/>
  <c r="V114" i="70"/>
  <c r="N114" i="70"/>
  <c r="J114" i="70"/>
  <c r="I114" i="70"/>
  <c r="H114" i="70"/>
  <c r="G114" i="70"/>
  <c r="F114" i="70"/>
  <c r="E114" i="70"/>
  <c r="D114" i="70"/>
  <c r="C114" i="70"/>
  <c r="V113" i="70"/>
  <c r="N113" i="70"/>
  <c r="J113" i="70"/>
  <c r="I113" i="70"/>
  <c r="H113" i="70"/>
  <c r="G113" i="70"/>
  <c r="F113" i="70"/>
  <c r="E113" i="70"/>
  <c r="D113" i="70"/>
  <c r="C113" i="70"/>
  <c r="V112" i="70"/>
  <c r="N112" i="70"/>
  <c r="J112" i="70"/>
  <c r="I112" i="70"/>
  <c r="H112" i="70"/>
  <c r="G112" i="70"/>
  <c r="F112" i="70"/>
  <c r="E112" i="70"/>
  <c r="D112" i="70"/>
  <c r="C112" i="70"/>
  <c r="AA111" i="70"/>
  <c r="V111" i="70"/>
  <c r="N111" i="70"/>
  <c r="J111" i="70"/>
  <c r="I111" i="70"/>
  <c r="H111" i="70"/>
  <c r="G111" i="70"/>
  <c r="F111" i="70"/>
  <c r="E111" i="70"/>
  <c r="D111" i="70"/>
  <c r="C111" i="70"/>
  <c r="V110" i="70"/>
  <c r="N110" i="70"/>
  <c r="J110" i="70"/>
  <c r="I110" i="70"/>
  <c r="H110" i="70"/>
  <c r="G110" i="70"/>
  <c r="F110" i="70"/>
  <c r="E110" i="70"/>
  <c r="D110" i="70"/>
  <c r="C110" i="70"/>
  <c r="V109" i="70"/>
  <c r="N109" i="70"/>
  <c r="J109" i="70"/>
  <c r="I109" i="70"/>
  <c r="H109" i="70"/>
  <c r="G109" i="70"/>
  <c r="F109" i="70"/>
  <c r="E109" i="70"/>
  <c r="D109" i="70"/>
  <c r="C109" i="70"/>
  <c r="V108" i="70"/>
  <c r="N108" i="70"/>
  <c r="J108" i="70"/>
  <c r="I108" i="70"/>
  <c r="H108" i="70"/>
  <c r="G108" i="70"/>
  <c r="F108" i="70"/>
  <c r="E108" i="70"/>
  <c r="D108" i="70"/>
  <c r="C108" i="70"/>
  <c r="V107" i="70"/>
  <c r="N107" i="70"/>
  <c r="J107" i="70"/>
  <c r="I107" i="70"/>
  <c r="H107" i="70"/>
  <c r="G107" i="70"/>
  <c r="F107" i="70"/>
  <c r="E107" i="70"/>
  <c r="D107" i="70"/>
  <c r="C107" i="70"/>
  <c r="V106" i="70"/>
  <c r="U106" i="70"/>
  <c r="N106" i="70"/>
  <c r="J106" i="70"/>
  <c r="I106" i="70"/>
  <c r="H106" i="70"/>
  <c r="G106" i="70"/>
  <c r="F106" i="70"/>
  <c r="E106" i="70"/>
  <c r="D106" i="70"/>
  <c r="C106" i="70"/>
  <c r="Z105" i="70"/>
  <c r="V105" i="70"/>
  <c r="N105" i="70"/>
  <c r="J105" i="70"/>
  <c r="I105" i="70"/>
  <c r="H105" i="70"/>
  <c r="G105" i="70"/>
  <c r="F105" i="70"/>
  <c r="E105" i="70"/>
  <c r="D105" i="70"/>
  <c r="C105" i="70"/>
  <c r="V104" i="70"/>
  <c r="N104" i="70"/>
  <c r="J104" i="70"/>
  <c r="I104" i="70"/>
  <c r="H104" i="70"/>
  <c r="G104" i="70"/>
  <c r="F104" i="70"/>
  <c r="E104" i="70"/>
  <c r="D104" i="70"/>
  <c r="C104" i="70"/>
  <c r="V103" i="70"/>
  <c r="N103" i="70"/>
  <c r="J103" i="70"/>
  <c r="I103" i="70"/>
  <c r="H103" i="70"/>
  <c r="G103" i="70"/>
  <c r="F103" i="70"/>
  <c r="E103" i="70"/>
  <c r="D103" i="70"/>
  <c r="C103" i="70"/>
  <c r="V102" i="70"/>
  <c r="N102" i="70"/>
  <c r="J102" i="70"/>
  <c r="I102" i="70"/>
  <c r="H102" i="70"/>
  <c r="G102" i="70"/>
  <c r="F102" i="70"/>
  <c r="E102" i="70"/>
  <c r="D102" i="70"/>
  <c r="C102" i="70"/>
  <c r="V101" i="70"/>
  <c r="N101" i="70"/>
  <c r="J101" i="70"/>
  <c r="I101" i="70"/>
  <c r="H101" i="70"/>
  <c r="G101" i="70"/>
  <c r="F101" i="70"/>
  <c r="E101" i="70"/>
  <c r="D101" i="70"/>
  <c r="C101" i="70"/>
  <c r="V100" i="70"/>
  <c r="N100" i="70"/>
  <c r="J100" i="70"/>
  <c r="I100" i="70"/>
  <c r="H100" i="70"/>
  <c r="G100" i="70"/>
  <c r="F100" i="70"/>
  <c r="E100" i="70"/>
  <c r="D100" i="70"/>
  <c r="C100" i="70"/>
  <c r="V99" i="70"/>
  <c r="N99" i="70"/>
  <c r="J99" i="70"/>
  <c r="I99" i="70"/>
  <c r="H99" i="70"/>
  <c r="G99" i="70"/>
  <c r="F99" i="70"/>
  <c r="E99" i="70"/>
  <c r="D99" i="70"/>
  <c r="C99" i="70"/>
  <c r="V98" i="70"/>
  <c r="N98" i="70"/>
  <c r="J98" i="70"/>
  <c r="I98" i="70"/>
  <c r="H98" i="70"/>
  <c r="G98" i="70"/>
  <c r="F98" i="70"/>
  <c r="E98" i="70"/>
  <c r="D98" i="70"/>
  <c r="C98" i="70"/>
  <c r="V97" i="70"/>
  <c r="N97" i="70"/>
  <c r="J97" i="70"/>
  <c r="I97" i="70"/>
  <c r="H97" i="70"/>
  <c r="G97" i="70"/>
  <c r="F97" i="70"/>
  <c r="E97" i="70"/>
  <c r="D97" i="70"/>
  <c r="C97" i="70"/>
  <c r="V96" i="70"/>
  <c r="N96" i="70"/>
  <c r="J96" i="70"/>
  <c r="I96" i="70"/>
  <c r="H96" i="70"/>
  <c r="G96" i="70"/>
  <c r="F96" i="70"/>
  <c r="E96" i="70"/>
  <c r="D96" i="70"/>
  <c r="C96" i="70"/>
  <c r="V95" i="70"/>
  <c r="N95" i="70"/>
  <c r="J95" i="70"/>
  <c r="I95" i="70"/>
  <c r="H95" i="70"/>
  <c r="G95" i="70"/>
  <c r="F95" i="70"/>
  <c r="E95" i="70"/>
  <c r="D95" i="70"/>
  <c r="C95" i="70"/>
  <c r="V94" i="70"/>
  <c r="N94" i="70"/>
  <c r="J94" i="70"/>
  <c r="I94" i="70"/>
  <c r="H94" i="70"/>
  <c r="G94" i="70"/>
  <c r="F94" i="70"/>
  <c r="E94" i="70"/>
  <c r="D94" i="70"/>
  <c r="C94" i="70"/>
  <c r="V93" i="70"/>
  <c r="N93" i="70"/>
  <c r="J93" i="70"/>
  <c r="I93" i="70"/>
  <c r="H93" i="70"/>
  <c r="G93" i="70"/>
  <c r="F93" i="70"/>
  <c r="E93" i="70"/>
  <c r="D93" i="70"/>
  <c r="C93" i="70"/>
  <c r="V92" i="70"/>
  <c r="N92" i="70"/>
  <c r="J92" i="70"/>
  <c r="I92" i="70"/>
  <c r="H92" i="70"/>
  <c r="G92" i="70"/>
  <c r="F92" i="70"/>
  <c r="E92" i="70"/>
  <c r="D92" i="70"/>
  <c r="C92" i="70"/>
  <c r="V91" i="70"/>
  <c r="N91" i="70"/>
  <c r="J91" i="70"/>
  <c r="I91" i="70"/>
  <c r="H91" i="70"/>
  <c r="G91" i="70"/>
  <c r="F91" i="70"/>
  <c r="E91" i="70"/>
  <c r="D91" i="70"/>
  <c r="C91" i="70"/>
  <c r="V90" i="70"/>
  <c r="N90" i="70"/>
  <c r="J90" i="70"/>
  <c r="I90" i="70"/>
  <c r="H90" i="70"/>
  <c r="G90" i="70"/>
  <c r="F90" i="70"/>
  <c r="E90" i="70"/>
  <c r="D90" i="70"/>
  <c r="C90" i="70"/>
  <c r="V89" i="70"/>
  <c r="N89" i="70"/>
  <c r="J89" i="70"/>
  <c r="I89" i="70"/>
  <c r="H89" i="70"/>
  <c r="G89" i="70"/>
  <c r="F89" i="70"/>
  <c r="E89" i="70"/>
  <c r="D89" i="70"/>
  <c r="C89" i="70"/>
  <c r="V88" i="70"/>
  <c r="N88" i="70"/>
  <c r="J88" i="70"/>
  <c r="I88" i="70"/>
  <c r="H88" i="70"/>
  <c r="G88" i="70"/>
  <c r="F88" i="70"/>
  <c r="E88" i="70"/>
  <c r="D88" i="70"/>
  <c r="C88" i="70"/>
  <c r="V87" i="70"/>
  <c r="N87" i="70"/>
  <c r="J87" i="70"/>
  <c r="I87" i="70"/>
  <c r="H87" i="70"/>
  <c r="G87" i="70"/>
  <c r="F87" i="70"/>
  <c r="E87" i="70"/>
  <c r="D87" i="70"/>
  <c r="C87" i="70"/>
  <c r="V86" i="70"/>
  <c r="N86" i="70"/>
  <c r="J86" i="70"/>
  <c r="I86" i="70"/>
  <c r="H86" i="70"/>
  <c r="G86" i="70"/>
  <c r="F86" i="70"/>
  <c r="E86" i="70"/>
  <c r="D86" i="70"/>
  <c r="C86" i="70"/>
  <c r="V85" i="70"/>
  <c r="N85" i="70"/>
  <c r="J85" i="70"/>
  <c r="I85" i="70"/>
  <c r="H85" i="70"/>
  <c r="G85" i="70"/>
  <c r="F85" i="70"/>
  <c r="E85" i="70"/>
  <c r="D85" i="70"/>
  <c r="C85" i="70"/>
  <c r="V84" i="70"/>
  <c r="N84" i="70"/>
  <c r="J84" i="70"/>
  <c r="I84" i="70"/>
  <c r="H84" i="70"/>
  <c r="G84" i="70"/>
  <c r="F84" i="70"/>
  <c r="E84" i="70"/>
  <c r="D84" i="70"/>
  <c r="C84" i="70"/>
  <c r="V83" i="70"/>
  <c r="N83" i="70"/>
  <c r="J83" i="70"/>
  <c r="I83" i="70"/>
  <c r="H83" i="70"/>
  <c r="G83" i="70"/>
  <c r="F83" i="70"/>
  <c r="E83" i="70"/>
  <c r="D83" i="70"/>
  <c r="C83" i="70"/>
  <c r="V82" i="70"/>
  <c r="N82" i="70"/>
  <c r="J82" i="70"/>
  <c r="I82" i="70"/>
  <c r="H82" i="70"/>
  <c r="G82" i="70"/>
  <c r="F82" i="70"/>
  <c r="E82" i="70"/>
  <c r="D82" i="70"/>
  <c r="C82" i="70"/>
  <c r="V81" i="70"/>
  <c r="N81" i="70"/>
  <c r="J81" i="70"/>
  <c r="I81" i="70"/>
  <c r="H81" i="70"/>
  <c r="G81" i="70"/>
  <c r="F81" i="70"/>
  <c r="E81" i="70"/>
  <c r="D81" i="70"/>
  <c r="C81" i="70"/>
  <c r="V80" i="70"/>
  <c r="N80" i="70"/>
  <c r="J80" i="70"/>
  <c r="I80" i="70"/>
  <c r="H80" i="70"/>
  <c r="G80" i="70"/>
  <c r="F80" i="70"/>
  <c r="E80" i="70"/>
  <c r="D80" i="70"/>
  <c r="C80" i="70"/>
  <c r="V79" i="70"/>
  <c r="N79" i="70"/>
  <c r="J79" i="70"/>
  <c r="I79" i="70"/>
  <c r="H79" i="70"/>
  <c r="G79" i="70"/>
  <c r="F79" i="70"/>
  <c r="E79" i="70"/>
  <c r="D79" i="70"/>
  <c r="C79" i="70"/>
  <c r="V78" i="70"/>
  <c r="N78" i="70"/>
  <c r="J78" i="70"/>
  <c r="I78" i="70"/>
  <c r="H78" i="70"/>
  <c r="G78" i="70"/>
  <c r="F78" i="70"/>
  <c r="E78" i="70"/>
  <c r="D78" i="70"/>
  <c r="C78" i="70"/>
  <c r="V77" i="70"/>
  <c r="N77" i="70"/>
  <c r="J77" i="70"/>
  <c r="I77" i="70"/>
  <c r="H77" i="70"/>
  <c r="G77" i="70"/>
  <c r="F77" i="70"/>
  <c r="E77" i="70"/>
  <c r="D77" i="70"/>
  <c r="C77" i="70"/>
  <c r="V76" i="70"/>
  <c r="N76" i="70"/>
  <c r="J76" i="70"/>
  <c r="I76" i="70"/>
  <c r="H76" i="70"/>
  <c r="G76" i="70"/>
  <c r="F76" i="70"/>
  <c r="E76" i="70"/>
  <c r="D76" i="70"/>
  <c r="C76" i="70"/>
  <c r="V75" i="70"/>
  <c r="N75" i="70"/>
  <c r="J75" i="70"/>
  <c r="I75" i="70"/>
  <c r="H75" i="70"/>
  <c r="G75" i="70"/>
  <c r="F75" i="70"/>
  <c r="E75" i="70"/>
  <c r="D75" i="70"/>
  <c r="C75" i="70"/>
  <c r="V74" i="70"/>
  <c r="N74" i="70"/>
  <c r="J74" i="70"/>
  <c r="I74" i="70"/>
  <c r="H74" i="70"/>
  <c r="G74" i="70"/>
  <c r="F74" i="70"/>
  <c r="E74" i="70"/>
  <c r="D74" i="70"/>
  <c r="C74" i="70"/>
  <c r="V73" i="70"/>
  <c r="N73" i="70"/>
  <c r="J73" i="70"/>
  <c r="I73" i="70"/>
  <c r="H73" i="70"/>
  <c r="G73" i="70"/>
  <c r="F73" i="70"/>
  <c r="E73" i="70"/>
  <c r="D73" i="70"/>
  <c r="C73" i="70"/>
  <c r="V72" i="70"/>
  <c r="N72" i="70"/>
  <c r="J72" i="70"/>
  <c r="I72" i="70"/>
  <c r="H72" i="70"/>
  <c r="G72" i="70"/>
  <c r="F72" i="70"/>
  <c r="E72" i="70"/>
  <c r="D72" i="70"/>
  <c r="C72" i="70"/>
  <c r="V71" i="70"/>
  <c r="N71" i="70"/>
  <c r="J71" i="70"/>
  <c r="I71" i="70"/>
  <c r="H71" i="70"/>
  <c r="G71" i="70"/>
  <c r="F71" i="70"/>
  <c r="E71" i="70"/>
  <c r="D71" i="70"/>
  <c r="C71" i="70"/>
  <c r="V70" i="70"/>
  <c r="N70" i="70"/>
  <c r="J70" i="70"/>
  <c r="I70" i="70"/>
  <c r="H70" i="70"/>
  <c r="G70" i="70"/>
  <c r="F70" i="70"/>
  <c r="E70" i="70"/>
  <c r="D70" i="70"/>
  <c r="C70" i="70"/>
  <c r="V69" i="70"/>
  <c r="N69" i="70"/>
  <c r="J69" i="70"/>
  <c r="I69" i="70"/>
  <c r="H69" i="70"/>
  <c r="G69" i="70"/>
  <c r="F69" i="70"/>
  <c r="E69" i="70"/>
  <c r="D69" i="70"/>
  <c r="C69" i="70"/>
  <c r="V68" i="70"/>
  <c r="N68" i="70"/>
  <c r="J68" i="70"/>
  <c r="I68" i="70"/>
  <c r="H68" i="70"/>
  <c r="G68" i="70"/>
  <c r="F68" i="70"/>
  <c r="E68" i="70"/>
  <c r="D68" i="70"/>
  <c r="C68" i="70"/>
  <c r="V67" i="70"/>
  <c r="N67" i="70"/>
  <c r="J67" i="70"/>
  <c r="I67" i="70"/>
  <c r="H67" i="70"/>
  <c r="G67" i="70"/>
  <c r="F67" i="70"/>
  <c r="E67" i="70"/>
  <c r="D67" i="70"/>
  <c r="C67" i="70"/>
  <c r="V66" i="70"/>
  <c r="N66" i="70"/>
  <c r="J66" i="70"/>
  <c r="I66" i="70"/>
  <c r="H66" i="70"/>
  <c r="G66" i="70"/>
  <c r="F66" i="70"/>
  <c r="E66" i="70"/>
  <c r="D66" i="70"/>
  <c r="C66" i="70"/>
  <c r="V65" i="70"/>
  <c r="N65" i="70"/>
  <c r="J65" i="70"/>
  <c r="I65" i="70"/>
  <c r="H65" i="70"/>
  <c r="G65" i="70"/>
  <c r="F65" i="70"/>
  <c r="E65" i="70"/>
  <c r="D65" i="70"/>
  <c r="C65" i="70"/>
  <c r="V64" i="70"/>
  <c r="N64" i="70"/>
  <c r="J64" i="70"/>
  <c r="I64" i="70"/>
  <c r="H64" i="70"/>
  <c r="G64" i="70"/>
  <c r="F64" i="70"/>
  <c r="E64" i="70"/>
  <c r="D64" i="70"/>
  <c r="C64" i="70"/>
  <c r="V63" i="70"/>
  <c r="N63" i="70"/>
  <c r="J63" i="70"/>
  <c r="I63" i="70"/>
  <c r="H63" i="70"/>
  <c r="G63" i="70"/>
  <c r="F63" i="70"/>
  <c r="E63" i="70"/>
  <c r="D63" i="70"/>
  <c r="C63" i="70"/>
  <c r="V62" i="70"/>
  <c r="N62" i="70"/>
  <c r="J62" i="70"/>
  <c r="I62" i="70"/>
  <c r="H62" i="70"/>
  <c r="G62" i="70"/>
  <c r="F62" i="70"/>
  <c r="E62" i="70"/>
  <c r="D62" i="70"/>
  <c r="C62" i="70"/>
  <c r="V61" i="70"/>
  <c r="N61" i="70"/>
  <c r="J61" i="70"/>
  <c r="I61" i="70"/>
  <c r="H61" i="70"/>
  <c r="G61" i="70"/>
  <c r="F61" i="70"/>
  <c r="E61" i="70"/>
  <c r="D61" i="70"/>
  <c r="C61" i="70"/>
  <c r="V60" i="70"/>
  <c r="N60" i="70"/>
  <c r="J60" i="70"/>
  <c r="I60" i="70"/>
  <c r="H60" i="70"/>
  <c r="G60" i="70"/>
  <c r="F60" i="70"/>
  <c r="E60" i="70"/>
  <c r="D60" i="70"/>
  <c r="C60" i="70"/>
  <c r="V59" i="70"/>
  <c r="N59" i="70"/>
  <c r="J59" i="70"/>
  <c r="I59" i="70"/>
  <c r="H59" i="70"/>
  <c r="G59" i="70"/>
  <c r="F59" i="70"/>
  <c r="E59" i="70"/>
  <c r="D59" i="70"/>
  <c r="C59" i="70"/>
  <c r="V58" i="70"/>
  <c r="N58" i="70"/>
  <c r="J58" i="70"/>
  <c r="I58" i="70"/>
  <c r="H58" i="70"/>
  <c r="G58" i="70"/>
  <c r="F58" i="70"/>
  <c r="E58" i="70"/>
  <c r="D58" i="70"/>
  <c r="C58" i="70"/>
  <c r="V57" i="70"/>
  <c r="N57" i="70"/>
  <c r="J57" i="70"/>
  <c r="I57" i="70"/>
  <c r="H57" i="70"/>
  <c r="G57" i="70"/>
  <c r="F57" i="70"/>
  <c r="E57" i="70"/>
  <c r="D57" i="70"/>
  <c r="C57" i="70"/>
  <c r="V56" i="70"/>
  <c r="N56" i="70"/>
  <c r="J56" i="70"/>
  <c r="I56" i="70"/>
  <c r="H56" i="70"/>
  <c r="G56" i="70"/>
  <c r="F56" i="70"/>
  <c r="E56" i="70"/>
  <c r="D56" i="70"/>
  <c r="C56" i="70"/>
  <c r="V55" i="70"/>
  <c r="N55" i="70"/>
  <c r="J55" i="70"/>
  <c r="I55" i="70"/>
  <c r="H55" i="70"/>
  <c r="G55" i="70"/>
  <c r="F55" i="70"/>
  <c r="E55" i="70"/>
  <c r="D55" i="70"/>
  <c r="C55" i="70"/>
  <c r="V54" i="70"/>
  <c r="N54" i="70"/>
  <c r="J54" i="70"/>
  <c r="I54" i="70"/>
  <c r="H54" i="70"/>
  <c r="G54" i="70"/>
  <c r="F54" i="70"/>
  <c r="E54" i="70"/>
  <c r="D54" i="70"/>
  <c r="C54" i="70"/>
  <c r="V53" i="70"/>
  <c r="N53" i="70"/>
  <c r="J53" i="70"/>
  <c r="I53" i="70"/>
  <c r="H53" i="70"/>
  <c r="G53" i="70"/>
  <c r="F53" i="70"/>
  <c r="E53" i="70"/>
  <c r="D53" i="70"/>
  <c r="C53" i="70"/>
  <c r="V52" i="70"/>
  <c r="N52" i="70"/>
  <c r="J52" i="70"/>
  <c r="I52" i="70"/>
  <c r="H52" i="70"/>
  <c r="G52" i="70"/>
  <c r="F52" i="70"/>
  <c r="E52" i="70"/>
  <c r="D52" i="70"/>
  <c r="C52" i="70"/>
  <c r="V51" i="70"/>
  <c r="N51" i="70"/>
  <c r="J51" i="70"/>
  <c r="I51" i="70"/>
  <c r="H51" i="70"/>
  <c r="G51" i="70"/>
  <c r="F51" i="70"/>
  <c r="E51" i="70"/>
  <c r="D51" i="70"/>
  <c r="C51" i="70"/>
  <c r="V50" i="70"/>
  <c r="N50" i="70"/>
  <c r="J50" i="70"/>
  <c r="I50" i="70"/>
  <c r="H50" i="70"/>
  <c r="G50" i="70"/>
  <c r="F50" i="70"/>
  <c r="E50" i="70"/>
  <c r="D50" i="70"/>
  <c r="C50" i="70"/>
  <c r="V49" i="70"/>
  <c r="N49" i="70"/>
  <c r="J49" i="70"/>
  <c r="I49" i="70"/>
  <c r="H49" i="70"/>
  <c r="G49" i="70"/>
  <c r="F49" i="70"/>
  <c r="E49" i="70"/>
  <c r="D49" i="70"/>
  <c r="C49" i="70"/>
  <c r="V48" i="70"/>
  <c r="N48" i="70"/>
  <c r="J48" i="70"/>
  <c r="I48" i="70"/>
  <c r="H48" i="70"/>
  <c r="G48" i="70"/>
  <c r="F48" i="70"/>
  <c r="E48" i="70"/>
  <c r="D48" i="70"/>
  <c r="C48" i="70"/>
  <c r="V47" i="70"/>
  <c r="N47" i="70"/>
  <c r="J47" i="70"/>
  <c r="I47" i="70"/>
  <c r="H47" i="70"/>
  <c r="G47" i="70"/>
  <c r="F47" i="70"/>
  <c r="E47" i="70"/>
  <c r="D47" i="70"/>
  <c r="C47" i="70"/>
  <c r="V46" i="70"/>
  <c r="N46" i="70"/>
  <c r="J46" i="70"/>
  <c r="I46" i="70"/>
  <c r="H46" i="70"/>
  <c r="G46" i="70"/>
  <c r="F46" i="70"/>
  <c r="E46" i="70"/>
  <c r="D46" i="70"/>
  <c r="C46" i="70"/>
  <c r="V45" i="70"/>
  <c r="N45" i="70"/>
  <c r="J45" i="70"/>
  <c r="I45" i="70"/>
  <c r="H45" i="70"/>
  <c r="G45" i="70"/>
  <c r="F45" i="70"/>
  <c r="E45" i="70"/>
  <c r="D45" i="70"/>
  <c r="C45" i="70"/>
  <c r="V44" i="70"/>
  <c r="N44" i="70"/>
  <c r="J44" i="70"/>
  <c r="I44" i="70"/>
  <c r="H44" i="70"/>
  <c r="G44" i="70"/>
  <c r="F44" i="70"/>
  <c r="E44" i="70"/>
  <c r="D44" i="70"/>
  <c r="C44" i="70"/>
  <c r="V43" i="70"/>
  <c r="N43" i="70"/>
  <c r="J43" i="70"/>
  <c r="I43" i="70"/>
  <c r="H43" i="70"/>
  <c r="G43" i="70"/>
  <c r="F43" i="70"/>
  <c r="E43" i="70"/>
  <c r="D43" i="70"/>
  <c r="C43" i="70"/>
  <c r="V42" i="70"/>
  <c r="N42" i="70"/>
  <c r="J42" i="70"/>
  <c r="I42" i="70"/>
  <c r="H42" i="70"/>
  <c r="G42" i="70"/>
  <c r="F42" i="70"/>
  <c r="E42" i="70"/>
  <c r="D42" i="70"/>
  <c r="C42" i="70"/>
  <c r="V41" i="70"/>
  <c r="N41" i="70"/>
  <c r="J41" i="70"/>
  <c r="I41" i="70"/>
  <c r="H41" i="70"/>
  <c r="G41" i="70"/>
  <c r="F41" i="70"/>
  <c r="E41" i="70"/>
  <c r="D41" i="70"/>
  <c r="C41" i="70"/>
  <c r="V40" i="70"/>
  <c r="N40" i="70"/>
  <c r="J40" i="70"/>
  <c r="I40" i="70"/>
  <c r="H40" i="70"/>
  <c r="G40" i="70"/>
  <c r="F40" i="70"/>
  <c r="E40" i="70"/>
  <c r="D40" i="70"/>
  <c r="C40" i="70"/>
  <c r="V39" i="70"/>
  <c r="N39" i="70"/>
  <c r="J39" i="70"/>
  <c r="I39" i="70"/>
  <c r="H39" i="70"/>
  <c r="G39" i="70"/>
  <c r="F39" i="70"/>
  <c r="E39" i="70"/>
  <c r="D39" i="70"/>
  <c r="C39" i="70"/>
  <c r="V38" i="70"/>
  <c r="N38" i="70"/>
  <c r="J38" i="70"/>
  <c r="I38" i="70"/>
  <c r="H38" i="70"/>
  <c r="G38" i="70"/>
  <c r="F38" i="70"/>
  <c r="E38" i="70"/>
  <c r="D38" i="70"/>
  <c r="C38" i="70"/>
  <c r="V37" i="70"/>
  <c r="N37" i="70"/>
  <c r="M37" i="70"/>
  <c r="J37" i="70"/>
  <c r="I37" i="70"/>
  <c r="H37" i="70"/>
  <c r="G37" i="70"/>
  <c r="F37" i="70"/>
  <c r="E37" i="70"/>
  <c r="D37" i="70"/>
  <c r="C37" i="70"/>
  <c r="V36" i="70"/>
  <c r="N36" i="70"/>
  <c r="J36" i="70"/>
  <c r="I36" i="70"/>
  <c r="H36" i="70"/>
  <c r="G36" i="70"/>
  <c r="F36" i="70"/>
  <c r="E36" i="70"/>
  <c r="D36" i="70"/>
  <c r="C36" i="70"/>
  <c r="V35" i="70"/>
  <c r="N35" i="70"/>
  <c r="J35" i="70"/>
  <c r="I35" i="70"/>
  <c r="H35" i="70"/>
  <c r="G35" i="70"/>
  <c r="F35" i="70"/>
  <c r="E35" i="70"/>
  <c r="D35" i="70"/>
  <c r="C35" i="70"/>
  <c r="V34" i="70"/>
  <c r="N34" i="70"/>
  <c r="J34" i="70"/>
  <c r="I34" i="70"/>
  <c r="H34" i="70"/>
  <c r="G34" i="70"/>
  <c r="F34" i="70"/>
  <c r="E34" i="70"/>
  <c r="D34" i="70"/>
  <c r="C34" i="70"/>
  <c r="V33" i="70"/>
  <c r="N33" i="70"/>
  <c r="J33" i="70"/>
  <c r="I33" i="70"/>
  <c r="H33" i="70"/>
  <c r="G33" i="70"/>
  <c r="F33" i="70"/>
  <c r="E33" i="70"/>
  <c r="D33" i="70"/>
  <c r="C33" i="70"/>
  <c r="V32" i="70"/>
  <c r="N32" i="70"/>
  <c r="J32" i="70"/>
  <c r="I32" i="70"/>
  <c r="H32" i="70"/>
  <c r="G32" i="70"/>
  <c r="F32" i="70"/>
  <c r="E32" i="70"/>
  <c r="D32" i="70"/>
  <c r="C32" i="70"/>
  <c r="V31" i="70"/>
  <c r="N31" i="70"/>
  <c r="J31" i="70"/>
  <c r="I31" i="70"/>
  <c r="H31" i="70"/>
  <c r="G31" i="70"/>
  <c r="F31" i="70"/>
  <c r="E31" i="70"/>
  <c r="D31" i="70"/>
  <c r="C31" i="70"/>
  <c r="V30" i="70"/>
  <c r="N30" i="70"/>
  <c r="J30" i="70"/>
  <c r="I30" i="70"/>
  <c r="H30" i="70"/>
  <c r="G30" i="70"/>
  <c r="F30" i="70"/>
  <c r="E30" i="70"/>
  <c r="D30" i="70"/>
  <c r="C30" i="70"/>
  <c r="V29" i="70"/>
  <c r="N29" i="70"/>
  <c r="J29" i="70"/>
  <c r="I29" i="70"/>
  <c r="H29" i="70"/>
  <c r="G29" i="70"/>
  <c r="F29" i="70"/>
  <c r="E29" i="70"/>
  <c r="D29" i="70"/>
  <c r="C29" i="70"/>
  <c r="V28" i="70"/>
  <c r="N28" i="70"/>
  <c r="J28" i="70"/>
  <c r="I28" i="70"/>
  <c r="H28" i="70"/>
  <c r="G28" i="70"/>
  <c r="F28" i="70"/>
  <c r="E28" i="70"/>
  <c r="D28" i="70"/>
  <c r="C28" i="70"/>
  <c r="V27" i="70"/>
  <c r="N27" i="70"/>
  <c r="J27" i="70"/>
  <c r="I27" i="70"/>
  <c r="H27" i="70"/>
  <c r="G27" i="70"/>
  <c r="F27" i="70"/>
  <c r="E27" i="70"/>
  <c r="D27" i="70"/>
  <c r="C27" i="70"/>
  <c r="V26" i="70"/>
  <c r="N26" i="70"/>
  <c r="J26" i="70"/>
  <c r="I26" i="70"/>
  <c r="H26" i="70"/>
  <c r="G26" i="70"/>
  <c r="F26" i="70"/>
  <c r="E26" i="70"/>
  <c r="D26" i="70"/>
  <c r="C26" i="70"/>
  <c r="V25" i="70"/>
  <c r="N25" i="70"/>
  <c r="J25" i="70"/>
  <c r="I25" i="70"/>
  <c r="H25" i="70"/>
  <c r="G25" i="70"/>
  <c r="F25" i="70"/>
  <c r="E25" i="70"/>
  <c r="D25" i="70"/>
  <c r="C25" i="70"/>
  <c r="V24" i="70"/>
  <c r="N24" i="70"/>
  <c r="J24" i="70"/>
  <c r="I24" i="70"/>
  <c r="H24" i="70"/>
  <c r="G24" i="70"/>
  <c r="F24" i="70"/>
  <c r="E24" i="70"/>
  <c r="D24" i="70"/>
  <c r="C24" i="70"/>
  <c r="V23" i="70"/>
  <c r="N23" i="70"/>
  <c r="J23" i="70"/>
  <c r="I23" i="70"/>
  <c r="H23" i="70"/>
  <c r="G23" i="70"/>
  <c r="F23" i="70"/>
  <c r="E23" i="70"/>
  <c r="D23" i="70"/>
  <c r="C23" i="70"/>
  <c r="V22" i="70"/>
  <c r="N22" i="70"/>
  <c r="J22" i="70"/>
  <c r="I22" i="70"/>
  <c r="H22" i="70"/>
  <c r="G22" i="70"/>
  <c r="F22" i="70"/>
  <c r="E22" i="70"/>
  <c r="D22" i="70"/>
  <c r="C22" i="70"/>
  <c r="V21" i="70"/>
  <c r="N21" i="70"/>
  <c r="J21" i="70"/>
  <c r="I21" i="70"/>
  <c r="H21" i="70"/>
  <c r="G21" i="70"/>
  <c r="F21" i="70"/>
  <c r="E21" i="70"/>
  <c r="D21" i="70"/>
  <c r="C21" i="70"/>
  <c r="V20" i="70"/>
  <c r="N20" i="70"/>
  <c r="J20" i="70"/>
  <c r="I20" i="70"/>
  <c r="H20" i="70"/>
  <c r="G20" i="70"/>
  <c r="F20" i="70"/>
  <c r="E20" i="70"/>
  <c r="D20" i="70"/>
  <c r="C20" i="70"/>
  <c r="V19" i="70"/>
  <c r="N19" i="70"/>
  <c r="J19" i="70"/>
  <c r="I19" i="70"/>
  <c r="H19" i="70"/>
  <c r="G19" i="70"/>
  <c r="F19" i="70"/>
  <c r="E19" i="70"/>
  <c r="D19" i="70"/>
  <c r="C19" i="70"/>
  <c r="V18" i="70"/>
  <c r="N18" i="70"/>
  <c r="J18" i="70"/>
  <c r="I18" i="70"/>
  <c r="H18" i="70"/>
  <c r="G18" i="70"/>
  <c r="F18" i="70"/>
  <c r="E18" i="70"/>
  <c r="D18" i="70"/>
  <c r="C18" i="70"/>
  <c r="V17" i="70"/>
  <c r="N17" i="70"/>
  <c r="J17" i="70"/>
  <c r="I17" i="70"/>
  <c r="H17" i="70"/>
  <c r="G17" i="70"/>
  <c r="F17" i="70"/>
  <c r="E17" i="70"/>
  <c r="D17" i="70"/>
  <c r="C17" i="70"/>
  <c r="V16" i="70"/>
  <c r="N16" i="70"/>
  <c r="J16" i="70"/>
  <c r="I16" i="70"/>
  <c r="H16" i="70"/>
  <c r="G16" i="70"/>
  <c r="F16" i="70"/>
  <c r="E16" i="70"/>
  <c r="D16" i="70"/>
  <c r="C16" i="70"/>
  <c r="V15" i="70"/>
  <c r="N15" i="70"/>
  <c r="J15" i="70"/>
  <c r="I15" i="70"/>
  <c r="H15" i="70"/>
  <c r="G15" i="70"/>
  <c r="F15" i="70"/>
  <c r="E15" i="70"/>
  <c r="D15" i="70"/>
  <c r="C15" i="70"/>
  <c r="V14" i="70"/>
  <c r="N14" i="70"/>
  <c r="J14" i="70"/>
  <c r="I14" i="70"/>
  <c r="H14" i="70"/>
  <c r="G14" i="70"/>
  <c r="F14" i="70"/>
  <c r="E14" i="70"/>
  <c r="D14" i="70"/>
  <c r="C14" i="70"/>
  <c r="V13" i="70"/>
  <c r="N13" i="70"/>
  <c r="J13" i="70"/>
  <c r="I13" i="70"/>
  <c r="H13" i="70"/>
  <c r="G13" i="70"/>
  <c r="F13" i="70"/>
  <c r="E13" i="70"/>
  <c r="D13" i="70"/>
  <c r="C13" i="70"/>
  <c r="V12" i="70"/>
  <c r="N12" i="70"/>
  <c r="J12" i="70"/>
  <c r="I12" i="70"/>
  <c r="H12" i="70"/>
  <c r="G12" i="70"/>
  <c r="F12" i="70"/>
  <c r="E12" i="70"/>
  <c r="D12" i="70"/>
  <c r="C12" i="70"/>
  <c r="V11" i="70"/>
  <c r="N11" i="70"/>
  <c r="J11" i="70"/>
  <c r="I11" i="70"/>
  <c r="H11" i="70"/>
  <c r="G11" i="70"/>
  <c r="F11" i="70"/>
  <c r="E11" i="70"/>
  <c r="D11" i="70"/>
  <c r="C11" i="70"/>
  <c r="V10" i="70"/>
  <c r="N10" i="70"/>
  <c r="J10" i="70"/>
  <c r="I10" i="70"/>
  <c r="H10" i="70"/>
  <c r="G10" i="70"/>
  <c r="F10" i="70"/>
  <c r="E10" i="70"/>
  <c r="D10" i="70"/>
  <c r="C10" i="70"/>
  <c r="V9" i="70"/>
  <c r="N9" i="70"/>
  <c r="J9" i="70"/>
  <c r="I9" i="70"/>
  <c r="H9" i="70"/>
  <c r="G9" i="70"/>
  <c r="F9" i="70"/>
  <c r="E9" i="70"/>
  <c r="D9" i="70"/>
  <c r="C9" i="70"/>
  <c r="V8" i="70"/>
  <c r="N8" i="70"/>
  <c r="J8" i="70"/>
  <c r="I8" i="70"/>
  <c r="H8" i="70"/>
  <c r="G8" i="70"/>
  <c r="F8" i="70"/>
  <c r="E8" i="70"/>
  <c r="D8" i="70"/>
  <c r="C8" i="70"/>
  <c r="V7" i="70"/>
  <c r="N7" i="70"/>
  <c r="J7" i="70"/>
  <c r="I7" i="70"/>
  <c r="H7" i="70"/>
  <c r="G7" i="70"/>
  <c r="F7" i="70"/>
  <c r="E7" i="70"/>
  <c r="D7" i="70"/>
  <c r="C7" i="70"/>
  <c r="V6" i="70"/>
  <c r="N6" i="70"/>
  <c r="J6" i="70"/>
  <c r="I6" i="70"/>
  <c r="H6" i="70"/>
  <c r="G6" i="70"/>
  <c r="F6" i="70"/>
  <c r="E6" i="70"/>
  <c r="D6" i="70"/>
  <c r="C6" i="70"/>
  <c r="V5" i="70"/>
  <c r="N5" i="70"/>
  <c r="J5" i="70"/>
  <c r="I5" i="70"/>
  <c r="H5" i="70"/>
  <c r="G5" i="70"/>
  <c r="F5" i="70"/>
  <c r="E5" i="70"/>
  <c r="D5" i="70"/>
  <c r="C5" i="70"/>
  <c r="V4" i="70"/>
  <c r="N4" i="70"/>
  <c r="J4" i="70"/>
  <c r="I4" i="70"/>
  <c r="H4" i="70"/>
  <c r="G4" i="70"/>
  <c r="F4" i="70"/>
  <c r="E4" i="70"/>
  <c r="D4" i="70"/>
  <c r="C4" i="70"/>
  <c r="V3" i="70"/>
  <c r="N3" i="70"/>
  <c r="J3" i="70"/>
  <c r="I3" i="70"/>
  <c r="H3" i="70"/>
  <c r="G3" i="70"/>
  <c r="F3" i="70"/>
  <c r="E3" i="70"/>
  <c r="D3" i="70"/>
  <c r="C3" i="70"/>
  <c r="V2" i="70"/>
  <c r="N2" i="70"/>
  <c r="M2" i="70"/>
  <c r="J2" i="70"/>
  <c r="I2" i="70"/>
  <c r="H2" i="70"/>
  <c r="G2" i="70"/>
  <c r="F2" i="70"/>
  <c r="E2" i="70"/>
  <c r="D2" i="70"/>
  <c r="C2" i="70"/>
  <c r="AA10" i="91" l="1"/>
  <c r="AB1563" i="70" s="1"/>
  <c r="AA1563" i="70"/>
  <c r="Y1573" i="70"/>
  <c r="Y20" i="91"/>
  <c r="Z1573" i="70" s="1"/>
  <c r="AB20" i="91"/>
  <c r="AC1573" i="70" s="1"/>
  <c r="Y1561" i="70"/>
  <c r="AB8" i="91"/>
  <c r="AC1561" i="70" s="1"/>
  <c r="Y8" i="91"/>
  <c r="Z1561" i="70" s="1"/>
  <c r="Y1562" i="70"/>
  <c r="Y9" i="91"/>
  <c r="Z1562" i="70" s="1"/>
  <c r="AB9" i="91"/>
  <c r="AC1562" i="70" s="1"/>
  <c r="Y1568" i="70"/>
  <c r="AB15" i="91"/>
  <c r="AC1568" i="70" s="1"/>
  <c r="Y15" i="91"/>
  <c r="Z1568" i="70" s="1"/>
  <c r="AA1573" i="70"/>
  <c r="AA20" i="91"/>
  <c r="AB1573" i="70" s="1"/>
  <c r="AA8" i="91"/>
  <c r="AB1561" i="70" s="1"/>
  <c r="AA1561" i="70"/>
  <c r="AA9" i="91"/>
  <c r="AB1562" i="70" s="1"/>
  <c r="AA1562" i="70"/>
  <c r="AA15" i="91"/>
  <c r="AB1568" i="70" s="1"/>
  <c r="AA1568" i="70"/>
  <c r="AA1565" i="70"/>
  <c r="AA12" i="91"/>
  <c r="AB1565" i="70" s="1"/>
  <c r="Y1564" i="70"/>
  <c r="Y11" i="91"/>
  <c r="Z1564" i="70" s="1"/>
  <c r="AB11" i="91"/>
  <c r="AC1564" i="70" s="1"/>
  <c r="Y1565" i="70"/>
  <c r="Y12" i="91"/>
  <c r="Z1565" i="70" s="1"/>
  <c r="AB12" i="91"/>
  <c r="AC1565" i="70" s="1"/>
  <c r="AA11" i="91"/>
  <c r="AB1564" i="70" s="1"/>
  <c r="AA1564" i="70"/>
  <c r="AA13" i="91"/>
  <c r="AB1566" i="70" s="1"/>
  <c r="AA1566" i="70"/>
  <c r="AA26" i="91"/>
  <c r="AB1579" i="70" s="1"/>
  <c r="AA1579" i="70"/>
  <c r="Y1571" i="70"/>
  <c r="Y18" i="91"/>
  <c r="Z1571" i="70" s="1"/>
  <c r="AB18" i="91"/>
  <c r="AC1571" i="70" s="1"/>
  <c r="Y1574" i="70"/>
  <c r="Y21" i="91"/>
  <c r="Z1574" i="70" s="1"/>
  <c r="AB21" i="91"/>
  <c r="AC1574" i="70" s="1"/>
  <c r="Y1566" i="70"/>
  <c r="Y13" i="91"/>
  <c r="Z1566" i="70" s="1"/>
  <c r="AB13" i="91"/>
  <c r="AC1566" i="70" s="1"/>
  <c r="Y1579" i="70"/>
  <c r="AB26" i="91"/>
  <c r="AC1579" i="70" s="1"/>
  <c r="Y26" i="91"/>
  <c r="Z1579" i="70" s="1"/>
  <c r="AA1571" i="70"/>
  <c r="AA18" i="91"/>
  <c r="AB1571" i="70" s="1"/>
  <c r="AA21" i="91"/>
  <c r="AB1574" i="70" s="1"/>
  <c r="AA1574" i="70"/>
  <c r="AA16" i="91"/>
  <c r="AB1569" i="70" s="1"/>
  <c r="AA1569" i="70"/>
  <c r="Y1569" i="70"/>
  <c r="Y16" i="91"/>
  <c r="Z1569" i="70" s="1"/>
  <c r="AB16" i="91"/>
  <c r="AC1569" i="70" s="1"/>
  <c r="AA1558" i="70"/>
  <c r="AA5" i="91"/>
  <c r="AB1558" i="70" s="1"/>
  <c r="Y1577" i="70"/>
  <c r="Y24" i="91"/>
  <c r="Z1577" i="70" s="1"/>
  <c r="AB24" i="91"/>
  <c r="AC1577" i="70" s="1"/>
  <c r="AA14" i="91"/>
  <c r="AB1567" i="70" s="1"/>
  <c r="AA1567" i="70"/>
  <c r="Y1559" i="70"/>
  <c r="AB6" i="91"/>
  <c r="AC1559" i="70" s="1"/>
  <c r="Y6" i="91"/>
  <c r="Z1559" i="70" s="1"/>
  <c r="Y1576" i="70"/>
  <c r="Y23" i="91"/>
  <c r="Z1576" i="70" s="1"/>
  <c r="AB23" i="91"/>
  <c r="AC1576" i="70" s="1"/>
  <c r="Y1558" i="70"/>
  <c r="AB5" i="91"/>
  <c r="AC1558" i="70" s="1"/>
  <c r="X1" i="91"/>
  <c r="Y5" i="91"/>
  <c r="AA24" i="91"/>
  <c r="AB1577" i="70" s="1"/>
  <c r="AA1577" i="70"/>
  <c r="Y1567" i="70"/>
  <c r="Y14" i="91"/>
  <c r="Z1567" i="70" s="1"/>
  <c r="AB14" i="91"/>
  <c r="AC1567" i="70" s="1"/>
  <c r="AA6" i="91"/>
  <c r="AB1559" i="70" s="1"/>
  <c r="AA1559" i="70"/>
  <c r="AA23" i="91"/>
  <c r="AB1576" i="70" s="1"/>
  <c r="AA1576" i="70"/>
  <c r="AA7" i="91"/>
  <c r="AB1560" i="70" s="1"/>
  <c r="AA1560" i="70"/>
  <c r="Y1580" i="70"/>
  <c r="Y27" i="91"/>
  <c r="Z1580" i="70" s="1"/>
  <c r="AB27" i="91"/>
  <c r="AC1580" i="70" s="1"/>
  <c r="AA17" i="91"/>
  <c r="AB1570" i="70" s="1"/>
  <c r="AA1570" i="70"/>
  <c r="AA22" i="91"/>
  <c r="AB1575" i="70" s="1"/>
  <c r="AA1575" i="70"/>
  <c r="Y1578" i="70"/>
  <c r="Y25" i="91"/>
  <c r="Z1578" i="70" s="1"/>
  <c r="AB25" i="91"/>
  <c r="AC1578" i="70" s="1"/>
  <c r="AA19" i="91"/>
  <c r="AB1572" i="70" s="1"/>
  <c r="AA1572" i="70"/>
  <c r="Y1560" i="70"/>
  <c r="AB7" i="91"/>
  <c r="AC1560" i="70" s="1"/>
  <c r="Y7" i="91"/>
  <c r="Z1560" i="70" s="1"/>
  <c r="AA27" i="91"/>
  <c r="AB1580" i="70" s="1"/>
  <c r="AA1580" i="70"/>
  <c r="Y1570" i="70"/>
  <c r="Y17" i="91"/>
  <c r="Z1570" i="70" s="1"/>
  <c r="AB17" i="91"/>
  <c r="AC1570" i="70" s="1"/>
  <c r="Y1575" i="70"/>
  <c r="Y22" i="91"/>
  <c r="Z1575" i="70" s="1"/>
  <c r="AB22" i="91"/>
  <c r="AC1575" i="70" s="1"/>
  <c r="AA25" i="91"/>
  <c r="AB1578" i="70" s="1"/>
  <c r="AA1578" i="70"/>
  <c r="Y1563" i="70"/>
  <c r="Y10" i="91"/>
  <c r="Z1563" i="70" s="1"/>
  <c r="AB10" i="91"/>
  <c r="AC1563" i="70" s="1"/>
  <c r="Y1572" i="70"/>
  <c r="Y19" i="91"/>
  <c r="Z1572" i="70" s="1"/>
  <c r="AB19" i="91"/>
  <c r="AC1572" i="70" s="1"/>
  <c r="Z1534" i="70"/>
  <c r="AA27" i="90"/>
  <c r="AB1556" i="70" s="1"/>
  <c r="AA1556" i="70"/>
  <c r="Y1541" i="70"/>
  <c r="Y12" i="90"/>
  <c r="Z1541" i="70" s="1"/>
  <c r="AB12" i="90"/>
  <c r="AC1541" i="70" s="1"/>
  <c r="Y1538" i="70"/>
  <c r="Y9" i="90"/>
  <c r="Z1538" i="70" s="1"/>
  <c r="AB9" i="90"/>
  <c r="AC1538" i="70" s="1"/>
  <c r="Y1555" i="70"/>
  <c r="Y26" i="90"/>
  <c r="Z1555" i="70" s="1"/>
  <c r="AB26" i="90"/>
  <c r="AC1555" i="70" s="1"/>
  <c r="AA21" i="90"/>
  <c r="AB1550" i="70" s="1"/>
  <c r="AA1550" i="70"/>
  <c r="AA9" i="90"/>
  <c r="AB1538" i="70" s="1"/>
  <c r="AA1538" i="70"/>
  <c r="AA12" i="90"/>
  <c r="AB1541" i="70" s="1"/>
  <c r="AA1541" i="70"/>
  <c r="Y1548" i="70"/>
  <c r="AB19" i="90"/>
  <c r="AC1548" i="70" s="1"/>
  <c r="Y19" i="90"/>
  <c r="Z1548" i="70" s="1"/>
  <c r="AB16" i="90"/>
  <c r="AC1545" i="70" s="1"/>
  <c r="Y1545" i="70"/>
  <c r="Y16" i="90"/>
  <c r="Z1545" i="70" s="1"/>
  <c r="AA11" i="90"/>
  <c r="AB1540" i="70" s="1"/>
  <c r="AA1540" i="70"/>
  <c r="Y1542" i="70"/>
  <c r="AB13" i="90"/>
  <c r="AC1542" i="70" s="1"/>
  <c r="Y13" i="90"/>
  <c r="Z1542" i="70" s="1"/>
  <c r="Y1547" i="70"/>
  <c r="Y18" i="90"/>
  <c r="Z1547" i="70" s="1"/>
  <c r="AB18" i="90"/>
  <c r="AC1547" i="70" s="1"/>
  <c r="AA16" i="90"/>
  <c r="AB1545" i="70" s="1"/>
  <c r="AA1545" i="70"/>
  <c r="Y1540" i="70"/>
  <c r="Y11" i="90"/>
  <c r="Z1540" i="70" s="1"/>
  <c r="AB11" i="90"/>
  <c r="AC1540" i="70" s="1"/>
  <c r="AA6" i="90"/>
  <c r="AB1535" i="70" s="1"/>
  <c r="AA1535" i="70"/>
  <c r="AA22" i="90"/>
  <c r="AB1551" i="70" s="1"/>
  <c r="AA1551" i="70"/>
  <c r="Y1550" i="70"/>
  <c r="Y21" i="90"/>
  <c r="Z1550" i="70" s="1"/>
  <c r="AB21" i="90"/>
  <c r="AC1550" i="70" s="1"/>
  <c r="AA17" i="90"/>
  <c r="AB1546" i="70" s="1"/>
  <c r="AA1546" i="70"/>
  <c r="Y1544" i="70"/>
  <c r="AB15" i="90"/>
  <c r="AC1544" i="70" s="1"/>
  <c r="Y15" i="90"/>
  <c r="Z1544" i="70" s="1"/>
  <c r="X1" i="90"/>
  <c r="Y1539" i="70"/>
  <c r="AB10" i="90"/>
  <c r="AC1539" i="70" s="1"/>
  <c r="Y10" i="90"/>
  <c r="Z1539" i="70" s="1"/>
  <c r="AA10" i="90"/>
  <c r="AB1539" i="70" s="1"/>
  <c r="AA1539" i="70"/>
  <c r="Y1549" i="70"/>
  <c r="AB20" i="90"/>
  <c r="AC1549" i="70" s="1"/>
  <c r="Y20" i="90"/>
  <c r="Z1549" i="70" s="1"/>
  <c r="AA26" i="90"/>
  <c r="AB1555" i="70" s="1"/>
  <c r="AA1555" i="70"/>
  <c r="AA7" i="90"/>
  <c r="AB1536" i="70" s="1"/>
  <c r="AA1536" i="70"/>
  <c r="AA25" i="90"/>
  <c r="AB1554" i="70" s="1"/>
  <c r="AA1554" i="70"/>
  <c r="AA19" i="90"/>
  <c r="AB1548" i="70" s="1"/>
  <c r="AA1548" i="70"/>
  <c r="AA20" i="90"/>
  <c r="AB1549" i="70" s="1"/>
  <c r="AA1549" i="70"/>
  <c r="Y1536" i="70"/>
  <c r="Y7" i="90"/>
  <c r="Z1536" i="70" s="1"/>
  <c r="AB7" i="90"/>
  <c r="AC1536" i="70" s="1"/>
  <c r="Y1554" i="70"/>
  <c r="Y25" i="90"/>
  <c r="Z1554" i="70" s="1"/>
  <c r="AB25" i="90"/>
  <c r="AC1554" i="70" s="1"/>
  <c r="AA14" i="90"/>
  <c r="AB1543" i="70" s="1"/>
  <c r="AA1543" i="70"/>
  <c r="AA13" i="90"/>
  <c r="AB1542" i="70" s="1"/>
  <c r="AA1542" i="70"/>
  <c r="AA28" i="90"/>
  <c r="AB1557" i="70" s="1"/>
  <c r="AA1557" i="70"/>
  <c r="Y27" i="90"/>
  <c r="Z1556" i="70" s="1"/>
  <c r="Y1556" i="70"/>
  <c r="AB27" i="90"/>
  <c r="AC1556" i="70" s="1"/>
  <c r="Y1553" i="70"/>
  <c r="AB24" i="90"/>
  <c r="AC1553" i="70" s="1"/>
  <c r="Y24" i="90"/>
  <c r="Z1553" i="70" s="1"/>
  <c r="AA23" i="90"/>
  <c r="AB1552" i="70" s="1"/>
  <c r="AA1552" i="70"/>
  <c r="AA18" i="90"/>
  <c r="AB1547" i="70" s="1"/>
  <c r="AA1547" i="70"/>
  <c r="Y1537" i="70"/>
  <c r="Y8" i="90"/>
  <c r="Z1537" i="70" s="1"/>
  <c r="AB8" i="90"/>
  <c r="AC1537" i="70" s="1"/>
  <c r="Y1535" i="70"/>
  <c r="Y6" i="90"/>
  <c r="Z1535" i="70" s="1"/>
  <c r="AB6" i="90"/>
  <c r="AC1535" i="70" s="1"/>
  <c r="Y1543" i="70"/>
  <c r="AB14" i="90"/>
  <c r="AC1543" i="70" s="1"/>
  <c r="Y14" i="90"/>
  <c r="Z1543" i="70" s="1"/>
  <c r="Y28" i="90"/>
  <c r="Z1557" i="70" s="1"/>
  <c r="Y1557" i="70"/>
  <c r="AB28" i="90"/>
  <c r="AC1557" i="70" s="1"/>
  <c r="AB23" i="90"/>
  <c r="AC1552" i="70" s="1"/>
  <c r="Y1552" i="70"/>
  <c r="Y23" i="90"/>
  <c r="Z1552" i="70" s="1"/>
  <c r="Y1551" i="70"/>
  <c r="AB22" i="90"/>
  <c r="AC1551" i="70" s="1"/>
  <c r="Y22" i="90"/>
  <c r="Z1551" i="70" s="1"/>
  <c r="AA24" i="90"/>
  <c r="AB1553" i="70" s="1"/>
  <c r="AA1553" i="70"/>
  <c r="Y1546" i="70"/>
  <c r="AB17" i="90"/>
  <c r="AC1546" i="70" s="1"/>
  <c r="Y17" i="90"/>
  <c r="Z1546" i="70" s="1"/>
  <c r="AA8" i="90"/>
  <c r="AB1537" i="70" s="1"/>
  <c r="AA1537" i="70"/>
  <c r="AA15" i="90"/>
  <c r="AB1544" i="70" s="1"/>
  <c r="AA1544" i="70"/>
  <c r="V6" i="89"/>
  <c r="U1526" i="70"/>
  <c r="V9" i="89"/>
  <c r="U1529" i="70"/>
  <c r="V13" i="89"/>
  <c r="U1533" i="70"/>
  <c r="V7" i="89"/>
  <c r="U1527" i="70"/>
  <c r="V10" i="89"/>
  <c r="U1530" i="70"/>
  <c r="V11" i="89"/>
  <c r="U1531" i="70"/>
  <c r="V8" i="89"/>
  <c r="U1528" i="70"/>
  <c r="V12" i="89"/>
  <c r="U1532" i="70"/>
  <c r="T1" i="89"/>
  <c r="V5" i="89"/>
  <c r="W1525" i="70" s="1"/>
  <c r="AE1525" i="70" s="1"/>
  <c r="J1524" i="70"/>
  <c r="J1523" i="70"/>
  <c r="J1522" i="70"/>
  <c r="J1521" i="70"/>
  <c r="J1520" i="70"/>
  <c r="J1519" i="70"/>
  <c r="J1518" i="70"/>
  <c r="J1517" i="70"/>
  <c r="J1516" i="70"/>
  <c r="J1515" i="70"/>
  <c r="J1514" i="70"/>
  <c r="J1513" i="70"/>
  <c r="J1512" i="70"/>
  <c r="J1511" i="70"/>
  <c r="J1510" i="70"/>
  <c r="J1509" i="70"/>
  <c r="J1508" i="70"/>
  <c r="J1507" i="70"/>
  <c r="J1506" i="70"/>
  <c r="J1505" i="70"/>
  <c r="Z1558" i="70" l="1"/>
  <c r="Y1" i="91"/>
  <c r="Y1" i="90"/>
  <c r="W12" i="89"/>
  <c r="W1532" i="70"/>
  <c r="AE1532" i="70" s="1"/>
  <c r="W8" i="89"/>
  <c r="W1528" i="70"/>
  <c r="AE1528" i="70" s="1"/>
  <c r="W7" i="89"/>
  <c r="W1527" i="70"/>
  <c r="AE1527" i="70" s="1"/>
  <c r="W13" i="89"/>
  <c r="W1533" i="70"/>
  <c r="AE1533" i="70" s="1"/>
  <c r="W10" i="89"/>
  <c r="W1530" i="70"/>
  <c r="AE1530" i="70" s="1"/>
  <c r="W9" i="89"/>
  <c r="W1529" i="70"/>
  <c r="AE1529" i="70" s="1"/>
  <c r="W11" i="89"/>
  <c r="W1531" i="70"/>
  <c r="AE1531" i="70" s="1"/>
  <c r="W6" i="89"/>
  <c r="W1526" i="70"/>
  <c r="AE1526" i="70" s="1"/>
  <c r="V1" i="89"/>
  <c r="W5" i="89"/>
  <c r="X1525" i="70" s="1"/>
  <c r="X1531" i="70" l="1"/>
  <c r="Z11" i="89"/>
  <c r="X11" i="89"/>
  <c r="X1528" i="70"/>
  <c r="X8" i="89"/>
  <c r="Z8" i="89"/>
  <c r="X1527" i="70"/>
  <c r="Z7" i="89"/>
  <c r="X7" i="89"/>
  <c r="X1532" i="70"/>
  <c r="Z12" i="89"/>
  <c r="X12" i="89"/>
  <c r="X1526" i="70"/>
  <c r="Z6" i="89"/>
  <c r="X6" i="89"/>
  <c r="X1533" i="70"/>
  <c r="X13" i="89"/>
  <c r="Z13" i="89"/>
  <c r="X1529" i="70"/>
  <c r="X9" i="89"/>
  <c r="Z9" i="89"/>
  <c r="X1530" i="70"/>
  <c r="Z10" i="89"/>
  <c r="X10" i="89"/>
  <c r="Z5" i="89"/>
  <c r="X5" i="89"/>
  <c r="Y1525" i="70" s="1"/>
  <c r="W1" i="89"/>
  <c r="AA1530" i="70" l="1"/>
  <c r="AA10" i="89"/>
  <c r="AB1530" i="70" s="1"/>
  <c r="Y1533" i="70"/>
  <c r="AB13" i="89"/>
  <c r="AC1533" i="70" s="1"/>
  <c r="Y13" i="89"/>
  <c r="Z1533" i="70" s="1"/>
  <c r="Y1532" i="70"/>
  <c r="AB12" i="89"/>
  <c r="AC1532" i="70" s="1"/>
  <c r="Y12" i="89"/>
  <c r="Z1532" i="70" s="1"/>
  <c r="AA12" i="89"/>
  <c r="AB1532" i="70" s="1"/>
  <c r="AA1532" i="70"/>
  <c r="AA8" i="89"/>
  <c r="AB1528" i="70" s="1"/>
  <c r="AA1528" i="70"/>
  <c r="AA13" i="89"/>
  <c r="AB1533" i="70" s="1"/>
  <c r="AA1533" i="70"/>
  <c r="Y1526" i="70"/>
  <c r="AB6" i="89"/>
  <c r="AC1526" i="70" s="1"/>
  <c r="Y6" i="89"/>
  <c r="Z1526" i="70" s="1"/>
  <c r="Y1528" i="70"/>
  <c r="AB8" i="89"/>
  <c r="AC1528" i="70" s="1"/>
  <c r="Y8" i="89"/>
  <c r="Z1528" i="70" s="1"/>
  <c r="AA1526" i="70"/>
  <c r="AA6" i="89"/>
  <c r="AB1526" i="70" s="1"/>
  <c r="Y1527" i="70"/>
  <c r="Y7" i="89"/>
  <c r="Z1527" i="70" s="1"/>
  <c r="AB7" i="89"/>
  <c r="AC1527" i="70" s="1"/>
  <c r="AA9" i="89"/>
  <c r="AB1529" i="70" s="1"/>
  <c r="AA1529" i="70"/>
  <c r="AA7" i="89"/>
  <c r="AB1527" i="70" s="1"/>
  <c r="AA1527" i="70"/>
  <c r="Y1531" i="70"/>
  <c r="Y11" i="89"/>
  <c r="Z1531" i="70" s="1"/>
  <c r="AB11" i="89"/>
  <c r="AC1531" i="70" s="1"/>
  <c r="Y1529" i="70"/>
  <c r="Y9" i="89"/>
  <c r="Z1529" i="70" s="1"/>
  <c r="AB9" i="89"/>
  <c r="AC1529" i="70" s="1"/>
  <c r="AA1531" i="70"/>
  <c r="AA11" i="89"/>
  <c r="AB1531" i="70" s="1"/>
  <c r="Y1530" i="70"/>
  <c r="AB10" i="89"/>
  <c r="AC1530" i="70" s="1"/>
  <c r="Y10" i="89"/>
  <c r="Z1530" i="70" s="1"/>
  <c r="AA5" i="89"/>
  <c r="AB1525" i="70" s="1"/>
  <c r="AA1525" i="70"/>
  <c r="AB5" i="89"/>
  <c r="AC1525" i="70" s="1"/>
  <c r="X1" i="89"/>
  <c r="Y5" i="89"/>
  <c r="K991" i="70"/>
  <c r="Y1" i="89" l="1"/>
  <c r="Z1525" i="70"/>
  <c r="S42" i="52"/>
  <c r="T351" i="70" s="1"/>
  <c r="R42" i="52"/>
  <c r="S351" i="70" s="1"/>
  <c r="Q42" i="52"/>
  <c r="R351" i="70" s="1"/>
  <c r="L42" i="52"/>
  <c r="M351" i="70" s="1"/>
  <c r="K351" i="70"/>
  <c r="S41" i="52"/>
  <c r="T350" i="70" s="1"/>
  <c r="R41" i="52"/>
  <c r="S350" i="70" s="1"/>
  <c r="Q41" i="52"/>
  <c r="R350" i="70" s="1"/>
  <c r="L41" i="52"/>
  <c r="K350" i="70"/>
  <c r="S40" i="52"/>
  <c r="T349" i="70" s="1"/>
  <c r="R40" i="52"/>
  <c r="S349" i="70" s="1"/>
  <c r="Q40" i="52"/>
  <c r="R349" i="70" s="1"/>
  <c r="L40" i="52"/>
  <c r="K349" i="70"/>
  <c r="S39" i="52"/>
  <c r="T348" i="70" s="1"/>
  <c r="R39" i="52"/>
  <c r="S348" i="70" s="1"/>
  <c r="Q39" i="52"/>
  <c r="R348" i="70" s="1"/>
  <c r="L39" i="52"/>
  <c r="M348" i="70" s="1"/>
  <c r="K348" i="70"/>
  <c r="S38" i="52"/>
  <c r="T347" i="70" s="1"/>
  <c r="R38" i="52"/>
  <c r="S347" i="70" s="1"/>
  <c r="Q38" i="52"/>
  <c r="R347" i="70" s="1"/>
  <c r="L38" i="52"/>
  <c r="M347" i="70" s="1"/>
  <c r="K38" i="52"/>
  <c r="L347" i="70" s="1"/>
  <c r="K347" i="70"/>
  <c r="S37" i="52"/>
  <c r="T346" i="70" s="1"/>
  <c r="R37" i="52"/>
  <c r="S346" i="70" s="1"/>
  <c r="Q37" i="52"/>
  <c r="R346" i="70" s="1"/>
  <c r="L37" i="52"/>
  <c r="K346" i="70"/>
  <c r="S36" i="52"/>
  <c r="T345" i="70" s="1"/>
  <c r="R36" i="52"/>
  <c r="S345" i="70" s="1"/>
  <c r="Q36" i="52"/>
  <c r="R345" i="70" s="1"/>
  <c r="L36" i="52"/>
  <c r="M345" i="70" s="1"/>
  <c r="K345" i="70"/>
  <c r="S35" i="52"/>
  <c r="T344" i="70" s="1"/>
  <c r="R35" i="52"/>
  <c r="S344" i="70" s="1"/>
  <c r="Q35" i="52"/>
  <c r="R344" i="70" s="1"/>
  <c r="L35" i="52"/>
  <c r="M344" i="70" s="1"/>
  <c r="K344" i="70"/>
  <c r="S34" i="52"/>
  <c r="T343" i="70" s="1"/>
  <c r="R34" i="52"/>
  <c r="S343" i="70" s="1"/>
  <c r="Q34" i="52"/>
  <c r="R343" i="70" s="1"/>
  <c r="L34" i="52"/>
  <c r="M343" i="70" s="1"/>
  <c r="K343" i="70"/>
  <c r="S33" i="52"/>
  <c r="T342" i="70" s="1"/>
  <c r="R33" i="52"/>
  <c r="S342" i="70" s="1"/>
  <c r="Q33" i="52"/>
  <c r="R342" i="70" s="1"/>
  <c r="L33" i="52"/>
  <c r="K342" i="70"/>
  <c r="S32" i="52"/>
  <c r="T341" i="70" s="1"/>
  <c r="R32" i="52"/>
  <c r="S341" i="70" s="1"/>
  <c r="Q32" i="52"/>
  <c r="R341" i="70" s="1"/>
  <c r="L32" i="52"/>
  <c r="K341" i="70"/>
  <c r="S31" i="52"/>
  <c r="T340" i="70" s="1"/>
  <c r="R31" i="52"/>
  <c r="S340" i="70" s="1"/>
  <c r="Q31" i="52"/>
  <c r="R340" i="70" s="1"/>
  <c r="L31" i="52"/>
  <c r="M340" i="70" s="1"/>
  <c r="K340" i="70"/>
  <c r="S30" i="52"/>
  <c r="T339" i="70" s="1"/>
  <c r="R30" i="52"/>
  <c r="S339" i="70" s="1"/>
  <c r="Q30" i="52"/>
  <c r="R339" i="70" s="1"/>
  <c r="L30" i="52"/>
  <c r="M339" i="70" s="1"/>
  <c r="K339" i="70"/>
  <c r="S29" i="52"/>
  <c r="T338" i="70" s="1"/>
  <c r="R29" i="52"/>
  <c r="S338" i="70" s="1"/>
  <c r="Q29" i="52"/>
  <c r="R338" i="70" s="1"/>
  <c r="L29" i="52"/>
  <c r="K338" i="70"/>
  <c r="S28" i="52"/>
  <c r="T337" i="70" s="1"/>
  <c r="R28" i="52"/>
  <c r="S337" i="70" s="1"/>
  <c r="Q28" i="52"/>
  <c r="R337" i="70" s="1"/>
  <c r="L28" i="52"/>
  <c r="M337" i="70" s="1"/>
  <c r="K337" i="70"/>
  <c r="S27" i="52"/>
  <c r="T336" i="70" s="1"/>
  <c r="R27" i="52"/>
  <c r="S336" i="70" s="1"/>
  <c r="Q27" i="52"/>
  <c r="R336" i="70" s="1"/>
  <c r="L27" i="52"/>
  <c r="M336" i="70" s="1"/>
  <c r="K336" i="70"/>
  <c r="S26" i="52"/>
  <c r="T335" i="70" s="1"/>
  <c r="R26" i="52"/>
  <c r="S335" i="70" s="1"/>
  <c r="Q26" i="52"/>
  <c r="R335" i="70" s="1"/>
  <c r="L26" i="52"/>
  <c r="M335" i="70" s="1"/>
  <c r="K335" i="70"/>
  <c r="S25" i="52"/>
  <c r="T334" i="70" s="1"/>
  <c r="R25" i="52"/>
  <c r="S334" i="70" s="1"/>
  <c r="Q25" i="52"/>
  <c r="R334" i="70" s="1"/>
  <c r="L25" i="52"/>
  <c r="K334" i="70"/>
  <c r="S24" i="52"/>
  <c r="T333" i="70" s="1"/>
  <c r="R24" i="52"/>
  <c r="S333" i="70" s="1"/>
  <c r="Q24" i="52"/>
  <c r="R333" i="70" s="1"/>
  <c r="L24" i="52"/>
  <c r="K333" i="70"/>
  <c r="S23" i="52"/>
  <c r="T332" i="70" s="1"/>
  <c r="R23" i="52"/>
  <c r="S332" i="70" s="1"/>
  <c r="Q23" i="52"/>
  <c r="R332" i="70" s="1"/>
  <c r="L23" i="52"/>
  <c r="M332" i="70" s="1"/>
  <c r="K332" i="70"/>
  <c r="S22" i="52"/>
  <c r="T331" i="70" s="1"/>
  <c r="R22" i="52"/>
  <c r="S331" i="70" s="1"/>
  <c r="Q22" i="52"/>
  <c r="R331" i="70" s="1"/>
  <c r="L22" i="52"/>
  <c r="M331" i="70" s="1"/>
  <c r="K331" i="70"/>
  <c r="S21" i="52"/>
  <c r="T330" i="70" s="1"/>
  <c r="R21" i="52"/>
  <c r="S330" i="70" s="1"/>
  <c r="Q21" i="52"/>
  <c r="R330" i="70" s="1"/>
  <c r="L21" i="52"/>
  <c r="K330" i="70"/>
  <c r="S20" i="52"/>
  <c r="T329" i="70" s="1"/>
  <c r="R20" i="52"/>
  <c r="S329" i="70" s="1"/>
  <c r="Q20" i="52"/>
  <c r="R329" i="70" s="1"/>
  <c r="L20" i="52"/>
  <c r="M329" i="70" s="1"/>
  <c r="K20" i="52"/>
  <c r="L329" i="70" s="1"/>
  <c r="K329" i="70"/>
  <c r="S19" i="52"/>
  <c r="T328" i="70" s="1"/>
  <c r="R19" i="52"/>
  <c r="S328" i="70" s="1"/>
  <c r="Q19" i="52"/>
  <c r="R328" i="70" s="1"/>
  <c r="L19" i="52"/>
  <c r="M328" i="70" s="1"/>
  <c r="K19" i="52"/>
  <c r="L328" i="70" s="1"/>
  <c r="K328" i="70"/>
  <c r="S18" i="52"/>
  <c r="T327" i="70" s="1"/>
  <c r="R18" i="52"/>
  <c r="S327" i="70" s="1"/>
  <c r="Q18" i="52"/>
  <c r="R327" i="70" s="1"/>
  <c r="L18" i="52"/>
  <c r="M327" i="70" s="1"/>
  <c r="K327" i="70"/>
  <c r="S17" i="52"/>
  <c r="T326" i="70" s="1"/>
  <c r="R17" i="52"/>
  <c r="S326" i="70" s="1"/>
  <c r="Q17" i="52"/>
  <c r="R326" i="70" s="1"/>
  <c r="L17" i="52"/>
  <c r="K326" i="70"/>
  <c r="S16" i="52"/>
  <c r="T325" i="70" s="1"/>
  <c r="R16" i="52"/>
  <c r="S325" i="70" s="1"/>
  <c r="Q16" i="52"/>
  <c r="R325" i="70" s="1"/>
  <c r="L16" i="52"/>
  <c r="K325" i="70"/>
  <c r="S15" i="52"/>
  <c r="T324" i="70" s="1"/>
  <c r="R15" i="52"/>
  <c r="S324" i="70" s="1"/>
  <c r="Q15" i="52"/>
  <c r="R324" i="70" s="1"/>
  <c r="L15" i="52"/>
  <c r="M324" i="70" s="1"/>
  <c r="K324" i="70"/>
  <c r="S14" i="52"/>
  <c r="T323" i="70" s="1"/>
  <c r="R14" i="52"/>
  <c r="S323" i="70" s="1"/>
  <c r="Q14" i="52"/>
  <c r="R323" i="70" s="1"/>
  <c r="L14" i="52"/>
  <c r="M323" i="70" s="1"/>
  <c r="K323" i="70"/>
  <c r="S13" i="52"/>
  <c r="T322" i="70" s="1"/>
  <c r="R13" i="52"/>
  <c r="S322" i="70" s="1"/>
  <c r="Q13" i="52"/>
  <c r="R322" i="70" s="1"/>
  <c r="L13" i="52"/>
  <c r="K322" i="70"/>
  <c r="S12" i="52"/>
  <c r="T321" i="70" s="1"/>
  <c r="R12" i="52"/>
  <c r="S321" i="70" s="1"/>
  <c r="Q12" i="52"/>
  <c r="R321" i="70" s="1"/>
  <c r="L12" i="52"/>
  <c r="M321" i="70" s="1"/>
  <c r="K321" i="70"/>
  <c r="S11" i="52"/>
  <c r="T320" i="70" s="1"/>
  <c r="R11" i="52"/>
  <c r="S320" i="70" s="1"/>
  <c r="Q11" i="52"/>
  <c r="R320" i="70" s="1"/>
  <c r="L11" i="52"/>
  <c r="M320" i="70" s="1"/>
  <c r="K320" i="70"/>
  <c r="S10" i="52"/>
  <c r="T319" i="70" s="1"/>
  <c r="R10" i="52"/>
  <c r="S319" i="70" s="1"/>
  <c r="Q10" i="52"/>
  <c r="R319" i="70" s="1"/>
  <c r="L10" i="52"/>
  <c r="M319" i="70" s="1"/>
  <c r="K10" i="52"/>
  <c r="L319" i="70" s="1"/>
  <c r="K319" i="70"/>
  <c r="S9" i="52"/>
  <c r="T318" i="70" s="1"/>
  <c r="R9" i="52"/>
  <c r="S318" i="70" s="1"/>
  <c r="Q9" i="52"/>
  <c r="R318" i="70" s="1"/>
  <c r="L9" i="52"/>
  <c r="K318" i="70"/>
  <c r="S8" i="52"/>
  <c r="T317" i="70" s="1"/>
  <c r="R8" i="52"/>
  <c r="S317" i="70" s="1"/>
  <c r="Q8" i="52"/>
  <c r="R317" i="70" s="1"/>
  <c r="L8" i="52"/>
  <c r="K317" i="70"/>
  <c r="S7" i="52"/>
  <c r="T316" i="70" s="1"/>
  <c r="R7" i="52"/>
  <c r="S316" i="70" s="1"/>
  <c r="Q7" i="52"/>
  <c r="R316" i="70" s="1"/>
  <c r="L7" i="52"/>
  <c r="K316" i="70"/>
  <c r="S6" i="52"/>
  <c r="T315" i="70" s="1"/>
  <c r="R6" i="52"/>
  <c r="S315" i="70" s="1"/>
  <c r="Q6" i="52"/>
  <c r="R315" i="70" s="1"/>
  <c r="L6" i="52"/>
  <c r="M315" i="70" s="1"/>
  <c r="K315" i="70"/>
  <c r="S5" i="52"/>
  <c r="T314" i="70" s="1"/>
  <c r="R5" i="52"/>
  <c r="S314" i="70" s="1"/>
  <c r="Q5" i="52"/>
  <c r="R314" i="70" s="1"/>
  <c r="L5" i="52"/>
  <c r="K314" i="70"/>
  <c r="K11" i="52" l="1"/>
  <c r="L320" i="70" s="1"/>
  <c r="K28" i="52"/>
  <c r="L337" i="70" s="1"/>
  <c r="K6" i="52"/>
  <c r="L315" i="70" s="1"/>
  <c r="K15" i="52"/>
  <c r="L324" i="70" s="1"/>
  <c r="K18" i="52"/>
  <c r="L327" i="70" s="1"/>
  <c r="K27" i="52"/>
  <c r="L336" i="70" s="1"/>
  <c r="K36" i="52"/>
  <c r="L345" i="70" s="1"/>
  <c r="K35" i="52"/>
  <c r="L344" i="70" s="1"/>
  <c r="K24" i="52"/>
  <c r="L333" i="70" s="1"/>
  <c r="M333" i="70"/>
  <c r="K7" i="52"/>
  <c r="L316" i="70" s="1"/>
  <c r="M316" i="70"/>
  <c r="K30" i="52"/>
  <c r="L339" i="70" s="1"/>
  <c r="K37" i="52"/>
  <c r="L346" i="70" s="1"/>
  <c r="M346" i="70"/>
  <c r="K17" i="52"/>
  <c r="L326" i="70" s="1"/>
  <c r="M326" i="70"/>
  <c r="K13" i="52"/>
  <c r="L322" i="70" s="1"/>
  <c r="M322" i="70"/>
  <c r="K23" i="52"/>
  <c r="L332" i="70" s="1"/>
  <c r="K26" i="52"/>
  <c r="L335" i="70" s="1"/>
  <c r="K33" i="52"/>
  <c r="L342" i="70" s="1"/>
  <c r="M342" i="70"/>
  <c r="K40" i="52"/>
  <c r="L349" i="70" s="1"/>
  <c r="M349" i="70"/>
  <c r="K12" i="52"/>
  <c r="L321" i="70" s="1"/>
  <c r="K22" i="52"/>
  <c r="L331" i="70" s="1"/>
  <c r="K29" i="52"/>
  <c r="L338" i="70" s="1"/>
  <c r="M338" i="70"/>
  <c r="K39" i="52"/>
  <c r="L348" i="70" s="1"/>
  <c r="K42" i="52"/>
  <c r="L351" i="70" s="1"/>
  <c r="K8" i="52"/>
  <c r="L317" i="70" s="1"/>
  <c r="M317" i="70"/>
  <c r="K9" i="52"/>
  <c r="L318" i="70" s="1"/>
  <c r="M318" i="70"/>
  <c r="K16" i="52"/>
  <c r="L325" i="70" s="1"/>
  <c r="M325" i="70"/>
  <c r="K25" i="52"/>
  <c r="L334" i="70" s="1"/>
  <c r="M334" i="70"/>
  <c r="K32" i="52"/>
  <c r="L341" i="70" s="1"/>
  <c r="M341" i="70"/>
  <c r="K5" i="52"/>
  <c r="L314" i="70" s="1"/>
  <c r="M314" i="70"/>
  <c r="K14" i="52"/>
  <c r="L323" i="70" s="1"/>
  <c r="K21" i="52"/>
  <c r="L330" i="70" s="1"/>
  <c r="M330" i="70"/>
  <c r="K31" i="52"/>
  <c r="L340" i="70" s="1"/>
  <c r="K34" i="52"/>
  <c r="L343" i="70" s="1"/>
  <c r="K41" i="52"/>
  <c r="L350" i="70" s="1"/>
  <c r="M350" i="70"/>
  <c r="Z5" i="69"/>
  <c r="Z3" i="69"/>
  <c r="C31" i="69"/>
  <c r="B23" i="84"/>
  <c r="I1" i="43" l="1"/>
  <c r="S41" i="81" l="1"/>
  <c r="T1297" i="70" s="1"/>
  <c r="R41" i="81"/>
  <c r="S1297" i="70" s="1"/>
  <c r="Q41" i="81"/>
  <c r="R1297" i="70" s="1"/>
  <c r="L41" i="81"/>
  <c r="K1297" i="70"/>
  <c r="S40" i="81"/>
  <c r="T1296" i="70" s="1"/>
  <c r="R40" i="81"/>
  <c r="S1296" i="70" s="1"/>
  <c r="Q40" i="81"/>
  <c r="R1296" i="70" s="1"/>
  <c r="L40" i="81"/>
  <c r="M1296" i="70" s="1"/>
  <c r="K1296" i="70"/>
  <c r="S39" i="81"/>
  <c r="T1295" i="70" s="1"/>
  <c r="R39" i="81"/>
  <c r="S1295" i="70" s="1"/>
  <c r="Q39" i="81"/>
  <c r="R1295" i="70" s="1"/>
  <c r="L39" i="81"/>
  <c r="K1295" i="70"/>
  <c r="S38" i="81"/>
  <c r="T1294" i="70" s="1"/>
  <c r="R38" i="81"/>
  <c r="S1294" i="70" s="1"/>
  <c r="Q38" i="81"/>
  <c r="R1294" i="70" s="1"/>
  <c r="L38" i="81"/>
  <c r="M1294" i="70" s="1"/>
  <c r="K38" i="81"/>
  <c r="L1294" i="70" s="1"/>
  <c r="K1294" i="70"/>
  <c r="S37" i="81"/>
  <c r="T1293" i="70" s="1"/>
  <c r="R37" i="81"/>
  <c r="S1293" i="70" s="1"/>
  <c r="Q37" i="81"/>
  <c r="R1293" i="70" s="1"/>
  <c r="L37" i="81"/>
  <c r="K1293" i="70"/>
  <c r="S36" i="81"/>
  <c r="T1292" i="70" s="1"/>
  <c r="R36" i="81"/>
  <c r="S1292" i="70" s="1"/>
  <c r="Q36" i="81"/>
  <c r="R1292" i="70" s="1"/>
  <c r="L36" i="81"/>
  <c r="K1292" i="70"/>
  <c r="S35" i="81"/>
  <c r="T1291" i="70" s="1"/>
  <c r="R35" i="81"/>
  <c r="S1291" i="70" s="1"/>
  <c r="Q35" i="81"/>
  <c r="R1291" i="70" s="1"/>
  <c r="L35" i="81"/>
  <c r="K1291" i="70"/>
  <c r="S34" i="81"/>
  <c r="T1290" i="70" s="1"/>
  <c r="R34" i="81"/>
  <c r="S1290" i="70" s="1"/>
  <c r="Q34" i="81"/>
  <c r="R1290" i="70" s="1"/>
  <c r="L34" i="81"/>
  <c r="M1290" i="70" s="1"/>
  <c r="K1290" i="70"/>
  <c r="S33" i="81"/>
  <c r="T1289" i="70" s="1"/>
  <c r="R33" i="81"/>
  <c r="S1289" i="70" s="1"/>
  <c r="Q33" i="81"/>
  <c r="R1289" i="70" s="1"/>
  <c r="L33" i="81"/>
  <c r="K1289" i="70"/>
  <c r="S32" i="81"/>
  <c r="T1288" i="70" s="1"/>
  <c r="R32" i="81"/>
  <c r="S1288" i="70" s="1"/>
  <c r="Q32" i="81"/>
  <c r="R1288" i="70" s="1"/>
  <c r="L32" i="81"/>
  <c r="M1288" i="70" s="1"/>
  <c r="K32" i="81"/>
  <c r="L1288" i="70" s="1"/>
  <c r="K1288" i="70"/>
  <c r="S31" i="81"/>
  <c r="T1287" i="70" s="1"/>
  <c r="R31" i="81"/>
  <c r="S1287" i="70" s="1"/>
  <c r="Q31" i="81"/>
  <c r="R1287" i="70" s="1"/>
  <c r="L31" i="81"/>
  <c r="K1287" i="70"/>
  <c r="S30" i="81"/>
  <c r="T1286" i="70" s="1"/>
  <c r="R30" i="81"/>
  <c r="S1286" i="70" s="1"/>
  <c r="Q30" i="81"/>
  <c r="R1286" i="70" s="1"/>
  <c r="L30" i="81"/>
  <c r="M1286" i="70" s="1"/>
  <c r="K1286" i="70"/>
  <c r="S29" i="81"/>
  <c r="T1285" i="70" s="1"/>
  <c r="R29" i="81"/>
  <c r="S1285" i="70" s="1"/>
  <c r="Q29" i="81"/>
  <c r="R1285" i="70" s="1"/>
  <c r="L29" i="81"/>
  <c r="K1285" i="70"/>
  <c r="S28" i="81"/>
  <c r="T1284" i="70" s="1"/>
  <c r="R28" i="81"/>
  <c r="S1284" i="70" s="1"/>
  <c r="Q28" i="81"/>
  <c r="R1284" i="70" s="1"/>
  <c r="L28" i="81"/>
  <c r="K1284" i="70"/>
  <c r="S27" i="81"/>
  <c r="T1283" i="70" s="1"/>
  <c r="R27" i="81"/>
  <c r="S1283" i="70" s="1"/>
  <c r="Q27" i="81"/>
  <c r="R1283" i="70" s="1"/>
  <c r="L27" i="81"/>
  <c r="K1283" i="70"/>
  <c r="S26" i="81"/>
  <c r="T1282" i="70" s="1"/>
  <c r="R26" i="81"/>
  <c r="S1282" i="70" s="1"/>
  <c r="Q26" i="81"/>
  <c r="R1282" i="70" s="1"/>
  <c r="L26" i="81"/>
  <c r="M1282" i="70" s="1"/>
  <c r="K1282" i="70"/>
  <c r="S25" i="81"/>
  <c r="T1281" i="70" s="1"/>
  <c r="R25" i="81"/>
  <c r="S1281" i="70" s="1"/>
  <c r="Q25" i="81"/>
  <c r="R1281" i="70" s="1"/>
  <c r="L25" i="81"/>
  <c r="K1281" i="70"/>
  <c r="S24" i="81"/>
  <c r="T1280" i="70" s="1"/>
  <c r="R24" i="81"/>
  <c r="S1280" i="70" s="1"/>
  <c r="Q24" i="81"/>
  <c r="R1280" i="70" s="1"/>
  <c r="L24" i="81"/>
  <c r="M1280" i="70" s="1"/>
  <c r="K1280" i="70"/>
  <c r="S23" i="81"/>
  <c r="T1279" i="70" s="1"/>
  <c r="R23" i="81"/>
  <c r="S1279" i="70" s="1"/>
  <c r="Q23" i="81"/>
  <c r="R1279" i="70" s="1"/>
  <c r="L23" i="81"/>
  <c r="K1279" i="70"/>
  <c r="S22" i="81"/>
  <c r="T1278" i="70" s="1"/>
  <c r="R22" i="81"/>
  <c r="S1278" i="70" s="1"/>
  <c r="Q22" i="81"/>
  <c r="R1278" i="70" s="1"/>
  <c r="L22" i="81"/>
  <c r="K1278" i="70"/>
  <c r="S21" i="81"/>
  <c r="T1277" i="70" s="1"/>
  <c r="R21" i="81"/>
  <c r="S1277" i="70" s="1"/>
  <c r="Q21" i="81"/>
  <c r="R1277" i="70" s="1"/>
  <c r="L21" i="81"/>
  <c r="K1277" i="70"/>
  <c r="S20" i="81"/>
  <c r="T1276" i="70" s="1"/>
  <c r="R20" i="81"/>
  <c r="S1276" i="70" s="1"/>
  <c r="Q20" i="81"/>
  <c r="R1276" i="70" s="1"/>
  <c r="L20" i="81"/>
  <c r="M1276" i="70" s="1"/>
  <c r="K20" i="81"/>
  <c r="L1276" i="70" s="1"/>
  <c r="K1276" i="70"/>
  <c r="S19" i="81"/>
  <c r="T1275" i="70" s="1"/>
  <c r="R19" i="81"/>
  <c r="S1275" i="70" s="1"/>
  <c r="Q19" i="81"/>
  <c r="R1275" i="70" s="1"/>
  <c r="L19" i="81"/>
  <c r="K1275" i="70"/>
  <c r="S18" i="81"/>
  <c r="T1274" i="70" s="1"/>
  <c r="R18" i="81"/>
  <c r="S1274" i="70" s="1"/>
  <c r="Q18" i="81"/>
  <c r="R1274" i="70" s="1"/>
  <c r="L18" i="81"/>
  <c r="K1274" i="70"/>
  <c r="S17" i="81"/>
  <c r="T1273" i="70" s="1"/>
  <c r="R17" i="81"/>
  <c r="S1273" i="70" s="1"/>
  <c r="Q17" i="81"/>
  <c r="R1273" i="70" s="1"/>
  <c r="L17" i="81"/>
  <c r="K1273" i="70"/>
  <c r="S16" i="81"/>
  <c r="T1272" i="70" s="1"/>
  <c r="R16" i="81"/>
  <c r="S1272" i="70" s="1"/>
  <c r="Q16" i="81"/>
  <c r="R1272" i="70" s="1"/>
  <c r="L16" i="81"/>
  <c r="K1272" i="70"/>
  <c r="S15" i="81"/>
  <c r="T1271" i="70" s="1"/>
  <c r="R15" i="81"/>
  <c r="S1271" i="70" s="1"/>
  <c r="Q15" i="81"/>
  <c r="R1271" i="70" s="1"/>
  <c r="L15" i="81"/>
  <c r="K1271" i="70"/>
  <c r="S14" i="81"/>
  <c r="T1270" i="70" s="1"/>
  <c r="R14" i="81"/>
  <c r="S1270" i="70" s="1"/>
  <c r="Q14" i="81"/>
  <c r="R1270" i="70" s="1"/>
  <c r="L14" i="81"/>
  <c r="M1270" i="70" s="1"/>
  <c r="K1270" i="70"/>
  <c r="S13" i="81"/>
  <c r="T1269" i="70" s="1"/>
  <c r="R13" i="81"/>
  <c r="S1269" i="70" s="1"/>
  <c r="Q13" i="81"/>
  <c r="R1269" i="70" s="1"/>
  <c r="L13" i="81"/>
  <c r="K1269" i="70"/>
  <c r="S12" i="81"/>
  <c r="T1268" i="70" s="1"/>
  <c r="R12" i="81"/>
  <c r="S1268" i="70" s="1"/>
  <c r="Q12" i="81"/>
  <c r="R1268" i="70" s="1"/>
  <c r="L12" i="81"/>
  <c r="K1268" i="70"/>
  <c r="AG11" i="81"/>
  <c r="S11" i="81"/>
  <c r="T1267" i="70" s="1"/>
  <c r="R11" i="81"/>
  <c r="S1267" i="70" s="1"/>
  <c r="Q11" i="81"/>
  <c r="R1267" i="70" s="1"/>
  <c r="L11" i="81"/>
  <c r="K1267" i="70"/>
  <c r="S10" i="81"/>
  <c r="T1266" i="70" s="1"/>
  <c r="R10" i="81"/>
  <c r="S1266" i="70" s="1"/>
  <c r="Q10" i="81"/>
  <c r="R1266" i="70" s="1"/>
  <c r="L10" i="81"/>
  <c r="K1266" i="70"/>
  <c r="S9" i="81"/>
  <c r="T1265" i="70" s="1"/>
  <c r="R9" i="81"/>
  <c r="S1265" i="70" s="1"/>
  <c r="Q9" i="81"/>
  <c r="R1265" i="70" s="1"/>
  <c r="L9" i="81"/>
  <c r="M1265" i="70" s="1"/>
  <c r="K1265" i="70"/>
  <c r="S8" i="81"/>
  <c r="T1264" i="70" s="1"/>
  <c r="R8" i="81"/>
  <c r="S1264" i="70" s="1"/>
  <c r="Q8" i="81"/>
  <c r="R1264" i="70" s="1"/>
  <c r="L8" i="81"/>
  <c r="K1264" i="70"/>
  <c r="AK7" i="81"/>
  <c r="S7" i="81"/>
  <c r="T1263" i="70" s="1"/>
  <c r="R7" i="81"/>
  <c r="S1263" i="70" s="1"/>
  <c r="Q7" i="81"/>
  <c r="R1263" i="70" s="1"/>
  <c r="L7" i="81"/>
  <c r="M1263" i="70" s="1"/>
  <c r="K1263" i="70"/>
  <c r="S6" i="81"/>
  <c r="T1262" i="70" s="1"/>
  <c r="R6" i="81"/>
  <c r="S1262" i="70" s="1"/>
  <c r="Q6" i="81"/>
  <c r="L6" i="81"/>
  <c r="M1262" i="70" s="1"/>
  <c r="K1262" i="70"/>
  <c r="AK5" i="81"/>
  <c r="S5" i="81"/>
  <c r="T1261" i="70" s="1"/>
  <c r="R5" i="81"/>
  <c r="S1261" i="70" s="1"/>
  <c r="Q5" i="81"/>
  <c r="R1261" i="70" s="1"/>
  <c r="L5" i="81"/>
  <c r="M1261" i="70" s="1"/>
  <c r="K1261" i="70"/>
  <c r="U1" i="81"/>
  <c r="I1" i="81"/>
  <c r="H1" i="81"/>
  <c r="G1" i="81"/>
  <c r="F1" i="81"/>
  <c r="N5" i="81" s="1"/>
  <c r="O1261" i="70" s="1"/>
  <c r="K26" i="81" l="1"/>
  <c r="L1282" i="70" s="1"/>
  <c r="K34" i="81"/>
  <c r="L1290" i="70" s="1"/>
  <c r="K40" i="81"/>
  <c r="L1296" i="70" s="1"/>
  <c r="K24" i="81"/>
  <c r="L1280" i="70" s="1"/>
  <c r="K14" i="81"/>
  <c r="L1270" i="70" s="1"/>
  <c r="K30" i="81"/>
  <c r="L1286" i="70" s="1"/>
  <c r="K9" i="81"/>
  <c r="L1265" i="70" s="1"/>
  <c r="K21" i="81"/>
  <c r="L1277" i="70" s="1"/>
  <c r="M1277" i="70"/>
  <c r="K27" i="81"/>
  <c r="L1283" i="70" s="1"/>
  <c r="M1283" i="70"/>
  <c r="K33" i="81"/>
  <c r="L1289" i="70" s="1"/>
  <c r="M1289" i="70"/>
  <c r="K36" i="81"/>
  <c r="L1292" i="70" s="1"/>
  <c r="M1292" i="70"/>
  <c r="K39" i="81"/>
  <c r="L1295" i="70" s="1"/>
  <c r="M1295" i="70"/>
  <c r="Q1" i="81"/>
  <c r="R1262" i="70"/>
  <c r="K12" i="81"/>
  <c r="L1268" i="70" s="1"/>
  <c r="M1268" i="70"/>
  <c r="K15" i="81"/>
  <c r="L1271" i="70" s="1"/>
  <c r="M1271" i="70"/>
  <c r="K23" i="81"/>
  <c r="L1279" i="70" s="1"/>
  <c r="M1279" i="70"/>
  <c r="K29" i="81"/>
  <c r="L1285" i="70" s="1"/>
  <c r="M1285" i="70"/>
  <c r="K8" i="81"/>
  <c r="L1264" i="70" s="1"/>
  <c r="M1264" i="70"/>
  <c r="K17" i="81"/>
  <c r="L1273" i="70" s="1"/>
  <c r="M1273" i="70"/>
  <c r="K35" i="81"/>
  <c r="L1291" i="70" s="1"/>
  <c r="M1291" i="70"/>
  <c r="K41" i="81"/>
  <c r="L1297" i="70" s="1"/>
  <c r="M1297" i="70"/>
  <c r="K7" i="81"/>
  <c r="L1263" i="70" s="1"/>
  <c r="K19" i="81"/>
  <c r="L1275" i="70" s="1"/>
  <c r="M1275" i="70"/>
  <c r="K22" i="81"/>
  <c r="L1278" i="70" s="1"/>
  <c r="M1278" i="70"/>
  <c r="K25" i="81"/>
  <c r="L1281" i="70" s="1"/>
  <c r="M1281" i="70"/>
  <c r="K28" i="81"/>
  <c r="L1284" i="70" s="1"/>
  <c r="M1284" i="70"/>
  <c r="K31" i="81"/>
  <c r="L1287" i="70" s="1"/>
  <c r="M1287" i="70"/>
  <c r="K37" i="81"/>
  <c r="L1293" i="70" s="1"/>
  <c r="M1293" i="70"/>
  <c r="K18" i="81"/>
  <c r="L1274" i="70" s="1"/>
  <c r="M1274" i="70"/>
  <c r="K11" i="81"/>
  <c r="L1267" i="70" s="1"/>
  <c r="M1267" i="70"/>
  <c r="K5" i="81"/>
  <c r="L1261" i="70" s="1"/>
  <c r="K6" i="81"/>
  <c r="L1262" i="70" s="1"/>
  <c r="K10" i="81"/>
  <c r="L1266" i="70" s="1"/>
  <c r="M1266" i="70"/>
  <c r="K13" i="81"/>
  <c r="L1269" i="70" s="1"/>
  <c r="M1269" i="70"/>
  <c r="K16" i="81"/>
  <c r="L1272" i="70" s="1"/>
  <c r="M1272" i="70"/>
  <c r="J1" i="81"/>
  <c r="N37" i="81"/>
  <c r="O1293" i="70" s="1"/>
  <c r="N29" i="81"/>
  <c r="O1285" i="70" s="1"/>
  <c r="N21" i="81"/>
  <c r="O1277" i="70" s="1"/>
  <c r="N13" i="81"/>
  <c r="O1269" i="70" s="1"/>
  <c r="N7" i="81"/>
  <c r="N36" i="81"/>
  <c r="O1292" i="70" s="1"/>
  <c r="N28" i="81"/>
  <c r="O1284" i="70" s="1"/>
  <c r="N20" i="81"/>
  <c r="O1276" i="70" s="1"/>
  <c r="N35" i="81"/>
  <c r="O1291" i="70" s="1"/>
  <c r="N27" i="81"/>
  <c r="O1283" i="70" s="1"/>
  <c r="N19" i="81"/>
  <c r="O1275" i="70" s="1"/>
  <c r="N34" i="81"/>
  <c r="O1290" i="70" s="1"/>
  <c r="N26" i="81"/>
  <c r="O1282" i="70" s="1"/>
  <c r="N41" i="81"/>
  <c r="O1297" i="70" s="1"/>
  <c r="N33" i="81"/>
  <c r="O1289" i="70" s="1"/>
  <c r="N25" i="81"/>
  <c r="O1281" i="70" s="1"/>
  <c r="N17" i="81"/>
  <c r="O1273" i="70" s="1"/>
  <c r="N10" i="81"/>
  <c r="O1266" i="70" s="1"/>
  <c r="N24" i="81"/>
  <c r="O1280" i="70" s="1"/>
  <c r="N40" i="81"/>
  <c r="O1296" i="70" s="1"/>
  <c r="N32" i="81"/>
  <c r="O1288" i="70" s="1"/>
  <c r="N16" i="81"/>
  <c r="O1272" i="70" s="1"/>
  <c r="N9" i="81"/>
  <c r="O1265" i="70" s="1"/>
  <c r="N39" i="81"/>
  <c r="O1295" i="70" s="1"/>
  <c r="N31" i="81"/>
  <c r="O1287" i="70" s="1"/>
  <c r="N23" i="81"/>
  <c r="O1279" i="70" s="1"/>
  <c r="N15" i="81"/>
  <c r="O1271" i="70" s="1"/>
  <c r="N8" i="81"/>
  <c r="O1264" i="70" s="1"/>
  <c r="N38" i="81"/>
  <c r="O1294" i="70" s="1"/>
  <c r="N30" i="81"/>
  <c r="O1286" i="70" s="1"/>
  <c r="O5" i="81"/>
  <c r="N11" i="81"/>
  <c r="O1267" i="70" s="1"/>
  <c r="N14" i="81"/>
  <c r="O1270" i="70" s="1"/>
  <c r="N22" i="81"/>
  <c r="O1278" i="70" s="1"/>
  <c r="L1" i="81"/>
  <c r="S1" i="81"/>
  <c r="N12" i="81"/>
  <c r="O1268" i="70" s="1"/>
  <c r="R1" i="81"/>
  <c r="N6" i="81"/>
  <c r="N18" i="81"/>
  <c r="O1274" i="70" s="1"/>
  <c r="O40" i="81" l="1"/>
  <c r="O1262" i="70"/>
  <c r="O6" i="81"/>
  <c r="K1" i="81"/>
  <c r="P5" i="81"/>
  <c r="P1261" i="70"/>
  <c r="O27" i="81"/>
  <c r="O36" i="81"/>
  <c r="O1263" i="70"/>
  <c r="O31" i="81"/>
  <c r="O17" i="81"/>
  <c r="O29" i="81"/>
  <c r="O39" i="81"/>
  <c r="O25" i="81"/>
  <c r="O35" i="81"/>
  <c r="O37" i="81"/>
  <c r="O15" i="81"/>
  <c r="O33" i="81"/>
  <c r="O14" i="81"/>
  <c r="O23" i="81"/>
  <c r="O41" i="81"/>
  <c r="O12" i="81"/>
  <c r="O22" i="81"/>
  <c r="O9" i="81"/>
  <c r="O11" i="81"/>
  <c r="O20" i="81"/>
  <c r="O21" i="81"/>
  <c r="O30" i="81"/>
  <c r="O16" i="81"/>
  <c r="O18" i="81"/>
  <c r="O28" i="81"/>
  <c r="O7" i="81"/>
  <c r="O38" i="81"/>
  <c r="O24" i="81"/>
  <c r="O26" i="81"/>
  <c r="O13" i="81"/>
  <c r="O10" i="81"/>
  <c r="O8" i="81"/>
  <c r="O32" i="81"/>
  <c r="O34" i="81"/>
  <c r="O19" i="81"/>
  <c r="P26" i="81" l="1"/>
  <c r="P1282" i="70"/>
  <c r="P22" i="81"/>
  <c r="P1278" i="70"/>
  <c r="P24" i="81"/>
  <c r="P1280" i="70"/>
  <c r="P38" i="81"/>
  <c r="P1294" i="70"/>
  <c r="T5" i="81"/>
  <c r="Q1261" i="70"/>
  <c r="P21" i="81"/>
  <c r="P1277" i="70"/>
  <c r="P15" i="81"/>
  <c r="P1271" i="70"/>
  <c r="P17" i="81"/>
  <c r="P1273" i="70"/>
  <c r="P30" i="81"/>
  <c r="P1286" i="70"/>
  <c r="P36" i="81"/>
  <c r="P1292" i="70"/>
  <c r="P29" i="81"/>
  <c r="P1285" i="70"/>
  <c r="P19" i="81"/>
  <c r="P1275" i="70"/>
  <c r="P32" i="81"/>
  <c r="P1288" i="70"/>
  <c r="P12" i="81"/>
  <c r="P1268" i="70"/>
  <c r="P8" i="81"/>
  <c r="P1264" i="70"/>
  <c r="P20" i="81"/>
  <c r="P1276" i="70"/>
  <c r="P10" i="81"/>
  <c r="P1266" i="70"/>
  <c r="P31" i="81"/>
  <c r="P1287" i="70"/>
  <c r="P39" i="81"/>
  <c r="P1295" i="70"/>
  <c r="P27" i="81"/>
  <c r="P1283" i="70"/>
  <c r="P34" i="81"/>
  <c r="P1290" i="70"/>
  <c r="P33" i="81"/>
  <c r="P1289" i="70"/>
  <c r="P7" i="81"/>
  <c r="P1263" i="70"/>
  <c r="P28" i="81"/>
  <c r="P1284" i="70"/>
  <c r="P41" i="81"/>
  <c r="P1297" i="70"/>
  <c r="P37" i="81"/>
  <c r="P1293" i="70"/>
  <c r="P6" i="81"/>
  <c r="P1262" i="70"/>
  <c r="P18" i="81"/>
  <c r="P1274" i="70"/>
  <c r="P11" i="81"/>
  <c r="P1267" i="70"/>
  <c r="P23" i="81"/>
  <c r="P1279" i="70"/>
  <c r="P35" i="81"/>
  <c r="P1291" i="70"/>
  <c r="P13" i="81"/>
  <c r="P1269" i="70"/>
  <c r="P16" i="81"/>
  <c r="P1272" i="70"/>
  <c r="P9" i="81"/>
  <c r="P1265" i="70"/>
  <c r="P14" i="81"/>
  <c r="P1270" i="70"/>
  <c r="P25" i="81"/>
  <c r="P1281" i="70"/>
  <c r="P40" i="81"/>
  <c r="P1296" i="70"/>
  <c r="T13" i="81" l="1"/>
  <c r="Q1269" i="70"/>
  <c r="T19" i="81"/>
  <c r="Q1275" i="70"/>
  <c r="T17" i="81"/>
  <c r="Q1273" i="70"/>
  <c r="T38" i="81"/>
  <c r="Q1294" i="70"/>
  <c r="T20" i="81"/>
  <c r="Q1276" i="70"/>
  <c r="T27" i="81"/>
  <c r="Q1283" i="70"/>
  <c r="T35" i="81"/>
  <c r="Q1291" i="70"/>
  <c r="T7" i="81"/>
  <c r="Q1263" i="70"/>
  <c r="T39" i="81"/>
  <c r="Q1295" i="70"/>
  <c r="T8" i="81"/>
  <c r="Q1264" i="70"/>
  <c r="T15" i="81"/>
  <c r="Q1271" i="70"/>
  <c r="T24" i="81"/>
  <c r="Q1280" i="70"/>
  <c r="T28" i="81"/>
  <c r="Q1284" i="70"/>
  <c r="T6" i="81"/>
  <c r="Q1262" i="70"/>
  <c r="T29" i="81"/>
  <c r="Q1285" i="70"/>
  <c r="T18" i="81"/>
  <c r="Q1274" i="70"/>
  <c r="T9" i="81"/>
  <c r="Q1265" i="70"/>
  <c r="T23" i="81"/>
  <c r="Q1279" i="70"/>
  <c r="T37" i="81"/>
  <c r="Q1293" i="70"/>
  <c r="T31" i="81"/>
  <c r="Q1287" i="70"/>
  <c r="T12" i="81"/>
  <c r="Q1268" i="70"/>
  <c r="T36" i="81"/>
  <c r="Q1292" i="70"/>
  <c r="T21" i="81"/>
  <c r="Q1277" i="70"/>
  <c r="T22" i="81"/>
  <c r="Q1278" i="70"/>
  <c r="T25" i="81"/>
  <c r="Q1281" i="70"/>
  <c r="T33" i="81"/>
  <c r="Q1289" i="70"/>
  <c r="T14" i="81"/>
  <c r="Q1270" i="70"/>
  <c r="T40" i="81"/>
  <c r="Q1296" i="70"/>
  <c r="T16" i="81"/>
  <c r="Q1272" i="70"/>
  <c r="T11" i="81"/>
  <c r="Q1267" i="70"/>
  <c r="T41" i="81"/>
  <c r="Q1297" i="70"/>
  <c r="T34" i="81"/>
  <c r="Q1290" i="70"/>
  <c r="T10" i="81"/>
  <c r="Q1266" i="70"/>
  <c r="T32" i="81"/>
  <c r="Q1288" i="70"/>
  <c r="T30" i="81"/>
  <c r="Q1286" i="70"/>
  <c r="U1261" i="70"/>
  <c r="V5" i="81"/>
  <c r="T26" i="81"/>
  <c r="Q1282" i="70"/>
  <c r="V34" i="81" l="1"/>
  <c r="U1290" i="70"/>
  <c r="V40" i="81"/>
  <c r="U1296" i="70"/>
  <c r="V22" i="81"/>
  <c r="U1278" i="70"/>
  <c r="V31" i="81"/>
  <c r="U1287" i="70"/>
  <c r="V18" i="81"/>
  <c r="U1274" i="70"/>
  <c r="V24" i="81"/>
  <c r="U1280" i="70"/>
  <c r="V7" i="81"/>
  <c r="U1263" i="70"/>
  <c r="V38" i="81"/>
  <c r="U1294" i="70"/>
  <c r="W1261" i="70"/>
  <c r="AE1261" i="70" s="1"/>
  <c r="W5" i="81"/>
  <c r="V30" i="81"/>
  <c r="U1286" i="70"/>
  <c r="V41" i="81"/>
  <c r="U1297" i="70"/>
  <c r="V14" i="81"/>
  <c r="U1270" i="70"/>
  <c r="V21" i="81"/>
  <c r="U1277" i="70"/>
  <c r="V37" i="81"/>
  <c r="U1293" i="70"/>
  <c r="V29" i="81"/>
  <c r="U1285" i="70"/>
  <c r="V15" i="81"/>
  <c r="U1271" i="70"/>
  <c r="V35" i="81"/>
  <c r="U1291" i="70"/>
  <c r="V17" i="81"/>
  <c r="U1273" i="70"/>
  <c r="V32" i="81"/>
  <c r="U1288" i="70"/>
  <c r="V11" i="81"/>
  <c r="U1267" i="70"/>
  <c r="V33" i="81"/>
  <c r="U1289" i="70"/>
  <c r="V36" i="81"/>
  <c r="U1292" i="70"/>
  <c r="V23" i="81"/>
  <c r="U1279" i="70"/>
  <c r="V6" i="81"/>
  <c r="U1262" i="70"/>
  <c r="T1" i="81"/>
  <c r="V8" i="81"/>
  <c r="U1264" i="70"/>
  <c r="V27" i="81"/>
  <c r="U1283" i="70"/>
  <c r="V19" i="81"/>
  <c r="U1275" i="70"/>
  <c r="V26" i="81"/>
  <c r="U1282" i="70"/>
  <c r="V10" i="81"/>
  <c r="U1266" i="70"/>
  <c r="V16" i="81"/>
  <c r="U1272" i="70"/>
  <c r="V25" i="81"/>
  <c r="U1281" i="70"/>
  <c r="V12" i="81"/>
  <c r="U1268" i="70"/>
  <c r="V9" i="81"/>
  <c r="U1265" i="70"/>
  <c r="V28" i="81"/>
  <c r="U1284" i="70"/>
  <c r="V39" i="81"/>
  <c r="U1295" i="70"/>
  <c r="V20" i="81"/>
  <c r="U1276" i="70"/>
  <c r="V13" i="81"/>
  <c r="U1269" i="70"/>
  <c r="W6" i="81" l="1"/>
  <c r="W1262" i="70"/>
  <c r="AE1262" i="70" s="1"/>
  <c r="W11" i="81"/>
  <c r="W1267" i="70"/>
  <c r="AE1267" i="70" s="1"/>
  <c r="W15" i="81"/>
  <c r="W1271" i="70"/>
  <c r="AE1271" i="70" s="1"/>
  <c r="W38" i="81"/>
  <c r="W1294" i="70"/>
  <c r="AE1294" i="70" s="1"/>
  <c r="W39" i="81"/>
  <c r="W1295" i="70"/>
  <c r="AE1295" i="70" s="1"/>
  <c r="W23" i="81"/>
  <c r="W1279" i="70"/>
  <c r="AE1279" i="70" s="1"/>
  <c r="W29" i="81"/>
  <c r="W1285" i="70"/>
  <c r="AE1285" i="70" s="1"/>
  <c r="W28" i="81"/>
  <c r="W1284" i="70"/>
  <c r="AE1284" i="70" s="1"/>
  <c r="W7" i="81"/>
  <c r="W1263" i="70"/>
  <c r="AE1263" i="70" s="1"/>
  <c r="W36" i="81"/>
  <c r="W1292" i="70"/>
  <c r="AE1292" i="70" s="1"/>
  <c r="W37" i="81"/>
  <c r="W1293" i="70"/>
  <c r="AE1293" i="70" s="1"/>
  <c r="W13" i="81"/>
  <c r="W1269" i="70"/>
  <c r="AE1269" i="70" s="1"/>
  <c r="W8" i="81"/>
  <c r="W1264" i="70"/>
  <c r="AE1264" i="70" s="1"/>
  <c r="X1261" i="70"/>
  <c r="X5" i="81"/>
  <c r="W24" i="81"/>
  <c r="W1280" i="70"/>
  <c r="AE1280" i="70" s="1"/>
  <c r="W40" i="81"/>
  <c r="W1296" i="70"/>
  <c r="AE1296" i="70" s="1"/>
  <c r="W14" i="81"/>
  <c r="W1270" i="70"/>
  <c r="AE1270" i="70" s="1"/>
  <c r="W19" i="81"/>
  <c r="W1275" i="70"/>
  <c r="AE1275" i="70" s="1"/>
  <c r="W32" i="81"/>
  <c r="W1288" i="70"/>
  <c r="AE1288" i="70" s="1"/>
  <c r="W16" i="81"/>
  <c r="W1272" i="70"/>
  <c r="AE1272" i="70" s="1"/>
  <c r="W27" i="81"/>
  <c r="W1283" i="70"/>
  <c r="AE1283" i="70" s="1"/>
  <c r="W10" i="81"/>
  <c r="W1266" i="70"/>
  <c r="AE1266" i="70" s="1"/>
  <c r="W33" i="81"/>
  <c r="W1289" i="70"/>
  <c r="AE1289" i="70" s="1"/>
  <c r="W35" i="81"/>
  <c r="W1291" i="70"/>
  <c r="AE1291" i="70" s="1"/>
  <c r="W21" i="81"/>
  <c r="W1277" i="70"/>
  <c r="AE1277" i="70" s="1"/>
  <c r="V1" i="81"/>
  <c r="W25" i="81"/>
  <c r="W1281" i="70"/>
  <c r="AE1281" i="70" s="1"/>
  <c r="W31" i="81"/>
  <c r="W1287" i="70"/>
  <c r="AE1287" i="70" s="1"/>
  <c r="W41" i="81"/>
  <c r="W1297" i="70"/>
  <c r="AE1297" i="70" s="1"/>
  <c r="W22" i="81"/>
  <c r="W1278" i="70"/>
  <c r="AE1278" i="70" s="1"/>
  <c r="W17" i="81"/>
  <c r="W1273" i="70"/>
  <c r="AE1273" i="70" s="1"/>
  <c r="W30" i="81"/>
  <c r="W1286" i="70"/>
  <c r="AE1286" i="70" s="1"/>
  <c r="W9" i="81"/>
  <c r="W1265" i="70"/>
  <c r="AE1265" i="70" s="1"/>
  <c r="W20" i="81"/>
  <c r="W1276" i="70"/>
  <c r="AE1276" i="70" s="1"/>
  <c r="W12" i="81"/>
  <c r="W1268" i="70"/>
  <c r="AE1268" i="70" s="1"/>
  <c r="W26" i="81"/>
  <c r="W1282" i="70"/>
  <c r="AE1282" i="70" s="1"/>
  <c r="AD1261" i="70"/>
  <c r="W18" i="81"/>
  <c r="W1274" i="70"/>
  <c r="AE1274" i="70" s="1"/>
  <c r="W34" i="81"/>
  <c r="W1290" i="70"/>
  <c r="AE1290" i="70" s="1"/>
  <c r="G1" i="31"/>
  <c r="H1" i="31"/>
  <c r="I1" i="31"/>
  <c r="M1" i="31"/>
  <c r="U1" i="31"/>
  <c r="AG12" i="31"/>
  <c r="S54" i="31"/>
  <c r="T1087" i="70" s="1"/>
  <c r="S53" i="31"/>
  <c r="T1086" i="70" s="1"/>
  <c r="S52" i="31"/>
  <c r="T1085" i="70" s="1"/>
  <c r="S51" i="31"/>
  <c r="T1084" i="70" s="1"/>
  <c r="S50" i="31"/>
  <c r="T1083" i="70" s="1"/>
  <c r="S49" i="31"/>
  <c r="T1082" i="70" s="1"/>
  <c r="S48" i="31"/>
  <c r="T1081" i="70" s="1"/>
  <c r="S47" i="31"/>
  <c r="T1080" i="70" s="1"/>
  <c r="S46" i="31"/>
  <c r="T1079" i="70" s="1"/>
  <c r="S45" i="31"/>
  <c r="T1078" i="70" s="1"/>
  <c r="S44" i="31"/>
  <c r="T1077" i="70" s="1"/>
  <c r="S43" i="31"/>
  <c r="T1076" i="70" s="1"/>
  <c r="S42" i="31"/>
  <c r="T1075" i="70" s="1"/>
  <c r="S41" i="31"/>
  <c r="T1074" i="70" s="1"/>
  <c r="S40" i="31"/>
  <c r="T1073" i="70" s="1"/>
  <c r="S39" i="31"/>
  <c r="T1072" i="70" s="1"/>
  <c r="S38" i="31"/>
  <c r="T1071" i="70" s="1"/>
  <c r="S37" i="31"/>
  <c r="T1070" i="70" s="1"/>
  <c r="S36" i="31"/>
  <c r="T1069" i="70" s="1"/>
  <c r="S35" i="31"/>
  <c r="T1068" i="70" s="1"/>
  <c r="S34" i="31"/>
  <c r="T1067" i="70" s="1"/>
  <c r="S33" i="31"/>
  <c r="T1066" i="70" s="1"/>
  <c r="S32" i="31"/>
  <c r="T1065" i="70" s="1"/>
  <c r="S31" i="31"/>
  <c r="T1064" i="70" s="1"/>
  <c r="S30" i="31"/>
  <c r="T1063" i="70" s="1"/>
  <c r="S29" i="31"/>
  <c r="T1062" i="70" s="1"/>
  <c r="S28" i="31"/>
  <c r="T1061" i="70" s="1"/>
  <c r="S27" i="31"/>
  <c r="T1060" i="70" s="1"/>
  <c r="S26" i="31"/>
  <c r="T1059" i="70" s="1"/>
  <c r="S25" i="31"/>
  <c r="T1058" i="70" s="1"/>
  <c r="S24" i="31"/>
  <c r="T1057" i="70" s="1"/>
  <c r="S23" i="31"/>
  <c r="T1056" i="70" s="1"/>
  <c r="S22" i="31"/>
  <c r="T1055" i="70" s="1"/>
  <c r="S21" i="31"/>
  <c r="T1054" i="70" s="1"/>
  <c r="S20" i="31"/>
  <c r="T1053" i="70" s="1"/>
  <c r="S19" i="31"/>
  <c r="T1052" i="70" s="1"/>
  <c r="S18" i="31"/>
  <c r="T1051" i="70" s="1"/>
  <c r="S17" i="31"/>
  <c r="T1050" i="70" s="1"/>
  <c r="S16" i="31"/>
  <c r="T1049" i="70" s="1"/>
  <c r="S15" i="31"/>
  <c r="T1048" i="70" s="1"/>
  <c r="S14" i="31"/>
  <c r="T1047" i="70" s="1"/>
  <c r="S13" i="31"/>
  <c r="T1046" i="70" s="1"/>
  <c r="S12" i="31"/>
  <c r="T1045" i="70" s="1"/>
  <c r="S11" i="31"/>
  <c r="T1044" i="70" s="1"/>
  <c r="S10" i="31"/>
  <c r="T1043" i="70" s="1"/>
  <c r="S9" i="31"/>
  <c r="T1042" i="70" s="1"/>
  <c r="S8" i="31"/>
  <c r="T1041" i="70" s="1"/>
  <c r="S7" i="31"/>
  <c r="T1040" i="70" s="1"/>
  <c r="S6" i="31"/>
  <c r="T1039" i="70" s="1"/>
  <c r="S5" i="31"/>
  <c r="T1038" i="70" s="1"/>
  <c r="R54" i="31"/>
  <c r="S1087" i="70" s="1"/>
  <c r="R53" i="31"/>
  <c r="S1086" i="70" s="1"/>
  <c r="R52" i="31"/>
  <c r="S1085" i="70" s="1"/>
  <c r="R51" i="31"/>
  <c r="S1084" i="70" s="1"/>
  <c r="R50" i="31"/>
  <c r="S1083" i="70" s="1"/>
  <c r="R49" i="31"/>
  <c r="S1082" i="70" s="1"/>
  <c r="R48" i="31"/>
  <c r="S1081" i="70" s="1"/>
  <c r="R47" i="31"/>
  <c r="S1080" i="70" s="1"/>
  <c r="R46" i="31"/>
  <c r="S1079" i="70" s="1"/>
  <c r="R45" i="31"/>
  <c r="S1078" i="70" s="1"/>
  <c r="R44" i="31"/>
  <c r="S1077" i="70" s="1"/>
  <c r="R43" i="31"/>
  <c r="S1076" i="70" s="1"/>
  <c r="R42" i="31"/>
  <c r="S1075" i="70" s="1"/>
  <c r="R41" i="31"/>
  <c r="S1074" i="70" s="1"/>
  <c r="R40" i="31"/>
  <c r="S1073" i="70" s="1"/>
  <c r="R39" i="31"/>
  <c r="S1072" i="70" s="1"/>
  <c r="R38" i="31"/>
  <c r="S1071" i="70" s="1"/>
  <c r="R37" i="31"/>
  <c r="S1070" i="70" s="1"/>
  <c r="R36" i="31"/>
  <c r="S1069" i="70" s="1"/>
  <c r="R35" i="31"/>
  <c r="S1068" i="70" s="1"/>
  <c r="R34" i="31"/>
  <c r="S1067" i="70" s="1"/>
  <c r="R33" i="31"/>
  <c r="S1066" i="70" s="1"/>
  <c r="R32" i="31"/>
  <c r="S1065" i="70" s="1"/>
  <c r="R31" i="31"/>
  <c r="S1064" i="70" s="1"/>
  <c r="R30" i="31"/>
  <c r="S1063" i="70" s="1"/>
  <c r="R29" i="31"/>
  <c r="S1062" i="70" s="1"/>
  <c r="R28" i="31"/>
  <c r="S1061" i="70" s="1"/>
  <c r="R27" i="31"/>
  <c r="S1060" i="70" s="1"/>
  <c r="R26" i="31"/>
  <c r="S1059" i="70" s="1"/>
  <c r="R25" i="31"/>
  <c r="S1058" i="70" s="1"/>
  <c r="R24" i="31"/>
  <c r="S1057" i="70" s="1"/>
  <c r="R23" i="31"/>
  <c r="S1056" i="70" s="1"/>
  <c r="R22" i="31"/>
  <c r="S1055" i="70" s="1"/>
  <c r="R21" i="31"/>
  <c r="S1054" i="70" s="1"/>
  <c r="R20" i="31"/>
  <c r="S1053" i="70" s="1"/>
  <c r="R19" i="31"/>
  <c r="S1052" i="70" s="1"/>
  <c r="R18" i="31"/>
  <c r="S1051" i="70" s="1"/>
  <c r="R17" i="31"/>
  <c r="S1050" i="70" s="1"/>
  <c r="R16" i="31"/>
  <c r="S1049" i="70" s="1"/>
  <c r="R15" i="31"/>
  <c r="S1048" i="70" s="1"/>
  <c r="R14" i="31"/>
  <c r="S1047" i="70" s="1"/>
  <c r="R13" i="31"/>
  <c r="S1046" i="70" s="1"/>
  <c r="R12" i="31"/>
  <c r="S1045" i="70" s="1"/>
  <c r="R11" i="31"/>
  <c r="S1044" i="70" s="1"/>
  <c r="R10" i="31"/>
  <c r="S1043" i="70" s="1"/>
  <c r="R9" i="31"/>
  <c r="S1042" i="70" s="1"/>
  <c r="R8" i="31"/>
  <c r="S1041" i="70" s="1"/>
  <c r="R7" i="31"/>
  <c r="S1040" i="70" s="1"/>
  <c r="R6" i="31"/>
  <c r="S1039" i="70" s="1"/>
  <c r="R5" i="31"/>
  <c r="Q54" i="31"/>
  <c r="R1087" i="70" s="1"/>
  <c r="Q53" i="31"/>
  <c r="R1086" i="70" s="1"/>
  <c r="Q52" i="31"/>
  <c r="R1085" i="70" s="1"/>
  <c r="Q51" i="31"/>
  <c r="R1084" i="70" s="1"/>
  <c r="Q50" i="31"/>
  <c r="R1083" i="70" s="1"/>
  <c r="Q49" i="31"/>
  <c r="R1082" i="70" s="1"/>
  <c r="Q48" i="31"/>
  <c r="R1081" i="70" s="1"/>
  <c r="Q47" i="31"/>
  <c r="R1080" i="70" s="1"/>
  <c r="Q46" i="31"/>
  <c r="R1079" i="70" s="1"/>
  <c r="Q45" i="31"/>
  <c r="R1078" i="70" s="1"/>
  <c r="Q44" i="31"/>
  <c r="R1077" i="70" s="1"/>
  <c r="Q43" i="31"/>
  <c r="R1076" i="70" s="1"/>
  <c r="Q42" i="31"/>
  <c r="R1075" i="70" s="1"/>
  <c r="Q41" i="31"/>
  <c r="R1074" i="70" s="1"/>
  <c r="Q40" i="31"/>
  <c r="R1073" i="70" s="1"/>
  <c r="Q39" i="31"/>
  <c r="R1072" i="70" s="1"/>
  <c r="Q38" i="31"/>
  <c r="R1071" i="70" s="1"/>
  <c r="Q37" i="31"/>
  <c r="R1070" i="70" s="1"/>
  <c r="Q36" i="31"/>
  <c r="R1069" i="70" s="1"/>
  <c r="Q35" i="31"/>
  <c r="R1068" i="70" s="1"/>
  <c r="Q34" i="31"/>
  <c r="R1067" i="70" s="1"/>
  <c r="Q33" i="31"/>
  <c r="R1066" i="70" s="1"/>
  <c r="Q32" i="31"/>
  <c r="R1065" i="70" s="1"/>
  <c r="Q31" i="31"/>
  <c r="R1064" i="70" s="1"/>
  <c r="Q30" i="31"/>
  <c r="R1063" i="70" s="1"/>
  <c r="Q29" i="31"/>
  <c r="R1062" i="70" s="1"/>
  <c r="Q28" i="31"/>
  <c r="R1061" i="70" s="1"/>
  <c r="Q27" i="31"/>
  <c r="R1060" i="70" s="1"/>
  <c r="Q26" i="31"/>
  <c r="R1059" i="70" s="1"/>
  <c r="Q25" i="31"/>
  <c r="R1058" i="70" s="1"/>
  <c r="Q24" i="31"/>
  <c r="R1057" i="70" s="1"/>
  <c r="Q23" i="31"/>
  <c r="R1056" i="70" s="1"/>
  <c r="Q22" i="31"/>
  <c r="R1055" i="70" s="1"/>
  <c r="Q21" i="31"/>
  <c r="R1054" i="70" s="1"/>
  <c r="Q20" i="31"/>
  <c r="R1053" i="70" s="1"/>
  <c r="Q19" i="31"/>
  <c r="R1052" i="70" s="1"/>
  <c r="Q18" i="31"/>
  <c r="R1051" i="70" s="1"/>
  <c r="Q17" i="31"/>
  <c r="R1050" i="70" s="1"/>
  <c r="Q16" i="31"/>
  <c r="R1049" i="70" s="1"/>
  <c r="Q15" i="31"/>
  <c r="R1048" i="70" s="1"/>
  <c r="Q14" i="31"/>
  <c r="R1047" i="70" s="1"/>
  <c r="Q13" i="31"/>
  <c r="R1046" i="70" s="1"/>
  <c r="Q12" i="31"/>
  <c r="R1045" i="70" s="1"/>
  <c r="Q11" i="31"/>
  <c r="R1044" i="70" s="1"/>
  <c r="Q10" i="31"/>
  <c r="R1043" i="70" s="1"/>
  <c r="Q9" i="31"/>
  <c r="R1042" i="70" s="1"/>
  <c r="Q8" i="31"/>
  <c r="R1041" i="70" s="1"/>
  <c r="Q7" i="31"/>
  <c r="R1040" i="70" s="1"/>
  <c r="Q6" i="31"/>
  <c r="R1039" i="70" s="1"/>
  <c r="Q5" i="31"/>
  <c r="R1038" i="70" s="1"/>
  <c r="L54" i="31"/>
  <c r="M1087" i="70" s="1"/>
  <c r="L53" i="31"/>
  <c r="M1086" i="70" s="1"/>
  <c r="L52" i="31"/>
  <c r="L51" i="31"/>
  <c r="L50" i="31"/>
  <c r="L49" i="31"/>
  <c r="L48" i="31"/>
  <c r="L47" i="31"/>
  <c r="L46" i="31"/>
  <c r="M1079" i="70" s="1"/>
  <c r="L45" i="31"/>
  <c r="M1078" i="70" s="1"/>
  <c r="L44" i="31"/>
  <c r="L43" i="31"/>
  <c r="L42" i="31"/>
  <c r="M1075" i="70" s="1"/>
  <c r="L41" i="31"/>
  <c r="M1074" i="70" s="1"/>
  <c r="L40" i="31"/>
  <c r="L39" i="31"/>
  <c r="L38" i="31"/>
  <c r="M1071" i="70" s="1"/>
  <c r="L37" i="31"/>
  <c r="M1070" i="70" s="1"/>
  <c r="L36" i="31"/>
  <c r="L35" i="31"/>
  <c r="L34" i="31"/>
  <c r="M1067" i="70" s="1"/>
  <c r="L33" i="31"/>
  <c r="M1066" i="70" s="1"/>
  <c r="L32" i="31"/>
  <c r="L31" i="31"/>
  <c r="L30" i="31"/>
  <c r="M1063" i="70" s="1"/>
  <c r="L29" i="31"/>
  <c r="M1062" i="70" s="1"/>
  <c r="L28" i="31"/>
  <c r="L27" i="31"/>
  <c r="L26" i="31"/>
  <c r="M1059" i="70" s="1"/>
  <c r="L25" i="31"/>
  <c r="M1058" i="70" s="1"/>
  <c r="L24" i="31"/>
  <c r="L23" i="31"/>
  <c r="L22" i="31"/>
  <c r="M1055" i="70" s="1"/>
  <c r="L21" i="31"/>
  <c r="M1054" i="70" s="1"/>
  <c r="L20" i="31"/>
  <c r="L19" i="31"/>
  <c r="L18" i="31"/>
  <c r="M1051" i="70" s="1"/>
  <c r="L17" i="31"/>
  <c r="M1050" i="70" s="1"/>
  <c r="L16" i="31"/>
  <c r="L15" i="31"/>
  <c r="L14" i="31"/>
  <c r="M1047" i="70" s="1"/>
  <c r="L13" i="31"/>
  <c r="M1046" i="70" s="1"/>
  <c r="L12" i="31"/>
  <c r="L11" i="31"/>
  <c r="L10" i="31"/>
  <c r="M1043" i="70" s="1"/>
  <c r="L9" i="31"/>
  <c r="M1042" i="70" s="1"/>
  <c r="L8" i="31"/>
  <c r="L7" i="31"/>
  <c r="L6" i="31"/>
  <c r="M1039" i="70" s="1"/>
  <c r="L5" i="31"/>
  <c r="M1038" i="70" s="1"/>
  <c r="K53" i="31"/>
  <c r="L1086" i="70" s="1"/>
  <c r="K46" i="31"/>
  <c r="L1079" i="70" s="1"/>
  <c r="K45" i="31"/>
  <c r="L1078" i="70" s="1"/>
  <c r="K38" i="31"/>
  <c r="L1071" i="70" s="1"/>
  <c r="K29" i="31"/>
  <c r="L1062" i="70" s="1"/>
  <c r="K22" i="31"/>
  <c r="L1055" i="70" s="1"/>
  <c r="K13" i="31"/>
  <c r="L1046" i="70" s="1"/>
  <c r="F1" i="31"/>
  <c r="N52" i="31" s="1"/>
  <c r="O1085" i="70" s="1"/>
  <c r="K1087" i="70"/>
  <c r="K1058" i="70"/>
  <c r="K1046" i="70"/>
  <c r="K1059" i="70"/>
  <c r="K1054" i="70"/>
  <c r="K1053" i="70"/>
  <c r="K1062" i="70"/>
  <c r="K1057" i="70"/>
  <c r="K1052" i="70"/>
  <c r="K1056" i="70"/>
  <c r="K1072" i="70"/>
  <c r="K1061" i="70"/>
  <c r="K1051" i="70"/>
  <c r="K1060" i="70"/>
  <c r="K1074" i="70"/>
  <c r="K1079" i="70"/>
  <c r="K1084" i="70"/>
  <c r="K1068" i="70"/>
  <c r="K1040" i="70"/>
  <c r="K1069" i="70"/>
  <c r="K1066" i="70"/>
  <c r="K1077" i="70"/>
  <c r="K1075" i="70"/>
  <c r="K1081" i="70"/>
  <c r="K1071" i="70"/>
  <c r="K1044" i="70"/>
  <c r="K1067" i="70"/>
  <c r="K1043" i="70"/>
  <c r="K1086" i="70"/>
  <c r="K1085" i="70"/>
  <c r="K1076" i="70"/>
  <c r="K1042" i="70"/>
  <c r="K1045" i="70"/>
  <c r="K1049" i="70"/>
  <c r="K1047" i="70"/>
  <c r="K1050" i="70"/>
  <c r="K1063" i="70"/>
  <c r="K1041" i="70"/>
  <c r="K1080" i="70"/>
  <c r="K1082" i="70"/>
  <c r="K1078" i="70"/>
  <c r="K1073" i="70"/>
  <c r="K1064" i="70"/>
  <c r="K1065" i="70"/>
  <c r="K1038" i="70"/>
  <c r="K1039" i="70"/>
  <c r="K1048" i="70"/>
  <c r="K1070" i="70"/>
  <c r="K1055" i="70"/>
  <c r="K1083" i="70"/>
  <c r="AG10" i="33"/>
  <c r="S24" i="33"/>
  <c r="T1524" i="70" s="1"/>
  <c r="S23" i="33"/>
  <c r="T1523" i="70" s="1"/>
  <c r="S22" i="33"/>
  <c r="T1522" i="70" s="1"/>
  <c r="S21" i="33"/>
  <c r="T1521" i="70" s="1"/>
  <c r="S20" i="33"/>
  <c r="T1520" i="70" s="1"/>
  <c r="S19" i="33"/>
  <c r="T1519" i="70" s="1"/>
  <c r="S18" i="33"/>
  <c r="T1518" i="70" s="1"/>
  <c r="S17" i="33"/>
  <c r="T1517" i="70" s="1"/>
  <c r="S16" i="33"/>
  <c r="T1516" i="70" s="1"/>
  <c r="S15" i="33"/>
  <c r="T1515" i="70" s="1"/>
  <c r="S14" i="33"/>
  <c r="T1514" i="70" s="1"/>
  <c r="S13" i="33"/>
  <c r="T1513" i="70" s="1"/>
  <c r="S12" i="33"/>
  <c r="T1512" i="70" s="1"/>
  <c r="S11" i="33"/>
  <c r="T1511" i="70" s="1"/>
  <c r="S10" i="33"/>
  <c r="T1510" i="70" s="1"/>
  <c r="S9" i="33"/>
  <c r="T1509" i="70" s="1"/>
  <c r="S8" i="33"/>
  <c r="T1508" i="70" s="1"/>
  <c r="S7" i="33"/>
  <c r="T1507" i="70" s="1"/>
  <c r="S6" i="33"/>
  <c r="T1506" i="70" s="1"/>
  <c r="S5" i="33"/>
  <c r="T1505" i="70" s="1"/>
  <c r="R24" i="33"/>
  <c r="S1524" i="70" s="1"/>
  <c r="R23" i="33"/>
  <c r="S1523" i="70" s="1"/>
  <c r="R22" i="33"/>
  <c r="S1522" i="70" s="1"/>
  <c r="R21" i="33"/>
  <c r="S1521" i="70" s="1"/>
  <c r="R20" i="33"/>
  <c r="S1520" i="70" s="1"/>
  <c r="R19" i="33"/>
  <c r="S1519" i="70" s="1"/>
  <c r="R18" i="33"/>
  <c r="S1518" i="70" s="1"/>
  <c r="R17" i="33"/>
  <c r="S1517" i="70" s="1"/>
  <c r="R16" i="33"/>
  <c r="S1516" i="70" s="1"/>
  <c r="R15" i="33"/>
  <c r="S1515" i="70" s="1"/>
  <c r="R14" i="33"/>
  <c r="S1514" i="70" s="1"/>
  <c r="R13" i="33"/>
  <c r="S1513" i="70" s="1"/>
  <c r="R12" i="33"/>
  <c r="S1512" i="70" s="1"/>
  <c r="R11" i="33"/>
  <c r="S1511" i="70" s="1"/>
  <c r="R10" i="33"/>
  <c r="S1510" i="70" s="1"/>
  <c r="R9" i="33"/>
  <c r="S1509" i="70" s="1"/>
  <c r="R8" i="33"/>
  <c r="S1508" i="70" s="1"/>
  <c r="R7" i="33"/>
  <c r="S1507" i="70" s="1"/>
  <c r="R6" i="33"/>
  <c r="S1506" i="70" s="1"/>
  <c r="R5" i="33"/>
  <c r="S1505" i="70" s="1"/>
  <c r="Q24" i="33"/>
  <c r="R1524" i="70" s="1"/>
  <c r="Q23" i="33"/>
  <c r="R1523" i="70" s="1"/>
  <c r="Q22" i="33"/>
  <c r="R1522" i="70" s="1"/>
  <c r="Q21" i="33"/>
  <c r="R1521" i="70" s="1"/>
  <c r="Q20" i="33"/>
  <c r="R1520" i="70" s="1"/>
  <c r="Q19" i="33"/>
  <c r="R1519" i="70" s="1"/>
  <c r="Q18" i="33"/>
  <c r="R1518" i="70" s="1"/>
  <c r="Q17" i="33"/>
  <c r="R1517" i="70" s="1"/>
  <c r="Q16" i="33"/>
  <c r="R1516" i="70" s="1"/>
  <c r="Q15" i="33"/>
  <c r="R1515" i="70" s="1"/>
  <c r="Q14" i="33"/>
  <c r="R1514" i="70" s="1"/>
  <c r="Q13" i="33"/>
  <c r="R1513" i="70" s="1"/>
  <c r="Q12" i="33"/>
  <c r="R1512" i="70" s="1"/>
  <c r="Q11" i="33"/>
  <c r="R1511" i="70" s="1"/>
  <c r="Q10" i="33"/>
  <c r="R1510" i="70" s="1"/>
  <c r="Q9" i="33"/>
  <c r="R1509" i="70" s="1"/>
  <c r="Q8" i="33"/>
  <c r="R1508" i="70" s="1"/>
  <c r="Q7" i="33"/>
  <c r="R1507" i="70" s="1"/>
  <c r="Q6" i="33"/>
  <c r="R1506" i="70" s="1"/>
  <c r="Q5" i="33"/>
  <c r="R1505" i="70" s="1"/>
  <c r="N18" i="33"/>
  <c r="O1518" i="70" s="1"/>
  <c r="L18" i="33"/>
  <c r="L10" i="33"/>
  <c r="L5" i="33"/>
  <c r="L22" i="33"/>
  <c r="M1522" i="70" s="1"/>
  <c r="L19" i="33"/>
  <c r="L8" i="33"/>
  <c r="L15" i="33"/>
  <c r="L23" i="33"/>
  <c r="L9" i="33"/>
  <c r="M1509" i="70" s="1"/>
  <c r="L14" i="33"/>
  <c r="M1514" i="70" s="1"/>
  <c r="L20" i="33"/>
  <c r="M1520" i="70" s="1"/>
  <c r="L13" i="33"/>
  <c r="M1513" i="70" s="1"/>
  <c r="L16" i="33"/>
  <c r="L6" i="33"/>
  <c r="L12" i="33"/>
  <c r="L24" i="33"/>
  <c r="K24" i="33" s="1"/>
  <c r="L21" i="33"/>
  <c r="L17" i="33"/>
  <c r="L11" i="33"/>
  <c r="M1511" i="70" s="1"/>
  <c r="L7" i="33"/>
  <c r="M1507" i="70" s="1"/>
  <c r="K9" i="33"/>
  <c r="L1509" i="70" s="1"/>
  <c r="K14" i="33"/>
  <c r="L1514" i="70" s="1"/>
  <c r="K20" i="33"/>
  <c r="L1520" i="70" s="1"/>
  <c r="K11" i="33"/>
  <c r="L1511" i="70" s="1"/>
  <c r="K7" i="33"/>
  <c r="L1507" i="70" s="1"/>
  <c r="K1518" i="70"/>
  <c r="K1510" i="70"/>
  <c r="K1505" i="70"/>
  <c r="K1522" i="70"/>
  <c r="K1519" i="70"/>
  <c r="K1508" i="70"/>
  <c r="K1515" i="70"/>
  <c r="K1523" i="70"/>
  <c r="K1509" i="70"/>
  <c r="K1514" i="70"/>
  <c r="K1520" i="70"/>
  <c r="K1513" i="70"/>
  <c r="K1516" i="70"/>
  <c r="K1506" i="70"/>
  <c r="K1512" i="70"/>
  <c r="K1524" i="70"/>
  <c r="K1521" i="70"/>
  <c r="K1517" i="70"/>
  <c r="K1511" i="70"/>
  <c r="K1507" i="70"/>
  <c r="AG10" i="34"/>
  <c r="S29" i="34"/>
  <c r="T1504" i="70" s="1"/>
  <c r="S28" i="34"/>
  <c r="T1503" i="70" s="1"/>
  <c r="S27" i="34"/>
  <c r="T1502" i="70" s="1"/>
  <c r="S26" i="34"/>
  <c r="T1501" i="70" s="1"/>
  <c r="S25" i="34"/>
  <c r="T1500" i="70" s="1"/>
  <c r="S24" i="34"/>
  <c r="T1499" i="70" s="1"/>
  <c r="S23" i="34"/>
  <c r="T1498" i="70" s="1"/>
  <c r="S22" i="34"/>
  <c r="T1497" i="70" s="1"/>
  <c r="S21" i="34"/>
  <c r="T1496" i="70" s="1"/>
  <c r="S20" i="34"/>
  <c r="T1495" i="70" s="1"/>
  <c r="S19" i="34"/>
  <c r="T1494" i="70" s="1"/>
  <c r="S18" i="34"/>
  <c r="T1493" i="70" s="1"/>
  <c r="S17" i="34"/>
  <c r="T1492" i="70" s="1"/>
  <c r="S16" i="34"/>
  <c r="T1491" i="70" s="1"/>
  <c r="S15" i="34"/>
  <c r="T1490" i="70" s="1"/>
  <c r="S14" i="34"/>
  <c r="T1489" i="70" s="1"/>
  <c r="S13" i="34"/>
  <c r="T1488" i="70" s="1"/>
  <c r="S12" i="34"/>
  <c r="T1487" i="70" s="1"/>
  <c r="S11" i="34"/>
  <c r="T1486" i="70" s="1"/>
  <c r="S10" i="34"/>
  <c r="T1485" i="70" s="1"/>
  <c r="S9" i="34"/>
  <c r="T1484" i="70" s="1"/>
  <c r="S8" i="34"/>
  <c r="T1483" i="70" s="1"/>
  <c r="S7" i="34"/>
  <c r="T1482" i="70" s="1"/>
  <c r="S6" i="34"/>
  <c r="T1481" i="70" s="1"/>
  <c r="S5" i="34"/>
  <c r="T1480" i="70" s="1"/>
  <c r="R29" i="34"/>
  <c r="S1504" i="70" s="1"/>
  <c r="R28" i="34"/>
  <c r="S1503" i="70" s="1"/>
  <c r="R27" i="34"/>
  <c r="S1502" i="70" s="1"/>
  <c r="R26" i="34"/>
  <c r="S1501" i="70" s="1"/>
  <c r="R25" i="34"/>
  <c r="S1500" i="70" s="1"/>
  <c r="R24" i="34"/>
  <c r="S1499" i="70" s="1"/>
  <c r="R23" i="34"/>
  <c r="S1498" i="70" s="1"/>
  <c r="R22" i="34"/>
  <c r="S1497" i="70" s="1"/>
  <c r="R21" i="34"/>
  <c r="S1496" i="70" s="1"/>
  <c r="R20" i="34"/>
  <c r="S1495" i="70" s="1"/>
  <c r="R19" i="34"/>
  <c r="S1494" i="70" s="1"/>
  <c r="R18" i="34"/>
  <c r="S1493" i="70" s="1"/>
  <c r="R17" i="34"/>
  <c r="S1492" i="70" s="1"/>
  <c r="R16" i="34"/>
  <c r="S1491" i="70" s="1"/>
  <c r="R15" i="34"/>
  <c r="S1490" i="70" s="1"/>
  <c r="R14" i="34"/>
  <c r="S1489" i="70" s="1"/>
  <c r="R13" i="34"/>
  <c r="S1488" i="70" s="1"/>
  <c r="R12" i="34"/>
  <c r="S1487" i="70" s="1"/>
  <c r="R11" i="34"/>
  <c r="S1486" i="70" s="1"/>
  <c r="R10" i="34"/>
  <c r="S1485" i="70" s="1"/>
  <c r="R9" i="34"/>
  <c r="S1484" i="70" s="1"/>
  <c r="R8" i="34"/>
  <c r="S1483" i="70" s="1"/>
  <c r="R7" i="34"/>
  <c r="S1482" i="70" s="1"/>
  <c r="R6" i="34"/>
  <c r="S1481" i="70" s="1"/>
  <c r="R5" i="34"/>
  <c r="S1480" i="70" s="1"/>
  <c r="Q29" i="34"/>
  <c r="R1504" i="70" s="1"/>
  <c r="Q28" i="34"/>
  <c r="R1503" i="70" s="1"/>
  <c r="Q27" i="34"/>
  <c r="R1502" i="70" s="1"/>
  <c r="Q26" i="34"/>
  <c r="R1501" i="70" s="1"/>
  <c r="Q25" i="34"/>
  <c r="R1500" i="70" s="1"/>
  <c r="Q24" i="34"/>
  <c r="R1499" i="70" s="1"/>
  <c r="Q23" i="34"/>
  <c r="R1498" i="70" s="1"/>
  <c r="Q22" i="34"/>
  <c r="R1497" i="70" s="1"/>
  <c r="Q21" i="34"/>
  <c r="R1496" i="70" s="1"/>
  <c r="Q20" i="34"/>
  <c r="R1495" i="70" s="1"/>
  <c r="Q19" i="34"/>
  <c r="R1494" i="70" s="1"/>
  <c r="Q18" i="34"/>
  <c r="R1493" i="70" s="1"/>
  <c r="Q17" i="34"/>
  <c r="R1492" i="70" s="1"/>
  <c r="Q16" i="34"/>
  <c r="R1491" i="70" s="1"/>
  <c r="Q15" i="34"/>
  <c r="R1490" i="70" s="1"/>
  <c r="Q14" i="34"/>
  <c r="R1489" i="70" s="1"/>
  <c r="Q13" i="34"/>
  <c r="R1488" i="70" s="1"/>
  <c r="Q12" i="34"/>
  <c r="R1487" i="70" s="1"/>
  <c r="Q11" i="34"/>
  <c r="R1486" i="70" s="1"/>
  <c r="Q10" i="34"/>
  <c r="R1485" i="70" s="1"/>
  <c r="Q9" i="34"/>
  <c r="R1484" i="70" s="1"/>
  <c r="Q8" i="34"/>
  <c r="R1483" i="70" s="1"/>
  <c r="Q7" i="34"/>
  <c r="R1482" i="70" s="1"/>
  <c r="Q6" i="34"/>
  <c r="R1481" i="70" s="1"/>
  <c r="Q5" i="34"/>
  <c r="R1480" i="70" s="1"/>
  <c r="N22" i="34"/>
  <c r="O1497" i="70" s="1"/>
  <c r="L29" i="34"/>
  <c r="M1504" i="70" s="1"/>
  <c r="L28" i="34"/>
  <c r="M1503" i="70" s="1"/>
  <c r="L27" i="34"/>
  <c r="M1502" i="70" s="1"/>
  <c r="L26" i="34"/>
  <c r="M1501" i="70" s="1"/>
  <c r="L25" i="34"/>
  <c r="L24" i="34"/>
  <c r="L23" i="34"/>
  <c r="M1498" i="70" s="1"/>
  <c r="L22" i="34"/>
  <c r="L21" i="34"/>
  <c r="M1496" i="70" s="1"/>
  <c r="L20" i="34"/>
  <c r="L19" i="34"/>
  <c r="L18" i="34"/>
  <c r="L17" i="34"/>
  <c r="L16" i="34"/>
  <c r="L15" i="34"/>
  <c r="M1490" i="70" s="1"/>
  <c r="L14" i="34"/>
  <c r="L13" i="34"/>
  <c r="M1488" i="70" s="1"/>
  <c r="L12" i="34"/>
  <c r="L11" i="34"/>
  <c r="L10" i="34"/>
  <c r="L9" i="34"/>
  <c r="L8" i="34"/>
  <c r="L7" i="34"/>
  <c r="M1482" i="70" s="1"/>
  <c r="L6" i="34"/>
  <c r="L5" i="34"/>
  <c r="M1480" i="70" s="1"/>
  <c r="K28" i="34"/>
  <c r="L1503" i="70" s="1"/>
  <c r="K27" i="34"/>
  <c r="L1502" i="70" s="1"/>
  <c r="K26" i="34"/>
  <c r="L1501" i="70" s="1"/>
  <c r="K7" i="34"/>
  <c r="L1482" i="70" s="1"/>
  <c r="K1504" i="70"/>
  <c r="K1503" i="70"/>
  <c r="K1502" i="70"/>
  <c r="K1501" i="70"/>
  <c r="K1500" i="70"/>
  <c r="K1499" i="70"/>
  <c r="K1498" i="70"/>
  <c r="K1497" i="70"/>
  <c r="K1496" i="70"/>
  <c r="K1495" i="70"/>
  <c r="K1494" i="70"/>
  <c r="K1493" i="70"/>
  <c r="K1492" i="70"/>
  <c r="K1491" i="70"/>
  <c r="K1490" i="70"/>
  <c r="K1489" i="70"/>
  <c r="K1488" i="70"/>
  <c r="K1487" i="70"/>
  <c r="K1486" i="70"/>
  <c r="K1485" i="70"/>
  <c r="K1484" i="70"/>
  <c r="K1483" i="70"/>
  <c r="K1482" i="70"/>
  <c r="K1481" i="70"/>
  <c r="K1480" i="70"/>
  <c r="K59" i="70"/>
  <c r="K58" i="70"/>
  <c r="K57" i="70"/>
  <c r="K56" i="70"/>
  <c r="K55" i="70"/>
  <c r="K54" i="70"/>
  <c r="K53" i="70"/>
  <c r="K52" i="70"/>
  <c r="K51" i="70"/>
  <c r="K50" i="70"/>
  <c r="K49" i="70"/>
  <c r="K48" i="70"/>
  <c r="K47" i="70"/>
  <c r="K46" i="70"/>
  <c r="K45" i="70"/>
  <c r="K44" i="70"/>
  <c r="K43" i="70"/>
  <c r="K42" i="70"/>
  <c r="K41" i="70"/>
  <c r="K40" i="70"/>
  <c r="K39" i="70"/>
  <c r="K38" i="70"/>
  <c r="K37" i="70"/>
  <c r="K36" i="70"/>
  <c r="K35" i="70"/>
  <c r="K34" i="70"/>
  <c r="K33" i="70"/>
  <c r="K32" i="70"/>
  <c r="K31" i="70"/>
  <c r="K30" i="70"/>
  <c r="K29" i="70"/>
  <c r="K28" i="70"/>
  <c r="K27" i="70"/>
  <c r="K26" i="70"/>
  <c r="K25" i="70"/>
  <c r="K24" i="70"/>
  <c r="K23" i="70"/>
  <c r="K22" i="70"/>
  <c r="K21" i="70"/>
  <c r="K20" i="70"/>
  <c r="K19" i="70"/>
  <c r="K18" i="70"/>
  <c r="K17" i="70"/>
  <c r="K16" i="70"/>
  <c r="K15" i="70"/>
  <c r="K14" i="70"/>
  <c r="K13" i="70"/>
  <c r="K12" i="70"/>
  <c r="K11" i="70"/>
  <c r="K10" i="70"/>
  <c r="K9" i="70"/>
  <c r="K8" i="70"/>
  <c r="K7" i="70"/>
  <c r="K6" i="70"/>
  <c r="K5" i="70"/>
  <c r="K4" i="70"/>
  <c r="K3" i="70"/>
  <c r="K2" i="70"/>
  <c r="K22" i="33" l="1"/>
  <c r="L1522" i="70" s="1"/>
  <c r="K6" i="31"/>
  <c r="L1039" i="70" s="1"/>
  <c r="K15" i="34"/>
  <c r="L1490" i="70" s="1"/>
  <c r="K23" i="34"/>
  <c r="L1498" i="70" s="1"/>
  <c r="N17" i="34"/>
  <c r="O1492" i="70" s="1"/>
  <c r="K30" i="31"/>
  <c r="L1063" i="70" s="1"/>
  <c r="K14" i="31"/>
  <c r="L1047" i="70" s="1"/>
  <c r="K13" i="33"/>
  <c r="L1513" i="70" s="1"/>
  <c r="K17" i="33"/>
  <c r="L1517" i="70" s="1"/>
  <c r="M1517" i="70"/>
  <c r="K5" i="33"/>
  <c r="M1505" i="70"/>
  <c r="K21" i="33"/>
  <c r="L1521" i="70" s="1"/>
  <c r="M1521" i="70"/>
  <c r="K10" i="33"/>
  <c r="L1510" i="70" s="1"/>
  <c r="M1510" i="70"/>
  <c r="L1524" i="70"/>
  <c r="M1524" i="70"/>
  <c r="K23" i="33"/>
  <c r="L1523" i="70" s="1"/>
  <c r="M1523" i="70"/>
  <c r="K18" i="33"/>
  <c r="L1518" i="70" s="1"/>
  <c r="M1518" i="70"/>
  <c r="K12" i="33"/>
  <c r="L1512" i="70" s="1"/>
  <c r="M1512" i="70"/>
  <c r="K15" i="33"/>
  <c r="L1515" i="70" s="1"/>
  <c r="M1515" i="70"/>
  <c r="K6" i="33"/>
  <c r="L1506" i="70" s="1"/>
  <c r="M1506" i="70"/>
  <c r="K8" i="33"/>
  <c r="L1508" i="70" s="1"/>
  <c r="M1508" i="70"/>
  <c r="K16" i="33"/>
  <c r="L1516" i="70" s="1"/>
  <c r="M1516" i="70"/>
  <c r="K19" i="33"/>
  <c r="L1519" i="70" s="1"/>
  <c r="M1519" i="70"/>
  <c r="K6" i="34"/>
  <c r="L1481" i="70" s="1"/>
  <c r="M1481" i="70"/>
  <c r="K14" i="34"/>
  <c r="L1489" i="70" s="1"/>
  <c r="M1489" i="70"/>
  <c r="K22" i="34"/>
  <c r="L1497" i="70" s="1"/>
  <c r="M1497" i="70"/>
  <c r="N18" i="34"/>
  <c r="O1493" i="70" s="1"/>
  <c r="K13" i="34"/>
  <c r="L1488" i="70" s="1"/>
  <c r="K21" i="34"/>
  <c r="L1496" i="70" s="1"/>
  <c r="N7" i="34"/>
  <c r="O1482" i="70" s="1"/>
  <c r="N23" i="34"/>
  <c r="O1498" i="70" s="1"/>
  <c r="K8" i="34"/>
  <c r="L1483" i="70" s="1"/>
  <c r="M1483" i="70"/>
  <c r="K16" i="34"/>
  <c r="L1491" i="70" s="1"/>
  <c r="M1491" i="70"/>
  <c r="K24" i="34"/>
  <c r="L1499" i="70" s="1"/>
  <c r="M1499" i="70"/>
  <c r="N8" i="34"/>
  <c r="O1483" i="70" s="1"/>
  <c r="N24" i="34"/>
  <c r="O1499" i="70" s="1"/>
  <c r="K9" i="34"/>
  <c r="L1484" i="70" s="1"/>
  <c r="M1484" i="70"/>
  <c r="K17" i="34"/>
  <c r="L1492" i="70" s="1"/>
  <c r="M1492" i="70"/>
  <c r="K25" i="34"/>
  <c r="L1500" i="70" s="1"/>
  <c r="M1500" i="70"/>
  <c r="N9" i="34"/>
  <c r="O1484" i="70" s="1"/>
  <c r="N25" i="34"/>
  <c r="O1500" i="70" s="1"/>
  <c r="K10" i="34"/>
  <c r="L1485" i="70" s="1"/>
  <c r="M1485" i="70"/>
  <c r="K18" i="34"/>
  <c r="L1493" i="70" s="1"/>
  <c r="M1493" i="70"/>
  <c r="N10" i="34"/>
  <c r="O1485" i="70" s="1"/>
  <c r="N26" i="34"/>
  <c r="O1501" i="70" s="1"/>
  <c r="K5" i="34"/>
  <c r="K11" i="34"/>
  <c r="L1486" i="70" s="1"/>
  <c r="M1486" i="70"/>
  <c r="K19" i="34"/>
  <c r="L1494" i="70" s="1"/>
  <c r="M1494" i="70"/>
  <c r="N15" i="34"/>
  <c r="O1490" i="70" s="1"/>
  <c r="K29" i="34"/>
  <c r="L1504" i="70" s="1"/>
  <c r="K12" i="34"/>
  <c r="L1487" i="70" s="1"/>
  <c r="M1487" i="70"/>
  <c r="K20" i="34"/>
  <c r="L1495" i="70" s="1"/>
  <c r="M1495" i="70"/>
  <c r="N16" i="34"/>
  <c r="O1491" i="70" s="1"/>
  <c r="W1" i="81"/>
  <c r="X26" i="81"/>
  <c r="X1282" i="70"/>
  <c r="AD1282" i="70" s="1"/>
  <c r="X30" i="81"/>
  <c r="X1286" i="70"/>
  <c r="AD1286" i="70" s="1"/>
  <c r="X31" i="81"/>
  <c r="X1287" i="70"/>
  <c r="AD1287" i="70" s="1"/>
  <c r="X13" i="81"/>
  <c r="X1269" i="70"/>
  <c r="AD1269" i="70" s="1"/>
  <c r="X28" i="81"/>
  <c r="X1284" i="70"/>
  <c r="AD1284" i="70" s="1"/>
  <c r="X38" i="81"/>
  <c r="X1294" i="70"/>
  <c r="AD1294" i="70" s="1"/>
  <c r="X40" i="81"/>
  <c r="X1296" i="70"/>
  <c r="AD1296" i="70" s="1"/>
  <c r="X33" i="81"/>
  <c r="X1289" i="70"/>
  <c r="AD1289" i="70" s="1"/>
  <c r="X32" i="81"/>
  <c r="X1288" i="70"/>
  <c r="AD1288" i="70" s="1"/>
  <c r="X24" i="81"/>
  <c r="X1280" i="70"/>
  <c r="AD1280" i="70" s="1"/>
  <c r="X16" i="81"/>
  <c r="X1272" i="70"/>
  <c r="AD1272" i="70" s="1"/>
  <c r="X12" i="81"/>
  <c r="X1268" i="70"/>
  <c r="AD1268" i="70" s="1"/>
  <c r="X17" i="81"/>
  <c r="X1273" i="70"/>
  <c r="AD1273" i="70" s="1"/>
  <c r="X25" i="81"/>
  <c r="X1281" i="70"/>
  <c r="AD1281" i="70" s="1"/>
  <c r="X37" i="81"/>
  <c r="X1293" i="70"/>
  <c r="AD1293" i="70" s="1"/>
  <c r="X29" i="81"/>
  <c r="X1285" i="70"/>
  <c r="AD1285" i="70" s="1"/>
  <c r="X15" i="81"/>
  <c r="X1271" i="70"/>
  <c r="AD1271" i="70" s="1"/>
  <c r="X34" i="81"/>
  <c r="X1290" i="70"/>
  <c r="AD1290" i="70" s="1"/>
  <c r="X10" i="81"/>
  <c r="X1266" i="70"/>
  <c r="AD1266" i="70" s="1"/>
  <c r="X19" i="81"/>
  <c r="X1275" i="70"/>
  <c r="AD1275" i="70" s="1"/>
  <c r="Y1261" i="70"/>
  <c r="Z5" i="81"/>
  <c r="AB5" i="81"/>
  <c r="AC1261" i="70" s="1"/>
  <c r="Y5" i="81"/>
  <c r="X20" i="81"/>
  <c r="X1276" i="70"/>
  <c r="AD1276" i="70" s="1"/>
  <c r="X22" i="81"/>
  <c r="X1278" i="70"/>
  <c r="AD1278" i="70" s="1"/>
  <c r="X36" i="81"/>
  <c r="X1292" i="70"/>
  <c r="AD1292" i="70" s="1"/>
  <c r="X23" i="81"/>
  <c r="X1279" i="70"/>
  <c r="AD1279" i="70" s="1"/>
  <c r="X11" i="81"/>
  <c r="X1267" i="70"/>
  <c r="AD1267" i="70" s="1"/>
  <c r="X18" i="81"/>
  <c r="X1274" i="70"/>
  <c r="AD1274" i="70" s="1"/>
  <c r="X21" i="81"/>
  <c r="X1277" i="70"/>
  <c r="AD1277" i="70" s="1"/>
  <c r="X27" i="81"/>
  <c r="X1283" i="70"/>
  <c r="AD1283" i="70" s="1"/>
  <c r="X14" i="81"/>
  <c r="X1270" i="70"/>
  <c r="AD1270" i="70" s="1"/>
  <c r="X35" i="81"/>
  <c r="X1291" i="70"/>
  <c r="AD1291" i="70" s="1"/>
  <c r="X9" i="81"/>
  <c r="X1265" i="70"/>
  <c r="AD1265" i="70" s="1"/>
  <c r="X41" i="81"/>
  <c r="X1297" i="70"/>
  <c r="AD1297" i="70" s="1"/>
  <c r="X8" i="81"/>
  <c r="X1264" i="70"/>
  <c r="AD1264" i="70" s="1"/>
  <c r="X7" i="81"/>
  <c r="X1263" i="70"/>
  <c r="AD1263" i="70" s="1"/>
  <c r="X39" i="81"/>
  <c r="X1295" i="70"/>
  <c r="AD1295" i="70" s="1"/>
  <c r="X6" i="81"/>
  <c r="X1262" i="70"/>
  <c r="AD1262" i="70" s="1"/>
  <c r="K7" i="31"/>
  <c r="L1040" i="70" s="1"/>
  <c r="M1040" i="70"/>
  <c r="K15" i="31"/>
  <c r="L1048" i="70" s="1"/>
  <c r="M1048" i="70"/>
  <c r="K23" i="31"/>
  <c r="L1056" i="70" s="1"/>
  <c r="M1056" i="70"/>
  <c r="K31" i="31"/>
  <c r="L1064" i="70" s="1"/>
  <c r="M1064" i="70"/>
  <c r="K39" i="31"/>
  <c r="L1072" i="70" s="1"/>
  <c r="M1072" i="70"/>
  <c r="K47" i="31"/>
  <c r="L1080" i="70" s="1"/>
  <c r="M1080" i="70"/>
  <c r="K9" i="31"/>
  <c r="L1042" i="70" s="1"/>
  <c r="K25" i="31"/>
  <c r="L1058" i="70" s="1"/>
  <c r="K41" i="31"/>
  <c r="L1074" i="70" s="1"/>
  <c r="K8" i="31"/>
  <c r="L1041" i="70" s="1"/>
  <c r="M1041" i="70"/>
  <c r="K16" i="31"/>
  <c r="L1049" i="70" s="1"/>
  <c r="M1049" i="70"/>
  <c r="K24" i="31"/>
  <c r="L1057" i="70" s="1"/>
  <c r="M1057" i="70"/>
  <c r="K32" i="31"/>
  <c r="L1065" i="70" s="1"/>
  <c r="M1065" i="70"/>
  <c r="K40" i="31"/>
  <c r="L1073" i="70" s="1"/>
  <c r="M1073" i="70"/>
  <c r="K48" i="31"/>
  <c r="L1081" i="70" s="1"/>
  <c r="M1081" i="70"/>
  <c r="K10" i="31"/>
  <c r="L1043" i="70" s="1"/>
  <c r="K26" i="31"/>
  <c r="L1059" i="70" s="1"/>
  <c r="K42" i="31"/>
  <c r="L1075" i="70" s="1"/>
  <c r="K49" i="31"/>
  <c r="L1082" i="70" s="1"/>
  <c r="M1082" i="70"/>
  <c r="R1" i="31"/>
  <c r="S1038" i="70"/>
  <c r="K11" i="31"/>
  <c r="L1044" i="70" s="1"/>
  <c r="M1044" i="70"/>
  <c r="K19" i="31"/>
  <c r="L1052" i="70" s="1"/>
  <c r="M1052" i="70"/>
  <c r="K27" i="31"/>
  <c r="L1060" i="70" s="1"/>
  <c r="M1060" i="70"/>
  <c r="K35" i="31"/>
  <c r="L1068" i="70" s="1"/>
  <c r="M1068" i="70"/>
  <c r="K43" i="31"/>
  <c r="L1076" i="70" s="1"/>
  <c r="M1076" i="70"/>
  <c r="K17" i="31"/>
  <c r="L1050" i="70" s="1"/>
  <c r="K33" i="31"/>
  <c r="L1066" i="70" s="1"/>
  <c r="K12" i="31"/>
  <c r="L1045" i="70" s="1"/>
  <c r="M1045" i="70"/>
  <c r="K20" i="31"/>
  <c r="L1053" i="70" s="1"/>
  <c r="M1053" i="70"/>
  <c r="K28" i="31"/>
  <c r="L1061" i="70" s="1"/>
  <c r="M1061" i="70"/>
  <c r="K36" i="31"/>
  <c r="L1069" i="70" s="1"/>
  <c r="M1069" i="70"/>
  <c r="K44" i="31"/>
  <c r="L1077" i="70" s="1"/>
  <c r="M1077" i="70"/>
  <c r="K18" i="31"/>
  <c r="L1051" i="70" s="1"/>
  <c r="K34" i="31"/>
  <c r="L1067" i="70" s="1"/>
  <c r="K5" i="31"/>
  <c r="L1038" i="70" s="1"/>
  <c r="K21" i="31"/>
  <c r="L1054" i="70" s="1"/>
  <c r="K37" i="31"/>
  <c r="L1070" i="70" s="1"/>
  <c r="Q1" i="31"/>
  <c r="K50" i="31"/>
  <c r="L1083" i="70" s="1"/>
  <c r="M1083" i="70"/>
  <c r="K51" i="31"/>
  <c r="L1084" i="70" s="1"/>
  <c r="M1084" i="70"/>
  <c r="K54" i="31"/>
  <c r="L1087" i="70" s="1"/>
  <c r="K52" i="31"/>
  <c r="L1085" i="70" s="1"/>
  <c r="M1085" i="70"/>
  <c r="N21" i="31"/>
  <c r="O1054" i="70" s="1"/>
  <c r="N42" i="31"/>
  <c r="O1075" i="70" s="1"/>
  <c r="N14" i="31"/>
  <c r="O1047" i="70" s="1"/>
  <c r="N37" i="31"/>
  <c r="O1070" i="70" s="1"/>
  <c r="N18" i="31"/>
  <c r="O1051" i="70" s="1"/>
  <c r="N38" i="31"/>
  <c r="O1071" i="70" s="1"/>
  <c r="N22" i="31"/>
  <c r="O1055" i="70" s="1"/>
  <c r="N45" i="31"/>
  <c r="O1078" i="70" s="1"/>
  <c r="N5" i="31"/>
  <c r="O1038" i="70" s="1"/>
  <c r="N26" i="31"/>
  <c r="O1059" i="70" s="1"/>
  <c r="N46" i="31"/>
  <c r="O1079" i="70" s="1"/>
  <c r="N6" i="31"/>
  <c r="O1039" i="70" s="1"/>
  <c r="N29" i="31"/>
  <c r="O1062" i="70" s="1"/>
  <c r="N50" i="31"/>
  <c r="O1083" i="70" s="1"/>
  <c r="N10" i="31"/>
  <c r="O1043" i="70" s="1"/>
  <c r="N30" i="31"/>
  <c r="O1063" i="70" s="1"/>
  <c r="N53" i="31"/>
  <c r="O1086" i="70" s="1"/>
  <c r="N13" i="31"/>
  <c r="O1046" i="70" s="1"/>
  <c r="N34" i="31"/>
  <c r="O1067" i="70" s="1"/>
  <c r="N54" i="31"/>
  <c r="O1087" i="70" s="1"/>
  <c r="N11" i="34"/>
  <c r="O1486" i="70" s="1"/>
  <c r="N19" i="34"/>
  <c r="O1494" i="70" s="1"/>
  <c r="N27" i="34"/>
  <c r="O1502" i="70" s="1"/>
  <c r="N12" i="34"/>
  <c r="O1487" i="70" s="1"/>
  <c r="N20" i="34"/>
  <c r="O1495" i="70" s="1"/>
  <c r="N28" i="34"/>
  <c r="O1503" i="70" s="1"/>
  <c r="N5" i="34"/>
  <c r="O1480" i="70" s="1"/>
  <c r="N13" i="34"/>
  <c r="O1488" i="70" s="1"/>
  <c r="N21" i="34"/>
  <c r="O1496" i="70" s="1"/>
  <c r="N29" i="34"/>
  <c r="O1504" i="70" s="1"/>
  <c r="N6" i="34"/>
  <c r="O1481" i="70" s="1"/>
  <c r="N14" i="34"/>
  <c r="O1489" i="70" s="1"/>
  <c r="S1" i="31"/>
  <c r="L1" i="31"/>
  <c r="J1" i="31"/>
  <c r="N7" i="31"/>
  <c r="N15" i="31"/>
  <c r="O1048" i="70" s="1"/>
  <c r="N23" i="31"/>
  <c r="O1056" i="70" s="1"/>
  <c r="N31" i="31"/>
  <c r="O1064" i="70" s="1"/>
  <c r="N39" i="31"/>
  <c r="O1072" i="70" s="1"/>
  <c r="N47" i="31"/>
  <c r="O1080" i="70" s="1"/>
  <c r="N8" i="31"/>
  <c r="O1041" i="70" s="1"/>
  <c r="N16" i="31"/>
  <c r="O1049" i="70" s="1"/>
  <c r="N24" i="31"/>
  <c r="O1057" i="70" s="1"/>
  <c r="N32" i="31"/>
  <c r="O1065" i="70" s="1"/>
  <c r="N40" i="31"/>
  <c r="O1073" i="70" s="1"/>
  <c r="N48" i="31"/>
  <c r="O1081" i="70" s="1"/>
  <c r="N9" i="31"/>
  <c r="O1042" i="70" s="1"/>
  <c r="N17" i="31"/>
  <c r="O1050" i="70" s="1"/>
  <c r="N25" i="31"/>
  <c r="O1058" i="70" s="1"/>
  <c r="N33" i="31"/>
  <c r="O1066" i="70" s="1"/>
  <c r="N41" i="31"/>
  <c r="O1074" i="70" s="1"/>
  <c r="N49" i="31"/>
  <c r="O1082" i="70" s="1"/>
  <c r="N11" i="31"/>
  <c r="O1044" i="70" s="1"/>
  <c r="N19" i="31"/>
  <c r="O1052" i="70" s="1"/>
  <c r="N27" i="31"/>
  <c r="O1060" i="70" s="1"/>
  <c r="N35" i="31"/>
  <c r="O1068" i="70" s="1"/>
  <c r="N43" i="31"/>
  <c r="O1076" i="70" s="1"/>
  <c r="N51" i="31"/>
  <c r="O1084" i="70" s="1"/>
  <c r="N12" i="31"/>
  <c r="O1045" i="70" s="1"/>
  <c r="N20" i="31"/>
  <c r="O1053" i="70" s="1"/>
  <c r="N28" i="31"/>
  <c r="O1061" i="70" s="1"/>
  <c r="N36" i="31"/>
  <c r="O1069" i="70" s="1"/>
  <c r="N44" i="31"/>
  <c r="O1077" i="70" s="1"/>
  <c r="N12" i="33"/>
  <c r="O1512" i="70" s="1"/>
  <c r="N15" i="33"/>
  <c r="O1515" i="70" s="1"/>
  <c r="N8" i="33"/>
  <c r="O1508" i="70" s="1"/>
  <c r="N7" i="33"/>
  <c r="O1507" i="70" s="1"/>
  <c r="N16" i="33"/>
  <c r="O1516" i="70" s="1"/>
  <c r="N19" i="33"/>
  <c r="O1519" i="70" s="1"/>
  <c r="N6" i="33"/>
  <c r="O1506" i="70" s="1"/>
  <c r="N13" i="33"/>
  <c r="O1513" i="70" s="1"/>
  <c r="N11" i="33"/>
  <c r="O1511" i="70" s="1"/>
  <c r="N20" i="33"/>
  <c r="O1520" i="70" s="1"/>
  <c r="N22" i="33"/>
  <c r="O1522" i="70" s="1"/>
  <c r="N17" i="33"/>
  <c r="O1517" i="70" s="1"/>
  <c r="N14" i="33"/>
  <c r="O1514" i="70" s="1"/>
  <c r="N5" i="33"/>
  <c r="O1505" i="70" s="1"/>
  <c r="N21" i="33"/>
  <c r="O1521" i="70" s="1"/>
  <c r="N9" i="33"/>
  <c r="O1509" i="70" s="1"/>
  <c r="N10" i="33"/>
  <c r="O1510" i="70" s="1"/>
  <c r="N24" i="33"/>
  <c r="O1524" i="70" s="1"/>
  <c r="N23" i="33"/>
  <c r="O1523" i="70" s="1"/>
  <c r="L1505" i="70" l="1"/>
  <c r="K1" i="33"/>
  <c r="L1480" i="70"/>
  <c r="K1" i="34"/>
  <c r="Y1271" i="70"/>
  <c r="Y15" i="81"/>
  <c r="Z1271" i="70" s="1"/>
  <c r="AB15" i="81"/>
  <c r="AC1271" i="70" s="1"/>
  <c r="Z15" i="81"/>
  <c r="Y1281" i="70"/>
  <c r="AB25" i="81"/>
  <c r="AC1281" i="70" s="1"/>
  <c r="Y25" i="81"/>
  <c r="Z1281" i="70" s="1"/>
  <c r="Z25" i="81"/>
  <c r="Y1294" i="70"/>
  <c r="Y38" i="81"/>
  <c r="Z1294" i="70" s="1"/>
  <c r="AB38" i="81"/>
  <c r="AC1294" i="70" s="1"/>
  <c r="Z38" i="81"/>
  <c r="Y1262" i="70"/>
  <c r="Z6" i="81"/>
  <c r="AB6" i="81"/>
  <c r="AC1262" i="70" s="1"/>
  <c r="Y6" i="81"/>
  <c r="Z1262" i="70" s="1"/>
  <c r="Y1272" i="70"/>
  <c r="Y16" i="81"/>
  <c r="Z1272" i="70" s="1"/>
  <c r="AB16" i="81"/>
  <c r="AC1272" i="70" s="1"/>
  <c r="Z16" i="81"/>
  <c r="Y1279" i="70"/>
  <c r="AB23" i="81"/>
  <c r="AC1279" i="70" s="1"/>
  <c r="Z23" i="81"/>
  <c r="Y23" i="81"/>
  <c r="Z1279" i="70" s="1"/>
  <c r="Z1261" i="70"/>
  <c r="Y1266" i="70"/>
  <c r="Y10" i="81"/>
  <c r="Z1266" i="70" s="1"/>
  <c r="AB10" i="81"/>
  <c r="AC1266" i="70" s="1"/>
  <c r="Z10" i="81"/>
  <c r="Y1289" i="70"/>
  <c r="Y33" i="81"/>
  <c r="Z1289" i="70" s="1"/>
  <c r="Z33" i="81"/>
  <c r="AB33" i="81"/>
  <c r="AC1289" i="70" s="1"/>
  <c r="Z31" i="81"/>
  <c r="AB31" i="81"/>
  <c r="AC1287" i="70" s="1"/>
  <c r="Y31" i="81"/>
  <c r="Z1287" i="70" s="1"/>
  <c r="Y1287" i="70"/>
  <c r="Y1275" i="70"/>
  <c r="AB19" i="81"/>
  <c r="AC1275" i="70" s="1"/>
  <c r="Y19" i="81"/>
  <c r="Z1275" i="70" s="1"/>
  <c r="Z19" i="81"/>
  <c r="Y1297" i="70"/>
  <c r="AB41" i="81"/>
  <c r="AC1297" i="70" s="1"/>
  <c r="Y41" i="81"/>
  <c r="Z1297" i="70" s="1"/>
  <c r="Z41" i="81"/>
  <c r="Y1276" i="70"/>
  <c r="AB20" i="81"/>
  <c r="AC1276" i="70" s="1"/>
  <c r="Z20" i="81"/>
  <c r="Y20" i="81"/>
  <c r="Z1276" i="70" s="1"/>
  <c r="AB17" i="81"/>
  <c r="AC1273" i="70" s="1"/>
  <c r="Y17" i="81"/>
  <c r="Z1273" i="70" s="1"/>
  <c r="Y1273" i="70"/>
  <c r="Z17" i="81"/>
  <c r="Y1284" i="70"/>
  <c r="Y28" i="81"/>
  <c r="Z1284" i="70" s="1"/>
  <c r="Z28" i="81"/>
  <c r="AB28" i="81"/>
  <c r="AC1284" i="70" s="1"/>
  <c r="Y1278" i="70"/>
  <c r="AB22" i="81"/>
  <c r="AC1278" i="70" s="1"/>
  <c r="Y22" i="81"/>
  <c r="Z1278" i="70" s="1"/>
  <c r="Z22" i="81"/>
  <c r="Y1292" i="70"/>
  <c r="AB36" i="81"/>
  <c r="AC1292" i="70" s="1"/>
  <c r="Z36" i="81"/>
  <c r="Y36" i="81"/>
  <c r="Z1292" i="70" s="1"/>
  <c r="X1" i="81"/>
  <c r="Y1286" i="70"/>
  <c r="Z30" i="81"/>
  <c r="Y30" i="81"/>
  <c r="Z1286" i="70" s="1"/>
  <c r="AB30" i="81"/>
  <c r="AC1286" i="70" s="1"/>
  <c r="Y1267" i="70"/>
  <c r="Z11" i="81"/>
  <c r="AB11" i="81"/>
  <c r="AC1267" i="70" s="1"/>
  <c r="Y11" i="81"/>
  <c r="Z1267" i="70" s="1"/>
  <c r="Y1285" i="70"/>
  <c r="AB29" i="81"/>
  <c r="AC1285" i="70" s="1"/>
  <c r="Z29" i="81"/>
  <c r="Y29" i="81"/>
  <c r="Z1285" i="70" s="1"/>
  <c r="Y1265" i="70"/>
  <c r="AB9" i="81"/>
  <c r="AC1265" i="70" s="1"/>
  <c r="Y9" i="81"/>
  <c r="Z1265" i="70" s="1"/>
  <c r="Z9" i="81"/>
  <c r="Y1270" i="70"/>
  <c r="Z14" i="81"/>
  <c r="AB14" i="81"/>
  <c r="AC1270" i="70" s="1"/>
  <c r="Y14" i="81"/>
  <c r="Z1270" i="70" s="1"/>
  <c r="Y1274" i="70"/>
  <c r="Z18" i="81"/>
  <c r="Y18" i="81"/>
  <c r="Z1274" i="70" s="1"/>
  <c r="AB18" i="81"/>
  <c r="AC1274" i="70" s="1"/>
  <c r="AA1261" i="70"/>
  <c r="AA5" i="81"/>
  <c r="AB1261" i="70" s="1"/>
  <c r="Y1293" i="70"/>
  <c r="Z37" i="81"/>
  <c r="Y37" i="81"/>
  <c r="Z1293" i="70" s="1"/>
  <c r="AB37" i="81"/>
  <c r="AC1293" i="70" s="1"/>
  <c r="Y1268" i="70"/>
  <c r="Z12" i="81"/>
  <c r="AB12" i="81"/>
  <c r="AC1268" i="70" s="1"/>
  <c r="Y12" i="81"/>
  <c r="Z1268" i="70" s="1"/>
  <c r="Y1269" i="70"/>
  <c r="Y13" i="81"/>
  <c r="Z1269" i="70" s="1"/>
  <c r="Z13" i="81"/>
  <c r="AB13" i="81"/>
  <c r="AC1269" i="70" s="1"/>
  <c r="Y1264" i="70"/>
  <c r="Y8" i="81"/>
  <c r="Z1264" i="70" s="1"/>
  <c r="Z8" i="81"/>
  <c r="AB8" i="81"/>
  <c r="AC1264" i="70" s="1"/>
  <c r="Y1290" i="70"/>
  <c r="Z34" i="81"/>
  <c r="AB34" i="81"/>
  <c r="AC1290" i="70" s="1"/>
  <c r="Y34" i="81"/>
  <c r="Z1290" i="70" s="1"/>
  <c r="Y1280" i="70"/>
  <c r="Z24" i="81"/>
  <c r="Y24" i="81"/>
  <c r="Z1280" i="70" s="1"/>
  <c r="AB24" i="81"/>
  <c r="AC1280" i="70" s="1"/>
  <c r="Y1282" i="70"/>
  <c r="AB26" i="81"/>
  <c r="AC1282" i="70" s="1"/>
  <c r="Y26" i="81"/>
  <c r="Z1282" i="70" s="1"/>
  <c r="Z26" i="81"/>
  <c r="Y1288" i="70"/>
  <c r="AB32" i="81"/>
  <c r="AC1288" i="70" s="1"/>
  <c r="Y32" i="81"/>
  <c r="Z1288" i="70" s="1"/>
  <c r="Z32" i="81"/>
  <c r="Y1277" i="70"/>
  <c r="AB21" i="81"/>
  <c r="AC1277" i="70" s="1"/>
  <c r="Z21" i="81"/>
  <c r="Y21" i="81"/>
  <c r="Z1277" i="70" s="1"/>
  <c r="Y1295" i="70"/>
  <c r="Y39" i="81"/>
  <c r="Z1295" i="70" s="1"/>
  <c r="AB39" i="81"/>
  <c r="AC1295" i="70" s="1"/>
  <c r="Z39" i="81"/>
  <c r="Y1263" i="70"/>
  <c r="Y7" i="81"/>
  <c r="Z1263" i="70" s="1"/>
  <c r="Z7" i="81"/>
  <c r="AB7" i="81"/>
  <c r="AC1263" i="70" s="1"/>
  <c r="Y1291" i="70"/>
  <c r="AB35" i="81"/>
  <c r="AC1291" i="70" s="1"/>
  <c r="Z35" i="81"/>
  <c r="Y35" i="81"/>
  <c r="Z1291" i="70" s="1"/>
  <c r="Y1283" i="70"/>
  <c r="Y27" i="81"/>
  <c r="Z1283" i="70" s="1"/>
  <c r="AB27" i="81"/>
  <c r="AC1283" i="70" s="1"/>
  <c r="Z27" i="81"/>
  <c r="Y1296" i="70"/>
  <c r="AB40" i="81"/>
  <c r="AC1296" i="70" s="1"/>
  <c r="Z40" i="81"/>
  <c r="Y40" i="81"/>
  <c r="Z1296" i="70" s="1"/>
  <c r="K1" i="31"/>
  <c r="O36" i="31"/>
  <c r="O1040" i="70"/>
  <c r="O5" i="31"/>
  <c r="P1038" i="70" s="1"/>
  <c r="O6" i="31"/>
  <c r="O24" i="33"/>
  <c r="O16" i="33"/>
  <c r="O8" i="33"/>
  <c r="O17" i="33"/>
  <c r="O23" i="33"/>
  <c r="O15" i="33"/>
  <c r="O7" i="33"/>
  <c r="O10" i="33"/>
  <c r="O22" i="33"/>
  <c r="O14" i="33"/>
  <c r="O6" i="33"/>
  <c r="O11" i="33"/>
  <c r="O21" i="33"/>
  <c r="O13" i="33"/>
  <c r="O5" i="33"/>
  <c r="O18" i="33"/>
  <c r="O9" i="33"/>
  <c r="O20" i="33"/>
  <c r="O12" i="33"/>
  <c r="O19" i="33"/>
  <c r="O29" i="34"/>
  <c r="O21" i="34"/>
  <c r="O13" i="34"/>
  <c r="O5" i="34"/>
  <c r="O25" i="34"/>
  <c r="O23" i="34"/>
  <c r="O28" i="34"/>
  <c r="O20" i="34"/>
  <c r="O12" i="34"/>
  <c r="O17" i="34"/>
  <c r="O24" i="34"/>
  <c r="O15" i="34"/>
  <c r="O27" i="34"/>
  <c r="O19" i="34"/>
  <c r="O11" i="34"/>
  <c r="O9" i="34"/>
  <c r="O16" i="34"/>
  <c r="O7" i="34"/>
  <c r="O26" i="34"/>
  <c r="O18" i="34"/>
  <c r="O10" i="34"/>
  <c r="O8" i="34"/>
  <c r="O22" i="34"/>
  <c r="O14" i="34"/>
  <c r="O6" i="34"/>
  <c r="O53" i="31"/>
  <c r="O25" i="31"/>
  <c r="O52" i="31"/>
  <c r="O33" i="31"/>
  <c r="O24" i="31"/>
  <c r="O23" i="31"/>
  <c r="O40" i="31"/>
  <c r="O17" i="31"/>
  <c r="O43" i="31"/>
  <c r="O13" i="31"/>
  <c r="O22" i="31"/>
  <c r="O31" i="31"/>
  <c r="O49" i="31"/>
  <c r="O35" i="31"/>
  <c r="O51" i="31"/>
  <c r="O20" i="31"/>
  <c r="O26" i="31"/>
  <c r="O54" i="31"/>
  <c r="N1" i="31"/>
  <c r="O50" i="31"/>
  <c r="O14" i="31"/>
  <c r="O41" i="31"/>
  <c r="O11" i="31"/>
  <c r="O21" i="31"/>
  <c r="O30" i="31"/>
  <c r="O39" i="31"/>
  <c r="O10" i="31"/>
  <c r="O12" i="31"/>
  <c r="O28" i="31"/>
  <c r="O16" i="31"/>
  <c r="O37" i="31"/>
  <c r="O46" i="31"/>
  <c r="O9" i="31"/>
  <c r="O48" i="31"/>
  <c r="O45" i="31"/>
  <c r="O34" i="31"/>
  <c r="O27" i="31"/>
  <c r="O19" i="31"/>
  <c r="O7" i="31"/>
  <c r="O42" i="31"/>
  <c r="O44" i="31"/>
  <c r="O15" i="31"/>
  <c r="O32" i="31"/>
  <c r="O29" i="31"/>
  <c r="O38" i="31"/>
  <c r="O47" i="31"/>
  <c r="O18" i="31"/>
  <c r="O8" i="31"/>
  <c r="B23" i="40"/>
  <c r="P12" i="33" l="1"/>
  <c r="P1512" i="70"/>
  <c r="P7" i="33"/>
  <c r="P1507" i="70"/>
  <c r="P20" i="33"/>
  <c r="P1520" i="70"/>
  <c r="P9" i="33"/>
  <c r="P1509" i="70"/>
  <c r="P21" i="33"/>
  <c r="P1521" i="70"/>
  <c r="P15" i="33"/>
  <c r="P1515" i="70"/>
  <c r="P16" i="33"/>
  <c r="P1516" i="70"/>
  <c r="P23" i="33"/>
  <c r="P1523" i="70"/>
  <c r="P17" i="33"/>
  <c r="P1517" i="70"/>
  <c r="P6" i="33"/>
  <c r="P1506" i="70"/>
  <c r="P18" i="33"/>
  <c r="P1518" i="70"/>
  <c r="P24" i="33"/>
  <c r="P1524" i="70"/>
  <c r="P19" i="33"/>
  <c r="P1519" i="70"/>
  <c r="P11" i="33"/>
  <c r="P1511" i="70"/>
  <c r="P8" i="33"/>
  <c r="P1508" i="70"/>
  <c r="P14" i="33"/>
  <c r="P1514" i="70"/>
  <c r="P5" i="33"/>
  <c r="P1505" i="70"/>
  <c r="P22" i="33"/>
  <c r="P1522" i="70"/>
  <c r="P13" i="33"/>
  <c r="P1513" i="70"/>
  <c r="P10" i="33"/>
  <c r="P1510" i="70"/>
  <c r="P16" i="34"/>
  <c r="P1491" i="70"/>
  <c r="P20" i="34"/>
  <c r="P1495" i="70"/>
  <c r="P19" i="34"/>
  <c r="P1494" i="70"/>
  <c r="P12" i="34"/>
  <c r="P1487" i="70"/>
  <c r="P11" i="34"/>
  <c r="P1486" i="70"/>
  <c r="P23" i="34"/>
  <c r="P1498" i="70"/>
  <c r="P25" i="34"/>
  <c r="P1500" i="70"/>
  <c r="P18" i="34"/>
  <c r="P1493" i="70"/>
  <c r="P5" i="34"/>
  <c r="P1480" i="70"/>
  <c r="P6" i="34"/>
  <c r="P1481" i="70"/>
  <c r="P9" i="34"/>
  <c r="P1484" i="70"/>
  <c r="P28" i="34"/>
  <c r="P1503" i="70"/>
  <c r="P8" i="34"/>
  <c r="P1483" i="70"/>
  <c r="P10" i="34"/>
  <c r="P1485" i="70"/>
  <c r="P13" i="34"/>
  <c r="P1488" i="70"/>
  <c r="P29" i="34"/>
  <c r="P1504" i="70"/>
  <c r="P14" i="34"/>
  <c r="P1489" i="70"/>
  <c r="P22" i="34"/>
  <c r="P1497" i="70"/>
  <c r="P27" i="34"/>
  <c r="P1502" i="70"/>
  <c r="P15" i="34"/>
  <c r="P1490" i="70"/>
  <c r="P26" i="34"/>
  <c r="P1501" i="70"/>
  <c r="P24" i="34"/>
  <c r="P1499" i="70"/>
  <c r="P7" i="34"/>
  <c r="P1482" i="70"/>
  <c r="P17" i="34"/>
  <c r="P1492" i="70"/>
  <c r="P21" i="34"/>
  <c r="P1496" i="70"/>
  <c r="AA21" i="81"/>
  <c r="AB1277" i="70" s="1"/>
  <c r="AA1277" i="70"/>
  <c r="AA34" i="81"/>
  <c r="AB1290" i="70" s="1"/>
  <c r="AA1290" i="70"/>
  <c r="AA23" i="81"/>
  <c r="AB1279" i="70" s="1"/>
  <c r="AA1279" i="70"/>
  <c r="AA7" i="81"/>
  <c r="AB1263" i="70" s="1"/>
  <c r="AA1263" i="70"/>
  <c r="AA25" i="81"/>
  <c r="AB1281" i="70" s="1"/>
  <c r="AA1281" i="70"/>
  <c r="AA1293" i="70"/>
  <c r="AA37" i="81"/>
  <c r="AB1293" i="70" s="1"/>
  <c r="AA1285" i="70"/>
  <c r="AA29" i="81"/>
  <c r="AB1285" i="70" s="1"/>
  <c r="AA22" i="81"/>
  <c r="AB1278" i="70" s="1"/>
  <c r="AA1278" i="70"/>
  <c r="AA17" i="81"/>
  <c r="AB1273" i="70" s="1"/>
  <c r="AA1273" i="70"/>
  <c r="AA41" i="81"/>
  <c r="AB1297" i="70" s="1"/>
  <c r="AA1297" i="70"/>
  <c r="AA1266" i="70"/>
  <c r="AA10" i="81"/>
  <c r="AB1266" i="70" s="1"/>
  <c r="AA6" i="81"/>
  <c r="AB1262" i="70" s="1"/>
  <c r="AA1262" i="70"/>
  <c r="AA39" i="81"/>
  <c r="AB1295" i="70" s="1"/>
  <c r="AA1295" i="70"/>
  <c r="AA30" i="81"/>
  <c r="AB1286" i="70" s="1"/>
  <c r="AA1286" i="70"/>
  <c r="AA32" i="81"/>
  <c r="AB1288" i="70" s="1"/>
  <c r="AA1288" i="70"/>
  <c r="AA8" i="81"/>
  <c r="AB1264" i="70" s="1"/>
  <c r="AA1264" i="70"/>
  <c r="AA16" i="81"/>
  <c r="AB1272" i="70" s="1"/>
  <c r="AA1272" i="70"/>
  <c r="AA38" i="81"/>
  <c r="AB1294" i="70" s="1"/>
  <c r="AA1294" i="70"/>
  <c r="AA15" i="81"/>
  <c r="AB1271" i="70" s="1"/>
  <c r="AA1271" i="70"/>
  <c r="AA14" i="81"/>
  <c r="AB1270" i="70" s="1"/>
  <c r="AA1270" i="70"/>
  <c r="AA40" i="81"/>
  <c r="AB1296" i="70" s="1"/>
  <c r="AA1296" i="70"/>
  <c r="AA1280" i="70"/>
  <c r="AA24" i="81"/>
  <c r="AB1280" i="70" s="1"/>
  <c r="AA12" i="81"/>
  <c r="AB1268" i="70" s="1"/>
  <c r="AA1268" i="70"/>
  <c r="AA9" i="81"/>
  <c r="AB1265" i="70" s="1"/>
  <c r="AA1265" i="70"/>
  <c r="AA31" i="81"/>
  <c r="AB1287" i="70" s="1"/>
  <c r="AA1287" i="70"/>
  <c r="AA19" i="81"/>
  <c r="AB1275" i="70" s="1"/>
  <c r="AA1275" i="70"/>
  <c r="AA1269" i="70"/>
  <c r="AA13" i="81"/>
  <c r="AB1269" i="70" s="1"/>
  <c r="AA35" i="81"/>
  <c r="AB1291" i="70" s="1"/>
  <c r="AA1291" i="70"/>
  <c r="AA27" i="81"/>
  <c r="AB1283" i="70" s="1"/>
  <c r="AA1283" i="70"/>
  <c r="AA26" i="81"/>
  <c r="AB1282" i="70" s="1"/>
  <c r="AA1282" i="70"/>
  <c r="AA18" i="81"/>
  <c r="AB1274" i="70" s="1"/>
  <c r="AA1274" i="70"/>
  <c r="AA11" i="81"/>
  <c r="AB1267" i="70" s="1"/>
  <c r="AA1267" i="70"/>
  <c r="AA36" i="81"/>
  <c r="AB1292" i="70" s="1"/>
  <c r="AA1292" i="70"/>
  <c r="AA1284" i="70"/>
  <c r="AA28" i="81"/>
  <c r="AB1284" i="70" s="1"/>
  <c r="AA20" i="81"/>
  <c r="AB1276" i="70" s="1"/>
  <c r="AA1276" i="70"/>
  <c r="AA33" i="81"/>
  <c r="AB1289" i="70" s="1"/>
  <c r="AA1289" i="70"/>
  <c r="Y1" i="81"/>
  <c r="P5" i="31"/>
  <c r="Q1038" i="70" s="1"/>
  <c r="P43" i="31"/>
  <c r="P1076" i="70"/>
  <c r="P37" i="31"/>
  <c r="P1070" i="70"/>
  <c r="P46" i="31"/>
  <c r="P1079" i="70"/>
  <c r="P20" i="31"/>
  <c r="P1053" i="70"/>
  <c r="P19" i="31"/>
  <c r="P1052" i="70"/>
  <c r="P42" i="31"/>
  <c r="P1075" i="70"/>
  <c r="P53" i="31"/>
  <c r="P1086" i="70"/>
  <c r="P7" i="31"/>
  <c r="P1040" i="70"/>
  <c r="P16" i="31"/>
  <c r="P1049" i="70"/>
  <c r="P40" i="31"/>
  <c r="P1073" i="70"/>
  <c r="P28" i="31"/>
  <c r="P1061" i="70"/>
  <c r="P23" i="31"/>
  <c r="P1056" i="70"/>
  <c r="P49" i="31"/>
  <c r="P1082" i="70"/>
  <c r="P6" i="31"/>
  <c r="P1039" i="70"/>
  <c r="P8" i="31"/>
  <c r="P1041" i="70"/>
  <c r="P21" i="31"/>
  <c r="P1054" i="70"/>
  <c r="P11" i="31"/>
  <c r="P1044" i="70"/>
  <c r="P47" i="31"/>
  <c r="P1080" i="70"/>
  <c r="P51" i="31"/>
  <c r="P1084" i="70"/>
  <c r="P27" i="31"/>
  <c r="P1060" i="70"/>
  <c r="P14" i="31"/>
  <c r="P1047" i="70"/>
  <c r="P34" i="31"/>
  <c r="P1067" i="70"/>
  <c r="P31" i="31"/>
  <c r="P1064" i="70"/>
  <c r="P26" i="31"/>
  <c r="P1059" i="70"/>
  <c r="P18" i="31"/>
  <c r="P1051" i="70"/>
  <c r="P17" i="31"/>
  <c r="P1050" i="70"/>
  <c r="P41" i="31"/>
  <c r="P1074" i="70"/>
  <c r="P38" i="31"/>
  <c r="P1071" i="70"/>
  <c r="P35" i="31"/>
  <c r="P1068" i="70"/>
  <c r="P29" i="31"/>
  <c r="P1062" i="70"/>
  <c r="P12" i="31"/>
  <c r="P1045" i="70"/>
  <c r="P24" i="31"/>
  <c r="P1057" i="70"/>
  <c r="P45" i="31"/>
  <c r="P1078" i="70"/>
  <c r="P10" i="31"/>
  <c r="P1043" i="70"/>
  <c r="P50" i="31"/>
  <c r="P1083" i="70"/>
  <c r="P33" i="31"/>
  <c r="P1066" i="70"/>
  <c r="P15" i="31"/>
  <c r="P1048" i="70"/>
  <c r="P48" i="31"/>
  <c r="P1081" i="70"/>
  <c r="P39" i="31"/>
  <c r="P1072" i="70"/>
  <c r="P52" i="31"/>
  <c r="P1085" i="70"/>
  <c r="P32" i="31"/>
  <c r="P1065" i="70"/>
  <c r="P22" i="31"/>
  <c r="P1055" i="70"/>
  <c r="P44" i="31"/>
  <c r="P1077" i="70"/>
  <c r="P9" i="31"/>
  <c r="P1042" i="70"/>
  <c r="P30" i="31"/>
  <c r="P1063" i="70"/>
  <c r="P54" i="31"/>
  <c r="P1087" i="70"/>
  <c r="P13" i="31"/>
  <c r="P1046" i="70"/>
  <c r="P25" i="31"/>
  <c r="P1058" i="70"/>
  <c r="P36" i="31"/>
  <c r="P1069" i="70"/>
  <c r="T5" i="31"/>
  <c r="U1038" i="70" s="1"/>
  <c r="O1" i="31"/>
  <c r="K551" i="70"/>
  <c r="K550" i="70"/>
  <c r="K549" i="70"/>
  <c r="K548" i="70"/>
  <c r="K547" i="70"/>
  <c r="K546" i="70"/>
  <c r="K545" i="70"/>
  <c r="K544" i="70"/>
  <c r="K543" i="70"/>
  <c r="K542" i="70"/>
  <c r="K541" i="70"/>
  <c r="K540" i="70"/>
  <c r="K539" i="70"/>
  <c r="K538" i="70"/>
  <c r="K537" i="70"/>
  <c r="K536" i="70"/>
  <c r="K535" i="70"/>
  <c r="K534" i="70"/>
  <c r="K533" i="70"/>
  <c r="K532" i="70"/>
  <c r="K531" i="70"/>
  <c r="K530" i="70"/>
  <c r="K529" i="70"/>
  <c r="K528" i="70"/>
  <c r="K527" i="70"/>
  <c r="K526" i="70"/>
  <c r="K525" i="70"/>
  <c r="K524" i="70"/>
  <c r="K523" i="70"/>
  <c r="K522" i="70"/>
  <c r="K521" i="70"/>
  <c r="K520" i="70"/>
  <c r="K519" i="70"/>
  <c r="K518" i="70"/>
  <c r="K517" i="70"/>
  <c r="K516" i="70"/>
  <c r="K515" i="70"/>
  <c r="K514" i="70"/>
  <c r="K513" i="70"/>
  <c r="K512" i="70"/>
  <c r="K511" i="70"/>
  <c r="K510" i="70"/>
  <c r="K509" i="70"/>
  <c r="K508" i="70"/>
  <c r="K507" i="70"/>
  <c r="K506" i="70"/>
  <c r="K505" i="70"/>
  <c r="K504" i="70"/>
  <c r="K503" i="70"/>
  <c r="K502" i="70"/>
  <c r="K501" i="70"/>
  <c r="K500" i="70"/>
  <c r="K499" i="70"/>
  <c r="K498" i="70"/>
  <c r="K497" i="70"/>
  <c r="K496" i="70"/>
  <c r="K495" i="70"/>
  <c r="K494" i="70"/>
  <c r="K493" i="70"/>
  <c r="K492" i="70"/>
  <c r="K491" i="70"/>
  <c r="K490" i="70"/>
  <c r="K489" i="70"/>
  <c r="P1" i="31" l="1"/>
  <c r="T22" i="33"/>
  <c r="Q1522" i="70"/>
  <c r="T11" i="33"/>
  <c r="Q1511" i="70"/>
  <c r="T18" i="33"/>
  <c r="Q1518" i="70"/>
  <c r="T9" i="33"/>
  <c r="Q1509" i="70"/>
  <c r="T5" i="33"/>
  <c r="Q1505" i="70"/>
  <c r="T6" i="33"/>
  <c r="Q1506" i="70"/>
  <c r="T16" i="33"/>
  <c r="Q1516" i="70"/>
  <c r="T20" i="33"/>
  <c r="Q1520" i="70"/>
  <c r="T10" i="33"/>
  <c r="Q1510" i="70"/>
  <c r="T14" i="33"/>
  <c r="Q1514" i="70"/>
  <c r="T19" i="33"/>
  <c r="Q1519" i="70"/>
  <c r="T17" i="33"/>
  <c r="Q1517" i="70"/>
  <c r="T15" i="33"/>
  <c r="Q1515" i="70"/>
  <c r="T7" i="33"/>
  <c r="Q1507" i="70"/>
  <c r="T13" i="33"/>
  <c r="Q1513" i="70"/>
  <c r="T8" i="33"/>
  <c r="Q1508" i="70"/>
  <c r="T24" i="33"/>
  <c r="Q1524" i="70"/>
  <c r="T23" i="33"/>
  <c r="Q1523" i="70"/>
  <c r="T21" i="33"/>
  <c r="Q1521" i="70"/>
  <c r="T12" i="33"/>
  <c r="Q1512" i="70"/>
  <c r="T17" i="34"/>
  <c r="Q1492" i="70"/>
  <c r="T15" i="34"/>
  <c r="Q1490" i="70"/>
  <c r="T29" i="34"/>
  <c r="Q1504" i="70"/>
  <c r="T28" i="34"/>
  <c r="Q1503" i="70"/>
  <c r="T18" i="34"/>
  <c r="Q1493" i="70"/>
  <c r="T12" i="34"/>
  <c r="Q1487" i="70"/>
  <c r="T9" i="34"/>
  <c r="Q1484" i="70"/>
  <c r="T25" i="34"/>
  <c r="Q1500" i="70"/>
  <c r="T19" i="34"/>
  <c r="Q1494" i="70"/>
  <c r="T27" i="34"/>
  <c r="Q1502" i="70"/>
  <c r="T7" i="34"/>
  <c r="Q1482" i="70"/>
  <c r="T24" i="34"/>
  <c r="Q1499" i="70"/>
  <c r="T22" i="34"/>
  <c r="Q1497" i="70"/>
  <c r="T10" i="34"/>
  <c r="Q1485" i="70"/>
  <c r="T6" i="34"/>
  <c r="Q1481" i="70"/>
  <c r="T23" i="34"/>
  <c r="Q1498" i="70"/>
  <c r="T20" i="34"/>
  <c r="Q1495" i="70"/>
  <c r="T13" i="34"/>
  <c r="Q1488" i="70"/>
  <c r="T21" i="34"/>
  <c r="Q1496" i="70"/>
  <c r="T26" i="34"/>
  <c r="Q1501" i="70"/>
  <c r="T14" i="34"/>
  <c r="Q1489" i="70"/>
  <c r="T8" i="34"/>
  <c r="Q1483" i="70"/>
  <c r="T5" i="34"/>
  <c r="Q1480" i="70"/>
  <c r="T11" i="34"/>
  <c r="Q1486" i="70"/>
  <c r="T16" i="34"/>
  <c r="Q1491" i="70"/>
  <c r="T25" i="31"/>
  <c r="Q1058" i="70"/>
  <c r="T52" i="31"/>
  <c r="Q1085" i="70"/>
  <c r="T33" i="31"/>
  <c r="Q1066" i="70"/>
  <c r="T24" i="31"/>
  <c r="Q1057" i="70"/>
  <c r="T38" i="31"/>
  <c r="Q1071" i="70"/>
  <c r="T26" i="31"/>
  <c r="Q1059" i="70"/>
  <c r="T27" i="31"/>
  <c r="Q1060" i="70"/>
  <c r="T21" i="31"/>
  <c r="Q1054" i="70"/>
  <c r="T23" i="31"/>
  <c r="Q1056" i="70"/>
  <c r="T7" i="31"/>
  <c r="Q1040" i="70"/>
  <c r="T20" i="31"/>
  <c r="Q1053" i="70"/>
  <c r="T13" i="31"/>
  <c r="Q1046" i="70"/>
  <c r="T44" i="31"/>
  <c r="Q1077" i="70"/>
  <c r="T39" i="31"/>
  <c r="Q1072" i="70"/>
  <c r="T50" i="31"/>
  <c r="Q1083" i="70"/>
  <c r="T12" i="31"/>
  <c r="Q1045" i="70"/>
  <c r="T41" i="31"/>
  <c r="Q1074" i="70"/>
  <c r="T31" i="31"/>
  <c r="Q1064" i="70"/>
  <c r="T51" i="31"/>
  <c r="Q1084" i="70"/>
  <c r="T8" i="31"/>
  <c r="Q1041" i="70"/>
  <c r="T28" i="31"/>
  <c r="Q1061" i="70"/>
  <c r="T53" i="31"/>
  <c r="Q1086" i="70"/>
  <c r="T46" i="31"/>
  <c r="Q1079" i="70"/>
  <c r="T9" i="31"/>
  <c r="Q1042" i="70"/>
  <c r="T54" i="31"/>
  <c r="Q1087" i="70"/>
  <c r="T22" i="31"/>
  <c r="Q1055" i="70"/>
  <c r="T48" i="31"/>
  <c r="Q1081" i="70"/>
  <c r="T10" i="31"/>
  <c r="Q1043" i="70"/>
  <c r="T29" i="31"/>
  <c r="Q1062" i="70"/>
  <c r="T17" i="31"/>
  <c r="Q1050" i="70"/>
  <c r="T34" i="31"/>
  <c r="Q1067" i="70"/>
  <c r="T47" i="31"/>
  <c r="Q1080" i="70"/>
  <c r="T6" i="31"/>
  <c r="Q1039" i="70"/>
  <c r="T40" i="31"/>
  <c r="Q1073" i="70"/>
  <c r="T42" i="31"/>
  <c r="Q1075" i="70"/>
  <c r="T37" i="31"/>
  <c r="Q1070" i="70"/>
  <c r="T36" i="31"/>
  <c r="Q1069" i="70"/>
  <c r="T30" i="31"/>
  <c r="Q1063" i="70"/>
  <c r="T32" i="31"/>
  <c r="Q1065" i="70"/>
  <c r="T15" i="31"/>
  <c r="Q1048" i="70"/>
  <c r="T45" i="31"/>
  <c r="Q1078" i="70"/>
  <c r="T35" i="31"/>
  <c r="Q1068" i="70"/>
  <c r="T18" i="31"/>
  <c r="Q1051" i="70"/>
  <c r="T14" i="31"/>
  <c r="Q1047" i="70"/>
  <c r="T11" i="31"/>
  <c r="Q1044" i="70"/>
  <c r="T49" i="31"/>
  <c r="Q1082" i="70"/>
  <c r="T16" i="31"/>
  <c r="Q1049" i="70"/>
  <c r="T19" i="31"/>
  <c r="Q1052" i="70"/>
  <c r="T43" i="31"/>
  <c r="Q1076" i="70"/>
  <c r="V5" i="31"/>
  <c r="W1038" i="70" s="1"/>
  <c r="AE1038" i="70" s="1"/>
  <c r="S59" i="79"/>
  <c r="T1421" i="70" s="1"/>
  <c r="R59" i="79"/>
  <c r="S1421" i="70" s="1"/>
  <c r="Q59" i="79"/>
  <c r="R1421" i="70" s="1"/>
  <c r="L59" i="79"/>
  <c r="K1421" i="70"/>
  <c r="S58" i="79"/>
  <c r="T1420" i="70" s="1"/>
  <c r="R58" i="79"/>
  <c r="S1420" i="70" s="1"/>
  <c r="Q58" i="79"/>
  <c r="R1420" i="70" s="1"/>
  <c r="L58" i="79"/>
  <c r="K1420" i="70"/>
  <c r="S57" i="79"/>
  <c r="T1419" i="70" s="1"/>
  <c r="R57" i="79"/>
  <c r="S1419" i="70" s="1"/>
  <c r="Q57" i="79"/>
  <c r="R1419" i="70" s="1"/>
  <c r="L57" i="79"/>
  <c r="M1419" i="70" s="1"/>
  <c r="K1419" i="70"/>
  <c r="S56" i="79"/>
  <c r="T1418" i="70" s="1"/>
  <c r="R56" i="79"/>
  <c r="S1418" i="70" s="1"/>
  <c r="Q56" i="79"/>
  <c r="R1418" i="70" s="1"/>
  <c r="L56" i="79"/>
  <c r="M1418" i="70" s="1"/>
  <c r="K56" i="79"/>
  <c r="L1418" i="70" s="1"/>
  <c r="K1418" i="70"/>
  <c r="S55" i="79"/>
  <c r="T1417" i="70" s="1"/>
  <c r="R55" i="79"/>
  <c r="S1417" i="70" s="1"/>
  <c r="Q55" i="79"/>
  <c r="R1417" i="70" s="1"/>
  <c r="L55" i="79"/>
  <c r="K1417" i="70"/>
  <c r="S54" i="79"/>
  <c r="T1416" i="70" s="1"/>
  <c r="R54" i="79"/>
  <c r="S1416" i="70" s="1"/>
  <c r="Q54" i="79"/>
  <c r="R1416" i="70" s="1"/>
  <c r="L54" i="79"/>
  <c r="K1416" i="70"/>
  <c r="S53" i="79"/>
  <c r="T1415" i="70" s="1"/>
  <c r="R53" i="79"/>
  <c r="S1415" i="70" s="1"/>
  <c r="Q53" i="79"/>
  <c r="R1415" i="70" s="1"/>
  <c r="L53" i="79"/>
  <c r="K1415" i="70"/>
  <c r="S52" i="79"/>
  <c r="T1414" i="70" s="1"/>
  <c r="R52" i="79"/>
  <c r="S1414" i="70" s="1"/>
  <c r="Q52" i="79"/>
  <c r="R1414" i="70" s="1"/>
  <c r="L52" i="79"/>
  <c r="M1414" i="70" s="1"/>
  <c r="K52" i="79"/>
  <c r="L1414" i="70" s="1"/>
  <c r="K1414" i="70"/>
  <c r="S51" i="79"/>
  <c r="T1413" i="70" s="1"/>
  <c r="R51" i="79"/>
  <c r="S1413" i="70" s="1"/>
  <c r="Q51" i="79"/>
  <c r="R1413" i="70" s="1"/>
  <c r="L51" i="79"/>
  <c r="K1413" i="70"/>
  <c r="S50" i="79"/>
  <c r="T1412" i="70" s="1"/>
  <c r="R50" i="79"/>
  <c r="S1412" i="70" s="1"/>
  <c r="Q50" i="79"/>
  <c r="R1412" i="70" s="1"/>
  <c r="L50" i="79"/>
  <c r="K1412" i="70"/>
  <c r="S49" i="79"/>
  <c r="T1411" i="70" s="1"/>
  <c r="R49" i="79"/>
  <c r="S1411" i="70" s="1"/>
  <c r="Q49" i="79"/>
  <c r="R1411" i="70" s="1"/>
  <c r="L49" i="79"/>
  <c r="K1411" i="70"/>
  <c r="S48" i="79"/>
  <c r="T1410" i="70" s="1"/>
  <c r="R48" i="79"/>
  <c r="S1410" i="70" s="1"/>
  <c r="Q48" i="79"/>
  <c r="R1410" i="70" s="1"/>
  <c r="L48" i="79"/>
  <c r="M1410" i="70" s="1"/>
  <c r="K1410" i="70"/>
  <c r="S47" i="79"/>
  <c r="T1409" i="70" s="1"/>
  <c r="R47" i="79"/>
  <c r="S1409" i="70" s="1"/>
  <c r="Q47" i="79"/>
  <c r="R1409" i="70" s="1"/>
  <c r="L47" i="79"/>
  <c r="K1409" i="70"/>
  <c r="S46" i="79"/>
  <c r="T1408" i="70" s="1"/>
  <c r="R46" i="79"/>
  <c r="S1408" i="70" s="1"/>
  <c r="Q46" i="79"/>
  <c r="R1408" i="70" s="1"/>
  <c r="L46" i="79"/>
  <c r="K1408" i="70"/>
  <c r="S45" i="79"/>
  <c r="T1407" i="70" s="1"/>
  <c r="R45" i="79"/>
  <c r="S1407" i="70" s="1"/>
  <c r="Q45" i="79"/>
  <c r="R1407" i="70" s="1"/>
  <c r="L45" i="79"/>
  <c r="M1407" i="70" s="1"/>
  <c r="K1407" i="70"/>
  <c r="S44" i="79"/>
  <c r="T1406" i="70" s="1"/>
  <c r="R44" i="79"/>
  <c r="S1406" i="70" s="1"/>
  <c r="Q44" i="79"/>
  <c r="R1406" i="70" s="1"/>
  <c r="L44" i="79"/>
  <c r="M1406" i="70" s="1"/>
  <c r="K1406" i="70"/>
  <c r="S43" i="79"/>
  <c r="T1405" i="70" s="1"/>
  <c r="R43" i="79"/>
  <c r="S1405" i="70" s="1"/>
  <c r="Q43" i="79"/>
  <c r="R1405" i="70" s="1"/>
  <c r="L43" i="79"/>
  <c r="K1405" i="70"/>
  <c r="S42" i="79"/>
  <c r="T1404" i="70" s="1"/>
  <c r="R42" i="79"/>
  <c r="S1404" i="70" s="1"/>
  <c r="Q42" i="79"/>
  <c r="R1404" i="70" s="1"/>
  <c r="L42" i="79"/>
  <c r="K1404" i="70"/>
  <c r="S41" i="79"/>
  <c r="T1403" i="70" s="1"/>
  <c r="R41" i="79"/>
  <c r="S1403" i="70" s="1"/>
  <c r="Q41" i="79"/>
  <c r="R1403" i="70" s="1"/>
  <c r="L41" i="79"/>
  <c r="M1403" i="70" s="1"/>
  <c r="K1403" i="70"/>
  <c r="S40" i="79"/>
  <c r="T1402" i="70" s="1"/>
  <c r="R40" i="79"/>
  <c r="S1402" i="70" s="1"/>
  <c r="Q40" i="79"/>
  <c r="R1402" i="70" s="1"/>
  <c r="L40" i="79"/>
  <c r="K1402" i="70"/>
  <c r="S39" i="79"/>
  <c r="T1401" i="70" s="1"/>
  <c r="R39" i="79"/>
  <c r="S1401" i="70" s="1"/>
  <c r="Q39" i="79"/>
  <c r="R1401" i="70" s="1"/>
  <c r="L39" i="79"/>
  <c r="K1401" i="70"/>
  <c r="S38" i="79"/>
  <c r="T1400" i="70" s="1"/>
  <c r="R38" i="79"/>
  <c r="S1400" i="70" s="1"/>
  <c r="Q38" i="79"/>
  <c r="R1400" i="70" s="1"/>
  <c r="L38" i="79"/>
  <c r="K1400" i="70"/>
  <c r="S37" i="79"/>
  <c r="T1399" i="70" s="1"/>
  <c r="R37" i="79"/>
  <c r="S1399" i="70" s="1"/>
  <c r="Q37" i="79"/>
  <c r="R1399" i="70" s="1"/>
  <c r="L37" i="79"/>
  <c r="K1399" i="70"/>
  <c r="S36" i="79"/>
  <c r="T1398" i="70" s="1"/>
  <c r="R36" i="79"/>
  <c r="S1398" i="70" s="1"/>
  <c r="Q36" i="79"/>
  <c r="R1398" i="70" s="1"/>
  <c r="L36" i="79"/>
  <c r="K1398" i="70"/>
  <c r="S35" i="79"/>
  <c r="T1397" i="70" s="1"/>
  <c r="R35" i="79"/>
  <c r="S1397" i="70" s="1"/>
  <c r="Q35" i="79"/>
  <c r="R1397" i="70" s="1"/>
  <c r="L35" i="79"/>
  <c r="K1397" i="70"/>
  <c r="S34" i="79"/>
  <c r="T1396" i="70" s="1"/>
  <c r="R34" i="79"/>
  <c r="S1396" i="70" s="1"/>
  <c r="Q34" i="79"/>
  <c r="R1396" i="70" s="1"/>
  <c r="L34" i="79"/>
  <c r="K1396" i="70"/>
  <c r="S33" i="79"/>
  <c r="T1395" i="70" s="1"/>
  <c r="R33" i="79"/>
  <c r="S1395" i="70" s="1"/>
  <c r="Q33" i="79"/>
  <c r="R1395" i="70" s="1"/>
  <c r="L33" i="79"/>
  <c r="K1395" i="70"/>
  <c r="S32" i="79"/>
  <c r="T1394" i="70" s="1"/>
  <c r="R32" i="79"/>
  <c r="S1394" i="70" s="1"/>
  <c r="Q32" i="79"/>
  <c r="R1394" i="70" s="1"/>
  <c r="L32" i="79"/>
  <c r="M1394" i="70" s="1"/>
  <c r="K1394" i="70"/>
  <c r="S31" i="79"/>
  <c r="T1393" i="70" s="1"/>
  <c r="R31" i="79"/>
  <c r="S1393" i="70" s="1"/>
  <c r="Q31" i="79"/>
  <c r="R1393" i="70" s="1"/>
  <c r="L31" i="79"/>
  <c r="K1393" i="70"/>
  <c r="S30" i="79"/>
  <c r="T1392" i="70" s="1"/>
  <c r="R30" i="79"/>
  <c r="S1392" i="70" s="1"/>
  <c r="Q30" i="79"/>
  <c r="R1392" i="70" s="1"/>
  <c r="L30" i="79"/>
  <c r="K1392" i="70"/>
  <c r="S29" i="79"/>
  <c r="T1391" i="70" s="1"/>
  <c r="R29" i="79"/>
  <c r="S1391" i="70" s="1"/>
  <c r="Q29" i="79"/>
  <c r="R1391" i="70" s="1"/>
  <c r="L29" i="79"/>
  <c r="K1391" i="70"/>
  <c r="S28" i="79"/>
  <c r="T1390" i="70" s="1"/>
  <c r="R28" i="79"/>
  <c r="S1390" i="70" s="1"/>
  <c r="Q28" i="79"/>
  <c r="R1390" i="70" s="1"/>
  <c r="L28" i="79"/>
  <c r="K1390" i="70"/>
  <c r="S27" i="79"/>
  <c r="T1389" i="70" s="1"/>
  <c r="R27" i="79"/>
  <c r="S1389" i="70" s="1"/>
  <c r="Q27" i="79"/>
  <c r="R1389" i="70" s="1"/>
  <c r="L27" i="79"/>
  <c r="K1389" i="70"/>
  <c r="S26" i="79"/>
  <c r="T1388" i="70" s="1"/>
  <c r="R26" i="79"/>
  <c r="S1388" i="70" s="1"/>
  <c r="Q26" i="79"/>
  <c r="R1388" i="70" s="1"/>
  <c r="L26" i="79"/>
  <c r="K1388" i="70"/>
  <c r="S25" i="79"/>
  <c r="T1387" i="70" s="1"/>
  <c r="R25" i="79"/>
  <c r="S1387" i="70" s="1"/>
  <c r="Q25" i="79"/>
  <c r="R1387" i="70" s="1"/>
  <c r="L25" i="79"/>
  <c r="M1387" i="70" s="1"/>
  <c r="K1387" i="70"/>
  <c r="S24" i="79"/>
  <c r="T1386" i="70" s="1"/>
  <c r="R24" i="79"/>
  <c r="S1386" i="70" s="1"/>
  <c r="Q24" i="79"/>
  <c r="R1386" i="70" s="1"/>
  <c r="L24" i="79"/>
  <c r="M1386" i="70" s="1"/>
  <c r="K1386" i="70"/>
  <c r="S23" i="79"/>
  <c r="T1385" i="70" s="1"/>
  <c r="R23" i="79"/>
  <c r="S1385" i="70" s="1"/>
  <c r="Q23" i="79"/>
  <c r="R1385" i="70" s="1"/>
  <c r="L23" i="79"/>
  <c r="K1385" i="70"/>
  <c r="S22" i="79"/>
  <c r="T1384" i="70" s="1"/>
  <c r="R22" i="79"/>
  <c r="S1384" i="70" s="1"/>
  <c r="Q22" i="79"/>
  <c r="R1384" i="70" s="1"/>
  <c r="L22" i="79"/>
  <c r="K1384" i="70"/>
  <c r="S21" i="79"/>
  <c r="T1383" i="70" s="1"/>
  <c r="R21" i="79"/>
  <c r="S1383" i="70" s="1"/>
  <c r="Q21" i="79"/>
  <c r="R1383" i="70" s="1"/>
  <c r="L21" i="79"/>
  <c r="M1383" i="70" s="1"/>
  <c r="K1383" i="70"/>
  <c r="S20" i="79"/>
  <c r="T1382" i="70" s="1"/>
  <c r="R20" i="79"/>
  <c r="S1382" i="70" s="1"/>
  <c r="Q20" i="79"/>
  <c r="R1382" i="70" s="1"/>
  <c r="L20" i="79"/>
  <c r="K1382" i="70"/>
  <c r="S19" i="79"/>
  <c r="T1381" i="70" s="1"/>
  <c r="R19" i="79"/>
  <c r="S1381" i="70" s="1"/>
  <c r="Q19" i="79"/>
  <c r="R1381" i="70" s="1"/>
  <c r="L19" i="79"/>
  <c r="K1381" i="70"/>
  <c r="S18" i="79"/>
  <c r="T1380" i="70" s="1"/>
  <c r="R18" i="79"/>
  <c r="S1380" i="70" s="1"/>
  <c r="Q18" i="79"/>
  <c r="R1380" i="70" s="1"/>
  <c r="L18" i="79"/>
  <c r="K1380" i="70"/>
  <c r="S17" i="79"/>
  <c r="T1379" i="70" s="1"/>
  <c r="R17" i="79"/>
  <c r="S1379" i="70" s="1"/>
  <c r="Q17" i="79"/>
  <c r="R1379" i="70" s="1"/>
  <c r="L17" i="79"/>
  <c r="K1379" i="70"/>
  <c r="S16" i="79"/>
  <c r="T1378" i="70" s="1"/>
  <c r="R16" i="79"/>
  <c r="S1378" i="70" s="1"/>
  <c r="Q16" i="79"/>
  <c r="R1378" i="70" s="1"/>
  <c r="L16" i="79"/>
  <c r="M1378" i="70" s="1"/>
  <c r="K1378" i="70"/>
  <c r="S15" i="79"/>
  <c r="T1377" i="70" s="1"/>
  <c r="R15" i="79"/>
  <c r="S1377" i="70" s="1"/>
  <c r="Q15" i="79"/>
  <c r="R1377" i="70" s="1"/>
  <c r="L15" i="79"/>
  <c r="K1377" i="70"/>
  <c r="S14" i="79"/>
  <c r="T1376" i="70" s="1"/>
  <c r="R14" i="79"/>
  <c r="S1376" i="70" s="1"/>
  <c r="Q14" i="79"/>
  <c r="R1376" i="70" s="1"/>
  <c r="L14" i="79"/>
  <c r="K1376" i="70"/>
  <c r="S13" i="79"/>
  <c r="T1375" i="70" s="1"/>
  <c r="R13" i="79"/>
  <c r="S1375" i="70" s="1"/>
  <c r="Q13" i="79"/>
  <c r="R1375" i="70" s="1"/>
  <c r="L13" i="79"/>
  <c r="M1375" i="70" s="1"/>
  <c r="K1375" i="70"/>
  <c r="S12" i="79"/>
  <c r="T1374" i="70" s="1"/>
  <c r="R12" i="79"/>
  <c r="S1374" i="70" s="1"/>
  <c r="Q12" i="79"/>
  <c r="R1374" i="70" s="1"/>
  <c r="L12" i="79"/>
  <c r="M1374" i="70" s="1"/>
  <c r="K1374" i="70"/>
  <c r="S11" i="79"/>
  <c r="T1373" i="70" s="1"/>
  <c r="R11" i="79"/>
  <c r="S1373" i="70" s="1"/>
  <c r="Q11" i="79"/>
  <c r="R1373" i="70" s="1"/>
  <c r="L11" i="79"/>
  <c r="M1373" i="70" s="1"/>
  <c r="K1373" i="70"/>
  <c r="S10" i="79"/>
  <c r="T1372" i="70" s="1"/>
  <c r="R10" i="79"/>
  <c r="S1372" i="70" s="1"/>
  <c r="Q10" i="79"/>
  <c r="R1372" i="70" s="1"/>
  <c r="L10" i="79"/>
  <c r="K1372" i="70"/>
  <c r="AG9" i="79"/>
  <c r="S9" i="79"/>
  <c r="T1371" i="70" s="1"/>
  <c r="R9" i="79"/>
  <c r="S1371" i="70" s="1"/>
  <c r="Q9" i="79"/>
  <c r="R1371" i="70" s="1"/>
  <c r="L9" i="79"/>
  <c r="K1371" i="70"/>
  <c r="S8" i="79"/>
  <c r="T1370" i="70" s="1"/>
  <c r="R8" i="79"/>
  <c r="S1370" i="70" s="1"/>
  <c r="Q8" i="79"/>
  <c r="R1370" i="70" s="1"/>
  <c r="L8" i="79"/>
  <c r="K1370" i="70"/>
  <c r="S7" i="79"/>
  <c r="T1369" i="70" s="1"/>
  <c r="R7" i="79"/>
  <c r="S1369" i="70" s="1"/>
  <c r="Q7" i="79"/>
  <c r="R1369" i="70" s="1"/>
  <c r="L7" i="79"/>
  <c r="K1369" i="70"/>
  <c r="S6" i="79"/>
  <c r="T1368" i="70" s="1"/>
  <c r="R6" i="79"/>
  <c r="S1368" i="70" s="1"/>
  <c r="Q6" i="79"/>
  <c r="R1368" i="70" s="1"/>
  <c r="L6" i="79"/>
  <c r="K1368" i="70"/>
  <c r="AJ5" i="79"/>
  <c r="S5" i="79"/>
  <c r="T1367" i="70" s="1"/>
  <c r="R5" i="79"/>
  <c r="S1367" i="70" s="1"/>
  <c r="Q5" i="79"/>
  <c r="R1367" i="70" s="1"/>
  <c r="L5" i="79"/>
  <c r="K1367" i="70"/>
  <c r="AJ3" i="79"/>
  <c r="U1" i="79"/>
  <c r="M1" i="79"/>
  <c r="I1" i="79"/>
  <c r="H1" i="79"/>
  <c r="G1" i="79"/>
  <c r="F1" i="79"/>
  <c r="N34" i="79" s="1"/>
  <c r="O1396" i="70" s="1"/>
  <c r="T1" i="33" l="1"/>
  <c r="T1" i="34"/>
  <c r="T1" i="31"/>
  <c r="K57" i="79"/>
  <c r="L1419" i="70" s="1"/>
  <c r="V23" i="33"/>
  <c r="U1523" i="70"/>
  <c r="V7" i="33"/>
  <c r="U1507" i="70"/>
  <c r="V14" i="33"/>
  <c r="U1514" i="70"/>
  <c r="V6" i="33"/>
  <c r="U1506" i="70"/>
  <c r="V24" i="33"/>
  <c r="U1524" i="70"/>
  <c r="V15" i="33"/>
  <c r="U1515" i="70"/>
  <c r="V10" i="33"/>
  <c r="U1510" i="70"/>
  <c r="V18" i="33"/>
  <c r="U1518" i="70"/>
  <c r="V12" i="33"/>
  <c r="U1512" i="70"/>
  <c r="V8" i="33"/>
  <c r="U1508" i="70"/>
  <c r="V17" i="33"/>
  <c r="U1517" i="70"/>
  <c r="V20" i="33"/>
  <c r="U1520" i="70"/>
  <c r="V5" i="33"/>
  <c r="U1505" i="70"/>
  <c r="V11" i="33"/>
  <c r="U1511" i="70"/>
  <c r="V21" i="33"/>
  <c r="U1521" i="70"/>
  <c r="V13" i="33"/>
  <c r="U1513" i="70"/>
  <c r="V19" i="33"/>
  <c r="U1519" i="70"/>
  <c r="V16" i="33"/>
  <c r="U1516" i="70"/>
  <c r="V9" i="33"/>
  <c r="U1509" i="70"/>
  <c r="V22" i="33"/>
  <c r="U1522" i="70"/>
  <c r="V28" i="34"/>
  <c r="U1503" i="70"/>
  <c r="V11" i="34"/>
  <c r="U1486" i="70"/>
  <c r="V5" i="34"/>
  <c r="U1480" i="70"/>
  <c r="V21" i="34"/>
  <c r="U1496" i="70"/>
  <c r="V6" i="34"/>
  <c r="U1481" i="70"/>
  <c r="V7" i="34"/>
  <c r="U1482" i="70"/>
  <c r="V9" i="34"/>
  <c r="U1484" i="70"/>
  <c r="V29" i="34"/>
  <c r="U1504" i="70"/>
  <c r="V23" i="34"/>
  <c r="U1498" i="70"/>
  <c r="V25" i="34"/>
  <c r="U1500" i="70"/>
  <c r="V8" i="34"/>
  <c r="U1483" i="70"/>
  <c r="V13" i="34"/>
  <c r="U1488" i="70"/>
  <c r="V10" i="34"/>
  <c r="U1485" i="70"/>
  <c r="V27" i="34"/>
  <c r="U1502" i="70"/>
  <c r="V12" i="34"/>
  <c r="U1487" i="70"/>
  <c r="V15" i="34"/>
  <c r="U1490" i="70"/>
  <c r="V24" i="34"/>
  <c r="U1499" i="70"/>
  <c r="V26" i="34"/>
  <c r="U1501" i="70"/>
  <c r="V16" i="34"/>
  <c r="U1491" i="70"/>
  <c r="V14" i="34"/>
  <c r="U1489" i="70"/>
  <c r="V20" i="34"/>
  <c r="U1495" i="70"/>
  <c r="V22" i="34"/>
  <c r="U1497" i="70"/>
  <c r="V19" i="34"/>
  <c r="U1494" i="70"/>
  <c r="V18" i="34"/>
  <c r="U1493" i="70"/>
  <c r="V17" i="34"/>
  <c r="U1492" i="70"/>
  <c r="K20" i="79"/>
  <c r="L1382" i="70" s="1"/>
  <c r="M1382" i="70"/>
  <c r="K23" i="79"/>
  <c r="L1385" i="70" s="1"/>
  <c r="M1385" i="70"/>
  <c r="K29" i="79"/>
  <c r="L1391" i="70" s="1"/>
  <c r="M1391" i="70"/>
  <c r="N35" i="79"/>
  <c r="O1397" i="70" s="1"/>
  <c r="K14" i="79"/>
  <c r="L1376" i="70" s="1"/>
  <c r="M1376" i="70"/>
  <c r="K17" i="79"/>
  <c r="L1379" i="70" s="1"/>
  <c r="M1379" i="70"/>
  <c r="K26" i="79"/>
  <c r="L1388" i="70" s="1"/>
  <c r="M1388" i="70"/>
  <c r="K40" i="79"/>
  <c r="L1402" i="70" s="1"/>
  <c r="M1402" i="70"/>
  <c r="K43" i="79"/>
  <c r="L1405" i="70" s="1"/>
  <c r="M1405" i="70"/>
  <c r="K55" i="79"/>
  <c r="L1417" i="70" s="1"/>
  <c r="M1417" i="70"/>
  <c r="K7" i="79"/>
  <c r="L1369" i="70" s="1"/>
  <c r="M1369" i="70"/>
  <c r="K10" i="79"/>
  <c r="L1372" i="70" s="1"/>
  <c r="M1372" i="70"/>
  <c r="K31" i="79"/>
  <c r="L1393" i="70" s="1"/>
  <c r="M1393" i="70"/>
  <c r="K34" i="79"/>
  <c r="L1396" i="70" s="1"/>
  <c r="M1396" i="70"/>
  <c r="K37" i="79"/>
  <c r="L1399" i="70" s="1"/>
  <c r="M1399" i="70"/>
  <c r="K46" i="79"/>
  <c r="L1408" i="70" s="1"/>
  <c r="M1408" i="70"/>
  <c r="K49" i="79"/>
  <c r="L1411" i="70" s="1"/>
  <c r="M1411" i="70"/>
  <c r="K58" i="79"/>
  <c r="L1420" i="70" s="1"/>
  <c r="M1420" i="70"/>
  <c r="K13" i="79"/>
  <c r="L1375" i="70" s="1"/>
  <c r="K16" i="79"/>
  <c r="L1378" i="70" s="1"/>
  <c r="K19" i="79"/>
  <c r="L1381" i="70" s="1"/>
  <c r="M1381" i="70"/>
  <c r="K22" i="79"/>
  <c r="L1384" i="70" s="1"/>
  <c r="M1384" i="70"/>
  <c r="K25" i="79"/>
  <c r="L1387" i="70" s="1"/>
  <c r="K28" i="79"/>
  <c r="L1390" i="70" s="1"/>
  <c r="M1390" i="70"/>
  <c r="K9" i="79"/>
  <c r="L1371" i="70" s="1"/>
  <c r="M1371" i="70"/>
  <c r="K39" i="79"/>
  <c r="L1401" i="70" s="1"/>
  <c r="M1401" i="70"/>
  <c r="K42" i="79"/>
  <c r="L1404" i="70" s="1"/>
  <c r="M1404" i="70"/>
  <c r="K45" i="79"/>
  <c r="L1407" i="70" s="1"/>
  <c r="K48" i="79"/>
  <c r="L1410" i="70" s="1"/>
  <c r="K51" i="79"/>
  <c r="L1413" i="70" s="1"/>
  <c r="M1413" i="70"/>
  <c r="K54" i="79"/>
  <c r="L1416" i="70" s="1"/>
  <c r="M1416" i="70"/>
  <c r="K6" i="79"/>
  <c r="L1368" i="70" s="1"/>
  <c r="M1368" i="70"/>
  <c r="K12" i="79"/>
  <c r="L1374" i="70" s="1"/>
  <c r="K21" i="79"/>
  <c r="L1383" i="70" s="1"/>
  <c r="K24" i="79"/>
  <c r="L1386" i="70" s="1"/>
  <c r="K30" i="79"/>
  <c r="L1392" i="70" s="1"/>
  <c r="M1392" i="70"/>
  <c r="K33" i="79"/>
  <c r="L1395" i="70" s="1"/>
  <c r="M1395" i="70"/>
  <c r="K36" i="79"/>
  <c r="L1398" i="70" s="1"/>
  <c r="M1398" i="70"/>
  <c r="K15" i="79"/>
  <c r="L1377" i="70" s="1"/>
  <c r="M1377" i="70"/>
  <c r="K18" i="79"/>
  <c r="L1380" i="70" s="1"/>
  <c r="M1380" i="70"/>
  <c r="K27" i="79"/>
  <c r="L1389" i="70" s="1"/>
  <c r="M1389" i="70"/>
  <c r="K41" i="79"/>
  <c r="L1403" i="70" s="1"/>
  <c r="K44" i="79"/>
  <c r="L1406" i="70" s="1"/>
  <c r="K5" i="79"/>
  <c r="L1367" i="70" s="1"/>
  <c r="M1367" i="70"/>
  <c r="K8" i="79"/>
  <c r="L1370" i="70" s="1"/>
  <c r="M1370" i="70"/>
  <c r="K11" i="79"/>
  <c r="L1373" i="70" s="1"/>
  <c r="K32" i="79"/>
  <c r="L1394" i="70" s="1"/>
  <c r="K35" i="79"/>
  <c r="L1397" i="70" s="1"/>
  <c r="M1397" i="70"/>
  <c r="K38" i="79"/>
  <c r="L1400" i="70" s="1"/>
  <c r="M1400" i="70"/>
  <c r="K47" i="79"/>
  <c r="L1409" i="70" s="1"/>
  <c r="M1409" i="70"/>
  <c r="K50" i="79"/>
  <c r="L1412" i="70" s="1"/>
  <c r="M1412" i="70"/>
  <c r="K53" i="79"/>
  <c r="L1415" i="70" s="1"/>
  <c r="M1415" i="70"/>
  <c r="K59" i="79"/>
  <c r="L1421" i="70" s="1"/>
  <c r="M1421" i="70"/>
  <c r="V19" i="31"/>
  <c r="U1052" i="70"/>
  <c r="V14" i="31"/>
  <c r="U1047" i="70"/>
  <c r="V15" i="31"/>
  <c r="U1048" i="70"/>
  <c r="V37" i="31"/>
  <c r="U1070" i="70"/>
  <c r="V47" i="31"/>
  <c r="U1080" i="70"/>
  <c r="V10" i="31"/>
  <c r="U1043" i="70"/>
  <c r="V9" i="31"/>
  <c r="U1042" i="70"/>
  <c r="V8" i="31"/>
  <c r="U1041" i="70"/>
  <c r="V12" i="31"/>
  <c r="U1045" i="70"/>
  <c r="V13" i="31"/>
  <c r="U1046" i="70"/>
  <c r="V21" i="31"/>
  <c r="U1054" i="70"/>
  <c r="V24" i="31"/>
  <c r="U1057" i="70"/>
  <c r="V16" i="31"/>
  <c r="U1049" i="70"/>
  <c r="V18" i="31"/>
  <c r="U1051" i="70"/>
  <c r="V32" i="31"/>
  <c r="U1065" i="70"/>
  <c r="V42" i="31"/>
  <c r="U1075" i="70"/>
  <c r="V34" i="31"/>
  <c r="U1067" i="70"/>
  <c r="V48" i="31"/>
  <c r="U1081" i="70"/>
  <c r="V46" i="31"/>
  <c r="U1079" i="70"/>
  <c r="V51" i="31"/>
  <c r="U1084" i="70"/>
  <c r="V50" i="31"/>
  <c r="U1083" i="70"/>
  <c r="V20" i="31"/>
  <c r="U1053" i="70"/>
  <c r="V27" i="31"/>
  <c r="U1060" i="70"/>
  <c r="V33" i="31"/>
  <c r="U1066" i="70"/>
  <c r="V49" i="31"/>
  <c r="U1082" i="70"/>
  <c r="V35" i="31"/>
  <c r="U1068" i="70"/>
  <c r="V30" i="31"/>
  <c r="U1063" i="70"/>
  <c r="V40" i="31"/>
  <c r="U1073" i="70"/>
  <c r="V17" i="31"/>
  <c r="U1050" i="70"/>
  <c r="V22" i="31"/>
  <c r="U1055" i="70"/>
  <c r="V53" i="31"/>
  <c r="U1086" i="70"/>
  <c r="V31" i="31"/>
  <c r="U1064" i="70"/>
  <c r="V39" i="31"/>
  <c r="U1072" i="70"/>
  <c r="V7" i="31"/>
  <c r="U1040" i="70"/>
  <c r="V26" i="31"/>
  <c r="U1059" i="70"/>
  <c r="V52" i="31"/>
  <c r="U1085" i="70"/>
  <c r="V43" i="31"/>
  <c r="U1076" i="70"/>
  <c r="V11" i="31"/>
  <c r="U1044" i="70"/>
  <c r="V45" i="31"/>
  <c r="U1078" i="70"/>
  <c r="V36" i="31"/>
  <c r="U1069" i="70"/>
  <c r="V6" i="31"/>
  <c r="U1039" i="70"/>
  <c r="V29" i="31"/>
  <c r="U1062" i="70"/>
  <c r="V54" i="31"/>
  <c r="U1087" i="70"/>
  <c r="V28" i="31"/>
  <c r="U1061" i="70"/>
  <c r="V41" i="31"/>
  <c r="U1074" i="70"/>
  <c r="V44" i="31"/>
  <c r="U1077" i="70"/>
  <c r="V23" i="31"/>
  <c r="U1056" i="70"/>
  <c r="V38" i="31"/>
  <c r="U1071" i="70"/>
  <c r="V25" i="31"/>
  <c r="U1058" i="70"/>
  <c r="Q1" i="79"/>
  <c r="N11" i="79"/>
  <c r="O1373" i="70" s="1"/>
  <c r="R1" i="79"/>
  <c r="S1" i="79"/>
  <c r="N10" i="79"/>
  <c r="O1372" i="70" s="1"/>
  <c r="N30" i="79"/>
  <c r="O1392" i="70" s="1"/>
  <c r="N50" i="79"/>
  <c r="O1412" i="70" s="1"/>
  <c r="N14" i="79"/>
  <c r="O1376" i="70" s="1"/>
  <c r="W5" i="31"/>
  <c r="X1038" i="70" s="1"/>
  <c r="AD1038" i="70" s="1"/>
  <c r="J1" i="79"/>
  <c r="N18" i="79"/>
  <c r="O1380" i="70" s="1"/>
  <c r="N26" i="79"/>
  <c r="O1388" i="70" s="1"/>
  <c r="N46" i="79"/>
  <c r="O1408" i="70" s="1"/>
  <c r="N51" i="79"/>
  <c r="O1413" i="70" s="1"/>
  <c r="N27" i="79"/>
  <c r="O1389" i="70" s="1"/>
  <c r="N42" i="79"/>
  <c r="O1404" i="70" s="1"/>
  <c r="N58" i="79"/>
  <c r="O1420" i="70" s="1"/>
  <c r="L1" i="79"/>
  <c r="N17" i="79"/>
  <c r="O1379" i="70" s="1"/>
  <c r="N19" i="79"/>
  <c r="O1381" i="70" s="1"/>
  <c r="N22" i="79"/>
  <c r="O1384" i="70" s="1"/>
  <c r="N38" i="79"/>
  <c r="O1400" i="70" s="1"/>
  <c r="N43" i="79"/>
  <c r="O1405" i="70" s="1"/>
  <c r="N5" i="79"/>
  <c r="O1367" i="70" s="1"/>
  <c r="N25" i="79"/>
  <c r="O1387" i="70" s="1"/>
  <c r="N57" i="79"/>
  <c r="O1419" i="70" s="1"/>
  <c r="N49" i="79"/>
  <c r="O1411" i="70" s="1"/>
  <c r="N41" i="79"/>
  <c r="O1403" i="70" s="1"/>
  <c r="N33" i="79"/>
  <c r="O1395" i="70" s="1"/>
  <c r="N56" i="79"/>
  <c r="O1418" i="70" s="1"/>
  <c r="N48" i="79"/>
  <c r="O1410" i="70" s="1"/>
  <c r="N40" i="79"/>
  <c r="O1402" i="70" s="1"/>
  <c r="N32" i="79"/>
  <c r="O1394" i="70" s="1"/>
  <c r="N24" i="79"/>
  <c r="O1386" i="70" s="1"/>
  <c r="N16" i="79"/>
  <c r="O1378" i="70" s="1"/>
  <c r="N9" i="79"/>
  <c r="O1371" i="70" s="1"/>
  <c r="N55" i="79"/>
  <c r="O1417" i="70" s="1"/>
  <c r="N47" i="79"/>
  <c r="O1409" i="70" s="1"/>
  <c r="N39" i="79"/>
  <c r="O1401" i="70" s="1"/>
  <c r="N31" i="79"/>
  <c r="O1393" i="70" s="1"/>
  <c r="N23" i="79"/>
  <c r="O1385" i="70" s="1"/>
  <c r="N15" i="79"/>
  <c r="O1377" i="70" s="1"/>
  <c r="N8" i="79"/>
  <c r="O1370" i="70" s="1"/>
  <c r="N53" i="79"/>
  <c r="O1415" i="70" s="1"/>
  <c r="N45" i="79"/>
  <c r="O1407" i="70" s="1"/>
  <c r="N37" i="79"/>
  <c r="O1399" i="70" s="1"/>
  <c r="N29" i="79"/>
  <c r="O1391" i="70" s="1"/>
  <c r="N21" i="79"/>
  <c r="O1383" i="70" s="1"/>
  <c r="N13" i="79"/>
  <c r="O1375" i="70" s="1"/>
  <c r="N6" i="79"/>
  <c r="O1368" i="70" s="1"/>
  <c r="N52" i="79"/>
  <c r="O1414" i="70" s="1"/>
  <c r="N44" i="79"/>
  <c r="O1406" i="70" s="1"/>
  <c r="N36" i="79"/>
  <c r="O1398" i="70" s="1"/>
  <c r="N28" i="79"/>
  <c r="O1390" i="70" s="1"/>
  <c r="N20" i="79"/>
  <c r="O1382" i="70" s="1"/>
  <c r="N12" i="79"/>
  <c r="O1374" i="70" s="1"/>
  <c r="N7" i="79"/>
  <c r="O1369" i="70" s="1"/>
  <c r="N54" i="79"/>
  <c r="O1416" i="70" s="1"/>
  <c r="N59" i="79"/>
  <c r="O1421" i="70" s="1"/>
  <c r="V1" i="33" l="1"/>
  <c r="V1" i="34"/>
  <c r="W11" i="33"/>
  <c r="W1511" i="70"/>
  <c r="AE1511" i="70" s="1"/>
  <c r="W8" i="33"/>
  <c r="W1508" i="70"/>
  <c r="AE1508" i="70" s="1"/>
  <c r="W10" i="33"/>
  <c r="W1510" i="70"/>
  <c r="AE1510" i="70" s="1"/>
  <c r="W6" i="33"/>
  <c r="W1506" i="70"/>
  <c r="AE1506" i="70" s="1"/>
  <c r="W19" i="33"/>
  <c r="W1519" i="70"/>
  <c r="AE1519" i="70" s="1"/>
  <c r="W14" i="33"/>
  <c r="W1514" i="70"/>
  <c r="AE1514" i="70" s="1"/>
  <c r="W15" i="33"/>
  <c r="W1515" i="70"/>
  <c r="AE1515" i="70" s="1"/>
  <c r="W22" i="33"/>
  <c r="W1522" i="70"/>
  <c r="AE1522" i="70" s="1"/>
  <c r="W13" i="33"/>
  <c r="W1513" i="70"/>
  <c r="AE1513" i="70" s="1"/>
  <c r="W20" i="33"/>
  <c r="W1520" i="70"/>
  <c r="AE1520" i="70" s="1"/>
  <c r="W18" i="33"/>
  <c r="W1518" i="70"/>
  <c r="AE1518" i="70" s="1"/>
  <c r="W24" i="33"/>
  <c r="W1524" i="70"/>
  <c r="AE1524" i="70" s="1"/>
  <c r="W7" i="33"/>
  <c r="W1507" i="70"/>
  <c r="AE1507" i="70" s="1"/>
  <c r="W16" i="33"/>
  <c r="W1516" i="70"/>
  <c r="AE1516" i="70" s="1"/>
  <c r="W5" i="33"/>
  <c r="W1" i="33" s="1"/>
  <c r="W1505" i="70"/>
  <c r="AE1505" i="70" s="1"/>
  <c r="W12" i="33"/>
  <c r="W1512" i="70"/>
  <c r="AE1512" i="70" s="1"/>
  <c r="W9" i="33"/>
  <c r="W1509" i="70"/>
  <c r="AE1509" i="70" s="1"/>
  <c r="W21" i="33"/>
  <c r="W1521" i="70"/>
  <c r="AE1521" i="70" s="1"/>
  <c r="W17" i="33"/>
  <c r="W1517" i="70"/>
  <c r="AE1517" i="70" s="1"/>
  <c r="W23" i="33"/>
  <c r="W1523" i="70"/>
  <c r="AE1523" i="70" s="1"/>
  <c r="W18" i="34"/>
  <c r="W1493" i="70"/>
  <c r="AE1493" i="70" s="1"/>
  <c r="W14" i="34"/>
  <c r="W1489" i="70"/>
  <c r="AE1489" i="70" s="1"/>
  <c r="W15" i="34"/>
  <c r="W1490" i="70"/>
  <c r="AE1490" i="70" s="1"/>
  <c r="W13" i="34"/>
  <c r="W1488" i="70"/>
  <c r="AE1488" i="70" s="1"/>
  <c r="W29" i="34"/>
  <c r="W1504" i="70"/>
  <c r="AE1504" i="70" s="1"/>
  <c r="W21" i="34"/>
  <c r="W1496" i="70"/>
  <c r="AE1496" i="70" s="1"/>
  <c r="W12" i="34"/>
  <c r="W1487" i="70"/>
  <c r="AE1487" i="70" s="1"/>
  <c r="W16" i="34"/>
  <c r="W1491" i="70"/>
  <c r="AE1491" i="70" s="1"/>
  <c r="W9" i="34"/>
  <c r="W1484" i="70"/>
  <c r="AE1484" i="70" s="1"/>
  <c r="W22" i="34"/>
  <c r="W1497" i="70"/>
  <c r="AE1497" i="70" s="1"/>
  <c r="W26" i="34"/>
  <c r="W1501" i="70"/>
  <c r="AE1501" i="70" s="1"/>
  <c r="W27" i="34"/>
  <c r="W1502" i="70"/>
  <c r="AE1502" i="70" s="1"/>
  <c r="W25" i="34"/>
  <c r="W1500" i="70"/>
  <c r="AE1500" i="70" s="1"/>
  <c r="W7" i="34"/>
  <c r="W1482" i="70"/>
  <c r="AE1482" i="70" s="1"/>
  <c r="W11" i="34"/>
  <c r="W1486" i="70"/>
  <c r="AE1486" i="70" s="1"/>
  <c r="W5" i="34"/>
  <c r="W1480" i="70"/>
  <c r="AE1480" i="70" s="1"/>
  <c r="W19" i="34"/>
  <c r="W1494" i="70"/>
  <c r="AE1494" i="70" s="1"/>
  <c r="W8" i="34"/>
  <c r="W1483" i="70"/>
  <c r="AE1483" i="70" s="1"/>
  <c r="W17" i="34"/>
  <c r="W1492" i="70"/>
  <c r="AE1492" i="70" s="1"/>
  <c r="W20" i="34"/>
  <c r="W1495" i="70"/>
  <c r="AE1495" i="70" s="1"/>
  <c r="W24" i="34"/>
  <c r="W1499" i="70"/>
  <c r="AE1499" i="70" s="1"/>
  <c r="W10" i="34"/>
  <c r="W1485" i="70"/>
  <c r="AE1485" i="70" s="1"/>
  <c r="W23" i="34"/>
  <c r="W1498" i="70"/>
  <c r="AE1498" i="70" s="1"/>
  <c r="W6" i="34"/>
  <c r="W1481" i="70"/>
  <c r="AE1481" i="70" s="1"/>
  <c r="W28" i="34"/>
  <c r="W1503" i="70"/>
  <c r="AE1503" i="70" s="1"/>
  <c r="K1" i="79"/>
  <c r="W40" i="31"/>
  <c r="W1073" i="70"/>
  <c r="AE1073" i="70" s="1"/>
  <c r="W42" i="31"/>
  <c r="W1075" i="70"/>
  <c r="AE1075" i="70" s="1"/>
  <c r="W24" i="31"/>
  <c r="W1057" i="70"/>
  <c r="AE1057" i="70" s="1"/>
  <c r="W8" i="31"/>
  <c r="W1041" i="70"/>
  <c r="AE1041" i="70" s="1"/>
  <c r="W37" i="31"/>
  <c r="W1070" i="70"/>
  <c r="AE1070" i="70" s="1"/>
  <c r="W52" i="31"/>
  <c r="W1085" i="70"/>
  <c r="AE1085" i="70" s="1"/>
  <c r="W15" i="31"/>
  <c r="W1048" i="70"/>
  <c r="AE1048" i="70" s="1"/>
  <c r="W28" i="31"/>
  <c r="W1061" i="70"/>
  <c r="AE1061" i="70" s="1"/>
  <c r="W54" i="31"/>
  <c r="W1087" i="70"/>
  <c r="AE1087" i="70" s="1"/>
  <c r="W53" i="31"/>
  <c r="W1086" i="70"/>
  <c r="AE1086" i="70" s="1"/>
  <c r="W46" i="31"/>
  <c r="W1079" i="70"/>
  <c r="AE1079" i="70" s="1"/>
  <c r="W7" i="31"/>
  <c r="W1040" i="70"/>
  <c r="AE1040" i="70" s="1"/>
  <c r="W38" i="31"/>
  <c r="W1071" i="70"/>
  <c r="AE1071" i="70" s="1"/>
  <c r="W33" i="31"/>
  <c r="W1066" i="70"/>
  <c r="AE1066" i="70" s="1"/>
  <c r="V1" i="31"/>
  <c r="W32" i="31"/>
  <c r="W1065" i="70"/>
  <c r="AE1065" i="70" s="1"/>
  <c r="W29" i="31"/>
  <c r="W1062" i="70"/>
  <c r="AE1062" i="70" s="1"/>
  <c r="W22" i="31"/>
  <c r="W1055" i="70"/>
  <c r="AE1055" i="70" s="1"/>
  <c r="W20" i="31"/>
  <c r="W1053" i="70"/>
  <c r="AE1053" i="70" s="1"/>
  <c r="W48" i="31"/>
  <c r="W1081" i="70"/>
  <c r="AE1081" i="70" s="1"/>
  <c r="W18" i="31"/>
  <c r="W1051" i="70"/>
  <c r="AE1051" i="70" s="1"/>
  <c r="W13" i="31"/>
  <c r="W1046" i="70"/>
  <c r="AE1046" i="70" s="1"/>
  <c r="W10" i="31"/>
  <c r="W1043" i="70"/>
  <c r="AE1043" i="70" s="1"/>
  <c r="W14" i="31"/>
  <c r="W1047" i="70"/>
  <c r="AE1047" i="70" s="1"/>
  <c r="W36" i="31"/>
  <c r="W1069" i="70"/>
  <c r="AE1069" i="70" s="1"/>
  <c r="W51" i="31"/>
  <c r="W1084" i="70"/>
  <c r="AE1084" i="70" s="1"/>
  <c r="W23" i="31"/>
  <c r="W1056" i="70"/>
  <c r="AE1056" i="70" s="1"/>
  <c r="W26" i="31"/>
  <c r="W1059" i="70"/>
  <c r="AE1059" i="70" s="1"/>
  <c r="W27" i="31"/>
  <c r="W1060" i="70"/>
  <c r="AE1060" i="70" s="1"/>
  <c r="W21" i="31"/>
  <c r="W1054" i="70"/>
  <c r="AE1054" i="70" s="1"/>
  <c r="W11" i="31"/>
  <c r="W1044" i="70"/>
  <c r="AE1044" i="70" s="1"/>
  <c r="W25" i="31"/>
  <c r="W1058" i="70"/>
  <c r="AE1058" i="70" s="1"/>
  <c r="W41" i="31"/>
  <c r="W1074" i="70"/>
  <c r="AE1074" i="70" s="1"/>
  <c r="W6" i="31"/>
  <c r="W1039" i="70"/>
  <c r="AE1039" i="70" s="1"/>
  <c r="W43" i="31"/>
  <c r="W1076" i="70"/>
  <c r="AE1076" i="70" s="1"/>
  <c r="W39" i="31"/>
  <c r="W1072" i="70"/>
  <c r="AE1072" i="70" s="1"/>
  <c r="W17" i="31"/>
  <c r="W1050" i="70"/>
  <c r="AE1050" i="70" s="1"/>
  <c r="W49" i="31"/>
  <c r="W1082" i="70"/>
  <c r="AE1082" i="70" s="1"/>
  <c r="W31" i="31"/>
  <c r="W1064" i="70"/>
  <c r="AE1064" i="70" s="1"/>
  <c r="W45" i="31"/>
  <c r="W1078" i="70"/>
  <c r="AE1078" i="70" s="1"/>
  <c r="W30" i="31"/>
  <c r="W1063" i="70"/>
  <c r="AE1063" i="70" s="1"/>
  <c r="W9" i="31"/>
  <c r="W1042" i="70"/>
  <c r="AE1042" i="70" s="1"/>
  <c r="W44" i="31"/>
  <c r="W1077" i="70"/>
  <c r="AE1077" i="70" s="1"/>
  <c r="W35" i="31"/>
  <c r="W1068" i="70"/>
  <c r="AE1068" i="70" s="1"/>
  <c r="W50" i="31"/>
  <c r="W1083" i="70"/>
  <c r="AE1083" i="70" s="1"/>
  <c r="W34" i="31"/>
  <c r="W1067" i="70"/>
  <c r="AE1067" i="70" s="1"/>
  <c r="W16" i="31"/>
  <c r="W1049" i="70"/>
  <c r="AE1049" i="70" s="1"/>
  <c r="W12" i="31"/>
  <c r="W1045" i="70"/>
  <c r="AE1045" i="70" s="1"/>
  <c r="W47" i="31"/>
  <c r="W1080" i="70"/>
  <c r="AE1080" i="70" s="1"/>
  <c r="W19" i="31"/>
  <c r="W1052" i="70"/>
  <c r="AE1052" i="70" s="1"/>
  <c r="Z5" i="31"/>
  <c r="X5" i="31"/>
  <c r="Y1038" i="70" s="1"/>
  <c r="O56" i="79"/>
  <c r="O48" i="79"/>
  <c r="O40" i="79"/>
  <c r="O32" i="79"/>
  <c r="O55" i="79"/>
  <c r="O47" i="79"/>
  <c r="O39" i="79"/>
  <c r="O31" i="79"/>
  <c r="O23" i="79"/>
  <c r="O15" i="79"/>
  <c r="O8" i="79"/>
  <c r="O54" i="79"/>
  <c r="O46" i="79"/>
  <c r="O38" i="79"/>
  <c r="O30" i="79"/>
  <c r="O22" i="79"/>
  <c r="O14" i="79"/>
  <c r="O7" i="79"/>
  <c r="O52" i="79"/>
  <c r="O44" i="79"/>
  <c r="O36" i="79"/>
  <c r="O28" i="79"/>
  <c r="O20" i="79"/>
  <c r="O12" i="79"/>
  <c r="O59" i="79"/>
  <c r="O51" i="79"/>
  <c r="O43" i="79"/>
  <c r="O35" i="79"/>
  <c r="O27" i="79"/>
  <c r="O19" i="79"/>
  <c r="O11" i="79"/>
  <c r="O5" i="79"/>
  <c r="P1367" i="70" s="1"/>
  <c r="O34" i="79"/>
  <c r="O29" i="79"/>
  <c r="O25" i="79"/>
  <c r="O58" i="79"/>
  <c r="O53" i="79"/>
  <c r="O49" i="79"/>
  <c r="O17" i="79"/>
  <c r="N1" i="79"/>
  <c r="O9" i="79"/>
  <c r="O42" i="79"/>
  <c r="O37" i="79"/>
  <c r="O33" i="79"/>
  <c r="O57" i="79"/>
  <c r="O21" i="79"/>
  <c r="O6" i="79"/>
  <c r="O26" i="79"/>
  <c r="O24" i="79"/>
  <c r="O18" i="79"/>
  <c r="O13" i="79"/>
  <c r="O50" i="79"/>
  <c r="O45" i="79"/>
  <c r="O41" i="79"/>
  <c r="O16" i="79"/>
  <c r="O10" i="79"/>
  <c r="W1" i="34" l="1"/>
  <c r="X1524" i="70"/>
  <c r="AD1524" i="70" s="1"/>
  <c r="X24" i="33"/>
  <c r="Z24" i="33"/>
  <c r="X1522" i="70"/>
  <c r="AD1522" i="70" s="1"/>
  <c r="X22" i="33"/>
  <c r="Z22" i="33"/>
  <c r="X1506" i="70"/>
  <c r="AD1506" i="70" s="1"/>
  <c r="Z6" i="33"/>
  <c r="X6" i="33"/>
  <c r="X1517" i="70"/>
  <c r="AD1517" i="70" s="1"/>
  <c r="Z17" i="33"/>
  <c r="X17" i="33"/>
  <c r="X1505" i="70"/>
  <c r="AD1505" i="70" s="1"/>
  <c r="X5" i="33"/>
  <c r="Z5" i="33"/>
  <c r="X1518" i="70"/>
  <c r="AD1518" i="70" s="1"/>
  <c r="Z18" i="33"/>
  <c r="X18" i="33"/>
  <c r="X1515" i="70"/>
  <c r="AD1515" i="70" s="1"/>
  <c r="Z15" i="33"/>
  <c r="X15" i="33"/>
  <c r="X1510" i="70"/>
  <c r="AD1510" i="70" s="1"/>
  <c r="X10" i="33"/>
  <c r="Z10" i="33"/>
  <c r="X1512" i="70"/>
  <c r="AD1512" i="70" s="1"/>
  <c r="Z12" i="33"/>
  <c r="X12" i="33"/>
  <c r="X1523" i="70"/>
  <c r="AD1523" i="70" s="1"/>
  <c r="Z23" i="33"/>
  <c r="X23" i="33"/>
  <c r="X1521" i="70"/>
  <c r="AD1521" i="70" s="1"/>
  <c r="Z21" i="33"/>
  <c r="X21" i="33"/>
  <c r="X1516" i="70"/>
  <c r="AD1516" i="70" s="1"/>
  <c r="X16" i="33"/>
  <c r="Z16" i="33"/>
  <c r="X1520" i="70"/>
  <c r="AD1520" i="70" s="1"/>
  <c r="Z20" i="33"/>
  <c r="X20" i="33"/>
  <c r="X1514" i="70"/>
  <c r="AD1514" i="70" s="1"/>
  <c r="X14" i="33"/>
  <c r="Z14" i="33"/>
  <c r="X1508" i="70"/>
  <c r="AD1508" i="70" s="1"/>
  <c r="X8" i="33"/>
  <c r="Z8" i="33"/>
  <c r="X1509" i="70"/>
  <c r="AD1509" i="70" s="1"/>
  <c r="X9" i="33"/>
  <c r="Z9" i="33"/>
  <c r="X1507" i="70"/>
  <c r="AD1507" i="70" s="1"/>
  <c r="X7" i="33"/>
  <c r="Z7" i="33"/>
  <c r="X1513" i="70"/>
  <c r="AD1513" i="70" s="1"/>
  <c r="Z13" i="33"/>
  <c r="X13" i="33"/>
  <c r="X1519" i="70"/>
  <c r="AD1519" i="70" s="1"/>
  <c r="Z19" i="33"/>
  <c r="X19" i="33"/>
  <c r="X1511" i="70"/>
  <c r="AD1511" i="70" s="1"/>
  <c r="Z11" i="33"/>
  <c r="X11" i="33"/>
  <c r="X1495" i="70"/>
  <c r="AD1495" i="70" s="1"/>
  <c r="X20" i="34"/>
  <c r="Z20" i="34"/>
  <c r="X1480" i="70"/>
  <c r="AD1480" i="70" s="1"/>
  <c r="Z5" i="34"/>
  <c r="X5" i="34"/>
  <c r="X1502" i="70"/>
  <c r="AD1502" i="70" s="1"/>
  <c r="Z27" i="34"/>
  <c r="X27" i="34"/>
  <c r="X1491" i="70"/>
  <c r="AD1491" i="70" s="1"/>
  <c r="X16" i="34"/>
  <c r="Z16" i="34"/>
  <c r="X1488" i="70"/>
  <c r="AD1488" i="70" s="1"/>
  <c r="X13" i="34"/>
  <c r="Z13" i="34"/>
  <c r="X1498" i="70"/>
  <c r="AD1498" i="70" s="1"/>
  <c r="Z23" i="34"/>
  <c r="X23" i="34"/>
  <c r="X1486" i="70"/>
  <c r="AD1486" i="70" s="1"/>
  <c r="Z11" i="34"/>
  <c r="X11" i="34"/>
  <c r="X1490" i="70"/>
  <c r="AD1490" i="70" s="1"/>
  <c r="X15" i="34"/>
  <c r="Z15" i="34"/>
  <c r="X1485" i="70"/>
  <c r="AD1485" i="70" s="1"/>
  <c r="Z10" i="34"/>
  <c r="X10" i="34"/>
  <c r="X1483" i="70"/>
  <c r="AD1483" i="70" s="1"/>
  <c r="X8" i="34"/>
  <c r="Z8" i="34"/>
  <c r="X1482" i="70"/>
  <c r="AD1482" i="70" s="1"/>
  <c r="Z7" i="34"/>
  <c r="X7" i="34"/>
  <c r="X1497" i="70"/>
  <c r="AD1497" i="70" s="1"/>
  <c r="Z22" i="34"/>
  <c r="X22" i="34"/>
  <c r="X1496" i="70"/>
  <c r="AD1496" i="70" s="1"/>
  <c r="X21" i="34"/>
  <c r="Z21" i="34"/>
  <c r="X1489" i="70"/>
  <c r="AD1489" i="70" s="1"/>
  <c r="X14" i="34"/>
  <c r="Z14" i="34"/>
  <c r="X1481" i="70"/>
  <c r="AD1481" i="70" s="1"/>
  <c r="Z6" i="34"/>
  <c r="X6" i="34"/>
  <c r="X1487" i="70"/>
  <c r="AD1487" i="70" s="1"/>
  <c r="Z12" i="34"/>
  <c r="X12" i="34"/>
  <c r="X1492" i="70"/>
  <c r="AD1492" i="70" s="1"/>
  <c r="X17" i="34"/>
  <c r="Z17" i="34"/>
  <c r="X1501" i="70"/>
  <c r="AD1501" i="70" s="1"/>
  <c r="Z26" i="34"/>
  <c r="X26" i="34"/>
  <c r="X1503" i="70"/>
  <c r="AD1503" i="70" s="1"/>
  <c r="Z28" i="34"/>
  <c r="X28" i="34"/>
  <c r="X1499" i="70"/>
  <c r="AD1499" i="70" s="1"/>
  <c r="X24" i="34"/>
  <c r="Z24" i="34"/>
  <c r="X1494" i="70"/>
  <c r="AD1494" i="70" s="1"/>
  <c r="Z19" i="34"/>
  <c r="X19" i="34"/>
  <c r="X1500" i="70"/>
  <c r="AD1500" i="70" s="1"/>
  <c r="Z25" i="34"/>
  <c r="X25" i="34"/>
  <c r="X1484" i="70"/>
  <c r="AD1484" i="70" s="1"/>
  <c r="X9" i="34"/>
  <c r="Z9" i="34"/>
  <c r="X1504" i="70"/>
  <c r="AD1504" i="70" s="1"/>
  <c r="X29" i="34"/>
  <c r="Z29" i="34"/>
  <c r="X1493" i="70"/>
  <c r="AD1493" i="70" s="1"/>
  <c r="Z18" i="34"/>
  <c r="X18" i="34"/>
  <c r="P34" i="79"/>
  <c r="P1396" i="70"/>
  <c r="P12" i="79"/>
  <c r="P1374" i="70"/>
  <c r="P15" i="79"/>
  <c r="P1377" i="70"/>
  <c r="P17" i="79"/>
  <c r="P1379" i="70"/>
  <c r="P48" i="79"/>
  <c r="P1410" i="70"/>
  <c r="P49" i="79"/>
  <c r="P1411" i="70"/>
  <c r="P59" i="79"/>
  <c r="P1421" i="70"/>
  <c r="P56" i="79"/>
  <c r="P1418" i="70"/>
  <c r="P11" i="79"/>
  <c r="P1373" i="70"/>
  <c r="P41" i="79"/>
  <c r="P1403" i="70"/>
  <c r="P39" i="79"/>
  <c r="P1401" i="70"/>
  <c r="P27" i="79"/>
  <c r="P1389" i="70"/>
  <c r="P47" i="79"/>
  <c r="P1409" i="70"/>
  <c r="P9" i="79"/>
  <c r="P1371" i="70"/>
  <c r="P6" i="79"/>
  <c r="P1368" i="70"/>
  <c r="P31" i="79"/>
  <c r="P1393" i="70"/>
  <c r="P28" i="79"/>
  <c r="P1390" i="70"/>
  <c r="P45" i="79"/>
  <c r="P1407" i="70"/>
  <c r="P36" i="79"/>
  <c r="P1398" i="70"/>
  <c r="P58" i="79"/>
  <c r="P1420" i="70"/>
  <c r="P55" i="79"/>
  <c r="P1417" i="70"/>
  <c r="P7" i="79"/>
  <c r="P1369" i="70"/>
  <c r="P10" i="79"/>
  <c r="P1372" i="70"/>
  <c r="P14" i="79"/>
  <c r="P1376" i="70"/>
  <c r="P16" i="79"/>
  <c r="P1378" i="70"/>
  <c r="P20" i="79"/>
  <c r="P1382" i="70"/>
  <c r="P19" i="79"/>
  <c r="P1381" i="70"/>
  <c r="P57" i="79"/>
  <c r="P1419" i="70"/>
  <c r="P38" i="79"/>
  <c r="P1400" i="70"/>
  <c r="P33" i="79"/>
  <c r="P1395" i="70"/>
  <c r="P44" i="79"/>
  <c r="P1406" i="70"/>
  <c r="P37" i="79"/>
  <c r="P1399" i="70"/>
  <c r="P25" i="79"/>
  <c r="P1387" i="70"/>
  <c r="P43" i="79"/>
  <c r="P1405" i="70"/>
  <c r="P52" i="79"/>
  <c r="P1414" i="70"/>
  <c r="P54" i="79"/>
  <c r="P1416" i="70"/>
  <c r="P32" i="79"/>
  <c r="P1394" i="70"/>
  <c r="P24" i="79"/>
  <c r="P1386" i="70"/>
  <c r="P26" i="79"/>
  <c r="P1388" i="70"/>
  <c r="P23" i="79"/>
  <c r="P1385" i="70"/>
  <c r="P22" i="79"/>
  <c r="P1384" i="70"/>
  <c r="P21" i="79"/>
  <c r="P1383" i="70"/>
  <c r="P30" i="79"/>
  <c r="P1392" i="70"/>
  <c r="P53" i="79"/>
  <c r="P1415" i="70"/>
  <c r="P50" i="79"/>
  <c r="P1412" i="70"/>
  <c r="P35" i="79"/>
  <c r="P1397" i="70"/>
  <c r="P46" i="79"/>
  <c r="P1408" i="70"/>
  <c r="P13" i="79"/>
  <c r="P1375" i="70"/>
  <c r="P18" i="79"/>
  <c r="P1380" i="70"/>
  <c r="P42" i="79"/>
  <c r="P1404" i="70"/>
  <c r="P29" i="79"/>
  <c r="P1391" i="70"/>
  <c r="P51" i="79"/>
  <c r="P1413" i="70"/>
  <c r="P8" i="79"/>
  <c r="P1370" i="70"/>
  <c r="P40" i="79"/>
  <c r="P1402" i="70"/>
  <c r="X1063" i="70"/>
  <c r="AD1063" i="70" s="1"/>
  <c r="Z30" i="31"/>
  <c r="X30" i="31"/>
  <c r="X1062" i="70"/>
  <c r="AD1062" i="70" s="1"/>
  <c r="Z29" i="31"/>
  <c r="X29" i="31"/>
  <c r="X1040" i="70"/>
  <c r="AD1040" i="70" s="1"/>
  <c r="X7" i="31"/>
  <c r="Z7" i="31"/>
  <c r="X1061" i="70"/>
  <c r="AD1061" i="70" s="1"/>
  <c r="X28" i="31"/>
  <c r="Z28" i="31"/>
  <c r="X1041" i="70"/>
  <c r="AD1041" i="70" s="1"/>
  <c r="X8" i="31"/>
  <c r="Z8" i="31"/>
  <c r="X1083" i="70"/>
  <c r="AD1083" i="70" s="1"/>
  <c r="X50" i="31"/>
  <c r="Z50" i="31"/>
  <c r="X1045" i="70"/>
  <c r="AD1045" i="70" s="1"/>
  <c r="Z12" i="31"/>
  <c r="X12" i="31"/>
  <c r="X1047" i="70"/>
  <c r="AD1047" i="70" s="1"/>
  <c r="Z14" i="31"/>
  <c r="X14" i="31"/>
  <c r="X1081" i="70"/>
  <c r="AD1081" i="70" s="1"/>
  <c r="X48" i="31"/>
  <c r="Z48" i="31"/>
  <c r="X1065" i="70"/>
  <c r="AD1065" i="70" s="1"/>
  <c r="Z32" i="31"/>
  <c r="X32" i="31"/>
  <c r="X1060" i="70"/>
  <c r="AD1060" i="70" s="1"/>
  <c r="Z27" i="31"/>
  <c r="X27" i="31"/>
  <c r="X1079" i="70"/>
  <c r="AD1079" i="70" s="1"/>
  <c r="Z46" i="31"/>
  <c r="X46" i="31"/>
  <c r="X1048" i="70"/>
  <c r="AD1048" i="70" s="1"/>
  <c r="X15" i="31"/>
  <c r="Z15" i="31"/>
  <c r="X1057" i="70"/>
  <c r="AD1057" i="70" s="1"/>
  <c r="Z24" i="31"/>
  <c r="X24" i="31"/>
  <c r="X1074" i="70"/>
  <c r="AD1074" i="70" s="1"/>
  <c r="X41" i="31"/>
  <c r="Z41" i="31"/>
  <c r="X1051" i="70"/>
  <c r="AD1051" i="70" s="1"/>
  <c r="X18" i="31"/>
  <c r="Z18" i="31"/>
  <c r="X1058" i="70"/>
  <c r="AD1058" i="70" s="1"/>
  <c r="X25" i="31"/>
  <c r="Z25" i="31"/>
  <c r="X1064" i="70"/>
  <c r="AD1064" i="70" s="1"/>
  <c r="X31" i="31"/>
  <c r="Z31" i="31"/>
  <c r="X1056" i="70"/>
  <c r="AD1056" i="70" s="1"/>
  <c r="X23" i="31"/>
  <c r="Z23" i="31"/>
  <c r="X1043" i="70"/>
  <c r="AD1043" i="70" s="1"/>
  <c r="X10" i="31"/>
  <c r="Z10" i="31"/>
  <c r="X1053" i="70"/>
  <c r="AD1053" i="70" s="1"/>
  <c r="X20" i="31"/>
  <c r="Z20" i="31"/>
  <c r="X1072" i="70"/>
  <c r="AD1072" i="70" s="1"/>
  <c r="X39" i="31"/>
  <c r="Z39" i="31"/>
  <c r="W1" i="31"/>
  <c r="X1077" i="70"/>
  <c r="AD1077" i="70" s="1"/>
  <c r="X44" i="31"/>
  <c r="Z44" i="31"/>
  <c r="X1066" i="70"/>
  <c r="AD1066" i="70" s="1"/>
  <c r="X33" i="31"/>
  <c r="Z33" i="31"/>
  <c r="X1086" i="70"/>
  <c r="AD1086" i="70" s="1"/>
  <c r="Z53" i="31"/>
  <c r="X53" i="31"/>
  <c r="X1085" i="70"/>
  <c r="AD1085" i="70" s="1"/>
  <c r="Z52" i="31"/>
  <c r="X52" i="31"/>
  <c r="X1075" i="70"/>
  <c r="AD1075" i="70" s="1"/>
  <c r="X42" i="31"/>
  <c r="Z42" i="31"/>
  <c r="X1078" i="70"/>
  <c r="AD1078" i="70" s="1"/>
  <c r="Z45" i="31"/>
  <c r="X45" i="31"/>
  <c r="X1044" i="70"/>
  <c r="AD1044" i="70" s="1"/>
  <c r="Z11" i="31"/>
  <c r="X11" i="31"/>
  <c r="X1067" i="70"/>
  <c r="AD1067" i="70" s="1"/>
  <c r="X34" i="31"/>
  <c r="Z34" i="31"/>
  <c r="X1042" i="70"/>
  <c r="AD1042" i="70" s="1"/>
  <c r="X9" i="31"/>
  <c r="Z9" i="31"/>
  <c r="X1082" i="70"/>
  <c r="AD1082" i="70" s="1"/>
  <c r="Z49" i="31"/>
  <c r="X49" i="31"/>
  <c r="X1039" i="70"/>
  <c r="AD1039" i="70" s="1"/>
  <c r="X6" i="31"/>
  <c r="Z6" i="31"/>
  <c r="X1054" i="70"/>
  <c r="AD1054" i="70" s="1"/>
  <c r="Z21" i="31"/>
  <c r="X21" i="31"/>
  <c r="X1084" i="70"/>
  <c r="AD1084" i="70" s="1"/>
  <c r="Z51" i="31"/>
  <c r="X51" i="31"/>
  <c r="X1046" i="70"/>
  <c r="AD1046" i="70" s="1"/>
  <c r="Z13" i="31"/>
  <c r="X13" i="31"/>
  <c r="X1055" i="70"/>
  <c r="AD1055" i="70" s="1"/>
  <c r="Z22" i="31"/>
  <c r="X22" i="31"/>
  <c r="X1080" i="70"/>
  <c r="AD1080" i="70" s="1"/>
  <c r="X47" i="31"/>
  <c r="Z47" i="31"/>
  <c r="X1050" i="70"/>
  <c r="AD1050" i="70" s="1"/>
  <c r="X17" i="31"/>
  <c r="Z17" i="31"/>
  <c r="X1069" i="70"/>
  <c r="AD1069" i="70" s="1"/>
  <c r="Z36" i="31"/>
  <c r="X36" i="31"/>
  <c r="X1068" i="70"/>
  <c r="AD1068" i="70" s="1"/>
  <c r="Z35" i="31"/>
  <c r="X35" i="31"/>
  <c r="X1059" i="70"/>
  <c r="AD1059" i="70" s="1"/>
  <c r="X26" i="31"/>
  <c r="Z26" i="31"/>
  <c r="X1049" i="70"/>
  <c r="AD1049" i="70" s="1"/>
  <c r="X16" i="31"/>
  <c r="Z16" i="31"/>
  <c r="X1076" i="70"/>
  <c r="AD1076" i="70" s="1"/>
  <c r="Z43" i="31"/>
  <c r="X43" i="31"/>
  <c r="X1052" i="70"/>
  <c r="AD1052" i="70" s="1"/>
  <c r="Z19" i="31"/>
  <c r="X19" i="31"/>
  <c r="X1071" i="70"/>
  <c r="AD1071" i="70" s="1"/>
  <c r="Z38" i="31"/>
  <c r="X38" i="31"/>
  <c r="X1087" i="70"/>
  <c r="AD1087" i="70" s="1"/>
  <c r="Z54" i="31"/>
  <c r="X54" i="31"/>
  <c r="X1070" i="70"/>
  <c r="AD1070" i="70" s="1"/>
  <c r="Z37" i="31"/>
  <c r="X37" i="31"/>
  <c r="X1073" i="70"/>
  <c r="AD1073" i="70" s="1"/>
  <c r="X40" i="31"/>
  <c r="Z40" i="31"/>
  <c r="AA5" i="31"/>
  <c r="AB1038" i="70" s="1"/>
  <c r="AA1038" i="70"/>
  <c r="Y5" i="31"/>
  <c r="AB5" i="31"/>
  <c r="AC1038" i="70" s="1"/>
  <c r="P5" i="79"/>
  <c r="Q1367" i="70" s="1"/>
  <c r="O1" i="79"/>
  <c r="X1" i="33" l="1"/>
  <c r="X1" i="34"/>
  <c r="Y1512" i="70"/>
  <c r="AB12" i="33"/>
  <c r="AC1512" i="70" s="1"/>
  <c r="Y12" i="33"/>
  <c r="Z1512" i="70" s="1"/>
  <c r="Y1507" i="70"/>
  <c r="AB7" i="33"/>
  <c r="AC1507" i="70" s="1"/>
  <c r="Y7" i="33"/>
  <c r="Z1507" i="70" s="1"/>
  <c r="AA21" i="33"/>
  <c r="AB1521" i="70" s="1"/>
  <c r="AA1521" i="70"/>
  <c r="AA10" i="33"/>
  <c r="AB1510" i="70" s="1"/>
  <c r="AA1510" i="70"/>
  <c r="AA22" i="33"/>
  <c r="AB1522" i="70" s="1"/>
  <c r="AA1522" i="70"/>
  <c r="AA1514" i="70"/>
  <c r="AA14" i="33"/>
  <c r="AB1514" i="70" s="1"/>
  <c r="Y1521" i="70"/>
  <c r="Y21" i="33"/>
  <c r="Z1521" i="70" s="1"/>
  <c r="AB21" i="33"/>
  <c r="AC1521" i="70" s="1"/>
  <c r="Y1519" i="70"/>
  <c r="AB19" i="33"/>
  <c r="AC1519" i="70" s="1"/>
  <c r="Y19" i="33"/>
  <c r="Z1519" i="70" s="1"/>
  <c r="Y1520" i="70"/>
  <c r="AB20" i="33"/>
  <c r="AC1520" i="70" s="1"/>
  <c r="Y20" i="33"/>
  <c r="Z1520" i="70" s="1"/>
  <c r="Y1510" i="70"/>
  <c r="Y10" i="33"/>
  <c r="Z1510" i="70" s="1"/>
  <c r="AB10" i="33"/>
  <c r="AC1510" i="70" s="1"/>
  <c r="AA1505" i="70"/>
  <c r="AA5" i="33"/>
  <c r="AB1505" i="70" s="1"/>
  <c r="Y1522" i="70"/>
  <c r="AB22" i="33"/>
  <c r="AC1522" i="70" s="1"/>
  <c r="Y22" i="33"/>
  <c r="Z1522" i="70" s="1"/>
  <c r="Y1518" i="70"/>
  <c r="Y18" i="33"/>
  <c r="Z1518" i="70" s="1"/>
  <c r="AB18" i="33"/>
  <c r="AC1518" i="70" s="1"/>
  <c r="Y1514" i="70"/>
  <c r="AB14" i="33"/>
  <c r="AC1514" i="70" s="1"/>
  <c r="Y14" i="33"/>
  <c r="Z1514" i="70" s="1"/>
  <c r="AA19" i="33"/>
  <c r="AB1519" i="70" s="1"/>
  <c r="AA1519" i="70"/>
  <c r="AA9" i="33"/>
  <c r="AB1509" i="70" s="1"/>
  <c r="AA1509" i="70"/>
  <c r="AA20" i="33"/>
  <c r="AB1520" i="70" s="1"/>
  <c r="AA1520" i="70"/>
  <c r="Y1523" i="70"/>
  <c r="AB23" i="33"/>
  <c r="AC1523" i="70" s="1"/>
  <c r="Y23" i="33"/>
  <c r="Z1523" i="70" s="1"/>
  <c r="Y1505" i="70"/>
  <c r="Y5" i="33"/>
  <c r="AB5" i="33"/>
  <c r="AC1505" i="70" s="1"/>
  <c r="AA7" i="33"/>
  <c r="AB1507" i="70" s="1"/>
  <c r="AA1507" i="70"/>
  <c r="AA18" i="33"/>
  <c r="AB1518" i="70" s="1"/>
  <c r="AA1518" i="70"/>
  <c r="Y1509" i="70"/>
  <c r="Y9" i="33"/>
  <c r="Z1509" i="70" s="1"/>
  <c r="AB9" i="33"/>
  <c r="AC1509" i="70" s="1"/>
  <c r="AA1508" i="70"/>
  <c r="AA8" i="33"/>
  <c r="AB1508" i="70" s="1"/>
  <c r="AA23" i="33"/>
  <c r="AB1523" i="70" s="1"/>
  <c r="AA1523" i="70"/>
  <c r="Y1515" i="70"/>
  <c r="AB15" i="33"/>
  <c r="AC1515" i="70" s="1"/>
  <c r="Y15" i="33"/>
  <c r="Z1515" i="70" s="1"/>
  <c r="AA1524" i="70"/>
  <c r="AA24" i="33"/>
  <c r="AB1524" i="70" s="1"/>
  <c r="Y1511" i="70"/>
  <c r="AB11" i="33"/>
  <c r="AC1511" i="70" s="1"/>
  <c r="Y11" i="33"/>
  <c r="Z1511" i="70" s="1"/>
  <c r="AA11" i="33"/>
  <c r="AB1511" i="70" s="1"/>
  <c r="AA1511" i="70"/>
  <c r="AA1512" i="70"/>
  <c r="AA12" i="33"/>
  <c r="AB1512" i="70" s="1"/>
  <c r="Y1513" i="70"/>
  <c r="AB13" i="33"/>
  <c r="AC1513" i="70" s="1"/>
  <c r="Y13" i="33"/>
  <c r="Z1513" i="70" s="1"/>
  <c r="Y1508" i="70"/>
  <c r="AB8" i="33"/>
  <c r="AC1508" i="70" s="1"/>
  <c r="Y8" i="33"/>
  <c r="Z1508" i="70" s="1"/>
  <c r="AA16" i="33"/>
  <c r="AB1516" i="70" s="1"/>
  <c r="AA1516" i="70"/>
  <c r="AA15" i="33"/>
  <c r="AB1515" i="70" s="1"/>
  <c r="AA1515" i="70"/>
  <c r="Y1517" i="70"/>
  <c r="Y17" i="33"/>
  <c r="Z1517" i="70" s="1"/>
  <c r="AB17" i="33"/>
  <c r="AC1517" i="70" s="1"/>
  <c r="Y1524" i="70"/>
  <c r="AB24" i="33"/>
  <c r="AC1524" i="70" s="1"/>
  <c r="Y24" i="33"/>
  <c r="Z1524" i="70" s="1"/>
  <c r="AA6" i="33"/>
  <c r="AB1506" i="70" s="1"/>
  <c r="AA1506" i="70"/>
  <c r="AA13" i="33"/>
  <c r="AB1513" i="70" s="1"/>
  <c r="AA1513" i="70"/>
  <c r="Y1516" i="70"/>
  <c r="Y16" i="33"/>
  <c r="Z1516" i="70" s="1"/>
  <c r="AB16" i="33"/>
  <c r="AC1516" i="70" s="1"/>
  <c r="AA17" i="33"/>
  <c r="AB1517" i="70" s="1"/>
  <c r="AA1517" i="70"/>
  <c r="Y1506" i="70"/>
  <c r="AB6" i="33"/>
  <c r="AC1506" i="70" s="1"/>
  <c r="Y6" i="33"/>
  <c r="Z1506" i="70" s="1"/>
  <c r="AA19" i="34"/>
  <c r="AB1494" i="70" s="1"/>
  <c r="AA1494" i="70"/>
  <c r="Y1487" i="70"/>
  <c r="Y12" i="34"/>
  <c r="Z1487" i="70" s="1"/>
  <c r="AB12" i="34"/>
  <c r="AC1487" i="70" s="1"/>
  <c r="Y1489" i="70"/>
  <c r="Y14" i="34"/>
  <c r="Z1489" i="70" s="1"/>
  <c r="AB14" i="34"/>
  <c r="AC1489" i="70" s="1"/>
  <c r="Y1482" i="70"/>
  <c r="Y7" i="34"/>
  <c r="Z1482" i="70" s="1"/>
  <c r="AB7" i="34"/>
  <c r="AC1482" i="70" s="1"/>
  <c r="Y1498" i="70"/>
  <c r="Y23" i="34"/>
  <c r="Z1498" i="70" s="1"/>
  <c r="AB23" i="34"/>
  <c r="AC1498" i="70" s="1"/>
  <c r="AA13" i="34"/>
  <c r="AB1488" i="70" s="1"/>
  <c r="AA1488" i="70"/>
  <c r="AA10" i="34"/>
  <c r="AB1485" i="70" s="1"/>
  <c r="AA1485" i="70"/>
  <c r="AA12" i="34"/>
  <c r="AB1487" i="70" s="1"/>
  <c r="AA1487" i="70"/>
  <c r="AA7" i="34"/>
  <c r="AB1482" i="70" s="1"/>
  <c r="AA1482" i="70"/>
  <c r="AA23" i="34"/>
  <c r="AB1498" i="70" s="1"/>
  <c r="AA1498" i="70"/>
  <c r="Y1488" i="70"/>
  <c r="Y13" i="34"/>
  <c r="Z1488" i="70" s="1"/>
  <c r="AB13" i="34"/>
  <c r="AC1488" i="70" s="1"/>
  <c r="Y1480" i="70"/>
  <c r="AB5" i="34"/>
  <c r="AC1480" i="70" s="1"/>
  <c r="Y5" i="34"/>
  <c r="AA27" i="34"/>
  <c r="AB1502" i="70" s="1"/>
  <c r="AA1502" i="70"/>
  <c r="AA21" i="34"/>
  <c r="AB1496" i="70" s="1"/>
  <c r="AA1496" i="70"/>
  <c r="AA15" i="34"/>
  <c r="AB1490" i="70" s="1"/>
  <c r="AA1490" i="70"/>
  <c r="AA5" i="34"/>
  <c r="AB1480" i="70" s="1"/>
  <c r="AA1480" i="70"/>
  <c r="Y1504" i="70"/>
  <c r="AB29" i="34"/>
  <c r="AC1504" i="70" s="1"/>
  <c r="Y29" i="34"/>
  <c r="Z1504" i="70" s="1"/>
  <c r="Y1492" i="70"/>
  <c r="AB17" i="34"/>
  <c r="AC1492" i="70" s="1"/>
  <c r="Y17" i="34"/>
  <c r="Z1492" i="70" s="1"/>
  <c r="AA14" i="34"/>
  <c r="AB1489" i="70" s="1"/>
  <c r="AA1489" i="70"/>
  <c r="Y1499" i="70"/>
  <c r="AB24" i="34"/>
  <c r="AC1499" i="70" s="1"/>
  <c r="Y24" i="34"/>
  <c r="Z1499" i="70" s="1"/>
  <c r="Y1501" i="70"/>
  <c r="AB26" i="34"/>
  <c r="AC1501" i="70" s="1"/>
  <c r="Y26" i="34"/>
  <c r="Z1501" i="70" s="1"/>
  <c r="Y1481" i="70"/>
  <c r="AB6" i="34"/>
  <c r="AC1481" i="70" s="1"/>
  <c r="Y6" i="34"/>
  <c r="Z1481" i="70" s="1"/>
  <c r="Y1496" i="70"/>
  <c r="Y21" i="34"/>
  <c r="Z1496" i="70" s="1"/>
  <c r="AB21" i="34"/>
  <c r="AC1496" i="70" s="1"/>
  <c r="AA8" i="34"/>
  <c r="AB1483" i="70" s="1"/>
  <c r="AA1483" i="70"/>
  <c r="Y1490" i="70"/>
  <c r="AB15" i="34"/>
  <c r="AC1490" i="70" s="1"/>
  <c r="Y15" i="34"/>
  <c r="Z1490" i="70" s="1"/>
  <c r="AA16" i="34"/>
  <c r="AB1491" i="70" s="1"/>
  <c r="AA1491" i="70"/>
  <c r="Y1484" i="70"/>
  <c r="AB9" i="34"/>
  <c r="AC1484" i="70" s="1"/>
  <c r="Y9" i="34"/>
  <c r="Z1484" i="70" s="1"/>
  <c r="AA18" i="34"/>
  <c r="AB1493" i="70" s="1"/>
  <c r="AA1493" i="70"/>
  <c r="Y1500" i="70"/>
  <c r="AB25" i="34"/>
  <c r="AC1500" i="70" s="1"/>
  <c r="Y25" i="34"/>
  <c r="Z1500" i="70" s="1"/>
  <c r="AA26" i="34"/>
  <c r="AB1501" i="70" s="1"/>
  <c r="AA1501" i="70"/>
  <c r="AA6" i="34"/>
  <c r="AB1481" i="70" s="1"/>
  <c r="AA1481" i="70"/>
  <c r="Y1483" i="70"/>
  <c r="AB8" i="34"/>
  <c r="AC1483" i="70" s="1"/>
  <c r="Y8" i="34"/>
  <c r="Z1483" i="70" s="1"/>
  <c r="Y1491" i="70"/>
  <c r="Y16" i="34"/>
  <c r="Z1491" i="70" s="1"/>
  <c r="AB16" i="34"/>
  <c r="AC1491" i="70" s="1"/>
  <c r="AA20" i="34"/>
  <c r="AB1495" i="70" s="1"/>
  <c r="AA1495" i="70"/>
  <c r="Y1494" i="70"/>
  <c r="AB19" i="34"/>
  <c r="AC1494" i="70" s="1"/>
  <c r="Y19" i="34"/>
  <c r="Z1494" i="70" s="1"/>
  <c r="AA9" i="34"/>
  <c r="AB1484" i="70" s="1"/>
  <c r="AA1484" i="70"/>
  <c r="Y1493" i="70"/>
  <c r="AB18" i="34"/>
  <c r="AC1493" i="70" s="1"/>
  <c r="Y18" i="34"/>
  <c r="Z1493" i="70" s="1"/>
  <c r="AA25" i="34"/>
  <c r="AB1500" i="70" s="1"/>
  <c r="AA1500" i="70"/>
  <c r="Y1503" i="70"/>
  <c r="Y28" i="34"/>
  <c r="Z1503" i="70" s="1"/>
  <c r="AB28" i="34"/>
  <c r="AC1503" i="70" s="1"/>
  <c r="Y1497" i="70"/>
  <c r="Y22" i="34"/>
  <c r="Z1497" i="70" s="1"/>
  <c r="AB22" i="34"/>
  <c r="AC1497" i="70" s="1"/>
  <c r="Y1486" i="70"/>
  <c r="Y11" i="34"/>
  <c r="Z1486" i="70" s="1"/>
  <c r="AB11" i="34"/>
  <c r="AC1486" i="70" s="1"/>
  <c r="Y1495" i="70"/>
  <c r="Y20" i="34"/>
  <c r="Z1495" i="70" s="1"/>
  <c r="AB20" i="34"/>
  <c r="AC1495" i="70" s="1"/>
  <c r="AA1499" i="70"/>
  <c r="AA24" i="34"/>
  <c r="AB1499" i="70" s="1"/>
  <c r="AA29" i="34"/>
  <c r="AB1504" i="70" s="1"/>
  <c r="AA1504" i="70"/>
  <c r="AA28" i="34"/>
  <c r="AB1503" i="70" s="1"/>
  <c r="AA1503" i="70"/>
  <c r="AA17" i="34"/>
  <c r="AB1492" i="70" s="1"/>
  <c r="AA1492" i="70"/>
  <c r="AA22" i="34"/>
  <c r="AB1497" i="70" s="1"/>
  <c r="AA1497" i="70"/>
  <c r="Y1485" i="70"/>
  <c r="AB10" i="34"/>
  <c r="AC1485" i="70" s="1"/>
  <c r="Y10" i="34"/>
  <c r="Z1485" i="70" s="1"/>
  <c r="AA11" i="34"/>
  <c r="AB1486" i="70" s="1"/>
  <c r="AA1486" i="70"/>
  <c r="Y1502" i="70"/>
  <c r="AB27" i="34"/>
  <c r="AC1502" i="70" s="1"/>
  <c r="Y27" i="34"/>
  <c r="Z1502" i="70" s="1"/>
  <c r="T18" i="79"/>
  <c r="Q1380" i="70"/>
  <c r="T22" i="79"/>
  <c r="Q1384" i="70"/>
  <c r="T25" i="79"/>
  <c r="Q1387" i="70"/>
  <c r="T38" i="79"/>
  <c r="Q1400" i="70"/>
  <c r="T16" i="79"/>
  <c r="Q1378" i="70"/>
  <c r="T55" i="79"/>
  <c r="Q1417" i="70"/>
  <c r="T28" i="79"/>
  <c r="Q1390" i="70"/>
  <c r="T47" i="79"/>
  <c r="Q1409" i="70"/>
  <c r="T11" i="79"/>
  <c r="Q1373" i="70"/>
  <c r="T48" i="79"/>
  <c r="Q1410" i="70"/>
  <c r="T34" i="79"/>
  <c r="Q1396" i="70"/>
  <c r="T32" i="79"/>
  <c r="Q1394" i="70"/>
  <c r="T51" i="79"/>
  <c r="Q1413" i="70"/>
  <c r="T53" i="79"/>
  <c r="Q1415" i="70"/>
  <c r="T54" i="79"/>
  <c r="Q1416" i="70"/>
  <c r="T57" i="79"/>
  <c r="Q1419" i="70"/>
  <c r="T58" i="79"/>
  <c r="Q1420" i="70"/>
  <c r="T31" i="79"/>
  <c r="Q1393" i="70"/>
  <c r="T56" i="79"/>
  <c r="Q1418" i="70"/>
  <c r="T17" i="79"/>
  <c r="Q1379" i="70"/>
  <c r="T50" i="79"/>
  <c r="Q1412" i="70"/>
  <c r="T13" i="79"/>
  <c r="Q1375" i="70"/>
  <c r="T23" i="79"/>
  <c r="Q1385" i="70"/>
  <c r="T37" i="79"/>
  <c r="Q1399" i="70"/>
  <c r="T14" i="79"/>
  <c r="Q1376" i="70"/>
  <c r="T27" i="79"/>
  <c r="Q1389" i="70"/>
  <c r="T40" i="79"/>
  <c r="Q1402" i="70"/>
  <c r="T46" i="79"/>
  <c r="Q1408" i="70"/>
  <c r="T30" i="79"/>
  <c r="Q1392" i="70"/>
  <c r="T26" i="79"/>
  <c r="Q1388" i="70"/>
  <c r="T52" i="79"/>
  <c r="Q1414" i="70"/>
  <c r="T44" i="79"/>
  <c r="Q1406" i="70"/>
  <c r="T19" i="79"/>
  <c r="Q1381" i="70"/>
  <c r="T10" i="79"/>
  <c r="Q1372" i="70"/>
  <c r="T36" i="79"/>
  <c r="Q1398" i="70"/>
  <c r="T6" i="79"/>
  <c r="Q1368" i="70"/>
  <c r="T39" i="79"/>
  <c r="Q1401" i="70"/>
  <c r="T59" i="79"/>
  <c r="Q1421" i="70"/>
  <c r="T15" i="79"/>
  <c r="Q1377" i="70"/>
  <c r="T42" i="79"/>
  <c r="Q1404" i="70"/>
  <c r="T21" i="79"/>
  <c r="Q1383" i="70"/>
  <c r="T43" i="79"/>
  <c r="Q1405" i="70"/>
  <c r="T20" i="79"/>
  <c r="Q1382" i="70"/>
  <c r="T7" i="79"/>
  <c r="Q1369" i="70"/>
  <c r="T45" i="79"/>
  <c r="Q1407" i="70"/>
  <c r="T9" i="79"/>
  <c r="Q1371" i="70"/>
  <c r="T49" i="79"/>
  <c r="Q1411" i="70"/>
  <c r="T12" i="79"/>
  <c r="Q1374" i="70"/>
  <c r="T29" i="79"/>
  <c r="Q1391" i="70"/>
  <c r="T8" i="79"/>
  <c r="Q1370" i="70"/>
  <c r="T35" i="79"/>
  <c r="Q1397" i="70"/>
  <c r="T24" i="79"/>
  <c r="Q1386" i="70"/>
  <c r="T33" i="79"/>
  <c r="Q1395" i="70"/>
  <c r="T41" i="79"/>
  <c r="Q1403" i="70"/>
  <c r="X1" i="31"/>
  <c r="Y1050" i="70"/>
  <c r="AB17" i="31"/>
  <c r="AC1050" i="70" s="1"/>
  <c r="Y17" i="31"/>
  <c r="Z1050" i="70" s="1"/>
  <c r="AA10" i="31"/>
  <c r="AB1043" i="70" s="1"/>
  <c r="AA1043" i="70"/>
  <c r="AA27" i="31"/>
  <c r="AB1060" i="70" s="1"/>
  <c r="AA1060" i="70"/>
  <c r="Y1087" i="70"/>
  <c r="AB54" i="31"/>
  <c r="AC1087" i="70" s="1"/>
  <c r="Y54" i="31"/>
  <c r="Z1087" i="70" s="1"/>
  <c r="AA19" i="31"/>
  <c r="AB1052" i="70" s="1"/>
  <c r="AA1052" i="70"/>
  <c r="Y1055" i="70"/>
  <c r="AB22" i="31"/>
  <c r="AC1055" i="70" s="1"/>
  <c r="Y22" i="31"/>
  <c r="Z1055" i="70" s="1"/>
  <c r="AA49" i="31"/>
  <c r="AB1082" i="70" s="1"/>
  <c r="AA1082" i="70"/>
  <c r="Y1043" i="70"/>
  <c r="AB10" i="31"/>
  <c r="AC1043" i="70" s="1"/>
  <c r="Y10" i="31"/>
  <c r="Z1043" i="70" s="1"/>
  <c r="Y1048" i="70"/>
  <c r="Y15" i="31"/>
  <c r="Z1048" i="70" s="1"/>
  <c r="AB15" i="31"/>
  <c r="AC1048" i="70" s="1"/>
  <c r="Y1081" i="70"/>
  <c r="Y48" i="31"/>
  <c r="Z1081" i="70" s="1"/>
  <c r="AB48" i="31"/>
  <c r="AC1081" i="70" s="1"/>
  <c r="Y1061" i="70"/>
  <c r="Y28" i="31"/>
  <c r="Z1061" i="70" s="1"/>
  <c r="AB28" i="31"/>
  <c r="AC1061" i="70" s="1"/>
  <c r="AA52" i="31"/>
  <c r="AB1085" i="70" s="1"/>
  <c r="AA1085" i="70"/>
  <c r="Y1051" i="70"/>
  <c r="AB18" i="31"/>
  <c r="AC1051" i="70" s="1"/>
  <c r="Y18" i="31"/>
  <c r="Z1051" i="70" s="1"/>
  <c r="AA15" i="31"/>
  <c r="AB1048" i="70" s="1"/>
  <c r="AA1048" i="70"/>
  <c r="Y1054" i="70"/>
  <c r="Y21" i="31"/>
  <c r="Z1054" i="70" s="1"/>
  <c r="AB21" i="31"/>
  <c r="AC1054" i="70" s="1"/>
  <c r="AA41" i="31"/>
  <c r="AB1074" i="70" s="1"/>
  <c r="AA1074" i="70"/>
  <c r="AA50" i="31"/>
  <c r="AB1083" i="70" s="1"/>
  <c r="AA1083" i="70"/>
  <c r="Y1062" i="70"/>
  <c r="Y29" i="31"/>
  <c r="Z1062" i="70" s="1"/>
  <c r="AB29" i="31"/>
  <c r="AC1062" i="70" s="1"/>
  <c r="Y1080" i="70"/>
  <c r="Y47" i="31"/>
  <c r="Z1080" i="70" s="1"/>
  <c r="AB47" i="31"/>
  <c r="AC1080" i="70" s="1"/>
  <c r="AA53" i="31"/>
  <c r="AB1086" i="70" s="1"/>
  <c r="AA1086" i="70"/>
  <c r="AA23" i="31"/>
  <c r="AB1056" i="70" s="1"/>
  <c r="AA1056" i="70"/>
  <c r="AA25" i="31"/>
  <c r="AB1058" i="70" s="1"/>
  <c r="AA1058" i="70"/>
  <c r="Y1074" i="70"/>
  <c r="AB41" i="31"/>
  <c r="AC1074" i="70" s="1"/>
  <c r="Y41" i="31"/>
  <c r="Z1074" i="70" s="1"/>
  <c r="Y1079" i="70"/>
  <c r="AB46" i="31"/>
  <c r="AC1079" i="70" s="1"/>
  <c r="Y46" i="31"/>
  <c r="Z1079" i="70" s="1"/>
  <c r="Y1047" i="70"/>
  <c r="AB14" i="31"/>
  <c r="AC1047" i="70" s="1"/>
  <c r="Y14" i="31"/>
  <c r="Z1047" i="70" s="1"/>
  <c r="Y1083" i="70"/>
  <c r="AB50" i="31"/>
  <c r="AC1083" i="70" s="1"/>
  <c r="Y50" i="31"/>
  <c r="Z1083" i="70" s="1"/>
  <c r="AA7" i="31"/>
  <c r="AB1040" i="70" s="1"/>
  <c r="AA1040" i="70"/>
  <c r="AA29" i="31"/>
  <c r="AB1062" i="70" s="1"/>
  <c r="AA1062" i="70"/>
  <c r="AA35" i="31"/>
  <c r="AB1068" i="70" s="1"/>
  <c r="AA1068" i="70"/>
  <c r="AA45" i="31"/>
  <c r="AB1078" i="70" s="1"/>
  <c r="AA1078" i="70"/>
  <c r="AA48" i="31"/>
  <c r="AB1081" i="70" s="1"/>
  <c r="AA1081" i="70"/>
  <c r="Y1044" i="70"/>
  <c r="AB11" i="31"/>
  <c r="AC1044" i="70" s="1"/>
  <c r="Y11" i="31"/>
  <c r="Z1044" i="70" s="1"/>
  <c r="AA26" i="31"/>
  <c r="AB1059" i="70" s="1"/>
  <c r="AA1059" i="70"/>
  <c r="Y1069" i="70"/>
  <c r="Y36" i="31"/>
  <c r="Z1069" i="70" s="1"/>
  <c r="AB36" i="31"/>
  <c r="AC1069" i="70" s="1"/>
  <c r="Y1046" i="70"/>
  <c r="Y13" i="31"/>
  <c r="Z1046" i="70" s="1"/>
  <c r="AB13" i="31"/>
  <c r="AC1046" i="70" s="1"/>
  <c r="Y1042" i="70"/>
  <c r="AB9" i="31"/>
  <c r="AC1042" i="70" s="1"/>
  <c r="Y9" i="31"/>
  <c r="Z1042" i="70" s="1"/>
  <c r="AA42" i="31"/>
  <c r="AB1075" i="70" s="1"/>
  <c r="AA1075" i="70"/>
  <c r="AA39" i="31"/>
  <c r="AB1072" i="70" s="1"/>
  <c r="AA1072" i="70"/>
  <c r="Y1056" i="70"/>
  <c r="Y23" i="31"/>
  <c r="Z1056" i="70" s="1"/>
  <c r="AB23" i="31"/>
  <c r="AC1056" i="70" s="1"/>
  <c r="Y1058" i="70"/>
  <c r="AB25" i="31"/>
  <c r="AC1058" i="70" s="1"/>
  <c r="Y25" i="31"/>
  <c r="Z1058" i="70" s="1"/>
  <c r="AA46" i="31"/>
  <c r="AB1079" i="70" s="1"/>
  <c r="AA1079" i="70"/>
  <c r="AA14" i="31"/>
  <c r="AB1047" i="70" s="1"/>
  <c r="AA1047" i="70"/>
  <c r="Y1040" i="70"/>
  <c r="Y7" i="31"/>
  <c r="Z1040" i="70" s="1"/>
  <c r="AB7" i="31"/>
  <c r="AC1040" i="70" s="1"/>
  <c r="Y1049" i="70"/>
  <c r="Y16" i="31"/>
  <c r="Z1049" i="70" s="1"/>
  <c r="AB16" i="31"/>
  <c r="AC1049" i="70" s="1"/>
  <c r="Y1082" i="70"/>
  <c r="AB49" i="31"/>
  <c r="AC1082" i="70" s="1"/>
  <c r="Y49" i="31"/>
  <c r="Z1082" i="70" s="1"/>
  <c r="Y1077" i="70"/>
  <c r="Y44" i="31"/>
  <c r="Z1077" i="70" s="1"/>
  <c r="AB44" i="31"/>
  <c r="AC1077" i="70" s="1"/>
  <c r="AA28" i="31"/>
  <c r="AB1061" i="70" s="1"/>
  <c r="AA1061" i="70"/>
  <c r="AA22" i="31"/>
  <c r="AB1055" i="70" s="1"/>
  <c r="AA1055" i="70"/>
  <c r="AA40" i="31"/>
  <c r="AB1073" i="70" s="1"/>
  <c r="AA1073" i="70"/>
  <c r="AA21" i="31"/>
  <c r="AB1054" i="70" s="1"/>
  <c r="AA1054" i="70"/>
  <c r="Y1073" i="70"/>
  <c r="Y40" i="31"/>
  <c r="Z1073" i="70" s="1"/>
  <c r="AB40" i="31"/>
  <c r="AC1073" i="70" s="1"/>
  <c r="Y1076" i="70"/>
  <c r="Y43" i="31"/>
  <c r="Z1076" i="70" s="1"/>
  <c r="AB43" i="31"/>
  <c r="AC1076" i="70" s="1"/>
  <c r="AA38" i="31"/>
  <c r="AB1071" i="70" s="1"/>
  <c r="AA1071" i="70"/>
  <c r="AA43" i="31"/>
  <c r="AB1076" i="70" s="1"/>
  <c r="AA1076" i="70"/>
  <c r="Y1059" i="70"/>
  <c r="AB26" i="31"/>
  <c r="AC1059" i="70" s="1"/>
  <c r="Y26" i="31"/>
  <c r="Z1059" i="70" s="1"/>
  <c r="AA36" i="31"/>
  <c r="AB1069" i="70" s="1"/>
  <c r="AA1069" i="70"/>
  <c r="AA13" i="31"/>
  <c r="AB1046" i="70" s="1"/>
  <c r="AA1046" i="70"/>
  <c r="AA6" i="31"/>
  <c r="AB1039" i="70" s="1"/>
  <c r="AA1039" i="70"/>
  <c r="Y1075" i="70"/>
  <c r="AB42" i="31"/>
  <c r="AC1075" i="70" s="1"/>
  <c r="Y42" i="31"/>
  <c r="Z1075" i="70" s="1"/>
  <c r="AA33" i="31"/>
  <c r="AB1066" i="70" s="1"/>
  <c r="AA1066" i="70"/>
  <c r="Y1072" i="70"/>
  <c r="Y39" i="31"/>
  <c r="Z1072" i="70" s="1"/>
  <c r="AB39" i="31"/>
  <c r="AC1072" i="70" s="1"/>
  <c r="AA20" i="31"/>
  <c r="AB1053" i="70" s="1"/>
  <c r="AA1053" i="70"/>
  <c r="Y1057" i="70"/>
  <c r="Y24" i="31"/>
  <c r="Z1057" i="70" s="1"/>
  <c r="AB24" i="31"/>
  <c r="AC1057" i="70" s="1"/>
  <c r="Y1065" i="70"/>
  <c r="Y32" i="31"/>
  <c r="Z1065" i="70" s="1"/>
  <c r="AB32" i="31"/>
  <c r="AC1065" i="70" s="1"/>
  <c r="AA8" i="31"/>
  <c r="AB1041" i="70" s="1"/>
  <c r="AA1041" i="70"/>
  <c r="Y1063" i="70"/>
  <c r="AB30" i="31"/>
  <c r="AC1063" i="70" s="1"/>
  <c r="Y30" i="31"/>
  <c r="Z1063" i="70" s="1"/>
  <c r="Y1052" i="70"/>
  <c r="Y19" i="31"/>
  <c r="Z1052" i="70" s="1"/>
  <c r="AB19" i="31"/>
  <c r="AC1052" i="70" s="1"/>
  <c r="AA54" i="31"/>
  <c r="AB1087" i="70" s="1"/>
  <c r="AA1087" i="70"/>
  <c r="AA47" i="31"/>
  <c r="AB1080" i="70" s="1"/>
  <c r="AA1080" i="70"/>
  <c r="Y1086" i="70"/>
  <c r="Y53" i="31"/>
  <c r="Z1086" i="70" s="1"/>
  <c r="AB53" i="31"/>
  <c r="AC1086" i="70" s="1"/>
  <c r="AA11" i="31"/>
  <c r="AB1044" i="70" s="1"/>
  <c r="AA1044" i="70"/>
  <c r="Y1070" i="70"/>
  <c r="Y37" i="31"/>
  <c r="Z1070" i="70" s="1"/>
  <c r="AB37" i="31"/>
  <c r="AC1070" i="70" s="1"/>
  <c r="Y1039" i="70"/>
  <c r="AB6" i="31"/>
  <c r="AC1039" i="70" s="1"/>
  <c r="Y6" i="31"/>
  <c r="Z1039" i="70" s="1"/>
  <c r="AA34" i="31"/>
  <c r="AB1067" i="70" s="1"/>
  <c r="AA1067" i="70"/>
  <c r="Y1066" i="70"/>
  <c r="AB33" i="31"/>
  <c r="AC1066" i="70" s="1"/>
  <c r="Y33" i="31"/>
  <c r="Z1066" i="70" s="1"/>
  <c r="Y1053" i="70"/>
  <c r="Y20" i="31"/>
  <c r="Z1053" i="70" s="1"/>
  <c r="AB20" i="31"/>
  <c r="AC1053" i="70" s="1"/>
  <c r="AA31" i="31"/>
  <c r="AB1064" i="70" s="1"/>
  <c r="AA1064" i="70"/>
  <c r="AA24" i="31"/>
  <c r="AB1057" i="70" s="1"/>
  <c r="AA1057" i="70"/>
  <c r="AA32" i="31"/>
  <c r="AB1065" i="70" s="1"/>
  <c r="AA1065" i="70"/>
  <c r="Y1045" i="70"/>
  <c r="Y12" i="31"/>
  <c r="Z1045" i="70" s="1"/>
  <c r="AB12" i="31"/>
  <c r="AC1045" i="70" s="1"/>
  <c r="Y1041" i="70"/>
  <c r="Y8" i="31"/>
  <c r="Z1041" i="70" s="1"/>
  <c r="AB8" i="31"/>
  <c r="AC1041" i="70" s="1"/>
  <c r="AA30" i="31"/>
  <c r="AB1063" i="70" s="1"/>
  <c r="AA1063" i="70"/>
  <c r="AA51" i="31"/>
  <c r="AB1084" i="70" s="1"/>
  <c r="AA1084" i="70"/>
  <c r="AA9" i="31"/>
  <c r="AB1042" i="70" s="1"/>
  <c r="AA1042" i="70"/>
  <c r="Y1071" i="70"/>
  <c r="AB38" i="31"/>
  <c r="AC1071" i="70" s="1"/>
  <c r="Y38" i="31"/>
  <c r="Z1071" i="70" s="1"/>
  <c r="AA37" i="31"/>
  <c r="AB1070" i="70" s="1"/>
  <c r="AA1070" i="70"/>
  <c r="AA16" i="31"/>
  <c r="AB1049" i="70" s="1"/>
  <c r="AA1049" i="70"/>
  <c r="Y1068" i="70"/>
  <c r="Y35" i="31"/>
  <c r="Z1068" i="70" s="1"/>
  <c r="AB35" i="31"/>
  <c r="AC1068" i="70" s="1"/>
  <c r="AA17" i="31"/>
  <c r="AB1050" i="70" s="1"/>
  <c r="AA1050" i="70"/>
  <c r="Y1084" i="70"/>
  <c r="Y51" i="31"/>
  <c r="Z1084" i="70" s="1"/>
  <c r="AB51" i="31"/>
  <c r="AC1084" i="70" s="1"/>
  <c r="Y1067" i="70"/>
  <c r="AB34" i="31"/>
  <c r="AC1067" i="70" s="1"/>
  <c r="Y34" i="31"/>
  <c r="Z1067" i="70" s="1"/>
  <c r="Y1078" i="70"/>
  <c r="Y45" i="31"/>
  <c r="Z1078" i="70" s="1"/>
  <c r="AB45" i="31"/>
  <c r="AC1078" i="70" s="1"/>
  <c r="Y1085" i="70"/>
  <c r="Y52" i="31"/>
  <c r="Z1085" i="70" s="1"/>
  <c r="AB52" i="31"/>
  <c r="AC1085" i="70" s="1"/>
  <c r="AA44" i="31"/>
  <c r="AB1077" i="70" s="1"/>
  <c r="AA1077" i="70"/>
  <c r="Y1064" i="70"/>
  <c r="Y31" i="31"/>
  <c r="Z1064" i="70" s="1"/>
  <c r="AB31" i="31"/>
  <c r="AC1064" i="70" s="1"/>
  <c r="AA18" i="31"/>
  <c r="AB1051" i="70" s="1"/>
  <c r="AA1051" i="70"/>
  <c r="Y1060" i="70"/>
  <c r="Y27" i="31"/>
  <c r="Z1060" i="70" s="1"/>
  <c r="AB27" i="31"/>
  <c r="AC1060" i="70" s="1"/>
  <c r="AA12" i="31"/>
  <c r="AB1045" i="70" s="1"/>
  <c r="AA1045" i="70"/>
  <c r="Z1038" i="70"/>
  <c r="P1" i="79"/>
  <c r="T5" i="79"/>
  <c r="U1367" i="70" s="1"/>
  <c r="Z1505" i="70" l="1"/>
  <c r="Y1" i="33"/>
  <c r="Z1480" i="70"/>
  <c r="Y1" i="34"/>
  <c r="V35" i="79"/>
  <c r="U1397" i="70"/>
  <c r="V49" i="79"/>
  <c r="U1411" i="70"/>
  <c r="V20" i="79"/>
  <c r="U1382" i="70"/>
  <c r="V15" i="79"/>
  <c r="U1377" i="70"/>
  <c r="V36" i="79"/>
  <c r="U1398" i="70"/>
  <c r="V52" i="79"/>
  <c r="U1414" i="70"/>
  <c r="V40" i="79"/>
  <c r="U1402" i="70"/>
  <c r="V23" i="79"/>
  <c r="U1385" i="70"/>
  <c r="V56" i="79"/>
  <c r="U1418" i="70"/>
  <c r="V54" i="79"/>
  <c r="U1416" i="70"/>
  <c r="V47" i="79"/>
  <c r="U1409" i="70"/>
  <c r="V38" i="79"/>
  <c r="U1400" i="70"/>
  <c r="V41" i="79"/>
  <c r="U1403" i="70"/>
  <c r="V8" i="79"/>
  <c r="U1370" i="70"/>
  <c r="V9" i="79"/>
  <c r="U1371" i="70"/>
  <c r="V43" i="79"/>
  <c r="U1405" i="70"/>
  <c r="V59" i="79"/>
  <c r="U1421" i="70"/>
  <c r="V10" i="79"/>
  <c r="U1372" i="70"/>
  <c r="V26" i="79"/>
  <c r="U1388" i="70"/>
  <c r="V27" i="79"/>
  <c r="U1389" i="70"/>
  <c r="V13" i="79"/>
  <c r="U1375" i="70"/>
  <c r="V31" i="79"/>
  <c r="U1393" i="70"/>
  <c r="V53" i="79"/>
  <c r="U1415" i="70"/>
  <c r="V34" i="79"/>
  <c r="U1396" i="70"/>
  <c r="V28" i="79"/>
  <c r="U1390" i="70"/>
  <c r="V25" i="79"/>
  <c r="U1387" i="70"/>
  <c r="V33" i="79"/>
  <c r="U1395" i="70"/>
  <c r="V29" i="79"/>
  <c r="U1391" i="70"/>
  <c r="V45" i="79"/>
  <c r="U1407" i="70"/>
  <c r="V21" i="79"/>
  <c r="U1383" i="70"/>
  <c r="V39" i="79"/>
  <c r="U1401" i="70"/>
  <c r="V19" i="79"/>
  <c r="U1381" i="70"/>
  <c r="V30" i="79"/>
  <c r="U1392" i="70"/>
  <c r="V14" i="79"/>
  <c r="U1376" i="70"/>
  <c r="V50" i="79"/>
  <c r="U1412" i="70"/>
  <c r="V58" i="79"/>
  <c r="U1420" i="70"/>
  <c r="V51" i="79"/>
  <c r="U1413" i="70"/>
  <c r="V48" i="79"/>
  <c r="U1410" i="70"/>
  <c r="V55" i="79"/>
  <c r="U1417" i="70"/>
  <c r="V22" i="79"/>
  <c r="U1384" i="70"/>
  <c r="V24" i="79"/>
  <c r="U1386" i="70"/>
  <c r="V12" i="79"/>
  <c r="U1374" i="70"/>
  <c r="V7" i="79"/>
  <c r="U1369" i="70"/>
  <c r="V42" i="79"/>
  <c r="U1404" i="70"/>
  <c r="V6" i="79"/>
  <c r="U1368" i="70"/>
  <c r="V44" i="79"/>
  <c r="U1406" i="70"/>
  <c r="V46" i="79"/>
  <c r="U1408" i="70"/>
  <c r="V37" i="79"/>
  <c r="U1399" i="70"/>
  <c r="V17" i="79"/>
  <c r="U1379" i="70"/>
  <c r="V57" i="79"/>
  <c r="U1419" i="70"/>
  <c r="V32" i="79"/>
  <c r="U1394" i="70"/>
  <c r="V11" i="79"/>
  <c r="U1373" i="70"/>
  <c r="V16" i="79"/>
  <c r="U1378" i="70"/>
  <c r="V18" i="79"/>
  <c r="U1380" i="70"/>
  <c r="Y1" i="31"/>
  <c r="T1" i="79"/>
  <c r="V5" i="79"/>
  <c r="W1367" i="70" s="1"/>
  <c r="AE1367" i="70" s="1"/>
  <c r="W46" i="79" l="1"/>
  <c r="W1408" i="70"/>
  <c r="AE1408" i="70" s="1"/>
  <c r="W26" i="79"/>
  <c r="W1388" i="70"/>
  <c r="AE1388" i="70" s="1"/>
  <c r="W15" i="79"/>
  <c r="W1377" i="70"/>
  <c r="AE1377" i="70" s="1"/>
  <c r="W50" i="79"/>
  <c r="W1412" i="70"/>
  <c r="AE1412" i="70" s="1"/>
  <c r="W9" i="79"/>
  <c r="W1371" i="70"/>
  <c r="AE1371" i="70" s="1"/>
  <c r="W39" i="79"/>
  <c r="W1401" i="70"/>
  <c r="AE1401" i="70" s="1"/>
  <c r="W14" i="79"/>
  <c r="W1376" i="70"/>
  <c r="AE1376" i="70" s="1"/>
  <c r="W31" i="79"/>
  <c r="W1393" i="70"/>
  <c r="AE1393" i="70" s="1"/>
  <c r="W8" i="79"/>
  <c r="W1370" i="70"/>
  <c r="AE1370" i="70" s="1"/>
  <c r="W20" i="79"/>
  <c r="W1382" i="70"/>
  <c r="AE1382" i="70" s="1"/>
  <c r="W55" i="79"/>
  <c r="W1417" i="70"/>
  <c r="AE1417" i="70" s="1"/>
  <c r="W23" i="79"/>
  <c r="W1385" i="70"/>
  <c r="AE1385" i="70" s="1"/>
  <c r="W48" i="79"/>
  <c r="W1410" i="70"/>
  <c r="AE1410" i="70" s="1"/>
  <c r="W10" i="79"/>
  <c r="W1372" i="70"/>
  <c r="AE1372" i="70" s="1"/>
  <c r="W32" i="79"/>
  <c r="W1394" i="70"/>
  <c r="AE1394" i="70" s="1"/>
  <c r="W53" i="79"/>
  <c r="W1415" i="70"/>
  <c r="AE1415" i="70" s="1"/>
  <c r="W18" i="79"/>
  <c r="W1380" i="70"/>
  <c r="AE1380" i="70" s="1"/>
  <c r="W44" i="79"/>
  <c r="W1406" i="70"/>
  <c r="AE1406" i="70" s="1"/>
  <c r="W21" i="79"/>
  <c r="W1383" i="70"/>
  <c r="AE1383" i="70" s="1"/>
  <c r="W6" i="79"/>
  <c r="W1368" i="70"/>
  <c r="AE1368" i="70" s="1"/>
  <c r="W30" i="79"/>
  <c r="W1392" i="70"/>
  <c r="AE1392" i="70" s="1"/>
  <c r="W28" i="79"/>
  <c r="W1390" i="70"/>
  <c r="AE1390" i="70" s="1"/>
  <c r="W59" i="79"/>
  <c r="W1421" i="70"/>
  <c r="AE1421" i="70" s="1"/>
  <c r="W54" i="79"/>
  <c r="W1416" i="70"/>
  <c r="AE1416" i="70" s="1"/>
  <c r="W52" i="79"/>
  <c r="W1414" i="70"/>
  <c r="AE1414" i="70" s="1"/>
  <c r="W49" i="79"/>
  <c r="W1411" i="70"/>
  <c r="AE1411" i="70" s="1"/>
  <c r="W7" i="79"/>
  <c r="W1369" i="70"/>
  <c r="AE1369" i="70" s="1"/>
  <c r="W33" i="79"/>
  <c r="W1395" i="70"/>
  <c r="AE1395" i="70" s="1"/>
  <c r="W47" i="79"/>
  <c r="W1409" i="70"/>
  <c r="AE1409" i="70" s="1"/>
  <c r="W57" i="79"/>
  <c r="W1419" i="70"/>
  <c r="AE1419" i="70" s="1"/>
  <c r="W12" i="79"/>
  <c r="W1374" i="70"/>
  <c r="AE1374" i="70" s="1"/>
  <c r="W25" i="79"/>
  <c r="W1387" i="70"/>
  <c r="AE1387" i="70" s="1"/>
  <c r="W40" i="79"/>
  <c r="W1402" i="70"/>
  <c r="AE1402" i="70" s="1"/>
  <c r="W16" i="79"/>
  <c r="W1378" i="70"/>
  <c r="AE1378" i="70" s="1"/>
  <c r="W17" i="79"/>
  <c r="W1379" i="70"/>
  <c r="AE1379" i="70" s="1"/>
  <c r="W24" i="79"/>
  <c r="W1386" i="70"/>
  <c r="AE1386" i="70" s="1"/>
  <c r="W51" i="79"/>
  <c r="W1413" i="70"/>
  <c r="AE1413" i="70" s="1"/>
  <c r="W45" i="79"/>
  <c r="W1407" i="70"/>
  <c r="AE1407" i="70" s="1"/>
  <c r="W13" i="79"/>
  <c r="W1375" i="70"/>
  <c r="AE1375" i="70" s="1"/>
  <c r="W41" i="79"/>
  <c r="W1403" i="70"/>
  <c r="AE1403" i="70" s="1"/>
  <c r="W11" i="79"/>
  <c r="W1373" i="70"/>
  <c r="AE1373" i="70" s="1"/>
  <c r="W37" i="79"/>
  <c r="W1399" i="70"/>
  <c r="AE1399" i="70" s="1"/>
  <c r="W42" i="79"/>
  <c r="W1404" i="70"/>
  <c r="AE1404" i="70" s="1"/>
  <c r="W22" i="79"/>
  <c r="W1384" i="70"/>
  <c r="AE1384" i="70" s="1"/>
  <c r="W58" i="79"/>
  <c r="W1420" i="70"/>
  <c r="AE1420" i="70" s="1"/>
  <c r="W19" i="79"/>
  <c r="W1381" i="70"/>
  <c r="AE1381" i="70" s="1"/>
  <c r="W29" i="79"/>
  <c r="W1391" i="70"/>
  <c r="AE1391" i="70" s="1"/>
  <c r="W34" i="79"/>
  <c r="W1396" i="70"/>
  <c r="AE1396" i="70" s="1"/>
  <c r="W27" i="79"/>
  <c r="W1389" i="70"/>
  <c r="AE1389" i="70" s="1"/>
  <c r="W43" i="79"/>
  <c r="W1405" i="70"/>
  <c r="AE1405" i="70" s="1"/>
  <c r="W38" i="79"/>
  <c r="W1400" i="70"/>
  <c r="AE1400" i="70" s="1"/>
  <c r="W56" i="79"/>
  <c r="W1418" i="70"/>
  <c r="AE1418" i="70" s="1"/>
  <c r="W36" i="79"/>
  <c r="W1398" i="70"/>
  <c r="AE1398" i="70" s="1"/>
  <c r="W35" i="79"/>
  <c r="W1397" i="70"/>
  <c r="AE1397" i="70" s="1"/>
  <c r="V1" i="79"/>
  <c r="W5" i="79"/>
  <c r="X1367" i="70" s="1"/>
  <c r="AD1367" i="70" s="1"/>
  <c r="X1387" i="70" l="1"/>
  <c r="AD1387" i="70" s="1"/>
  <c r="Z25" i="79"/>
  <c r="X25" i="79"/>
  <c r="X1403" i="70"/>
  <c r="AD1403" i="70" s="1"/>
  <c r="Z41" i="79"/>
  <c r="X41" i="79"/>
  <c r="X1380" i="70"/>
  <c r="AD1380" i="70" s="1"/>
  <c r="Z18" i="79"/>
  <c r="X18" i="79"/>
  <c r="X1375" i="70"/>
  <c r="AD1375" i="70" s="1"/>
  <c r="Z13" i="79"/>
  <c r="X13" i="79"/>
  <c r="X1379" i="70"/>
  <c r="AD1379" i="70" s="1"/>
  <c r="X17" i="79"/>
  <c r="Z17" i="79"/>
  <c r="X1374" i="70"/>
  <c r="AD1374" i="70" s="1"/>
  <c r="X12" i="79"/>
  <c r="Z12" i="79"/>
  <c r="X1369" i="70"/>
  <c r="AD1369" i="70" s="1"/>
  <c r="X7" i="79"/>
  <c r="Z7" i="79"/>
  <c r="X1421" i="70"/>
  <c r="AD1421" i="70" s="1"/>
  <c r="Z59" i="79"/>
  <c r="X59" i="79"/>
  <c r="X1415" i="70"/>
  <c r="AD1415" i="70" s="1"/>
  <c r="Z53" i="79"/>
  <c r="X53" i="79"/>
  <c r="X1385" i="70"/>
  <c r="AD1385" i="70" s="1"/>
  <c r="X23" i="79"/>
  <c r="Z23" i="79"/>
  <c r="X1393" i="70"/>
  <c r="AD1393" i="70" s="1"/>
  <c r="X31" i="79"/>
  <c r="Z31" i="79"/>
  <c r="X1412" i="70"/>
  <c r="AD1412" i="70" s="1"/>
  <c r="Z50" i="79"/>
  <c r="X50" i="79"/>
  <c r="X1395" i="70"/>
  <c r="AD1395" i="70" s="1"/>
  <c r="X33" i="79"/>
  <c r="Z33" i="79"/>
  <c r="X1408" i="70"/>
  <c r="AD1408" i="70" s="1"/>
  <c r="X46" i="79"/>
  <c r="Z46" i="79"/>
  <c r="X1404" i="70"/>
  <c r="AD1404" i="70" s="1"/>
  <c r="X42" i="79"/>
  <c r="Z42" i="79"/>
  <c r="X1381" i="70"/>
  <c r="AD1381" i="70" s="1"/>
  <c r="X19" i="79"/>
  <c r="Z19" i="79"/>
  <c r="X1399" i="70"/>
  <c r="AD1399" i="70" s="1"/>
  <c r="X37" i="79"/>
  <c r="Z37" i="79"/>
  <c r="X1386" i="70"/>
  <c r="AD1386" i="70" s="1"/>
  <c r="X24" i="79"/>
  <c r="Z24" i="79"/>
  <c r="X1368" i="70"/>
  <c r="AD1368" i="70" s="1"/>
  <c r="Z6" i="79"/>
  <c r="X6" i="79"/>
  <c r="X1370" i="70"/>
  <c r="AD1370" i="70" s="1"/>
  <c r="Z8" i="79"/>
  <c r="X8" i="79"/>
  <c r="X1391" i="70"/>
  <c r="AD1391" i="70" s="1"/>
  <c r="X29" i="79"/>
  <c r="Z29" i="79"/>
  <c r="X1397" i="70"/>
  <c r="AD1397" i="70" s="1"/>
  <c r="X35" i="79"/>
  <c r="Z35" i="79"/>
  <c r="X1378" i="70"/>
  <c r="AD1378" i="70" s="1"/>
  <c r="Z16" i="79"/>
  <c r="X16" i="79"/>
  <c r="X1390" i="70"/>
  <c r="AD1390" i="70" s="1"/>
  <c r="Z28" i="79"/>
  <c r="X28" i="79"/>
  <c r="X1417" i="70"/>
  <c r="AD1417" i="70" s="1"/>
  <c r="X55" i="79"/>
  <c r="Z55" i="79"/>
  <c r="X1373" i="70"/>
  <c r="AD1373" i="70" s="1"/>
  <c r="X11" i="79"/>
  <c r="Z11" i="79"/>
  <c r="X1410" i="70"/>
  <c r="AD1410" i="70" s="1"/>
  <c r="X48" i="79"/>
  <c r="Z48" i="79"/>
  <c r="X1405" i="70"/>
  <c r="AD1405" i="70" s="1"/>
  <c r="X43" i="79"/>
  <c r="Z43" i="79"/>
  <c r="X1407" i="70"/>
  <c r="AD1407" i="70" s="1"/>
  <c r="Z45" i="79"/>
  <c r="X45" i="79"/>
  <c r="X1411" i="70"/>
  <c r="AD1411" i="70" s="1"/>
  <c r="X49" i="79"/>
  <c r="Z49" i="79"/>
  <c r="X1394" i="70"/>
  <c r="AD1394" i="70" s="1"/>
  <c r="X32" i="79"/>
  <c r="Z32" i="79"/>
  <c r="X1376" i="70"/>
  <c r="AD1376" i="70" s="1"/>
  <c r="X14" i="79"/>
  <c r="Z14" i="79"/>
  <c r="X1389" i="70"/>
  <c r="AD1389" i="70" s="1"/>
  <c r="X27" i="79"/>
  <c r="Z27" i="79"/>
  <c r="X1413" i="70"/>
  <c r="AD1413" i="70" s="1"/>
  <c r="X51" i="79"/>
  <c r="Z51" i="79"/>
  <c r="X1402" i="70"/>
  <c r="AD1402" i="70" s="1"/>
  <c r="X40" i="79"/>
  <c r="Z40" i="79"/>
  <c r="X1409" i="70"/>
  <c r="AD1409" i="70" s="1"/>
  <c r="X47" i="79"/>
  <c r="Z47" i="79"/>
  <c r="X1414" i="70"/>
  <c r="AD1414" i="70" s="1"/>
  <c r="Z52" i="79"/>
  <c r="X52" i="79"/>
  <c r="X1392" i="70"/>
  <c r="AD1392" i="70" s="1"/>
  <c r="X30" i="79"/>
  <c r="Z30" i="79"/>
  <c r="X1406" i="70"/>
  <c r="AD1406" i="70" s="1"/>
  <c r="Z44" i="79"/>
  <c r="X44" i="79"/>
  <c r="X1372" i="70"/>
  <c r="AD1372" i="70" s="1"/>
  <c r="Z10" i="79"/>
  <c r="X10" i="79"/>
  <c r="X1382" i="70"/>
  <c r="AD1382" i="70" s="1"/>
  <c r="X20" i="79"/>
  <c r="Z20" i="79"/>
  <c r="X1401" i="70"/>
  <c r="AD1401" i="70" s="1"/>
  <c r="X39" i="79"/>
  <c r="Z39" i="79"/>
  <c r="X1388" i="70"/>
  <c r="AD1388" i="70" s="1"/>
  <c r="Z26" i="79"/>
  <c r="X26" i="79"/>
  <c r="X1416" i="70"/>
  <c r="AD1416" i="70" s="1"/>
  <c r="Z54" i="79"/>
  <c r="X54" i="79"/>
  <c r="X1371" i="70"/>
  <c r="AD1371" i="70" s="1"/>
  <c r="Z9" i="79"/>
  <c r="X9" i="79"/>
  <c r="X1400" i="70"/>
  <c r="AD1400" i="70" s="1"/>
  <c r="Z38" i="79"/>
  <c r="X38" i="79"/>
  <c r="X1419" i="70"/>
  <c r="AD1419" i="70" s="1"/>
  <c r="X57" i="79"/>
  <c r="Z57" i="79"/>
  <c r="X1383" i="70"/>
  <c r="AD1383" i="70" s="1"/>
  <c r="Z21" i="79"/>
  <c r="X21" i="79"/>
  <c r="X1377" i="70"/>
  <c r="AD1377" i="70" s="1"/>
  <c r="X15" i="79"/>
  <c r="Z15" i="79"/>
  <c r="X1398" i="70"/>
  <c r="AD1398" i="70" s="1"/>
  <c r="Z36" i="79"/>
  <c r="X36" i="79"/>
  <c r="X1420" i="70"/>
  <c r="AD1420" i="70" s="1"/>
  <c r="Z58" i="79"/>
  <c r="X58" i="79"/>
  <c r="X1418" i="70"/>
  <c r="AD1418" i="70" s="1"/>
  <c r="X56" i="79"/>
  <c r="Z56" i="79"/>
  <c r="X1396" i="70"/>
  <c r="AD1396" i="70" s="1"/>
  <c r="Z34" i="79"/>
  <c r="X34" i="79"/>
  <c r="X1384" i="70"/>
  <c r="AD1384" i="70" s="1"/>
  <c r="X22" i="79"/>
  <c r="Z22" i="79"/>
  <c r="X5" i="79"/>
  <c r="Y1367" i="70" s="1"/>
  <c r="W1" i="79"/>
  <c r="Z5" i="79"/>
  <c r="AA54" i="79" l="1"/>
  <c r="AB1416" i="70" s="1"/>
  <c r="AA1416" i="70"/>
  <c r="AA44" i="79"/>
  <c r="AB1406" i="70" s="1"/>
  <c r="AA1406" i="70"/>
  <c r="AA47" i="79"/>
  <c r="AB1409" i="70" s="1"/>
  <c r="AA1409" i="70"/>
  <c r="AA14" i="79"/>
  <c r="AB1376" i="70" s="1"/>
  <c r="AA1376" i="70"/>
  <c r="AA16" i="79"/>
  <c r="AB1378" i="70" s="1"/>
  <c r="AA1378" i="70"/>
  <c r="Y1386" i="70"/>
  <c r="AB24" i="79"/>
  <c r="AC1386" i="70" s="1"/>
  <c r="Y24" i="79"/>
  <c r="Z1386" i="70" s="1"/>
  <c r="Y1381" i="70"/>
  <c r="Y19" i="79"/>
  <c r="Z1381" i="70" s="1"/>
  <c r="AB19" i="79"/>
  <c r="AC1381" i="70" s="1"/>
  <c r="AA33" i="79"/>
  <c r="AB1395" i="70" s="1"/>
  <c r="AA1395" i="70"/>
  <c r="Y1393" i="70"/>
  <c r="Y31" i="79"/>
  <c r="Z1393" i="70" s="1"/>
  <c r="AB31" i="79"/>
  <c r="AC1393" i="70" s="1"/>
  <c r="AA13" i="79"/>
  <c r="AB1375" i="70" s="1"/>
  <c r="AA1375" i="70"/>
  <c r="AA18" i="79"/>
  <c r="AB1380" i="70" s="1"/>
  <c r="AA1380" i="70"/>
  <c r="Y1383" i="70"/>
  <c r="Y21" i="79"/>
  <c r="Z1383" i="70" s="1"/>
  <c r="AB21" i="79"/>
  <c r="AC1383" i="70" s="1"/>
  <c r="AA20" i="79"/>
  <c r="AB1382" i="70" s="1"/>
  <c r="AA1382" i="70"/>
  <c r="Y1409" i="70"/>
  <c r="Y47" i="79"/>
  <c r="Z1409" i="70" s="1"/>
  <c r="AB47" i="79"/>
  <c r="AC1409" i="70" s="1"/>
  <c r="Y1376" i="70"/>
  <c r="AB14" i="79"/>
  <c r="AC1376" i="70" s="1"/>
  <c r="Y14" i="79"/>
  <c r="Z1376" i="70" s="1"/>
  <c r="Y1407" i="70"/>
  <c r="Y45" i="79"/>
  <c r="Z1407" i="70" s="1"/>
  <c r="AB45" i="79"/>
  <c r="AC1407" i="70" s="1"/>
  <c r="AA48" i="79"/>
  <c r="AB1410" i="70" s="1"/>
  <c r="AA1410" i="70"/>
  <c r="AA55" i="79"/>
  <c r="AB1417" i="70" s="1"/>
  <c r="AA1417" i="70"/>
  <c r="Y1370" i="70"/>
  <c r="Y8" i="79"/>
  <c r="Z1370" i="70" s="1"/>
  <c r="AB8" i="79"/>
  <c r="AC1370" i="70" s="1"/>
  <c r="Y1395" i="70"/>
  <c r="AB33" i="79"/>
  <c r="AC1395" i="70" s="1"/>
  <c r="Y33" i="79"/>
  <c r="Z1395" i="70" s="1"/>
  <c r="AA12" i="79"/>
  <c r="AB1374" i="70" s="1"/>
  <c r="AA1374" i="70"/>
  <c r="Y1382" i="70"/>
  <c r="AB20" i="79"/>
  <c r="AC1382" i="70" s="1"/>
  <c r="Y20" i="79"/>
  <c r="Z1382" i="70" s="1"/>
  <c r="AA30" i="79"/>
  <c r="AB1392" i="70" s="1"/>
  <c r="AA1392" i="70"/>
  <c r="AA45" i="79"/>
  <c r="AB1407" i="70" s="1"/>
  <c r="AA1407" i="70"/>
  <c r="Y1410" i="70"/>
  <c r="Y48" i="79"/>
  <c r="Z1410" i="70" s="1"/>
  <c r="AB48" i="79"/>
  <c r="AC1410" i="70" s="1"/>
  <c r="Y1417" i="70"/>
  <c r="Y55" i="79"/>
  <c r="Z1417" i="70" s="1"/>
  <c r="AB55" i="79"/>
  <c r="AC1417" i="70" s="1"/>
  <c r="AA8" i="79"/>
  <c r="AB1370" i="70" s="1"/>
  <c r="AA1370" i="70"/>
  <c r="AA42" i="79"/>
  <c r="AB1404" i="70" s="1"/>
  <c r="AA1404" i="70"/>
  <c r="AA23" i="79"/>
  <c r="AB1385" i="70" s="1"/>
  <c r="AA1385" i="70"/>
  <c r="Y1374" i="70"/>
  <c r="Y12" i="79"/>
  <c r="Z1374" i="70" s="1"/>
  <c r="AB12" i="79"/>
  <c r="AC1374" i="70" s="1"/>
  <c r="Y1403" i="70"/>
  <c r="AB41" i="79"/>
  <c r="AC1403" i="70" s="1"/>
  <c r="Y41" i="79"/>
  <c r="Z1403" i="70" s="1"/>
  <c r="Y1420" i="70"/>
  <c r="AB58" i="79"/>
  <c r="AC1420" i="70" s="1"/>
  <c r="Y58" i="79"/>
  <c r="Z1420" i="70" s="1"/>
  <c r="Y1400" i="70"/>
  <c r="AB38" i="79"/>
  <c r="AC1400" i="70" s="1"/>
  <c r="Y38" i="79"/>
  <c r="Z1400" i="70" s="1"/>
  <c r="AA21" i="79"/>
  <c r="AB1383" i="70" s="1"/>
  <c r="AA1383" i="70"/>
  <c r="Y1398" i="70"/>
  <c r="AB36" i="79"/>
  <c r="AC1398" i="70" s="1"/>
  <c r="Y36" i="79"/>
  <c r="Z1398" i="70" s="1"/>
  <c r="AA40" i="79"/>
  <c r="AB1402" i="70" s="1"/>
  <c r="AA1402" i="70"/>
  <c r="AA35" i="79"/>
  <c r="AB1397" i="70" s="1"/>
  <c r="AA1397" i="70"/>
  <c r="Y1404" i="70"/>
  <c r="Y42" i="79"/>
  <c r="Z1404" i="70" s="1"/>
  <c r="AB42" i="79"/>
  <c r="AC1404" i="70" s="1"/>
  <c r="Y1385" i="70"/>
  <c r="Y23" i="79"/>
  <c r="Z1385" i="70" s="1"/>
  <c r="AB23" i="79"/>
  <c r="AC1385" i="70" s="1"/>
  <c r="Y1421" i="70"/>
  <c r="AB59" i="79"/>
  <c r="AC1421" i="70" s="1"/>
  <c r="Y59" i="79"/>
  <c r="Z1421" i="70" s="1"/>
  <c r="AA41" i="79"/>
  <c r="AB1403" i="70" s="1"/>
  <c r="AA1403" i="70"/>
  <c r="Y1392" i="70"/>
  <c r="AB30" i="79"/>
  <c r="AC1392" i="70" s="1"/>
  <c r="Y30" i="79"/>
  <c r="Z1392" i="70" s="1"/>
  <c r="AA32" i="79"/>
  <c r="AB1394" i="70" s="1"/>
  <c r="AA1394" i="70"/>
  <c r="AA57" i="79"/>
  <c r="AB1419" i="70" s="1"/>
  <c r="AA1419" i="70"/>
  <c r="Y1372" i="70"/>
  <c r="Y10" i="79"/>
  <c r="Z1372" i="70" s="1"/>
  <c r="AB10" i="79"/>
  <c r="AC1372" i="70" s="1"/>
  <c r="Y1394" i="70"/>
  <c r="AB32" i="79"/>
  <c r="AC1394" i="70" s="1"/>
  <c r="Y32" i="79"/>
  <c r="Z1394" i="70" s="1"/>
  <c r="Y1390" i="70"/>
  <c r="AB28" i="79"/>
  <c r="AC1390" i="70" s="1"/>
  <c r="Y28" i="79"/>
  <c r="Z1390" i="70" s="1"/>
  <c r="Y1397" i="70"/>
  <c r="AB35" i="79"/>
  <c r="AC1397" i="70" s="1"/>
  <c r="Y35" i="79"/>
  <c r="Z1397" i="70" s="1"/>
  <c r="Y1368" i="70"/>
  <c r="AB6" i="79"/>
  <c r="AC1368" i="70" s="1"/>
  <c r="Y6" i="79"/>
  <c r="Z1368" i="70" s="1"/>
  <c r="AA37" i="79"/>
  <c r="AB1399" i="70" s="1"/>
  <c r="AA1399" i="70"/>
  <c r="Y1412" i="70"/>
  <c r="AB50" i="79"/>
  <c r="AC1412" i="70" s="1"/>
  <c r="Y50" i="79"/>
  <c r="Z1412" i="70" s="1"/>
  <c r="AA59" i="79"/>
  <c r="AB1421" i="70" s="1"/>
  <c r="AA1421" i="70"/>
  <c r="AA17" i="79"/>
  <c r="AB1379" i="70" s="1"/>
  <c r="AA1379" i="70"/>
  <c r="Y1396" i="70"/>
  <c r="AB34" i="79"/>
  <c r="AC1396" i="70" s="1"/>
  <c r="Y34" i="79"/>
  <c r="Z1396" i="70" s="1"/>
  <c r="AA36" i="79"/>
  <c r="AB1398" i="70" s="1"/>
  <c r="AA1398" i="70"/>
  <c r="AA26" i="79"/>
  <c r="AB1388" i="70" s="1"/>
  <c r="AA1388" i="70"/>
  <c r="AA28" i="79"/>
  <c r="AB1390" i="70" s="1"/>
  <c r="AA1390" i="70"/>
  <c r="AA6" i="79"/>
  <c r="AB1368" i="70" s="1"/>
  <c r="AA1368" i="70"/>
  <c r="Y1399" i="70"/>
  <c r="Y37" i="79"/>
  <c r="Z1399" i="70" s="1"/>
  <c r="AB37" i="79"/>
  <c r="AC1399" i="70" s="1"/>
  <c r="AA46" i="79"/>
  <c r="AB1408" i="70" s="1"/>
  <c r="AA1408" i="70"/>
  <c r="AA50" i="79"/>
  <c r="AB1412" i="70" s="1"/>
  <c r="AA1412" i="70"/>
  <c r="Y1415" i="70"/>
  <c r="Y53" i="79"/>
  <c r="Z1415" i="70" s="1"/>
  <c r="AB53" i="79"/>
  <c r="AC1415" i="70" s="1"/>
  <c r="Y1379" i="70"/>
  <c r="AB17" i="79"/>
  <c r="AC1379" i="70" s="1"/>
  <c r="Y17" i="79"/>
  <c r="Z1379" i="70" s="1"/>
  <c r="Y1387" i="70"/>
  <c r="AB25" i="79"/>
  <c r="AC1387" i="70" s="1"/>
  <c r="Y25" i="79"/>
  <c r="Z1387" i="70" s="1"/>
  <c r="AA38" i="79"/>
  <c r="AB1400" i="70" s="1"/>
  <c r="AA1400" i="70"/>
  <c r="AA34" i="79"/>
  <c r="AB1396" i="70" s="1"/>
  <c r="AA1396" i="70"/>
  <c r="Y1388" i="70"/>
  <c r="AB26" i="79"/>
  <c r="AC1388" i="70" s="1"/>
  <c r="Y26" i="79"/>
  <c r="Z1388" i="70" s="1"/>
  <c r="Y1371" i="70"/>
  <c r="Y9" i="79"/>
  <c r="Z1371" i="70" s="1"/>
  <c r="AB9" i="79"/>
  <c r="AC1371" i="70" s="1"/>
  <c r="Y1402" i="70"/>
  <c r="AB40" i="79"/>
  <c r="AC1402" i="70" s="1"/>
  <c r="Y40" i="79"/>
  <c r="Z1402" i="70" s="1"/>
  <c r="AA56" i="79"/>
  <c r="AB1418" i="70" s="1"/>
  <c r="AA1418" i="70"/>
  <c r="Y1419" i="70"/>
  <c r="AB57" i="79"/>
  <c r="AC1419" i="70" s="1"/>
  <c r="Y57" i="79"/>
  <c r="Z1419" i="70" s="1"/>
  <c r="AA9" i="79"/>
  <c r="AB1371" i="70" s="1"/>
  <c r="AA1371" i="70"/>
  <c r="AA10" i="79"/>
  <c r="AB1372" i="70" s="1"/>
  <c r="AA1372" i="70"/>
  <c r="Y1414" i="70"/>
  <c r="AB52" i="79"/>
  <c r="AC1414" i="70" s="1"/>
  <c r="Y52" i="79"/>
  <c r="Z1414" i="70" s="1"/>
  <c r="AA27" i="79"/>
  <c r="AB1389" i="70" s="1"/>
  <c r="AA1389" i="70"/>
  <c r="AA43" i="79"/>
  <c r="AB1405" i="70" s="1"/>
  <c r="AA1405" i="70"/>
  <c r="Y1418" i="70"/>
  <c r="AB56" i="79"/>
  <c r="AC1418" i="70" s="1"/>
  <c r="Y56" i="79"/>
  <c r="Z1418" i="70" s="1"/>
  <c r="AA15" i="79"/>
  <c r="AB1377" i="70" s="1"/>
  <c r="AA1377" i="70"/>
  <c r="AA39" i="79"/>
  <c r="AB1401" i="70" s="1"/>
  <c r="AA1401" i="70"/>
  <c r="AA52" i="79"/>
  <c r="AB1414" i="70" s="1"/>
  <c r="AA1414" i="70"/>
  <c r="AA51" i="79"/>
  <c r="AB1413" i="70" s="1"/>
  <c r="AA1413" i="70"/>
  <c r="Y1389" i="70"/>
  <c r="Y27" i="79"/>
  <c r="Z1389" i="70" s="1"/>
  <c r="AB27" i="79"/>
  <c r="AC1389" i="70" s="1"/>
  <c r="AA49" i="79"/>
  <c r="AB1411" i="70" s="1"/>
  <c r="AA1411" i="70"/>
  <c r="Y1405" i="70"/>
  <c r="Y43" i="79"/>
  <c r="Z1405" i="70" s="1"/>
  <c r="AB43" i="79"/>
  <c r="AC1405" i="70" s="1"/>
  <c r="AA11" i="79"/>
  <c r="AB1373" i="70" s="1"/>
  <c r="AA1373" i="70"/>
  <c r="AA29" i="79"/>
  <c r="AB1391" i="70" s="1"/>
  <c r="AA1391" i="70"/>
  <c r="Y1408" i="70"/>
  <c r="Y46" i="79"/>
  <c r="Z1408" i="70" s="1"/>
  <c r="AB46" i="79"/>
  <c r="AC1408" i="70" s="1"/>
  <c r="AA53" i="79"/>
  <c r="AB1415" i="70" s="1"/>
  <c r="AA1415" i="70"/>
  <c r="AA7" i="79"/>
  <c r="AB1369" i="70" s="1"/>
  <c r="AA1369" i="70"/>
  <c r="AA25" i="79"/>
  <c r="AB1387" i="70" s="1"/>
  <c r="AA1387" i="70"/>
  <c r="Y1384" i="70"/>
  <c r="Y22" i="79"/>
  <c r="Z1384" i="70" s="1"/>
  <c r="AB22" i="79"/>
  <c r="AC1384" i="70" s="1"/>
  <c r="AA58" i="79"/>
  <c r="AB1420" i="70" s="1"/>
  <c r="AA1420" i="70"/>
  <c r="AA22" i="79"/>
  <c r="AB1384" i="70" s="1"/>
  <c r="AA1384" i="70"/>
  <c r="Y1377" i="70"/>
  <c r="AB15" i="79"/>
  <c r="AC1377" i="70" s="1"/>
  <c r="Y15" i="79"/>
  <c r="Z1377" i="70" s="1"/>
  <c r="Y1416" i="70"/>
  <c r="AB54" i="79"/>
  <c r="AC1416" i="70" s="1"/>
  <c r="Y54" i="79"/>
  <c r="Z1416" i="70" s="1"/>
  <c r="Y1401" i="70"/>
  <c r="AB39" i="79"/>
  <c r="AC1401" i="70" s="1"/>
  <c r="Y39" i="79"/>
  <c r="Z1401" i="70" s="1"/>
  <c r="Y1406" i="70"/>
  <c r="Y44" i="79"/>
  <c r="Z1406" i="70" s="1"/>
  <c r="AB44" i="79"/>
  <c r="AC1406" i="70" s="1"/>
  <c r="Y1413" i="70"/>
  <c r="AB51" i="79"/>
  <c r="AC1413" i="70" s="1"/>
  <c r="Y51" i="79"/>
  <c r="Z1413" i="70" s="1"/>
  <c r="Y1411" i="70"/>
  <c r="Y49" i="79"/>
  <c r="Z1411" i="70" s="1"/>
  <c r="AB49" i="79"/>
  <c r="AC1411" i="70" s="1"/>
  <c r="Y1373" i="70"/>
  <c r="Y11" i="79"/>
  <c r="Z1373" i="70" s="1"/>
  <c r="AB11" i="79"/>
  <c r="AC1373" i="70" s="1"/>
  <c r="Y1378" i="70"/>
  <c r="AB16" i="79"/>
  <c r="AC1378" i="70" s="1"/>
  <c r="Y16" i="79"/>
  <c r="Z1378" i="70" s="1"/>
  <c r="Y1391" i="70"/>
  <c r="AB29" i="79"/>
  <c r="AC1391" i="70" s="1"/>
  <c r="Y29" i="79"/>
  <c r="Z1391" i="70" s="1"/>
  <c r="AA24" i="79"/>
  <c r="AB1386" i="70" s="1"/>
  <c r="AA1386" i="70"/>
  <c r="AA19" i="79"/>
  <c r="AB1381" i="70" s="1"/>
  <c r="AA1381" i="70"/>
  <c r="AA31" i="79"/>
  <c r="AB1393" i="70" s="1"/>
  <c r="AA1393" i="70"/>
  <c r="Y1369" i="70"/>
  <c r="AB7" i="79"/>
  <c r="AC1369" i="70" s="1"/>
  <c r="Y7" i="79"/>
  <c r="Z1369" i="70" s="1"/>
  <c r="Y1375" i="70"/>
  <c r="AB13" i="79"/>
  <c r="AC1375" i="70" s="1"/>
  <c r="Y13" i="79"/>
  <c r="Z1375" i="70" s="1"/>
  <c r="Y1380" i="70"/>
  <c r="Y18" i="79"/>
  <c r="Z1380" i="70" s="1"/>
  <c r="AB18" i="79"/>
  <c r="AC1380" i="70" s="1"/>
  <c r="AA5" i="79"/>
  <c r="AB1367" i="70" s="1"/>
  <c r="AA1367" i="70"/>
  <c r="AB5" i="79"/>
  <c r="AC1367" i="70" s="1"/>
  <c r="Y5" i="79"/>
  <c r="X1" i="79"/>
  <c r="Y1" i="79" l="1"/>
  <c r="Z1367" i="70"/>
  <c r="S62" i="78"/>
  <c r="T1479" i="70" s="1"/>
  <c r="R62" i="78"/>
  <c r="S1479" i="70" s="1"/>
  <c r="Q62" i="78"/>
  <c r="R1479" i="70" s="1"/>
  <c r="L62" i="78"/>
  <c r="M1479" i="70" s="1"/>
  <c r="K62" i="78"/>
  <c r="L1479" i="70" s="1"/>
  <c r="K1479" i="70"/>
  <c r="S61" i="78"/>
  <c r="T1478" i="70" s="1"/>
  <c r="R61" i="78"/>
  <c r="S1478" i="70" s="1"/>
  <c r="Q61" i="78"/>
  <c r="R1478" i="70" s="1"/>
  <c r="L61" i="78"/>
  <c r="K1478" i="70"/>
  <c r="S60" i="78"/>
  <c r="T1477" i="70" s="1"/>
  <c r="R60" i="78"/>
  <c r="S1477" i="70" s="1"/>
  <c r="Q60" i="78"/>
  <c r="R1477" i="70" s="1"/>
  <c r="L60" i="78"/>
  <c r="K1477" i="70"/>
  <c r="S59" i="78"/>
  <c r="T1476" i="70" s="1"/>
  <c r="R59" i="78"/>
  <c r="S1476" i="70" s="1"/>
  <c r="Q59" i="78"/>
  <c r="R1476" i="70" s="1"/>
  <c r="L59" i="78"/>
  <c r="K1476" i="70"/>
  <c r="S58" i="78"/>
  <c r="T1475" i="70" s="1"/>
  <c r="R58" i="78"/>
  <c r="S1475" i="70" s="1"/>
  <c r="Q58" i="78"/>
  <c r="R1475" i="70" s="1"/>
  <c r="L58" i="78"/>
  <c r="M1475" i="70" s="1"/>
  <c r="K58" i="78"/>
  <c r="L1475" i="70" s="1"/>
  <c r="K1475" i="70"/>
  <c r="S57" i="78"/>
  <c r="T1474" i="70" s="1"/>
  <c r="R57" i="78"/>
  <c r="S1474" i="70" s="1"/>
  <c r="Q57" i="78"/>
  <c r="R1474" i="70" s="1"/>
  <c r="L57" i="78"/>
  <c r="K1474" i="70"/>
  <c r="S56" i="78"/>
  <c r="T1473" i="70" s="1"/>
  <c r="R56" i="78"/>
  <c r="S1473" i="70" s="1"/>
  <c r="Q56" i="78"/>
  <c r="R1473" i="70" s="1"/>
  <c r="L56" i="78"/>
  <c r="M1473" i="70" s="1"/>
  <c r="K1473" i="70"/>
  <c r="S55" i="78"/>
  <c r="T1472" i="70" s="1"/>
  <c r="R55" i="78"/>
  <c r="S1472" i="70" s="1"/>
  <c r="Q55" i="78"/>
  <c r="R1472" i="70" s="1"/>
  <c r="L55" i="78"/>
  <c r="M1472" i="70" s="1"/>
  <c r="K1472" i="70"/>
  <c r="S54" i="78"/>
  <c r="T1471" i="70" s="1"/>
  <c r="R54" i="78"/>
  <c r="S1471" i="70" s="1"/>
  <c r="Q54" i="78"/>
  <c r="R1471" i="70" s="1"/>
  <c r="L54" i="78"/>
  <c r="K1471" i="70"/>
  <c r="S53" i="78"/>
  <c r="T1470" i="70" s="1"/>
  <c r="R53" i="78"/>
  <c r="S1470" i="70" s="1"/>
  <c r="Q53" i="78"/>
  <c r="R1470" i="70" s="1"/>
  <c r="L53" i="78"/>
  <c r="K1470" i="70"/>
  <c r="S52" i="78"/>
  <c r="T1469" i="70" s="1"/>
  <c r="R52" i="78"/>
  <c r="S1469" i="70" s="1"/>
  <c r="Q52" i="78"/>
  <c r="R1469" i="70" s="1"/>
  <c r="L52" i="78"/>
  <c r="K1469" i="70"/>
  <c r="S51" i="78"/>
  <c r="T1468" i="70" s="1"/>
  <c r="R51" i="78"/>
  <c r="S1468" i="70" s="1"/>
  <c r="Q51" i="78"/>
  <c r="R1468" i="70" s="1"/>
  <c r="L51" i="78"/>
  <c r="K1468" i="70"/>
  <c r="S50" i="78"/>
  <c r="T1467" i="70" s="1"/>
  <c r="R50" i="78"/>
  <c r="S1467" i="70" s="1"/>
  <c r="Q50" i="78"/>
  <c r="R1467" i="70" s="1"/>
  <c r="L50" i="78"/>
  <c r="M1467" i="70" s="1"/>
  <c r="K50" i="78"/>
  <c r="L1467" i="70" s="1"/>
  <c r="K1467" i="70"/>
  <c r="S49" i="78"/>
  <c r="T1466" i="70" s="1"/>
  <c r="R49" i="78"/>
  <c r="S1466" i="70" s="1"/>
  <c r="Q49" i="78"/>
  <c r="R1466" i="70" s="1"/>
  <c r="L49" i="78"/>
  <c r="M1466" i="70" s="1"/>
  <c r="K1466" i="70"/>
  <c r="S48" i="78"/>
  <c r="T1465" i="70" s="1"/>
  <c r="R48" i="78"/>
  <c r="S1465" i="70" s="1"/>
  <c r="Q48" i="78"/>
  <c r="R1465" i="70" s="1"/>
  <c r="L48" i="78"/>
  <c r="M1465" i="70" s="1"/>
  <c r="K1465" i="70"/>
  <c r="S47" i="78"/>
  <c r="T1464" i="70" s="1"/>
  <c r="R47" i="78"/>
  <c r="S1464" i="70" s="1"/>
  <c r="Q47" i="78"/>
  <c r="R1464" i="70" s="1"/>
  <c r="L47" i="78"/>
  <c r="K1464" i="70"/>
  <c r="S46" i="78"/>
  <c r="T1463" i="70" s="1"/>
  <c r="R46" i="78"/>
  <c r="S1463" i="70" s="1"/>
  <c r="Q46" i="78"/>
  <c r="R1463" i="70" s="1"/>
  <c r="L46" i="78"/>
  <c r="M1463" i="70" s="1"/>
  <c r="K1463" i="70"/>
  <c r="S45" i="78"/>
  <c r="T1462" i="70" s="1"/>
  <c r="R45" i="78"/>
  <c r="S1462" i="70" s="1"/>
  <c r="Q45" i="78"/>
  <c r="R1462" i="70" s="1"/>
  <c r="L45" i="78"/>
  <c r="M1462" i="70" s="1"/>
  <c r="K1462" i="70"/>
  <c r="S44" i="78"/>
  <c r="T1461" i="70" s="1"/>
  <c r="R44" i="78"/>
  <c r="S1461" i="70" s="1"/>
  <c r="Q44" i="78"/>
  <c r="R1461" i="70" s="1"/>
  <c r="L44" i="78"/>
  <c r="M1461" i="70" s="1"/>
  <c r="K1461" i="70"/>
  <c r="S43" i="78"/>
  <c r="T1460" i="70" s="1"/>
  <c r="R43" i="78"/>
  <c r="S1460" i="70" s="1"/>
  <c r="Q43" i="78"/>
  <c r="R1460" i="70" s="1"/>
  <c r="L43" i="78"/>
  <c r="M1460" i="70" s="1"/>
  <c r="K1460" i="70"/>
  <c r="S42" i="78"/>
  <c r="T1459" i="70" s="1"/>
  <c r="R42" i="78"/>
  <c r="S1459" i="70" s="1"/>
  <c r="Q42" i="78"/>
  <c r="R1459" i="70" s="1"/>
  <c r="L42" i="78"/>
  <c r="K1459" i="70"/>
  <c r="S41" i="78"/>
  <c r="T1458" i="70" s="1"/>
  <c r="R41" i="78"/>
  <c r="S1458" i="70" s="1"/>
  <c r="Q41" i="78"/>
  <c r="R1458" i="70" s="1"/>
  <c r="L41" i="78"/>
  <c r="K1458" i="70"/>
  <c r="S40" i="78"/>
  <c r="T1457" i="70" s="1"/>
  <c r="R40" i="78"/>
  <c r="S1457" i="70" s="1"/>
  <c r="Q40" i="78"/>
  <c r="R1457" i="70" s="1"/>
  <c r="L40" i="78"/>
  <c r="M1457" i="70" s="1"/>
  <c r="K1457" i="70"/>
  <c r="S39" i="78"/>
  <c r="T1456" i="70" s="1"/>
  <c r="R39" i="78"/>
  <c r="S1456" i="70" s="1"/>
  <c r="Q39" i="78"/>
  <c r="R1456" i="70" s="1"/>
  <c r="L39" i="78"/>
  <c r="K1456" i="70"/>
  <c r="S38" i="78"/>
  <c r="T1455" i="70" s="1"/>
  <c r="R38" i="78"/>
  <c r="S1455" i="70" s="1"/>
  <c r="Q38" i="78"/>
  <c r="R1455" i="70" s="1"/>
  <c r="L38" i="78"/>
  <c r="M1455" i="70" s="1"/>
  <c r="K1455" i="70"/>
  <c r="S37" i="78"/>
  <c r="T1454" i="70" s="1"/>
  <c r="R37" i="78"/>
  <c r="S1454" i="70" s="1"/>
  <c r="Q37" i="78"/>
  <c r="R1454" i="70" s="1"/>
  <c r="L37" i="78"/>
  <c r="M1454" i="70" s="1"/>
  <c r="K1454" i="70"/>
  <c r="S36" i="78"/>
  <c r="T1453" i="70" s="1"/>
  <c r="R36" i="78"/>
  <c r="S1453" i="70" s="1"/>
  <c r="Q36" i="78"/>
  <c r="R1453" i="70" s="1"/>
  <c r="L36" i="78"/>
  <c r="M1453" i="70" s="1"/>
  <c r="K1453" i="70"/>
  <c r="S35" i="78"/>
  <c r="T1452" i="70" s="1"/>
  <c r="R35" i="78"/>
  <c r="S1452" i="70" s="1"/>
  <c r="Q35" i="78"/>
  <c r="R1452" i="70" s="1"/>
  <c r="L35" i="78"/>
  <c r="K1452" i="70"/>
  <c r="S34" i="78"/>
  <c r="T1451" i="70" s="1"/>
  <c r="R34" i="78"/>
  <c r="S1451" i="70" s="1"/>
  <c r="Q34" i="78"/>
  <c r="R1451" i="70" s="1"/>
  <c r="L34" i="78"/>
  <c r="K1451" i="70"/>
  <c r="S33" i="78"/>
  <c r="T1450" i="70" s="1"/>
  <c r="R33" i="78"/>
  <c r="S1450" i="70" s="1"/>
  <c r="Q33" i="78"/>
  <c r="R1450" i="70" s="1"/>
  <c r="L33" i="78"/>
  <c r="M1450" i="70" s="1"/>
  <c r="K1450" i="70"/>
  <c r="S32" i="78"/>
  <c r="T1449" i="70" s="1"/>
  <c r="R32" i="78"/>
  <c r="S1449" i="70" s="1"/>
  <c r="Q32" i="78"/>
  <c r="R1449" i="70" s="1"/>
  <c r="L32" i="78"/>
  <c r="M1449" i="70" s="1"/>
  <c r="K1449" i="70"/>
  <c r="S31" i="78"/>
  <c r="T1448" i="70" s="1"/>
  <c r="R31" i="78"/>
  <c r="S1448" i="70" s="1"/>
  <c r="Q31" i="78"/>
  <c r="R1448" i="70" s="1"/>
  <c r="L31" i="78"/>
  <c r="K1448" i="70"/>
  <c r="S30" i="78"/>
  <c r="T1447" i="70" s="1"/>
  <c r="R30" i="78"/>
  <c r="S1447" i="70" s="1"/>
  <c r="Q30" i="78"/>
  <c r="R1447" i="70" s="1"/>
  <c r="L30" i="78"/>
  <c r="K1447" i="70"/>
  <c r="S29" i="78"/>
  <c r="T1446" i="70" s="1"/>
  <c r="R29" i="78"/>
  <c r="S1446" i="70" s="1"/>
  <c r="Q29" i="78"/>
  <c r="R1446" i="70" s="1"/>
  <c r="L29" i="78"/>
  <c r="M1446" i="70" s="1"/>
  <c r="K1446" i="70"/>
  <c r="S28" i="78"/>
  <c r="T1445" i="70" s="1"/>
  <c r="R28" i="78"/>
  <c r="S1445" i="70" s="1"/>
  <c r="Q28" i="78"/>
  <c r="R1445" i="70" s="1"/>
  <c r="L28" i="78"/>
  <c r="M1445" i="70" s="1"/>
  <c r="K28" i="78"/>
  <c r="L1445" i="70" s="1"/>
  <c r="K1445" i="70"/>
  <c r="S27" i="78"/>
  <c r="T1444" i="70" s="1"/>
  <c r="R27" i="78"/>
  <c r="S1444" i="70" s="1"/>
  <c r="Q27" i="78"/>
  <c r="R1444" i="70" s="1"/>
  <c r="L27" i="78"/>
  <c r="M1444" i="70" s="1"/>
  <c r="K1444" i="70"/>
  <c r="S26" i="78"/>
  <c r="T1443" i="70" s="1"/>
  <c r="R26" i="78"/>
  <c r="S1443" i="70" s="1"/>
  <c r="Q26" i="78"/>
  <c r="R1443" i="70" s="1"/>
  <c r="L26" i="78"/>
  <c r="M1443" i="70" s="1"/>
  <c r="K1443" i="70"/>
  <c r="S25" i="78"/>
  <c r="T1442" i="70" s="1"/>
  <c r="R25" i="78"/>
  <c r="S1442" i="70" s="1"/>
  <c r="Q25" i="78"/>
  <c r="R1442" i="70" s="1"/>
  <c r="L25" i="78"/>
  <c r="K1442" i="70"/>
  <c r="S24" i="78"/>
  <c r="T1441" i="70" s="1"/>
  <c r="R24" i="78"/>
  <c r="S1441" i="70" s="1"/>
  <c r="Q24" i="78"/>
  <c r="R1441" i="70" s="1"/>
  <c r="L24" i="78"/>
  <c r="M1441" i="70" s="1"/>
  <c r="K1441" i="70"/>
  <c r="S23" i="78"/>
  <c r="T1440" i="70" s="1"/>
  <c r="R23" i="78"/>
  <c r="S1440" i="70" s="1"/>
  <c r="Q23" i="78"/>
  <c r="R1440" i="70" s="1"/>
  <c r="L23" i="78"/>
  <c r="K1440" i="70"/>
  <c r="S22" i="78"/>
  <c r="T1439" i="70" s="1"/>
  <c r="R22" i="78"/>
  <c r="S1439" i="70" s="1"/>
  <c r="Q22" i="78"/>
  <c r="R1439" i="70" s="1"/>
  <c r="L22" i="78"/>
  <c r="M1439" i="70" s="1"/>
  <c r="K1439" i="70"/>
  <c r="S21" i="78"/>
  <c r="T1438" i="70" s="1"/>
  <c r="R21" i="78"/>
  <c r="S1438" i="70" s="1"/>
  <c r="Q21" i="78"/>
  <c r="R1438" i="70" s="1"/>
  <c r="L21" i="78"/>
  <c r="M1438" i="70" s="1"/>
  <c r="K1438" i="70"/>
  <c r="S20" i="78"/>
  <c r="T1437" i="70" s="1"/>
  <c r="R20" i="78"/>
  <c r="S1437" i="70" s="1"/>
  <c r="Q20" i="78"/>
  <c r="R1437" i="70" s="1"/>
  <c r="L20" i="78"/>
  <c r="M1437" i="70" s="1"/>
  <c r="K20" i="78"/>
  <c r="L1437" i="70" s="1"/>
  <c r="K1437" i="70"/>
  <c r="S19" i="78"/>
  <c r="T1436" i="70" s="1"/>
  <c r="R19" i="78"/>
  <c r="S1436" i="70" s="1"/>
  <c r="Q19" i="78"/>
  <c r="R1436" i="70" s="1"/>
  <c r="L19" i="78"/>
  <c r="M1436" i="70" s="1"/>
  <c r="K1436" i="70"/>
  <c r="S18" i="78"/>
  <c r="T1435" i="70" s="1"/>
  <c r="R18" i="78"/>
  <c r="S1435" i="70" s="1"/>
  <c r="Q18" i="78"/>
  <c r="R1435" i="70" s="1"/>
  <c r="L18" i="78"/>
  <c r="K1435" i="70"/>
  <c r="S17" i="78"/>
  <c r="T1434" i="70" s="1"/>
  <c r="R17" i="78"/>
  <c r="S1434" i="70" s="1"/>
  <c r="Q17" i="78"/>
  <c r="R1434" i="70" s="1"/>
  <c r="L17" i="78"/>
  <c r="M1434" i="70" s="1"/>
  <c r="K1434" i="70"/>
  <c r="S16" i="78"/>
  <c r="T1433" i="70" s="1"/>
  <c r="R16" i="78"/>
  <c r="S1433" i="70" s="1"/>
  <c r="Q16" i="78"/>
  <c r="R1433" i="70" s="1"/>
  <c r="L16" i="78"/>
  <c r="M1433" i="70" s="1"/>
  <c r="K1433" i="70"/>
  <c r="S15" i="78"/>
  <c r="T1432" i="70" s="1"/>
  <c r="R15" i="78"/>
  <c r="S1432" i="70" s="1"/>
  <c r="Q15" i="78"/>
  <c r="R1432" i="70" s="1"/>
  <c r="L15" i="78"/>
  <c r="M1432" i="70" s="1"/>
  <c r="K1432" i="70"/>
  <c r="S14" i="78"/>
  <c r="T1431" i="70" s="1"/>
  <c r="R14" i="78"/>
  <c r="S1431" i="70" s="1"/>
  <c r="Q14" i="78"/>
  <c r="R1431" i="70" s="1"/>
  <c r="L14" i="78"/>
  <c r="K1431" i="70"/>
  <c r="S13" i="78"/>
  <c r="T1430" i="70" s="1"/>
  <c r="R13" i="78"/>
  <c r="S1430" i="70" s="1"/>
  <c r="Q13" i="78"/>
  <c r="R1430" i="70" s="1"/>
  <c r="L13" i="78"/>
  <c r="M1430" i="70" s="1"/>
  <c r="K1430" i="70"/>
  <c r="S12" i="78"/>
  <c r="T1429" i="70" s="1"/>
  <c r="R12" i="78"/>
  <c r="S1429" i="70" s="1"/>
  <c r="Q12" i="78"/>
  <c r="R1429" i="70" s="1"/>
  <c r="L12" i="78"/>
  <c r="K1429" i="70"/>
  <c r="S11" i="78"/>
  <c r="T1428" i="70" s="1"/>
  <c r="R11" i="78"/>
  <c r="S1428" i="70" s="1"/>
  <c r="Q11" i="78"/>
  <c r="R1428" i="70" s="1"/>
  <c r="L11" i="78"/>
  <c r="M1428" i="70" s="1"/>
  <c r="K1428" i="70"/>
  <c r="S10" i="78"/>
  <c r="T1427" i="70" s="1"/>
  <c r="R10" i="78"/>
  <c r="S1427" i="70" s="1"/>
  <c r="Q10" i="78"/>
  <c r="R1427" i="70" s="1"/>
  <c r="L10" i="78"/>
  <c r="K1427" i="70"/>
  <c r="AG9" i="78"/>
  <c r="S9" i="78"/>
  <c r="T1426" i="70" s="1"/>
  <c r="R9" i="78"/>
  <c r="S1426" i="70" s="1"/>
  <c r="Q9" i="78"/>
  <c r="R1426" i="70" s="1"/>
  <c r="L9" i="78"/>
  <c r="M1426" i="70" s="1"/>
  <c r="K1426" i="70"/>
  <c r="S8" i="78"/>
  <c r="T1425" i="70" s="1"/>
  <c r="R8" i="78"/>
  <c r="S1425" i="70" s="1"/>
  <c r="Q8" i="78"/>
  <c r="R1425" i="70" s="1"/>
  <c r="L8" i="78"/>
  <c r="M1425" i="70" s="1"/>
  <c r="K1425" i="70"/>
  <c r="S7" i="78"/>
  <c r="T1424" i="70" s="1"/>
  <c r="R7" i="78"/>
  <c r="S1424" i="70" s="1"/>
  <c r="Q7" i="78"/>
  <c r="R1424" i="70" s="1"/>
  <c r="L7" i="78"/>
  <c r="K1424" i="70"/>
  <c r="S6" i="78"/>
  <c r="T1423" i="70" s="1"/>
  <c r="R6" i="78"/>
  <c r="S1423" i="70" s="1"/>
  <c r="Q6" i="78"/>
  <c r="R1423" i="70" s="1"/>
  <c r="L6" i="78"/>
  <c r="M1423" i="70" s="1"/>
  <c r="K1423" i="70"/>
  <c r="S5" i="78"/>
  <c r="R5" i="78"/>
  <c r="S1422" i="70" s="1"/>
  <c r="Q5" i="78"/>
  <c r="R1422" i="70" s="1"/>
  <c r="L5" i="78"/>
  <c r="M1422" i="70" s="1"/>
  <c r="K1422" i="70"/>
  <c r="U1" i="78"/>
  <c r="M1" i="78"/>
  <c r="I1" i="78"/>
  <c r="H1" i="78"/>
  <c r="G1" i="78"/>
  <c r="F1" i="78"/>
  <c r="N36" i="78" s="1"/>
  <c r="O1453" i="70" s="1"/>
  <c r="K11" i="78" l="1"/>
  <c r="L1428" i="70" s="1"/>
  <c r="K5" i="78"/>
  <c r="L1422" i="70" s="1"/>
  <c r="K8" i="78"/>
  <c r="L1425" i="70" s="1"/>
  <c r="K56" i="78"/>
  <c r="L1473" i="70" s="1"/>
  <c r="K26" i="78"/>
  <c r="L1443" i="70" s="1"/>
  <c r="K48" i="78"/>
  <c r="L1465" i="70" s="1"/>
  <c r="K16" i="78"/>
  <c r="L1433" i="70" s="1"/>
  <c r="K19" i="78"/>
  <c r="L1436" i="70" s="1"/>
  <c r="K40" i="78"/>
  <c r="L1457" i="70" s="1"/>
  <c r="K43" i="78"/>
  <c r="L1460" i="70" s="1"/>
  <c r="K49" i="78"/>
  <c r="L1466" i="70" s="1"/>
  <c r="K55" i="78"/>
  <c r="L1472" i="70" s="1"/>
  <c r="K24" i="78"/>
  <c r="L1441" i="70" s="1"/>
  <c r="K33" i="78"/>
  <c r="L1450" i="70" s="1"/>
  <c r="K36" i="78"/>
  <c r="L1453" i="70" s="1"/>
  <c r="K39" i="78"/>
  <c r="L1456" i="70" s="1"/>
  <c r="M1456" i="70"/>
  <c r="K61" i="78"/>
  <c r="L1478" i="70" s="1"/>
  <c r="M1478" i="70"/>
  <c r="K32" i="78"/>
  <c r="L1449" i="70" s="1"/>
  <c r="K7" i="78"/>
  <c r="L1424" i="70" s="1"/>
  <c r="M1424" i="70"/>
  <c r="K30" i="78"/>
  <c r="L1447" i="70" s="1"/>
  <c r="M1447" i="70"/>
  <c r="S1" i="78"/>
  <c r="T1422" i="70"/>
  <c r="K10" i="78"/>
  <c r="L1427" i="70" s="1"/>
  <c r="M1427" i="70"/>
  <c r="K52" i="78"/>
  <c r="L1469" i="70" s="1"/>
  <c r="M1469" i="70"/>
  <c r="K15" i="78"/>
  <c r="L1432" i="70" s="1"/>
  <c r="K22" i="78"/>
  <c r="L1439" i="70" s="1"/>
  <c r="K35" i="78"/>
  <c r="L1452" i="70" s="1"/>
  <c r="M1452" i="70"/>
  <c r="K38" i="78"/>
  <c r="L1455" i="70" s="1"/>
  <c r="K54" i="78"/>
  <c r="L1471" i="70" s="1"/>
  <c r="M1471" i="70"/>
  <c r="K23" i="78"/>
  <c r="L1440" i="70" s="1"/>
  <c r="M1440" i="70"/>
  <c r="K42" i="78"/>
  <c r="L1459" i="70" s="1"/>
  <c r="M1459" i="70"/>
  <c r="K12" i="78"/>
  <c r="L1429" i="70" s="1"/>
  <c r="M1429" i="70"/>
  <c r="K25" i="78"/>
  <c r="L1442" i="70" s="1"/>
  <c r="M1442" i="70"/>
  <c r="K41" i="78"/>
  <c r="L1458" i="70" s="1"/>
  <c r="M1458" i="70"/>
  <c r="K44" i="78"/>
  <c r="L1461" i="70" s="1"/>
  <c r="K51" i="78"/>
  <c r="L1468" i="70" s="1"/>
  <c r="M1468" i="70"/>
  <c r="K57" i="78"/>
  <c r="L1474" i="70" s="1"/>
  <c r="M1474" i="70"/>
  <c r="K60" i="78"/>
  <c r="L1477" i="70" s="1"/>
  <c r="M1477" i="70"/>
  <c r="K31" i="78"/>
  <c r="L1448" i="70" s="1"/>
  <c r="M1448" i="70"/>
  <c r="K47" i="78"/>
  <c r="L1464" i="70" s="1"/>
  <c r="M1464" i="70"/>
  <c r="K14" i="78"/>
  <c r="L1431" i="70" s="1"/>
  <c r="M1431" i="70"/>
  <c r="K34" i="78"/>
  <c r="L1451" i="70" s="1"/>
  <c r="M1451" i="70"/>
  <c r="K53" i="78"/>
  <c r="L1470" i="70" s="1"/>
  <c r="M1470" i="70"/>
  <c r="K18" i="78"/>
  <c r="L1435" i="70" s="1"/>
  <c r="M1435" i="70"/>
  <c r="K17" i="78"/>
  <c r="L1434" i="70" s="1"/>
  <c r="K27" i="78"/>
  <c r="L1444" i="70" s="1"/>
  <c r="K46" i="78"/>
  <c r="L1463" i="70" s="1"/>
  <c r="K59" i="78"/>
  <c r="L1476" i="70" s="1"/>
  <c r="M1476" i="70"/>
  <c r="Q1" i="78"/>
  <c r="N8" i="78"/>
  <c r="O1425" i="70" s="1"/>
  <c r="N59" i="78"/>
  <c r="O1476" i="70" s="1"/>
  <c r="N55" i="78"/>
  <c r="O1472" i="70" s="1"/>
  <c r="N60" i="78"/>
  <c r="O1477" i="70" s="1"/>
  <c r="N56" i="78"/>
  <c r="O1473" i="70" s="1"/>
  <c r="N49" i="78"/>
  <c r="O1466" i="70" s="1"/>
  <c r="N48" i="78"/>
  <c r="O1465" i="70" s="1"/>
  <c r="N33" i="78"/>
  <c r="O1450" i="70" s="1"/>
  <c r="N32" i="78"/>
  <c r="O1449" i="70" s="1"/>
  <c r="N17" i="78"/>
  <c r="O1434" i="70" s="1"/>
  <c r="N16" i="78"/>
  <c r="O1433" i="70" s="1"/>
  <c r="N9" i="78"/>
  <c r="O1426" i="70" s="1"/>
  <c r="N7" i="78"/>
  <c r="O1424" i="70" s="1"/>
  <c r="N35" i="78"/>
  <c r="O1452" i="70" s="1"/>
  <c r="N34" i="78"/>
  <c r="O1451" i="70" s="1"/>
  <c r="N19" i="78"/>
  <c r="O1436" i="70" s="1"/>
  <c r="N18" i="78"/>
  <c r="O1435" i="70" s="1"/>
  <c r="N61" i="78"/>
  <c r="O1478" i="70" s="1"/>
  <c r="N57" i="78"/>
  <c r="O1474" i="70" s="1"/>
  <c r="N51" i="78"/>
  <c r="O1468" i="70" s="1"/>
  <c r="N50" i="78"/>
  <c r="O1467" i="70" s="1"/>
  <c r="N53" i="78"/>
  <c r="O1470" i="70" s="1"/>
  <c r="N52" i="78"/>
  <c r="O1469" i="70" s="1"/>
  <c r="N62" i="78"/>
  <c r="O1479" i="70" s="1"/>
  <c r="N58" i="78"/>
  <c r="O1475" i="70" s="1"/>
  <c r="N54" i="78"/>
  <c r="O1471" i="70" s="1"/>
  <c r="N41" i="78"/>
  <c r="O1458" i="70" s="1"/>
  <c r="N40" i="78"/>
  <c r="O1457" i="70" s="1"/>
  <c r="N25" i="78"/>
  <c r="O1442" i="70" s="1"/>
  <c r="N24" i="78"/>
  <c r="O1441" i="70" s="1"/>
  <c r="N5" i="78"/>
  <c r="O1422" i="70" s="1"/>
  <c r="N13" i="78"/>
  <c r="O1430" i="70" s="1"/>
  <c r="N10" i="78"/>
  <c r="O1427" i="70" s="1"/>
  <c r="N43" i="78"/>
  <c r="O1460" i="70" s="1"/>
  <c r="N42" i="78"/>
  <c r="O1459" i="70" s="1"/>
  <c r="N27" i="78"/>
  <c r="O1444" i="70" s="1"/>
  <c r="N26" i="78"/>
  <c r="O1443" i="70" s="1"/>
  <c r="N11" i="78"/>
  <c r="O1428" i="70" s="1"/>
  <c r="N45" i="78"/>
  <c r="O1462" i="70" s="1"/>
  <c r="N44" i="78"/>
  <c r="O1461" i="70" s="1"/>
  <c r="N29" i="78"/>
  <c r="O1446" i="70" s="1"/>
  <c r="N28" i="78"/>
  <c r="O1445" i="70" s="1"/>
  <c r="N12" i="78"/>
  <c r="O1429" i="70" s="1"/>
  <c r="R1" i="78"/>
  <c r="K9" i="78"/>
  <c r="L1426" i="70" s="1"/>
  <c r="N14" i="78"/>
  <c r="O1431" i="70" s="1"/>
  <c r="K21" i="78"/>
  <c r="L1438" i="70" s="1"/>
  <c r="K37" i="78"/>
  <c r="L1454" i="70" s="1"/>
  <c r="N21" i="78"/>
  <c r="O1438" i="70" s="1"/>
  <c r="K29" i="78"/>
  <c r="L1446" i="70" s="1"/>
  <c r="N37" i="78"/>
  <c r="O1454" i="70" s="1"/>
  <c r="K45" i="78"/>
  <c r="L1462" i="70" s="1"/>
  <c r="N20" i="78"/>
  <c r="O1437" i="70" s="1"/>
  <c r="N15" i="78"/>
  <c r="O1432" i="70" s="1"/>
  <c r="K13" i="78"/>
  <c r="L1430" i="70" s="1"/>
  <c r="N46" i="78"/>
  <c r="O1463" i="70" s="1"/>
  <c r="N22" i="78"/>
  <c r="O1439" i="70" s="1"/>
  <c r="K6" i="78"/>
  <c r="L1423" i="70" s="1"/>
  <c r="N30" i="78"/>
  <c r="O1447" i="70" s="1"/>
  <c r="L1" i="78"/>
  <c r="N31" i="78"/>
  <c r="O1448" i="70" s="1"/>
  <c r="N38" i="78"/>
  <c r="O1455" i="70" s="1"/>
  <c r="N47" i="78"/>
  <c r="O1464" i="70" s="1"/>
  <c r="J1" i="78"/>
  <c r="N6" i="78"/>
  <c r="O1423" i="70" s="1"/>
  <c r="N23" i="78"/>
  <c r="O1440" i="70" s="1"/>
  <c r="N39" i="78"/>
  <c r="O1456" i="70" s="1"/>
  <c r="K1" i="78" l="1"/>
  <c r="O59" i="78"/>
  <c r="O55" i="78"/>
  <c r="O51" i="78"/>
  <c r="O47" i="78"/>
  <c r="O43" i="78"/>
  <c r="O39" i="78"/>
  <c r="O35" i="78"/>
  <c r="O31" i="78"/>
  <c r="O27" i="78"/>
  <c r="O23" i="78"/>
  <c r="O19" i="78"/>
  <c r="O15" i="78"/>
  <c r="O11" i="78"/>
  <c r="O61" i="78"/>
  <c r="O57" i="78"/>
  <c r="O53" i="78"/>
  <c r="O49" i="78"/>
  <c r="O45" i="78"/>
  <c r="O41" i="78"/>
  <c r="O37" i="78"/>
  <c r="O33" i="78"/>
  <c r="O29" i="78"/>
  <c r="O25" i="78"/>
  <c r="O21" i="78"/>
  <c r="O17" i="78"/>
  <c r="O13" i="78"/>
  <c r="O50" i="78"/>
  <c r="O34" i="78"/>
  <c r="O18" i="78"/>
  <c r="O52" i="78"/>
  <c r="O36" i="78"/>
  <c r="O20" i="78"/>
  <c r="O62" i="78"/>
  <c r="O58" i="78"/>
  <c r="O54" i="78"/>
  <c r="O42" i="78"/>
  <c r="O26" i="78"/>
  <c r="O44" i="78"/>
  <c r="O28" i="78"/>
  <c r="O12" i="78"/>
  <c r="O10" i="78"/>
  <c r="O14" i="78"/>
  <c r="O46" i="78"/>
  <c r="O30" i="78"/>
  <c r="O32" i="78"/>
  <c r="O16" i="78"/>
  <c r="O38" i="78"/>
  <c r="O22" i="78"/>
  <c r="O56" i="78"/>
  <c r="O7" i="78"/>
  <c r="O48" i="78"/>
  <c r="O6" i="78"/>
  <c r="O60" i="78"/>
  <c r="O9" i="78"/>
  <c r="O40" i="78"/>
  <c r="O24" i="78"/>
  <c r="O5" i="78"/>
  <c r="O8" i="78"/>
  <c r="P17" i="78" l="1"/>
  <c r="P1434" i="70"/>
  <c r="P6" i="78"/>
  <c r="P1423" i="70"/>
  <c r="P51" i="78"/>
  <c r="P1468" i="70"/>
  <c r="P48" i="78"/>
  <c r="P1465" i="70"/>
  <c r="P28" i="78"/>
  <c r="P1445" i="70"/>
  <c r="P32" i="78"/>
  <c r="P1449" i="70"/>
  <c r="P20" i="78"/>
  <c r="P1437" i="70"/>
  <c r="P25" i="78"/>
  <c r="P1442" i="70"/>
  <c r="P61" i="78"/>
  <c r="P1478" i="70"/>
  <c r="P5" i="78"/>
  <c r="P1422" i="70"/>
  <c r="P49" i="78"/>
  <c r="P1466" i="70"/>
  <c r="P44" i="78"/>
  <c r="P1461" i="70"/>
  <c r="P19" i="78"/>
  <c r="P1436" i="70"/>
  <c r="P26" i="78"/>
  <c r="P1443" i="70"/>
  <c r="P55" i="78"/>
  <c r="P1472" i="70"/>
  <c r="P52" i="78"/>
  <c r="P1469" i="70"/>
  <c r="P27" i="78"/>
  <c r="P1444" i="70"/>
  <c r="P54" i="78"/>
  <c r="P1471" i="70"/>
  <c r="P18" i="78"/>
  <c r="P1435" i="70"/>
  <c r="P58" i="78"/>
  <c r="P1475" i="70"/>
  <c r="P35" i="78"/>
  <c r="P1452" i="70"/>
  <c r="P16" i="78"/>
  <c r="P1433" i="70"/>
  <c r="P15" i="78"/>
  <c r="P1432" i="70"/>
  <c r="P53" i="78"/>
  <c r="P1470" i="70"/>
  <c r="P8" i="78"/>
  <c r="P1425" i="70"/>
  <c r="P36" i="78"/>
  <c r="P1453" i="70"/>
  <c r="P23" i="78"/>
  <c r="P1440" i="70"/>
  <c r="P42" i="78"/>
  <c r="P1459" i="70"/>
  <c r="P59" i="78"/>
  <c r="P1476" i="70"/>
  <c r="P7" i="78"/>
  <c r="P1424" i="70"/>
  <c r="P31" i="78"/>
  <c r="P1448" i="70"/>
  <c r="P56" i="78"/>
  <c r="P1473" i="70"/>
  <c r="P34" i="78"/>
  <c r="P1451" i="70"/>
  <c r="P40" i="78"/>
  <c r="P1457" i="70"/>
  <c r="P62" i="78"/>
  <c r="P1479" i="70"/>
  <c r="P41" i="78"/>
  <c r="P1458" i="70"/>
  <c r="P39" i="78"/>
  <c r="P1456" i="70"/>
  <c r="P60" i="78"/>
  <c r="P1477" i="70"/>
  <c r="P47" i="78"/>
  <c r="P1464" i="70"/>
  <c r="P21" i="78"/>
  <c r="P1438" i="70"/>
  <c r="P57" i="78"/>
  <c r="P1474" i="70"/>
  <c r="P30" i="78"/>
  <c r="P1447" i="70"/>
  <c r="P29" i="78"/>
  <c r="P1446" i="70"/>
  <c r="P46" i="78"/>
  <c r="P1463" i="70"/>
  <c r="P33" i="78"/>
  <c r="P1450" i="70"/>
  <c r="P24" i="78"/>
  <c r="P1441" i="70"/>
  <c r="P14" i="78"/>
  <c r="P1431" i="70"/>
  <c r="P37" i="78"/>
  <c r="P1454" i="70"/>
  <c r="P22" i="78"/>
  <c r="P1439" i="70"/>
  <c r="P10" i="78"/>
  <c r="P1427" i="70"/>
  <c r="P50" i="78"/>
  <c r="P1467" i="70"/>
  <c r="P9" i="78"/>
  <c r="P1426" i="70"/>
  <c r="P38" i="78"/>
  <c r="P1455" i="70"/>
  <c r="P12" i="78"/>
  <c r="P1429" i="70"/>
  <c r="P13" i="78"/>
  <c r="P1430" i="70"/>
  <c r="P45" i="78"/>
  <c r="P1462" i="70"/>
  <c r="P11" i="78"/>
  <c r="P1428" i="70"/>
  <c r="P43" i="78"/>
  <c r="P1460" i="70"/>
  <c r="T43" i="78" l="1"/>
  <c r="Q1460" i="70"/>
  <c r="T24" i="78"/>
  <c r="Q1441" i="70"/>
  <c r="T30" i="78"/>
  <c r="Q1447" i="70"/>
  <c r="T47" i="78"/>
  <c r="Q1464" i="70"/>
  <c r="T34" i="78"/>
  <c r="Q1451" i="70"/>
  <c r="T59" i="78"/>
  <c r="Q1476" i="70"/>
  <c r="T8" i="78"/>
  <c r="Q1425" i="70"/>
  <c r="T18" i="78"/>
  <c r="Q1435" i="70"/>
  <c r="T55" i="78"/>
  <c r="Q1472" i="70"/>
  <c r="T49" i="78"/>
  <c r="Q1466" i="70"/>
  <c r="T61" i="78"/>
  <c r="Q1478" i="70"/>
  <c r="T20" i="78"/>
  <c r="Q1437" i="70"/>
  <c r="T51" i="78"/>
  <c r="Q1468" i="70"/>
  <c r="T50" i="78"/>
  <c r="Q1467" i="70"/>
  <c r="T38" i="78"/>
  <c r="Q1455" i="70"/>
  <c r="T33" i="78"/>
  <c r="Q1450" i="70"/>
  <c r="T57" i="78"/>
  <c r="Q1474" i="70"/>
  <c r="T60" i="78"/>
  <c r="Q1477" i="70"/>
  <c r="T41" i="78"/>
  <c r="Q1458" i="70"/>
  <c r="T56" i="78"/>
  <c r="Q1473" i="70"/>
  <c r="T42" i="78"/>
  <c r="Q1459" i="70"/>
  <c r="T53" i="78"/>
  <c r="Q1470" i="70"/>
  <c r="T35" i="78"/>
  <c r="Q1452" i="70"/>
  <c r="T54" i="78"/>
  <c r="Q1471" i="70"/>
  <c r="T26" i="78"/>
  <c r="Q1443" i="70"/>
  <c r="T32" i="78"/>
  <c r="Q1449" i="70"/>
  <c r="T6" i="78"/>
  <c r="Q1423" i="70"/>
  <c r="T12" i="78"/>
  <c r="Q1429" i="70"/>
  <c r="T22" i="78"/>
  <c r="Q1439" i="70"/>
  <c r="T10" i="78"/>
  <c r="Q1427" i="70"/>
  <c r="T9" i="78"/>
  <c r="Q1426" i="70"/>
  <c r="T46" i="78"/>
  <c r="Q1463" i="70"/>
  <c r="T62" i="78"/>
  <c r="Q1479" i="70"/>
  <c r="T23" i="78"/>
  <c r="Q1440" i="70"/>
  <c r="T15" i="78"/>
  <c r="Q1432" i="70"/>
  <c r="T27" i="78"/>
  <c r="Q1444" i="70"/>
  <c r="T19" i="78"/>
  <c r="Q1436" i="70"/>
  <c r="T25" i="78"/>
  <c r="Q1442" i="70"/>
  <c r="T28" i="78"/>
  <c r="Q1445" i="70"/>
  <c r="T11" i="78"/>
  <c r="Q1428" i="70"/>
  <c r="T45" i="78"/>
  <c r="Q1462" i="70"/>
  <c r="T13" i="78"/>
  <c r="Q1430" i="70"/>
  <c r="T37" i="78"/>
  <c r="Q1454" i="70"/>
  <c r="T31" i="78"/>
  <c r="Q1448" i="70"/>
  <c r="T14" i="78"/>
  <c r="Q1431" i="70"/>
  <c r="T29" i="78"/>
  <c r="Q1446" i="70"/>
  <c r="T21" i="78"/>
  <c r="Q1438" i="70"/>
  <c r="T39" i="78"/>
  <c r="Q1456" i="70"/>
  <c r="T40" i="78"/>
  <c r="Q1457" i="70"/>
  <c r="T7" i="78"/>
  <c r="Q1424" i="70"/>
  <c r="T36" i="78"/>
  <c r="Q1453" i="70"/>
  <c r="T16" i="78"/>
  <c r="Q1433" i="70"/>
  <c r="T58" i="78"/>
  <c r="Q1475" i="70"/>
  <c r="T52" i="78"/>
  <c r="Q1469" i="70"/>
  <c r="T44" i="78"/>
  <c r="Q1461" i="70"/>
  <c r="T5" i="78"/>
  <c r="Q1422" i="70"/>
  <c r="T48" i="78"/>
  <c r="Q1465" i="70"/>
  <c r="T17" i="78"/>
  <c r="Q1434" i="70"/>
  <c r="V27" i="78" l="1"/>
  <c r="U1444" i="70"/>
  <c r="V47" i="78"/>
  <c r="U1464" i="70"/>
  <c r="V48" i="78"/>
  <c r="U1465" i="70"/>
  <c r="V28" i="78"/>
  <c r="U1445" i="70"/>
  <c r="V9" i="78"/>
  <c r="U1426" i="70"/>
  <c r="V60" i="78"/>
  <c r="U1477" i="70"/>
  <c r="V58" i="78"/>
  <c r="U1475" i="70"/>
  <c r="V40" i="78"/>
  <c r="U1457" i="70"/>
  <c r="V14" i="78"/>
  <c r="U1431" i="70"/>
  <c r="V45" i="78"/>
  <c r="U1462" i="70"/>
  <c r="V25" i="78"/>
  <c r="U1442" i="70"/>
  <c r="V10" i="78"/>
  <c r="U1427" i="70"/>
  <c r="V6" i="78"/>
  <c r="U1423" i="70"/>
  <c r="V26" i="78"/>
  <c r="U1443" i="70"/>
  <c r="V42" i="78"/>
  <c r="U1459" i="70"/>
  <c r="V57" i="78"/>
  <c r="U1474" i="70"/>
  <c r="V51" i="78"/>
  <c r="U1468" i="70"/>
  <c r="V55" i="78"/>
  <c r="U1472" i="70"/>
  <c r="V59" i="78"/>
  <c r="U1476" i="70"/>
  <c r="V30" i="78"/>
  <c r="U1447" i="70"/>
  <c r="V7" i="78"/>
  <c r="U1424" i="70"/>
  <c r="V49" i="78"/>
  <c r="U1466" i="70"/>
  <c r="V13" i="78"/>
  <c r="U1430" i="70"/>
  <c r="V53" i="78"/>
  <c r="U1470" i="70"/>
  <c r="U1422" i="70"/>
  <c r="T1" i="78"/>
  <c r="V5" i="78"/>
  <c r="V16" i="78"/>
  <c r="U1433" i="70"/>
  <c r="V39" i="78"/>
  <c r="U1456" i="70"/>
  <c r="V31" i="78"/>
  <c r="U1448" i="70"/>
  <c r="V11" i="78"/>
  <c r="U1428" i="70"/>
  <c r="V15" i="78"/>
  <c r="U1432" i="70"/>
  <c r="V22" i="78"/>
  <c r="U1439" i="70"/>
  <c r="V32" i="78"/>
  <c r="U1449" i="70"/>
  <c r="V54" i="78"/>
  <c r="U1471" i="70"/>
  <c r="V56" i="78"/>
  <c r="U1473" i="70"/>
  <c r="V33" i="78"/>
  <c r="U1450" i="70"/>
  <c r="V20" i="78"/>
  <c r="U1437" i="70"/>
  <c r="V18" i="78"/>
  <c r="U1435" i="70"/>
  <c r="V34" i="78"/>
  <c r="U1451" i="70"/>
  <c r="V24" i="78"/>
  <c r="U1441" i="70"/>
  <c r="V52" i="78"/>
  <c r="U1469" i="70"/>
  <c r="V50" i="78"/>
  <c r="U1467" i="70"/>
  <c r="V29" i="78"/>
  <c r="U1446" i="70"/>
  <c r="V62" i="78"/>
  <c r="U1479" i="70"/>
  <c r="V8" i="78"/>
  <c r="U1425" i="70"/>
  <c r="V17" i="78"/>
  <c r="U1434" i="70"/>
  <c r="V44" i="78"/>
  <c r="U1461" i="70"/>
  <c r="V36" i="78"/>
  <c r="U1453" i="70"/>
  <c r="V21" i="78"/>
  <c r="U1438" i="70"/>
  <c r="V37" i="78"/>
  <c r="U1454" i="70"/>
  <c r="V19" i="78"/>
  <c r="U1436" i="70"/>
  <c r="V23" i="78"/>
  <c r="U1440" i="70"/>
  <c r="V46" i="78"/>
  <c r="U1463" i="70"/>
  <c r="V12" i="78"/>
  <c r="U1429" i="70"/>
  <c r="V35" i="78"/>
  <c r="U1452" i="70"/>
  <c r="V41" i="78"/>
  <c r="U1458" i="70"/>
  <c r="V38" i="78"/>
  <c r="U1455" i="70"/>
  <c r="V61" i="78"/>
  <c r="U1478" i="70"/>
  <c r="V43" i="78"/>
  <c r="U1460" i="70"/>
  <c r="W50" i="78" l="1"/>
  <c r="W1467" i="70"/>
  <c r="AE1467" i="70" s="1"/>
  <c r="W18" i="78"/>
  <c r="W1435" i="70"/>
  <c r="AE1435" i="70" s="1"/>
  <c r="W14" i="78"/>
  <c r="W1431" i="70"/>
  <c r="AE1431" i="70" s="1"/>
  <c r="W23" i="78"/>
  <c r="W1440" i="70"/>
  <c r="AE1440" i="70" s="1"/>
  <c r="W32" i="78"/>
  <c r="W1449" i="70"/>
  <c r="AE1449" i="70" s="1"/>
  <c r="W1422" i="70"/>
  <c r="AE1422" i="70" s="1"/>
  <c r="V1" i="78"/>
  <c r="W5" i="78"/>
  <c r="W49" i="78"/>
  <c r="W1466" i="70"/>
  <c r="AE1466" i="70" s="1"/>
  <c r="W55" i="78"/>
  <c r="W1472" i="70"/>
  <c r="AE1472" i="70" s="1"/>
  <c r="W26" i="78"/>
  <c r="W1443" i="70"/>
  <c r="AE1443" i="70" s="1"/>
  <c r="W40" i="78"/>
  <c r="W1457" i="70"/>
  <c r="AE1457" i="70" s="1"/>
  <c r="W48" i="78"/>
  <c r="W1465" i="70"/>
  <c r="AE1465" i="70" s="1"/>
  <c r="W17" i="78"/>
  <c r="W1434" i="70"/>
  <c r="AE1434" i="70" s="1"/>
  <c r="W13" i="78"/>
  <c r="W1430" i="70"/>
  <c r="AE1430" i="70" s="1"/>
  <c r="W8" i="78"/>
  <c r="W1425" i="70"/>
  <c r="AE1425" i="70" s="1"/>
  <c r="W11" i="78"/>
  <c r="W1428" i="70"/>
  <c r="AE1428" i="70" s="1"/>
  <c r="W37" i="78"/>
  <c r="W1454" i="70"/>
  <c r="AE1454" i="70" s="1"/>
  <c r="W15" i="78"/>
  <c r="W1432" i="70"/>
  <c r="AE1432" i="70" s="1"/>
  <c r="W60" i="78"/>
  <c r="W1477" i="70"/>
  <c r="AE1477" i="70" s="1"/>
  <c r="W35" i="78"/>
  <c r="W1452" i="70"/>
  <c r="AE1452" i="70" s="1"/>
  <c r="W52" i="78"/>
  <c r="W1469" i="70"/>
  <c r="AE1469" i="70" s="1"/>
  <c r="W16" i="78"/>
  <c r="W1433" i="70"/>
  <c r="AE1433" i="70" s="1"/>
  <c r="W61" i="78"/>
  <c r="W1478" i="70"/>
  <c r="AE1478" i="70" s="1"/>
  <c r="W36" i="78"/>
  <c r="W1453" i="70"/>
  <c r="AE1453" i="70" s="1"/>
  <c r="W24" i="78"/>
  <c r="W1441" i="70"/>
  <c r="AE1441" i="70" s="1"/>
  <c r="W22" i="78"/>
  <c r="W1439" i="70"/>
  <c r="AE1439" i="70" s="1"/>
  <c r="W7" i="78"/>
  <c r="W1424" i="70"/>
  <c r="AE1424" i="70" s="1"/>
  <c r="W51" i="78"/>
  <c r="W1468" i="70"/>
  <c r="AE1468" i="70" s="1"/>
  <c r="W6" i="78"/>
  <c r="W1423" i="70"/>
  <c r="AE1423" i="70" s="1"/>
  <c r="W25" i="78"/>
  <c r="W1442" i="70"/>
  <c r="AE1442" i="70" s="1"/>
  <c r="W58" i="78"/>
  <c r="W1475" i="70"/>
  <c r="AE1475" i="70" s="1"/>
  <c r="W47" i="78"/>
  <c r="W1464" i="70"/>
  <c r="AE1464" i="70" s="1"/>
  <c r="W41" i="78"/>
  <c r="W1458" i="70"/>
  <c r="AE1458" i="70" s="1"/>
  <c r="W39" i="78"/>
  <c r="W1456" i="70"/>
  <c r="AE1456" i="70" s="1"/>
  <c r="W59" i="78"/>
  <c r="W1476" i="70"/>
  <c r="AE1476" i="70" s="1"/>
  <c r="W42" i="78"/>
  <c r="W1459" i="70"/>
  <c r="AE1459" i="70" s="1"/>
  <c r="W21" i="78"/>
  <c r="W1438" i="70"/>
  <c r="AE1438" i="70" s="1"/>
  <c r="W43" i="78"/>
  <c r="W1460" i="70"/>
  <c r="AE1460" i="70" s="1"/>
  <c r="W29" i="78"/>
  <c r="W1446" i="70"/>
  <c r="AE1446" i="70" s="1"/>
  <c r="W34" i="78"/>
  <c r="W1451" i="70"/>
  <c r="AE1451" i="70" s="1"/>
  <c r="W56" i="78"/>
  <c r="W1473" i="70"/>
  <c r="AE1473" i="70" s="1"/>
  <c r="W31" i="78"/>
  <c r="W1448" i="70"/>
  <c r="AE1448" i="70" s="1"/>
  <c r="W46" i="78"/>
  <c r="W1463" i="70"/>
  <c r="AE1463" i="70" s="1"/>
  <c r="W54" i="78"/>
  <c r="W1471" i="70"/>
  <c r="AE1471" i="70" s="1"/>
  <c r="W28" i="78"/>
  <c r="W1445" i="70"/>
  <c r="AE1445" i="70" s="1"/>
  <c r="W20" i="78"/>
  <c r="W1437" i="70"/>
  <c r="AE1437" i="70" s="1"/>
  <c r="W19" i="78"/>
  <c r="W1436" i="70"/>
  <c r="AE1436" i="70" s="1"/>
  <c r="W62" i="78"/>
  <c r="W1479" i="70"/>
  <c r="AE1479" i="70" s="1"/>
  <c r="W33" i="78"/>
  <c r="W1450" i="70"/>
  <c r="AE1450" i="70" s="1"/>
  <c r="W38" i="78"/>
  <c r="W1455" i="70"/>
  <c r="AE1455" i="70" s="1"/>
  <c r="W12" i="78"/>
  <c r="W1429" i="70"/>
  <c r="AE1429" i="70" s="1"/>
  <c r="W44" i="78"/>
  <c r="W1461" i="70"/>
  <c r="AE1461" i="70" s="1"/>
  <c r="W53" i="78"/>
  <c r="W1470" i="70"/>
  <c r="AE1470" i="70" s="1"/>
  <c r="W30" i="78"/>
  <c r="W1447" i="70"/>
  <c r="AE1447" i="70" s="1"/>
  <c r="W57" i="78"/>
  <c r="W1474" i="70"/>
  <c r="AE1474" i="70" s="1"/>
  <c r="W10" i="78"/>
  <c r="W1427" i="70"/>
  <c r="AE1427" i="70" s="1"/>
  <c r="W45" i="78"/>
  <c r="W1462" i="70"/>
  <c r="AE1462" i="70" s="1"/>
  <c r="W9" i="78"/>
  <c r="W1426" i="70"/>
  <c r="AE1426" i="70" s="1"/>
  <c r="W27" i="78"/>
  <c r="W1444" i="70"/>
  <c r="AE1444" i="70" s="1"/>
  <c r="X1471" i="70" l="1"/>
  <c r="X54" i="78"/>
  <c r="Z54" i="78"/>
  <c r="X1456" i="70"/>
  <c r="AD1456" i="70" s="1"/>
  <c r="Z39" i="78"/>
  <c r="X39" i="78"/>
  <c r="X1478" i="70"/>
  <c r="AD1478" i="70" s="1"/>
  <c r="X61" i="78"/>
  <c r="Z61" i="78"/>
  <c r="X1434" i="70"/>
  <c r="Z17" i="78"/>
  <c r="X17" i="78"/>
  <c r="X1438" i="70"/>
  <c r="AD1438" i="70" s="1"/>
  <c r="X21" i="78"/>
  <c r="Z21" i="78"/>
  <c r="X1439" i="70"/>
  <c r="AD1439" i="70" s="1"/>
  <c r="Z22" i="78"/>
  <c r="X22" i="78"/>
  <c r="X1433" i="70"/>
  <c r="AD1433" i="70" s="1"/>
  <c r="Z16" i="78"/>
  <c r="X16" i="78"/>
  <c r="X1432" i="70"/>
  <c r="AD1432" i="70" s="1"/>
  <c r="Z15" i="78"/>
  <c r="X15" i="78"/>
  <c r="X1425" i="70"/>
  <c r="AD1425" i="70" s="1"/>
  <c r="X8" i="78"/>
  <c r="Z8" i="78"/>
  <c r="X1465" i="70"/>
  <c r="AD1465" i="70" s="1"/>
  <c r="Z48" i="78"/>
  <c r="X48" i="78"/>
  <c r="X1443" i="70"/>
  <c r="AD1443" i="70" s="1"/>
  <c r="Z26" i="78"/>
  <c r="X26" i="78"/>
  <c r="X1426" i="70"/>
  <c r="X9" i="78"/>
  <c r="Z9" i="78"/>
  <c r="X1473" i="70"/>
  <c r="AD1473" i="70" s="1"/>
  <c r="Z56" i="78"/>
  <c r="X56" i="78"/>
  <c r="X1424" i="70"/>
  <c r="AD1424" i="70" s="1"/>
  <c r="Z7" i="78"/>
  <c r="X7" i="78"/>
  <c r="X1447" i="70"/>
  <c r="AD1447" i="70" s="1"/>
  <c r="X30" i="78"/>
  <c r="Z30" i="78"/>
  <c r="X1451" i="70"/>
  <c r="AD1451" i="70" s="1"/>
  <c r="Z34" i="78"/>
  <c r="X34" i="78"/>
  <c r="X1449" i="70"/>
  <c r="AD1449" i="70" s="1"/>
  <c r="X32" i="78"/>
  <c r="Z32" i="78"/>
  <c r="X1436" i="70"/>
  <c r="AD1436" i="70" s="1"/>
  <c r="X19" i="78"/>
  <c r="Z19" i="78"/>
  <c r="X1437" i="70"/>
  <c r="AD1437" i="70" s="1"/>
  <c r="Z20" i="78"/>
  <c r="X20" i="78"/>
  <c r="X1442" i="70"/>
  <c r="AD1442" i="70" s="1"/>
  <c r="Z25" i="78"/>
  <c r="X25" i="78"/>
  <c r="X1462" i="70"/>
  <c r="AD1462" i="70" s="1"/>
  <c r="Z45" i="78"/>
  <c r="X45" i="78"/>
  <c r="X1470" i="70"/>
  <c r="AD1470" i="70" s="1"/>
  <c r="X53" i="78"/>
  <c r="Z53" i="78"/>
  <c r="X1450" i="70"/>
  <c r="AD1450" i="70" s="1"/>
  <c r="X33" i="78"/>
  <c r="Z33" i="78"/>
  <c r="X1448" i="70"/>
  <c r="AD1448" i="70" s="1"/>
  <c r="X31" i="78"/>
  <c r="Z31" i="78"/>
  <c r="X1446" i="70"/>
  <c r="AD1446" i="70" s="1"/>
  <c r="X29" i="78"/>
  <c r="Z29" i="78"/>
  <c r="X1459" i="70"/>
  <c r="AD1459" i="70" s="1"/>
  <c r="X42" i="78"/>
  <c r="Z42" i="78"/>
  <c r="X1464" i="70"/>
  <c r="AD1464" i="70" s="1"/>
  <c r="X47" i="78"/>
  <c r="Z47" i="78"/>
  <c r="X1423" i="70"/>
  <c r="AD1423" i="70" s="1"/>
  <c r="Z6" i="78"/>
  <c r="X6" i="78"/>
  <c r="X1441" i="70"/>
  <c r="AD1441" i="70" s="1"/>
  <c r="Z24" i="78"/>
  <c r="X24" i="78"/>
  <c r="X1469" i="70"/>
  <c r="AD1469" i="70" s="1"/>
  <c r="X52" i="78"/>
  <c r="Z52" i="78"/>
  <c r="X1454" i="70"/>
  <c r="AD1454" i="70" s="1"/>
  <c r="X37" i="78"/>
  <c r="Z37" i="78"/>
  <c r="X1472" i="70"/>
  <c r="AD1472" i="70" s="1"/>
  <c r="X55" i="78"/>
  <c r="Z55" i="78"/>
  <c r="X1474" i="70"/>
  <c r="AD1474" i="70" s="1"/>
  <c r="Z57" i="78"/>
  <c r="X57" i="78"/>
  <c r="X1460" i="70"/>
  <c r="AD1460" i="70" s="1"/>
  <c r="X43" i="78"/>
  <c r="Z43" i="78"/>
  <c r="X1477" i="70"/>
  <c r="AD1477" i="70" s="1"/>
  <c r="Z60" i="78"/>
  <c r="X60" i="78"/>
  <c r="X1435" i="70"/>
  <c r="AD1435" i="70" s="1"/>
  <c r="X18" i="78"/>
  <c r="Z18" i="78"/>
  <c r="X1463" i="70"/>
  <c r="AD1463" i="70" s="1"/>
  <c r="Z46" i="78"/>
  <c r="X46" i="78"/>
  <c r="X1440" i="70"/>
  <c r="AD1440" i="70" s="1"/>
  <c r="Z23" i="78"/>
  <c r="X23" i="78"/>
  <c r="X1444" i="70"/>
  <c r="AD1444" i="70" s="1"/>
  <c r="X27" i="78"/>
  <c r="Z27" i="78"/>
  <c r="X1427" i="70"/>
  <c r="AD1427" i="70" s="1"/>
  <c r="Z10" i="78"/>
  <c r="X10" i="78"/>
  <c r="X1461" i="70"/>
  <c r="AD1461" i="70" s="1"/>
  <c r="Z44" i="78"/>
  <c r="X44" i="78"/>
  <c r="X1479" i="70"/>
  <c r="AD1479" i="70" s="1"/>
  <c r="X62" i="78"/>
  <c r="Z62" i="78"/>
  <c r="X1445" i="70"/>
  <c r="AD1445" i="70" s="1"/>
  <c r="X28" i="78"/>
  <c r="Z28" i="78"/>
  <c r="X1476" i="70"/>
  <c r="AD1476" i="70" s="1"/>
  <c r="Z59" i="78"/>
  <c r="X59" i="78"/>
  <c r="X1468" i="70"/>
  <c r="AD1468" i="70" s="1"/>
  <c r="X51" i="78"/>
  <c r="Z51" i="78"/>
  <c r="X1453" i="70"/>
  <c r="AD1453" i="70" s="1"/>
  <c r="X36" i="78"/>
  <c r="Z36" i="78"/>
  <c r="X1452" i="70"/>
  <c r="AD1452" i="70" s="1"/>
  <c r="Z35" i="78"/>
  <c r="X35" i="78"/>
  <c r="X1428" i="70"/>
  <c r="AD1428" i="70" s="1"/>
  <c r="X11" i="78"/>
  <c r="Z11" i="78"/>
  <c r="X1430" i="70"/>
  <c r="AD1430" i="70" s="1"/>
  <c r="X13" i="78"/>
  <c r="Z13" i="78"/>
  <c r="X1457" i="70"/>
  <c r="AD1457" i="70" s="1"/>
  <c r="Z40" i="78"/>
  <c r="X40" i="78"/>
  <c r="X1466" i="70"/>
  <c r="AD1466" i="70" s="1"/>
  <c r="Z49" i="78"/>
  <c r="X49" i="78"/>
  <c r="X1429" i="70"/>
  <c r="AD1429" i="70" s="1"/>
  <c r="X12" i="78"/>
  <c r="Z12" i="78"/>
  <c r="X1475" i="70"/>
  <c r="AD1475" i="70" s="1"/>
  <c r="X58" i="78"/>
  <c r="Z58" i="78"/>
  <c r="X1455" i="70"/>
  <c r="AD1455" i="70" s="1"/>
  <c r="Z38" i="78"/>
  <c r="X38" i="78"/>
  <c r="X1458" i="70"/>
  <c r="AD1458" i="70" s="1"/>
  <c r="X41" i="78"/>
  <c r="Z41" i="78"/>
  <c r="AD1426" i="70"/>
  <c r="AD1471" i="70"/>
  <c r="AD1434" i="70"/>
  <c r="X1422" i="70"/>
  <c r="AD1422" i="70" s="1"/>
  <c r="W1" i="78"/>
  <c r="Z5" i="78"/>
  <c r="X5" i="78"/>
  <c r="X1431" i="70"/>
  <c r="AD1431" i="70" s="1"/>
  <c r="Z14" i="78"/>
  <c r="X14" i="78"/>
  <c r="X1467" i="70"/>
  <c r="AD1467" i="70" s="1"/>
  <c r="Z50" i="78"/>
  <c r="X50" i="78"/>
  <c r="S73" i="77"/>
  <c r="T1366" i="70" s="1"/>
  <c r="R73" i="77"/>
  <c r="S1366" i="70" s="1"/>
  <c r="Q73" i="77"/>
  <c r="R1366" i="70" s="1"/>
  <c r="L73" i="77"/>
  <c r="M1366" i="70" s="1"/>
  <c r="K1366" i="70"/>
  <c r="S72" i="77"/>
  <c r="T1365" i="70" s="1"/>
  <c r="R72" i="77"/>
  <c r="S1365" i="70" s="1"/>
  <c r="Q72" i="77"/>
  <c r="R1365" i="70" s="1"/>
  <c r="L72" i="77"/>
  <c r="K1365" i="70"/>
  <c r="S71" i="77"/>
  <c r="T1364" i="70" s="1"/>
  <c r="R71" i="77"/>
  <c r="S1364" i="70" s="1"/>
  <c r="Q71" i="77"/>
  <c r="R1364" i="70" s="1"/>
  <c r="L71" i="77"/>
  <c r="K1364" i="70"/>
  <c r="S70" i="77"/>
  <c r="T1363" i="70" s="1"/>
  <c r="R70" i="77"/>
  <c r="S1363" i="70" s="1"/>
  <c r="Q70" i="77"/>
  <c r="R1363" i="70" s="1"/>
  <c r="L70" i="77"/>
  <c r="K1363" i="70"/>
  <c r="S69" i="77"/>
  <c r="T1362" i="70" s="1"/>
  <c r="R69" i="77"/>
  <c r="S1362" i="70" s="1"/>
  <c r="Q69" i="77"/>
  <c r="R1362" i="70" s="1"/>
  <c r="L69" i="77"/>
  <c r="K1362" i="70"/>
  <c r="S68" i="77"/>
  <c r="T1361" i="70" s="1"/>
  <c r="R68" i="77"/>
  <c r="S1361" i="70" s="1"/>
  <c r="Q68" i="77"/>
  <c r="R1361" i="70" s="1"/>
  <c r="L68" i="77"/>
  <c r="K1361" i="70"/>
  <c r="S67" i="77"/>
  <c r="T1360" i="70" s="1"/>
  <c r="R67" i="77"/>
  <c r="S1360" i="70" s="1"/>
  <c r="Q67" i="77"/>
  <c r="R1360" i="70" s="1"/>
  <c r="L67" i="77"/>
  <c r="M1360" i="70" s="1"/>
  <c r="K67" i="77"/>
  <c r="L1360" i="70" s="1"/>
  <c r="K1360" i="70"/>
  <c r="S66" i="77"/>
  <c r="T1359" i="70" s="1"/>
  <c r="R66" i="77"/>
  <c r="S1359" i="70" s="1"/>
  <c r="Q66" i="77"/>
  <c r="R1359" i="70" s="1"/>
  <c r="L66" i="77"/>
  <c r="K1359" i="70"/>
  <c r="S65" i="77"/>
  <c r="T1358" i="70" s="1"/>
  <c r="R65" i="77"/>
  <c r="S1358" i="70" s="1"/>
  <c r="Q65" i="77"/>
  <c r="R1358" i="70" s="1"/>
  <c r="L65" i="77"/>
  <c r="K1358" i="70"/>
  <c r="S64" i="77"/>
  <c r="T1357" i="70" s="1"/>
  <c r="R64" i="77"/>
  <c r="S1357" i="70" s="1"/>
  <c r="Q64" i="77"/>
  <c r="R1357" i="70" s="1"/>
  <c r="L64" i="77"/>
  <c r="K1357" i="70"/>
  <c r="S63" i="77"/>
  <c r="T1356" i="70" s="1"/>
  <c r="R63" i="77"/>
  <c r="S1356" i="70" s="1"/>
  <c r="Q63" i="77"/>
  <c r="R1356" i="70" s="1"/>
  <c r="L63" i="77"/>
  <c r="M1356" i="70" s="1"/>
  <c r="K1356" i="70"/>
  <c r="S62" i="77"/>
  <c r="T1355" i="70" s="1"/>
  <c r="R62" i="77"/>
  <c r="S1355" i="70" s="1"/>
  <c r="Q62" i="77"/>
  <c r="R1355" i="70" s="1"/>
  <c r="L62" i="77"/>
  <c r="K1355" i="70"/>
  <c r="S61" i="77"/>
  <c r="T1354" i="70" s="1"/>
  <c r="R61" i="77"/>
  <c r="S1354" i="70" s="1"/>
  <c r="Q61" i="77"/>
  <c r="R1354" i="70" s="1"/>
  <c r="L61" i="77"/>
  <c r="K1354" i="70"/>
  <c r="S60" i="77"/>
  <c r="T1353" i="70" s="1"/>
  <c r="R60" i="77"/>
  <c r="S1353" i="70" s="1"/>
  <c r="Q60" i="77"/>
  <c r="R1353" i="70" s="1"/>
  <c r="L60" i="77"/>
  <c r="K1353" i="70"/>
  <c r="S59" i="77"/>
  <c r="T1352" i="70" s="1"/>
  <c r="R59" i="77"/>
  <c r="S1352" i="70" s="1"/>
  <c r="Q59" i="77"/>
  <c r="R1352" i="70" s="1"/>
  <c r="L59" i="77"/>
  <c r="K1352" i="70"/>
  <c r="S58" i="77"/>
  <c r="T1351" i="70" s="1"/>
  <c r="R58" i="77"/>
  <c r="S1351" i="70" s="1"/>
  <c r="Q58" i="77"/>
  <c r="R1351" i="70" s="1"/>
  <c r="L58" i="77"/>
  <c r="K1351" i="70"/>
  <c r="S57" i="77"/>
  <c r="T1350" i="70" s="1"/>
  <c r="R57" i="77"/>
  <c r="S1350" i="70" s="1"/>
  <c r="Q57" i="77"/>
  <c r="R1350" i="70" s="1"/>
  <c r="L57" i="77"/>
  <c r="M1350" i="70" s="1"/>
  <c r="K1350" i="70"/>
  <c r="S56" i="77"/>
  <c r="T1349" i="70" s="1"/>
  <c r="R56" i="77"/>
  <c r="S1349" i="70" s="1"/>
  <c r="Q56" i="77"/>
  <c r="R1349" i="70" s="1"/>
  <c r="L56" i="77"/>
  <c r="K1349" i="70"/>
  <c r="S55" i="77"/>
  <c r="T1348" i="70" s="1"/>
  <c r="R55" i="77"/>
  <c r="S1348" i="70" s="1"/>
  <c r="Q55" i="77"/>
  <c r="R1348" i="70" s="1"/>
  <c r="L55" i="77"/>
  <c r="K1348" i="70"/>
  <c r="S54" i="77"/>
  <c r="T1347" i="70" s="1"/>
  <c r="R54" i="77"/>
  <c r="S1347" i="70" s="1"/>
  <c r="Q54" i="77"/>
  <c r="R1347" i="70" s="1"/>
  <c r="L54" i="77"/>
  <c r="K1347" i="70"/>
  <c r="S53" i="77"/>
  <c r="T1346" i="70" s="1"/>
  <c r="R53" i="77"/>
  <c r="S1346" i="70" s="1"/>
  <c r="Q53" i="77"/>
  <c r="R1346" i="70" s="1"/>
  <c r="L53" i="77"/>
  <c r="K1346" i="70"/>
  <c r="S52" i="77"/>
  <c r="T1345" i="70" s="1"/>
  <c r="R52" i="77"/>
  <c r="S1345" i="70" s="1"/>
  <c r="Q52" i="77"/>
  <c r="R1345" i="70" s="1"/>
  <c r="L52" i="77"/>
  <c r="K1345" i="70"/>
  <c r="S51" i="77"/>
  <c r="T1344" i="70" s="1"/>
  <c r="R51" i="77"/>
  <c r="S1344" i="70" s="1"/>
  <c r="Q51" i="77"/>
  <c r="R1344" i="70" s="1"/>
  <c r="L51" i="77"/>
  <c r="M1344" i="70" s="1"/>
  <c r="K1344" i="70"/>
  <c r="S50" i="77"/>
  <c r="T1343" i="70" s="1"/>
  <c r="R50" i="77"/>
  <c r="S1343" i="70" s="1"/>
  <c r="Q50" i="77"/>
  <c r="R1343" i="70" s="1"/>
  <c r="L50" i="77"/>
  <c r="K1343" i="70"/>
  <c r="S49" i="77"/>
  <c r="T1342" i="70" s="1"/>
  <c r="R49" i="77"/>
  <c r="S1342" i="70" s="1"/>
  <c r="Q49" i="77"/>
  <c r="R1342" i="70" s="1"/>
  <c r="L49" i="77"/>
  <c r="M1342" i="70" s="1"/>
  <c r="K1342" i="70"/>
  <c r="S48" i="77"/>
  <c r="T1341" i="70" s="1"/>
  <c r="R48" i="77"/>
  <c r="S1341" i="70" s="1"/>
  <c r="Q48" i="77"/>
  <c r="R1341" i="70" s="1"/>
  <c r="L48" i="77"/>
  <c r="K1341" i="70"/>
  <c r="S47" i="77"/>
  <c r="T1340" i="70" s="1"/>
  <c r="R47" i="77"/>
  <c r="S1340" i="70" s="1"/>
  <c r="Q47" i="77"/>
  <c r="R1340" i="70" s="1"/>
  <c r="L47" i="77"/>
  <c r="K1340" i="70"/>
  <c r="S46" i="77"/>
  <c r="T1339" i="70" s="1"/>
  <c r="R46" i="77"/>
  <c r="S1339" i="70" s="1"/>
  <c r="Q46" i="77"/>
  <c r="R1339" i="70" s="1"/>
  <c r="L46" i="77"/>
  <c r="K1339" i="70"/>
  <c r="S45" i="77"/>
  <c r="T1338" i="70" s="1"/>
  <c r="R45" i="77"/>
  <c r="S1338" i="70" s="1"/>
  <c r="Q45" i="77"/>
  <c r="R1338" i="70" s="1"/>
  <c r="L45" i="77"/>
  <c r="K1338" i="70"/>
  <c r="S44" i="77"/>
  <c r="T1337" i="70" s="1"/>
  <c r="R44" i="77"/>
  <c r="S1337" i="70" s="1"/>
  <c r="Q44" i="77"/>
  <c r="R1337" i="70" s="1"/>
  <c r="L44" i="77"/>
  <c r="M1337" i="70" s="1"/>
  <c r="K1337" i="70"/>
  <c r="S43" i="77"/>
  <c r="T1336" i="70" s="1"/>
  <c r="R43" i="77"/>
  <c r="S1336" i="70" s="1"/>
  <c r="Q43" i="77"/>
  <c r="R1336" i="70" s="1"/>
  <c r="L43" i="77"/>
  <c r="K1336" i="70"/>
  <c r="S42" i="77"/>
  <c r="T1335" i="70" s="1"/>
  <c r="R42" i="77"/>
  <c r="S1335" i="70" s="1"/>
  <c r="Q42" i="77"/>
  <c r="R1335" i="70" s="1"/>
  <c r="L42" i="77"/>
  <c r="K1335" i="70"/>
  <c r="S41" i="77"/>
  <c r="T1334" i="70" s="1"/>
  <c r="R41" i="77"/>
  <c r="S1334" i="70" s="1"/>
  <c r="Q41" i="77"/>
  <c r="R1334" i="70" s="1"/>
  <c r="L41" i="77"/>
  <c r="K1334" i="70"/>
  <c r="S40" i="77"/>
  <c r="T1333" i="70" s="1"/>
  <c r="R40" i="77"/>
  <c r="S1333" i="70" s="1"/>
  <c r="Q40" i="77"/>
  <c r="R1333" i="70" s="1"/>
  <c r="L40" i="77"/>
  <c r="M1333" i="70" s="1"/>
  <c r="K1333" i="70"/>
  <c r="S39" i="77"/>
  <c r="T1332" i="70" s="1"/>
  <c r="R39" i="77"/>
  <c r="S1332" i="70" s="1"/>
  <c r="Q39" i="77"/>
  <c r="R1332" i="70" s="1"/>
  <c r="L39" i="77"/>
  <c r="K1332" i="70"/>
  <c r="S38" i="77"/>
  <c r="T1331" i="70" s="1"/>
  <c r="R38" i="77"/>
  <c r="S1331" i="70" s="1"/>
  <c r="Q38" i="77"/>
  <c r="R1331" i="70" s="1"/>
  <c r="L38" i="77"/>
  <c r="K1331" i="70"/>
  <c r="S37" i="77"/>
  <c r="T1330" i="70" s="1"/>
  <c r="R37" i="77"/>
  <c r="S1330" i="70" s="1"/>
  <c r="Q37" i="77"/>
  <c r="R1330" i="70" s="1"/>
  <c r="L37" i="77"/>
  <c r="K1330" i="70"/>
  <c r="S36" i="77"/>
  <c r="T1329" i="70" s="1"/>
  <c r="R36" i="77"/>
  <c r="S1329" i="70" s="1"/>
  <c r="Q36" i="77"/>
  <c r="R1329" i="70" s="1"/>
  <c r="L36" i="77"/>
  <c r="K1329" i="70"/>
  <c r="S35" i="77"/>
  <c r="T1328" i="70" s="1"/>
  <c r="R35" i="77"/>
  <c r="S1328" i="70" s="1"/>
  <c r="Q35" i="77"/>
  <c r="R1328" i="70" s="1"/>
  <c r="L35" i="77"/>
  <c r="K1328" i="70"/>
  <c r="S34" i="77"/>
  <c r="T1327" i="70" s="1"/>
  <c r="R34" i="77"/>
  <c r="S1327" i="70" s="1"/>
  <c r="Q34" i="77"/>
  <c r="R1327" i="70" s="1"/>
  <c r="L34" i="77"/>
  <c r="K1327" i="70"/>
  <c r="S33" i="77"/>
  <c r="T1326" i="70" s="1"/>
  <c r="R33" i="77"/>
  <c r="S1326" i="70" s="1"/>
  <c r="Q33" i="77"/>
  <c r="R1326" i="70" s="1"/>
  <c r="L33" i="77"/>
  <c r="K1326" i="70"/>
  <c r="S32" i="77"/>
  <c r="T1325" i="70" s="1"/>
  <c r="R32" i="77"/>
  <c r="S1325" i="70" s="1"/>
  <c r="Q32" i="77"/>
  <c r="R1325" i="70" s="1"/>
  <c r="L32" i="77"/>
  <c r="K1325" i="70"/>
  <c r="S31" i="77"/>
  <c r="T1324" i="70" s="1"/>
  <c r="R31" i="77"/>
  <c r="S1324" i="70" s="1"/>
  <c r="Q31" i="77"/>
  <c r="R1324" i="70" s="1"/>
  <c r="L31" i="77"/>
  <c r="K1324" i="70"/>
  <c r="S30" i="77"/>
  <c r="T1323" i="70" s="1"/>
  <c r="R30" i="77"/>
  <c r="S1323" i="70" s="1"/>
  <c r="Q30" i="77"/>
  <c r="R1323" i="70" s="1"/>
  <c r="L30" i="77"/>
  <c r="K1323" i="70"/>
  <c r="S29" i="77"/>
  <c r="T1322" i="70" s="1"/>
  <c r="R29" i="77"/>
  <c r="S1322" i="70" s="1"/>
  <c r="Q29" i="77"/>
  <c r="R1322" i="70" s="1"/>
  <c r="L29" i="77"/>
  <c r="K1322" i="70"/>
  <c r="S28" i="77"/>
  <c r="T1321" i="70" s="1"/>
  <c r="R28" i="77"/>
  <c r="S1321" i="70" s="1"/>
  <c r="Q28" i="77"/>
  <c r="R1321" i="70" s="1"/>
  <c r="L28" i="77"/>
  <c r="K1321" i="70"/>
  <c r="S27" i="77"/>
  <c r="T1320" i="70" s="1"/>
  <c r="R27" i="77"/>
  <c r="S1320" i="70" s="1"/>
  <c r="Q27" i="77"/>
  <c r="R1320" i="70" s="1"/>
  <c r="L27" i="77"/>
  <c r="K1320" i="70"/>
  <c r="S26" i="77"/>
  <c r="T1319" i="70" s="1"/>
  <c r="R26" i="77"/>
  <c r="S1319" i="70" s="1"/>
  <c r="Q26" i="77"/>
  <c r="R1319" i="70" s="1"/>
  <c r="L26" i="77"/>
  <c r="K1319" i="70"/>
  <c r="S25" i="77"/>
  <c r="T1318" i="70" s="1"/>
  <c r="R25" i="77"/>
  <c r="S1318" i="70" s="1"/>
  <c r="Q25" i="77"/>
  <c r="R1318" i="70" s="1"/>
  <c r="L25" i="77"/>
  <c r="K1318" i="70"/>
  <c r="S24" i="77"/>
  <c r="T1317" i="70" s="1"/>
  <c r="R24" i="77"/>
  <c r="S1317" i="70" s="1"/>
  <c r="Q24" i="77"/>
  <c r="R1317" i="70" s="1"/>
  <c r="L24" i="77"/>
  <c r="K1317" i="70"/>
  <c r="S23" i="77"/>
  <c r="T1316" i="70" s="1"/>
  <c r="R23" i="77"/>
  <c r="S1316" i="70" s="1"/>
  <c r="Q23" i="77"/>
  <c r="R1316" i="70" s="1"/>
  <c r="L23" i="77"/>
  <c r="K1316" i="70"/>
  <c r="S22" i="77"/>
  <c r="T1315" i="70" s="1"/>
  <c r="R22" i="77"/>
  <c r="S1315" i="70" s="1"/>
  <c r="Q22" i="77"/>
  <c r="R1315" i="70" s="1"/>
  <c r="L22" i="77"/>
  <c r="K1315" i="70"/>
  <c r="S21" i="77"/>
  <c r="T1314" i="70" s="1"/>
  <c r="R21" i="77"/>
  <c r="S1314" i="70" s="1"/>
  <c r="Q21" i="77"/>
  <c r="R1314" i="70" s="1"/>
  <c r="L21" i="77"/>
  <c r="K1314" i="70"/>
  <c r="S20" i="77"/>
  <c r="T1313" i="70" s="1"/>
  <c r="R20" i="77"/>
  <c r="S1313" i="70" s="1"/>
  <c r="Q20" i="77"/>
  <c r="R1313" i="70" s="1"/>
  <c r="L20" i="77"/>
  <c r="K1313" i="70"/>
  <c r="S19" i="77"/>
  <c r="T1312" i="70" s="1"/>
  <c r="R19" i="77"/>
  <c r="S1312" i="70" s="1"/>
  <c r="Q19" i="77"/>
  <c r="R1312" i="70" s="1"/>
  <c r="L19" i="77"/>
  <c r="M1312" i="70" s="1"/>
  <c r="K1312" i="70"/>
  <c r="S18" i="77"/>
  <c r="T1311" i="70" s="1"/>
  <c r="R18" i="77"/>
  <c r="S1311" i="70" s="1"/>
  <c r="Q18" i="77"/>
  <c r="R1311" i="70" s="1"/>
  <c r="L18" i="77"/>
  <c r="K1311" i="70"/>
  <c r="S17" i="77"/>
  <c r="T1310" i="70" s="1"/>
  <c r="R17" i="77"/>
  <c r="S1310" i="70" s="1"/>
  <c r="Q17" i="77"/>
  <c r="R1310" i="70" s="1"/>
  <c r="L17" i="77"/>
  <c r="K1310" i="70"/>
  <c r="S16" i="77"/>
  <c r="T1309" i="70" s="1"/>
  <c r="R16" i="77"/>
  <c r="S1309" i="70" s="1"/>
  <c r="Q16" i="77"/>
  <c r="R1309" i="70" s="1"/>
  <c r="L16" i="77"/>
  <c r="K1309" i="70"/>
  <c r="S15" i="77"/>
  <c r="T1308" i="70" s="1"/>
  <c r="R15" i="77"/>
  <c r="S1308" i="70" s="1"/>
  <c r="Q15" i="77"/>
  <c r="R1308" i="70" s="1"/>
  <c r="L15" i="77"/>
  <c r="K1308" i="70"/>
  <c r="S14" i="77"/>
  <c r="T1307" i="70" s="1"/>
  <c r="R14" i="77"/>
  <c r="S1307" i="70" s="1"/>
  <c r="Q14" i="77"/>
  <c r="R1307" i="70" s="1"/>
  <c r="L14" i="77"/>
  <c r="K1307" i="70"/>
  <c r="S13" i="77"/>
  <c r="T1306" i="70" s="1"/>
  <c r="R13" i="77"/>
  <c r="S1306" i="70" s="1"/>
  <c r="Q13" i="77"/>
  <c r="R1306" i="70" s="1"/>
  <c r="L13" i="77"/>
  <c r="K1306" i="70"/>
  <c r="S12" i="77"/>
  <c r="T1305" i="70" s="1"/>
  <c r="R12" i="77"/>
  <c r="S1305" i="70" s="1"/>
  <c r="Q12" i="77"/>
  <c r="R1305" i="70" s="1"/>
  <c r="L12" i="77"/>
  <c r="M1305" i="70" s="1"/>
  <c r="K1305" i="70"/>
  <c r="S11" i="77"/>
  <c r="T1304" i="70" s="1"/>
  <c r="R11" i="77"/>
  <c r="S1304" i="70" s="1"/>
  <c r="Q11" i="77"/>
  <c r="R1304" i="70" s="1"/>
  <c r="L11" i="77"/>
  <c r="K1304" i="70"/>
  <c r="S10" i="77"/>
  <c r="T1303" i="70" s="1"/>
  <c r="R10" i="77"/>
  <c r="S1303" i="70" s="1"/>
  <c r="Q10" i="77"/>
  <c r="R1303" i="70" s="1"/>
  <c r="L10" i="77"/>
  <c r="M1303" i="70" s="1"/>
  <c r="K10" i="77"/>
  <c r="L1303" i="70" s="1"/>
  <c r="K1303" i="70"/>
  <c r="AG9" i="77"/>
  <c r="S9" i="77"/>
  <c r="T1302" i="70" s="1"/>
  <c r="R9" i="77"/>
  <c r="S1302" i="70" s="1"/>
  <c r="Q9" i="77"/>
  <c r="R1302" i="70" s="1"/>
  <c r="L9" i="77"/>
  <c r="K1302" i="70"/>
  <c r="S8" i="77"/>
  <c r="T1301" i="70" s="1"/>
  <c r="R8" i="77"/>
  <c r="S1301" i="70" s="1"/>
  <c r="Q8" i="77"/>
  <c r="R1301" i="70" s="1"/>
  <c r="L8" i="77"/>
  <c r="M1301" i="70" s="1"/>
  <c r="K1301" i="70"/>
  <c r="S7" i="77"/>
  <c r="T1300" i="70" s="1"/>
  <c r="R7" i="77"/>
  <c r="S1300" i="70" s="1"/>
  <c r="Q7" i="77"/>
  <c r="R1300" i="70" s="1"/>
  <c r="L7" i="77"/>
  <c r="K1300" i="70"/>
  <c r="S6" i="77"/>
  <c r="T1299" i="70" s="1"/>
  <c r="R6" i="77"/>
  <c r="S1299" i="70" s="1"/>
  <c r="Q6" i="77"/>
  <c r="R1299" i="70" s="1"/>
  <c r="L6" i="77"/>
  <c r="M1299" i="70" s="1"/>
  <c r="K1299" i="70"/>
  <c r="S5" i="77"/>
  <c r="T1298" i="70" s="1"/>
  <c r="R5" i="77"/>
  <c r="S1298" i="70" s="1"/>
  <c r="Q5" i="77"/>
  <c r="R1298" i="70" s="1"/>
  <c r="L5" i="77"/>
  <c r="M1298" i="70" s="1"/>
  <c r="K1298" i="70"/>
  <c r="U1" i="77"/>
  <c r="M1" i="77"/>
  <c r="I1" i="77"/>
  <c r="H1" i="77"/>
  <c r="G1" i="77"/>
  <c r="F1" i="77"/>
  <c r="N24" i="77" s="1"/>
  <c r="O1317" i="70" s="1"/>
  <c r="K51" i="77" l="1"/>
  <c r="L1344" i="70" s="1"/>
  <c r="K49" i="77"/>
  <c r="L1342" i="70" s="1"/>
  <c r="K73" i="77"/>
  <c r="L1366" i="70" s="1"/>
  <c r="K12" i="77"/>
  <c r="L1305" i="70" s="1"/>
  <c r="K6" i="77"/>
  <c r="L1299" i="70" s="1"/>
  <c r="K8" i="77"/>
  <c r="L1301" i="70" s="1"/>
  <c r="K40" i="77"/>
  <c r="L1333" i="70" s="1"/>
  <c r="AA11" i="78"/>
  <c r="AB1428" i="70" s="1"/>
  <c r="AA1428" i="70"/>
  <c r="AA19" i="78"/>
  <c r="AB1436" i="70" s="1"/>
  <c r="AA1436" i="70"/>
  <c r="AA38" i="78"/>
  <c r="AB1455" i="70" s="1"/>
  <c r="AA1455" i="70"/>
  <c r="Y1445" i="70"/>
  <c r="Y28" i="78"/>
  <c r="Z1445" i="70" s="1"/>
  <c r="AB28" i="78"/>
  <c r="AC1445" i="70" s="1"/>
  <c r="AA6" i="78"/>
  <c r="AB1423" i="70" s="1"/>
  <c r="AA1423" i="70"/>
  <c r="Y1437" i="70"/>
  <c r="Y20" i="78"/>
  <c r="Z1437" i="70" s="1"/>
  <c r="AB20" i="78"/>
  <c r="AC1437" i="70" s="1"/>
  <c r="Y1473" i="70"/>
  <c r="AB56" i="78"/>
  <c r="AC1473" i="70" s="1"/>
  <c r="Y56" i="78"/>
  <c r="Z1473" i="70" s="1"/>
  <c r="AA1422" i="70"/>
  <c r="AA5" i="78"/>
  <c r="AB1422" i="70" s="1"/>
  <c r="AA12" i="78"/>
  <c r="AB1429" i="70" s="1"/>
  <c r="AA1429" i="70"/>
  <c r="Y1457" i="70"/>
  <c r="Y40" i="78"/>
  <c r="Z1457" i="70" s="1"/>
  <c r="AB40" i="78"/>
  <c r="AC1457" i="70" s="1"/>
  <c r="Y1468" i="70"/>
  <c r="AB51" i="78"/>
  <c r="AC1468" i="70" s="1"/>
  <c r="Y51" i="78"/>
  <c r="Z1468" i="70" s="1"/>
  <c r="AA1427" i="70"/>
  <c r="AA10" i="78"/>
  <c r="AB1427" i="70" s="1"/>
  <c r="AA1435" i="70"/>
  <c r="AA18" i="78"/>
  <c r="AB1435" i="70" s="1"/>
  <c r="AA57" i="78"/>
  <c r="AB1474" i="70" s="1"/>
  <c r="AA1474" i="70"/>
  <c r="AA52" i="78"/>
  <c r="AB1469" i="70" s="1"/>
  <c r="AA1469" i="70"/>
  <c r="Y1446" i="70"/>
  <c r="AB29" i="78"/>
  <c r="AC1446" i="70" s="1"/>
  <c r="Y29" i="78"/>
  <c r="Z1446" i="70" s="1"/>
  <c r="AA33" i="78"/>
  <c r="AB1450" i="70" s="1"/>
  <c r="AA1450" i="70"/>
  <c r="AA20" i="78"/>
  <c r="AB1437" i="70" s="1"/>
  <c r="AA1437" i="70"/>
  <c r="Y1451" i="70"/>
  <c r="Y34" i="78"/>
  <c r="Z1451" i="70" s="1"/>
  <c r="AB34" i="78"/>
  <c r="AC1451" i="70" s="1"/>
  <c r="AA56" i="78"/>
  <c r="AB1473" i="70" s="1"/>
  <c r="AA1473" i="70"/>
  <c r="AA26" i="78"/>
  <c r="AB1443" i="70" s="1"/>
  <c r="AA1443" i="70"/>
  <c r="Y1432" i="70"/>
  <c r="AB15" i="78"/>
  <c r="AC1432" i="70" s="1"/>
  <c r="Y15" i="78"/>
  <c r="Z1432" i="70" s="1"/>
  <c r="Y1456" i="70"/>
  <c r="AB39" i="78"/>
  <c r="AC1456" i="70" s="1"/>
  <c r="Y39" i="78"/>
  <c r="Z1456" i="70" s="1"/>
  <c r="AA28" i="78"/>
  <c r="AB1445" i="70" s="1"/>
  <c r="AA1445" i="70"/>
  <c r="Y1439" i="70"/>
  <c r="AB22" i="78"/>
  <c r="AC1439" i="70" s="1"/>
  <c r="Y22" i="78"/>
  <c r="Z1439" i="70" s="1"/>
  <c r="Y1474" i="70"/>
  <c r="Y57" i="78"/>
  <c r="Z1474" i="70" s="1"/>
  <c r="AB57" i="78"/>
  <c r="AC1474" i="70" s="1"/>
  <c r="AA1446" i="70"/>
  <c r="AA29" i="78"/>
  <c r="AB1446" i="70" s="1"/>
  <c r="AA1462" i="70"/>
  <c r="AA45" i="78"/>
  <c r="AB1462" i="70" s="1"/>
  <c r="Y1436" i="70"/>
  <c r="Y19" i="78"/>
  <c r="Z1436" i="70" s="1"/>
  <c r="AB19" i="78"/>
  <c r="AC1436" i="70" s="1"/>
  <c r="Y1443" i="70"/>
  <c r="AB26" i="78"/>
  <c r="AC1443" i="70" s="1"/>
  <c r="Y26" i="78"/>
  <c r="Z1443" i="70" s="1"/>
  <c r="Y1429" i="70"/>
  <c r="Y12" i="78"/>
  <c r="Z1429" i="70" s="1"/>
  <c r="AB12" i="78"/>
  <c r="AC1429" i="70" s="1"/>
  <c r="AA40" i="78"/>
  <c r="AB1457" i="70" s="1"/>
  <c r="AA1457" i="70"/>
  <c r="Y1452" i="70"/>
  <c r="Y35" i="78"/>
  <c r="Z1452" i="70" s="1"/>
  <c r="AB35" i="78"/>
  <c r="AC1452" i="70" s="1"/>
  <c r="AA1479" i="70"/>
  <c r="AA62" i="78"/>
  <c r="AB1479" i="70" s="1"/>
  <c r="Y1435" i="70"/>
  <c r="Y18" i="78"/>
  <c r="Z1435" i="70" s="1"/>
  <c r="AB18" i="78"/>
  <c r="AC1435" i="70" s="1"/>
  <c r="Y1477" i="70"/>
  <c r="Y60" i="78"/>
  <c r="Z1477" i="70" s="1"/>
  <c r="AB60" i="78"/>
  <c r="AC1477" i="70" s="1"/>
  <c r="Y1469" i="70"/>
  <c r="Y52" i="78"/>
  <c r="Z1469" i="70" s="1"/>
  <c r="AB52" i="78"/>
  <c r="AC1469" i="70" s="1"/>
  <c r="AA47" i="78"/>
  <c r="AB1464" i="70" s="1"/>
  <c r="AA1464" i="70"/>
  <c r="Y1450" i="70"/>
  <c r="AB33" i="78"/>
  <c r="AC1450" i="70" s="1"/>
  <c r="Y33" i="78"/>
  <c r="Z1450" i="70" s="1"/>
  <c r="AA34" i="78"/>
  <c r="AB1451" i="70" s="1"/>
  <c r="AA1451" i="70"/>
  <c r="AA15" i="78"/>
  <c r="AB1432" i="70" s="1"/>
  <c r="AA1432" i="70"/>
  <c r="AA1438" i="70"/>
  <c r="AA21" i="78"/>
  <c r="AB1438" i="70" s="1"/>
  <c r="AA39" i="78"/>
  <c r="AB1456" i="70" s="1"/>
  <c r="AA1456" i="70"/>
  <c r="Y1423" i="70"/>
  <c r="AB6" i="78"/>
  <c r="AC1423" i="70" s="1"/>
  <c r="Y6" i="78"/>
  <c r="Z1423" i="70" s="1"/>
  <c r="Y1467" i="70"/>
  <c r="Y50" i="78"/>
  <c r="Z1467" i="70" s="1"/>
  <c r="AB50" i="78"/>
  <c r="AC1467" i="70" s="1"/>
  <c r="AA50" i="78"/>
  <c r="AB1467" i="70" s="1"/>
  <c r="AA1467" i="70"/>
  <c r="AA35" i="78"/>
  <c r="AB1452" i="70" s="1"/>
  <c r="AA1452" i="70"/>
  <c r="Y1479" i="70"/>
  <c r="Y62" i="78"/>
  <c r="Z1479" i="70" s="1"/>
  <c r="AB62" i="78"/>
  <c r="AC1479" i="70" s="1"/>
  <c r="AA27" i="78"/>
  <c r="AB1444" i="70" s="1"/>
  <c r="AA1444" i="70"/>
  <c r="AA1477" i="70"/>
  <c r="AA60" i="78"/>
  <c r="AB1477" i="70" s="1"/>
  <c r="Y1464" i="70"/>
  <c r="Y47" i="78"/>
  <c r="Z1464" i="70" s="1"/>
  <c r="AB47" i="78"/>
  <c r="AC1464" i="70" s="1"/>
  <c r="AA31" i="78"/>
  <c r="AB1448" i="70" s="1"/>
  <c r="AA1448" i="70"/>
  <c r="AA9" i="78"/>
  <c r="AB1426" i="70" s="1"/>
  <c r="AA1426" i="70"/>
  <c r="Y1465" i="70"/>
  <c r="AB48" i="78"/>
  <c r="AC1465" i="70" s="1"/>
  <c r="Y48" i="78"/>
  <c r="Z1465" i="70" s="1"/>
  <c r="Y1438" i="70"/>
  <c r="Y21" i="78"/>
  <c r="Z1438" i="70" s="1"/>
  <c r="AB21" i="78"/>
  <c r="AC1438" i="70" s="1"/>
  <c r="Y1434" i="70"/>
  <c r="Y17" i="78"/>
  <c r="Z1434" i="70" s="1"/>
  <c r="AB17" i="78"/>
  <c r="AC1434" i="70" s="1"/>
  <c r="AA1466" i="70"/>
  <c r="AA49" i="78"/>
  <c r="AB1466" i="70" s="1"/>
  <c r="AA1476" i="70"/>
  <c r="AA59" i="78"/>
  <c r="AB1476" i="70" s="1"/>
  <c r="AA1463" i="70"/>
  <c r="AA46" i="78"/>
  <c r="AB1463" i="70" s="1"/>
  <c r="Y1478" i="70"/>
  <c r="AB61" i="78"/>
  <c r="AC1478" i="70" s="1"/>
  <c r="Y61" i="78"/>
  <c r="Z1478" i="70" s="1"/>
  <c r="Y1422" i="70"/>
  <c r="X1" i="78"/>
  <c r="Y5" i="78"/>
  <c r="AB5" i="78"/>
  <c r="AC1422" i="70" s="1"/>
  <c r="Y1428" i="70"/>
  <c r="AB11" i="78"/>
  <c r="AC1428" i="70" s="1"/>
  <c r="Y11" i="78"/>
  <c r="Z1428" i="70" s="1"/>
  <c r="Y1427" i="70"/>
  <c r="Y10" i="78"/>
  <c r="Z1427" i="70" s="1"/>
  <c r="AB10" i="78"/>
  <c r="AC1427" i="70" s="1"/>
  <c r="AA41" i="78"/>
  <c r="AB1458" i="70" s="1"/>
  <c r="AA1458" i="70"/>
  <c r="AA13" i="78"/>
  <c r="AB1430" i="70" s="1"/>
  <c r="AA1430" i="70"/>
  <c r="Y1444" i="70"/>
  <c r="Y27" i="78"/>
  <c r="Z1444" i="70" s="1"/>
  <c r="AB27" i="78"/>
  <c r="AC1444" i="70" s="1"/>
  <c r="Y1441" i="70"/>
  <c r="Y24" i="78"/>
  <c r="Z1441" i="70" s="1"/>
  <c r="AB24" i="78"/>
  <c r="AC1441" i="70" s="1"/>
  <c r="Y1448" i="70"/>
  <c r="AB31" i="78"/>
  <c r="AC1448" i="70" s="1"/>
  <c r="Y31" i="78"/>
  <c r="Z1448" i="70" s="1"/>
  <c r="AA1470" i="70"/>
  <c r="AA53" i="78"/>
  <c r="AB1470" i="70" s="1"/>
  <c r="AA30" i="78"/>
  <c r="AB1447" i="70" s="1"/>
  <c r="AA1447" i="70"/>
  <c r="Y1426" i="70"/>
  <c r="Y9" i="78"/>
  <c r="Z1426" i="70" s="1"/>
  <c r="AB9" i="78"/>
  <c r="AC1426" i="70" s="1"/>
  <c r="AA48" i="78"/>
  <c r="AB1465" i="70" s="1"/>
  <c r="AA1465" i="70"/>
  <c r="Y1433" i="70"/>
  <c r="AB16" i="78"/>
  <c r="AC1433" i="70" s="1"/>
  <c r="Y16" i="78"/>
  <c r="Z1433" i="70" s="1"/>
  <c r="AA1434" i="70"/>
  <c r="AA17" i="78"/>
  <c r="AB1434" i="70" s="1"/>
  <c r="AA54" i="78"/>
  <c r="AB1471" i="70" s="1"/>
  <c r="AA1471" i="70"/>
  <c r="Y1455" i="70"/>
  <c r="AB38" i="78"/>
  <c r="AC1455" i="70" s="1"/>
  <c r="Y38" i="78"/>
  <c r="Z1455" i="70" s="1"/>
  <c r="Y1454" i="70"/>
  <c r="Y37" i="78"/>
  <c r="Z1454" i="70" s="1"/>
  <c r="AB37" i="78"/>
  <c r="AC1454" i="70" s="1"/>
  <c r="Y1431" i="70"/>
  <c r="AB14" i="78"/>
  <c r="AC1431" i="70" s="1"/>
  <c r="Y14" i="78"/>
  <c r="Z1431" i="70" s="1"/>
  <c r="Y1458" i="70"/>
  <c r="AB41" i="78"/>
  <c r="AC1458" i="70" s="1"/>
  <c r="Y41" i="78"/>
  <c r="Z1458" i="70" s="1"/>
  <c r="Y1430" i="70"/>
  <c r="AB13" i="78"/>
  <c r="AC1430" i="70" s="1"/>
  <c r="Y13" i="78"/>
  <c r="Z1430" i="70" s="1"/>
  <c r="AA36" i="78"/>
  <c r="AB1453" i="70" s="1"/>
  <c r="AA1453" i="70"/>
  <c r="Y1461" i="70"/>
  <c r="Y44" i="78"/>
  <c r="Z1461" i="70" s="1"/>
  <c r="AB44" i="78"/>
  <c r="AC1461" i="70" s="1"/>
  <c r="Y1440" i="70"/>
  <c r="Y23" i="78"/>
  <c r="Z1440" i="70" s="1"/>
  <c r="AB23" i="78"/>
  <c r="AC1440" i="70" s="1"/>
  <c r="AA43" i="78"/>
  <c r="AB1460" i="70" s="1"/>
  <c r="AA1460" i="70"/>
  <c r="AA55" i="78"/>
  <c r="AB1472" i="70" s="1"/>
  <c r="AA1472" i="70"/>
  <c r="AA1441" i="70"/>
  <c r="AA24" i="78"/>
  <c r="AB1441" i="70" s="1"/>
  <c r="AA42" i="78"/>
  <c r="AB1459" i="70" s="1"/>
  <c r="AA1459" i="70"/>
  <c r="Y1470" i="70"/>
  <c r="Y53" i="78"/>
  <c r="Z1470" i="70" s="1"/>
  <c r="AB53" i="78"/>
  <c r="AC1470" i="70" s="1"/>
  <c r="Y1442" i="70"/>
  <c r="AB25" i="78"/>
  <c r="AC1442" i="70" s="1"/>
  <c r="Y25" i="78"/>
  <c r="Z1442" i="70" s="1"/>
  <c r="AA32" i="78"/>
  <c r="AB1449" i="70" s="1"/>
  <c r="AA1449" i="70"/>
  <c r="Y1447" i="70"/>
  <c r="Y30" i="78"/>
  <c r="Z1447" i="70" s="1"/>
  <c r="AB30" i="78"/>
  <c r="AC1447" i="70" s="1"/>
  <c r="Y1424" i="70"/>
  <c r="AB7" i="78"/>
  <c r="AC1424" i="70" s="1"/>
  <c r="Y7" i="78"/>
  <c r="Z1424" i="70" s="1"/>
  <c r="AA16" i="78"/>
  <c r="AB1433" i="70" s="1"/>
  <c r="AA1433" i="70"/>
  <c r="Y1471" i="70"/>
  <c r="Y54" i="78"/>
  <c r="Z1471" i="70" s="1"/>
  <c r="AB54" i="78"/>
  <c r="AC1471" i="70" s="1"/>
  <c r="Y1475" i="70"/>
  <c r="Y58" i="78"/>
  <c r="Z1475" i="70" s="1"/>
  <c r="AB58" i="78"/>
  <c r="AC1475" i="70" s="1"/>
  <c r="Y1462" i="70"/>
  <c r="Y45" i="78"/>
  <c r="Z1462" i="70" s="1"/>
  <c r="AB45" i="78"/>
  <c r="AC1462" i="70" s="1"/>
  <c r="Y1425" i="70"/>
  <c r="AB8" i="78"/>
  <c r="AC1425" i="70" s="1"/>
  <c r="Y8" i="78"/>
  <c r="Z1425" i="70" s="1"/>
  <c r="AA51" i="78"/>
  <c r="AB1468" i="70" s="1"/>
  <c r="AA1468" i="70"/>
  <c r="AA22" i="78"/>
  <c r="AB1439" i="70" s="1"/>
  <c r="AA1439" i="70"/>
  <c r="AA14" i="78"/>
  <c r="AB1431" i="70" s="1"/>
  <c r="AA1431" i="70"/>
  <c r="AA1475" i="70"/>
  <c r="AA58" i="78"/>
  <c r="AB1475" i="70" s="1"/>
  <c r="Y1466" i="70"/>
  <c r="Y49" i="78"/>
  <c r="Z1466" i="70" s="1"/>
  <c r="AB49" i="78"/>
  <c r="AC1466" i="70" s="1"/>
  <c r="Y1453" i="70"/>
  <c r="Y36" i="78"/>
  <c r="Z1453" i="70" s="1"/>
  <c r="AB36" i="78"/>
  <c r="AC1453" i="70" s="1"/>
  <c r="Y1476" i="70"/>
  <c r="Y59" i="78"/>
  <c r="Z1476" i="70" s="1"/>
  <c r="AB59" i="78"/>
  <c r="AC1476" i="70" s="1"/>
  <c r="AA44" i="78"/>
  <c r="AB1461" i="70" s="1"/>
  <c r="AA1461" i="70"/>
  <c r="AA1440" i="70"/>
  <c r="AA23" i="78"/>
  <c r="AB1440" i="70" s="1"/>
  <c r="Y1463" i="70"/>
  <c r="AB46" i="78"/>
  <c r="AC1463" i="70" s="1"/>
  <c r="Y46" i="78"/>
  <c r="Z1463" i="70" s="1"/>
  <c r="Y1460" i="70"/>
  <c r="Y43" i="78"/>
  <c r="Z1460" i="70" s="1"/>
  <c r="AB43" i="78"/>
  <c r="AC1460" i="70" s="1"/>
  <c r="Y1472" i="70"/>
  <c r="AB55" i="78"/>
  <c r="AC1472" i="70" s="1"/>
  <c r="Y55" i="78"/>
  <c r="Z1472" i="70" s="1"/>
  <c r="AA1454" i="70"/>
  <c r="AA37" i="78"/>
  <c r="AB1454" i="70" s="1"/>
  <c r="Y1459" i="70"/>
  <c r="Y42" i="78"/>
  <c r="Z1459" i="70" s="1"/>
  <c r="AB42" i="78"/>
  <c r="AC1459" i="70" s="1"/>
  <c r="AA25" i="78"/>
  <c r="AB1442" i="70" s="1"/>
  <c r="AA1442" i="70"/>
  <c r="Y1449" i="70"/>
  <c r="AB32" i="78"/>
  <c r="AC1449" i="70" s="1"/>
  <c r="Y32" i="78"/>
  <c r="Z1449" i="70" s="1"/>
  <c r="AA7" i="78"/>
  <c r="AB1424" i="70" s="1"/>
  <c r="AA1424" i="70"/>
  <c r="AA8" i="78"/>
  <c r="AB1425" i="70" s="1"/>
  <c r="AA1425" i="70"/>
  <c r="AA61" i="78"/>
  <c r="AB1478" i="70" s="1"/>
  <c r="AA1478" i="70"/>
  <c r="N15" i="77"/>
  <c r="O1308" i="70" s="1"/>
  <c r="N54" i="77"/>
  <c r="O1347" i="70" s="1"/>
  <c r="N41" i="77"/>
  <c r="O1334" i="70" s="1"/>
  <c r="K60" i="77"/>
  <c r="L1353" i="70" s="1"/>
  <c r="M1353" i="70"/>
  <c r="K15" i="77"/>
  <c r="L1308" i="70" s="1"/>
  <c r="M1308" i="70"/>
  <c r="K18" i="77"/>
  <c r="L1311" i="70" s="1"/>
  <c r="M1311" i="70"/>
  <c r="K21" i="77"/>
  <c r="L1314" i="70" s="1"/>
  <c r="M1314" i="70"/>
  <c r="K24" i="77"/>
  <c r="L1317" i="70" s="1"/>
  <c r="M1317" i="70"/>
  <c r="K32" i="77"/>
  <c r="L1325" i="70" s="1"/>
  <c r="M1325" i="70"/>
  <c r="K35" i="77"/>
  <c r="L1328" i="70" s="1"/>
  <c r="M1328" i="70"/>
  <c r="N38" i="77"/>
  <c r="O1331" i="70" s="1"/>
  <c r="K41" i="77"/>
  <c r="L1334" i="70" s="1"/>
  <c r="M1334" i="70"/>
  <c r="K44" i="77"/>
  <c r="L1337" i="70" s="1"/>
  <c r="K47" i="77"/>
  <c r="L1340" i="70" s="1"/>
  <c r="M1340" i="70"/>
  <c r="K50" i="77"/>
  <c r="L1343" i="70" s="1"/>
  <c r="M1343" i="70"/>
  <c r="K11" i="77"/>
  <c r="L1304" i="70" s="1"/>
  <c r="M1304" i="70"/>
  <c r="K23" i="77"/>
  <c r="L1316" i="70" s="1"/>
  <c r="M1316" i="70"/>
  <c r="K26" i="77"/>
  <c r="L1319" i="70" s="1"/>
  <c r="M1319" i="70"/>
  <c r="K37" i="77"/>
  <c r="L1330" i="70" s="1"/>
  <c r="M1330" i="70"/>
  <c r="K59" i="77"/>
  <c r="L1352" i="70" s="1"/>
  <c r="M1352" i="70"/>
  <c r="K38" i="77"/>
  <c r="L1331" i="70" s="1"/>
  <c r="M1331" i="70"/>
  <c r="K14" i="77"/>
  <c r="L1307" i="70" s="1"/>
  <c r="M1307" i="70"/>
  <c r="K17" i="77"/>
  <c r="L1310" i="70" s="1"/>
  <c r="M1310" i="70"/>
  <c r="K20" i="77"/>
  <c r="L1313" i="70" s="1"/>
  <c r="M1313" i="70"/>
  <c r="N23" i="77"/>
  <c r="O1316" i="70" s="1"/>
  <c r="K31" i="77"/>
  <c r="L1324" i="70" s="1"/>
  <c r="M1324" i="70"/>
  <c r="K34" i="77"/>
  <c r="L1327" i="70" s="1"/>
  <c r="M1327" i="70"/>
  <c r="K43" i="77"/>
  <c r="L1336" i="70" s="1"/>
  <c r="M1336" i="70"/>
  <c r="K46" i="77"/>
  <c r="L1339" i="70" s="1"/>
  <c r="M1339" i="70"/>
  <c r="K52" i="77"/>
  <c r="L1345" i="70" s="1"/>
  <c r="M1345" i="70"/>
  <c r="K70" i="77"/>
  <c r="L1363" i="70" s="1"/>
  <c r="M1363" i="70"/>
  <c r="K27" i="77"/>
  <c r="L1320" i="70" s="1"/>
  <c r="M1320" i="70"/>
  <c r="K53" i="77"/>
  <c r="L1346" i="70" s="1"/>
  <c r="M1346" i="70"/>
  <c r="K56" i="77"/>
  <c r="L1349" i="70" s="1"/>
  <c r="M1349" i="70"/>
  <c r="K62" i="77"/>
  <c r="L1355" i="70" s="1"/>
  <c r="M1355" i="70"/>
  <c r="K68" i="77"/>
  <c r="L1361" i="70" s="1"/>
  <c r="M1361" i="70"/>
  <c r="K7" i="77"/>
  <c r="L1300" i="70" s="1"/>
  <c r="M1300" i="70"/>
  <c r="K28" i="77"/>
  <c r="L1321" i="70" s="1"/>
  <c r="M1321" i="70"/>
  <c r="N52" i="77"/>
  <c r="O1345" i="70" s="1"/>
  <c r="K55" i="77"/>
  <c r="L1348" i="70" s="1"/>
  <c r="M1348" i="70"/>
  <c r="K58" i="77"/>
  <c r="L1351" i="70" s="1"/>
  <c r="M1351" i="70"/>
  <c r="K61" i="77"/>
  <c r="L1354" i="70" s="1"/>
  <c r="M1354" i="70"/>
  <c r="K64" i="77"/>
  <c r="L1357" i="70" s="1"/>
  <c r="M1357" i="70"/>
  <c r="N70" i="77"/>
  <c r="O1363" i="70" s="1"/>
  <c r="K29" i="77"/>
  <c r="L1322" i="70" s="1"/>
  <c r="M1322" i="70"/>
  <c r="K71" i="77"/>
  <c r="L1364" i="70" s="1"/>
  <c r="M1364" i="70"/>
  <c r="K9" i="77"/>
  <c r="L1302" i="70" s="1"/>
  <c r="M1302" i="70"/>
  <c r="K13" i="77"/>
  <c r="L1306" i="70" s="1"/>
  <c r="M1306" i="70"/>
  <c r="K19" i="77"/>
  <c r="L1312" i="70" s="1"/>
  <c r="K22" i="77"/>
  <c r="L1315" i="70" s="1"/>
  <c r="M1315" i="70"/>
  <c r="K25" i="77"/>
  <c r="L1318" i="70" s="1"/>
  <c r="M1318" i="70"/>
  <c r="K33" i="77"/>
  <c r="L1326" i="70" s="1"/>
  <c r="M1326" i="70"/>
  <c r="K36" i="77"/>
  <c r="L1329" i="70" s="1"/>
  <c r="M1329" i="70"/>
  <c r="K39" i="77"/>
  <c r="L1332" i="70" s="1"/>
  <c r="M1332" i="70"/>
  <c r="K48" i="77"/>
  <c r="L1341" i="70" s="1"/>
  <c r="M1341" i="70"/>
  <c r="N58" i="77"/>
  <c r="O1351" i="70" s="1"/>
  <c r="N73" i="77"/>
  <c r="O1366" i="70" s="1"/>
  <c r="K65" i="77"/>
  <c r="L1358" i="70" s="1"/>
  <c r="M1358" i="70"/>
  <c r="N9" i="77"/>
  <c r="O1302" i="70" s="1"/>
  <c r="N13" i="77"/>
  <c r="O1306" i="70" s="1"/>
  <c r="K16" i="77"/>
  <c r="L1309" i="70" s="1"/>
  <c r="M1309" i="70"/>
  <c r="K30" i="77"/>
  <c r="L1323" i="70" s="1"/>
  <c r="M1323" i="70"/>
  <c r="N33" i="77"/>
  <c r="O1326" i="70" s="1"/>
  <c r="K42" i="77"/>
  <c r="L1335" i="70" s="1"/>
  <c r="M1335" i="70"/>
  <c r="K45" i="77"/>
  <c r="L1338" i="70" s="1"/>
  <c r="M1338" i="70"/>
  <c r="K54" i="77"/>
  <c r="L1347" i="70" s="1"/>
  <c r="M1347" i="70"/>
  <c r="K57" i="77"/>
  <c r="L1350" i="70" s="1"/>
  <c r="K63" i="77"/>
  <c r="L1356" i="70" s="1"/>
  <c r="K66" i="77"/>
  <c r="L1359" i="70" s="1"/>
  <c r="M1359" i="70"/>
  <c r="K69" i="77"/>
  <c r="L1362" i="70" s="1"/>
  <c r="M1362" i="70"/>
  <c r="K72" i="77"/>
  <c r="L1365" i="70" s="1"/>
  <c r="M1365" i="70"/>
  <c r="Q1" i="77"/>
  <c r="N14" i="77"/>
  <c r="O1307" i="70" s="1"/>
  <c r="N34" i="77"/>
  <c r="O1327" i="70" s="1"/>
  <c r="N42" i="77"/>
  <c r="O1335" i="70" s="1"/>
  <c r="N5" i="77"/>
  <c r="N57" i="77"/>
  <c r="O1350" i="70" s="1"/>
  <c r="N65" i="77"/>
  <c r="O1358" i="70" s="1"/>
  <c r="N17" i="77"/>
  <c r="O1310" i="70" s="1"/>
  <c r="J1" i="77"/>
  <c r="R1" i="77"/>
  <c r="S1" i="77"/>
  <c r="K5" i="77"/>
  <c r="L1" i="77"/>
  <c r="N66" i="77"/>
  <c r="O1359" i="70" s="1"/>
  <c r="N61" i="77"/>
  <c r="O1354" i="70" s="1"/>
  <c r="N47" i="77"/>
  <c r="O1340" i="70" s="1"/>
  <c r="N46" i="77"/>
  <c r="O1339" i="70" s="1"/>
  <c r="N45" i="77"/>
  <c r="O1338" i="70" s="1"/>
  <c r="N31" i="77"/>
  <c r="O1324" i="70" s="1"/>
  <c r="N21" i="77"/>
  <c r="O1314" i="70" s="1"/>
  <c r="N20" i="77"/>
  <c r="O1313" i="70" s="1"/>
  <c r="N12" i="77"/>
  <c r="O1305" i="70" s="1"/>
  <c r="N71" i="77"/>
  <c r="O1364" i="70" s="1"/>
  <c r="N62" i="77"/>
  <c r="O1355" i="70" s="1"/>
  <c r="N48" i="77"/>
  <c r="O1341" i="70" s="1"/>
  <c r="N30" i="77"/>
  <c r="O1323" i="70" s="1"/>
  <c r="N19" i="77"/>
  <c r="O1312" i="70" s="1"/>
  <c r="N67" i="77"/>
  <c r="O1360" i="70" s="1"/>
  <c r="N51" i="77"/>
  <c r="O1344" i="70" s="1"/>
  <c r="N50" i="77"/>
  <c r="O1343" i="70" s="1"/>
  <c r="N49" i="77"/>
  <c r="O1342" i="70" s="1"/>
  <c r="N29" i="77"/>
  <c r="O1322" i="70" s="1"/>
  <c r="N28" i="77"/>
  <c r="O1321" i="70" s="1"/>
  <c r="N18" i="77"/>
  <c r="O1311" i="70" s="1"/>
  <c r="N11" i="77"/>
  <c r="O1304" i="70" s="1"/>
  <c r="N63" i="77"/>
  <c r="O1356" i="70" s="1"/>
  <c r="N8" i="77"/>
  <c r="O1301" i="70" s="1"/>
  <c r="N44" i="77"/>
  <c r="O1337" i="70" s="1"/>
  <c r="N60" i="77"/>
  <c r="O1353" i="70" s="1"/>
  <c r="N69" i="77"/>
  <c r="O1362" i="70" s="1"/>
  <c r="N10" i="77"/>
  <c r="O1303" i="70" s="1"/>
  <c r="N27" i="77"/>
  <c r="O1320" i="70" s="1"/>
  <c r="N7" i="77"/>
  <c r="O1300" i="70" s="1"/>
  <c r="N22" i="77"/>
  <c r="O1315" i="70" s="1"/>
  <c r="N37" i="77"/>
  <c r="O1330" i="70" s="1"/>
  <c r="N40" i="77"/>
  <c r="O1333" i="70" s="1"/>
  <c r="N53" i="77"/>
  <c r="O1346" i="70" s="1"/>
  <c r="N56" i="77"/>
  <c r="O1349" i="70" s="1"/>
  <c r="N64" i="77"/>
  <c r="O1357" i="70" s="1"/>
  <c r="N72" i="77"/>
  <c r="O1365" i="70" s="1"/>
  <c r="N6" i="77"/>
  <c r="O1299" i="70" s="1"/>
  <c r="N16" i="77"/>
  <c r="O1309" i="70" s="1"/>
  <c r="N32" i="77"/>
  <c r="O1325" i="70" s="1"/>
  <c r="N26" i="77"/>
  <c r="O1319" i="70" s="1"/>
  <c r="N36" i="77"/>
  <c r="O1329" i="70" s="1"/>
  <c r="N39" i="77"/>
  <c r="O1332" i="70" s="1"/>
  <c r="N43" i="77"/>
  <c r="O1336" i="70" s="1"/>
  <c r="N55" i="77"/>
  <c r="O1348" i="70" s="1"/>
  <c r="N59" i="77"/>
  <c r="O1352" i="70" s="1"/>
  <c r="N25" i="77"/>
  <c r="O1318" i="70" s="1"/>
  <c r="N35" i="77"/>
  <c r="O1328" i="70" s="1"/>
  <c r="N68" i="77"/>
  <c r="O1361" i="70" s="1"/>
  <c r="Z1422" i="70" l="1"/>
  <c r="Y1" i="78"/>
  <c r="O5" i="77"/>
  <c r="O1298" i="70"/>
  <c r="O7" i="77"/>
  <c r="O8" i="77"/>
  <c r="K1" i="77"/>
  <c r="L1298" i="70"/>
  <c r="O55" i="77"/>
  <c r="O9" i="77"/>
  <c r="O70" i="77"/>
  <c r="O34" i="77"/>
  <c r="O16" i="77"/>
  <c r="O52" i="77"/>
  <c r="O57" i="77"/>
  <c r="O54" i="77"/>
  <c r="O59" i="77"/>
  <c r="O24" i="77"/>
  <c r="O56" i="77"/>
  <c r="O66" i="77"/>
  <c r="O51" i="77"/>
  <c r="O50" i="77"/>
  <c r="O73" i="77"/>
  <c r="O13" i="77"/>
  <c r="O65" i="77"/>
  <c r="O17" i="77"/>
  <c r="O19" i="77"/>
  <c r="O63" i="77"/>
  <c r="O28" i="77"/>
  <c r="O60" i="77"/>
  <c r="O58" i="77"/>
  <c r="O25" i="77"/>
  <c r="O35" i="77"/>
  <c r="O31" i="77"/>
  <c r="O6" i="77"/>
  <c r="O12" i="77"/>
  <c r="O27" i="77"/>
  <c r="O30" i="77"/>
  <c r="O67" i="77"/>
  <c r="O32" i="77"/>
  <c r="O64" i="77"/>
  <c r="O61" i="77"/>
  <c r="O48" i="77"/>
  <c r="O46" i="77"/>
  <c r="O20" i="77"/>
  <c r="O14" i="77"/>
  <c r="O10" i="77"/>
  <c r="O22" i="77"/>
  <c r="O21" i="77"/>
  <c r="O11" i="77"/>
  <c r="O39" i="77"/>
  <c r="O71" i="77"/>
  <c r="O36" i="77"/>
  <c r="O68" i="77"/>
  <c r="O42" i="77"/>
  <c r="O41" i="77"/>
  <c r="O62" i="77"/>
  <c r="O38" i="77"/>
  <c r="O69" i="77"/>
  <c r="O37" i="77"/>
  <c r="O26" i="77"/>
  <c r="O18" i="77"/>
  <c r="O43" i="77"/>
  <c r="O40" i="77"/>
  <c r="O72" i="77"/>
  <c r="O33" i="77"/>
  <c r="O49" i="77"/>
  <c r="O23" i="77"/>
  <c r="O15" i="77"/>
  <c r="O53" i="77"/>
  <c r="O45" i="77"/>
  <c r="O29" i="77"/>
  <c r="O47" i="77"/>
  <c r="O44" i="77"/>
  <c r="P32" i="77" l="1"/>
  <c r="P1325" i="70"/>
  <c r="P9" i="77"/>
  <c r="P1302" i="70"/>
  <c r="P23" i="77"/>
  <c r="P1316" i="70"/>
  <c r="P10" i="77"/>
  <c r="P1303" i="70"/>
  <c r="P44" i="77"/>
  <c r="P1337" i="70"/>
  <c r="P14" i="77"/>
  <c r="P1307" i="70"/>
  <c r="P58" i="77"/>
  <c r="P1351" i="70"/>
  <c r="P50" i="77"/>
  <c r="P1343" i="70"/>
  <c r="P26" i="77"/>
  <c r="P1319" i="70"/>
  <c r="P59" i="77"/>
  <c r="P1352" i="70"/>
  <c r="P37" i="77"/>
  <c r="P1330" i="70"/>
  <c r="P52" i="77"/>
  <c r="P1345" i="70"/>
  <c r="P36" i="77"/>
  <c r="P1329" i="70"/>
  <c r="P38" i="77"/>
  <c r="P1331" i="70"/>
  <c r="P60" i="77"/>
  <c r="P1353" i="70"/>
  <c r="P40" i="77"/>
  <c r="P1333" i="70"/>
  <c r="P28" i="77"/>
  <c r="P1321" i="70"/>
  <c r="P51" i="77"/>
  <c r="P1344" i="70"/>
  <c r="P34" i="77"/>
  <c r="P1327" i="70"/>
  <c r="P8" i="77"/>
  <c r="P1301" i="70"/>
  <c r="P57" i="77"/>
  <c r="P1350" i="70"/>
  <c r="P67" i="77"/>
  <c r="P1360" i="70"/>
  <c r="P13" i="77"/>
  <c r="P1306" i="70"/>
  <c r="P69" i="77"/>
  <c r="P1362" i="70"/>
  <c r="P30" i="77"/>
  <c r="P1323" i="70"/>
  <c r="P47" i="77"/>
  <c r="P1340" i="70"/>
  <c r="P46" i="77"/>
  <c r="P1339" i="70"/>
  <c r="P16" i="77"/>
  <c r="P1309" i="70"/>
  <c r="P62" i="77"/>
  <c r="P1355" i="70"/>
  <c r="P45" i="77"/>
  <c r="P1338" i="70"/>
  <c r="P61" i="77"/>
  <c r="P1354" i="70"/>
  <c r="P66" i="77"/>
  <c r="P1359" i="70"/>
  <c r="P7" i="77"/>
  <c r="P1300" i="70"/>
  <c r="P65" i="77"/>
  <c r="P1358" i="70"/>
  <c r="P68" i="77"/>
  <c r="P1361" i="70"/>
  <c r="P55" i="77"/>
  <c r="P1348" i="70"/>
  <c r="P73" i="77"/>
  <c r="P1366" i="70"/>
  <c r="P71" i="77"/>
  <c r="P1364" i="70"/>
  <c r="P27" i="77"/>
  <c r="P1320" i="70"/>
  <c r="P29" i="77"/>
  <c r="P1322" i="70"/>
  <c r="P48" i="77"/>
  <c r="P1341" i="70"/>
  <c r="P41" i="77"/>
  <c r="P1334" i="70"/>
  <c r="P12" i="77"/>
  <c r="P1305" i="70"/>
  <c r="P54" i="77"/>
  <c r="P1347" i="70"/>
  <c r="P21" i="77"/>
  <c r="P1314" i="70"/>
  <c r="P6" i="77"/>
  <c r="P1299" i="70"/>
  <c r="P19" i="77"/>
  <c r="P1312" i="70"/>
  <c r="P56" i="77"/>
  <c r="P1349" i="70"/>
  <c r="P35" i="77"/>
  <c r="P1328" i="70"/>
  <c r="P49" i="77"/>
  <c r="P1342" i="70"/>
  <c r="P25" i="77"/>
  <c r="P1318" i="70"/>
  <c r="P33" i="77"/>
  <c r="P1326" i="70"/>
  <c r="P20" i="77"/>
  <c r="P1313" i="70"/>
  <c r="P72" i="77"/>
  <c r="P1365" i="70"/>
  <c r="P39" i="77"/>
  <c r="P1332" i="70"/>
  <c r="P11" i="77"/>
  <c r="P1304" i="70"/>
  <c r="P63" i="77"/>
  <c r="P1356" i="70"/>
  <c r="P53" i="77"/>
  <c r="P1346" i="70"/>
  <c r="P43" i="77"/>
  <c r="P1336" i="70"/>
  <c r="P15" i="77"/>
  <c r="P1308" i="70"/>
  <c r="P18" i="77"/>
  <c r="P1311" i="70"/>
  <c r="P42" i="77"/>
  <c r="P1335" i="70"/>
  <c r="P22" i="77"/>
  <c r="P1315" i="70"/>
  <c r="P64" i="77"/>
  <c r="P1357" i="70"/>
  <c r="P31" i="77"/>
  <c r="P1324" i="70"/>
  <c r="P17" i="77"/>
  <c r="P1310" i="70"/>
  <c r="P24" i="77"/>
  <c r="P1317" i="70"/>
  <c r="P70" i="77"/>
  <c r="P1363" i="70"/>
  <c r="P5" i="77"/>
  <c r="P1298" i="70"/>
  <c r="T5" i="77" l="1"/>
  <c r="Q1298" i="70"/>
  <c r="T31" i="77"/>
  <c r="Q1324" i="70"/>
  <c r="T18" i="77"/>
  <c r="Q1311" i="70"/>
  <c r="T53" i="77"/>
  <c r="Q1346" i="70"/>
  <c r="T39" i="77"/>
  <c r="Q1332" i="70"/>
  <c r="T25" i="77"/>
  <c r="Q1318" i="70"/>
  <c r="T19" i="77"/>
  <c r="Q1312" i="70"/>
  <c r="T54" i="77"/>
  <c r="Q1347" i="70"/>
  <c r="T29" i="77"/>
  <c r="Q1322" i="70"/>
  <c r="T55" i="77"/>
  <c r="Q1348" i="70"/>
  <c r="T7" i="77"/>
  <c r="Q1300" i="70"/>
  <c r="T62" i="77"/>
  <c r="Q1355" i="70"/>
  <c r="T30" i="77"/>
  <c r="Q1323" i="70"/>
  <c r="T57" i="77"/>
  <c r="Q1350" i="70"/>
  <c r="T51" i="77"/>
  <c r="Q1344" i="70"/>
  <c r="T38" i="77"/>
  <c r="Q1331" i="70"/>
  <c r="T59" i="77"/>
  <c r="Q1352" i="70"/>
  <c r="T23" i="77"/>
  <c r="Q1316" i="70"/>
  <c r="T64" i="77"/>
  <c r="Q1357" i="70"/>
  <c r="T63" i="77"/>
  <c r="Q1356" i="70"/>
  <c r="T72" i="77"/>
  <c r="Q1365" i="70"/>
  <c r="T49" i="77"/>
  <c r="Q1342" i="70"/>
  <c r="T6" i="77"/>
  <c r="Q1299" i="70"/>
  <c r="T12" i="77"/>
  <c r="Q1305" i="70"/>
  <c r="T68" i="77"/>
  <c r="Q1361" i="70"/>
  <c r="T66" i="77"/>
  <c r="Q1359" i="70"/>
  <c r="T16" i="77"/>
  <c r="Q1309" i="70"/>
  <c r="T69" i="77"/>
  <c r="Q1362" i="70"/>
  <c r="T28" i="77"/>
  <c r="Q1321" i="70"/>
  <c r="T36" i="77"/>
  <c r="Q1329" i="70"/>
  <c r="T26" i="77"/>
  <c r="Q1319" i="70"/>
  <c r="T14" i="77"/>
  <c r="Q1307" i="70"/>
  <c r="T70" i="77"/>
  <c r="Q1363" i="70"/>
  <c r="T15" i="77"/>
  <c r="Q1308" i="70"/>
  <c r="T27" i="77"/>
  <c r="Q1320" i="70"/>
  <c r="T24" i="77"/>
  <c r="Q1317" i="70"/>
  <c r="T22" i="77"/>
  <c r="Q1315" i="70"/>
  <c r="T11" i="77"/>
  <c r="Q1304" i="70"/>
  <c r="T20" i="77"/>
  <c r="Q1313" i="70"/>
  <c r="T35" i="77"/>
  <c r="Q1328" i="70"/>
  <c r="T21" i="77"/>
  <c r="Q1314" i="70"/>
  <c r="T41" i="77"/>
  <c r="Q1334" i="70"/>
  <c r="T71" i="77"/>
  <c r="Q1364" i="70"/>
  <c r="T61" i="77"/>
  <c r="Q1354" i="70"/>
  <c r="T46" i="77"/>
  <c r="Q1339" i="70"/>
  <c r="T13" i="77"/>
  <c r="Q1306" i="70"/>
  <c r="T8" i="77"/>
  <c r="Q1301" i="70"/>
  <c r="T40" i="77"/>
  <c r="Q1333" i="70"/>
  <c r="T52" i="77"/>
  <c r="Q1345" i="70"/>
  <c r="T50" i="77"/>
  <c r="Q1343" i="70"/>
  <c r="T44" i="77"/>
  <c r="Q1337" i="70"/>
  <c r="T9" i="77"/>
  <c r="Q1302" i="70"/>
  <c r="T65" i="77"/>
  <c r="Q1358" i="70"/>
  <c r="T17" i="77"/>
  <c r="Q1310" i="70"/>
  <c r="T42" i="77"/>
  <c r="Q1335" i="70"/>
  <c r="T43" i="77"/>
  <c r="Q1336" i="70"/>
  <c r="T33" i="77"/>
  <c r="Q1326" i="70"/>
  <c r="T56" i="77"/>
  <c r="Q1349" i="70"/>
  <c r="T48" i="77"/>
  <c r="Q1341" i="70"/>
  <c r="T73" i="77"/>
  <c r="Q1366" i="70"/>
  <c r="T45" i="77"/>
  <c r="Q1338" i="70"/>
  <c r="T47" i="77"/>
  <c r="Q1340" i="70"/>
  <c r="T67" i="77"/>
  <c r="Q1360" i="70"/>
  <c r="T34" i="77"/>
  <c r="Q1327" i="70"/>
  <c r="T60" i="77"/>
  <c r="Q1353" i="70"/>
  <c r="T37" i="77"/>
  <c r="Q1330" i="70"/>
  <c r="T58" i="77"/>
  <c r="Q1351" i="70"/>
  <c r="T10" i="77"/>
  <c r="Q1303" i="70"/>
  <c r="T32" i="77"/>
  <c r="Q1325" i="70"/>
  <c r="S60" i="76"/>
  <c r="T1260" i="70" s="1"/>
  <c r="R60" i="76"/>
  <c r="S1260" i="70" s="1"/>
  <c r="Q60" i="76"/>
  <c r="R1260" i="70" s="1"/>
  <c r="L60" i="76"/>
  <c r="K1260" i="70"/>
  <c r="S59" i="76"/>
  <c r="T1259" i="70" s="1"/>
  <c r="R59" i="76"/>
  <c r="S1259" i="70" s="1"/>
  <c r="Q59" i="76"/>
  <c r="R1259" i="70" s="1"/>
  <c r="L59" i="76"/>
  <c r="K1259" i="70"/>
  <c r="S58" i="76"/>
  <c r="T1258" i="70" s="1"/>
  <c r="R58" i="76"/>
  <c r="S1258" i="70" s="1"/>
  <c r="Q58" i="76"/>
  <c r="R1258" i="70" s="1"/>
  <c r="L58" i="76"/>
  <c r="M1258" i="70" s="1"/>
  <c r="K1258" i="70"/>
  <c r="S57" i="76"/>
  <c r="T1257" i="70" s="1"/>
  <c r="R57" i="76"/>
  <c r="S1257" i="70" s="1"/>
  <c r="Q57" i="76"/>
  <c r="R1257" i="70" s="1"/>
  <c r="L57" i="76"/>
  <c r="M1257" i="70" s="1"/>
  <c r="K57" i="76"/>
  <c r="L1257" i="70" s="1"/>
  <c r="K1257" i="70"/>
  <c r="S56" i="76"/>
  <c r="T1256" i="70" s="1"/>
  <c r="R56" i="76"/>
  <c r="S1256" i="70" s="1"/>
  <c r="Q56" i="76"/>
  <c r="R1256" i="70" s="1"/>
  <c r="L56" i="76"/>
  <c r="M1256" i="70" s="1"/>
  <c r="K1256" i="70"/>
  <c r="S55" i="76"/>
  <c r="T1255" i="70" s="1"/>
  <c r="R55" i="76"/>
  <c r="S1255" i="70" s="1"/>
  <c r="Q55" i="76"/>
  <c r="R1255" i="70" s="1"/>
  <c r="L55" i="76"/>
  <c r="M1255" i="70" s="1"/>
  <c r="K1255" i="70"/>
  <c r="S54" i="76"/>
  <c r="T1254" i="70" s="1"/>
  <c r="R54" i="76"/>
  <c r="S1254" i="70" s="1"/>
  <c r="Q54" i="76"/>
  <c r="R1254" i="70" s="1"/>
  <c r="L54" i="76"/>
  <c r="M1254" i="70" s="1"/>
  <c r="K1254" i="70"/>
  <c r="S53" i="76"/>
  <c r="T1253" i="70" s="1"/>
  <c r="R53" i="76"/>
  <c r="S1253" i="70" s="1"/>
  <c r="Q53" i="76"/>
  <c r="R1253" i="70" s="1"/>
  <c r="L53" i="76"/>
  <c r="M1253" i="70" s="1"/>
  <c r="K53" i="76"/>
  <c r="L1253" i="70" s="1"/>
  <c r="K1253" i="70"/>
  <c r="S52" i="76"/>
  <c r="T1252" i="70" s="1"/>
  <c r="R52" i="76"/>
  <c r="S1252" i="70" s="1"/>
  <c r="Q52" i="76"/>
  <c r="R1252" i="70" s="1"/>
  <c r="L52" i="76"/>
  <c r="K1252" i="70"/>
  <c r="S51" i="76"/>
  <c r="T1251" i="70" s="1"/>
  <c r="R51" i="76"/>
  <c r="S1251" i="70" s="1"/>
  <c r="Q51" i="76"/>
  <c r="R1251" i="70" s="1"/>
  <c r="L51" i="76"/>
  <c r="M1251" i="70" s="1"/>
  <c r="K1251" i="70"/>
  <c r="S50" i="76"/>
  <c r="T1250" i="70" s="1"/>
  <c r="R50" i="76"/>
  <c r="S1250" i="70" s="1"/>
  <c r="Q50" i="76"/>
  <c r="R1250" i="70" s="1"/>
  <c r="L50" i="76"/>
  <c r="M1250" i="70" s="1"/>
  <c r="K1250" i="70"/>
  <c r="S49" i="76"/>
  <c r="T1249" i="70" s="1"/>
  <c r="R49" i="76"/>
  <c r="S1249" i="70" s="1"/>
  <c r="Q49" i="76"/>
  <c r="R1249" i="70" s="1"/>
  <c r="L49" i="76"/>
  <c r="K1249" i="70"/>
  <c r="S48" i="76"/>
  <c r="T1248" i="70" s="1"/>
  <c r="R48" i="76"/>
  <c r="S1248" i="70" s="1"/>
  <c r="Q48" i="76"/>
  <c r="R1248" i="70" s="1"/>
  <c r="L48" i="76"/>
  <c r="K1248" i="70"/>
  <c r="S47" i="76"/>
  <c r="T1247" i="70" s="1"/>
  <c r="R47" i="76"/>
  <c r="S1247" i="70" s="1"/>
  <c r="Q47" i="76"/>
  <c r="R1247" i="70" s="1"/>
  <c r="L47" i="76"/>
  <c r="K1247" i="70"/>
  <c r="S46" i="76"/>
  <c r="T1246" i="70" s="1"/>
  <c r="R46" i="76"/>
  <c r="S1246" i="70" s="1"/>
  <c r="Q46" i="76"/>
  <c r="R1246" i="70" s="1"/>
  <c r="L46" i="76"/>
  <c r="M1246" i="70" s="1"/>
  <c r="K1246" i="70"/>
  <c r="S45" i="76"/>
  <c r="T1245" i="70" s="1"/>
  <c r="R45" i="76"/>
  <c r="S1245" i="70" s="1"/>
  <c r="Q45" i="76"/>
  <c r="R1245" i="70" s="1"/>
  <c r="L45" i="76"/>
  <c r="K1245" i="70"/>
  <c r="S44" i="76"/>
  <c r="T1244" i="70" s="1"/>
  <c r="R44" i="76"/>
  <c r="S1244" i="70" s="1"/>
  <c r="Q44" i="76"/>
  <c r="R1244" i="70" s="1"/>
  <c r="L44" i="76"/>
  <c r="K1244" i="70"/>
  <c r="S43" i="76"/>
  <c r="T1243" i="70" s="1"/>
  <c r="R43" i="76"/>
  <c r="S1243" i="70" s="1"/>
  <c r="Q43" i="76"/>
  <c r="R1243" i="70" s="1"/>
  <c r="L43" i="76"/>
  <c r="K1243" i="70"/>
  <c r="S42" i="76"/>
  <c r="T1242" i="70" s="1"/>
  <c r="R42" i="76"/>
  <c r="S1242" i="70" s="1"/>
  <c r="Q42" i="76"/>
  <c r="R1242" i="70" s="1"/>
  <c r="L42" i="76"/>
  <c r="M1242" i="70" s="1"/>
  <c r="K42" i="76"/>
  <c r="L1242" i="70" s="1"/>
  <c r="K1242" i="70"/>
  <c r="S41" i="76"/>
  <c r="T1241" i="70" s="1"/>
  <c r="R41" i="76"/>
  <c r="S1241" i="70" s="1"/>
  <c r="Q41" i="76"/>
  <c r="R1241" i="70" s="1"/>
  <c r="L41" i="76"/>
  <c r="K1241" i="70"/>
  <c r="S40" i="76"/>
  <c r="T1240" i="70" s="1"/>
  <c r="R40" i="76"/>
  <c r="S1240" i="70" s="1"/>
  <c r="Q40" i="76"/>
  <c r="R1240" i="70" s="1"/>
  <c r="L40" i="76"/>
  <c r="K1240" i="70"/>
  <c r="S39" i="76"/>
  <c r="T1239" i="70" s="1"/>
  <c r="R39" i="76"/>
  <c r="S1239" i="70" s="1"/>
  <c r="Q39" i="76"/>
  <c r="R1239" i="70" s="1"/>
  <c r="L39" i="76"/>
  <c r="M1239" i="70" s="1"/>
  <c r="K1239" i="70"/>
  <c r="S38" i="76"/>
  <c r="T1238" i="70" s="1"/>
  <c r="R38" i="76"/>
  <c r="S1238" i="70" s="1"/>
  <c r="Q38" i="76"/>
  <c r="R1238" i="70" s="1"/>
  <c r="L38" i="76"/>
  <c r="K1238" i="70"/>
  <c r="S37" i="76"/>
  <c r="T1237" i="70" s="1"/>
  <c r="R37" i="76"/>
  <c r="S1237" i="70" s="1"/>
  <c r="Q37" i="76"/>
  <c r="R1237" i="70" s="1"/>
  <c r="L37" i="76"/>
  <c r="K1237" i="70"/>
  <c r="S36" i="76"/>
  <c r="T1236" i="70" s="1"/>
  <c r="R36" i="76"/>
  <c r="S1236" i="70" s="1"/>
  <c r="Q36" i="76"/>
  <c r="R1236" i="70" s="1"/>
  <c r="L36" i="76"/>
  <c r="K1236" i="70"/>
  <c r="S35" i="76"/>
  <c r="T1235" i="70" s="1"/>
  <c r="R35" i="76"/>
  <c r="S1235" i="70" s="1"/>
  <c r="Q35" i="76"/>
  <c r="R1235" i="70" s="1"/>
  <c r="L35" i="76"/>
  <c r="M1235" i="70" s="1"/>
  <c r="K1235" i="70"/>
  <c r="S34" i="76"/>
  <c r="T1234" i="70" s="1"/>
  <c r="R34" i="76"/>
  <c r="S1234" i="70" s="1"/>
  <c r="Q34" i="76"/>
  <c r="R1234" i="70" s="1"/>
  <c r="L34" i="76"/>
  <c r="K1234" i="70"/>
  <c r="S33" i="76"/>
  <c r="T1233" i="70" s="1"/>
  <c r="R33" i="76"/>
  <c r="S1233" i="70" s="1"/>
  <c r="Q33" i="76"/>
  <c r="R1233" i="70" s="1"/>
  <c r="L33" i="76"/>
  <c r="M1233" i="70" s="1"/>
  <c r="K33" i="76"/>
  <c r="L1233" i="70" s="1"/>
  <c r="K1233" i="70"/>
  <c r="S32" i="76"/>
  <c r="T1232" i="70" s="1"/>
  <c r="R32" i="76"/>
  <c r="S1232" i="70" s="1"/>
  <c r="Q32" i="76"/>
  <c r="R1232" i="70" s="1"/>
  <c r="L32" i="76"/>
  <c r="M1232" i="70" s="1"/>
  <c r="K1232" i="70"/>
  <c r="S31" i="76"/>
  <c r="T1231" i="70" s="1"/>
  <c r="R31" i="76"/>
  <c r="S1231" i="70" s="1"/>
  <c r="Q31" i="76"/>
  <c r="R1231" i="70" s="1"/>
  <c r="L31" i="76"/>
  <c r="M1231" i="70" s="1"/>
  <c r="K31" i="76"/>
  <c r="L1231" i="70" s="1"/>
  <c r="K1231" i="70"/>
  <c r="S30" i="76"/>
  <c r="T1230" i="70" s="1"/>
  <c r="R30" i="76"/>
  <c r="S1230" i="70" s="1"/>
  <c r="Q30" i="76"/>
  <c r="R1230" i="70" s="1"/>
  <c r="L30" i="76"/>
  <c r="K1230" i="70"/>
  <c r="S29" i="76"/>
  <c r="T1229" i="70" s="1"/>
  <c r="R29" i="76"/>
  <c r="S1229" i="70" s="1"/>
  <c r="Q29" i="76"/>
  <c r="R1229" i="70" s="1"/>
  <c r="L29" i="76"/>
  <c r="K1229" i="70"/>
  <c r="S28" i="76"/>
  <c r="T1228" i="70" s="1"/>
  <c r="R28" i="76"/>
  <c r="S1228" i="70" s="1"/>
  <c r="Q28" i="76"/>
  <c r="R1228" i="70" s="1"/>
  <c r="L28" i="76"/>
  <c r="K1228" i="70"/>
  <c r="S27" i="76"/>
  <c r="T1227" i="70" s="1"/>
  <c r="R27" i="76"/>
  <c r="S1227" i="70" s="1"/>
  <c r="Q27" i="76"/>
  <c r="R1227" i="70" s="1"/>
  <c r="L27" i="76"/>
  <c r="K1227" i="70"/>
  <c r="S26" i="76"/>
  <c r="T1226" i="70" s="1"/>
  <c r="R26" i="76"/>
  <c r="S1226" i="70" s="1"/>
  <c r="Q26" i="76"/>
  <c r="R1226" i="70" s="1"/>
  <c r="L26" i="76"/>
  <c r="M1226" i="70" s="1"/>
  <c r="K26" i="76"/>
  <c r="L1226" i="70" s="1"/>
  <c r="K1226" i="70"/>
  <c r="S25" i="76"/>
  <c r="T1225" i="70" s="1"/>
  <c r="R25" i="76"/>
  <c r="S1225" i="70" s="1"/>
  <c r="Q25" i="76"/>
  <c r="R1225" i="70" s="1"/>
  <c r="L25" i="76"/>
  <c r="M1225" i="70" s="1"/>
  <c r="K1225" i="70"/>
  <c r="S24" i="76"/>
  <c r="T1224" i="70" s="1"/>
  <c r="R24" i="76"/>
  <c r="S1224" i="70" s="1"/>
  <c r="Q24" i="76"/>
  <c r="R1224" i="70" s="1"/>
  <c r="L24" i="76"/>
  <c r="M1224" i="70" s="1"/>
  <c r="K24" i="76"/>
  <c r="L1224" i="70" s="1"/>
  <c r="K1224" i="70"/>
  <c r="S23" i="76"/>
  <c r="T1223" i="70" s="1"/>
  <c r="R23" i="76"/>
  <c r="S1223" i="70" s="1"/>
  <c r="Q23" i="76"/>
  <c r="R1223" i="70" s="1"/>
  <c r="L23" i="76"/>
  <c r="K1223" i="70"/>
  <c r="S22" i="76"/>
  <c r="T1222" i="70" s="1"/>
  <c r="R22" i="76"/>
  <c r="S1222" i="70" s="1"/>
  <c r="Q22" i="76"/>
  <c r="R1222" i="70" s="1"/>
  <c r="L22" i="76"/>
  <c r="K1222" i="70"/>
  <c r="S21" i="76"/>
  <c r="T1221" i="70" s="1"/>
  <c r="R21" i="76"/>
  <c r="S1221" i="70" s="1"/>
  <c r="Q21" i="76"/>
  <c r="R1221" i="70" s="1"/>
  <c r="L21" i="76"/>
  <c r="K1221" i="70"/>
  <c r="S20" i="76"/>
  <c r="T1220" i="70" s="1"/>
  <c r="R20" i="76"/>
  <c r="S1220" i="70" s="1"/>
  <c r="Q20" i="76"/>
  <c r="R1220" i="70" s="1"/>
  <c r="L20" i="76"/>
  <c r="M1220" i="70" s="1"/>
  <c r="K1220" i="70"/>
  <c r="S19" i="76"/>
  <c r="T1219" i="70" s="1"/>
  <c r="R19" i="76"/>
  <c r="S1219" i="70" s="1"/>
  <c r="Q19" i="76"/>
  <c r="R1219" i="70" s="1"/>
  <c r="L19" i="76"/>
  <c r="K1219" i="70"/>
  <c r="S18" i="76"/>
  <c r="T1218" i="70" s="1"/>
  <c r="R18" i="76"/>
  <c r="S1218" i="70" s="1"/>
  <c r="Q18" i="76"/>
  <c r="R1218" i="70" s="1"/>
  <c r="L18" i="76"/>
  <c r="M1218" i="70" s="1"/>
  <c r="K1218" i="70"/>
  <c r="S17" i="76"/>
  <c r="T1217" i="70" s="1"/>
  <c r="R17" i="76"/>
  <c r="S1217" i="70" s="1"/>
  <c r="Q17" i="76"/>
  <c r="R1217" i="70" s="1"/>
  <c r="L17" i="76"/>
  <c r="M1217" i="70" s="1"/>
  <c r="K1217" i="70"/>
  <c r="S16" i="76"/>
  <c r="T1216" i="70" s="1"/>
  <c r="R16" i="76"/>
  <c r="S1216" i="70" s="1"/>
  <c r="Q16" i="76"/>
  <c r="R1216" i="70" s="1"/>
  <c r="L16" i="76"/>
  <c r="K1216" i="70"/>
  <c r="S15" i="76"/>
  <c r="T1215" i="70" s="1"/>
  <c r="R15" i="76"/>
  <c r="S1215" i="70" s="1"/>
  <c r="Q15" i="76"/>
  <c r="R1215" i="70" s="1"/>
  <c r="L15" i="76"/>
  <c r="K1215" i="70"/>
  <c r="S14" i="76"/>
  <c r="T1214" i="70" s="1"/>
  <c r="R14" i="76"/>
  <c r="S1214" i="70" s="1"/>
  <c r="Q14" i="76"/>
  <c r="R1214" i="70" s="1"/>
  <c r="L14" i="76"/>
  <c r="K1214" i="70"/>
  <c r="S13" i="76"/>
  <c r="T1213" i="70" s="1"/>
  <c r="R13" i="76"/>
  <c r="S1213" i="70" s="1"/>
  <c r="Q13" i="76"/>
  <c r="R1213" i="70" s="1"/>
  <c r="L13" i="76"/>
  <c r="M1213" i="70" s="1"/>
  <c r="K1213" i="70"/>
  <c r="S12" i="76"/>
  <c r="T1212" i="70" s="1"/>
  <c r="R12" i="76"/>
  <c r="S1212" i="70" s="1"/>
  <c r="Q12" i="76"/>
  <c r="R1212" i="70" s="1"/>
  <c r="L12" i="76"/>
  <c r="K1212" i="70"/>
  <c r="S11" i="76"/>
  <c r="T1211" i="70" s="1"/>
  <c r="R11" i="76"/>
  <c r="S1211" i="70" s="1"/>
  <c r="Q11" i="76"/>
  <c r="R1211" i="70" s="1"/>
  <c r="L11" i="76"/>
  <c r="M1211" i="70" s="1"/>
  <c r="K1211" i="70"/>
  <c r="S10" i="76"/>
  <c r="T1210" i="70" s="1"/>
  <c r="R10" i="76"/>
  <c r="S1210" i="70" s="1"/>
  <c r="Q10" i="76"/>
  <c r="R1210" i="70" s="1"/>
  <c r="L10" i="76"/>
  <c r="M1210" i="70" s="1"/>
  <c r="K1210" i="70"/>
  <c r="AG9" i="76"/>
  <c r="S9" i="76"/>
  <c r="T1209" i="70" s="1"/>
  <c r="R9" i="76"/>
  <c r="S1209" i="70" s="1"/>
  <c r="Q9" i="76"/>
  <c r="R1209" i="70" s="1"/>
  <c r="L9" i="76"/>
  <c r="K1209" i="70"/>
  <c r="S8" i="76"/>
  <c r="T1208" i="70" s="1"/>
  <c r="R8" i="76"/>
  <c r="S1208" i="70" s="1"/>
  <c r="Q8" i="76"/>
  <c r="R1208" i="70" s="1"/>
  <c r="L8" i="76"/>
  <c r="K1208" i="70"/>
  <c r="S7" i="76"/>
  <c r="T1207" i="70" s="1"/>
  <c r="R7" i="76"/>
  <c r="S1207" i="70" s="1"/>
  <c r="Q7" i="76"/>
  <c r="R1207" i="70" s="1"/>
  <c r="L7" i="76"/>
  <c r="K1207" i="70"/>
  <c r="S6" i="76"/>
  <c r="T1206" i="70" s="1"/>
  <c r="R6" i="76"/>
  <c r="S1206" i="70" s="1"/>
  <c r="Q6" i="76"/>
  <c r="R1206" i="70" s="1"/>
  <c r="L6" i="76"/>
  <c r="K1206" i="70"/>
  <c r="S5" i="76"/>
  <c r="T1205" i="70" s="1"/>
  <c r="R5" i="76"/>
  <c r="S1205" i="70" s="1"/>
  <c r="Q5" i="76"/>
  <c r="R1205" i="70" s="1"/>
  <c r="L5" i="76"/>
  <c r="K1205" i="70"/>
  <c r="U1" i="76"/>
  <c r="M1" i="76"/>
  <c r="I1" i="76"/>
  <c r="H1" i="76"/>
  <c r="G1" i="76"/>
  <c r="F1" i="76"/>
  <c r="N58" i="76" s="1"/>
  <c r="O1258" i="70" s="1"/>
  <c r="K51" i="76" l="1"/>
  <c r="L1251" i="70" s="1"/>
  <c r="K13" i="76"/>
  <c r="L1213" i="70" s="1"/>
  <c r="K11" i="76"/>
  <c r="L1211" i="70" s="1"/>
  <c r="K20" i="76"/>
  <c r="L1220" i="70" s="1"/>
  <c r="K18" i="76"/>
  <c r="L1218" i="70" s="1"/>
  <c r="K25" i="76"/>
  <c r="L1225" i="70" s="1"/>
  <c r="K50" i="76"/>
  <c r="L1250" i="70" s="1"/>
  <c r="K10" i="76"/>
  <c r="L1210" i="70" s="1"/>
  <c r="K32" i="76"/>
  <c r="L1232" i="70" s="1"/>
  <c r="K39" i="76"/>
  <c r="L1239" i="70" s="1"/>
  <c r="K17" i="76"/>
  <c r="L1217" i="70" s="1"/>
  <c r="K55" i="76"/>
  <c r="L1255" i="70" s="1"/>
  <c r="K15" i="76"/>
  <c r="L1215" i="70" s="1"/>
  <c r="M1215" i="70"/>
  <c r="K28" i="76"/>
  <c r="L1228" i="70" s="1"/>
  <c r="M1228" i="70"/>
  <c r="K41" i="76"/>
  <c r="L1241" i="70" s="1"/>
  <c r="M1241" i="70"/>
  <c r="N35" i="76"/>
  <c r="O1235" i="70" s="1"/>
  <c r="K44" i="76"/>
  <c r="L1244" i="70" s="1"/>
  <c r="M1244" i="70"/>
  <c r="K47" i="76"/>
  <c r="L1247" i="70" s="1"/>
  <c r="M1247" i="70"/>
  <c r="K34" i="76"/>
  <c r="L1234" i="70" s="1"/>
  <c r="M1234" i="70"/>
  <c r="K60" i="76"/>
  <c r="L1260" i="70" s="1"/>
  <c r="M1260" i="70"/>
  <c r="K14" i="76"/>
  <c r="L1214" i="70" s="1"/>
  <c r="M1214" i="70"/>
  <c r="K21" i="76"/>
  <c r="L1221" i="70" s="1"/>
  <c r="M1221" i="70"/>
  <c r="K30" i="76"/>
  <c r="L1230" i="70" s="1"/>
  <c r="M1230" i="70"/>
  <c r="K37" i="76"/>
  <c r="L1237" i="70" s="1"/>
  <c r="M1237" i="70"/>
  <c r="K40" i="76"/>
  <c r="L1240" i="70" s="1"/>
  <c r="M1240" i="70"/>
  <c r="K46" i="76"/>
  <c r="L1246" i="70" s="1"/>
  <c r="K49" i="76"/>
  <c r="L1249" i="70" s="1"/>
  <c r="M1249" i="70"/>
  <c r="K56" i="76"/>
  <c r="L1256" i="70" s="1"/>
  <c r="K38" i="76"/>
  <c r="L1238" i="70" s="1"/>
  <c r="M1238" i="70"/>
  <c r="K9" i="76"/>
  <c r="L1209" i="70" s="1"/>
  <c r="M1209" i="70"/>
  <c r="K27" i="76"/>
  <c r="L1227" i="70" s="1"/>
  <c r="M1227" i="70"/>
  <c r="K52" i="76"/>
  <c r="L1252" i="70" s="1"/>
  <c r="M1252" i="70"/>
  <c r="K23" i="76"/>
  <c r="L1223" i="70" s="1"/>
  <c r="M1223" i="70"/>
  <c r="K45" i="76"/>
  <c r="L1245" i="70" s="1"/>
  <c r="M1245" i="70"/>
  <c r="K48" i="76"/>
  <c r="L1248" i="70" s="1"/>
  <c r="M1248" i="70"/>
  <c r="K22" i="76"/>
  <c r="L1222" i="70" s="1"/>
  <c r="M1222" i="70"/>
  <c r="K7" i="76"/>
  <c r="L1207" i="70" s="1"/>
  <c r="M1207" i="70"/>
  <c r="K6" i="76"/>
  <c r="L1206" i="70" s="1"/>
  <c r="M1206" i="70"/>
  <c r="K43" i="76"/>
  <c r="L1243" i="70" s="1"/>
  <c r="M1243" i="70"/>
  <c r="K16" i="76"/>
  <c r="L1216" i="70" s="1"/>
  <c r="M1216" i="70"/>
  <c r="K59" i="76"/>
  <c r="L1259" i="70" s="1"/>
  <c r="M1259" i="70"/>
  <c r="K8" i="76"/>
  <c r="L1208" i="70" s="1"/>
  <c r="M1208" i="70"/>
  <c r="K12" i="76"/>
  <c r="L1212" i="70" s="1"/>
  <c r="M1212" i="70"/>
  <c r="N13" i="76"/>
  <c r="O1213" i="70" s="1"/>
  <c r="K19" i="76"/>
  <c r="L1219" i="70" s="1"/>
  <c r="M1219" i="70"/>
  <c r="N20" i="76"/>
  <c r="O1220" i="70" s="1"/>
  <c r="K29" i="76"/>
  <c r="L1229" i="70" s="1"/>
  <c r="M1229" i="70"/>
  <c r="K36" i="76"/>
  <c r="L1236" i="70" s="1"/>
  <c r="M1236" i="70"/>
  <c r="K5" i="76"/>
  <c r="L1205" i="70" s="1"/>
  <c r="M1205" i="70"/>
  <c r="N8" i="76"/>
  <c r="O1208" i="70" s="1"/>
  <c r="N12" i="76"/>
  <c r="O1212" i="70" s="1"/>
  <c r="N19" i="76"/>
  <c r="O1219" i="70" s="1"/>
  <c r="K35" i="76"/>
  <c r="L1235" i="70" s="1"/>
  <c r="N42" i="76"/>
  <c r="O1242" i="70" s="1"/>
  <c r="K54" i="76"/>
  <c r="L1254" i="70" s="1"/>
  <c r="K58" i="76"/>
  <c r="L1258" i="70" s="1"/>
  <c r="V32" i="77"/>
  <c r="U1325" i="70"/>
  <c r="V60" i="77"/>
  <c r="U1353" i="70"/>
  <c r="V45" i="77"/>
  <c r="U1338" i="70"/>
  <c r="V43" i="77"/>
  <c r="U1336" i="70"/>
  <c r="V52" i="77"/>
  <c r="U1345" i="70"/>
  <c r="V46" i="77"/>
  <c r="U1339" i="70"/>
  <c r="V21" i="77"/>
  <c r="U1314" i="70"/>
  <c r="V22" i="77"/>
  <c r="U1315" i="70"/>
  <c r="V70" i="77"/>
  <c r="U1363" i="70"/>
  <c r="V36" i="77"/>
  <c r="U1329" i="70"/>
  <c r="V16" i="77"/>
  <c r="U1309" i="70"/>
  <c r="V6" i="77"/>
  <c r="U1299" i="70"/>
  <c r="V64" i="77"/>
  <c r="U1357" i="70"/>
  <c r="V38" i="77"/>
  <c r="U1331" i="70"/>
  <c r="V62" i="77"/>
  <c r="U1355" i="70"/>
  <c r="V54" i="77"/>
  <c r="U1347" i="70"/>
  <c r="V53" i="77"/>
  <c r="U1346" i="70"/>
  <c r="V10" i="77"/>
  <c r="U1303" i="70"/>
  <c r="V34" i="77"/>
  <c r="U1327" i="70"/>
  <c r="V56" i="77"/>
  <c r="U1349" i="70"/>
  <c r="V42" i="77"/>
  <c r="U1335" i="70"/>
  <c r="V9" i="77"/>
  <c r="U1302" i="70"/>
  <c r="V40" i="77"/>
  <c r="U1333" i="70"/>
  <c r="V61" i="77"/>
  <c r="U1354" i="70"/>
  <c r="V35" i="77"/>
  <c r="U1328" i="70"/>
  <c r="V24" i="77"/>
  <c r="U1317" i="70"/>
  <c r="V28" i="77"/>
  <c r="U1321" i="70"/>
  <c r="V66" i="77"/>
  <c r="U1359" i="70"/>
  <c r="V49" i="77"/>
  <c r="U1342" i="70"/>
  <c r="V23" i="77"/>
  <c r="U1316" i="70"/>
  <c r="V51" i="77"/>
  <c r="U1344" i="70"/>
  <c r="V7" i="77"/>
  <c r="U1300" i="70"/>
  <c r="V19" i="77"/>
  <c r="U1312" i="70"/>
  <c r="V18" i="77"/>
  <c r="U1311" i="70"/>
  <c r="V58" i="77"/>
  <c r="U1351" i="70"/>
  <c r="V67" i="77"/>
  <c r="U1360" i="70"/>
  <c r="V73" i="77"/>
  <c r="U1366" i="70"/>
  <c r="V33" i="77"/>
  <c r="U1326" i="70"/>
  <c r="V17" i="77"/>
  <c r="U1310" i="70"/>
  <c r="V44" i="77"/>
  <c r="U1337" i="70"/>
  <c r="V8" i="77"/>
  <c r="U1301" i="70"/>
  <c r="V71" i="77"/>
  <c r="U1364" i="70"/>
  <c r="V20" i="77"/>
  <c r="U1313" i="70"/>
  <c r="V27" i="77"/>
  <c r="U1320" i="70"/>
  <c r="V14" i="77"/>
  <c r="U1307" i="70"/>
  <c r="V68" i="77"/>
  <c r="U1361" i="70"/>
  <c r="V72" i="77"/>
  <c r="U1365" i="70"/>
  <c r="V57" i="77"/>
  <c r="U1350" i="70"/>
  <c r="V55" i="77"/>
  <c r="U1348" i="70"/>
  <c r="V25" i="77"/>
  <c r="U1318" i="70"/>
  <c r="V31" i="77"/>
  <c r="U1324" i="70"/>
  <c r="V37" i="77"/>
  <c r="U1330" i="70"/>
  <c r="V47" i="77"/>
  <c r="U1340" i="70"/>
  <c r="V48" i="77"/>
  <c r="U1341" i="70"/>
  <c r="V65" i="77"/>
  <c r="U1358" i="70"/>
  <c r="V50" i="77"/>
  <c r="U1343" i="70"/>
  <c r="V13" i="77"/>
  <c r="U1306" i="70"/>
  <c r="V41" i="77"/>
  <c r="U1334" i="70"/>
  <c r="V11" i="77"/>
  <c r="U1304" i="70"/>
  <c r="V15" i="77"/>
  <c r="U1308" i="70"/>
  <c r="V26" i="77"/>
  <c r="U1319" i="70"/>
  <c r="V69" i="77"/>
  <c r="U1362" i="70"/>
  <c r="V12" i="77"/>
  <c r="U1305" i="70"/>
  <c r="V63" i="77"/>
  <c r="U1356" i="70"/>
  <c r="V59" i="77"/>
  <c r="U1352" i="70"/>
  <c r="V30" i="77"/>
  <c r="U1323" i="70"/>
  <c r="V29" i="77"/>
  <c r="U1322" i="70"/>
  <c r="V39" i="77"/>
  <c r="U1332" i="70"/>
  <c r="U1298" i="70"/>
  <c r="V5" i="77"/>
  <c r="T1" i="77"/>
  <c r="N51" i="76"/>
  <c r="O1251" i="70" s="1"/>
  <c r="N27" i="76"/>
  <c r="O1227" i="70" s="1"/>
  <c r="N34" i="76"/>
  <c r="O1234" i="70" s="1"/>
  <c r="N41" i="76"/>
  <c r="O1241" i="70" s="1"/>
  <c r="N47" i="76"/>
  <c r="O1247" i="70" s="1"/>
  <c r="N52" i="76"/>
  <c r="O1252" i="70" s="1"/>
  <c r="N11" i="76"/>
  <c r="O1211" i="70" s="1"/>
  <c r="N18" i="76"/>
  <c r="O1218" i="70" s="1"/>
  <c r="N26" i="76"/>
  <c r="O1226" i="70" s="1"/>
  <c r="N33" i="76"/>
  <c r="O1233" i="70" s="1"/>
  <c r="N40" i="76"/>
  <c r="O1240" i="70" s="1"/>
  <c r="N10" i="76"/>
  <c r="O1210" i="70" s="1"/>
  <c r="N17" i="76"/>
  <c r="O1217" i="70" s="1"/>
  <c r="N25" i="76"/>
  <c r="O1225" i="70" s="1"/>
  <c r="N32" i="76"/>
  <c r="O1232" i="70" s="1"/>
  <c r="N56" i="76"/>
  <c r="O1256" i="70" s="1"/>
  <c r="N16" i="76"/>
  <c r="O1216" i="70" s="1"/>
  <c r="N24" i="76"/>
  <c r="O1224" i="70" s="1"/>
  <c r="N31" i="76"/>
  <c r="O1231" i="70" s="1"/>
  <c r="N39" i="76"/>
  <c r="O1239" i="70" s="1"/>
  <c r="N55" i="76"/>
  <c r="O1255" i="70" s="1"/>
  <c r="Q1" i="76"/>
  <c r="N23" i="76"/>
  <c r="O1223" i="70" s="1"/>
  <c r="N30" i="76"/>
  <c r="O1230" i="70" s="1"/>
  <c r="N38" i="76"/>
  <c r="O1238" i="70" s="1"/>
  <c r="N60" i="76"/>
  <c r="O1260" i="70" s="1"/>
  <c r="N59" i="76"/>
  <c r="O1259" i="70" s="1"/>
  <c r="R1" i="76"/>
  <c r="N15" i="76"/>
  <c r="O1215" i="70" s="1"/>
  <c r="N22" i="76"/>
  <c r="O1222" i="70" s="1"/>
  <c r="N29" i="76"/>
  <c r="O1229" i="70" s="1"/>
  <c r="N37" i="76"/>
  <c r="O1237" i="70" s="1"/>
  <c r="N44" i="76"/>
  <c r="O1244" i="70" s="1"/>
  <c r="N7" i="76"/>
  <c r="O1207" i="70" s="1"/>
  <c r="N14" i="76"/>
  <c r="O1214" i="70" s="1"/>
  <c r="N21" i="76"/>
  <c r="O1221" i="70" s="1"/>
  <c r="N28" i="76"/>
  <c r="O1228" i="70" s="1"/>
  <c r="N36" i="76"/>
  <c r="O1236" i="70" s="1"/>
  <c r="N43" i="76"/>
  <c r="O1243" i="70" s="1"/>
  <c r="N48" i="76"/>
  <c r="O1248" i="70" s="1"/>
  <c r="S1" i="76"/>
  <c r="J1" i="76"/>
  <c r="L1" i="76"/>
  <c r="N5" i="76"/>
  <c r="O1205" i="70" s="1"/>
  <c r="N9" i="76"/>
  <c r="O1209" i="70" s="1"/>
  <c r="N45" i="76"/>
  <c r="O1245" i="70" s="1"/>
  <c r="N49" i="76"/>
  <c r="O1249" i="70" s="1"/>
  <c r="N53" i="76"/>
  <c r="O1253" i="70" s="1"/>
  <c r="N57" i="76"/>
  <c r="O1257" i="70" s="1"/>
  <c r="N6" i="76"/>
  <c r="O1206" i="70" s="1"/>
  <c r="N46" i="76"/>
  <c r="O1246" i="70" s="1"/>
  <c r="N50" i="76"/>
  <c r="O1250" i="70" s="1"/>
  <c r="N54" i="76"/>
  <c r="O1254" i="70" s="1"/>
  <c r="K1" i="76" l="1"/>
  <c r="W59" i="77"/>
  <c r="W1352" i="70"/>
  <c r="AE1352" i="70" s="1"/>
  <c r="W27" i="77"/>
  <c r="W1320" i="70"/>
  <c r="AE1320" i="70" s="1"/>
  <c r="W35" i="77"/>
  <c r="W1328" i="70"/>
  <c r="AE1328" i="70" s="1"/>
  <c r="W42" i="77"/>
  <c r="W1335" i="70"/>
  <c r="AE1335" i="70" s="1"/>
  <c r="W10" i="77"/>
  <c r="W1303" i="70"/>
  <c r="AE1303" i="70" s="1"/>
  <c r="W38" i="77"/>
  <c r="W1331" i="70"/>
  <c r="AE1331" i="70" s="1"/>
  <c r="W36" i="77"/>
  <c r="W1329" i="70"/>
  <c r="AE1329" i="70" s="1"/>
  <c r="W46" i="77"/>
  <c r="W1339" i="70"/>
  <c r="AE1339" i="70" s="1"/>
  <c r="W25" i="77"/>
  <c r="W1318" i="70"/>
  <c r="AE1318" i="70" s="1"/>
  <c r="W1298" i="70"/>
  <c r="AE1298" i="70" s="1"/>
  <c r="V1" i="77"/>
  <c r="W5" i="77"/>
  <c r="W13" i="77"/>
  <c r="W1306" i="70"/>
  <c r="AE1306" i="70" s="1"/>
  <c r="W66" i="77"/>
  <c r="W1359" i="70"/>
  <c r="AE1359" i="70" s="1"/>
  <c r="W63" i="77"/>
  <c r="W1356" i="70"/>
  <c r="AE1356" i="70" s="1"/>
  <c r="W20" i="77"/>
  <c r="W1313" i="70"/>
  <c r="AE1313" i="70" s="1"/>
  <c r="W61" i="77"/>
  <c r="W1354" i="70"/>
  <c r="AE1354" i="70" s="1"/>
  <c r="W56" i="77"/>
  <c r="W1349" i="70"/>
  <c r="AE1349" i="70" s="1"/>
  <c r="W53" i="77"/>
  <c r="W1346" i="70"/>
  <c r="AE1346" i="70" s="1"/>
  <c r="W64" i="77"/>
  <c r="W1357" i="70"/>
  <c r="AE1357" i="70" s="1"/>
  <c r="W70" i="77"/>
  <c r="W1363" i="70"/>
  <c r="AE1363" i="70" s="1"/>
  <c r="W52" i="77"/>
  <c r="W1345" i="70"/>
  <c r="AE1345" i="70" s="1"/>
  <c r="W45" i="77"/>
  <c r="W1338" i="70"/>
  <c r="AE1338" i="70" s="1"/>
  <c r="W26" i="77"/>
  <c r="W1319" i="70"/>
  <c r="AE1319" i="70" s="1"/>
  <c r="W44" i="77"/>
  <c r="W1337" i="70"/>
  <c r="AE1337" i="70" s="1"/>
  <c r="W47" i="77"/>
  <c r="W1340" i="70"/>
  <c r="AE1340" i="70" s="1"/>
  <c r="W17" i="77"/>
  <c r="W1310" i="70"/>
  <c r="AE1310" i="70" s="1"/>
  <c r="W72" i="77"/>
  <c r="W1365" i="70"/>
  <c r="AE1365" i="70" s="1"/>
  <c r="W39" i="77"/>
  <c r="W1332" i="70"/>
  <c r="AE1332" i="70" s="1"/>
  <c r="W55" i="77"/>
  <c r="W1348" i="70"/>
  <c r="AE1348" i="70" s="1"/>
  <c r="W51" i="77"/>
  <c r="W1344" i="70"/>
  <c r="AE1344" i="70" s="1"/>
  <c r="W12" i="77"/>
  <c r="W1305" i="70"/>
  <c r="AE1305" i="70" s="1"/>
  <c r="W11" i="77"/>
  <c r="W1304" i="70"/>
  <c r="AE1304" i="70" s="1"/>
  <c r="W65" i="77"/>
  <c r="W1358" i="70"/>
  <c r="AE1358" i="70" s="1"/>
  <c r="W37" i="77"/>
  <c r="W1330" i="70"/>
  <c r="AE1330" i="70" s="1"/>
  <c r="W57" i="77"/>
  <c r="W1350" i="70"/>
  <c r="AE1350" i="70" s="1"/>
  <c r="W71" i="77"/>
  <c r="W1364" i="70"/>
  <c r="AE1364" i="70" s="1"/>
  <c r="W33" i="77"/>
  <c r="W1326" i="70"/>
  <c r="AE1326" i="70" s="1"/>
  <c r="W18" i="77"/>
  <c r="W1311" i="70"/>
  <c r="AE1311" i="70" s="1"/>
  <c r="W23" i="77"/>
  <c r="W1316" i="70"/>
  <c r="AE1316" i="70" s="1"/>
  <c r="W40" i="77"/>
  <c r="W1333" i="70"/>
  <c r="AE1333" i="70" s="1"/>
  <c r="W54" i="77"/>
  <c r="W1347" i="70"/>
  <c r="AE1347" i="70" s="1"/>
  <c r="W6" i="77"/>
  <c r="W1299" i="70"/>
  <c r="AE1299" i="70" s="1"/>
  <c r="W22" i="77"/>
  <c r="W1315" i="70"/>
  <c r="AE1315" i="70" s="1"/>
  <c r="W60" i="77"/>
  <c r="W1353" i="70"/>
  <c r="AE1353" i="70" s="1"/>
  <c r="W48" i="77"/>
  <c r="W1341" i="70"/>
  <c r="AE1341" i="70" s="1"/>
  <c r="W7" i="77"/>
  <c r="W1300" i="70"/>
  <c r="AE1300" i="70" s="1"/>
  <c r="W15" i="77"/>
  <c r="W1308" i="70"/>
  <c r="AE1308" i="70" s="1"/>
  <c r="W28" i="77"/>
  <c r="W1321" i="70"/>
  <c r="AE1321" i="70" s="1"/>
  <c r="W67" i="77"/>
  <c r="W1360" i="70"/>
  <c r="AE1360" i="70" s="1"/>
  <c r="W50" i="77"/>
  <c r="W1343" i="70"/>
  <c r="AE1343" i="70" s="1"/>
  <c r="W68" i="77"/>
  <c r="W1361" i="70"/>
  <c r="AE1361" i="70" s="1"/>
  <c r="W58" i="77"/>
  <c r="W1351" i="70"/>
  <c r="AE1351" i="70" s="1"/>
  <c r="W29" i="77"/>
  <c r="W1322" i="70"/>
  <c r="AE1322" i="70" s="1"/>
  <c r="W30" i="77"/>
  <c r="W1323" i="70"/>
  <c r="AE1323" i="70" s="1"/>
  <c r="W69" i="77"/>
  <c r="W1362" i="70"/>
  <c r="AE1362" i="70" s="1"/>
  <c r="W41" i="77"/>
  <c r="W1334" i="70"/>
  <c r="AE1334" i="70" s="1"/>
  <c r="W31" i="77"/>
  <c r="W1324" i="70"/>
  <c r="AE1324" i="70" s="1"/>
  <c r="W14" i="77"/>
  <c r="W1307" i="70"/>
  <c r="AE1307" i="70" s="1"/>
  <c r="W8" i="77"/>
  <c r="W1301" i="70"/>
  <c r="AE1301" i="70" s="1"/>
  <c r="W73" i="77"/>
  <c r="W1366" i="70"/>
  <c r="AE1366" i="70" s="1"/>
  <c r="W19" i="77"/>
  <c r="W1312" i="70"/>
  <c r="AE1312" i="70" s="1"/>
  <c r="W49" i="77"/>
  <c r="W1342" i="70"/>
  <c r="AE1342" i="70" s="1"/>
  <c r="W24" i="77"/>
  <c r="W1317" i="70"/>
  <c r="AE1317" i="70" s="1"/>
  <c r="W9" i="77"/>
  <c r="W1302" i="70"/>
  <c r="AE1302" i="70" s="1"/>
  <c r="W34" i="77"/>
  <c r="W1327" i="70"/>
  <c r="AE1327" i="70" s="1"/>
  <c r="W62" i="77"/>
  <c r="W1355" i="70"/>
  <c r="AE1355" i="70" s="1"/>
  <c r="W16" i="77"/>
  <c r="W1309" i="70"/>
  <c r="AE1309" i="70" s="1"/>
  <c r="W21" i="77"/>
  <c r="W1314" i="70"/>
  <c r="AE1314" i="70" s="1"/>
  <c r="W43" i="77"/>
  <c r="W1336" i="70"/>
  <c r="AE1336" i="70" s="1"/>
  <c r="W32" i="77"/>
  <c r="W1325" i="70"/>
  <c r="AE1325" i="70" s="1"/>
  <c r="O58" i="76"/>
  <c r="O54" i="76"/>
  <c r="O50" i="76"/>
  <c r="O46" i="76"/>
  <c r="O42" i="76"/>
  <c r="O38" i="76"/>
  <c r="O34" i="76"/>
  <c r="O30" i="76"/>
  <c r="O26" i="76"/>
  <c r="O22" i="76"/>
  <c r="O18" i="76"/>
  <c r="O14" i="76"/>
  <c r="O10" i="76"/>
  <c r="O57" i="76"/>
  <c r="O53" i="76"/>
  <c r="O49" i="76"/>
  <c r="O45" i="76"/>
  <c r="O41" i="76"/>
  <c r="O37" i="76"/>
  <c r="O33" i="76"/>
  <c r="O29" i="76"/>
  <c r="O25" i="76"/>
  <c r="O21" i="76"/>
  <c r="O17" i="76"/>
  <c r="O13" i="76"/>
  <c r="O60" i="76"/>
  <c r="O56" i="76"/>
  <c r="O52" i="76"/>
  <c r="O48" i="76"/>
  <c r="O44" i="76"/>
  <c r="O40" i="76"/>
  <c r="O36" i="76"/>
  <c r="O32" i="76"/>
  <c r="O28" i="76"/>
  <c r="O24" i="76"/>
  <c r="O20" i="76"/>
  <c r="O16" i="76"/>
  <c r="O12" i="76"/>
  <c r="O55" i="76"/>
  <c r="O31" i="76"/>
  <c r="O15" i="76"/>
  <c r="O5" i="76"/>
  <c r="O51" i="76"/>
  <c r="O27" i="76"/>
  <c r="O9" i="76"/>
  <c r="O11" i="76"/>
  <c r="O35" i="76"/>
  <c r="O23" i="76"/>
  <c r="O47" i="76"/>
  <c r="O6" i="76"/>
  <c r="O8" i="76"/>
  <c r="O7" i="76"/>
  <c r="O59" i="76"/>
  <c r="O39" i="76"/>
  <c r="O19" i="76"/>
  <c r="O43" i="76"/>
  <c r="S28" i="75"/>
  <c r="T1150" i="70" s="1"/>
  <c r="R28" i="75"/>
  <c r="S1150" i="70" s="1"/>
  <c r="Q28" i="75"/>
  <c r="R1150" i="70" s="1"/>
  <c r="L28" i="75"/>
  <c r="K1150" i="70"/>
  <c r="S27" i="75"/>
  <c r="T1149" i="70" s="1"/>
  <c r="R27" i="75"/>
  <c r="S1149" i="70" s="1"/>
  <c r="Q27" i="75"/>
  <c r="R1149" i="70" s="1"/>
  <c r="L27" i="75"/>
  <c r="K1149" i="70"/>
  <c r="S26" i="75"/>
  <c r="T1148" i="70" s="1"/>
  <c r="R26" i="75"/>
  <c r="S1148" i="70" s="1"/>
  <c r="Q26" i="75"/>
  <c r="R1148" i="70" s="1"/>
  <c r="L26" i="75"/>
  <c r="K1148" i="70"/>
  <c r="S25" i="75"/>
  <c r="T1147" i="70" s="1"/>
  <c r="R25" i="75"/>
  <c r="S1147" i="70" s="1"/>
  <c r="Q25" i="75"/>
  <c r="R1147" i="70" s="1"/>
  <c r="L25" i="75"/>
  <c r="M1147" i="70" s="1"/>
  <c r="K1147" i="70"/>
  <c r="S24" i="75"/>
  <c r="T1146" i="70" s="1"/>
  <c r="R24" i="75"/>
  <c r="S1146" i="70" s="1"/>
  <c r="Q24" i="75"/>
  <c r="R1146" i="70" s="1"/>
  <c r="L24" i="75"/>
  <c r="K1146" i="70"/>
  <c r="S23" i="75"/>
  <c r="T1145" i="70" s="1"/>
  <c r="R23" i="75"/>
  <c r="S1145" i="70" s="1"/>
  <c r="Q23" i="75"/>
  <c r="R1145" i="70" s="1"/>
  <c r="L23" i="75"/>
  <c r="K1145" i="70"/>
  <c r="S22" i="75"/>
  <c r="T1144" i="70" s="1"/>
  <c r="R22" i="75"/>
  <c r="S1144" i="70" s="1"/>
  <c r="Q22" i="75"/>
  <c r="R1144" i="70" s="1"/>
  <c r="L22" i="75"/>
  <c r="K1144" i="70"/>
  <c r="S21" i="75"/>
  <c r="T1143" i="70" s="1"/>
  <c r="R21" i="75"/>
  <c r="S1143" i="70" s="1"/>
  <c r="Q21" i="75"/>
  <c r="R1143" i="70" s="1"/>
  <c r="L21" i="75"/>
  <c r="K1143" i="70"/>
  <c r="S20" i="75"/>
  <c r="T1142" i="70" s="1"/>
  <c r="R20" i="75"/>
  <c r="S1142" i="70" s="1"/>
  <c r="Q20" i="75"/>
  <c r="R1142" i="70" s="1"/>
  <c r="L20" i="75"/>
  <c r="M1142" i="70" s="1"/>
  <c r="K1142" i="70"/>
  <c r="S19" i="75"/>
  <c r="T1141" i="70" s="1"/>
  <c r="R19" i="75"/>
  <c r="S1141" i="70" s="1"/>
  <c r="Q19" i="75"/>
  <c r="R1141" i="70" s="1"/>
  <c r="L19" i="75"/>
  <c r="K1141" i="70"/>
  <c r="S18" i="75"/>
  <c r="T1140" i="70" s="1"/>
  <c r="R18" i="75"/>
  <c r="S1140" i="70" s="1"/>
  <c r="Q18" i="75"/>
  <c r="R1140" i="70" s="1"/>
  <c r="L18" i="75"/>
  <c r="K1140" i="70"/>
  <c r="S17" i="75"/>
  <c r="T1139" i="70" s="1"/>
  <c r="R17" i="75"/>
  <c r="S1139" i="70" s="1"/>
  <c r="Q17" i="75"/>
  <c r="R1139" i="70" s="1"/>
  <c r="L17" i="75"/>
  <c r="K1139" i="70"/>
  <c r="S16" i="75"/>
  <c r="T1138" i="70" s="1"/>
  <c r="R16" i="75"/>
  <c r="S1138" i="70" s="1"/>
  <c r="Q16" i="75"/>
  <c r="R1138" i="70" s="1"/>
  <c r="L16" i="75"/>
  <c r="M1138" i="70" s="1"/>
  <c r="K16" i="75"/>
  <c r="L1138" i="70" s="1"/>
  <c r="K1138" i="70"/>
  <c r="S15" i="75"/>
  <c r="T1137" i="70" s="1"/>
  <c r="R15" i="75"/>
  <c r="S1137" i="70" s="1"/>
  <c r="Q15" i="75"/>
  <c r="R1137" i="70" s="1"/>
  <c r="L15" i="75"/>
  <c r="K1137" i="70"/>
  <c r="S14" i="75"/>
  <c r="T1136" i="70" s="1"/>
  <c r="R14" i="75"/>
  <c r="S1136" i="70" s="1"/>
  <c r="Q14" i="75"/>
  <c r="R1136" i="70" s="1"/>
  <c r="L14" i="75"/>
  <c r="M1136" i="70" s="1"/>
  <c r="K1136" i="70"/>
  <c r="S13" i="75"/>
  <c r="T1135" i="70" s="1"/>
  <c r="R13" i="75"/>
  <c r="S1135" i="70" s="1"/>
  <c r="Q13" i="75"/>
  <c r="R1135" i="70" s="1"/>
  <c r="L13" i="75"/>
  <c r="M1135" i="70" s="1"/>
  <c r="K1135" i="70"/>
  <c r="S12" i="75"/>
  <c r="T1134" i="70" s="1"/>
  <c r="R12" i="75"/>
  <c r="S1134" i="70" s="1"/>
  <c r="Q12" i="75"/>
  <c r="R1134" i="70" s="1"/>
  <c r="L12" i="75"/>
  <c r="K1134" i="70"/>
  <c r="S11" i="75"/>
  <c r="T1133" i="70" s="1"/>
  <c r="R11" i="75"/>
  <c r="S1133" i="70" s="1"/>
  <c r="Q11" i="75"/>
  <c r="R1133" i="70" s="1"/>
  <c r="L11" i="75"/>
  <c r="K1133" i="70"/>
  <c r="S10" i="75"/>
  <c r="T1132" i="70" s="1"/>
  <c r="R10" i="75"/>
  <c r="S1132" i="70" s="1"/>
  <c r="Q10" i="75"/>
  <c r="R1132" i="70" s="1"/>
  <c r="L10" i="75"/>
  <c r="K1132" i="70"/>
  <c r="AG9" i="75"/>
  <c r="S9" i="75"/>
  <c r="T1131" i="70" s="1"/>
  <c r="R9" i="75"/>
  <c r="S1131" i="70" s="1"/>
  <c r="Q9" i="75"/>
  <c r="R1131" i="70" s="1"/>
  <c r="L9" i="75"/>
  <c r="M1131" i="70" s="1"/>
  <c r="K1131" i="70"/>
  <c r="S8" i="75"/>
  <c r="T1130" i="70" s="1"/>
  <c r="R8" i="75"/>
  <c r="S1130" i="70" s="1"/>
  <c r="Q8" i="75"/>
  <c r="R1130" i="70" s="1"/>
  <c r="L8" i="75"/>
  <c r="K1130" i="70"/>
  <c r="S7" i="75"/>
  <c r="T1129" i="70" s="1"/>
  <c r="R7" i="75"/>
  <c r="S1129" i="70" s="1"/>
  <c r="Q7" i="75"/>
  <c r="R1129" i="70" s="1"/>
  <c r="L7" i="75"/>
  <c r="K1129" i="70"/>
  <c r="S6" i="75"/>
  <c r="T1128" i="70" s="1"/>
  <c r="R6" i="75"/>
  <c r="Q6" i="75"/>
  <c r="R1128" i="70" s="1"/>
  <c r="L6" i="75"/>
  <c r="K1128" i="70"/>
  <c r="S5" i="75"/>
  <c r="R5" i="75"/>
  <c r="S1127" i="70" s="1"/>
  <c r="Q5" i="75"/>
  <c r="R1127" i="70" s="1"/>
  <c r="L5" i="75"/>
  <c r="M1127" i="70" s="1"/>
  <c r="K1127" i="70"/>
  <c r="U1" i="75"/>
  <c r="M1" i="75"/>
  <c r="I1" i="75"/>
  <c r="H1" i="75"/>
  <c r="G1" i="75"/>
  <c r="F1" i="75"/>
  <c r="N26" i="75" s="1"/>
  <c r="O1148" i="70" s="1"/>
  <c r="K14" i="75" l="1"/>
  <c r="L1136" i="70" s="1"/>
  <c r="K13" i="75"/>
  <c r="L1135" i="70" s="1"/>
  <c r="K20" i="75"/>
  <c r="L1142" i="70" s="1"/>
  <c r="P7" i="76"/>
  <c r="P1207" i="70"/>
  <c r="P27" i="76"/>
  <c r="P1227" i="70"/>
  <c r="P52" i="76"/>
  <c r="P1252" i="70"/>
  <c r="P33" i="76"/>
  <c r="P1233" i="70"/>
  <c r="P14" i="76"/>
  <c r="P1214" i="70"/>
  <c r="P46" i="76"/>
  <c r="P1246" i="70"/>
  <c r="P8" i="76"/>
  <c r="P1208" i="70"/>
  <c r="P51" i="76"/>
  <c r="P1251" i="70"/>
  <c r="P24" i="76"/>
  <c r="P1224" i="70"/>
  <c r="P56" i="76"/>
  <c r="P1256" i="70"/>
  <c r="P37" i="76"/>
  <c r="P1237" i="70"/>
  <c r="P18" i="76"/>
  <c r="P1218" i="70"/>
  <c r="P50" i="76"/>
  <c r="P1250" i="70"/>
  <c r="P6" i="76"/>
  <c r="P1206" i="70"/>
  <c r="P5" i="76"/>
  <c r="P1205" i="70"/>
  <c r="P28" i="76"/>
  <c r="P1228" i="70"/>
  <c r="P60" i="76"/>
  <c r="P1260" i="70"/>
  <c r="P41" i="76"/>
  <c r="P1241" i="70"/>
  <c r="P22" i="76"/>
  <c r="P1222" i="70"/>
  <c r="P54" i="76"/>
  <c r="P1254" i="70"/>
  <c r="P47" i="76"/>
  <c r="P1247" i="70"/>
  <c r="P15" i="76"/>
  <c r="P1215" i="70"/>
  <c r="P32" i="76"/>
  <c r="P1232" i="70"/>
  <c r="P13" i="76"/>
  <c r="P1213" i="70"/>
  <c r="P45" i="76"/>
  <c r="P1245" i="70"/>
  <c r="P26" i="76"/>
  <c r="P1226" i="70"/>
  <c r="P58" i="76"/>
  <c r="P1258" i="70"/>
  <c r="P44" i="76"/>
  <c r="P1244" i="70"/>
  <c r="P57" i="76"/>
  <c r="P1257" i="70"/>
  <c r="P38" i="76"/>
  <c r="P1238" i="70"/>
  <c r="P20" i="76"/>
  <c r="P1220" i="70"/>
  <c r="P43" i="76"/>
  <c r="P1243" i="70"/>
  <c r="P23" i="76"/>
  <c r="P1223" i="70"/>
  <c r="P31" i="76"/>
  <c r="P1231" i="70"/>
  <c r="P36" i="76"/>
  <c r="P1236" i="70"/>
  <c r="P17" i="76"/>
  <c r="P1217" i="70"/>
  <c r="P49" i="76"/>
  <c r="P1249" i="70"/>
  <c r="P30" i="76"/>
  <c r="P1230" i="70"/>
  <c r="P19" i="76"/>
  <c r="P1219" i="70"/>
  <c r="P35" i="76"/>
  <c r="P1235" i="70"/>
  <c r="P55" i="76"/>
  <c r="P1255" i="70"/>
  <c r="P40" i="76"/>
  <c r="P1240" i="70"/>
  <c r="P21" i="76"/>
  <c r="P1221" i="70"/>
  <c r="P53" i="76"/>
  <c r="P1253" i="70"/>
  <c r="P34" i="76"/>
  <c r="P1234" i="70"/>
  <c r="P39" i="76"/>
  <c r="P1239" i="70"/>
  <c r="P11" i="76"/>
  <c r="P1211" i="70"/>
  <c r="P12" i="76"/>
  <c r="P1212" i="70"/>
  <c r="P25" i="76"/>
  <c r="P1225" i="70"/>
  <c r="P59" i="76"/>
  <c r="P1259" i="70"/>
  <c r="P9" i="76"/>
  <c r="P1209" i="70"/>
  <c r="P16" i="76"/>
  <c r="P1216" i="70"/>
  <c r="P48" i="76"/>
  <c r="P1248" i="70"/>
  <c r="P29" i="76"/>
  <c r="P1229" i="70"/>
  <c r="P10" i="76"/>
  <c r="P1210" i="70"/>
  <c r="P42" i="76"/>
  <c r="P1242" i="70"/>
  <c r="K9" i="75"/>
  <c r="L1131" i="70" s="1"/>
  <c r="X1355" i="70"/>
  <c r="AD1355" i="70" s="1"/>
  <c r="X62" i="77"/>
  <c r="Z62" i="77"/>
  <c r="X1353" i="70"/>
  <c r="AD1353" i="70" s="1"/>
  <c r="X60" i="77"/>
  <c r="Z60" i="77"/>
  <c r="X1316" i="70"/>
  <c r="AD1316" i="70" s="1"/>
  <c r="Z23" i="77"/>
  <c r="X23" i="77"/>
  <c r="X1304" i="70"/>
  <c r="AD1304" i="70" s="1"/>
  <c r="Z11" i="77"/>
  <c r="X11" i="77"/>
  <c r="X1337" i="70"/>
  <c r="AD1337" i="70" s="1"/>
  <c r="X44" i="77"/>
  <c r="Z44" i="77"/>
  <c r="X1298" i="70"/>
  <c r="AD1298" i="70" s="1"/>
  <c r="X5" i="77"/>
  <c r="W1" i="77"/>
  <c r="Z5" i="77"/>
  <c r="X1339" i="70"/>
  <c r="AD1339" i="70" s="1"/>
  <c r="X46" i="77"/>
  <c r="Z46" i="77"/>
  <c r="X1335" i="70"/>
  <c r="AD1335" i="70" s="1"/>
  <c r="Z42" i="77"/>
  <c r="X42" i="77"/>
  <c r="X1325" i="70"/>
  <c r="AD1325" i="70" s="1"/>
  <c r="X32" i="77"/>
  <c r="Z32" i="77"/>
  <c r="X1321" i="70"/>
  <c r="AD1321" i="70" s="1"/>
  <c r="Z28" i="77"/>
  <c r="X28" i="77"/>
  <c r="X70" i="77"/>
  <c r="X1363" i="70"/>
  <c r="Z70" i="77"/>
  <c r="X1336" i="70"/>
  <c r="X43" i="77"/>
  <c r="Z43" i="77"/>
  <c r="X1327" i="70"/>
  <c r="AD1327" i="70" s="1"/>
  <c r="Z34" i="77"/>
  <c r="X34" i="77"/>
  <c r="X1312" i="70"/>
  <c r="AD1312" i="70" s="1"/>
  <c r="X19" i="77"/>
  <c r="Z19" i="77"/>
  <c r="X1362" i="70"/>
  <c r="AD1362" i="70" s="1"/>
  <c r="Z69" i="77"/>
  <c r="X69" i="77"/>
  <c r="X1361" i="70"/>
  <c r="AD1361" i="70" s="1"/>
  <c r="X68" i="77"/>
  <c r="Z68" i="77"/>
  <c r="X1308" i="70"/>
  <c r="AD1308" i="70" s="1"/>
  <c r="X15" i="77"/>
  <c r="Z15" i="77"/>
  <c r="X1311" i="70"/>
  <c r="AD1311" i="70" s="1"/>
  <c r="Z18" i="77"/>
  <c r="X18" i="77"/>
  <c r="X1350" i="70"/>
  <c r="AD1350" i="70" s="1"/>
  <c r="X57" i="77"/>
  <c r="Z57" i="77"/>
  <c r="X1305" i="70"/>
  <c r="AD1305" i="70" s="1"/>
  <c r="Z12" i="77"/>
  <c r="X12" i="77"/>
  <c r="X1365" i="70"/>
  <c r="AD1365" i="70" s="1"/>
  <c r="X72" i="77"/>
  <c r="Z72" i="77"/>
  <c r="X1319" i="70"/>
  <c r="AD1319" i="70" s="1"/>
  <c r="Z26" i="77"/>
  <c r="X26" i="77"/>
  <c r="X1357" i="70"/>
  <c r="AD1357" i="70" s="1"/>
  <c r="X64" i="77"/>
  <c r="Z64" i="77"/>
  <c r="X1313" i="70"/>
  <c r="AD1313" i="70" s="1"/>
  <c r="Z20" i="77"/>
  <c r="X20" i="77"/>
  <c r="X1307" i="70"/>
  <c r="AD1307" i="70" s="1"/>
  <c r="Z14" i="77"/>
  <c r="X14" i="77"/>
  <c r="X1329" i="70"/>
  <c r="AD1329" i="70" s="1"/>
  <c r="X36" i="77"/>
  <c r="Z36" i="77"/>
  <c r="X1328" i="70"/>
  <c r="AD1328" i="70" s="1"/>
  <c r="Z35" i="77"/>
  <c r="X35" i="77"/>
  <c r="X1351" i="70"/>
  <c r="AD1351" i="70" s="1"/>
  <c r="X58" i="77"/>
  <c r="Z58" i="77"/>
  <c r="X1314" i="70"/>
  <c r="AD1314" i="70" s="1"/>
  <c r="Z21" i="77"/>
  <c r="X21" i="77"/>
  <c r="X1302" i="70"/>
  <c r="AD1302" i="70" s="1"/>
  <c r="Z9" i="77"/>
  <c r="X9" i="77"/>
  <c r="X1366" i="70"/>
  <c r="AD1366" i="70" s="1"/>
  <c r="X73" i="77"/>
  <c r="Z73" i="77"/>
  <c r="X1324" i="70"/>
  <c r="AD1324" i="70" s="1"/>
  <c r="Z31" i="77"/>
  <c r="X31" i="77"/>
  <c r="X1323" i="70"/>
  <c r="AD1323" i="70" s="1"/>
  <c r="Z30" i="77"/>
  <c r="X30" i="77"/>
  <c r="X1343" i="70"/>
  <c r="AD1343" i="70" s="1"/>
  <c r="Z50" i="77"/>
  <c r="X50" i="77"/>
  <c r="X1300" i="70"/>
  <c r="AD1300" i="70" s="1"/>
  <c r="X7" i="77"/>
  <c r="Z7" i="77"/>
  <c r="X1315" i="70"/>
  <c r="AD1315" i="70" s="1"/>
  <c r="Z22" i="77"/>
  <c r="X22" i="77"/>
  <c r="X1333" i="70"/>
  <c r="AD1333" i="70" s="1"/>
  <c r="X40" i="77"/>
  <c r="Z40" i="77"/>
  <c r="X1326" i="70"/>
  <c r="AD1326" i="70" s="1"/>
  <c r="X33" i="77"/>
  <c r="Z33" i="77"/>
  <c r="X1330" i="70"/>
  <c r="AD1330" i="70" s="1"/>
  <c r="Z37" i="77"/>
  <c r="X37" i="77"/>
  <c r="X1344" i="70"/>
  <c r="AD1344" i="70" s="1"/>
  <c r="Z51" i="77"/>
  <c r="X51" i="77"/>
  <c r="X1310" i="70"/>
  <c r="AD1310" i="70" s="1"/>
  <c r="Z17" i="77"/>
  <c r="X17" i="77"/>
  <c r="X1338" i="70"/>
  <c r="AD1338" i="70" s="1"/>
  <c r="Z45" i="77"/>
  <c r="X45" i="77"/>
  <c r="X1346" i="70"/>
  <c r="AD1346" i="70" s="1"/>
  <c r="Z53" i="77"/>
  <c r="X53" i="77"/>
  <c r="X1356" i="70"/>
  <c r="AD1356" i="70" s="1"/>
  <c r="Z63" i="77"/>
  <c r="X63" i="77"/>
  <c r="X1347" i="70"/>
  <c r="AD1347" i="70" s="1"/>
  <c r="Z54" i="77"/>
  <c r="X54" i="77"/>
  <c r="X1354" i="70"/>
  <c r="AD1354" i="70" s="1"/>
  <c r="Z61" i="77"/>
  <c r="X61" i="77"/>
  <c r="X1318" i="70"/>
  <c r="AD1318" i="70" s="1"/>
  <c r="Z25" i="77"/>
  <c r="X25" i="77"/>
  <c r="X1331" i="70"/>
  <c r="AD1331" i="70" s="1"/>
  <c r="X38" i="77"/>
  <c r="Z38" i="77"/>
  <c r="X1320" i="70"/>
  <c r="AD1320" i="70" s="1"/>
  <c r="Z27" i="77"/>
  <c r="X27" i="77"/>
  <c r="X1342" i="70"/>
  <c r="AD1342" i="70" s="1"/>
  <c r="Z49" i="77"/>
  <c r="X49" i="77"/>
  <c r="X1332" i="70"/>
  <c r="AD1332" i="70" s="1"/>
  <c r="Z39" i="77"/>
  <c r="X39" i="77"/>
  <c r="AD1336" i="70"/>
  <c r="X1309" i="70"/>
  <c r="AD1309" i="70" s="1"/>
  <c r="Z16" i="77"/>
  <c r="X16" i="77"/>
  <c r="X1317" i="70"/>
  <c r="AD1317" i="70" s="1"/>
  <c r="X24" i="77"/>
  <c r="Z24" i="77"/>
  <c r="X1301" i="70"/>
  <c r="AD1301" i="70" s="1"/>
  <c r="Z8" i="77"/>
  <c r="X8" i="77"/>
  <c r="X1322" i="70"/>
  <c r="AD1322" i="70" s="1"/>
  <c r="Z29" i="77"/>
  <c r="X29" i="77"/>
  <c r="X1360" i="70"/>
  <c r="AD1360" i="70" s="1"/>
  <c r="X67" i="77"/>
  <c r="Z67" i="77"/>
  <c r="X1341" i="70"/>
  <c r="AD1341" i="70" s="1"/>
  <c r="Z48" i="77"/>
  <c r="X48" i="77"/>
  <c r="X1299" i="70"/>
  <c r="AD1299" i="70" s="1"/>
  <c r="X6" i="77"/>
  <c r="Z6" i="77"/>
  <c r="X1364" i="70"/>
  <c r="AD1364" i="70" s="1"/>
  <c r="Z71" i="77"/>
  <c r="X71" i="77"/>
  <c r="X1358" i="70"/>
  <c r="AD1358" i="70" s="1"/>
  <c r="Z65" i="77"/>
  <c r="X65" i="77"/>
  <c r="X1348" i="70"/>
  <c r="AD1348" i="70" s="1"/>
  <c r="X55" i="77"/>
  <c r="Z55" i="77"/>
  <c r="X1340" i="70"/>
  <c r="AD1340" i="70" s="1"/>
  <c r="X47" i="77"/>
  <c r="Z47" i="77"/>
  <c r="X1345" i="70"/>
  <c r="AD1345" i="70" s="1"/>
  <c r="Z52" i="77"/>
  <c r="X52" i="77"/>
  <c r="X1349" i="70"/>
  <c r="AD1349" i="70" s="1"/>
  <c r="X56" i="77"/>
  <c r="Z56" i="77"/>
  <c r="X1359" i="70"/>
  <c r="AD1359" i="70" s="1"/>
  <c r="X66" i="77"/>
  <c r="Z66" i="77"/>
  <c r="X1334" i="70"/>
  <c r="AD1334" i="70" s="1"/>
  <c r="X41" i="77"/>
  <c r="Z41" i="77"/>
  <c r="X1306" i="70"/>
  <c r="AD1306" i="70" s="1"/>
  <c r="X13" i="77"/>
  <c r="Z13" i="77"/>
  <c r="AD1363" i="70"/>
  <c r="X1303" i="70"/>
  <c r="AD1303" i="70" s="1"/>
  <c r="Z10" i="77"/>
  <c r="X10" i="77"/>
  <c r="X1352" i="70"/>
  <c r="AD1352" i="70" s="1"/>
  <c r="X59" i="77"/>
  <c r="Z59" i="77"/>
  <c r="K11" i="75"/>
  <c r="L1133" i="70" s="1"/>
  <c r="M1133" i="70"/>
  <c r="K26" i="75"/>
  <c r="L1148" i="70" s="1"/>
  <c r="M1148" i="70"/>
  <c r="K7" i="75"/>
  <c r="L1129" i="70" s="1"/>
  <c r="M1129" i="70"/>
  <c r="K25" i="75"/>
  <c r="L1147" i="70" s="1"/>
  <c r="K28" i="75"/>
  <c r="L1150" i="70" s="1"/>
  <c r="M1150" i="70"/>
  <c r="S1" i="75"/>
  <c r="T1127" i="70"/>
  <c r="K19" i="75"/>
  <c r="L1141" i="70" s="1"/>
  <c r="M1141" i="70"/>
  <c r="K22" i="75"/>
  <c r="L1144" i="70" s="1"/>
  <c r="M1144" i="70"/>
  <c r="K23" i="75"/>
  <c r="L1145" i="70" s="1"/>
  <c r="M1145" i="70"/>
  <c r="K6" i="75"/>
  <c r="L1128" i="70" s="1"/>
  <c r="M1128" i="70"/>
  <c r="K12" i="75"/>
  <c r="L1134" i="70" s="1"/>
  <c r="M1134" i="70"/>
  <c r="K24" i="75"/>
  <c r="L1146" i="70" s="1"/>
  <c r="M1146" i="70"/>
  <c r="K27" i="75"/>
  <c r="L1149" i="70" s="1"/>
  <c r="M1149" i="70"/>
  <c r="K17" i="75"/>
  <c r="L1139" i="70" s="1"/>
  <c r="M1139" i="70"/>
  <c r="K10" i="75"/>
  <c r="L1132" i="70" s="1"/>
  <c r="M1132" i="70"/>
  <c r="K15" i="75"/>
  <c r="L1137" i="70" s="1"/>
  <c r="M1137" i="70"/>
  <c r="K18" i="75"/>
  <c r="L1140" i="70" s="1"/>
  <c r="M1140" i="70"/>
  <c r="K21" i="75"/>
  <c r="L1143" i="70" s="1"/>
  <c r="M1143" i="70"/>
  <c r="K5" i="75"/>
  <c r="L1127" i="70" s="1"/>
  <c r="R1" i="75"/>
  <c r="S1128" i="70"/>
  <c r="K8" i="75"/>
  <c r="L1130" i="70" s="1"/>
  <c r="M1130" i="70"/>
  <c r="L1" i="75"/>
  <c r="N8" i="75"/>
  <c r="O1130" i="70" s="1"/>
  <c r="N7" i="75"/>
  <c r="O1129" i="70" s="1"/>
  <c r="N11" i="75"/>
  <c r="O1133" i="70" s="1"/>
  <c r="N16" i="75"/>
  <c r="O1138" i="70" s="1"/>
  <c r="N20" i="75"/>
  <c r="O1142" i="70" s="1"/>
  <c r="N27" i="75"/>
  <c r="O1149" i="70" s="1"/>
  <c r="N12" i="75"/>
  <c r="O1134" i="70" s="1"/>
  <c r="N15" i="75"/>
  <c r="O1137" i="70" s="1"/>
  <c r="N19" i="75"/>
  <c r="O1141" i="70" s="1"/>
  <c r="N23" i="75"/>
  <c r="O1145" i="70" s="1"/>
  <c r="J1" i="75"/>
  <c r="Q1" i="75"/>
  <c r="N24" i="75"/>
  <c r="O1146" i="70" s="1"/>
  <c r="N28" i="75"/>
  <c r="O1150" i="70" s="1"/>
  <c r="N5" i="75"/>
  <c r="O1127" i="70" s="1"/>
  <c r="N9" i="75"/>
  <c r="O1131" i="70" s="1"/>
  <c r="N13" i="75"/>
  <c r="O1135" i="70" s="1"/>
  <c r="N17" i="75"/>
  <c r="O1139" i="70" s="1"/>
  <c r="N21" i="75"/>
  <c r="O1143" i="70" s="1"/>
  <c r="N25" i="75"/>
  <c r="O1147" i="70" s="1"/>
  <c r="N6" i="75"/>
  <c r="O1128" i="70" s="1"/>
  <c r="N10" i="75"/>
  <c r="O1132" i="70" s="1"/>
  <c r="N14" i="75"/>
  <c r="O1136" i="70" s="1"/>
  <c r="N18" i="75"/>
  <c r="O1140" i="70" s="1"/>
  <c r="N22" i="75"/>
  <c r="O1144" i="70" s="1"/>
  <c r="T16" i="76" l="1"/>
  <c r="Q1216" i="70"/>
  <c r="T53" i="76"/>
  <c r="Q1253" i="70"/>
  <c r="T35" i="76"/>
  <c r="Q1235" i="70"/>
  <c r="T54" i="76"/>
  <c r="Q1254" i="70"/>
  <c r="T28" i="76"/>
  <c r="Q1228" i="70"/>
  <c r="T18" i="76"/>
  <c r="Q1218" i="70"/>
  <c r="T51" i="76"/>
  <c r="Q1251" i="70"/>
  <c r="T33" i="76"/>
  <c r="Q1233" i="70"/>
  <c r="T9" i="76"/>
  <c r="Q1209" i="70"/>
  <c r="T36" i="76"/>
  <c r="Q1236" i="70"/>
  <c r="T20" i="76"/>
  <c r="Q1220" i="70"/>
  <c r="T32" i="76"/>
  <c r="Q1232" i="70"/>
  <c r="T8" i="76"/>
  <c r="Q1208" i="70"/>
  <c r="T42" i="76"/>
  <c r="Q1242" i="70"/>
  <c r="T43" i="76"/>
  <c r="Q1243" i="70"/>
  <c r="T11" i="76"/>
  <c r="Q1211" i="70"/>
  <c r="T58" i="76"/>
  <c r="Q1258" i="70"/>
  <c r="T52" i="76"/>
  <c r="Q1252" i="70"/>
  <c r="T13" i="76"/>
  <c r="Q1213" i="70"/>
  <c r="T21" i="76"/>
  <c r="Q1221" i="70"/>
  <c r="T5" i="76"/>
  <c r="Q1205" i="70"/>
  <c r="T29" i="76"/>
  <c r="Q1229" i="70"/>
  <c r="T39" i="76"/>
  <c r="Q1239" i="70"/>
  <c r="T40" i="76"/>
  <c r="Q1240" i="70"/>
  <c r="T30" i="76"/>
  <c r="Q1230" i="70"/>
  <c r="T31" i="76"/>
  <c r="Q1231" i="70"/>
  <c r="T38" i="76"/>
  <c r="Q1238" i="70"/>
  <c r="T26" i="76"/>
  <c r="Q1226" i="70"/>
  <c r="T15" i="76"/>
  <c r="Q1215" i="70"/>
  <c r="T41" i="76"/>
  <c r="Q1241" i="70"/>
  <c r="T6" i="76"/>
  <c r="Q1206" i="70"/>
  <c r="T56" i="76"/>
  <c r="Q1256" i="70"/>
  <c r="T46" i="76"/>
  <c r="Q1246" i="70"/>
  <c r="T27" i="76"/>
  <c r="Q1227" i="70"/>
  <c r="T17" i="76"/>
  <c r="Q1217" i="70"/>
  <c r="T22" i="76"/>
  <c r="Q1222" i="70"/>
  <c r="T12" i="76"/>
  <c r="Q1212" i="70"/>
  <c r="T44" i="76"/>
  <c r="Q1244" i="70"/>
  <c r="T10" i="76"/>
  <c r="Q1210" i="70"/>
  <c r="T19" i="76"/>
  <c r="Q1219" i="70"/>
  <c r="T37" i="76"/>
  <c r="Q1237" i="70"/>
  <c r="T59" i="76"/>
  <c r="Q1259" i="70"/>
  <c r="T48" i="76"/>
  <c r="Q1248" i="70"/>
  <c r="T25" i="76"/>
  <c r="Q1225" i="70"/>
  <c r="T34" i="76"/>
  <c r="Q1234" i="70"/>
  <c r="T55" i="76"/>
  <c r="Q1255" i="70"/>
  <c r="T49" i="76"/>
  <c r="Q1249" i="70"/>
  <c r="T23" i="76"/>
  <c r="Q1223" i="70"/>
  <c r="T57" i="76"/>
  <c r="Q1257" i="70"/>
  <c r="T45" i="76"/>
  <c r="Q1245" i="70"/>
  <c r="T47" i="76"/>
  <c r="Q1247" i="70"/>
  <c r="T60" i="76"/>
  <c r="Q1260" i="70"/>
  <c r="T50" i="76"/>
  <c r="Q1250" i="70"/>
  <c r="T24" i="76"/>
  <c r="Q1224" i="70"/>
  <c r="T14" i="76"/>
  <c r="Q1214" i="70"/>
  <c r="T7" i="76"/>
  <c r="Q1207" i="70"/>
  <c r="Y1338" i="70"/>
  <c r="AB45" i="77"/>
  <c r="AC1338" i="70" s="1"/>
  <c r="Y45" i="77"/>
  <c r="Z1338" i="70" s="1"/>
  <c r="AA1361" i="70"/>
  <c r="AA68" i="77"/>
  <c r="AB1361" i="70" s="1"/>
  <c r="Y1337" i="70"/>
  <c r="Y44" i="77"/>
  <c r="Z1337" i="70" s="1"/>
  <c r="AB44" i="77"/>
  <c r="AC1337" i="70" s="1"/>
  <c r="Y1359" i="70"/>
  <c r="Y66" i="77"/>
  <c r="Z1359" i="70" s="1"/>
  <c r="AB66" i="77"/>
  <c r="AC1359" i="70" s="1"/>
  <c r="Y1352" i="70"/>
  <c r="AB59" i="77"/>
  <c r="AC1352" i="70" s="1"/>
  <c r="Y59" i="77"/>
  <c r="Z1352" i="70" s="1"/>
  <c r="Y1345" i="70"/>
  <c r="AB52" i="77"/>
  <c r="AC1345" i="70" s="1"/>
  <c r="Y52" i="77"/>
  <c r="Z1345" i="70" s="1"/>
  <c r="AA67" i="77"/>
  <c r="AB1360" i="70" s="1"/>
  <c r="AA1360" i="70"/>
  <c r="AA1309" i="70"/>
  <c r="AA16" i="77"/>
  <c r="AB1309" i="70" s="1"/>
  <c r="AA1318" i="70"/>
  <c r="AA25" i="77"/>
  <c r="AB1318" i="70" s="1"/>
  <c r="AA1346" i="70"/>
  <c r="AA53" i="77"/>
  <c r="AB1346" i="70" s="1"/>
  <c r="Y1344" i="70"/>
  <c r="Y51" i="77"/>
  <c r="Z1344" i="70" s="1"/>
  <c r="AB51" i="77"/>
  <c r="AC1344" i="70" s="1"/>
  <c r="Y1300" i="70"/>
  <c r="Y7" i="77"/>
  <c r="Z1300" i="70" s="1"/>
  <c r="AB7" i="77"/>
  <c r="AC1300" i="70" s="1"/>
  <c r="Y1324" i="70"/>
  <c r="Y31" i="77"/>
  <c r="Z1324" i="70" s="1"/>
  <c r="AB31" i="77"/>
  <c r="AC1324" i="70" s="1"/>
  <c r="AA14" i="77"/>
  <c r="AB1307" i="70" s="1"/>
  <c r="AA1307" i="70"/>
  <c r="Y1357" i="70"/>
  <c r="AB64" i="77"/>
  <c r="AC1357" i="70" s="1"/>
  <c r="Y64" i="77"/>
  <c r="Z1357" i="70" s="1"/>
  <c r="Y1305" i="70"/>
  <c r="AB12" i="77"/>
  <c r="AC1305" i="70" s="1"/>
  <c r="Y12" i="77"/>
  <c r="Z1305" i="70" s="1"/>
  <c r="Y1308" i="70"/>
  <c r="AB15" i="77"/>
  <c r="AC1308" i="70" s="1"/>
  <c r="Y15" i="77"/>
  <c r="Z1308" i="70" s="1"/>
  <c r="Y1363" i="70"/>
  <c r="AB70" i="77"/>
  <c r="AC1363" i="70" s="1"/>
  <c r="Y70" i="77"/>
  <c r="Z1363" i="70" s="1"/>
  <c r="Y1325" i="70"/>
  <c r="AB32" i="77"/>
  <c r="AC1325" i="70" s="1"/>
  <c r="Y32" i="77"/>
  <c r="Z1325" i="70" s="1"/>
  <c r="AA5" i="77"/>
  <c r="AB1298" i="70" s="1"/>
  <c r="AA1298" i="70"/>
  <c r="AA23" i="77"/>
  <c r="AB1316" i="70" s="1"/>
  <c r="AA1316" i="70"/>
  <c r="Y1306" i="70"/>
  <c r="AB13" i="77"/>
  <c r="AC1306" i="70" s="1"/>
  <c r="Y13" i="77"/>
  <c r="Z1306" i="70" s="1"/>
  <c r="Y1333" i="70"/>
  <c r="Y40" i="77"/>
  <c r="Z1333" i="70" s="1"/>
  <c r="AB40" i="77"/>
  <c r="AC1333" i="70" s="1"/>
  <c r="AA1328" i="70"/>
  <c r="AA35" i="77"/>
  <c r="AB1328" i="70" s="1"/>
  <c r="AA60" i="77"/>
  <c r="AB1353" i="70" s="1"/>
  <c r="AA1353" i="70"/>
  <c r="AA13" i="77"/>
  <c r="AB1306" i="70" s="1"/>
  <c r="AA1306" i="70"/>
  <c r="AA52" i="77"/>
  <c r="AB1345" i="70" s="1"/>
  <c r="AA1345" i="70"/>
  <c r="Y1358" i="70"/>
  <c r="AB65" i="77"/>
  <c r="AC1358" i="70" s="1"/>
  <c r="Y65" i="77"/>
  <c r="Z1358" i="70" s="1"/>
  <c r="Y1360" i="70"/>
  <c r="Y67" i="77"/>
  <c r="Z1360" i="70" s="1"/>
  <c r="AB67" i="77"/>
  <c r="AC1360" i="70" s="1"/>
  <c r="Y1301" i="70"/>
  <c r="Y8" i="77"/>
  <c r="Z1301" i="70" s="1"/>
  <c r="AB8" i="77"/>
  <c r="AC1301" i="70" s="1"/>
  <c r="Y1320" i="70"/>
  <c r="Y27" i="77"/>
  <c r="Z1320" i="70" s="1"/>
  <c r="AB27" i="77"/>
  <c r="AC1320" i="70" s="1"/>
  <c r="AA51" i="77"/>
  <c r="AB1344" i="70" s="1"/>
  <c r="AA1344" i="70"/>
  <c r="AA40" i="77"/>
  <c r="AB1333" i="70" s="1"/>
  <c r="AA1333" i="70"/>
  <c r="AA31" i="77"/>
  <c r="AB1324" i="70" s="1"/>
  <c r="AA1324" i="70"/>
  <c r="Y1314" i="70"/>
  <c r="Y21" i="77"/>
  <c r="Z1314" i="70" s="1"/>
  <c r="AB21" i="77"/>
  <c r="AC1314" i="70" s="1"/>
  <c r="Y1328" i="70"/>
  <c r="Y35" i="77"/>
  <c r="Z1328" i="70" s="1"/>
  <c r="AB35" i="77"/>
  <c r="AC1328" i="70" s="1"/>
  <c r="AA12" i="77"/>
  <c r="AB1305" i="70" s="1"/>
  <c r="AA1305" i="70"/>
  <c r="AA43" i="77"/>
  <c r="AB1336" i="70" s="1"/>
  <c r="AA1336" i="70"/>
  <c r="AA44" i="77"/>
  <c r="AB1337" i="70" s="1"/>
  <c r="AA1337" i="70"/>
  <c r="AA65" i="77"/>
  <c r="AB1358" i="70" s="1"/>
  <c r="AA1358" i="70"/>
  <c r="AA21" i="77"/>
  <c r="AB1314" i="70" s="1"/>
  <c r="AA1314" i="70"/>
  <c r="Y1336" i="70"/>
  <c r="AB43" i="77"/>
  <c r="AC1336" i="70" s="1"/>
  <c r="Y43" i="77"/>
  <c r="Z1336" i="70" s="1"/>
  <c r="Y1298" i="70"/>
  <c r="AB5" i="77"/>
  <c r="AC1298" i="70" s="1"/>
  <c r="X1" i="77"/>
  <c r="Y5" i="77"/>
  <c r="Y1322" i="70"/>
  <c r="AB29" i="77"/>
  <c r="AC1322" i="70" s="1"/>
  <c r="Y29" i="77"/>
  <c r="Z1322" i="70" s="1"/>
  <c r="AA45" i="77"/>
  <c r="AB1338" i="70" s="1"/>
  <c r="AA1338" i="70"/>
  <c r="AA1366" i="70"/>
  <c r="AA73" i="77"/>
  <c r="AB1366" i="70" s="1"/>
  <c r="AA42" i="77"/>
  <c r="AB1335" i="70" s="1"/>
  <c r="AA1335" i="70"/>
  <c r="AA1334" i="70"/>
  <c r="AA41" i="77"/>
  <c r="AB1334" i="70" s="1"/>
  <c r="Y1340" i="70"/>
  <c r="Y47" i="77"/>
  <c r="Z1340" i="70" s="1"/>
  <c r="AB47" i="77"/>
  <c r="AC1340" i="70" s="1"/>
  <c r="Y1364" i="70"/>
  <c r="Y71" i="77"/>
  <c r="Z1364" i="70" s="1"/>
  <c r="AB71" i="77"/>
  <c r="AC1364" i="70" s="1"/>
  <c r="AA1322" i="70"/>
  <c r="AA29" i="77"/>
  <c r="AB1322" i="70" s="1"/>
  <c r="AA24" i="77"/>
  <c r="AB1317" i="70" s="1"/>
  <c r="AA1317" i="70"/>
  <c r="AA39" i="77"/>
  <c r="AB1332" i="70" s="1"/>
  <c r="AA1332" i="70"/>
  <c r="AA38" i="77"/>
  <c r="AB1331" i="70" s="1"/>
  <c r="AA1331" i="70"/>
  <c r="AA61" i="77"/>
  <c r="AB1354" i="70" s="1"/>
  <c r="AA1354" i="70"/>
  <c r="Y1356" i="70"/>
  <c r="Y63" i="77"/>
  <c r="Z1356" i="70" s="1"/>
  <c r="AB63" i="77"/>
  <c r="AC1356" i="70" s="1"/>
  <c r="AA37" i="77"/>
  <c r="AB1330" i="70" s="1"/>
  <c r="AA1330" i="70"/>
  <c r="Y1315" i="70"/>
  <c r="AB22" i="77"/>
  <c r="AC1315" i="70" s="1"/>
  <c r="Y22" i="77"/>
  <c r="Z1315" i="70" s="1"/>
  <c r="Y1366" i="70"/>
  <c r="AB73" i="77"/>
  <c r="AC1366" i="70" s="1"/>
  <c r="Y73" i="77"/>
  <c r="Z1366" i="70" s="1"/>
  <c r="AA36" i="77"/>
  <c r="AB1329" i="70" s="1"/>
  <c r="AA1329" i="70"/>
  <c r="Y1313" i="70"/>
  <c r="Y20" i="77"/>
  <c r="Z1313" i="70" s="1"/>
  <c r="AB20" i="77"/>
  <c r="AC1313" i="70" s="1"/>
  <c r="Y1350" i="70"/>
  <c r="AB57" i="77"/>
  <c r="AC1350" i="70" s="1"/>
  <c r="Y57" i="77"/>
  <c r="Z1350" i="70" s="1"/>
  <c r="Y1312" i="70"/>
  <c r="AB19" i="77"/>
  <c r="AC1312" i="70" s="1"/>
  <c r="Y19" i="77"/>
  <c r="Z1312" i="70" s="1"/>
  <c r="Y1321" i="70"/>
  <c r="Y28" i="77"/>
  <c r="Z1321" i="70" s="1"/>
  <c r="AB28" i="77"/>
  <c r="AC1321" i="70" s="1"/>
  <c r="Y1304" i="70"/>
  <c r="Y11" i="77"/>
  <c r="Z1304" i="70" s="1"/>
  <c r="AB11" i="77"/>
  <c r="AC1304" i="70" s="1"/>
  <c r="Y1303" i="70"/>
  <c r="Y10" i="77"/>
  <c r="Z1303" i="70" s="1"/>
  <c r="AB10" i="77"/>
  <c r="AC1303" i="70" s="1"/>
  <c r="AA6" i="77"/>
  <c r="AB1299" i="70" s="1"/>
  <c r="AA1299" i="70"/>
  <c r="AA27" i="77"/>
  <c r="AB1320" i="70" s="1"/>
  <c r="AA1320" i="70"/>
  <c r="Y1299" i="70"/>
  <c r="AB6" i="77"/>
  <c r="AC1299" i="70" s="1"/>
  <c r="Y6" i="77"/>
  <c r="Z1299" i="70" s="1"/>
  <c r="Y1354" i="70"/>
  <c r="AB61" i="77"/>
  <c r="AC1354" i="70" s="1"/>
  <c r="Y61" i="77"/>
  <c r="Z1354" i="70" s="1"/>
  <c r="AA26" i="77"/>
  <c r="AB1319" i="70" s="1"/>
  <c r="AA1319" i="70"/>
  <c r="AA19" i="77"/>
  <c r="AB1312" i="70" s="1"/>
  <c r="AA1312" i="70"/>
  <c r="Y1353" i="70"/>
  <c r="Y60" i="77"/>
  <c r="Z1353" i="70" s="1"/>
  <c r="AB60" i="77"/>
  <c r="AC1353" i="70" s="1"/>
  <c r="Y1334" i="70"/>
  <c r="AB41" i="77"/>
  <c r="AC1334" i="70" s="1"/>
  <c r="Y41" i="77"/>
  <c r="Z1334" i="70" s="1"/>
  <c r="AA1349" i="70"/>
  <c r="AA56" i="77"/>
  <c r="AB1349" i="70" s="1"/>
  <c r="AA71" i="77"/>
  <c r="AB1364" i="70" s="1"/>
  <c r="AA1364" i="70"/>
  <c r="Y1341" i="70"/>
  <c r="Y48" i="77"/>
  <c r="Z1341" i="70" s="1"/>
  <c r="AB48" i="77"/>
  <c r="AC1341" i="70" s="1"/>
  <c r="Y1317" i="70"/>
  <c r="AB24" i="77"/>
  <c r="AC1317" i="70" s="1"/>
  <c r="Y24" i="77"/>
  <c r="Z1317" i="70" s="1"/>
  <c r="Y1331" i="70"/>
  <c r="AB38" i="77"/>
  <c r="AC1331" i="70" s="1"/>
  <c r="Y38" i="77"/>
  <c r="Z1331" i="70" s="1"/>
  <c r="AA1356" i="70"/>
  <c r="AA63" i="77"/>
  <c r="AB1356" i="70" s="1"/>
  <c r="Y1310" i="70"/>
  <c r="Y17" i="77"/>
  <c r="Z1310" i="70" s="1"/>
  <c r="AB17" i="77"/>
  <c r="AC1310" i="70" s="1"/>
  <c r="AA22" i="77"/>
  <c r="AB1315" i="70" s="1"/>
  <c r="AA1315" i="70"/>
  <c r="Y1323" i="70"/>
  <c r="AB30" i="77"/>
  <c r="AC1323" i="70" s="1"/>
  <c r="Y30" i="77"/>
  <c r="Z1323" i="70" s="1"/>
  <c r="Y1329" i="70"/>
  <c r="AB36" i="77"/>
  <c r="AC1329" i="70" s="1"/>
  <c r="Y36" i="77"/>
  <c r="Z1329" i="70" s="1"/>
  <c r="AA20" i="77"/>
  <c r="AB1313" i="70" s="1"/>
  <c r="AA1313" i="70"/>
  <c r="AA1365" i="70"/>
  <c r="AA72" i="77"/>
  <c r="AB1365" i="70" s="1"/>
  <c r="Y1362" i="70"/>
  <c r="AB69" i="77"/>
  <c r="AC1362" i="70" s="1"/>
  <c r="Y69" i="77"/>
  <c r="Z1362" i="70" s="1"/>
  <c r="AA28" i="77"/>
  <c r="AB1321" i="70" s="1"/>
  <c r="AA1321" i="70"/>
  <c r="AA1339" i="70"/>
  <c r="AA46" i="77"/>
  <c r="AB1339" i="70" s="1"/>
  <c r="AA11" i="77"/>
  <c r="AB1304" i="70" s="1"/>
  <c r="AA1304" i="70"/>
  <c r="AA62" i="77"/>
  <c r="AB1355" i="70" s="1"/>
  <c r="AA1355" i="70"/>
  <c r="AA66" i="77"/>
  <c r="AB1359" i="70" s="1"/>
  <c r="AA1359" i="70"/>
  <c r="Y1343" i="70"/>
  <c r="AB50" i="77"/>
  <c r="AC1343" i="70" s="1"/>
  <c r="Y50" i="77"/>
  <c r="Z1343" i="70" s="1"/>
  <c r="Y1319" i="70"/>
  <c r="AB26" i="77"/>
  <c r="AC1319" i="70" s="1"/>
  <c r="Y26" i="77"/>
  <c r="Z1319" i="70" s="1"/>
  <c r="Y1332" i="70"/>
  <c r="AB39" i="77"/>
  <c r="AC1332" i="70" s="1"/>
  <c r="Y39" i="77"/>
  <c r="Z1332" i="70" s="1"/>
  <c r="Y1330" i="70"/>
  <c r="AB37" i="77"/>
  <c r="AC1330" i="70" s="1"/>
  <c r="Y37" i="77"/>
  <c r="Z1330" i="70" s="1"/>
  <c r="Y1349" i="70"/>
  <c r="AB56" i="77"/>
  <c r="AC1349" i="70" s="1"/>
  <c r="Y56" i="77"/>
  <c r="Z1349" i="70" s="1"/>
  <c r="AA55" i="77"/>
  <c r="AB1348" i="70" s="1"/>
  <c r="AA1348" i="70"/>
  <c r="AA48" i="77"/>
  <c r="AB1341" i="70" s="1"/>
  <c r="AA1341" i="70"/>
  <c r="Y1342" i="70"/>
  <c r="Y49" i="77"/>
  <c r="Z1342" i="70" s="1"/>
  <c r="AB49" i="77"/>
  <c r="AC1342" i="70" s="1"/>
  <c r="Y1347" i="70"/>
  <c r="AB54" i="77"/>
  <c r="AC1347" i="70" s="1"/>
  <c r="Y54" i="77"/>
  <c r="Z1347" i="70" s="1"/>
  <c r="AA17" i="77"/>
  <c r="AB1310" i="70" s="1"/>
  <c r="AA1310" i="70"/>
  <c r="AA33" i="77"/>
  <c r="AB1326" i="70" s="1"/>
  <c r="AA1326" i="70"/>
  <c r="AA30" i="77"/>
  <c r="AB1323" i="70" s="1"/>
  <c r="AA1323" i="70"/>
  <c r="Y1302" i="70"/>
  <c r="AB9" i="77"/>
  <c r="AC1302" i="70" s="1"/>
  <c r="Y9" i="77"/>
  <c r="Z1302" i="70" s="1"/>
  <c r="AA58" i="77"/>
  <c r="AB1351" i="70" s="1"/>
  <c r="AA1351" i="70"/>
  <c r="Y1365" i="70"/>
  <c r="AB72" i="77"/>
  <c r="AC1365" i="70" s="1"/>
  <c r="Y72" i="77"/>
  <c r="Z1365" i="70" s="1"/>
  <c r="Y1311" i="70"/>
  <c r="AB18" i="77"/>
  <c r="AC1311" i="70" s="1"/>
  <c r="Y18" i="77"/>
  <c r="Z1311" i="70" s="1"/>
  <c r="AA69" i="77"/>
  <c r="AB1362" i="70" s="1"/>
  <c r="AA1362" i="70"/>
  <c r="Y1327" i="70"/>
  <c r="AB34" i="77"/>
  <c r="AC1327" i="70" s="1"/>
  <c r="Y34" i="77"/>
  <c r="Z1327" i="70" s="1"/>
  <c r="AA70" i="77"/>
  <c r="AB1363" i="70" s="1"/>
  <c r="AA1363" i="70"/>
  <c r="Y1339" i="70"/>
  <c r="AB46" i="77"/>
  <c r="AC1339" i="70" s="1"/>
  <c r="Y46" i="77"/>
  <c r="Z1339" i="70" s="1"/>
  <c r="Y1355" i="70"/>
  <c r="Y62" i="77"/>
  <c r="Z1355" i="70" s="1"/>
  <c r="AB62" i="77"/>
  <c r="AC1355" i="70" s="1"/>
  <c r="AA1301" i="70"/>
  <c r="AA8" i="77"/>
  <c r="AB1301" i="70" s="1"/>
  <c r="Y1335" i="70"/>
  <c r="AB42" i="77"/>
  <c r="AC1335" i="70" s="1"/>
  <c r="Y42" i="77"/>
  <c r="Z1335" i="70" s="1"/>
  <c r="AA1303" i="70"/>
  <c r="AA10" i="77"/>
  <c r="AB1303" i="70" s="1"/>
  <c r="AA47" i="77"/>
  <c r="AB1340" i="70" s="1"/>
  <c r="AA1340" i="70"/>
  <c r="AA50" i="77"/>
  <c r="AB1343" i="70" s="1"/>
  <c r="AA1343" i="70"/>
  <c r="AA57" i="77"/>
  <c r="AB1350" i="70" s="1"/>
  <c r="AA1350" i="70"/>
  <c r="Y1361" i="70"/>
  <c r="AB68" i="77"/>
  <c r="AC1361" i="70" s="1"/>
  <c r="Y68" i="77"/>
  <c r="Z1361" i="70" s="1"/>
  <c r="AA59" i="77"/>
  <c r="AB1352" i="70" s="1"/>
  <c r="AA1352" i="70"/>
  <c r="Y1348" i="70"/>
  <c r="AB55" i="77"/>
  <c r="AC1348" i="70" s="1"/>
  <c r="Y55" i="77"/>
  <c r="Z1348" i="70" s="1"/>
  <c r="Y1309" i="70"/>
  <c r="Y16" i="77"/>
  <c r="Z1309" i="70" s="1"/>
  <c r="AB16" i="77"/>
  <c r="AC1309" i="70" s="1"/>
  <c r="AA49" i="77"/>
  <c r="AB1342" i="70" s="1"/>
  <c r="AA1342" i="70"/>
  <c r="Y1318" i="70"/>
  <c r="AB25" i="77"/>
  <c r="AC1318" i="70" s="1"/>
  <c r="Y25" i="77"/>
  <c r="Z1318" i="70" s="1"/>
  <c r="AA54" i="77"/>
  <c r="AB1347" i="70" s="1"/>
  <c r="AA1347" i="70"/>
  <c r="Y1346" i="70"/>
  <c r="Y53" i="77"/>
  <c r="Z1346" i="70" s="1"/>
  <c r="AB53" i="77"/>
  <c r="AC1346" i="70" s="1"/>
  <c r="Y1326" i="70"/>
  <c r="Y33" i="77"/>
  <c r="Z1326" i="70" s="1"/>
  <c r="AB33" i="77"/>
  <c r="AC1326" i="70" s="1"/>
  <c r="AA1300" i="70"/>
  <c r="AA7" i="77"/>
  <c r="AB1300" i="70" s="1"/>
  <c r="AA9" i="77"/>
  <c r="AB1302" i="70" s="1"/>
  <c r="AA1302" i="70"/>
  <c r="Y1351" i="70"/>
  <c r="AB58" i="77"/>
  <c r="AC1351" i="70" s="1"/>
  <c r="Y58" i="77"/>
  <c r="Z1351" i="70" s="1"/>
  <c r="Y1307" i="70"/>
  <c r="AB14" i="77"/>
  <c r="AC1307" i="70" s="1"/>
  <c r="Y14" i="77"/>
  <c r="Z1307" i="70" s="1"/>
  <c r="AA64" i="77"/>
  <c r="AB1357" i="70" s="1"/>
  <c r="AA1357" i="70"/>
  <c r="AA18" i="77"/>
  <c r="AB1311" i="70" s="1"/>
  <c r="AA1311" i="70"/>
  <c r="AA15" i="77"/>
  <c r="AB1308" i="70" s="1"/>
  <c r="AA1308" i="70"/>
  <c r="AA34" i="77"/>
  <c r="AB1327" i="70" s="1"/>
  <c r="AA1327" i="70"/>
  <c r="AA1325" i="70"/>
  <c r="AA32" i="77"/>
  <c r="AB1325" i="70" s="1"/>
  <c r="Y1316" i="70"/>
  <c r="Y23" i="77"/>
  <c r="Z1316" i="70" s="1"/>
  <c r="AB23" i="77"/>
  <c r="AC1316" i="70" s="1"/>
  <c r="K1" i="75"/>
  <c r="O26" i="75"/>
  <c r="O22" i="75"/>
  <c r="O18" i="75"/>
  <c r="O14" i="75"/>
  <c r="O10" i="75"/>
  <c r="O6" i="75"/>
  <c r="O5" i="75"/>
  <c r="O8" i="75"/>
  <c r="O23" i="75"/>
  <c r="O25" i="75"/>
  <c r="O21" i="75"/>
  <c r="O17" i="75"/>
  <c r="O13" i="75"/>
  <c r="O9" i="75"/>
  <c r="O27" i="75"/>
  <c r="O28" i="75"/>
  <c r="O24" i="75"/>
  <c r="O20" i="75"/>
  <c r="O16" i="75"/>
  <c r="O12" i="75"/>
  <c r="O19" i="75"/>
  <c r="O15" i="75"/>
  <c r="O11" i="75"/>
  <c r="O7" i="75"/>
  <c r="V7" i="76" l="1"/>
  <c r="U1207" i="70"/>
  <c r="V23" i="76"/>
  <c r="U1223" i="70"/>
  <c r="V19" i="76"/>
  <c r="U1219" i="70"/>
  <c r="V22" i="76"/>
  <c r="U1222" i="70"/>
  <c r="V26" i="76"/>
  <c r="U1226" i="70"/>
  <c r="V40" i="76"/>
  <c r="U1240" i="70"/>
  <c r="V33" i="76"/>
  <c r="U1233" i="70"/>
  <c r="V60" i="76"/>
  <c r="U1260" i="70"/>
  <c r="V25" i="76"/>
  <c r="U1225" i="70"/>
  <c r="V56" i="76"/>
  <c r="U1256" i="70"/>
  <c r="V21" i="76"/>
  <c r="U1221" i="70"/>
  <c r="V11" i="76"/>
  <c r="U1211" i="70"/>
  <c r="V32" i="76"/>
  <c r="U1232" i="70"/>
  <c r="V54" i="76"/>
  <c r="U1254" i="70"/>
  <c r="V14" i="76"/>
  <c r="U1214" i="70"/>
  <c r="V47" i="76"/>
  <c r="U1247" i="70"/>
  <c r="V49" i="76"/>
  <c r="U1249" i="70"/>
  <c r="V48" i="76"/>
  <c r="U1248" i="70"/>
  <c r="V10" i="76"/>
  <c r="U1210" i="70"/>
  <c r="V17" i="76"/>
  <c r="U1217" i="70"/>
  <c r="V6" i="76"/>
  <c r="U1206" i="70"/>
  <c r="V38" i="76"/>
  <c r="U1238" i="70"/>
  <c r="V39" i="76"/>
  <c r="U1239" i="70"/>
  <c r="V13" i="76"/>
  <c r="U1213" i="70"/>
  <c r="V43" i="76"/>
  <c r="U1243" i="70"/>
  <c r="V20" i="76"/>
  <c r="U1220" i="70"/>
  <c r="V51" i="76"/>
  <c r="U1251" i="70"/>
  <c r="V35" i="76"/>
  <c r="U1235" i="70"/>
  <c r="V24" i="76"/>
  <c r="U1224" i="70"/>
  <c r="V45" i="76"/>
  <c r="U1245" i="70"/>
  <c r="V55" i="76"/>
  <c r="U1255" i="70"/>
  <c r="V59" i="76"/>
  <c r="U1259" i="70"/>
  <c r="V44" i="76"/>
  <c r="U1244" i="70"/>
  <c r="V27" i="76"/>
  <c r="U1227" i="70"/>
  <c r="V41" i="76"/>
  <c r="U1241" i="70"/>
  <c r="V31" i="76"/>
  <c r="U1231" i="70"/>
  <c r="V29" i="76"/>
  <c r="U1229" i="70"/>
  <c r="V52" i="76"/>
  <c r="U1252" i="70"/>
  <c r="V42" i="76"/>
  <c r="U1242" i="70"/>
  <c r="V36" i="76"/>
  <c r="U1236" i="70"/>
  <c r="V18" i="76"/>
  <c r="U1218" i="70"/>
  <c r="V53" i="76"/>
  <c r="U1253" i="70"/>
  <c r="V50" i="76"/>
  <c r="U1250" i="70"/>
  <c r="V57" i="76"/>
  <c r="U1257" i="70"/>
  <c r="V34" i="76"/>
  <c r="U1234" i="70"/>
  <c r="V37" i="76"/>
  <c r="U1237" i="70"/>
  <c r="V12" i="76"/>
  <c r="U1212" i="70"/>
  <c r="V46" i="76"/>
  <c r="U1246" i="70"/>
  <c r="V15" i="76"/>
  <c r="U1215" i="70"/>
  <c r="V30" i="76"/>
  <c r="U1230" i="70"/>
  <c r="U1205" i="70"/>
  <c r="V5" i="76"/>
  <c r="T1" i="76"/>
  <c r="V58" i="76"/>
  <c r="U1258" i="70"/>
  <c r="V8" i="76"/>
  <c r="U1208" i="70"/>
  <c r="V9" i="76"/>
  <c r="U1209" i="70"/>
  <c r="V28" i="76"/>
  <c r="U1228" i="70"/>
  <c r="V16" i="76"/>
  <c r="U1216" i="70"/>
  <c r="Y1" i="77"/>
  <c r="Z1298" i="70"/>
  <c r="P24" i="75"/>
  <c r="P1146" i="70"/>
  <c r="P28" i="75"/>
  <c r="P1150" i="70"/>
  <c r="P6" i="75"/>
  <c r="P1128" i="70"/>
  <c r="P7" i="75"/>
  <c r="P1129" i="70"/>
  <c r="P5" i="75"/>
  <c r="P1127" i="70"/>
  <c r="P26" i="75"/>
  <c r="P1148" i="70"/>
  <c r="P11" i="75"/>
  <c r="P1133" i="70"/>
  <c r="P9" i="75"/>
  <c r="P1131" i="70"/>
  <c r="P19" i="75"/>
  <c r="P1141" i="70"/>
  <c r="P12" i="75"/>
  <c r="P1134" i="70"/>
  <c r="P14" i="75"/>
  <c r="P1136" i="70"/>
  <c r="P23" i="75"/>
  <c r="P1145" i="70"/>
  <c r="P15" i="75"/>
  <c r="P1137" i="70"/>
  <c r="P10" i="75"/>
  <c r="P1132" i="70"/>
  <c r="P16" i="75"/>
  <c r="P1138" i="70"/>
  <c r="P18" i="75"/>
  <c r="P1140" i="70"/>
  <c r="P8" i="75"/>
  <c r="P1130" i="70"/>
  <c r="P27" i="75"/>
  <c r="P1149" i="70"/>
  <c r="P13" i="75"/>
  <c r="P1135" i="70"/>
  <c r="P17" i="75"/>
  <c r="P1139" i="70"/>
  <c r="P21" i="75"/>
  <c r="P1143" i="70"/>
  <c r="P20" i="75"/>
  <c r="P1142" i="70"/>
  <c r="P25" i="75"/>
  <c r="P1147" i="70"/>
  <c r="P22" i="75"/>
  <c r="P1144" i="70"/>
  <c r="S43" i="74"/>
  <c r="T1126" i="70" s="1"/>
  <c r="R43" i="74"/>
  <c r="S1126" i="70" s="1"/>
  <c r="Q43" i="74"/>
  <c r="R1126" i="70" s="1"/>
  <c r="L43" i="74"/>
  <c r="M1126" i="70" s="1"/>
  <c r="K1126" i="70"/>
  <c r="S42" i="74"/>
  <c r="T1125" i="70" s="1"/>
  <c r="R42" i="74"/>
  <c r="S1125" i="70" s="1"/>
  <c r="Q42" i="74"/>
  <c r="R1125" i="70" s="1"/>
  <c r="L42" i="74"/>
  <c r="M1125" i="70" s="1"/>
  <c r="K1125" i="70"/>
  <c r="S41" i="74"/>
  <c r="T1124" i="70" s="1"/>
  <c r="R41" i="74"/>
  <c r="S1124" i="70" s="1"/>
  <c r="Q41" i="74"/>
  <c r="R1124" i="70" s="1"/>
  <c r="L41" i="74"/>
  <c r="M1124" i="70" s="1"/>
  <c r="K1124" i="70"/>
  <c r="S40" i="74"/>
  <c r="T1123" i="70" s="1"/>
  <c r="R40" i="74"/>
  <c r="S1123" i="70" s="1"/>
  <c r="Q40" i="74"/>
  <c r="R1123" i="70" s="1"/>
  <c r="L40" i="74"/>
  <c r="K1123" i="70"/>
  <c r="S39" i="74"/>
  <c r="T1122" i="70" s="1"/>
  <c r="R39" i="74"/>
  <c r="S1122" i="70" s="1"/>
  <c r="Q39" i="74"/>
  <c r="R1122" i="70" s="1"/>
  <c r="L39" i="74"/>
  <c r="K1122" i="70"/>
  <c r="S38" i="74"/>
  <c r="T1121" i="70" s="1"/>
  <c r="R38" i="74"/>
  <c r="S1121" i="70" s="1"/>
  <c r="Q38" i="74"/>
  <c r="R1121" i="70" s="1"/>
  <c r="L38" i="74"/>
  <c r="M1121" i="70" s="1"/>
  <c r="K1121" i="70"/>
  <c r="S37" i="74"/>
  <c r="T1120" i="70" s="1"/>
  <c r="R37" i="74"/>
  <c r="S1120" i="70" s="1"/>
  <c r="Q37" i="74"/>
  <c r="R1120" i="70" s="1"/>
  <c r="L37" i="74"/>
  <c r="M1120" i="70" s="1"/>
  <c r="K37" i="74"/>
  <c r="L1120" i="70" s="1"/>
  <c r="K1120" i="70"/>
  <c r="S36" i="74"/>
  <c r="T1119" i="70" s="1"/>
  <c r="R36" i="74"/>
  <c r="S1119" i="70" s="1"/>
  <c r="Q36" i="74"/>
  <c r="R1119" i="70" s="1"/>
  <c r="L36" i="74"/>
  <c r="K1119" i="70"/>
  <c r="S35" i="74"/>
  <c r="T1118" i="70" s="1"/>
  <c r="R35" i="74"/>
  <c r="S1118" i="70" s="1"/>
  <c r="Q35" i="74"/>
  <c r="R1118" i="70" s="1"/>
  <c r="L35" i="74"/>
  <c r="K1118" i="70"/>
  <c r="S34" i="74"/>
  <c r="T1117" i="70" s="1"/>
  <c r="R34" i="74"/>
  <c r="S1117" i="70" s="1"/>
  <c r="Q34" i="74"/>
  <c r="R1117" i="70" s="1"/>
  <c r="L34" i="74"/>
  <c r="M1117" i="70" s="1"/>
  <c r="K34" i="74"/>
  <c r="L1117" i="70" s="1"/>
  <c r="K1117" i="70"/>
  <c r="S33" i="74"/>
  <c r="T1116" i="70" s="1"/>
  <c r="R33" i="74"/>
  <c r="S1116" i="70" s="1"/>
  <c r="Q33" i="74"/>
  <c r="R1116" i="70" s="1"/>
  <c r="L33" i="74"/>
  <c r="M1116" i="70" s="1"/>
  <c r="K1116" i="70"/>
  <c r="S32" i="74"/>
  <c r="T1115" i="70" s="1"/>
  <c r="R32" i="74"/>
  <c r="S1115" i="70" s="1"/>
  <c r="Q32" i="74"/>
  <c r="R1115" i="70" s="1"/>
  <c r="L32" i="74"/>
  <c r="K1115" i="70"/>
  <c r="S31" i="74"/>
  <c r="T1114" i="70" s="1"/>
  <c r="R31" i="74"/>
  <c r="S1114" i="70" s="1"/>
  <c r="Q31" i="74"/>
  <c r="R1114" i="70" s="1"/>
  <c r="L31" i="74"/>
  <c r="M1114" i="70" s="1"/>
  <c r="K1114" i="70"/>
  <c r="S30" i="74"/>
  <c r="T1113" i="70" s="1"/>
  <c r="R30" i="74"/>
  <c r="S1113" i="70" s="1"/>
  <c r="Q30" i="74"/>
  <c r="R1113" i="70" s="1"/>
  <c r="L30" i="74"/>
  <c r="M1113" i="70" s="1"/>
  <c r="K1113" i="70"/>
  <c r="S29" i="74"/>
  <c r="T1112" i="70" s="1"/>
  <c r="R29" i="74"/>
  <c r="S1112" i="70" s="1"/>
  <c r="Q29" i="74"/>
  <c r="R1112" i="70" s="1"/>
  <c r="L29" i="74"/>
  <c r="M1112" i="70" s="1"/>
  <c r="K29" i="74"/>
  <c r="L1112" i="70" s="1"/>
  <c r="K1112" i="70"/>
  <c r="S28" i="74"/>
  <c r="T1111" i="70" s="1"/>
  <c r="R28" i="74"/>
  <c r="S1111" i="70" s="1"/>
  <c r="Q28" i="74"/>
  <c r="R1111" i="70" s="1"/>
  <c r="L28" i="74"/>
  <c r="K1111" i="70"/>
  <c r="S27" i="74"/>
  <c r="T1110" i="70" s="1"/>
  <c r="R27" i="74"/>
  <c r="S1110" i="70" s="1"/>
  <c r="Q27" i="74"/>
  <c r="R1110" i="70" s="1"/>
  <c r="L27" i="74"/>
  <c r="K1110" i="70"/>
  <c r="S26" i="74"/>
  <c r="T1109" i="70" s="1"/>
  <c r="R26" i="74"/>
  <c r="S1109" i="70" s="1"/>
  <c r="Q26" i="74"/>
  <c r="R1109" i="70" s="1"/>
  <c r="L26" i="74"/>
  <c r="M1109" i="70" s="1"/>
  <c r="K1109" i="70"/>
  <c r="S25" i="74"/>
  <c r="T1108" i="70" s="1"/>
  <c r="R25" i="74"/>
  <c r="S1108" i="70" s="1"/>
  <c r="Q25" i="74"/>
  <c r="R1108" i="70" s="1"/>
  <c r="L25" i="74"/>
  <c r="K1108" i="70"/>
  <c r="S24" i="74"/>
  <c r="T1107" i="70" s="1"/>
  <c r="R24" i="74"/>
  <c r="S1107" i="70" s="1"/>
  <c r="Q24" i="74"/>
  <c r="R1107" i="70" s="1"/>
  <c r="L24" i="74"/>
  <c r="M1107" i="70" s="1"/>
  <c r="K24" i="74"/>
  <c r="L1107" i="70" s="1"/>
  <c r="K1107" i="70"/>
  <c r="S23" i="74"/>
  <c r="T1106" i="70" s="1"/>
  <c r="R23" i="74"/>
  <c r="S1106" i="70" s="1"/>
  <c r="Q23" i="74"/>
  <c r="R1106" i="70" s="1"/>
  <c r="L23" i="74"/>
  <c r="M1106" i="70" s="1"/>
  <c r="K1106" i="70"/>
  <c r="S22" i="74"/>
  <c r="T1105" i="70" s="1"/>
  <c r="R22" i="74"/>
  <c r="S1105" i="70" s="1"/>
  <c r="Q22" i="74"/>
  <c r="R1105" i="70" s="1"/>
  <c r="L22" i="74"/>
  <c r="M1105" i="70" s="1"/>
  <c r="K1105" i="70"/>
  <c r="S21" i="74"/>
  <c r="T1104" i="70" s="1"/>
  <c r="R21" i="74"/>
  <c r="S1104" i="70" s="1"/>
  <c r="Q21" i="74"/>
  <c r="R1104" i="70" s="1"/>
  <c r="L21" i="74"/>
  <c r="M1104" i="70" s="1"/>
  <c r="K1104" i="70"/>
  <c r="S20" i="74"/>
  <c r="T1103" i="70" s="1"/>
  <c r="R20" i="74"/>
  <c r="S1103" i="70" s="1"/>
  <c r="Q20" i="74"/>
  <c r="R1103" i="70" s="1"/>
  <c r="L20" i="74"/>
  <c r="M1103" i="70" s="1"/>
  <c r="K1103" i="70"/>
  <c r="S19" i="74"/>
  <c r="T1102" i="70" s="1"/>
  <c r="R19" i="74"/>
  <c r="S1102" i="70" s="1"/>
  <c r="Q19" i="74"/>
  <c r="R1102" i="70" s="1"/>
  <c r="L19" i="74"/>
  <c r="M1102" i="70" s="1"/>
  <c r="K1102" i="70"/>
  <c r="S18" i="74"/>
  <c r="T1101" i="70" s="1"/>
  <c r="R18" i="74"/>
  <c r="S1101" i="70" s="1"/>
  <c r="Q18" i="74"/>
  <c r="R1101" i="70" s="1"/>
  <c r="L18" i="74"/>
  <c r="M1101" i="70" s="1"/>
  <c r="K1101" i="70"/>
  <c r="S17" i="74"/>
  <c r="T1100" i="70" s="1"/>
  <c r="R17" i="74"/>
  <c r="S1100" i="70" s="1"/>
  <c r="Q17" i="74"/>
  <c r="R1100" i="70" s="1"/>
  <c r="L17" i="74"/>
  <c r="M1100" i="70" s="1"/>
  <c r="K1100" i="70"/>
  <c r="S16" i="74"/>
  <c r="T1099" i="70" s="1"/>
  <c r="R16" i="74"/>
  <c r="S1099" i="70" s="1"/>
  <c r="Q16" i="74"/>
  <c r="R1099" i="70" s="1"/>
  <c r="L16" i="74"/>
  <c r="K1099" i="70"/>
  <c r="S15" i="74"/>
  <c r="T1098" i="70" s="1"/>
  <c r="R15" i="74"/>
  <c r="S1098" i="70" s="1"/>
  <c r="Q15" i="74"/>
  <c r="R1098" i="70" s="1"/>
  <c r="L15" i="74"/>
  <c r="M1098" i="70" s="1"/>
  <c r="K1098" i="70"/>
  <c r="S14" i="74"/>
  <c r="T1097" i="70" s="1"/>
  <c r="R14" i="74"/>
  <c r="S1097" i="70" s="1"/>
  <c r="Q14" i="74"/>
  <c r="R1097" i="70" s="1"/>
  <c r="L14" i="74"/>
  <c r="M1097" i="70" s="1"/>
  <c r="K1097" i="70"/>
  <c r="S13" i="74"/>
  <c r="T1096" i="70" s="1"/>
  <c r="R13" i="74"/>
  <c r="S1096" i="70" s="1"/>
  <c r="Q13" i="74"/>
  <c r="R1096" i="70" s="1"/>
  <c r="L13" i="74"/>
  <c r="M1096" i="70" s="1"/>
  <c r="K1096" i="70"/>
  <c r="S12" i="74"/>
  <c r="T1095" i="70" s="1"/>
  <c r="R12" i="74"/>
  <c r="S1095" i="70" s="1"/>
  <c r="Q12" i="74"/>
  <c r="R1095" i="70" s="1"/>
  <c r="L12" i="74"/>
  <c r="M1095" i="70" s="1"/>
  <c r="K1095" i="70"/>
  <c r="S11" i="74"/>
  <c r="T1094" i="70" s="1"/>
  <c r="R11" i="74"/>
  <c r="S1094" i="70" s="1"/>
  <c r="Q11" i="74"/>
  <c r="R1094" i="70" s="1"/>
  <c r="L11" i="74"/>
  <c r="M1094" i="70" s="1"/>
  <c r="K1094" i="70"/>
  <c r="S10" i="74"/>
  <c r="T1093" i="70" s="1"/>
  <c r="R10" i="74"/>
  <c r="S1093" i="70" s="1"/>
  <c r="Q10" i="74"/>
  <c r="R1093" i="70" s="1"/>
  <c r="L10" i="74"/>
  <c r="M1093" i="70" s="1"/>
  <c r="K1093" i="70"/>
  <c r="AG9" i="74"/>
  <c r="S9" i="74"/>
  <c r="T1092" i="70" s="1"/>
  <c r="R9" i="74"/>
  <c r="S1092" i="70" s="1"/>
  <c r="Q9" i="74"/>
  <c r="R1092" i="70" s="1"/>
  <c r="L9" i="74"/>
  <c r="K1092" i="70"/>
  <c r="S8" i="74"/>
  <c r="T1091" i="70" s="1"/>
  <c r="R8" i="74"/>
  <c r="S1091" i="70" s="1"/>
  <c r="Q8" i="74"/>
  <c r="R1091" i="70" s="1"/>
  <c r="K8" i="74"/>
  <c r="L1091" i="70" s="1"/>
  <c r="K1091" i="70"/>
  <c r="S7" i="74"/>
  <c r="T1090" i="70" s="1"/>
  <c r="R7" i="74"/>
  <c r="S1090" i="70" s="1"/>
  <c r="Q7" i="74"/>
  <c r="R1090" i="70" s="1"/>
  <c r="L7" i="74"/>
  <c r="K1090" i="70"/>
  <c r="S6" i="74"/>
  <c r="T1089" i="70" s="1"/>
  <c r="R6" i="74"/>
  <c r="S1089" i="70" s="1"/>
  <c r="Q6" i="74"/>
  <c r="R1089" i="70" s="1"/>
  <c r="L6" i="74"/>
  <c r="M1089" i="70" s="1"/>
  <c r="K1089" i="70"/>
  <c r="S5" i="74"/>
  <c r="T1088" i="70" s="1"/>
  <c r="R5" i="74"/>
  <c r="S1088" i="70" s="1"/>
  <c r="Q5" i="74"/>
  <c r="R1088" i="70" s="1"/>
  <c r="L5" i="74"/>
  <c r="M1088" i="70" s="1"/>
  <c r="K1088" i="70"/>
  <c r="U1" i="74"/>
  <c r="M1" i="74"/>
  <c r="I1" i="74"/>
  <c r="H1" i="74"/>
  <c r="G1" i="74"/>
  <c r="F1" i="74"/>
  <c r="N26" i="74" s="1"/>
  <c r="O1109" i="70" s="1"/>
  <c r="N7" i="74" l="1"/>
  <c r="O1090" i="70" s="1"/>
  <c r="K21" i="74"/>
  <c r="L1104" i="70" s="1"/>
  <c r="K10" i="74"/>
  <c r="L1093" i="70" s="1"/>
  <c r="K17" i="74"/>
  <c r="L1100" i="70" s="1"/>
  <c r="K26" i="74"/>
  <c r="L1109" i="70" s="1"/>
  <c r="K20" i="74"/>
  <c r="L1103" i="70" s="1"/>
  <c r="W16" i="76"/>
  <c r="W1216" i="70"/>
  <c r="W58" i="76"/>
  <c r="W1258" i="70"/>
  <c r="W46" i="76"/>
  <c r="W1246" i="70"/>
  <c r="W57" i="76"/>
  <c r="W1257" i="70"/>
  <c r="W36" i="76"/>
  <c r="W1236" i="70"/>
  <c r="W31" i="76"/>
  <c r="W1231" i="70"/>
  <c r="W59" i="76"/>
  <c r="W1259" i="70"/>
  <c r="W35" i="76"/>
  <c r="W1235" i="70"/>
  <c r="W13" i="76"/>
  <c r="W1213" i="70"/>
  <c r="W17" i="76"/>
  <c r="W1217" i="70"/>
  <c r="W47" i="76"/>
  <c r="W1247" i="70"/>
  <c r="W11" i="76"/>
  <c r="W1211" i="70"/>
  <c r="W60" i="76"/>
  <c r="W1260" i="70"/>
  <c r="W22" i="76"/>
  <c r="W1222" i="70"/>
  <c r="W28" i="76"/>
  <c r="W1228" i="70"/>
  <c r="W1205" i="70"/>
  <c r="W5" i="76"/>
  <c r="V1" i="76"/>
  <c r="W12" i="76"/>
  <c r="W1212" i="70"/>
  <c r="W50" i="76"/>
  <c r="W1250" i="70"/>
  <c r="W42" i="76"/>
  <c r="W1242" i="70"/>
  <c r="W41" i="76"/>
  <c r="W1241" i="70"/>
  <c r="W55" i="76"/>
  <c r="W1255" i="70"/>
  <c r="W51" i="76"/>
  <c r="W1251" i="70"/>
  <c r="W39" i="76"/>
  <c r="W1239" i="70"/>
  <c r="W10" i="76"/>
  <c r="W1210" i="70"/>
  <c r="W14" i="76"/>
  <c r="W1214" i="70"/>
  <c r="W21" i="76"/>
  <c r="W1221" i="70"/>
  <c r="W33" i="76"/>
  <c r="W1233" i="70"/>
  <c r="W19" i="76"/>
  <c r="W1219" i="70"/>
  <c r="W9" i="76"/>
  <c r="W1209" i="70"/>
  <c r="W30" i="76"/>
  <c r="W1230" i="70"/>
  <c r="W37" i="76"/>
  <c r="W1237" i="70"/>
  <c r="W53" i="76"/>
  <c r="W1253" i="70"/>
  <c r="W52" i="76"/>
  <c r="W1252" i="70"/>
  <c r="W27" i="76"/>
  <c r="W1227" i="70"/>
  <c r="W45" i="76"/>
  <c r="W1245" i="70"/>
  <c r="W20" i="76"/>
  <c r="W1220" i="70"/>
  <c r="W38" i="76"/>
  <c r="W1238" i="70"/>
  <c r="W48" i="76"/>
  <c r="W1248" i="70"/>
  <c r="W54" i="76"/>
  <c r="W1254" i="70"/>
  <c r="W56" i="76"/>
  <c r="W1256" i="70"/>
  <c r="W40" i="76"/>
  <c r="W1240" i="70"/>
  <c r="W23" i="76"/>
  <c r="W1223" i="70"/>
  <c r="W8" i="76"/>
  <c r="W1208" i="70"/>
  <c r="W15" i="76"/>
  <c r="W1215" i="70"/>
  <c r="W34" i="76"/>
  <c r="W1234" i="70"/>
  <c r="W18" i="76"/>
  <c r="W1218" i="70"/>
  <c r="W29" i="76"/>
  <c r="W1229" i="70"/>
  <c r="W44" i="76"/>
  <c r="W1244" i="70"/>
  <c r="W24" i="76"/>
  <c r="W1224" i="70"/>
  <c r="W43" i="76"/>
  <c r="W1243" i="70"/>
  <c r="W6" i="76"/>
  <c r="W1206" i="70"/>
  <c r="W49" i="76"/>
  <c r="W1249" i="70"/>
  <c r="W32" i="76"/>
  <c r="W1232" i="70"/>
  <c r="W25" i="76"/>
  <c r="W1225" i="70"/>
  <c r="W26" i="76"/>
  <c r="W1226" i="70"/>
  <c r="W7" i="76"/>
  <c r="W1207" i="70"/>
  <c r="K30" i="74"/>
  <c r="L1113" i="70" s="1"/>
  <c r="K42" i="74"/>
  <c r="L1125" i="70" s="1"/>
  <c r="K38" i="74"/>
  <c r="L1121" i="70" s="1"/>
  <c r="N10" i="74"/>
  <c r="O1093" i="70" s="1"/>
  <c r="K12" i="74"/>
  <c r="L1095" i="70" s="1"/>
  <c r="K15" i="74"/>
  <c r="L1098" i="70" s="1"/>
  <c r="K43" i="74"/>
  <c r="L1126" i="70" s="1"/>
  <c r="T23" i="75"/>
  <c r="Q1145" i="70"/>
  <c r="T9" i="75"/>
  <c r="Q1131" i="70"/>
  <c r="T7" i="75"/>
  <c r="Q1129" i="70"/>
  <c r="T18" i="75"/>
  <c r="Q1140" i="70"/>
  <c r="T22" i="75"/>
  <c r="Q1144" i="70"/>
  <c r="T25" i="75"/>
  <c r="Q1147" i="70"/>
  <c r="T13" i="75"/>
  <c r="Q1135" i="70"/>
  <c r="T16" i="75"/>
  <c r="Q1138" i="70"/>
  <c r="T14" i="75"/>
  <c r="Q1136" i="70"/>
  <c r="T11" i="75"/>
  <c r="Q1133" i="70"/>
  <c r="T6" i="75"/>
  <c r="Q1128" i="70"/>
  <c r="T17" i="75"/>
  <c r="Q1139" i="70"/>
  <c r="T20" i="75"/>
  <c r="Q1142" i="70"/>
  <c r="T27" i="75"/>
  <c r="Q1149" i="70"/>
  <c r="T10" i="75"/>
  <c r="Q1132" i="70"/>
  <c r="T12" i="75"/>
  <c r="Q1134" i="70"/>
  <c r="T26" i="75"/>
  <c r="Q1148" i="70"/>
  <c r="T28" i="75"/>
  <c r="Q1150" i="70"/>
  <c r="T21" i="75"/>
  <c r="Q1143" i="70"/>
  <c r="T8" i="75"/>
  <c r="Q1130" i="70"/>
  <c r="T15" i="75"/>
  <c r="Q1137" i="70"/>
  <c r="T19" i="75"/>
  <c r="Q1141" i="70"/>
  <c r="T5" i="75"/>
  <c r="Q1127" i="70"/>
  <c r="T24" i="75"/>
  <c r="Q1146" i="70"/>
  <c r="K36" i="74"/>
  <c r="L1119" i="70" s="1"/>
  <c r="M1119" i="70"/>
  <c r="K9" i="74"/>
  <c r="L1092" i="70" s="1"/>
  <c r="M1092" i="70"/>
  <c r="K6" i="74"/>
  <c r="L1089" i="70" s="1"/>
  <c r="K14" i="74"/>
  <c r="L1097" i="70" s="1"/>
  <c r="K18" i="74"/>
  <c r="L1101" i="70" s="1"/>
  <c r="K22" i="74"/>
  <c r="L1105" i="70" s="1"/>
  <c r="K39" i="74"/>
  <c r="L1122" i="70" s="1"/>
  <c r="M1122" i="70"/>
  <c r="K5" i="74"/>
  <c r="L1088" i="70" s="1"/>
  <c r="K13" i="74"/>
  <c r="L1096" i="70" s="1"/>
  <c r="N14" i="74"/>
  <c r="O1097" i="70" s="1"/>
  <c r="K25" i="74"/>
  <c r="L1108" i="70" s="1"/>
  <c r="M1108" i="70"/>
  <c r="K28" i="74"/>
  <c r="L1111" i="70" s="1"/>
  <c r="M1111" i="70"/>
  <c r="K35" i="74"/>
  <c r="L1118" i="70" s="1"/>
  <c r="M1118" i="70"/>
  <c r="K31" i="74"/>
  <c r="L1114" i="70" s="1"/>
  <c r="K41" i="74"/>
  <c r="L1124" i="70" s="1"/>
  <c r="K16" i="74"/>
  <c r="L1099" i="70" s="1"/>
  <c r="M1099" i="70"/>
  <c r="K27" i="74"/>
  <c r="L1110" i="70" s="1"/>
  <c r="M1110" i="70"/>
  <c r="K40" i="74"/>
  <c r="L1123" i="70" s="1"/>
  <c r="M1123" i="70"/>
  <c r="K32" i="74"/>
  <c r="L1115" i="70" s="1"/>
  <c r="M1115" i="70"/>
  <c r="K7" i="74"/>
  <c r="L1090" i="70" s="1"/>
  <c r="M1090" i="70"/>
  <c r="K11" i="74"/>
  <c r="L1094" i="70" s="1"/>
  <c r="K19" i="74"/>
  <c r="L1102" i="70" s="1"/>
  <c r="K23" i="74"/>
  <c r="L1106" i="70" s="1"/>
  <c r="K33" i="74"/>
  <c r="L1116" i="70" s="1"/>
  <c r="N40" i="74"/>
  <c r="O1123" i="70" s="1"/>
  <c r="L1" i="74"/>
  <c r="R1" i="74"/>
  <c r="N18" i="74"/>
  <c r="O1101" i="70" s="1"/>
  <c r="N22" i="74"/>
  <c r="O1105" i="70" s="1"/>
  <c r="N34" i="74"/>
  <c r="O1117" i="70" s="1"/>
  <c r="J1" i="74"/>
  <c r="N9" i="74"/>
  <c r="O1092" i="70" s="1"/>
  <c r="N36" i="74"/>
  <c r="O1119" i="70" s="1"/>
  <c r="N38" i="74"/>
  <c r="O1121" i="70" s="1"/>
  <c r="Q1" i="74"/>
  <c r="N24" i="74"/>
  <c r="O1107" i="70" s="1"/>
  <c r="N29" i="74"/>
  <c r="O1112" i="70" s="1"/>
  <c r="N25" i="74"/>
  <c r="O1108" i="70" s="1"/>
  <c r="N41" i="74"/>
  <c r="O1124" i="70" s="1"/>
  <c r="N37" i="74"/>
  <c r="O1120" i="70" s="1"/>
  <c r="N33" i="74"/>
  <c r="O1116" i="70" s="1"/>
  <c r="N21" i="74"/>
  <c r="O1104" i="70" s="1"/>
  <c r="N17" i="74"/>
  <c r="O1100" i="70" s="1"/>
  <c r="N13" i="74"/>
  <c r="O1096" i="70" s="1"/>
  <c r="N5" i="74"/>
  <c r="O1088" i="70" s="1"/>
  <c r="N8" i="74"/>
  <c r="O1091" i="70" s="1"/>
  <c r="N43" i="74"/>
  <c r="O1126" i="70" s="1"/>
  <c r="N39" i="74"/>
  <c r="O1122" i="70" s="1"/>
  <c r="N35" i="74"/>
  <c r="O1118" i="70" s="1"/>
  <c r="N31" i="74"/>
  <c r="O1114" i="70" s="1"/>
  <c r="N27" i="74"/>
  <c r="O1110" i="70" s="1"/>
  <c r="N23" i="74"/>
  <c r="O1106" i="70" s="1"/>
  <c r="S1" i="74"/>
  <c r="N30" i="74"/>
  <c r="O1113" i="70" s="1"/>
  <c r="N42" i="74"/>
  <c r="O1125" i="70" s="1"/>
  <c r="N6" i="74"/>
  <c r="O1089" i="70" s="1"/>
  <c r="N12" i="74"/>
  <c r="O1095" i="70" s="1"/>
  <c r="N16" i="74"/>
  <c r="O1099" i="70" s="1"/>
  <c r="N20" i="74"/>
  <c r="O1103" i="70" s="1"/>
  <c r="N28" i="74"/>
  <c r="O1111" i="70" s="1"/>
  <c r="N11" i="74"/>
  <c r="O1094" i="70" s="1"/>
  <c r="N15" i="74"/>
  <c r="O1098" i="70" s="1"/>
  <c r="N19" i="74"/>
  <c r="O1102" i="70" s="1"/>
  <c r="N32" i="74"/>
  <c r="O1115" i="70" s="1"/>
  <c r="X1249" i="70" l="1"/>
  <c r="X49" i="76"/>
  <c r="Z49" i="76"/>
  <c r="X1215" i="70"/>
  <c r="AD1215" i="70" s="1"/>
  <c r="X15" i="76"/>
  <c r="Z15" i="76"/>
  <c r="X1220" i="70"/>
  <c r="AD1220" i="70" s="1"/>
  <c r="X20" i="76"/>
  <c r="Z20" i="76"/>
  <c r="X1219" i="70"/>
  <c r="AD1219" i="70" s="1"/>
  <c r="Z19" i="76"/>
  <c r="X19" i="76"/>
  <c r="X1210" i="70"/>
  <c r="Z10" i="76"/>
  <c r="X10" i="76"/>
  <c r="X1205" i="70"/>
  <c r="AD1205" i="70" s="1"/>
  <c r="Z5" i="76"/>
  <c r="X5" i="76"/>
  <c r="W1" i="76"/>
  <c r="AE1211" i="70"/>
  <c r="AE1235" i="70"/>
  <c r="AE1257" i="70"/>
  <c r="AE1226" i="70"/>
  <c r="AE1206" i="70"/>
  <c r="AE1229" i="70"/>
  <c r="AE1208" i="70"/>
  <c r="AE1245" i="70"/>
  <c r="AE1233" i="70"/>
  <c r="AE1205" i="70"/>
  <c r="X1235" i="70"/>
  <c r="AD1235" i="70" s="1"/>
  <c r="X35" i="76"/>
  <c r="Z35" i="76"/>
  <c r="X1226" i="70"/>
  <c r="AD1226" i="70" s="1"/>
  <c r="Z26" i="76"/>
  <c r="X26" i="76"/>
  <c r="X1206" i="70"/>
  <c r="AD1206" i="70" s="1"/>
  <c r="X6" i="76"/>
  <c r="Z6" i="76"/>
  <c r="X1229" i="70"/>
  <c r="AD1229" i="70" s="1"/>
  <c r="X29" i="76"/>
  <c r="Z29" i="76"/>
  <c r="X1208" i="70"/>
  <c r="AD1208" i="70" s="1"/>
  <c r="X8" i="76"/>
  <c r="Z8" i="76"/>
  <c r="X1254" i="70"/>
  <c r="AD1254" i="70" s="1"/>
  <c r="X54" i="76"/>
  <c r="Z54" i="76"/>
  <c r="X1245" i="70"/>
  <c r="AD1245" i="70" s="1"/>
  <c r="X45" i="76"/>
  <c r="Z45" i="76"/>
  <c r="X1237" i="70"/>
  <c r="X37" i="76"/>
  <c r="Z37" i="76"/>
  <c r="X1233" i="70"/>
  <c r="AD1233" i="70" s="1"/>
  <c r="X33" i="76"/>
  <c r="Z33" i="76"/>
  <c r="X1239" i="70"/>
  <c r="AD1239" i="70" s="1"/>
  <c r="X39" i="76"/>
  <c r="Z39" i="76"/>
  <c r="X1242" i="70"/>
  <c r="AD1242" i="70" s="1"/>
  <c r="Z42" i="76"/>
  <c r="X42" i="76"/>
  <c r="AE1228" i="70"/>
  <c r="AE1247" i="70"/>
  <c r="AE1259" i="70"/>
  <c r="AE1246" i="70"/>
  <c r="X1207" i="70"/>
  <c r="Z7" i="76"/>
  <c r="X7" i="76"/>
  <c r="X1244" i="70"/>
  <c r="X44" i="76"/>
  <c r="Z44" i="76"/>
  <c r="X1256" i="70"/>
  <c r="X56" i="76"/>
  <c r="Z56" i="76"/>
  <c r="X1253" i="70"/>
  <c r="AD1253" i="70" s="1"/>
  <c r="X53" i="76"/>
  <c r="Z53" i="76"/>
  <c r="X1241" i="70"/>
  <c r="Z41" i="76"/>
  <c r="X41" i="76"/>
  <c r="AE1254" i="70"/>
  <c r="AE1237" i="70"/>
  <c r="AD1237" i="70"/>
  <c r="AE1239" i="70"/>
  <c r="AE1242" i="70"/>
  <c r="X1211" i="70"/>
  <c r="AD1211" i="70" s="1"/>
  <c r="X11" i="76"/>
  <c r="Z11" i="76"/>
  <c r="X1257" i="70"/>
  <c r="AD1257" i="70" s="1"/>
  <c r="X57" i="76"/>
  <c r="Z57" i="76"/>
  <c r="AE1225" i="70"/>
  <c r="AE1243" i="70"/>
  <c r="AE1218" i="70"/>
  <c r="AE1223" i="70"/>
  <c r="AE1248" i="70"/>
  <c r="AE1227" i="70"/>
  <c r="AE1230" i="70"/>
  <c r="AE1221" i="70"/>
  <c r="AE1251" i="70"/>
  <c r="AE1250" i="70"/>
  <c r="X1228" i="70"/>
  <c r="AD1228" i="70" s="1"/>
  <c r="Z28" i="76"/>
  <c r="X28" i="76"/>
  <c r="X1247" i="70"/>
  <c r="AD1247" i="70" s="1"/>
  <c r="Z47" i="76"/>
  <c r="X47" i="76"/>
  <c r="X1259" i="70"/>
  <c r="AD1259" i="70" s="1"/>
  <c r="X59" i="76"/>
  <c r="Z59" i="76"/>
  <c r="X1246" i="70"/>
  <c r="AD1246" i="70" s="1"/>
  <c r="Z46" i="76"/>
  <c r="X46" i="76"/>
  <c r="X1225" i="70"/>
  <c r="AD1225" i="70" s="1"/>
  <c r="Z25" i="76"/>
  <c r="X25" i="76"/>
  <c r="X1223" i="70"/>
  <c r="AD1223" i="70" s="1"/>
  <c r="X23" i="76"/>
  <c r="Z23" i="76"/>
  <c r="X1227" i="70"/>
  <c r="AD1227" i="70" s="1"/>
  <c r="Z27" i="76"/>
  <c r="X27" i="76"/>
  <c r="X1221" i="70"/>
  <c r="AD1221" i="70" s="1"/>
  <c r="X21" i="76"/>
  <c r="Z21" i="76"/>
  <c r="X1250" i="70"/>
  <c r="AD1250" i="70" s="1"/>
  <c r="X50" i="76"/>
  <c r="Z50" i="76"/>
  <c r="AE1217" i="70"/>
  <c r="AE1231" i="70"/>
  <c r="AE1234" i="70"/>
  <c r="AE1255" i="70"/>
  <c r="X1234" i="70"/>
  <c r="AD1234" i="70" s="1"/>
  <c r="Z34" i="76"/>
  <c r="X34" i="76"/>
  <c r="X1238" i="70"/>
  <c r="AD1238" i="70" s="1"/>
  <c r="Z38" i="76"/>
  <c r="X38" i="76"/>
  <c r="X1209" i="70"/>
  <c r="AD1209" i="70" s="1"/>
  <c r="X9" i="76"/>
  <c r="Z9" i="76"/>
  <c r="X1214" i="70"/>
  <c r="Z14" i="76"/>
  <c r="X14" i="76"/>
  <c r="X1212" i="70"/>
  <c r="AD1212" i="70" s="1"/>
  <c r="X12" i="76"/>
  <c r="Z12" i="76"/>
  <c r="AE1260" i="70"/>
  <c r="AE1213" i="70"/>
  <c r="AE1236" i="70"/>
  <c r="AE1216" i="70"/>
  <c r="X1243" i="70"/>
  <c r="AD1243" i="70" s="1"/>
  <c r="Z43" i="76"/>
  <c r="X43" i="76"/>
  <c r="X1218" i="70"/>
  <c r="AD1218" i="70" s="1"/>
  <c r="X18" i="76"/>
  <c r="Z18" i="76"/>
  <c r="X1248" i="70"/>
  <c r="AD1248" i="70" s="1"/>
  <c r="Z48" i="76"/>
  <c r="X48" i="76"/>
  <c r="X1230" i="70"/>
  <c r="AD1230" i="70" s="1"/>
  <c r="X30" i="76"/>
  <c r="Z30" i="76"/>
  <c r="X1251" i="70"/>
  <c r="AD1251" i="70" s="1"/>
  <c r="Z51" i="76"/>
  <c r="X51" i="76"/>
  <c r="AE1222" i="70"/>
  <c r="AE1258" i="70"/>
  <c r="AE1232" i="70"/>
  <c r="AE1224" i="70"/>
  <c r="AE1240" i="70"/>
  <c r="AE1238" i="70"/>
  <c r="AE1252" i="70"/>
  <c r="AE1209" i="70"/>
  <c r="AE1214" i="70"/>
  <c r="AD1214" i="70"/>
  <c r="AE1212" i="70"/>
  <c r="X1222" i="70"/>
  <c r="AD1222" i="70" s="1"/>
  <c r="Z22" i="76"/>
  <c r="X22" i="76"/>
  <c r="X1217" i="70"/>
  <c r="AD1217" i="70" s="1"/>
  <c r="Z17" i="76"/>
  <c r="X17" i="76"/>
  <c r="X1231" i="70"/>
  <c r="AD1231" i="70" s="1"/>
  <c r="X31" i="76"/>
  <c r="Z31" i="76"/>
  <c r="X1258" i="70"/>
  <c r="AD1258" i="70" s="1"/>
  <c r="Z58" i="76"/>
  <c r="X58" i="76"/>
  <c r="X1232" i="70"/>
  <c r="AD1232" i="70" s="1"/>
  <c r="X32" i="76"/>
  <c r="Z32" i="76"/>
  <c r="X1224" i="70"/>
  <c r="AD1224" i="70" s="1"/>
  <c r="X24" i="76"/>
  <c r="Z24" i="76"/>
  <c r="X1240" i="70"/>
  <c r="AD1240" i="70" s="1"/>
  <c r="Z40" i="76"/>
  <c r="X40" i="76"/>
  <c r="X1252" i="70"/>
  <c r="AD1252" i="70" s="1"/>
  <c r="X52" i="76"/>
  <c r="Z52" i="76"/>
  <c r="X1255" i="70"/>
  <c r="AD1255" i="70" s="1"/>
  <c r="X55" i="76"/>
  <c r="Z55" i="76"/>
  <c r="AE1207" i="70"/>
  <c r="AD1207" i="70"/>
  <c r="AE1249" i="70"/>
  <c r="AD1249" i="70"/>
  <c r="AE1244" i="70"/>
  <c r="AD1244" i="70"/>
  <c r="AE1215" i="70"/>
  <c r="AE1256" i="70"/>
  <c r="AD1256" i="70"/>
  <c r="AE1220" i="70"/>
  <c r="AE1253" i="70"/>
  <c r="AE1219" i="70"/>
  <c r="AE1210" i="70"/>
  <c r="AD1210" i="70"/>
  <c r="AE1241" i="70"/>
  <c r="AD1241" i="70"/>
  <c r="X1260" i="70"/>
  <c r="AD1260" i="70" s="1"/>
  <c r="Z60" i="76"/>
  <c r="X60" i="76"/>
  <c r="X1213" i="70"/>
  <c r="AD1213" i="70" s="1"/>
  <c r="Z13" i="76"/>
  <c r="X13" i="76"/>
  <c r="X1236" i="70"/>
  <c r="AD1236" i="70" s="1"/>
  <c r="X36" i="76"/>
  <c r="Z36" i="76"/>
  <c r="X1216" i="70"/>
  <c r="AD1216" i="70" s="1"/>
  <c r="X16" i="76"/>
  <c r="Z16" i="76"/>
  <c r="V24" i="75"/>
  <c r="U1146" i="70"/>
  <c r="V8" i="75"/>
  <c r="U1130" i="70"/>
  <c r="V12" i="75"/>
  <c r="U1134" i="70"/>
  <c r="V17" i="75"/>
  <c r="U1139" i="70"/>
  <c r="V16" i="75"/>
  <c r="U1138" i="70"/>
  <c r="V18" i="75"/>
  <c r="U1140" i="70"/>
  <c r="U1127" i="70"/>
  <c r="V5" i="75"/>
  <c r="T1" i="75"/>
  <c r="V21" i="75"/>
  <c r="U1143" i="70"/>
  <c r="V10" i="75"/>
  <c r="U1132" i="70"/>
  <c r="V6" i="75"/>
  <c r="U1128" i="70"/>
  <c r="V13" i="75"/>
  <c r="U1135" i="70"/>
  <c r="V7" i="75"/>
  <c r="U1129" i="70"/>
  <c r="V19" i="75"/>
  <c r="U1141" i="70"/>
  <c r="V28" i="75"/>
  <c r="U1150" i="70"/>
  <c r="V27" i="75"/>
  <c r="U1149" i="70"/>
  <c r="V11" i="75"/>
  <c r="U1133" i="70"/>
  <c r="V25" i="75"/>
  <c r="U1147" i="70"/>
  <c r="V9" i="75"/>
  <c r="U1131" i="70"/>
  <c r="V15" i="75"/>
  <c r="U1137" i="70"/>
  <c r="V26" i="75"/>
  <c r="U1148" i="70"/>
  <c r="V20" i="75"/>
  <c r="U1142" i="70"/>
  <c r="V14" i="75"/>
  <c r="U1136" i="70"/>
  <c r="V22" i="75"/>
  <c r="U1144" i="70"/>
  <c r="V23" i="75"/>
  <c r="U1145" i="70"/>
  <c r="K1" i="74"/>
  <c r="O41" i="74"/>
  <c r="O37" i="74"/>
  <c r="O33" i="74"/>
  <c r="O29" i="74"/>
  <c r="O25" i="74"/>
  <c r="O21" i="74"/>
  <c r="O17" i="74"/>
  <c r="O13" i="74"/>
  <c r="O5" i="74"/>
  <c r="P1088" i="70" s="1"/>
  <c r="O9" i="74"/>
  <c r="N1" i="74"/>
  <c r="O40" i="74"/>
  <c r="O43" i="74"/>
  <c r="O39" i="74"/>
  <c r="O35" i="74"/>
  <c r="O31" i="74"/>
  <c r="O27" i="74"/>
  <c r="O23" i="74"/>
  <c r="O19" i="74"/>
  <c r="O15" i="74"/>
  <c r="O11" i="74"/>
  <c r="O7" i="74"/>
  <c r="O42" i="74"/>
  <c r="O30" i="74"/>
  <c r="O26" i="74"/>
  <c r="O28" i="74"/>
  <c r="O20" i="74"/>
  <c r="O16" i="74"/>
  <c r="O12" i="74"/>
  <c r="O8" i="74"/>
  <c r="O24" i="74"/>
  <c r="O22" i="74"/>
  <c r="O32" i="74"/>
  <c r="O38" i="74"/>
  <c r="O36" i="74"/>
  <c r="O6" i="74"/>
  <c r="O34" i="74"/>
  <c r="O14" i="74"/>
  <c r="O10" i="74"/>
  <c r="O18" i="74"/>
  <c r="Y1255" i="70" l="1"/>
  <c r="Y55" i="76"/>
  <c r="Z1255" i="70" s="1"/>
  <c r="AB55" i="76"/>
  <c r="AC1255" i="70" s="1"/>
  <c r="Y1242" i="70"/>
  <c r="AB42" i="76"/>
  <c r="AC1242" i="70" s="1"/>
  <c r="Y42" i="76"/>
  <c r="Z1242" i="70" s="1"/>
  <c r="AA1206" i="70"/>
  <c r="AA6" i="76"/>
  <c r="AB1206" i="70" s="1"/>
  <c r="AA1260" i="70"/>
  <c r="AA60" i="76"/>
  <c r="AB1260" i="70" s="1"/>
  <c r="AA1222" i="70"/>
  <c r="AA22" i="76"/>
  <c r="AB1222" i="70" s="1"/>
  <c r="Y1218" i="70"/>
  <c r="AB18" i="76"/>
  <c r="AC1218" i="70" s="1"/>
  <c r="Y18" i="76"/>
  <c r="Z1218" i="70" s="1"/>
  <c r="Y1254" i="70"/>
  <c r="AB54" i="76"/>
  <c r="AC1254" i="70" s="1"/>
  <c r="Y54" i="76"/>
  <c r="Z1254" i="70" s="1"/>
  <c r="Y1220" i="70"/>
  <c r="Y20" i="76"/>
  <c r="Z1220" i="70" s="1"/>
  <c r="AB20" i="76"/>
  <c r="AC1220" i="70" s="1"/>
  <c r="Y1224" i="70"/>
  <c r="AB24" i="76"/>
  <c r="AC1224" i="70" s="1"/>
  <c r="Y24" i="76"/>
  <c r="Z1224" i="70" s="1"/>
  <c r="AA31" i="76"/>
  <c r="AB1231" i="70" s="1"/>
  <c r="AA1231" i="70"/>
  <c r="AA30" i="76"/>
  <c r="AB1230" i="70" s="1"/>
  <c r="AA1230" i="70"/>
  <c r="AA1214" i="70"/>
  <c r="AA14" i="76"/>
  <c r="AB1214" i="70" s="1"/>
  <c r="Y1234" i="70"/>
  <c r="AB34" i="76"/>
  <c r="AC1234" i="70" s="1"/>
  <c r="Y34" i="76"/>
  <c r="Z1234" i="70" s="1"/>
  <c r="AA25" i="76"/>
  <c r="AB1225" i="70" s="1"/>
  <c r="AA1225" i="70"/>
  <c r="Y1247" i="70"/>
  <c r="AB47" i="76"/>
  <c r="AC1247" i="70" s="1"/>
  <c r="Y47" i="76"/>
  <c r="Z1247" i="70" s="1"/>
  <c r="Y1241" i="70"/>
  <c r="Y41" i="76"/>
  <c r="Z1241" i="70" s="1"/>
  <c r="AB41" i="76"/>
  <c r="AC1241" i="70" s="1"/>
  <c r="AA42" i="76"/>
  <c r="AB1242" i="70" s="1"/>
  <c r="AA1242" i="70"/>
  <c r="AA37" i="76"/>
  <c r="AB1237" i="70" s="1"/>
  <c r="AA1237" i="70"/>
  <c r="Y1206" i="70"/>
  <c r="Y6" i="76"/>
  <c r="Z1206" i="70" s="1"/>
  <c r="AB6" i="76"/>
  <c r="AC1206" i="70" s="1"/>
  <c r="Y1210" i="70"/>
  <c r="AB10" i="76"/>
  <c r="AC1210" i="70" s="1"/>
  <c r="Y10" i="76"/>
  <c r="Z1210" i="70" s="1"/>
  <c r="AA36" i="76"/>
  <c r="AB1236" i="70" s="1"/>
  <c r="AA1236" i="70"/>
  <c r="AA1252" i="70"/>
  <c r="AA52" i="76"/>
  <c r="AB1252" i="70" s="1"/>
  <c r="Y1231" i="70"/>
  <c r="AB31" i="76"/>
  <c r="AC1231" i="70" s="1"/>
  <c r="Y31" i="76"/>
  <c r="Z1231" i="70" s="1"/>
  <c r="Y1230" i="70"/>
  <c r="Y30" i="76"/>
  <c r="Z1230" i="70" s="1"/>
  <c r="AB30" i="76"/>
  <c r="AC1230" i="70" s="1"/>
  <c r="Y1243" i="70"/>
  <c r="Y43" i="76"/>
  <c r="Z1243" i="70" s="1"/>
  <c r="AB43" i="76"/>
  <c r="AC1243" i="70" s="1"/>
  <c r="AA1234" i="70"/>
  <c r="AA34" i="76"/>
  <c r="AB1234" i="70" s="1"/>
  <c r="Y1227" i="70"/>
  <c r="AB27" i="76"/>
  <c r="AC1227" i="70" s="1"/>
  <c r="Y27" i="76"/>
  <c r="Z1227" i="70" s="1"/>
  <c r="AA1247" i="70"/>
  <c r="AA47" i="76"/>
  <c r="AB1247" i="70" s="1"/>
  <c r="AA41" i="76"/>
  <c r="AB1241" i="70" s="1"/>
  <c r="AA1241" i="70"/>
  <c r="AA44" i="76"/>
  <c r="AB1244" i="70" s="1"/>
  <c r="AA1244" i="70"/>
  <c r="Y1237" i="70"/>
  <c r="Y37" i="76"/>
  <c r="Z1237" i="70" s="1"/>
  <c r="AB37" i="76"/>
  <c r="AC1237" i="70" s="1"/>
  <c r="AA8" i="76"/>
  <c r="AB1208" i="70" s="1"/>
  <c r="AA1208" i="70"/>
  <c r="AA10" i="76"/>
  <c r="AB1210" i="70" s="1"/>
  <c r="AA1210" i="70"/>
  <c r="AA15" i="76"/>
  <c r="AB1215" i="70" s="1"/>
  <c r="AA1215" i="70"/>
  <c r="Y1236" i="70"/>
  <c r="AB36" i="76"/>
  <c r="AC1236" i="70" s="1"/>
  <c r="Y36" i="76"/>
  <c r="Z1236" i="70" s="1"/>
  <c r="Y1252" i="70"/>
  <c r="AB52" i="76"/>
  <c r="AC1252" i="70" s="1"/>
  <c r="Y52" i="76"/>
  <c r="Z1252" i="70" s="1"/>
  <c r="AA1232" i="70"/>
  <c r="AA32" i="76"/>
  <c r="AB1232" i="70" s="1"/>
  <c r="AA43" i="76"/>
  <c r="AB1243" i="70" s="1"/>
  <c r="AA1243" i="70"/>
  <c r="AA9" i="76"/>
  <c r="AB1209" i="70" s="1"/>
  <c r="AA1209" i="70"/>
  <c r="AA27" i="76"/>
  <c r="AB1227" i="70" s="1"/>
  <c r="AA1227" i="70"/>
  <c r="Y1246" i="70"/>
  <c r="AB46" i="76"/>
  <c r="AC1246" i="70" s="1"/>
  <c r="Y46" i="76"/>
  <c r="Z1246" i="70" s="1"/>
  <c r="AA57" i="76"/>
  <c r="AB1257" i="70" s="1"/>
  <c r="AA1257" i="70"/>
  <c r="Y1244" i="70"/>
  <c r="AB44" i="76"/>
  <c r="AC1244" i="70" s="1"/>
  <c r="Y44" i="76"/>
  <c r="Z1244" i="70" s="1"/>
  <c r="AA39" i="76"/>
  <c r="AB1239" i="70" s="1"/>
  <c r="AA1239" i="70"/>
  <c r="Y1208" i="70"/>
  <c r="AB8" i="76"/>
  <c r="AC1208" i="70" s="1"/>
  <c r="Y8" i="76"/>
  <c r="Z1208" i="70" s="1"/>
  <c r="Y1226" i="70"/>
  <c r="AB26" i="76"/>
  <c r="AC1226" i="70" s="1"/>
  <c r="Y26" i="76"/>
  <c r="Z1226" i="70" s="1"/>
  <c r="Y1215" i="70"/>
  <c r="AB15" i="76"/>
  <c r="AC1215" i="70" s="1"/>
  <c r="Y15" i="76"/>
  <c r="Z1215" i="70" s="1"/>
  <c r="Y1260" i="70"/>
  <c r="Y60" i="76"/>
  <c r="Z1260" i="70" s="1"/>
  <c r="AB60" i="76"/>
  <c r="AC1260" i="70" s="1"/>
  <c r="Y1221" i="70"/>
  <c r="AB21" i="76"/>
  <c r="AC1221" i="70" s="1"/>
  <c r="Y21" i="76"/>
  <c r="Z1221" i="70" s="1"/>
  <c r="Y1232" i="70"/>
  <c r="Y32" i="76"/>
  <c r="Z1232" i="70" s="1"/>
  <c r="AB32" i="76"/>
  <c r="AC1232" i="70" s="1"/>
  <c r="AA50" i="76"/>
  <c r="AB1250" i="70" s="1"/>
  <c r="AA1250" i="70"/>
  <c r="Y1228" i="70"/>
  <c r="AB28" i="76"/>
  <c r="AC1228" i="70" s="1"/>
  <c r="Y28" i="76"/>
  <c r="Z1228" i="70" s="1"/>
  <c r="Y1257" i="70"/>
  <c r="AB57" i="76"/>
  <c r="AC1257" i="70" s="1"/>
  <c r="Y57" i="76"/>
  <c r="Z1257" i="70" s="1"/>
  <c r="Y1239" i="70"/>
  <c r="AB39" i="76"/>
  <c r="AC1239" i="70" s="1"/>
  <c r="Y39" i="76"/>
  <c r="Z1239" i="70" s="1"/>
  <c r="AA45" i="76"/>
  <c r="AB1245" i="70" s="1"/>
  <c r="AA1245" i="70"/>
  <c r="AA26" i="76"/>
  <c r="AB1226" i="70" s="1"/>
  <c r="AA1226" i="70"/>
  <c r="Y1219" i="70"/>
  <c r="AB19" i="76"/>
  <c r="AC1219" i="70" s="1"/>
  <c r="Y19" i="76"/>
  <c r="Z1219" i="70" s="1"/>
  <c r="Y1216" i="70"/>
  <c r="AB16" i="76"/>
  <c r="AC1216" i="70" s="1"/>
  <c r="Y16" i="76"/>
  <c r="Z1216" i="70" s="1"/>
  <c r="AA24" i="76"/>
  <c r="AB1224" i="70" s="1"/>
  <c r="AA1224" i="70"/>
  <c r="Y1214" i="70"/>
  <c r="AB14" i="76"/>
  <c r="AC1214" i="70" s="1"/>
  <c r="Y14" i="76"/>
  <c r="Z1214" i="70" s="1"/>
  <c r="AA1212" i="70"/>
  <c r="AA12" i="76"/>
  <c r="AB1212" i="70" s="1"/>
  <c r="AA1228" i="70"/>
  <c r="AA28" i="76"/>
  <c r="AB1228" i="70" s="1"/>
  <c r="Y1245" i="70"/>
  <c r="Y45" i="76"/>
  <c r="Z1245" i="70" s="1"/>
  <c r="AB45" i="76"/>
  <c r="AC1245" i="70" s="1"/>
  <c r="Y1225" i="70"/>
  <c r="Y25" i="76"/>
  <c r="Z1225" i="70" s="1"/>
  <c r="AB25" i="76"/>
  <c r="AC1225" i="70" s="1"/>
  <c r="Y1209" i="70"/>
  <c r="Y9" i="76"/>
  <c r="Z1209" i="70" s="1"/>
  <c r="AB9" i="76"/>
  <c r="AC1209" i="70" s="1"/>
  <c r="Y1256" i="70"/>
  <c r="Y56" i="76"/>
  <c r="Z1256" i="70" s="1"/>
  <c r="AB56" i="76"/>
  <c r="AC1256" i="70" s="1"/>
  <c r="Y1217" i="70"/>
  <c r="AB17" i="76"/>
  <c r="AC1217" i="70" s="1"/>
  <c r="Y17" i="76"/>
  <c r="Z1217" i="70" s="1"/>
  <c r="Y1248" i="70"/>
  <c r="AB48" i="76"/>
  <c r="AC1248" i="70" s="1"/>
  <c r="Y48" i="76"/>
  <c r="Z1248" i="70" s="1"/>
  <c r="AA46" i="76"/>
  <c r="AB1246" i="70" s="1"/>
  <c r="AA1246" i="70"/>
  <c r="AA53" i="76"/>
  <c r="AB1253" i="70" s="1"/>
  <c r="AA1253" i="70"/>
  <c r="Y1213" i="70"/>
  <c r="AB13" i="76"/>
  <c r="AC1213" i="70" s="1"/>
  <c r="Y13" i="76"/>
  <c r="Z1213" i="70" s="1"/>
  <c r="Y1240" i="70"/>
  <c r="Y40" i="76"/>
  <c r="Z1240" i="70" s="1"/>
  <c r="AB40" i="76"/>
  <c r="AC1240" i="70" s="1"/>
  <c r="AA17" i="76"/>
  <c r="AB1217" i="70" s="1"/>
  <c r="AA1217" i="70"/>
  <c r="AA48" i="76"/>
  <c r="AB1248" i="70" s="1"/>
  <c r="AA1248" i="70"/>
  <c r="Y1250" i="70"/>
  <c r="Y50" i="76"/>
  <c r="Z1250" i="70" s="1"/>
  <c r="AB50" i="76"/>
  <c r="AC1250" i="70" s="1"/>
  <c r="AA23" i="76"/>
  <c r="AB1223" i="70" s="1"/>
  <c r="AA1223" i="70"/>
  <c r="Y1253" i="70"/>
  <c r="AB53" i="76"/>
  <c r="AC1253" i="70" s="1"/>
  <c r="Y53" i="76"/>
  <c r="Z1253" i="70" s="1"/>
  <c r="Y1207" i="70"/>
  <c r="AB7" i="76"/>
  <c r="AC1207" i="70" s="1"/>
  <c r="Y7" i="76"/>
  <c r="Z1207" i="70" s="1"/>
  <c r="AA29" i="76"/>
  <c r="AB1229" i="70" s="1"/>
  <c r="AA1229" i="70"/>
  <c r="AA19" i="76"/>
  <c r="AB1219" i="70" s="1"/>
  <c r="AA1219" i="70"/>
  <c r="AA49" i="76"/>
  <c r="AB1249" i="70" s="1"/>
  <c r="AA1249" i="70"/>
  <c r="AA13" i="76"/>
  <c r="AB1213" i="70" s="1"/>
  <c r="AA1213" i="70"/>
  <c r="AA40" i="76"/>
  <c r="AB1240" i="70" s="1"/>
  <c r="AA1240" i="70"/>
  <c r="Y1258" i="70"/>
  <c r="AB58" i="76"/>
  <c r="AC1258" i="70" s="1"/>
  <c r="Y58" i="76"/>
  <c r="Z1258" i="70" s="1"/>
  <c r="Y1251" i="70"/>
  <c r="AB51" i="76"/>
  <c r="AC1251" i="70" s="1"/>
  <c r="Y51" i="76"/>
  <c r="Z1251" i="70" s="1"/>
  <c r="Y1212" i="70"/>
  <c r="Y12" i="76"/>
  <c r="Z1212" i="70" s="1"/>
  <c r="AB12" i="76"/>
  <c r="AC1212" i="70" s="1"/>
  <c r="Y1238" i="70"/>
  <c r="Y38" i="76"/>
  <c r="Z1238" i="70" s="1"/>
  <c r="AB38" i="76"/>
  <c r="AC1238" i="70" s="1"/>
  <c r="Y1223" i="70"/>
  <c r="AB23" i="76"/>
  <c r="AC1223" i="70" s="1"/>
  <c r="Y23" i="76"/>
  <c r="Z1223" i="70" s="1"/>
  <c r="AA59" i="76"/>
  <c r="AB1259" i="70" s="1"/>
  <c r="AA1259" i="70"/>
  <c r="AA11" i="76"/>
  <c r="AB1211" i="70" s="1"/>
  <c r="AA1211" i="70"/>
  <c r="AA1207" i="70"/>
  <c r="AA7" i="76"/>
  <c r="AB1207" i="70" s="1"/>
  <c r="AA33" i="76"/>
  <c r="AB1233" i="70" s="1"/>
  <c r="AA1233" i="70"/>
  <c r="Y1229" i="70"/>
  <c r="AB29" i="76"/>
  <c r="AC1229" i="70" s="1"/>
  <c r="Y29" i="76"/>
  <c r="Z1229" i="70" s="1"/>
  <c r="AA35" i="76"/>
  <c r="AB1235" i="70" s="1"/>
  <c r="AA1235" i="70"/>
  <c r="Y1205" i="70"/>
  <c r="Y5" i="76"/>
  <c r="X1" i="76"/>
  <c r="AB5" i="76"/>
  <c r="AC1205" i="70" s="1"/>
  <c r="Y1249" i="70"/>
  <c r="Y49" i="76"/>
  <c r="Z1249" i="70" s="1"/>
  <c r="AB49" i="76"/>
  <c r="AC1249" i="70" s="1"/>
  <c r="AA16" i="76"/>
  <c r="AB1216" i="70" s="1"/>
  <c r="AA1216" i="70"/>
  <c r="AA55" i="76"/>
  <c r="AB1255" i="70" s="1"/>
  <c r="AA1255" i="70"/>
  <c r="AA58" i="76"/>
  <c r="AB1258" i="70" s="1"/>
  <c r="AA1258" i="70"/>
  <c r="Y1222" i="70"/>
  <c r="Y22" i="76"/>
  <c r="Z1222" i="70" s="1"/>
  <c r="AB22" i="76"/>
  <c r="AC1222" i="70" s="1"/>
  <c r="AA51" i="76"/>
  <c r="AB1251" i="70" s="1"/>
  <c r="AA1251" i="70"/>
  <c r="AA18" i="76"/>
  <c r="AB1218" i="70" s="1"/>
  <c r="AA1218" i="70"/>
  <c r="AA1238" i="70"/>
  <c r="AA38" i="76"/>
  <c r="AB1238" i="70" s="1"/>
  <c r="AA21" i="76"/>
  <c r="AB1221" i="70" s="1"/>
  <c r="AA1221" i="70"/>
  <c r="Y1259" i="70"/>
  <c r="AB59" i="76"/>
  <c r="AC1259" i="70" s="1"/>
  <c r="Y59" i="76"/>
  <c r="Z1259" i="70" s="1"/>
  <c r="Y1211" i="70"/>
  <c r="AB11" i="76"/>
  <c r="AC1211" i="70" s="1"/>
  <c r="Y11" i="76"/>
  <c r="Z1211" i="70" s="1"/>
  <c r="AA56" i="76"/>
  <c r="AB1256" i="70" s="1"/>
  <c r="AA1256" i="70"/>
  <c r="Y1233" i="70"/>
  <c r="Y33" i="76"/>
  <c r="Z1233" i="70" s="1"/>
  <c r="AB33" i="76"/>
  <c r="AC1233" i="70" s="1"/>
  <c r="AA1254" i="70"/>
  <c r="AA54" i="76"/>
  <c r="AB1254" i="70" s="1"/>
  <c r="Y1235" i="70"/>
  <c r="Y35" i="76"/>
  <c r="Z1235" i="70" s="1"/>
  <c r="AB35" i="76"/>
  <c r="AC1235" i="70" s="1"/>
  <c r="AA5" i="76"/>
  <c r="AB1205" i="70" s="1"/>
  <c r="AA1205" i="70"/>
  <c r="AA1220" i="70"/>
  <c r="AA20" i="76"/>
  <c r="AB1220" i="70" s="1"/>
  <c r="W23" i="75"/>
  <c r="W1145" i="70"/>
  <c r="AE1145" i="70" s="1"/>
  <c r="W26" i="75"/>
  <c r="W1148" i="70"/>
  <c r="AE1148" i="70" s="1"/>
  <c r="W1127" i="70"/>
  <c r="AE1127" i="70" s="1"/>
  <c r="V1" i="75"/>
  <c r="W5" i="75"/>
  <c r="W21" i="75"/>
  <c r="W1143" i="70"/>
  <c r="AE1143" i="70" s="1"/>
  <c r="W15" i="75"/>
  <c r="W1137" i="70"/>
  <c r="AE1137" i="70" s="1"/>
  <c r="W12" i="75"/>
  <c r="W1134" i="70"/>
  <c r="AE1134" i="70" s="1"/>
  <c r="W18" i="75"/>
  <c r="W1140" i="70"/>
  <c r="AE1140" i="70" s="1"/>
  <c r="W7" i="75"/>
  <c r="W1129" i="70"/>
  <c r="AE1129" i="70" s="1"/>
  <c r="W22" i="75"/>
  <c r="W1144" i="70"/>
  <c r="AE1144" i="70" s="1"/>
  <c r="W13" i="75"/>
  <c r="W1135" i="70"/>
  <c r="AE1135" i="70" s="1"/>
  <c r="W14" i="75"/>
  <c r="W1136" i="70"/>
  <c r="AE1136" i="70" s="1"/>
  <c r="W28" i="75"/>
  <c r="W1150" i="70"/>
  <c r="AE1150" i="70" s="1"/>
  <c r="W19" i="75"/>
  <c r="W1141" i="70"/>
  <c r="AE1141" i="70" s="1"/>
  <c r="W11" i="75"/>
  <c r="W1133" i="70"/>
  <c r="AE1133" i="70" s="1"/>
  <c r="W17" i="75"/>
  <c r="W1139" i="70"/>
  <c r="AE1139" i="70" s="1"/>
  <c r="W27" i="75"/>
  <c r="W1149" i="70"/>
  <c r="AE1149" i="70" s="1"/>
  <c r="W9" i="75"/>
  <c r="W1131" i="70"/>
  <c r="AE1131" i="70" s="1"/>
  <c r="W6" i="75"/>
  <c r="W1128" i="70"/>
  <c r="AE1128" i="70" s="1"/>
  <c r="W8" i="75"/>
  <c r="W1130" i="70"/>
  <c r="AE1130" i="70" s="1"/>
  <c r="W20" i="75"/>
  <c r="W1142" i="70"/>
  <c r="AE1142" i="70" s="1"/>
  <c r="W25" i="75"/>
  <c r="W1147" i="70"/>
  <c r="AE1147" i="70" s="1"/>
  <c r="W10" i="75"/>
  <c r="W1132" i="70"/>
  <c r="AE1132" i="70" s="1"/>
  <c r="W16" i="75"/>
  <c r="W1138" i="70"/>
  <c r="AE1138" i="70" s="1"/>
  <c r="W24" i="75"/>
  <c r="W1146" i="70"/>
  <c r="AE1146" i="70" s="1"/>
  <c r="P23" i="74"/>
  <c r="P1106" i="70"/>
  <c r="P28" i="74"/>
  <c r="P1111" i="70"/>
  <c r="P26" i="74"/>
  <c r="P1109" i="70"/>
  <c r="P22" i="74"/>
  <c r="P1105" i="70"/>
  <c r="P8" i="74"/>
  <c r="P1091" i="70"/>
  <c r="P38" i="74"/>
  <c r="P1121" i="70"/>
  <c r="P32" i="74"/>
  <c r="P1115" i="70"/>
  <c r="P41" i="74"/>
  <c r="P1124" i="70"/>
  <c r="P31" i="74"/>
  <c r="P1114" i="70"/>
  <c r="P42" i="74"/>
  <c r="P1125" i="70"/>
  <c r="P14" i="74"/>
  <c r="P1097" i="70"/>
  <c r="P34" i="74"/>
  <c r="P1117" i="70"/>
  <c r="P25" i="74"/>
  <c r="P1108" i="70"/>
  <c r="P37" i="74"/>
  <c r="P1120" i="70"/>
  <c r="P27" i="74"/>
  <c r="P1110" i="70"/>
  <c r="P18" i="74"/>
  <c r="P1101" i="70"/>
  <c r="P13" i="74"/>
  <c r="P1096" i="70"/>
  <c r="P24" i="74"/>
  <c r="P1107" i="70"/>
  <c r="P17" i="74"/>
  <c r="P1100" i="70"/>
  <c r="P7" i="74"/>
  <c r="P1090" i="70"/>
  <c r="P21" i="74"/>
  <c r="P1104" i="70"/>
  <c r="P43" i="74"/>
  <c r="P1126" i="70"/>
  <c r="P6" i="74"/>
  <c r="P1089" i="70"/>
  <c r="P15" i="74"/>
  <c r="P1098" i="70"/>
  <c r="P29" i="74"/>
  <c r="P1112" i="70"/>
  <c r="P9" i="74"/>
  <c r="P1092" i="70"/>
  <c r="P30" i="74"/>
  <c r="P1113" i="70"/>
  <c r="P10" i="74"/>
  <c r="P1093" i="70"/>
  <c r="P35" i="74"/>
  <c r="P1118" i="70"/>
  <c r="P39" i="74"/>
  <c r="P1122" i="70"/>
  <c r="P12" i="74"/>
  <c r="P1095" i="70"/>
  <c r="P11" i="74"/>
  <c r="P1094" i="70"/>
  <c r="P16" i="74"/>
  <c r="P1099" i="70"/>
  <c r="P40" i="74"/>
  <c r="P1123" i="70"/>
  <c r="P36" i="74"/>
  <c r="P1119" i="70"/>
  <c r="P20" i="74"/>
  <c r="P1103" i="70"/>
  <c r="P19" i="74"/>
  <c r="P1102" i="70"/>
  <c r="P33" i="74"/>
  <c r="P1116" i="70"/>
  <c r="O1" i="74"/>
  <c r="P5" i="74"/>
  <c r="Q1088" i="70" s="1"/>
  <c r="Y1" i="76" l="1"/>
  <c r="Z1205" i="70"/>
  <c r="X1129" i="70"/>
  <c r="AD1129" i="70" s="1"/>
  <c r="X7" i="75"/>
  <c r="Z7" i="75"/>
  <c r="X1127" i="70"/>
  <c r="AD1127" i="70" s="1"/>
  <c r="X5" i="75"/>
  <c r="W1" i="75"/>
  <c r="Z5" i="75"/>
  <c r="X1142" i="70"/>
  <c r="AD1142" i="70" s="1"/>
  <c r="Z20" i="75"/>
  <c r="X20" i="75"/>
  <c r="X1143" i="70"/>
  <c r="AD1143" i="70" s="1"/>
  <c r="X21" i="75"/>
  <c r="Z21" i="75"/>
  <c r="X1130" i="70"/>
  <c r="AD1130" i="70" s="1"/>
  <c r="X8" i="75"/>
  <c r="Z8" i="75"/>
  <c r="X1133" i="70"/>
  <c r="AD1133" i="70" s="1"/>
  <c r="Z11" i="75"/>
  <c r="X11" i="75"/>
  <c r="X1146" i="70"/>
  <c r="AD1146" i="70" s="1"/>
  <c r="Z24" i="75"/>
  <c r="X24" i="75"/>
  <c r="X1140" i="70"/>
  <c r="AD1140" i="70" s="1"/>
  <c r="X18" i="75"/>
  <c r="Z18" i="75"/>
  <c r="X1148" i="70"/>
  <c r="AD1148" i="70" s="1"/>
  <c r="X26" i="75"/>
  <c r="Z26" i="75"/>
  <c r="X1150" i="70"/>
  <c r="AD1150" i="70" s="1"/>
  <c r="Z28" i="75"/>
  <c r="X28" i="75"/>
  <c r="X1138" i="70"/>
  <c r="AD1138" i="70" s="1"/>
  <c r="X16" i="75"/>
  <c r="Z16" i="75"/>
  <c r="X1136" i="70"/>
  <c r="AD1136" i="70" s="1"/>
  <c r="X14" i="75"/>
  <c r="Z14" i="75"/>
  <c r="X1128" i="70"/>
  <c r="AD1128" i="70" s="1"/>
  <c r="X6" i="75"/>
  <c r="Z6" i="75"/>
  <c r="X1134" i="70"/>
  <c r="AD1134" i="70" s="1"/>
  <c r="Z12" i="75"/>
  <c r="X12" i="75"/>
  <c r="X1147" i="70"/>
  <c r="AD1147" i="70" s="1"/>
  <c r="X25" i="75"/>
  <c r="Z25" i="75"/>
  <c r="X1131" i="70"/>
  <c r="Z9" i="75"/>
  <c r="X9" i="75"/>
  <c r="X1141" i="70"/>
  <c r="AD1141" i="70" s="1"/>
  <c r="Z19" i="75"/>
  <c r="X19" i="75"/>
  <c r="X1144" i="70"/>
  <c r="AD1144" i="70" s="1"/>
  <c r="Z22" i="75"/>
  <c r="X22" i="75"/>
  <c r="X1137" i="70"/>
  <c r="AD1137" i="70" s="1"/>
  <c r="Z15" i="75"/>
  <c r="X15" i="75"/>
  <c r="X1149" i="70"/>
  <c r="AD1149" i="70" s="1"/>
  <c r="X27" i="75"/>
  <c r="Z27" i="75"/>
  <c r="X1139" i="70"/>
  <c r="AD1139" i="70" s="1"/>
  <c r="Z17" i="75"/>
  <c r="X17" i="75"/>
  <c r="X1132" i="70"/>
  <c r="AD1132" i="70" s="1"/>
  <c r="X10" i="75"/>
  <c r="Z10" i="75"/>
  <c r="X1135" i="70"/>
  <c r="AD1135" i="70" s="1"/>
  <c r="X13" i="75"/>
  <c r="Z13" i="75"/>
  <c r="AD1131" i="70"/>
  <c r="X1145" i="70"/>
  <c r="AD1145" i="70" s="1"/>
  <c r="X23" i="75"/>
  <c r="Z23" i="75"/>
  <c r="T20" i="74"/>
  <c r="Q1103" i="70"/>
  <c r="T34" i="74"/>
  <c r="Q1117" i="70"/>
  <c r="T41" i="74"/>
  <c r="Q1124" i="70"/>
  <c r="T22" i="74"/>
  <c r="Q1105" i="70"/>
  <c r="T7" i="74"/>
  <c r="Q1090" i="70"/>
  <c r="T6" i="74"/>
  <c r="Q1089" i="70"/>
  <c r="T27" i="74"/>
  <c r="Q1110" i="70"/>
  <c r="T14" i="74"/>
  <c r="Q1097" i="70"/>
  <c r="T26" i="74"/>
  <c r="Q1109" i="70"/>
  <c r="T10" i="74"/>
  <c r="Q1093" i="70"/>
  <c r="T30" i="74"/>
  <c r="Q1113" i="70"/>
  <c r="T17" i="74"/>
  <c r="Q1100" i="70"/>
  <c r="T32" i="74"/>
  <c r="Q1115" i="70"/>
  <c r="T15" i="74"/>
  <c r="Q1098" i="70"/>
  <c r="T33" i="74"/>
  <c r="Q1116" i="70"/>
  <c r="T39" i="74"/>
  <c r="Q1122" i="70"/>
  <c r="T9" i="74"/>
  <c r="Q1092" i="70"/>
  <c r="T43" i="74"/>
  <c r="Q1126" i="70"/>
  <c r="T37" i="74"/>
  <c r="Q1120" i="70"/>
  <c r="T42" i="74"/>
  <c r="Q1125" i="70"/>
  <c r="T38" i="74"/>
  <c r="Q1121" i="70"/>
  <c r="T28" i="74"/>
  <c r="Q1111" i="70"/>
  <c r="T11" i="74"/>
  <c r="Q1094" i="70"/>
  <c r="T36" i="74"/>
  <c r="Q1119" i="70"/>
  <c r="T24" i="74"/>
  <c r="Q1107" i="70"/>
  <c r="T18" i="74"/>
  <c r="Q1101" i="70"/>
  <c r="T12" i="74"/>
  <c r="Q1095" i="70"/>
  <c r="T40" i="74"/>
  <c r="Q1123" i="70"/>
  <c r="T19" i="74"/>
  <c r="Q1102" i="70"/>
  <c r="T16" i="74"/>
  <c r="Q1099" i="70"/>
  <c r="T35" i="74"/>
  <c r="Q1118" i="70"/>
  <c r="T29" i="74"/>
  <c r="Q1112" i="70"/>
  <c r="T21" i="74"/>
  <c r="Q1104" i="70"/>
  <c r="T13" i="74"/>
  <c r="Q1096" i="70"/>
  <c r="T25" i="74"/>
  <c r="Q1108" i="70"/>
  <c r="T31" i="74"/>
  <c r="Q1114" i="70"/>
  <c r="T8" i="74"/>
  <c r="Q1091" i="70"/>
  <c r="T23" i="74"/>
  <c r="Q1106" i="70"/>
  <c r="T5" i="74"/>
  <c r="U1088" i="70" s="1"/>
  <c r="P1" i="74"/>
  <c r="Y1134" i="70" l="1"/>
  <c r="AB12" i="75"/>
  <c r="AC1134" i="70" s="1"/>
  <c r="Y12" i="75"/>
  <c r="Z1134" i="70" s="1"/>
  <c r="Y1139" i="70"/>
  <c r="Y17" i="75"/>
  <c r="Z1139" i="70" s="1"/>
  <c r="AB17" i="75"/>
  <c r="AC1139" i="70" s="1"/>
  <c r="Y1133" i="70"/>
  <c r="Y11" i="75"/>
  <c r="Z1133" i="70" s="1"/>
  <c r="AB11" i="75"/>
  <c r="AC1133" i="70" s="1"/>
  <c r="AA17" i="75"/>
  <c r="AB1139" i="70" s="1"/>
  <c r="AA1139" i="70"/>
  <c r="Y1140" i="70"/>
  <c r="Y18" i="75"/>
  <c r="Z1140" i="70" s="1"/>
  <c r="AB18" i="75"/>
  <c r="AC1140" i="70" s="1"/>
  <c r="AA1133" i="70"/>
  <c r="AA11" i="75"/>
  <c r="AB1133" i="70" s="1"/>
  <c r="AA1143" i="70"/>
  <c r="AA21" i="75"/>
  <c r="AB1143" i="70" s="1"/>
  <c r="Y1127" i="70"/>
  <c r="X1" i="75"/>
  <c r="AB5" i="75"/>
  <c r="AC1127" i="70" s="1"/>
  <c r="Y5" i="75"/>
  <c r="Y1130" i="70"/>
  <c r="AB8" i="75"/>
  <c r="AC1130" i="70" s="1"/>
  <c r="Y8" i="75"/>
  <c r="Z1130" i="70" s="1"/>
  <c r="AA18" i="75"/>
  <c r="AB1140" i="70" s="1"/>
  <c r="AA1140" i="70"/>
  <c r="Y1131" i="70"/>
  <c r="Y9" i="75"/>
  <c r="Z1131" i="70" s="1"/>
  <c r="AB9" i="75"/>
  <c r="AC1131" i="70" s="1"/>
  <c r="AA9" i="75"/>
  <c r="AB1131" i="70" s="1"/>
  <c r="AA1131" i="70"/>
  <c r="AA6" i="75"/>
  <c r="AB1128" i="70" s="1"/>
  <c r="AA1128" i="70"/>
  <c r="Y1138" i="70"/>
  <c r="AB16" i="75"/>
  <c r="AC1138" i="70" s="1"/>
  <c r="Y16" i="75"/>
  <c r="Z1138" i="70" s="1"/>
  <c r="Y1143" i="70"/>
  <c r="AB21" i="75"/>
  <c r="AC1143" i="70" s="1"/>
  <c r="Y21" i="75"/>
  <c r="Z1143" i="70" s="1"/>
  <c r="AA5" i="75"/>
  <c r="AB1127" i="70" s="1"/>
  <c r="AA1127" i="70"/>
  <c r="AA1148" i="70"/>
  <c r="AA26" i="75"/>
  <c r="AB1148" i="70" s="1"/>
  <c r="Y1128" i="70"/>
  <c r="Y6" i="75"/>
  <c r="Z1128" i="70" s="1"/>
  <c r="AB6" i="75"/>
  <c r="AC1128" i="70" s="1"/>
  <c r="AA19" i="75"/>
  <c r="AB1141" i="70" s="1"/>
  <c r="AA1141" i="70"/>
  <c r="AA12" i="75"/>
  <c r="AB1134" i="70" s="1"/>
  <c r="AA1134" i="70"/>
  <c r="Y1135" i="70"/>
  <c r="Y13" i="75"/>
  <c r="Z1135" i="70" s="1"/>
  <c r="AB13" i="75"/>
  <c r="AC1135" i="70" s="1"/>
  <c r="AA1138" i="70"/>
  <c r="AA16" i="75"/>
  <c r="AB1138" i="70" s="1"/>
  <c r="AA10" i="75"/>
  <c r="AB1132" i="70" s="1"/>
  <c r="AA1132" i="70"/>
  <c r="AA1149" i="70"/>
  <c r="AA27" i="75"/>
  <c r="AB1149" i="70" s="1"/>
  <c r="AA25" i="75"/>
  <c r="AB1147" i="70" s="1"/>
  <c r="AA1147" i="70"/>
  <c r="Y1146" i="70"/>
  <c r="Y24" i="75"/>
  <c r="Z1146" i="70" s="1"/>
  <c r="AB24" i="75"/>
  <c r="AC1146" i="70" s="1"/>
  <c r="Y1142" i="70"/>
  <c r="AB20" i="75"/>
  <c r="AC1142" i="70" s="1"/>
  <c r="Y20" i="75"/>
  <c r="Z1142" i="70" s="1"/>
  <c r="AA7" i="75"/>
  <c r="AB1129" i="70" s="1"/>
  <c r="AA1129" i="70"/>
  <c r="Y1145" i="70"/>
  <c r="Y23" i="75"/>
  <c r="Z1145" i="70" s="1"/>
  <c r="AB23" i="75"/>
  <c r="AC1145" i="70" s="1"/>
  <c r="Y1137" i="70"/>
  <c r="Y15" i="75"/>
  <c r="Z1137" i="70" s="1"/>
  <c r="AB15" i="75"/>
  <c r="AC1137" i="70" s="1"/>
  <c r="Y1148" i="70"/>
  <c r="AB26" i="75"/>
  <c r="AC1148" i="70" s="1"/>
  <c r="Y26" i="75"/>
  <c r="Z1148" i="70" s="1"/>
  <c r="Y1132" i="70"/>
  <c r="AB10" i="75"/>
  <c r="AC1132" i="70" s="1"/>
  <c r="Y10" i="75"/>
  <c r="Z1132" i="70" s="1"/>
  <c r="Y1149" i="70"/>
  <c r="Y27" i="75"/>
  <c r="Z1149" i="70" s="1"/>
  <c r="AB27" i="75"/>
  <c r="AC1149" i="70" s="1"/>
  <c r="Y1147" i="70"/>
  <c r="Y25" i="75"/>
  <c r="Z1147" i="70" s="1"/>
  <c r="AB25" i="75"/>
  <c r="AC1147" i="70" s="1"/>
  <c r="Y1150" i="70"/>
  <c r="Y28" i="75"/>
  <c r="Z1150" i="70" s="1"/>
  <c r="AB28" i="75"/>
  <c r="AC1150" i="70" s="1"/>
  <c r="AA24" i="75"/>
  <c r="AB1146" i="70" s="1"/>
  <c r="AA1146" i="70"/>
  <c r="AA1142" i="70"/>
  <c r="AA20" i="75"/>
  <c r="AB1142" i="70" s="1"/>
  <c r="Y1129" i="70"/>
  <c r="AB7" i="75"/>
  <c r="AC1129" i="70" s="1"/>
  <c r="Y7" i="75"/>
  <c r="Z1129" i="70" s="1"/>
  <c r="Y1136" i="70"/>
  <c r="Y14" i="75"/>
  <c r="Z1136" i="70" s="1"/>
  <c r="AB14" i="75"/>
  <c r="AC1136" i="70" s="1"/>
  <c r="AA13" i="75"/>
  <c r="AB1135" i="70" s="1"/>
  <c r="AA1135" i="70"/>
  <c r="AA15" i="75"/>
  <c r="AB1137" i="70" s="1"/>
  <c r="AA1137" i="70"/>
  <c r="Y1144" i="70"/>
  <c r="AB22" i="75"/>
  <c r="AC1144" i="70" s="1"/>
  <c r="Y22" i="75"/>
  <c r="Z1144" i="70" s="1"/>
  <c r="AA22" i="75"/>
  <c r="AB1144" i="70" s="1"/>
  <c r="AA1144" i="70"/>
  <c r="AA23" i="75"/>
  <c r="AB1145" i="70" s="1"/>
  <c r="AA1145" i="70"/>
  <c r="Y1141" i="70"/>
  <c r="AB19" i="75"/>
  <c r="AC1141" i="70" s="1"/>
  <c r="Y19" i="75"/>
  <c r="Z1141" i="70" s="1"/>
  <c r="AA14" i="75"/>
  <c r="AB1136" i="70" s="1"/>
  <c r="AA1136" i="70"/>
  <c r="AA28" i="75"/>
  <c r="AB1150" i="70" s="1"/>
  <c r="AA1150" i="70"/>
  <c r="AA1130" i="70"/>
  <c r="AA8" i="75"/>
  <c r="AB1130" i="70" s="1"/>
  <c r="V36" i="74"/>
  <c r="U1119" i="70"/>
  <c r="V40" i="74"/>
  <c r="U1123" i="70"/>
  <c r="V22" i="74"/>
  <c r="U1105" i="70"/>
  <c r="V25" i="74"/>
  <c r="U1108" i="70"/>
  <c r="V35" i="74"/>
  <c r="U1118" i="70"/>
  <c r="V12" i="74"/>
  <c r="U1095" i="70"/>
  <c r="V11" i="74"/>
  <c r="U1094" i="70"/>
  <c r="V37" i="74"/>
  <c r="U1120" i="70"/>
  <c r="V33" i="74"/>
  <c r="U1116" i="70"/>
  <c r="V30" i="74"/>
  <c r="U1113" i="70"/>
  <c r="V27" i="74"/>
  <c r="U1110" i="70"/>
  <c r="V41" i="74"/>
  <c r="U1124" i="70"/>
  <c r="V39" i="74"/>
  <c r="U1122" i="70"/>
  <c r="V29" i="74"/>
  <c r="U1112" i="70"/>
  <c r="V42" i="74"/>
  <c r="U1125" i="70"/>
  <c r="V23" i="74"/>
  <c r="U1106" i="70"/>
  <c r="V13" i="74"/>
  <c r="U1096" i="70"/>
  <c r="V16" i="74"/>
  <c r="U1099" i="70"/>
  <c r="V18" i="74"/>
  <c r="U1101" i="70"/>
  <c r="V28" i="74"/>
  <c r="U1111" i="70"/>
  <c r="V43" i="74"/>
  <c r="U1126" i="70"/>
  <c r="V15" i="74"/>
  <c r="U1098" i="70"/>
  <c r="V10" i="74"/>
  <c r="U1093" i="70"/>
  <c r="V6" i="74"/>
  <c r="U1089" i="70"/>
  <c r="V34" i="74"/>
  <c r="U1117" i="70"/>
  <c r="V14" i="74"/>
  <c r="U1097" i="70"/>
  <c r="V31" i="74"/>
  <c r="U1114" i="70"/>
  <c r="V17" i="74"/>
  <c r="U1100" i="70"/>
  <c r="V8" i="74"/>
  <c r="U1091" i="70"/>
  <c r="V21" i="74"/>
  <c r="U1104" i="70"/>
  <c r="V19" i="74"/>
  <c r="U1102" i="70"/>
  <c r="V24" i="74"/>
  <c r="U1107" i="70"/>
  <c r="V38" i="74"/>
  <c r="U1121" i="70"/>
  <c r="V9" i="74"/>
  <c r="U1092" i="70"/>
  <c r="V32" i="74"/>
  <c r="U1115" i="70"/>
  <c r="V26" i="74"/>
  <c r="U1109" i="70"/>
  <c r="V7" i="74"/>
  <c r="U1090" i="70"/>
  <c r="V20" i="74"/>
  <c r="U1103" i="70"/>
  <c r="T1" i="74"/>
  <c r="V5" i="74"/>
  <c r="W1088" i="70" s="1"/>
  <c r="AE1088" i="70" s="1"/>
  <c r="Z1127" i="70" l="1"/>
  <c r="Y1" i="75"/>
  <c r="W17" i="74"/>
  <c r="W1100" i="70"/>
  <c r="AE1100" i="70" s="1"/>
  <c r="W26" i="74"/>
  <c r="W1109" i="70"/>
  <c r="AE1109" i="70" s="1"/>
  <c r="W23" i="74"/>
  <c r="W1106" i="70"/>
  <c r="AE1106" i="70" s="1"/>
  <c r="W25" i="74"/>
  <c r="W1108" i="70"/>
  <c r="AE1108" i="70" s="1"/>
  <c r="W19" i="74"/>
  <c r="W1102" i="70"/>
  <c r="AE1102" i="70" s="1"/>
  <c r="W27" i="74"/>
  <c r="W1110" i="70"/>
  <c r="AE1110" i="70" s="1"/>
  <c r="W6" i="74"/>
  <c r="W1089" i="70"/>
  <c r="AE1089" i="70" s="1"/>
  <c r="W41" i="74"/>
  <c r="W1124" i="70"/>
  <c r="AE1124" i="70" s="1"/>
  <c r="W32" i="74"/>
  <c r="W1115" i="70"/>
  <c r="AE1115" i="70" s="1"/>
  <c r="W42" i="74"/>
  <c r="W1125" i="70"/>
  <c r="AE1125" i="70" s="1"/>
  <c r="W9" i="74"/>
  <c r="W1092" i="70"/>
  <c r="AE1092" i="70" s="1"/>
  <c r="W12" i="74"/>
  <c r="W1095" i="70"/>
  <c r="AE1095" i="70" s="1"/>
  <c r="W31" i="74"/>
  <c r="W1114" i="70"/>
  <c r="AE1114" i="70" s="1"/>
  <c r="W18" i="74"/>
  <c r="W1101" i="70"/>
  <c r="AE1101" i="70" s="1"/>
  <c r="W11" i="74"/>
  <c r="W1094" i="70"/>
  <c r="AE1094" i="70" s="1"/>
  <c r="W21" i="74"/>
  <c r="W1104" i="70"/>
  <c r="AE1104" i="70" s="1"/>
  <c r="W29" i="74"/>
  <c r="W1112" i="70"/>
  <c r="AE1112" i="70" s="1"/>
  <c r="W24" i="74"/>
  <c r="W1107" i="70"/>
  <c r="AE1107" i="70" s="1"/>
  <c r="W28" i="74"/>
  <c r="W1111" i="70"/>
  <c r="AE1111" i="70" s="1"/>
  <c r="W37" i="74"/>
  <c r="W1120" i="70"/>
  <c r="AE1120" i="70" s="1"/>
  <c r="W10" i="74"/>
  <c r="W1093" i="70"/>
  <c r="AE1093" i="70" s="1"/>
  <c r="W22" i="74"/>
  <c r="W1105" i="70"/>
  <c r="AE1105" i="70" s="1"/>
  <c r="W20" i="74"/>
  <c r="W1103" i="70"/>
  <c r="AE1103" i="70" s="1"/>
  <c r="W14" i="74"/>
  <c r="W1097" i="70"/>
  <c r="AE1097" i="70" s="1"/>
  <c r="W15" i="74"/>
  <c r="W1098" i="70"/>
  <c r="AE1098" i="70" s="1"/>
  <c r="W16" i="74"/>
  <c r="W1099" i="70"/>
  <c r="AE1099" i="70" s="1"/>
  <c r="W30" i="74"/>
  <c r="W1113" i="70"/>
  <c r="AE1113" i="70" s="1"/>
  <c r="W40" i="74"/>
  <c r="W1123" i="70"/>
  <c r="AE1123" i="70" s="1"/>
  <c r="W7" i="74"/>
  <c r="W1090" i="70"/>
  <c r="AE1090" i="70" s="1"/>
  <c r="W38" i="74"/>
  <c r="W1121" i="70"/>
  <c r="AE1121" i="70" s="1"/>
  <c r="W8" i="74"/>
  <c r="W1091" i="70"/>
  <c r="AE1091" i="70" s="1"/>
  <c r="W34" i="74"/>
  <c r="W1117" i="70"/>
  <c r="AE1117" i="70" s="1"/>
  <c r="W43" i="74"/>
  <c r="W1126" i="70"/>
  <c r="AE1126" i="70" s="1"/>
  <c r="W13" i="74"/>
  <c r="W1096" i="70"/>
  <c r="AE1096" i="70" s="1"/>
  <c r="W39" i="74"/>
  <c r="W1122" i="70"/>
  <c r="AE1122" i="70" s="1"/>
  <c r="W33" i="74"/>
  <c r="W1116" i="70"/>
  <c r="AE1116" i="70" s="1"/>
  <c r="W35" i="74"/>
  <c r="W1118" i="70"/>
  <c r="AE1118" i="70" s="1"/>
  <c r="W36" i="74"/>
  <c r="W1119" i="70"/>
  <c r="AE1119" i="70" s="1"/>
  <c r="V1" i="74"/>
  <c r="W5" i="74"/>
  <c r="X1088" i="70" s="1"/>
  <c r="AD1088" i="70" s="1"/>
  <c r="X1123" i="70" l="1"/>
  <c r="X40" i="74"/>
  <c r="Z40" i="74"/>
  <c r="X1095" i="70"/>
  <c r="AD1095" i="70" s="1"/>
  <c r="Z12" i="74"/>
  <c r="X12" i="74"/>
  <c r="X1124" i="70"/>
  <c r="AD1124" i="70" s="1"/>
  <c r="Z41" i="74"/>
  <c r="X41" i="74"/>
  <c r="X1108" i="70"/>
  <c r="AD1108" i="70" s="1"/>
  <c r="X25" i="74"/>
  <c r="Z25" i="74"/>
  <c r="X1092" i="70"/>
  <c r="AD1092" i="70" s="1"/>
  <c r="X9" i="74"/>
  <c r="Z9" i="74"/>
  <c r="X1089" i="70"/>
  <c r="AD1089" i="70" s="1"/>
  <c r="X6" i="74"/>
  <c r="Z6" i="74"/>
  <c r="X1106" i="70"/>
  <c r="AD1106" i="70" s="1"/>
  <c r="Z23" i="74"/>
  <c r="X23" i="74"/>
  <c r="X1113" i="70"/>
  <c r="AD1113" i="70" s="1"/>
  <c r="X30" i="74"/>
  <c r="Z30" i="74"/>
  <c r="X1094" i="70"/>
  <c r="AD1094" i="70" s="1"/>
  <c r="Z11" i="74"/>
  <c r="X11" i="74"/>
  <c r="X1096" i="70"/>
  <c r="AD1096" i="70" s="1"/>
  <c r="Z13" i="74"/>
  <c r="X13" i="74"/>
  <c r="X1121" i="70"/>
  <c r="AD1121" i="70" s="1"/>
  <c r="X38" i="74"/>
  <c r="Z38" i="74"/>
  <c r="X1099" i="70"/>
  <c r="AD1099" i="70" s="1"/>
  <c r="X16" i="74"/>
  <c r="Z16" i="74"/>
  <c r="X1105" i="70"/>
  <c r="AD1105" i="70" s="1"/>
  <c r="X22" i="74"/>
  <c r="Z22" i="74"/>
  <c r="X1107" i="70"/>
  <c r="AD1107" i="70" s="1"/>
  <c r="X24" i="74"/>
  <c r="Z24" i="74"/>
  <c r="X1101" i="70"/>
  <c r="AD1101" i="70" s="1"/>
  <c r="X18" i="74"/>
  <c r="Z18" i="74"/>
  <c r="X1117" i="70"/>
  <c r="AD1117" i="70" s="1"/>
  <c r="X34" i="74"/>
  <c r="Z34" i="74"/>
  <c r="X1120" i="70"/>
  <c r="AD1120" i="70" s="1"/>
  <c r="Z37" i="74"/>
  <c r="X37" i="74"/>
  <c r="X1091" i="70"/>
  <c r="AD1091" i="70" s="1"/>
  <c r="Z8" i="74"/>
  <c r="X8" i="74"/>
  <c r="X1125" i="70"/>
  <c r="AD1125" i="70" s="1"/>
  <c r="X42" i="74"/>
  <c r="Z42" i="74"/>
  <c r="X1110" i="70"/>
  <c r="AD1110" i="70" s="1"/>
  <c r="X27" i="74"/>
  <c r="Z27" i="74"/>
  <c r="X1109" i="70"/>
  <c r="AD1109" i="70" s="1"/>
  <c r="X26" i="74"/>
  <c r="Z26" i="74"/>
  <c r="X1116" i="70"/>
  <c r="AD1116" i="70" s="1"/>
  <c r="Z33" i="74"/>
  <c r="X33" i="74"/>
  <c r="X1097" i="70"/>
  <c r="AD1097" i="70" s="1"/>
  <c r="X14" i="74"/>
  <c r="Z14" i="74"/>
  <c r="X1103" i="70"/>
  <c r="AD1103" i="70" s="1"/>
  <c r="Z20" i="74"/>
  <c r="X20" i="74"/>
  <c r="X1111" i="70"/>
  <c r="AD1111" i="70" s="1"/>
  <c r="Z28" i="74"/>
  <c r="X28" i="74"/>
  <c r="X1119" i="70"/>
  <c r="AD1119" i="70" s="1"/>
  <c r="X36" i="74"/>
  <c r="Z36" i="74"/>
  <c r="X1118" i="70"/>
  <c r="AD1118" i="70" s="1"/>
  <c r="Z35" i="74"/>
  <c r="X35" i="74"/>
  <c r="X1126" i="70"/>
  <c r="AD1126" i="70" s="1"/>
  <c r="X43" i="74"/>
  <c r="Z43" i="74"/>
  <c r="X1090" i="70"/>
  <c r="AD1090" i="70" s="1"/>
  <c r="X7" i="74"/>
  <c r="Z7" i="74"/>
  <c r="X1098" i="70"/>
  <c r="AD1098" i="70" s="1"/>
  <c r="Z15" i="74"/>
  <c r="X15" i="74"/>
  <c r="X1093" i="70"/>
  <c r="AD1093" i="70" s="1"/>
  <c r="X10" i="74"/>
  <c r="Z10" i="74"/>
  <c r="X1112" i="70"/>
  <c r="AD1112" i="70" s="1"/>
  <c r="X29" i="74"/>
  <c r="Z29" i="74"/>
  <c r="X1114" i="70"/>
  <c r="AD1114" i="70" s="1"/>
  <c r="Z31" i="74"/>
  <c r="X31" i="74"/>
  <c r="X1104" i="70"/>
  <c r="AD1104" i="70" s="1"/>
  <c r="Z21" i="74"/>
  <c r="X21" i="74"/>
  <c r="X1122" i="70"/>
  <c r="AD1122" i="70" s="1"/>
  <c r="X39" i="74"/>
  <c r="Z39" i="74"/>
  <c r="AD1123" i="70"/>
  <c r="X1115" i="70"/>
  <c r="AD1115" i="70" s="1"/>
  <c r="X32" i="74"/>
  <c r="Z32" i="74"/>
  <c r="X1102" i="70"/>
  <c r="AD1102" i="70" s="1"/>
  <c r="Z19" i="74"/>
  <c r="X19" i="74"/>
  <c r="X1100" i="70"/>
  <c r="AD1100" i="70" s="1"/>
  <c r="X17" i="74"/>
  <c r="Z17" i="74"/>
  <c r="X5" i="74"/>
  <c r="Y1088" i="70" s="1"/>
  <c r="W1" i="74"/>
  <c r="Z5" i="74"/>
  <c r="Y1116" i="70" l="1"/>
  <c r="AB33" i="74"/>
  <c r="AC1116" i="70" s="1"/>
  <c r="Y33" i="74"/>
  <c r="Z1116" i="70" s="1"/>
  <c r="AA16" i="74"/>
  <c r="AB1099" i="70" s="1"/>
  <c r="AA1099" i="70"/>
  <c r="AA36" i="74"/>
  <c r="AB1119" i="70" s="1"/>
  <c r="AA1119" i="70"/>
  <c r="AA34" i="74"/>
  <c r="AB1117" i="70" s="1"/>
  <c r="AA1117" i="70"/>
  <c r="Y1099" i="70"/>
  <c r="Y16" i="74"/>
  <c r="Z1099" i="70" s="1"/>
  <c r="AB16" i="74"/>
  <c r="AC1099" i="70" s="1"/>
  <c r="AA1092" i="70"/>
  <c r="AA9" i="74"/>
  <c r="AB1092" i="70" s="1"/>
  <c r="AA1095" i="70"/>
  <c r="AA12" i="74"/>
  <c r="AB1095" i="70" s="1"/>
  <c r="Y1101" i="70"/>
  <c r="Y18" i="74"/>
  <c r="Z1101" i="70" s="1"/>
  <c r="AB18" i="74"/>
  <c r="AC1101" i="70" s="1"/>
  <c r="AA31" i="74"/>
  <c r="AB1114" i="70" s="1"/>
  <c r="AA1114" i="70"/>
  <c r="AA25" i="74"/>
  <c r="AB1108" i="70" s="1"/>
  <c r="AA1108" i="70"/>
  <c r="AA39" i="74"/>
  <c r="AB1122" i="70" s="1"/>
  <c r="AA1122" i="70"/>
  <c r="Y1100" i="70"/>
  <c r="Y17" i="74"/>
  <c r="Z1100" i="70" s="1"/>
  <c r="AB17" i="74"/>
  <c r="AC1100" i="70" s="1"/>
  <c r="Y1119" i="70"/>
  <c r="Y36" i="74"/>
  <c r="Z1119" i="70" s="1"/>
  <c r="AB36" i="74"/>
  <c r="AC1119" i="70" s="1"/>
  <c r="Y1117" i="70"/>
  <c r="Y34" i="74"/>
  <c r="Z1117" i="70" s="1"/>
  <c r="AB34" i="74"/>
  <c r="AC1117" i="70" s="1"/>
  <c r="Y1104" i="70"/>
  <c r="AB21" i="74"/>
  <c r="AC1104" i="70" s="1"/>
  <c r="Y21" i="74"/>
  <c r="Z1104" i="70" s="1"/>
  <c r="AA26" i="74"/>
  <c r="AB1109" i="70" s="1"/>
  <c r="AA1109" i="70"/>
  <c r="Y1107" i="70"/>
  <c r="Y24" i="74"/>
  <c r="Z1107" i="70" s="1"/>
  <c r="AB24" i="74"/>
  <c r="AC1107" i="70" s="1"/>
  <c r="AA38" i="74"/>
  <c r="AB1121" i="70" s="1"/>
  <c r="AA1121" i="70"/>
  <c r="Y1094" i="70"/>
  <c r="AB11" i="74"/>
  <c r="AC1094" i="70" s="1"/>
  <c r="Y11" i="74"/>
  <c r="Z1094" i="70" s="1"/>
  <c r="Y1106" i="70"/>
  <c r="AB23" i="74"/>
  <c r="AC1106" i="70" s="1"/>
  <c r="Y23" i="74"/>
  <c r="Z1106" i="70" s="1"/>
  <c r="Y1108" i="70"/>
  <c r="AB25" i="74"/>
  <c r="AC1108" i="70" s="1"/>
  <c r="Y25" i="74"/>
  <c r="Z1108" i="70" s="1"/>
  <c r="Y1095" i="70"/>
  <c r="Y12" i="74"/>
  <c r="Z1095" i="70" s="1"/>
  <c r="AB12" i="74"/>
  <c r="AC1095" i="70" s="1"/>
  <c r="AA1125" i="70"/>
  <c r="AA42" i="74"/>
  <c r="AB1125" i="70" s="1"/>
  <c r="AA20" i="74"/>
  <c r="AB1103" i="70" s="1"/>
  <c r="AA1103" i="70"/>
  <c r="Y1092" i="70"/>
  <c r="Y9" i="74"/>
  <c r="Z1092" i="70" s="1"/>
  <c r="AB9" i="74"/>
  <c r="AC1092" i="70" s="1"/>
  <c r="Y1118" i="70"/>
  <c r="AB35" i="74"/>
  <c r="AC1118" i="70" s="1"/>
  <c r="Y35" i="74"/>
  <c r="Z1118" i="70" s="1"/>
  <c r="AA19" i="74"/>
  <c r="AB1102" i="70" s="1"/>
  <c r="AA1102" i="70"/>
  <c r="AA35" i="74"/>
  <c r="AB1118" i="70" s="1"/>
  <c r="AA1118" i="70"/>
  <c r="Y1109" i="70"/>
  <c r="Y26" i="74"/>
  <c r="Z1109" i="70" s="1"/>
  <c r="AB26" i="74"/>
  <c r="AC1109" i="70" s="1"/>
  <c r="Y1121" i="70"/>
  <c r="AB38" i="74"/>
  <c r="AC1121" i="70" s="1"/>
  <c r="Y38" i="74"/>
  <c r="Z1121" i="70" s="1"/>
  <c r="AA11" i="74"/>
  <c r="AB1094" i="70" s="1"/>
  <c r="AA1094" i="70"/>
  <c r="AA23" i="74"/>
  <c r="AB1106" i="70" s="1"/>
  <c r="AA1106" i="70"/>
  <c r="Y1126" i="70"/>
  <c r="AB43" i="74"/>
  <c r="AC1126" i="70" s="1"/>
  <c r="Y43" i="74"/>
  <c r="Z1126" i="70" s="1"/>
  <c r="Y1125" i="70"/>
  <c r="AB42" i="74"/>
  <c r="AC1125" i="70" s="1"/>
  <c r="Y42" i="74"/>
  <c r="Z1125" i="70" s="1"/>
  <c r="AA15" i="74"/>
  <c r="AB1098" i="70" s="1"/>
  <c r="AA1098" i="70"/>
  <c r="AA21" i="74"/>
  <c r="AB1104" i="70" s="1"/>
  <c r="AA1104" i="70"/>
  <c r="AA22" i="74"/>
  <c r="AB1105" i="70" s="1"/>
  <c r="AA1105" i="70"/>
  <c r="Y1124" i="70"/>
  <c r="AB41" i="74"/>
  <c r="AC1124" i="70" s="1"/>
  <c r="Y41" i="74"/>
  <c r="Z1124" i="70" s="1"/>
  <c r="AA40" i="74"/>
  <c r="AB1123" i="70" s="1"/>
  <c r="AA1123" i="70"/>
  <c r="AA1100" i="70"/>
  <c r="AA17" i="74"/>
  <c r="AB1100" i="70" s="1"/>
  <c r="Y1122" i="70"/>
  <c r="AB39" i="74"/>
  <c r="AC1122" i="70" s="1"/>
  <c r="Y39" i="74"/>
  <c r="Z1122" i="70" s="1"/>
  <c r="Y1103" i="70"/>
  <c r="Y20" i="74"/>
  <c r="Z1103" i="70" s="1"/>
  <c r="AB20" i="74"/>
  <c r="AC1103" i="70" s="1"/>
  <c r="Y1091" i="70"/>
  <c r="Y8" i="74"/>
  <c r="Z1091" i="70" s="1"/>
  <c r="AB8" i="74"/>
  <c r="AC1091" i="70" s="1"/>
  <c r="AA24" i="74"/>
  <c r="AB1107" i="70" s="1"/>
  <c r="AA1107" i="70"/>
  <c r="Y1102" i="70"/>
  <c r="AB19" i="74"/>
  <c r="AC1102" i="70" s="1"/>
  <c r="Y19" i="74"/>
  <c r="Z1102" i="70" s="1"/>
  <c r="AA8" i="74"/>
  <c r="AB1091" i="70" s="1"/>
  <c r="AA1091" i="70"/>
  <c r="AA1112" i="70"/>
  <c r="AA29" i="74"/>
  <c r="AB1112" i="70" s="1"/>
  <c r="Y1112" i="70"/>
  <c r="AB29" i="74"/>
  <c r="AC1112" i="70" s="1"/>
  <c r="Y29" i="74"/>
  <c r="Z1112" i="70" s="1"/>
  <c r="AA1090" i="70"/>
  <c r="AA7" i="74"/>
  <c r="AB1090" i="70" s="1"/>
  <c r="AA14" i="74"/>
  <c r="AB1097" i="70" s="1"/>
  <c r="AA1097" i="70"/>
  <c r="Y1090" i="70"/>
  <c r="Y7" i="74"/>
  <c r="Z1090" i="70" s="1"/>
  <c r="AB7" i="74"/>
  <c r="AC1090" i="70" s="1"/>
  <c r="Y1111" i="70"/>
  <c r="Y28" i="74"/>
  <c r="Z1111" i="70" s="1"/>
  <c r="AB28" i="74"/>
  <c r="AC1111" i="70" s="1"/>
  <c r="Y1097" i="70"/>
  <c r="AB14" i="74"/>
  <c r="AC1097" i="70" s="1"/>
  <c r="Y14" i="74"/>
  <c r="Z1097" i="70" s="1"/>
  <c r="AA27" i="74"/>
  <c r="AB1110" i="70" s="1"/>
  <c r="AA1110" i="70"/>
  <c r="Y1120" i="70"/>
  <c r="Y37" i="74"/>
  <c r="Z1120" i="70" s="1"/>
  <c r="AB37" i="74"/>
  <c r="AC1120" i="70" s="1"/>
  <c r="Y1105" i="70"/>
  <c r="Y22" i="74"/>
  <c r="Z1105" i="70" s="1"/>
  <c r="AB22" i="74"/>
  <c r="AC1105" i="70" s="1"/>
  <c r="Y1096" i="70"/>
  <c r="AB13" i="74"/>
  <c r="AC1096" i="70" s="1"/>
  <c r="Y13" i="74"/>
  <c r="Z1096" i="70" s="1"/>
  <c r="AA30" i="74"/>
  <c r="AB1113" i="70" s="1"/>
  <c r="AA1113" i="70"/>
  <c r="AA1089" i="70"/>
  <c r="AA6" i="74"/>
  <c r="AB1089" i="70" s="1"/>
  <c r="AA41" i="74"/>
  <c r="AB1124" i="70" s="1"/>
  <c r="AA1124" i="70"/>
  <c r="Y1123" i="70"/>
  <c r="AB40" i="74"/>
  <c r="AC1123" i="70" s="1"/>
  <c r="Y40" i="74"/>
  <c r="Z1123" i="70" s="1"/>
  <c r="Y1093" i="70"/>
  <c r="Y10" i="74"/>
  <c r="Z1093" i="70" s="1"/>
  <c r="AB10" i="74"/>
  <c r="AC1093" i="70" s="1"/>
  <c r="AA1126" i="70"/>
  <c r="AA43" i="74"/>
  <c r="AB1126" i="70" s="1"/>
  <c r="Y1114" i="70"/>
  <c r="AB31" i="74"/>
  <c r="AC1114" i="70" s="1"/>
  <c r="Y31" i="74"/>
  <c r="Z1114" i="70" s="1"/>
  <c r="AA33" i="74"/>
  <c r="AB1116" i="70" s="1"/>
  <c r="AA1116" i="70"/>
  <c r="Y1098" i="70"/>
  <c r="AB15" i="74"/>
  <c r="AC1098" i="70" s="1"/>
  <c r="Y15" i="74"/>
  <c r="Z1098" i="70" s="1"/>
  <c r="AA32" i="74"/>
  <c r="AB1115" i="70" s="1"/>
  <c r="AA1115" i="70"/>
  <c r="Y1115" i="70"/>
  <c r="Y32" i="74"/>
  <c r="Z1115" i="70" s="1"/>
  <c r="AB32" i="74"/>
  <c r="AC1115" i="70" s="1"/>
  <c r="AA10" i="74"/>
  <c r="AB1093" i="70" s="1"/>
  <c r="AA1093" i="70"/>
  <c r="AA1111" i="70"/>
  <c r="AA28" i="74"/>
  <c r="AB1111" i="70" s="1"/>
  <c r="Y1110" i="70"/>
  <c r="Y27" i="74"/>
  <c r="Z1110" i="70" s="1"/>
  <c r="AB27" i="74"/>
  <c r="AC1110" i="70" s="1"/>
  <c r="AA1120" i="70"/>
  <c r="AA37" i="74"/>
  <c r="AB1120" i="70" s="1"/>
  <c r="AA1101" i="70"/>
  <c r="AA18" i="74"/>
  <c r="AB1101" i="70" s="1"/>
  <c r="AA1096" i="70"/>
  <c r="AA13" i="74"/>
  <c r="AB1096" i="70" s="1"/>
  <c r="Y1113" i="70"/>
  <c r="AB30" i="74"/>
  <c r="AC1113" i="70" s="1"/>
  <c r="Y30" i="74"/>
  <c r="Z1113" i="70" s="1"/>
  <c r="Y1089" i="70"/>
  <c r="Y6" i="74"/>
  <c r="Z1089" i="70" s="1"/>
  <c r="AB6" i="74"/>
  <c r="AC1089" i="70" s="1"/>
  <c r="AA5" i="74"/>
  <c r="AB1088" i="70" s="1"/>
  <c r="AA1088" i="70"/>
  <c r="AB5" i="74"/>
  <c r="AC1088" i="70" s="1"/>
  <c r="X1" i="74"/>
  <c r="Y5" i="74"/>
  <c r="Y1" i="74" l="1"/>
  <c r="Z1088" i="70"/>
  <c r="S53" i="73"/>
  <c r="T1037" i="70" s="1"/>
  <c r="R53" i="73"/>
  <c r="S1037" i="70" s="1"/>
  <c r="Q53" i="73"/>
  <c r="R1037" i="70" s="1"/>
  <c r="L53" i="73"/>
  <c r="M1037" i="70" s="1"/>
  <c r="K1037" i="70"/>
  <c r="S52" i="73"/>
  <c r="T1036" i="70" s="1"/>
  <c r="R52" i="73"/>
  <c r="S1036" i="70" s="1"/>
  <c r="Q52" i="73"/>
  <c r="R1036" i="70" s="1"/>
  <c r="L52" i="73"/>
  <c r="K1036" i="70"/>
  <c r="S51" i="73"/>
  <c r="T1035" i="70" s="1"/>
  <c r="R51" i="73"/>
  <c r="S1035" i="70" s="1"/>
  <c r="Q51" i="73"/>
  <c r="R1035" i="70" s="1"/>
  <c r="L51" i="73"/>
  <c r="M1035" i="70" s="1"/>
  <c r="K1035" i="70"/>
  <c r="S50" i="73"/>
  <c r="T1034" i="70" s="1"/>
  <c r="R50" i="73"/>
  <c r="S1034" i="70" s="1"/>
  <c r="Q50" i="73"/>
  <c r="R1034" i="70" s="1"/>
  <c r="L50" i="73"/>
  <c r="M1034" i="70" s="1"/>
  <c r="K1034" i="70"/>
  <c r="S49" i="73"/>
  <c r="T1033" i="70" s="1"/>
  <c r="R49" i="73"/>
  <c r="S1033" i="70" s="1"/>
  <c r="Q49" i="73"/>
  <c r="R1033" i="70" s="1"/>
  <c r="L49" i="73"/>
  <c r="M1033" i="70" s="1"/>
  <c r="K1033" i="70"/>
  <c r="S48" i="73"/>
  <c r="T1032" i="70" s="1"/>
  <c r="R48" i="73"/>
  <c r="S1032" i="70" s="1"/>
  <c r="Q48" i="73"/>
  <c r="R1032" i="70" s="1"/>
  <c r="L48" i="73"/>
  <c r="K1032" i="70"/>
  <c r="S47" i="73"/>
  <c r="T1031" i="70" s="1"/>
  <c r="R47" i="73"/>
  <c r="S1031" i="70" s="1"/>
  <c r="Q47" i="73"/>
  <c r="R1031" i="70" s="1"/>
  <c r="L47" i="73"/>
  <c r="K1031" i="70"/>
  <c r="S46" i="73"/>
  <c r="T1030" i="70" s="1"/>
  <c r="R46" i="73"/>
  <c r="S1030" i="70" s="1"/>
  <c r="Q46" i="73"/>
  <c r="R1030" i="70" s="1"/>
  <c r="L46" i="73"/>
  <c r="M1030" i="70" s="1"/>
  <c r="K1030" i="70"/>
  <c r="S45" i="73"/>
  <c r="T1029" i="70" s="1"/>
  <c r="R45" i="73"/>
  <c r="S1029" i="70" s="1"/>
  <c r="Q45" i="73"/>
  <c r="R1029" i="70" s="1"/>
  <c r="L45" i="73"/>
  <c r="M1029" i="70" s="1"/>
  <c r="K1029" i="70"/>
  <c r="S44" i="73"/>
  <c r="T1028" i="70" s="1"/>
  <c r="R44" i="73"/>
  <c r="S1028" i="70" s="1"/>
  <c r="Q44" i="73"/>
  <c r="R1028" i="70" s="1"/>
  <c r="L44" i="73"/>
  <c r="M1028" i="70" s="1"/>
  <c r="K1028" i="70"/>
  <c r="S43" i="73"/>
  <c r="T1027" i="70" s="1"/>
  <c r="R43" i="73"/>
  <c r="S1027" i="70" s="1"/>
  <c r="Q43" i="73"/>
  <c r="R1027" i="70" s="1"/>
  <c r="L43" i="73"/>
  <c r="K1027" i="70"/>
  <c r="S42" i="73"/>
  <c r="T1026" i="70" s="1"/>
  <c r="R42" i="73"/>
  <c r="S1026" i="70" s="1"/>
  <c r="Q42" i="73"/>
  <c r="R1026" i="70" s="1"/>
  <c r="L42" i="73"/>
  <c r="K1026" i="70"/>
  <c r="S41" i="73"/>
  <c r="T1025" i="70" s="1"/>
  <c r="R41" i="73"/>
  <c r="S1025" i="70" s="1"/>
  <c r="Q41" i="73"/>
  <c r="R1025" i="70" s="1"/>
  <c r="L41" i="73"/>
  <c r="M1025" i="70" s="1"/>
  <c r="K1025" i="70"/>
  <c r="S40" i="73"/>
  <c r="T1024" i="70" s="1"/>
  <c r="R40" i="73"/>
  <c r="S1024" i="70" s="1"/>
  <c r="Q40" i="73"/>
  <c r="R1024" i="70" s="1"/>
  <c r="L40" i="73"/>
  <c r="M1024" i="70" s="1"/>
  <c r="K1024" i="70"/>
  <c r="S39" i="73"/>
  <c r="T1023" i="70" s="1"/>
  <c r="R39" i="73"/>
  <c r="S1023" i="70" s="1"/>
  <c r="Q39" i="73"/>
  <c r="R1023" i="70" s="1"/>
  <c r="L39" i="73"/>
  <c r="K1023" i="70"/>
  <c r="S38" i="73"/>
  <c r="T1022" i="70" s="1"/>
  <c r="R38" i="73"/>
  <c r="S1022" i="70" s="1"/>
  <c r="Q38" i="73"/>
  <c r="R1022" i="70" s="1"/>
  <c r="L38" i="73"/>
  <c r="M1022" i="70" s="1"/>
  <c r="K1022" i="70"/>
  <c r="S37" i="73"/>
  <c r="T1021" i="70" s="1"/>
  <c r="R37" i="73"/>
  <c r="S1021" i="70" s="1"/>
  <c r="Q37" i="73"/>
  <c r="R1021" i="70" s="1"/>
  <c r="L37" i="73"/>
  <c r="K1021" i="70"/>
  <c r="S36" i="73"/>
  <c r="T1020" i="70" s="1"/>
  <c r="R36" i="73"/>
  <c r="S1020" i="70" s="1"/>
  <c r="Q36" i="73"/>
  <c r="R1020" i="70" s="1"/>
  <c r="L36" i="73"/>
  <c r="M1020" i="70" s="1"/>
  <c r="K1020" i="70"/>
  <c r="S35" i="73"/>
  <c r="T1019" i="70" s="1"/>
  <c r="R35" i="73"/>
  <c r="S1019" i="70" s="1"/>
  <c r="Q35" i="73"/>
  <c r="R1019" i="70" s="1"/>
  <c r="L35" i="73"/>
  <c r="K1019" i="70"/>
  <c r="S34" i="73"/>
  <c r="T1018" i="70" s="1"/>
  <c r="R34" i="73"/>
  <c r="S1018" i="70" s="1"/>
  <c r="Q34" i="73"/>
  <c r="R1018" i="70" s="1"/>
  <c r="L34" i="73"/>
  <c r="K1018" i="70"/>
  <c r="S33" i="73"/>
  <c r="T1017" i="70" s="1"/>
  <c r="R33" i="73"/>
  <c r="S1017" i="70" s="1"/>
  <c r="Q33" i="73"/>
  <c r="R1017" i="70" s="1"/>
  <c r="L33" i="73"/>
  <c r="K1017" i="70"/>
  <c r="S32" i="73"/>
  <c r="T1016" i="70" s="1"/>
  <c r="R32" i="73"/>
  <c r="S1016" i="70" s="1"/>
  <c r="Q32" i="73"/>
  <c r="R1016" i="70" s="1"/>
  <c r="L32" i="73"/>
  <c r="M1016" i="70" s="1"/>
  <c r="K1016" i="70"/>
  <c r="S31" i="73"/>
  <c r="T1015" i="70" s="1"/>
  <c r="R31" i="73"/>
  <c r="S1015" i="70" s="1"/>
  <c r="Q31" i="73"/>
  <c r="R1015" i="70" s="1"/>
  <c r="L31" i="73"/>
  <c r="K1015" i="70"/>
  <c r="S30" i="73"/>
  <c r="T1014" i="70" s="1"/>
  <c r="R30" i="73"/>
  <c r="S1014" i="70" s="1"/>
  <c r="Q30" i="73"/>
  <c r="R1014" i="70" s="1"/>
  <c r="L30" i="73"/>
  <c r="K1014" i="70"/>
  <c r="S29" i="73"/>
  <c r="T1013" i="70" s="1"/>
  <c r="R29" i="73"/>
  <c r="S1013" i="70" s="1"/>
  <c r="Q29" i="73"/>
  <c r="R1013" i="70" s="1"/>
  <c r="L29" i="73"/>
  <c r="M1013" i="70" s="1"/>
  <c r="K1013" i="70"/>
  <c r="S28" i="73"/>
  <c r="T1012" i="70" s="1"/>
  <c r="R28" i="73"/>
  <c r="S1012" i="70" s="1"/>
  <c r="Q28" i="73"/>
  <c r="R1012" i="70" s="1"/>
  <c r="L28" i="73"/>
  <c r="M1012" i="70" s="1"/>
  <c r="K1012" i="70"/>
  <c r="S27" i="73"/>
  <c r="T1011" i="70" s="1"/>
  <c r="R27" i="73"/>
  <c r="S1011" i="70" s="1"/>
  <c r="Q27" i="73"/>
  <c r="R1011" i="70" s="1"/>
  <c r="L27" i="73"/>
  <c r="K1011" i="70"/>
  <c r="S26" i="73"/>
  <c r="T1010" i="70" s="1"/>
  <c r="R26" i="73"/>
  <c r="S1010" i="70" s="1"/>
  <c r="Q26" i="73"/>
  <c r="R1010" i="70" s="1"/>
  <c r="L26" i="73"/>
  <c r="K1010" i="70"/>
  <c r="S25" i="73"/>
  <c r="T1009" i="70" s="1"/>
  <c r="R25" i="73"/>
  <c r="S1009" i="70" s="1"/>
  <c r="Q25" i="73"/>
  <c r="R1009" i="70" s="1"/>
  <c r="L25" i="73"/>
  <c r="M1009" i="70" s="1"/>
  <c r="K1009" i="70"/>
  <c r="S24" i="73"/>
  <c r="T1008" i="70" s="1"/>
  <c r="R24" i="73"/>
  <c r="S1008" i="70" s="1"/>
  <c r="Q24" i="73"/>
  <c r="R1008" i="70" s="1"/>
  <c r="L24" i="73"/>
  <c r="K1008" i="70"/>
  <c r="S23" i="73"/>
  <c r="T1007" i="70" s="1"/>
  <c r="R23" i="73"/>
  <c r="S1007" i="70" s="1"/>
  <c r="Q23" i="73"/>
  <c r="R1007" i="70" s="1"/>
  <c r="L23" i="73"/>
  <c r="K1007" i="70"/>
  <c r="S22" i="73"/>
  <c r="T1006" i="70" s="1"/>
  <c r="R22" i="73"/>
  <c r="S1006" i="70" s="1"/>
  <c r="Q22" i="73"/>
  <c r="R1006" i="70" s="1"/>
  <c r="L22" i="73"/>
  <c r="M1006" i="70" s="1"/>
  <c r="K1006" i="70"/>
  <c r="S21" i="73"/>
  <c r="T1005" i="70" s="1"/>
  <c r="R21" i="73"/>
  <c r="S1005" i="70" s="1"/>
  <c r="Q21" i="73"/>
  <c r="R1005" i="70" s="1"/>
  <c r="L21" i="73"/>
  <c r="M1005" i="70" s="1"/>
  <c r="K1005" i="70"/>
  <c r="S20" i="73"/>
  <c r="T1004" i="70" s="1"/>
  <c r="R20" i="73"/>
  <c r="S1004" i="70" s="1"/>
  <c r="Q20" i="73"/>
  <c r="R1004" i="70" s="1"/>
  <c r="L20" i="73"/>
  <c r="M1004" i="70" s="1"/>
  <c r="K1004" i="70"/>
  <c r="S19" i="73"/>
  <c r="T1003" i="70" s="1"/>
  <c r="R19" i="73"/>
  <c r="S1003" i="70" s="1"/>
  <c r="Q19" i="73"/>
  <c r="R1003" i="70" s="1"/>
  <c r="L19" i="73"/>
  <c r="K1003" i="70"/>
  <c r="S18" i="73"/>
  <c r="T1002" i="70" s="1"/>
  <c r="R18" i="73"/>
  <c r="S1002" i="70" s="1"/>
  <c r="Q18" i="73"/>
  <c r="R1002" i="70" s="1"/>
  <c r="L18" i="73"/>
  <c r="M1002" i="70" s="1"/>
  <c r="K1002" i="70"/>
  <c r="S17" i="73"/>
  <c r="T1001" i="70" s="1"/>
  <c r="R17" i="73"/>
  <c r="S1001" i="70" s="1"/>
  <c r="Q17" i="73"/>
  <c r="R1001" i="70" s="1"/>
  <c r="L17" i="73"/>
  <c r="K1001" i="70"/>
  <c r="S16" i="73"/>
  <c r="T1000" i="70" s="1"/>
  <c r="R16" i="73"/>
  <c r="S1000" i="70" s="1"/>
  <c r="Q16" i="73"/>
  <c r="R1000" i="70" s="1"/>
  <c r="L16" i="73"/>
  <c r="K1000" i="70"/>
  <c r="S15" i="73"/>
  <c r="T999" i="70" s="1"/>
  <c r="R15" i="73"/>
  <c r="S999" i="70" s="1"/>
  <c r="Q15" i="73"/>
  <c r="R999" i="70" s="1"/>
  <c r="L15" i="73"/>
  <c r="M999" i="70" s="1"/>
  <c r="K999" i="70"/>
  <c r="S14" i="73"/>
  <c r="T998" i="70" s="1"/>
  <c r="R14" i="73"/>
  <c r="S998" i="70" s="1"/>
  <c r="Q14" i="73"/>
  <c r="R998" i="70" s="1"/>
  <c r="L14" i="73"/>
  <c r="M998" i="70" s="1"/>
  <c r="K998" i="70"/>
  <c r="S13" i="73"/>
  <c r="T997" i="70" s="1"/>
  <c r="R13" i="73"/>
  <c r="S997" i="70" s="1"/>
  <c r="Q13" i="73"/>
  <c r="R997" i="70" s="1"/>
  <c r="L13" i="73"/>
  <c r="M997" i="70" s="1"/>
  <c r="K997" i="70"/>
  <c r="AG12" i="73"/>
  <c r="S12" i="73"/>
  <c r="T996" i="70" s="1"/>
  <c r="R12" i="73"/>
  <c r="S996" i="70" s="1"/>
  <c r="Q12" i="73"/>
  <c r="R996" i="70" s="1"/>
  <c r="L12" i="73"/>
  <c r="K996" i="70"/>
  <c r="S11" i="73"/>
  <c r="T995" i="70" s="1"/>
  <c r="R11" i="73"/>
  <c r="S995" i="70" s="1"/>
  <c r="Q11" i="73"/>
  <c r="R995" i="70" s="1"/>
  <c r="L11" i="73"/>
  <c r="K995" i="70"/>
  <c r="S10" i="73"/>
  <c r="T994" i="70" s="1"/>
  <c r="R10" i="73"/>
  <c r="S994" i="70" s="1"/>
  <c r="Q10" i="73"/>
  <c r="R994" i="70" s="1"/>
  <c r="L10" i="73"/>
  <c r="K994" i="70"/>
  <c r="S9" i="73"/>
  <c r="T993" i="70" s="1"/>
  <c r="R9" i="73"/>
  <c r="S993" i="70" s="1"/>
  <c r="Q9" i="73"/>
  <c r="R993" i="70" s="1"/>
  <c r="L9" i="73"/>
  <c r="K993" i="70"/>
  <c r="S8" i="73"/>
  <c r="T992" i="70" s="1"/>
  <c r="R8" i="73"/>
  <c r="S992" i="70" s="1"/>
  <c r="Q8" i="73"/>
  <c r="R992" i="70" s="1"/>
  <c r="L8" i="73"/>
  <c r="M992" i="70" s="1"/>
  <c r="K992" i="70"/>
  <c r="S7" i="73"/>
  <c r="T991" i="70" s="1"/>
  <c r="R7" i="73"/>
  <c r="S991" i="70" s="1"/>
  <c r="Q7" i="73"/>
  <c r="R991" i="70" s="1"/>
  <c r="L7" i="73"/>
  <c r="S6" i="73"/>
  <c r="T990" i="70" s="1"/>
  <c r="R6" i="73"/>
  <c r="S990" i="70" s="1"/>
  <c r="Q6" i="73"/>
  <c r="R990" i="70" s="1"/>
  <c r="L6" i="73"/>
  <c r="K990" i="70"/>
  <c r="S5" i="73"/>
  <c r="R5" i="73"/>
  <c r="S989" i="70" s="1"/>
  <c r="Q5" i="73"/>
  <c r="R989" i="70" s="1"/>
  <c r="L5" i="73"/>
  <c r="K989" i="70"/>
  <c r="U1" i="73"/>
  <c r="M1" i="73"/>
  <c r="I1" i="73"/>
  <c r="H1" i="73"/>
  <c r="G1" i="73"/>
  <c r="F1" i="73"/>
  <c r="N10" i="73" s="1"/>
  <c r="O994" i="70" s="1"/>
  <c r="K45" i="73" l="1"/>
  <c r="L1029" i="70" s="1"/>
  <c r="K29" i="73"/>
  <c r="L1013" i="70" s="1"/>
  <c r="K20" i="73"/>
  <c r="L1004" i="70" s="1"/>
  <c r="K41" i="73"/>
  <c r="L1025" i="70" s="1"/>
  <c r="K44" i="73"/>
  <c r="L1028" i="70" s="1"/>
  <c r="K15" i="73"/>
  <c r="L999" i="70" s="1"/>
  <c r="K14" i="73"/>
  <c r="L998" i="70" s="1"/>
  <c r="K25" i="73"/>
  <c r="L1009" i="70" s="1"/>
  <c r="K28" i="73"/>
  <c r="L1012" i="70" s="1"/>
  <c r="K51" i="73"/>
  <c r="L1035" i="70" s="1"/>
  <c r="N24" i="73"/>
  <c r="O1008" i="70" s="1"/>
  <c r="K12" i="73"/>
  <c r="L996" i="70" s="1"/>
  <c r="M996" i="70"/>
  <c r="K16" i="73"/>
  <c r="L1000" i="70" s="1"/>
  <c r="M1000" i="70"/>
  <c r="K30" i="73"/>
  <c r="L1014" i="70" s="1"/>
  <c r="M1014" i="70"/>
  <c r="K36" i="73"/>
  <c r="L1020" i="70" s="1"/>
  <c r="K46" i="73"/>
  <c r="L1030" i="70" s="1"/>
  <c r="K49" i="73"/>
  <c r="L1033" i="70" s="1"/>
  <c r="K53" i="73"/>
  <c r="L1037" i="70" s="1"/>
  <c r="K23" i="73"/>
  <c r="L1007" i="70" s="1"/>
  <c r="M1007" i="70"/>
  <c r="K33" i="73"/>
  <c r="L1017" i="70" s="1"/>
  <c r="M1017" i="70"/>
  <c r="K39" i="73"/>
  <c r="L1023" i="70" s="1"/>
  <c r="M1023" i="70"/>
  <c r="K43" i="73"/>
  <c r="L1027" i="70" s="1"/>
  <c r="M1027" i="70"/>
  <c r="K6" i="73"/>
  <c r="L990" i="70" s="1"/>
  <c r="M990" i="70"/>
  <c r="K9" i="73"/>
  <c r="L993" i="70" s="1"/>
  <c r="M993" i="70"/>
  <c r="K19" i="73"/>
  <c r="L1003" i="70" s="1"/>
  <c r="M1003" i="70"/>
  <c r="K26" i="73"/>
  <c r="L1010" i="70" s="1"/>
  <c r="M1010" i="70"/>
  <c r="K42" i="73"/>
  <c r="L1026" i="70" s="1"/>
  <c r="M1026" i="70"/>
  <c r="K52" i="73"/>
  <c r="L1036" i="70" s="1"/>
  <c r="M1036" i="70"/>
  <c r="K8" i="73"/>
  <c r="L992" i="70" s="1"/>
  <c r="K11" i="73"/>
  <c r="L995" i="70" s="1"/>
  <c r="M995" i="70"/>
  <c r="K18" i="73"/>
  <c r="L1002" i="70" s="1"/>
  <c r="K22" i="73"/>
  <c r="L1006" i="70" s="1"/>
  <c r="K32" i="73"/>
  <c r="L1016" i="70" s="1"/>
  <c r="K35" i="73"/>
  <c r="L1019" i="70" s="1"/>
  <c r="M1019" i="70"/>
  <c r="K38" i="73"/>
  <c r="L1022" i="70" s="1"/>
  <c r="K48" i="73"/>
  <c r="L1032" i="70" s="1"/>
  <c r="M1032" i="70"/>
  <c r="N52" i="73"/>
  <c r="O1036" i="70" s="1"/>
  <c r="K5" i="73"/>
  <c r="L989" i="70" s="1"/>
  <c r="M989" i="70"/>
  <c r="S1" i="73"/>
  <c r="T989" i="70"/>
  <c r="K7" i="73"/>
  <c r="L991" i="70" s="1"/>
  <c r="M991" i="70"/>
  <c r="K17" i="73"/>
  <c r="L1001" i="70" s="1"/>
  <c r="M1001" i="70"/>
  <c r="N18" i="73"/>
  <c r="O1002" i="70" s="1"/>
  <c r="K21" i="73"/>
  <c r="L1005" i="70" s="1"/>
  <c r="K31" i="73"/>
  <c r="L1015" i="70" s="1"/>
  <c r="M1015" i="70"/>
  <c r="K27" i="73"/>
  <c r="L1011" i="70" s="1"/>
  <c r="M1011" i="70"/>
  <c r="N7" i="73"/>
  <c r="O991" i="70" s="1"/>
  <c r="K10" i="73"/>
  <c r="L994" i="70" s="1"/>
  <c r="M994" i="70"/>
  <c r="K13" i="73"/>
  <c r="L997" i="70" s="1"/>
  <c r="N17" i="73"/>
  <c r="O1001" i="70" s="1"/>
  <c r="K24" i="73"/>
  <c r="L1008" i="70" s="1"/>
  <c r="M1008" i="70"/>
  <c r="N31" i="73"/>
  <c r="O1015" i="70" s="1"/>
  <c r="K34" i="73"/>
  <c r="L1018" i="70" s="1"/>
  <c r="M1018" i="70"/>
  <c r="K37" i="73"/>
  <c r="L1021" i="70" s="1"/>
  <c r="M1021" i="70"/>
  <c r="K40" i="73"/>
  <c r="L1024" i="70" s="1"/>
  <c r="K47" i="73"/>
  <c r="L1031" i="70" s="1"/>
  <c r="M1031" i="70"/>
  <c r="K50" i="73"/>
  <c r="L1034" i="70" s="1"/>
  <c r="L1" i="73"/>
  <c r="N36" i="73"/>
  <c r="O1020" i="70" s="1"/>
  <c r="N46" i="73"/>
  <c r="O1030" i="70" s="1"/>
  <c r="N23" i="73"/>
  <c r="O1007" i="70" s="1"/>
  <c r="N42" i="73"/>
  <c r="O1026" i="70" s="1"/>
  <c r="N29" i="73"/>
  <c r="O1013" i="70" s="1"/>
  <c r="N14" i="73"/>
  <c r="O998" i="70" s="1"/>
  <c r="N22" i="73"/>
  <c r="O1006" i="70" s="1"/>
  <c r="N28" i="73"/>
  <c r="O1012" i="70" s="1"/>
  <c r="N35" i="73"/>
  <c r="O1019" i="70" s="1"/>
  <c r="N50" i="73"/>
  <c r="O1034" i="70" s="1"/>
  <c r="N16" i="73"/>
  <c r="O1000" i="70" s="1"/>
  <c r="N30" i="73"/>
  <c r="O1014" i="70" s="1"/>
  <c r="N15" i="73"/>
  <c r="O999" i="70" s="1"/>
  <c r="J1" i="73"/>
  <c r="Q1" i="73"/>
  <c r="N13" i="73"/>
  <c r="O997" i="70" s="1"/>
  <c r="N21" i="73"/>
  <c r="O1005" i="70" s="1"/>
  <c r="N27" i="73"/>
  <c r="O1011" i="70" s="1"/>
  <c r="N40" i="73"/>
  <c r="O1024" i="70" s="1"/>
  <c r="N44" i="73"/>
  <c r="O1028" i="70" s="1"/>
  <c r="R1" i="73"/>
  <c r="N20" i="73"/>
  <c r="O1004" i="70" s="1"/>
  <c r="N34" i="73"/>
  <c r="O1018" i="70" s="1"/>
  <c r="N11" i="73"/>
  <c r="O995" i="70" s="1"/>
  <c r="N19" i="73"/>
  <c r="O1003" i="70" s="1"/>
  <c r="N26" i="73"/>
  <c r="O1010" i="70" s="1"/>
  <c r="N33" i="73"/>
  <c r="O1017" i="70" s="1"/>
  <c r="N48" i="73"/>
  <c r="O1032" i="70" s="1"/>
  <c r="N25" i="73"/>
  <c r="O1009" i="70" s="1"/>
  <c r="N32" i="73"/>
  <c r="O1016" i="70" s="1"/>
  <c r="N38" i="73"/>
  <c r="O1022" i="70" s="1"/>
  <c r="N39" i="73"/>
  <c r="O1023" i="70" s="1"/>
  <c r="N43" i="73"/>
  <c r="O1027" i="70" s="1"/>
  <c r="N47" i="73"/>
  <c r="O1031" i="70" s="1"/>
  <c r="N51" i="73"/>
  <c r="O1035" i="70" s="1"/>
  <c r="N8" i="73"/>
  <c r="O992" i="70" s="1"/>
  <c r="N12" i="73"/>
  <c r="O996" i="70" s="1"/>
  <c r="N5" i="73"/>
  <c r="O989" i="70" s="1"/>
  <c r="N9" i="73"/>
  <c r="O993" i="70" s="1"/>
  <c r="N37" i="73"/>
  <c r="O1021" i="70" s="1"/>
  <c r="N41" i="73"/>
  <c r="O1025" i="70" s="1"/>
  <c r="N45" i="73"/>
  <c r="O1029" i="70" s="1"/>
  <c r="N49" i="73"/>
  <c r="O1033" i="70" s="1"/>
  <c r="N53" i="73"/>
  <c r="O1037" i="70" s="1"/>
  <c r="N6" i="73"/>
  <c r="O990" i="70" s="1"/>
  <c r="K1" i="73" l="1"/>
  <c r="O53" i="73"/>
  <c r="O49" i="73"/>
  <c r="O45" i="73"/>
  <c r="O41" i="73"/>
  <c r="O37" i="73"/>
  <c r="O33" i="73"/>
  <c r="O29" i="73"/>
  <c r="O25" i="73"/>
  <c r="O21" i="73"/>
  <c r="O17" i="73"/>
  <c r="O13" i="73"/>
  <c r="O9" i="73"/>
  <c r="O52" i="73"/>
  <c r="O48" i="73"/>
  <c r="O44" i="73"/>
  <c r="O40" i="73"/>
  <c r="O36" i="73"/>
  <c r="O32" i="73"/>
  <c r="O28" i="73"/>
  <c r="O24" i="73"/>
  <c r="O20" i="73"/>
  <c r="O16" i="73"/>
  <c r="O51" i="73"/>
  <c r="O47" i="73"/>
  <c r="O43" i="73"/>
  <c r="O39" i="73"/>
  <c r="O35" i="73"/>
  <c r="O31" i="73"/>
  <c r="O27" i="73"/>
  <c r="O23" i="73"/>
  <c r="O19" i="73"/>
  <c r="O15" i="73"/>
  <c r="O11" i="73"/>
  <c r="O7" i="73"/>
  <c r="O18" i="73"/>
  <c r="O12" i="73"/>
  <c r="O42" i="73"/>
  <c r="O22" i="73"/>
  <c r="O26" i="73"/>
  <c r="O6" i="73"/>
  <c r="O50" i="73"/>
  <c r="O8" i="73"/>
  <c r="O30" i="73"/>
  <c r="O38" i="73"/>
  <c r="O46" i="73"/>
  <c r="O34" i="73"/>
  <c r="O14" i="73"/>
  <c r="O5" i="73"/>
  <c r="O10" i="73"/>
  <c r="P5" i="73" l="1"/>
  <c r="P989" i="70"/>
  <c r="P18" i="73"/>
  <c r="P1002" i="70"/>
  <c r="P20" i="73"/>
  <c r="P1004" i="70"/>
  <c r="P28" i="73"/>
  <c r="P1012" i="70"/>
  <c r="P32" i="73"/>
  <c r="P1016" i="70"/>
  <c r="P8" i="73"/>
  <c r="P992" i="70"/>
  <c r="P50" i="73"/>
  <c r="P1034" i="70"/>
  <c r="P37" i="73"/>
  <c r="P1021" i="70"/>
  <c r="P6" i="73"/>
  <c r="P990" i="70"/>
  <c r="P19" i="73"/>
  <c r="P1003" i="70"/>
  <c r="P35" i="73"/>
  <c r="P1019" i="70"/>
  <c r="P33" i="73"/>
  <c r="P1017" i="70"/>
  <c r="P39" i="73"/>
  <c r="P1023" i="70"/>
  <c r="P43" i="73"/>
  <c r="P1027" i="70"/>
  <c r="P41" i="73"/>
  <c r="P1025" i="70"/>
  <c r="P15" i="73"/>
  <c r="P999" i="70"/>
  <c r="P45" i="73"/>
  <c r="P1029" i="70"/>
  <c r="P34" i="73"/>
  <c r="P1018" i="70"/>
  <c r="P51" i="73"/>
  <c r="P1035" i="70"/>
  <c r="P17" i="73"/>
  <c r="P1001" i="70"/>
  <c r="P46" i="73"/>
  <c r="P1030" i="70"/>
  <c r="P53" i="73"/>
  <c r="P1037" i="70"/>
  <c r="P42" i="73"/>
  <c r="P1026" i="70"/>
  <c r="P27" i="73"/>
  <c r="P1011" i="70"/>
  <c r="P10" i="73"/>
  <c r="P994" i="70"/>
  <c r="P52" i="73"/>
  <c r="P1036" i="70"/>
  <c r="P7" i="73"/>
  <c r="P991" i="70"/>
  <c r="P24" i="73"/>
  <c r="P1008" i="70"/>
  <c r="P14" i="73"/>
  <c r="P998" i="70"/>
  <c r="P11" i="73"/>
  <c r="P995" i="70"/>
  <c r="P9" i="73"/>
  <c r="P993" i="70"/>
  <c r="P26" i="73"/>
  <c r="P1010" i="70"/>
  <c r="P47" i="73"/>
  <c r="P1031" i="70"/>
  <c r="P13" i="73"/>
  <c r="P997" i="70"/>
  <c r="P36" i="73"/>
  <c r="P1020" i="70"/>
  <c r="P49" i="73"/>
  <c r="P1033" i="70"/>
  <c r="P22" i="73"/>
  <c r="P1006" i="70"/>
  <c r="P23" i="73"/>
  <c r="P1007" i="70"/>
  <c r="P40" i="73"/>
  <c r="P1024" i="70"/>
  <c r="P21" i="73"/>
  <c r="P1005" i="70"/>
  <c r="P38" i="73"/>
  <c r="P1022" i="70"/>
  <c r="P44" i="73"/>
  <c r="P1028" i="70"/>
  <c r="P25" i="73"/>
  <c r="P1009" i="70"/>
  <c r="P30" i="73"/>
  <c r="P1014" i="70"/>
  <c r="P12" i="73"/>
  <c r="P996" i="70"/>
  <c r="P31" i="73"/>
  <c r="P1015" i="70"/>
  <c r="P16" i="73"/>
  <c r="P1000" i="70"/>
  <c r="P48" i="73"/>
  <c r="P1032" i="70"/>
  <c r="P29" i="73"/>
  <c r="P1013" i="70"/>
  <c r="T44" i="73" l="1"/>
  <c r="Q1028" i="70"/>
  <c r="T43" i="73"/>
  <c r="Q1027" i="70"/>
  <c r="T19" i="73"/>
  <c r="Q1003" i="70"/>
  <c r="T50" i="73"/>
  <c r="Q1034" i="70"/>
  <c r="T31" i="73"/>
  <c r="Q1015" i="70"/>
  <c r="T34" i="73"/>
  <c r="Q1018" i="70"/>
  <c r="T23" i="73"/>
  <c r="Q1007" i="70"/>
  <c r="T9" i="73"/>
  <c r="Q993" i="70"/>
  <c r="T27" i="73"/>
  <c r="Q1011" i="70"/>
  <c r="T46" i="73"/>
  <c r="Q1030" i="70"/>
  <c r="T45" i="73"/>
  <c r="Q1029" i="70"/>
  <c r="T8" i="73"/>
  <c r="Q992" i="70"/>
  <c r="T20" i="73"/>
  <c r="Q1004" i="70"/>
  <c r="T26" i="73"/>
  <c r="Q1010" i="70"/>
  <c r="T7" i="73"/>
  <c r="Q991" i="70"/>
  <c r="T39" i="73"/>
  <c r="Q1023" i="70"/>
  <c r="T36" i="73"/>
  <c r="Q1020" i="70"/>
  <c r="T29" i="73"/>
  <c r="Q1013" i="70"/>
  <c r="T48" i="73"/>
  <c r="Q1032" i="70"/>
  <c r="T30" i="73"/>
  <c r="Q1014" i="70"/>
  <c r="T22" i="73"/>
  <c r="Q1006" i="70"/>
  <c r="T11" i="73"/>
  <c r="Q995" i="70"/>
  <c r="T52" i="73"/>
  <c r="Q1036" i="70"/>
  <c r="T42" i="73"/>
  <c r="Q1026" i="70"/>
  <c r="T15" i="73"/>
  <c r="Q999" i="70"/>
  <c r="T33" i="73"/>
  <c r="Q1017" i="70"/>
  <c r="T6" i="73"/>
  <c r="Q990" i="70"/>
  <c r="T32" i="73"/>
  <c r="Q1016" i="70"/>
  <c r="T18" i="73"/>
  <c r="Q1002" i="70"/>
  <c r="T24" i="73"/>
  <c r="Q1008" i="70"/>
  <c r="T12" i="73"/>
  <c r="Q996" i="70"/>
  <c r="T38" i="73"/>
  <c r="Q1022" i="70"/>
  <c r="T13" i="73"/>
  <c r="Q997" i="70"/>
  <c r="T17" i="73"/>
  <c r="Q1001" i="70"/>
  <c r="T40" i="73"/>
  <c r="Q1024" i="70"/>
  <c r="T16" i="73"/>
  <c r="Q1000" i="70"/>
  <c r="T25" i="73"/>
  <c r="Q1009" i="70"/>
  <c r="T21" i="73"/>
  <c r="Q1005" i="70"/>
  <c r="T49" i="73"/>
  <c r="Q1033" i="70"/>
  <c r="T47" i="73"/>
  <c r="Q1031" i="70"/>
  <c r="T14" i="73"/>
  <c r="Q998" i="70"/>
  <c r="T10" i="73"/>
  <c r="Q994" i="70"/>
  <c r="T53" i="73"/>
  <c r="Q1037" i="70"/>
  <c r="T51" i="73"/>
  <c r="Q1035" i="70"/>
  <c r="T41" i="73"/>
  <c r="Q1025" i="70"/>
  <c r="T35" i="73"/>
  <c r="Q1019" i="70"/>
  <c r="T37" i="73"/>
  <c r="Q1021" i="70"/>
  <c r="T28" i="73"/>
  <c r="Q1012" i="70"/>
  <c r="T5" i="73"/>
  <c r="Q989" i="70"/>
  <c r="V35" i="73" l="1"/>
  <c r="U1019" i="70"/>
  <c r="V10" i="73"/>
  <c r="U994" i="70"/>
  <c r="V21" i="73"/>
  <c r="U1005" i="70"/>
  <c r="V40" i="73"/>
  <c r="U1024" i="70"/>
  <c r="V12" i="73"/>
  <c r="U996" i="70"/>
  <c r="V6" i="73"/>
  <c r="U990" i="70"/>
  <c r="V52" i="73"/>
  <c r="U1036" i="70"/>
  <c r="V48" i="73"/>
  <c r="U1032" i="70"/>
  <c r="V7" i="73"/>
  <c r="U991" i="70"/>
  <c r="V8" i="73"/>
  <c r="U992" i="70"/>
  <c r="V27" i="73"/>
  <c r="U1011" i="70"/>
  <c r="V31" i="73"/>
  <c r="U1015" i="70"/>
  <c r="V43" i="73"/>
  <c r="U1027" i="70"/>
  <c r="U989" i="70"/>
  <c r="T1" i="73"/>
  <c r="V5" i="73"/>
  <c r="V41" i="73"/>
  <c r="U1025" i="70"/>
  <c r="V14" i="73"/>
  <c r="U998" i="70"/>
  <c r="V25" i="73"/>
  <c r="U1009" i="70"/>
  <c r="V17" i="73"/>
  <c r="U1001" i="70"/>
  <c r="V24" i="73"/>
  <c r="U1008" i="70"/>
  <c r="V33" i="73"/>
  <c r="U1017" i="70"/>
  <c r="V11" i="73"/>
  <c r="U995" i="70"/>
  <c r="V29" i="73"/>
  <c r="U1013" i="70"/>
  <c r="V9" i="73"/>
  <c r="U993" i="70"/>
  <c r="V28" i="73"/>
  <c r="U1012" i="70"/>
  <c r="V51" i="73"/>
  <c r="U1035" i="70"/>
  <c r="V47" i="73"/>
  <c r="U1031" i="70"/>
  <c r="V16" i="73"/>
  <c r="U1000" i="70"/>
  <c r="V13" i="73"/>
  <c r="U997" i="70"/>
  <c r="V18" i="73"/>
  <c r="U1002" i="70"/>
  <c r="V15" i="73"/>
  <c r="U999" i="70"/>
  <c r="V22" i="73"/>
  <c r="U1006" i="70"/>
  <c r="V36" i="73"/>
  <c r="U1020" i="70"/>
  <c r="V26" i="73"/>
  <c r="U1010" i="70"/>
  <c r="V45" i="73"/>
  <c r="U1029" i="70"/>
  <c r="V23" i="73"/>
  <c r="U1007" i="70"/>
  <c r="V50" i="73"/>
  <c r="U1034" i="70"/>
  <c r="V37" i="73"/>
  <c r="U1021" i="70"/>
  <c r="V53" i="73"/>
  <c r="U1037" i="70"/>
  <c r="V49" i="73"/>
  <c r="U1033" i="70"/>
  <c r="V38" i="73"/>
  <c r="U1022" i="70"/>
  <c r="V32" i="73"/>
  <c r="U1016" i="70"/>
  <c r="V42" i="73"/>
  <c r="U1026" i="70"/>
  <c r="V30" i="73"/>
  <c r="U1014" i="70"/>
  <c r="V39" i="73"/>
  <c r="U1023" i="70"/>
  <c r="V20" i="73"/>
  <c r="U1004" i="70"/>
  <c r="V46" i="73"/>
  <c r="U1030" i="70"/>
  <c r="V34" i="73"/>
  <c r="U1018" i="70"/>
  <c r="V19" i="73"/>
  <c r="U1003" i="70"/>
  <c r="V44" i="73"/>
  <c r="U1028" i="70"/>
  <c r="W46" i="73" l="1"/>
  <c r="W1030" i="70"/>
  <c r="AE1030" i="70" s="1"/>
  <c r="W42" i="73"/>
  <c r="W1026" i="70"/>
  <c r="AE1026" i="70" s="1"/>
  <c r="W16" i="73"/>
  <c r="W1000" i="70"/>
  <c r="AE1000" i="70" s="1"/>
  <c r="W36" i="73"/>
  <c r="W1020" i="70"/>
  <c r="AE1020" i="70" s="1"/>
  <c r="W32" i="73"/>
  <c r="W1016" i="70"/>
  <c r="AE1016" i="70" s="1"/>
  <c r="W24" i="73"/>
  <c r="W1008" i="70"/>
  <c r="AE1008" i="70" s="1"/>
  <c r="W989" i="70"/>
  <c r="AE989" i="70" s="1"/>
  <c r="W5" i="73"/>
  <c r="V1" i="73"/>
  <c r="W27" i="73"/>
  <c r="W1011" i="70"/>
  <c r="AE1011" i="70" s="1"/>
  <c r="W52" i="73"/>
  <c r="W1036" i="70"/>
  <c r="AE1036" i="70" s="1"/>
  <c r="W21" i="73"/>
  <c r="W1005" i="70"/>
  <c r="AE1005" i="70" s="1"/>
  <c r="W13" i="73"/>
  <c r="W997" i="70"/>
  <c r="AE997" i="70" s="1"/>
  <c r="W14" i="73"/>
  <c r="W998" i="70"/>
  <c r="AE998" i="70" s="1"/>
  <c r="W31" i="73"/>
  <c r="W1015" i="70"/>
  <c r="AE1015" i="70" s="1"/>
  <c r="W44" i="73"/>
  <c r="W1028" i="70"/>
  <c r="AE1028" i="70" s="1"/>
  <c r="W23" i="73"/>
  <c r="W1007" i="70"/>
  <c r="AE1007" i="70" s="1"/>
  <c r="W38" i="73"/>
  <c r="W1022" i="70"/>
  <c r="AE1022" i="70" s="1"/>
  <c r="W47" i="73"/>
  <c r="W1031" i="70"/>
  <c r="AE1031" i="70" s="1"/>
  <c r="W17" i="73"/>
  <c r="W1001" i="70"/>
  <c r="AE1001" i="70" s="1"/>
  <c r="W28" i="73"/>
  <c r="W1012" i="70"/>
  <c r="AE1012" i="70" s="1"/>
  <c r="W53" i="73"/>
  <c r="W1037" i="70"/>
  <c r="AE1037" i="70" s="1"/>
  <c r="W39" i="73"/>
  <c r="W1023" i="70"/>
  <c r="AE1023" i="70" s="1"/>
  <c r="W15" i="73"/>
  <c r="W999" i="70"/>
  <c r="AE999" i="70" s="1"/>
  <c r="W8" i="73"/>
  <c r="W992" i="70"/>
  <c r="AE992" i="70" s="1"/>
  <c r="W6" i="73"/>
  <c r="W990" i="70"/>
  <c r="AE990" i="70" s="1"/>
  <c r="W10" i="73"/>
  <c r="W994" i="70"/>
  <c r="AE994" i="70" s="1"/>
  <c r="W49" i="73"/>
  <c r="W1033" i="70"/>
  <c r="AE1033" i="70" s="1"/>
  <c r="W40" i="73"/>
  <c r="W1024" i="70"/>
  <c r="AE1024" i="70" s="1"/>
  <c r="W20" i="73"/>
  <c r="W1004" i="70"/>
  <c r="AE1004" i="70" s="1"/>
  <c r="W37" i="73"/>
  <c r="W1021" i="70"/>
  <c r="AE1021" i="70" s="1"/>
  <c r="W29" i="73"/>
  <c r="W1013" i="70"/>
  <c r="AE1013" i="70" s="1"/>
  <c r="W26" i="73"/>
  <c r="W1010" i="70"/>
  <c r="AE1010" i="70" s="1"/>
  <c r="W18" i="73"/>
  <c r="W1002" i="70"/>
  <c r="AE1002" i="70" s="1"/>
  <c r="W51" i="73"/>
  <c r="W1035" i="70"/>
  <c r="AE1035" i="70" s="1"/>
  <c r="W9" i="73"/>
  <c r="W993" i="70"/>
  <c r="AE993" i="70" s="1"/>
  <c r="W11" i="73"/>
  <c r="W995" i="70"/>
  <c r="AE995" i="70" s="1"/>
  <c r="W25" i="73"/>
  <c r="W1009" i="70"/>
  <c r="AE1009" i="70" s="1"/>
  <c r="W50" i="73"/>
  <c r="W1034" i="70"/>
  <c r="AE1034" i="70" s="1"/>
  <c r="W33" i="73"/>
  <c r="W1017" i="70"/>
  <c r="AE1017" i="70" s="1"/>
  <c r="W48" i="73"/>
  <c r="W1032" i="70"/>
  <c r="AE1032" i="70" s="1"/>
  <c r="W22" i="73"/>
  <c r="W1006" i="70"/>
  <c r="AE1006" i="70" s="1"/>
  <c r="W41" i="73"/>
  <c r="W1025" i="70"/>
  <c r="AE1025" i="70" s="1"/>
  <c r="W19" i="73"/>
  <c r="W1003" i="70"/>
  <c r="AE1003" i="70" s="1"/>
  <c r="W45" i="73"/>
  <c r="W1029" i="70"/>
  <c r="AE1029" i="70" s="1"/>
  <c r="W34" i="73"/>
  <c r="W1018" i="70"/>
  <c r="AE1018" i="70" s="1"/>
  <c r="W30" i="73"/>
  <c r="W1014" i="70"/>
  <c r="AE1014" i="70" s="1"/>
  <c r="W43" i="73"/>
  <c r="W1027" i="70"/>
  <c r="AE1027" i="70" s="1"/>
  <c r="W7" i="73"/>
  <c r="W991" i="70"/>
  <c r="AE991" i="70" s="1"/>
  <c r="W12" i="73"/>
  <c r="W996" i="70"/>
  <c r="AE996" i="70" s="1"/>
  <c r="W35" i="73"/>
  <c r="W1019" i="70"/>
  <c r="AE1019" i="70" s="1"/>
  <c r="X1027" i="70" l="1"/>
  <c r="Z43" i="73"/>
  <c r="X43" i="73"/>
  <c r="X1020" i="70"/>
  <c r="AD1020" i="70" s="1"/>
  <c r="Z36" i="73"/>
  <c r="X36" i="73"/>
  <c r="X995" i="70"/>
  <c r="AD995" i="70" s="1"/>
  <c r="X11" i="73"/>
  <c r="Z11" i="73"/>
  <c r="X1010" i="70"/>
  <c r="Z26" i="73"/>
  <c r="X26" i="73"/>
  <c r="X1033" i="70"/>
  <c r="AD1033" i="70" s="1"/>
  <c r="X49" i="73"/>
  <c r="Z49" i="73"/>
  <c r="X999" i="70"/>
  <c r="AD999" i="70" s="1"/>
  <c r="Z15" i="73"/>
  <c r="X15" i="73"/>
  <c r="X1001" i="70"/>
  <c r="AD1001" i="70" s="1"/>
  <c r="Z17" i="73"/>
  <c r="X17" i="73"/>
  <c r="X1007" i="70"/>
  <c r="AD1007" i="70" s="1"/>
  <c r="Z23" i="73"/>
  <c r="X23" i="73"/>
  <c r="X997" i="70"/>
  <c r="AD997" i="70" s="1"/>
  <c r="Z13" i="73"/>
  <c r="X13" i="73"/>
  <c r="X989" i="70"/>
  <c r="AD989" i="70" s="1"/>
  <c r="Z5" i="73"/>
  <c r="X5" i="73"/>
  <c r="W1" i="73"/>
  <c r="X1002" i="70"/>
  <c r="AD1002" i="70" s="1"/>
  <c r="Z18" i="73"/>
  <c r="X18" i="73"/>
  <c r="X1011" i="70"/>
  <c r="Z27" i="73"/>
  <c r="X27" i="73"/>
  <c r="X1000" i="70"/>
  <c r="AD1000" i="70" s="1"/>
  <c r="Z16" i="73"/>
  <c r="X16" i="73"/>
  <c r="X1009" i="70"/>
  <c r="AD1009" i="70" s="1"/>
  <c r="X25" i="73"/>
  <c r="Z25" i="73"/>
  <c r="X1012" i="70"/>
  <c r="AD1012" i="70" s="1"/>
  <c r="Z28" i="73"/>
  <c r="X28" i="73"/>
  <c r="X1019" i="70"/>
  <c r="AD1019" i="70" s="1"/>
  <c r="Z35" i="73"/>
  <c r="X35" i="73"/>
  <c r="X1032" i="70"/>
  <c r="AD1032" i="70" s="1"/>
  <c r="Z48" i="73"/>
  <c r="X48" i="73"/>
  <c r="X996" i="70"/>
  <c r="AD996" i="70" s="1"/>
  <c r="Z12" i="73"/>
  <c r="X12" i="73"/>
  <c r="X1014" i="70"/>
  <c r="AD1014" i="70" s="1"/>
  <c r="Z30" i="73"/>
  <c r="X30" i="73"/>
  <c r="X1003" i="70"/>
  <c r="AD1003" i="70" s="1"/>
  <c r="Z19" i="73"/>
  <c r="X19" i="73"/>
  <c r="X1017" i="70"/>
  <c r="AD1017" i="70" s="1"/>
  <c r="X33" i="73"/>
  <c r="Z33" i="73"/>
  <c r="X993" i="70"/>
  <c r="AD993" i="70" s="1"/>
  <c r="Z9" i="73"/>
  <c r="X9" i="73"/>
  <c r="X1004" i="70"/>
  <c r="AD1004" i="70" s="1"/>
  <c r="Z20" i="73"/>
  <c r="X20" i="73"/>
  <c r="X994" i="70"/>
  <c r="AD994" i="70" s="1"/>
  <c r="Z10" i="73"/>
  <c r="X10" i="73"/>
  <c r="X1023" i="70"/>
  <c r="AD1023" i="70" s="1"/>
  <c r="Z39" i="73"/>
  <c r="X39" i="73"/>
  <c r="X1031" i="70"/>
  <c r="AD1031" i="70" s="1"/>
  <c r="Z47" i="73"/>
  <c r="X47" i="73"/>
  <c r="X1028" i="70"/>
  <c r="AD1028" i="70" s="1"/>
  <c r="X44" i="73"/>
  <c r="Z44" i="73"/>
  <c r="X1005" i="70"/>
  <c r="AD1005" i="70" s="1"/>
  <c r="X21" i="73"/>
  <c r="Z21" i="73"/>
  <c r="X1006" i="70"/>
  <c r="AD1006" i="70" s="1"/>
  <c r="Z22" i="73"/>
  <c r="X22" i="73"/>
  <c r="X992" i="70"/>
  <c r="AD992" i="70" s="1"/>
  <c r="Z8" i="73"/>
  <c r="X8" i="73"/>
  <c r="AD1010" i="70"/>
  <c r="X1008" i="70"/>
  <c r="AD1008" i="70" s="1"/>
  <c r="X24" i="73"/>
  <c r="Z24" i="73"/>
  <c r="X1026" i="70"/>
  <c r="AD1026" i="70" s="1"/>
  <c r="Z42" i="73"/>
  <c r="X42" i="73"/>
  <c r="X1021" i="70"/>
  <c r="AD1021" i="70" s="1"/>
  <c r="X37" i="73"/>
  <c r="Z37" i="73"/>
  <c r="X998" i="70"/>
  <c r="AD998" i="70" s="1"/>
  <c r="Z14" i="73"/>
  <c r="X14" i="73"/>
  <c r="X1029" i="70"/>
  <c r="AD1029" i="70" s="1"/>
  <c r="X45" i="73"/>
  <c r="Z45" i="73"/>
  <c r="X991" i="70"/>
  <c r="AD991" i="70" s="1"/>
  <c r="X7" i="73"/>
  <c r="Z7" i="73"/>
  <c r="X1018" i="70"/>
  <c r="AD1018" i="70" s="1"/>
  <c r="Z34" i="73"/>
  <c r="X34" i="73"/>
  <c r="X1025" i="70"/>
  <c r="AD1025" i="70" s="1"/>
  <c r="X41" i="73"/>
  <c r="Z41" i="73"/>
  <c r="X1034" i="70"/>
  <c r="AD1034" i="70" s="1"/>
  <c r="Z50" i="73"/>
  <c r="X50" i="73"/>
  <c r="X1035" i="70"/>
  <c r="AD1035" i="70" s="1"/>
  <c r="Z51" i="73"/>
  <c r="X51" i="73"/>
  <c r="X1013" i="70"/>
  <c r="AD1013" i="70" s="1"/>
  <c r="X29" i="73"/>
  <c r="Z29" i="73"/>
  <c r="X1024" i="70"/>
  <c r="AD1024" i="70" s="1"/>
  <c r="Z40" i="73"/>
  <c r="X40" i="73"/>
  <c r="X990" i="70"/>
  <c r="AD990" i="70" s="1"/>
  <c r="Z6" i="73"/>
  <c r="X6" i="73"/>
  <c r="X1037" i="70"/>
  <c r="AD1037" i="70" s="1"/>
  <c r="X53" i="73"/>
  <c r="Z53" i="73"/>
  <c r="X1022" i="70"/>
  <c r="AD1022" i="70" s="1"/>
  <c r="Z38" i="73"/>
  <c r="X38" i="73"/>
  <c r="X1015" i="70"/>
  <c r="AD1015" i="70" s="1"/>
  <c r="Z31" i="73"/>
  <c r="X31" i="73"/>
  <c r="X1036" i="70"/>
  <c r="AD1036" i="70" s="1"/>
  <c r="Z52" i="73"/>
  <c r="X52" i="73"/>
  <c r="AD1027" i="70"/>
  <c r="AD1011" i="70"/>
  <c r="X1016" i="70"/>
  <c r="AD1016" i="70" s="1"/>
  <c r="Z32" i="73"/>
  <c r="X32" i="73"/>
  <c r="X1030" i="70"/>
  <c r="AD1030" i="70" s="1"/>
  <c r="Z46" i="73"/>
  <c r="X46" i="73"/>
  <c r="S58" i="72"/>
  <c r="T1204" i="70" s="1"/>
  <c r="R58" i="72"/>
  <c r="S1204" i="70" s="1"/>
  <c r="Q58" i="72"/>
  <c r="R1204" i="70" s="1"/>
  <c r="L58" i="72"/>
  <c r="K1204" i="70"/>
  <c r="S57" i="72"/>
  <c r="T1203" i="70" s="1"/>
  <c r="R57" i="72"/>
  <c r="S1203" i="70" s="1"/>
  <c r="Q57" i="72"/>
  <c r="R1203" i="70" s="1"/>
  <c r="L57" i="72"/>
  <c r="M1203" i="70" s="1"/>
  <c r="K1203" i="70"/>
  <c r="S56" i="72"/>
  <c r="T1202" i="70" s="1"/>
  <c r="R56" i="72"/>
  <c r="S1202" i="70" s="1"/>
  <c r="Q56" i="72"/>
  <c r="R1202" i="70" s="1"/>
  <c r="L56" i="72"/>
  <c r="M1202" i="70" s="1"/>
  <c r="K1202" i="70"/>
  <c r="S55" i="72"/>
  <c r="T1201" i="70" s="1"/>
  <c r="R55" i="72"/>
  <c r="S1201" i="70" s="1"/>
  <c r="Q55" i="72"/>
  <c r="R1201" i="70" s="1"/>
  <c r="L55" i="72"/>
  <c r="K1201" i="70"/>
  <c r="S54" i="72"/>
  <c r="T1200" i="70" s="1"/>
  <c r="R54" i="72"/>
  <c r="S1200" i="70" s="1"/>
  <c r="Q54" i="72"/>
  <c r="R1200" i="70" s="1"/>
  <c r="L54" i="72"/>
  <c r="K1200" i="70"/>
  <c r="S53" i="72"/>
  <c r="T1199" i="70" s="1"/>
  <c r="R53" i="72"/>
  <c r="S1199" i="70" s="1"/>
  <c r="Q53" i="72"/>
  <c r="R1199" i="70" s="1"/>
  <c r="L53" i="72"/>
  <c r="M1199" i="70" s="1"/>
  <c r="K53" i="72"/>
  <c r="L1199" i="70" s="1"/>
  <c r="K1199" i="70"/>
  <c r="S52" i="72"/>
  <c r="T1198" i="70" s="1"/>
  <c r="R52" i="72"/>
  <c r="S1198" i="70" s="1"/>
  <c r="Q52" i="72"/>
  <c r="R1198" i="70" s="1"/>
  <c r="L52" i="72"/>
  <c r="M1198" i="70" s="1"/>
  <c r="K1198" i="70"/>
  <c r="S51" i="72"/>
  <c r="T1197" i="70" s="1"/>
  <c r="R51" i="72"/>
  <c r="S1197" i="70" s="1"/>
  <c r="Q51" i="72"/>
  <c r="R1197" i="70" s="1"/>
  <c r="L51" i="72"/>
  <c r="K1197" i="70"/>
  <c r="S50" i="72"/>
  <c r="T1196" i="70" s="1"/>
  <c r="R50" i="72"/>
  <c r="S1196" i="70" s="1"/>
  <c r="Q50" i="72"/>
  <c r="R1196" i="70" s="1"/>
  <c r="L50" i="72"/>
  <c r="K1196" i="70"/>
  <c r="S49" i="72"/>
  <c r="T1195" i="70" s="1"/>
  <c r="R49" i="72"/>
  <c r="S1195" i="70" s="1"/>
  <c r="Q49" i="72"/>
  <c r="R1195" i="70" s="1"/>
  <c r="L49" i="72"/>
  <c r="K1195" i="70"/>
  <c r="S48" i="72"/>
  <c r="T1194" i="70" s="1"/>
  <c r="R48" i="72"/>
  <c r="S1194" i="70" s="1"/>
  <c r="Q48" i="72"/>
  <c r="R1194" i="70" s="1"/>
  <c r="L48" i="72"/>
  <c r="M1194" i="70" s="1"/>
  <c r="K1194" i="70"/>
  <c r="S47" i="72"/>
  <c r="T1193" i="70" s="1"/>
  <c r="R47" i="72"/>
  <c r="S1193" i="70" s="1"/>
  <c r="Q47" i="72"/>
  <c r="R1193" i="70" s="1"/>
  <c r="L47" i="72"/>
  <c r="M1193" i="70" s="1"/>
  <c r="K1193" i="70"/>
  <c r="S46" i="72"/>
  <c r="T1192" i="70" s="1"/>
  <c r="R46" i="72"/>
  <c r="S1192" i="70" s="1"/>
  <c r="Q46" i="72"/>
  <c r="R1192" i="70" s="1"/>
  <c r="L46" i="72"/>
  <c r="K1192" i="70"/>
  <c r="S45" i="72"/>
  <c r="T1191" i="70" s="1"/>
  <c r="R45" i="72"/>
  <c r="S1191" i="70" s="1"/>
  <c r="Q45" i="72"/>
  <c r="R1191" i="70" s="1"/>
  <c r="L45" i="72"/>
  <c r="K1191" i="70"/>
  <c r="S44" i="72"/>
  <c r="T1190" i="70" s="1"/>
  <c r="R44" i="72"/>
  <c r="S1190" i="70" s="1"/>
  <c r="Q44" i="72"/>
  <c r="R1190" i="70" s="1"/>
  <c r="L44" i="72"/>
  <c r="M1190" i="70" s="1"/>
  <c r="K1190" i="70"/>
  <c r="S43" i="72"/>
  <c r="T1189" i="70" s="1"/>
  <c r="R43" i="72"/>
  <c r="S1189" i="70" s="1"/>
  <c r="Q43" i="72"/>
  <c r="R1189" i="70" s="1"/>
  <c r="L43" i="72"/>
  <c r="M1189" i="70" s="1"/>
  <c r="K1189" i="70"/>
  <c r="S42" i="72"/>
  <c r="T1188" i="70" s="1"/>
  <c r="R42" i="72"/>
  <c r="S1188" i="70" s="1"/>
  <c r="Q42" i="72"/>
  <c r="R1188" i="70" s="1"/>
  <c r="L42" i="72"/>
  <c r="K1188" i="70"/>
  <c r="S41" i="72"/>
  <c r="T1187" i="70" s="1"/>
  <c r="R41" i="72"/>
  <c r="S1187" i="70" s="1"/>
  <c r="Q41" i="72"/>
  <c r="R1187" i="70" s="1"/>
  <c r="L41" i="72"/>
  <c r="K1187" i="70"/>
  <c r="S40" i="72"/>
  <c r="T1186" i="70" s="1"/>
  <c r="R40" i="72"/>
  <c r="S1186" i="70" s="1"/>
  <c r="Q40" i="72"/>
  <c r="R1186" i="70" s="1"/>
  <c r="L40" i="72"/>
  <c r="K1186" i="70"/>
  <c r="S39" i="72"/>
  <c r="T1185" i="70" s="1"/>
  <c r="R39" i="72"/>
  <c r="S1185" i="70" s="1"/>
  <c r="Q39" i="72"/>
  <c r="R1185" i="70" s="1"/>
  <c r="L39" i="72"/>
  <c r="M1185" i="70" s="1"/>
  <c r="K1185" i="70"/>
  <c r="S38" i="72"/>
  <c r="T1184" i="70" s="1"/>
  <c r="R38" i="72"/>
  <c r="S1184" i="70" s="1"/>
  <c r="Q38" i="72"/>
  <c r="R1184" i="70" s="1"/>
  <c r="L38" i="72"/>
  <c r="M1184" i="70" s="1"/>
  <c r="K1184" i="70"/>
  <c r="S37" i="72"/>
  <c r="T1183" i="70" s="1"/>
  <c r="R37" i="72"/>
  <c r="S1183" i="70" s="1"/>
  <c r="Q37" i="72"/>
  <c r="R1183" i="70" s="1"/>
  <c r="L37" i="72"/>
  <c r="K1183" i="70"/>
  <c r="S36" i="72"/>
  <c r="T1182" i="70" s="1"/>
  <c r="R36" i="72"/>
  <c r="S1182" i="70" s="1"/>
  <c r="Q36" i="72"/>
  <c r="R1182" i="70" s="1"/>
  <c r="L36" i="72"/>
  <c r="K1182" i="70"/>
  <c r="S35" i="72"/>
  <c r="T1181" i="70" s="1"/>
  <c r="R35" i="72"/>
  <c r="S1181" i="70" s="1"/>
  <c r="Q35" i="72"/>
  <c r="R1181" i="70" s="1"/>
  <c r="L35" i="72"/>
  <c r="M1181" i="70" s="1"/>
  <c r="K1181" i="70"/>
  <c r="S34" i="72"/>
  <c r="T1180" i="70" s="1"/>
  <c r="R34" i="72"/>
  <c r="S1180" i="70" s="1"/>
  <c r="Q34" i="72"/>
  <c r="R1180" i="70" s="1"/>
  <c r="L34" i="72"/>
  <c r="M1180" i="70" s="1"/>
  <c r="K34" i="72"/>
  <c r="L1180" i="70" s="1"/>
  <c r="K1180" i="70"/>
  <c r="S33" i="72"/>
  <c r="T1179" i="70" s="1"/>
  <c r="R33" i="72"/>
  <c r="S1179" i="70" s="1"/>
  <c r="Q33" i="72"/>
  <c r="R1179" i="70" s="1"/>
  <c r="L33" i="72"/>
  <c r="M1179" i="70" s="1"/>
  <c r="K1179" i="70"/>
  <c r="S32" i="72"/>
  <c r="T1178" i="70" s="1"/>
  <c r="R32" i="72"/>
  <c r="S1178" i="70" s="1"/>
  <c r="Q32" i="72"/>
  <c r="R1178" i="70" s="1"/>
  <c r="L32" i="72"/>
  <c r="K1178" i="70"/>
  <c r="S31" i="72"/>
  <c r="T1177" i="70" s="1"/>
  <c r="R31" i="72"/>
  <c r="S1177" i="70" s="1"/>
  <c r="Q31" i="72"/>
  <c r="R1177" i="70" s="1"/>
  <c r="L31" i="72"/>
  <c r="K1177" i="70"/>
  <c r="S30" i="72"/>
  <c r="T1176" i="70" s="1"/>
  <c r="R30" i="72"/>
  <c r="S1176" i="70" s="1"/>
  <c r="Q30" i="72"/>
  <c r="R1176" i="70" s="1"/>
  <c r="L30" i="72"/>
  <c r="M1176" i="70" s="1"/>
  <c r="K1176" i="70"/>
  <c r="S29" i="72"/>
  <c r="T1175" i="70" s="1"/>
  <c r="R29" i="72"/>
  <c r="S1175" i="70" s="1"/>
  <c r="Q29" i="72"/>
  <c r="R1175" i="70" s="1"/>
  <c r="L29" i="72"/>
  <c r="M1175" i="70" s="1"/>
  <c r="K1175" i="70"/>
  <c r="S28" i="72"/>
  <c r="T1174" i="70" s="1"/>
  <c r="R28" i="72"/>
  <c r="S1174" i="70" s="1"/>
  <c r="Q28" i="72"/>
  <c r="R1174" i="70" s="1"/>
  <c r="L28" i="72"/>
  <c r="M1174" i="70" s="1"/>
  <c r="K1174" i="70"/>
  <c r="S27" i="72"/>
  <c r="T1173" i="70" s="1"/>
  <c r="R27" i="72"/>
  <c r="S1173" i="70" s="1"/>
  <c r="Q27" i="72"/>
  <c r="R1173" i="70" s="1"/>
  <c r="L27" i="72"/>
  <c r="K1173" i="70"/>
  <c r="S26" i="72"/>
  <c r="T1172" i="70" s="1"/>
  <c r="R26" i="72"/>
  <c r="S1172" i="70" s="1"/>
  <c r="Q26" i="72"/>
  <c r="R1172" i="70" s="1"/>
  <c r="L26" i="72"/>
  <c r="K1172" i="70"/>
  <c r="S25" i="72"/>
  <c r="T1171" i="70" s="1"/>
  <c r="R25" i="72"/>
  <c r="S1171" i="70" s="1"/>
  <c r="Q25" i="72"/>
  <c r="R1171" i="70" s="1"/>
  <c r="L25" i="72"/>
  <c r="K1171" i="70"/>
  <c r="S24" i="72"/>
  <c r="T1170" i="70" s="1"/>
  <c r="R24" i="72"/>
  <c r="S1170" i="70" s="1"/>
  <c r="Q24" i="72"/>
  <c r="R1170" i="70" s="1"/>
  <c r="L24" i="72"/>
  <c r="M1170" i="70" s="1"/>
  <c r="K1170" i="70"/>
  <c r="S23" i="72"/>
  <c r="T1169" i="70" s="1"/>
  <c r="R23" i="72"/>
  <c r="S1169" i="70" s="1"/>
  <c r="Q23" i="72"/>
  <c r="R1169" i="70" s="1"/>
  <c r="L23" i="72"/>
  <c r="M1169" i="70" s="1"/>
  <c r="K23" i="72"/>
  <c r="L1169" i="70" s="1"/>
  <c r="K1169" i="70"/>
  <c r="S22" i="72"/>
  <c r="T1168" i="70" s="1"/>
  <c r="R22" i="72"/>
  <c r="S1168" i="70" s="1"/>
  <c r="Q22" i="72"/>
  <c r="R1168" i="70" s="1"/>
  <c r="L22" i="72"/>
  <c r="K1168" i="70"/>
  <c r="S21" i="72"/>
  <c r="T1167" i="70" s="1"/>
  <c r="R21" i="72"/>
  <c r="S1167" i="70" s="1"/>
  <c r="Q21" i="72"/>
  <c r="R1167" i="70" s="1"/>
  <c r="L21" i="72"/>
  <c r="K1167" i="70"/>
  <c r="S20" i="72"/>
  <c r="T1166" i="70" s="1"/>
  <c r="R20" i="72"/>
  <c r="S1166" i="70" s="1"/>
  <c r="Q20" i="72"/>
  <c r="R1166" i="70" s="1"/>
  <c r="L20" i="72"/>
  <c r="M1166" i="70" s="1"/>
  <c r="K1166" i="70"/>
  <c r="S19" i="72"/>
  <c r="T1165" i="70" s="1"/>
  <c r="R19" i="72"/>
  <c r="S1165" i="70" s="1"/>
  <c r="Q19" i="72"/>
  <c r="R1165" i="70" s="1"/>
  <c r="L19" i="72"/>
  <c r="K1165" i="70"/>
  <c r="S18" i="72"/>
  <c r="T1164" i="70" s="1"/>
  <c r="R18" i="72"/>
  <c r="S1164" i="70" s="1"/>
  <c r="Q18" i="72"/>
  <c r="R1164" i="70" s="1"/>
  <c r="L18" i="72"/>
  <c r="K1164" i="70"/>
  <c r="S17" i="72"/>
  <c r="T1163" i="70" s="1"/>
  <c r="R17" i="72"/>
  <c r="S1163" i="70" s="1"/>
  <c r="Q17" i="72"/>
  <c r="R1163" i="70" s="1"/>
  <c r="L17" i="72"/>
  <c r="K1163" i="70"/>
  <c r="S16" i="72"/>
  <c r="T1162" i="70" s="1"/>
  <c r="R16" i="72"/>
  <c r="S1162" i="70" s="1"/>
  <c r="Q16" i="72"/>
  <c r="R1162" i="70" s="1"/>
  <c r="L16" i="72"/>
  <c r="M1162" i="70" s="1"/>
  <c r="K1162" i="70"/>
  <c r="S15" i="72"/>
  <c r="T1161" i="70" s="1"/>
  <c r="R15" i="72"/>
  <c r="S1161" i="70" s="1"/>
  <c r="Q15" i="72"/>
  <c r="R1161" i="70" s="1"/>
  <c r="L15" i="72"/>
  <c r="M1161" i="70" s="1"/>
  <c r="K1161" i="70"/>
  <c r="S14" i="72"/>
  <c r="T1160" i="70" s="1"/>
  <c r="R14" i="72"/>
  <c r="S1160" i="70" s="1"/>
  <c r="Q14" i="72"/>
  <c r="R1160" i="70" s="1"/>
  <c r="L14" i="72"/>
  <c r="K1160" i="70"/>
  <c r="S13" i="72"/>
  <c r="T1159" i="70" s="1"/>
  <c r="R13" i="72"/>
  <c r="S1159" i="70" s="1"/>
  <c r="Q13" i="72"/>
  <c r="R1159" i="70" s="1"/>
  <c r="L13" i="72"/>
  <c r="K1159" i="70"/>
  <c r="AG12" i="72"/>
  <c r="S12" i="72"/>
  <c r="T1158" i="70" s="1"/>
  <c r="R12" i="72"/>
  <c r="S1158" i="70" s="1"/>
  <c r="Q12" i="72"/>
  <c r="R1158" i="70" s="1"/>
  <c r="L12" i="72"/>
  <c r="K1158" i="70"/>
  <c r="S11" i="72"/>
  <c r="T1157" i="70" s="1"/>
  <c r="R11" i="72"/>
  <c r="S1157" i="70" s="1"/>
  <c r="Q11" i="72"/>
  <c r="R1157" i="70" s="1"/>
  <c r="L11" i="72"/>
  <c r="M1157" i="70" s="1"/>
  <c r="K1157" i="70"/>
  <c r="S10" i="72"/>
  <c r="T1156" i="70" s="1"/>
  <c r="R10" i="72"/>
  <c r="S1156" i="70" s="1"/>
  <c r="Q10" i="72"/>
  <c r="R1156" i="70" s="1"/>
  <c r="L10" i="72"/>
  <c r="K1156" i="70"/>
  <c r="S9" i="72"/>
  <c r="T1155" i="70" s="1"/>
  <c r="R9" i="72"/>
  <c r="S1155" i="70" s="1"/>
  <c r="Q9" i="72"/>
  <c r="R1155" i="70" s="1"/>
  <c r="L9" i="72"/>
  <c r="K1155" i="70"/>
  <c r="S8" i="72"/>
  <c r="T1154" i="70" s="1"/>
  <c r="R8" i="72"/>
  <c r="S1154" i="70" s="1"/>
  <c r="Q8" i="72"/>
  <c r="R1154" i="70" s="1"/>
  <c r="L8" i="72"/>
  <c r="K1154" i="70"/>
  <c r="S7" i="72"/>
  <c r="T1153" i="70" s="1"/>
  <c r="R7" i="72"/>
  <c r="S1153" i="70" s="1"/>
  <c r="Q7" i="72"/>
  <c r="R1153" i="70" s="1"/>
  <c r="L7" i="72"/>
  <c r="M1153" i="70" s="1"/>
  <c r="K1153" i="70"/>
  <c r="S6" i="72"/>
  <c r="T1152" i="70" s="1"/>
  <c r="R6" i="72"/>
  <c r="S1152" i="70" s="1"/>
  <c r="Q6" i="72"/>
  <c r="R1152" i="70" s="1"/>
  <c r="L6" i="72"/>
  <c r="K1152" i="70"/>
  <c r="S5" i="72"/>
  <c r="T1151" i="70" s="1"/>
  <c r="R5" i="72"/>
  <c r="S1151" i="70" s="1"/>
  <c r="Q5" i="72"/>
  <c r="R1151" i="70" s="1"/>
  <c r="L5" i="72"/>
  <c r="M1151" i="70" s="1"/>
  <c r="K5" i="72"/>
  <c r="L1151" i="70" s="1"/>
  <c r="K1151" i="70"/>
  <c r="U1" i="72"/>
  <c r="M1" i="72"/>
  <c r="I1" i="72"/>
  <c r="H1" i="72"/>
  <c r="G1" i="72"/>
  <c r="F1" i="72"/>
  <c r="N13" i="72" s="1"/>
  <c r="O1159" i="70" s="1"/>
  <c r="K7" i="72" l="1"/>
  <c r="L1153" i="70" s="1"/>
  <c r="K48" i="72"/>
  <c r="L1194" i="70" s="1"/>
  <c r="K20" i="72"/>
  <c r="L1166" i="70" s="1"/>
  <c r="K16" i="72"/>
  <c r="L1162" i="70" s="1"/>
  <c r="N8" i="72"/>
  <c r="O1154" i="70" s="1"/>
  <c r="K17" i="72"/>
  <c r="L1163" i="70" s="1"/>
  <c r="M1163" i="70"/>
  <c r="K27" i="72"/>
  <c r="L1173" i="70" s="1"/>
  <c r="M1173" i="70"/>
  <c r="K37" i="72"/>
  <c r="L1183" i="70" s="1"/>
  <c r="M1183" i="70"/>
  <c r="K41" i="72"/>
  <c r="L1187" i="70" s="1"/>
  <c r="M1187" i="70"/>
  <c r="K51" i="72"/>
  <c r="L1197" i="70" s="1"/>
  <c r="M1197" i="70"/>
  <c r="K31" i="72"/>
  <c r="L1177" i="70" s="1"/>
  <c r="M1177" i="70"/>
  <c r="K10" i="72"/>
  <c r="L1156" i="70" s="1"/>
  <c r="M1156" i="70"/>
  <c r="K30" i="72"/>
  <c r="L1176" i="70" s="1"/>
  <c r="K33" i="72"/>
  <c r="L1179" i="70" s="1"/>
  <c r="N41" i="72"/>
  <c r="O1187" i="70" s="1"/>
  <c r="K44" i="72"/>
  <c r="L1190" i="70" s="1"/>
  <c r="K47" i="72"/>
  <c r="L1193" i="70" s="1"/>
  <c r="K54" i="72"/>
  <c r="L1200" i="70" s="1"/>
  <c r="M1200" i="70"/>
  <c r="K57" i="72"/>
  <c r="L1203" i="70" s="1"/>
  <c r="K14" i="72"/>
  <c r="L1160" i="70" s="1"/>
  <c r="M1160" i="70"/>
  <c r="K45" i="72"/>
  <c r="L1191" i="70" s="1"/>
  <c r="M1191" i="70"/>
  <c r="K19" i="72"/>
  <c r="L1165" i="70" s="1"/>
  <c r="M1165" i="70"/>
  <c r="K26" i="72"/>
  <c r="L1172" i="70" s="1"/>
  <c r="M1172" i="70"/>
  <c r="K40" i="72"/>
  <c r="L1186" i="70" s="1"/>
  <c r="M1186" i="70"/>
  <c r="K6" i="72"/>
  <c r="L1152" i="70" s="1"/>
  <c r="M1152" i="70"/>
  <c r="K22" i="72"/>
  <c r="L1168" i="70" s="1"/>
  <c r="M1168" i="70"/>
  <c r="N26" i="72"/>
  <c r="O1172" i="70" s="1"/>
  <c r="K29" i="72"/>
  <c r="L1175" i="70" s="1"/>
  <c r="K36" i="72"/>
  <c r="L1182" i="70" s="1"/>
  <c r="M1182" i="70"/>
  <c r="K39" i="72"/>
  <c r="L1185" i="70" s="1"/>
  <c r="N40" i="72"/>
  <c r="O1186" i="70" s="1"/>
  <c r="K43" i="72"/>
  <c r="L1189" i="70" s="1"/>
  <c r="K50" i="72"/>
  <c r="L1196" i="70" s="1"/>
  <c r="M1196" i="70"/>
  <c r="K56" i="72"/>
  <c r="L1202" i="70" s="1"/>
  <c r="K13" i="72"/>
  <c r="L1159" i="70" s="1"/>
  <c r="M1159" i="70"/>
  <c r="K9" i="72"/>
  <c r="L1155" i="70" s="1"/>
  <c r="M1155" i="70"/>
  <c r="K12" i="72"/>
  <c r="L1158" i="70" s="1"/>
  <c r="M1158" i="70"/>
  <c r="K15" i="72"/>
  <c r="L1161" i="70" s="1"/>
  <c r="K25" i="72"/>
  <c r="L1171" i="70" s="1"/>
  <c r="M1171" i="70"/>
  <c r="K32" i="72"/>
  <c r="L1178" i="70" s="1"/>
  <c r="M1178" i="70"/>
  <c r="K46" i="72"/>
  <c r="L1192" i="70" s="1"/>
  <c r="M1192" i="70"/>
  <c r="K58" i="72"/>
  <c r="L1204" i="70" s="1"/>
  <c r="M1204" i="70"/>
  <c r="K18" i="72"/>
  <c r="L1164" i="70" s="1"/>
  <c r="M1164" i="70"/>
  <c r="K21" i="72"/>
  <c r="L1167" i="70" s="1"/>
  <c r="M1167" i="70"/>
  <c r="N25" i="72"/>
  <c r="O1171" i="70" s="1"/>
  <c r="K28" i="72"/>
  <c r="L1174" i="70" s="1"/>
  <c r="K35" i="72"/>
  <c r="L1181" i="70" s="1"/>
  <c r="K38" i="72"/>
  <c r="L1184" i="70" s="1"/>
  <c r="N39" i="72"/>
  <c r="O1185" i="70" s="1"/>
  <c r="K49" i="72"/>
  <c r="L1195" i="70" s="1"/>
  <c r="M1195" i="70"/>
  <c r="K52" i="72"/>
  <c r="L1198" i="70" s="1"/>
  <c r="K8" i="72"/>
  <c r="L1154" i="70" s="1"/>
  <c r="M1154" i="70"/>
  <c r="K11" i="72"/>
  <c r="L1157" i="70" s="1"/>
  <c r="N21" i="72"/>
  <c r="O1167" i="70" s="1"/>
  <c r="K24" i="72"/>
  <c r="L1170" i="70" s="1"/>
  <c r="K42" i="72"/>
  <c r="L1188" i="70" s="1"/>
  <c r="M1188" i="70"/>
  <c r="N49" i="72"/>
  <c r="O1195" i="70" s="1"/>
  <c r="K55" i="72"/>
  <c r="L1201" i="70" s="1"/>
  <c r="M1201" i="70"/>
  <c r="Y1022" i="70"/>
  <c r="Y38" i="73"/>
  <c r="Z1022" i="70" s="1"/>
  <c r="AB38" i="73"/>
  <c r="AC1022" i="70" s="1"/>
  <c r="AA51" i="73"/>
  <c r="AB1035" i="70" s="1"/>
  <c r="AA1035" i="70"/>
  <c r="Y1018" i="70"/>
  <c r="AB34" i="73"/>
  <c r="AC1018" i="70" s="1"/>
  <c r="Y34" i="73"/>
  <c r="Z1018" i="70" s="1"/>
  <c r="Y1008" i="70"/>
  <c r="Y24" i="73"/>
  <c r="Z1008" i="70" s="1"/>
  <c r="AB24" i="73"/>
  <c r="AC1008" i="70" s="1"/>
  <c r="AA39" i="73"/>
  <c r="AB1023" i="70" s="1"/>
  <c r="AA1023" i="70"/>
  <c r="AA12" i="73"/>
  <c r="AB996" i="70" s="1"/>
  <c r="AA996" i="70"/>
  <c r="Y1019" i="70"/>
  <c r="Y35" i="73"/>
  <c r="Z1019" i="70" s="1"/>
  <c r="AB35" i="73"/>
  <c r="AC1019" i="70" s="1"/>
  <c r="AA1009" i="70"/>
  <c r="AA25" i="73"/>
  <c r="AB1009" i="70" s="1"/>
  <c r="AA18" i="73"/>
  <c r="AB1002" i="70" s="1"/>
  <c r="AA1002" i="70"/>
  <c r="AA13" i="73"/>
  <c r="AB997" i="70" s="1"/>
  <c r="AA997" i="70"/>
  <c r="Y999" i="70"/>
  <c r="AB15" i="73"/>
  <c r="AC999" i="70" s="1"/>
  <c r="Y15" i="73"/>
  <c r="Z999" i="70" s="1"/>
  <c r="AA38" i="73"/>
  <c r="AB1022" i="70" s="1"/>
  <c r="AA1022" i="70"/>
  <c r="Y1024" i="70"/>
  <c r="Y40" i="73"/>
  <c r="Z1024" i="70" s="1"/>
  <c r="AB40" i="73"/>
  <c r="AC1024" i="70" s="1"/>
  <c r="AA34" i="73"/>
  <c r="AB1018" i="70" s="1"/>
  <c r="AA1018" i="70"/>
  <c r="AA37" i="73"/>
  <c r="AB1021" i="70" s="1"/>
  <c r="AA1021" i="70"/>
  <c r="Y1006" i="70"/>
  <c r="AB22" i="73"/>
  <c r="AC1006" i="70" s="1"/>
  <c r="Y22" i="73"/>
  <c r="Z1006" i="70" s="1"/>
  <c r="AA44" i="73"/>
  <c r="AB1028" i="70" s="1"/>
  <c r="AA1028" i="70"/>
  <c r="Y1003" i="70"/>
  <c r="AB19" i="73"/>
  <c r="AC1003" i="70" s="1"/>
  <c r="Y19" i="73"/>
  <c r="Z1003" i="70" s="1"/>
  <c r="AA35" i="73"/>
  <c r="AB1019" i="70" s="1"/>
  <c r="AA1019" i="70"/>
  <c r="Y1009" i="70"/>
  <c r="Y25" i="73"/>
  <c r="Z1009" i="70" s="1"/>
  <c r="AB25" i="73"/>
  <c r="AC1009" i="70" s="1"/>
  <c r="AA15" i="73"/>
  <c r="AB999" i="70" s="1"/>
  <c r="AA999" i="70"/>
  <c r="Y1010" i="70"/>
  <c r="AB26" i="73"/>
  <c r="AC1010" i="70" s="1"/>
  <c r="Y26" i="73"/>
  <c r="Z1010" i="70" s="1"/>
  <c r="Y1036" i="70"/>
  <c r="AB52" i="73"/>
  <c r="AC1036" i="70" s="1"/>
  <c r="Y52" i="73"/>
  <c r="Z1036" i="70" s="1"/>
  <c r="AA40" i="73"/>
  <c r="AB1024" i="70" s="1"/>
  <c r="AA1024" i="70"/>
  <c r="Y1034" i="70"/>
  <c r="AB50" i="73"/>
  <c r="AC1034" i="70" s="1"/>
  <c r="Y50" i="73"/>
  <c r="Z1034" i="70" s="1"/>
  <c r="AA45" i="73"/>
  <c r="AB1029" i="70" s="1"/>
  <c r="AA1029" i="70"/>
  <c r="Y1021" i="70"/>
  <c r="Y37" i="73"/>
  <c r="Z1021" i="70" s="1"/>
  <c r="AB37" i="73"/>
  <c r="AC1021" i="70" s="1"/>
  <c r="AA22" i="73"/>
  <c r="AB1006" i="70" s="1"/>
  <c r="AA1006" i="70"/>
  <c r="Y1028" i="70"/>
  <c r="Y44" i="73"/>
  <c r="Z1028" i="70" s="1"/>
  <c r="AB44" i="73"/>
  <c r="AC1028" i="70" s="1"/>
  <c r="Y994" i="70"/>
  <c r="Y10" i="73"/>
  <c r="Z994" i="70" s="1"/>
  <c r="AB10" i="73"/>
  <c r="AC994" i="70" s="1"/>
  <c r="AA1003" i="70"/>
  <c r="AA19" i="73"/>
  <c r="AB1003" i="70" s="1"/>
  <c r="Y1007" i="70"/>
  <c r="AB23" i="73"/>
  <c r="AC1007" i="70" s="1"/>
  <c r="Y23" i="73"/>
  <c r="Z1007" i="70" s="1"/>
  <c r="AA26" i="73"/>
  <c r="AB1010" i="70" s="1"/>
  <c r="AA1010" i="70"/>
  <c r="Y1030" i="70"/>
  <c r="AB46" i="73"/>
  <c r="AC1030" i="70" s="1"/>
  <c r="Y46" i="73"/>
  <c r="Z1030" i="70" s="1"/>
  <c r="AA52" i="73"/>
  <c r="AB1036" i="70" s="1"/>
  <c r="AA1036" i="70"/>
  <c r="AA53" i="73"/>
  <c r="AB1037" i="70" s="1"/>
  <c r="AA1037" i="70"/>
  <c r="AA50" i="73"/>
  <c r="AB1034" i="70" s="1"/>
  <c r="AA1034" i="70"/>
  <c r="AA7" i="73"/>
  <c r="AB991" i="70" s="1"/>
  <c r="AA991" i="70"/>
  <c r="Y1029" i="70"/>
  <c r="AB45" i="73"/>
  <c r="AC1029" i="70" s="1"/>
  <c r="Y45" i="73"/>
  <c r="Z1029" i="70" s="1"/>
  <c r="AA10" i="73"/>
  <c r="AB994" i="70" s="1"/>
  <c r="AA994" i="70"/>
  <c r="Y993" i="70"/>
  <c r="Y9" i="73"/>
  <c r="Z993" i="70" s="1"/>
  <c r="AB9" i="73"/>
  <c r="AC993" i="70" s="1"/>
  <c r="Y1000" i="70"/>
  <c r="AB16" i="73"/>
  <c r="AC1000" i="70" s="1"/>
  <c r="Y16" i="73"/>
  <c r="Z1000" i="70" s="1"/>
  <c r="AA23" i="73"/>
  <c r="AB1007" i="70" s="1"/>
  <c r="AA1007" i="70"/>
  <c r="AA49" i="73"/>
  <c r="AB1033" i="70" s="1"/>
  <c r="AA1033" i="70"/>
  <c r="AA46" i="73"/>
  <c r="AB1030" i="70" s="1"/>
  <c r="AA1030" i="70"/>
  <c r="Y1037" i="70"/>
  <c r="AB53" i="73"/>
  <c r="AC1037" i="70" s="1"/>
  <c r="Y53" i="73"/>
  <c r="Z1037" i="70" s="1"/>
  <c r="AA29" i="73"/>
  <c r="AB1013" i="70" s="1"/>
  <c r="AA1013" i="70"/>
  <c r="Y991" i="70"/>
  <c r="AB7" i="73"/>
  <c r="AC991" i="70" s="1"/>
  <c r="Y7" i="73"/>
  <c r="Z991" i="70" s="1"/>
  <c r="Y1026" i="70"/>
  <c r="Y42" i="73"/>
  <c r="Z1026" i="70" s="1"/>
  <c r="AB42" i="73"/>
  <c r="AC1026" i="70" s="1"/>
  <c r="Y1031" i="70"/>
  <c r="AB47" i="73"/>
  <c r="AC1031" i="70" s="1"/>
  <c r="Y47" i="73"/>
  <c r="Z1031" i="70" s="1"/>
  <c r="AA9" i="73"/>
  <c r="AB993" i="70" s="1"/>
  <c r="AA993" i="70"/>
  <c r="Y1014" i="70"/>
  <c r="AB30" i="73"/>
  <c r="AC1014" i="70" s="1"/>
  <c r="Y30" i="73"/>
  <c r="Z1014" i="70" s="1"/>
  <c r="AA16" i="73"/>
  <c r="AB1000" i="70" s="1"/>
  <c r="AA1000" i="70"/>
  <c r="Y1011" i="70"/>
  <c r="AB27" i="73"/>
  <c r="AC1011" i="70" s="1"/>
  <c r="Y27" i="73"/>
  <c r="Z1011" i="70" s="1"/>
  <c r="Y989" i="70"/>
  <c r="Y5" i="73"/>
  <c r="X1" i="73"/>
  <c r="AB5" i="73"/>
  <c r="AC989" i="70" s="1"/>
  <c r="Y1033" i="70"/>
  <c r="AB49" i="73"/>
  <c r="AC1033" i="70" s="1"/>
  <c r="Y49" i="73"/>
  <c r="Z1033" i="70" s="1"/>
  <c r="AA11" i="73"/>
  <c r="AB995" i="70" s="1"/>
  <c r="AA995" i="70"/>
  <c r="Y1020" i="70"/>
  <c r="Y36" i="73"/>
  <c r="Z1020" i="70" s="1"/>
  <c r="AB36" i="73"/>
  <c r="AC1020" i="70" s="1"/>
  <c r="Y1015" i="70"/>
  <c r="AB31" i="73"/>
  <c r="AC1015" i="70" s="1"/>
  <c r="Y31" i="73"/>
  <c r="Z1015" i="70" s="1"/>
  <c r="Y1013" i="70"/>
  <c r="AB29" i="73"/>
  <c r="AC1013" i="70" s="1"/>
  <c r="Y29" i="73"/>
  <c r="Z1013" i="70" s="1"/>
  <c r="AA41" i="73"/>
  <c r="AB1025" i="70" s="1"/>
  <c r="AA1025" i="70"/>
  <c r="AA42" i="73"/>
  <c r="AB1026" i="70" s="1"/>
  <c r="AA1026" i="70"/>
  <c r="AA1031" i="70"/>
  <c r="AA47" i="73"/>
  <c r="AB1031" i="70" s="1"/>
  <c r="Y1004" i="70"/>
  <c r="Y20" i="73"/>
  <c r="Z1004" i="70" s="1"/>
  <c r="AB20" i="73"/>
  <c r="AC1004" i="70" s="1"/>
  <c r="AA30" i="73"/>
  <c r="AB1014" i="70" s="1"/>
  <c r="AA1014" i="70"/>
  <c r="Y1032" i="70"/>
  <c r="Y48" i="73"/>
  <c r="Z1032" i="70" s="1"/>
  <c r="AB48" i="73"/>
  <c r="AC1032" i="70" s="1"/>
  <c r="Y1012" i="70"/>
  <c r="Y28" i="73"/>
  <c r="Z1012" i="70" s="1"/>
  <c r="AB28" i="73"/>
  <c r="AC1012" i="70" s="1"/>
  <c r="AA27" i="73"/>
  <c r="AB1011" i="70" s="1"/>
  <c r="AA1011" i="70"/>
  <c r="AA989" i="70"/>
  <c r="AA5" i="73"/>
  <c r="AB989" i="70" s="1"/>
  <c r="Y1001" i="70"/>
  <c r="Y17" i="73"/>
  <c r="Z1001" i="70" s="1"/>
  <c r="AB17" i="73"/>
  <c r="AC1001" i="70" s="1"/>
  <c r="Y995" i="70"/>
  <c r="Y11" i="73"/>
  <c r="Z995" i="70" s="1"/>
  <c r="AB11" i="73"/>
  <c r="AC995" i="70" s="1"/>
  <c r="AA36" i="73"/>
  <c r="AB1020" i="70" s="1"/>
  <c r="AA1020" i="70"/>
  <c r="Y1027" i="70"/>
  <c r="Y43" i="73"/>
  <c r="Z1027" i="70" s="1"/>
  <c r="AB43" i="73"/>
  <c r="AC1027" i="70" s="1"/>
  <c r="Y1016" i="70"/>
  <c r="Y32" i="73"/>
  <c r="Z1016" i="70" s="1"/>
  <c r="AB32" i="73"/>
  <c r="AC1016" i="70" s="1"/>
  <c r="AA31" i="73"/>
  <c r="AB1015" i="70" s="1"/>
  <c r="AA1015" i="70"/>
  <c r="Y990" i="70"/>
  <c r="AB6" i="73"/>
  <c r="AC990" i="70" s="1"/>
  <c r="Y6" i="73"/>
  <c r="Z990" i="70" s="1"/>
  <c r="Y1025" i="70"/>
  <c r="AB41" i="73"/>
  <c r="AC1025" i="70" s="1"/>
  <c r="Y41" i="73"/>
  <c r="Z1025" i="70" s="1"/>
  <c r="Y998" i="70"/>
  <c r="Y14" i="73"/>
  <c r="Z998" i="70" s="1"/>
  <c r="AB14" i="73"/>
  <c r="AC998" i="70" s="1"/>
  <c r="Y992" i="70"/>
  <c r="Y8" i="73"/>
  <c r="Z992" i="70" s="1"/>
  <c r="AB8" i="73"/>
  <c r="AC992" i="70" s="1"/>
  <c r="AA21" i="73"/>
  <c r="AB1005" i="70" s="1"/>
  <c r="AA1005" i="70"/>
  <c r="AA20" i="73"/>
  <c r="AB1004" i="70" s="1"/>
  <c r="AA1004" i="70"/>
  <c r="AA33" i="73"/>
  <c r="AB1017" i="70" s="1"/>
  <c r="AA1017" i="70"/>
  <c r="AA48" i="73"/>
  <c r="AB1032" i="70" s="1"/>
  <c r="AA1032" i="70"/>
  <c r="AA28" i="73"/>
  <c r="AB1012" i="70" s="1"/>
  <c r="AA1012" i="70"/>
  <c r="AA17" i="73"/>
  <c r="AB1001" i="70" s="1"/>
  <c r="AA1001" i="70"/>
  <c r="AA43" i="73"/>
  <c r="AB1027" i="70" s="1"/>
  <c r="AA1027" i="70"/>
  <c r="AA32" i="73"/>
  <c r="AB1016" i="70" s="1"/>
  <c r="AA1016" i="70"/>
  <c r="AA6" i="73"/>
  <c r="AB990" i="70" s="1"/>
  <c r="AA990" i="70"/>
  <c r="Y1035" i="70"/>
  <c r="AB51" i="73"/>
  <c r="AC1035" i="70" s="1"/>
  <c r="Y51" i="73"/>
  <c r="Z1035" i="70" s="1"/>
  <c r="AA998" i="70"/>
  <c r="AA14" i="73"/>
  <c r="AB998" i="70" s="1"/>
  <c r="AA24" i="73"/>
  <c r="AB1008" i="70" s="1"/>
  <c r="AA1008" i="70"/>
  <c r="AA8" i="73"/>
  <c r="AB992" i="70" s="1"/>
  <c r="AA992" i="70"/>
  <c r="Y1005" i="70"/>
  <c r="AB21" i="73"/>
  <c r="AC1005" i="70" s="1"/>
  <c r="Y21" i="73"/>
  <c r="Z1005" i="70" s="1"/>
  <c r="Y1023" i="70"/>
  <c r="AB39" i="73"/>
  <c r="AC1023" i="70" s="1"/>
  <c r="Y39" i="73"/>
  <c r="Z1023" i="70" s="1"/>
  <c r="Y1017" i="70"/>
  <c r="AB33" i="73"/>
  <c r="AC1017" i="70" s="1"/>
  <c r="Y33" i="73"/>
  <c r="Z1017" i="70" s="1"/>
  <c r="Y996" i="70"/>
  <c r="Y12" i="73"/>
  <c r="Z996" i="70" s="1"/>
  <c r="AB12" i="73"/>
  <c r="AC996" i="70" s="1"/>
  <c r="Y1002" i="70"/>
  <c r="AB18" i="73"/>
  <c r="AC1002" i="70" s="1"/>
  <c r="Y18" i="73"/>
  <c r="Z1002" i="70" s="1"/>
  <c r="Y997" i="70"/>
  <c r="AB13" i="73"/>
  <c r="AC997" i="70" s="1"/>
  <c r="Y13" i="73"/>
  <c r="Z997" i="70" s="1"/>
  <c r="S1" i="72"/>
  <c r="N15" i="72"/>
  <c r="O1161" i="70" s="1"/>
  <c r="N33" i="72"/>
  <c r="O1179" i="70" s="1"/>
  <c r="N29" i="72"/>
  <c r="O1175" i="70" s="1"/>
  <c r="N34" i="72"/>
  <c r="O1180" i="70" s="1"/>
  <c r="Q1" i="72"/>
  <c r="R1" i="72"/>
  <c r="N12" i="72"/>
  <c r="O1158" i="70" s="1"/>
  <c r="J1" i="72"/>
  <c r="N56" i="72"/>
  <c r="O1202" i="70" s="1"/>
  <c r="N52" i="72"/>
  <c r="O1198" i="70" s="1"/>
  <c r="N48" i="72"/>
  <c r="O1194" i="70" s="1"/>
  <c r="N44" i="72"/>
  <c r="O1190" i="70" s="1"/>
  <c r="N55" i="72"/>
  <c r="O1201" i="70" s="1"/>
  <c r="N51" i="72"/>
  <c r="O1197" i="70" s="1"/>
  <c r="N47" i="72"/>
  <c r="O1193" i="70" s="1"/>
  <c r="N43" i="72"/>
  <c r="O1189" i="70" s="1"/>
  <c r="N58" i="72"/>
  <c r="O1204" i="70" s="1"/>
  <c r="N54" i="72"/>
  <c r="O1200" i="70" s="1"/>
  <c r="N50" i="72"/>
  <c r="O1196" i="70" s="1"/>
  <c r="N46" i="72"/>
  <c r="O1192" i="70" s="1"/>
  <c r="N42" i="72"/>
  <c r="O1188" i="70" s="1"/>
  <c r="N38" i="72"/>
  <c r="O1184" i="70" s="1"/>
  <c r="N23" i="72"/>
  <c r="O1169" i="70" s="1"/>
  <c r="N31" i="72"/>
  <c r="O1177" i="70" s="1"/>
  <c r="N36" i="72"/>
  <c r="O1182" i="70" s="1"/>
  <c r="N53" i="72"/>
  <c r="O1199" i="70" s="1"/>
  <c r="N5" i="72"/>
  <c r="O1151" i="70" s="1"/>
  <c r="N9" i="72"/>
  <c r="O1155" i="70" s="1"/>
  <c r="N20" i="72"/>
  <c r="O1166" i="70" s="1"/>
  <c r="N28" i="72"/>
  <c r="O1174" i="70" s="1"/>
  <c r="N57" i="72"/>
  <c r="O1203" i="70" s="1"/>
  <c r="N10" i="72"/>
  <c r="O1156" i="70" s="1"/>
  <c r="N19" i="72"/>
  <c r="O1165" i="70" s="1"/>
  <c r="N22" i="72"/>
  <c r="O1168" i="70" s="1"/>
  <c r="N30" i="72"/>
  <c r="O1176" i="70" s="1"/>
  <c r="L1" i="72"/>
  <c r="N14" i="72"/>
  <c r="O1160" i="70" s="1"/>
  <c r="N17" i="72"/>
  <c r="O1163" i="70" s="1"/>
  <c r="N18" i="72"/>
  <c r="O1164" i="70" s="1"/>
  <c r="N27" i="72"/>
  <c r="O1173" i="70" s="1"/>
  <c r="N35" i="72"/>
  <c r="O1181" i="70" s="1"/>
  <c r="N37" i="72"/>
  <c r="O1183" i="70" s="1"/>
  <c r="N45" i="72"/>
  <c r="O1191" i="70" s="1"/>
  <c r="N6" i="72"/>
  <c r="O1152" i="70" s="1"/>
  <c r="N7" i="72"/>
  <c r="O1153" i="70" s="1"/>
  <c r="N11" i="72"/>
  <c r="O1157" i="70" s="1"/>
  <c r="N16" i="72"/>
  <c r="O1162" i="70" s="1"/>
  <c r="N24" i="72"/>
  <c r="O1170" i="70" s="1"/>
  <c r="N32" i="72"/>
  <c r="O1178" i="70" s="1"/>
  <c r="K1" i="72" l="1"/>
  <c r="Y1" i="73"/>
  <c r="Z989" i="70"/>
  <c r="O56" i="72"/>
  <c r="O52" i="72"/>
  <c r="O48" i="72"/>
  <c r="O44" i="72"/>
  <c r="O40" i="72"/>
  <c r="O36" i="72"/>
  <c r="O32" i="72"/>
  <c r="O28" i="72"/>
  <c r="O24" i="72"/>
  <c r="O20" i="72"/>
  <c r="O16" i="72"/>
  <c r="O55" i="72"/>
  <c r="O51" i="72"/>
  <c r="O47" i="72"/>
  <c r="O43" i="72"/>
  <c r="O39" i="72"/>
  <c r="O35" i="72"/>
  <c r="O31" i="72"/>
  <c r="O27" i="72"/>
  <c r="O23" i="72"/>
  <c r="O19" i="72"/>
  <c r="O15" i="72"/>
  <c r="O58" i="72"/>
  <c r="O54" i="72"/>
  <c r="O50" i="72"/>
  <c r="O46" i="72"/>
  <c r="O42" i="72"/>
  <c r="O38" i="72"/>
  <c r="O34" i="72"/>
  <c r="O30" i="72"/>
  <c r="O26" i="72"/>
  <c r="O22" i="72"/>
  <c r="O57" i="72"/>
  <c r="O53" i="72"/>
  <c r="O49" i="72"/>
  <c r="O45" i="72"/>
  <c r="O41" i="72"/>
  <c r="O37" i="72"/>
  <c r="O33" i="72"/>
  <c r="O29" i="72"/>
  <c r="O25" i="72"/>
  <c r="O21" i="72"/>
  <c r="O18" i="72"/>
  <c r="O17" i="72"/>
  <c r="O14" i="72"/>
  <c r="O5" i="72"/>
  <c r="P1151" i="70" s="1"/>
  <c r="O10" i="72"/>
  <c r="O6" i="72"/>
  <c r="O13" i="72"/>
  <c r="O9" i="72"/>
  <c r="N1" i="72"/>
  <c r="O11" i="72"/>
  <c r="O12" i="72"/>
  <c r="O8" i="72"/>
  <c r="O7" i="72"/>
  <c r="P41" i="72" l="1"/>
  <c r="P1187" i="70"/>
  <c r="P35" i="72"/>
  <c r="P1181" i="70"/>
  <c r="P11" i="72"/>
  <c r="P1157" i="70"/>
  <c r="P46" i="72"/>
  <c r="P1192" i="70"/>
  <c r="P18" i="72"/>
  <c r="P1164" i="70"/>
  <c r="P54" i="72"/>
  <c r="P1200" i="70"/>
  <c r="P44" i="72"/>
  <c r="P1190" i="70"/>
  <c r="P14" i="72"/>
  <c r="P1160" i="70"/>
  <c r="P45" i="72"/>
  <c r="P1191" i="70"/>
  <c r="P12" i="72"/>
  <c r="P1158" i="70"/>
  <c r="P43" i="72"/>
  <c r="P1189" i="70"/>
  <c r="P21" i="72"/>
  <c r="P1167" i="70"/>
  <c r="P25" i="72"/>
  <c r="P1171" i="70"/>
  <c r="P26" i="72"/>
  <c r="P1172" i="70"/>
  <c r="P19" i="72"/>
  <c r="P1165" i="70"/>
  <c r="P16" i="72"/>
  <c r="P1162" i="70"/>
  <c r="P6" i="72"/>
  <c r="P1152" i="70"/>
  <c r="P30" i="72"/>
  <c r="P1176" i="70"/>
  <c r="P55" i="72"/>
  <c r="P1201" i="70"/>
  <c r="P52" i="72"/>
  <c r="P1198" i="70"/>
  <c r="P17" i="72"/>
  <c r="P1163" i="70"/>
  <c r="P39" i="72"/>
  <c r="P1185" i="70"/>
  <c r="P50" i="72"/>
  <c r="P1196" i="70"/>
  <c r="P40" i="72"/>
  <c r="P1186" i="70"/>
  <c r="P9" i="72"/>
  <c r="P1155" i="70"/>
  <c r="P22" i="72"/>
  <c r="P1168" i="70"/>
  <c r="P47" i="72"/>
  <c r="P1193" i="70"/>
  <c r="P57" i="72"/>
  <c r="P1203" i="70"/>
  <c r="P51" i="72"/>
  <c r="P1197" i="70"/>
  <c r="P48" i="72"/>
  <c r="P1194" i="70"/>
  <c r="P29" i="72"/>
  <c r="P1175" i="70"/>
  <c r="P20" i="72"/>
  <c r="P1166" i="70"/>
  <c r="P7" i="72"/>
  <c r="P1153" i="70"/>
  <c r="P10" i="72"/>
  <c r="P1156" i="70"/>
  <c r="P33" i="72"/>
  <c r="P1179" i="70"/>
  <c r="P34" i="72"/>
  <c r="P1180" i="70"/>
  <c r="P27" i="72"/>
  <c r="P1173" i="70"/>
  <c r="P24" i="72"/>
  <c r="P1170" i="70"/>
  <c r="P56" i="72"/>
  <c r="P1202" i="70"/>
  <c r="P42" i="72"/>
  <c r="P1188" i="70"/>
  <c r="P32" i="72"/>
  <c r="P1178" i="70"/>
  <c r="P36" i="72"/>
  <c r="P1182" i="70"/>
  <c r="P49" i="72"/>
  <c r="P1195" i="70"/>
  <c r="P53" i="72"/>
  <c r="P1199" i="70"/>
  <c r="P15" i="72"/>
  <c r="P1161" i="70"/>
  <c r="P13" i="72"/>
  <c r="P1159" i="70"/>
  <c r="P58" i="72"/>
  <c r="P1204" i="70"/>
  <c r="P23" i="72"/>
  <c r="P1169" i="70"/>
  <c r="P8" i="72"/>
  <c r="P1154" i="70"/>
  <c r="P37" i="72"/>
  <c r="P1183" i="70"/>
  <c r="P38" i="72"/>
  <c r="P1184" i="70"/>
  <c r="P31" i="72"/>
  <c r="P1177" i="70"/>
  <c r="P28" i="72"/>
  <c r="P1174" i="70"/>
  <c r="O1" i="72"/>
  <c r="P5" i="72"/>
  <c r="Q1151" i="70" s="1"/>
  <c r="T38" i="72" l="1"/>
  <c r="Q1184" i="70"/>
  <c r="T57" i="72"/>
  <c r="Q1203" i="70"/>
  <c r="T23" i="72"/>
  <c r="Q1169" i="70"/>
  <c r="T33" i="72"/>
  <c r="Q1179" i="70"/>
  <c r="T30" i="72"/>
  <c r="Q1176" i="70"/>
  <c r="T26" i="72"/>
  <c r="Q1172" i="70"/>
  <c r="T36" i="72"/>
  <c r="Q1182" i="70"/>
  <c r="T10" i="72"/>
  <c r="Q1156" i="70"/>
  <c r="T29" i="72"/>
  <c r="Q1175" i="70"/>
  <c r="T47" i="72"/>
  <c r="Q1193" i="70"/>
  <c r="T50" i="72"/>
  <c r="Q1196" i="70"/>
  <c r="T6" i="72"/>
  <c r="Q1152" i="70"/>
  <c r="T25" i="72"/>
  <c r="Q1171" i="70"/>
  <c r="T12" i="72"/>
  <c r="Q1158" i="70"/>
  <c r="T44" i="72"/>
  <c r="Q1190" i="70"/>
  <c r="T49" i="72"/>
  <c r="Q1195" i="70"/>
  <c r="T43" i="72"/>
  <c r="Q1189" i="70"/>
  <c r="T56" i="72"/>
  <c r="Q1202" i="70"/>
  <c r="T28" i="72"/>
  <c r="Q1174" i="70"/>
  <c r="T27" i="72"/>
  <c r="Q1173" i="70"/>
  <c r="T31" i="72"/>
  <c r="Q1177" i="70"/>
  <c r="T24" i="72"/>
  <c r="Q1170" i="70"/>
  <c r="T7" i="72"/>
  <c r="Q1153" i="70"/>
  <c r="T48" i="72"/>
  <c r="Q1194" i="70"/>
  <c r="T22" i="72"/>
  <c r="Q1168" i="70"/>
  <c r="T39" i="72"/>
  <c r="Q1185" i="70"/>
  <c r="T52" i="72"/>
  <c r="Q1198" i="70"/>
  <c r="T16" i="72"/>
  <c r="Q1162" i="70"/>
  <c r="T45" i="72"/>
  <c r="Q1191" i="70"/>
  <c r="T54" i="72"/>
  <c r="Q1200" i="70"/>
  <c r="T46" i="72"/>
  <c r="Q1192" i="70"/>
  <c r="T35" i="72"/>
  <c r="Q1181" i="70"/>
  <c r="T42" i="72"/>
  <c r="Q1188" i="70"/>
  <c r="T40" i="72"/>
  <c r="Q1186" i="70"/>
  <c r="T15" i="72"/>
  <c r="Q1161" i="70"/>
  <c r="T37" i="72"/>
  <c r="Q1183" i="70"/>
  <c r="T53" i="72"/>
  <c r="Q1199" i="70"/>
  <c r="T34" i="72"/>
  <c r="Q1180" i="70"/>
  <c r="T13" i="72"/>
  <c r="Q1159" i="70"/>
  <c r="T18" i="72"/>
  <c r="Q1164" i="70"/>
  <c r="T8" i="72"/>
  <c r="Q1154" i="70"/>
  <c r="T58" i="72"/>
  <c r="Q1204" i="70"/>
  <c r="T32" i="72"/>
  <c r="Q1178" i="70"/>
  <c r="T20" i="72"/>
  <c r="Q1166" i="70"/>
  <c r="T51" i="72"/>
  <c r="Q1197" i="70"/>
  <c r="T9" i="72"/>
  <c r="Q1155" i="70"/>
  <c r="T17" i="72"/>
  <c r="Q1163" i="70"/>
  <c r="T55" i="72"/>
  <c r="Q1201" i="70"/>
  <c r="T19" i="72"/>
  <c r="Q1165" i="70"/>
  <c r="T21" i="72"/>
  <c r="Q1167" i="70"/>
  <c r="T14" i="72"/>
  <c r="Q1160" i="70"/>
  <c r="T11" i="72"/>
  <c r="Q1157" i="70"/>
  <c r="T41" i="72"/>
  <c r="Q1187" i="70"/>
  <c r="P1" i="72"/>
  <c r="T5" i="72"/>
  <c r="U1151" i="70" s="1"/>
  <c r="V11" i="72" l="1"/>
  <c r="U1157" i="70"/>
  <c r="V21" i="72"/>
  <c r="U1167" i="70"/>
  <c r="V9" i="72"/>
  <c r="U1155" i="70"/>
  <c r="V8" i="72"/>
  <c r="U1154" i="70"/>
  <c r="V53" i="72"/>
  <c r="U1199" i="70"/>
  <c r="V46" i="72"/>
  <c r="U1192" i="70"/>
  <c r="V16" i="72"/>
  <c r="U1162" i="70"/>
  <c r="V48" i="72"/>
  <c r="U1194" i="70"/>
  <c r="V28" i="72"/>
  <c r="U1174" i="70"/>
  <c r="V49" i="72"/>
  <c r="U1195" i="70"/>
  <c r="V12" i="72"/>
  <c r="U1158" i="70"/>
  <c r="V10" i="72"/>
  <c r="U1156" i="70"/>
  <c r="V23" i="72"/>
  <c r="U1169" i="70"/>
  <c r="V19" i="72"/>
  <c r="U1165" i="70"/>
  <c r="V51" i="72"/>
  <c r="U1197" i="70"/>
  <c r="V32" i="72"/>
  <c r="U1178" i="70"/>
  <c r="V13" i="72"/>
  <c r="U1159" i="70"/>
  <c r="V37" i="72"/>
  <c r="U1183" i="70"/>
  <c r="V40" i="72"/>
  <c r="U1186" i="70"/>
  <c r="V54" i="72"/>
  <c r="U1200" i="70"/>
  <c r="V52" i="72"/>
  <c r="U1198" i="70"/>
  <c r="V7" i="72"/>
  <c r="U1153" i="70"/>
  <c r="V31" i="72"/>
  <c r="U1177" i="70"/>
  <c r="V56" i="72"/>
  <c r="U1202" i="70"/>
  <c r="V50" i="72"/>
  <c r="U1196" i="70"/>
  <c r="V26" i="72"/>
  <c r="U1172" i="70"/>
  <c r="V14" i="72"/>
  <c r="U1160" i="70"/>
  <c r="V55" i="72"/>
  <c r="U1201" i="70"/>
  <c r="V20" i="72"/>
  <c r="U1166" i="70"/>
  <c r="V15" i="72"/>
  <c r="U1161" i="70"/>
  <c r="V42" i="72"/>
  <c r="U1188" i="70"/>
  <c r="V45" i="72"/>
  <c r="U1191" i="70"/>
  <c r="V39" i="72"/>
  <c r="U1185" i="70"/>
  <c r="V24" i="72"/>
  <c r="U1170" i="70"/>
  <c r="V43" i="72"/>
  <c r="U1189" i="70"/>
  <c r="V25" i="72"/>
  <c r="U1171" i="70"/>
  <c r="V47" i="72"/>
  <c r="U1193" i="70"/>
  <c r="V36" i="72"/>
  <c r="U1182" i="70"/>
  <c r="V30" i="72"/>
  <c r="U1176" i="70"/>
  <c r="V57" i="72"/>
  <c r="U1203" i="70"/>
  <c r="V41" i="72"/>
  <c r="U1187" i="70"/>
  <c r="V17" i="72"/>
  <c r="U1163" i="70"/>
  <c r="V58" i="72"/>
  <c r="U1204" i="70"/>
  <c r="V18" i="72"/>
  <c r="U1164" i="70"/>
  <c r="V34" i="72"/>
  <c r="U1180" i="70"/>
  <c r="V35" i="72"/>
  <c r="U1181" i="70"/>
  <c r="V22" i="72"/>
  <c r="U1168" i="70"/>
  <c r="V27" i="72"/>
  <c r="U1173" i="70"/>
  <c r="V44" i="72"/>
  <c r="U1190" i="70"/>
  <c r="V6" i="72"/>
  <c r="U1152" i="70"/>
  <c r="V29" i="72"/>
  <c r="U1175" i="70"/>
  <c r="V33" i="72"/>
  <c r="U1179" i="70"/>
  <c r="V38" i="72"/>
  <c r="U1184" i="70"/>
  <c r="T1" i="72"/>
  <c r="V5" i="72"/>
  <c r="W1151" i="70" s="1"/>
  <c r="AE1151" i="70" s="1"/>
  <c r="W22" i="72" l="1"/>
  <c r="W1168" i="70"/>
  <c r="AE1168" i="70" s="1"/>
  <c r="W39" i="72"/>
  <c r="W1185" i="70"/>
  <c r="AE1185" i="70" s="1"/>
  <c r="W54" i="72"/>
  <c r="W1200" i="70"/>
  <c r="AE1200" i="70" s="1"/>
  <c r="W17" i="72"/>
  <c r="W1163" i="70"/>
  <c r="AE1163" i="70" s="1"/>
  <c r="W55" i="72"/>
  <c r="W1201" i="70"/>
  <c r="AE1201" i="70" s="1"/>
  <c r="W18" i="72"/>
  <c r="W1164" i="70"/>
  <c r="AE1164" i="70" s="1"/>
  <c r="W45" i="72"/>
  <c r="W1191" i="70"/>
  <c r="AE1191" i="70" s="1"/>
  <c r="W14" i="72"/>
  <c r="W1160" i="70"/>
  <c r="AE1160" i="70" s="1"/>
  <c r="W40" i="72"/>
  <c r="W1186" i="70"/>
  <c r="AE1186" i="70" s="1"/>
  <c r="W32" i="72"/>
  <c r="W1178" i="70"/>
  <c r="AE1178" i="70" s="1"/>
  <c r="W23" i="72"/>
  <c r="W1169" i="70"/>
  <c r="AE1169" i="70" s="1"/>
  <c r="W12" i="72"/>
  <c r="W1158" i="70"/>
  <c r="AE1158" i="70" s="1"/>
  <c r="W48" i="72"/>
  <c r="W1194" i="70"/>
  <c r="AE1194" i="70" s="1"/>
  <c r="W53" i="72"/>
  <c r="W1199" i="70"/>
  <c r="AE1199" i="70" s="1"/>
  <c r="W9" i="72"/>
  <c r="W1155" i="70"/>
  <c r="AE1155" i="70" s="1"/>
  <c r="W34" i="72"/>
  <c r="W1180" i="70"/>
  <c r="AE1180" i="70" s="1"/>
  <c r="W30" i="72"/>
  <c r="W1176" i="70"/>
  <c r="AE1176" i="70" s="1"/>
  <c r="W43" i="72"/>
  <c r="W1189" i="70"/>
  <c r="AE1189" i="70" s="1"/>
  <c r="W50" i="72"/>
  <c r="W1196" i="70"/>
  <c r="AE1196" i="70" s="1"/>
  <c r="W27" i="72"/>
  <c r="W1173" i="70"/>
  <c r="AE1173" i="70" s="1"/>
  <c r="W41" i="72"/>
  <c r="W1187" i="70"/>
  <c r="AE1187" i="70" s="1"/>
  <c r="W42" i="72"/>
  <c r="W1188" i="70"/>
  <c r="AE1188" i="70" s="1"/>
  <c r="W7" i="72"/>
  <c r="W1153" i="70"/>
  <c r="AE1153" i="70" s="1"/>
  <c r="W51" i="72"/>
  <c r="W1197" i="70"/>
  <c r="AE1197" i="70" s="1"/>
  <c r="W49" i="72"/>
  <c r="W1195" i="70"/>
  <c r="AE1195" i="70" s="1"/>
  <c r="W16" i="72"/>
  <c r="W1162" i="70"/>
  <c r="AE1162" i="70" s="1"/>
  <c r="W21" i="72"/>
  <c r="W1167" i="70"/>
  <c r="AE1167" i="70" s="1"/>
  <c r="W44" i="72"/>
  <c r="W1190" i="70"/>
  <c r="AE1190" i="70" s="1"/>
  <c r="W36" i="72"/>
  <c r="W1182" i="70"/>
  <c r="AE1182" i="70" s="1"/>
  <c r="W31" i="72"/>
  <c r="W1177" i="70"/>
  <c r="AE1177" i="70" s="1"/>
  <c r="W58" i="72"/>
  <c r="W1204" i="70"/>
  <c r="AE1204" i="70" s="1"/>
  <c r="W33" i="72"/>
  <c r="W1179" i="70"/>
  <c r="AE1179" i="70" s="1"/>
  <c r="W56" i="72"/>
  <c r="W1202" i="70"/>
  <c r="AE1202" i="70" s="1"/>
  <c r="W29" i="72"/>
  <c r="W1175" i="70"/>
  <c r="AE1175" i="70" s="1"/>
  <c r="W35" i="72"/>
  <c r="W1181" i="70"/>
  <c r="AE1181" i="70" s="1"/>
  <c r="W47" i="72"/>
  <c r="W1193" i="70"/>
  <c r="AE1193" i="70" s="1"/>
  <c r="W37" i="72"/>
  <c r="W1183" i="70"/>
  <c r="AE1183" i="70" s="1"/>
  <c r="W38" i="72"/>
  <c r="W1184" i="70"/>
  <c r="AE1184" i="70" s="1"/>
  <c r="W6" i="72"/>
  <c r="W1152" i="70"/>
  <c r="AE1152" i="70" s="1"/>
  <c r="W57" i="72"/>
  <c r="W1203" i="70"/>
  <c r="AE1203" i="70" s="1"/>
  <c r="W25" i="72"/>
  <c r="W1171" i="70"/>
  <c r="AE1171" i="70" s="1"/>
  <c r="W24" i="72"/>
  <c r="W1170" i="70"/>
  <c r="AE1170" i="70" s="1"/>
  <c r="W15" i="72"/>
  <c r="W1161" i="70"/>
  <c r="AE1161" i="70" s="1"/>
  <c r="W20" i="72"/>
  <c r="W1166" i="70"/>
  <c r="AE1166" i="70" s="1"/>
  <c r="W26" i="72"/>
  <c r="W1172" i="70"/>
  <c r="AE1172" i="70" s="1"/>
  <c r="W52" i="72"/>
  <c r="W1198" i="70"/>
  <c r="AE1198" i="70" s="1"/>
  <c r="W13" i="72"/>
  <c r="W1159" i="70"/>
  <c r="AE1159" i="70" s="1"/>
  <c r="W19" i="72"/>
  <c r="W1165" i="70"/>
  <c r="AE1165" i="70" s="1"/>
  <c r="W10" i="72"/>
  <c r="W1156" i="70"/>
  <c r="AE1156" i="70" s="1"/>
  <c r="W28" i="72"/>
  <c r="W1174" i="70"/>
  <c r="AE1174" i="70" s="1"/>
  <c r="W46" i="72"/>
  <c r="W1192" i="70"/>
  <c r="AE1192" i="70" s="1"/>
  <c r="W8" i="72"/>
  <c r="W1154" i="70"/>
  <c r="AE1154" i="70" s="1"/>
  <c r="W11" i="72"/>
  <c r="W1157" i="70"/>
  <c r="AE1157" i="70" s="1"/>
  <c r="W5" i="72"/>
  <c r="X1151" i="70" s="1"/>
  <c r="AD1151" i="70" s="1"/>
  <c r="V1" i="72"/>
  <c r="X1171" i="70" l="1"/>
  <c r="AD1171" i="70" s="1"/>
  <c r="Z25" i="72"/>
  <c r="X25" i="72"/>
  <c r="X1204" i="70"/>
  <c r="AD1204" i="70" s="1"/>
  <c r="Z58" i="72"/>
  <c r="X58" i="72"/>
  <c r="X1167" i="70"/>
  <c r="AD1167" i="70" s="1"/>
  <c r="X21" i="72"/>
  <c r="Z21" i="72"/>
  <c r="X1196" i="70"/>
  <c r="AD1196" i="70" s="1"/>
  <c r="Z50" i="72"/>
  <c r="X50" i="72"/>
  <c r="X1176" i="70"/>
  <c r="AD1176" i="70" s="1"/>
  <c r="Z30" i="72"/>
  <c r="X30" i="72"/>
  <c r="X1180" i="70"/>
  <c r="AD1180" i="70" s="1"/>
  <c r="Z34" i="72"/>
  <c r="X34" i="72"/>
  <c r="X1158" i="70"/>
  <c r="AD1158" i="70" s="1"/>
  <c r="Z12" i="72"/>
  <c r="X12" i="72"/>
  <c r="X1160" i="70"/>
  <c r="X14" i="72"/>
  <c r="Z14" i="72"/>
  <c r="X1185" i="70"/>
  <c r="AD1185" i="70" s="1"/>
  <c r="Z39" i="72"/>
  <c r="X39" i="72"/>
  <c r="X1172" i="70"/>
  <c r="AD1172" i="70" s="1"/>
  <c r="Z26" i="72"/>
  <c r="X26" i="72"/>
  <c r="X1203" i="70"/>
  <c r="AD1203" i="70" s="1"/>
  <c r="Z57" i="72"/>
  <c r="X57" i="72"/>
  <c r="X1154" i="70"/>
  <c r="AD1154" i="70" s="1"/>
  <c r="Z8" i="72"/>
  <c r="X8" i="72"/>
  <c r="X1192" i="70"/>
  <c r="AD1192" i="70" s="1"/>
  <c r="Z46" i="72"/>
  <c r="X46" i="72"/>
  <c r="X1166" i="70"/>
  <c r="AD1166" i="70" s="1"/>
  <c r="X20" i="72"/>
  <c r="Z20" i="72"/>
  <c r="X1152" i="70"/>
  <c r="AD1152" i="70" s="1"/>
  <c r="X6" i="72"/>
  <c r="Z6" i="72"/>
  <c r="X1202" i="70"/>
  <c r="AD1202" i="70" s="1"/>
  <c r="X56" i="72"/>
  <c r="Z56" i="72"/>
  <c r="X1177" i="70"/>
  <c r="AD1177" i="70" s="1"/>
  <c r="Z31" i="72"/>
  <c r="X31" i="72"/>
  <c r="X1197" i="70"/>
  <c r="AD1197" i="70" s="1"/>
  <c r="X51" i="72"/>
  <c r="Z51" i="72"/>
  <c r="X1188" i="70"/>
  <c r="AD1188" i="70" s="1"/>
  <c r="Z42" i="72"/>
  <c r="X42" i="72"/>
  <c r="X1189" i="70"/>
  <c r="AD1189" i="70" s="1"/>
  <c r="Z43" i="72"/>
  <c r="X43" i="72"/>
  <c r="X1155" i="70"/>
  <c r="AD1155" i="70" s="1"/>
  <c r="X9" i="72"/>
  <c r="Z9" i="72"/>
  <c r="X1169" i="70"/>
  <c r="AD1169" i="70" s="1"/>
  <c r="X23" i="72"/>
  <c r="Z23" i="72"/>
  <c r="X1191" i="70"/>
  <c r="AD1191" i="70" s="1"/>
  <c r="Z45" i="72"/>
  <c r="X45" i="72"/>
  <c r="X1201" i="70"/>
  <c r="AD1201" i="70" s="1"/>
  <c r="Z55" i="72"/>
  <c r="X55" i="72"/>
  <c r="X1174" i="70"/>
  <c r="AD1174" i="70" s="1"/>
  <c r="X28" i="72"/>
  <c r="Z28" i="72"/>
  <c r="X1193" i="70"/>
  <c r="AD1193" i="70" s="1"/>
  <c r="Z47" i="72"/>
  <c r="X47" i="72"/>
  <c r="X1165" i="70"/>
  <c r="AD1165" i="70" s="1"/>
  <c r="Z19" i="72"/>
  <c r="X19" i="72"/>
  <c r="X1175" i="70"/>
  <c r="AD1175" i="70" s="1"/>
  <c r="Z29" i="72"/>
  <c r="X29" i="72"/>
  <c r="X1159" i="70"/>
  <c r="AD1159" i="70" s="1"/>
  <c r="Z13" i="72"/>
  <c r="X13" i="72"/>
  <c r="X1161" i="70"/>
  <c r="AD1161" i="70" s="1"/>
  <c r="X15" i="72"/>
  <c r="Z15" i="72"/>
  <c r="X1182" i="70"/>
  <c r="AD1182" i="70" s="1"/>
  <c r="X36" i="72"/>
  <c r="Z36" i="72"/>
  <c r="X1162" i="70"/>
  <c r="AD1162" i="70" s="1"/>
  <c r="X16" i="72"/>
  <c r="Z16" i="72"/>
  <c r="X1153" i="70"/>
  <c r="AD1153" i="70" s="1"/>
  <c r="X7" i="72"/>
  <c r="Z7" i="72"/>
  <c r="X1187" i="70"/>
  <c r="AD1187" i="70" s="1"/>
  <c r="Z41" i="72"/>
  <c r="X41" i="72"/>
  <c r="X1199" i="70"/>
  <c r="AD1199" i="70" s="1"/>
  <c r="Z53" i="72"/>
  <c r="X53" i="72"/>
  <c r="X1178" i="70"/>
  <c r="AD1178" i="70" s="1"/>
  <c r="X32" i="72"/>
  <c r="Z32" i="72"/>
  <c r="X1163" i="70"/>
  <c r="AD1163" i="70" s="1"/>
  <c r="Z17" i="72"/>
  <c r="X17" i="72"/>
  <c r="AD1160" i="70"/>
  <c r="X1198" i="70"/>
  <c r="AD1198" i="70" s="1"/>
  <c r="X52" i="72"/>
  <c r="Z52" i="72"/>
  <c r="X1184" i="70"/>
  <c r="AD1184" i="70" s="1"/>
  <c r="Z38" i="72"/>
  <c r="X38" i="72"/>
  <c r="X1157" i="70"/>
  <c r="AD1157" i="70" s="1"/>
  <c r="X11" i="72"/>
  <c r="Z11" i="72"/>
  <c r="X1156" i="70"/>
  <c r="AD1156" i="70" s="1"/>
  <c r="Z10" i="72"/>
  <c r="X10" i="72"/>
  <c r="X1170" i="70"/>
  <c r="AD1170" i="70" s="1"/>
  <c r="X24" i="72"/>
  <c r="Z24" i="72"/>
  <c r="X1183" i="70"/>
  <c r="AD1183" i="70" s="1"/>
  <c r="Z37" i="72"/>
  <c r="X37" i="72"/>
  <c r="X1181" i="70"/>
  <c r="AD1181" i="70" s="1"/>
  <c r="Z35" i="72"/>
  <c r="X35" i="72"/>
  <c r="X1179" i="70"/>
  <c r="AD1179" i="70" s="1"/>
  <c r="Z33" i="72"/>
  <c r="X33" i="72"/>
  <c r="X1190" i="70"/>
  <c r="AD1190" i="70" s="1"/>
  <c r="X44" i="72"/>
  <c r="Z44" i="72"/>
  <c r="X1195" i="70"/>
  <c r="AD1195" i="70" s="1"/>
  <c r="Z49" i="72"/>
  <c r="X49" i="72"/>
  <c r="X1173" i="70"/>
  <c r="AD1173" i="70" s="1"/>
  <c r="Z27" i="72"/>
  <c r="X27" i="72"/>
  <c r="X1194" i="70"/>
  <c r="AD1194" i="70" s="1"/>
  <c r="X48" i="72"/>
  <c r="Z48" i="72"/>
  <c r="X1186" i="70"/>
  <c r="AD1186" i="70" s="1"/>
  <c r="X40" i="72"/>
  <c r="Z40" i="72"/>
  <c r="X1164" i="70"/>
  <c r="AD1164" i="70" s="1"/>
  <c r="Z18" i="72"/>
  <c r="X18" i="72"/>
  <c r="X1200" i="70"/>
  <c r="AD1200" i="70" s="1"/>
  <c r="Z54" i="72"/>
  <c r="X54" i="72"/>
  <c r="X1168" i="70"/>
  <c r="AD1168" i="70" s="1"/>
  <c r="Z22" i="72"/>
  <c r="X22" i="72"/>
  <c r="Z5" i="72"/>
  <c r="X5" i="72"/>
  <c r="Y1151" i="70" s="1"/>
  <c r="W1" i="72"/>
  <c r="AA24" i="72" l="1"/>
  <c r="AB1170" i="70" s="1"/>
  <c r="AA1170" i="70"/>
  <c r="AA7" i="72"/>
  <c r="AB1153" i="70" s="1"/>
  <c r="AA1153" i="70"/>
  <c r="AA15" i="72"/>
  <c r="AB1161" i="70" s="1"/>
  <c r="AA1161" i="70"/>
  <c r="AA13" i="72"/>
  <c r="AB1159" i="70" s="1"/>
  <c r="AA1159" i="70"/>
  <c r="AA19" i="72"/>
  <c r="AB1165" i="70" s="1"/>
  <c r="AA1165" i="70"/>
  <c r="Y1174" i="70"/>
  <c r="AB28" i="72"/>
  <c r="AC1174" i="70" s="1"/>
  <c r="Y28" i="72"/>
  <c r="Z1174" i="70" s="1"/>
  <c r="Y1169" i="70"/>
  <c r="Y23" i="72"/>
  <c r="Z1169" i="70" s="1"/>
  <c r="AB23" i="72"/>
  <c r="AC1169" i="70" s="1"/>
  <c r="Y1189" i="70"/>
  <c r="Y43" i="72"/>
  <c r="Z1189" i="70" s="1"/>
  <c r="AB43" i="72"/>
  <c r="AC1189" i="70" s="1"/>
  <c r="AA1177" i="70"/>
  <c r="AA31" i="72"/>
  <c r="AB1177" i="70" s="1"/>
  <c r="AA1192" i="70"/>
  <c r="AA46" i="72"/>
  <c r="AB1192" i="70" s="1"/>
  <c r="Y1154" i="70"/>
  <c r="AB8" i="72"/>
  <c r="AC1154" i="70" s="1"/>
  <c r="Y8" i="72"/>
  <c r="Z1154" i="70" s="1"/>
  <c r="AA12" i="72"/>
  <c r="AB1158" i="70" s="1"/>
  <c r="AA1158" i="70"/>
  <c r="Y1196" i="70"/>
  <c r="Y50" i="72"/>
  <c r="Z1196" i="70" s="1"/>
  <c r="AB50" i="72"/>
  <c r="AC1196" i="70" s="1"/>
  <c r="AA1204" i="70"/>
  <c r="AA58" i="72"/>
  <c r="AB1204" i="70" s="1"/>
  <c r="AA1178" i="70"/>
  <c r="AA32" i="72"/>
  <c r="AB1178" i="70" s="1"/>
  <c r="Y1153" i="70"/>
  <c r="Y7" i="72"/>
  <c r="Z1153" i="70" s="1"/>
  <c r="AB7" i="72"/>
  <c r="AC1153" i="70" s="1"/>
  <c r="AA36" i="72"/>
  <c r="AB1182" i="70" s="1"/>
  <c r="AA1182" i="70"/>
  <c r="Y1161" i="70"/>
  <c r="AB15" i="72"/>
  <c r="AC1161" i="70" s="1"/>
  <c r="Y15" i="72"/>
  <c r="Z1161" i="70" s="1"/>
  <c r="Y1201" i="70"/>
  <c r="Y55" i="72"/>
  <c r="Z1201" i="70" s="1"/>
  <c r="AB55" i="72"/>
  <c r="AC1201" i="70" s="1"/>
  <c r="AA43" i="72"/>
  <c r="AB1189" i="70" s="1"/>
  <c r="AA1189" i="70"/>
  <c r="AA6" i="72"/>
  <c r="AB1152" i="70" s="1"/>
  <c r="AA1152" i="70"/>
  <c r="AA8" i="72"/>
  <c r="AB1154" i="70" s="1"/>
  <c r="AA1154" i="70"/>
  <c r="AA50" i="72"/>
  <c r="AB1196" i="70" s="1"/>
  <c r="AA1196" i="70"/>
  <c r="AA21" i="72"/>
  <c r="AB1167" i="70" s="1"/>
  <c r="AA1167" i="70"/>
  <c r="Y1179" i="70"/>
  <c r="AB33" i="72"/>
  <c r="AC1179" i="70" s="1"/>
  <c r="Y33" i="72"/>
  <c r="Z1179" i="70" s="1"/>
  <c r="AA1190" i="70"/>
  <c r="AA44" i="72"/>
  <c r="AB1190" i="70" s="1"/>
  <c r="Y1178" i="70"/>
  <c r="Y32" i="72"/>
  <c r="Z1178" i="70" s="1"/>
  <c r="AB32" i="72"/>
  <c r="AC1178" i="70" s="1"/>
  <c r="Y1182" i="70"/>
  <c r="Y36" i="72"/>
  <c r="Z1182" i="70" s="1"/>
  <c r="AB36" i="72"/>
  <c r="AC1182" i="70" s="1"/>
  <c r="AA55" i="72"/>
  <c r="AB1201" i="70" s="1"/>
  <c r="AA1201" i="70"/>
  <c r="AA9" i="72"/>
  <c r="AB1155" i="70" s="1"/>
  <c r="AA1155" i="70"/>
  <c r="AA56" i="72"/>
  <c r="AB1202" i="70" s="1"/>
  <c r="AA1202" i="70"/>
  <c r="Y1152" i="70"/>
  <c r="AB6" i="72"/>
  <c r="AC1152" i="70" s="1"/>
  <c r="Y6" i="72"/>
  <c r="Z1152" i="70" s="1"/>
  <c r="Y1180" i="70"/>
  <c r="AB34" i="72"/>
  <c r="AC1180" i="70" s="1"/>
  <c r="Y34" i="72"/>
  <c r="Z1180" i="70" s="1"/>
  <c r="Y1167" i="70"/>
  <c r="Y21" i="72"/>
  <c r="Z1167" i="70" s="1"/>
  <c r="AB21" i="72"/>
  <c r="AC1167" i="70" s="1"/>
  <c r="Y1173" i="70"/>
  <c r="AB27" i="72"/>
  <c r="AC1173" i="70" s="1"/>
  <c r="Y27" i="72"/>
  <c r="Z1173" i="70" s="1"/>
  <c r="AA11" i="72"/>
  <c r="AB1157" i="70" s="1"/>
  <c r="AA1157" i="70"/>
  <c r="Y1163" i="70"/>
  <c r="Y17" i="72"/>
  <c r="Z1163" i="70" s="1"/>
  <c r="AB17" i="72"/>
  <c r="AC1163" i="70" s="1"/>
  <c r="AA1162" i="70"/>
  <c r="AA16" i="72"/>
  <c r="AB1162" i="70" s="1"/>
  <c r="Y1155" i="70"/>
  <c r="AB9" i="72"/>
  <c r="AC1155" i="70" s="1"/>
  <c r="Y9" i="72"/>
  <c r="Z1155" i="70" s="1"/>
  <c r="Y1188" i="70"/>
  <c r="Y42" i="72"/>
  <c r="Z1188" i="70" s="1"/>
  <c r="AB42" i="72"/>
  <c r="AC1188" i="70" s="1"/>
  <c r="Y1202" i="70"/>
  <c r="Y56" i="72"/>
  <c r="Z1202" i="70" s="1"/>
  <c r="AB56" i="72"/>
  <c r="AC1202" i="70" s="1"/>
  <c r="Y1172" i="70"/>
  <c r="Y26" i="72"/>
  <c r="Z1172" i="70" s="1"/>
  <c r="AB26" i="72"/>
  <c r="AC1172" i="70" s="1"/>
  <c r="AA1180" i="70"/>
  <c r="AA34" i="72"/>
  <c r="AB1180" i="70" s="1"/>
  <c r="AA48" i="72"/>
  <c r="AB1194" i="70" s="1"/>
  <c r="AA1194" i="70"/>
  <c r="Y1170" i="70"/>
  <c r="Y24" i="72"/>
  <c r="Z1170" i="70" s="1"/>
  <c r="AB24" i="72"/>
  <c r="AC1170" i="70" s="1"/>
  <c r="Y1181" i="70"/>
  <c r="AB35" i="72"/>
  <c r="AC1181" i="70" s="1"/>
  <c r="Y35" i="72"/>
  <c r="Z1181" i="70" s="1"/>
  <c r="Y1190" i="70"/>
  <c r="AB44" i="72"/>
  <c r="AC1190" i="70" s="1"/>
  <c r="Y44" i="72"/>
  <c r="Z1190" i="70" s="1"/>
  <c r="AA38" i="72"/>
  <c r="AB1184" i="70" s="1"/>
  <c r="AA1184" i="70"/>
  <c r="Y1199" i="70"/>
  <c r="Y53" i="72"/>
  <c r="Z1199" i="70" s="1"/>
  <c r="AB53" i="72"/>
  <c r="AC1199" i="70" s="1"/>
  <c r="Y1162" i="70"/>
  <c r="AB16" i="72"/>
  <c r="AC1162" i="70" s="1"/>
  <c r="Y16" i="72"/>
  <c r="Z1162" i="70" s="1"/>
  <c r="Y1175" i="70"/>
  <c r="AB29" i="72"/>
  <c r="AC1175" i="70" s="1"/>
  <c r="Y29" i="72"/>
  <c r="Z1175" i="70" s="1"/>
  <c r="Y1193" i="70"/>
  <c r="Y47" i="72"/>
  <c r="Z1193" i="70" s="1"/>
  <c r="AB47" i="72"/>
  <c r="AC1193" i="70" s="1"/>
  <c r="Y1191" i="70"/>
  <c r="AB45" i="72"/>
  <c r="AC1191" i="70" s="1"/>
  <c r="Y45" i="72"/>
  <c r="Z1191" i="70" s="1"/>
  <c r="AA42" i="72"/>
  <c r="AB1188" i="70" s="1"/>
  <c r="AA1188" i="70"/>
  <c r="AA1166" i="70"/>
  <c r="AA20" i="72"/>
  <c r="AB1166" i="70" s="1"/>
  <c r="AA26" i="72"/>
  <c r="AB1172" i="70" s="1"/>
  <c r="AA1172" i="70"/>
  <c r="AA14" i="72"/>
  <c r="AB1160" i="70" s="1"/>
  <c r="AA1160" i="70"/>
  <c r="AA1200" i="70"/>
  <c r="AA54" i="72"/>
  <c r="AB1200" i="70" s="1"/>
  <c r="Y1164" i="70"/>
  <c r="AB18" i="72"/>
  <c r="AC1164" i="70" s="1"/>
  <c r="Y18" i="72"/>
  <c r="Z1164" i="70" s="1"/>
  <c r="AA40" i="72"/>
  <c r="AB1186" i="70" s="1"/>
  <c r="AA1186" i="70"/>
  <c r="AA1199" i="70"/>
  <c r="AA53" i="72"/>
  <c r="AB1199" i="70" s="1"/>
  <c r="Y1187" i="70"/>
  <c r="Y41" i="72"/>
  <c r="Z1187" i="70" s="1"/>
  <c r="AB41" i="72"/>
  <c r="AC1187" i="70" s="1"/>
  <c r="AA29" i="72"/>
  <c r="AB1175" i="70" s="1"/>
  <c r="AA1175" i="70"/>
  <c r="AA47" i="72"/>
  <c r="AB1193" i="70" s="1"/>
  <c r="AA1193" i="70"/>
  <c r="AA1191" i="70"/>
  <c r="AA45" i="72"/>
  <c r="AB1191" i="70" s="1"/>
  <c r="Y1166" i="70"/>
  <c r="Y20" i="72"/>
  <c r="Z1166" i="70" s="1"/>
  <c r="AB20" i="72"/>
  <c r="AC1166" i="70" s="1"/>
  <c r="Y1160" i="70"/>
  <c r="Y14" i="72"/>
  <c r="Z1160" i="70" s="1"/>
  <c r="AB14" i="72"/>
  <c r="AC1160" i="70" s="1"/>
  <c r="Y1176" i="70"/>
  <c r="AB30" i="72"/>
  <c r="AC1176" i="70" s="1"/>
  <c r="Y30" i="72"/>
  <c r="Z1176" i="70" s="1"/>
  <c r="Y1171" i="70"/>
  <c r="AB25" i="72"/>
  <c r="AC1171" i="70" s="1"/>
  <c r="Y25" i="72"/>
  <c r="Z1171" i="70" s="1"/>
  <c r="AA49" i="72"/>
  <c r="AB1195" i="70" s="1"/>
  <c r="AA1195" i="70"/>
  <c r="Y1194" i="70"/>
  <c r="AB48" i="72"/>
  <c r="AC1194" i="70" s="1"/>
  <c r="Y48" i="72"/>
  <c r="Z1194" i="70" s="1"/>
  <c r="AA27" i="72"/>
  <c r="AB1173" i="70" s="1"/>
  <c r="AA1173" i="70"/>
  <c r="AA18" i="72"/>
  <c r="AB1164" i="70" s="1"/>
  <c r="AA1164" i="70"/>
  <c r="AA35" i="72"/>
  <c r="AB1181" i="70" s="1"/>
  <c r="AA1181" i="70"/>
  <c r="Y1184" i="70"/>
  <c r="AB38" i="72"/>
  <c r="AC1184" i="70" s="1"/>
  <c r="Y38" i="72"/>
  <c r="Z1184" i="70" s="1"/>
  <c r="Y1168" i="70"/>
  <c r="AB22" i="72"/>
  <c r="AC1168" i="70" s="1"/>
  <c r="Y22" i="72"/>
  <c r="Z1168" i="70" s="1"/>
  <c r="AA1163" i="70"/>
  <c r="AA17" i="72"/>
  <c r="AB1163" i="70" s="1"/>
  <c r="AA22" i="72"/>
  <c r="AB1168" i="70" s="1"/>
  <c r="AA1168" i="70"/>
  <c r="Y1183" i="70"/>
  <c r="AB37" i="72"/>
  <c r="AC1183" i="70" s="1"/>
  <c r="Y37" i="72"/>
  <c r="Z1183" i="70" s="1"/>
  <c r="Y1186" i="70"/>
  <c r="Y40" i="72"/>
  <c r="Z1186" i="70" s="1"/>
  <c r="AB40" i="72"/>
  <c r="AC1186" i="70" s="1"/>
  <c r="AA37" i="72"/>
  <c r="AB1183" i="70" s="1"/>
  <c r="AA1183" i="70"/>
  <c r="Y1156" i="70"/>
  <c r="AB10" i="72"/>
  <c r="AC1156" i="70" s="1"/>
  <c r="Y10" i="72"/>
  <c r="Z1156" i="70" s="1"/>
  <c r="AA52" i="72"/>
  <c r="AB1198" i="70" s="1"/>
  <c r="AA1198" i="70"/>
  <c r="AA1187" i="70"/>
  <c r="AA41" i="72"/>
  <c r="AB1187" i="70" s="1"/>
  <c r="AA51" i="72"/>
  <c r="AB1197" i="70" s="1"/>
  <c r="AA1197" i="70"/>
  <c r="Y1203" i="70"/>
  <c r="AB57" i="72"/>
  <c r="AC1203" i="70" s="1"/>
  <c r="Y57" i="72"/>
  <c r="Z1203" i="70" s="1"/>
  <c r="Y1185" i="70"/>
  <c r="AB39" i="72"/>
  <c r="AC1185" i="70" s="1"/>
  <c r="Y39" i="72"/>
  <c r="Z1185" i="70" s="1"/>
  <c r="AA30" i="72"/>
  <c r="AB1176" i="70" s="1"/>
  <c r="AA1176" i="70"/>
  <c r="AA25" i="72"/>
  <c r="AB1171" i="70" s="1"/>
  <c r="AA1171" i="70"/>
  <c r="AA1179" i="70"/>
  <c r="AA33" i="72"/>
  <c r="AB1179" i="70" s="1"/>
  <c r="Y1157" i="70"/>
  <c r="Y11" i="72"/>
  <c r="Z1157" i="70" s="1"/>
  <c r="AB11" i="72"/>
  <c r="AC1157" i="70" s="1"/>
  <c r="Y1200" i="70"/>
  <c r="AB54" i="72"/>
  <c r="AC1200" i="70" s="1"/>
  <c r="Y54" i="72"/>
  <c r="Z1200" i="70" s="1"/>
  <c r="Y1195" i="70"/>
  <c r="AB49" i="72"/>
  <c r="AC1195" i="70" s="1"/>
  <c r="Y49" i="72"/>
  <c r="Z1195" i="70" s="1"/>
  <c r="AA10" i="72"/>
  <c r="AB1156" i="70" s="1"/>
  <c r="AA1156" i="70"/>
  <c r="Y1198" i="70"/>
  <c r="AB52" i="72"/>
  <c r="AC1198" i="70" s="1"/>
  <c r="Y52" i="72"/>
  <c r="Z1198" i="70" s="1"/>
  <c r="Y1159" i="70"/>
  <c r="AB13" i="72"/>
  <c r="AC1159" i="70" s="1"/>
  <c r="Y13" i="72"/>
  <c r="Z1159" i="70" s="1"/>
  <c r="Y1165" i="70"/>
  <c r="AB19" i="72"/>
  <c r="AC1165" i="70" s="1"/>
  <c r="Y19" i="72"/>
  <c r="Z1165" i="70" s="1"/>
  <c r="AA1174" i="70"/>
  <c r="AA28" i="72"/>
  <c r="AB1174" i="70" s="1"/>
  <c r="AA23" i="72"/>
  <c r="AB1169" i="70" s="1"/>
  <c r="AA1169" i="70"/>
  <c r="Y1197" i="70"/>
  <c r="AB51" i="72"/>
  <c r="AC1197" i="70" s="1"/>
  <c r="Y51" i="72"/>
  <c r="Z1197" i="70" s="1"/>
  <c r="Y1177" i="70"/>
  <c r="Y31" i="72"/>
  <c r="Z1177" i="70" s="1"/>
  <c r="AB31" i="72"/>
  <c r="AC1177" i="70" s="1"/>
  <c r="Y1192" i="70"/>
  <c r="Y46" i="72"/>
  <c r="Z1192" i="70" s="1"/>
  <c r="AB46" i="72"/>
  <c r="AC1192" i="70" s="1"/>
  <c r="AA57" i="72"/>
  <c r="AB1203" i="70" s="1"/>
  <c r="AA1203" i="70"/>
  <c r="AA39" i="72"/>
  <c r="AB1185" i="70" s="1"/>
  <c r="AA1185" i="70"/>
  <c r="Y1158" i="70"/>
  <c r="Y12" i="72"/>
  <c r="Z1158" i="70" s="1"/>
  <c r="AB12" i="72"/>
  <c r="AC1158" i="70" s="1"/>
  <c r="Y1204" i="70"/>
  <c r="AB58" i="72"/>
  <c r="AC1204" i="70" s="1"/>
  <c r="Y58" i="72"/>
  <c r="Z1204" i="70" s="1"/>
  <c r="AA5" i="72"/>
  <c r="AB1151" i="70" s="1"/>
  <c r="AA1151" i="70"/>
  <c r="AB5" i="72"/>
  <c r="AC1151" i="70" s="1"/>
  <c r="X1" i="72"/>
  <c r="Y5" i="72"/>
  <c r="Y1" i="72" l="1"/>
  <c r="Z1151" i="70"/>
  <c r="S24" i="71"/>
  <c r="T988" i="70" s="1"/>
  <c r="R24" i="71"/>
  <c r="S988" i="70" s="1"/>
  <c r="Q24" i="71"/>
  <c r="R988" i="70" s="1"/>
  <c r="L24" i="71"/>
  <c r="M988" i="70" s="1"/>
  <c r="K24" i="71"/>
  <c r="L988" i="70" s="1"/>
  <c r="K988" i="70"/>
  <c r="S23" i="71"/>
  <c r="T987" i="70" s="1"/>
  <c r="R23" i="71"/>
  <c r="S987" i="70" s="1"/>
  <c r="Q23" i="71"/>
  <c r="R987" i="70" s="1"/>
  <c r="L23" i="71"/>
  <c r="M987" i="70" s="1"/>
  <c r="K987" i="70"/>
  <c r="S22" i="71"/>
  <c r="T986" i="70" s="1"/>
  <c r="R22" i="71"/>
  <c r="S986" i="70" s="1"/>
  <c r="Q22" i="71"/>
  <c r="R986" i="70" s="1"/>
  <c r="L22" i="71"/>
  <c r="M986" i="70" s="1"/>
  <c r="K22" i="71"/>
  <c r="L986" i="70" s="1"/>
  <c r="K986" i="70"/>
  <c r="S21" i="71"/>
  <c r="T985" i="70" s="1"/>
  <c r="R21" i="71"/>
  <c r="S985" i="70" s="1"/>
  <c r="Q21" i="71"/>
  <c r="R985" i="70" s="1"/>
  <c r="L21" i="71"/>
  <c r="M985" i="70" s="1"/>
  <c r="K21" i="71"/>
  <c r="L985" i="70" s="1"/>
  <c r="K985" i="70"/>
  <c r="S20" i="71"/>
  <c r="T984" i="70" s="1"/>
  <c r="R20" i="71"/>
  <c r="S984" i="70" s="1"/>
  <c r="Q20" i="71"/>
  <c r="R984" i="70" s="1"/>
  <c r="L20" i="71"/>
  <c r="M984" i="70" s="1"/>
  <c r="K20" i="71"/>
  <c r="L984" i="70" s="1"/>
  <c r="K984" i="70"/>
  <c r="S19" i="71"/>
  <c r="T983" i="70" s="1"/>
  <c r="R19" i="71"/>
  <c r="S983" i="70" s="1"/>
  <c r="Q19" i="71"/>
  <c r="R983" i="70" s="1"/>
  <c r="L19" i="71"/>
  <c r="K983" i="70"/>
  <c r="S18" i="71"/>
  <c r="T982" i="70" s="1"/>
  <c r="R18" i="71"/>
  <c r="S982" i="70" s="1"/>
  <c r="Q18" i="71"/>
  <c r="R982" i="70" s="1"/>
  <c r="L18" i="71"/>
  <c r="K982" i="70"/>
  <c r="S17" i="71"/>
  <c r="T981" i="70" s="1"/>
  <c r="R17" i="71"/>
  <c r="S981" i="70" s="1"/>
  <c r="Q17" i="71"/>
  <c r="R981" i="70" s="1"/>
  <c r="L17" i="71"/>
  <c r="M981" i="70" s="1"/>
  <c r="K981" i="70"/>
  <c r="S16" i="71"/>
  <c r="T980" i="70" s="1"/>
  <c r="R16" i="71"/>
  <c r="S980" i="70" s="1"/>
  <c r="Q16" i="71"/>
  <c r="R980" i="70" s="1"/>
  <c r="L16" i="71"/>
  <c r="M980" i="70" s="1"/>
  <c r="K980" i="70"/>
  <c r="S15" i="71"/>
  <c r="T979" i="70" s="1"/>
  <c r="R15" i="71"/>
  <c r="S979" i="70" s="1"/>
  <c r="Q15" i="71"/>
  <c r="R979" i="70" s="1"/>
  <c r="L15" i="71"/>
  <c r="M979" i="70" s="1"/>
  <c r="K979" i="70"/>
  <c r="S14" i="71"/>
  <c r="T978" i="70" s="1"/>
  <c r="R14" i="71"/>
  <c r="S978" i="70" s="1"/>
  <c r="Q14" i="71"/>
  <c r="R978" i="70" s="1"/>
  <c r="L14" i="71"/>
  <c r="M978" i="70" s="1"/>
  <c r="K978" i="70"/>
  <c r="S13" i="71"/>
  <c r="T977" i="70" s="1"/>
  <c r="R13" i="71"/>
  <c r="S977" i="70" s="1"/>
  <c r="Q13" i="71"/>
  <c r="R977" i="70" s="1"/>
  <c r="L13" i="71"/>
  <c r="K977" i="70"/>
  <c r="AG12" i="71"/>
  <c r="S12" i="71"/>
  <c r="T976" i="70" s="1"/>
  <c r="R12" i="71"/>
  <c r="S976" i="70" s="1"/>
  <c r="Q12" i="71"/>
  <c r="R976" i="70" s="1"/>
  <c r="L12" i="71"/>
  <c r="K976" i="70"/>
  <c r="S11" i="71"/>
  <c r="T975" i="70" s="1"/>
  <c r="R11" i="71"/>
  <c r="S975" i="70" s="1"/>
  <c r="Q11" i="71"/>
  <c r="R975" i="70" s="1"/>
  <c r="L11" i="71"/>
  <c r="M975" i="70" s="1"/>
  <c r="K11" i="71"/>
  <c r="L975" i="70" s="1"/>
  <c r="K975" i="70"/>
  <c r="S10" i="71"/>
  <c r="T974" i="70" s="1"/>
  <c r="R10" i="71"/>
  <c r="S974" i="70" s="1"/>
  <c r="Q10" i="71"/>
  <c r="R974" i="70" s="1"/>
  <c r="L10" i="71"/>
  <c r="S9" i="71"/>
  <c r="T973" i="70" s="1"/>
  <c r="R9" i="71"/>
  <c r="S973" i="70" s="1"/>
  <c r="Q9" i="71"/>
  <c r="R973" i="70" s="1"/>
  <c r="L9" i="71"/>
  <c r="K973" i="70"/>
  <c r="S8" i="71"/>
  <c r="T972" i="70" s="1"/>
  <c r="R8" i="71"/>
  <c r="S972" i="70" s="1"/>
  <c r="Q8" i="71"/>
  <c r="R972" i="70" s="1"/>
  <c r="L8" i="71"/>
  <c r="K972" i="70"/>
  <c r="S7" i="71"/>
  <c r="T971" i="70" s="1"/>
  <c r="R7" i="71"/>
  <c r="S971" i="70" s="1"/>
  <c r="Q7" i="71"/>
  <c r="R971" i="70" s="1"/>
  <c r="L7" i="71"/>
  <c r="K971" i="70"/>
  <c r="S6" i="71"/>
  <c r="T970" i="70" s="1"/>
  <c r="R6" i="71"/>
  <c r="S970" i="70" s="1"/>
  <c r="Q6" i="71"/>
  <c r="R970" i="70" s="1"/>
  <c r="L6" i="71"/>
  <c r="K970" i="70"/>
  <c r="S5" i="71"/>
  <c r="T969" i="70" s="1"/>
  <c r="R5" i="71"/>
  <c r="S969" i="70" s="1"/>
  <c r="Q5" i="71"/>
  <c r="R969" i="70" s="1"/>
  <c r="L5" i="71"/>
  <c r="K969" i="70"/>
  <c r="U1" i="71"/>
  <c r="M1" i="71"/>
  <c r="I1" i="71"/>
  <c r="H1" i="71"/>
  <c r="G1" i="71"/>
  <c r="F1" i="71"/>
  <c r="N9" i="71" s="1"/>
  <c r="O973" i="70" s="1"/>
  <c r="K15" i="71" l="1"/>
  <c r="L979" i="70" s="1"/>
  <c r="K23" i="71"/>
  <c r="L987" i="70" s="1"/>
  <c r="N13" i="71"/>
  <c r="O977" i="70" s="1"/>
  <c r="K12" i="71"/>
  <c r="L976" i="70" s="1"/>
  <c r="M976" i="70"/>
  <c r="K16" i="71"/>
  <c r="L980" i="70" s="1"/>
  <c r="N17" i="71"/>
  <c r="O981" i="70" s="1"/>
  <c r="K9" i="71"/>
  <c r="L973" i="70" s="1"/>
  <c r="M973" i="70"/>
  <c r="K7" i="71"/>
  <c r="L971" i="70" s="1"/>
  <c r="M971" i="70"/>
  <c r="K6" i="71"/>
  <c r="L970" i="70" s="1"/>
  <c r="M970" i="70"/>
  <c r="K8" i="71"/>
  <c r="L972" i="70" s="1"/>
  <c r="M972" i="70"/>
  <c r="K14" i="71"/>
  <c r="L978" i="70" s="1"/>
  <c r="K5" i="71"/>
  <c r="L969" i="70" s="1"/>
  <c r="M969" i="70"/>
  <c r="K10" i="71"/>
  <c r="L974" i="70" s="1"/>
  <c r="M974" i="70"/>
  <c r="K18" i="71"/>
  <c r="L982" i="70" s="1"/>
  <c r="M982" i="70"/>
  <c r="K19" i="71"/>
  <c r="L983" i="70" s="1"/>
  <c r="M983" i="70"/>
  <c r="K13" i="71"/>
  <c r="L977" i="70" s="1"/>
  <c r="M977" i="70"/>
  <c r="K17" i="71"/>
  <c r="L981" i="70" s="1"/>
  <c r="S1" i="71"/>
  <c r="N21" i="71"/>
  <c r="O985" i="70" s="1"/>
  <c r="R1" i="71"/>
  <c r="J1" i="71"/>
  <c r="L1" i="71"/>
  <c r="Q1" i="71"/>
  <c r="N7" i="71"/>
  <c r="O971" i="70" s="1"/>
  <c r="N11" i="71"/>
  <c r="O975" i="70" s="1"/>
  <c r="N19" i="71"/>
  <c r="O983" i="70" s="1"/>
  <c r="N23" i="71"/>
  <c r="O987" i="70" s="1"/>
  <c r="N10" i="71"/>
  <c r="O974" i="70" s="1"/>
  <c r="N14" i="71"/>
  <c r="O978" i="70" s="1"/>
  <c r="N15" i="71"/>
  <c r="O979" i="70" s="1"/>
  <c r="N8" i="71"/>
  <c r="O972" i="70" s="1"/>
  <c r="N12" i="71"/>
  <c r="O976" i="70" s="1"/>
  <c r="N18" i="71"/>
  <c r="O982" i="70" s="1"/>
  <c r="N16" i="71"/>
  <c r="O980" i="70" s="1"/>
  <c r="N20" i="71"/>
  <c r="O984" i="70" s="1"/>
  <c r="N24" i="71"/>
  <c r="O988" i="70" s="1"/>
  <c r="N6" i="71"/>
  <c r="O970" i="70" s="1"/>
  <c r="N22" i="71"/>
  <c r="O986" i="70" s="1"/>
  <c r="N5" i="71"/>
  <c r="O969" i="70" s="1"/>
  <c r="K1" i="71" l="1"/>
  <c r="O24" i="71"/>
  <c r="O20" i="71"/>
  <c r="O16" i="71"/>
  <c r="O21" i="71"/>
  <c r="O13" i="71"/>
  <c r="O12" i="71"/>
  <c r="O8" i="71"/>
  <c r="O7" i="71"/>
  <c r="O10" i="71"/>
  <c r="O6" i="71"/>
  <c r="O17" i="71"/>
  <c r="O23" i="71"/>
  <c r="O19" i="71"/>
  <c r="O15" i="71"/>
  <c r="O11" i="71"/>
  <c r="O22" i="71"/>
  <c r="O18" i="71"/>
  <c r="O14" i="71"/>
  <c r="O9" i="71"/>
  <c r="O5" i="71"/>
  <c r="P11" i="71" l="1"/>
  <c r="P975" i="70"/>
  <c r="P12" i="71"/>
  <c r="P976" i="70"/>
  <c r="P17" i="71"/>
  <c r="P981" i="70"/>
  <c r="P21" i="71"/>
  <c r="P985" i="70"/>
  <c r="P14" i="71"/>
  <c r="P978" i="70"/>
  <c r="P6" i="71"/>
  <c r="P970" i="70"/>
  <c r="P18" i="71"/>
  <c r="P982" i="70"/>
  <c r="P24" i="71"/>
  <c r="P988" i="70"/>
  <c r="P7" i="71"/>
  <c r="P971" i="70"/>
  <c r="P13" i="71"/>
  <c r="P977" i="70"/>
  <c r="P5" i="71"/>
  <c r="P969" i="70"/>
  <c r="P9" i="71"/>
  <c r="P973" i="70"/>
  <c r="P16" i="71"/>
  <c r="P980" i="70"/>
  <c r="P15" i="71"/>
  <c r="P979" i="70"/>
  <c r="P20" i="71"/>
  <c r="P984" i="70"/>
  <c r="P19" i="71"/>
  <c r="P983" i="70"/>
  <c r="P10" i="71"/>
  <c r="P974" i="70"/>
  <c r="P22" i="71"/>
  <c r="P986" i="70"/>
  <c r="P23" i="71"/>
  <c r="P987" i="70"/>
  <c r="P8" i="71"/>
  <c r="P972" i="70"/>
  <c r="T22" i="71" l="1"/>
  <c r="Q986" i="70"/>
  <c r="T15" i="71"/>
  <c r="Q979" i="70"/>
  <c r="T5" i="71"/>
  <c r="Q969" i="70"/>
  <c r="T24" i="71"/>
  <c r="Q988" i="70"/>
  <c r="T12" i="71"/>
  <c r="Q976" i="70"/>
  <c r="T21" i="71"/>
  <c r="Q985" i="70"/>
  <c r="T10" i="71"/>
  <c r="Q974" i="70"/>
  <c r="T18" i="71"/>
  <c r="Q982" i="70"/>
  <c r="T19" i="71"/>
  <c r="Q983" i="70"/>
  <c r="T6" i="71"/>
  <c r="Q970" i="70"/>
  <c r="T11" i="71"/>
  <c r="Q975" i="70"/>
  <c r="T13" i="71"/>
  <c r="Q977" i="70"/>
  <c r="T9" i="71"/>
  <c r="Q973" i="70"/>
  <c r="T16" i="71"/>
  <c r="Q980" i="70"/>
  <c r="T8" i="71"/>
  <c r="Q972" i="70"/>
  <c r="T23" i="71"/>
  <c r="Q987" i="70"/>
  <c r="T20" i="71"/>
  <c r="Q984" i="70"/>
  <c r="T7" i="71"/>
  <c r="Q971" i="70"/>
  <c r="T14" i="71"/>
  <c r="Q978" i="70"/>
  <c r="T17" i="71"/>
  <c r="Q981" i="70"/>
  <c r="V14" i="71" l="1"/>
  <c r="U978" i="70"/>
  <c r="V23" i="71"/>
  <c r="U987" i="70"/>
  <c r="V9" i="71"/>
  <c r="U973" i="70"/>
  <c r="V19" i="71"/>
  <c r="U983" i="70"/>
  <c r="V21" i="71"/>
  <c r="U985" i="70"/>
  <c r="U969" i="70"/>
  <c r="V5" i="71"/>
  <c r="T1" i="71"/>
  <c r="V15" i="71"/>
  <c r="U979" i="70"/>
  <c r="V7" i="71"/>
  <c r="U971" i="70"/>
  <c r="V8" i="71"/>
  <c r="U972" i="70"/>
  <c r="V11" i="71"/>
  <c r="U975" i="70"/>
  <c r="V12" i="71"/>
  <c r="U976" i="70"/>
  <c r="V16" i="71"/>
  <c r="U980" i="70"/>
  <c r="V6" i="71"/>
  <c r="U970" i="70"/>
  <c r="V18" i="71"/>
  <c r="U982" i="70"/>
  <c r="V22" i="71"/>
  <c r="U986" i="70"/>
  <c r="V17" i="71"/>
  <c r="U981" i="70"/>
  <c r="V20" i="71"/>
  <c r="U984" i="70"/>
  <c r="V13" i="71"/>
  <c r="U977" i="70"/>
  <c r="V10" i="71"/>
  <c r="U974" i="70"/>
  <c r="V24" i="71"/>
  <c r="U988" i="70"/>
  <c r="W11" i="71" l="1"/>
  <c r="W975" i="70"/>
  <c r="AE975" i="70" s="1"/>
  <c r="W20" i="71"/>
  <c r="W984" i="70"/>
  <c r="AE984" i="70" s="1"/>
  <c r="W6" i="71"/>
  <c r="W970" i="70"/>
  <c r="AE970" i="70" s="1"/>
  <c r="W10" i="71"/>
  <c r="W974" i="70"/>
  <c r="AE974" i="70" s="1"/>
  <c r="W8" i="71"/>
  <c r="W972" i="70"/>
  <c r="AE972" i="70" s="1"/>
  <c r="W9" i="71"/>
  <c r="W973" i="70"/>
  <c r="AE973" i="70" s="1"/>
  <c r="W13" i="71"/>
  <c r="W977" i="70"/>
  <c r="AE977" i="70" s="1"/>
  <c r="W7" i="71"/>
  <c r="W971" i="70"/>
  <c r="AE971" i="70" s="1"/>
  <c r="W21" i="71"/>
  <c r="W985" i="70"/>
  <c r="AE985" i="70" s="1"/>
  <c r="W23" i="71"/>
  <c r="W987" i="70"/>
  <c r="AE987" i="70" s="1"/>
  <c r="W18" i="71"/>
  <c r="W982" i="70"/>
  <c r="AE982" i="70" s="1"/>
  <c r="W17" i="71"/>
  <c r="W981" i="70"/>
  <c r="AE981" i="70" s="1"/>
  <c r="W969" i="70"/>
  <c r="AE969" i="70" s="1"/>
  <c r="V1" i="71"/>
  <c r="W5" i="71"/>
  <c r="W22" i="71"/>
  <c r="W986" i="70"/>
  <c r="AE986" i="70" s="1"/>
  <c r="W12" i="71"/>
  <c r="W976" i="70"/>
  <c r="AE976" i="70" s="1"/>
  <c r="W24" i="71"/>
  <c r="W988" i="70"/>
  <c r="AE988" i="70" s="1"/>
  <c r="W16" i="71"/>
  <c r="W980" i="70"/>
  <c r="AE980" i="70" s="1"/>
  <c r="W15" i="71"/>
  <c r="W979" i="70"/>
  <c r="AE979" i="70" s="1"/>
  <c r="W19" i="71"/>
  <c r="W983" i="70"/>
  <c r="AE983" i="70" s="1"/>
  <c r="W14" i="71"/>
  <c r="W978" i="70"/>
  <c r="AE978" i="70" s="1"/>
  <c r="X979" i="70" l="1"/>
  <c r="Z15" i="71"/>
  <c r="X15" i="71"/>
  <c r="X969" i="70"/>
  <c r="AD969" i="70" s="1"/>
  <c r="Z5" i="71"/>
  <c r="X5" i="71"/>
  <c r="W1" i="71"/>
  <c r="X982" i="70"/>
  <c r="AD982" i="70" s="1"/>
  <c r="X18" i="71"/>
  <c r="Z18" i="71"/>
  <c r="X970" i="70"/>
  <c r="AD970" i="70" s="1"/>
  <c r="Z6" i="71"/>
  <c r="X6" i="71"/>
  <c r="X987" i="70"/>
  <c r="AD987" i="70" s="1"/>
  <c r="Z23" i="71"/>
  <c r="X23" i="71"/>
  <c r="X984" i="70"/>
  <c r="X20" i="71"/>
  <c r="Z20" i="71"/>
  <c r="X980" i="70"/>
  <c r="AD980" i="70" s="1"/>
  <c r="X16" i="71"/>
  <c r="Z16" i="71"/>
  <c r="X976" i="70"/>
  <c r="AD976" i="70" s="1"/>
  <c r="X12" i="71"/>
  <c r="Z12" i="71"/>
  <c r="X988" i="70"/>
  <c r="AD988" i="70" s="1"/>
  <c r="X24" i="71"/>
  <c r="Z24" i="71"/>
  <c r="X977" i="70"/>
  <c r="AD977" i="70" s="1"/>
  <c r="Z13" i="71"/>
  <c r="X13" i="71"/>
  <c r="X978" i="70"/>
  <c r="AD978" i="70" s="1"/>
  <c r="X14" i="71"/>
  <c r="Z14" i="71"/>
  <c r="X981" i="70"/>
  <c r="AD981" i="70" s="1"/>
  <c r="X17" i="71"/>
  <c r="Z17" i="71"/>
  <c r="X985" i="70"/>
  <c r="AD985" i="70" s="1"/>
  <c r="X21" i="71"/>
  <c r="Z21" i="71"/>
  <c r="X973" i="70"/>
  <c r="AD973" i="70" s="1"/>
  <c r="Z9" i="71"/>
  <c r="X9" i="71"/>
  <c r="AD984" i="70"/>
  <c r="X983" i="70"/>
  <c r="AD983" i="70" s="1"/>
  <c r="X19" i="71"/>
  <c r="Z19" i="71"/>
  <c r="X986" i="70"/>
  <c r="AD986" i="70" s="1"/>
  <c r="Z22" i="71"/>
  <c r="X22" i="71"/>
  <c r="AD979" i="70"/>
  <c r="X971" i="70"/>
  <c r="AD971" i="70" s="1"/>
  <c r="Z7" i="71"/>
  <c r="X7" i="71"/>
  <c r="X972" i="70"/>
  <c r="AD972" i="70" s="1"/>
  <c r="X8" i="71"/>
  <c r="Z8" i="71"/>
  <c r="X974" i="70"/>
  <c r="AD974" i="70" s="1"/>
  <c r="X10" i="71"/>
  <c r="Z10" i="71"/>
  <c r="X975" i="70"/>
  <c r="AD975" i="70" s="1"/>
  <c r="Z11" i="71"/>
  <c r="X11" i="71"/>
  <c r="S47" i="65"/>
  <c r="T192" i="70" s="1"/>
  <c r="R47" i="65"/>
  <c r="S192" i="70" s="1"/>
  <c r="Q47" i="65"/>
  <c r="R192" i="70" s="1"/>
  <c r="K192" i="70"/>
  <c r="S46" i="65"/>
  <c r="T191" i="70" s="1"/>
  <c r="R46" i="65"/>
  <c r="S191" i="70" s="1"/>
  <c r="Q46" i="65"/>
  <c r="R191" i="70" s="1"/>
  <c r="K191" i="70"/>
  <c r="S45" i="65"/>
  <c r="T190" i="70" s="1"/>
  <c r="R45" i="65"/>
  <c r="S190" i="70" s="1"/>
  <c r="Q45" i="65"/>
  <c r="R190" i="70" s="1"/>
  <c r="K190" i="70"/>
  <c r="S44" i="65"/>
  <c r="T189" i="70" s="1"/>
  <c r="R44" i="65"/>
  <c r="S189" i="70" s="1"/>
  <c r="Q44" i="65"/>
  <c r="R189" i="70" s="1"/>
  <c r="K189" i="70"/>
  <c r="S43" i="65"/>
  <c r="T188" i="70" s="1"/>
  <c r="R43" i="65"/>
  <c r="S188" i="70" s="1"/>
  <c r="Q43" i="65"/>
  <c r="R188" i="70" s="1"/>
  <c r="K188" i="70"/>
  <c r="S42" i="65"/>
  <c r="T187" i="70" s="1"/>
  <c r="R42" i="65"/>
  <c r="S187" i="70" s="1"/>
  <c r="Q42" i="65"/>
  <c r="R187" i="70" s="1"/>
  <c r="K187" i="70"/>
  <c r="S41" i="65"/>
  <c r="T186" i="70" s="1"/>
  <c r="R41" i="65"/>
  <c r="S186" i="70" s="1"/>
  <c r="Q41" i="65"/>
  <c r="R186" i="70" s="1"/>
  <c r="K186" i="70"/>
  <c r="S40" i="65"/>
  <c r="T185" i="70" s="1"/>
  <c r="R40" i="65"/>
  <c r="S185" i="70" s="1"/>
  <c r="Q40" i="65"/>
  <c r="R185" i="70" s="1"/>
  <c r="K185" i="70"/>
  <c r="S39" i="65"/>
  <c r="T184" i="70" s="1"/>
  <c r="R39" i="65"/>
  <c r="S184" i="70" s="1"/>
  <c r="Q39" i="65"/>
  <c r="R184" i="70" s="1"/>
  <c r="K184" i="70"/>
  <c r="S38" i="65"/>
  <c r="T183" i="70" s="1"/>
  <c r="R38" i="65"/>
  <c r="S183" i="70" s="1"/>
  <c r="Q38" i="65"/>
  <c r="R183" i="70" s="1"/>
  <c r="K183" i="70"/>
  <c r="S37" i="65"/>
  <c r="T182" i="70" s="1"/>
  <c r="R37" i="65"/>
  <c r="S182" i="70" s="1"/>
  <c r="Q37" i="65"/>
  <c r="R182" i="70" s="1"/>
  <c r="K182" i="70"/>
  <c r="S36" i="65"/>
  <c r="T181" i="70" s="1"/>
  <c r="R36" i="65"/>
  <c r="S181" i="70" s="1"/>
  <c r="Q36" i="65"/>
  <c r="R181" i="70" s="1"/>
  <c r="K181" i="70"/>
  <c r="S35" i="65"/>
  <c r="T180" i="70" s="1"/>
  <c r="R35" i="65"/>
  <c r="S180" i="70" s="1"/>
  <c r="Q35" i="65"/>
  <c r="R180" i="70" s="1"/>
  <c r="K180" i="70"/>
  <c r="S34" i="65"/>
  <c r="T179" i="70" s="1"/>
  <c r="R34" i="65"/>
  <c r="S179" i="70" s="1"/>
  <c r="Q34" i="65"/>
  <c r="R179" i="70" s="1"/>
  <c r="K179" i="70"/>
  <c r="S33" i="65"/>
  <c r="T178" i="70" s="1"/>
  <c r="R33" i="65"/>
  <c r="S178" i="70" s="1"/>
  <c r="Q33" i="65"/>
  <c r="R178" i="70" s="1"/>
  <c r="K178" i="70"/>
  <c r="S32" i="65"/>
  <c r="T177" i="70" s="1"/>
  <c r="R32" i="65"/>
  <c r="S177" i="70" s="1"/>
  <c r="Q32" i="65"/>
  <c r="R177" i="70" s="1"/>
  <c r="K177" i="70"/>
  <c r="S31" i="65"/>
  <c r="T176" i="70" s="1"/>
  <c r="R31" i="65"/>
  <c r="S176" i="70" s="1"/>
  <c r="Q31" i="65"/>
  <c r="R176" i="70" s="1"/>
  <c r="K176" i="70"/>
  <c r="S30" i="65"/>
  <c r="T175" i="70" s="1"/>
  <c r="R30" i="65"/>
  <c r="S175" i="70" s="1"/>
  <c r="Q30" i="65"/>
  <c r="R175" i="70" s="1"/>
  <c r="K175" i="70"/>
  <c r="S29" i="65"/>
  <c r="T174" i="70" s="1"/>
  <c r="R29" i="65"/>
  <c r="S174" i="70" s="1"/>
  <c r="Q29" i="65"/>
  <c r="R174" i="70" s="1"/>
  <c r="K174" i="70"/>
  <c r="S28" i="65"/>
  <c r="T173" i="70" s="1"/>
  <c r="R28" i="65"/>
  <c r="S173" i="70" s="1"/>
  <c r="Q28" i="65"/>
  <c r="R173" i="70" s="1"/>
  <c r="K173" i="70"/>
  <c r="S27" i="65"/>
  <c r="T172" i="70" s="1"/>
  <c r="R27" i="65"/>
  <c r="S172" i="70" s="1"/>
  <c r="Q27" i="65"/>
  <c r="R172" i="70" s="1"/>
  <c r="K172" i="70"/>
  <c r="S26" i="65"/>
  <c r="T171" i="70" s="1"/>
  <c r="R26" i="65"/>
  <c r="S171" i="70" s="1"/>
  <c r="Q26" i="65"/>
  <c r="R171" i="70" s="1"/>
  <c r="K171" i="70"/>
  <c r="S25" i="65"/>
  <c r="T170" i="70" s="1"/>
  <c r="R25" i="65"/>
  <c r="S170" i="70" s="1"/>
  <c r="Q25" i="65"/>
  <c r="R170" i="70" s="1"/>
  <c r="K170" i="70"/>
  <c r="S24" i="65"/>
  <c r="T169" i="70" s="1"/>
  <c r="R24" i="65"/>
  <c r="S169" i="70" s="1"/>
  <c r="Q24" i="65"/>
  <c r="R169" i="70" s="1"/>
  <c r="K169" i="70"/>
  <c r="S23" i="65"/>
  <c r="T168" i="70" s="1"/>
  <c r="R23" i="65"/>
  <c r="S168" i="70" s="1"/>
  <c r="Q23" i="65"/>
  <c r="R168" i="70" s="1"/>
  <c r="K168" i="70"/>
  <c r="S22" i="65"/>
  <c r="T167" i="70" s="1"/>
  <c r="R22" i="65"/>
  <c r="S167" i="70" s="1"/>
  <c r="Q22" i="65"/>
  <c r="R167" i="70" s="1"/>
  <c r="K167" i="70"/>
  <c r="S21" i="65"/>
  <c r="T166" i="70" s="1"/>
  <c r="R21" i="65"/>
  <c r="S166" i="70" s="1"/>
  <c r="Q21" i="65"/>
  <c r="R166" i="70" s="1"/>
  <c r="K166" i="70"/>
  <c r="S20" i="65"/>
  <c r="T165" i="70" s="1"/>
  <c r="R20" i="65"/>
  <c r="S165" i="70" s="1"/>
  <c r="Q20" i="65"/>
  <c r="R165" i="70" s="1"/>
  <c r="K165" i="70"/>
  <c r="S19" i="65"/>
  <c r="T164" i="70" s="1"/>
  <c r="R19" i="65"/>
  <c r="S164" i="70" s="1"/>
  <c r="Q19" i="65"/>
  <c r="R164" i="70" s="1"/>
  <c r="K164" i="70"/>
  <c r="S18" i="65"/>
  <c r="T163" i="70" s="1"/>
  <c r="R18" i="65"/>
  <c r="S163" i="70" s="1"/>
  <c r="Q18" i="65"/>
  <c r="R163" i="70" s="1"/>
  <c r="K163" i="70"/>
  <c r="S17" i="65"/>
  <c r="T162" i="70" s="1"/>
  <c r="R17" i="65"/>
  <c r="S162" i="70" s="1"/>
  <c r="Q17" i="65"/>
  <c r="R162" i="70" s="1"/>
  <c r="K162" i="70"/>
  <c r="S16" i="65"/>
  <c r="T161" i="70" s="1"/>
  <c r="R16" i="65"/>
  <c r="S161" i="70" s="1"/>
  <c r="Q16" i="65"/>
  <c r="R161" i="70" s="1"/>
  <c r="K161" i="70"/>
  <c r="S15" i="65"/>
  <c r="T160" i="70" s="1"/>
  <c r="R15" i="65"/>
  <c r="S160" i="70" s="1"/>
  <c r="Q15" i="65"/>
  <c r="R160" i="70" s="1"/>
  <c r="K160" i="70"/>
  <c r="S14" i="65"/>
  <c r="T159" i="70" s="1"/>
  <c r="R14" i="65"/>
  <c r="S159" i="70" s="1"/>
  <c r="Q14" i="65"/>
  <c r="R159" i="70" s="1"/>
  <c r="K159" i="70"/>
  <c r="S13" i="65"/>
  <c r="T158" i="70" s="1"/>
  <c r="R13" i="65"/>
  <c r="S158" i="70" s="1"/>
  <c r="Q13" i="65"/>
  <c r="R158" i="70" s="1"/>
  <c r="K158" i="70"/>
  <c r="S12" i="65"/>
  <c r="T157" i="70" s="1"/>
  <c r="R12" i="65"/>
  <c r="S157" i="70" s="1"/>
  <c r="Q12" i="65"/>
  <c r="R157" i="70" s="1"/>
  <c r="K157" i="70"/>
  <c r="AG11" i="65"/>
  <c r="S11" i="65"/>
  <c r="T156" i="70" s="1"/>
  <c r="R11" i="65"/>
  <c r="S156" i="70" s="1"/>
  <c r="Q11" i="65"/>
  <c r="R156" i="70" s="1"/>
  <c r="K156" i="70"/>
  <c r="S10" i="65"/>
  <c r="T155" i="70" s="1"/>
  <c r="R10" i="65"/>
  <c r="S155" i="70" s="1"/>
  <c r="Q10" i="65"/>
  <c r="R155" i="70" s="1"/>
  <c r="K155" i="70"/>
  <c r="S9" i="65"/>
  <c r="T154" i="70" s="1"/>
  <c r="R9" i="65"/>
  <c r="S154" i="70" s="1"/>
  <c r="Q9" i="65"/>
  <c r="R154" i="70" s="1"/>
  <c r="K154" i="70"/>
  <c r="S8" i="65"/>
  <c r="T153" i="70" s="1"/>
  <c r="R8" i="65"/>
  <c r="S153" i="70" s="1"/>
  <c r="Q8" i="65"/>
  <c r="R153" i="70" s="1"/>
  <c r="K153" i="70"/>
  <c r="AK7" i="65"/>
  <c r="S7" i="65"/>
  <c r="T152" i="70" s="1"/>
  <c r="R7" i="65"/>
  <c r="S152" i="70" s="1"/>
  <c r="Q7" i="65"/>
  <c r="R152" i="70" s="1"/>
  <c r="M152" i="70"/>
  <c r="K152" i="70"/>
  <c r="S6" i="65"/>
  <c r="T151" i="70" s="1"/>
  <c r="R6" i="65"/>
  <c r="S151" i="70" s="1"/>
  <c r="Q6" i="65"/>
  <c r="R151" i="70" s="1"/>
  <c r="K151" i="70"/>
  <c r="AK5" i="65"/>
  <c r="S5" i="65"/>
  <c r="T150" i="70" s="1"/>
  <c r="R5" i="65"/>
  <c r="S150" i="70" s="1"/>
  <c r="Q5" i="65"/>
  <c r="R150" i="70" s="1"/>
  <c r="M150" i="70"/>
  <c r="K150" i="70"/>
  <c r="M1" i="65"/>
  <c r="I1" i="65"/>
  <c r="H1" i="65"/>
  <c r="G1" i="65"/>
  <c r="F1" i="65"/>
  <c r="N8" i="65" s="1"/>
  <c r="O153" i="70" s="1"/>
  <c r="G3" i="69"/>
  <c r="J3" i="69"/>
  <c r="P3" i="69"/>
  <c r="M3" i="69"/>
  <c r="M167" i="70" l="1"/>
  <c r="M181" i="70"/>
  <c r="L181" i="70"/>
  <c r="M190" i="70"/>
  <c r="L190" i="70"/>
  <c r="M161" i="70"/>
  <c r="L161" i="70"/>
  <c r="M189" i="70"/>
  <c r="L189" i="70"/>
  <c r="M172" i="70"/>
  <c r="M160" i="70"/>
  <c r="M169" i="70"/>
  <c r="L169" i="70"/>
  <c r="M183" i="70"/>
  <c r="L183" i="70"/>
  <c r="M157" i="70"/>
  <c r="M192" i="70"/>
  <c r="L192" i="70"/>
  <c r="M155" i="70"/>
  <c r="M165" i="70"/>
  <c r="M168" i="70"/>
  <c r="L168" i="70"/>
  <c r="M179" i="70"/>
  <c r="L179" i="70"/>
  <c r="M185" i="70"/>
  <c r="M176" i="70"/>
  <c r="M191" i="70"/>
  <c r="L191" i="70"/>
  <c r="AA9" i="71"/>
  <c r="AB973" i="70" s="1"/>
  <c r="AA973" i="70"/>
  <c r="AA11" i="71"/>
  <c r="AB975" i="70" s="1"/>
  <c r="AA975" i="70"/>
  <c r="Y971" i="70"/>
  <c r="Y7" i="71"/>
  <c r="Z971" i="70" s="1"/>
  <c r="AB7" i="71"/>
  <c r="AC971" i="70" s="1"/>
  <c r="Y981" i="70"/>
  <c r="AB17" i="71"/>
  <c r="AC981" i="70" s="1"/>
  <c r="Y17" i="71"/>
  <c r="Z981" i="70" s="1"/>
  <c r="Y980" i="70"/>
  <c r="Y16" i="71"/>
  <c r="Z980" i="70" s="1"/>
  <c r="AB16" i="71"/>
  <c r="AC980" i="70" s="1"/>
  <c r="AA6" i="71"/>
  <c r="AB970" i="70" s="1"/>
  <c r="AA970" i="70"/>
  <c r="AA982" i="70"/>
  <c r="AA18" i="71"/>
  <c r="AB982" i="70" s="1"/>
  <c r="AA24" i="71"/>
  <c r="AB988" i="70" s="1"/>
  <c r="AA988" i="70"/>
  <c r="AA984" i="70"/>
  <c r="AA20" i="71"/>
  <c r="AB984" i="70" s="1"/>
  <c r="AA19" i="71"/>
  <c r="AB983" i="70" s="1"/>
  <c r="AA983" i="70"/>
  <c r="Y984" i="70"/>
  <c r="Y20" i="71"/>
  <c r="Z984" i="70" s="1"/>
  <c r="AB20" i="71"/>
  <c r="AC984" i="70" s="1"/>
  <c r="AA7" i="71"/>
  <c r="AB971" i="70" s="1"/>
  <c r="AA971" i="70"/>
  <c r="Y973" i="70"/>
  <c r="Y9" i="71"/>
  <c r="Z973" i="70" s="1"/>
  <c r="AB9" i="71"/>
  <c r="AC973" i="70" s="1"/>
  <c r="Y982" i="70"/>
  <c r="AB18" i="71"/>
  <c r="AC982" i="70" s="1"/>
  <c r="Y18" i="71"/>
  <c r="Z982" i="70" s="1"/>
  <c r="Y974" i="70"/>
  <c r="AB10" i="71"/>
  <c r="AC974" i="70" s="1"/>
  <c r="Y10" i="71"/>
  <c r="Z974" i="70" s="1"/>
  <c r="Y983" i="70"/>
  <c r="Y19" i="71"/>
  <c r="Z983" i="70" s="1"/>
  <c r="AB19" i="71"/>
  <c r="AC983" i="70" s="1"/>
  <c r="AA985" i="70"/>
  <c r="AA21" i="71"/>
  <c r="AB985" i="70" s="1"/>
  <c r="Y977" i="70"/>
  <c r="Y13" i="71"/>
  <c r="Z977" i="70" s="1"/>
  <c r="AB13" i="71"/>
  <c r="AC977" i="70" s="1"/>
  <c r="AA12" i="71"/>
  <c r="AB976" i="70" s="1"/>
  <c r="AA976" i="70"/>
  <c r="Y969" i="70"/>
  <c r="Y5" i="71"/>
  <c r="X1" i="71"/>
  <c r="AB5" i="71"/>
  <c r="AC969" i="70" s="1"/>
  <c r="Y988" i="70"/>
  <c r="Y24" i="71"/>
  <c r="Z988" i="70" s="1"/>
  <c r="AB24" i="71"/>
  <c r="AC988" i="70" s="1"/>
  <c r="AA8" i="71"/>
  <c r="AB972" i="70" s="1"/>
  <c r="AA972" i="70"/>
  <c r="Y986" i="70"/>
  <c r="AB22" i="71"/>
  <c r="AC986" i="70" s="1"/>
  <c r="Y22" i="71"/>
  <c r="Z986" i="70" s="1"/>
  <c r="Y985" i="70"/>
  <c r="AB21" i="71"/>
  <c r="AC985" i="70" s="1"/>
  <c r="Y21" i="71"/>
  <c r="Z985" i="70" s="1"/>
  <c r="AA13" i="71"/>
  <c r="AB977" i="70" s="1"/>
  <c r="AA977" i="70"/>
  <c r="Y976" i="70"/>
  <c r="Y12" i="71"/>
  <c r="Z976" i="70" s="1"/>
  <c r="AB12" i="71"/>
  <c r="AC976" i="70" s="1"/>
  <c r="Y987" i="70"/>
  <c r="AB23" i="71"/>
  <c r="AC987" i="70" s="1"/>
  <c r="Y23" i="71"/>
  <c r="Z987" i="70" s="1"/>
  <c r="AA5" i="71"/>
  <c r="AB969" i="70" s="1"/>
  <c r="AA969" i="70"/>
  <c r="Y979" i="70"/>
  <c r="Y15" i="71"/>
  <c r="Z979" i="70" s="1"/>
  <c r="AB15" i="71"/>
  <c r="AC979" i="70" s="1"/>
  <c r="AA10" i="71"/>
  <c r="AB974" i="70" s="1"/>
  <c r="AA974" i="70"/>
  <c r="Y972" i="70"/>
  <c r="Y8" i="71"/>
  <c r="Z972" i="70" s="1"/>
  <c r="AB8" i="71"/>
  <c r="AC972" i="70" s="1"/>
  <c r="AA22" i="71"/>
  <c r="AB986" i="70" s="1"/>
  <c r="AA986" i="70"/>
  <c r="AA14" i="71"/>
  <c r="AB978" i="70" s="1"/>
  <c r="AA978" i="70"/>
  <c r="AA23" i="71"/>
  <c r="AB987" i="70" s="1"/>
  <c r="AA987" i="70"/>
  <c r="AA979" i="70"/>
  <c r="AA15" i="71"/>
  <c r="AB979" i="70" s="1"/>
  <c r="Y975" i="70"/>
  <c r="Y11" i="71"/>
  <c r="Z975" i="70" s="1"/>
  <c r="AB11" i="71"/>
  <c r="AC975" i="70" s="1"/>
  <c r="AA17" i="71"/>
  <c r="AB981" i="70" s="1"/>
  <c r="AA981" i="70"/>
  <c r="Y978" i="70"/>
  <c r="AB14" i="71"/>
  <c r="AC978" i="70" s="1"/>
  <c r="Y14" i="71"/>
  <c r="Z978" i="70" s="1"/>
  <c r="AA980" i="70"/>
  <c r="AA16" i="71"/>
  <c r="AB980" i="70" s="1"/>
  <c r="Y970" i="70"/>
  <c r="AB6" i="71"/>
  <c r="AC970" i="70" s="1"/>
  <c r="Y6" i="71"/>
  <c r="Z970" i="70" s="1"/>
  <c r="N6" i="65"/>
  <c r="O151" i="70" s="1"/>
  <c r="N32" i="65"/>
  <c r="O177" i="70" s="1"/>
  <c r="L151" i="70"/>
  <c r="M151" i="70"/>
  <c r="N7" i="65"/>
  <c r="O152" i="70" s="1"/>
  <c r="L155" i="70"/>
  <c r="N14" i="65"/>
  <c r="O159" i="70" s="1"/>
  <c r="N18" i="65"/>
  <c r="O163" i="70" s="1"/>
  <c r="L166" i="70"/>
  <c r="M166" i="70"/>
  <c r="L170" i="70"/>
  <c r="M170" i="70"/>
  <c r="L173" i="70"/>
  <c r="M173" i="70"/>
  <c r="L176" i="70"/>
  <c r="L186" i="70"/>
  <c r="M186" i="70"/>
  <c r="L162" i="70"/>
  <c r="M162" i="70"/>
  <c r="N28" i="65"/>
  <c r="O173" i="70" s="1"/>
  <c r="L158" i="70"/>
  <c r="M158" i="70"/>
  <c r="N17" i="65"/>
  <c r="O162" i="70" s="1"/>
  <c r="L165" i="70"/>
  <c r="L172" i="70"/>
  <c r="L182" i="70"/>
  <c r="M182" i="70"/>
  <c r="L185" i="70"/>
  <c r="L188" i="70"/>
  <c r="M188" i="70"/>
  <c r="L159" i="70"/>
  <c r="M159" i="70"/>
  <c r="L154" i="70"/>
  <c r="M154" i="70"/>
  <c r="N24" i="65"/>
  <c r="O169" i="70" s="1"/>
  <c r="L175" i="70"/>
  <c r="M175" i="70"/>
  <c r="L163" i="70"/>
  <c r="M163" i="70"/>
  <c r="L157" i="70"/>
  <c r="L178" i="70"/>
  <c r="M178" i="70"/>
  <c r="L160" i="70"/>
  <c r="L164" i="70"/>
  <c r="M164" i="70"/>
  <c r="L167" i="70"/>
  <c r="L171" i="70"/>
  <c r="M171" i="70"/>
  <c r="L184" i="70"/>
  <c r="M184" i="70"/>
  <c r="L187" i="70"/>
  <c r="M187" i="70"/>
  <c r="L180" i="70"/>
  <c r="M180" i="70"/>
  <c r="L152" i="70"/>
  <c r="L153" i="70"/>
  <c r="M153" i="70"/>
  <c r="L156" i="70"/>
  <c r="M156" i="70"/>
  <c r="L174" i="70"/>
  <c r="M174" i="70"/>
  <c r="L177" i="70"/>
  <c r="M177" i="70"/>
  <c r="N16" i="65"/>
  <c r="O161" i="70" s="1"/>
  <c r="N36" i="65"/>
  <c r="O181" i="70" s="1"/>
  <c r="N40" i="65"/>
  <c r="O185" i="70" s="1"/>
  <c r="S1" i="65"/>
  <c r="N9" i="65"/>
  <c r="O154" i="70" s="1"/>
  <c r="N15" i="65"/>
  <c r="O160" i="70" s="1"/>
  <c r="N22" i="65"/>
  <c r="O167" i="70" s="1"/>
  <c r="N44" i="65"/>
  <c r="O189" i="70" s="1"/>
  <c r="N13" i="65"/>
  <c r="O158" i="70" s="1"/>
  <c r="Q1" i="65"/>
  <c r="N12" i="65"/>
  <c r="O157" i="70" s="1"/>
  <c r="N20" i="65"/>
  <c r="O165" i="70" s="1"/>
  <c r="N19" i="65"/>
  <c r="O164" i="70" s="1"/>
  <c r="J1" i="65"/>
  <c r="L1" i="65"/>
  <c r="R1" i="65"/>
  <c r="N21" i="65"/>
  <c r="O166" i="70" s="1"/>
  <c r="N25" i="65"/>
  <c r="O170" i="70" s="1"/>
  <c r="N29" i="65"/>
  <c r="O174" i="70" s="1"/>
  <c r="N33" i="65"/>
  <c r="O178" i="70" s="1"/>
  <c r="N37" i="65"/>
  <c r="O182" i="70" s="1"/>
  <c r="N41" i="65"/>
  <c r="O186" i="70" s="1"/>
  <c r="N45" i="65"/>
  <c r="O190" i="70" s="1"/>
  <c r="N10" i="65"/>
  <c r="O155" i="70" s="1"/>
  <c r="N26" i="65"/>
  <c r="O171" i="70" s="1"/>
  <c r="N30" i="65"/>
  <c r="O175" i="70" s="1"/>
  <c r="N34" i="65"/>
  <c r="O179" i="70" s="1"/>
  <c r="N38" i="65"/>
  <c r="O183" i="70" s="1"/>
  <c r="N42" i="65"/>
  <c r="O187" i="70" s="1"/>
  <c r="N46" i="65"/>
  <c r="O191" i="70" s="1"/>
  <c r="N11" i="65"/>
  <c r="O156" i="70" s="1"/>
  <c r="N23" i="65"/>
  <c r="O168" i="70" s="1"/>
  <c r="N27" i="65"/>
  <c r="O172" i="70" s="1"/>
  <c r="N31" i="65"/>
  <c r="O176" i="70" s="1"/>
  <c r="N35" i="65"/>
  <c r="O180" i="70" s="1"/>
  <c r="N39" i="65"/>
  <c r="O184" i="70" s="1"/>
  <c r="N43" i="65"/>
  <c r="O188" i="70" s="1"/>
  <c r="N47" i="65"/>
  <c r="O192" i="70" s="1"/>
  <c r="N5" i="65"/>
  <c r="O150" i="70" s="1"/>
  <c r="Y1" i="71" l="1"/>
  <c r="Z969" i="70"/>
  <c r="K1" i="65"/>
  <c r="L150" i="70"/>
  <c r="O47" i="65"/>
  <c r="O43" i="65"/>
  <c r="O39" i="65"/>
  <c r="O35" i="65"/>
  <c r="O31" i="65"/>
  <c r="O27" i="65"/>
  <c r="O23" i="65"/>
  <c r="O19" i="65"/>
  <c r="O15" i="65"/>
  <c r="O11" i="65"/>
  <c r="O46" i="65"/>
  <c r="O42" i="65"/>
  <c r="O38" i="65"/>
  <c r="O34" i="65"/>
  <c r="O30" i="65"/>
  <c r="O26" i="65"/>
  <c r="O22" i="65"/>
  <c r="O18" i="65"/>
  <c r="O14" i="65"/>
  <c r="O7" i="65"/>
  <c r="O45" i="65"/>
  <c r="O41" i="65"/>
  <c r="O37" i="65"/>
  <c r="O33" i="65"/>
  <c r="O29" i="65"/>
  <c r="O25" i="65"/>
  <c r="O21" i="65"/>
  <c r="O17" i="65"/>
  <c r="O13" i="65"/>
  <c r="O6" i="65"/>
  <c r="O9" i="65"/>
  <c r="O36" i="65"/>
  <c r="O40" i="65"/>
  <c r="O12" i="65"/>
  <c r="O20" i="65"/>
  <c r="O16" i="65"/>
  <c r="O44" i="65"/>
  <c r="O8" i="65"/>
  <c r="O5" i="65"/>
  <c r="O10" i="65"/>
  <c r="O24" i="65"/>
  <c r="O28" i="65"/>
  <c r="O32" i="65"/>
  <c r="P43" i="65" l="1"/>
  <c r="P188" i="70"/>
  <c r="P20" i="65"/>
  <c r="P165" i="70"/>
  <c r="P26" i="65"/>
  <c r="P171" i="70"/>
  <c r="P12" i="65"/>
  <c r="P157" i="70"/>
  <c r="P11" i="65"/>
  <c r="P156" i="70"/>
  <c r="P42" i="65"/>
  <c r="P187" i="70"/>
  <c r="P21" i="65"/>
  <c r="P166" i="70"/>
  <c r="P10" i="65"/>
  <c r="P155" i="70"/>
  <c r="P47" i="65"/>
  <c r="P192" i="70"/>
  <c r="P5" i="65"/>
  <c r="P150" i="70"/>
  <c r="P38" i="65"/>
  <c r="P183" i="70"/>
  <c r="P7" i="65"/>
  <c r="P152" i="70"/>
  <c r="P24" i="65"/>
  <c r="P169" i="70"/>
  <c r="P30" i="65"/>
  <c r="P175" i="70"/>
  <c r="P25" i="65"/>
  <c r="P170" i="70"/>
  <c r="P15" i="65"/>
  <c r="P160" i="70"/>
  <c r="P29" i="65"/>
  <c r="P174" i="70"/>
  <c r="P33" i="65"/>
  <c r="P178" i="70"/>
  <c r="P23" i="65"/>
  <c r="P168" i="70"/>
  <c r="P32" i="65"/>
  <c r="P177" i="70"/>
  <c r="P9" i="65"/>
  <c r="P154" i="70"/>
  <c r="P14" i="65"/>
  <c r="P159" i="70"/>
  <c r="P27" i="65"/>
  <c r="P172" i="70"/>
  <c r="P44" i="65"/>
  <c r="P189" i="70"/>
  <c r="P41" i="65"/>
  <c r="P186" i="70"/>
  <c r="P18" i="65"/>
  <c r="P163" i="70"/>
  <c r="P31" i="65"/>
  <c r="P176" i="70"/>
  <c r="P17" i="65"/>
  <c r="P162" i="70"/>
  <c r="P39" i="65"/>
  <c r="P184" i="70"/>
  <c r="P40" i="65"/>
  <c r="P185" i="70"/>
  <c r="P34" i="65"/>
  <c r="P179" i="70"/>
  <c r="P19" i="65"/>
  <c r="P164" i="70"/>
  <c r="P36" i="65"/>
  <c r="P181" i="70"/>
  <c r="P8" i="65"/>
  <c r="P153" i="70"/>
  <c r="P37" i="65"/>
  <c r="P182" i="70"/>
  <c r="P46" i="65"/>
  <c r="P191" i="70"/>
  <c r="P28" i="65"/>
  <c r="P173" i="70"/>
  <c r="P6" i="65"/>
  <c r="P151" i="70"/>
  <c r="P16" i="65"/>
  <c r="P161" i="70"/>
  <c r="P13" i="65"/>
  <c r="P158" i="70"/>
  <c r="P45" i="65"/>
  <c r="P190" i="70"/>
  <c r="P22" i="65"/>
  <c r="P167" i="70"/>
  <c r="P35" i="65"/>
  <c r="P180" i="70"/>
  <c r="S24" i="64"/>
  <c r="T968" i="70" s="1"/>
  <c r="R24" i="64"/>
  <c r="S968" i="70" s="1"/>
  <c r="Q24" i="64"/>
  <c r="R968" i="70" s="1"/>
  <c r="L24" i="64"/>
  <c r="M968" i="70" s="1"/>
  <c r="K24" i="64"/>
  <c r="L968" i="70" s="1"/>
  <c r="K968" i="70"/>
  <c r="S23" i="64"/>
  <c r="T967" i="70" s="1"/>
  <c r="R23" i="64"/>
  <c r="S967" i="70" s="1"/>
  <c r="Q23" i="64"/>
  <c r="R967" i="70" s="1"/>
  <c r="L23" i="64"/>
  <c r="K967" i="70"/>
  <c r="S22" i="64"/>
  <c r="R22" i="64"/>
  <c r="Q22" i="64"/>
  <c r="S21" i="64"/>
  <c r="T966" i="70" s="1"/>
  <c r="R21" i="64"/>
  <c r="S966" i="70" s="1"/>
  <c r="Q21" i="64"/>
  <c r="R966" i="70" s="1"/>
  <c r="L21" i="64"/>
  <c r="M966" i="70" s="1"/>
  <c r="K966" i="70"/>
  <c r="S20" i="64"/>
  <c r="T965" i="70" s="1"/>
  <c r="R20" i="64"/>
  <c r="S965" i="70" s="1"/>
  <c r="Q20" i="64"/>
  <c r="R965" i="70" s="1"/>
  <c r="L20" i="64"/>
  <c r="M965" i="70" s="1"/>
  <c r="K965" i="70"/>
  <c r="S19" i="64"/>
  <c r="T964" i="70" s="1"/>
  <c r="R19" i="64"/>
  <c r="S964" i="70" s="1"/>
  <c r="Q19" i="64"/>
  <c r="R964" i="70" s="1"/>
  <c r="L19" i="64"/>
  <c r="K964" i="70"/>
  <c r="S18" i="64"/>
  <c r="T963" i="70" s="1"/>
  <c r="R18" i="64"/>
  <c r="S963" i="70" s="1"/>
  <c r="Q18" i="64"/>
  <c r="R963" i="70" s="1"/>
  <c r="L18" i="64"/>
  <c r="K963" i="70"/>
  <c r="S17" i="64"/>
  <c r="T962" i="70" s="1"/>
  <c r="R17" i="64"/>
  <c r="S962" i="70" s="1"/>
  <c r="Q17" i="64"/>
  <c r="R962" i="70" s="1"/>
  <c r="L17" i="64"/>
  <c r="M962" i="70" s="1"/>
  <c r="K962" i="70"/>
  <c r="S16" i="64"/>
  <c r="T961" i="70" s="1"/>
  <c r="R16" i="64"/>
  <c r="S961" i="70" s="1"/>
  <c r="Q16" i="64"/>
  <c r="R961" i="70" s="1"/>
  <c r="L16" i="64"/>
  <c r="M961" i="70" s="1"/>
  <c r="K961" i="70"/>
  <c r="S15" i="64"/>
  <c r="T960" i="70" s="1"/>
  <c r="R15" i="64"/>
  <c r="S960" i="70" s="1"/>
  <c r="Q15" i="64"/>
  <c r="R960" i="70" s="1"/>
  <c r="L15" i="64"/>
  <c r="M960" i="70" s="1"/>
  <c r="K960" i="70"/>
  <c r="S14" i="64"/>
  <c r="T959" i="70" s="1"/>
  <c r="R14" i="64"/>
  <c r="S959" i="70" s="1"/>
  <c r="Q14" i="64"/>
  <c r="R959" i="70" s="1"/>
  <c r="L14" i="64"/>
  <c r="M959" i="70" s="1"/>
  <c r="K959" i="70"/>
  <c r="S13" i="64"/>
  <c r="T958" i="70" s="1"/>
  <c r="R13" i="64"/>
  <c r="S958" i="70" s="1"/>
  <c r="Q13" i="64"/>
  <c r="R958" i="70" s="1"/>
  <c r="L13" i="64"/>
  <c r="K958" i="70"/>
  <c r="AG12" i="64"/>
  <c r="S12" i="64"/>
  <c r="T957" i="70" s="1"/>
  <c r="R12" i="64"/>
  <c r="S957" i="70" s="1"/>
  <c r="Q12" i="64"/>
  <c r="R957" i="70" s="1"/>
  <c r="L12" i="64"/>
  <c r="K957" i="70"/>
  <c r="S11" i="64"/>
  <c r="T956" i="70" s="1"/>
  <c r="R11" i="64"/>
  <c r="S956" i="70" s="1"/>
  <c r="Q11" i="64"/>
  <c r="R956" i="70" s="1"/>
  <c r="L11" i="64"/>
  <c r="K956" i="70"/>
  <c r="S10" i="64"/>
  <c r="T955" i="70" s="1"/>
  <c r="R10" i="64"/>
  <c r="S955" i="70" s="1"/>
  <c r="Q10" i="64"/>
  <c r="R955" i="70" s="1"/>
  <c r="L10" i="64"/>
  <c r="K955" i="70"/>
  <c r="S9" i="64"/>
  <c r="T954" i="70" s="1"/>
  <c r="R9" i="64"/>
  <c r="S954" i="70" s="1"/>
  <c r="Q9" i="64"/>
  <c r="L9" i="64"/>
  <c r="K954" i="70"/>
  <c r="S8" i="64"/>
  <c r="T953" i="70" s="1"/>
  <c r="R8" i="64"/>
  <c r="S953" i="70" s="1"/>
  <c r="Q8" i="64"/>
  <c r="R953" i="70" s="1"/>
  <c r="L8" i="64"/>
  <c r="K953" i="70"/>
  <c r="S7" i="64"/>
  <c r="T952" i="70" s="1"/>
  <c r="R7" i="64"/>
  <c r="S952" i="70" s="1"/>
  <c r="Q7" i="64"/>
  <c r="R952" i="70" s="1"/>
  <c r="L7" i="64"/>
  <c r="K952" i="70"/>
  <c r="S6" i="64"/>
  <c r="T951" i="70" s="1"/>
  <c r="R6" i="64"/>
  <c r="S951" i="70" s="1"/>
  <c r="Q6" i="64"/>
  <c r="R951" i="70" s="1"/>
  <c r="L6" i="64"/>
  <c r="K951" i="70"/>
  <c r="S5" i="64"/>
  <c r="T950" i="70" s="1"/>
  <c r="R5" i="64"/>
  <c r="S950" i="70" s="1"/>
  <c r="Q5" i="64"/>
  <c r="R950" i="70" s="1"/>
  <c r="L5" i="64"/>
  <c r="M950" i="70" s="1"/>
  <c r="K950" i="70"/>
  <c r="M1" i="64"/>
  <c r="I1" i="64"/>
  <c r="H1" i="64"/>
  <c r="G1" i="64"/>
  <c r="F1" i="64"/>
  <c r="N11" i="64" s="1"/>
  <c r="O956" i="70" s="1"/>
  <c r="K21" i="64" l="1"/>
  <c r="L966" i="70" s="1"/>
  <c r="K17" i="64"/>
  <c r="L962" i="70" s="1"/>
  <c r="K20" i="64"/>
  <c r="L965" i="70" s="1"/>
  <c r="K16" i="64"/>
  <c r="L961" i="70" s="1"/>
  <c r="K14" i="64"/>
  <c r="L959" i="70" s="1"/>
  <c r="K6" i="64"/>
  <c r="L951" i="70" s="1"/>
  <c r="M951" i="70"/>
  <c r="K23" i="64"/>
  <c r="L967" i="70" s="1"/>
  <c r="M967" i="70"/>
  <c r="K12" i="64"/>
  <c r="L957" i="70" s="1"/>
  <c r="M957" i="70"/>
  <c r="K19" i="64"/>
  <c r="L964" i="70" s="1"/>
  <c r="M964" i="70"/>
  <c r="N23" i="64"/>
  <c r="O967" i="70" s="1"/>
  <c r="K7" i="64"/>
  <c r="L952" i="70" s="1"/>
  <c r="M952" i="70"/>
  <c r="N24" i="64"/>
  <c r="O968" i="70" s="1"/>
  <c r="K9" i="64"/>
  <c r="L954" i="70" s="1"/>
  <c r="M954" i="70"/>
  <c r="K15" i="64"/>
  <c r="L960" i="70" s="1"/>
  <c r="K11" i="64"/>
  <c r="L956" i="70" s="1"/>
  <c r="M956" i="70"/>
  <c r="K18" i="64"/>
  <c r="L963" i="70" s="1"/>
  <c r="M963" i="70"/>
  <c r="K8" i="64"/>
  <c r="L953" i="70" s="1"/>
  <c r="M953" i="70"/>
  <c r="Q1" i="64"/>
  <c r="R954" i="70"/>
  <c r="K10" i="64"/>
  <c r="L955" i="70" s="1"/>
  <c r="M955" i="70"/>
  <c r="K13" i="64"/>
  <c r="L958" i="70" s="1"/>
  <c r="M958" i="70"/>
  <c r="T16" i="65"/>
  <c r="Q161" i="70"/>
  <c r="T46" i="65"/>
  <c r="Q191" i="70"/>
  <c r="T36" i="65"/>
  <c r="Q181" i="70"/>
  <c r="T40" i="65"/>
  <c r="Q185" i="70"/>
  <c r="T31" i="65"/>
  <c r="Q176" i="70"/>
  <c r="T44" i="65"/>
  <c r="Q189" i="70"/>
  <c r="T32" i="65"/>
  <c r="Q177" i="70"/>
  <c r="T29" i="65"/>
  <c r="Q174" i="70"/>
  <c r="T7" i="65"/>
  <c r="Q152" i="70"/>
  <c r="T47" i="65"/>
  <c r="Q192" i="70"/>
  <c r="T42" i="65"/>
  <c r="Q187" i="70"/>
  <c r="T12" i="65"/>
  <c r="Q157" i="70"/>
  <c r="T37" i="65"/>
  <c r="Q182" i="70"/>
  <c r="T10" i="65"/>
  <c r="Q155" i="70"/>
  <c r="T26" i="65"/>
  <c r="Q171" i="70"/>
  <c r="T22" i="65"/>
  <c r="Q167" i="70"/>
  <c r="T19" i="65"/>
  <c r="Q164" i="70"/>
  <c r="T27" i="65"/>
  <c r="Q172" i="70"/>
  <c r="T45" i="65"/>
  <c r="Q190" i="70"/>
  <c r="T6" i="65"/>
  <c r="Q151" i="70"/>
  <c r="T8" i="65"/>
  <c r="Q153" i="70"/>
  <c r="T39" i="65"/>
  <c r="Q184" i="70"/>
  <c r="T18" i="65"/>
  <c r="Q163" i="70"/>
  <c r="T14" i="65"/>
  <c r="Q159" i="70"/>
  <c r="T33" i="65"/>
  <c r="Q178" i="70"/>
  <c r="T25" i="65"/>
  <c r="Q170" i="70"/>
  <c r="T24" i="65"/>
  <c r="Q169" i="70"/>
  <c r="T38" i="65"/>
  <c r="Q183" i="70"/>
  <c r="T21" i="65"/>
  <c r="Q166" i="70"/>
  <c r="T20" i="65"/>
  <c r="Q165" i="70"/>
  <c r="T15" i="65"/>
  <c r="Q160" i="70"/>
  <c r="T23" i="65"/>
  <c r="Q168" i="70"/>
  <c r="T35" i="65"/>
  <c r="Q180" i="70"/>
  <c r="T13" i="65"/>
  <c r="Q158" i="70"/>
  <c r="T28" i="65"/>
  <c r="Q173" i="70"/>
  <c r="T34" i="65"/>
  <c r="Q179" i="70"/>
  <c r="T17" i="65"/>
  <c r="Q162" i="70"/>
  <c r="T41" i="65"/>
  <c r="Q186" i="70"/>
  <c r="T9" i="65"/>
  <c r="Q154" i="70"/>
  <c r="T30" i="65"/>
  <c r="Q175" i="70"/>
  <c r="T5" i="65"/>
  <c r="Q150" i="70"/>
  <c r="T11" i="65"/>
  <c r="Q156" i="70"/>
  <c r="T43" i="65"/>
  <c r="Q188" i="70"/>
  <c r="L1" i="64"/>
  <c r="N16" i="64"/>
  <c r="O961" i="70" s="1"/>
  <c r="N15" i="64"/>
  <c r="O960" i="70" s="1"/>
  <c r="N14" i="64"/>
  <c r="O959" i="70" s="1"/>
  <c r="N20" i="64"/>
  <c r="O965" i="70" s="1"/>
  <c r="S1" i="64"/>
  <c r="N13" i="64"/>
  <c r="O958" i="70" s="1"/>
  <c r="N19" i="64"/>
  <c r="O964" i="70" s="1"/>
  <c r="J1" i="64"/>
  <c r="R1" i="64"/>
  <c r="K5" i="64"/>
  <c r="N8" i="64"/>
  <c r="O953" i="70" s="1"/>
  <c r="N12" i="64"/>
  <c r="O957" i="70" s="1"/>
  <c r="N5" i="64"/>
  <c r="O950" i="70" s="1"/>
  <c r="N9" i="64"/>
  <c r="O954" i="70" s="1"/>
  <c r="N17" i="64"/>
  <c r="O962" i="70" s="1"/>
  <c r="N21" i="64"/>
  <c r="O966" i="70" s="1"/>
  <c r="N6" i="64"/>
  <c r="O951" i="70" s="1"/>
  <c r="N10" i="64"/>
  <c r="O955" i="70" s="1"/>
  <c r="N18" i="64"/>
  <c r="O963" i="70" s="1"/>
  <c r="N22" i="64"/>
  <c r="N7" i="64"/>
  <c r="O952" i="70" s="1"/>
  <c r="V11" i="65" l="1"/>
  <c r="U156" i="70"/>
  <c r="V30" i="65"/>
  <c r="U175" i="70"/>
  <c r="V17" i="65"/>
  <c r="U162" i="70"/>
  <c r="V13" i="65"/>
  <c r="U158" i="70"/>
  <c r="V20" i="65"/>
  <c r="U165" i="70"/>
  <c r="V24" i="65"/>
  <c r="U169" i="70"/>
  <c r="V18" i="65"/>
  <c r="U163" i="70"/>
  <c r="V6" i="65"/>
  <c r="U151" i="70"/>
  <c r="V19" i="65"/>
  <c r="U164" i="70"/>
  <c r="V22" i="65"/>
  <c r="U167" i="70"/>
  <c r="V47" i="65"/>
  <c r="U192" i="70"/>
  <c r="V32" i="65"/>
  <c r="U177" i="70"/>
  <c r="V36" i="65"/>
  <c r="U181" i="70"/>
  <c r="V34" i="65"/>
  <c r="U179" i="70"/>
  <c r="V44" i="65"/>
  <c r="U189" i="70"/>
  <c r="V39" i="65"/>
  <c r="U184" i="70"/>
  <c r="V26" i="65"/>
  <c r="U171" i="70"/>
  <c r="V46" i="65"/>
  <c r="U191" i="70"/>
  <c r="V5" i="65"/>
  <c r="U150" i="70"/>
  <c r="V9" i="65"/>
  <c r="U154" i="70"/>
  <c r="V23" i="65"/>
  <c r="U168" i="70"/>
  <c r="V21" i="65"/>
  <c r="U166" i="70"/>
  <c r="V33" i="65"/>
  <c r="U178" i="70"/>
  <c r="V10" i="65"/>
  <c r="U155" i="70"/>
  <c r="V12" i="65"/>
  <c r="U157" i="70"/>
  <c r="V31" i="65"/>
  <c r="U176" i="70"/>
  <c r="V16" i="65"/>
  <c r="U161" i="70"/>
  <c r="V35" i="65"/>
  <c r="U180" i="70"/>
  <c r="V37" i="65"/>
  <c r="U182" i="70"/>
  <c r="V25" i="65"/>
  <c r="U170" i="70"/>
  <c r="V45" i="65"/>
  <c r="U190" i="70"/>
  <c r="V7" i="65"/>
  <c r="U152" i="70"/>
  <c r="V43" i="65"/>
  <c r="U188" i="70"/>
  <c r="V41" i="65"/>
  <c r="U186" i="70"/>
  <c r="V28" i="65"/>
  <c r="U173" i="70"/>
  <c r="V15" i="65"/>
  <c r="U160" i="70"/>
  <c r="V38" i="65"/>
  <c r="U183" i="70"/>
  <c r="V14" i="65"/>
  <c r="U159" i="70"/>
  <c r="V8" i="65"/>
  <c r="U153" i="70"/>
  <c r="V27" i="65"/>
  <c r="U172" i="70"/>
  <c r="V42" i="65"/>
  <c r="U187" i="70"/>
  <c r="V29" i="65"/>
  <c r="U174" i="70"/>
  <c r="V40" i="65"/>
  <c r="U185" i="70"/>
  <c r="K1" i="64"/>
  <c r="L950" i="70"/>
  <c r="O22" i="64"/>
  <c r="O18" i="64"/>
  <c r="O14" i="64"/>
  <c r="O10" i="64"/>
  <c r="O6" i="64"/>
  <c r="O12" i="64"/>
  <c r="O21" i="64"/>
  <c r="O17" i="64"/>
  <c r="O13" i="64"/>
  <c r="O5" i="64"/>
  <c r="O7" i="64"/>
  <c r="O9" i="64"/>
  <c r="O24" i="64"/>
  <c r="O20" i="64"/>
  <c r="O16" i="64"/>
  <c r="O8" i="64"/>
  <c r="O23" i="64"/>
  <c r="O19" i="64"/>
  <c r="O15" i="64"/>
  <c r="O11" i="64"/>
  <c r="P19" i="64" l="1"/>
  <c r="P964" i="70"/>
  <c r="P23" i="64"/>
  <c r="P967" i="70"/>
  <c r="P8" i="64"/>
  <c r="P953" i="70"/>
  <c r="P9" i="64"/>
  <c r="P954" i="70"/>
  <c r="P7" i="64"/>
  <c r="P952" i="70"/>
  <c r="P14" i="64"/>
  <c r="P959" i="70"/>
  <c r="P6" i="64"/>
  <c r="P951" i="70"/>
  <c r="P10" i="64"/>
  <c r="P955" i="70"/>
  <c r="P11" i="64"/>
  <c r="P956" i="70"/>
  <c r="P18" i="64"/>
  <c r="P963" i="70"/>
  <c r="P12" i="64"/>
  <c r="P957" i="70"/>
  <c r="P5" i="64"/>
  <c r="P950" i="70"/>
  <c r="P16" i="64"/>
  <c r="P961" i="70"/>
  <c r="P13" i="64"/>
  <c r="P958" i="70"/>
  <c r="P20" i="64"/>
  <c r="P965" i="70"/>
  <c r="P17" i="64"/>
  <c r="P962" i="70"/>
  <c r="P15" i="64"/>
  <c r="P960" i="70"/>
  <c r="P24" i="64"/>
  <c r="P968" i="70"/>
  <c r="P21" i="64"/>
  <c r="P966" i="70"/>
  <c r="P22" i="64"/>
  <c r="W10" i="65"/>
  <c r="W155" i="70"/>
  <c r="AE155" i="70" s="1"/>
  <c r="W6" i="65"/>
  <c r="W151" i="70"/>
  <c r="AE151" i="70" s="1"/>
  <c r="W13" i="65"/>
  <c r="W158" i="70"/>
  <c r="AE158" i="70" s="1"/>
  <c r="W40" i="65"/>
  <c r="W185" i="70"/>
  <c r="AE185" i="70" s="1"/>
  <c r="W25" i="65"/>
  <c r="W170" i="70"/>
  <c r="AE170" i="70" s="1"/>
  <c r="W9" i="65"/>
  <c r="W154" i="70"/>
  <c r="AE154" i="70" s="1"/>
  <c r="W29" i="65"/>
  <c r="W174" i="70"/>
  <c r="AE174" i="70" s="1"/>
  <c r="W34" i="65"/>
  <c r="W179" i="70"/>
  <c r="AE179" i="70" s="1"/>
  <c r="W17" i="65"/>
  <c r="W162" i="70"/>
  <c r="AE162" i="70" s="1"/>
  <c r="W38" i="65"/>
  <c r="W183" i="70"/>
  <c r="AE183" i="70" s="1"/>
  <c r="W47" i="65"/>
  <c r="W192" i="70"/>
  <c r="AE192" i="70" s="1"/>
  <c r="W31" i="65"/>
  <c r="W176" i="70"/>
  <c r="AE176" i="70" s="1"/>
  <c r="W33" i="65"/>
  <c r="W178" i="70"/>
  <c r="AE178" i="70" s="1"/>
  <c r="W15" i="65"/>
  <c r="W160" i="70"/>
  <c r="AE160" i="70" s="1"/>
  <c r="W150" i="70"/>
  <c r="AE150" i="70" s="1"/>
  <c r="V1" i="65"/>
  <c r="W5" i="65"/>
  <c r="X5" i="65" s="1"/>
  <c r="W42" i="65"/>
  <c r="W187" i="70"/>
  <c r="AE187" i="70" s="1"/>
  <c r="W7" i="65"/>
  <c r="W152" i="70"/>
  <c r="AE152" i="70" s="1"/>
  <c r="W23" i="65"/>
  <c r="W168" i="70"/>
  <c r="AE168" i="70" s="1"/>
  <c r="W46" i="65"/>
  <c r="W191" i="70"/>
  <c r="AE191" i="70" s="1"/>
  <c r="W36" i="65"/>
  <c r="W181" i="70"/>
  <c r="AE181" i="70" s="1"/>
  <c r="W22" i="65"/>
  <c r="W167" i="70"/>
  <c r="AE167" i="70" s="1"/>
  <c r="W24" i="65"/>
  <c r="W169" i="70"/>
  <c r="AE169" i="70" s="1"/>
  <c r="W30" i="65"/>
  <c r="W175" i="70"/>
  <c r="AE175" i="70" s="1"/>
  <c r="W16" i="65"/>
  <c r="W161" i="70"/>
  <c r="AE161" i="70" s="1"/>
  <c r="W44" i="65"/>
  <c r="W189" i="70"/>
  <c r="AE189" i="70" s="1"/>
  <c r="W43" i="65"/>
  <c r="W188" i="70"/>
  <c r="AE188" i="70" s="1"/>
  <c r="W18" i="65"/>
  <c r="W163" i="70"/>
  <c r="AE163" i="70" s="1"/>
  <c r="W28" i="65"/>
  <c r="W173" i="70"/>
  <c r="AE173" i="70" s="1"/>
  <c r="W27" i="65"/>
  <c r="W172" i="70"/>
  <c r="AE172" i="70" s="1"/>
  <c r="W21" i="65"/>
  <c r="W166" i="70"/>
  <c r="AE166" i="70" s="1"/>
  <c r="W39" i="65"/>
  <c r="W184" i="70"/>
  <c r="AE184" i="70" s="1"/>
  <c r="W8" i="65"/>
  <c r="W153" i="70"/>
  <c r="AE153" i="70" s="1"/>
  <c r="W37" i="65"/>
  <c r="W182" i="70"/>
  <c r="AE182" i="70" s="1"/>
  <c r="W14" i="65"/>
  <c r="W159" i="70"/>
  <c r="AE159" i="70" s="1"/>
  <c r="W41" i="65"/>
  <c r="W186" i="70"/>
  <c r="AE186" i="70" s="1"/>
  <c r="W45" i="65"/>
  <c r="W190" i="70"/>
  <c r="AE190" i="70" s="1"/>
  <c r="W35" i="65"/>
  <c r="W180" i="70"/>
  <c r="AE180" i="70" s="1"/>
  <c r="W12" i="65"/>
  <c r="W157" i="70"/>
  <c r="AE157" i="70" s="1"/>
  <c r="W26" i="65"/>
  <c r="W171" i="70"/>
  <c r="AE171" i="70" s="1"/>
  <c r="W32" i="65"/>
  <c r="W177" i="70"/>
  <c r="AE177" i="70" s="1"/>
  <c r="W19" i="65"/>
  <c r="W164" i="70"/>
  <c r="AE164" i="70" s="1"/>
  <c r="W20" i="65"/>
  <c r="W165" i="70"/>
  <c r="AE165" i="70" s="1"/>
  <c r="W11" i="65"/>
  <c r="W156" i="70"/>
  <c r="AE156" i="70" s="1"/>
  <c r="T5" i="64" l="1"/>
  <c r="Q950" i="70"/>
  <c r="T18" i="64"/>
  <c r="Q963" i="70"/>
  <c r="T19" i="64"/>
  <c r="Q964" i="70"/>
  <c r="T21" i="64"/>
  <c r="Q966" i="70"/>
  <c r="T12" i="64"/>
  <c r="Q957" i="70"/>
  <c r="T11" i="64"/>
  <c r="Q956" i="70"/>
  <c r="T14" i="64"/>
  <c r="Q959" i="70"/>
  <c r="T8" i="64"/>
  <c r="Q953" i="70"/>
  <c r="T17" i="64"/>
  <c r="Q962" i="70"/>
  <c r="T20" i="64"/>
  <c r="Q965" i="70"/>
  <c r="T24" i="64"/>
  <c r="Q968" i="70"/>
  <c r="T13" i="64"/>
  <c r="Q958" i="70"/>
  <c r="T7" i="64"/>
  <c r="Q952" i="70"/>
  <c r="T22" i="64"/>
  <c r="T10" i="64"/>
  <c r="Q955" i="70"/>
  <c r="T15" i="64"/>
  <c r="Q960" i="70"/>
  <c r="T16" i="64"/>
  <c r="Q961" i="70"/>
  <c r="T6" i="64"/>
  <c r="Q951" i="70"/>
  <c r="T9" i="64"/>
  <c r="Q954" i="70"/>
  <c r="T23" i="64"/>
  <c r="Q967" i="70"/>
  <c r="X165" i="70"/>
  <c r="Z20" i="65"/>
  <c r="X20" i="65"/>
  <c r="X178" i="70"/>
  <c r="AD178" i="70" s="1"/>
  <c r="Z33" i="65"/>
  <c r="X33" i="65"/>
  <c r="X192" i="70"/>
  <c r="AD192" i="70" s="1"/>
  <c r="X47" i="65"/>
  <c r="Z47" i="65"/>
  <c r="X185" i="70"/>
  <c r="AD185" i="70" s="1"/>
  <c r="Z40" i="65"/>
  <c r="X40" i="65"/>
  <c r="X171" i="70"/>
  <c r="Z26" i="65"/>
  <c r="X26" i="65"/>
  <c r="X184" i="70"/>
  <c r="AD184" i="70" s="1"/>
  <c r="X39" i="65"/>
  <c r="Z39" i="65"/>
  <c r="X191" i="70"/>
  <c r="AD191" i="70" s="1"/>
  <c r="Z46" i="65"/>
  <c r="X46" i="65"/>
  <c r="X166" i="70"/>
  <c r="AD166" i="70" s="1"/>
  <c r="Z21" i="65"/>
  <c r="X21" i="65"/>
  <c r="X168" i="70"/>
  <c r="AD168" i="70" s="1"/>
  <c r="X23" i="65"/>
  <c r="Z23" i="65"/>
  <c r="X187" i="70"/>
  <c r="AD187" i="70" s="1"/>
  <c r="X42" i="65"/>
  <c r="Z42" i="65"/>
  <c r="X180" i="70"/>
  <c r="AD180" i="70" s="1"/>
  <c r="X35" i="65"/>
  <c r="Z35" i="65"/>
  <c r="X169" i="70"/>
  <c r="AD169" i="70" s="1"/>
  <c r="Z24" i="65"/>
  <c r="X24" i="65"/>
  <c r="X150" i="70"/>
  <c r="AD150" i="70" s="1"/>
  <c r="Z5" i="65"/>
  <c r="W1" i="65"/>
  <c r="X183" i="70"/>
  <c r="AD183" i="70" s="1"/>
  <c r="X38" i="65"/>
  <c r="Z38" i="65"/>
  <c r="X174" i="70"/>
  <c r="AD174" i="70" s="1"/>
  <c r="Z29" i="65"/>
  <c r="X29" i="65"/>
  <c r="X158" i="70"/>
  <c r="AD158" i="70" s="1"/>
  <c r="Z13" i="65"/>
  <c r="X13" i="65"/>
  <c r="X164" i="70"/>
  <c r="X19" i="65"/>
  <c r="Z19" i="65"/>
  <c r="X177" i="70"/>
  <c r="AD177" i="70" s="1"/>
  <c r="Z32" i="65"/>
  <c r="X32" i="65"/>
  <c r="X186" i="70"/>
  <c r="AD186" i="70" s="1"/>
  <c r="Z41" i="65"/>
  <c r="X41" i="65"/>
  <c r="X182" i="70"/>
  <c r="AD182" i="70" s="1"/>
  <c r="Z37" i="65"/>
  <c r="X37" i="65"/>
  <c r="X173" i="70"/>
  <c r="AD173" i="70" s="1"/>
  <c r="Z28" i="65"/>
  <c r="X28" i="65"/>
  <c r="X161" i="70"/>
  <c r="AD161" i="70" s="1"/>
  <c r="Z16" i="65"/>
  <c r="X16" i="65"/>
  <c r="X181" i="70"/>
  <c r="AD181" i="70" s="1"/>
  <c r="Z36" i="65"/>
  <c r="X36" i="65"/>
  <c r="X189" i="70"/>
  <c r="AD189" i="70" s="1"/>
  <c r="Z44" i="65"/>
  <c r="X44" i="65"/>
  <c r="X162" i="70"/>
  <c r="AD162" i="70" s="1"/>
  <c r="Z17" i="65"/>
  <c r="X17" i="65"/>
  <c r="X154" i="70"/>
  <c r="AD154" i="70" s="1"/>
  <c r="X9" i="65"/>
  <c r="Z9" i="65"/>
  <c r="X151" i="70"/>
  <c r="AD151" i="70" s="1"/>
  <c r="Z6" i="65"/>
  <c r="X6" i="65"/>
  <c r="X190" i="70"/>
  <c r="AD190" i="70" s="1"/>
  <c r="Z45" i="65"/>
  <c r="X45" i="65"/>
  <c r="X167" i="70"/>
  <c r="AD167" i="70" s="1"/>
  <c r="Z22" i="65"/>
  <c r="X22" i="65"/>
  <c r="X156" i="70"/>
  <c r="AD156" i="70" s="1"/>
  <c r="X11" i="65"/>
  <c r="Z11" i="65"/>
  <c r="X157" i="70"/>
  <c r="AD157" i="70" s="1"/>
  <c r="Z12" i="65"/>
  <c r="X12" i="65"/>
  <c r="X159" i="70"/>
  <c r="AD159" i="70" s="1"/>
  <c r="X14" i="65"/>
  <c r="Z14" i="65"/>
  <c r="X153" i="70"/>
  <c r="AD153" i="70" s="1"/>
  <c r="Z8" i="65"/>
  <c r="X8" i="65"/>
  <c r="X172" i="70"/>
  <c r="AD172" i="70" s="1"/>
  <c r="X27" i="65"/>
  <c r="Z27" i="65"/>
  <c r="X163" i="70"/>
  <c r="AD163" i="70" s="1"/>
  <c r="Z18" i="65"/>
  <c r="X18" i="65"/>
  <c r="X175" i="70"/>
  <c r="AD175" i="70" s="1"/>
  <c r="Z30" i="65"/>
  <c r="X30" i="65"/>
  <c r="X188" i="70"/>
  <c r="AD188" i="70" s="1"/>
  <c r="X43" i="65"/>
  <c r="Z43" i="65"/>
  <c r="X152" i="70"/>
  <c r="AD152" i="70" s="1"/>
  <c r="Z7" i="65"/>
  <c r="X7" i="65"/>
  <c r="AD164" i="70"/>
  <c r="AD165" i="70"/>
  <c r="AD171" i="70"/>
  <c r="X160" i="70"/>
  <c r="AD160" i="70" s="1"/>
  <c r="X15" i="65"/>
  <c r="Z15" i="65"/>
  <c r="X176" i="70"/>
  <c r="AD176" i="70" s="1"/>
  <c r="Z31" i="65"/>
  <c r="X31" i="65"/>
  <c r="X179" i="70"/>
  <c r="AD179" i="70" s="1"/>
  <c r="Z34" i="65"/>
  <c r="X34" i="65"/>
  <c r="X170" i="70"/>
  <c r="AD170" i="70" s="1"/>
  <c r="Z25" i="65"/>
  <c r="X25" i="65"/>
  <c r="X155" i="70"/>
  <c r="AD155" i="70" s="1"/>
  <c r="Z10" i="65"/>
  <c r="X10" i="65"/>
  <c r="S55" i="63"/>
  <c r="T949" i="70" s="1"/>
  <c r="R55" i="63"/>
  <c r="S949" i="70" s="1"/>
  <c r="Q55" i="63"/>
  <c r="R949" i="70" s="1"/>
  <c r="L55" i="63"/>
  <c r="M949" i="70" s="1"/>
  <c r="K949" i="70"/>
  <c r="S54" i="63"/>
  <c r="T948" i="70" s="1"/>
  <c r="R54" i="63"/>
  <c r="S948" i="70" s="1"/>
  <c r="Q54" i="63"/>
  <c r="R948" i="70" s="1"/>
  <c r="L54" i="63"/>
  <c r="M948" i="70" s="1"/>
  <c r="K948" i="70"/>
  <c r="S53" i="63"/>
  <c r="T947" i="70" s="1"/>
  <c r="R53" i="63"/>
  <c r="S947" i="70" s="1"/>
  <c r="Q53" i="63"/>
  <c r="R947" i="70" s="1"/>
  <c r="L53" i="63"/>
  <c r="M947" i="70" s="1"/>
  <c r="K947" i="70"/>
  <c r="S52" i="63"/>
  <c r="T946" i="70" s="1"/>
  <c r="R52" i="63"/>
  <c r="S946" i="70" s="1"/>
  <c r="Q52" i="63"/>
  <c r="R946" i="70" s="1"/>
  <c r="L52" i="63"/>
  <c r="M946" i="70" s="1"/>
  <c r="K946" i="70"/>
  <c r="S51" i="63"/>
  <c r="T945" i="70" s="1"/>
  <c r="R51" i="63"/>
  <c r="S945" i="70" s="1"/>
  <c r="Q51" i="63"/>
  <c r="R945" i="70" s="1"/>
  <c r="L51" i="63"/>
  <c r="M945" i="70" s="1"/>
  <c r="K945" i="70"/>
  <c r="S50" i="63"/>
  <c r="T944" i="70" s="1"/>
  <c r="R50" i="63"/>
  <c r="S944" i="70" s="1"/>
  <c r="Q50" i="63"/>
  <c r="R944" i="70" s="1"/>
  <c r="L50" i="63"/>
  <c r="M944" i="70" s="1"/>
  <c r="K944" i="70"/>
  <c r="S49" i="63"/>
  <c r="T943" i="70" s="1"/>
  <c r="R49" i="63"/>
  <c r="S943" i="70" s="1"/>
  <c r="Q49" i="63"/>
  <c r="R943" i="70" s="1"/>
  <c r="L49" i="63"/>
  <c r="M943" i="70" s="1"/>
  <c r="K943" i="70"/>
  <c r="S48" i="63"/>
  <c r="T942" i="70" s="1"/>
  <c r="R48" i="63"/>
  <c r="S942" i="70" s="1"/>
  <c r="Q48" i="63"/>
  <c r="R942" i="70" s="1"/>
  <c r="L48" i="63"/>
  <c r="M942" i="70" s="1"/>
  <c r="K942" i="70"/>
  <c r="S47" i="63"/>
  <c r="T941" i="70" s="1"/>
  <c r="R47" i="63"/>
  <c r="S941" i="70" s="1"/>
  <c r="Q47" i="63"/>
  <c r="R941" i="70" s="1"/>
  <c r="L47" i="63"/>
  <c r="M941" i="70" s="1"/>
  <c r="K47" i="63"/>
  <c r="L941" i="70" s="1"/>
  <c r="K941" i="70"/>
  <c r="S46" i="63"/>
  <c r="T940" i="70" s="1"/>
  <c r="R46" i="63"/>
  <c r="S940" i="70" s="1"/>
  <c r="Q46" i="63"/>
  <c r="R940" i="70" s="1"/>
  <c r="L46" i="63"/>
  <c r="M940" i="70" s="1"/>
  <c r="K940" i="70"/>
  <c r="S45" i="63"/>
  <c r="T939" i="70" s="1"/>
  <c r="R45" i="63"/>
  <c r="S939" i="70" s="1"/>
  <c r="Q45" i="63"/>
  <c r="R939" i="70" s="1"/>
  <c r="L45" i="63"/>
  <c r="M939" i="70" s="1"/>
  <c r="K939" i="70"/>
  <c r="S44" i="63"/>
  <c r="T938" i="70" s="1"/>
  <c r="R44" i="63"/>
  <c r="S938" i="70" s="1"/>
  <c r="Q44" i="63"/>
  <c r="R938" i="70" s="1"/>
  <c r="L44" i="63"/>
  <c r="M938" i="70" s="1"/>
  <c r="K44" i="63"/>
  <c r="L938" i="70" s="1"/>
  <c r="K938" i="70"/>
  <c r="S43" i="63"/>
  <c r="T937" i="70" s="1"/>
  <c r="R43" i="63"/>
  <c r="S937" i="70" s="1"/>
  <c r="Q43" i="63"/>
  <c r="R937" i="70" s="1"/>
  <c r="L43" i="63"/>
  <c r="M937" i="70" s="1"/>
  <c r="K937" i="70"/>
  <c r="S42" i="63"/>
  <c r="T936" i="70" s="1"/>
  <c r="R42" i="63"/>
  <c r="S936" i="70" s="1"/>
  <c r="Q42" i="63"/>
  <c r="R936" i="70" s="1"/>
  <c r="L42" i="63"/>
  <c r="M936" i="70" s="1"/>
  <c r="K936" i="70"/>
  <c r="S41" i="63"/>
  <c r="T935" i="70" s="1"/>
  <c r="R41" i="63"/>
  <c r="S935" i="70" s="1"/>
  <c r="Q41" i="63"/>
  <c r="R935" i="70" s="1"/>
  <c r="L41" i="63"/>
  <c r="M935" i="70" s="1"/>
  <c r="K935" i="70"/>
  <c r="S40" i="63"/>
  <c r="T934" i="70" s="1"/>
  <c r="R40" i="63"/>
  <c r="S934" i="70" s="1"/>
  <c r="Q40" i="63"/>
  <c r="R934" i="70" s="1"/>
  <c r="L40" i="63"/>
  <c r="M934" i="70" s="1"/>
  <c r="K934" i="70"/>
  <c r="S39" i="63"/>
  <c r="T933" i="70" s="1"/>
  <c r="R39" i="63"/>
  <c r="S933" i="70" s="1"/>
  <c r="Q39" i="63"/>
  <c r="R933" i="70" s="1"/>
  <c r="L39" i="63"/>
  <c r="K933" i="70"/>
  <c r="S38" i="63"/>
  <c r="T932" i="70" s="1"/>
  <c r="R38" i="63"/>
  <c r="S932" i="70" s="1"/>
  <c r="Q38" i="63"/>
  <c r="R932" i="70" s="1"/>
  <c r="L38" i="63"/>
  <c r="M932" i="70" s="1"/>
  <c r="K932" i="70"/>
  <c r="S37" i="63"/>
  <c r="T931" i="70" s="1"/>
  <c r="R37" i="63"/>
  <c r="S931" i="70" s="1"/>
  <c r="Q37" i="63"/>
  <c r="R931" i="70" s="1"/>
  <c r="L37" i="63"/>
  <c r="K931" i="70"/>
  <c r="S36" i="63"/>
  <c r="T930" i="70" s="1"/>
  <c r="R36" i="63"/>
  <c r="S930" i="70" s="1"/>
  <c r="Q36" i="63"/>
  <c r="R930" i="70" s="1"/>
  <c r="L36" i="63"/>
  <c r="M930" i="70" s="1"/>
  <c r="K36" i="63"/>
  <c r="L930" i="70" s="1"/>
  <c r="K930" i="70"/>
  <c r="S35" i="63"/>
  <c r="T929" i="70" s="1"/>
  <c r="R35" i="63"/>
  <c r="S929" i="70" s="1"/>
  <c r="Q35" i="63"/>
  <c r="R929" i="70" s="1"/>
  <c r="L35" i="63"/>
  <c r="K929" i="70"/>
  <c r="S34" i="63"/>
  <c r="T928" i="70" s="1"/>
  <c r="R34" i="63"/>
  <c r="S928" i="70" s="1"/>
  <c r="Q34" i="63"/>
  <c r="R928" i="70" s="1"/>
  <c r="L34" i="63"/>
  <c r="M928" i="70" s="1"/>
  <c r="K928" i="70"/>
  <c r="S33" i="63"/>
  <c r="T927" i="70" s="1"/>
  <c r="R33" i="63"/>
  <c r="S927" i="70" s="1"/>
  <c r="Q33" i="63"/>
  <c r="R927" i="70" s="1"/>
  <c r="L33" i="63"/>
  <c r="K927" i="70"/>
  <c r="S32" i="63"/>
  <c r="T926" i="70" s="1"/>
  <c r="R32" i="63"/>
  <c r="S926" i="70" s="1"/>
  <c r="Q32" i="63"/>
  <c r="R926" i="70" s="1"/>
  <c r="L32" i="63"/>
  <c r="M926" i="70" s="1"/>
  <c r="K926" i="70"/>
  <c r="S31" i="63"/>
  <c r="T925" i="70" s="1"/>
  <c r="R31" i="63"/>
  <c r="S925" i="70" s="1"/>
  <c r="Q31" i="63"/>
  <c r="R925" i="70" s="1"/>
  <c r="L31" i="63"/>
  <c r="M925" i="70" s="1"/>
  <c r="K925" i="70"/>
  <c r="S30" i="63"/>
  <c r="T924" i="70" s="1"/>
  <c r="R30" i="63"/>
  <c r="S924" i="70" s="1"/>
  <c r="Q30" i="63"/>
  <c r="R924" i="70" s="1"/>
  <c r="L30" i="63"/>
  <c r="M924" i="70" s="1"/>
  <c r="K924" i="70"/>
  <c r="S29" i="63"/>
  <c r="T923" i="70" s="1"/>
  <c r="R29" i="63"/>
  <c r="S923" i="70" s="1"/>
  <c r="Q29" i="63"/>
  <c r="R923" i="70" s="1"/>
  <c r="L29" i="63"/>
  <c r="M923" i="70" s="1"/>
  <c r="K923" i="70"/>
  <c r="S28" i="63"/>
  <c r="T922" i="70" s="1"/>
  <c r="R28" i="63"/>
  <c r="S922" i="70" s="1"/>
  <c r="Q28" i="63"/>
  <c r="R922" i="70" s="1"/>
  <c r="L28" i="63"/>
  <c r="M922" i="70" s="1"/>
  <c r="K922" i="70"/>
  <c r="S27" i="63"/>
  <c r="T921" i="70" s="1"/>
  <c r="R27" i="63"/>
  <c r="S921" i="70" s="1"/>
  <c r="Q27" i="63"/>
  <c r="R921" i="70" s="1"/>
  <c r="L27" i="63"/>
  <c r="M921" i="70" s="1"/>
  <c r="K921" i="70"/>
  <c r="S26" i="63"/>
  <c r="T920" i="70" s="1"/>
  <c r="R26" i="63"/>
  <c r="S920" i="70" s="1"/>
  <c r="Q26" i="63"/>
  <c r="R920" i="70" s="1"/>
  <c r="L26" i="63"/>
  <c r="M920" i="70" s="1"/>
  <c r="K920" i="70"/>
  <c r="S25" i="63"/>
  <c r="T919" i="70" s="1"/>
  <c r="R25" i="63"/>
  <c r="S919" i="70" s="1"/>
  <c r="Q25" i="63"/>
  <c r="R919" i="70" s="1"/>
  <c r="L25" i="63"/>
  <c r="M919" i="70" s="1"/>
  <c r="K919" i="70"/>
  <c r="S24" i="63"/>
  <c r="T918" i="70" s="1"/>
  <c r="R24" i="63"/>
  <c r="S918" i="70" s="1"/>
  <c r="Q24" i="63"/>
  <c r="R918" i="70" s="1"/>
  <c r="L24" i="63"/>
  <c r="M918" i="70" s="1"/>
  <c r="K918" i="70"/>
  <c r="S23" i="63"/>
  <c r="T917" i="70" s="1"/>
  <c r="R23" i="63"/>
  <c r="S917" i="70" s="1"/>
  <c r="Q23" i="63"/>
  <c r="R917" i="70" s="1"/>
  <c r="L23" i="63"/>
  <c r="M917" i="70" s="1"/>
  <c r="K917" i="70"/>
  <c r="S22" i="63"/>
  <c r="T916" i="70" s="1"/>
  <c r="R22" i="63"/>
  <c r="S916" i="70" s="1"/>
  <c r="Q22" i="63"/>
  <c r="R916" i="70" s="1"/>
  <c r="L22" i="63"/>
  <c r="K916" i="70"/>
  <c r="S21" i="63"/>
  <c r="T915" i="70" s="1"/>
  <c r="R21" i="63"/>
  <c r="S915" i="70" s="1"/>
  <c r="Q21" i="63"/>
  <c r="R915" i="70" s="1"/>
  <c r="L21" i="63"/>
  <c r="M915" i="70" s="1"/>
  <c r="K915" i="70"/>
  <c r="S20" i="63"/>
  <c r="T914" i="70" s="1"/>
  <c r="R20" i="63"/>
  <c r="S914" i="70" s="1"/>
  <c r="Q20" i="63"/>
  <c r="R914" i="70" s="1"/>
  <c r="L20" i="63"/>
  <c r="M914" i="70" s="1"/>
  <c r="K914" i="70"/>
  <c r="S19" i="63"/>
  <c r="T913" i="70" s="1"/>
  <c r="R19" i="63"/>
  <c r="S913" i="70" s="1"/>
  <c r="Q19" i="63"/>
  <c r="R913" i="70" s="1"/>
  <c r="L19" i="63"/>
  <c r="M913" i="70" s="1"/>
  <c r="K913" i="70"/>
  <c r="S18" i="63"/>
  <c r="T912" i="70" s="1"/>
  <c r="R18" i="63"/>
  <c r="S912" i="70" s="1"/>
  <c r="Q18" i="63"/>
  <c r="R912" i="70" s="1"/>
  <c r="L18" i="63"/>
  <c r="M912" i="70" s="1"/>
  <c r="K912" i="70"/>
  <c r="S17" i="63"/>
  <c r="T911" i="70" s="1"/>
  <c r="R17" i="63"/>
  <c r="S911" i="70" s="1"/>
  <c r="Q17" i="63"/>
  <c r="R911" i="70" s="1"/>
  <c r="L17" i="63"/>
  <c r="K911" i="70"/>
  <c r="S16" i="63"/>
  <c r="T910" i="70" s="1"/>
  <c r="R16" i="63"/>
  <c r="S910" i="70" s="1"/>
  <c r="Q16" i="63"/>
  <c r="R910" i="70" s="1"/>
  <c r="L16" i="63"/>
  <c r="M910" i="70" s="1"/>
  <c r="K910" i="70"/>
  <c r="S15" i="63"/>
  <c r="T909" i="70" s="1"/>
  <c r="R15" i="63"/>
  <c r="S909" i="70" s="1"/>
  <c r="Q15" i="63"/>
  <c r="R909" i="70" s="1"/>
  <c r="L15" i="63"/>
  <c r="M909" i="70" s="1"/>
  <c r="K909" i="70"/>
  <c r="S14" i="63"/>
  <c r="T908" i="70" s="1"/>
  <c r="R14" i="63"/>
  <c r="S908" i="70" s="1"/>
  <c r="Q14" i="63"/>
  <c r="R908" i="70" s="1"/>
  <c r="L14" i="63"/>
  <c r="M908" i="70" s="1"/>
  <c r="K908" i="70"/>
  <c r="S13" i="63"/>
  <c r="T907" i="70" s="1"/>
  <c r="R13" i="63"/>
  <c r="S907" i="70" s="1"/>
  <c r="Q13" i="63"/>
  <c r="R907" i="70" s="1"/>
  <c r="L13" i="63"/>
  <c r="M907" i="70" s="1"/>
  <c r="K13" i="63"/>
  <c r="L907" i="70" s="1"/>
  <c r="K907" i="70"/>
  <c r="AG12" i="63"/>
  <c r="S12" i="63"/>
  <c r="T906" i="70" s="1"/>
  <c r="R12" i="63"/>
  <c r="S906" i="70" s="1"/>
  <c r="Q12" i="63"/>
  <c r="R906" i="70" s="1"/>
  <c r="L12" i="63"/>
  <c r="K906" i="70"/>
  <c r="S11" i="63"/>
  <c r="T905" i="70" s="1"/>
  <c r="R11" i="63"/>
  <c r="S905" i="70" s="1"/>
  <c r="Q11" i="63"/>
  <c r="R905" i="70" s="1"/>
  <c r="L11" i="63"/>
  <c r="K905" i="70"/>
  <c r="S10" i="63"/>
  <c r="T904" i="70" s="1"/>
  <c r="R10" i="63"/>
  <c r="S904" i="70" s="1"/>
  <c r="Q10" i="63"/>
  <c r="R904" i="70" s="1"/>
  <c r="L10" i="63"/>
  <c r="K904" i="70"/>
  <c r="S9" i="63"/>
  <c r="T903" i="70" s="1"/>
  <c r="R9" i="63"/>
  <c r="S903" i="70" s="1"/>
  <c r="Q9" i="63"/>
  <c r="R903" i="70" s="1"/>
  <c r="L9" i="63"/>
  <c r="K903" i="70"/>
  <c r="S8" i="63"/>
  <c r="T902" i="70" s="1"/>
  <c r="R8" i="63"/>
  <c r="S902" i="70" s="1"/>
  <c r="Q8" i="63"/>
  <c r="R902" i="70" s="1"/>
  <c r="L8" i="63"/>
  <c r="K902" i="70"/>
  <c r="S7" i="63"/>
  <c r="T901" i="70" s="1"/>
  <c r="R7" i="63"/>
  <c r="S901" i="70" s="1"/>
  <c r="Q7" i="63"/>
  <c r="R901" i="70" s="1"/>
  <c r="L7" i="63"/>
  <c r="K901" i="70"/>
  <c r="S6" i="63"/>
  <c r="T900" i="70" s="1"/>
  <c r="R6" i="63"/>
  <c r="S900" i="70" s="1"/>
  <c r="Q6" i="63"/>
  <c r="R900" i="70" s="1"/>
  <c r="L6" i="63"/>
  <c r="M900" i="70" s="1"/>
  <c r="K900" i="70"/>
  <c r="S5" i="63"/>
  <c r="T899" i="70" s="1"/>
  <c r="R5" i="63"/>
  <c r="S899" i="70" s="1"/>
  <c r="Q5" i="63"/>
  <c r="R899" i="70" s="1"/>
  <c r="K5" i="63"/>
  <c r="L899" i="70" s="1"/>
  <c r="K899" i="70"/>
  <c r="M1" i="63"/>
  <c r="I1" i="63"/>
  <c r="H1" i="63"/>
  <c r="G1" i="63"/>
  <c r="F1" i="63"/>
  <c r="N43" i="63" s="1"/>
  <c r="O937" i="70" s="1"/>
  <c r="K29" i="63" l="1"/>
  <c r="L923" i="70" s="1"/>
  <c r="K32" i="63"/>
  <c r="L926" i="70" s="1"/>
  <c r="K16" i="63"/>
  <c r="L910" i="70" s="1"/>
  <c r="K6" i="63"/>
  <c r="L900" i="70" s="1"/>
  <c r="K21" i="63"/>
  <c r="L915" i="70" s="1"/>
  <c r="K24" i="63"/>
  <c r="L918" i="70" s="1"/>
  <c r="K52" i="63"/>
  <c r="L946" i="70" s="1"/>
  <c r="K55" i="63"/>
  <c r="L949" i="70" s="1"/>
  <c r="K14" i="63"/>
  <c r="L908" i="70" s="1"/>
  <c r="K20" i="63"/>
  <c r="L914" i="70" s="1"/>
  <c r="K48" i="63"/>
  <c r="L942" i="70" s="1"/>
  <c r="K51" i="63"/>
  <c r="L945" i="70" s="1"/>
  <c r="K25" i="63"/>
  <c r="L919" i="70" s="1"/>
  <c r="K28" i="63"/>
  <c r="L922" i="70" s="1"/>
  <c r="K40" i="63"/>
  <c r="L934" i="70" s="1"/>
  <c r="K43" i="63"/>
  <c r="L937" i="70" s="1"/>
  <c r="V10" i="64"/>
  <c r="U955" i="70"/>
  <c r="V20" i="64"/>
  <c r="U965" i="70"/>
  <c r="V19" i="64"/>
  <c r="U964" i="70"/>
  <c r="V22" i="64"/>
  <c r="V17" i="64"/>
  <c r="U962" i="70"/>
  <c r="V11" i="64"/>
  <c r="U956" i="70"/>
  <c r="V23" i="64"/>
  <c r="U967" i="70"/>
  <c r="V13" i="64"/>
  <c r="U958" i="70"/>
  <c r="V16" i="64"/>
  <c r="U961" i="70"/>
  <c r="V12" i="64"/>
  <c r="U957" i="70"/>
  <c r="V18" i="64"/>
  <c r="U963" i="70"/>
  <c r="V9" i="64"/>
  <c r="U954" i="70"/>
  <c r="V15" i="64"/>
  <c r="U960" i="70"/>
  <c r="V24" i="64"/>
  <c r="U968" i="70"/>
  <c r="V8" i="64"/>
  <c r="U953" i="70"/>
  <c r="V21" i="64"/>
  <c r="U966" i="70"/>
  <c r="V6" i="64"/>
  <c r="U951" i="70"/>
  <c r="V7" i="64"/>
  <c r="U952" i="70"/>
  <c r="V14" i="64"/>
  <c r="U959" i="70"/>
  <c r="V5" i="64"/>
  <c r="U950" i="70"/>
  <c r="K10" i="63"/>
  <c r="L904" i="70" s="1"/>
  <c r="M904" i="70"/>
  <c r="K22" i="63"/>
  <c r="L916" i="70" s="1"/>
  <c r="M916" i="70"/>
  <c r="K37" i="63"/>
  <c r="L931" i="70" s="1"/>
  <c r="M931" i="70"/>
  <c r="K17" i="63"/>
  <c r="L911" i="70" s="1"/>
  <c r="M911" i="70"/>
  <c r="K7" i="63"/>
  <c r="L901" i="70" s="1"/>
  <c r="M901" i="70"/>
  <c r="K33" i="63"/>
  <c r="L927" i="70" s="1"/>
  <c r="M927" i="70"/>
  <c r="N17" i="63"/>
  <c r="O911" i="70" s="1"/>
  <c r="K9" i="63"/>
  <c r="L903" i="70" s="1"/>
  <c r="M903" i="70"/>
  <c r="K39" i="63"/>
  <c r="L933" i="70" s="1"/>
  <c r="M933" i="70"/>
  <c r="K12" i="63"/>
  <c r="L906" i="70" s="1"/>
  <c r="M906" i="70"/>
  <c r="K15" i="63"/>
  <c r="L909" i="70" s="1"/>
  <c r="N39" i="63"/>
  <c r="O933" i="70" s="1"/>
  <c r="K11" i="63"/>
  <c r="L905" i="70" s="1"/>
  <c r="M905" i="70"/>
  <c r="K19" i="63"/>
  <c r="L913" i="70" s="1"/>
  <c r="N20" i="63"/>
  <c r="O914" i="70" s="1"/>
  <c r="K23" i="63"/>
  <c r="L917" i="70" s="1"/>
  <c r="K27" i="63"/>
  <c r="L921" i="70" s="1"/>
  <c r="K31" i="63"/>
  <c r="L925" i="70" s="1"/>
  <c r="K35" i="63"/>
  <c r="L929" i="70" s="1"/>
  <c r="M929" i="70"/>
  <c r="K38" i="63"/>
  <c r="L932" i="70" s="1"/>
  <c r="K42" i="63"/>
  <c r="L936" i="70" s="1"/>
  <c r="K46" i="63"/>
  <c r="L940" i="70" s="1"/>
  <c r="K50" i="63"/>
  <c r="L944" i="70" s="1"/>
  <c r="K54" i="63"/>
  <c r="L948" i="70" s="1"/>
  <c r="K8" i="63"/>
  <c r="L902" i="70" s="1"/>
  <c r="M902" i="70"/>
  <c r="N15" i="63"/>
  <c r="O909" i="70" s="1"/>
  <c r="K18" i="63"/>
  <c r="L912" i="70" s="1"/>
  <c r="K26" i="63"/>
  <c r="L920" i="70" s="1"/>
  <c r="K30" i="63"/>
  <c r="L924" i="70" s="1"/>
  <c r="N31" i="63"/>
  <c r="O925" i="70" s="1"/>
  <c r="K34" i="63"/>
  <c r="L928" i="70" s="1"/>
  <c r="K41" i="63"/>
  <c r="L935" i="70" s="1"/>
  <c r="K45" i="63"/>
  <c r="L939" i="70" s="1"/>
  <c r="K49" i="63"/>
  <c r="L943" i="70" s="1"/>
  <c r="K53" i="63"/>
  <c r="L947" i="70" s="1"/>
  <c r="AA44" i="65"/>
  <c r="AB189" i="70" s="1"/>
  <c r="AA189" i="70"/>
  <c r="Y179" i="70"/>
  <c r="Y34" i="65"/>
  <c r="Z179" i="70" s="1"/>
  <c r="AB34" i="65"/>
  <c r="AC179" i="70" s="1"/>
  <c r="AA8" i="65"/>
  <c r="AB153" i="70" s="1"/>
  <c r="AA153" i="70"/>
  <c r="Y167" i="70"/>
  <c r="Y22" i="65"/>
  <c r="Z167" i="70" s="1"/>
  <c r="AB22" i="65"/>
  <c r="AC167" i="70" s="1"/>
  <c r="Y151" i="70"/>
  <c r="AB6" i="65"/>
  <c r="AC151" i="70" s="1"/>
  <c r="Y6" i="65"/>
  <c r="Z151" i="70" s="1"/>
  <c r="Y161" i="70"/>
  <c r="AB16" i="65"/>
  <c r="AC161" i="70" s="1"/>
  <c r="Y16" i="65"/>
  <c r="Z161" i="70" s="1"/>
  <c r="AA42" i="65"/>
  <c r="AB187" i="70" s="1"/>
  <c r="AA187" i="70"/>
  <c r="Y171" i="70"/>
  <c r="Y26" i="65"/>
  <c r="Z171" i="70" s="1"/>
  <c r="AB26" i="65"/>
  <c r="AC171" i="70" s="1"/>
  <c r="AA179" i="70"/>
  <c r="AA34" i="65"/>
  <c r="AB179" i="70" s="1"/>
  <c r="Y163" i="70"/>
  <c r="AB18" i="65"/>
  <c r="AC163" i="70" s="1"/>
  <c r="Y18" i="65"/>
  <c r="Z163" i="70" s="1"/>
  <c r="AA22" i="65"/>
  <c r="AB167" i="70" s="1"/>
  <c r="AA167" i="70"/>
  <c r="AA6" i="65"/>
  <c r="AB151" i="70" s="1"/>
  <c r="AA151" i="70"/>
  <c r="AA161" i="70"/>
  <c r="AA16" i="65"/>
  <c r="AB161" i="70" s="1"/>
  <c r="Y182" i="70"/>
  <c r="AB37" i="65"/>
  <c r="AC182" i="70" s="1"/>
  <c r="Y37" i="65"/>
  <c r="Z182" i="70" s="1"/>
  <c r="AA19" i="65"/>
  <c r="AB164" i="70" s="1"/>
  <c r="AA164" i="70"/>
  <c r="Y174" i="70"/>
  <c r="AB29" i="65"/>
  <c r="AC174" i="70" s="1"/>
  <c r="Y29" i="65"/>
  <c r="Z174" i="70" s="1"/>
  <c r="AA35" i="65"/>
  <c r="AB180" i="70" s="1"/>
  <c r="AA180" i="70"/>
  <c r="Y187" i="70"/>
  <c r="Y42" i="65"/>
  <c r="Z187" i="70" s="1"/>
  <c r="AB42" i="65"/>
  <c r="AC187" i="70" s="1"/>
  <c r="AA26" i="65"/>
  <c r="AB171" i="70" s="1"/>
  <c r="AA171" i="70"/>
  <c r="AA47" i="65"/>
  <c r="AB192" i="70" s="1"/>
  <c r="AA192" i="70"/>
  <c r="AA30" i="65"/>
  <c r="AB175" i="70" s="1"/>
  <c r="AA175" i="70"/>
  <c r="Y155" i="70"/>
  <c r="AB10" i="65"/>
  <c r="AC155" i="70" s="1"/>
  <c r="Y10" i="65"/>
  <c r="Z155" i="70" s="1"/>
  <c r="Y152" i="70"/>
  <c r="Y7" i="65"/>
  <c r="Z152" i="70" s="1"/>
  <c r="AB7" i="65"/>
  <c r="AC152" i="70" s="1"/>
  <c r="AA18" i="65"/>
  <c r="AB163" i="70" s="1"/>
  <c r="AA163" i="70"/>
  <c r="AA14" i="65"/>
  <c r="AB159" i="70" s="1"/>
  <c r="AA159" i="70"/>
  <c r="AA37" i="65"/>
  <c r="AB182" i="70" s="1"/>
  <c r="AA182" i="70"/>
  <c r="Y177" i="70"/>
  <c r="AB32" i="65"/>
  <c r="AC177" i="70" s="1"/>
  <c r="Y32" i="65"/>
  <c r="Z177" i="70" s="1"/>
  <c r="Y164" i="70"/>
  <c r="AB19" i="65"/>
  <c r="AC164" i="70" s="1"/>
  <c r="Y19" i="65"/>
  <c r="Z164" i="70" s="1"/>
  <c r="AA29" i="65"/>
  <c r="AB174" i="70" s="1"/>
  <c r="AA174" i="70"/>
  <c r="Y180" i="70"/>
  <c r="AB35" i="65"/>
  <c r="AC180" i="70" s="1"/>
  <c r="Y35" i="65"/>
  <c r="Z180" i="70" s="1"/>
  <c r="Y191" i="70"/>
  <c r="Y46" i="65"/>
  <c r="Z191" i="70" s="1"/>
  <c r="AB46" i="65"/>
  <c r="AC191" i="70" s="1"/>
  <c r="Y192" i="70"/>
  <c r="AB47" i="65"/>
  <c r="AC192" i="70" s="1"/>
  <c r="Y47" i="65"/>
  <c r="Z192" i="70" s="1"/>
  <c r="Y153" i="70"/>
  <c r="Y8" i="65"/>
  <c r="Z153" i="70" s="1"/>
  <c r="AB8" i="65"/>
  <c r="AC153" i="70" s="1"/>
  <c r="AA13" i="65"/>
  <c r="AB158" i="70" s="1"/>
  <c r="AA158" i="70"/>
  <c r="AA10" i="65"/>
  <c r="AB155" i="70" s="1"/>
  <c r="AA155" i="70"/>
  <c r="Y176" i="70"/>
  <c r="AB31" i="65"/>
  <c r="AC176" i="70" s="1"/>
  <c r="Y31" i="65"/>
  <c r="Z176" i="70" s="1"/>
  <c r="AA152" i="70"/>
  <c r="AA7" i="65"/>
  <c r="AB152" i="70" s="1"/>
  <c r="Y159" i="70"/>
  <c r="Y14" i="65"/>
  <c r="Z159" i="70" s="1"/>
  <c r="AB14" i="65"/>
  <c r="AC159" i="70" s="1"/>
  <c r="AA11" i="65"/>
  <c r="AB156" i="70" s="1"/>
  <c r="AA156" i="70"/>
  <c r="Y190" i="70"/>
  <c r="AB45" i="65"/>
  <c r="AC190" i="70" s="1"/>
  <c r="Y45" i="65"/>
  <c r="Z190" i="70" s="1"/>
  <c r="AA154" i="70"/>
  <c r="AA9" i="65"/>
  <c r="AB154" i="70" s="1"/>
  <c r="Y173" i="70"/>
  <c r="Y28" i="65"/>
  <c r="Z173" i="70" s="1"/>
  <c r="AB28" i="65"/>
  <c r="AC173" i="70" s="1"/>
  <c r="AA32" i="65"/>
  <c r="AB177" i="70" s="1"/>
  <c r="AA177" i="70"/>
  <c r="AA5" i="65"/>
  <c r="AB150" i="70" s="1"/>
  <c r="AA150" i="70"/>
  <c r="Y169" i="70"/>
  <c r="AB24" i="65"/>
  <c r="AC169" i="70" s="1"/>
  <c r="Y24" i="65"/>
  <c r="Z169" i="70" s="1"/>
  <c r="AA23" i="65"/>
  <c r="AB168" i="70" s="1"/>
  <c r="AA168" i="70"/>
  <c r="AA46" i="65"/>
  <c r="AB191" i="70" s="1"/>
  <c r="AA191" i="70"/>
  <c r="Y185" i="70"/>
  <c r="AB40" i="65"/>
  <c r="AC185" i="70" s="1"/>
  <c r="Y40" i="65"/>
  <c r="Z185" i="70" s="1"/>
  <c r="Y160" i="70"/>
  <c r="AB15" i="65"/>
  <c r="AC160" i="70" s="1"/>
  <c r="Y15" i="65"/>
  <c r="Z160" i="70" s="1"/>
  <c r="AA31" i="65"/>
  <c r="AB176" i="70" s="1"/>
  <c r="AA176" i="70"/>
  <c r="AA27" i="65"/>
  <c r="AB172" i="70" s="1"/>
  <c r="AA172" i="70"/>
  <c r="Y156" i="70"/>
  <c r="Y11" i="65"/>
  <c r="Z156" i="70" s="1"/>
  <c r="AB11" i="65"/>
  <c r="AC156" i="70" s="1"/>
  <c r="AA45" i="65"/>
  <c r="AB190" i="70" s="1"/>
  <c r="AA190" i="70"/>
  <c r="Y154" i="70"/>
  <c r="Y9" i="65"/>
  <c r="Z154" i="70" s="1"/>
  <c r="AB9" i="65"/>
  <c r="AC154" i="70" s="1"/>
  <c r="AA28" i="65"/>
  <c r="AB173" i="70" s="1"/>
  <c r="AA173" i="70"/>
  <c r="Y186" i="70"/>
  <c r="AB41" i="65"/>
  <c r="AC186" i="70" s="1"/>
  <c r="Y41" i="65"/>
  <c r="Z186" i="70" s="1"/>
  <c r="AA38" i="65"/>
  <c r="AB183" i="70" s="1"/>
  <c r="AA183" i="70"/>
  <c r="Y150" i="70"/>
  <c r="X1" i="65"/>
  <c r="Y5" i="65"/>
  <c r="AB5" i="65"/>
  <c r="AC150" i="70" s="1"/>
  <c r="AA24" i="65"/>
  <c r="AB169" i="70" s="1"/>
  <c r="AA169" i="70"/>
  <c r="Y168" i="70"/>
  <c r="AB23" i="65"/>
  <c r="AC168" i="70" s="1"/>
  <c r="Y23" i="65"/>
  <c r="Z168" i="70" s="1"/>
  <c r="AA40" i="65"/>
  <c r="AB185" i="70" s="1"/>
  <c r="AA185" i="70"/>
  <c r="Y178" i="70"/>
  <c r="AB33" i="65"/>
  <c r="AC178" i="70" s="1"/>
  <c r="Y33" i="65"/>
  <c r="Z178" i="70" s="1"/>
  <c r="Y165" i="70"/>
  <c r="AB20" i="65"/>
  <c r="AC165" i="70" s="1"/>
  <c r="Y20" i="65"/>
  <c r="Z165" i="70" s="1"/>
  <c r="Y170" i="70"/>
  <c r="AB25" i="65"/>
  <c r="AC170" i="70" s="1"/>
  <c r="Y25" i="65"/>
  <c r="Z170" i="70" s="1"/>
  <c r="AA43" i="65"/>
  <c r="AB188" i="70" s="1"/>
  <c r="AA188" i="70"/>
  <c r="Y172" i="70"/>
  <c r="AB27" i="65"/>
  <c r="AC172" i="70" s="1"/>
  <c r="Y27" i="65"/>
  <c r="Z172" i="70" s="1"/>
  <c r="Y157" i="70"/>
  <c r="AB12" i="65"/>
  <c r="AC157" i="70" s="1"/>
  <c r="Y12" i="65"/>
  <c r="Z157" i="70" s="1"/>
  <c r="Y181" i="70"/>
  <c r="AB36" i="65"/>
  <c r="AC181" i="70" s="1"/>
  <c r="Y36" i="65"/>
  <c r="Z181" i="70" s="1"/>
  <c r="AA41" i="65"/>
  <c r="AB186" i="70" s="1"/>
  <c r="AA186" i="70"/>
  <c r="Y183" i="70"/>
  <c r="Y38" i="65"/>
  <c r="Z183" i="70" s="1"/>
  <c r="AB38" i="65"/>
  <c r="AC183" i="70" s="1"/>
  <c r="AA39" i="65"/>
  <c r="AB184" i="70" s="1"/>
  <c r="AA184" i="70"/>
  <c r="AA33" i="65"/>
  <c r="AB178" i="70" s="1"/>
  <c r="AA178" i="70"/>
  <c r="AA20" i="65"/>
  <c r="AB165" i="70" s="1"/>
  <c r="AA165" i="70"/>
  <c r="AA162" i="70"/>
  <c r="AA17" i="65"/>
  <c r="AB162" i="70" s="1"/>
  <c r="AA166" i="70"/>
  <c r="AA21" i="65"/>
  <c r="AB166" i="70" s="1"/>
  <c r="AA25" i="65"/>
  <c r="AB170" i="70" s="1"/>
  <c r="AA170" i="70"/>
  <c r="AA160" i="70"/>
  <c r="AA15" i="65"/>
  <c r="AB160" i="70" s="1"/>
  <c r="Y188" i="70"/>
  <c r="AB43" i="65"/>
  <c r="AC188" i="70" s="1"/>
  <c r="Y43" i="65"/>
  <c r="Z188" i="70" s="1"/>
  <c r="Y175" i="70"/>
  <c r="Y30" i="65"/>
  <c r="Z175" i="70" s="1"/>
  <c r="AB30" i="65"/>
  <c r="AC175" i="70" s="1"/>
  <c r="AA12" i="65"/>
  <c r="AB157" i="70" s="1"/>
  <c r="AA157" i="70"/>
  <c r="Y162" i="70"/>
  <c r="AB17" i="65"/>
  <c r="AC162" i="70" s="1"/>
  <c r="Y17" i="65"/>
  <c r="Z162" i="70" s="1"/>
  <c r="Y189" i="70"/>
  <c r="Y44" i="65"/>
  <c r="Z189" i="70" s="1"/>
  <c r="AB44" i="65"/>
  <c r="AC189" i="70" s="1"/>
  <c r="AA36" i="65"/>
  <c r="AB181" i="70" s="1"/>
  <c r="AA181" i="70"/>
  <c r="Y158" i="70"/>
  <c r="AB13" i="65"/>
  <c r="AC158" i="70" s="1"/>
  <c r="Y13" i="65"/>
  <c r="Z158" i="70" s="1"/>
  <c r="Y166" i="70"/>
  <c r="Y21" i="65"/>
  <c r="Z166" i="70" s="1"/>
  <c r="AB21" i="65"/>
  <c r="AC166" i="70" s="1"/>
  <c r="Y184" i="70"/>
  <c r="Y39" i="65"/>
  <c r="Z184" i="70" s="1"/>
  <c r="AB39" i="65"/>
  <c r="AC184" i="70" s="1"/>
  <c r="R1" i="63"/>
  <c r="S1" i="63"/>
  <c r="N23" i="63"/>
  <c r="O917" i="70" s="1"/>
  <c r="J1" i="63"/>
  <c r="N28" i="63"/>
  <c r="O922" i="70" s="1"/>
  <c r="N36" i="63"/>
  <c r="O930" i="70" s="1"/>
  <c r="N44" i="63"/>
  <c r="O938" i="70" s="1"/>
  <c r="N46" i="63"/>
  <c r="O940" i="70" s="1"/>
  <c r="N48" i="63"/>
  <c r="O942" i="70" s="1"/>
  <c r="N25" i="63"/>
  <c r="O919" i="70" s="1"/>
  <c r="N33" i="63"/>
  <c r="O927" i="70" s="1"/>
  <c r="N41" i="63"/>
  <c r="O935" i="70" s="1"/>
  <c r="N14" i="63"/>
  <c r="O908" i="70" s="1"/>
  <c r="N22" i="63"/>
  <c r="O916" i="70" s="1"/>
  <c r="N30" i="63"/>
  <c r="O924" i="70" s="1"/>
  <c r="N38" i="63"/>
  <c r="O932" i="70" s="1"/>
  <c r="N52" i="63"/>
  <c r="O946" i="70" s="1"/>
  <c r="N19" i="63"/>
  <c r="O913" i="70" s="1"/>
  <c r="N27" i="63"/>
  <c r="O921" i="70" s="1"/>
  <c r="N35" i="63"/>
  <c r="O929" i="70" s="1"/>
  <c r="N12" i="63"/>
  <c r="O906" i="70" s="1"/>
  <c r="N8" i="63"/>
  <c r="O902" i="70" s="1"/>
  <c r="N55" i="63"/>
  <c r="O949" i="70" s="1"/>
  <c r="N51" i="63"/>
  <c r="O945" i="70" s="1"/>
  <c r="N11" i="63"/>
  <c r="O905" i="70" s="1"/>
  <c r="N7" i="63"/>
  <c r="O901" i="70" s="1"/>
  <c r="N54" i="63"/>
  <c r="O948" i="70" s="1"/>
  <c r="N50" i="63"/>
  <c r="O944" i="70" s="1"/>
  <c r="N10" i="63"/>
  <c r="O904" i="70" s="1"/>
  <c r="N6" i="63"/>
  <c r="O900" i="70" s="1"/>
  <c r="N53" i="63"/>
  <c r="O947" i="70" s="1"/>
  <c r="N49" i="63"/>
  <c r="O943" i="70" s="1"/>
  <c r="N45" i="63"/>
  <c r="O939" i="70" s="1"/>
  <c r="N9" i="63"/>
  <c r="O903" i="70" s="1"/>
  <c r="N16" i="63"/>
  <c r="O910" i="70" s="1"/>
  <c r="N24" i="63"/>
  <c r="O918" i="70" s="1"/>
  <c r="N32" i="63"/>
  <c r="O926" i="70" s="1"/>
  <c r="N40" i="63"/>
  <c r="O934" i="70" s="1"/>
  <c r="N47" i="63"/>
  <c r="O941" i="70" s="1"/>
  <c r="L1" i="63"/>
  <c r="Q1" i="63"/>
  <c r="N5" i="63"/>
  <c r="O899" i="70" s="1"/>
  <c r="N13" i="63"/>
  <c r="O907" i="70" s="1"/>
  <c r="N21" i="63"/>
  <c r="O915" i="70" s="1"/>
  <c r="N29" i="63"/>
  <c r="O923" i="70" s="1"/>
  <c r="N37" i="63"/>
  <c r="O931" i="70" s="1"/>
  <c r="N18" i="63"/>
  <c r="O912" i="70" s="1"/>
  <c r="N26" i="63"/>
  <c r="O920" i="70" s="1"/>
  <c r="N34" i="63"/>
  <c r="O928" i="70" s="1"/>
  <c r="N42" i="63"/>
  <c r="O936" i="70" s="1"/>
  <c r="W950" i="70" l="1"/>
  <c r="AE950" i="70" s="1"/>
  <c r="W5" i="64"/>
  <c r="V1" i="64"/>
  <c r="W13" i="64"/>
  <c r="W958" i="70"/>
  <c r="AE958" i="70" s="1"/>
  <c r="W14" i="64"/>
  <c r="W959" i="70"/>
  <c r="AE959" i="70" s="1"/>
  <c r="W8" i="64"/>
  <c r="W953" i="70"/>
  <c r="AE953" i="70" s="1"/>
  <c r="W9" i="64"/>
  <c r="W954" i="70"/>
  <c r="AE954" i="70" s="1"/>
  <c r="W23" i="64"/>
  <c r="W967" i="70"/>
  <c r="AE967" i="70" s="1"/>
  <c r="W19" i="64"/>
  <c r="W964" i="70"/>
  <c r="AE964" i="70" s="1"/>
  <c r="W21" i="64"/>
  <c r="W966" i="70"/>
  <c r="AE966" i="70" s="1"/>
  <c r="W22" i="64"/>
  <c r="W7" i="64"/>
  <c r="W952" i="70"/>
  <c r="AE952" i="70" s="1"/>
  <c r="W24" i="64"/>
  <c r="W968" i="70"/>
  <c r="AE968" i="70" s="1"/>
  <c r="W18" i="64"/>
  <c r="W963" i="70"/>
  <c r="AE963" i="70" s="1"/>
  <c r="W16" i="64"/>
  <c r="W961" i="70"/>
  <c r="AE961" i="70" s="1"/>
  <c r="W11" i="64"/>
  <c r="W956" i="70"/>
  <c r="AE956" i="70" s="1"/>
  <c r="W20" i="64"/>
  <c r="W965" i="70"/>
  <c r="AE965" i="70" s="1"/>
  <c r="W15" i="64"/>
  <c r="W960" i="70"/>
  <c r="AE960" i="70" s="1"/>
  <c r="W6" i="64"/>
  <c r="W951" i="70"/>
  <c r="AE951" i="70" s="1"/>
  <c r="W12" i="64"/>
  <c r="W957" i="70"/>
  <c r="AE957" i="70" s="1"/>
  <c r="W17" i="64"/>
  <c r="W962" i="70"/>
  <c r="AE962" i="70" s="1"/>
  <c r="W10" i="64"/>
  <c r="W955" i="70"/>
  <c r="AE955" i="70" s="1"/>
  <c r="K1" i="63"/>
  <c r="Z150" i="70"/>
  <c r="Y1" i="65"/>
  <c r="O55" i="63"/>
  <c r="O51" i="63"/>
  <c r="O47" i="63"/>
  <c r="O43" i="63"/>
  <c r="O39" i="63"/>
  <c r="O35" i="63"/>
  <c r="O31" i="63"/>
  <c r="O27" i="63"/>
  <c r="O23" i="63"/>
  <c r="O19" i="63"/>
  <c r="O15" i="63"/>
  <c r="O54" i="63"/>
  <c r="O50" i="63"/>
  <c r="O46" i="63"/>
  <c r="O42" i="63"/>
  <c r="O38" i="63"/>
  <c r="O34" i="63"/>
  <c r="O30" i="63"/>
  <c r="O26" i="63"/>
  <c r="O22" i="63"/>
  <c r="O18" i="63"/>
  <c r="O14" i="63"/>
  <c r="O53" i="63"/>
  <c r="O49" i="63"/>
  <c r="O45" i="63"/>
  <c r="O41" i="63"/>
  <c r="O37" i="63"/>
  <c r="O33" i="63"/>
  <c r="O29" i="63"/>
  <c r="O25" i="63"/>
  <c r="O21" i="63"/>
  <c r="O17" i="63"/>
  <c r="O13" i="63"/>
  <c r="O52" i="63"/>
  <c r="O48" i="63"/>
  <c r="O44" i="63"/>
  <c r="O40" i="63"/>
  <c r="O36" i="63"/>
  <c r="O32" i="63"/>
  <c r="O28" i="63"/>
  <c r="O24" i="63"/>
  <c r="O20" i="63"/>
  <c r="O16" i="63"/>
  <c r="O5" i="63"/>
  <c r="O6" i="63"/>
  <c r="O12" i="63"/>
  <c r="O11" i="63"/>
  <c r="O8" i="63"/>
  <c r="O10" i="63"/>
  <c r="O9" i="63"/>
  <c r="O7" i="63"/>
  <c r="X955" i="70" l="1"/>
  <c r="Z10" i="64"/>
  <c r="X10" i="64"/>
  <c r="X957" i="70"/>
  <c r="AD957" i="70" s="1"/>
  <c r="Z12" i="64"/>
  <c r="X12" i="64"/>
  <c r="X961" i="70"/>
  <c r="X16" i="64"/>
  <c r="Z16" i="64"/>
  <c r="X22" i="64"/>
  <c r="X967" i="70"/>
  <c r="AD967" i="70" s="1"/>
  <c r="Z23" i="64"/>
  <c r="X23" i="64"/>
  <c r="X959" i="70"/>
  <c r="X14" i="64"/>
  <c r="Z14" i="64"/>
  <c r="X966" i="70"/>
  <c r="AD966" i="70" s="1"/>
  <c r="Z21" i="64"/>
  <c r="X21" i="64"/>
  <c r="X963" i="70"/>
  <c r="AD963" i="70" s="1"/>
  <c r="Z18" i="64"/>
  <c r="X18" i="64"/>
  <c r="X962" i="70"/>
  <c r="AD962" i="70" s="1"/>
  <c r="X17" i="64"/>
  <c r="Z17" i="64"/>
  <c r="X951" i="70"/>
  <c r="AD951" i="70" s="1"/>
  <c r="X6" i="64"/>
  <c r="Z6" i="64"/>
  <c r="X968" i="70"/>
  <c r="AD968" i="70" s="1"/>
  <c r="X24" i="64"/>
  <c r="Z24" i="64"/>
  <c r="X964" i="70"/>
  <c r="AD964" i="70" s="1"/>
  <c r="X19" i="64"/>
  <c r="Z19" i="64"/>
  <c r="X954" i="70"/>
  <c r="AD954" i="70" s="1"/>
  <c r="Z9" i="64"/>
  <c r="X9" i="64"/>
  <c r="X950" i="70"/>
  <c r="AD950" i="70" s="1"/>
  <c r="X5" i="64"/>
  <c r="W1" i="64"/>
  <c r="Z5" i="64"/>
  <c r="X965" i="70"/>
  <c r="AD965" i="70" s="1"/>
  <c r="Z20" i="64"/>
  <c r="X20" i="64"/>
  <c r="X960" i="70"/>
  <c r="AD960" i="70" s="1"/>
  <c r="Z15" i="64"/>
  <c r="X15" i="64"/>
  <c r="X956" i="70"/>
  <c r="AD956" i="70" s="1"/>
  <c r="X11" i="64"/>
  <c r="Z11" i="64"/>
  <c r="X952" i="70"/>
  <c r="AD952" i="70" s="1"/>
  <c r="Z7" i="64"/>
  <c r="X7" i="64"/>
  <c r="X953" i="70"/>
  <c r="AD953" i="70" s="1"/>
  <c r="X8" i="64"/>
  <c r="Z8" i="64"/>
  <c r="X958" i="70"/>
  <c r="AD958" i="70" s="1"/>
  <c r="X13" i="64"/>
  <c r="Z13" i="64"/>
  <c r="AD955" i="70"/>
  <c r="AD961" i="70"/>
  <c r="AD959" i="70"/>
  <c r="P22" i="63"/>
  <c r="P916" i="70"/>
  <c r="P6" i="63"/>
  <c r="P900" i="70"/>
  <c r="P18" i="63"/>
  <c r="P912" i="70"/>
  <c r="P40" i="63"/>
  <c r="P934" i="70"/>
  <c r="P49" i="63"/>
  <c r="P943" i="70"/>
  <c r="P16" i="63"/>
  <c r="P910" i="70"/>
  <c r="P25" i="63"/>
  <c r="P919" i="70"/>
  <c r="P30" i="63"/>
  <c r="P924" i="70"/>
  <c r="P10" i="63"/>
  <c r="P904" i="70"/>
  <c r="P34" i="63"/>
  <c r="P928" i="70"/>
  <c r="P43" i="63"/>
  <c r="P937" i="70"/>
  <c r="P45" i="63"/>
  <c r="P939" i="70"/>
  <c r="P44" i="63"/>
  <c r="P938" i="70"/>
  <c r="P31" i="63"/>
  <c r="P925" i="70"/>
  <c r="P21" i="63"/>
  <c r="P915" i="70"/>
  <c r="P9" i="63"/>
  <c r="P903" i="70"/>
  <c r="P8" i="63"/>
  <c r="P902" i="70"/>
  <c r="P15" i="63"/>
  <c r="P909" i="70"/>
  <c r="P47" i="63"/>
  <c r="P941" i="70"/>
  <c r="P13" i="63"/>
  <c r="P907" i="70"/>
  <c r="P27" i="63"/>
  <c r="P921" i="70"/>
  <c r="P54" i="63"/>
  <c r="P948" i="70"/>
  <c r="P48" i="63"/>
  <c r="P942" i="70"/>
  <c r="P26" i="63"/>
  <c r="P920" i="70"/>
  <c r="P52" i="63"/>
  <c r="P946" i="70"/>
  <c r="P39" i="63"/>
  <c r="P933" i="70"/>
  <c r="P24" i="63"/>
  <c r="P918" i="70"/>
  <c r="P29" i="63"/>
  <c r="P923" i="70"/>
  <c r="P28" i="63"/>
  <c r="P922" i="70"/>
  <c r="P33" i="63"/>
  <c r="P927" i="70"/>
  <c r="P38" i="63"/>
  <c r="P932" i="70"/>
  <c r="P11" i="63"/>
  <c r="P905" i="70"/>
  <c r="P32" i="63"/>
  <c r="P926" i="70"/>
  <c r="P37" i="63"/>
  <c r="P931" i="70"/>
  <c r="P42" i="63"/>
  <c r="P936" i="70"/>
  <c r="P19" i="63"/>
  <c r="P913" i="70"/>
  <c r="P51" i="63"/>
  <c r="P945" i="70"/>
  <c r="P50" i="63"/>
  <c r="P944" i="70"/>
  <c r="P5" i="63"/>
  <c r="P899" i="70"/>
  <c r="P17" i="63"/>
  <c r="P911" i="70"/>
  <c r="P7" i="63"/>
  <c r="P901" i="70"/>
  <c r="P53" i="63"/>
  <c r="P947" i="70"/>
  <c r="P35" i="63"/>
  <c r="P929" i="70"/>
  <c r="P20" i="63"/>
  <c r="P914" i="70"/>
  <c r="P12" i="63"/>
  <c r="P906" i="70"/>
  <c r="P36" i="63"/>
  <c r="P930" i="70"/>
  <c r="P41" i="63"/>
  <c r="P935" i="70"/>
  <c r="P14" i="63"/>
  <c r="P908" i="70"/>
  <c r="P46" i="63"/>
  <c r="P940" i="70"/>
  <c r="P23" i="63"/>
  <c r="P917" i="70"/>
  <c r="P55" i="63"/>
  <c r="P949" i="70"/>
  <c r="Y956" i="70" l="1"/>
  <c r="AB11" i="64"/>
  <c r="AC956" i="70" s="1"/>
  <c r="Y11" i="64"/>
  <c r="Z956" i="70" s="1"/>
  <c r="Y965" i="70"/>
  <c r="AB20" i="64"/>
  <c r="AC965" i="70" s="1"/>
  <c r="Y20" i="64"/>
  <c r="Z965" i="70" s="1"/>
  <c r="AA9" i="64"/>
  <c r="AB954" i="70" s="1"/>
  <c r="AA954" i="70"/>
  <c r="AA13" i="64"/>
  <c r="AB958" i="70" s="1"/>
  <c r="AA958" i="70"/>
  <c r="AA965" i="70"/>
  <c r="AA20" i="64"/>
  <c r="AB965" i="70" s="1"/>
  <c r="Y966" i="70"/>
  <c r="Y21" i="64"/>
  <c r="Z966" i="70" s="1"/>
  <c r="AB21" i="64"/>
  <c r="AC966" i="70" s="1"/>
  <c r="AA22" i="64"/>
  <c r="Y963" i="70"/>
  <c r="AB18" i="64"/>
  <c r="AC963" i="70" s="1"/>
  <c r="Y18" i="64"/>
  <c r="Z963" i="70" s="1"/>
  <c r="AA15" i="64"/>
  <c r="AB960" i="70" s="1"/>
  <c r="AA960" i="70"/>
  <c r="Y964" i="70"/>
  <c r="Y19" i="64"/>
  <c r="Z964" i="70" s="1"/>
  <c r="AB19" i="64"/>
  <c r="AC964" i="70" s="1"/>
  <c r="AA14" i="64"/>
  <c r="AB959" i="70" s="1"/>
  <c r="AA959" i="70"/>
  <c r="AA957" i="70"/>
  <c r="AA12" i="64"/>
  <c r="AB957" i="70" s="1"/>
  <c r="AB22" i="64"/>
  <c r="Y951" i="70"/>
  <c r="Y6" i="64"/>
  <c r="Z951" i="70" s="1"/>
  <c r="AB6" i="64"/>
  <c r="AC951" i="70" s="1"/>
  <c r="Y959" i="70"/>
  <c r="Y14" i="64"/>
  <c r="Z959" i="70" s="1"/>
  <c r="AB14" i="64"/>
  <c r="AC959" i="70" s="1"/>
  <c r="AA16" i="64"/>
  <c r="AB961" i="70" s="1"/>
  <c r="AA961" i="70"/>
  <c r="Y960" i="70"/>
  <c r="Y15" i="64"/>
  <c r="Z960" i="70" s="1"/>
  <c r="AB15" i="64"/>
  <c r="AC960" i="70" s="1"/>
  <c r="AA6" i="64"/>
  <c r="AB951" i="70" s="1"/>
  <c r="AA951" i="70"/>
  <c r="AA7" i="64"/>
  <c r="AB952" i="70" s="1"/>
  <c r="AA952" i="70"/>
  <c r="Y950" i="70"/>
  <c r="AB5" i="64"/>
  <c r="AC950" i="70" s="1"/>
  <c r="X1" i="64"/>
  <c r="Y5" i="64"/>
  <c r="AA968" i="70"/>
  <c r="AA24" i="64"/>
  <c r="AB968" i="70" s="1"/>
  <c r="Y961" i="70"/>
  <c r="AB16" i="64"/>
  <c r="AC961" i="70" s="1"/>
  <c r="Y16" i="64"/>
  <c r="Z961" i="70" s="1"/>
  <c r="Y955" i="70"/>
  <c r="AB10" i="64"/>
  <c r="AC955" i="70" s="1"/>
  <c r="Y10" i="64"/>
  <c r="Z955" i="70" s="1"/>
  <c r="AA966" i="70"/>
  <c r="AA21" i="64"/>
  <c r="AB966" i="70" s="1"/>
  <c r="AA950" i="70"/>
  <c r="AA5" i="64"/>
  <c r="AB950" i="70" s="1"/>
  <c r="AA8" i="64"/>
  <c r="AB953" i="70" s="1"/>
  <c r="AA953" i="70"/>
  <c r="Y968" i="70"/>
  <c r="AB24" i="64"/>
  <c r="AC968" i="70" s="1"/>
  <c r="Y24" i="64"/>
  <c r="Z968" i="70" s="1"/>
  <c r="AA17" i="64"/>
  <c r="AB962" i="70" s="1"/>
  <c r="AA962" i="70"/>
  <c r="Y967" i="70"/>
  <c r="AB23" i="64"/>
  <c r="AC967" i="70" s="1"/>
  <c r="Y23" i="64"/>
  <c r="Z967" i="70" s="1"/>
  <c r="AA955" i="70"/>
  <c r="AA10" i="64"/>
  <c r="AB955" i="70" s="1"/>
  <c r="Y958" i="70"/>
  <c r="Y13" i="64"/>
  <c r="Z958" i="70" s="1"/>
  <c r="AB13" i="64"/>
  <c r="AC958" i="70" s="1"/>
  <c r="AA19" i="64"/>
  <c r="AB964" i="70" s="1"/>
  <c r="AA964" i="70"/>
  <c r="Y957" i="70"/>
  <c r="AB12" i="64"/>
  <c r="AC957" i="70" s="1"/>
  <c r="Y12" i="64"/>
  <c r="Z957" i="70" s="1"/>
  <c r="AA18" i="64"/>
  <c r="AB963" i="70" s="1"/>
  <c r="AA963" i="70"/>
  <c r="Y952" i="70"/>
  <c r="AB7" i="64"/>
  <c r="AC952" i="70" s="1"/>
  <c r="Y7" i="64"/>
  <c r="Z952" i="70" s="1"/>
  <c r="Y953" i="70"/>
  <c r="Y8" i="64"/>
  <c r="Z953" i="70" s="1"/>
  <c r="AB8" i="64"/>
  <c r="AC953" i="70" s="1"/>
  <c r="AA11" i="64"/>
  <c r="AB956" i="70" s="1"/>
  <c r="AA956" i="70"/>
  <c r="Y954" i="70"/>
  <c r="AB9" i="64"/>
  <c r="AC954" i="70" s="1"/>
  <c r="Y9" i="64"/>
  <c r="Z954" i="70" s="1"/>
  <c r="Y962" i="70"/>
  <c r="Y17" i="64"/>
  <c r="Z962" i="70" s="1"/>
  <c r="AB17" i="64"/>
  <c r="AC962" i="70" s="1"/>
  <c r="AA23" i="64"/>
  <c r="AB967" i="70" s="1"/>
  <c r="AA967" i="70"/>
  <c r="T23" i="63"/>
  <c r="Q917" i="70"/>
  <c r="T32" i="63"/>
  <c r="Q926" i="70"/>
  <c r="T28" i="63"/>
  <c r="Q922" i="70"/>
  <c r="T27" i="63"/>
  <c r="Q921" i="70"/>
  <c r="T31" i="63"/>
  <c r="Q925" i="70"/>
  <c r="T30" i="63"/>
  <c r="Q924" i="70"/>
  <c r="T49" i="63"/>
  <c r="Q943" i="70"/>
  <c r="T52" i="63"/>
  <c r="Q946" i="70"/>
  <c r="T5" i="63"/>
  <c r="Q899" i="70"/>
  <c r="T46" i="63"/>
  <c r="Q940" i="70"/>
  <c r="T53" i="63"/>
  <c r="Q947" i="70"/>
  <c r="T11" i="63"/>
  <c r="Q905" i="70"/>
  <c r="T29" i="63"/>
  <c r="Q923" i="70"/>
  <c r="T26" i="63"/>
  <c r="Q920" i="70"/>
  <c r="T9" i="63"/>
  <c r="Q903" i="70"/>
  <c r="T44" i="63"/>
  <c r="Q938" i="70"/>
  <c r="T34" i="63"/>
  <c r="Q928" i="70"/>
  <c r="T25" i="63"/>
  <c r="Q919" i="70"/>
  <c r="T18" i="63"/>
  <c r="Q912" i="70"/>
  <c r="T35" i="63"/>
  <c r="Q929" i="70"/>
  <c r="T36" i="63"/>
  <c r="Q930" i="70"/>
  <c r="T50" i="63"/>
  <c r="Q944" i="70"/>
  <c r="T13" i="63"/>
  <c r="Q907" i="70"/>
  <c r="T12" i="63"/>
  <c r="Q906" i="70"/>
  <c r="T51" i="63"/>
  <c r="Q945" i="70"/>
  <c r="T24" i="63"/>
  <c r="Q918" i="70"/>
  <c r="T47" i="63"/>
  <c r="Q941" i="70"/>
  <c r="T8" i="63"/>
  <c r="Q902" i="70"/>
  <c r="T45" i="63"/>
  <c r="Q939" i="70"/>
  <c r="T40" i="63"/>
  <c r="Q934" i="70"/>
  <c r="T6" i="63"/>
  <c r="Q900" i="70"/>
  <c r="T42" i="63"/>
  <c r="Q936" i="70"/>
  <c r="T14" i="63"/>
  <c r="Q908" i="70"/>
  <c r="T7" i="63"/>
  <c r="Q901" i="70"/>
  <c r="T37" i="63"/>
  <c r="Q931" i="70"/>
  <c r="T38" i="63"/>
  <c r="Q932" i="70"/>
  <c r="T48" i="63"/>
  <c r="Q942" i="70"/>
  <c r="T55" i="63"/>
  <c r="Q949" i="70"/>
  <c r="T41" i="63"/>
  <c r="Q935" i="70"/>
  <c r="T20" i="63"/>
  <c r="Q914" i="70"/>
  <c r="T17" i="63"/>
  <c r="Q911" i="70"/>
  <c r="T19" i="63"/>
  <c r="Q913" i="70"/>
  <c r="T33" i="63"/>
  <c r="Q927" i="70"/>
  <c r="T39" i="63"/>
  <c r="Q933" i="70"/>
  <c r="T54" i="63"/>
  <c r="Q948" i="70"/>
  <c r="T15" i="63"/>
  <c r="Q909" i="70"/>
  <c r="T21" i="63"/>
  <c r="Q915" i="70"/>
  <c r="T43" i="63"/>
  <c r="Q937" i="70"/>
  <c r="T10" i="63"/>
  <c r="Q904" i="70"/>
  <c r="T16" i="63"/>
  <c r="Q910" i="70"/>
  <c r="T22" i="63"/>
  <c r="Q916" i="70"/>
  <c r="Y1" i="64" l="1"/>
  <c r="Z950" i="70"/>
  <c r="V21" i="63"/>
  <c r="U915" i="70"/>
  <c r="V39" i="63"/>
  <c r="U933" i="70"/>
  <c r="V17" i="63"/>
  <c r="U911" i="70"/>
  <c r="V48" i="63"/>
  <c r="U942" i="70"/>
  <c r="V14" i="63"/>
  <c r="U908" i="70"/>
  <c r="V8" i="63"/>
  <c r="U902" i="70"/>
  <c r="V12" i="63"/>
  <c r="U906" i="70"/>
  <c r="V36" i="63"/>
  <c r="U930" i="70"/>
  <c r="V25" i="63"/>
  <c r="U919" i="70"/>
  <c r="V52" i="63"/>
  <c r="U946" i="70"/>
  <c r="V27" i="63"/>
  <c r="U921" i="70"/>
  <c r="V16" i="63"/>
  <c r="U910" i="70"/>
  <c r="V33" i="63"/>
  <c r="U927" i="70"/>
  <c r="V20" i="63"/>
  <c r="U914" i="70"/>
  <c r="V38" i="63"/>
  <c r="U932" i="70"/>
  <c r="V42" i="63"/>
  <c r="U936" i="70"/>
  <c r="V47" i="63"/>
  <c r="U941" i="70"/>
  <c r="V35" i="63"/>
  <c r="U929" i="70"/>
  <c r="V34" i="63"/>
  <c r="U928" i="70"/>
  <c r="V26" i="63"/>
  <c r="U920" i="70"/>
  <c r="V53" i="63"/>
  <c r="U947" i="70"/>
  <c r="V31" i="63"/>
  <c r="U925" i="70"/>
  <c r="V28" i="63"/>
  <c r="U922" i="70"/>
  <c r="V10" i="63"/>
  <c r="U904" i="70"/>
  <c r="V15" i="63"/>
  <c r="U909" i="70"/>
  <c r="V41" i="63"/>
  <c r="U935" i="70"/>
  <c r="V37" i="63"/>
  <c r="U931" i="70"/>
  <c r="V6" i="63"/>
  <c r="U900" i="70"/>
  <c r="V45" i="63"/>
  <c r="U939" i="70"/>
  <c r="V24" i="63"/>
  <c r="U918" i="70"/>
  <c r="V13" i="63"/>
  <c r="U907" i="70"/>
  <c r="V18" i="63"/>
  <c r="U912" i="70"/>
  <c r="V44" i="63"/>
  <c r="U938" i="70"/>
  <c r="V29" i="63"/>
  <c r="U923" i="70"/>
  <c r="V46" i="63"/>
  <c r="U940" i="70"/>
  <c r="V49" i="63"/>
  <c r="U943" i="70"/>
  <c r="V32" i="63"/>
  <c r="U926" i="70"/>
  <c r="V22" i="63"/>
  <c r="U916" i="70"/>
  <c r="V43" i="63"/>
  <c r="U937" i="70"/>
  <c r="V54" i="63"/>
  <c r="U948" i="70"/>
  <c r="V19" i="63"/>
  <c r="U913" i="70"/>
  <c r="V55" i="63"/>
  <c r="U949" i="70"/>
  <c r="V7" i="63"/>
  <c r="U901" i="70"/>
  <c r="V40" i="63"/>
  <c r="U934" i="70"/>
  <c r="V51" i="63"/>
  <c r="U945" i="70"/>
  <c r="V50" i="63"/>
  <c r="U944" i="70"/>
  <c r="V9" i="63"/>
  <c r="U903" i="70"/>
  <c r="V11" i="63"/>
  <c r="U905" i="70"/>
  <c r="V5" i="63"/>
  <c r="U899" i="70"/>
  <c r="V30" i="63"/>
  <c r="U924" i="70"/>
  <c r="V23" i="63"/>
  <c r="U917" i="70"/>
  <c r="W8" i="63" l="1"/>
  <c r="W902" i="70"/>
  <c r="AE902" i="70" s="1"/>
  <c r="W19" i="63"/>
  <c r="W913" i="70"/>
  <c r="AE913" i="70" s="1"/>
  <c r="W41" i="63"/>
  <c r="W935" i="70"/>
  <c r="AE935" i="70" s="1"/>
  <c r="W20" i="63"/>
  <c r="W914" i="70"/>
  <c r="AE914" i="70" s="1"/>
  <c r="W34" i="63"/>
  <c r="W928" i="70"/>
  <c r="AE928" i="70" s="1"/>
  <c r="W39" i="63"/>
  <c r="W933" i="70"/>
  <c r="AE933" i="70" s="1"/>
  <c r="W32" i="63"/>
  <c r="W926" i="70"/>
  <c r="AE926" i="70" s="1"/>
  <c r="W26" i="63"/>
  <c r="W920" i="70"/>
  <c r="AE920" i="70" s="1"/>
  <c r="W45" i="63"/>
  <c r="W939" i="70"/>
  <c r="AE939" i="70" s="1"/>
  <c r="W33" i="63"/>
  <c r="W927" i="70"/>
  <c r="AE927" i="70" s="1"/>
  <c r="W29" i="63"/>
  <c r="W923" i="70"/>
  <c r="AE923" i="70" s="1"/>
  <c r="W17" i="63"/>
  <c r="W911" i="70"/>
  <c r="AE911" i="70" s="1"/>
  <c r="W30" i="63"/>
  <c r="W924" i="70"/>
  <c r="AE924" i="70" s="1"/>
  <c r="W54" i="63"/>
  <c r="W948" i="70"/>
  <c r="AE948" i="70" s="1"/>
  <c r="W31" i="63"/>
  <c r="W925" i="70"/>
  <c r="AE925" i="70" s="1"/>
  <c r="W7" i="63"/>
  <c r="W901" i="70"/>
  <c r="AE901" i="70" s="1"/>
  <c r="W18" i="63"/>
  <c r="W912" i="70"/>
  <c r="AE912" i="70" s="1"/>
  <c r="W15" i="63"/>
  <c r="W909" i="70"/>
  <c r="AE909" i="70" s="1"/>
  <c r="W35" i="63"/>
  <c r="W929" i="70"/>
  <c r="AE929" i="70" s="1"/>
  <c r="W42" i="63"/>
  <c r="W936" i="70"/>
  <c r="AE936" i="70" s="1"/>
  <c r="W52" i="63"/>
  <c r="W946" i="70"/>
  <c r="AE946" i="70" s="1"/>
  <c r="W36" i="63"/>
  <c r="W930" i="70"/>
  <c r="AE930" i="70" s="1"/>
  <c r="W14" i="63"/>
  <c r="W908" i="70"/>
  <c r="AE908" i="70" s="1"/>
  <c r="W21" i="63"/>
  <c r="W915" i="70"/>
  <c r="AE915" i="70" s="1"/>
  <c r="W9" i="63"/>
  <c r="W903" i="70"/>
  <c r="AE903" i="70" s="1"/>
  <c r="W28" i="63"/>
  <c r="W922" i="70"/>
  <c r="AE922" i="70" s="1"/>
  <c r="W27" i="63"/>
  <c r="W921" i="70"/>
  <c r="AE921" i="70" s="1"/>
  <c r="W44" i="63"/>
  <c r="W938" i="70"/>
  <c r="AE938" i="70" s="1"/>
  <c r="W49" i="63"/>
  <c r="W943" i="70"/>
  <c r="AE943" i="70" s="1"/>
  <c r="W24" i="63"/>
  <c r="W918" i="70"/>
  <c r="AE918" i="70" s="1"/>
  <c r="W47" i="63"/>
  <c r="W941" i="70"/>
  <c r="AE941" i="70" s="1"/>
  <c r="W40" i="63"/>
  <c r="W934" i="70"/>
  <c r="AE934" i="70" s="1"/>
  <c r="W25" i="63"/>
  <c r="W919" i="70"/>
  <c r="AE919" i="70" s="1"/>
  <c r="W5" i="63"/>
  <c r="W899" i="70"/>
  <c r="AE899" i="70" s="1"/>
  <c r="W50" i="63"/>
  <c r="W944" i="70"/>
  <c r="AE944" i="70" s="1"/>
  <c r="W43" i="63"/>
  <c r="W937" i="70"/>
  <c r="AE937" i="70" s="1"/>
  <c r="W6" i="63"/>
  <c r="W900" i="70"/>
  <c r="AE900" i="70" s="1"/>
  <c r="W23" i="63"/>
  <c r="W917" i="70"/>
  <c r="AE917" i="70" s="1"/>
  <c r="W11" i="63"/>
  <c r="W905" i="70"/>
  <c r="AE905" i="70" s="1"/>
  <c r="W51" i="63"/>
  <c r="W945" i="70"/>
  <c r="AE945" i="70" s="1"/>
  <c r="W55" i="63"/>
  <c r="W949" i="70"/>
  <c r="AE949" i="70" s="1"/>
  <c r="W22" i="63"/>
  <c r="W916" i="70"/>
  <c r="AE916" i="70" s="1"/>
  <c r="W46" i="63"/>
  <c r="W940" i="70"/>
  <c r="AE940" i="70" s="1"/>
  <c r="W13" i="63"/>
  <c r="W907" i="70"/>
  <c r="AE907" i="70" s="1"/>
  <c r="W37" i="63"/>
  <c r="W931" i="70"/>
  <c r="AE931" i="70" s="1"/>
  <c r="W10" i="63"/>
  <c r="W904" i="70"/>
  <c r="AE904" i="70" s="1"/>
  <c r="W53" i="63"/>
  <c r="W947" i="70"/>
  <c r="AE947" i="70" s="1"/>
  <c r="W38" i="63"/>
  <c r="W932" i="70"/>
  <c r="AE932" i="70" s="1"/>
  <c r="W16" i="63"/>
  <c r="W910" i="70"/>
  <c r="AE910" i="70" s="1"/>
  <c r="W12" i="63"/>
  <c r="W906" i="70"/>
  <c r="AE906" i="70" s="1"/>
  <c r="W48" i="63"/>
  <c r="W942" i="70"/>
  <c r="AE942" i="70" s="1"/>
  <c r="F1" i="62"/>
  <c r="N6" i="62" s="1"/>
  <c r="G1" i="62"/>
  <c r="H1" i="62"/>
  <c r="I1" i="62"/>
  <c r="M1" i="62"/>
  <c r="U1" i="62"/>
  <c r="K840" i="70"/>
  <c r="L5" i="62"/>
  <c r="Q5" i="62"/>
  <c r="R840" i="70" s="1"/>
  <c r="R5" i="62"/>
  <c r="S840" i="70" s="1"/>
  <c r="S5" i="62"/>
  <c r="T840" i="70" s="1"/>
  <c r="K841" i="70"/>
  <c r="L6" i="62"/>
  <c r="M841" i="70" s="1"/>
  <c r="Q6" i="62"/>
  <c r="R841" i="70" s="1"/>
  <c r="R6" i="62"/>
  <c r="S841" i="70" s="1"/>
  <c r="S6" i="62"/>
  <c r="T841" i="70" s="1"/>
  <c r="K842" i="70"/>
  <c r="L7" i="62"/>
  <c r="Q7" i="62"/>
  <c r="R842" i="70" s="1"/>
  <c r="R7" i="62"/>
  <c r="S842" i="70" s="1"/>
  <c r="S7" i="62"/>
  <c r="T842" i="70" s="1"/>
  <c r="K843" i="70"/>
  <c r="L8" i="62"/>
  <c r="N8" i="62"/>
  <c r="O843" i="70" s="1"/>
  <c r="Q8" i="62"/>
  <c r="R843" i="70" s="1"/>
  <c r="R8" i="62"/>
  <c r="S843" i="70" s="1"/>
  <c r="S8" i="62"/>
  <c r="T843" i="70" s="1"/>
  <c r="K844" i="70"/>
  <c r="L9" i="62"/>
  <c r="Q9" i="62"/>
  <c r="R844" i="70" s="1"/>
  <c r="R9" i="62"/>
  <c r="S844" i="70" s="1"/>
  <c r="S9" i="62"/>
  <c r="T844" i="70" s="1"/>
  <c r="K845" i="70"/>
  <c r="L10" i="62"/>
  <c r="M845" i="70" s="1"/>
  <c r="N10" i="62"/>
  <c r="O845" i="70" s="1"/>
  <c r="Q10" i="62"/>
  <c r="R845" i="70" s="1"/>
  <c r="R10" i="62"/>
  <c r="S845" i="70" s="1"/>
  <c r="S10" i="62"/>
  <c r="T845" i="70" s="1"/>
  <c r="K846" i="70"/>
  <c r="L11" i="62"/>
  <c r="M846" i="70" s="1"/>
  <c r="N11" i="62"/>
  <c r="O846" i="70" s="1"/>
  <c r="Q11" i="62"/>
  <c r="R846" i="70" s="1"/>
  <c r="R11" i="62"/>
  <c r="S846" i="70" s="1"/>
  <c r="S11" i="62"/>
  <c r="T846" i="70" s="1"/>
  <c r="K847" i="70"/>
  <c r="L12" i="62"/>
  <c r="N12" i="62"/>
  <c r="O847" i="70" s="1"/>
  <c r="Q12" i="62"/>
  <c r="R847" i="70" s="1"/>
  <c r="R12" i="62"/>
  <c r="S847" i="70" s="1"/>
  <c r="S12" i="62"/>
  <c r="T847" i="70" s="1"/>
  <c r="AG12" i="62"/>
  <c r="K848" i="70"/>
  <c r="L13" i="62"/>
  <c r="N13" i="62"/>
  <c r="O848" i="70" s="1"/>
  <c r="Q13" i="62"/>
  <c r="R848" i="70" s="1"/>
  <c r="R13" i="62"/>
  <c r="S848" i="70" s="1"/>
  <c r="S13" i="62"/>
  <c r="T848" i="70" s="1"/>
  <c r="K849" i="70"/>
  <c r="L14" i="62"/>
  <c r="Q14" i="62"/>
  <c r="R849" i="70" s="1"/>
  <c r="R14" i="62"/>
  <c r="S849" i="70" s="1"/>
  <c r="S14" i="62"/>
  <c r="T849" i="70" s="1"/>
  <c r="K850" i="70"/>
  <c r="L15" i="62"/>
  <c r="Q15" i="62"/>
  <c r="R850" i="70" s="1"/>
  <c r="R15" i="62"/>
  <c r="S850" i="70" s="1"/>
  <c r="S15" i="62"/>
  <c r="T850" i="70" s="1"/>
  <c r="K851" i="70"/>
  <c r="L16" i="62"/>
  <c r="N16" i="62"/>
  <c r="O851" i="70" s="1"/>
  <c r="Q16" i="62"/>
  <c r="R851" i="70" s="1"/>
  <c r="R16" i="62"/>
  <c r="S851" i="70" s="1"/>
  <c r="S16" i="62"/>
  <c r="T851" i="70" s="1"/>
  <c r="K852" i="70"/>
  <c r="L17" i="62"/>
  <c r="N17" i="62"/>
  <c r="O852" i="70" s="1"/>
  <c r="Q17" i="62"/>
  <c r="R852" i="70" s="1"/>
  <c r="R17" i="62"/>
  <c r="S852" i="70" s="1"/>
  <c r="S17" i="62"/>
  <c r="T852" i="70" s="1"/>
  <c r="K853" i="70"/>
  <c r="L18" i="62"/>
  <c r="N18" i="62"/>
  <c r="O853" i="70" s="1"/>
  <c r="Q18" i="62"/>
  <c r="R853" i="70" s="1"/>
  <c r="R18" i="62"/>
  <c r="S853" i="70" s="1"/>
  <c r="S18" i="62"/>
  <c r="T853" i="70" s="1"/>
  <c r="K854" i="70"/>
  <c r="L19" i="62"/>
  <c r="N19" i="62"/>
  <c r="O854" i="70" s="1"/>
  <c r="Q19" i="62"/>
  <c r="R854" i="70" s="1"/>
  <c r="R19" i="62"/>
  <c r="S854" i="70" s="1"/>
  <c r="S19" i="62"/>
  <c r="T854" i="70" s="1"/>
  <c r="K855" i="70"/>
  <c r="L20" i="62"/>
  <c r="M855" i="70" s="1"/>
  <c r="N20" i="62"/>
  <c r="O855" i="70" s="1"/>
  <c r="Q20" i="62"/>
  <c r="R855" i="70" s="1"/>
  <c r="R20" i="62"/>
  <c r="S855" i="70" s="1"/>
  <c r="S20" i="62"/>
  <c r="T855" i="70" s="1"/>
  <c r="K856" i="70"/>
  <c r="L21" i="62"/>
  <c r="N21" i="62"/>
  <c r="O856" i="70" s="1"/>
  <c r="Q21" i="62"/>
  <c r="R856" i="70" s="1"/>
  <c r="R21" i="62"/>
  <c r="S856" i="70" s="1"/>
  <c r="S21" i="62"/>
  <c r="T856" i="70" s="1"/>
  <c r="K857" i="70"/>
  <c r="L22" i="62"/>
  <c r="M857" i="70" s="1"/>
  <c r="N22" i="62"/>
  <c r="O857" i="70" s="1"/>
  <c r="Q22" i="62"/>
  <c r="R857" i="70" s="1"/>
  <c r="R22" i="62"/>
  <c r="S857" i="70" s="1"/>
  <c r="S22" i="62"/>
  <c r="T857" i="70" s="1"/>
  <c r="K858" i="70"/>
  <c r="L23" i="62"/>
  <c r="N23" i="62"/>
  <c r="O858" i="70" s="1"/>
  <c r="Q23" i="62"/>
  <c r="R858" i="70" s="1"/>
  <c r="R23" i="62"/>
  <c r="S858" i="70" s="1"/>
  <c r="S23" i="62"/>
  <c r="T858" i="70" s="1"/>
  <c r="K859" i="70"/>
  <c r="L24" i="62"/>
  <c r="M859" i="70" s="1"/>
  <c r="N24" i="62"/>
  <c r="O859" i="70" s="1"/>
  <c r="Q24" i="62"/>
  <c r="R859" i="70" s="1"/>
  <c r="R24" i="62"/>
  <c r="S859" i="70" s="1"/>
  <c r="S24" i="62"/>
  <c r="T859" i="70" s="1"/>
  <c r="K860" i="70"/>
  <c r="L25" i="62"/>
  <c r="N25" i="62"/>
  <c r="O860" i="70" s="1"/>
  <c r="Q25" i="62"/>
  <c r="R860" i="70" s="1"/>
  <c r="R25" i="62"/>
  <c r="S860" i="70" s="1"/>
  <c r="S25" i="62"/>
  <c r="T860" i="70" s="1"/>
  <c r="K861" i="70"/>
  <c r="L26" i="62"/>
  <c r="N26" i="62"/>
  <c r="O861" i="70" s="1"/>
  <c r="Q26" i="62"/>
  <c r="R861" i="70" s="1"/>
  <c r="R26" i="62"/>
  <c r="S861" i="70" s="1"/>
  <c r="S26" i="62"/>
  <c r="T861" i="70" s="1"/>
  <c r="K862" i="70"/>
  <c r="L27" i="62"/>
  <c r="N27" i="62"/>
  <c r="O862" i="70" s="1"/>
  <c r="Q27" i="62"/>
  <c r="R862" i="70" s="1"/>
  <c r="R27" i="62"/>
  <c r="S862" i="70" s="1"/>
  <c r="S27" i="62"/>
  <c r="T862" i="70" s="1"/>
  <c r="K863" i="70"/>
  <c r="L28" i="62"/>
  <c r="M863" i="70" s="1"/>
  <c r="N28" i="62"/>
  <c r="O863" i="70" s="1"/>
  <c r="Q28" i="62"/>
  <c r="R863" i="70" s="1"/>
  <c r="R28" i="62"/>
  <c r="S863" i="70" s="1"/>
  <c r="S28" i="62"/>
  <c r="T863" i="70" s="1"/>
  <c r="K864" i="70"/>
  <c r="L29" i="62"/>
  <c r="N29" i="62"/>
  <c r="O864" i="70" s="1"/>
  <c r="Q29" i="62"/>
  <c r="R864" i="70" s="1"/>
  <c r="R29" i="62"/>
  <c r="S864" i="70" s="1"/>
  <c r="S29" i="62"/>
  <c r="T864" i="70" s="1"/>
  <c r="K865" i="70"/>
  <c r="L30" i="62"/>
  <c r="N30" i="62"/>
  <c r="O865" i="70" s="1"/>
  <c r="Q30" i="62"/>
  <c r="R865" i="70" s="1"/>
  <c r="R30" i="62"/>
  <c r="S865" i="70" s="1"/>
  <c r="S30" i="62"/>
  <c r="T865" i="70" s="1"/>
  <c r="K866" i="70"/>
  <c r="L31" i="62"/>
  <c r="N31" i="62"/>
  <c r="O866" i="70" s="1"/>
  <c r="Q31" i="62"/>
  <c r="R866" i="70" s="1"/>
  <c r="R31" i="62"/>
  <c r="S866" i="70" s="1"/>
  <c r="S31" i="62"/>
  <c r="T866" i="70" s="1"/>
  <c r="K867" i="70"/>
  <c r="L32" i="62"/>
  <c r="N32" i="62"/>
  <c r="O867" i="70" s="1"/>
  <c r="Q32" i="62"/>
  <c r="R867" i="70" s="1"/>
  <c r="R32" i="62"/>
  <c r="S867" i="70" s="1"/>
  <c r="S32" i="62"/>
  <c r="T867" i="70" s="1"/>
  <c r="K868" i="70"/>
  <c r="L33" i="62"/>
  <c r="N33" i="62"/>
  <c r="O868" i="70" s="1"/>
  <c r="Q33" i="62"/>
  <c r="R868" i="70" s="1"/>
  <c r="R33" i="62"/>
  <c r="S868" i="70" s="1"/>
  <c r="S33" i="62"/>
  <c r="T868" i="70" s="1"/>
  <c r="K869" i="70"/>
  <c r="L34" i="62"/>
  <c r="N34" i="62"/>
  <c r="O869" i="70" s="1"/>
  <c r="Q34" i="62"/>
  <c r="R869" i="70" s="1"/>
  <c r="R34" i="62"/>
  <c r="S869" i="70" s="1"/>
  <c r="S34" i="62"/>
  <c r="T869" i="70" s="1"/>
  <c r="K870" i="70"/>
  <c r="L35" i="62"/>
  <c r="N35" i="62"/>
  <c r="O870" i="70" s="1"/>
  <c r="Q35" i="62"/>
  <c r="R870" i="70" s="1"/>
  <c r="R35" i="62"/>
  <c r="S870" i="70" s="1"/>
  <c r="S35" i="62"/>
  <c r="T870" i="70" s="1"/>
  <c r="K871" i="70"/>
  <c r="L36" i="62"/>
  <c r="M871" i="70" s="1"/>
  <c r="N36" i="62"/>
  <c r="O871" i="70" s="1"/>
  <c r="Q36" i="62"/>
  <c r="R871" i="70" s="1"/>
  <c r="R36" i="62"/>
  <c r="S871" i="70" s="1"/>
  <c r="S36" i="62"/>
  <c r="T871" i="70" s="1"/>
  <c r="K872" i="70"/>
  <c r="L37" i="62"/>
  <c r="M872" i="70" s="1"/>
  <c r="N37" i="62"/>
  <c r="O872" i="70" s="1"/>
  <c r="Q37" i="62"/>
  <c r="R872" i="70" s="1"/>
  <c r="R37" i="62"/>
  <c r="S872" i="70" s="1"/>
  <c r="S37" i="62"/>
  <c r="T872" i="70" s="1"/>
  <c r="K873" i="70"/>
  <c r="L38" i="62"/>
  <c r="N38" i="62"/>
  <c r="O873" i="70" s="1"/>
  <c r="Q38" i="62"/>
  <c r="R873" i="70" s="1"/>
  <c r="R38" i="62"/>
  <c r="S873" i="70" s="1"/>
  <c r="S38" i="62"/>
  <c r="T873" i="70" s="1"/>
  <c r="K874" i="70"/>
  <c r="L39" i="62"/>
  <c r="N39" i="62"/>
  <c r="O874" i="70" s="1"/>
  <c r="Q39" i="62"/>
  <c r="R874" i="70" s="1"/>
  <c r="R39" i="62"/>
  <c r="S874" i="70" s="1"/>
  <c r="S39" i="62"/>
  <c r="T874" i="70" s="1"/>
  <c r="K875" i="70"/>
  <c r="L40" i="62"/>
  <c r="M875" i="70" s="1"/>
  <c r="N40" i="62"/>
  <c r="O875" i="70" s="1"/>
  <c r="Q40" i="62"/>
  <c r="R875" i="70" s="1"/>
  <c r="R40" i="62"/>
  <c r="S875" i="70" s="1"/>
  <c r="S40" i="62"/>
  <c r="T875" i="70" s="1"/>
  <c r="K876" i="70"/>
  <c r="L41" i="62"/>
  <c r="N41" i="62"/>
  <c r="O876" i="70" s="1"/>
  <c r="Q41" i="62"/>
  <c r="R876" i="70" s="1"/>
  <c r="R41" i="62"/>
  <c r="S876" i="70" s="1"/>
  <c r="S41" i="62"/>
  <c r="T876" i="70" s="1"/>
  <c r="K877" i="70"/>
  <c r="L42" i="62"/>
  <c r="N42" i="62"/>
  <c r="O877" i="70" s="1"/>
  <c r="Q42" i="62"/>
  <c r="R877" i="70" s="1"/>
  <c r="R42" i="62"/>
  <c r="S877" i="70" s="1"/>
  <c r="S42" i="62"/>
  <c r="T877" i="70" s="1"/>
  <c r="K878" i="70"/>
  <c r="L43" i="62"/>
  <c r="N43" i="62"/>
  <c r="O878" i="70" s="1"/>
  <c r="Q43" i="62"/>
  <c r="R878" i="70" s="1"/>
  <c r="R43" i="62"/>
  <c r="S878" i="70" s="1"/>
  <c r="S43" i="62"/>
  <c r="T878" i="70" s="1"/>
  <c r="K879" i="70"/>
  <c r="L44" i="62"/>
  <c r="N44" i="62"/>
  <c r="O879" i="70" s="1"/>
  <c r="Q44" i="62"/>
  <c r="R879" i="70" s="1"/>
  <c r="R44" i="62"/>
  <c r="S879" i="70" s="1"/>
  <c r="S44" i="62"/>
  <c r="T879" i="70" s="1"/>
  <c r="K880" i="70"/>
  <c r="L45" i="62"/>
  <c r="N45" i="62"/>
  <c r="O880" i="70" s="1"/>
  <c r="Q45" i="62"/>
  <c r="R880" i="70" s="1"/>
  <c r="R45" i="62"/>
  <c r="S880" i="70" s="1"/>
  <c r="S45" i="62"/>
  <c r="T880" i="70" s="1"/>
  <c r="K881" i="70"/>
  <c r="L46" i="62"/>
  <c r="N46" i="62"/>
  <c r="O881" i="70" s="1"/>
  <c r="Q46" i="62"/>
  <c r="R881" i="70" s="1"/>
  <c r="R46" i="62"/>
  <c r="S881" i="70" s="1"/>
  <c r="S46" i="62"/>
  <c r="T881" i="70" s="1"/>
  <c r="K882" i="70"/>
  <c r="L47" i="62"/>
  <c r="N47" i="62"/>
  <c r="O882" i="70" s="1"/>
  <c r="Q47" i="62"/>
  <c r="R882" i="70" s="1"/>
  <c r="R47" i="62"/>
  <c r="S882" i="70" s="1"/>
  <c r="S47" i="62"/>
  <c r="T882" i="70" s="1"/>
  <c r="K883" i="70"/>
  <c r="L48" i="62"/>
  <c r="M883" i="70" s="1"/>
  <c r="N48" i="62"/>
  <c r="O883" i="70" s="1"/>
  <c r="Q48" i="62"/>
  <c r="R883" i="70" s="1"/>
  <c r="R48" i="62"/>
  <c r="S883" i="70" s="1"/>
  <c r="S48" i="62"/>
  <c r="T883" i="70" s="1"/>
  <c r="K884" i="70"/>
  <c r="L49" i="62"/>
  <c r="N49" i="62"/>
  <c r="O884" i="70" s="1"/>
  <c r="Q49" i="62"/>
  <c r="R884" i="70" s="1"/>
  <c r="R49" i="62"/>
  <c r="S884" i="70" s="1"/>
  <c r="S49" i="62"/>
  <c r="T884" i="70" s="1"/>
  <c r="K885" i="70"/>
  <c r="L50" i="62"/>
  <c r="M885" i="70" s="1"/>
  <c r="N50" i="62"/>
  <c r="O885" i="70" s="1"/>
  <c r="Q50" i="62"/>
  <c r="R885" i="70" s="1"/>
  <c r="R50" i="62"/>
  <c r="S885" i="70" s="1"/>
  <c r="S50" i="62"/>
  <c r="T885" i="70" s="1"/>
  <c r="K886" i="70"/>
  <c r="L51" i="62"/>
  <c r="M886" i="70" s="1"/>
  <c r="N51" i="62"/>
  <c r="O886" i="70" s="1"/>
  <c r="Q51" i="62"/>
  <c r="R886" i="70" s="1"/>
  <c r="R51" i="62"/>
  <c r="S886" i="70" s="1"/>
  <c r="S51" i="62"/>
  <c r="T886" i="70" s="1"/>
  <c r="K887" i="70"/>
  <c r="L52" i="62"/>
  <c r="N52" i="62"/>
  <c r="O887" i="70" s="1"/>
  <c r="Q52" i="62"/>
  <c r="R887" i="70" s="1"/>
  <c r="R52" i="62"/>
  <c r="S887" i="70" s="1"/>
  <c r="S52" i="62"/>
  <c r="T887" i="70" s="1"/>
  <c r="K888" i="70"/>
  <c r="K53" i="62"/>
  <c r="L888" i="70" s="1"/>
  <c r="L53" i="62"/>
  <c r="M888" i="70" s="1"/>
  <c r="N53" i="62"/>
  <c r="O888" i="70" s="1"/>
  <c r="Q53" i="62"/>
  <c r="R888" i="70" s="1"/>
  <c r="R53" i="62"/>
  <c r="S888" i="70" s="1"/>
  <c r="S53" i="62"/>
  <c r="T888" i="70" s="1"/>
  <c r="K889" i="70"/>
  <c r="L54" i="62"/>
  <c r="N54" i="62"/>
  <c r="O889" i="70" s="1"/>
  <c r="Q54" i="62"/>
  <c r="R889" i="70" s="1"/>
  <c r="R54" i="62"/>
  <c r="S889" i="70" s="1"/>
  <c r="S54" i="62"/>
  <c r="T889" i="70" s="1"/>
  <c r="K890" i="70"/>
  <c r="L55" i="62"/>
  <c r="M890" i="70" s="1"/>
  <c r="N55" i="62"/>
  <c r="O890" i="70" s="1"/>
  <c r="Q55" i="62"/>
  <c r="R890" i="70" s="1"/>
  <c r="R55" i="62"/>
  <c r="S890" i="70" s="1"/>
  <c r="S55" i="62"/>
  <c r="T890" i="70" s="1"/>
  <c r="K891" i="70"/>
  <c r="L56" i="62"/>
  <c r="N56" i="62"/>
  <c r="O891" i="70" s="1"/>
  <c r="Q56" i="62"/>
  <c r="R891" i="70" s="1"/>
  <c r="R56" i="62"/>
  <c r="S891" i="70" s="1"/>
  <c r="S56" i="62"/>
  <c r="T891" i="70" s="1"/>
  <c r="K892" i="70"/>
  <c r="L57" i="62"/>
  <c r="M892" i="70" s="1"/>
  <c r="N57" i="62"/>
  <c r="O892" i="70" s="1"/>
  <c r="Q57" i="62"/>
  <c r="R892" i="70" s="1"/>
  <c r="R57" i="62"/>
  <c r="S892" i="70" s="1"/>
  <c r="S57" i="62"/>
  <c r="T892" i="70" s="1"/>
  <c r="K893" i="70"/>
  <c r="L58" i="62"/>
  <c r="M893" i="70" s="1"/>
  <c r="N58" i="62"/>
  <c r="O893" i="70" s="1"/>
  <c r="Q58" i="62"/>
  <c r="R893" i="70" s="1"/>
  <c r="R58" i="62"/>
  <c r="S893" i="70" s="1"/>
  <c r="S58" i="62"/>
  <c r="T893" i="70" s="1"/>
  <c r="K894" i="70"/>
  <c r="L59" i="62"/>
  <c r="N59" i="62"/>
  <c r="O894" i="70" s="1"/>
  <c r="Q59" i="62"/>
  <c r="R894" i="70" s="1"/>
  <c r="R59" i="62"/>
  <c r="S894" i="70" s="1"/>
  <c r="S59" i="62"/>
  <c r="T894" i="70" s="1"/>
  <c r="K895" i="70"/>
  <c r="L60" i="62"/>
  <c r="M895" i="70" s="1"/>
  <c r="N60" i="62"/>
  <c r="O895" i="70" s="1"/>
  <c r="Q60" i="62"/>
  <c r="R895" i="70" s="1"/>
  <c r="R60" i="62"/>
  <c r="S895" i="70" s="1"/>
  <c r="S60" i="62"/>
  <c r="T895" i="70" s="1"/>
  <c r="K896" i="70"/>
  <c r="L61" i="62"/>
  <c r="N61" i="62"/>
  <c r="O896" i="70" s="1"/>
  <c r="Q61" i="62"/>
  <c r="R896" i="70" s="1"/>
  <c r="R61" i="62"/>
  <c r="S896" i="70" s="1"/>
  <c r="S61" i="62"/>
  <c r="T896" i="70" s="1"/>
  <c r="K897" i="70"/>
  <c r="L62" i="62"/>
  <c r="N62" i="62"/>
  <c r="O897" i="70" s="1"/>
  <c r="Q62" i="62"/>
  <c r="R897" i="70" s="1"/>
  <c r="R62" i="62"/>
  <c r="S897" i="70" s="1"/>
  <c r="S62" i="62"/>
  <c r="T897" i="70" s="1"/>
  <c r="K898" i="70"/>
  <c r="L63" i="62"/>
  <c r="M898" i="70" s="1"/>
  <c r="N63" i="62"/>
  <c r="O898" i="70" s="1"/>
  <c r="Q63" i="62"/>
  <c r="R898" i="70" s="1"/>
  <c r="R63" i="62"/>
  <c r="S898" i="70" s="1"/>
  <c r="S63" i="62"/>
  <c r="T898" i="70" s="1"/>
  <c r="K50" i="62" l="1"/>
  <c r="L885" i="70" s="1"/>
  <c r="N5" i="62"/>
  <c r="O840" i="70" s="1"/>
  <c r="N7" i="62"/>
  <c r="O842" i="70" s="1"/>
  <c r="N15" i="62"/>
  <c r="O850" i="70" s="1"/>
  <c r="N9" i="62"/>
  <c r="O844" i="70" s="1"/>
  <c r="N14" i="62"/>
  <c r="O849" i="70" s="1"/>
  <c r="K63" i="62"/>
  <c r="L898" i="70" s="1"/>
  <c r="K36" i="62"/>
  <c r="L871" i="70" s="1"/>
  <c r="K40" i="62"/>
  <c r="L875" i="70" s="1"/>
  <c r="K24" i="62"/>
  <c r="L859" i="70" s="1"/>
  <c r="K51" i="62"/>
  <c r="L886" i="70" s="1"/>
  <c r="K58" i="62"/>
  <c r="L893" i="70" s="1"/>
  <c r="X942" i="70"/>
  <c r="AD942" i="70" s="1"/>
  <c r="X48" i="63"/>
  <c r="Z48" i="63"/>
  <c r="X932" i="70"/>
  <c r="AD932" i="70" s="1"/>
  <c r="Z38" i="63"/>
  <c r="X38" i="63"/>
  <c r="X931" i="70"/>
  <c r="AD931" i="70" s="1"/>
  <c r="Z37" i="63"/>
  <c r="X37" i="63"/>
  <c r="X949" i="70"/>
  <c r="AD949" i="70" s="1"/>
  <c r="X55" i="63"/>
  <c r="Z55" i="63"/>
  <c r="X944" i="70"/>
  <c r="AD944" i="70" s="1"/>
  <c r="Z50" i="63"/>
  <c r="X50" i="63"/>
  <c r="X934" i="70"/>
  <c r="AD934" i="70" s="1"/>
  <c r="Z40" i="63"/>
  <c r="X40" i="63"/>
  <c r="X943" i="70"/>
  <c r="AD943" i="70" s="1"/>
  <c r="X49" i="63"/>
  <c r="Z49" i="63"/>
  <c r="X922" i="70"/>
  <c r="AD922" i="70" s="1"/>
  <c r="Z28" i="63"/>
  <c r="X28" i="63"/>
  <c r="X930" i="70"/>
  <c r="AD930" i="70" s="1"/>
  <c r="Z36" i="63"/>
  <c r="X36" i="63"/>
  <c r="X909" i="70"/>
  <c r="AD909" i="70" s="1"/>
  <c r="X15" i="63"/>
  <c r="Z15" i="63"/>
  <c r="X925" i="70"/>
  <c r="AD925" i="70" s="1"/>
  <c r="Z31" i="63"/>
  <c r="X31" i="63"/>
  <c r="X923" i="70"/>
  <c r="AD923" i="70" s="1"/>
  <c r="Z29" i="63"/>
  <c r="X29" i="63"/>
  <c r="X935" i="70"/>
  <c r="AD935" i="70" s="1"/>
  <c r="Z41" i="63"/>
  <c r="X41" i="63"/>
  <c r="X906" i="70"/>
  <c r="AD906" i="70" s="1"/>
  <c r="Z12" i="63"/>
  <c r="X12" i="63"/>
  <c r="X907" i="70"/>
  <c r="AD907" i="70" s="1"/>
  <c r="Z13" i="63"/>
  <c r="X13" i="63"/>
  <c r="X945" i="70"/>
  <c r="AD945" i="70" s="1"/>
  <c r="X51" i="63"/>
  <c r="Z51" i="63"/>
  <c r="X899" i="70"/>
  <c r="AD899" i="70" s="1"/>
  <c r="X5" i="63"/>
  <c r="Z5" i="63"/>
  <c r="W1" i="63"/>
  <c r="X941" i="70"/>
  <c r="AD941" i="70" s="1"/>
  <c r="X47" i="63"/>
  <c r="Z47" i="63"/>
  <c r="X903" i="70"/>
  <c r="AD903" i="70" s="1"/>
  <c r="Z9" i="63"/>
  <c r="X9" i="63"/>
  <c r="X946" i="70"/>
  <c r="AD946" i="70" s="1"/>
  <c r="Z52" i="63"/>
  <c r="X52" i="63"/>
  <c r="X912" i="70"/>
  <c r="AD912" i="70" s="1"/>
  <c r="Z18" i="63"/>
  <c r="X18" i="63"/>
  <c r="X948" i="70"/>
  <c r="AD948" i="70" s="1"/>
  <c r="X54" i="63"/>
  <c r="Z54" i="63"/>
  <c r="X927" i="70"/>
  <c r="AD927" i="70" s="1"/>
  <c r="Z33" i="63"/>
  <c r="X33" i="63"/>
  <c r="X920" i="70"/>
  <c r="AD920" i="70" s="1"/>
  <c r="Z26" i="63"/>
  <c r="X26" i="63"/>
  <c r="X928" i="70"/>
  <c r="AD928" i="70" s="1"/>
  <c r="Z34" i="63"/>
  <c r="X34" i="63"/>
  <c r="X913" i="70"/>
  <c r="AD913" i="70" s="1"/>
  <c r="X19" i="63"/>
  <c r="Z19" i="63"/>
  <c r="X947" i="70"/>
  <c r="AD947" i="70" s="1"/>
  <c r="X53" i="63"/>
  <c r="Z53" i="63"/>
  <c r="X940" i="70"/>
  <c r="AD940" i="70" s="1"/>
  <c r="Z46" i="63"/>
  <c r="X46" i="63"/>
  <c r="X905" i="70"/>
  <c r="AD905" i="70" s="1"/>
  <c r="Z11" i="63"/>
  <c r="X11" i="63"/>
  <c r="X900" i="70"/>
  <c r="AD900" i="70" s="1"/>
  <c r="Z6" i="63"/>
  <c r="X6" i="63"/>
  <c r="X919" i="70"/>
  <c r="AD919" i="70" s="1"/>
  <c r="Z25" i="63"/>
  <c r="X25" i="63"/>
  <c r="X918" i="70"/>
  <c r="AD918" i="70" s="1"/>
  <c r="Z24" i="63"/>
  <c r="X24" i="63"/>
  <c r="X938" i="70"/>
  <c r="AD938" i="70" s="1"/>
  <c r="X44" i="63"/>
  <c r="Z44" i="63"/>
  <c r="X915" i="70"/>
  <c r="AD915" i="70" s="1"/>
  <c r="X21" i="63"/>
  <c r="Z21" i="63"/>
  <c r="X936" i="70"/>
  <c r="AD936" i="70" s="1"/>
  <c r="Z42" i="63"/>
  <c r="X42" i="63"/>
  <c r="X901" i="70"/>
  <c r="AD901" i="70" s="1"/>
  <c r="X7" i="63"/>
  <c r="Z7" i="63"/>
  <c r="X924" i="70"/>
  <c r="AD924" i="70" s="1"/>
  <c r="X30" i="63"/>
  <c r="Z30" i="63"/>
  <c r="X939" i="70"/>
  <c r="AD939" i="70" s="1"/>
  <c r="Z45" i="63"/>
  <c r="X45" i="63"/>
  <c r="X926" i="70"/>
  <c r="AD926" i="70" s="1"/>
  <c r="Z32" i="63"/>
  <c r="X32" i="63"/>
  <c r="X902" i="70"/>
  <c r="AD902" i="70" s="1"/>
  <c r="X8" i="63"/>
  <c r="Z8" i="63"/>
  <c r="X910" i="70"/>
  <c r="AD910" i="70" s="1"/>
  <c r="Z16" i="63"/>
  <c r="X16" i="63"/>
  <c r="X904" i="70"/>
  <c r="AD904" i="70" s="1"/>
  <c r="Z10" i="63"/>
  <c r="X10" i="63"/>
  <c r="X916" i="70"/>
  <c r="AD916" i="70" s="1"/>
  <c r="X22" i="63"/>
  <c r="Z22" i="63"/>
  <c r="X917" i="70"/>
  <c r="AD917" i="70" s="1"/>
  <c r="X23" i="63"/>
  <c r="Z23" i="63"/>
  <c r="X937" i="70"/>
  <c r="AD937" i="70" s="1"/>
  <c r="X43" i="63"/>
  <c r="Z43" i="63"/>
  <c r="X921" i="70"/>
  <c r="AD921" i="70" s="1"/>
  <c r="X27" i="63"/>
  <c r="Z27" i="63"/>
  <c r="X908" i="70"/>
  <c r="AD908" i="70" s="1"/>
  <c r="Z14" i="63"/>
  <c r="X14" i="63"/>
  <c r="X929" i="70"/>
  <c r="AD929" i="70" s="1"/>
  <c r="X35" i="63"/>
  <c r="Z35" i="63"/>
  <c r="X911" i="70"/>
  <c r="AD911" i="70" s="1"/>
  <c r="X17" i="63"/>
  <c r="Z17" i="63"/>
  <c r="X933" i="70"/>
  <c r="AD933" i="70" s="1"/>
  <c r="X39" i="63"/>
  <c r="Z39" i="63"/>
  <c r="X914" i="70"/>
  <c r="AD914" i="70" s="1"/>
  <c r="Z20" i="63"/>
  <c r="X20" i="63"/>
  <c r="K62" i="62"/>
  <c r="L897" i="70" s="1"/>
  <c r="M897" i="70"/>
  <c r="K57" i="62"/>
  <c r="L892" i="70" s="1"/>
  <c r="K52" i="62"/>
  <c r="L887" i="70" s="1"/>
  <c r="M887" i="70"/>
  <c r="K38" i="62"/>
  <c r="L873" i="70" s="1"/>
  <c r="M873" i="70"/>
  <c r="K33" i="62"/>
  <c r="L868" i="70" s="1"/>
  <c r="M868" i="70"/>
  <c r="K29" i="62"/>
  <c r="L864" i="70" s="1"/>
  <c r="M864" i="70"/>
  <c r="K19" i="62"/>
  <c r="L854" i="70" s="1"/>
  <c r="M854" i="70"/>
  <c r="K15" i="62"/>
  <c r="L850" i="70" s="1"/>
  <c r="M850" i="70"/>
  <c r="O841" i="70"/>
  <c r="K5" i="62"/>
  <c r="L840" i="70" s="1"/>
  <c r="M840" i="70"/>
  <c r="K42" i="62"/>
  <c r="L877" i="70" s="1"/>
  <c r="M877" i="70"/>
  <c r="K47" i="62"/>
  <c r="L882" i="70" s="1"/>
  <c r="M882" i="70"/>
  <c r="K43" i="62"/>
  <c r="L878" i="70" s="1"/>
  <c r="M878" i="70"/>
  <c r="K25" i="62"/>
  <c r="L860" i="70" s="1"/>
  <c r="M860" i="70"/>
  <c r="K10" i="62"/>
  <c r="L845" i="70" s="1"/>
  <c r="K59" i="62"/>
  <c r="L894" i="70" s="1"/>
  <c r="M894" i="70"/>
  <c r="K39" i="62"/>
  <c r="L874" i="70" s="1"/>
  <c r="M874" i="70"/>
  <c r="K34" i="62"/>
  <c r="L869" i="70" s="1"/>
  <c r="M869" i="70"/>
  <c r="K30" i="62"/>
  <c r="L865" i="70" s="1"/>
  <c r="M865" i="70"/>
  <c r="K20" i="62"/>
  <c r="L855" i="70" s="1"/>
  <c r="K16" i="62"/>
  <c r="L851" i="70" s="1"/>
  <c r="M851" i="70"/>
  <c r="K11" i="62"/>
  <c r="L846" i="70" s="1"/>
  <c r="K6" i="62"/>
  <c r="L841" i="70" s="1"/>
  <c r="K46" i="62"/>
  <c r="L881" i="70" s="1"/>
  <c r="M881" i="70"/>
  <c r="K54" i="62"/>
  <c r="L889" i="70" s="1"/>
  <c r="M889" i="70"/>
  <c r="K48" i="62"/>
  <c r="L883" i="70" s="1"/>
  <c r="K44" i="62"/>
  <c r="L879" i="70" s="1"/>
  <c r="M879" i="70"/>
  <c r="K26" i="62"/>
  <c r="L861" i="70" s="1"/>
  <c r="M861" i="70"/>
  <c r="K21" i="62"/>
  <c r="L856" i="70" s="1"/>
  <c r="M856" i="70"/>
  <c r="K12" i="62"/>
  <c r="L847" i="70" s="1"/>
  <c r="M847" i="70"/>
  <c r="K7" i="62"/>
  <c r="L842" i="70" s="1"/>
  <c r="M842" i="70"/>
  <c r="K49" i="62"/>
  <c r="L884" i="70" s="1"/>
  <c r="M884" i="70"/>
  <c r="K35" i="62"/>
  <c r="L870" i="70" s="1"/>
  <c r="M870" i="70"/>
  <c r="K31" i="62"/>
  <c r="L866" i="70" s="1"/>
  <c r="M866" i="70"/>
  <c r="K17" i="62"/>
  <c r="L852" i="70" s="1"/>
  <c r="M852" i="70"/>
  <c r="K13" i="62"/>
  <c r="L848" i="70" s="1"/>
  <c r="M848" i="70"/>
  <c r="K55" i="62"/>
  <c r="L890" i="70" s="1"/>
  <c r="K45" i="62"/>
  <c r="L880" i="70" s="1"/>
  <c r="M880" i="70"/>
  <c r="K41" i="62"/>
  <c r="L876" i="70" s="1"/>
  <c r="M876" i="70"/>
  <c r="K27" i="62"/>
  <c r="L862" i="70" s="1"/>
  <c r="M862" i="70"/>
  <c r="K22" i="62"/>
  <c r="L857" i="70" s="1"/>
  <c r="K8" i="62"/>
  <c r="L843" i="70" s="1"/>
  <c r="M843" i="70"/>
  <c r="K61" i="62"/>
  <c r="L896" i="70" s="1"/>
  <c r="M896" i="70"/>
  <c r="K56" i="62"/>
  <c r="L891" i="70" s="1"/>
  <c r="M891" i="70"/>
  <c r="K32" i="62"/>
  <c r="L867" i="70" s="1"/>
  <c r="M867" i="70"/>
  <c r="K23" i="62"/>
  <c r="L858" i="70" s="1"/>
  <c r="M858" i="70"/>
  <c r="K18" i="62"/>
  <c r="L853" i="70" s="1"/>
  <c r="M853" i="70"/>
  <c r="K14" i="62"/>
  <c r="L849" i="70" s="1"/>
  <c r="M849" i="70"/>
  <c r="K37" i="62"/>
  <c r="L872" i="70" s="1"/>
  <c r="K28" i="62"/>
  <c r="L863" i="70" s="1"/>
  <c r="K9" i="62"/>
  <c r="L844" i="70" s="1"/>
  <c r="M844" i="70"/>
  <c r="O36" i="62"/>
  <c r="L1" i="62"/>
  <c r="O63" i="62"/>
  <c r="O16" i="62"/>
  <c r="O44" i="62"/>
  <c r="O60" i="62"/>
  <c r="O20" i="62"/>
  <c r="O9" i="62"/>
  <c r="Q1" i="62"/>
  <c r="O56" i="62"/>
  <c r="O48" i="62"/>
  <c r="O32" i="62"/>
  <c r="O5" i="62"/>
  <c r="K60" i="62"/>
  <c r="O24" i="62"/>
  <c r="J1" i="62"/>
  <c r="O13" i="62"/>
  <c r="O17" i="62"/>
  <c r="O21" i="62"/>
  <c r="O25" i="62"/>
  <c r="O29" i="62"/>
  <c r="O33" i="62"/>
  <c r="O37" i="62"/>
  <c r="O41" i="62"/>
  <c r="O45" i="62"/>
  <c r="O49" i="62"/>
  <c r="O53" i="62"/>
  <c r="O57" i="62"/>
  <c r="O61" i="62"/>
  <c r="O6" i="62"/>
  <c r="O10" i="62"/>
  <c r="O14" i="62"/>
  <c r="O18" i="62"/>
  <c r="O22" i="62"/>
  <c r="O26" i="62"/>
  <c r="O30" i="62"/>
  <c r="O34" i="62"/>
  <c r="O38" i="62"/>
  <c r="O42" i="62"/>
  <c r="O46" i="62"/>
  <c r="O50" i="62"/>
  <c r="O54" i="62"/>
  <c r="O58" i="62"/>
  <c r="O62" i="62"/>
  <c r="O7" i="62"/>
  <c r="O11" i="62"/>
  <c r="O15" i="62"/>
  <c r="O19" i="62"/>
  <c r="O23" i="62"/>
  <c r="O27" i="62"/>
  <c r="O31" i="62"/>
  <c r="O35" i="62"/>
  <c r="O39" i="62"/>
  <c r="O43" i="62"/>
  <c r="O47" i="62"/>
  <c r="O51" i="62"/>
  <c r="O55" i="62"/>
  <c r="O8" i="62"/>
  <c r="O12" i="62"/>
  <c r="O52" i="62"/>
  <c r="O28" i="62"/>
  <c r="S1" i="62"/>
  <c r="O59" i="62"/>
  <c r="O40" i="62"/>
  <c r="R1" i="62"/>
  <c r="Y915" i="70" l="1"/>
  <c r="AB21" i="63"/>
  <c r="AC915" i="70" s="1"/>
  <c r="Y21" i="63"/>
  <c r="Z915" i="70" s="1"/>
  <c r="AA33" i="63"/>
  <c r="AB927" i="70" s="1"/>
  <c r="AA927" i="70"/>
  <c r="AA39" i="63"/>
  <c r="AB933" i="70" s="1"/>
  <c r="AA933" i="70"/>
  <c r="AA14" i="63"/>
  <c r="AB908" i="70" s="1"/>
  <c r="AA908" i="70"/>
  <c r="AA16" i="63"/>
  <c r="AB910" i="70" s="1"/>
  <c r="AA910" i="70"/>
  <c r="AA32" i="63"/>
  <c r="AB926" i="70" s="1"/>
  <c r="AA926" i="70"/>
  <c r="AA7" i="63"/>
  <c r="AB901" i="70" s="1"/>
  <c r="AA901" i="70"/>
  <c r="AA919" i="70"/>
  <c r="AA25" i="63"/>
  <c r="AB919" i="70" s="1"/>
  <c r="Y940" i="70"/>
  <c r="AB46" i="63"/>
  <c r="AC940" i="70" s="1"/>
  <c r="Y46" i="63"/>
  <c r="Z940" i="70" s="1"/>
  <c r="Y928" i="70"/>
  <c r="AB34" i="63"/>
  <c r="AC928" i="70" s="1"/>
  <c r="Y34" i="63"/>
  <c r="Z928" i="70" s="1"/>
  <c r="AA52" i="63"/>
  <c r="AB946" i="70" s="1"/>
  <c r="AA946" i="70"/>
  <c r="AA47" i="63"/>
  <c r="AB941" i="70" s="1"/>
  <c r="AA941" i="70"/>
  <c r="AA15" i="63"/>
  <c r="AB909" i="70" s="1"/>
  <c r="AA909" i="70"/>
  <c r="AA50" i="63"/>
  <c r="AB944" i="70" s="1"/>
  <c r="AA944" i="70"/>
  <c r="Y931" i="70"/>
  <c r="AB37" i="63"/>
  <c r="AC931" i="70" s="1"/>
  <c r="Y37" i="63"/>
  <c r="Z931" i="70" s="1"/>
  <c r="Y908" i="70"/>
  <c r="Y14" i="63"/>
  <c r="Z908" i="70" s="1"/>
  <c r="AB14" i="63"/>
  <c r="AC908" i="70" s="1"/>
  <c r="Y926" i="70"/>
  <c r="AB32" i="63"/>
  <c r="AC926" i="70" s="1"/>
  <c r="Y32" i="63"/>
  <c r="Z926" i="70" s="1"/>
  <c r="Y901" i="70"/>
  <c r="AB7" i="63"/>
  <c r="AC901" i="70" s="1"/>
  <c r="Y7" i="63"/>
  <c r="Z901" i="70" s="1"/>
  <c r="AA44" i="63"/>
  <c r="AB938" i="70" s="1"/>
  <c r="AA938" i="70"/>
  <c r="AA46" i="63"/>
  <c r="AB940" i="70" s="1"/>
  <c r="AA940" i="70"/>
  <c r="AA928" i="70"/>
  <c r="AA34" i="63"/>
  <c r="AB928" i="70" s="1"/>
  <c r="AA54" i="63"/>
  <c r="AB948" i="70" s="1"/>
  <c r="AA948" i="70"/>
  <c r="Y941" i="70"/>
  <c r="Y47" i="63"/>
  <c r="Z941" i="70" s="1"/>
  <c r="AB47" i="63"/>
  <c r="AC941" i="70" s="1"/>
  <c r="Y935" i="70"/>
  <c r="Y41" i="63"/>
  <c r="Z935" i="70" s="1"/>
  <c r="AB41" i="63"/>
  <c r="AC935" i="70" s="1"/>
  <c r="Y909" i="70"/>
  <c r="AB15" i="63"/>
  <c r="AC909" i="70" s="1"/>
  <c r="Y15" i="63"/>
  <c r="Z909" i="70" s="1"/>
  <c r="AA49" i="63"/>
  <c r="AB943" i="70" s="1"/>
  <c r="AA943" i="70"/>
  <c r="AA931" i="70"/>
  <c r="AA37" i="63"/>
  <c r="AB931" i="70" s="1"/>
  <c r="Y910" i="70"/>
  <c r="Y16" i="63"/>
  <c r="Z910" i="70" s="1"/>
  <c r="AB16" i="63"/>
  <c r="AC910" i="70" s="1"/>
  <c r="Y944" i="70"/>
  <c r="AB50" i="63"/>
  <c r="AC944" i="70" s="1"/>
  <c r="Y50" i="63"/>
  <c r="Z944" i="70" s="1"/>
  <c r="AA27" i="63"/>
  <c r="AB921" i="70" s="1"/>
  <c r="AA921" i="70"/>
  <c r="Y916" i="70"/>
  <c r="Y22" i="63"/>
  <c r="Z916" i="70" s="1"/>
  <c r="AB22" i="63"/>
  <c r="AC916" i="70" s="1"/>
  <c r="Y902" i="70"/>
  <c r="Y8" i="63"/>
  <c r="Z902" i="70" s="1"/>
  <c r="AB8" i="63"/>
  <c r="AC902" i="70" s="1"/>
  <c r="Y939" i="70"/>
  <c r="Y45" i="63"/>
  <c r="Z939" i="70" s="1"/>
  <c r="AB45" i="63"/>
  <c r="AC939" i="70" s="1"/>
  <c r="Y938" i="70"/>
  <c r="AB44" i="63"/>
  <c r="AC938" i="70" s="1"/>
  <c r="Y44" i="63"/>
  <c r="Z938" i="70" s="1"/>
  <c r="Y900" i="70"/>
  <c r="AB6" i="63"/>
  <c r="AC900" i="70" s="1"/>
  <c r="Y6" i="63"/>
  <c r="Z900" i="70" s="1"/>
  <c r="Y948" i="70"/>
  <c r="Y54" i="63"/>
  <c r="Z948" i="70" s="1"/>
  <c r="AB54" i="63"/>
  <c r="AC948" i="70" s="1"/>
  <c r="Y903" i="70"/>
  <c r="Y9" i="63"/>
  <c r="Z903" i="70" s="1"/>
  <c r="AB9" i="63"/>
  <c r="AC903" i="70" s="1"/>
  <c r="AA51" i="63"/>
  <c r="AB945" i="70" s="1"/>
  <c r="AA945" i="70"/>
  <c r="AA41" i="63"/>
  <c r="AB935" i="70" s="1"/>
  <c r="AA935" i="70"/>
  <c r="Y923" i="70"/>
  <c r="AB29" i="63"/>
  <c r="AC923" i="70" s="1"/>
  <c r="Y29" i="63"/>
  <c r="Z923" i="70" s="1"/>
  <c r="Y943" i="70"/>
  <c r="Y49" i="63"/>
  <c r="Z943" i="70" s="1"/>
  <c r="AB49" i="63"/>
  <c r="AC943" i="70" s="1"/>
  <c r="Y917" i="70"/>
  <c r="AB23" i="63"/>
  <c r="AC917" i="70" s="1"/>
  <c r="Y23" i="63"/>
  <c r="Z917" i="70" s="1"/>
  <c r="Y946" i="70"/>
  <c r="AB52" i="63"/>
  <c r="AC946" i="70" s="1"/>
  <c r="Y52" i="63"/>
  <c r="Z946" i="70" s="1"/>
  <c r="AA22" i="63"/>
  <c r="AB916" i="70" s="1"/>
  <c r="AA916" i="70"/>
  <c r="AA45" i="63"/>
  <c r="AB939" i="70" s="1"/>
  <c r="AA939" i="70"/>
  <c r="Y936" i="70"/>
  <c r="Y42" i="63"/>
  <c r="Z936" i="70" s="1"/>
  <c r="AB42" i="63"/>
  <c r="AC936" i="70" s="1"/>
  <c r="AA6" i="63"/>
  <c r="AB900" i="70" s="1"/>
  <c r="AA900" i="70"/>
  <c r="AA53" i="63"/>
  <c r="AB947" i="70" s="1"/>
  <c r="AA947" i="70"/>
  <c r="Y920" i="70"/>
  <c r="AB26" i="63"/>
  <c r="AC920" i="70" s="1"/>
  <c r="Y26" i="63"/>
  <c r="Z920" i="70" s="1"/>
  <c r="AA9" i="63"/>
  <c r="AB903" i="70" s="1"/>
  <c r="AA903" i="70"/>
  <c r="Y945" i="70"/>
  <c r="AB51" i="63"/>
  <c r="AC945" i="70" s="1"/>
  <c r="Y51" i="63"/>
  <c r="Z945" i="70" s="1"/>
  <c r="Y906" i="70"/>
  <c r="Y12" i="63"/>
  <c r="Z906" i="70" s="1"/>
  <c r="AB12" i="63"/>
  <c r="AC906" i="70" s="1"/>
  <c r="AA29" i="63"/>
  <c r="AB923" i="70" s="1"/>
  <c r="AA923" i="70"/>
  <c r="Y930" i="70"/>
  <c r="Y36" i="63"/>
  <c r="Z930" i="70" s="1"/>
  <c r="AB36" i="63"/>
  <c r="AC930" i="70" s="1"/>
  <c r="Y932" i="70"/>
  <c r="AB38" i="63"/>
  <c r="AC932" i="70" s="1"/>
  <c r="Y38" i="63"/>
  <c r="Z932" i="70" s="1"/>
  <c r="AA922" i="70"/>
  <c r="AA28" i="63"/>
  <c r="AB922" i="70" s="1"/>
  <c r="Y933" i="70"/>
  <c r="Y39" i="63"/>
  <c r="Z933" i="70" s="1"/>
  <c r="AB39" i="63"/>
  <c r="AC933" i="70" s="1"/>
  <c r="AA8" i="63"/>
  <c r="AB902" i="70" s="1"/>
  <c r="AA902" i="70"/>
  <c r="AA43" i="63"/>
  <c r="AB937" i="70" s="1"/>
  <c r="AA937" i="70"/>
  <c r="AA929" i="70"/>
  <c r="AA35" i="63"/>
  <c r="AB929" i="70" s="1"/>
  <c r="Y904" i="70"/>
  <c r="Y10" i="63"/>
  <c r="Z904" i="70" s="1"/>
  <c r="AB10" i="63"/>
  <c r="AC904" i="70" s="1"/>
  <c r="AA42" i="63"/>
  <c r="AB936" i="70" s="1"/>
  <c r="AA936" i="70"/>
  <c r="Y918" i="70"/>
  <c r="Y24" i="63"/>
  <c r="Z918" i="70" s="1"/>
  <c r="AB24" i="63"/>
  <c r="AC918" i="70" s="1"/>
  <c r="Y947" i="70"/>
  <c r="AB53" i="63"/>
  <c r="AC947" i="70" s="1"/>
  <c r="Y53" i="63"/>
  <c r="Z947" i="70" s="1"/>
  <c r="AA26" i="63"/>
  <c r="AB920" i="70" s="1"/>
  <c r="AA920" i="70"/>
  <c r="Y912" i="70"/>
  <c r="AB18" i="63"/>
  <c r="AC912" i="70" s="1"/>
  <c r="Y18" i="63"/>
  <c r="Z912" i="70" s="1"/>
  <c r="AA5" i="63"/>
  <c r="AB899" i="70" s="1"/>
  <c r="AA899" i="70"/>
  <c r="AA12" i="63"/>
  <c r="AB906" i="70" s="1"/>
  <c r="AA906" i="70"/>
  <c r="AA36" i="63"/>
  <c r="AB930" i="70" s="1"/>
  <c r="AA930" i="70"/>
  <c r="Y934" i="70"/>
  <c r="AB40" i="63"/>
  <c r="AC934" i="70" s="1"/>
  <c r="Y40" i="63"/>
  <c r="Z934" i="70" s="1"/>
  <c r="AA38" i="63"/>
  <c r="AB932" i="70" s="1"/>
  <c r="AA932" i="70"/>
  <c r="Y905" i="70"/>
  <c r="Y11" i="63"/>
  <c r="Z905" i="70" s="1"/>
  <c r="AB11" i="63"/>
  <c r="AC905" i="70" s="1"/>
  <c r="AA19" i="63"/>
  <c r="AB913" i="70" s="1"/>
  <c r="AA913" i="70"/>
  <c r="AA18" i="63"/>
  <c r="AB912" i="70" s="1"/>
  <c r="AA912" i="70"/>
  <c r="Y899" i="70"/>
  <c r="AB5" i="63"/>
  <c r="AC899" i="70" s="1"/>
  <c r="X1" i="63"/>
  <c r="Y5" i="63"/>
  <c r="Y907" i="70"/>
  <c r="Y13" i="63"/>
  <c r="Z907" i="70" s="1"/>
  <c r="AB13" i="63"/>
  <c r="AC907" i="70" s="1"/>
  <c r="Y925" i="70"/>
  <c r="AB31" i="63"/>
  <c r="AC925" i="70" s="1"/>
  <c r="Y31" i="63"/>
  <c r="Z925" i="70" s="1"/>
  <c r="AA40" i="63"/>
  <c r="AB934" i="70" s="1"/>
  <c r="AA934" i="70"/>
  <c r="AA55" i="63"/>
  <c r="AB949" i="70" s="1"/>
  <c r="AA949" i="70"/>
  <c r="Y911" i="70"/>
  <c r="Y17" i="63"/>
  <c r="Z911" i="70" s="1"/>
  <c r="AB17" i="63"/>
  <c r="AC911" i="70" s="1"/>
  <c r="Y919" i="70"/>
  <c r="AB25" i="63"/>
  <c r="AC919" i="70" s="1"/>
  <c r="Y25" i="63"/>
  <c r="Z919" i="70" s="1"/>
  <c r="Y942" i="70"/>
  <c r="AB48" i="63"/>
  <c r="AC942" i="70" s="1"/>
  <c r="Y48" i="63"/>
  <c r="Z942" i="70" s="1"/>
  <c r="Y921" i="70"/>
  <c r="AB27" i="63"/>
  <c r="AC921" i="70" s="1"/>
  <c r="Y27" i="63"/>
  <c r="Z921" i="70" s="1"/>
  <c r="Y937" i="70"/>
  <c r="AB43" i="63"/>
  <c r="AC937" i="70" s="1"/>
  <c r="Y43" i="63"/>
  <c r="Z937" i="70" s="1"/>
  <c r="Y914" i="70"/>
  <c r="AB20" i="63"/>
  <c r="AC914" i="70" s="1"/>
  <c r="Y20" i="63"/>
  <c r="Z914" i="70" s="1"/>
  <c r="Y929" i="70"/>
  <c r="Y35" i="63"/>
  <c r="Z929" i="70" s="1"/>
  <c r="AB35" i="63"/>
  <c r="AC929" i="70" s="1"/>
  <c r="AA10" i="63"/>
  <c r="AB904" i="70" s="1"/>
  <c r="AA904" i="70"/>
  <c r="AA30" i="63"/>
  <c r="AB924" i="70" s="1"/>
  <c r="AA924" i="70"/>
  <c r="AA24" i="63"/>
  <c r="AB918" i="70" s="1"/>
  <c r="AA918" i="70"/>
  <c r="AA20" i="63"/>
  <c r="AB914" i="70" s="1"/>
  <c r="AA914" i="70"/>
  <c r="AA911" i="70"/>
  <c r="AA17" i="63"/>
  <c r="AB911" i="70" s="1"/>
  <c r="AA23" i="63"/>
  <c r="AB917" i="70" s="1"/>
  <c r="AA917" i="70"/>
  <c r="Y924" i="70"/>
  <c r="Y30" i="63"/>
  <c r="Z924" i="70" s="1"/>
  <c r="AB30" i="63"/>
  <c r="AC924" i="70" s="1"/>
  <c r="AA21" i="63"/>
  <c r="AB915" i="70" s="1"/>
  <c r="AA915" i="70"/>
  <c r="AA11" i="63"/>
  <c r="AB905" i="70" s="1"/>
  <c r="AA905" i="70"/>
  <c r="Y913" i="70"/>
  <c r="AB19" i="63"/>
  <c r="AC913" i="70" s="1"/>
  <c r="Y19" i="63"/>
  <c r="Z913" i="70" s="1"/>
  <c r="Y927" i="70"/>
  <c r="AB33" i="63"/>
  <c r="AC927" i="70" s="1"/>
  <c r="Y33" i="63"/>
  <c r="Z927" i="70" s="1"/>
  <c r="AA13" i="63"/>
  <c r="AB907" i="70" s="1"/>
  <c r="AA907" i="70"/>
  <c r="AA31" i="63"/>
  <c r="AB925" i="70" s="1"/>
  <c r="AA925" i="70"/>
  <c r="Y922" i="70"/>
  <c r="AB28" i="63"/>
  <c r="AC922" i="70" s="1"/>
  <c r="Y28" i="63"/>
  <c r="Z922" i="70" s="1"/>
  <c r="Y949" i="70"/>
  <c r="AB55" i="63"/>
  <c r="AC949" i="70" s="1"/>
  <c r="Y55" i="63"/>
  <c r="Z949" i="70" s="1"/>
  <c r="AA48" i="63"/>
  <c r="AB942" i="70" s="1"/>
  <c r="AA942" i="70"/>
  <c r="P16" i="62"/>
  <c r="P851" i="70"/>
  <c r="P31" i="62"/>
  <c r="P866" i="70"/>
  <c r="P27" i="62"/>
  <c r="P862" i="70"/>
  <c r="P63" i="62"/>
  <c r="P898" i="70"/>
  <c r="P12" i="62"/>
  <c r="P847" i="70"/>
  <c r="P37" i="62"/>
  <c r="P872" i="70"/>
  <c r="P8" i="62"/>
  <c r="P843" i="70"/>
  <c r="P30" i="62"/>
  <c r="P865" i="70"/>
  <c r="P23" i="62"/>
  <c r="P858" i="70"/>
  <c r="P56" i="62"/>
  <c r="P891" i="70"/>
  <c r="P40" i="62"/>
  <c r="P875" i="70"/>
  <c r="P26" i="62"/>
  <c r="P861" i="70"/>
  <c r="P57" i="62"/>
  <c r="P892" i="70"/>
  <c r="P36" i="62"/>
  <c r="P871" i="70"/>
  <c r="P62" i="62"/>
  <c r="P897" i="70"/>
  <c r="P29" i="62"/>
  <c r="P864" i="70"/>
  <c r="P52" i="62"/>
  <c r="P887" i="70"/>
  <c r="P22" i="62"/>
  <c r="P857" i="70"/>
  <c r="P50" i="62"/>
  <c r="P885" i="70"/>
  <c r="P18" i="62"/>
  <c r="P853" i="70"/>
  <c r="P53" i="62"/>
  <c r="P888" i="70"/>
  <c r="P21" i="62"/>
  <c r="P856" i="70"/>
  <c r="P60" i="62"/>
  <c r="P895" i="70"/>
  <c r="P55" i="62"/>
  <c r="P890" i="70"/>
  <c r="P24" i="62"/>
  <c r="P859" i="70"/>
  <c r="P51" i="62"/>
  <c r="P886" i="70"/>
  <c r="P25" i="62"/>
  <c r="P860" i="70"/>
  <c r="P15" i="62"/>
  <c r="P850" i="70"/>
  <c r="P43" i="62"/>
  <c r="P878" i="70"/>
  <c r="P46" i="62"/>
  <c r="P881" i="70"/>
  <c r="P49" i="62"/>
  <c r="P884" i="70"/>
  <c r="P17" i="62"/>
  <c r="P852" i="70"/>
  <c r="P5" i="62"/>
  <c r="P840" i="70"/>
  <c r="P44" i="62"/>
  <c r="P879" i="70"/>
  <c r="P61" i="62"/>
  <c r="P896" i="70"/>
  <c r="P59" i="62"/>
  <c r="P894" i="70"/>
  <c r="P19" i="62"/>
  <c r="P854" i="70"/>
  <c r="P20" i="62"/>
  <c r="P855" i="70"/>
  <c r="P47" i="62"/>
  <c r="P882" i="70"/>
  <c r="P11" i="62"/>
  <c r="P846" i="70"/>
  <c r="P14" i="62"/>
  <c r="P849" i="70"/>
  <c r="P39" i="62"/>
  <c r="P874" i="70"/>
  <c r="P7" i="62"/>
  <c r="P842" i="70"/>
  <c r="P42" i="62"/>
  <c r="P877" i="70"/>
  <c r="P10" i="62"/>
  <c r="P845" i="70"/>
  <c r="P45" i="62"/>
  <c r="P880" i="70"/>
  <c r="P13" i="62"/>
  <c r="P848" i="70"/>
  <c r="P32" i="62"/>
  <c r="P867" i="70"/>
  <c r="P34" i="62"/>
  <c r="P869" i="70"/>
  <c r="P28" i="62"/>
  <c r="P863" i="70"/>
  <c r="P33" i="62"/>
  <c r="P868" i="70"/>
  <c r="P58" i="62"/>
  <c r="P893" i="70"/>
  <c r="P9" i="62"/>
  <c r="P844" i="70"/>
  <c r="P54" i="62"/>
  <c r="P889" i="70"/>
  <c r="P35" i="62"/>
  <c r="P870" i="70"/>
  <c r="P38" i="62"/>
  <c r="P873" i="70"/>
  <c r="P6" i="62"/>
  <c r="P841" i="70"/>
  <c r="P41" i="62"/>
  <c r="P876" i="70"/>
  <c r="P48" i="62"/>
  <c r="P883" i="70"/>
  <c r="K1" i="62"/>
  <c r="L895" i="70"/>
  <c r="Z899" i="70" l="1"/>
  <c r="Y1" i="63"/>
  <c r="T45" i="62"/>
  <c r="Q880" i="70"/>
  <c r="T59" i="62"/>
  <c r="Q894" i="70"/>
  <c r="T17" i="62"/>
  <c r="Q852" i="70"/>
  <c r="T15" i="62"/>
  <c r="Q850" i="70"/>
  <c r="T24" i="62"/>
  <c r="Q859" i="70"/>
  <c r="T18" i="62"/>
  <c r="Q853" i="70"/>
  <c r="T29" i="62"/>
  <c r="Q864" i="70"/>
  <c r="T57" i="62"/>
  <c r="Q892" i="70"/>
  <c r="T56" i="62"/>
  <c r="Q891" i="70"/>
  <c r="T37" i="62"/>
  <c r="Q872" i="70"/>
  <c r="T31" i="62"/>
  <c r="Q866" i="70"/>
  <c r="T6" i="62"/>
  <c r="Q841" i="70"/>
  <c r="T60" i="62"/>
  <c r="Q895" i="70"/>
  <c r="T38" i="62"/>
  <c r="Q873" i="70"/>
  <c r="T58" i="62"/>
  <c r="Q893" i="70"/>
  <c r="T10" i="62"/>
  <c r="Q845" i="70"/>
  <c r="T47" i="62"/>
  <c r="Q882" i="70"/>
  <c r="T49" i="62"/>
  <c r="Q884" i="70"/>
  <c r="T55" i="62"/>
  <c r="Q890" i="70"/>
  <c r="T50" i="62"/>
  <c r="Q885" i="70"/>
  <c r="T62" i="62"/>
  <c r="Q897" i="70"/>
  <c r="T26" i="62"/>
  <c r="Q861" i="70"/>
  <c r="T23" i="62"/>
  <c r="Q858" i="70"/>
  <c r="T12" i="62"/>
  <c r="Q847" i="70"/>
  <c r="T61" i="62"/>
  <c r="Q896" i="70"/>
  <c r="T9" i="62"/>
  <c r="Q844" i="70"/>
  <c r="T48" i="62"/>
  <c r="Q883" i="70"/>
  <c r="T32" i="62"/>
  <c r="Q867" i="70"/>
  <c r="T14" i="62"/>
  <c r="Q849" i="70"/>
  <c r="T20" i="62"/>
  <c r="Q855" i="70"/>
  <c r="T44" i="62"/>
  <c r="Q879" i="70"/>
  <c r="T46" i="62"/>
  <c r="Q881" i="70"/>
  <c r="T21" i="62"/>
  <c r="Q856" i="70"/>
  <c r="T22" i="62"/>
  <c r="Q857" i="70"/>
  <c r="T40" i="62"/>
  <c r="Q875" i="70"/>
  <c r="T30" i="62"/>
  <c r="Q865" i="70"/>
  <c r="T63" i="62"/>
  <c r="Q898" i="70"/>
  <c r="T16" i="62"/>
  <c r="Q851" i="70"/>
  <c r="T34" i="62"/>
  <c r="Q869" i="70"/>
  <c r="T33" i="62"/>
  <c r="Q868" i="70"/>
  <c r="T42" i="62"/>
  <c r="Q877" i="70"/>
  <c r="T25" i="62"/>
  <c r="Q860" i="70"/>
  <c r="T39" i="62"/>
  <c r="Q874" i="70"/>
  <c r="T41" i="62"/>
  <c r="Q876" i="70"/>
  <c r="T35" i="62"/>
  <c r="Q870" i="70"/>
  <c r="T54" i="62"/>
  <c r="Q889" i="70"/>
  <c r="T28" i="62"/>
  <c r="Q863" i="70"/>
  <c r="T13" i="62"/>
  <c r="Q848" i="70"/>
  <c r="T7" i="62"/>
  <c r="Q842" i="70"/>
  <c r="T11" i="62"/>
  <c r="Q846" i="70"/>
  <c r="T19" i="62"/>
  <c r="Q854" i="70"/>
  <c r="T5" i="62"/>
  <c r="Q840" i="70"/>
  <c r="T43" i="62"/>
  <c r="Q878" i="70"/>
  <c r="T51" i="62"/>
  <c r="Q886" i="70"/>
  <c r="T53" i="62"/>
  <c r="Q888" i="70"/>
  <c r="T52" i="62"/>
  <c r="Q887" i="70"/>
  <c r="T36" i="62"/>
  <c r="Q871" i="70"/>
  <c r="T8" i="62"/>
  <c r="Q843" i="70"/>
  <c r="T27" i="62"/>
  <c r="Q862" i="70"/>
  <c r="V19" i="62" l="1"/>
  <c r="U854" i="70"/>
  <c r="V28" i="62"/>
  <c r="U863" i="70"/>
  <c r="V39" i="62"/>
  <c r="U874" i="70"/>
  <c r="V30" i="62"/>
  <c r="U865" i="70"/>
  <c r="V21" i="62"/>
  <c r="U856" i="70"/>
  <c r="V20" i="62"/>
  <c r="U855" i="70"/>
  <c r="V48" i="62"/>
  <c r="U883" i="70"/>
  <c r="V62" i="62"/>
  <c r="U897" i="70"/>
  <c r="V10" i="62"/>
  <c r="U845" i="70"/>
  <c r="V31" i="62"/>
  <c r="U866" i="70"/>
  <c r="V29" i="62"/>
  <c r="U864" i="70"/>
  <c r="V17" i="62"/>
  <c r="U852" i="70"/>
  <c r="V36" i="62"/>
  <c r="U871" i="70"/>
  <c r="V51" i="62"/>
  <c r="U886" i="70"/>
  <c r="V11" i="62"/>
  <c r="U846" i="70"/>
  <c r="V54" i="62"/>
  <c r="U889" i="70"/>
  <c r="V25" i="62"/>
  <c r="U860" i="70"/>
  <c r="V34" i="62"/>
  <c r="U869" i="70"/>
  <c r="V40" i="62"/>
  <c r="U875" i="70"/>
  <c r="V14" i="62"/>
  <c r="U849" i="70"/>
  <c r="V9" i="62"/>
  <c r="U844" i="70"/>
  <c r="V12" i="62"/>
  <c r="U847" i="70"/>
  <c r="V50" i="62"/>
  <c r="U885" i="70"/>
  <c r="V49" i="62"/>
  <c r="U884" i="70"/>
  <c r="V37" i="62"/>
  <c r="U872" i="70"/>
  <c r="V18" i="62"/>
  <c r="U853" i="70"/>
  <c r="V59" i="62"/>
  <c r="U894" i="70"/>
  <c r="V27" i="62"/>
  <c r="U862" i="70"/>
  <c r="V52" i="62"/>
  <c r="U887" i="70"/>
  <c r="V43" i="62"/>
  <c r="U878" i="70"/>
  <c r="V7" i="62"/>
  <c r="U842" i="70"/>
  <c r="V35" i="62"/>
  <c r="U870" i="70"/>
  <c r="V42" i="62"/>
  <c r="U877" i="70"/>
  <c r="V16" i="62"/>
  <c r="U851" i="70"/>
  <c r="V46" i="62"/>
  <c r="U881" i="70"/>
  <c r="V32" i="62"/>
  <c r="U867" i="70"/>
  <c r="V61" i="62"/>
  <c r="U896" i="70"/>
  <c r="V23" i="62"/>
  <c r="U858" i="70"/>
  <c r="V47" i="62"/>
  <c r="U882" i="70"/>
  <c r="V58" i="62"/>
  <c r="U893" i="70"/>
  <c r="V60" i="62"/>
  <c r="U895" i="70"/>
  <c r="V56" i="62"/>
  <c r="U891" i="70"/>
  <c r="V24" i="62"/>
  <c r="U859" i="70"/>
  <c r="V8" i="62"/>
  <c r="U843" i="70"/>
  <c r="V53" i="62"/>
  <c r="U888" i="70"/>
  <c r="U840" i="70"/>
  <c r="T1" i="62"/>
  <c r="V5" i="62"/>
  <c r="V13" i="62"/>
  <c r="U848" i="70"/>
  <c r="V41" i="62"/>
  <c r="U876" i="70"/>
  <c r="V33" i="62"/>
  <c r="U868" i="70"/>
  <c r="V63" i="62"/>
  <c r="U898" i="70"/>
  <c r="V22" i="62"/>
  <c r="U857" i="70"/>
  <c r="V44" i="62"/>
  <c r="U879" i="70"/>
  <c r="V26" i="62"/>
  <c r="U861" i="70"/>
  <c r="V55" i="62"/>
  <c r="U890" i="70"/>
  <c r="V38" i="62"/>
  <c r="U873" i="70"/>
  <c r="V6" i="62"/>
  <c r="U841" i="70"/>
  <c r="V57" i="62"/>
  <c r="U892" i="70"/>
  <c r="V15" i="62"/>
  <c r="U850" i="70"/>
  <c r="V45" i="62"/>
  <c r="U880" i="70"/>
  <c r="W31" i="62" l="1"/>
  <c r="W866" i="70"/>
  <c r="AE866" i="70" s="1"/>
  <c r="W28" i="62"/>
  <c r="W863" i="70"/>
  <c r="AE863" i="70" s="1"/>
  <c r="W26" i="62"/>
  <c r="W861" i="70"/>
  <c r="AE861" i="70" s="1"/>
  <c r="W14" i="62"/>
  <c r="W849" i="70"/>
  <c r="AE849" i="70" s="1"/>
  <c r="W38" i="62"/>
  <c r="W873" i="70"/>
  <c r="AE873" i="70" s="1"/>
  <c r="W61" i="62"/>
  <c r="W896" i="70"/>
  <c r="AE896" i="70" s="1"/>
  <c r="W25" i="62"/>
  <c r="W860" i="70"/>
  <c r="AE860" i="70" s="1"/>
  <c r="W37" i="62"/>
  <c r="W872" i="70"/>
  <c r="AE872" i="70" s="1"/>
  <c r="W54" i="62"/>
  <c r="W889" i="70"/>
  <c r="AE889" i="70" s="1"/>
  <c r="W865" i="70"/>
  <c r="AE865" i="70" s="1"/>
  <c r="W30" i="62"/>
  <c r="W19" i="62"/>
  <c r="W854" i="70"/>
  <c r="AE854" i="70" s="1"/>
  <c r="W13" i="62"/>
  <c r="W848" i="70"/>
  <c r="AE848" i="70" s="1"/>
  <c r="W16" i="62"/>
  <c r="W851" i="70"/>
  <c r="AE851" i="70" s="1"/>
  <c r="W52" i="62"/>
  <c r="W887" i="70"/>
  <c r="AE887" i="70" s="1"/>
  <c r="W841" i="70"/>
  <c r="AE841" i="70" s="1"/>
  <c r="W6" i="62"/>
  <c r="W840" i="70"/>
  <c r="AE840" i="70" s="1"/>
  <c r="V1" i="62"/>
  <c r="W5" i="62"/>
  <c r="W49" i="62"/>
  <c r="W884" i="70"/>
  <c r="AE884" i="70" s="1"/>
  <c r="W62" i="62"/>
  <c r="W897" i="70"/>
  <c r="AE897" i="70" s="1"/>
  <c r="W63" i="62"/>
  <c r="W898" i="70"/>
  <c r="AE898" i="70" s="1"/>
  <c r="W24" i="62"/>
  <c r="W859" i="70"/>
  <c r="AE859" i="70" s="1"/>
  <c r="W42" i="62"/>
  <c r="W877" i="70"/>
  <c r="AE877" i="70" s="1"/>
  <c r="W15" i="62"/>
  <c r="W850" i="70"/>
  <c r="AE850" i="70" s="1"/>
  <c r="W40" i="62"/>
  <c r="W875" i="70"/>
  <c r="AE875" i="70" s="1"/>
  <c r="W10" i="62"/>
  <c r="W845" i="70"/>
  <c r="AE845" i="70" s="1"/>
  <c r="W48" i="62"/>
  <c r="W883" i="70"/>
  <c r="AE883" i="70" s="1"/>
  <c r="W22" i="62"/>
  <c r="W857" i="70"/>
  <c r="AE857" i="70" s="1"/>
  <c r="W58" i="62"/>
  <c r="W893" i="70"/>
  <c r="AE893" i="70" s="1"/>
  <c r="W18" i="62"/>
  <c r="W853" i="70"/>
  <c r="AE853" i="70" s="1"/>
  <c r="W36" i="62"/>
  <c r="W871" i="70"/>
  <c r="AE871" i="70" s="1"/>
  <c r="W45" i="62"/>
  <c r="W880" i="70"/>
  <c r="AE880" i="70" s="1"/>
  <c r="W32" i="62"/>
  <c r="W867" i="70"/>
  <c r="AE867" i="70" s="1"/>
  <c r="W50" i="62"/>
  <c r="W885" i="70"/>
  <c r="AE885" i="70" s="1"/>
  <c r="W33" i="62"/>
  <c r="W868" i="70"/>
  <c r="AE868" i="70" s="1"/>
  <c r="W56" i="62"/>
  <c r="W891" i="70"/>
  <c r="AE891" i="70" s="1"/>
  <c r="W35" i="62"/>
  <c r="W870" i="70"/>
  <c r="AE870" i="70" s="1"/>
  <c r="W17" i="62"/>
  <c r="W852" i="70"/>
  <c r="AE852" i="70" s="1"/>
  <c r="W57" i="62"/>
  <c r="W892" i="70"/>
  <c r="AE892" i="70" s="1"/>
  <c r="W55" i="62"/>
  <c r="W890" i="70"/>
  <c r="AE890" i="70" s="1"/>
  <c r="W44" i="62"/>
  <c r="W879" i="70"/>
  <c r="AE879" i="70" s="1"/>
  <c r="W41" i="62"/>
  <c r="W876" i="70"/>
  <c r="AE876" i="70" s="1"/>
  <c r="W43" i="62"/>
  <c r="W878" i="70"/>
  <c r="AE878" i="70" s="1"/>
  <c r="W21" i="62"/>
  <c r="W856" i="70"/>
  <c r="AE856" i="70" s="1"/>
  <c r="W47" i="62"/>
  <c r="W882" i="70"/>
  <c r="AE882" i="70" s="1"/>
  <c r="W53" i="62"/>
  <c r="W888" i="70"/>
  <c r="AE888" i="70" s="1"/>
  <c r="W46" i="62"/>
  <c r="W881" i="70"/>
  <c r="AE881" i="70" s="1"/>
  <c r="W27" i="62"/>
  <c r="W862" i="70"/>
  <c r="AE862" i="70" s="1"/>
  <c r="W12" i="62"/>
  <c r="W847" i="70"/>
  <c r="AE847" i="70" s="1"/>
  <c r="W11" i="62"/>
  <c r="W846" i="70"/>
  <c r="AE846" i="70" s="1"/>
  <c r="W8" i="62"/>
  <c r="W843" i="70"/>
  <c r="AE843" i="70" s="1"/>
  <c r="W60" i="62"/>
  <c r="W895" i="70"/>
  <c r="AE895" i="70" s="1"/>
  <c r="W23" i="62"/>
  <c r="W858" i="70"/>
  <c r="AE858" i="70" s="1"/>
  <c r="W7" i="62"/>
  <c r="W842" i="70"/>
  <c r="AE842" i="70" s="1"/>
  <c r="W59" i="62"/>
  <c r="W894" i="70"/>
  <c r="AE894" i="70" s="1"/>
  <c r="W9" i="62"/>
  <c r="W844" i="70"/>
  <c r="AE844" i="70" s="1"/>
  <c r="W34" i="62"/>
  <c r="W869" i="70"/>
  <c r="AE869" i="70" s="1"/>
  <c r="W51" i="62"/>
  <c r="W886" i="70"/>
  <c r="AE886" i="70" s="1"/>
  <c r="W29" i="62"/>
  <c r="W864" i="70"/>
  <c r="AE864" i="70" s="1"/>
  <c r="W855" i="70"/>
  <c r="AE855" i="70" s="1"/>
  <c r="W20" i="62"/>
  <c r="W39" i="62"/>
  <c r="W874" i="70"/>
  <c r="AE874" i="70" s="1"/>
  <c r="S62" i="61"/>
  <c r="T839" i="70" s="1"/>
  <c r="R62" i="61"/>
  <c r="S839" i="70" s="1"/>
  <c r="Q62" i="61"/>
  <c r="R839" i="70" s="1"/>
  <c r="L62" i="61"/>
  <c r="M839" i="70" s="1"/>
  <c r="K839" i="70"/>
  <c r="S61" i="61"/>
  <c r="T838" i="70" s="1"/>
  <c r="R61" i="61"/>
  <c r="S838" i="70" s="1"/>
  <c r="Q61" i="61"/>
  <c r="R838" i="70" s="1"/>
  <c r="L61" i="61"/>
  <c r="K838" i="70"/>
  <c r="S60" i="61"/>
  <c r="T837" i="70" s="1"/>
  <c r="R60" i="61"/>
  <c r="S837" i="70" s="1"/>
  <c r="Q60" i="61"/>
  <c r="R837" i="70" s="1"/>
  <c r="L60" i="61"/>
  <c r="K837" i="70"/>
  <c r="S59" i="61"/>
  <c r="T836" i="70" s="1"/>
  <c r="R59" i="61"/>
  <c r="S836" i="70" s="1"/>
  <c r="Q59" i="61"/>
  <c r="R836" i="70" s="1"/>
  <c r="L59" i="61"/>
  <c r="K836" i="70"/>
  <c r="S58" i="61"/>
  <c r="T835" i="70" s="1"/>
  <c r="R58" i="61"/>
  <c r="S835" i="70" s="1"/>
  <c r="Q58" i="61"/>
  <c r="R835" i="70" s="1"/>
  <c r="L58" i="61"/>
  <c r="K835" i="70"/>
  <c r="S57" i="61"/>
  <c r="T834" i="70" s="1"/>
  <c r="R57" i="61"/>
  <c r="S834" i="70" s="1"/>
  <c r="Q57" i="61"/>
  <c r="R834" i="70" s="1"/>
  <c r="L57" i="61"/>
  <c r="K834" i="70"/>
  <c r="S56" i="61"/>
  <c r="T833" i="70" s="1"/>
  <c r="R56" i="61"/>
  <c r="S833" i="70" s="1"/>
  <c r="Q56" i="61"/>
  <c r="R833" i="70" s="1"/>
  <c r="L56" i="61"/>
  <c r="M833" i="70" s="1"/>
  <c r="K833" i="70"/>
  <c r="S55" i="61"/>
  <c r="T832" i="70" s="1"/>
  <c r="R55" i="61"/>
  <c r="S832" i="70" s="1"/>
  <c r="Q55" i="61"/>
  <c r="R832" i="70" s="1"/>
  <c r="L55" i="61"/>
  <c r="K832" i="70"/>
  <c r="S54" i="61"/>
  <c r="T831" i="70" s="1"/>
  <c r="R54" i="61"/>
  <c r="S831" i="70" s="1"/>
  <c r="Q54" i="61"/>
  <c r="R831" i="70" s="1"/>
  <c r="L54" i="61"/>
  <c r="K831" i="70"/>
  <c r="S53" i="61"/>
  <c r="T830" i="70" s="1"/>
  <c r="R53" i="61"/>
  <c r="S830" i="70" s="1"/>
  <c r="Q53" i="61"/>
  <c r="R830" i="70" s="1"/>
  <c r="L53" i="61"/>
  <c r="K830" i="70"/>
  <c r="S52" i="61"/>
  <c r="T829" i="70" s="1"/>
  <c r="R52" i="61"/>
  <c r="S829" i="70" s="1"/>
  <c r="Q52" i="61"/>
  <c r="R829" i="70" s="1"/>
  <c r="L52" i="61"/>
  <c r="K829" i="70"/>
  <c r="S51" i="61"/>
  <c r="T828" i="70" s="1"/>
  <c r="R51" i="61"/>
  <c r="S828" i="70" s="1"/>
  <c r="Q51" i="61"/>
  <c r="R828" i="70" s="1"/>
  <c r="L51" i="61"/>
  <c r="K828" i="70"/>
  <c r="S50" i="61"/>
  <c r="T827" i="70" s="1"/>
  <c r="R50" i="61"/>
  <c r="S827" i="70" s="1"/>
  <c r="Q50" i="61"/>
  <c r="R827" i="70" s="1"/>
  <c r="L50" i="61"/>
  <c r="K827" i="70"/>
  <c r="S49" i="61"/>
  <c r="T826" i="70" s="1"/>
  <c r="R49" i="61"/>
  <c r="S826" i="70" s="1"/>
  <c r="Q49" i="61"/>
  <c r="R826" i="70" s="1"/>
  <c r="L49" i="61"/>
  <c r="M826" i="70" s="1"/>
  <c r="K826" i="70"/>
  <c r="S48" i="61"/>
  <c r="T825" i="70" s="1"/>
  <c r="R48" i="61"/>
  <c r="S825" i="70" s="1"/>
  <c r="Q48" i="61"/>
  <c r="R825" i="70" s="1"/>
  <c r="L48" i="61"/>
  <c r="M825" i="70" s="1"/>
  <c r="K825" i="70"/>
  <c r="S47" i="61"/>
  <c r="T824" i="70" s="1"/>
  <c r="R47" i="61"/>
  <c r="S824" i="70" s="1"/>
  <c r="Q47" i="61"/>
  <c r="R824" i="70" s="1"/>
  <c r="L47" i="61"/>
  <c r="K824" i="70"/>
  <c r="S46" i="61"/>
  <c r="T823" i="70" s="1"/>
  <c r="R46" i="61"/>
  <c r="S823" i="70" s="1"/>
  <c r="Q46" i="61"/>
  <c r="R823" i="70" s="1"/>
  <c r="L46" i="61"/>
  <c r="K823" i="70"/>
  <c r="S45" i="61"/>
  <c r="T822" i="70" s="1"/>
  <c r="R45" i="61"/>
  <c r="S822" i="70" s="1"/>
  <c r="Q45" i="61"/>
  <c r="R822" i="70" s="1"/>
  <c r="L45" i="61"/>
  <c r="K822" i="70"/>
  <c r="S44" i="61"/>
  <c r="T821" i="70" s="1"/>
  <c r="R44" i="61"/>
  <c r="S821" i="70" s="1"/>
  <c r="Q44" i="61"/>
  <c r="R821" i="70" s="1"/>
  <c r="L44" i="61"/>
  <c r="K821" i="70"/>
  <c r="S43" i="61"/>
  <c r="T820" i="70" s="1"/>
  <c r="R43" i="61"/>
  <c r="S820" i="70" s="1"/>
  <c r="Q43" i="61"/>
  <c r="R820" i="70" s="1"/>
  <c r="L43" i="61"/>
  <c r="M820" i="70" s="1"/>
  <c r="K43" i="61"/>
  <c r="L820" i="70" s="1"/>
  <c r="K820" i="70"/>
  <c r="S42" i="61"/>
  <c r="T819" i="70" s="1"/>
  <c r="R42" i="61"/>
  <c r="S819" i="70" s="1"/>
  <c r="Q42" i="61"/>
  <c r="R819" i="70" s="1"/>
  <c r="L42" i="61"/>
  <c r="M819" i="70" s="1"/>
  <c r="K819" i="70"/>
  <c r="S41" i="61"/>
  <c r="T818" i="70" s="1"/>
  <c r="R41" i="61"/>
  <c r="S818" i="70" s="1"/>
  <c r="Q41" i="61"/>
  <c r="R818" i="70" s="1"/>
  <c r="L41" i="61"/>
  <c r="K818" i="70"/>
  <c r="S40" i="61"/>
  <c r="T817" i="70" s="1"/>
  <c r="R40" i="61"/>
  <c r="S817" i="70" s="1"/>
  <c r="Q40" i="61"/>
  <c r="R817" i="70" s="1"/>
  <c r="L40" i="61"/>
  <c r="K817" i="70"/>
  <c r="S39" i="61"/>
  <c r="T816" i="70" s="1"/>
  <c r="R39" i="61"/>
  <c r="S816" i="70" s="1"/>
  <c r="Q39" i="61"/>
  <c r="R816" i="70" s="1"/>
  <c r="L39" i="61"/>
  <c r="K816" i="70"/>
  <c r="S38" i="61"/>
  <c r="T815" i="70" s="1"/>
  <c r="R38" i="61"/>
  <c r="S815" i="70" s="1"/>
  <c r="Q38" i="61"/>
  <c r="R815" i="70" s="1"/>
  <c r="L38" i="61"/>
  <c r="M815" i="70" s="1"/>
  <c r="K815" i="70"/>
  <c r="S37" i="61"/>
  <c r="T814" i="70" s="1"/>
  <c r="R37" i="61"/>
  <c r="S814" i="70" s="1"/>
  <c r="Q37" i="61"/>
  <c r="R814" i="70" s="1"/>
  <c r="L37" i="61"/>
  <c r="K814" i="70"/>
  <c r="S36" i="61"/>
  <c r="T813" i="70" s="1"/>
  <c r="R36" i="61"/>
  <c r="S813" i="70" s="1"/>
  <c r="Q36" i="61"/>
  <c r="R813" i="70" s="1"/>
  <c r="L36" i="61"/>
  <c r="K813" i="70"/>
  <c r="S35" i="61"/>
  <c r="T812" i="70" s="1"/>
  <c r="R35" i="61"/>
  <c r="S812" i="70" s="1"/>
  <c r="Q35" i="61"/>
  <c r="R812" i="70" s="1"/>
  <c r="L35" i="61"/>
  <c r="K812" i="70"/>
  <c r="S34" i="61"/>
  <c r="T811" i="70" s="1"/>
  <c r="R34" i="61"/>
  <c r="S811" i="70" s="1"/>
  <c r="Q34" i="61"/>
  <c r="R811" i="70" s="1"/>
  <c r="L34" i="61"/>
  <c r="K811" i="70"/>
  <c r="S33" i="61"/>
  <c r="T810" i="70" s="1"/>
  <c r="R33" i="61"/>
  <c r="S810" i="70" s="1"/>
  <c r="Q33" i="61"/>
  <c r="R810" i="70" s="1"/>
  <c r="L33" i="61"/>
  <c r="M810" i="70" s="1"/>
  <c r="K810" i="70"/>
  <c r="S32" i="61"/>
  <c r="T809" i="70" s="1"/>
  <c r="R32" i="61"/>
  <c r="S809" i="70" s="1"/>
  <c r="Q32" i="61"/>
  <c r="R809" i="70" s="1"/>
  <c r="L32" i="61"/>
  <c r="K809" i="70"/>
  <c r="S31" i="61"/>
  <c r="T808" i="70" s="1"/>
  <c r="R31" i="61"/>
  <c r="S808" i="70" s="1"/>
  <c r="Q31" i="61"/>
  <c r="R808" i="70" s="1"/>
  <c r="L31" i="61"/>
  <c r="K808" i="70"/>
  <c r="S30" i="61"/>
  <c r="T807" i="70" s="1"/>
  <c r="R30" i="61"/>
  <c r="S807" i="70" s="1"/>
  <c r="Q30" i="61"/>
  <c r="R807" i="70" s="1"/>
  <c r="L30" i="61"/>
  <c r="K807" i="70"/>
  <c r="S29" i="61"/>
  <c r="T806" i="70" s="1"/>
  <c r="R29" i="61"/>
  <c r="S806" i="70" s="1"/>
  <c r="Q29" i="61"/>
  <c r="R806" i="70" s="1"/>
  <c r="L29" i="61"/>
  <c r="M806" i="70" s="1"/>
  <c r="K806" i="70"/>
  <c r="S28" i="61"/>
  <c r="T805" i="70" s="1"/>
  <c r="R28" i="61"/>
  <c r="S805" i="70" s="1"/>
  <c r="Q28" i="61"/>
  <c r="R805" i="70" s="1"/>
  <c r="L28" i="61"/>
  <c r="K805" i="70"/>
  <c r="S27" i="61"/>
  <c r="T804" i="70" s="1"/>
  <c r="R27" i="61"/>
  <c r="S804" i="70" s="1"/>
  <c r="Q27" i="61"/>
  <c r="R804" i="70" s="1"/>
  <c r="L27" i="61"/>
  <c r="K804" i="70"/>
  <c r="S26" i="61"/>
  <c r="T803" i="70" s="1"/>
  <c r="R26" i="61"/>
  <c r="S803" i="70" s="1"/>
  <c r="Q26" i="61"/>
  <c r="R803" i="70" s="1"/>
  <c r="L26" i="61"/>
  <c r="K803" i="70"/>
  <c r="S25" i="61"/>
  <c r="T802" i="70" s="1"/>
  <c r="R25" i="61"/>
  <c r="S802" i="70" s="1"/>
  <c r="Q25" i="61"/>
  <c r="R802" i="70" s="1"/>
  <c r="L25" i="61"/>
  <c r="K802" i="70"/>
  <c r="S24" i="61"/>
  <c r="T801" i="70" s="1"/>
  <c r="R24" i="61"/>
  <c r="S801" i="70" s="1"/>
  <c r="Q24" i="61"/>
  <c r="R801" i="70" s="1"/>
  <c r="L24" i="61"/>
  <c r="M801" i="70" s="1"/>
  <c r="K801" i="70"/>
  <c r="S23" i="61"/>
  <c r="T800" i="70" s="1"/>
  <c r="R23" i="61"/>
  <c r="S800" i="70" s="1"/>
  <c r="Q23" i="61"/>
  <c r="R800" i="70" s="1"/>
  <c r="L23" i="61"/>
  <c r="K800" i="70"/>
  <c r="S22" i="61"/>
  <c r="T799" i="70" s="1"/>
  <c r="R22" i="61"/>
  <c r="S799" i="70" s="1"/>
  <c r="Q22" i="61"/>
  <c r="R799" i="70" s="1"/>
  <c r="L22" i="61"/>
  <c r="K799" i="70"/>
  <c r="S21" i="61"/>
  <c r="T798" i="70" s="1"/>
  <c r="R21" i="61"/>
  <c r="S798" i="70" s="1"/>
  <c r="Q21" i="61"/>
  <c r="R798" i="70" s="1"/>
  <c r="L21" i="61"/>
  <c r="K798" i="70"/>
  <c r="S20" i="61"/>
  <c r="T797" i="70" s="1"/>
  <c r="R20" i="61"/>
  <c r="S797" i="70" s="1"/>
  <c r="Q20" i="61"/>
  <c r="R797" i="70" s="1"/>
  <c r="L20" i="61"/>
  <c r="M797" i="70" s="1"/>
  <c r="K797" i="70"/>
  <c r="S19" i="61"/>
  <c r="T796" i="70" s="1"/>
  <c r="R19" i="61"/>
  <c r="S796" i="70" s="1"/>
  <c r="Q19" i="61"/>
  <c r="R796" i="70" s="1"/>
  <c r="L19" i="61"/>
  <c r="K796" i="70"/>
  <c r="S18" i="61"/>
  <c r="T795" i="70" s="1"/>
  <c r="R18" i="61"/>
  <c r="S795" i="70" s="1"/>
  <c r="Q18" i="61"/>
  <c r="R795" i="70" s="1"/>
  <c r="L18" i="61"/>
  <c r="K795" i="70"/>
  <c r="S17" i="61"/>
  <c r="T794" i="70" s="1"/>
  <c r="R17" i="61"/>
  <c r="S794" i="70" s="1"/>
  <c r="Q17" i="61"/>
  <c r="R794" i="70" s="1"/>
  <c r="L17" i="61"/>
  <c r="K794" i="70"/>
  <c r="S16" i="61"/>
  <c r="T793" i="70" s="1"/>
  <c r="R16" i="61"/>
  <c r="S793" i="70" s="1"/>
  <c r="Q16" i="61"/>
  <c r="R793" i="70" s="1"/>
  <c r="L16" i="61"/>
  <c r="K793" i="70"/>
  <c r="S15" i="61"/>
  <c r="T792" i="70" s="1"/>
  <c r="R15" i="61"/>
  <c r="S792" i="70" s="1"/>
  <c r="Q15" i="61"/>
  <c r="R792" i="70" s="1"/>
  <c r="L15" i="61"/>
  <c r="K792" i="70"/>
  <c r="S14" i="61"/>
  <c r="T791" i="70" s="1"/>
  <c r="R14" i="61"/>
  <c r="S791" i="70" s="1"/>
  <c r="Q14" i="61"/>
  <c r="R791" i="70" s="1"/>
  <c r="L14" i="61"/>
  <c r="M791" i="70" s="1"/>
  <c r="K791" i="70"/>
  <c r="S13" i="61"/>
  <c r="T790" i="70" s="1"/>
  <c r="R13" i="61"/>
  <c r="S790" i="70" s="1"/>
  <c r="Q13" i="61"/>
  <c r="R790" i="70" s="1"/>
  <c r="L13" i="61"/>
  <c r="K790" i="70"/>
  <c r="AG12" i="61"/>
  <c r="S12" i="61"/>
  <c r="T789" i="70" s="1"/>
  <c r="R12" i="61"/>
  <c r="S789" i="70" s="1"/>
  <c r="Q12" i="61"/>
  <c r="R789" i="70" s="1"/>
  <c r="L12" i="61"/>
  <c r="K789" i="70"/>
  <c r="S11" i="61"/>
  <c r="T788" i="70" s="1"/>
  <c r="R11" i="61"/>
  <c r="S788" i="70" s="1"/>
  <c r="Q11" i="61"/>
  <c r="R788" i="70" s="1"/>
  <c r="L11" i="61"/>
  <c r="M788" i="70" s="1"/>
  <c r="K788" i="70"/>
  <c r="S10" i="61"/>
  <c r="T787" i="70" s="1"/>
  <c r="R10" i="61"/>
  <c r="S787" i="70" s="1"/>
  <c r="Q10" i="61"/>
  <c r="R787" i="70" s="1"/>
  <c r="L10" i="61"/>
  <c r="K787" i="70"/>
  <c r="S9" i="61"/>
  <c r="T786" i="70" s="1"/>
  <c r="R9" i="61"/>
  <c r="S786" i="70" s="1"/>
  <c r="Q9" i="61"/>
  <c r="R786" i="70" s="1"/>
  <c r="L9" i="61"/>
  <c r="M786" i="70" s="1"/>
  <c r="K786" i="70"/>
  <c r="S8" i="61"/>
  <c r="T785" i="70" s="1"/>
  <c r="R8" i="61"/>
  <c r="S785" i="70" s="1"/>
  <c r="Q8" i="61"/>
  <c r="R785" i="70" s="1"/>
  <c r="L8" i="61"/>
  <c r="K785" i="70"/>
  <c r="S7" i="61"/>
  <c r="T784" i="70" s="1"/>
  <c r="R7" i="61"/>
  <c r="S784" i="70" s="1"/>
  <c r="Q7" i="61"/>
  <c r="R784" i="70" s="1"/>
  <c r="L7" i="61"/>
  <c r="M784" i="70" s="1"/>
  <c r="K784" i="70"/>
  <c r="S6" i="61"/>
  <c r="T783" i="70" s="1"/>
  <c r="R6" i="61"/>
  <c r="S783" i="70" s="1"/>
  <c r="Q6" i="61"/>
  <c r="R783" i="70" s="1"/>
  <c r="L6" i="61"/>
  <c r="K783" i="70"/>
  <c r="S5" i="61"/>
  <c r="T782" i="70" s="1"/>
  <c r="R5" i="61"/>
  <c r="S782" i="70" s="1"/>
  <c r="Q5" i="61"/>
  <c r="R782" i="70" s="1"/>
  <c r="L5" i="61"/>
  <c r="K782" i="70"/>
  <c r="U1" i="61"/>
  <c r="M1" i="61"/>
  <c r="I1" i="61"/>
  <c r="H1" i="61"/>
  <c r="G1" i="61"/>
  <c r="F1" i="61"/>
  <c r="K49" i="61" l="1"/>
  <c r="L826" i="70" s="1"/>
  <c r="K29" i="61"/>
  <c r="L806" i="70" s="1"/>
  <c r="K20" i="61"/>
  <c r="L797" i="70" s="1"/>
  <c r="K42" i="61"/>
  <c r="L819" i="70" s="1"/>
  <c r="K48" i="61"/>
  <c r="L825" i="70" s="1"/>
  <c r="K11" i="61"/>
  <c r="L788" i="70" s="1"/>
  <c r="K56" i="61"/>
  <c r="L833" i="70" s="1"/>
  <c r="X844" i="70"/>
  <c r="AD844" i="70" s="1"/>
  <c r="X9" i="62"/>
  <c r="Z9" i="62"/>
  <c r="X871" i="70"/>
  <c r="AD871" i="70" s="1"/>
  <c r="X36" i="62"/>
  <c r="Z36" i="62"/>
  <c r="X859" i="70"/>
  <c r="AD859" i="70" s="1"/>
  <c r="X24" i="62"/>
  <c r="Z24" i="62"/>
  <c r="X848" i="70"/>
  <c r="Z13" i="62"/>
  <c r="X13" i="62"/>
  <c r="X860" i="70"/>
  <c r="AD860" i="70" s="1"/>
  <c r="X25" i="62"/>
  <c r="Z25" i="62"/>
  <c r="X861" i="70"/>
  <c r="AD861" i="70" s="1"/>
  <c r="Z26" i="62"/>
  <c r="X26" i="62"/>
  <c r="X864" i="70"/>
  <c r="AD864" i="70" s="1"/>
  <c r="Z29" i="62"/>
  <c r="X29" i="62"/>
  <c r="X858" i="70"/>
  <c r="AD858" i="70" s="1"/>
  <c r="Z23" i="62"/>
  <c r="X23" i="62"/>
  <c r="X847" i="70"/>
  <c r="AD847" i="70" s="1"/>
  <c r="Z12" i="62"/>
  <c r="X12" i="62"/>
  <c r="X856" i="70"/>
  <c r="AD856" i="70" s="1"/>
  <c r="Z21" i="62"/>
  <c r="X21" i="62"/>
  <c r="X890" i="70"/>
  <c r="AD890" i="70" s="1"/>
  <c r="Z55" i="62"/>
  <c r="X55" i="62"/>
  <c r="X870" i="70"/>
  <c r="AD870" i="70" s="1"/>
  <c r="Z35" i="62"/>
  <c r="X35" i="62"/>
  <c r="X885" i="70"/>
  <c r="AD885" i="70" s="1"/>
  <c r="X50" i="62"/>
  <c r="Z50" i="62"/>
  <c r="X853" i="70"/>
  <c r="AD853" i="70" s="1"/>
  <c r="X18" i="62"/>
  <c r="Z18" i="62"/>
  <c r="X898" i="70"/>
  <c r="AD898" i="70" s="1"/>
  <c r="X63" i="62"/>
  <c r="Z63" i="62"/>
  <c r="X841" i="70"/>
  <c r="AD841" i="70" s="1"/>
  <c r="X6" i="62"/>
  <c r="Z6" i="62"/>
  <c r="Z44" i="62"/>
  <c r="X879" i="70"/>
  <c r="AD879" i="70" s="1"/>
  <c r="X44" i="62"/>
  <c r="AD848" i="70"/>
  <c r="AD874" i="70"/>
  <c r="X854" i="70"/>
  <c r="AD854" i="70" s="1"/>
  <c r="Z19" i="62"/>
  <c r="X19" i="62"/>
  <c r="X896" i="70"/>
  <c r="AD896" i="70" s="1"/>
  <c r="Z61" i="62"/>
  <c r="X61" i="62"/>
  <c r="X863" i="70"/>
  <c r="AD863" i="70" s="1"/>
  <c r="X28" i="62"/>
  <c r="Z28" i="62"/>
  <c r="X888" i="70"/>
  <c r="AD888" i="70" s="1"/>
  <c r="X53" i="62"/>
  <c r="Z53" i="62"/>
  <c r="X874" i="70"/>
  <c r="X39" i="62"/>
  <c r="Z39" i="62"/>
  <c r="X886" i="70"/>
  <c r="AD886" i="70" s="1"/>
  <c r="Z51" i="62"/>
  <c r="X51" i="62"/>
  <c r="X894" i="70"/>
  <c r="AD894" i="70" s="1"/>
  <c r="X59" i="62"/>
  <c r="Z59" i="62"/>
  <c r="X895" i="70"/>
  <c r="AD895" i="70" s="1"/>
  <c r="X60" i="62"/>
  <c r="Z60" i="62"/>
  <c r="X862" i="70"/>
  <c r="AD862" i="70" s="1"/>
  <c r="Z27" i="62"/>
  <c r="X27" i="62"/>
  <c r="X878" i="70"/>
  <c r="AD878" i="70" s="1"/>
  <c r="Z43" i="62"/>
  <c r="X43" i="62"/>
  <c r="X892" i="70"/>
  <c r="AD892" i="70" s="1"/>
  <c r="Z57" i="62"/>
  <c r="X57" i="62"/>
  <c r="X891" i="70"/>
  <c r="AD891" i="70" s="1"/>
  <c r="X56" i="62"/>
  <c r="Z56" i="62"/>
  <c r="X867" i="70"/>
  <c r="AD867" i="70" s="1"/>
  <c r="X32" i="62"/>
  <c r="Z32" i="62"/>
  <c r="X893" i="70"/>
  <c r="AD893" i="70" s="1"/>
  <c r="X58" i="62"/>
  <c r="Z58" i="62"/>
  <c r="X883" i="70"/>
  <c r="AD883" i="70" s="1"/>
  <c r="X48" i="62"/>
  <c r="Z48" i="62"/>
  <c r="X850" i="70"/>
  <c r="AD850" i="70" s="1"/>
  <c r="X15" i="62"/>
  <c r="Z15" i="62"/>
  <c r="X897" i="70"/>
  <c r="AD897" i="70" s="1"/>
  <c r="X62" i="62"/>
  <c r="Z62" i="62"/>
  <c r="X865" i="70"/>
  <c r="AD865" i="70" s="1"/>
  <c r="X30" i="62"/>
  <c r="Z30" i="62"/>
  <c r="X855" i="70"/>
  <c r="AD855" i="70" s="1"/>
  <c r="X20" i="62"/>
  <c r="Z20" i="62"/>
  <c r="X887" i="70"/>
  <c r="AD887" i="70" s="1"/>
  <c r="X52" i="62"/>
  <c r="Z52" i="62"/>
  <c r="X889" i="70"/>
  <c r="AD889" i="70" s="1"/>
  <c r="X54" i="62"/>
  <c r="Z54" i="62"/>
  <c r="X873" i="70"/>
  <c r="AD873" i="70" s="1"/>
  <c r="Z38" i="62"/>
  <c r="X38" i="62"/>
  <c r="X866" i="70"/>
  <c r="AD866" i="70" s="1"/>
  <c r="Z31" i="62"/>
  <c r="X31" i="62"/>
  <c r="X869" i="70"/>
  <c r="AD869" i="70" s="1"/>
  <c r="Z34" i="62"/>
  <c r="X34" i="62"/>
  <c r="X842" i="70"/>
  <c r="AD842" i="70" s="1"/>
  <c r="X7" i="62"/>
  <c r="Z7" i="62"/>
  <c r="X843" i="70"/>
  <c r="AD843" i="70" s="1"/>
  <c r="Z8" i="62"/>
  <c r="X8" i="62"/>
  <c r="X881" i="70"/>
  <c r="AD881" i="70" s="1"/>
  <c r="X46" i="62"/>
  <c r="Z46" i="62"/>
  <c r="X882" i="70"/>
  <c r="AD882" i="70" s="1"/>
  <c r="Z47" i="62"/>
  <c r="X47" i="62"/>
  <c r="X876" i="70"/>
  <c r="AD876" i="70" s="1"/>
  <c r="Z41" i="62"/>
  <c r="X41" i="62"/>
  <c r="X852" i="70"/>
  <c r="AD852" i="70" s="1"/>
  <c r="Z17" i="62"/>
  <c r="X17" i="62"/>
  <c r="X868" i="70"/>
  <c r="AD868" i="70" s="1"/>
  <c r="Z33" i="62"/>
  <c r="X33" i="62"/>
  <c r="X880" i="70"/>
  <c r="AD880" i="70" s="1"/>
  <c r="Z45" i="62"/>
  <c r="X45" i="62"/>
  <c r="X857" i="70"/>
  <c r="AD857" i="70" s="1"/>
  <c r="Z22" i="62"/>
  <c r="X22" i="62"/>
  <c r="X845" i="70"/>
  <c r="AD845" i="70" s="1"/>
  <c r="X10" i="62"/>
  <c r="Z10" i="62"/>
  <c r="X877" i="70"/>
  <c r="AD877" i="70" s="1"/>
  <c r="Z42" i="62"/>
  <c r="X42" i="62"/>
  <c r="X884" i="70"/>
  <c r="AD884" i="70" s="1"/>
  <c r="Z49" i="62"/>
  <c r="X49" i="62"/>
  <c r="X846" i="70"/>
  <c r="AD846" i="70" s="1"/>
  <c r="Z11" i="62"/>
  <c r="X11" i="62"/>
  <c r="X875" i="70"/>
  <c r="AD875" i="70" s="1"/>
  <c r="X40" i="62"/>
  <c r="Z40" i="62"/>
  <c r="X840" i="70"/>
  <c r="AD840" i="70" s="1"/>
  <c r="W1" i="62"/>
  <c r="X5" i="62"/>
  <c r="Z5" i="62"/>
  <c r="X851" i="70"/>
  <c r="AD851" i="70" s="1"/>
  <c r="X16" i="62"/>
  <c r="Z16" i="62"/>
  <c r="X872" i="70"/>
  <c r="AD872" i="70" s="1"/>
  <c r="X37" i="62"/>
  <c r="Z37" i="62"/>
  <c r="X849" i="70"/>
  <c r="AD849" i="70" s="1"/>
  <c r="X14" i="62"/>
  <c r="Z14" i="62"/>
  <c r="K7" i="61"/>
  <c r="L784" i="70" s="1"/>
  <c r="K14" i="61"/>
  <c r="L791" i="70" s="1"/>
  <c r="K17" i="61"/>
  <c r="L794" i="70" s="1"/>
  <c r="M794" i="70"/>
  <c r="K23" i="61"/>
  <c r="L800" i="70" s="1"/>
  <c r="M800" i="70"/>
  <c r="K26" i="61"/>
  <c r="L803" i="70" s="1"/>
  <c r="M803" i="70"/>
  <c r="K55" i="61"/>
  <c r="L832" i="70" s="1"/>
  <c r="M832" i="70"/>
  <c r="K58" i="61"/>
  <c r="L835" i="70" s="1"/>
  <c r="M835" i="70"/>
  <c r="N20" i="61"/>
  <c r="O797" i="70" s="1"/>
  <c r="K37" i="61"/>
  <c r="L814" i="70" s="1"/>
  <c r="M814" i="70"/>
  <c r="K40" i="61"/>
  <c r="L817" i="70" s="1"/>
  <c r="M817" i="70"/>
  <c r="K46" i="61"/>
  <c r="L823" i="70" s="1"/>
  <c r="M823" i="70"/>
  <c r="K52" i="61"/>
  <c r="L829" i="70" s="1"/>
  <c r="M829" i="70"/>
  <c r="K50" i="61"/>
  <c r="L827" i="70" s="1"/>
  <c r="M827" i="70"/>
  <c r="K10" i="61"/>
  <c r="L787" i="70" s="1"/>
  <c r="M787" i="70"/>
  <c r="K19" i="61"/>
  <c r="L796" i="70" s="1"/>
  <c r="M796" i="70"/>
  <c r="K28" i="61"/>
  <c r="L805" i="70" s="1"/>
  <c r="M805" i="70"/>
  <c r="K31" i="61"/>
  <c r="L808" i="70" s="1"/>
  <c r="M808" i="70"/>
  <c r="K34" i="61"/>
  <c r="L811" i="70" s="1"/>
  <c r="M811" i="70"/>
  <c r="K60" i="61"/>
  <c r="L837" i="70" s="1"/>
  <c r="M837" i="70"/>
  <c r="K6" i="61"/>
  <c r="L783" i="70" s="1"/>
  <c r="M783" i="70"/>
  <c r="K9" i="61"/>
  <c r="L786" i="70" s="1"/>
  <c r="K13" i="61"/>
  <c r="L790" i="70" s="1"/>
  <c r="M790" i="70"/>
  <c r="K16" i="61"/>
  <c r="L793" i="70" s="1"/>
  <c r="M793" i="70"/>
  <c r="K22" i="61"/>
  <c r="L799" i="70" s="1"/>
  <c r="M799" i="70"/>
  <c r="K25" i="61"/>
  <c r="L802" i="70" s="1"/>
  <c r="M802" i="70"/>
  <c r="K54" i="61"/>
  <c r="L831" i="70" s="1"/>
  <c r="M831" i="70"/>
  <c r="K57" i="61"/>
  <c r="L834" i="70" s="1"/>
  <c r="M834" i="70"/>
  <c r="K32" i="61"/>
  <c r="L809" i="70" s="1"/>
  <c r="M809" i="70"/>
  <c r="K61" i="61"/>
  <c r="L838" i="70" s="1"/>
  <c r="M838" i="70"/>
  <c r="K33" i="61"/>
  <c r="L810" i="70" s="1"/>
  <c r="K36" i="61"/>
  <c r="L813" i="70" s="1"/>
  <c r="M813" i="70"/>
  <c r="K39" i="61"/>
  <c r="L816" i="70" s="1"/>
  <c r="M816" i="70"/>
  <c r="K45" i="61"/>
  <c r="L822" i="70" s="1"/>
  <c r="M822" i="70"/>
  <c r="K51" i="61"/>
  <c r="L828" i="70" s="1"/>
  <c r="M828" i="70"/>
  <c r="K62" i="61"/>
  <c r="L839" i="70" s="1"/>
  <c r="N9" i="61"/>
  <c r="O786" i="70" s="1"/>
  <c r="K12" i="61"/>
  <c r="L789" i="70" s="1"/>
  <c r="M789" i="70"/>
  <c r="K18" i="61"/>
  <c r="L795" i="70" s="1"/>
  <c r="M795" i="70"/>
  <c r="K24" i="61"/>
  <c r="L801" i="70" s="1"/>
  <c r="K27" i="61"/>
  <c r="L804" i="70" s="1"/>
  <c r="M804" i="70"/>
  <c r="K30" i="61"/>
  <c r="L807" i="70" s="1"/>
  <c r="M807" i="70"/>
  <c r="K59" i="61"/>
  <c r="L836" i="70" s="1"/>
  <c r="M836" i="70"/>
  <c r="K35" i="61"/>
  <c r="L812" i="70" s="1"/>
  <c r="M812" i="70"/>
  <c r="K44" i="61"/>
  <c r="L821" i="70" s="1"/>
  <c r="M821" i="70"/>
  <c r="K5" i="61"/>
  <c r="L782" i="70" s="1"/>
  <c r="M782" i="70"/>
  <c r="K8" i="61"/>
  <c r="L785" i="70" s="1"/>
  <c r="M785" i="70"/>
  <c r="K15" i="61"/>
  <c r="L792" i="70" s="1"/>
  <c r="M792" i="70"/>
  <c r="K21" i="61"/>
  <c r="L798" i="70" s="1"/>
  <c r="M798" i="70"/>
  <c r="K38" i="61"/>
  <c r="L815" i="70" s="1"/>
  <c r="K41" i="61"/>
  <c r="L818" i="70" s="1"/>
  <c r="M818" i="70"/>
  <c r="K47" i="61"/>
  <c r="L824" i="70" s="1"/>
  <c r="M824" i="70"/>
  <c r="K53" i="61"/>
  <c r="L830" i="70" s="1"/>
  <c r="M830" i="70"/>
  <c r="N45" i="61"/>
  <c r="O822" i="70" s="1"/>
  <c r="N7" i="61"/>
  <c r="O784" i="70" s="1"/>
  <c r="N15" i="61"/>
  <c r="O792" i="70" s="1"/>
  <c r="N24" i="61"/>
  <c r="O801" i="70" s="1"/>
  <c r="N29" i="61"/>
  <c r="O806" i="70" s="1"/>
  <c r="N33" i="61"/>
  <c r="O810" i="70" s="1"/>
  <c r="N38" i="61"/>
  <c r="O815" i="70" s="1"/>
  <c r="N43" i="61"/>
  <c r="O820" i="70" s="1"/>
  <c r="N11" i="61"/>
  <c r="O788" i="70" s="1"/>
  <c r="S1" i="61"/>
  <c r="N42" i="61"/>
  <c r="O819" i="70" s="1"/>
  <c r="N47" i="61"/>
  <c r="O824" i="70" s="1"/>
  <c r="R1" i="61"/>
  <c r="N5" i="61"/>
  <c r="N22" i="61"/>
  <c r="O799" i="70" s="1"/>
  <c r="N27" i="61"/>
  <c r="O804" i="70" s="1"/>
  <c r="N36" i="61"/>
  <c r="O813" i="70" s="1"/>
  <c r="J1" i="61"/>
  <c r="L1" i="61"/>
  <c r="Q1" i="61"/>
  <c r="N8" i="61"/>
  <c r="O785" i="70" s="1"/>
  <c r="N12" i="61"/>
  <c r="N18" i="61"/>
  <c r="O795" i="70" s="1"/>
  <c r="N19" i="61"/>
  <c r="O796" i="70" s="1"/>
  <c r="N28" i="61"/>
  <c r="O805" i="70" s="1"/>
  <c r="N37" i="61"/>
  <c r="O814" i="70" s="1"/>
  <c r="N46" i="61"/>
  <c r="O823" i="70" s="1"/>
  <c r="N50" i="61"/>
  <c r="O827" i="70" s="1"/>
  <c r="N16" i="61"/>
  <c r="O793" i="70" s="1"/>
  <c r="N17" i="61"/>
  <c r="O794" i="70" s="1"/>
  <c r="N23" i="61"/>
  <c r="O800" i="70" s="1"/>
  <c r="N32" i="61"/>
  <c r="O809" i="70" s="1"/>
  <c r="N41" i="61"/>
  <c r="O818" i="70" s="1"/>
  <c r="N52" i="61"/>
  <c r="O829" i="70" s="1"/>
  <c r="N13" i="61"/>
  <c r="O790" i="70" s="1"/>
  <c r="N26" i="61"/>
  <c r="O803" i="70" s="1"/>
  <c r="N31" i="61"/>
  <c r="O808" i="70" s="1"/>
  <c r="N40" i="61"/>
  <c r="O817" i="70" s="1"/>
  <c r="N49" i="61"/>
  <c r="O826" i="70" s="1"/>
  <c r="N54" i="61"/>
  <c r="O831" i="70" s="1"/>
  <c r="N61" i="61"/>
  <c r="O838" i="70" s="1"/>
  <c r="N57" i="61"/>
  <c r="O834" i="70" s="1"/>
  <c r="N60" i="61"/>
  <c r="O837" i="70" s="1"/>
  <c r="N56" i="61"/>
  <c r="O833" i="70" s="1"/>
  <c r="N59" i="61"/>
  <c r="O836" i="70" s="1"/>
  <c r="N55" i="61"/>
  <c r="O832" i="70" s="1"/>
  <c r="N51" i="61"/>
  <c r="O828" i="70" s="1"/>
  <c r="N6" i="61"/>
  <c r="O783" i="70" s="1"/>
  <c r="N10" i="61"/>
  <c r="O787" i="70" s="1"/>
  <c r="N21" i="61"/>
  <c r="O798" i="70" s="1"/>
  <c r="N30" i="61"/>
  <c r="O807" i="70" s="1"/>
  <c r="N35" i="61"/>
  <c r="O812" i="70" s="1"/>
  <c r="N44" i="61"/>
  <c r="O821" i="70" s="1"/>
  <c r="N62" i="61"/>
  <c r="O839" i="70" s="1"/>
  <c r="N14" i="61"/>
  <c r="O791" i="70" s="1"/>
  <c r="N25" i="61"/>
  <c r="O802" i="70" s="1"/>
  <c r="N34" i="61"/>
  <c r="O811" i="70" s="1"/>
  <c r="N39" i="61"/>
  <c r="O816" i="70" s="1"/>
  <c r="N48" i="61"/>
  <c r="O825" i="70" s="1"/>
  <c r="N58" i="61"/>
  <c r="O835" i="70" s="1"/>
  <c r="N53" i="61"/>
  <c r="O830" i="70" s="1"/>
  <c r="AA865" i="70" l="1"/>
  <c r="AA30" i="62"/>
  <c r="AB865" i="70" s="1"/>
  <c r="Y885" i="70"/>
  <c r="Y50" i="62"/>
  <c r="Z885" i="70" s="1"/>
  <c r="AB50" i="62"/>
  <c r="AC885" i="70" s="1"/>
  <c r="Y840" i="70"/>
  <c r="X1" i="62"/>
  <c r="Y5" i="62"/>
  <c r="AB5" i="62"/>
  <c r="AC840" i="70" s="1"/>
  <c r="AA40" i="62"/>
  <c r="AB875" i="70" s="1"/>
  <c r="AA875" i="70"/>
  <c r="Y877" i="70"/>
  <c r="AB42" i="62"/>
  <c r="AC877" i="70" s="1"/>
  <c r="Y42" i="62"/>
  <c r="Z877" i="70" s="1"/>
  <c r="AA17" i="62"/>
  <c r="AB852" i="70" s="1"/>
  <c r="AA852" i="70"/>
  <c r="AA46" i="62"/>
  <c r="AB881" i="70" s="1"/>
  <c r="AA881" i="70"/>
  <c r="AA52" i="62"/>
  <c r="AB887" i="70" s="1"/>
  <c r="AA887" i="70"/>
  <c r="AA855" i="70"/>
  <c r="AA20" i="62"/>
  <c r="AB855" i="70" s="1"/>
  <c r="Y865" i="70"/>
  <c r="AB30" i="62"/>
  <c r="AC865" i="70" s="1"/>
  <c r="Y30" i="62"/>
  <c r="Z865" i="70" s="1"/>
  <c r="Y867" i="70"/>
  <c r="AB32" i="62"/>
  <c r="AC867" i="70" s="1"/>
  <c r="Y32" i="62"/>
  <c r="Z867" i="70" s="1"/>
  <c r="Y878" i="70"/>
  <c r="Y43" i="62"/>
  <c r="Z878" i="70" s="1"/>
  <c r="AB43" i="62"/>
  <c r="AC878" i="70" s="1"/>
  <c r="AA51" i="62"/>
  <c r="AB886" i="70" s="1"/>
  <c r="AA886" i="70"/>
  <c r="AA53" i="62"/>
  <c r="AB888" i="70" s="1"/>
  <c r="AA888" i="70"/>
  <c r="AA19" i="62"/>
  <c r="AB854" i="70" s="1"/>
  <c r="AA854" i="70"/>
  <c r="AA21" i="62"/>
  <c r="AB856" i="70" s="1"/>
  <c r="AA856" i="70"/>
  <c r="Y858" i="70"/>
  <c r="Y23" i="62"/>
  <c r="Z858" i="70" s="1"/>
  <c r="AB23" i="62"/>
  <c r="AC858" i="70" s="1"/>
  <c r="Y861" i="70"/>
  <c r="Y26" i="62"/>
  <c r="Z861" i="70" s="1"/>
  <c r="AB26" i="62"/>
  <c r="AC861" i="70" s="1"/>
  <c r="Y886" i="70"/>
  <c r="Y51" i="62"/>
  <c r="Z886" i="70" s="1"/>
  <c r="AB51" i="62"/>
  <c r="AC886" i="70" s="1"/>
  <c r="AA864" i="70"/>
  <c r="AA29" i="62"/>
  <c r="AB864" i="70" s="1"/>
  <c r="Y875" i="70"/>
  <c r="AB40" i="62"/>
  <c r="AC875" i="70" s="1"/>
  <c r="Y40" i="62"/>
  <c r="Z875" i="70" s="1"/>
  <c r="Y881" i="70"/>
  <c r="Y46" i="62"/>
  <c r="Z881" i="70" s="1"/>
  <c r="AB46" i="62"/>
  <c r="AC881" i="70" s="1"/>
  <c r="Y869" i="70"/>
  <c r="Y34" i="62"/>
  <c r="Z869" i="70" s="1"/>
  <c r="AB34" i="62"/>
  <c r="AC869" i="70" s="1"/>
  <c r="Y873" i="70"/>
  <c r="Y38" i="62"/>
  <c r="Z873" i="70" s="1"/>
  <c r="AB38" i="62"/>
  <c r="AC873" i="70" s="1"/>
  <c r="Y887" i="70"/>
  <c r="Y52" i="62"/>
  <c r="Z887" i="70" s="1"/>
  <c r="AB52" i="62"/>
  <c r="AC887" i="70" s="1"/>
  <c r="Y855" i="70"/>
  <c r="AB20" i="62"/>
  <c r="AC855" i="70" s="1"/>
  <c r="Y20" i="62"/>
  <c r="Z855" i="70" s="1"/>
  <c r="AA48" i="62"/>
  <c r="AB883" i="70" s="1"/>
  <c r="AA883" i="70"/>
  <c r="AA43" i="62"/>
  <c r="AB878" i="70" s="1"/>
  <c r="AA878" i="70"/>
  <c r="AA60" i="62"/>
  <c r="AB895" i="70" s="1"/>
  <c r="AA895" i="70"/>
  <c r="Y888" i="70"/>
  <c r="Y53" i="62"/>
  <c r="Z888" i="70" s="1"/>
  <c r="AB53" i="62"/>
  <c r="AC888" i="70" s="1"/>
  <c r="Y896" i="70"/>
  <c r="Y61" i="62"/>
  <c r="Z896" i="70" s="1"/>
  <c r="AB61" i="62"/>
  <c r="AC896" i="70" s="1"/>
  <c r="AA6" i="62"/>
  <c r="AB841" i="70" s="1"/>
  <c r="AA841" i="70"/>
  <c r="Y870" i="70"/>
  <c r="AB35" i="62"/>
  <c r="AC870" i="70" s="1"/>
  <c r="Y35" i="62"/>
  <c r="Z870" i="70" s="1"/>
  <c r="AA858" i="70"/>
  <c r="AA23" i="62"/>
  <c r="AB858" i="70" s="1"/>
  <c r="AA861" i="70"/>
  <c r="AA26" i="62"/>
  <c r="AB861" i="70" s="1"/>
  <c r="Y848" i="70"/>
  <c r="Y13" i="62"/>
  <c r="Z848" i="70" s="1"/>
  <c r="AB13" i="62"/>
  <c r="AC848" i="70" s="1"/>
  <c r="AA45" i="62"/>
  <c r="AB880" i="70" s="1"/>
  <c r="AA880" i="70"/>
  <c r="Y876" i="70"/>
  <c r="AB41" i="62"/>
  <c r="AC876" i="70" s="1"/>
  <c r="Y41" i="62"/>
  <c r="Z876" i="70" s="1"/>
  <c r="AA34" i="62"/>
  <c r="AB869" i="70" s="1"/>
  <c r="AA869" i="70"/>
  <c r="AA38" i="62"/>
  <c r="AB873" i="70" s="1"/>
  <c r="AA873" i="70"/>
  <c r="Y883" i="70"/>
  <c r="AB48" i="62"/>
  <c r="AC883" i="70" s="1"/>
  <c r="Y48" i="62"/>
  <c r="Z883" i="70" s="1"/>
  <c r="AA56" i="62"/>
  <c r="AB891" i="70" s="1"/>
  <c r="AA891" i="70"/>
  <c r="Y895" i="70"/>
  <c r="AB60" i="62"/>
  <c r="AC895" i="70" s="1"/>
  <c r="Y60" i="62"/>
  <c r="Z895" i="70" s="1"/>
  <c r="AA39" i="62"/>
  <c r="AB874" i="70" s="1"/>
  <c r="AA874" i="70"/>
  <c r="AA61" i="62"/>
  <c r="AB896" i="70" s="1"/>
  <c r="AA896" i="70"/>
  <c r="Y44" i="62"/>
  <c r="Z879" i="70" s="1"/>
  <c r="AB44" i="62"/>
  <c r="AC879" i="70" s="1"/>
  <c r="Y879" i="70"/>
  <c r="Y841" i="70"/>
  <c r="AB6" i="62"/>
  <c r="AC841" i="70" s="1"/>
  <c r="Y6" i="62"/>
  <c r="Z841" i="70" s="1"/>
  <c r="AA35" i="62"/>
  <c r="AB870" i="70" s="1"/>
  <c r="AA870" i="70"/>
  <c r="AA13" i="62"/>
  <c r="AB848" i="70" s="1"/>
  <c r="AA848" i="70"/>
  <c r="Y854" i="70"/>
  <c r="Y19" i="62"/>
  <c r="Z854" i="70" s="1"/>
  <c r="AB19" i="62"/>
  <c r="AC854" i="70" s="1"/>
  <c r="AA14" i="62"/>
  <c r="AB849" i="70" s="1"/>
  <c r="AA849" i="70"/>
  <c r="Y846" i="70"/>
  <c r="Y11" i="62"/>
  <c r="Z846" i="70" s="1"/>
  <c r="AB11" i="62"/>
  <c r="AC846" i="70" s="1"/>
  <c r="AA845" i="70"/>
  <c r="AA10" i="62"/>
  <c r="AB845" i="70" s="1"/>
  <c r="AA41" i="62"/>
  <c r="AB876" i="70" s="1"/>
  <c r="AA876" i="70"/>
  <c r="Y843" i="70"/>
  <c r="AB8" i="62"/>
  <c r="AC843" i="70" s="1"/>
  <c r="Y8" i="62"/>
  <c r="Z843" i="70" s="1"/>
  <c r="AA62" i="62"/>
  <c r="AB897" i="70" s="1"/>
  <c r="AA897" i="70"/>
  <c r="Y891" i="70"/>
  <c r="AB56" i="62"/>
  <c r="AC891" i="70" s="1"/>
  <c r="Y56" i="62"/>
  <c r="Z891" i="70" s="1"/>
  <c r="Y874" i="70"/>
  <c r="AB39" i="62"/>
  <c r="AC874" i="70" s="1"/>
  <c r="Y39" i="62"/>
  <c r="Z874" i="70" s="1"/>
  <c r="AA18" i="62"/>
  <c r="AB853" i="70" s="1"/>
  <c r="AA853" i="70"/>
  <c r="AA860" i="70"/>
  <c r="AA25" i="62"/>
  <c r="AB860" i="70" s="1"/>
  <c r="AA36" i="62"/>
  <c r="AB871" i="70" s="1"/>
  <c r="AA871" i="70"/>
  <c r="AA840" i="70"/>
  <c r="AA5" i="62"/>
  <c r="AB840" i="70" s="1"/>
  <c r="Y842" i="70"/>
  <c r="Y7" i="62"/>
  <c r="Z842" i="70" s="1"/>
  <c r="AB7" i="62"/>
  <c r="AC842" i="70" s="1"/>
  <c r="AA32" i="62"/>
  <c r="AB867" i="70" s="1"/>
  <c r="AA867" i="70"/>
  <c r="AA42" i="62"/>
  <c r="AB877" i="70" s="1"/>
  <c r="AA877" i="70"/>
  <c r="Y849" i="70"/>
  <c r="AB14" i="62"/>
  <c r="AC849" i="70" s="1"/>
  <c r="Y14" i="62"/>
  <c r="Z849" i="70" s="1"/>
  <c r="AA16" i="62"/>
  <c r="AB851" i="70" s="1"/>
  <c r="AA851" i="70"/>
  <c r="AA11" i="62"/>
  <c r="AB846" i="70" s="1"/>
  <c r="AA846" i="70"/>
  <c r="Y845" i="70"/>
  <c r="Y10" i="62"/>
  <c r="Z845" i="70" s="1"/>
  <c r="AB10" i="62"/>
  <c r="AC845" i="70" s="1"/>
  <c r="Y868" i="70"/>
  <c r="AB33" i="62"/>
  <c r="AC868" i="70" s="1"/>
  <c r="Y33" i="62"/>
  <c r="Z868" i="70" s="1"/>
  <c r="AA8" i="62"/>
  <c r="AB843" i="70" s="1"/>
  <c r="AA843" i="70"/>
  <c r="AA54" i="62"/>
  <c r="AB889" i="70" s="1"/>
  <c r="AA889" i="70"/>
  <c r="Y897" i="70"/>
  <c r="AB62" i="62"/>
  <c r="AC897" i="70" s="1"/>
  <c r="Y62" i="62"/>
  <c r="Z897" i="70" s="1"/>
  <c r="AA58" i="62"/>
  <c r="AB893" i="70" s="1"/>
  <c r="AA893" i="70"/>
  <c r="AA894" i="70"/>
  <c r="AA59" i="62"/>
  <c r="AB894" i="70" s="1"/>
  <c r="AA44" i="62"/>
  <c r="AB879" i="70" s="1"/>
  <c r="AA879" i="70"/>
  <c r="AA63" i="62"/>
  <c r="AB898" i="70" s="1"/>
  <c r="AA898" i="70"/>
  <c r="Y853" i="70"/>
  <c r="Y18" i="62"/>
  <c r="Z853" i="70" s="1"/>
  <c r="AB18" i="62"/>
  <c r="AC853" i="70" s="1"/>
  <c r="Y890" i="70"/>
  <c r="AB55" i="62"/>
  <c r="AC890" i="70" s="1"/>
  <c r="Y55" i="62"/>
  <c r="Z890" i="70" s="1"/>
  <c r="Y860" i="70"/>
  <c r="AB25" i="62"/>
  <c r="AC860" i="70" s="1"/>
  <c r="Y25" i="62"/>
  <c r="Z860" i="70" s="1"/>
  <c r="Y871" i="70"/>
  <c r="AB36" i="62"/>
  <c r="AC871" i="70" s="1"/>
  <c r="Y36" i="62"/>
  <c r="Z871" i="70" s="1"/>
  <c r="AA9" i="62"/>
  <c r="AB844" i="70" s="1"/>
  <c r="AA844" i="70"/>
  <c r="Y852" i="70"/>
  <c r="Y17" i="62"/>
  <c r="Z852" i="70" s="1"/>
  <c r="AB17" i="62"/>
  <c r="AC852" i="70" s="1"/>
  <c r="Y850" i="70"/>
  <c r="AB15" i="62"/>
  <c r="AC850" i="70" s="1"/>
  <c r="Y15" i="62"/>
  <c r="Z850" i="70" s="1"/>
  <c r="Y863" i="70"/>
  <c r="AB28" i="62"/>
  <c r="AC863" i="70" s="1"/>
  <c r="Y28" i="62"/>
  <c r="Z863" i="70" s="1"/>
  <c r="Y856" i="70"/>
  <c r="Y21" i="62"/>
  <c r="Z856" i="70" s="1"/>
  <c r="AB21" i="62"/>
  <c r="AC856" i="70" s="1"/>
  <c r="Y851" i="70"/>
  <c r="Y16" i="62"/>
  <c r="Z851" i="70" s="1"/>
  <c r="AB16" i="62"/>
  <c r="AC851" i="70" s="1"/>
  <c r="Y884" i="70"/>
  <c r="AB49" i="62"/>
  <c r="AC884" i="70" s="1"/>
  <c r="Y49" i="62"/>
  <c r="Z884" i="70" s="1"/>
  <c r="AA33" i="62"/>
  <c r="AB868" i="70" s="1"/>
  <c r="AA868" i="70"/>
  <c r="Y882" i="70"/>
  <c r="AB47" i="62"/>
  <c r="AC882" i="70" s="1"/>
  <c r="Y47" i="62"/>
  <c r="Z882" i="70" s="1"/>
  <c r="Y889" i="70"/>
  <c r="Y54" i="62"/>
  <c r="Z889" i="70" s="1"/>
  <c r="AB54" i="62"/>
  <c r="AC889" i="70" s="1"/>
  <c r="Y893" i="70"/>
  <c r="AB58" i="62"/>
  <c r="AC893" i="70" s="1"/>
  <c r="Y58" i="62"/>
  <c r="Z893" i="70" s="1"/>
  <c r="Y892" i="70"/>
  <c r="Y57" i="62"/>
  <c r="Z892" i="70" s="1"/>
  <c r="AB57" i="62"/>
  <c r="AC892" i="70" s="1"/>
  <c r="Y894" i="70"/>
  <c r="AB59" i="62"/>
  <c r="AC894" i="70" s="1"/>
  <c r="Y59" i="62"/>
  <c r="Z894" i="70" s="1"/>
  <c r="Y898" i="70"/>
  <c r="AB63" i="62"/>
  <c r="AC898" i="70" s="1"/>
  <c r="Y63" i="62"/>
  <c r="Z898" i="70" s="1"/>
  <c r="AA55" i="62"/>
  <c r="AB890" i="70" s="1"/>
  <c r="AA890" i="70"/>
  <c r="Y847" i="70"/>
  <c r="AB12" i="62"/>
  <c r="AC847" i="70" s="1"/>
  <c r="Y12" i="62"/>
  <c r="Z847" i="70" s="1"/>
  <c r="AA859" i="70"/>
  <c r="AA24" i="62"/>
  <c r="AB859" i="70" s="1"/>
  <c r="Y844" i="70"/>
  <c r="Y9" i="62"/>
  <c r="Z844" i="70" s="1"/>
  <c r="AB9" i="62"/>
  <c r="AC844" i="70" s="1"/>
  <c r="Y872" i="70"/>
  <c r="Y37" i="62"/>
  <c r="Z872" i="70" s="1"/>
  <c r="AB37" i="62"/>
  <c r="AC872" i="70" s="1"/>
  <c r="AA22" i="62"/>
  <c r="AB857" i="70" s="1"/>
  <c r="AA857" i="70"/>
  <c r="AA31" i="62"/>
  <c r="AB866" i="70" s="1"/>
  <c r="AA866" i="70"/>
  <c r="AA27" i="62"/>
  <c r="AB862" i="70" s="1"/>
  <c r="AA862" i="70"/>
  <c r="Y880" i="70"/>
  <c r="AB45" i="62"/>
  <c r="AC880" i="70" s="1"/>
  <c r="Y45" i="62"/>
  <c r="Z880" i="70" s="1"/>
  <c r="AA37" i="62"/>
  <c r="AB872" i="70" s="1"/>
  <c r="AA872" i="70"/>
  <c r="AA49" i="62"/>
  <c r="AB884" i="70" s="1"/>
  <c r="AA884" i="70"/>
  <c r="Y857" i="70"/>
  <c r="Y22" i="62"/>
  <c r="Z857" i="70" s="1"/>
  <c r="AB22" i="62"/>
  <c r="AC857" i="70" s="1"/>
  <c r="AA882" i="70"/>
  <c r="AA47" i="62"/>
  <c r="AB882" i="70" s="1"/>
  <c r="AA7" i="62"/>
  <c r="AB842" i="70" s="1"/>
  <c r="AA842" i="70"/>
  <c r="Y866" i="70"/>
  <c r="AB31" i="62"/>
  <c r="AC866" i="70" s="1"/>
  <c r="Y31" i="62"/>
  <c r="Z866" i="70" s="1"/>
  <c r="AA15" i="62"/>
  <c r="AB850" i="70" s="1"/>
  <c r="AA850" i="70"/>
  <c r="AA57" i="62"/>
  <c r="AB892" i="70" s="1"/>
  <c r="AA892" i="70"/>
  <c r="Y862" i="70"/>
  <c r="AB27" i="62"/>
  <c r="AC862" i="70" s="1"/>
  <c r="Y27" i="62"/>
  <c r="Z862" i="70" s="1"/>
  <c r="AA28" i="62"/>
  <c r="AB863" i="70" s="1"/>
  <c r="AA863" i="70"/>
  <c r="AA50" i="62"/>
  <c r="AB885" i="70" s="1"/>
  <c r="AA885" i="70"/>
  <c r="AA12" i="62"/>
  <c r="AB847" i="70" s="1"/>
  <c r="AA847" i="70"/>
  <c r="Y864" i="70"/>
  <c r="AB29" i="62"/>
  <c r="AC864" i="70" s="1"/>
  <c r="Y29" i="62"/>
  <c r="Z864" i="70" s="1"/>
  <c r="Y859" i="70"/>
  <c r="Y24" i="62"/>
  <c r="Z859" i="70" s="1"/>
  <c r="AB24" i="62"/>
  <c r="AC859" i="70" s="1"/>
  <c r="O35" i="61"/>
  <c r="O789" i="70"/>
  <c r="O30" i="61"/>
  <c r="O782" i="70"/>
  <c r="K1" i="61"/>
  <c r="O32" i="61"/>
  <c r="O5" i="61"/>
  <c r="O12" i="61"/>
  <c r="O22" i="61"/>
  <c r="O57" i="61"/>
  <c r="O29" i="61"/>
  <c r="O7" i="61"/>
  <c r="O61" i="61"/>
  <c r="O18" i="61"/>
  <c r="O62" i="61"/>
  <c r="O39" i="61"/>
  <c r="O36" i="61"/>
  <c r="O33" i="61"/>
  <c r="O46" i="61"/>
  <c r="O13" i="61"/>
  <c r="O34" i="61"/>
  <c r="O43" i="61"/>
  <c r="O40" i="61"/>
  <c r="O37" i="61"/>
  <c r="O14" i="61"/>
  <c r="O38" i="61"/>
  <c r="O50" i="61"/>
  <c r="O26" i="61"/>
  <c r="O58" i="61"/>
  <c r="O47" i="61"/>
  <c r="O44" i="61"/>
  <c r="O41" i="61"/>
  <c r="O11" i="61"/>
  <c r="O15" i="61"/>
  <c r="O54" i="61"/>
  <c r="O19" i="61"/>
  <c r="O51" i="61"/>
  <c r="O48" i="61"/>
  <c r="O45" i="61"/>
  <c r="O42" i="61"/>
  <c r="O23" i="61"/>
  <c r="O55" i="61"/>
  <c r="O20" i="61"/>
  <c r="O52" i="61"/>
  <c r="O17" i="61"/>
  <c r="O49" i="61"/>
  <c r="O16" i="61"/>
  <c r="O6" i="61"/>
  <c r="O27" i="61"/>
  <c r="O59" i="61"/>
  <c r="O24" i="61"/>
  <c r="O56" i="61"/>
  <c r="O21" i="61"/>
  <c r="O53" i="61"/>
  <c r="O8" i="61"/>
  <c r="O9" i="61"/>
  <c r="O10" i="61"/>
  <c r="O31" i="61"/>
  <c r="O28" i="61"/>
  <c r="O60" i="61"/>
  <c r="O25" i="61"/>
  <c r="Y1" i="62" l="1"/>
  <c r="Z840" i="70"/>
  <c r="P28" i="61"/>
  <c r="P805" i="70"/>
  <c r="P44" i="61"/>
  <c r="P821" i="70"/>
  <c r="P5" i="61"/>
  <c r="P782" i="70"/>
  <c r="P23" i="61"/>
  <c r="P800" i="70"/>
  <c r="P11" i="61"/>
  <c r="P788" i="70"/>
  <c r="P31" i="61"/>
  <c r="P808" i="70"/>
  <c r="P34" i="61"/>
  <c r="P811" i="70"/>
  <c r="P45" i="61"/>
  <c r="P822" i="70"/>
  <c r="P16" i="61"/>
  <c r="P793" i="70"/>
  <c r="P46" i="61"/>
  <c r="P823" i="70"/>
  <c r="P56" i="61"/>
  <c r="P833" i="70"/>
  <c r="P58" i="61"/>
  <c r="P835" i="70"/>
  <c r="P33" i="61"/>
  <c r="P810" i="70"/>
  <c r="P61" i="61"/>
  <c r="P838" i="70"/>
  <c r="P7" i="61"/>
  <c r="P784" i="70"/>
  <c r="P62" i="61"/>
  <c r="P839" i="70"/>
  <c r="P21" i="61"/>
  <c r="P798" i="70"/>
  <c r="P47" i="61"/>
  <c r="P824" i="70"/>
  <c r="P32" i="61"/>
  <c r="P809" i="70"/>
  <c r="P48" i="61"/>
  <c r="P825" i="70"/>
  <c r="P37" i="61"/>
  <c r="P814" i="70"/>
  <c r="P9" i="61"/>
  <c r="P786" i="70"/>
  <c r="P42" i="61"/>
  <c r="P819" i="70"/>
  <c r="P29" i="61"/>
  <c r="P806" i="70"/>
  <c r="P30" i="61"/>
  <c r="P807" i="70"/>
  <c r="P60" i="61"/>
  <c r="P837" i="70"/>
  <c r="P39" i="61"/>
  <c r="P816" i="70"/>
  <c r="P53" i="61"/>
  <c r="P830" i="70"/>
  <c r="P15" i="61"/>
  <c r="P792" i="70"/>
  <c r="P10" i="61"/>
  <c r="P787" i="70"/>
  <c r="P24" i="61"/>
  <c r="P801" i="70"/>
  <c r="P26" i="61"/>
  <c r="P803" i="70"/>
  <c r="P49" i="61"/>
  <c r="P826" i="70"/>
  <c r="P51" i="61"/>
  <c r="P828" i="70"/>
  <c r="P50" i="61"/>
  <c r="P827" i="70"/>
  <c r="P8" i="61"/>
  <c r="P785" i="70"/>
  <c r="P27" i="61"/>
  <c r="P804" i="70"/>
  <c r="P19" i="61"/>
  <c r="P796" i="70"/>
  <c r="P41" i="61"/>
  <c r="P818" i="70"/>
  <c r="P38" i="61"/>
  <c r="P815" i="70"/>
  <c r="P36" i="61"/>
  <c r="P813" i="70"/>
  <c r="P57" i="61"/>
  <c r="P834" i="70"/>
  <c r="P20" i="61"/>
  <c r="P797" i="70"/>
  <c r="P12" i="61"/>
  <c r="P789" i="70"/>
  <c r="P55" i="61"/>
  <c r="P832" i="70"/>
  <c r="P13" i="61"/>
  <c r="P790" i="70"/>
  <c r="P18" i="61"/>
  <c r="P795" i="70"/>
  <c r="P59" i="61"/>
  <c r="P836" i="70"/>
  <c r="P40" i="61"/>
  <c r="P817" i="70"/>
  <c r="P17" i="61"/>
  <c r="P794" i="70"/>
  <c r="P25" i="61"/>
  <c r="P802" i="70"/>
  <c r="P6" i="61"/>
  <c r="P783" i="70"/>
  <c r="P52" i="61"/>
  <c r="P829" i="70"/>
  <c r="P54" i="61"/>
  <c r="P831" i="70"/>
  <c r="P14" i="61"/>
  <c r="P791" i="70"/>
  <c r="P43" i="61"/>
  <c r="P820" i="70"/>
  <c r="P22" i="61"/>
  <c r="P799" i="70"/>
  <c r="P35" i="61"/>
  <c r="P812" i="70"/>
  <c r="T6" i="61" l="1"/>
  <c r="Q783" i="70"/>
  <c r="T43" i="61"/>
  <c r="Q820" i="70"/>
  <c r="T52" i="61"/>
  <c r="Q829" i="70"/>
  <c r="T40" i="61"/>
  <c r="Q817" i="70"/>
  <c r="T18" i="61"/>
  <c r="Q795" i="70"/>
  <c r="T13" i="61"/>
  <c r="Q790" i="70"/>
  <c r="T57" i="61"/>
  <c r="Q834" i="70"/>
  <c r="T41" i="61"/>
  <c r="Q818" i="70"/>
  <c r="T50" i="61"/>
  <c r="Q827" i="70"/>
  <c r="T24" i="61"/>
  <c r="Q801" i="70"/>
  <c r="T39" i="61"/>
  <c r="Q816" i="70"/>
  <c r="T37" i="61"/>
  <c r="Q814" i="70"/>
  <c r="T21" i="61"/>
  <c r="Q798" i="70"/>
  <c r="T7" i="61"/>
  <c r="Q784" i="70"/>
  <c r="T16" i="61"/>
  <c r="Q793" i="70"/>
  <c r="T5" i="61"/>
  <c r="Q782" i="70"/>
  <c r="T55" i="61"/>
  <c r="Q832" i="70"/>
  <c r="T19" i="61"/>
  <c r="Q796" i="70"/>
  <c r="T10" i="61"/>
  <c r="Q787" i="70"/>
  <c r="T60" i="61"/>
  <c r="Q837" i="70"/>
  <c r="T42" i="61"/>
  <c r="Q819" i="70"/>
  <c r="T62" i="61"/>
  <c r="Q839" i="70"/>
  <c r="T61" i="61"/>
  <c r="Q838" i="70"/>
  <c r="T58" i="61"/>
  <c r="Q835" i="70"/>
  <c r="T45" i="61"/>
  <c r="Q822" i="70"/>
  <c r="T31" i="61"/>
  <c r="Q808" i="70"/>
  <c r="T35" i="61"/>
  <c r="Q812" i="70"/>
  <c r="T36" i="61"/>
  <c r="Q813" i="70"/>
  <c r="T51" i="61"/>
  <c r="Q828" i="70"/>
  <c r="T48" i="61"/>
  <c r="Q825" i="70"/>
  <c r="T22" i="61"/>
  <c r="Q799" i="70"/>
  <c r="T25" i="61"/>
  <c r="Q802" i="70"/>
  <c r="T27" i="61"/>
  <c r="Q804" i="70"/>
  <c r="T49" i="61"/>
  <c r="Q826" i="70"/>
  <c r="T30" i="61"/>
  <c r="Q807" i="70"/>
  <c r="T9" i="61"/>
  <c r="Q786" i="70"/>
  <c r="T32" i="61"/>
  <c r="Q809" i="70"/>
  <c r="T33" i="61"/>
  <c r="Q810" i="70"/>
  <c r="T56" i="61"/>
  <c r="Q833" i="70"/>
  <c r="T34" i="61"/>
  <c r="Q811" i="70"/>
  <c r="T11" i="61"/>
  <c r="Q788" i="70"/>
  <c r="T44" i="61"/>
  <c r="Q821" i="70"/>
  <c r="T14" i="61"/>
  <c r="Q791" i="70"/>
  <c r="T59" i="61"/>
  <c r="Q836" i="70"/>
  <c r="T12" i="61"/>
  <c r="Q789" i="70"/>
  <c r="T15" i="61"/>
  <c r="Q792" i="70"/>
  <c r="T54" i="61"/>
  <c r="Q831" i="70"/>
  <c r="T17" i="61"/>
  <c r="Q794" i="70"/>
  <c r="T20" i="61"/>
  <c r="Q797" i="70"/>
  <c r="T38" i="61"/>
  <c r="Q815" i="70"/>
  <c r="T8" i="61"/>
  <c r="Q785" i="70"/>
  <c r="T26" i="61"/>
  <c r="Q803" i="70"/>
  <c r="T53" i="61"/>
  <c r="Q830" i="70"/>
  <c r="T29" i="61"/>
  <c r="Q806" i="70"/>
  <c r="T47" i="61"/>
  <c r="Q824" i="70"/>
  <c r="T46" i="61"/>
  <c r="Q823" i="70"/>
  <c r="T23" i="61"/>
  <c r="Q800" i="70"/>
  <c r="T28" i="61"/>
  <c r="Q805" i="70"/>
  <c r="V46" i="61" l="1"/>
  <c r="U823" i="70"/>
  <c r="V26" i="61"/>
  <c r="U803" i="70"/>
  <c r="V34" i="61"/>
  <c r="U811" i="70"/>
  <c r="V32" i="61"/>
  <c r="U809" i="70"/>
  <c r="V49" i="61"/>
  <c r="U826" i="70"/>
  <c r="V25" i="61"/>
  <c r="U802" i="70"/>
  <c r="V36" i="61"/>
  <c r="U813" i="70"/>
  <c r="V31" i="61"/>
  <c r="U808" i="70"/>
  <c r="V62" i="61"/>
  <c r="U839" i="70"/>
  <c r="V10" i="61"/>
  <c r="U787" i="70"/>
  <c r="U782" i="70"/>
  <c r="V5" i="61"/>
  <c r="T1" i="61"/>
  <c r="V7" i="61"/>
  <c r="U784" i="70"/>
  <c r="V39" i="61"/>
  <c r="U816" i="70"/>
  <c r="V41" i="61"/>
  <c r="U818" i="70"/>
  <c r="V40" i="61"/>
  <c r="U817" i="70"/>
  <c r="V28" i="61"/>
  <c r="U805" i="70"/>
  <c r="V29" i="61"/>
  <c r="U806" i="70"/>
  <c r="V8" i="61"/>
  <c r="U785" i="70"/>
  <c r="V15" i="61"/>
  <c r="U792" i="70"/>
  <c r="V14" i="61"/>
  <c r="U791" i="70"/>
  <c r="V56" i="61"/>
  <c r="U833" i="70"/>
  <c r="V9" i="61"/>
  <c r="U786" i="70"/>
  <c r="V27" i="61"/>
  <c r="U804" i="70"/>
  <c r="V22" i="61"/>
  <c r="U799" i="70"/>
  <c r="V45" i="61"/>
  <c r="U822" i="70"/>
  <c r="V42" i="61"/>
  <c r="U819" i="70"/>
  <c r="V19" i="61"/>
  <c r="U796" i="70"/>
  <c r="V21" i="61"/>
  <c r="U798" i="70"/>
  <c r="V57" i="61"/>
  <c r="U834" i="70"/>
  <c r="V52" i="61"/>
  <c r="U829" i="70"/>
  <c r="V23" i="61"/>
  <c r="U800" i="70"/>
  <c r="V53" i="61"/>
  <c r="U830" i="70"/>
  <c r="V38" i="61"/>
  <c r="U815" i="70"/>
  <c r="V17" i="61"/>
  <c r="U794" i="70"/>
  <c r="V12" i="61"/>
  <c r="U789" i="70"/>
  <c r="V44" i="61"/>
  <c r="U821" i="70"/>
  <c r="V33" i="61"/>
  <c r="U810" i="70"/>
  <c r="V30" i="61"/>
  <c r="U807" i="70"/>
  <c r="V48" i="61"/>
  <c r="U825" i="70"/>
  <c r="V35" i="61"/>
  <c r="U812" i="70"/>
  <c r="V58" i="61"/>
  <c r="U835" i="70"/>
  <c r="V60" i="61"/>
  <c r="U837" i="70"/>
  <c r="V55" i="61"/>
  <c r="U832" i="70"/>
  <c r="V16" i="61"/>
  <c r="U793" i="70"/>
  <c r="V37" i="61"/>
  <c r="U814" i="70"/>
  <c r="V24" i="61"/>
  <c r="U801" i="70"/>
  <c r="V13" i="61"/>
  <c r="U790" i="70"/>
  <c r="V43" i="61"/>
  <c r="U820" i="70"/>
  <c r="V47" i="61"/>
  <c r="U824" i="70"/>
  <c r="V20" i="61"/>
  <c r="U797" i="70"/>
  <c r="V54" i="61"/>
  <c r="U831" i="70"/>
  <c r="V59" i="61"/>
  <c r="U836" i="70"/>
  <c r="V11" i="61"/>
  <c r="U788" i="70"/>
  <c r="V51" i="61"/>
  <c r="U828" i="70"/>
  <c r="V61" i="61"/>
  <c r="U838" i="70"/>
  <c r="V50" i="61"/>
  <c r="U827" i="70"/>
  <c r="V18" i="61"/>
  <c r="U795" i="70"/>
  <c r="V6" i="61"/>
  <c r="U783" i="70"/>
  <c r="W61" i="61" l="1"/>
  <c r="W838" i="70"/>
  <c r="AE838" i="70" s="1"/>
  <c r="W17" i="61"/>
  <c r="W794" i="70"/>
  <c r="AE794" i="70" s="1"/>
  <c r="W9" i="61"/>
  <c r="W786" i="70"/>
  <c r="AE786" i="70" s="1"/>
  <c r="W31" i="61"/>
  <c r="W808" i="70"/>
  <c r="AE808" i="70" s="1"/>
  <c r="W32" i="61"/>
  <c r="W809" i="70"/>
  <c r="AE809" i="70" s="1"/>
  <c r="W30" i="61"/>
  <c r="W807" i="70"/>
  <c r="AE807" i="70" s="1"/>
  <c r="W43" i="61"/>
  <c r="W820" i="70"/>
  <c r="AE820" i="70" s="1"/>
  <c r="W782" i="70"/>
  <c r="AE782" i="70" s="1"/>
  <c r="W5" i="61"/>
  <c r="V1" i="61"/>
  <c r="W58" i="61"/>
  <c r="W835" i="70"/>
  <c r="AE835" i="70" s="1"/>
  <c r="W52" i="61"/>
  <c r="W829" i="70"/>
  <c r="AE829" i="70" s="1"/>
  <c r="W36" i="61"/>
  <c r="W813" i="70"/>
  <c r="AE813" i="70" s="1"/>
  <c r="W34" i="61"/>
  <c r="W811" i="70"/>
  <c r="AE811" i="70" s="1"/>
  <c r="W26" i="61"/>
  <c r="W803" i="70"/>
  <c r="AE803" i="70" s="1"/>
  <c r="W45" i="61"/>
  <c r="W822" i="70"/>
  <c r="AE822" i="70" s="1"/>
  <c r="W7" i="61"/>
  <c r="W784" i="70"/>
  <c r="AE784" i="70" s="1"/>
  <c r="W16" i="61"/>
  <c r="W793" i="70"/>
  <c r="AE793" i="70" s="1"/>
  <c r="W40" i="61"/>
  <c r="W817" i="70"/>
  <c r="AE817" i="70" s="1"/>
  <c r="W44" i="61"/>
  <c r="W821" i="70"/>
  <c r="AE821" i="70" s="1"/>
  <c r="W19" i="61"/>
  <c r="W796" i="70"/>
  <c r="AE796" i="70" s="1"/>
  <c r="W22" i="61"/>
  <c r="W799" i="70"/>
  <c r="AE799" i="70" s="1"/>
  <c r="W14" i="61"/>
  <c r="W791" i="70"/>
  <c r="AE791" i="70" s="1"/>
  <c r="W29" i="61"/>
  <c r="W806" i="70"/>
  <c r="AE806" i="70" s="1"/>
  <c r="W41" i="61"/>
  <c r="W818" i="70"/>
  <c r="AE818" i="70" s="1"/>
  <c r="W23" i="61"/>
  <c r="W800" i="70"/>
  <c r="AE800" i="70" s="1"/>
  <c r="W28" i="61"/>
  <c r="W805" i="70"/>
  <c r="AE805" i="70" s="1"/>
  <c r="W6" i="61"/>
  <c r="W783" i="70"/>
  <c r="AE783" i="70" s="1"/>
  <c r="W20" i="61"/>
  <c r="W797" i="70"/>
  <c r="AE797" i="70" s="1"/>
  <c r="W38" i="61"/>
  <c r="W815" i="70"/>
  <c r="AE815" i="70" s="1"/>
  <c r="W18" i="61"/>
  <c r="W795" i="70"/>
  <c r="AE795" i="70" s="1"/>
  <c r="W11" i="61"/>
  <c r="W788" i="70"/>
  <c r="AE788" i="70" s="1"/>
  <c r="W55" i="61"/>
  <c r="W832" i="70"/>
  <c r="AE832" i="70" s="1"/>
  <c r="W53" i="61"/>
  <c r="W830" i="70"/>
  <c r="AE830" i="70" s="1"/>
  <c r="W10" i="61"/>
  <c r="W787" i="70"/>
  <c r="AE787" i="70" s="1"/>
  <c r="W25" i="61"/>
  <c r="W802" i="70"/>
  <c r="AE802" i="70" s="1"/>
  <c r="W54" i="61"/>
  <c r="W831" i="70"/>
  <c r="AE831" i="70" s="1"/>
  <c r="W21" i="61"/>
  <c r="W798" i="70"/>
  <c r="AE798" i="70" s="1"/>
  <c r="W33" i="61"/>
  <c r="W810" i="70"/>
  <c r="AE810" i="70" s="1"/>
  <c r="W56" i="61"/>
  <c r="W833" i="70"/>
  <c r="AE833" i="70" s="1"/>
  <c r="W13" i="61"/>
  <c r="W790" i="70"/>
  <c r="AE790" i="70" s="1"/>
  <c r="W57" i="61"/>
  <c r="W834" i="70"/>
  <c r="AE834" i="70" s="1"/>
  <c r="W50" i="61"/>
  <c r="W827" i="70"/>
  <c r="AE827" i="70" s="1"/>
  <c r="W60" i="61"/>
  <c r="W837" i="70"/>
  <c r="AE837" i="70" s="1"/>
  <c r="W27" i="61"/>
  <c r="W804" i="70"/>
  <c r="AE804" i="70" s="1"/>
  <c r="W15" i="61"/>
  <c r="W792" i="70"/>
  <c r="AE792" i="70" s="1"/>
  <c r="W39" i="61"/>
  <c r="W816" i="70"/>
  <c r="AE816" i="70" s="1"/>
  <c r="W37" i="61"/>
  <c r="W814" i="70"/>
  <c r="AE814" i="70" s="1"/>
  <c r="W35" i="61"/>
  <c r="W812" i="70"/>
  <c r="AE812" i="70" s="1"/>
  <c r="W8" i="61"/>
  <c r="W785" i="70"/>
  <c r="AE785" i="70" s="1"/>
  <c r="W51" i="61"/>
  <c r="W828" i="70"/>
  <c r="AE828" i="70" s="1"/>
  <c r="W48" i="61"/>
  <c r="W825" i="70"/>
  <c r="AE825" i="70" s="1"/>
  <c r="W59" i="61"/>
  <c r="W836" i="70"/>
  <c r="AE836" i="70" s="1"/>
  <c r="W47" i="61"/>
  <c r="W824" i="70"/>
  <c r="AE824" i="70" s="1"/>
  <c r="W24" i="61"/>
  <c r="W801" i="70"/>
  <c r="AE801" i="70" s="1"/>
  <c r="W12" i="61"/>
  <c r="W789" i="70"/>
  <c r="AE789" i="70" s="1"/>
  <c r="W42" i="61"/>
  <c r="W819" i="70"/>
  <c r="AE819" i="70" s="1"/>
  <c r="W62" i="61"/>
  <c r="W839" i="70"/>
  <c r="AE839" i="70" s="1"/>
  <c r="W49" i="61"/>
  <c r="W826" i="70"/>
  <c r="AE826" i="70" s="1"/>
  <c r="W46" i="61"/>
  <c r="W823" i="70"/>
  <c r="AE823" i="70" s="1"/>
  <c r="S82" i="60"/>
  <c r="T781" i="70" s="1"/>
  <c r="R82" i="60"/>
  <c r="S781" i="70" s="1"/>
  <c r="Q82" i="60"/>
  <c r="R781" i="70" s="1"/>
  <c r="L82" i="60"/>
  <c r="M781" i="70" s="1"/>
  <c r="K781" i="70"/>
  <c r="S81" i="60"/>
  <c r="T780" i="70" s="1"/>
  <c r="R81" i="60"/>
  <c r="S780" i="70" s="1"/>
  <c r="Q81" i="60"/>
  <c r="R780" i="70" s="1"/>
  <c r="L81" i="60"/>
  <c r="K780" i="70"/>
  <c r="S80" i="60"/>
  <c r="T779" i="70" s="1"/>
  <c r="R80" i="60"/>
  <c r="S779" i="70" s="1"/>
  <c r="Q80" i="60"/>
  <c r="R779" i="70" s="1"/>
  <c r="L80" i="60"/>
  <c r="M779" i="70" s="1"/>
  <c r="K779" i="70"/>
  <c r="S79" i="60"/>
  <c r="T778" i="70" s="1"/>
  <c r="R79" i="60"/>
  <c r="S778" i="70" s="1"/>
  <c r="Q79" i="60"/>
  <c r="R778" i="70" s="1"/>
  <c r="L79" i="60"/>
  <c r="M778" i="70" s="1"/>
  <c r="K778" i="70"/>
  <c r="S78" i="60"/>
  <c r="T777" i="70" s="1"/>
  <c r="R78" i="60"/>
  <c r="S777" i="70" s="1"/>
  <c r="Q78" i="60"/>
  <c r="R777" i="70" s="1"/>
  <c r="L78" i="60"/>
  <c r="M777" i="70" s="1"/>
  <c r="K777" i="70"/>
  <c r="S77" i="60"/>
  <c r="T776" i="70" s="1"/>
  <c r="R77" i="60"/>
  <c r="S776" i="70" s="1"/>
  <c r="Q77" i="60"/>
  <c r="R776" i="70" s="1"/>
  <c r="L77" i="60"/>
  <c r="M776" i="70" s="1"/>
  <c r="K776" i="70"/>
  <c r="S76" i="60"/>
  <c r="T775" i="70" s="1"/>
  <c r="R76" i="60"/>
  <c r="S775" i="70" s="1"/>
  <c r="Q76" i="60"/>
  <c r="R775" i="70" s="1"/>
  <c r="L76" i="60"/>
  <c r="M775" i="70" s="1"/>
  <c r="K775" i="70"/>
  <c r="S75" i="60"/>
  <c r="T774" i="70" s="1"/>
  <c r="R75" i="60"/>
  <c r="S774" i="70" s="1"/>
  <c r="Q75" i="60"/>
  <c r="R774" i="70" s="1"/>
  <c r="L75" i="60"/>
  <c r="M774" i="70" s="1"/>
  <c r="K774" i="70"/>
  <c r="S74" i="60"/>
  <c r="T773" i="70" s="1"/>
  <c r="R74" i="60"/>
  <c r="S773" i="70" s="1"/>
  <c r="Q74" i="60"/>
  <c r="R773" i="70" s="1"/>
  <c r="L74" i="60"/>
  <c r="M773" i="70" s="1"/>
  <c r="K773" i="70"/>
  <c r="S73" i="60"/>
  <c r="T772" i="70" s="1"/>
  <c r="R73" i="60"/>
  <c r="S772" i="70" s="1"/>
  <c r="Q73" i="60"/>
  <c r="R772" i="70" s="1"/>
  <c r="L73" i="60"/>
  <c r="M772" i="70" s="1"/>
  <c r="K73" i="60"/>
  <c r="L772" i="70" s="1"/>
  <c r="K772" i="70"/>
  <c r="S72" i="60"/>
  <c r="T771" i="70" s="1"/>
  <c r="R72" i="60"/>
  <c r="S771" i="70" s="1"/>
  <c r="Q72" i="60"/>
  <c r="R771" i="70" s="1"/>
  <c r="L72" i="60"/>
  <c r="M771" i="70" s="1"/>
  <c r="K771" i="70"/>
  <c r="S71" i="60"/>
  <c r="T770" i="70" s="1"/>
  <c r="R71" i="60"/>
  <c r="S770" i="70" s="1"/>
  <c r="Q71" i="60"/>
  <c r="R770" i="70" s="1"/>
  <c r="L71" i="60"/>
  <c r="M770" i="70" s="1"/>
  <c r="K770" i="70"/>
  <c r="S70" i="60"/>
  <c r="T769" i="70" s="1"/>
  <c r="R70" i="60"/>
  <c r="S769" i="70" s="1"/>
  <c r="Q70" i="60"/>
  <c r="R769" i="70" s="1"/>
  <c r="L70" i="60"/>
  <c r="M769" i="70" s="1"/>
  <c r="K769" i="70"/>
  <c r="S69" i="60"/>
  <c r="T768" i="70" s="1"/>
  <c r="R69" i="60"/>
  <c r="S768" i="70" s="1"/>
  <c r="Q69" i="60"/>
  <c r="R768" i="70" s="1"/>
  <c r="L69" i="60"/>
  <c r="K768" i="70"/>
  <c r="S68" i="60"/>
  <c r="T767" i="70" s="1"/>
  <c r="R68" i="60"/>
  <c r="S767" i="70" s="1"/>
  <c r="Q68" i="60"/>
  <c r="R767" i="70" s="1"/>
  <c r="L68" i="60"/>
  <c r="K767" i="70"/>
  <c r="S67" i="60"/>
  <c r="T766" i="70" s="1"/>
  <c r="R67" i="60"/>
  <c r="S766" i="70" s="1"/>
  <c r="Q67" i="60"/>
  <c r="R766" i="70" s="1"/>
  <c r="L67" i="60"/>
  <c r="K766" i="70"/>
  <c r="S66" i="60"/>
  <c r="T765" i="70" s="1"/>
  <c r="R66" i="60"/>
  <c r="S765" i="70" s="1"/>
  <c r="Q66" i="60"/>
  <c r="R765" i="70" s="1"/>
  <c r="L66" i="60"/>
  <c r="M765" i="70" s="1"/>
  <c r="K66" i="60"/>
  <c r="L765" i="70" s="1"/>
  <c r="K765" i="70"/>
  <c r="S65" i="60"/>
  <c r="T764" i="70" s="1"/>
  <c r="R65" i="60"/>
  <c r="S764" i="70" s="1"/>
  <c r="Q65" i="60"/>
  <c r="R764" i="70" s="1"/>
  <c r="L65" i="60"/>
  <c r="M764" i="70" s="1"/>
  <c r="K65" i="60"/>
  <c r="L764" i="70" s="1"/>
  <c r="K764" i="70"/>
  <c r="S64" i="60"/>
  <c r="T763" i="70" s="1"/>
  <c r="R64" i="60"/>
  <c r="S763" i="70" s="1"/>
  <c r="Q64" i="60"/>
  <c r="R763" i="70" s="1"/>
  <c r="L64" i="60"/>
  <c r="K763" i="70"/>
  <c r="S63" i="60"/>
  <c r="T762" i="70" s="1"/>
  <c r="R63" i="60"/>
  <c r="S762" i="70" s="1"/>
  <c r="Q63" i="60"/>
  <c r="R762" i="70" s="1"/>
  <c r="L63" i="60"/>
  <c r="M762" i="70" s="1"/>
  <c r="K762" i="70"/>
  <c r="S62" i="60"/>
  <c r="T761" i="70" s="1"/>
  <c r="R62" i="60"/>
  <c r="S761" i="70" s="1"/>
  <c r="Q62" i="60"/>
  <c r="R761" i="70" s="1"/>
  <c r="L62" i="60"/>
  <c r="M761" i="70" s="1"/>
  <c r="K761" i="70"/>
  <c r="S61" i="60"/>
  <c r="T760" i="70" s="1"/>
  <c r="R61" i="60"/>
  <c r="S760" i="70" s="1"/>
  <c r="Q61" i="60"/>
  <c r="R760" i="70" s="1"/>
  <c r="L61" i="60"/>
  <c r="M760" i="70" s="1"/>
  <c r="K61" i="60"/>
  <c r="L760" i="70" s="1"/>
  <c r="K760" i="70"/>
  <c r="S60" i="60"/>
  <c r="T759" i="70" s="1"/>
  <c r="R60" i="60"/>
  <c r="S759" i="70" s="1"/>
  <c r="Q60" i="60"/>
  <c r="R759" i="70" s="1"/>
  <c r="L60" i="60"/>
  <c r="K759" i="70"/>
  <c r="S59" i="60"/>
  <c r="T758" i="70" s="1"/>
  <c r="R59" i="60"/>
  <c r="S758" i="70" s="1"/>
  <c r="Q59" i="60"/>
  <c r="R758" i="70" s="1"/>
  <c r="L59" i="60"/>
  <c r="M758" i="70" s="1"/>
  <c r="K758" i="70"/>
  <c r="S58" i="60"/>
  <c r="T757" i="70" s="1"/>
  <c r="R58" i="60"/>
  <c r="S757" i="70" s="1"/>
  <c r="Q58" i="60"/>
  <c r="R757" i="70" s="1"/>
  <c r="L58" i="60"/>
  <c r="K757" i="70"/>
  <c r="S57" i="60"/>
  <c r="T756" i="70" s="1"/>
  <c r="R57" i="60"/>
  <c r="S756" i="70" s="1"/>
  <c r="Q57" i="60"/>
  <c r="R756" i="70" s="1"/>
  <c r="L57" i="60"/>
  <c r="M756" i="70" s="1"/>
  <c r="K756" i="70"/>
  <c r="S56" i="60"/>
  <c r="T755" i="70" s="1"/>
  <c r="R56" i="60"/>
  <c r="S755" i="70" s="1"/>
  <c r="Q56" i="60"/>
  <c r="R755" i="70" s="1"/>
  <c r="L56" i="60"/>
  <c r="M755" i="70" s="1"/>
  <c r="K755" i="70"/>
  <c r="S55" i="60"/>
  <c r="T754" i="70" s="1"/>
  <c r="R55" i="60"/>
  <c r="S754" i="70" s="1"/>
  <c r="Q55" i="60"/>
  <c r="R754" i="70" s="1"/>
  <c r="L55" i="60"/>
  <c r="K754" i="70"/>
  <c r="S54" i="60"/>
  <c r="T753" i="70" s="1"/>
  <c r="R54" i="60"/>
  <c r="S753" i="70" s="1"/>
  <c r="Q54" i="60"/>
  <c r="R753" i="70" s="1"/>
  <c r="L54" i="60"/>
  <c r="M753" i="70" s="1"/>
  <c r="K753" i="70"/>
  <c r="S53" i="60"/>
  <c r="T752" i="70" s="1"/>
  <c r="R53" i="60"/>
  <c r="S752" i="70" s="1"/>
  <c r="Q53" i="60"/>
  <c r="R752" i="70" s="1"/>
  <c r="L53" i="60"/>
  <c r="M752" i="70" s="1"/>
  <c r="K752" i="70"/>
  <c r="S52" i="60"/>
  <c r="T751" i="70" s="1"/>
  <c r="R52" i="60"/>
  <c r="S751" i="70" s="1"/>
  <c r="Q52" i="60"/>
  <c r="R751" i="70" s="1"/>
  <c r="L52" i="60"/>
  <c r="M751" i="70" s="1"/>
  <c r="K751" i="70"/>
  <c r="S51" i="60"/>
  <c r="T750" i="70" s="1"/>
  <c r="R51" i="60"/>
  <c r="S750" i="70" s="1"/>
  <c r="Q51" i="60"/>
  <c r="R750" i="70" s="1"/>
  <c r="L51" i="60"/>
  <c r="M750" i="70" s="1"/>
  <c r="K750" i="70"/>
  <c r="S50" i="60"/>
  <c r="T749" i="70" s="1"/>
  <c r="R50" i="60"/>
  <c r="S749" i="70" s="1"/>
  <c r="Q50" i="60"/>
  <c r="R749" i="70" s="1"/>
  <c r="L50" i="60"/>
  <c r="M749" i="70" s="1"/>
  <c r="K749" i="70"/>
  <c r="S49" i="60"/>
  <c r="T748" i="70" s="1"/>
  <c r="R49" i="60"/>
  <c r="S748" i="70" s="1"/>
  <c r="Q49" i="60"/>
  <c r="R748" i="70" s="1"/>
  <c r="L49" i="60"/>
  <c r="M748" i="70" s="1"/>
  <c r="K748" i="70"/>
  <c r="S48" i="60"/>
  <c r="T747" i="70" s="1"/>
  <c r="R48" i="60"/>
  <c r="S747" i="70" s="1"/>
  <c r="Q48" i="60"/>
  <c r="R747" i="70" s="1"/>
  <c r="L48" i="60"/>
  <c r="M747" i="70" s="1"/>
  <c r="K747" i="70"/>
  <c r="S47" i="60"/>
  <c r="T746" i="70" s="1"/>
  <c r="R47" i="60"/>
  <c r="S746" i="70" s="1"/>
  <c r="Q47" i="60"/>
  <c r="R746" i="70" s="1"/>
  <c r="L47" i="60"/>
  <c r="M746" i="70" s="1"/>
  <c r="K746" i="70"/>
  <c r="S46" i="60"/>
  <c r="T745" i="70" s="1"/>
  <c r="R46" i="60"/>
  <c r="S745" i="70" s="1"/>
  <c r="Q46" i="60"/>
  <c r="R745" i="70" s="1"/>
  <c r="L46" i="60"/>
  <c r="K745" i="70"/>
  <c r="S45" i="60"/>
  <c r="T744" i="70" s="1"/>
  <c r="R45" i="60"/>
  <c r="S744" i="70" s="1"/>
  <c r="Q45" i="60"/>
  <c r="R744" i="70" s="1"/>
  <c r="L45" i="60"/>
  <c r="M744" i="70" s="1"/>
  <c r="K744" i="70"/>
  <c r="S44" i="60"/>
  <c r="T743" i="70" s="1"/>
  <c r="R44" i="60"/>
  <c r="S743" i="70" s="1"/>
  <c r="Q44" i="60"/>
  <c r="R743" i="70" s="1"/>
  <c r="L44" i="60"/>
  <c r="M743" i="70" s="1"/>
  <c r="K743" i="70"/>
  <c r="S43" i="60"/>
  <c r="T742" i="70" s="1"/>
  <c r="R43" i="60"/>
  <c r="S742" i="70" s="1"/>
  <c r="Q43" i="60"/>
  <c r="R742" i="70" s="1"/>
  <c r="L43" i="60"/>
  <c r="M742" i="70" s="1"/>
  <c r="K742" i="70"/>
  <c r="S42" i="60"/>
  <c r="T741" i="70" s="1"/>
  <c r="R42" i="60"/>
  <c r="S741" i="70" s="1"/>
  <c r="Q42" i="60"/>
  <c r="R741" i="70" s="1"/>
  <c r="L42" i="60"/>
  <c r="M741" i="70" s="1"/>
  <c r="K741" i="70"/>
  <c r="S41" i="60"/>
  <c r="T740" i="70" s="1"/>
  <c r="R41" i="60"/>
  <c r="S740" i="70" s="1"/>
  <c r="Q41" i="60"/>
  <c r="R740" i="70" s="1"/>
  <c r="L41" i="60"/>
  <c r="K740" i="70"/>
  <c r="S40" i="60"/>
  <c r="T739" i="70" s="1"/>
  <c r="R40" i="60"/>
  <c r="S739" i="70" s="1"/>
  <c r="Q40" i="60"/>
  <c r="R739" i="70" s="1"/>
  <c r="L40" i="60"/>
  <c r="M739" i="70" s="1"/>
  <c r="K40" i="60"/>
  <c r="L739" i="70" s="1"/>
  <c r="K739" i="70"/>
  <c r="S39" i="60"/>
  <c r="T738" i="70" s="1"/>
  <c r="R39" i="60"/>
  <c r="S738" i="70" s="1"/>
  <c r="Q39" i="60"/>
  <c r="R738" i="70" s="1"/>
  <c r="L39" i="60"/>
  <c r="M738" i="70" s="1"/>
  <c r="K738" i="70"/>
  <c r="S38" i="60"/>
  <c r="T737" i="70" s="1"/>
  <c r="R38" i="60"/>
  <c r="S737" i="70" s="1"/>
  <c r="Q38" i="60"/>
  <c r="R737" i="70" s="1"/>
  <c r="L38" i="60"/>
  <c r="M737" i="70" s="1"/>
  <c r="K737" i="70"/>
  <c r="S37" i="60"/>
  <c r="T736" i="70" s="1"/>
  <c r="R37" i="60"/>
  <c r="S736" i="70" s="1"/>
  <c r="Q37" i="60"/>
  <c r="R736" i="70" s="1"/>
  <c r="L37" i="60"/>
  <c r="K736" i="70"/>
  <c r="S36" i="60"/>
  <c r="T735" i="70" s="1"/>
  <c r="R36" i="60"/>
  <c r="S735" i="70" s="1"/>
  <c r="Q36" i="60"/>
  <c r="R735" i="70" s="1"/>
  <c r="L36" i="60"/>
  <c r="M735" i="70" s="1"/>
  <c r="K735" i="70"/>
  <c r="S35" i="60"/>
  <c r="T734" i="70" s="1"/>
  <c r="R35" i="60"/>
  <c r="S734" i="70" s="1"/>
  <c r="Q35" i="60"/>
  <c r="R734" i="70" s="1"/>
  <c r="L35" i="60"/>
  <c r="K734" i="70"/>
  <c r="S34" i="60"/>
  <c r="T733" i="70" s="1"/>
  <c r="R34" i="60"/>
  <c r="S733" i="70" s="1"/>
  <c r="Q34" i="60"/>
  <c r="R733" i="70" s="1"/>
  <c r="L34" i="60"/>
  <c r="M733" i="70" s="1"/>
  <c r="K733" i="70"/>
  <c r="S33" i="60"/>
  <c r="T732" i="70" s="1"/>
  <c r="R33" i="60"/>
  <c r="S732" i="70" s="1"/>
  <c r="Q33" i="60"/>
  <c r="R732" i="70" s="1"/>
  <c r="L33" i="60"/>
  <c r="M732" i="70" s="1"/>
  <c r="K732" i="70"/>
  <c r="S32" i="60"/>
  <c r="T731" i="70" s="1"/>
  <c r="R32" i="60"/>
  <c r="S731" i="70" s="1"/>
  <c r="Q32" i="60"/>
  <c r="R731" i="70" s="1"/>
  <c r="L32" i="60"/>
  <c r="M731" i="70" s="1"/>
  <c r="K731" i="70"/>
  <c r="S31" i="60"/>
  <c r="T730" i="70" s="1"/>
  <c r="R31" i="60"/>
  <c r="S730" i="70" s="1"/>
  <c r="Q31" i="60"/>
  <c r="R730" i="70" s="1"/>
  <c r="L31" i="60"/>
  <c r="K730" i="70"/>
  <c r="S30" i="60"/>
  <c r="T729" i="70" s="1"/>
  <c r="R30" i="60"/>
  <c r="S729" i="70" s="1"/>
  <c r="Q30" i="60"/>
  <c r="R729" i="70" s="1"/>
  <c r="L30" i="60"/>
  <c r="K729" i="70"/>
  <c r="S29" i="60"/>
  <c r="T728" i="70" s="1"/>
  <c r="R29" i="60"/>
  <c r="S728" i="70" s="1"/>
  <c r="Q29" i="60"/>
  <c r="R728" i="70" s="1"/>
  <c r="L29" i="60"/>
  <c r="M728" i="70" s="1"/>
  <c r="K728" i="70"/>
  <c r="S28" i="60"/>
  <c r="T727" i="70" s="1"/>
  <c r="R28" i="60"/>
  <c r="S727" i="70" s="1"/>
  <c r="Q28" i="60"/>
  <c r="R727" i="70" s="1"/>
  <c r="L28" i="60"/>
  <c r="K727" i="70"/>
  <c r="S27" i="60"/>
  <c r="T726" i="70" s="1"/>
  <c r="R27" i="60"/>
  <c r="S726" i="70" s="1"/>
  <c r="Q27" i="60"/>
  <c r="R726" i="70" s="1"/>
  <c r="L27" i="60"/>
  <c r="K726" i="70"/>
  <c r="S26" i="60"/>
  <c r="T725" i="70" s="1"/>
  <c r="R26" i="60"/>
  <c r="S725" i="70" s="1"/>
  <c r="Q26" i="60"/>
  <c r="R725" i="70" s="1"/>
  <c r="L26" i="60"/>
  <c r="K725" i="70"/>
  <c r="S25" i="60"/>
  <c r="T724" i="70" s="1"/>
  <c r="R25" i="60"/>
  <c r="S724" i="70" s="1"/>
  <c r="Q25" i="60"/>
  <c r="R724" i="70" s="1"/>
  <c r="L25" i="60"/>
  <c r="M724" i="70" s="1"/>
  <c r="K724" i="70"/>
  <c r="S24" i="60"/>
  <c r="T723" i="70" s="1"/>
  <c r="R24" i="60"/>
  <c r="S723" i="70" s="1"/>
  <c r="Q24" i="60"/>
  <c r="R723" i="70" s="1"/>
  <c r="L24" i="60"/>
  <c r="K723" i="70"/>
  <c r="S23" i="60"/>
  <c r="T722" i="70" s="1"/>
  <c r="R23" i="60"/>
  <c r="S722" i="70" s="1"/>
  <c r="Q23" i="60"/>
  <c r="R722" i="70" s="1"/>
  <c r="L23" i="60"/>
  <c r="K722" i="70"/>
  <c r="S22" i="60"/>
  <c r="T721" i="70" s="1"/>
  <c r="R22" i="60"/>
  <c r="S721" i="70" s="1"/>
  <c r="Q22" i="60"/>
  <c r="R721" i="70" s="1"/>
  <c r="L22" i="60"/>
  <c r="K721" i="70"/>
  <c r="S21" i="60"/>
  <c r="T720" i="70" s="1"/>
  <c r="R21" i="60"/>
  <c r="S720" i="70" s="1"/>
  <c r="Q21" i="60"/>
  <c r="R720" i="70" s="1"/>
  <c r="L21" i="60"/>
  <c r="M720" i="70" s="1"/>
  <c r="K720" i="70"/>
  <c r="S20" i="60"/>
  <c r="T719" i="70" s="1"/>
  <c r="R20" i="60"/>
  <c r="S719" i="70" s="1"/>
  <c r="Q20" i="60"/>
  <c r="R719" i="70" s="1"/>
  <c r="L20" i="60"/>
  <c r="K719" i="70"/>
  <c r="S19" i="60"/>
  <c r="T718" i="70" s="1"/>
  <c r="R19" i="60"/>
  <c r="S718" i="70" s="1"/>
  <c r="Q19" i="60"/>
  <c r="R718" i="70" s="1"/>
  <c r="L19" i="60"/>
  <c r="K718" i="70"/>
  <c r="S18" i="60"/>
  <c r="T717" i="70" s="1"/>
  <c r="R18" i="60"/>
  <c r="S717" i="70" s="1"/>
  <c r="Q18" i="60"/>
  <c r="R717" i="70" s="1"/>
  <c r="L18" i="60"/>
  <c r="K717" i="70"/>
  <c r="S17" i="60"/>
  <c r="T716" i="70" s="1"/>
  <c r="R17" i="60"/>
  <c r="S716" i="70" s="1"/>
  <c r="Q17" i="60"/>
  <c r="R716" i="70" s="1"/>
  <c r="L17" i="60"/>
  <c r="M716" i="70" s="1"/>
  <c r="K716" i="70"/>
  <c r="S16" i="60"/>
  <c r="T715" i="70" s="1"/>
  <c r="R16" i="60"/>
  <c r="S715" i="70" s="1"/>
  <c r="Q16" i="60"/>
  <c r="R715" i="70" s="1"/>
  <c r="L16" i="60"/>
  <c r="K715" i="70"/>
  <c r="S15" i="60"/>
  <c r="T714" i="70" s="1"/>
  <c r="R15" i="60"/>
  <c r="S714" i="70" s="1"/>
  <c r="Q15" i="60"/>
  <c r="R714" i="70" s="1"/>
  <c r="L15" i="60"/>
  <c r="K714" i="70"/>
  <c r="S14" i="60"/>
  <c r="T713" i="70" s="1"/>
  <c r="R14" i="60"/>
  <c r="S713" i="70" s="1"/>
  <c r="Q14" i="60"/>
  <c r="R713" i="70" s="1"/>
  <c r="L14" i="60"/>
  <c r="K713" i="70"/>
  <c r="S13" i="60"/>
  <c r="T712" i="70" s="1"/>
  <c r="R13" i="60"/>
  <c r="S712" i="70" s="1"/>
  <c r="Q13" i="60"/>
  <c r="R712" i="70" s="1"/>
  <c r="L13" i="60"/>
  <c r="M712" i="70" s="1"/>
  <c r="K712" i="70"/>
  <c r="AG12" i="60"/>
  <c r="S12" i="60"/>
  <c r="T711" i="70" s="1"/>
  <c r="R12" i="60"/>
  <c r="S711" i="70" s="1"/>
  <c r="Q12" i="60"/>
  <c r="R711" i="70" s="1"/>
  <c r="L12" i="60"/>
  <c r="M711" i="70" s="1"/>
  <c r="K711" i="70"/>
  <c r="S11" i="60"/>
  <c r="T710" i="70" s="1"/>
  <c r="R11" i="60"/>
  <c r="S710" i="70" s="1"/>
  <c r="Q11" i="60"/>
  <c r="R710" i="70" s="1"/>
  <c r="L11" i="60"/>
  <c r="K710" i="70"/>
  <c r="S10" i="60"/>
  <c r="T709" i="70" s="1"/>
  <c r="R10" i="60"/>
  <c r="S709" i="70" s="1"/>
  <c r="Q10" i="60"/>
  <c r="R709" i="70" s="1"/>
  <c r="L10" i="60"/>
  <c r="K709" i="70"/>
  <c r="S9" i="60"/>
  <c r="T708" i="70" s="1"/>
  <c r="R9" i="60"/>
  <c r="S708" i="70" s="1"/>
  <c r="Q9" i="60"/>
  <c r="R708" i="70" s="1"/>
  <c r="L9" i="60"/>
  <c r="K708" i="70"/>
  <c r="S8" i="60"/>
  <c r="T707" i="70" s="1"/>
  <c r="R8" i="60"/>
  <c r="S707" i="70" s="1"/>
  <c r="Q8" i="60"/>
  <c r="R707" i="70" s="1"/>
  <c r="L8" i="60"/>
  <c r="M707" i="70" s="1"/>
  <c r="K707" i="70"/>
  <c r="S7" i="60"/>
  <c r="T706" i="70" s="1"/>
  <c r="R7" i="60"/>
  <c r="S706" i="70" s="1"/>
  <c r="Q7" i="60"/>
  <c r="R706" i="70" s="1"/>
  <c r="L7" i="60"/>
  <c r="M706" i="70" s="1"/>
  <c r="K706" i="70"/>
  <c r="S6" i="60"/>
  <c r="R6" i="60"/>
  <c r="S705" i="70" s="1"/>
  <c r="Q6" i="60"/>
  <c r="R705" i="70" s="1"/>
  <c r="L6" i="60"/>
  <c r="K705" i="70"/>
  <c r="S5" i="60"/>
  <c r="T704" i="70" s="1"/>
  <c r="R5" i="60"/>
  <c r="S704" i="70" s="1"/>
  <c r="Q5" i="60"/>
  <c r="R704" i="70" s="1"/>
  <c r="L5" i="60"/>
  <c r="M704" i="70" s="1"/>
  <c r="K704" i="70"/>
  <c r="M1" i="60"/>
  <c r="I1" i="60"/>
  <c r="H1" i="60"/>
  <c r="G1" i="60"/>
  <c r="F1" i="60"/>
  <c r="N72" i="60" s="1"/>
  <c r="O771" i="70" s="1"/>
  <c r="K56" i="60" l="1"/>
  <c r="L755" i="70" s="1"/>
  <c r="K52" i="60"/>
  <c r="L751" i="70" s="1"/>
  <c r="K34" i="60"/>
  <c r="L733" i="70" s="1"/>
  <c r="K59" i="60"/>
  <c r="L758" i="70" s="1"/>
  <c r="K79" i="60"/>
  <c r="L778" i="70" s="1"/>
  <c r="K25" i="60"/>
  <c r="L724" i="70" s="1"/>
  <c r="K75" i="60"/>
  <c r="L774" i="70" s="1"/>
  <c r="K8" i="60"/>
  <c r="L707" i="70" s="1"/>
  <c r="K33" i="60"/>
  <c r="L732" i="70" s="1"/>
  <c r="K39" i="60"/>
  <c r="L738" i="70" s="1"/>
  <c r="K45" i="60"/>
  <c r="L744" i="70" s="1"/>
  <c r="K71" i="60"/>
  <c r="L770" i="70" s="1"/>
  <c r="K78" i="60"/>
  <c r="L777" i="70" s="1"/>
  <c r="K48" i="60"/>
  <c r="L747" i="70" s="1"/>
  <c r="K51" i="60"/>
  <c r="L750" i="70" s="1"/>
  <c r="K74" i="60"/>
  <c r="L773" i="70" s="1"/>
  <c r="K54" i="60"/>
  <c r="L753" i="70" s="1"/>
  <c r="K70" i="60"/>
  <c r="L769" i="70" s="1"/>
  <c r="K77" i="60"/>
  <c r="L776" i="70" s="1"/>
  <c r="K47" i="60"/>
  <c r="L746" i="70" s="1"/>
  <c r="K57" i="60"/>
  <c r="L756" i="70" s="1"/>
  <c r="K63" i="60"/>
  <c r="L762" i="70" s="1"/>
  <c r="X801" i="70"/>
  <c r="X24" i="61"/>
  <c r="Z24" i="61"/>
  <c r="X788" i="70"/>
  <c r="AD788" i="70" s="1"/>
  <c r="X11" i="61"/>
  <c r="Z11" i="61"/>
  <c r="X839" i="70"/>
  <c r="AD839" i="70" s="1"/>
  <c r="X62" i="61"/>
  <c r="Z62" i="61"/>
  <c r="X785" i="70"/>
  <c r="AD785" i="70" s="1"/>
  <c r="X8" i="61"/>
  <c r="Z8" i="61"/>
  <c r="X816" i="70"/>
  <c r="AD816" i="70" s="1"/>
  <c r="Z39" i="61"/>
  <c r="X39" i="61"/>
  <c r="X790" i="70"/>
  <c r="AD790" i="70" s="1"/>
  <c r="X13" i="61"/>
  <c r="Z13" i="61"/>
  <c r="X832" i="70"/>
  <c r="Z55" i="61"/>
  <c r="X55" i="61"/>
  <c r="X815" i="70"/>
  <c r="AD815" i="70" s="1"/>
  <c r="X38" i="61"/>
  <c r="Z38" i="61"/>
  <c r="X800" i="70"/>
  <c r="AD800" i="70" s="1"/>
  <c r="Z23" i="61"/>
  <c r="X23" i="61"/>
  <c r="X791" i="70"/>
  <c r="AD791" i="70" s="1"/>
  <c r="Z14" i="61"/>
  <c r="X14" i="61"/>
  <c r="X822" i="70"/>
  <c r="AD822" i="70" s="1"/>
  <c r="X45" i="61"/>
  <c r="Z45" i="61"/>
  <c r="X813" i="70"/>
  <c r="AD813" i="70" s="1"/>
  <c r="X36" i="61"/>
  <c r="Z36" i="61"/>
  <c r="X782" i="70"/>
  <c r="AD782" i="70" s="1"/>
  <c r="Z5" i="61"/>
  <c r="W1" i="61"/>
  <c r="X5" i="61"/>
  <c r="AD801" i="70"/>
  <c r="X807" i="70"/>
  <c r="AD807" i="70" s="1"/>
  <c r="Z30" i="61"/>
  <c r="X30" i="61"/>
  <c r="X808" i="70"/>
  <c r="AD808" i="70" s="1"/>
  <c r="X31" i="61"/>
  <c r="Z31" i="61"/>
  <c r="X798" i="70"/>
  <c r="AD798" i="70" s="1"/>
  <c r="X21" i="61"/>
  <c r="Z21" i="61"/>
  <c r="X786" i="70"/>
  <c r="AD786" i="70" s="1"/>
  <c r="X9" i="61"/>
  <c r="Z9" i="61"/>
  <c r="X823" i="70"/>
  <c r="AD823" i="70" s="1"/>
  <c r="Z46" i="61"/>
  <c r="X46" i="61"/>
  <c r="X802" i="70"/>
  <c r="AD802" i="70" s="1"/>
  <c r="Z25" i="61"/>
  <c r="X25" i="61"/>
  <c r="X799" i="70"/>
  <c r="AD799" i="70" s="1"/>
  <c r="X22" i="61"/>
  <c r="Z22" i="61"/>
  <c r="X824" i="70"/>
  <c r="AD824" i="70" s="1"/>
  <c r="X47" i="61"/>
  <c r="Z47" i="61"/>
  <c r="X825" i="70"/>
  <c r="AD825" i="70" s="1"/>
  <c r="Z48" i="61"/>
  <c r="X48" i="61"/>
  <c r="X792" i="70"/>
  <c r="AD792" i="70" s="1"/>
  <c r="X15" i="61"/>
  <c r="Z15" i="61"/>
  <c r="X827" i="70"/>
  <c r="AD827" i="70" s="1"/>
  <c r="X50" i="61"/>
  <c r="Z50" i="61"/>
  <c r="X833" i="70"/>
  <c r="AD833" i="70" s="1"/>
  <c r="X56" i="61"/>
  <c r="Z56" i="61"/>
  <c r="X831" i="70"/>
  <c r="AD831" i="70" s="1"/>
  <c r="Z54" i="61"/>
  <c r="X54" i="61"/>
  <c r="X787" i="70"/>
  <c r="AD787" i="70" s="1"/>
  <c r="Z10" i="61"/>
  <c r="X10" i="61"/>
  <c r="X795" i="70"/>
  <c r="AD795" i="70" s="1"/>
  <c r="Z18" i="61"/>
  <c r="X18" i="61"/>
  <c r="X783" i="70"/>
  <c r="AD783" i="70" s="1"/>
  <c r="X6" i="61"/>
  <c r="Z6" i="61"/>
  <c r="X818" i="70"/>
  <c r="AD818" i="70" s="1"/>
  <c r="Z41" i="61"/>
  <c r="X41" i="61"/>
  <c r="X796" i="70"/>
  <c r="AD796" i="70" s="1"/>
  <c r="Z19" i="61"/>
  <c r="X19" i="61"/>
  <c r="X793" i="70"/>
  <c r="AD793" i="70" s="1"/>
  <c r="X16" i="61"/>
  <c r="Z16" i="61"/>
  <c r="X803" i="70"/>
  <c r="AD803" i="70" s="1"/>
  <c r="Z26" i="61"/>
  <c r="X26" i="61"/>
  <c r="X817" i="70"/>
  <c r="AD817" i="70" s="1"/>
  <c r="Z40" i="61"/>
  <c r="X40" i="61"/>
  <c r="X820" i="70"/>
  <c r="AD820" i="70" s="1"/>
  <c r="Z43" i="61"/>
  <c r="X43" i="61"/>
  <c r="X794" i="70"/>
  <c r="AD794" i="70" s="1"/>
  <c r="X17" i="61"/>
  <c r="Z17" i="61"/>
  <c r="X812" i="70"/>
  <c r="AD812" i="70" s="1"/>
  <c r="Z35" i="61"/>
  <c r="X35" i="61"/>
  <c r="X826" i="70"/>
  <c r="AD826" i="70" s="1"/>
  <c r="Z49" i="61"/>
  <c r="X49" i="61"/>
  <c r="X789" i="70"/>
  <c r="AD789" i="70" s="1"/>
  <c r="Z12" i="61"/>
  <c r="X12" i="61"/>
  <c r="X836" i="70"/>
  <c r="AD836" i="70" s="1"/>
  <c r="X59" i="61"/>
  <c r="Z59" i="61"/>
  <c r="X828" i="70"/>
  <c r="AD828" i="70" s="1"/>
  <c r="Z51" i="61"/>
  <c r="X51" i="61"/>
  <c r="X814" i="70"/>
  <c r="AD814" i="70" s="1"/>
  <c r="X37" i="61"/>
  <c r="Z37" i="61"/>
  <c r="X804" i="70"/>
  <c r="AD804" i="70" s="1"/>
  <c r="X27" i="61"/>
  <c r="Z27" i="61"/>
  <c r="X834" i="70"/>
  <c r="AD834" i="70" s="1"/>
  <c r="Z57" i="61"/>
  <c r="X57" i="61"/>
  <c r="X810" i="70"/>
  <c r="AD810" i="70" s="1"/>
  <c r="X33" i="61"/>
  <c r="Z33" i="61"/>
  <c r="X830" i="70"/>
  <c r="AD830" i="70" s="1"/>
  <c r="X53" i="61"/>
  <c r="Z53" i="61"/>
  <c r="X805" i="70"/>
  <c r="AD805" i="70" s="1"/>
  <c r="Z28" i="61"/>
  <c r="X28" i="61"/>
  <c r="X29" i="61"/>
  <c r="X806" i="70"/>
  <c r="AD806" i="70" s="1"/>
  <c r="Z29" i="61"/>
  <c r="X821" i="70"/>
  <c r="AD821" i="70" s="1"/>
  <c r="Z44" i="61"/>
  <c r="X44" i="61"/>
  <c r="X784" i="70"/>
  <c r="AD784" i="70" s="1"/>
  <c r="Z7" i="61"/>
  <c r="X7" i="61"/>
  <c r="X811" i="70"/>
  <c r="AD811" i="70" s="1"/>
  <c r="Z34" i="61"/>
  <c r="X34" i="61"/>
  <c r="X835" i="70"/>
  <c r="AD835" i="70" s="1"/>
  <c r="Z58" i="61"/>
  <c r="X58" i="61"/>
  <c r="X819" i="70"/>
  <c r="AD819" i="70" s="1"/>
  <c r="Z42" i="61"/>
  <c r="X42" i="61"/>
  <c r="X837" i="70"/>
  <c r="AD837" i="70" s="1"/>
  <c r="Z60" i="61"/>
  <c r="X60" i="61"/>
  <c r="X797" i="70"/>
  <c r="AD797" i="70" s="1"/>
  <c r="Z20" i="61"/>
  <c r="X20" i="61"/>
  <c r="X829" i="70"/>
  <c r="AD829" i="70" s="1"/>
  <c r="X52" i="61"/>
  <c r="Z52" i="61"/>
  <c r="AD832" i="70"/>
  <c r="X809" i="70"/>
  <c r="AD809" i="70" s="1"/>
  <c r="Z32" i="61"/>
  <c r="X32" i="61"/>
  <c r="X838" i="70"/>
  <c r="AD838" i="70" s="1"/>
  <c r="Z61" i="61"/>
  <c r="X61" i="61"/>
  <c r="K81" i="60"/>
  <c r="L780" i="70" s="1"/>
  <c r="M780" i="70"/>
  <c r="K13" i="60"/>
  <c r="L712" i="70" s="1"/>
  <c r="K16" i="60"/>
  <c r="L715" i="70" s="1"/>
  <c r="M715" i="70"/>
  <c r="K19" i="60"/>
  <c r="L718" i="70" s="1"/>
  <c r="M718" i="70"/>
  <c r="K22" i="60"/>
  <c r="L721" i="70" s="1"/>
  <c r="M721" i="70"/>
  <c r="K41" i="60"/>
  <c r="L740" i="70" s="1"/>
  <c r="M740" i="70"/>
  <c r="K69" i="60"/>
  <c r="L768" i="70" s="1"/>
  <c r="M768" i="70"/>
  <c r="K28" i="60"/>
  <c r="L727" i="70" s="1"/>
  <c r="M727" i="70"/>
  <c r="K6" i="60"/>
  <c r="L705" i="70" s="1"/>
  <c r="M705" i="70"/>
  <c r="K12" i="60"/>
  <c r="L711" i="70" s="1"/>
  <c r="K37" i="60"/>
  <c r="L736" i="70" s="1"/>
  <c r="M736" i="70"/>
  <c r="K44" i="60"/>
  <c r="L743" i="70" s="1"/>
  <c r="K62" i="60"/>
  <c r="L761" i="70" s="1"/>
  <c r="K72" i="60"/>
  <c r="L771" i="70" s="1"/>
  <c r="K76" i="60"/>
  <c r="L775" i="70" s="1"/>
  <c r="K80" i="60"/>
  <c r="L779" i="70" s="1"/>
  <c r="K9" i="60"/>
  <c r="L708" i="70" s="1"/>
  <c r="M708" i="70"/>
  <c r="K21" i="60"/>
  <c r="L720" i="70" s="1"/>
  <c r="K24" i="60"/>
  <c r="L723" i="70" s="1"/>
  <c r="M723" i="70"/>
  <c r="K27" i="60"/>
  <c r="L726" i="70" s="1"/>
  <c r="M726" i="70"/>
  <c r="K30" i="60"/>
  <c r="L729" i="70" s="1"/>
  <c r="M729" i="70"/>
  <c r="K55" i="60"/>
  <c r="L754" i="70" s="1"/>
  <c r="M754" i="70"/>
  <c r="K15" i="60"/>
  <c r="L714" i="70" s="1"/>
  <c r="M714" i="70"/>
  <c r="K18" i="60"/>
  <c r="L717" i="70" s="1"/>
  <c r="M717" i="70"/>
  <c r="K36" i="60"/>
  <c r="L735" i="70" s="1"/>
  <c r="K43" i="60"/>
  <c r="L742" i="70" s="1"/>
  <c r="K58" i="60"/>
  <c r="L757" i="70" s="1"/>
  <c r="M757" i="70"/>
  <c r="K68" i="60"/>
  <c r="L767" i="70" s="1"/>
  <c r="M767" i="70"/>
  <c r="K10" i="60"/>
  <c r="L709" i="70" s="1"/>
  <c r="M709" i="70"/>
  <c r="K31" i="60"/>
  <c r="L730" i="70" s="1"/>
  <c r="M730" i="70"/>
  <c r="S1" i="60"/>
  <c r="T705" i="70"/>
  <c r="K11" i="60"/>
  <c r="L710" i="70" s="1"/>
  <c r="M710" i="70"/>
  <c r="K29" i="60"/>
  <c r="L728" i="70" s="1"/>
  <c r="K32" i="60"/>
  <c r="L731" i="70" s="1"/>
  <c r="K50" i="60"/>
  <c r="L749" i="70" s="1"/>
  <c r="K82" i="60"/>
  <c r="L781" i="70" s="1"/>
  <c r="K17" i="60"/>
  <c r="L716" i="70" s="1"/>
  <c r="K20" i="60"/>
  <c r="L719" i="70" s="1"/>
  <c r="M719" i="70"/>
  <c r="K23" i="60"/>
  <c r="L722" i="70" s="1"/>
  <c r="M722" i="70"/>
  <c r="K26" i="60"/>
  <c r="L725" i="70" s="1"/>
  <c r="M725" i="70"/>
  <c r="K42" i="60"/>
  <c r="L741" i="70" s="1"/>
  <c r="K46" i="60"/>
  <c r="L745" i="70" s="1"/>
  <c r="M745" i="70"/>
  <c r="K64" i="60"/>
  <c r="L763" i="70" s="1"/>
  <c r="M763" i="70"/>
  <c r="K7" i="60"/>
  <c r="L706" i="70" s="1"/>
  <c r="K14" i="60"/>
  <c r="L713" i="70" s="1"/>
  <c r="M713" i="70"/>
  <c r="K35" i="60"/>
  <c r="L734" i="70" s="1"/>
  <c r="M734" i="70"/>
  <c r="K38" i="60"/>
  <c r="L737" i="70" s="1"/>
  <c r="K49" i="60"/>
  <c r="L748" i="70" s="1"/>
  <c r="K53" i="60"/>
  <c r="L752" i="70" s="1"/>
  <c r="K60" i="60"/>
  <c r="L759" i="70" s="1"/>
  <c r="M759" i="70"/>
  <c r="K67" i="60"/>
  <c r="L766" i="70" s="1"/>
  <c r="M766" i="70"/>
  <c r="N57" i="60"/>
  <c r="O756" i="70" s="1"/>
  <c r="N80" i="60"/>
  <c r="O779" i="70" s="1"/>
  <c r="N49" i="60"/>
  <c r="O748" i="70" s="1"/>
  <c r="R1" i="60"/>
  <c r="N16" i="60"/>
  <c r="O715" i="70" s="1"/>
  <c r="N20" i="60"/>
  <c r="O719" i="70" s="1"/>
  <c r="N43" i="60"/>
  <c r="O742" i="70" s="1"/>
  <c r="N75" i="60"/>
  <c r="O774" i="70" s="1"/>
  <c r="N9" i="60"/>
  <c r="O708" i="70" s="1"/>
  <c r="N35" i="60"/>
  <c r="O734" i="70" s="1"/>
  <c r="N11" i="60"/>
  <c r="O710" i="70" s="1"/>
  <c r="N24" i="60"/>
  <c r="O723" i="70" s="1"/>
  <c r="N33" i="60"/>
  <c r="O732" i="70" s="1"/>
  <c r="N65" i="60"/>
  <c r="O764" i="70" s="1"/>
  <c r="N7" i="60"/>
  <c r="O706" i="70" s="1"/>
  <c r="N32" i="60"/>
  <c r="O731" i="70" s="1"/>
  <c r="N51" i="60"/>
  <c r="O750" i="70" s="1"/>
  <c r="N5" i="60"/>
  <c r="N67" i="60"/>
  <c r="O766" i="70" s="1"/>
  <c r="N17" i="60"/>
  <c r="O716" i="70" s="1"/>
  <c r="N41" i="60"/>
  <c r="O740" i="70" s="1"/>
  <c r="N73" i="60"/>
  <c r="O772" i="70" s="1"/>
  <c r="N13" i="60"/>
  <c r="O712" i="70" s="1"/>
  <c r="N21" i="60"/>
  <c r="O720" i="70" s="1"/>
  <c r="N27" i="60"/>
  <c r="O726" i="70" s="1"/>
  <c r="N59" i="60"/>
  <c r="O758" i="70" s="1"/>
  <c r="J1" i="60"/>
  <c r="K5" i="60"/>
  <c r="L1" i="60"/>
  <c r="Q1" i="60"/>
  <c r="N22" i="60"/>
  <c r="O721" i="70" s="1"/>
  <c r="N23" i="60"/>
  <c r="O722" i="70" s="1"/>
  <c r="N28" i="60"/>
  <c r="O727" i="70" s="1"/>
  <c r="N38" i="60"/>
  <c r="O737" i="70" s="1"/>
  <c r="N46" i="60"/>
  <c r="O745" i="70" s="1"/>
  <c r="N54" i="60"/>
  <c r="O753" i="70" s="1"/>
  <c r="N62" i="60"/>
  <c r="O761" i="70" s="1"/>
  <c r="N70" i="60"/>
  <c r="O769" i="70" s="1"/>
  <c r="N78" i="60"/>
  <c r="O777" i="70" s="1"/>
  <c r="N6" i="60"/>
  <c r="O705" i="70" s="1"/>
  <c r="N10" i="60"/>
  <c r="O709" i="70" s="1"/>
  <c r="N31" i="60"/>
  <c r="O730" i="70" s="1"/>
  <c r="N40" i="60"/>
  <c r="O739" i="70" s="1"/>
  <c r="N48" i="60"/>
  <c r="O747" i="70" s="1"/>
  <c r="N56" i="60"/>
  <c r="O755" i="70" s="1"/>
  <c r="N64" i="60"/>
  <c r="O763" i="70" s="1"/>
  <c r="N82" i="60"/>
  <c r="O781" i="70" s="1"/>
  <c r="N81" i="60"/>
  <c r="O780" i="70" s="1"/>
  <c r="O6" i="60"/>
  <c r="N14" i="60"/>
  <c r="O713" i="70" s="1"/>
  <c r="N18" i="60"/>
  <c r="O717" i="70" s="1"/>
  <c r="N26" i="60"/>
  <c r="O725" i="70" s="1"/>
  <c r="N37" i="60"/>
  <c r="O736" i="70" s="1"/>
  <c r="N45" i="60"/>
  <c r="O744" i="70" s="1"/>
  <c r="N53" i="60"/>
  <c r="O752" i="70" s="1"/>
  <c r="N61" i="60"/>
  <c r="O760" i="70" s="1"/>
  <c r="N69" i="60"/>
  <c r="O768" i="70" s="1"/>
  <c r="N77" i="60"/>
  <c r="O776" i="70" s="1"/>
  <c r="N30" i="60"/>
  <c r="O729" i="70" s="1"/>
  <c r="N34" i="60"/>
  <c r="O733" i="70" s="1"/>
  <c r="N42" i="60"/>
  <c r="O741" i="70" s="1"/>
  <c r="N50" i="60"/>
  <c r="O749" i="70" s="1"/>
  <c r="N58" i="60"/>
  <c r="O757" i="70" s="1"/>
  <c r="N66" i="60"/>
  <c r="O765" i="70" s="1"/>
  <c r="N74" i="60"/>
  <c r="O773" i="70" s="1"/>
  <c r="N15" i="60"/>
  <c r="O714" i="70" s="1"/>
  <c r="N19" i="60"/>
  <c r="O718" i="70" s="1"/>
  <c r="N25" i="60"/>
  <c r="O724" i="70" s="1"/>
  <c r="N39" i="60"/>
  <c r="O738" i="70" s="1"/>
  <c r="N47" i="60"/>
  <c r="O746" i="70" s="1"/>
  <c r="N55" i="60"/>
  <c r="O754" i="70" s="1"/>
  <c r="N63" i="60"/>
  <c r="O762" i="70" s="1"/>
  <c r="N71" i="60"/>
  <c r="O770" i="70" s="1"/>
  <c r="N79" i="60"/>
  <c r="O778" i="70" s="1"/>
  <c r="N8" i="60"/>
  <c r="O707" i="70" s="1"/>
  <c r="N12" i="60"/>
  <c r="O711" i="70" s="1"/>
  <c r="N29" i="60"/>
  <c r="O728" i="70" s="1"/>
  <c r="N36" i="60"/>
  <c r="O735" i="70" s="1"/>
  <c r="N44" i="60"/>
  <c r="O743" i="70" s="1"/>
  <c r="N52" i="60"/>
  <c r="O751" i="70" s="1"/>
  <c r="N60" i="60"/>
  <c r="O759" i="70" s="1"/>
  <c r="N68" i="60"/>
  <c r="O767" i="70" s="1"/>
  <c r="N76" i="60"/>
  <c r="O775" i="70" s="1"/>
  <c r="O7" i="60" l="1"/>
  <c r="AA20" i="61"/>
  <c r="AB797" i="70" s="1"/>
  <c r="AA797" i="70"/>
  <c r="AA53" i="61"/>
  <c r="AB830" i="70" s="1"/>
  <c r="AA830" i="70"/>
  <c r="Y814" i="70"/>
  <c r="AB37" i="61"/>
  <c r="AC814" i="70" s="1"/>
  <c r="Y37" i="61"/>
  <c r="Z814" i="70" s="1"/>
  <c r="Y789" i="70"/>
  <c r="AB12" i="61"/>
  <c r="AC789" i="70" s="1"/>
  <c r="Y12" i="61"/>
  <c r="Z789" i="70" s="1"/>
  <c r="AA35" i="61"/>
  <c r="AB812" i="70" s="1"/>
  <c r="AA812" i="70"/>
  <c r="Y820" i="70"/>
  <c r="Y43" i="61"/>
  <c r="Z820" i="70" s="1"/>
  <c r="AB43" i="61"/>
  <c r="AC820" i="70" s="1"/>
  <c r="AA41" i="61"/>
  <c r="AB818" i="70" s="1"/>
  <c r="AA818" i="70"/>
  <c r="Y787" i="70"/>
  <c r="AB10" i="61"/>
  <c r="AC787" i="70" s="1"/>
  <c r="Y10" i="61"/>
  <c r="Z787" i="70" s="1"/>
  <c r="AA21" i="61"/>
  <c r="AB798" i="70" s="1"/>
  <c r="AA798" i="70"/>
  <c r="AA38" i="61"/>
  <c r="AB815" i="70" s="1"/>
  <c r="AA815" i="70"/>
  <c r="Y784" i="70"/>
  <c r="Y7" i="61"/>
  <c r="Z784" i="70" s="1"/>
  <c r="AB7" i="61"/>
  <c r="AC784" i="70" s="1"/>
  <c r="Y806" i="70"/>
  <c r="Y29" i="61"/>
  <c r="Z806" i="70" s="1"/>
  <c r="AB29" i="61"/>
  <c r="AC806" i="70" s="1"/>
  <c r="Y830" i="70"/>
  <c r="Y53" i="61"/>
  <c r="Z830" i="70" s="1"/>
  <c r="AB53" i="61"/>
  <c r="AC830" i="70" s="1"/>
  <c r="Y834" i="70"/>
  <c r="Y57" i="61"/>
  <c r="Z834" i="70" s="1"/>
  <c r="AB57" i="61"/>
  <c r="AC834" i="70" s="1"/>
  <c r="AA12" i="61"/>
  <c r="AB789" i="70" s="1"/>
  <c r="AA789" i="70"/>
  <c r="AA43" i="61"/>
  <c r="AB820" i="70" s="1"/>
  <c r="AA820" i="70"/>
  <c r="AA16" i="61"/>
  <c r="AB793" i="70" s="1"/>
  <c r="AA793" i="70"/>
  <c r="AA10" i="61"/>
  <c r="AB787" i="70" s="1"/>
  <c r="AA787" i="70"/>
  <c r="AA50" i="61"/>
  <c r="AB827" i="70" s="1"/>
  <c r="AA827" i="70"/>
  <c r="AA22" i="61"/>
  <c r="AB799" i="70" s="1"/>
  <c r="AA799" i="70"/>
  <c r="Y798" i="70"/>
  <c r="AB21" i="61"/>
  <c r="AC798" i="70" s="1"/>
  <c r="Y21" i="61"/>
  <c r="Z798" i="70" s="1"/>
  <c r="AA36" i="61"/>
  <c r="AB813" i="70" s="1"/>
  <c r="AA813" i="70"/>
  <c r="Y815" i="70"/>
  <c r="Y38" i="61"/>
  <c r="Z815" i="70" s="1"/>
  <c r="AB38" i="61"/>
  <c r="AC815" i="70" s="1"/>
  <c r="Y805" i="70"/>
  <c r="Y28" i="61"/>
  <c r="Z805" i="70" s="1"/>
  <c r="AB28" i="61"/>
  <c r="AC805" i="70" s="1"/>
  <c r="Y791" i="70"/>
  <c r="AB14" i="61"/>
  <c r="AC791" i="70" s="1"/>
  <c r="Y14" i="61"/>
  <c r="Z791" i="70" s="1"/>
  <c r="Y838" i="70"/>
  <c r="Y61" i="61"/>
  <c r="Z838" i="70" s="1"/>
  <c r="AB61" i="61"/>
  <c r="AC838" i="70" s="1"/>
  <c r="Y835" i="70"/>
  <c r="Y58" i="61"/>
  <c r="Z835" i="70" s="1"/>
  <c r="AB58" i="61"/>
  <c r="AC835" i="70" s="1"/>
  <c r="AA28" i="61"/>
  <c r="AB805" i="70" s="1"/>
  <c r="AA805" i="70"/>
  <c r="AA51" i="61"/>
  <c r="AB828" i="70" s="1"/>
  <c r="AA828" i="70"/>
  <c r="Y794" i="70"/>
  <c r="AB17" i="61"/>
  <c r="AC794" i="70" s="1"/>
  <c r="Y17" i="61"/>
  <c r="Z794" i="70" s="1"/>
  <c r="Y783" i="70"/>
  <c r="Y6" i="61"/>
  <c r="Z783" i="70" s="1"/>
  <c r="AB6" i="61"/>
  <c r="AC783" i="70" s="1"/>
  <c r="Y831" i="70"/>
  <c r="Y54" i="61"/>
  <c r="Z831" i="70" s="1"/>
  <c r="AB54" i="61"/>
  <c r="AC831" i="70" s="1"/>
  <c r="AA48" i="61"/>
  <c r="AB825" i="70" s="1"/>
  <c r="AA825" i="70"/>
  <c r="AA46" i="61"/>
  <c r="AB823" i="70" s="1"/>
  <c r="AA823" i="70"/>
  <c r="AA31" i="61"/>
  <c r="AB808" i="70" s="1"/>
  <c r="AA808" i="70"/>
  <c r="AA14" i="61"/>
  <c r="AB791" i="70" s="1"/>
  <c r="AA791" i="70"/>
  <c r="Y832" i="70"/>
  <c r="Y55" i="61"/>
  <c r="Z832" i="70" s="1"/>
  <c r="AB55" i="61"/>
  <c r="AC832" i="70" s="1"/>
  <c r="AA39" i="61"/>
  <c r="AB816" i="70" s="1"/>
  <c r="AA816" i="70"/>
  <c r="Y788" i="70"/>
  <c r="Y11" i="61"/>
  <c r="Z788" i="70" s="1"/>
  <c r="AB11" i="61"/>
  <c r="AC788" i="70" s="1"/>
  <c r="AA7" i="61"/>
  <c r="AB784" i="70" s="1"/>
  <c r="AA784" i="70"/>
  <c r="Y828" i="70"/>
  <c r="AB51" i="61"/>
  <c r="AC828" i="70" s="1"/>
  <c r="Y51" i="61"/>
  <c r="Z828" i="70" s="1"/>
  <c r="AA17" i="61"/>
  <c r="AB794" i="70" s="1"/>
  <c r="AA794" i="70"/>
  <c r="AA6" i="61"/>
  <c r="AB783" i="70" s="1"/>
  <c r="AA783" i="70"/>
  <c r="Y823" i="70"/>
  <c r="AB46" i="61"/>
  <c r="AC823" i="70" s="1"/>
  <c r="Y46" i="61"/>
  <c r="Z823" i="70" s="1"/>
  <c r="Y816" i="70"/>
  <c r="Y39" i="61"/>
  <c r="Z816" i="70" s="1"/>
  <c r="AB39" i="61"/>
  <c r="AC816" i="70" s="1"/>
  <c r="AA60" i="61"/>
  <c r="AB837" i="70" s="1"/>
  <c r="AA837" i="70"/>
  <c r="Y826" i="70"/>
  <c r="Y49" i="61"/>
  <c r="Z826" i="70" s="1"/>
  <c r="AB49" i="61"/>
  <c r="AC826" i="70" s="1"/>
  <c r="AA61" i="61"/>
  <c r="AB838" i="70" s="1"/>
  <c r="AA838" i="70"/>
  <c r="AA52" i="61"/>
  <c r="AB829" i="70" s="1"/>
  <c r="AA829" i="70"/>
  <c r="AA58" i="61"/>
  <c r="AB835" i="70" s="1"/>
  <c r="AA835" i="70"/>
  <c r="Y821" i="70"/>
  <c r="AB44" i="61"/>
  <c r="AC821" i="70" s="1"/>
  <c r="Y44" i="61"/>
  <c r="Z821" i="70" s="1"/>
  <c r="AA27" i="61"/>
  <c r="AB804" i="70" s="1"/>
  <c r="AA804" i="70"/>
  <c r="AA49" i="61"/>
  <c r="AB826" i="70" s="1"/>
  <c r="AA826" i="70"/>
  <c r="Y817" i="70"/>
  <c r="Y40" i="61"/>
  <c r="Z817" i="70" s="1"/>
  <c r="AB40" i="61"/>
  <c r="AC817" i="70" s="1"/>
  <c r="Y796" i="70"/>
  <c r="AB19" i="61"/>
  <c r="AC796" i="70" s="1"/>
  <c r="Y19" i="61"/>
  <c r="Z796" i="70" s="1"/>
  <c r="AA54" i="61"/>
  <c r="AB831" i="70" s="1"/>
  <c r="AA831" i="70"/>
  <c r="AA15" i="61"/>
  <c r="AB792" i="70" s="1"/>
  <c r="AA792" i="70"/>
  <c r="Y802" i="70"/>
  <c r="Y25" i="61"/>
  <c r="Z802" i="70" s="1"/>
  <c r="AB25" i="61"/>
  <c r="AC802" i="70" s="1"/>
  <c r="Y808" i="70"/>
  <c r="AB31" i="61"/>
  <c r="AC808" i="70" s="1"/>
  <c r="Y31" i="61"/>
  <c r="Z808" i="70" s="1"/>
  <c r="AA45" i="61"/>
  <c r="AB822" i="70" s="1"/>
  <c r="AA822" i="70"/>
  <c r="AA55" i="61"/>
  <c r="AB832" i="70" s="1"/>
  <c r="AA832" i="70"/>
  <c r="AA13" i="61"/>
  <c r="AB790" i="70" s="1"/>
  <c r="AA790" i="70"/>
  <c r="Y825" i="70"/>
  <c r="Y48" i="61"/>
  <c r="Z825" i="70" s="1"/>
  <c r="AB48" i="61"/>
  <c r="AC825" i="70" s="1"/>
  <c r="Y829" i="70"/>
  <c r="AB52" i="61"/>
  <c r="AC829" i="70" s="1"/>
  <c r="Y52" i="61"/>
  <c r="Z829" i="70" s="1"/>
  <c r="AA44" i="61"/>
  <c r="AB821" i="70" s="1"/>
  <c r="AA821" i="70"/>
  <c r="Y804" i="70"/>
  <c r="Y27" i="61"/>
  <c r="Z804" i="70" s="1"/>
  <c r="AB27" i="61"/>
  <c r="AC804" i="70" s="1"/>
  <c r="AA59" i="61"/>
  <c r="AB836" i="70" s="1"/>
  <c r="AA836" i="70"/>
  <c r="AA40" i="61"/>
  <c r="AB817" i="70" s="1"/>
  <c r="AA817" i="70"/>
  <c r="AA19" i="61"/>
  <c r="AB796" i="70" s="1"/>
  <c r="AA796" i="70"/>
  <c r="Y795" i="70"/>
  <c r="Y18" i="61"/>
  <c r="Z795" i="70" s="1"/>
  <c r="AB18" i="61"/>
  <c r="AC795" i="70" s="1"/>
  <c r="Y792" i="70"/>
  <c r="AB15" i="61"/>
  <c r="AC792" i="70" s="1"/>
  <c r="Y15" i="61"/>
  <c r="Z792" i="70" s="1"/>
  <c r="AA47" i="61"/>
  <c r="AB824" i="70" s="1"/>
  <c r="AA824" i="70"/>
  <c r="AA25" i="61"/>
  <c r="AB802" i="70" s="1"/>
  <c r="AA802" i="70"/>
  <c r="AA9" i="61"/>
  <c r="AB786" i="70" s="1"/>
  <c r="AA786" i="70"/>
  <c r="Y782" i="70"/>
  <c r="Y5" i="61"/>
  <c r="X1" i="61"/>
  <c r="AB5" i="61"/>
  <c r="AC782" i="70" s="1"/>
  <c r="Y822" i="70"/>
  <c r="AB45" i="61"/>
  <c r="AC822" i="70" s="1"/>
  <c r="Y45" i="61"/>
  <c r="Z822" i="70" s="1"/>
  <c r="Y800" i="70"/>
  <c r="Y23" i="61"/>
  <c r="Z800" i="70" s="1"/>
  <c r="AB23" i="61"/>
  <c r="AC800" i="70" s="1"/>
  <c r="Y790" i="70"/>
  <c r="AB13" i="61"/>
  <c r="AC790" i="70" s="1"/>
  <c r="Y13" i="61"/>
  <c r="Z790" i="70" s="1"/>
  <c r="AA8" i="61"/>
  <c r="AB785" i="70" s="1"/>
  <c r="AA785" i="70"/>
  <c r="AA24" i="61"/>
  <c r="AB801" i="70" s="1"/>
  <c r="AA801" i="70"/>
  <c r="Y837" i="70"/>
  <c r="Y60" i="61"/>
  <c r="Z837" i="70" s="1"/>
  <c r="AB60" i="61"/>
  <c r="AC837" i="70" s="1"/>
  <c r="AA57" i="61"/>
  <c r="AB834" i="70" s="1"/>
  <c r="AA834" i="70"/>
  <c r="Y793" i="70"/>
  <c r="Y16" i="61"/>
  <c r="Z793" i="70" s="1"/>
  <c r="AB16" i="61"/>
  <c r="AC793" i="70" s="1"/>
  <c r="Y799" i="70"/>
  <c r="AB22" i="61"/>
  <c r="AC799" i="70" s="1"/>
  <c r="Y22" i="61"/>
  <c r="Z799" i="70" s="1"/>
  <c r="AA11" i="61"/>
  <c r="AB788" i="70" s="1"/>
  <c r="AA788" i="70"/>
  <c r="Y819" i="70"/>
  <c r="Y42" i="61"/>
  <c r="Z819" i="70" s="1"/>
  <c r="AB42" i="61"/>
  <c r="AC819" i="70" s="1"/>
  <c r="AA42" i="61"/>
  <c r="AB819" i="70" s="1"/>
  <c r="AA819" i="70"/>
  <c r="Y811" i="70"/>
  <c r="Y34" i="61"/>
  <c r="Z811" i="70" s="1"/>
  <c r="AB34" i="61"/>
  <c r="AC811" i="70" s="1"/>
  <c r="AA33" i="61"/>
  <c r="AB810" i="70" s="1"/>
  <c r="AA810" i="70"/>
  <c r="Y836" i="70"/>
  <c r="Y59" i="61"/>
  <c r="Z836" i="70" s="1"/>
  <c r="AB59" i="61"/>
  <c r="AC836" i="70" s="1"/>
  <c r="Y803" i="70"/>
  <c r="AB26" i="61"/>
  <c r="AC803" i="70" s="1"/>
  <c r="Y26" i="61"/>
  <c r="Z803" i="70" s="1"/>
  <c r="AA18" i="61"/>
  <c r="AB795" i="70" s="1"/>
  <c r="AA795" i="70"/>
  <c r="AA56" i="61"/>
  <c r="AB833" i="70" s="1"/>
  <c r="AA833" i="70"/>
  <c r="Y824" i="70"/>
  <c r="AB47" i="61"/>
  <c r="AC824" i="70" s="1"/>
  <c r="Y47" i="61"/>
  <c r="Z824" i="70" s="1"/>
  <c r="Y786" i="70"/>
  <c r="AB9" i="61"/>
  <c r="AC786" i="70" s="1"/>
  <c r="Y9" i="61"/>
  <c r="Z786" i="70" s="1"/>
  <c r="Y807" i="70"/>
  <c r="AB30" i="61"/>
  <c r="AC807" i="70" s="1"/>
  <c r="Y30" i="61"/>
  <c r="Z807" i="70" s="1"/>
  <c r="AA23" i="61"/>
  <c r="AB800" i="70" s="1"/>
  <c r="AA800" i="70"/>
  <c r="Y785" i="70"/>
  <c r="AB8" i="61"/>
  <c r="AC785" i="70" s="1"/>
  <c r="Y8" i="61"/>
  <c r="Z785" i="70" s="1"/>
  <c r="AA62" i="61"/>
  <c r="AB839" i="70" s="1"/>
  <c r="AA839" i="70"/>
  <c r="Y801" i="70"/>
  <c r="AB24" i="61"/>
  <c r="AC801" i="70" s="1"/>
  <c r="Y24" i="61"/>
  <c r="Z801" i="70" s="1"/>
  <c r="Y827" i="70"/>
  <c r="Y50" i="61"/>
  <c r="Z827" i="70" s="1"/>
  <c r="AB50" i="61"/>
  <c r="AC827" i="70" s="1"/>
  <c r="Y813" i="70"/>
  <c r="Y36" i="61"/>
  <c r="Z813" i="70" s="1"/>
  <c r="AB36" i="61"/>
  <c r="AC813" i="70" s="1"/>
  <c r="Y809" i="70"/>
  <c r="Y32" i="61"/>
  <c r="Z809" i="70" s="1"/>
  <c r="AB32" i="61"/>
  <c r="AC809" i="70" s="1"/>
  <c r="AA32" i="61"/>
  <c r="AB809" i="70" s="1"/>
  <c r="AA809" i="70"/>
  <c r="Y797" i="70"/>
  <c r="Y20" i="61"/>
  <c r="Z797" i="70" s="1"/>
  <c r="AB20" i="61"/>
  <c r="AC797" i="70" s="1"/>
  <c r="AA34" i="61"/>
  <c r="AB811" i="70" s="1"/>
  <c r="AA811" i="70"/>
  <c r="AA29" i="61"/>
  <c r="AB806" i="70" s="1"/>
  <c r="AA806" i="70"/>
  <c r="Y810" i="70"/>
  <c r="AB33" i="61"/>
  <c r="AC810" i="70" s="1"/>
  <c r="Y33" i="61"/>
  <c r="Z810" i="70" s="1"/>
  <c r="AA37" i="61"/>
  <c r="AB814" i="70" s="1"/>
  <c r="AA814" i="70"/>
  <c r="Y812" i="70"/>
  <c r="AB35" i="61"/>
  <c r="AC812" i="70" s="1"/>
  <c r="Y35" i="61"/>
  <c r="Z812" i="70" s="1"/>
  <c r="AA26" i="61"/>
  <c r="AB803" i="70" s="1"/>
  <c r="AA803" i="70"/>
  <c r="Y818" i="70"/>
  <c r="Y41" i="61"/>
  <c r="Z818" i="70" s="1"/>
  <c r="AB41" i="61"/>
  <c r="AC818" i="70" s="1"/>
  <c r="Y833" i="70"/>
  <c r="AB56" i="61"/>
  <c r="AC833" i="70" s="1"/>
  <c r="Y56" i="61"/>
  <c r="Z833" i="70" s="1"/>
  <c r="AA30" i="61"/>
  <c r="AB807" i="70" s="1"/>
  <c r="AA807" i="70"/>
  <c r="AA782" i="70"/>
  <c r="AA5" i="61"/>
  <c r="AB782" i="70" s="1"/>
  <c r="Y839" i="70"/>
  <c r="AB62" i="61"/>
  <c r="AC839" i="70" s="1"/>
  <c r="Y62" i="61"/>
  <c r="Z839" i="70" s="1"/>
  <c r="P7" i="60"/>
  <c r="P706" i="70"/>
  <c r="P6" i="60"/>
  <c r="P705" i="70"/>
  <c r="O5" i="60"/>
  <c r="O704" i="70"/>
  <c r="O10" i="60"/>
  <c r="K1" i="60"/>
  <c r="L704" i="70"/>
  <c r="O45" i="60"/>
  <c r="O15" i="60"/>
  <c r="O56" i="60"/>
  <c r="O50" i="60"/>
  <c r="O82" i="60"/>
  <c r="O77" i="60"/>
  <c r="O59" i="60"/>
  <c r="O63" i="60"/>
  <c r="O53" i="60"/>
  <c r="O67" i="60"/>
  <c r="O52" i="60"/>
  <c r="O46" i="60"/>
  <c r="O49" i="60"/>
  <c r="O16" i="60"/>
  <c r="O60" i="60"/>
  <c r="O11" i="60"/>
  <c r="O35" i="60"/>
  <c r="O25" i="60"/>
  <c r="O57" i="60"/>
  <c r="O31" i="60"/>
  <c r="O39" i="60"/>
  <c r="O71" i="60"/>
  <c r="O36" i="60"/>
  <c r="O68" i="60"/>
  <c r="O29" i="60"/>
  <c r="O61" i="60"/>
  <c r="O30" i="60"/>
  <c r="O62" i="60"/>
  <c r="O81" i="60"/>
  <c r="O28" i="60"/>
  <c r="O64" i="60"/>
  <c r="O26" i="60"/>
  <c r="O55" i="60"/>
  <c r="O78" i="60"/>
  <c r="O24" i="60"/>
  <c r="O14" i="60"/>
  <c r="O75" i="60"/>
  <c r="O72" i="60"/>
  <c r="O65" i="60"/>
  <c r="O34" i="60"/>
  <c r="O47" i="60"/>
  <c r="O44" i="60"/>
  <c r="O76" i="60"/>
  <c r="O37" i="60"/>
  <c r="O69" i="60"/>
  <c r="O38" i="60"/>
  <c r="O70" i="60"/>
  <c r="O20" i="60"/>
  <c r="O21" i="60"/>
  <c r="O54" i="60"/>
  <c r="O27" i="60"/>
  <c r="O32" i="60"/>
  <c r="O58" i="60"/>
  <c r="O18" i="60"/>
  <c r="O17" i="60"/>
  <c r="O13" i="60"/>
  <c r="O43" i="60"/>
  <c r="O40" i="60"/>
  <c r="O33" i="60"/>
  <c r="O66" i="60"/>
  <c r="O19" i="60"/>
  <c r="O79" i="60"/>
  <c r="O12" i="60"/>
  <c r="O9" i="60"/>
  <c r="O23" i="60"/>
  <c r="O8" i="60"/>
  <c r="O22" i="60"/>
  <c r="O51" i="60"/>
  <c r="O48" i="60"/>
  <c r="O80" i="60"/>
  <c r="O41" i="60"/>
  <c r="O73" i="60"/>
  <c r="O42" i="60"/>
  <c r="O74" i="60"/>
  <c r="Z782" i="70" l="1"/>
  <c r="Y1" i="61"/>
  <c r="P80" i="60"/>
  <c r="P779" i="70"/>
  <c r="P29" i="60"/>
  <c r="P728" i="70"/>
  <c r="P68" i="60"/>
  <c r="P767" i="70"/>
  <c r="P10" i="60"/>
  <c r="P709" i="70"/>
  <c r="P20" i="60"/>
  <c r="P719" i="70"/>
  <c r="P56" i="60"/>
  <c r="P755" i="70"/>
  <c r="P44" i="60"/>
  <c r="P743" i="70"/>
  <c r="P81" i="60"/>
  <c r="P780" i="70"/>
  <c r="P63" i="60"/>
  <c r="P762" i="70"/>
  <c r="P12" i="60"/>
  <c r="P711" i="70"/>
  <c r="P67" i="60"/>
  <c r="P766" i="70"/>
  <c r="P18" i="60"/>
  <c r="P717" i="70"/>
  <c r="P11" i="60"/>
  <c r="P710" i="70"/>
  <c r="P47" i="60"/>
  <c r="P746" i="70"/>
  <c r="P66" i="60"/>
  <c r="P765" i="70"/>
  <c r="P78" i="60"/>
  <c r="P777" i="70"/>
  <c r="P71" i="60"/>
  <c r="P770" i="70"/>
  <c r="P60" i="60"/>
  <c r="P759" i="70"/>
  <c r="P59" i="60"/>
  <c r="P758" i="70"/>
  <c r="P5" i="60"/>
  <c r="P704" i="70"/>
  <c r="P17" i="60"/>
  <c r="P716" i="70"/>
  <c r="P35" i="60"/>
  <c r="P734" i="70"/>
  <c r="P19" i="60"/>
  <c r="P718" i="70"/>
  <c r="P24" i="60"/>
  <c r="P723" i="70"/>
  <c r="P32" i="60"/>
  <c r="P731" i="70"/>
  <c r="P70" i="60"/>
  <c r="P769" i="70"/>
  <c r="P39" i="60"/>
  <c r="P738" i="70"/>
  <c r="P16" i="60"/>
  <c r="P715" i="70"/>
  <c r="P77" i="60"/>
  <c r="P776" i="70"/>
  <c r="P76" i="60"/>
  <c r="P775" i="70"/>
  <c r="P48" i="60"/>
  <c r="P747" i="70"/>
  <c r="P28" i="60"/>
  <c r="P727" i="70"/>
  <c r="P58" i="60"/>
  <c r="P757" i="70"/>
  <c r="P36" i="60"/>
  <c r="P735" i="70"/>
  <c r="P22" i="60"/>
  <c r="P721" i="70"/>
  <c r="P65" i="60"/>
  <c r="P764" i="70"/>
  <c r="P42" i="60"/>
  <c r="P741" i="70"/>
  <c r="P54" i="60"/>
  <c r="P753" i="70"/>
  <c r="P62" i="60"/>
  <c r="P761" i="70"/>
  <c r="P31" i="60"/>
  <c r="P730" i="70"/>
  <c r="P49" i="60"/>
  <c r="P748" i="70"/>
  <c r="P15" i="60"/>
  <c r="P714" i="70"/>
  <c r="T6" i="60"/>
  <c r="Q705" i="70"/>
  <c r="P79" i="60"/>
  <c r="P778" i="70"/>
  <c r="P74" i="60"/>
  <c r="P773" i="70"/>
  <c r="P27" i="60"/>
  <c r="P726" i="70"/>
  <c r="P40" i="60"/>
  <c r="P739" i="70"/>
  <c r="P38" i="60"/>
  <c r="P737" i="70"/>
  <c r="P23" i="60"/>
  <c r="P722" i="70"/>
  <c r="P69" i="60"/>
  <c r="P768" i="70"/>
  <c r="P75" i="60"/>
  <c r="P774" i="70"/>
  <c r="P26" i="60"/>
  <c r="P725" i="70"/>
  <c r="P30" i="60"/>
  <c r="P729" i="70"/>
  <c r="P57" i="60"/>
  <c r="P756" i="70"/>
  <c r="P46" i="60"/>
  <c r="P745" i="70"/>
  <c r="P82" i="60"/>
  <c r="P781" i="70"/>
  <c r="P45" i="60"/>
  <c r="P744" i="70"/>
  <c r="P53" i="60"/>
  <c r="P752" i="70"/>
  <c r="P51" i="60"/>
  <c r="P750" i="70"/>
  <c r="P34" i="60"/>
  <c r="P733" i="70"/>
  <c r="P33" i="60"/>
  <c r="P732" i="70"/>
  <c r="P55" i="60"/>
  <c r="P754" i="70"/>
  <c r="P8" i="60"/>
  <c r="P707" i="70"/>
  <c r="P72" i="60"/>
  <c r="P771" i="70"/>
  <c r="P73" i="60"/>
  <c r="P772" i="70"/>
  <c r="P43" i="60"/>
  <c r="P742" i="70"/>
  <c r="P21" i="60"/>
  <c r="P720" i="70"/>
  <c r="P41" i="60"/>
  <c r="P740" i="70"/>
  <c r="P9" i="60"/>
  <c r="P708" i="70"/>
  <c r="P13" i="60"/>
  <c r="P712" i="70"/>
  <c r="P37" i="60"/>
  <c r="P736" i="70"/>
  <c r="P14" i="60"/>
  <c r="P713" i="70"/>
  <c r="P64" i="60"/>
  <c r="P763" i="70"/>
  <c r="P61" i="60"/>
  <c r="P760" i="70"/>
  <c r="P25" i="60"/>
  <c r="P724" i="70"/>
  <c r="P52" i="60"/>
  <c r="P751" i="70"/>
  <c r="P50" i="60"/>
  <c r="P749" i="70"/>
  <c r="T7" i="60"/>
  <c r="Q706" i="70"/>
  <c r="P1" i="60" l="1"/>
  <c r="V7" i="60"/>
  <c r="U706" i="70"/>
  <c r="T21" i="60"/>
  <c r="Q720" i="70"/>
  <c r="T8" i="60"/>
  <c r="Q707" i="70"/>
  <c r="T51" i="60"/>
  <c r="Q750" i="70"/>
  <c r="T75" i="60"/>
  <c r="Q774" i="70"/>
  <c r="T40" i="60"/>
  <c r="Q739" i="70"/>
  <c r="T15" i="60"/>
  <c r="Q714" i="70"/>
  <c r="T62" i="60"/>
  <c r="Q761" i="70"/>
  <c r="T22" i="60"/>
  <c r="Q721" i="70"/>
  <c r="T48" i="60"/>
  <c r="Q747" i="70"/>
  <c r="T39" i="60"/>
  <c r="Q738" i="70"/>
  <c r="T19" i="60"/>
  <c r="Q718" i="70"/>
  <c r="Q704" i="70"/>
  <c r="T5" i="60"/>
  <c r="T78" i="60"/>
  <c r="Q777" i="70"/>
  <c r="T18" i="60"/>
  <c r="Q717" i="70"/>
  <c r="T81" i="60"/>
  <c r="Q780" i="70"/>
  <c r="T10" i="60"/>
  <c r="Q709" i="70"/>
  <c r="T46" i="60"/>
  <c r="Q745" i="70"/>
  <c r="T64" i="60"/>
  <c r="Q763" i="70"/>
  <c r="T13" i="60"/>
  <c r="Q712" i="70"/>
  <c r="T55" i="60"/>
  <c r="Q754" i="70"/>
  <c r="T53" i="60"/>
  <c r="Q752" i="70"/>
  <c r="T57" i="60"/>
  <c r="Q756" i="70"/>
  <c r="T69" i="60"/>
  <c r="Q768" i="70"/>
  <c r="T79" i="60"/>
  <c r="Q778" i="70"/>
  <c r="T54" i="60"/>
  <c r="Q753" i="70"/>
  <c r="T36" i="60"/>
  <c r="Q735" i="70"/>
  <c r="T76" i="60"/>
  <c r="Q775" i="70"/>
  <c r="T70" i="60"/>
  <c r="Q769" i="70"/>
  <c r="T59" i="60"/>
  <c r="Q758" i="70"/>
  <c r="T66" i="60"/>
  <c r="Q765" i="70"/>
  <c r="T67" i="60"/>
  <c r="Q766" i="70"/>
  <c r="T44" i="60"/>
  <c r="Q743" i="70"/>
  <c r="T68" i="60"/>
  <c r="Q767" i="70"/>
  <c r="T50" i="60"/>
  <c r="Q749" i="70"/>
  <c r="T43" i="60"/>
  <c r="Q742" i="70"/>
  <c r="T27" i="60"/>
  <c r="Q726" i="70"/>
  <c r="T52" i="60"/>
  <c r="Q751" i="70"/>
  <c r="T9" i="60"/>
  <c r="Q708" i="70"/>
  <c r="T73" i="60"/>
  <c r="Q772" i="70"/>
  <c r="T33" i="60"/>
  <c r="Q732" i="70"/>
  <c r="T45" i="60"/>
  <c r="Q744" i="70"/>
  <c r="T30" i="60"/>
  <c r="Q729" i="70"/>
  <c r="T23" i="60"/>
  <c r="Q722" i="70"/>
  <c r="T74" i="60"/>
  <c r="Q773" i="70"/>
  <c r="T49" i="60"/>
  <c r="Q748" i="70"/>
  <c r="T42" i="60"/>
  <c r="Q741" i="70"/>
  <c r="T58" i="60"/>
  <c r="Q757" i="70"/>
  <c r="T77" i="60"/>
  <c r="Q776" i="70"/>
  <c r="T32" i="60"/>
  <c r="Q731" i="70"/>
  <c r="T35" i="60"/>
  <c r="Q734" i="70"/>
  <c r="T60" i="60"/>
  <c r="Q759" i="70"/>
  <c r="T47" i="60"/>
  <c r="Q746" i="70"/>
  <c r="T12" i="60"/>
  <c r="Q711" i="70"/>
  <c r="T56" i="60"/>
  <c r="Q755" i="70"/>
  <c r="T29" i="60"/>
  <c r="Q728" i="70"/>
  <c r="T61" i="60"/>
  <c r="Q760" i="70"/>
  <c r="T14" i="60"/>
  <c r="Q713" i="70"/>
  <c r="T25" i="60"/>
  <c r="Q724" i="70"/>
  <c r="T37" i="60"/>
  <c r="Q736" i="70"/>
  <c r="T41" i="60"/>
  <c r="Q740" i="70"/>
  <c r="T72" i="60"/>
  <c r="Q771" i="70"/>
  <c r="T34" i="60"/>
  <c r="Q733" i="70"/>
  <c r="T82" i="60"/>
  <c r="Q781" i="70"/>
  <c r="T26" i="60"/>
  <c r="Q725" i="70"/>
  <c r="T38" i="60"/>
  <c r="Q737" i="70"/>
  <c r="V6" i="60"/>
  <c r="U705" i="70"/>
  <c r="T31" i="60"/>
  <c r="Q730" i="70"/>
  <c r="T65" i="60"/>
  <c r="Q764" i="70"/>
  <c r="T28" i="60"/>
  <c r="Q727" i="70"/>
  <c r="T16" i="60"/>
  <c r="Q715" i="70"/>
  <c r="T24" i="60"/>
  <c r="Q723" i="70"/>
  <c r="T17" i="60"/>
  <c r="Q716" i="70"/>
  <c r="T71" i="60"/>
  <c r="Q770" i="70"/>
  <c r="T11" i="60"/>
  <c r="Q710" i="70"/>
  <c r="T63" i="60"/>
  <c r="Q762" i="70"/>
  <c r="T20" i="60"/>
  <c r="Q719" i="70"/>
  <c r="T80" i="60"/>
  <c r="Q779" i="70"/>
  <c r="V80" i="60" l="1"/>
  <c r="U779" i="70"/>
  <c r="V71" i="60"/>
  <c r="U770" i="70"/>
  <c r="V28" i="60"/>
  <c r="U727" i="70"/>
  <c r="V34" i="60"/>
  <c r="U733" i="70"/>
  <c r="V25" i="60"/>
  <c r="U724" i="70"/>
  <c r="V56" i="60"/>
  <c r="U755" i="70"/>
  <c r="V35" i="60"/>
  <c r="U734" i="70"/>
  <c r="V42" i="60"/>
  <c r="U741" i="70"/>
  <c r="V23" i="60"/>
  <c r="U722" i="70"/>
  <c r="V73" i="60"/>
  <c r="U772" i="70"/>
  <c r="V43" i="60"/>
  <c r="U742" i="70"/>
  <c r="V67" i="60"/>
  <c r="U766" i="70"/>
  <c r="V70" i="60"/>
  <c r="U769" i="70"/>
  <c r="V53" i="60"/>
  <c r="U752" i="70"/>
  <c r="V46" i="60"/>
  <c r="U745" i="70"/>
  <c r="V78" i="60"/>
  <c r="U777" i="70"/>
  <c r="V48" i="60"/>
  <c r="U747" i="70"/>
  <c r="V8" i="60"/>
  <c r="U707" i="70"/>
  <c r="V5" i="60"/>
  <c r="U704" i="70"/>
  <c r="V20" i="60"/>
  <c r="U719" i="70"/>
  <c r="V17" i="60"/>
  <c r="U716" i="70"/>
  <c r="V65" i="60"/>
  <c r="U764" i="70"/>
  <c r="V38" i="60"/>
  <c r="U737" i="70"/>
  <c r="V72" i="60"/>
  <c r="U771" i="70"/>
  <c r="V14" i="60"/>
  <c r="U713" i="70"/>
  <c r="V12" i="60"/>
  <c r="U711" i="70"/>
  <c r="V32" i="60"/>
  <c r="U731" i="70"/>
  <c r="V49" i="60"/>
  <c r="U748" i="70"/>
  <c r="V30" i="60"/>
  <c r="U729" i="70"/>
  <c r="V9" i="60"/>
  <c r="U708" i="70"/>
  <c r="V50" i="60"/>
  <c r="U749" i="70"/>
  <c r="V66" i="60"/>
  <c r="U765" i="70"/>
  <c r="V76" i="60"/>
  <c r="U775" i="70"/>
  <c r="V79" i="60"/>
  <c r="U778" i="70"/>
  <c r="V55" i="60"/>
  <c r="U754" i="70"/>
  <c r="V10" i="60"/>
  <c r="U709" i="70"/>
  <c r="V22" i="60"/>
  <c r="U721" i="70"/>
  <c r="V40" i="60"/>
  <c r="U739" i="70"/>
  <c r="V21" i="60"/>
  <c r="U720" i="70"/>
  <c r="V63" i="60"/>
  <c r="U762" i="70"/>
  <c r="V24" i="60"/>
  <c r="U723" i="70"/>
  <c r="V31" i="60"/>
  <c r="U730" i="70"/>
  <c r="V26" i="60"/>
  <c r="U725" i="70"/>
  <c r="V41" i="60"/>
  <c r="U740" i="70"/>
  <c r="V61" i="60"/>
  <c r="U760" i="70"/>
  <c r="V47" i="60"/>
  <c r="U746" i="70"/>
  <c r="V77" i="60"/>
  <c r="U776" i="70"/>
  <c r="V45" i="60"/>
  <c r="U744" i="70"/>
  <c r="V52" i="60"/>
  <c r="U751" i="70"/>
  <c r="V68" i="60"/>
  <c r="U767" i="70"/>
  <c r="V59" i="60"/>
  <c r="U758" i="70"/>
  <c r="V36" i="60"/>
  <c r="U735" i="70"/>
  <c r="V69" i="60"/>
  <c r="U768" i="70"/>
  <c r="V13" i="60"/>
  <c r="U712" i="70"/>
  <c r="V81" i="60"/>
  <c r="U780" i="70"/>
  <c r="V19" i="60"/>
  <c r="U718" i="70"/>
  <c r="V62" i="60"/>
  <c r="U761" i="70"/>
  <c r="V75" i="60"/>
  <c r="U774" i="70"/>
  <c r="V11" i="60"/>
  <c r="U710" i="70"/>
  <c r="V16" i="60"/>
  <c r="U715" i="70"/>
  <c r="W6" i="60"/>
  <c r="W705" i="70"/>
  <c r="AE705" i="70" s="1"/>
  <c r="V82" i="60"/>
  <c r="U781" i="70"/>
  <c r="V37" i="60"/>
  <c r="U736" i="70"/>
  <c r="V29" i="60"/>
  <c r="U728" i="70"/>
  <c r="V60" i="60"/>
  <c r="U759" i="70"/>
  <c r="V58" i="60"/>
  <c r="U757" i="70"/>
  <c r="V74" i="60"/>
  <c r="U773" i="70"/>
  <c r="V33" i="60"/>
  <c r="U732" i="70"/>
  <c r="V27" i="60"/>
  <c r="U726" i="70"/>
  <c r="V44" i="60"/>
  <c r="U743" i="70"/>
  <c r="V54" i="60"/>
  <c r="U753" i="70"/>
  <c r="V57" i="60"/>
  <c r="U756" i="70"/>
  <c r="V64" i="60"/>
  <c r="U763" i="70"/>
  <c r="V18" i="60"/>
  <c r="U717" i="70"/>
  <c r="V39" i="60"/>
  <c r="U738" i="70"/>
  <c r="V15" i="60"/>
  <c r="U714" i="70"/>
  <c r="V51" i="60"/>
  <c r="U750" i="70"/>
  <c r="W7" i="60"/>
  <c r="W706" i="70"/>
  <c r="AE706" i="70" s="1"/>
  <c r="W18" i="60" l="1"/>
  <c r="W717" i="70"/>
  <c r="AE717" i="70" s="1"/>
  <c r="W45" i="60"/>
  <c r="W744" i="70"/>
  <c r="AE744" i="70" s="1"/>
  <c r="W76" i="60"/>
  <c r="W775" i="70"/>
  <c r="AE775" i="70" s="1"/>
  <c r="W30" i="60"/>
  <c r="W729" i="70"/>
  <c r="AE729" i="70" s="1"/>
  <c r="W14" i="60"/>
  <c r="W713" i="70"/>
  <c r="AE713" i="70" s="1"/>
  <c r="W17" i="60"/>
  <c r="W716" i="70"/>
  <c r="AE716" i="70" s="1"/>
  <c r="W53" i="60"/>
  <c r="W752" i="70"/>
  <c r="AE752" i="70" s="1"/>
  <c r="W43" i="60"/>
  <c r="W742" i="70"/>
  <c r="AE742" i="70" s="1"/>
  <c r="W35" i="60"/>
  <c r="W734" i="70"/>
  <c r="AE734" i="70" s="1"/>
  <c r="X706" i="70"/>
  <c r="AD706" i="70" s="1"/>
  <c r="Z7" i="60"/>
  <c r="X7" i="60"/>
  <c r="W36" i="60"/>
  <c r="W735" i="70"/>
  <c r="AE735" i="70" s="1"/>
  <c r="W19" i="60"/>
  <c r="W718" i="70"/>
  <c r="AE718" i="70" s="1"/>
  <c r="W64" i="60"/>
  <c r="W763" i="70"/>
  <c r="AE763" i="70" s="1"/>
  <c r="W81" i="60"/>
  <c r="W780" i="70"/>
  <c r="AE780" i="70" s="1"/>
  <c r="W63" i="60"/>
  <c r="W762" i="70"/>
  <c r="AE762" i="70" s="1"/>
  <c r="W10" i="60"/>
  <c r="W709" i="70"/>
  <c r="AE709" i="70" s="1"/>
  <c r="W66" i="60"/>
  <c r="W765" i="70"/>
  <c r="AE765" i="70" s="1"/>
  <c r="W49" i="60"/>
  <c r="W748" i="70"/>
  <c r="AE748" i="70" s="1"/>
  <c r="W72" i="60"/>
  <c r="W771" i="70"/>
  <c r="AE771" i="70" s="1"/>
  <c r="W20" i="60"/>
  <c r="W719" i="70"/>
  <c r="AE719" i="70" s="1"/>
  <c r="W48" i="60"/>
  <c r="W747" i="70"/>
  <c r="AE747" i="70" s="1"/>
  <c r="W73" i="60"/>
  <c r="W772" i="70"/>
  <c r="AE772" i="70" s="1"/>
  <c r="W56" i="60"/>
  <c r="W755" i="70"/>
  <c r="AE755" i="70" s="1"/>
  <c r="W28" i="60"/>
  <c r="W727" i="70"/>
  <c r="AE727" i="70" s="1"/>
  <c r="W74" i="60"/>
  <c r="W773" i="70"/>
  <c r="AE773" i="70" s="1"/>
  <c r="W22" i="60"/>
  <c r="W721" i="70"/>
  <c r="AE721" i="70" s="1"/>
  <c r="W44" i="60"/>
  <c r="W743" i="70"/>
  <c r="AE743" i="70" s="1"/>
  <c r="W59" i="60"/>
  <c r="W758" i="70"/>
  <c r="AE758" i="70" s="1"/>
  <c r="W27" i="60"/>
  <c r="W726" i="70"/>
  <c r="AE726" i="70" s="1"/>
  <c r="X705" i="70"/>
  <c r="AD705" i="70" s="1"/>
  <c r="Z6" i="60"/>
  <c r="X6" i="60"/>
  <c r="W75" i="60"/>
  <c r="W774" i="70"/>
  <c r="AE774" i="70" s="1"/>
  <c r="W13" i="60"/>
  <c r="W712" i="70"/>
  <c r="AE712" i="70" s="1"/>
  <c r="W68" i="60"/>
  <c r="W767" i="70"/>
  <c r="AE767" i="70" s="1"/>
  <c r="W77" i="60"/>
  <c r="W776" i="70"/>
  <c r="AE776" i="70" s="1"/>
  <c r="W26" i="60"/>
  <c r="W725" i="70"/>
  <c r="AE725" i="70" s="1"/>
  <c r="W21" i="60"/>
  <c r="W720" i="70"/>
  <c r="AE720" i="70" s="1"/>
  <c r="W55" i="60"/>
  <c r="W754" i="70"/>
  <c r="AE754" i="70" s="1"/>
  <c r="W50" i="60"/>
  <c r="W749" i="70"/>
  <c r="AE749" i="70" s="1"/>
  <c r="W32" i="60"/>
  <c r="W731" i="70"/>
  <c r="AE731" i="70" s="1"/>
  <c r="W38" i="60"/>
  <c r="W737" i="70"/>
  <c r="AE737" i="70" s="1"/>
  <c r="W704" i="70"/>
  <c r="AE704" i="70" s="1"/>
  <c r="W5" i="60"/>
  <c r="V1" i="60"/>
  <c r="W78" i="60"/>
  <c r="W777" i="70"/>
  <c r="AE777" i="70" s="1"/>
  <c r="W70" i="60"/>
  <c r="W769" i="70"/>
  <c r="AE769" i="70" s="1"/>
  <c r="W23" i="60"/>
  <c r="W722" i="70"/>
  <c r="AE722" i="70" s="1"/>
  <c r="W25" i="60"/>
  <c r="W724" i="70"/>
  <c r="AE724" i="70" s="1"/>
  <c r="W71" i="60"/>
  <c r="W770" i="70"/>
  <c r="AE770" i="70" s="1"/>
  <c r="W37" i="60"/>
  <c r="W736" i="70"/>
  <c r="AE736" i="70" s="1"/>
  <c r="W61" i="60"/>
  <c r="W760" i="70"/>
  <c r="AE760" i="70" s="1"/>
  <c r="W51" i="60"/>
  <c r="W750" i="70"/>
  <c r="AE750" i="70" s="1"/>
  <c r="W82" i="60"/>
  <c r="W781" i="70"/>
  <c r="AE781" i="70" s="1"/>
  <c r="W57" i="60"/>
  <c r="W756" i="70"/>
  <c r="AE756" i="70" s="1"/>
  <c r="W11" i="60"/>
  <c r="W710" i="70"/>
  <c r="AE710" i="70" s="1"/>
  <c r="W24" i="60"/>
  <c r="W723" i="70"/>
  <c r="AE723" i="70" s="1"/>
  <c r="W58" i="60"/>
  <c r="W757" i="70"/>
  <c r="AE757" i="70" s="1"/>
  <c r="W41" i="60"/>
  <c r="W740" i="70"/>
  <c r="AE740" i="70" s="1"/>
  <c r="W15" i="60"/>
  <c r="W714" i="70"/>
  <c r="AE714" i="70" s="1"/>
  <c r="W60" i="60"/>
  <c r="W759" i="70"/>
  <c r="AE759" i="70" s="1"/>
  <c r="W39" i="60"/>
  <c r="W738" i="70"/>
  <c r="AE738" i="70" s="1"/>
  <c r="W54" i="60"/>
  <c r="W753" i="70"/>
  <c r="AE753" i="70" s="1"/>
  <c r="W33" i="60"/>
  <c r="W732" i="70"/>
  <c r="AE732" i="70" s="1"/>
  <c r="W29" i="60"/>
  <c r="W728" i="70"/>
  <c r="AE728" i="70" s="1"/>
  <c r="W16" i="60"/>
  <c r="W715" i="70"/>
  <c r="AE715" i="70" s="1"/>
  <c r="W62" i="60"/>
  <c r="W761" i="70"/>
  <c r="AE761" i="70" s="1"/>
  <c r="W69" i="60"/>
  <c r="W768" i="70"/>
  <c r="AE768" i="70" s="1"/>
  <c r="W52" i="60"/>
  <c r="W751" i="70"/>
  <c r="AE751" i="70" s="1"/>
  <c r="W47" i="60"/>
  <c r="W746" i="70"/>
  <c r="AE746" i="70" s="1"/>
  <c r="W31" i="60"/>
  <c r="W730" i="70"/>
  <c r="AE730" i="70" s="1"/>
  <c r="W40" i="60"/>
  <c r="W739" i="70"/>
  <c r="AE739" i="70" s="1"/>
  <c r="W79" i="60"/>
  <c r="W778" i="70"/>
  <c r="AE778" i="70" s="1"/>
  <c r="W9" i="60"/>
  <c r="W708" i="70"/>
  <c r="AE708" i="70" s="1"/>
  <c r="W12" i="60"/>
  <c r="W711" i="70"/>
  <c r="AE711" i="70" s="1"/>
  <c r="W65" i="60"/>
  <c r="W764" i="70"/>
  <c r="AE764" i="70" s="1"/>
  <c r="W8" i="60"/>
  <c r="W707" i="70"/>
  <c r="AE707" i="70" s="1"/>
  <c r="W46" i="60"/>
  <c r="W745" i="70"/>
  <c r="AE745" i="70" s="1"/>
  <c r="W67" i="60"/>
  <c r="W766" i="70"/>
  <c r="AE766" i="70" s="1"/>
  <c r="W42" i="60"/>
  <c r="W741" i="70"/>
  <c r="AE741" i="70" s="1"/>
  <c r="W34" i="60"/>
  <c r="W733" i="70"/>
  <c r="AE733" i="70" s="1"/>
  <c r="W80" i="60"/>
  <c r="W779" i="70"/>
  <c r="AE779" i="70" s="1"/>
  <c r="S48" i="59"/>
  <c r="T703" i="70" s="1"/>
  <c r="R48" i="59"/>
  <c r="S703" i="70" s="1"/>
  <c r="Q48" i="59"/>
  <c r="R703" i="70" s="1"/>
  <c r="L48" i="59"/>
  <c r="M703" i="70" s="1"/>
  <c r="K703" i="70"/>
  <c r="S47" i="59"/>
  <c r="T702" i="70" s="1"/>
  <c r="R47" i="59"/>
  <c r="S702" i="70" s="1"/>
  <c r="Q47" i="59"/>
  <c r="R702" i="70" s="1"/>
  <c r="L47" i="59"/>
  <c r="K702" i="70"/>
  <c r="S46" i="59"/>
  <c r="T701" i="70" s="1"/>
  <c r="R46" i="59"/>
  <c r="S701" i="70" s="1"/>
  <c r="Q46" i="59"/>
  <c r="R701" i="70" s="1"/>
  <c r="L46" i="59"/>
  <c r="K701" i="70"/>
  <c r="S45" i="59"/>
  <c r="T700" i="70" s="1"/>
  <c r="R45" i="59"/>
  <c r="S700" i="70" s="1"/>
  <c r="Q45" i="59"/>
  <c r="R700" i="70" s="1"/>
  <c r="L45" i="59"/>
  <c r="M700" i="70" s="1"/>
  <c r="K700" i="70"/>
  <c r="S44" i="59"/>
  <c r="T699" i="70" s="1"/>
  <c r="R44" i="59"/>
  <c r="S699" i="70" s="1"/>
  <c r="Q44" i="59"/>
  <c r="R699" i="70" s="1"/>
  <c r="L44" i="59"/>
  <c r="K699" i="70"/>
  <c r="S43" i="59"/>
  <c r="T698" i="70" s="1"/>
  <c r="R43" i="59"/>
  <c r="S698" i="70" s="1"/>
  <c r="Q43" i="59"/>
  <c r="R698" i="70" s="1"/>
  <c r="L43" i="59"/>
  <c r="K698" i="70"/>
  <c r="S42" i="59"/>
  <c r="T697" i="70" s="1"/>
  <c r="R42" i="59"/>
  <c r="S697" i="70" s="1"/>
  <c r="Q42" i="59"/>
  <c r="R697" i="70" s="1"/>
  <c r="L42" i="59"/>
  <c r="K697" i="70"/>
  <c r="S41" i="59"/>
  <c r="T696" i="70" s="1"/>
  <c r="R41" i="59"/>
  <c r="S696" i="70" s="1"/>
  <c r="Q41" i="59"/>
  <c r="R696" i="70" s="1"/>
  <c r="L41" i="59"/>
  <c r="K696" i="70"/>
  <c r="S40" i="59"/>
  <c r="T695" i="70" s="1"/>
  <c r="R40" i="59"/>
  <c r="S695" i="70" s="1"/>
  <c r="Q40" i="59"/>
  <c r="R695" i="70" s="1"/>
  <c r="L40" i="59"/>
  <c r="K695" i="70"/>
  <c r="S39" i="59"/>
  <c r="T694" i="70" s="1"/>
  <c r="R39" i="59"/>
  <c r="S694" i="70" s="1"/>
  <c r="Q39" i="59"/>
  <c r="R694" i="70" s="1"/>
  <c r="L39" i="59"/>
  <c r="K694" i="70"/>
  <c r="S38" i="59"/>
  <c r="T693" i="70" s="1"/>
  <c r="R38" i="59"/>
  <c r="S693" i="70" s="1"/>
  <c r="Q38" i="59"/>
  <c r="R693" i="70" s="1"/>
  <c r="L38" i="59"/>
  <c r="K693" i="70"/>
  <c r="S37" i="59"/>
  <c r="T692" i="70" s="1"/>
  <c r="R37" i="59"/>
  <c r="S692" i="70" s="1"/>
  <c r="Q37" i="59"/>
  <c r="R692" i="70" s="1"/>
  <c r="L37" i="59"/>
  <c r="K692" i="70"/>
  <c r="S36" i="59"/>
  <c r="T691" i="70" s="1"/>
  <c r="R36" i="59"/>
  <c r="S691" i="70" s="1"/>
  <c r="Q36" i="59"/>
  <c r="R691" i="70" s="1"/>
  <c r="L36" i="59"/>
  <c r="K691" i="70"/>
  <c r="S35" i="59"/>
  <c r="T690" i="70" s="1"/>
  <c r="R35" i="59"/>
  <c r="S690" i="70" s="1"/>
  <c r="Q35" i="59"/>
  <c r="R690" i="70" s="1"/>
  <c r="L35" i="59"/>
  <c r="K690" i="70"/>
  <c r="S34" i="59"/>
  <c r="T689" i="70" s="1"/>
  <c r="R34" i="59"/>
  <c r="S689" i="70" s="1"/>
  <c r="Q34" i="59"/>
  <c r="R689" i="70" s="1"/>
  <c r="L34" i="59"/>
  <c r="K689" i="70"/>
  <c r="S33" i="59"/>
  <c r="T688" i="70" s="1"/>
  <c r="R33" i="59"/>
  <c r="S688" i="70" s="1"/>
  <c r="Q33" i="59"/>
  <c r="R688" i="70" s="1"/>
  <c r="L33" i="59"/>
  <c r="K688" i="70"/>
  <c r="S32" i="59"/>
  <c r="T687" i="70" s="1"/>
  <c r="R32" i="59"/>
  <c r="S687" i="70" s="1"/>
  <c r="Q32" i="59"/>
  <c r="R687" i="70" s="1"/>
  <c r="L32" i="59"/>
  <c r="K687" i="70"/>
  <c r="S31" i="59"/>
  <c r="T686" i="70" s="1"/>
  <c r="R31" i="59"/>
  <c r="S686" i="70" s="1"/>
  <c r="Q31" i="59"/>
  <c r="R686" i="70" s="1"/>
  <c r="L31" i="59"/>
  <c r="K686" i="70"/>
  <c r="S30" i="59"/>
  <c r="T685" i="70" s="1"/>
  <c r="R30" i="59"/>
  <c r="S685" i="70" s="1"/>
  <c r="Q30" i="59"/>
  <c r="R685" i="70" s="1"/>
  <c r="L30" i="59"/>
  <c r="K685" i="70"/>
  <c r="S29" i="59"/>
  <c r="T684" i="70" s="1"/>
  <c r="R29" i="59"/>
  <c r="S684" i="70" s="1"/>
  <c r="Q29" i="59"/>
  <c r="R684" i="70" s="1"/>
  <c r="L29" i="59"/>
  <c r="K684" i="70"/>
  <c r="S28" i="59"/>
  <c r="T683" i="70" s="1"/>
  <c r="R28" i="59"/>
  <c r="S683" i="70" s="1"/>
  <c r="Q28" i="59"/>
  <c r="R683" i="70" s="1"/>
  <c r="L28" i="59"/>
  <c r="K683" i="70"/>
  <c r="S27" i="59"/>
  <c r="T682" i="70" s="1"/>
  <c r="R27" i="59"/>
  <c r="S682" i="70" s="1"/>
  <c r="Q27" i="59"/>
  <c r="R682" i="70" s="1"/>
  <c r="L27" i="59"/>
  <c r="K682" i="70"/>
  <c r="S26" i="59"/>
  <c r="T681" i="70" s="1"/>
  <c r="R26" i="59"/>
  <c r="S681" i="70" s="1"/>
  <c r="Q26" i="59"/>
  <c r="R681" i="70" s="1"/>
  <c r="L26" i="59"/>
  <c r="M681" i="70" s="1"/>
  <c r="K681" i="70"/>
  <c r="S25" i="59"/>
  <c r="T680" i="70" s="1"/>
  <c r="R25" i="59"/>
  <c r="S680" i="70" s="1"/>
  <c r="Q25" i="59"/>
  <c r="R680" i="70" s="1"/>
  <c r="L25" i="59"/>
  <c r="M680" i="70" s="1"/>
  <c r="K680" i="70"/>
  <c r="S24" i="59"/>
  <c r="T679" i="70" s="1"/>
  <c r="R24" i="59"/>
  <c r="S679" i="70" s="1"/>
  <c r="Q24" i="59"/>
  <c r="R679" i="70" s="1"/>
  <c r="L24" i="59"/>
  <c r="K679" i="70"/>
  <c r="S23" i="59"/>
  <c r="T678" i="70" s="1"/>
  <c r="R23" i="59"/>
  <c r="S678" i="70" s="1"/>
  <c r="Q23" i="59"/>
  <c r="R678" i="70" s="1"/>
  <c r="L23" i="59"/>
  <c r="M678" i="70" s="1"/>
  <c r="K678" i="70"/>
  <c r="S22" i="59"/>
  <c r="T677" i="70" s="1"/>
  <c r="R22" i="59"/>
  <c r="S677" i="70" s="1"/>
  <c r="Q22" i="59"/>
  <c r="R677" i="70" s="1"/>
  <c r="L22" i="59"/>
  <c r="M677" i="70" s="1"/>
  <c r="K22" i="59"/>
  <c r="L677" i="70" s="1"/>
  <c r="K677" i="70"/>
  <c r="S21" i="59"/>
  <c r="T676" i="70" s="1"/>
  <c r="R21" i="59"/>
  <c r="S676" i="70" s="1"/>
  <c r="Q21" i="59"/>
  <c r="R676" i="70" s="1"/>
  <c r="L21" i="59"/>
  <c r="M676" i="70" s="1"/>
  <c r="K676" i="70"/>
  <c r="S20" i="59"/>
  <c r="T675" i="70" s="1"/>
  <c r="R20" i="59"/>
  <c r="S675" i="70" s="1"/>
  <c r="Q20" i="59"/>
  <c r="R675" i="70" s="1"/>
  <c r="L20" i="59"/>
  <c r="K675" i="70"/>
  <c r="S19" i="59"/>
  <c r="T674" i="70" s="1"/>
  <c r="R19" i="59"/>
  <c r="S674" i="70" s="1"/>
  <c r="Q19" i="59"/>
  <c r="R674" i="70" s="1"/>
  <c r="L19" i="59"/>
  <c r="M674" i="70" s="1"/>
  <c r="K674" i="70"/>
  <c r="S18" i="59"/>
  <c r="T673" i="70" s="1"/>
  <c r="R18" i="59"/>
  <c r="S673" i="70" s="1"/>
  <c r="Q18" i="59"/>
  <c r="R673" i="70" s="1"/>
  <c r="L18" i="59"/>
  <c r="M673" i="70" s="1"/>
  <c r="K673" i="70"/>
  <c r="S17" i="59"/>
  <c r="T672" i="70" s="1"/>
  <c r="R17" i="59"/>
  <c r="S672" i="70" s="1"/>
  <c r="Q17" i="59"/>
  <c r="R672" i="70" s="1"/>
  <c r="L17" i="59"/>
  <c r="M672" i="70" s="1"/>
  <c r="K17" i="59"/>
  <c r="L672" i="70" s="1"/>
  <c r="K672" i="70"/>
  <c r="S16" i="59"/>
  <c r="T671" i="70" s="1"/>
  <c r="R16" i="59"/>
  <c r="S671" i="70" s="1"/>
  <c r="Q16" i="59"/>
  <c r="R671" i="70" s="1"/>
  <c r="L16" i="59"/>
  <c r="K671" i="70"/>
  <c r="S15" i="59"/>
  <c r="T670" i="70" s="1"/>
  <c r="R15" i="59"/>
  <c r="S670" i="70" s="1"/>
  <c r="Q15" i="59"/>
  <c r="R670" i="70" s="1"/>
  <c r="L15" i="59"/>
  <c r="M670" i="70" s="1"/>
  <c r="K670" i="70"/>
  <c r="S14" i="59"/>
  <c r="T669" i="70" s="1"/>
  <c r="R14" i="59"/>
  <c r="S669" i="70" s="1"/>
  <c r="Q14" i="59"/>
  <c r="R669" i="70" s="1"/>
  <c r="L14" i="59"/>
  <c r="M669" i="70" s="1"/>
  <c r="K669" i="70"/>
  <c r="S13" i="59"/>
  <c r="T668" i="70" s="1"/>
  <c r="R13" i="59"/>
  <c r="S668" i="70" s="1"/>
  <c r="Q13" i="59"/>
  <c r="R668" i="70" s="1"/>
  <c r="L13" i="59"/>
  <c r="M668" i="70" s="1"/>
  <c r="K668" i="70"/>
  <c r="AG12" i="59"/>
  <c r="S12" i="59"/>
  <c r="T667" i="70" s="1"/>
  <c r="R12" i="59"/>
  <c r="S667" i="70" s="1"/>
  <c r="Q12" i="59"/>
  <c r="R667" i="70" s="1"/>
  <c r="L12" i="59"/>
  <c r="K667" i="70"/>
  <c r="S11" i="59"/>
  <c r="T666" i="70" s="1"/>
  <c r="R11" i="59"/>
  <c r="S666" i="70" s="1"/>
  <c r="Q11" i="59"/>
  <c r="R666" i="70" s="1"/>
  <c r="L11" i="59"/>
  <c r="K666" i="70"/>
  <c r="S10" i="59"/>
  <c r="T665" i="70" s="1"/>
  <c r="R10" i="59"/>
  <c r="S665" i="70" s="1"/>
  <c r="Q10" i="59"/>
  <c r="R665" i="70" s="1"/>
  <c r="L10" i="59"/>
  <c r="K665" i="70"/>
  <c r="S9" i="59"/>
  <c r="T664" i="70" s="1"/>
  <c r="R9" i="59"/>
  <c r="S664" i="70" s="1"/>
  <c r="Q9" i="59"/>
  <c r="R664" i="70" s="1"/>
  <c r="L9" i="59"/>
  <c r="K664" i="70"/>
  <c r="S8" i="59"/>
  <c r="T663" i="70" s="1"/>
  <c r="R8" i="59"/>
  <c r="S663" i="70" s="1"/>
  <c r="Q8" i="59"/>
  <c r="R663" i="70" s="1"/>
  <c r="L8" i="59"/>
  <c r="K663" i="70"/>
  <c r="S7" i="59"/>
  <c r="T662" i="70" s="1"/>
  <c r="R7" i="59"/>
  <c r="S662" i="70" s="1"/>
  <c r="Q7" i="59"/>
  <c r="R662" i="70" s="1"/>
  <c r="L7" i="59"/>
  <c r="K662" i="70"/>
  <c r="S6" i="59"/>
  <c r="T661" i="70" s="1"/>
  <c r="R6" i="59"/>
  <c r="S661" i="70" s="1"/>
  <c r="Q6" i="59"/>
  <c r="R661" i="70" s="1"/>
  <c r="L6" i="59"/>
  <c r="K661" i="70"/>
  <c r="S5" i="59"/>
  <c r="T660" i="70" s="1"/>
  <c r="R5" i="59"/>
  <c r="S660" i="70" s="1"/>
  <c r="Q5" i="59"/>
  <c r="R660" i="70" s="1"/>
  <c r="L5" i="59"/>
  <c r="K660" i="70"/>
  <c r="U1" i="59"/>
  <c r="M1" i="59"/>
  <c r="I1" i="59"/>
  <c r="H1" i="59"/>
  <c r="G1" i="59"/>
  <c r="F1" i="59"/>
  <c r="N10" i="59" s="1"/>
  <c r="O665" i="70" s="1"/>
  <c r="K21" i="59" l="1"/>
  <c r="L676" i="70" s="1"/>
  <c r="K23" i="59"/>
  <c r="L678" i="70" s="1"/>
  <c r="K18" i="59"/>
  <c r="L673" i="70" s="1"/>
  <c r="K25" i="59"/>
  <c r="L680" i="70" s="1"/>
  <c r="K13" i="59"/>
  <c r="L668" i="70" s="1"/>
  <c r="K19" i="59"/>
  <c r="L674" i="70" s="1"/>
  <c r="X764" i="70"/>
  <c r="Z65" i="60"/>
  <c r="X65" i="60"/>
  <c r="X723" i="70"/>
  <c r="AD723" i="70" s="1"/>
  <c r="Z24" i="60"/>
  <c r="X24" i="60"/>
  <c r="X770" i="70"/>
  <c r="AD770" i="70" s="1"/>
  <c r="Z71" i="60"/>
  <c r="X71" i="60"/>
  <c r="X729" i="70"/>
  <c r="X30" i="60"/>
  <c r="Z30" i="60"/>
  <c r="X749" i="70"/>
  <c r="AD749" i="70" s="1"/>
  <c r="X50" i="60"/>
  <c r="Z50" i="60"/>
  <c r="X776" i="70"/>
  <c r="Z77" i="60"/>
  <c r="X77" i="60"/>
  <c r="AA6" i="60"/>
  <c r="AB705" i="70" s="1"/>
  <c r="AA705" i="70"/>
  <c r="X743" i="70"/>
  <c r="AD743" i="70" s="1"/>
  <c r="Z44" i="60"/>
  <c r="X44" i="60"/>
  <c r="X755" i="70"/>
  <c r="AD755" i="70" s="1"/>
  <c r="Z56" i="60"/>
  <c r="X56" i="60"/>
  <c r="X719" i="70"/>
  <c r="AD719" i="70" s="1"/>
  <c r="Z20" i="60"/>
  <c r="X20" i="60"/>
  <c r="X709" i="70"/>
  <c r="AD709" i="70" s="1"/>
  <c r="X10" i="60"/>
  <c r="Z10" i="60"/>
  <c r="X718" i="70"/>
  <c r="X19" i="60"/>
  <c r="Z19" i="60"/>
  <c r="X714" i="70"/>
  <c r="AD714" i="70" s="1"/>
  <c r="X15" i="60"/>
  <c r="Z15" i="60"/>
  <c r="X777" i="70"/>
  <c r="X78" i="60"/>
  <c r="Z78" i="60"/>
  <c r="Y705" i="70"/>
  <c r="Y6" i="60"/>
  <c r="Z705" i="70" s="1"/>
  <c r="AB6" i="60"/>
  <c r="AC705" i="70" s="1"/>
  <c r="X752" i="70"/>
  <c r="Z53" i="60"/>
  <c r="X53" i="60"/>
  <c r="X766" i="70"/>
  <c r="AD766" i="70" s="1"/>
  <c r="Z67" i="60"/>
  <c r="X67" i="60"/>
  <c r="X711" i="70"/>
  <c r="AD711" i="70" s="1"/>
  <c r="Z12" i="60"/>
  <c r="X12" i="60"/>
  <c r="X730" i="70"/>
  <c r="AD730" i="70" s="1"/>
  <c r="Z31" i="60"/>
  <c r="X31" i="60"/>
  <c r="X761" i="70"/>
  <c r="AD761" i="70" s="1"/>
  <c r="X62" i="60"/>
  <c r="Z62" i="60"/>
  <c r="X753" i="70"/>
  <c r="AD753" i="70" s="1"/>
  <c r="X54" i="60"/>
  <c r="Z54" i="60"/>
  <c r="X740" i="70"/>
  <c r="AD740" i="70" s="1"/>
  <c r="Z41" i="60"/>
  <c r="X41" i="60"/>
  <c r="X710" i="70"/>
  <c r="AD710" i="70" s="1"/>
  <c r="X11" i="60"/>
  <c r="Z11" i="60"/>
  <c r="X750" i="70"/>
  <c r="AD750" i="70" s="1"/>
  <c r="Z51" i="60"/>
  <c r="X51" i="60"/>
  <c r="X724" i="70"/>
  <c r="AD724" i="70" s="1"/>
  <c r="Z25" i="60"/>
  <c r="X25" i="60"/>
  <c r="X704" i="70"/>
  <c r="AD704" i="70" s="1"/>
  <c r="Z5" i="60"/>
  <c r="X5" i="60"/>
  <c r="W1" i="60"/>
  <c r="X775" i="70"/>
  <c r="AD775" i="70" s="1"/>
  <c r="Z76" i="60"/>
  <c r="X76" i="60"/>
  <c r="AD776" i="70"/>
  <c r="X754" i="70"/>
  <c r="AD754" i="70" s="1"/>
  <c r="Z55" i="60"/>
  <c r="X55" i="60"/>
  <c r="X767" i="70"/>
  <c r="AD767" i="70" s="1"/>
  <c r="Z68" i="60"/>
  <c r="X68" i="60"/>
  <c r="X721" i="70"/>
  <c r="AD721" i="70" s="1"/>
  <c r="X22" i="60"/>
  <c r="Z22" i="60"/>
  <c r="X772" i="70"/>
  <c r="AD772" i="70" s="1"/>
  <c r="X73" i="60"/>
  <c r="Z73" i="60"/>
  <c r="X771" i="70"/>
  <c r="AD771" i="70" s="1"/>
  <c r="Z72" i="60"/>
  <c r="X72" i="60"/>
  <c r="X762" i="70"/>
  <c r="AD762" i="70" s="1"/>
  <c r="Z63" i="60"/>
  <c r="X63" i="60"/>
  <c r="X768" i="70"/>
  <c r="AD768" i="70" s="1"/>
  <c r="X69" i="60"/>
  <c r="Z69" i="60"/>
  <c r="X779" i="70"/>
  <c r="AD779" i="70" s="1"/>
  <c r="Z80" i="60"/>
  <c r="X80" i="60"/>
  <c r="X745" i="70"/>
  <c r="AD745" i="70" s="1"/>
  <c r="Z46" i="60"/>
  <c r="X46" i="60"/>
  <c r="X708" i="70"/>
  <c r="AD708" i="70" s="1"/>
  <c r="Z9" i="60"/>
  <c r="X9" i="60"/>
  <c r="X746" i="70"/>
  <c r="AD746" i="70" s="1"/>
  <c r="Z47" i="60"/>
  <c r="X47" i="60"/>
  <c r="X715" i="70"/>
  <c r="AD715" i="70" s="1"/>
  <c r="Z16" i="60"/>
  <c r="X16" i="60"/>
  <c r="X738" i="70"/>
  <c r="AD738" i="70" s="1"/>
  <c r="X39" i="60"/>
  <c r="Z39" i="60"/>
  <c r="X756" i="70"/>
  <c r="AD756" i="70" s="1"/>
  <c r="Z57" i="60"/>
  <c r="X57" i="60"/>
  <c r="X760" i="70"/>
  <c r="AD760" i="70" s="1"/>
  <c r="Z61" i="60"/>
  <c r="X61" i="60"/>
  <c r="X722" i="70"/>
  <c r="AD722" i="70" s="1"/>
  <c r="Z23" i="60"/>
  <c r="X23" i="60"/>
  <c r="X726" i="70"/>
  <c r="AD726" i="70" s="1"/>
  <c r="Z27" i="60"/>
  <c r="X27" i="60"/>
  <c r="X734" i="70"/>
  <c r="AD734" i="70" s="1"/>
  <c r="Z35" i="60"/>
  <c r="X35" i="60"/>
  <c r="X716" i="70"/>
  <c r="AD716" i="70" s="1"/>
  <c r="Z17" i="60"/>
  <c r="X17" i="60"/>
  <c r="X744" i="70"/>
  <c r="AD744" i="70" s="1"/>
  <c r="Z45" i="60"/>
  <c r="X45" i="60"/>
  <c r="X732" i="70"/>
  <c r="AD732" i="70" s="1"/>
  <c r="Z33" i="60"/>
  <c r="X33" i="60"/>
  <c r="X737" i="70"/>
  <c r="AD737" i="70" s="1"/>
  <c r="X38" i="60"/>
  <c r="Z38" i="60"/>
  <c r="X720" i="70"/>
  <c r="AD720" i="70" s="1"/>
  <c r="Z21" i="60"/>
  <c r="X21" i="60"/>
  <c r="X712" i="70"/>
  <c r="AD712" i="70" s="1"/>
  <c r="Z13" i="60"/>
  <c r="X13" i="60"/>
  <c r="X773" i="70"/>
  <c r="AD773" i="70" s="1"/>
  <c r="X74" i="60"/>
  <c r="Z74" i="60"/>
  <c r="X748" i="70"/>
  <c r="AD748" i="70" s="1"/>
  <c r="Z49" i="60"/>
  <c r="X49" i="60"/>
  <c r="X780" i="70"/>
  <c r="AD780" i="70" s="1"/>
  <c r="Z81" i="60"/>
  <c r="X81" i="60"/>
  <c r="X735" i="70"/>
  <c r="AD735" i="70" s="1"/>
  <c r="Z36" i="60"/>
  <c r="X36" i="60"/>
  <c r="X739" i="70"/>
  <c r="AD739" i="70" s="1"/>
  <c r="Z40" i="60"/>
  <c r="X40" i="60"/>
  <c r="X781" i="70"/>
  <c r="AD781" i="70" s="1"/>
  <c r="X82" i="60"/>
  <c r="Z82" i="60"/>
  <c r="X733" i="70"/>
  <c r="AD733" i="70" s="1"/>
  <c r="X34" i="60"/>
  <c r="Z34" i="60"/>
  <c r="X707" i="70"/>
  <c r="AD707" i="70" s="1"/>
  <c r="Z8" i="60"/>
  <c r="X8" i="60"/>
  <c r="X778" i="70"/>
  <c r="AD778" i="70" s="1"/>
  <c r="Z79" i="60"/>
  <c r="X79" i="60"/>
  <c r="X751" i="70"/>
  <c r="AD751" i="70" s="1"/>
  <c r="Z52" i="60"/>
  <c r="X52" i="60"/>
  <c r="X728" i="70"/>
  <c r="AD728" i="70" s="1"/>
  <c r="Z29" i="60"/>
  <c r="X29" i="60"/>
  <c r="X759" i="70"/>
  <c r="AD759" i="70" s="1"/>
  <c r="X60" i="60"/>
  <c r="Z60" i="60"/>
  <c r="X757" i="70"/>
  <c r="AD757" i="70" s="1"/>
  <c r="X58" i="60"/>
  <c r="Z58" i="60"/>
  <c r="X736" i="70"/>
  <c r="AD736" i="70" s="1"/>
  <c r="X37" i="60"/>
  <c r="Z37" i="60"/>
  <c r="X769" i="70"/>
  <c r="AD769" i="70" s="1"/>
  <c r="X70" i="60"/>
  <c r="Z70" i="60"/>
  <c r="Y706" i="70"/>
  <c r="Y7" i="60"/>
  <c r="Z706" i="70" s="1"/>
  <c r="AB7" i="60"/>
  <c r="AC706" i="70" s="1"/>
  <c r="X742" i="70"/>
  <c r="AD742" i="70" s="1"/>
  <c r="X43" i="60"/>
  <c r="Z43" i="60"/>
  <c r="X713" i="70"/>
  <c r="AD713" i="70" s="1"/>
  <c r="Z14" i="60"/>
  <c r="X14" i="60"/>
  <c r="X717" i="70"/>
  <c r="AD717" i="70" s="1"/>
  <c r="Z18" i="60"/>
  <c r="X18" i="60"/>
  <c r="X741" i="70"/>
  <c r="AD741" i="70" s="1"/>
  <c r="X42" i="60"/>
  <c r="Z42" i="60"/>
  <c r="AD718" i="70"/>
  <c r="AD764" i="70"/>
  <c r="AD777" i="70"/>
  <c r="X731" i="70"/>
  <c r="AD731" i="70" s="1"/>
  <c r="Z32" i="60"/>
  <c r="X32" i="60"/>
  <c r="X725" i="70"/>
  <c r="AD725" i="70" s="1"/>
  <c r="X26" i="60"/>
  <c r="Z26" i="60"/>
  <c r="X774" i="70"/>
  <c r="AD774" i="70" s="1"/>
  <c r="Z75" i="60"/>
  <c r="X75" i="60"/>
  <c r="X758" i="70"/>
  <c r="AD758" i="70" s="1"/>
  <c r="Z59" i="60"/>
  <c r="X59" i="60"/>
  <c r="X727" i="70"/>
  <c r="AD727" i="70" s="1"/>
  <c r="Z28" i="60"/>
  <c r="X28" i="60"/>
  <c r="X747" i="70"/>
  <c r="AD747" i="70" s="1"/>
  <c r="Z48" i="60"/>
  <c r="X48" i="60"/>
  <c r="X765" i="70"/>
  <c r="AD765" i="70" s="1"/>
  <c r="Z66" i="60"/>
  <c r="X66" i="60"/>
  <c r="X763" i="70"/>
  <c r="AD763" i="70" s="1"/>
  <c r="Z64" i="60"/>
  <c r="X64" i="60"/>
  <c r="AA7" i="60"/>
  <c r="AB706" i="70" s="1"/>
  <c r="AA706" i="70"/>
  <c r="AD752" i="70"/>
  <c r="AD729" i="70"/>
  <c r="N19" i="59"/>
  <c r="O674" i="70" s="1"/>
  <c r="N27" i="59"/>
  <c r="O682" i="70" s="1"/>
  <c r="K44" i="59"/>
  <c r="L699" i="70" s="1"/>
  <c r="M699" i="70"/>
  <c r="K47" i="59"/>
  <c r="L702" i="70" s="1"/>
  <c r="M702" i="70"/>
  <c r="K5" i="59"/>
  <c r="L660" i="70" s="1"/>
  <c r="M660" i="70"/>
  <c r="K14" i="59"/>
  <c r="L669" i="70" s="1"/>
  <c r="K26" i="59"/>
  <c r="L681" i="70" s="1"/>
  <c r="K35" i="59"/>
  <c r="L690" i="70" s="1"/>
  <c r="M690" i="70"/>
  <c r="K38" i="59"/>
  <c r="L693" i="70" s="1"/>
  <c r="M693" i="70"/>
  <c r="K41" i="59"/>
  <c r="L696" i="70" s="1"/>
  <c r="M696" i="70"/>
  <c r="K8" i="59"/>
  <c r="L663" i="70" s="1"/>
  <c r="M663" i="70"/>
  <c r="K29" i="59"/>
  <c r="L684" i="70" s="1"/>
  <c r="M684" i="70"/>
  <c r="K32" i="59"/>
  <c r="L687" i="70" s="1"/>
  <c r="M687" i="70"/>
  <c r="N35" i="59"/>
  <c r="O690" i="70" s="1"/>
  <c r="K7" i="59"/>
  <c r="L662" i="70" s="1"/>
  <c r="M662" i="70"/>
  <c r="K43" i="59"/>
  <c r="L698" i="70" s="1"/>
  <c r="M698" i="70"/>
  <c r="K46" i="59"/>
  <c r="L701" i="70" s="1"/>
  <c r="M701" i="70"/>
  <c r="K12" i="59"/>
  <c r="L667" i="70" s="1"/>
  <c r="M667" i="70"/>
  <c r="N13" i="59"/>
  <c r="O668" i="70" s="1"/>
  <c r="K31" i="59"/>
  <c r="L686" i="70" s="1"/>
  <c r="M686" i="70"/>
  <c r="K34" i="59"/>
  <c r="L689" i="70" s="1"/>
  <c r="M689" i="70"/>
  <c r="K37" i="59"/>
  <c r="L692" i="70" s="1"/>
  <c r="M692" i="70"/>
  <c r="K40" i="59"/>
  <c r="L695" i="70" s="1"/>
  <c r="M695" i="70"/>
  <c r="K9" i="59"/>
  <c r="L664" i="70" s="1"/>
  <c r="M664" i="70"/>
  <c r="K16" i="59"/>
  <c r="L671" i="70" s="1"/>
  <c r="M671" i="70"/>
  <c r="K20" i="59"/>
  <c r="L675" i="70" s="1"/>
  <c r="M675" i="70"/>
  <c r="N21" i="59"/>
  <c r="O676" i="70" s="1"/>
  <c r="K28" i="59"/>
  <c r="L683" i="70" s="1"/>
  <c r="M683" i="70"/>
  <c r="N31" i="59"/>
  <c r="O686" i="70" s="1"/>
  <c r="K45" i="59"/>
  <c r="L700" i="70" s="1"/>
  <c r="K48" i="59"/>
  <c r="L703" i="70" s="1"/>
  <c r="K6" i="59"/>
  <c r="L661" i="70" s="1"/>
  <c r="M661" i="70"/>
  <c r="N20" i="59"/>
  <c r="O675" i="70" s="1"/>
  <c r="K24" i="59"/>
  <c r="L679" i="70" s="1"/>
  <c r="M679" i="70"/>
  <c r="K39" i="59"/>
  <c r="L694" i="70" s="1"/>
  <c r="M694" i="70"/>
  <c r="K42" i="59"/>
  <c r="L697" i="70" s="1"/>
  <c r="M697" i="70"/>
  <c r="K10" i="59"/>
  <c r="L665" i="70" s="1"/>
  <c r="M665" i="70"/>
  <c r="K11" i="59"/>
  <c r="L666" i="70" s="1"/>
  <c r="M666" i="70"/>
  <c r="K15" i="59"/>
  <c r="L670" i="70" s="1"/>
  <c r="K27" i="59"/>
  <c r="L682" i="70" s="1"/>
  <c r="M682" i="70"/>
  <c r="K30" i="59"/>
  <c r="L685" i="70" s="1"/>
  <c r="M685" i="70"/>
  <c r="K33" i="59"/>
  <c r="L688" i="70" s="1"/>
  <c r="M688" i="70"/>
  <c r="K36" i="59"/>
  <c r="L691" i="70" s="1"/>
  <c r="M691" i="70"/>
  <c r="N39" i="59"/>
  <c r="O694" i="70" s="1"/>
  <c r="N18" i="59"/>
  <c r="O673" i="70" s="1"/>
  <c r="N26" i="59"/>
  <c r="O681" i="70" s="1"/>
  <c r="N30" i="59"/>
  <c r="O685" i="70" s="1"/>
  <c r="N34" i="59"/>
  <c r="O689" i="70" s="1"/>
  <c r="N38" i="59"/>
  <c r="O693" i="70" s="1"/>
  <c r="S1" i="59"/>
  <c r="N17" i="59"/>
  <c r="O672" i="70" s="1"/>
  <c r="N25" i="59"/>
  <c r="O680" i="70" s="1"/>
  <c r="N16" i="59"/>
  <c r="O671" i="70" s="1"/>
  <c r="N24" i="59"/>
  <c r="O679" i="70" s="1"/>
  <c r="N29" i="59"/>
  <c r="O684" i="70" s="1"/>
  <c r="N33" i="59"/>
  <c r="O688" i="70" s="1"/>
  <c r="N37" i="59"/>
  <c r="O692" i="70" s="1"/>
  <c r="N15" i="59"/>
  <c r="O670" i="70" s="1"/>
  <c r="N23" i="59"/>
  <c r="O678" i="70" s="1"/>
  <c r="N7" i="59"/>
  <c r="O662" i="70" s="1"/>
  <c r="N14" i="59"/>
  <c r="O669" i="70" s="1"/>
  <c r="N22" i="59"/>
  <c r="O677" i="70" s="1"/>
  <c r="N28" i="59"/>
  <c r="O683" i="70" s="1"/>
  <c r="N32" i="59"/>
  <c r="O687" i="70" s="1"/>
  <c r="N36" i="59"/>
  <c r="O691" i="70" s="1"/>
  <c r="N40" i="59"/>
  <c r="O695" i="70" s="1"/>
  <c r="J1" i="59"/>
  <c r="N46" i="59"/>
  <c r="O701" i="70" s="1"/>
  <c r="R1" i="59"/>
  <c r="N42" i="59"/>
  <c r="O697" i="70" s="1"/>
  <c r="L1" i="59"/>
  <c r="Q1" i="59"/>
  <c r="N11" i="59"/>
  <c r="O666" i="70" s="1"/>
  <c r="N43" i="59"/>
  <c r="O698" i="70" s="1"/>
  <c r="N47" i="59"/>
  <c r="O702" i="70" s="1"/>
  <c r="N8" i="59"/>
  <c r="O663" i="70" s="1"/>
  <c r="N12" i="59"/>
  <c r="O667" i="70" s="1"/>
  <c r="N44" i="59"/>
  <c r="O699" i="70" s="1"/>
  <c r="N48" i="59"/>
  <c r="O703" i="70" s="1"/>
  <c r="N5" i="59"/>
  <c r="O660" i="70" s="1"/>
  <c r="N9" i="59"/>
  <c r="O664" i="70" s="1"/>
  <c r="N41" i="59"/>
  <c r="O696" i="70" s="1"/>
  <c r="N45" i="59"/>
  <c r="O700" i="70" s="1"/>
  <c r="N6" i="59"/>
  <c r="O661" i="70" s="1"/>
  <c r="Y759" i="70" l="1"/>
  <c r="AB60" i="60"/>
  <c r="AC759" i="70" s="1"/>
  <c r="Y60" i="60"/>
  <c r="Z759" i="70" s="1"/>
  <c r="Y746" i="70"/>
  <c r="AB47" i="60"/>
  <c r="AC746" i="70" s="1"/>
  <c r="Y47" i="60"/>
  <c r="Z746" i="70" s="1"/>
  <c r="Y724" i="70"/>
  <c r="AB25" i="60"/>
  <c r="AC724" i="70" s="1"/>
  <c r="Y25" i="60"/>
  <c r="Z724" i="70" s="1"/>
  <c r="AA79" i="60"/>
  <c r="AB778" i="70" s="1"/>
  <c r="AA778" i="70"/>
  <c r="Y748" i="70"/>
  <c r="Y49" i="60"/>
  <c r="Z748" i="70" s="1"/>
  <c r="AB49" i="60"/>
  <c r="AC748" i="70" s="1"/>
  <c r="Y737" i="70"/>
  <c r="AB38" i="60"/>
  <c r="AC737" i="70" s="1"/>
  <c r="Y38" i="60"/>
  <c r="Z737" i="70" s="1"/>
  <c r="AA35" i="60"/>
  <c r="AB734" i="70" s="1"/>
  <c r="AA734" i="70"/>
  <c r="AA27" i="60"/>
  <c r="AB726" i="70" s="1"/>
  <c r="AA726" i="70"/>
  <c r="Y760" i="70"/>
  <c r="AB61" i="60"/>
  <c r="AC760" i="70" s="1"/>
  <c r="Y61" i="60"/>
  <c r="Z760" i="70" s="1"/>
  <c r="AA47" i="60"/>
  <c r="AB746" i="70" s="1"/>
  <c r="AA746" i="70"/>
  <c r="Y779" i="70"/>
  <c r="AB80" i="60"/>
  <c r="AC779" i="70" s="1"/>
  <c r="Y80" i="60"/>
  <c r="Z779" i="70" s="1"/>
  <c r="AA72" i="60"/>
  <c r="AB771" i="70" s="1"/>
  <c r="AA771" i="70"/>
  <c r="AA25" i="60"/>
  <c r="AB724" i="70" s="1"/>
  <c r="AA724" i="70"/>
  <c r="Y740" i="70"/>
  <c r="AB41" i="60"/>
  <c r="AC740" i="70" s="1"/>
  <c r="Y41" i="60"/>
  <c r="Z740" i="70" s="1"/>
  <c r="AA67" i="60"/>
  <c r="AB766" i="70" s="1"/>
  <c r="AA766" i="70"/>
  <c r="Y719" i="70"/>
  <c r="AB20" i="60"/>
  <c r="AC719" i="70" s="1"/>
  <c r="Y20" i="60"/>
  <c r="Z719" i="70" s="1"/>
  <c r="Y773" i="70"/>
  <c r="AB74" i="60"/>
  <c r="AC773" i="70" s="1"/>
  <c r="Y74" i="60"/>
  <c r="Z773" i="70" s="1"/>
  <c r="AA732" i="70"/>
  <c r="AA33" i="60"/>
  <c r="AB732" i="70" s="1"/>
  <c r="Y771" i="70"/>
  <c r="AB72" i="60"/>
  <c r="AC771" i="70" s="1"/>
  <c r="Y72" i="60"/>
  <c r="Z771" i="70" s="1"/>
  <c r="Y766" i="70"/>
  <c r="Y67" i="60"/>
  <c r="Z766" i="70" s="1"/>
  <c r="AB67" i="60"/>
  <c r="AC766" i="70" s="1"/>
  <c r="AA44" i="60"/>
  <c r="AB743" i="70" s="1"/>
  <c r="AA743" i="70"/>
  <c r="Y727" i="70"/>
  <c r="AB28" i="60"/>
  <c r="AC727" i="70" s="1"/>
  <c r="Y28" i="60"/>
  <c r="Z727" i="70" s="1"/>
  <c r="Y713" i="70"/>
  <c r="AB14" i="60"/>
  <c r="AC713" i="70" s="1"/>
  <c r="Y14" i="60"/>
  <c r="Z713" i="70" s="1"/>
  <c r="Y728" i="70"/>
  <c r="AB29" i="60"/>
  <c r="AC728" i="70" s="1"/>
  <c r="Y29" i="60"/>
  <c r="Z728" i="70" s="1"/>
  <c r="AA82" i="60"/>
  <c r="AB781" i="70" s="1"/>
  <c r="AA781" i="70"/>
  <c r="AA49" i="60"/>
  <c r="AB748" i="70" s="1"/>
  <c r="AA748" i="70"/>
  <c r="Y712" i="70"/>
  <c r="AB13" i="60"/>
  <c r="AC712" i="70" s="1"/>
  <c r="Y13" i="60"/>
  <c r="Z712" i="70" s="1"/>
  <c r="Y744" i="70"/>
  <c r="Y45" i="60"/>
  <c r="Z744" i="70" s="1"/>
  <c r="AB45" i="60"/>
  <c r="AC744" i="70" s="1"/>
  <c r="AA61" i="60"/>
  <c r="AB760" i="70" s="1"/>
  <c r="AA760" i="70"/>
  <c r="AA39" i="60"/>
  <c r="AB738" i="70" s="1"/>
  <c r="AA738" i="70"/>
  <c r="AA80" i="60"/>
  <c r="AB779" i="70" s="1"/>
  <c r="AA779" i="70"/>
  <c r="Y767" i="70"/>
  <c r="AB68" i="60"/>
  <c r="AC767" i="70" s="1"/>
  <c r="Y68" i="60"/>
  <c r="Z767" i="70" s="1"/>
  <c r="AA41" i="60"/>
  <c r="AB740" i="70" s="1"/>
  <c r="AA740" i="70"/>
  <c r="Y730" i="70"/>
  <c r="AB31" i="60"/>
  <c r="AC730" i="70" s="1"/>
  <c r="Y31" i="60"/>
  <c r="Z730" i="70" s="1"/>
  <c r="AA777" i="70"/>
  <c r="AA78" i="60"/>
  <c r="AB777" i="70" s="1"/>
  <c r="AA20" i="60"/>
  <c r="AB719" i="70" s="1"/>
  <c r="AA719" i="70"/>
  <c r="Y723" i="70"/>
  <c r="AB24" i="60"/>
  <c r="AC723" i="70" s="1"/>
  <c r="Y24" i="60"/>
  <c r="Z723" i="70" s="1"/>
  <c r="Y778" i="70"/>
  <c r="AB79" i="60"/>
  <c r="AC778" i="70" s="1"/>
  <c r="Y79" i="60"/>
  <c r="Z778" i="70" s="1"/>
  <c r="Y734" i="70"/>
  <c r="AB35" i="60"/>
  <c r="AC734" i="70" s="1"/>
  <c r="Y35" i="60"/>
  <c r="Z734" i="70" s="1"/>
  <c r="Y761" i="70"/>
  <c r="AB62" i="60"/>
  <c r="AC761" i="70" s="1"/>
  <c r="Y62" i="60"/>
  <c r="Z761" i="70" s="1"/>
  <c r="Y749" i="70"/>
  <c r="AB50" i="60"/>
  <c r="AC749" i="70" s="1"/>
  <c r="Y50" i="60"/>
  <c r="Z749" i="70" s="1"/>
  <c r="Y707" i="70"/>
  <c r="Y8" i="60"/>
  <c r="Z707" i="70" s="1"/>
  <c r="AB8" i="60"/>
  <c r="AC707" i="70" s="1"/>
  <c r="Y781" i="70"/>
  <c r="AB82" i="60"/>
  <c r="AC781" i="70" s="1"/>
  <c r="Y82" i="60"/>
  <c r="Z781" i="70" s="1"/>
  <c r="Y735" i="70"/>
  <c r="AB36" i="60"/>
  <c r="AC735" i="70" s="1"/>
  <c r="Y36" i="60"/>
  <c r="Z735" i="70" s="1"/>
  <c r="AA45" i="60"/>
  <c r="AB744" i="70" s="1"/>
  <c r="AA744" i="70"/>
  <c r="Y738" i="70"/>
  <c r="AB39" i="60"/>
  <c r="AC738" i="70" s="1"/>
  <c r="Y39" i="60"/>
  <c r="Z738" i="70" s="1"/>
  <c r="Y708" i="70"/>
  <c r="AB9" i="60"/>
  <c r="AC708" i="70" s="1"/>
  <c r="Y9" i="60"/>
  <c r="Z708" i="70" s="1"/>
  <c r="AA73" i="60"/>
  <c r="AB772" i="70" s="1"/>
  <c r="AA772" i="70"/>
  <c r="AA68" i="60"/>
  <c r="AB767" i="70" s="1"/>
  <c r="AA767" i="70"/>
  <c r="Y750" i="70"/>
  <c r="AB51" i="60"/>
  <c r="AC750" i="70" s="1"/>
  <c r="Y51" i="60"/>
  <c r="Z750" i="70" s="1"/>
  <c r="AA31" i="60"/>
  <c r="AB730" i="70" s="1"/>
  <c r="AA730" i="70"/>
  <c r="Y752" i="70"/>
  <c r="AB53" i="60"/>
  <c r="AC752" i="70" s="1"/>
  <c r="Y53" i="60"/>
  <c r="Z752" i="70" s="1"/>
  <c r="Y777" i="70"/>
  <c r="AB78" i="60"/>
  <c r="AC777" i="70" s="1"/>
  <c r="Y78" i="60"/>
  <c r="Z777" i="70" s="1"/>
  <c r="AA19" i="60"/>
  <c r="AB718" i="70" s="1"/>
  <c r="AA718" i="70"/>
  <c r="AA30" i="60"/>
  <c r="AB729" i="70" s="1"/>
  <c r="AA729" i="70"/>
  <c r="AA24" i="60"/>
  <c r="AB723" i="70" s="1"/>
  <c r="AA723" i="70"/>
  <c r="Y774" i="70"/>
  <c r="AB75" i="60"/>
  <c r="AC774" i="70" s="1"/>
  <c r="Y75" i="60"/>
  <c r="Z774" i="70" s="1"/>
  <c r="AA75" i="60"/>
  <c r="AB774" i="70" s="1"/>
  <c r="AA774" i="70"/>
  <c r="AA64" i="60"/>
  <c r="AB763" i="70" s="1"/>
  <c r="AA763" i="70"/>
  <c r="AA727" i="70"/>
  <c r="AA28" i="60"/>
  <c r="AB727" i="70" s="1"/>
  <c r="AA29" i="60"/>
  <c r="AB728" i="70" s="1"/>
  <c r="AA728" i="70"/>
  <c r="AA42" i="60"/>
  <c r="AB741" i="70" s="1"/>
  <c r="AA741" i="70"/>
  <c r="Y769" i="70"/>
  <c r="AB70" i="60"/>
  <c r="AC769" i="70" s="1"/>
  <c r="Y70" i="60"/>
  <c r="Z769" i="70" s="1"/>
  <c r="AA58" i="60"/>
  <c r="AB757" i="70" s="1"/>
  <c r="AA757" i="70"/>
  <c r="AA707" i="70"/>
  <c r="AA8" i="60"/>
  <c r="AB707" i="70" s="1"/>
  <c r="AA36" i="60"/>
  <c r="AB735" i="70" s="1"/>
  <c r="AA735" i="70"/>
  <c r="Y756" i="70"/>
  <c r="AB57" i="60"/>
  <c r="AC756" i="70" s="1"/>
  <c r="Y57" i="60"/>
  <c r="Z756" i="70" s="1"/>
  <c r="AA9" i="60"/>
  <c r="AB708" i="70" s="1"/>
  <c r="AA708" i="70"/>
  <c r="AA69" i="60"/>
  <c r="AB768" i="70" s="1"/>
  <c r="AA768" i="70"/>
  <c r="Y772" i="70"/>
  <c r="Y73" i="60"/>
  <c r="Z772" i="70" s="1"/>
  <c r="AB73" i="60"/>
  <c r="AC772" i="70" s="1"/>
  <c r="Y775" i="70"/>
  <c r="AB76" i="60"/>
  <c r="AC775" i="70" s="1"/>
  <c r="Y76" i="60"/>
  <c r="Z775" i="70" s="1"/>
  <c r="AA51" i="60"/>
  <c r="AB750" i="70" s="1"/>
  <c r="AA750" i="70"/>
  <c r="AA54" i="60"/>
  <c r="AB753" i="70" s="1"/>
  <c r="AA753" i="70"/>
  <c r="AA53" i="60"/>
  <c r="AB752" i="70" s="1"/>
  <c r="AA752" i="70"/>
  <c r="Y718" i="70"/>
  <c r="AB19" i="60"/>
  <c r="AC718" i="70" s="1"/>
  <c r="Y19" i="60"/>
  <c r="Z718" i="70" s="1"/>
  <c r="Y755" i="70"/>
  <c r="AB56" i="60"/>
  <c r="AC755" i="70" s="1"/>
  <c r="Y56" i="60"/>
  <c r="Z755" i="70" s="1"/>
  <c r="Y776" i="70"/>
  <c r="Y77" i="60"/>
  <c r="Z776" i="70" s="1"/>
  <c r="AB77" i="60"/>
  <c r="AC776" i="70" s="1"/>
  <c r="Y729" i="70"/>
  <c r="AB30" i="60"/>
  <c r="AC729" i="70" s="1"/>
  <c r="Y30" i="60"/>
  <c r="Z729" i="70" s="1"/>
  <c r="AA38" i="60"/>
  <c r="AB737" i="70" s="1"/>
  <c r="AA737" i="70"/>
  <c r="Y763" i="70"/>
  <c r="AB64" i="60"/>
  <c r="AC763" i="70" s="1"/>
  <c r="Y64" i="60"/>
  <c r="Z763" i="70" s="1"/>
  <c r="AA66" i="60"/>
  <c r="AB765" i="70" s="1"/>
  <c r="AA765" i="70"/>
  <c r="Y741" i="70"/>
  <c r="AB42" i="60"/>
  <c r="AC741" i="70" s="1"/>
  <c r="Y42" i="60"/>
  <c r="Z741" i="70" s="1"/>
  <c r="AA43" i="60"/>
  <c r="AB742" i="70" s="1"/>
  <c r="AA742" i="70"/>
  <c r="Y757" i="70"/>
  <c r="AB58" i="60"/>
  <c r="AC757" i="70" s="1"/>
  <c r="Y58" i="60"/>
  <c r="Z757" i="70" s="1"/>
  <c r="Y751" i="70"/>
  <c r="Y52" i="60"/>
  <c r="Z751" i="70" s="1"/>
  <c r="AB52" i="60"/>
  <c r="AC751" i="70" s="1"/>
  <c r="Y739" i="70"/>
  <c r="AB40" i="60"/>
  <c r="AC739" i="70" s="1"/>
  <c r="Y40" i="60"/>
  <c r="Z739" i="70" s="1"/>
  <c r="Y720" i="70"/>
  <c r="AB21" i="60"/>
  <c r="AC720" i="70" s="1"/>
  <c r="Y21" i="60"/>
  <c r="Z720" i="70" s="1"/>
  <c r="Y716" i="70"/>
  <c r="AB17" i="60"/>
  <c r="AC716" i="70" s="1"/>
  <c r="Y17" i="60"/>
  <c r="Z716" i="70" s="1"/>
  <c r="AA57" i="60"/>
  <c r="AB756" i="70" s="1"/>
  <c r="AA756" i="70"/>
  <c r="Y715" i="70"/>
  <c r="Y16" i="60"/>
  <c r="Z715" i="70" s="1"/>
  <c r="AB16" i="60"/>
  <c r="AC715" i="70" s="1"/>
  <c r="Y768" i="70"/>
  <c r="AB69" i="60"/>
  <c r="AC768" i="70" s="1"/>
  <c r="Y69" i="60"/>
  <c r="Z768" i="70" s="1"/>
  <c r="Y762" i="70"/>
  <c r="AB63" i="60"/>
  <c r="AC762" i="70" s="1"/>
  <c r="Y63" i="60"/>
  <c r="Z762" i="70" s="1"/>
  <c r="Y754" i="70"/>
  <c r="AB55" i="60"/>
  <c r="AC754" i="70" s="1"/>
  <c r="Y55" i="60"/>
  <c r="Z754" i="70" s="1"/>
  <c r="AA76" i="60"/>
  <c r="AB775" i="70" s="1"/>
  <c r="AA775" i="70"/>
  <c r="Y704" i="70"/>
  <c r="X1" i="60"/>
  <c r="AB5" i="60"/>
  <c r="AC704" i="70" s="1"/>
  <c r="Y5" i="60"/>
  <c r="Y753" i="70"/>
  <c r="AB54" i="60"/>
  <c r="AC753" i="70" s="1"/>
  <c r="Y54" i="60"/>
  <c r="Z753" i="70" s="1"/>
  <c r="Y711" i="70"/>
  <c r="AB12" i="60"/>
  <c r="AC711" i="70" s="1"/>
  <c r="Y12" i="60"/>
  <c r="Z711" i="70" s="1"/>
  <c r="AA15" i="60"/>
  <c r="AB714" i="70" s="1"/>
  <c r="AA714" i="70"/>
  <c r="AA56" i="60"/>
  <c r="AB755" i="70" s="1"/>
  <c r="AA755" i="70"/>
  <c r="AA77" i="60"/>
  <c r="AB776" i="70" s="1"/>
  <c r="AA776" i="70"/>
  <c r="Y764" i="70"/>
  <c r="AB65" i="60"/>
  <c r="AC764" i="70" s="1"/>
  <c r="Y65" i="60"/>
  <c r="Z764" i="70" s="1"/>
  <c r="AA18" i="60"/>
  <c r="AB717" i="70" s="1"/>
  <c r="AA717" i="70"/>
  <c r="AA26" i="60"/>
  <c r="AB725" i="70" s="1"/>
  <c r="AA725" i="70"/>
  <c r="AA14" i="60"/>
  <c r="AB713" i="70" s="1"/>
  <c r="AA713" i="70"/>
  <c r="AA13" i="60"/>
  <c r="AB712" i="70" s="1"/>
  <c r="AA712" i="70"/>
  <c r="Y758" i="70"/>
  <c r="Y59" i="60"/>
  <c r="Z758" i="70" s="1"/>
  <c r="AB59" i="60"/>
  <c r="AC758" i="70" s="1"/>
  <c r="AA59" i="60"/>
  <c r="AB758" i="70" s="1"/>
  <c r="AA758" i="70"/>
  <c r="Y731" i="70"/>
  <c r="Y32" i="60"/>
  <c r="Z731" i="70" s="1"/>
  <c r="AB32" i="60"/>
  <c r="AC731" i="70" s="1"/>
  <c r="Y742" i="70"/>
  <c r="AB43" i="60"/>
  <c r="AC742" i="70" s="1"/>
  <c r="Y43" i="60"/>
  <c r="Z742" i="70" s="1"/>
  <c r="AA37" i="60"/>
  <c r="AB736" i="70" s="1"/>
  <c r="AA736" i="70"/>
  <c r="AA52" i="60"/>
  <c r="AB751" i="70" s="1"/>
  <c r="AA751" i="70"/>
  <c r="AA34" i="60"/>
  <c r="AB733" i="70" s="1"/>
  <c r="AA733" i="70"/>
  <c r="AA40" i="60"/>
  <c r="AB739" i="70" s="1"/>
  <c r="AA739" i="70"/>
  <c r="Y780" i="70"/>
  <c r="Y81" i="60"/>
  <c r="Z780" i="70" s="1"/>
  <c r="AB81" i="60"/>
  <c r="AC780" i="70" s="1"/>
  <c r="AA720" i="70"/>
  <c r="AA21" i="60"/>
  <c r="AB720" i="70" s="1"/>
  <c r="AA716" i="70"/>
  <c r="AA17" i="60"/>
  <c r="AB716" i="70" s="1"/>
  <c r="Y722" i="70"/>
  <c r="AB23" i="60"/>
  <c r="AC722" i="70" s="1"/>
  <c r="Y23" i="60"/>
  <c r="Z722" i="70" s="1"/>
  <c r="AA16" i="60"/>
  <c r="AB715" i="70" s="1"/>
  <c r="AA715" i="70"/>
  <c r="Y745" i="70"/>
  <c r="Y46" i="60"/>
  <c r="Z745" i="70" s="1"/>
  <c r="AB46" i="60"/>
  <c r="AC745" i="70" s="1"/>
  <c r="AA63" i="60"/>
  <c r="AB762" i="70" s="1"/>
  <c r="AA762" i="70"/>
  <c r="AA22" i="60"/>
  <c r="AB721" i="70" s="1"/>
  <c r="AA721" i="70"/>
  <c r="AA55" i="60"/>
  <c r="AB754" i="70" s="1"/>
  <c r="AA754" i="70"/>
  <c r="AA5" i="60"/>
  <c r="AB704" i="70" s="1"/>
  <c r="AA704" i="70"/>
  <c r="AA11" i="60"/>
  <c r="AB710" i="70" s="1"/>
  <c r="AA710" i="70"/>
  <c r="AA12" i="60"/>
  <c r="AB711" i="70" s="1"/>
  <c r="AA711" i="70"/>
  <c r="Y714" i="70"/>
  <c r="AB15" i="60"/>
  <c r="AC714" i="70" s="1"/>
  <c r="Y15" i="60"/>
  <c r="Z714" i="70" s="1"/>
  <c r="AA10" i="60"/>
  <c r="AB709" i="70" s="1"/>
  <c r="AA709" i="70"/>
  <c r="AA65" i="60"/>
  <c r="AB764" i="70" s="1"/>
  <c r="AA764" i="70"/>
  <c r="AA48" i="60"/>
  <c r="AB747" i="70" s="1"/>
  <c r="AA747" i="70"/>
  <c r="Y726" i="70"/>
  <c r="AB27" i="60"/>
  <c r="AC726" i="70" s="1"/>
  <c r="Y27" i="60"/>
  <c r="Z726" i="70" s="1"/>
  <c r="AA71" i="60"/>
  <c r="AB770" i="70" s="1"/>
  <c r="AA770" i="70"/>
  <c r="AA70" i="60"/>
  <c r="AB769" i="70" s="1"/>
  <c r="AA769" i="70"/>
  <c r="Y765" i="70"/>
  <c r="AB66" i="60"/>
  <c r="AC765" i="70" s="1"/>
  <c r="Y66" i="60"/>
  <c r="Z765" i="70" s="1"/>
  <c r="Y725" i="70"/>
  <c r="AB26" i="60"/>
  <c r="AC725" i="70" s="1"/>
  <c r="Y26" i="60"/>
  <c r="Z725" i="70" s="1"/>
  <c r="Y747" i="70"/>
  <c r="AB48" i="60"/>
  <c r="AC747" i="70" s="1"/>
  <c r="Y48" i="60"/>
  <c r="Z747" i="70" s="1"/>
  <c r="AA32" i="60"/>
  <c r="AB731" i="70" s="1"/>
  <c r="AA731" i="70"/>
  <c r="Y717" i="70"/>
  <c r="AB18" i="60"/>
  <c r="AC717" i="70" s="1"/>
  <c r="Y18" i="60"/>
  <c r="Z717" i="70" s="1"/>
  <c r="Y736" i="70"/>
  <c r="AB37" i="60"/>
  <c r="AC736" i="70" s="1"/>
  <c r="Y37" i="60"/>
  <c r="Z736" i="70" s="1"/>
  <c r="AA60" i="60"/>
  <c r="AB759" i="70" s="1"/>
  <c r="AA759" i="70"/>
  <c r="Y733" i="70"/>
  <c r="AB34" i="60"/>
  <c r="AC733" i="70" s="1"/>
  <c r="Y34" i="60"/>
  <c r="Z733" i="70" s="1"/>
  <c r="AA81" i="60"/>
  <c r="AB780" i="70" s="1"/>
  <c r="AA780" i="70"/>
  <c r="AA74" i="60"/>
  <c r="AB773" i="70" s="1"/>
  <c r="AA773" i="70"/>
  <c r="Y732" i="70"/>
  <c r="Y33" i="60"/>
  <c r="Z732" i="70" s="1"/>
  <c r="AB33" i="60"/>
  <c r="AC732" i="70" s="1"/>
  <c r="AA23" i="60"/>
  <c r="AB722" i="70" s="1"/>
  <c r="AA722" i="70"/>
  <c r="AA46" i="60"/>
  <c r="AB745" i="70" s="1"/>
  <c r="AA745" i="70"/>
  <c r="Y721" i="70"/>
  <c r="Y22" i="60"/>
  <c r="Z721" i="70" s="1"/>
  <c r="AB22" i="60"/>
  <c r="AC721" i="70" s="1"/>
  <c r="Y710" i="70"/>
  <c r="Y11" i="60"/>
  <c r="Z710" i="70" s="1"/>
  <c r="AB11" i="60"/>
  <c r="AC710" i="70" s="1"/>
  <c r="AA62" i="60"/>
  <c r="AB761" i="70" s="1"/>
  <c r="AA761" i="70"/>
  <c r="Y709" i="70"/>
  <c r="Y10" i="60"/>
  <c r="Z709" i="70" s="1"/>
  <c r="AB10" i="60"/>
  <c r="AC709" i="70" s="1"/>
  <c r="Y743" i="70"/>
  <c r="AB44" i="60"/>
  <c r="AC743" i="70" s="1"/>
  <c r="Y44" i="60"/>
  <c r="Z743" i="70" s="1"/>
  <c r="AA50" i="60"/>
  <c r="AB749" i="70" s="1"/>
  <c r="AA749" i="70"/>
  <c r="Y770" i="70"/>
  <c r="Y71" i="60"/>
  <c r="Z770" i="70" s="1"/>
  <c r="AB71" i="60"/>
  <c r="AC770" i="70" s="1"/>
  <c r="K1" i="59"/>
  <c r="O45" i="59"/>
  <c r="O41" i="59"/>
  <c r="O37" i="59"/>
  <c r="O33" i="59"/>
  <c r="O29" i="59"/>
  <c r="O25" i="59"/>
  <c r="O21" i="59"/>
  <c r="O17" i="59"/>
  <c r="O13" i="59"/>
  <c r="O48" i="59"/>
  <c r="O44" i="59"/>
  <c r="O40" i="59"/>
  <c r="O36" i="59"/>
  <c r="O32" i="59"/>
  <c r="O28" i="59"/>
  <c r="O24" i="59"/>
  <c r="O20" i="59"/>
  <c r="O16" i="59"/>
  <c r="O47" i="59"/>
  <c r="O43" i="59"/>
  <c r="O39" i="59"/>
  <c r="O35" i="59"/>
  <c r="O31" i="59"/>
  <c r="O27" i="59"/>
  <c r="O23" i="59"/>
  <c r="O19" i="59"/>
  <c r="O15" i="59"/>
  <c r="O46" i="59"/>
  <c r="O42" i="59"/>
  <c r="O38" i="59"/>
  <c r="O34" i="59"/>
  <c r="O30" i="59"/>
  <c r="O26" i="59"/>
  <c r="O22" i="59"/>
  <c r="O18" i="59"/>
  <c r="O14" i="59"/>
  <c r="O11" i="59"/>
  <c r="O5" i="59"/>
  <c r="O8" i="59"/>
  <c r="O10" i="59"/>
  <c r="O6" i="59"/>
  <c r="O12" i="59"/>
  <c r="O9" i="59"/>
  <c r="O7" i="59"/>
  <c r="Z704" i="70" l="1"/>
  <c r="Y1" i="60"/>
  <c r="P7" i="59"/>
  <c r="P662" i="70"/>
  <c r="P36" i="59"/>
  <c r="P691" i="70"/>
  <c r="P14" i="59"/>
  <c r="P669" i="70"/>
  <c r="P9" i="59"/>
  <c r="P664" i="70"/>
  <c r="P12" i="59"/>
  <c r="P667" i="70"/>
  <c r="P6" i="59"/>
  <c r="P661" i="70"/>
  <c r="P21" i="59"/>
  <c r="P676" i="70"/>
  <c r="P10" i="59"/>
  <c r="P665" i="70"/>
  <c r="P48" i="59"/>
  <c r="P703" i="70"/>
  <c r="P8" i="59"/>
  <c r="P663" i="70"/>
  <c r="P46" i="59"/>
  <c r="P701" i="70"/>
  <c r="P32" i="59"/>
  <c r="P687" i="70"/>
  <c r="P18" i="59"/>
  <c r="P673" i="70"/>
  <c r="P45" i="59"/>
  <c r="P700" i="70"/>
  <c r="P22" i="59"/>
  <c r="P677" i="70"/>
  <c r="P40" i="59"/>
  <c r="P695" i="70"/>
  <c r="P26" i="59"/>
  <c r="P681" i="70"/>
  <c r="P35" i="59"/>
  <c r="P690" i="70"/>
  <c r="P44" i="59"/>
  <c r="P699" i="70"/>
  <c r="P30" i="59"/>
  <c r="P685" i="70"/>
  <c r="P16" i="59"/>
  <c r="P671" i="70"/>
  <c r="P20" i="59"/>
  <c r="P675" i="70"/>
  <c r="P29" i="59"/>
  <c r="P684" i="70"/>
  <c r="P5" i="59"/>
  <c r="P660" i="70"/>
  <c r="P15" i="59"/>
  <c r="P670" i="70"/>
  <c r="P23" i="59"/>
  <c r="P678" i="70"/>
  <c r="P41" i="59"/>
  <c r="P696" i="70"/>
  <c r="P27" i="59"/>
  <c r="P682" i="70"/>
  <c r="P13" i="59"/>
  <c r="P668" i="70"/>
  <c r="P31" i="59"/>
  <c r="P686" i="70"/>
  <c r="P17" i="59"/>
  <c r="P672" i="70"/>
  <c r="P39" i="59"/>
  <c r="P694" i="70"/>
  <c r="P25" i="59"/>
  <c r="P680" i="70"/>
  <c r="P34" i="59"/>
  <c r="P689" i="70"/>
  <c r="P43" i="59"/>
  <c r="P698" i="70"/>
  <c r="P38" i="59"/>
  <c r="P693" i="70"/>
  <c r="P47" i="59"/>
  <c r="P702" i="70"/>
  <c r="P24" i="59"/>
  <c r="P679" i="70"/>
  <c r="P33" i="59"/>
  <c r="P688" i="70"/>
  <c r="P11" i="59"/>
  <c r="P666" i="70"/>
  <c r="P42" i="59"/>
  <c r="P697" i="70"/>
  <c r="P19" i="59"/>
  <c r="P674" i="70"/>
  <c r="P28" i="59"/>
  <c r="P683" i="70"/>
  <c r="P37" i="59"/>
  <c r="P692" i="70"/>
  <c r="T31" i="59" l="1"/>
  <c r="Q686" i="70"/>
  <c r="T23" i="59"/>
  <c r="Q678" i="70"/>
  <c r="T35" i="59"/>
  <c r="Q690" i="70"/>
  <c r="T45" i="59"/>
  <c r="Q700" i="70"/>
  <c r="T21" i="59"/>
  <c r="Q676" i="70"/>
  <c r="T12" i="59"/>
  <c r="Q667" i="70"/>
  <c r="T14" i="59"/>
  <c r="Q669" i="70"/>
  <c r="T36" i="59"/>
  <c r="Q691" i="70"/>
  <c r="T5" i="59"/>
  <c r="Q660" i="70"/>
  <c r="T33" i="59"/>
  <c r="Q688" i="70"/>
  <c r="T19" i="59"/>
  <c r="Q674" i="70"/>
  <c r="T13" i="59"/>
  <c r="Q668" i="70"/>
  <c r="T29" i="59"/>
  <c r="Q684" i="70"/>
  <c r="T16" i="59"/>
  <c r="Q671" i="70"/>
  <c r="T18" i="59"/>
  <c r="Q673" i="70"/>
  <c r="T8" i="59"/>
  <c r="Q663" i="70"/>
  <c r="T24" i="59"/>
  <c r="Q679" i="70"/>
  <c r="T26" i="59"/>
  <c r="Q681" i="70"/>
  <c r="T37" i="59"/>
  <c r="Q692" i="70"/>
  <c r="T47" i="59"/>
  <c r="Q702" i="70"/>
  <c r="T34" i="59"/>
  <c r="Q689" i="70"/>
  <c r="T27" i="59"/>
  <c r="Q682" i="70"/>
  <c r="T20" i="59"/>
  <c r="Q675" i="70"/>
  <c r="T40" i="59"/>
  <c r="Q695" i="70"/>
  <c r="T32" i="59"/>
  <c r="Q687" i="70"/>
  <c r="T48" i="59"/>
  <c r="Q703" i="70"/>
  <c r="T6" i="59"/>
  <c r="Q661" i="70"/>
  <c r="T9" i="59"/>
  <c r="Q664" i="70"/>
  <c r="T43" i="59"/>
  <c r="Q698" i="70"/>
  <c r="T42" i="59"/>
  <c r="Q697" i="70"/>
  <c r="T30" i="59"/>
  <c r="Q685" i="70"/>
  <c r="T39" i="59"/>
  <c r="Q694" i="70"/>
  <c r="T28" i="59"/>
  <c r="Q683" i="70"/>
  <c r="T11" i="59"/>
  <c r="Q666" i="70"/>
  <c r="T38" i="59"/>
  <c r="Q693" i="70"/>
  <c r="T25" i="59"/>
  <c r="Q680" i="70"/>
  <c r="T17" i="59"/>
  <c r="Q672" i="70"/>
  <c r="T41" i="59"/>
  <c r="Q696" i="70"/>
  <c r="T15" i="59"/>
  <c r="Q670" i="70"/>
  <c r="T44" i="59"/>
  <c r="Q699" i="70"/>
  <c r="T22" i="59"/>
  <c r="Q677" i="70"/>
  <c r="T46" i="59"/>
  <c r="Q701" i="70"/>
  <c r="T10" i="59"/>
  <c r="Q665" i="70"/>
  <c r="T7" i="59"/>
  <c r="Q662" i="70"/>
  <c r="V44" i="59" l="1"/>
  <c r="U699" i="70"/>
  <c r="V17" i="59"/>
  <c r="U672" i="70"/>
  <c r="V28" i="59"/>
  <c r="U683" i="70"/>
  <c r="V48" i="59"/>
  <c r="U703" i="70"/>
  <c r="V24" i="59"/>
  <c r="U679" i="70"/>
  <c r="V29" i="59"/>
  <c r="U684" i="70"/>
  <c r="V33" i="59"/>
  <c r="U688" i="70"/>
  <c r="V12" i="59"/>
  <c r="U667" i="70"/>
  <c r="V35" i="59"/>
  <c r="U690" i="70"/>
  <c r="V7" i="59"/>
  <c r="U662" i="70"/>
  <c r="V10" i="59"/>
  <c r="U665" i="70"/>
  <c r="V25" i="59"/>
  <c r="U680" i="70"/>
  <c r="V42" i="59"/>
  <c r="U697" i="70"/>
  <c r="V32" i="59"/>
  <c r="U687" i="70"/>
  <c r="V27" i="59"/>
  <c r="U682" i="70"/>
  <c r="V37" i="59"/>
  <c r="U692" i="70"/>
  <c r="V8" i="59"/>
  <c r="U663" i="70"/>
  <c r="U660" i="70"/>
  <c r="V5" i="59"/>
  <c r="T1" i="59"/>
  <c r="V21" i="59"/>
  <c r="U676" i="70"/>
  <c r="V46" i="59"/>
  <c r="U701" i="70"/>
  <c r="V15" i="59"/>
  <c r="U670" i="70"/>
  <c r="V38" i="59"/>
  <c r="U693" i="70"/>
  <c r="V39" i="59"/>
  <c r="U694" i="70"/>
  <c r="V43" i="59"/>
  <c r="U698" i="70"/>
  <c r="V9" i="59"/>
  <c r="U664" i="70"/>
  <c r="V40" i="59"/>
  <c r="U695" i="70"/>
  <c r="V34" i="59"/>
  <c r="U689" i="70"/>
  <c r="V18" i="59"/>
  <c r="U673" i="70"/>
  <c r="V13" i="59"/>
  <c r="U668" i="70"/>
  <c r="V36" i="59"/>
  <c r="U691" i="70"/>
  <c r="V23" i="59"/>
  <c r="U678" i="70"/>
  <c r="V22" i="59"/>
  <c r="U677" i="70"/>
  <c r="V41" i="59"/>
  <c r="U696" i="70"/>
  <c r="V11" i="59"/>
  <c r="U666" i="70"/>
  <c r="V30" i="59"/>
  <c r="U685" i="70"/>
  <c r="V6" i="59"/>
  <c r="U661" i="70"/>
  <c r="V20" i="59"/>
  <c r="U675" i="70"/>
  <c r="V47" i="59"/>
  <c r="U702" i="70"/>
  <c r="V26" i="59"/>
  <c r="U681" i="70"/>
  <c r="V16" i="59"/>
  <c r="U671" i="70"/>
  <c r="V19" i="59"/>
  <c r="U674" i="70"/>
  <c r="V14" i="59"/>
  <c r="U669" i="70"/>
  <c r="V45" i="59"/>
  <c r="U700" i="70"/>
  <c r="V31" i="59"/>
  <c r="U686" i="70"/>
  <c r="W34" i="59" l="1"/>
  <c r="W689" i="70"/>
  <c r="AE689" i="70" s="1"/>
  <c r="W28" i="59"/>
  <c r="W683" i="70"/>
  <c r="AE683" i="70" s="1"/>
  <c r="W47" i="59"/>
  <c r="W702" i="70"/>
  <c r="AE702" i="70" s="1"/>
  <c r="W39" i="59"/>
  <c r="W694" i="70"/>
  <c r="AE694" i="70" s="1"/>
  <c r="W23" i="59"/>
  <c r="W678" i="70"/>
  <c r="AE678" i="70" s="1"/>
  <c r="W41" i="59"/>
  <c r="W696" i="70"/>
  <c r="AE696" i="70" s="1"/>
  <c r="W30" i="59"/>
  <c r="W685" i="70"/>
  <c r="AE685" i="70" s="1"/>
  <c r="W7" i="59"/>
  <c r="W662" i="70"/>
  <c r="AE662" i="70" s="1"/>
  <c r="W16" i="59"/>
  <c r="W671" i="70"/>
  <c r="AE671" i="70" s="1"/>
  <c r="W18" i="59"/>
  <c r="W673" i="70"/>
  <c r="AE673" i="70" s="1"/>
  <c r="W32" i="59"/>
  <c r="W687" i="70"/>
  <c r="AE687" i="70" s="1"/>
  <c r="W35" i="59"/>
  <c r="W690" i="70"/>
  <c r="AE690" i="70" s="1"/>
  <c r="W17" i="59"/>
  <c r="W672" i="70"/>
  <c r="AE672" i="70" s="1"/>
  <c r="W9" i="59"/>
  <c r="W664" i="70"/>
  <c r="AE664" i="70" s="1"/>
  <c r="W12" i="59"/>
  <c r="W667" i="70"/>
  <c r="AE667" i="70" s="1"/>
  <c r="W24" i="59"/>
  <c r="W679" i="70"/>
  <c r="AE679" i="70" s="1"/>
  <c r="W44" i="59"/>
  <c r="W699" i="70"/>
  <c r="AE699" i="70" s="1"/>
  <c r="W19" i="59"/>
  <c r="W674" i="70"/>
  <c r="AE674" i="70" s="1"/>
  <c r="W13" i="59"/>
  <c r="W668" i="70"/>
  <c r="AE668" i="70" s="1"/>
  <c r="W31" i="59"/>
  <c r="W686" i="70"/>
  <c r="AE686" i="70" s="1"/>
  <c r="W11" i="59"/>
  <c r="W666" i="70"/>
  <c r="AE666" i="70" s="1"/>
  <c r="W38" i="59"/>
  <c r="W693" i="70"/>
  <c r="AE693" i="70" s="1"/>
  <c r="W25" i="59"/>
  <c r="W680" i="70"/>
  <c r="AE680" i="70" s="1"/>
  <c r="W48" i="59"/>
  <c r="W703" i="70"/>
  <c r="AE703" i="70" s="1"/>
  <c r="W45" i="59"/>
  <c r="W700" i="70"/>
  <c r="AE700" i="70" s="1"/>
  <c r="W21" i="59"/>
  <c r="W676" i="70"/>
  <c r="AE676" i="70" s="1"/>
  <c r="W46" i="59"/>
  <c r="W701" i="70"/>
  <c r="AE701" i="70" s="1"/>
  <c r="W27" i="59"/>
  <c r="W682" i="70"/>
  <c r="AE682" i="70" s="1"/>
  <c r="W29" i="59"/>
  <c r="W684" i="70"/>
  <c r="AE684" i="70" s="1"/>
  <c r="W20" i="59"/>
  <c r="W675" i="70"/>
  <c r="AE675" i="70" s="1"/>
  <c r="W40" i="59"/>
  <c r="W695" i="70"/>
  <c r="AE695" i="70" s="1"/>
  <c r="W8" i="59"/>
  <c r="W663" i="70"/>
  <c r="AE663" i="70" s="1"/>
  <c r="W6" i="59"/>
  <c r="W661" i="70"/>
  <c r="AE661" i="70" s="1"/>
  <c r="W15" i="59"/>
  <c r="W670" i="70"/>
  <c r="AE670" i="70" s="1"/>
  <c r="W14" i="59"/>
  <c r="W669" i="70"/>
  <c r="AE669" i="70" s="1"/>
  <c r="W26" i="59"/>
  <c r="W681" i="70"/>
  <c r="AE681" i="70" s="1"/>
  <c r="W22" i="59"/>
  <c r="W677" i="70"/>
  <c r="AE677" i="70" s="1"/>
  <c r="W36" i="59"/>
  <c r="W691" i="70"/>
  <c r="AE691" i="70" s="1"/>
  <c r="W43" i="59"/>
  <c r="W698" i="70"/>
  <c r="AE698" i="70" s="1"/>
  <c r="W660" i="70"/>
  <c r="AE660" i="70" s="1"/>
  <c r="V1" i="59"/>
  <c r="W5" i="59"/>
  <c r="W37" i="59"/>
  <c r="W692" i="70"/>
  <c r="AE692" i="70" s="1"/>
  <c r="W42" i="59"/>
  <c r="W697" i="70"/>
  <c r="AE697" i="70" s="1"/>
  <c r="W10" i="59"/>
  <c r="W665" i="70"/>
  <c r="AE665" i="70" s="1"/>
  <c r="W33" i="59"/>
  <c r="W688" i="70"/>
  <c r="AE688" i="70" s="1"/>
  <c r="S58" i="58"/>
  <c r="T659" i="70" s="1"/>
  <c r="R58" i="58"/>
  <c r="S659" i="70" s="1"/>
  <c r="Q58" i="58"/>
  <c r="R659" i="70" s="1"/>
  <c r="L58" i="58"/>
  <c r="K659" i="70"/>
  <c r="S57" i="58"/>
  <c r="T658" i="70" s="1"/>
  <c r="R57" i="58"/>
  <c r="S658" i="70" s="1"/>
  <c r="Q57" i="58"/>
  <c r="R658" i="70" s="1"/>
  <c r="L57" i="58"/>
  <c r="K658" i="70"/>
  <c r="S56" i="58"/>
  <c r="T657" i="70" s="1"/>
  <c r="R56" i="58"/>
  <c r="S657" i="70" s="1"/>
  <c r="Q56" i="58"/>
  <c r="R657" i="70" s="1"/>
  <c r="L56" i="58"/>
  <c r="K657" i="70"/>
  <c r="S55" i="58"/>
  <c r="T656" i="70" s="1"/>
  <c r="R55" i="58"/>
  <c r="S656" i="70" s="1"/>
  <c r="Q55" i="58"/>
  <c r="R656" i="70" s="1"/>
  <c r="L55" i="58"/>
  <c r="K656" i="70"/>
  <c r="S54" i="58"/>
  <c r="T655" i="70" s="1"/>
  <c r="R54" i="58"/>
  <c r="S655" i="70" s="1"/>
  <c r="Q54" i="58"/>
  <c r="R655" i="70" s="1"/>
  <c r="L54" i="58"/>
  <c r="K655" i="70"/>
  <c r="S53" i="58"/>
  <c r="T654" i="70" s="1"/>
  <c r="R53" i="58"/>
  <c r="S654" i="70" s="1"/>
  <c r="Q53" i="58"/>
  <c r="R654" i="70" s="1"/>
  <c r="L53" i="58"/>
  <c r="K654" i="70"/>
  <c r="S52" i="58"/>
  <c r="T653" i="70" s="1"/>
  <c r="R52" i="58"/>
  <c r="S653" i="70" s="1"/>
  <c r="Q52" i="58"/>
  <c r="R653" i="70" s="1"/>
  <c r="L52" i="58"/>
  <c r="K653" i="70"/>
  <c r="S51" i="58"/>
  <c r="T652" i="70" s="1"/>
  <c r="R51" i="58"/>
  <c r="S652" i="70" s="1"/>
  <c r="Q51" i="58"/>
  <c r="R652" i="70" s="1"/>
  <c r="L51" i="58"/>
  <c r="K652" i="70"/>
  <c r="S50" i="58"/>
  <c r="T651" i="70" s="1"/>
  <c r="R50" i="58"/>
  <c r="S651" i="70" s="1"/>
  <c r="Q50" i="58"/>
  <c r="R651" i="70" s="1"/>
  <c r="L50" i="58"/>
  <c r="K651" i="70"/>
  <c r="S49" i="58"/>
  <c r="T650" i="70" s="1"/>
  <c r="R49" i="58"/>
  <c r="S650" i="70" s="1"/>
  <c r="Q49" i="58"/>
  <c r="R650" i="70" s="1"/>
  <c r="L49" i="58"/>
  <c r="K650" i="70"/>
  <c r="S48" i="58"/>
  <c r="T649" i="70" s="1"/>
  <c r="R48" i="58"/>
  <c r="S649" i="70" s="1"/>
  <c r="Q48" i="58"/>
  <c r="R649" i="70" s="1"/>
  <c r="L48" i="58"/>
  <c r="K649" i="70"/>
  <c r="S47" i="58"/>
  <c r="T648" i="70" s="1"/>
  <c r="R47" i="58"/>
  <c r="S648" i="70" s="1"/>
  <c r="Q47" i="58"/>
  <c r="R648" i="70" s="1"/>
  <c r="L47" i="58"/>
  <c r="K648" i="70"/>
  <c r="S46" i="58"/>
  <c r="T647" i="70" s="1"/>
  <c r="R46" i="58"/>
  <c r="S647" i="70" s="1"/>
  <c r="Q46" i="58"/>
  <c r="R647" i="70" s="1"/>
  <c r="L46" i="58"/>
  <c r="K647" i="70"/>
  <c r="S45" i="58"/>
  <c r="T646" i="70" s="1"/>
  <c r="R45" i="58"/>
  <c r="S646" i="70" s="1"/>
  <c r="Q45" i="58"/>
  <c r="R646" i="70" s="1"/>
  <c r="L45" i="58"/>
  <c r="K646" i="70"/>
  <c r="S44" i="58"/>
  <c r="T645" i="70" s="1"/>
  <c r="R44" i="58"/>
  <c r="S645" i="70" s="1"/>
  <c r="Q44" i="58"/>
  <c r="R645" i="70" s="1"/>
  <c r="L44" i="58"/>
  <c r="K645" i="70"/>
  <c r="S43" i="58"/>
  <c r="T644" i="70" s="1"/>
  <c r="R43" i="58"/>
  <c r="S644" i="70" s="1"/>
  <c r="Q43" i="58"/>
  <c r="R644" i="70" s="1"/>
  <c r="L43" i="58"/>
  <c r="K644" i="70"/>
  <c r="S42" i="58"/>
  <c r="T643" i="70" s="1"/>
  <c r="R42" i="58"/>
  <c r="S643" i="70" s="1"/>
  <c r="Q42" i="58"/>
  <c r="R643" i="70" s="1"/>
  <c r="L42" i="58"/>
  <c r="K643" i="70"/>
  <c r="S41" i="58"/>
  <c r="T642" i="70" s="1"/>
  <c r="R41" i="58"/>
  <c r="S642" i="70" s="1"/>
  <c r="Q41" i="58"/>
  <c r="R642" i="70" s="1"/>
  <c r="L41" i="58"/>
  <c r="K642" i="70"/>
  <c r="S40" i="58"/>
  <c r="T641" i="70" s="1"/>
  <c r="R40" i="58"/>
  <c r="S641" i="70" s="1"/>
  <c r="Q40" i="58"/>
  <c r="R641" i="70" s="1"/>
  <c r="L40" i="58"/>
  <c r="K641" i="70"/>
  <c r="S39" i="58"/>
  <c r="T640" i="70" s="1"/>
  <c r="R39" i="58"/>
  <c r="S640" i="70" s="1"/>
  <c r="Q39" i="58"/>
  <c r="R640" i="70" s="1"/>
  <c r="L39" i="58"/>
  <c r="K640" i="70"/>
  <c r="S38" i="58"/>
  <c r="T639" i="70" s="1"/>
  <c r="R38" i="58"/>
  <c r="S639" i="70" s="1"/>
  <c r="Q38" i="58"/>
  <c r="R639" i="70" s="1"/>
  <c r="L38" i="58"/>
  <c r="K639" i="70"/>
  <c r="S37" i="58"/>
  <c r="T638" i="70" s="1"/>
  <c r="R37" i="58"/>
  <c r="S638" i="70" s="1"/>
  <c r="Q37" i="58"/>
  <c r="R638" i="70" s="1"/>
  <c r="L37" i="58"/>
  <c r="K638" i="70"/>
  <c r="S36" i="58"/>
  <c r="T637" i="70" s="1"/>
  <c r="R36" i="58"/>
  <c r="S637" i="70" s="1"/>
  <c r="Q36" i="58"/>
  <c r="R637" i="70" s="1"/>
  <c r="L36" i="58"/>
  <c r="K637" i="70"/>
  <c r="S35" i="58"/>
  <c r="T636" i="70" s="1"/>
  <c r="R35" i="58"/>
  <c r="S636" i="70" s="1"/>
  <c r="Q35" i="58"/>
  <c r="R636" i="70" s="1"/>
  <c r="L35" i="58"/>
  <c r="K636" i="70"/>
  <c r="S34" i="58"/>
  <c r="T635" i="70" s="1"/>
  <c r="R34" i="58"/>
  <c r="S635" i="70" s="1"/>
  <c r="Q34" i="58"/>
  <c r="R635" i="70" s="1"/>
  <c r="L34" i="58"/>
  <c r="K635" i="70"/>
  <c r="S33" i="58"/>
  <c r="T634" i="70" s="1"/>
  <c r="R33" i="58"/>
  <c r="S634" i="70" s="1"/>
  <c r="Q33" i="58"/>
  <c r="R634" i="70" s="1"/>
  <c r="L33" i="58"/>
  <c r="K634" i="70"/>
  <c r="S32" i="58"/>
  <c r="T633" i="70" s="1"/>
  <c r="R32" i="58"/>
  <c r="S633" i="70" s="1"/>
  <c r="Q32" i="58"/>
  <c r="R633" i="70" s="1"/>
  <c r="L32" i="58"/>
  <c r="K633" i="70"/>
  <c r="S31" i="58"/>
  <c r="T632" i="70" s="1"/>
  <c r="R31" i="58"/>
  <c r="S632" i="70" s="1"/>
  <c r="Q31" i="58"/>
  <c r="R632" i="70" s="1"/>
  <c r="L31" i="58"/>
  <c r="K632" i="70"/>
  <c r="S30" i="58"/>
  <c r="T631" i="70" s="1"/>
  <c r="R30" i="58"/>
  <c r="S631" i="70" s="1"/>
  <c r="Q30" i="58"/>
  <c r="R631" i="70" s="1"/>
  <c r="L30" i="58"/>
  <c r="K631" i="70"/>
  <c r="S29" i="58"/>
  <c r="T630" i="70" s="1"/>
  <c r="R29" i="58"/>
  <c r="S630" i="70" s="1"/>
  <c r="Q29" i="58"/>
  <c r="R630" i="70" s="1"/>
  <c r="L29" i="58"/>
  <c r="K630" i="70"/>
  <c r="S28" i="58"/>
  <c r="T629" i="70" s="1"/>
  <c r="R28" i="58"/>
  <c r="S629" i="70" s="1"/>
  <c r="Q28" i="58"/>
  <c r="R629" i="70" s="1"/>
  <c r="L28" i="58"/>
  <c r="K629" i="70"/>
  <c r="S27" i="58"/>
  <c r="T628" i="70" s="1"/>
  <c r="R27" i="58"/>
  <c r="S628" i="70" s="1"/>
  <c r="Q27" i="58"/>
  <c r="R628" i="70" s="1"/>
  <c r="L27" i="58"/>
  <c r="K628" i="70"/>
  <c r="S26" i="58"/>
  <c r="T627" i="70" s="1"/>
  <c r="R26" i="58"/>
  <c r="S627" i="70" s="1"/>
  <c r="Q26" i="58"/>
  <c r="R627" i="70" s="1"/>
  <c r="L26" i="58"/>
  <c r="K627" i="70"/>
  <c r="S25" i="58"/>
  <c r="T626" i="70" s="1"/>
  <c r="R25" i="58"/>
  <c r="S626" i="70" s="1"/>
  <c r="Q25" i="58"/>
  <c r="R626" i="70" s="1"/>
  <c r="L25" i="58"/>
  <c r="K626" i="70"/>
  <c r="S24" i="58"/>
  <c r="T625" i="70" s="1"/>
  <c r="R24" i="58"/>
  <c r="S625" i="70" s="1"/>
  <c r="Q24" i="58"/>
  <c r="R625" i="70" s="1"/>
  <c r="L24" i="58"/>
  <c r="K625" i="70"/>
  <c r="S23" i="58"/>
  <c r="T624" i="70" s="1"/>
  <c r="R23" i="58"/>
  <c r="S624" i="70" s="1"/>
  <c r="Q23" i="58"/>
  <c r="R624" i="70" s="1"/>
  <c r="L23" i="58"/>
  <c r="K624" i="70"/>
  <c r="S22" i="58"/>
  <c r="T623" i="70" s="1"/>
  <c r="R22" i="58"/>
  <c r="S623" i="70" s="1"/>
  <c r="Q22" i="58"/>
  <c r="R623" i="70" s="1"/>
  <c r="L22" i="58"/>
  <c r="K623" i="70"/>
  <c r="S21" i="58"/>
  <c r="T622" i="70" s="1"/>
  <c r="R21" i="58"/>
  <c r="S622" i="70" s="1"/>
  <c r="Q21" i="58"/>
  <c r="R622" i="70" s="1"/>
  <c r="L21" i="58"/>
  <c r="K622" i="70"/>
  <c r="S20" i="58"/>
  <c r="T621" i="70" s="1"/>
  <c r="R20" i="58"/>
  <c r="S621" i="70" s="1"/>
  <c r="Q20" i="58"/>
  <c r="R621" i="70" s="1"/>
  <c r="L20" i="58"/>
  <c r="K621" i="70"/>
  <c r="S19" i="58"/>
  <c r="T620" i="70" s="1"/>
  <c r="R19" i="58"/>
  <c r="S620" i="70" s="1"/>
  <c r="Q19" i="58"/>
  <c r="R620" i="70" s="1"/>
  <c r="L19" i="58"/>
  <c r="K620" i="70"/>
  <c r="S18" i="58"/>
  <c r="T619" i="70" s="1"/>
  <c r="R18" i="58"/>
  <c r="S619" i="70" s="1"/>
  <c r="Q18" i="58"/>
  <c r="R619" i="70" s="1"/>
  <c r="L18" i="58"/>
  <c r="K619" i="70"/>
  <c r="S17" i="58"/>
  <c r="T618" i="70" s="1"/>
  <c r="R17" i="58"/>
  <c r="S618" i="70" s="1"/>
  <c r="Q17" i="58"/>
  <c r="R618" i="70" s="1"/>
  <c r="L17" i="58"/>
  <c r="K618" i="70"/>
  <c r="S16" i="58"/>
  <c r="T617" i="70" s="1"/>
  <c r="R16" i="58"/>
  <c r="S617" i="70" s="1"/>
  <c r="Q16" i="58"/>
  <c r="R617" i="70" s="1"/>
  <c r="L16" i="58"/>
  <c r="K617" i="70"/>
  <c r="S15" i="58"/>
  <c r="T616" i="70" s="1"/>
  <c r="R15" i="58"/>
  <c r="S616" i="70" s="1"/>
  <c r="Q15" i="58"/>
  <c r="R616" i="70" s="1"/>
  <c r="L15" i="58"/>
  <c r="K616" i="70"/>
  <c r="S14" i="58"/>
  <c r="T615" i="70" s="1"/>
  <c r="R14" i="58"/>
  <c r="S615" i="70" s="1"/>
  <c r="Q14" i="58"/>
  <c r="R615" i="70" s="1"/>
  <c r="L14" i="58"/>
  <c r="K615" i="70"/>
  <c r="S13" i="58"/>
  <c r="T614" i="70" s="1"/>
  <c r="R13" i="58"/>
  <c r="S614" i="70" s="1"/>
  <c r="Q13" i="58"/>
  <c r="R614" i="70" s="1"/>
  <c r="L13" i="58"/>
  <c r="K614" i="70"/>
  <c r="AG12" i="58"/>
  <c r="S12" i="58"/>
  <c r="T613" i="70" s="1"/>
  <c r="R12" i="58"/>
  <c r="S613" i="70" s="1"/>
  <c r="Q12" i="58"/>
  <c r="R613" i="70" s="1"/>
  <c r="L12" i="58"/>
  <c r="K613" i="70"/>
  <c r="S11" i="58"/>
  <c r="T612" i="70" s="1"/>
  <c r="R11" i="58"/>
  <c r="S612" i="70" s="1"/>
  <c r="Q11" i="58"/>
  <c r="R612" i="70" s="1"/>
  <c r="L11" i="58"/>
  <c r="K612" i="70"/>
  <c r="S10" i="58"/>
  <c r="T611" i="70" s="1"/>
  <c r="R10" i="58"/>
  <c r="S611" i="70" s="1"/>
  <c r="Q10" i="58"/>
  <c r="R611" i="70" s="1"/>
  <c r="L10" i="58"/>
  <c r="K611" i="70"/>
  <c r="S9" i="58"/>
  <c r="T610" i="70" s="1"/>
  <c r="R9" i="58"/>
  <c r="Q9" i="58"/>
  <c r="R610" i="70" s="1"/>
  <c r="L9" i="58"/>
  <c r="K610" i="70"/>
  <c r="S8" i="58"/>
  <c r="T609" i="70" s="1"/>
  <c r="R8" i="58"/>
  <c r="S609" i="70" s="1"/>
  <c r="Q8" i="58"/>
  <c r="R609" i="70" s="1"/>
  <c r="L8" i="58"/>
  <c r="K609" i="70"/>
  <c r="S7" i="58"/>
  <c r="T608" i="70" s="1"/>
  <c r="R7" i="58"/>
  <c r="S608" i="70" s="1"/>
  <c r="Q7" i="58"/>
  <c r="R608" i="70" s="1"/>
  <c r="L7" i="58"/>
  <c r="K608" i="70"/>
  <c r="S6" i="58"/>
  <c r="T607" i="70" s="1"/>
  <c r="R6" i="58"/>
  <c r="S607" i="70" s="1"/>
  <c r="Q6" i="58"/>
  <c r="R607" i="70" s="1"/>
  <c r="L6" i="58"/>
  <c r="K607" i="70"/>
  <c r="S5" i="58"/>
  <c r="T606" i="70" s="1"/>
  <c r="R5" i="58"/>
  <c r="S606" i="70" s="1"/>
  <c r="Q5" i="58"/>
  <c r="R606" i="70" s="1"/>
  <c r="L5" i="58"/>
  <c r="K606" i="70"/>
  <c r="U1" i="58"/>
  <c r="I1" i="58"/>
  <c r="H1" i="58"/>
  <c r="G1" i="58"/>
  <c r="F1" i="58"/>
  <c r="N40" i="58" s="1"/>
  <c r="O641" i="70" s="1"/>
  <c r="X688" i="70" l="1"/>
  <c r="X33" i="59"/>
  <c r="Z33" i="59"/>
  <c r="X677" i="70"/>
  <c r="AD677" i="70" s="1"/>
  <c r="Z22" i="59"/>
  <c r="X22" i="59"/>
  <c r="X684" i="70"/>
  <c r="AD684" i="70" s="1"/>
  <c r="X29" i="59"/>
  <c r="Z29" i="59"/>
  <c r="X701" i="70"/>
  <c r="AD701" i="70" s="1"/>
  <c r="Z46" i="59"/>
  <c r="X46" i="59"/>
  <c r="X703" i="70"/>
  <c r="AD703" i="70" s="1"/>
  <c r="Z48" i="59"/>
  <c r="X48" i="59"/>
  <c r="X686" i="70"/>
  <c r="AD686" i="70" s="1"/>
  <c r="X31" i="59"/>
  <c r="Z31" i="59"/>
  <c r="X674" i="70"/>
  <c r="AD674" i="70" s="1"/>
  <c r="X19" i="59"/>
  <c r="Z19" i="59"/>
  <c r="X667" i="70"/>
  <c r="AD667" i="70" s="1"/>
  <c r="X12" i="59"/>
  <c r="Z12" i="59"/>
  <c r="X673" i="70"/>
  <c r="AD673" i="70" s="1"/>
  <c r="Z18" i="59"/>
  <c r="X18" i="59"/>
  <c r="X696" i="70"/>
  <c r="AD696" i="70" s="1"/>
  <c r="X41" i="59"/>
  <c r="Z41" i="59"/>
  <c r="X694" i="70"/>
  <c r="AD694" i="70" s="1"/>
  <c r="X39" i="59"/>
  <c r="Z39" i="59"/>
  <c r="X665" i="70"/>
  <c r="AD665" i="70" s="1"/>
  <c r="Z10" i="59"/>
  <c r="X10" i="59"/>
  <c r="X698" i="70"/>
  <c r="AD698" i="70" s="1"/>
  <c r="Z43" i="59"/>
  <c r="X43" i="59"/>
  <c r="X670" i="70"/>
  <c r="AD670" i="70" s="1"/>
  <c r="Z15" i="59"/>
  <c r="X15" i="59"/>
  <c r="X663" i="70"/>
  <c r="AD663" i="70" s="1"/>
  <c r="Z8" i="59"/>
  <c r="X8" i="59"/>
  <c r="X682" i="70"/>
  <c r="AD682" i="70" s="1"/>
  <c r="Z27" i="59"/>
  <c r="X27" i="59"/>
  <c r="X676" i="70"/>
  <c r="AD676" i="70" s="1"/>
  <c r="Z21" i="59"/>
  <c r="X21" i="59"/>
  <c r="X680" i="70"/>
  <c r="AD680" i="70" s="1"/>
  <c r="X25" i="59"/>
  <c r="Z25" i="59"/>
  <c r="X699" i="70"/>
  <c r="AD699" i="70" s="1"/>
  <c r="Z44" i="59"/>
  <c r="X44" i="59"/>
  <c r="X672" i="70"/>
  <c r="AD672" i="70" s="1"/>
  <c r="X17" i="59"/>
  <c r="Z17" i="59"/>
  <c r="X671" i="70"/>
  <c r="AD671" i="70" s="1"/>
  <c r="Z16" i="59"/>
  <c r="X16" i="59"/>
  <c r="X702" i="70"/>
  <c r="AD702" i="70" s="1"/>
  <c r="Z47" i="59"/>
  <c r="X47" i="59"/>
  <c r="X697" i="70"/>
  <c r="AD697" i="70" s="1"/>
  <c r="Z42" i="59"/>
  <c r="X42" i="59"/>
  <c r="AD690" i="70"/>
  <c r="X681" i="70"/>
  <c r="AD681" i="70" s="1"/>
  <c r="Z26" i="59"/>
  <c r="X26" i="59"/>
  <c r="X695" i="70"/>
  <c r="AD695" i="70" s="1"/>
  <c r="Z40" i="59"/>
  <c r="X40" i="59"/>
  <c r="X693" i="70"/>
  <c r="AD693" i="70" s="1"/>
  <c r="Z38" i="59"/>
  <c r="X38" i="59"/>
  <c r="X690" i="70"/>
  <c r="Z35" i="59"/>
  <c r="X35" i="59"/>
  <c r="X662" i="70"/>
  <c r="AD662" i="70" s="1"/>
  <c r="X7" i="59"/>
  <c r="Z7" i="59"/>
  <c r="X678" i="70"/>
  <c r="AD678" i="70" s="1"/>
  <c r="Z23" i="59"/>
  <c r="X23" i="59"/>
  <c r="X683" i="70"/>
  <c r="AD683" i="70" s="1"/>
  <c r="Z28" i="59"/>
  <c r="X28" i="59"/>
  <c r="X692" i="70"/>
  <c r="AD692" i="70" s="1"/>
  <c r="X37" i="59"/>
  <c r="Z37" i="59"/>
  <c r="AD688" i="70"/>
  <c r="X660" i="70"/>
  <c r="AD660" i="70" s="1"/>
  <c r="Z5" i="59"/>
  <c r="W1" i="59"/>
  <c r="X5" i="59"/>
  <c r="X691" i="70"/>
  <c r="AD691" i="70" s="1"/>
  <c r="Z36" i="59"/>
  <c r="X36" i="59"/>
  <c r="X669" i="70"/>
  <c r="AD669" i="70" s="1"/>
  <c r="Z14" i="59"/>
  <c r="X14" i="59"/>
  <c r="X661" i="70"/>
  <c r="AD661" i="70" s="1"/>
  <c r="Z6" i="59"/>
  <c r="X6" i="59"/>
  <c r="X675" i="70"/>
  <c r="AD675" i="70" s="1"/>
  <c r="Z20" i="59"/>
  <c r="X20" i="59"/>
  <c r="X700" i="70"/>
  <c r="AD700" i="70" s="1"/>
  <c r="X45" i="59"/>
  <c r="Z45" i="59"/>
  <c r="X666" i="70"/>
  <c r="AD666" i="70" s="1"/>
  <c r="Z11" i="59"/>
  <c r="X11" i="59"/>
  <c r="X668" i="70"/>
  <c r="AD668" i="70" s="1"/>
  <c r="X13" i="59"/>
  <c r="Z13" i="59"/>
  <c r="X679" i="70"/>
  <c r="AD679" i="70" s="1"/>
  <c r="Z24" i="59"/>
  <c r="X24" i="59"/>
  <c r="X664" i="70"/>
  <c r="AD664" i="70" s="1"/>
  <c r="Z9" i="59"/>
  <c r="X9" i="59"/>
  <c r="X687" i="70"/>
  <c r="AD687" i="70" s="1"/>
  <c r="Z32" i="59"/>
  <c r="X32" i="59"/>
  <c r="X685" i="70"/>
  <c r="AD685" i="70" s="1"/>
  <c r="Z30" i="59"/>
  <c r="X30" i="59"/>
  <c r="X689" i="70"/>
  <c r="AD689" i="70" s="1"/>
  <c r="Z34" i="59"/>
  <c r="X34" i="59"/>
  <c r="K35" i="58"/>
  <c r="L636" i="70" s="1"/>
  <c r="M636" i="70"/>
  <c r="K51" i="58"/>
  <c r="L652" i="70" s="1"/>
  <c r="M652" i="70"/>
  <c r="K8" i="58"/>
  <c r="L609" i="70" s="1"/>
  <c r="M609" i="70"/>
  <c r="N11" i="58"/>
  <c r="O612" i="70" s="1"/>
  <c r="K14" i="58"/>
  <c r="L615" i="70" s="1"/>
  <c r="M615" i="70"/>
  <c r="N17" i="58"/>
  <c r="O618" i="70" s="1"/>
  <c r="K25" i="58"/>
  <c r="L626" i="70" s="1"/>
  <c r="M626" i="70"/>
  <c r="K33" i="58"/>
  <c r="L634" i="70" s="1"/>
  <c r="M634" i="70"/>
  <c r="K41" i="58"/>
  <c r="L642" i="70" s="1"/>
  <c r="M642" i="70"/>
  <c r="K49" i="58"/>
  <c r="L650" i="70" s="1"/>
  <c r="M650" i="70"/>
  <c r="K57" i="58"/>
  <c r="L658" i="70" s="1"/>
  <c r="M658" i="70"/>
  <c r="K16" i="58"/>
  <c r="L617" i="70" s="1"/>
  <c r="M617" i="70"/>
  <c r="K5" i="58"/>
  <c r="L606" i="70" s="1"/>
  <c r="M606" i="70"/>
  <c r="K22" i="58"/>
  <c r="L623" i="70" s="1"/>
  <c r="M623" i="70"/>
  <c r="K30" i="58"/>
  <c r="L631" i="70" s="1"/>
  <c r="M631" i="70"/>
  <c r="K38" i="58"/>
  <c r="L639" i="70" s="1"/>
  <c r="M639" i="70"/>
  <c r="K46" i="58"/>
  <c r="L647" i="70" s="1"/>
  <c r="M647" i="70"/>
  <c r="K54" i="58"/>
  <c r="L655" i="70" s="1"/>
  <c r="M655" i="70"/>
  <c r="K19" i="58"/>
  <c r="L620" i="70" s="1"/>
  <c r="M620" i="70"/>
  <c r="K27" i="58"/>
  <c r="L628" i="70" s="1"/>
  <c r="M628" i="70"/>
  <c r="K43" i="58"/>
  <c r="L644" i="70" s="1"/>
  <c r="M644" i="70"/>
  <c r="K7" i="58"/>
  <c r="L608" i="70" s="1"/>
  <c r="M608" i="70"/>
  <c r="K13" i="58"/>
  <c r="L614" i="70" s="1"/>
  <c r="M614" i="70"/>
  <c r="K24" i="58"/>
  <c r="L625" i="70" s="1"/>
  <c r="M625" i="70"/>
  <c r="K32" i="58"/>
  <c r="L633" i="70" s="1"/>
  <c r="M633" i="70"/>
  <c r="K40" i="58"/>
  <c r="L641" i="70" s="1"/>
  <c r="M641" i="70"/>
  <c r="K48" i="58"/>
  <c r="L649" i="70" s="1"/>
  <c r="M649" i="70"/>
  <c r="K56" i="58"/>
  <c r="L657" i="70" s="1"/>
  <c r="M657" i="70"/>
  <c r="K21" i="58"/>
  <c r="L622" i="70" s="1"/>
  <c r="M622" i="70"/>
  <c r="K29" i="58"/>
  <c r="L630" i="70" s="1"/>
  <c r="M630" i="70"/>
  <c r="K37" i="58"/>
  <c r="L638" i="70" s="1"/>
  <c r="M638" i="70"/>
  <c r="K45" i="58"/>
  <c r="L646" i="70" s="1"/>
  <c r="M646" i="70"/>
  <c r="K53" i="58"/>
  <c r="L654" i="70" s="1"/>
  <c r="M654" i="70"/>
  <c r="K9" i="58"/>
  <c r="L610" i="70" s="1"/>
  <c r="M610" i="70"/>
  <c r="K12" i="58"/>
  <c r="L613" i="70" s="1"/>
  <c r="M613" i="70"/>
  <c r="K15" i="58"/>
  <c r="L616" i="70" s="1"/>
  <c r="M616" i="70"/>
  <c r="K18" i="58"/>
  <c r="L619" i="70" s="1"/>
  <c r="M619" i="70"/>
  <c r="K26" i="58"/>
  <c r="L627" i="70" s="1"/>
  <c r="M627" i="70"/>
  <c r="K34" i="58"/>
  <c r="L635" i="70" s="1"/>
  <c r="M635" i="70"/>
  <c r="K42" i="58"/>
  <c r="L643" i="70" s="1"/>
  <c r="M643" i="70"/>
  <c r="K50" i="58"/>
  <c r="L651" i="70" s="1"/>
  <c r="M651" i="70"/>
  <c r="K58" i="58"/>
  <c r="L659" i="70" s="1"/>
  <c r="M659" i="70"/>
  <c r="K6" i="58"/>
  <c r="L607" i="70" s="1"/>
  <c r="M607" i="70"/>
  <c r="K23" i="58"/>
  <c r="L624" i="70" s="1"/>
  <c r="M624" i="70"/>
  <c r="K31" i="58"/>
  <c r="L632" i="70" s="1"/>
  <c r="M632" i="70"/>
  <c r="K39" i="58"/>
  <c r="L640" i="70" s="1"/>
  <c r="M640" i="70"/>
  <c r="K47" i="58"/>
  <c r="L648" i="70" s="1"/>
  <c r="M648" i="70"/>
  <c r="K55" i="58"/>
  <c r="L656" i="70" s="1"/>
  <c r="M656" i="70"/>
  <c r="K10" i="58"/>
  <c r="L611" i="70" s="1"/>
  <c r="M611" i="70"/>
  <c r="R1" i="58"/>
  <c r="S610" i="70"/>
  <c r="K11" i="58"/>
  <c r="L612" i="70" s="1"/>
  <c r="M612" i="70"/>
  <c r="K17" i="58"/>
  <c r="L618" i="70" s="1"/>
  <c r="M618" i="70"/>
  <c r="K20" i="58"/>
  <c r="L621" i="70" s="1"/>
  <c r="M621" i="70"/>
  <c r="K28" i="58"/>
  <c r="L629" i="70" s="1"/>
  <c r="M629" i="70"/>
  <c r="K36" i="58"/>
  <c r="L637" i="70" s="1"/>
  <c r="M637" i="70"/>
  <c r="K44" i="58"/>
  <c r="L645" i="70" s="1"/>
  <c r="M645" i="70"/>
  <c r="K52" i="58"/>
  <c r="L653" i="70" s="1"/>
  <c r="M653" i="70"/>
  <c r="S1" i="58"/>
  <c r="N51" i="58"/>
  <c r="O652" i="70" s="1"/>
  <c r="N54" i="58"/>
  <c r="O655" i="70" s="1"/>
  <c r="N48" i="58"/>
  <c r="O649" i="70" s="1"/>
  <c r="N39" i="58"/>
  <c r="O640" i="70" s="1"/>
  <c r="N34" i="58"/>
  <c r="O635" i="70" s="1"/>
  <c r="N25" i="58"/>
  <c r="O626" i="70" s="1"/>
  <c r="N19" i="58"/>
  <c r="O620" i="70" s="1"/>
  <c r="N18" i="58"/>
  <c r="O619" i="70" s="1"/>
  <c r="N9" i="58"/>
  <c r="O610" i="70" s="1"/>
  <c r="N5" i="58"/>
  <c r="O606" i="70" s="1"/>
  <c r="N57" i="58"/>
  <c r="O658" i="70" s="1"/>
  <c r="N44" i="58"/>
  <c r="O645" i="70" s="1"/>
  <c r="N35" i="58"/>
  <c r="O636" i="70" s="1"/>
  <c r="N30" i="58"/>
  <c r="O631" i="70" s="1"/>
  <c r="N21" i="58"/>
  <c r="O622" i="70" s="1"/>
  <c r="N20" i="58"/>
  <c r="O621" i="70" s="1"/>
  <c r="N16" i="58"/>
  <c r="O617" i="70" s="1"/>
  <c r="N52" i="58"/>
  <c r="O653" i="70" s="1"/>
  <c r="N49" i="58"/>
  <c r="O650" i="70" s="1"/>
  <c r="N55" i="58"/>
  <c r="O656" i="70" s="1"/>
  <c r="N45" i="58"/>
  <c r="O646" i="70" s="1"/>
  <c r="N36" i="58"/>
  <c r="O637" i="70" s="1"/>
  <c r="N27" i="58"/>
  <c r="O628" i="70" s="1"/>
  <c r="N22" i="58"/>
  <c r="O623" i="70" s="1"/>
  <c r="N15" i="58"/>
  <c r="O616" i="70" s="1"/>
  <c r="N58" i="58"/>
  <c r="O659" i="70" s="1"/>
  <c r="N50" i="58"/>
  <c r="O651" i="70" s="1"/>
  <c r="N41" i="58"/>
  <c r="O642" i="70" s="1"/>
  <c r="N32" i="58"/>
  <c r="O633" i="70" s="1"/>
  <c r="N23" i="58"/>
  <c r="O624" i="70" s="1"/>
  <c r="N53" i="58"/>
  <c r="O654" i="70" s="1"/>
  <c r="N46" i="58"/>
  <c r="O647" i="70" s="1"/>
  <c r="N37" i="58"/>
  <c r="O638" i="70" s="1"/>
  <c r="N28" i="58"/>
  <c r="O629" i="70" s="1"/>
  <c r="N14" i="58"/>
  <c r="O615" i="70" s="1"/>
  <c r="N43" i="58"/>
  <c r="O644" i="70" s="1"/>
  <c r="N12" i="58"/>
  <c r="O613" i="70" s="1"/>
  <c r="N7" i="58"/>
  <c r="O608" i="70" s="1"/>
  <c r="N24" i="58"/>
  <c r="O625" i="70" s="1"/>
  <c r="N38" i="58"/>
  <c r="O639" i="70" s="1"/>
  <c r="N8" i="58"/>
  <c r="O609" i="70" s="1"/>
  <c r="N10" i="58"/>
  <c r="O611" i="70" s="1"/>
  <c r="N29" i="58"/>
  <c r="O630" i="70" s="1"/>
  <c r="N42" i="58"/>
  <c r="O643" i="70" s="1"/>
  <c r="N31" i="58"/>
  <c r="O632" i="70" s="1"/>
  <c r="N47" i="58"/>
  <c r="O648" i="70" s="1"/>
  <c r="N56" i="58"/>
  <c r="O657" i="70" s="1"/>
  <c r="L1" i="58"/>
  <c r="N33" i="58"/>
  <c r="O634" i="70" s="1"/>
  <c r="Q1" i="58"/>
  <c r="J1" i="58"/>
  <c r="N6" i="58"/>
  <c r="O607" i="70" s="1"/>
  <c r="N13" i="58"/>
  <c r="O614" i="70" s="1"/>
  <c r="N26" i="58"/>
  <c r="O627" i="70" s="1"/>
  <c r="AA9" i="59" l="1"/>
  <c r="AB664" i="70" s="1"/>
  <c r="AA664" i="70"/>
  <c r="Y666" i="70"/>
  <c r="Y11" i="59"/>
  <c r="Z666" i="70" s="1"/>
  <c r="AB11" i="59"/>
  <c r="AC666" i="70" s="1"/>
  <c r="AA14" i="59"/>
  <c r="AB669" i="70" s="1"/>
  <c r="AA669" i="70"/>
  <c r="Y683" i="70"/>
  <c r="AB28" i="59"/>
  <c r="AC683" i="70" s="1"/>
  <c r="Y28" i="59"/>
  <c r="Z683" i="70" s="1"/>
  <c r="AA16" i="59"/>
  <c r="AB671" i="70" s="1"/>
  <c r="AA671" i="70"/>
  <c r="Y699" i="70"/>
  <c r="Y44" i="59"/>
  <c r="Z699" i="70" s="1"/>
  <c r="AB44" i="59"/>
  <c r="AC699" i="70" s="1"/>
  <c r="AA663" i="70"/>
  <c r="AA8" i="59"/>
  <c r="AB663" i="70" s="1"/>
  <c r="Y698" i="70"/>
  <c r="AB43" i="59"/>
  <c r="AC698" i="70" s="1"/>
  <c r="Y43" i="59"/>
  <c r="Z698" i="70" s="1"/>
  <c r="AA686" i="70"/>
  <c r="AA31" i="59"/>
  <c r="AB686" i="70" s="1"/>
  <c r="AA11" i="59"/>
  <c r="AB666" i="70" s="1"/>
  <c r="AA666" i="70"/>
  <c r="Y675" i="70"/>
  <c r="AB20" i="59"/>
  <c r="AC675" i="70" s="1"/>
  <c r="Y20" i="59"/>
  <c r="Z675" i="70" s="1"/>
  <c r="AA692" i="70"/>
  <c r="AA37" i="59"/>
  <c r="AB692" i="70" s="1"/>
  <c r="AA28" i="59"/>
  <c r="AB683" i="70" s="1"/>
  <c r="AA683" i="70"/>
  <c r="Y690" i="70"/>
  <c r="AB35" i="59"/>
  <c r="AC690" i="70" s="1"/>
  <c r="Y35" i="59"/>
  <c r="Z690" i="70" s="1"/>
  <c r="Y702" i="70"/>
  <c r="Y47" i="59"/>
  <c r="Z702" i="70" s="1"/>
  <c r="AB47" i="59"/>
  <c r="AC702" i="70" s="1"/>
  <c r="AA44" i="59"/>
  <c r="AB699" i="70" s="1"/>
  <c r="AA699" i="70"/>
  <c r="Y676" i="70"/>
  <c r="AB21" i="59"/>
  <c r="AC676" i="70" s="1"/>
  <c r="Y21" i="59"/>
  <c r="Z676" i="70" s="1"/>
  <c r="AA698" i="70"/>
  <c r="AA43" i="59"/>
  <c r="AB698" i="70" s="1"/>
  <c r="AA41" i="59"/>
  <c r="AB696" i="70" s="1"/>
  <c r="AA696" i="70"/>
  <c r="Y686" i="70"/>
  <c r="AB31" i="59"/>
  <c r="AC686" i="70" s="1"/>
  <c r="Y31" i="59"/>
  <c r="Z686" i="70" s="1"/>
  <c r="AA29" i="59"/>
  <c r="AB684" i="70" s="1"/>
  <c r="AA684" i="70"/>
  <c r="AA33" i="59"/>
  <c r="AB688" i="70" s="1"/>
  <c r="AA688" i="70"/>
  <c r="Y692" i="70"/>
  <c r="Y37" i="59"/>
  <c r="Z692" i="70" s="1"/>
  <c r="AB37" i="59"/>
  <c r="AC692" i="70" s="1"/>
  <c r="AA35" i="59"/>
  <c r="AB690" i="70" s="1"/>
  <c r="AA690" i="70"/>
  <c r="AA47" i="59"/>
  <c r="AB702" i="70" s="1"/>
  <c r="AA702" i="70"/>
  <c r="AA17" i="59"/>
  <c r="AB672" i="70" s="1"/>
  <c r="AA672" i="70"/>
  <c r="AA21" i="59"/>
  <c r="AB676" i="70" s="1"/>
  <c r="AA676" i="70"/>
  <c r="Y670" i="70"/>
  <c r="Y15" i="59"/>
  <c r="Z670" i="70" s="1"/>
  <c r="AB15" i="59"/>
  <c r="AC670" i="70" s="1"/>
  <c r="Y696" i="70"/>
  <c r="AB41" i="59"/>
  <c r="AC696" i="70" s="1"/>
  <c r="Y41" i="59"/>
  <c r="Z696" i="70" s="1"/>
  <c r="AA667" i="70"/>
  <c r="AA12" i="59"/>
  <c r="AB667" i="70" s="1"/>
  <c r="Y684" i="70"/>
  <c r="AB29" i="59"/>
  <c r="AC684" i="70" s="1"/>
  <c r="Y29" i="59"/>
  <c r="Z684" i="70" s="1"/>
  <c r="Y677" i="70"/>
  <c r="AB22" i="59"/>
  <c r="AC677" i="70" s="1"/>
  <c r="Y22" i="59"/>
  <c r="Z677" i="70" s="1"/>
  <c r="Y688" i="70"/>
  <c r="Y33" i="59"/>
  <c r="Z688" i="70" s="1"/>
  <c r="AB33" i="59"/>
  <c r="AC688" i="70" s="1"/>
  <c r="Y691" i="70"/>
  <c r="AB36" i="59"/>
  <c r="AC691" i="70" s="1"/>
  <c r="Y36" i="59"/>
  <c r="Z691" i="70" s="1"/>
  <c r="Y689" i="70"/>
  <c r="AB34" i="59"/>
  <c r="AC689" i="70" s="1"/>
  <c r="Y34" i="59"/>
  <c r="Z689" i="70" s="1"/>
  <c r="AA36" i="59"/>
  <c r="AB691" i="70" s="1"/>
  <c r="AA691" i="70"/>
  <c r="Y678" i="70"/>
  <c r="AB23" i="59"/>
  <c r="AC678" i="70" s="1"/>
  <c r="Y23" i="59"/>
  <c r="Z678" i="70" s="1"/>
  <c r="Y697" i="70"/>
  <c r="AB42" i="59"/>
  <c r="AC697" i="70" s="1"/>
  <c r="Y42" i="59"/>
  <c r="Z697" i="70" s="1"/>
  <c r="Y672" i="70"/>
  <c r="AB17" i="59"/>
  <c r="AC672" i="70" s="1"/>
  <c r="Y17" i="59"/>
  <c r="Z672" i="70" s="1"/>
  <c r="AA15" i="59"/>
  <c r="AB670" i="70" s="1"/>
  <c r="AA670" i="70"/>
  <c r="Y665" i="70"/>
  <c r="Y10" i="59"/>
  <c r="Z665" i="70" s="1"/>
  <c r="AB10" i="59"/>
  <c r="AC665" i="70" s="1"/>
  <c r="Y667" i="70"/>
  <c r="Y12" i="59"/>
  <c r="Z667" i="70" s="1"/>
  <c r="AB12" i="59"/>
  <c r="AC667" i="70" s="1"/>
  <c r="Y703" i="70"/>
  <c r="AB48" i="59"/>
  <c r="AC703" i="70" s="1"/>
  <c r="Y48" i="59"/>
  <c r="Z703" i="70" s="1"/>
  <c r="AA22" i="59"/>
  <c r="AB677" i="70" s="1"/>
  <c r="AA677" i="70"/>
  <c r="AA20" i="59"/>
  <c r="AB675" i="70" s="1"/>
  <c r="AA675" i="70"/>
  <c r="AA24" i="59"/>
  <c r="AB679" i="70" s="1"/>
  <c r="AA679" i="70"/>
  <c r="AA34" i="59"/>
  <c r="AB689" i="70" s="1"/>
  <c r="AA689" i="70"/>
  <c r="Y687" i="70"/>
  <c r="AB32" i="59"/>
  <c r="AC687" i="70" s="1"/>
  <c r="Y32" i="59"/>
  <c r="Z687" i="70" s="1"/>
  <c r="Y700" i="70"/>
  <c r="AB45" i="59"/>
  <c r="AC700" i="70" s="1"/>
  <c r="Y45" i="59"/>
  <c r="Z700" i="70" s="1"/>
  <c r="Y661" i="70"/>
  <c r="AB6" i="59"/>
  <c r="AC661" i="70" s="1"/>
  <c r="Y6" i="59"/>
  <c r="Z661" i="70" s="1"/>
  <c r="AA23" i="59"/>
  <c r="AB678" i="70" s="1"/>
  <c r="AA678" i="70"/>
  <c r="Y681" i="70"/>
  <c r="Y26" i="59"/>
  <c r="Z681" i="70" s="1"/>
  <c r="AB26" i="59"/>
  <c r="AC681" i="70" s="1"/>
  <c r="AA42" i="59"/>
  <c r="AB697" i="70" s="1"/>
  <c r="AA697" i="70"/>
  <c r="Y682" i="70"/>
  <c r="AB27" i="59"/>
  <c r="AC682" i="70" s="1"/>
  <c r="Y27" i="59"/>
  <c r="Z682" i="70" s="1"/>
  <c r="AA10" i="59"/>
  <c r="AB665" i="70" s="1"/>
  <c r="AA665" i="70"/>
  <c r="Y673" i="70"/>
  <c r="AB18" i="59"/>
  <c r="AC673" i="70" s="1"/>
  <c r="Y18" i="59"/>
  <c r="Z673" i="70" s="1"/>
  <c r="AA48" i="59"/>
  <c r="AB703" i="70" s="1"/>
  <c r="AA703" i="70"/>
  <c r="Y679" i="70"/>
  <c r="AB24" i="59"/>
  <c r="AC679" i="70" s="1"/>
  <c r="Y24" i="59"/>
  <c r="Z679" i="70" s="1"/>
  <c r="AA32" i="59"/>
  <c r="AB687" i="70" s="1"/>
  <c r="AA687" i="70"/>
  <c r="AA13" i="59"/>
  <c r="AB668" i="70" s="1"/>
  <c r="AA668" i="70"/>
  <c r="AA661" i="70"/>
  <c r="AA6" i="59"/>
  <c r="AB661" i="70" s="1"/>
  <c r="Y660" i="70"/>
  <c r="Y5" i="59"/>
  <c r="X1" i="59"/>
  <c r="AB5" i="59"/>
  <c r="AC660" i="70" s="1"/>
  <c r="Y693" i="70"/>
  <c r="AB38" i="59"/>
  <c r="AC693" i="70" s="1"/>
  <c r="Y38" i="59"/>
  <c r="Z693" i="70" s="1"/>
  <c r="AA26" i="59"/>
  <c r="AB681" i="70" s="1"/>
  <c r="AA681" i="70"/>
  <c r="AA27" i="59"/>
  <c r="AB682" i="70" s="1"/>
  <c r="AA682" i="70"/>
  <c r="AA18" i="59"/>
  <c r="AB673" i="70" s="1"/>
  <c r="AA673" i="70"/>
  <c r="AA19" i="59"/>
  <c r="AB674" i="70" s="1"/>
  <c r="AA674" i="70"/>
  <c r="Y685" i="70"/>
  <c r="AB30" i="59"/>
  <c r="AC685" i="70" s="1"/>
  <c r="Y30" i="59"/>
  <c r="Z685" i="70" s="1"/>
  <c r="AA45" i="59"/>
  <c r="AB700" i="70" s="1"/>
  <c r="AA700" i="70"/>
  <c r="Y668" i="70"/>
  <c r="AB13" i="59"/>
  <c r="AC668" i="70" s="1"/>
  <c r="Y13" i="59"/>
  <c r="Z668" i="70" s="1"/>
  <c r="AA7" i="59"/>
  <c r="AB662" i="70" s="1"/>
  <c r="AA662" i="70"/>
  <c r="AA38" i="59"/>
  <c r="AB693" i="70" s="1"/>
  <c r="AA693" i="70"/>
  <c r="Y695" i="70"/>
  <c r="AB40" i="59"/>
  <c r="AC695" i="70" s="1"/>
  <c r="Y40" i="59"/>
  <c r="Z695" i="70" s="1"/>
  <c r="AA680" i="70"/>
  <c r="AA25" i="59"/>
  <c r="AB680" i="70" s="1"/>
  <c r="AA39" i="59"/>
  <c r="AB694" i="70" s="1"/>
  <c r="AA694" i="70"/>
  <c r="Y674" i="70"/>
  <c r="Y19" i="59"/>
  <c r="Z674" i="70" s="1"/>
  <c r="AB19" i="59"/>
  <c r="AC674" i="70" s="1"/>
  <c r="Y701" i="70"/>
  <c r="Y46" i="59"/>
  <c r="Z701" i="70" s="1"/>
  <c r="AB46" i="59"/>
  <c r="AC701" i="70" s="1"/>
  <c r="AA30" i="59"/>
  <c r="AB685" i="70" s="1"/>
  <c r="AA685" i="70"/>
  <c r="Y664" i="70"/>
  <c r="AB9" i="59"/>
  <c r="AC664" i="70" s="1"/>
  <c r="Y9" i="59"/>
  <c r="Z664" i="70" s="1"/>
  <c r="Y669" i="70"/>
  <c r="AB14" i="59"/>
  <c r="AC669" i="70" s="1"/>
  <c r="Y14" i="59"/>
  <c r="Z669" i="70" s="1"/>
  <c r="AA660" i="70"/>
  <c r="AA5" i="59"/>
  <c r="AB660" i="70" s="1"/>
  <c r="Y662" i="70"/>
  <c r="Y7" i="59"/>
  <c r="Z662" i="70" s="1"/>
  <c r="AB7" i="59"/>
  <c r="AC662" i="70" s="1"/>
  <c r="AA40" i="59"/>
  <c r="AB695" i="70" s="1"/>
  <c r="AA695" i="70"/>
  <c r="Y671" i="70"/>
  <c r="AB16" i="59"/>
  <c r="AC671" i="70" s="1"/>
  <c r="Y16" i="59"/>
  <c r="Z671" i="70" s="1"/>
  <c r="Y680" i="70"/>
  <c r="Y25" i="59"/>
  <c r="Z680" i="70" s="1"/>
  <c r="AB25" i="59"/>
  <c r="AC680" i="70" s="1"/>
  <c r="Y663" i="70"/>
  <c r="AB8" i="59"/>
  <c r="AC663" i="70" s="1"/>
  <c r="Y8" i="59"/>
  <c r="Z663" i="70" s="1"/>
  <c r="Y694" i="70"/>
  <c r="AB39" i="59"/>
  <c r="AC694" i="70" s="1"/>
  <c r="Y39" i="59"/>
  <c r="Z694" i="70" s="1"/>
  <c r="AA46" i="59"/>
  <c r="AB701" i="70" s="1"/>
  <c r="AA701" i="70"/>
  <c r="K1" i="58"/>
  <c r="O58" i="58"/>
  <c r="O54" i="58"/>
  <c r="O50" i="58"/>
  <c r="O57" i="58"/>
  <c r="O53" i="58"/>
  <c r="O49" i="58"/>
  <c r="O45" i="58"/>
  <c r="O41" i="58"/>
  <c r="O37" i="58"/>
  <c r="O33" i="58"/>
  <c r="O29" i="58"/>
  <c r="O25" i="58"/>
  <c r="O21" i="58"/>
  <c r="O17" i="58"/>
  <c r="O56" i="58"/>
  <c r="O52" i="58"/>
  <c r="O48" i="58"/>
  <c r="O44" i="58"/>
  <c r="O40" i="58"/>
  <c r="O36" i="58"/>
  <c r="O32" i="58"/>
  <c r="O28" i="58"/>
  <c r="O24" i="58"/>
  <c r="O55" i="58"/>
  <c r="O51" i="58"/>
  <c r="O47" i="58"/>
  <c r="O43" i="58"/>
  <c r="O39" i="58"/>
  <c r="O35" i="58"/>
  <c r="O31" i="58"/>
  <c r="O27" i="58"/>
  <c r="O23" i="58"/>
  <c r="O19" i="58"/>
  <c r="O30" i="58"/>
  <c r="O20" i="58"/>
  <c r="O16" i="58"/>
  <c r="O26" i="58"/>
  <c r="O12" i="58"/>
  <c r="O8" i="58"/>
  <c r="O11" i="58"/>
  <c r="O7" i="58"/>
  <c r="O46" i="58"/>
  <c r="O14" i="58"/>
  <c r="O42" i="58"/>
  <c r="O10" i="58"/>
  <c r="O6" i="58"/>
  <c r="O34" i="58"/>
  <c r="O38" i="58"/>
  <c r="O9" i="58"/>
  <c r="O13" i="58"/>
  <c r="O18" i="58"/>
  <c r="O15" i="58"/>
  <c r="O22" i="58"/>
  <c r="O5" i="58"/>
  <c r="Z660" i="70" l="1"/>
  <c r="Y1" i="59"/>
  <c r="P10" i="58"/>
  <c r="P611" i="70"/>
  <c r="P58" i="58"/>
  <c r="P659" i="70"/>
  <c r="P26" i="58"/>
  <c r="P627" i="70"/>
  <c r="P15" i="58"/>
  <c r="P616" i="70"/>
  <c r="P29" i="58"/>
  <c r="P630" i="70"/>
  <c r="P35" i="58"/>
  <c r="P636" i="70"/>
  <c r="P42" i="58"/>
  <c r="P643" i="70"/>
  <c r="P40" i="58"/>
  <c r="P641" i="70"/>
  <c r="P30" i="58"/>
  <c r="P631" i="70"/>
  <c r="P51" i="58"/>
  <c r="P652" i="70"/>
  <c r="P39" i="58"/>
  <c r="P640" i="70"/>
  <c r="P14" i="58"/>
  <c r="P615" i="70"/>
  <c r="P44" i="58"/>
  <c r="P645" i="70"/>
  <c r="P37" i="58"/>
  <c r="P638" i="70"/>
  <c r="P19" i="58"/>
  <c r="P620" i="70"/>
  <c r="P23" i="58"/>
  <c r="P624" i="70"/>
  <c r="P24" i="58"/>
  <c r="P625" i="70"/>
  <c r="P17" i="58"/>
  <c r="P618" i="70"/>
  <c r="P22" i="58"/>
  <c r="P623" i="70"/>
  <c r="P36" i="58"/>
  <c r="P637" i="70"/>
  <c r="P18" i="58"/>
  <c r="P619" i="70"/>
  <c r="P43" i="58"/>
  <c r="P644" i="70"/>
  <c r="P13" i="58"/>
  <c r="P614" i="70"/>
  <c r="P47" i="58"/>
  <c r="P648" i="70"/>
  <c r="P9" i="58"/>
  <c r="P610" i="70"/>
  <c r="P45" i="58"/>
  <c r="P646" i="70"/>
  <c r="P11" i="58"/>
  <c r="P612" i="70"/>
  <c r="P56" i="58"/>
  <c r="P657" i="70"/>
  <c r="P34" i="58"/>
  <c r="P635" i="70"/>
  <c r="P21" i="58"/>
  <c r="P622" i="70"/>
  <c r="P53" i="58"/>
  <c r="P654" i="70"/>
  <c r="P50" i="58"/>
  <c r="P651" i="70"/>
  <c r="P16" i="58"/>
  <c r="P617" i="70"/>
  <c r="P33" i="58"/>
  <c r="P634" i="70"/>
  <c r="P20" i="58"/>
  <c r="P621" i="70"/>
  <c r="P46" i="58"/>
  <c r="P647" i="70"/>
  <c r="P48" i="58"/>
  <c r="P649" i="70"/>
  <c r="P41" i="58"/>
  <c r="P642" i="70"/>
  <c r="P7" i="58"/>
  <c r="P608" i="70"/>
  <c r="P52" i="58"/>
  <c r="P653" i="70"/>
  <c r="P38" i="58"/>
  <c r="P639" i="70"/>
  <c r="P55" i="58"/>
  <c r="P656" i="70"/>
  <c r="P49" i="58"/>
  <c r="P650" i="70"/>
  <c r="P8" i="58"/>
  <c r="P609" i="70"/>
  <c r="P27" i="58"/>
  <c r="P628" i="70"/>
  <c r="P28" i="58"/>
  <c r="P629" i="70"/>
  <c r="P5" i="58"/>
  <c r="P606" i="70"/>
  <c r="P6" i="58"/>
  <c r="P607" i="70"/>
  <c r="P12" i="58"/>
  <c r="P613" i="70"/>
  <c r="P31" i="58"/>
  <c r="P632" i="70"/>
  <c r="P32" i="58"/>
  <c r="P633" i="70"/>
  <c r="P25" i="58"/>
  <c r="P626" i="70"/>
  <c r="P57" i="58"/>
  <c r="P658" i="70"/>
  <c r="P54" i="58"/>
  <c r="P655" i="70"/>
  <c r="T9" i="58" l="1"/>
  <c r="Q610" i="70"/>
  <c r="T54" i="58"/>
  <c r="Q655" i="70"/>
  <c r="T32" i="58"/>
  <c r="Q633" i="70"/>
  <c r="T6" i="58"/>
  <c r="Q607" i="70"/>
  <c r="T8" i="58"/>
  <c r="Q609" i="70"/>
  <c r="T52" i="58"/>
  <c r="Q653" i="70"/>
  <c r="T46" i="58"/>
  <c r="Q647" i="70"/>
  <c r="T16" i="58"/>
  <c r="Q617" i="70"/>
  <c r="T53" i="58"/>
  <c r="Q654" i="70"/>
  <c r="T34" i="58"/>
  <c r="Q635" i="70"/>
  <c r="T13" i="58"/>
  <c r="Q614" i="70"/>
  <c r="T37" i="58"/>
  <c r="Q638" i="70"/>
  <c r="T39" i="58"/>
  <c r="Q640" i="70"/>
  <c r="T51" i="58"/>
  <c r="Q652" i="70"/>
  <c r="T29" i="58"/>
  <c r="Q630" i="70"/>
  <c r="T26" i="58"/>
  <c r="Q627" i="70"/>
  <c r="T7" i="58"/>
  <c r="Q608" i="70"/>
  <c r="T56" i="58"/>
  <c r="Q657" i="70"/>
  <c r="T17" i="58"/>
  <c r="Q618" i="70"/>
  <c r="T19" i="58"/>
  <c r="Q620" i="70"/>
  <c r="T44" i="58"/>
  <c r="Q645" i="70"/>
  <c r="T40" i="58"/>
  <c r="Q641" i="70"/>
  <c r="T58" i="58"/>
  <c r="Q659" i="70"/>
  <c r="T57" i="58"/>
  <c r="Q658" i="70"/>
  <c r="T49" i="58"/>
  <c r="Q650" i="70"/>
  <c r="T21" i="58"/>
  <c r="Q622" i="70"/>
  <c r="T31" i="58"/>
  <c r="Q632" i="70"/>
  <c r="T55" i="58"/>
  <c r="Q656" i="70"/>
  <c r="T20" i="58"/>
  <c r="Q621" i="70"/>
  <c r="T43" i="58"/>
  <c r="Q644" i="70"/>
  <c r="T22" i="58"/>
  <c r="Q623" i="70"/>
  <c r="T24" i="58"/>
  <c r="Q625" i="70"/>
  <c r="T14" i="58"/>
  <c r="Q615" i="70"/>
  <c r="T30" i="58"/>
  <c r="Q631" i="70"/>
  <c r="T42" i="58"/>
  <c r="Q643" i="70"/>
  <c r="T36" i="58"/>
  <c r="Q637" i="70"/>
  <c r="T25" i="58"/>
  <c r="Q626" i="70"/>
  <c r="T28" i="58"/>
  <c r="Q629" i="70"/>
  <c r="T41" i="58"/>
  <c r="Q642" i="70"/>
  <c r="T11" i="58"/>
  <c r="Q612" i="70"/>
  <c r="T5" i="58"/>
  <c r="Q606" i="70"/>
  <c r="T12" i="58"/>
  <c r="Q613" i="70"/>
  <c r="T27" i="58"/>
  <c r="Q628" i="70"/>
  <c r="T38" i="58"/>
  <c r="Q639" i="70"/>
  <c r="T48" i="58"/>
  <c r="Q649" i="70"/>
  <c r="T33" i="58"/>
  <c r="Q634" i="70"/>
  <c r="T50" i="58"/>
  <c r="Q651" i="70"/>
  <c r="T45" i="58"/>
  <c r="Q646" i="70"/>
  <c r="T47" i="58"/>
  <c r="Q648" i="70"/>
  <c r="T18" i="58"/>
  <c r="Q619" i="70"/>
  <c r="T23" i="58"/>
  <c r="Q624" i="70"/>
  <c r="T35" i="58"/>
  <c r="Q636" i="70"/>
  <c r="T15" i="58"/>
  <c r="Q616" i="70"/>
  <c r="T10" i="58"/>
  <c r="Q611" i="70"/>
  <c r="S58" i="57"/>
  <c r="T605" i="70" s="1"/>
  <c r="R58" i="57"/>
  <c r="S605" i="70" s="1"/>
  <c r="Q58" i="57"/>
  <c r="R605" i="70" s="1"/>
  <c r="L58" i="57"/>
  <c r="K605" i="70"/>
  <c r="S57" i="57"/>
  <c r="T604" i="70" s="1"/>
  <c r="R57" i="57"/>
  <c r="S604" i="70" s="1"/>
  <c r="Q57" i="57"/>
  <c r="R604" i="70" s="1"/>
  <c r="L57" i="57"/>
  <c r="M604" i="70" s="1"/>
  <c r="K604" i="70"/>
  <c r="S56" i="57"/>
  <c r="T603" i="70" s="1"/>
  <c r="R56" i="57"/>
  <c r="S603" i="70" s="1"/>
  <c r="Q56" i="57"/>
  <c r="R603" i="70" s="1"/>
  <c r="L56" i="57"/>
  <c r="M603" i="70" s="1"/>
  <c r="K603" i="70"/>
  <c r="S55" i="57"/>
  <c r="T602" i="70" s="1"/>
  <c r="R55" i="57"/>
  <c r="S602" i="70" s="1"/>
  <c r="Q55" i="57"/>
  <c r="R602" i="70" s="1"/>
  <c r="L55" i="57"/>
  <c r="K602" i="70"/>
  <c r="S54" i="57"/>
  <c r="T601" i="70" s="1"/>
  <c r="R54" i="57"/>
  <c r="S601" i="70" s="1"/>
  <c r="Q54" i="57"/>
  <c r="R601" i="70" s="1"/>
  <c r="L54" i="57"/>
  <c r="K601" i="70"/>
  <c r="S53" i="57"/>
  <c r="T600" i="70" s="1"/>
  <c r="R53" i="57"/>
  <c r="S600" i="70" s="1"/>
  <c r="Q53" i="57"/>
  <c r="R600" i="70" s="1"/>
  <c r="L53" i="57"/>
  <c r="M600" i="70" s="1"/>
  <c r="K600" i="70"/>
  <c r="S52" i="57"/>
  <c r="T599" i="70" s="1"/>
  <c r="R52" i="57"/>
  <c r="S599" i="70" s="1"/>
  <c r="Q52" i="57"/>
  <c r="R599" i="70" s="1"/>
  <c r="L52" i="57"/>
  <c r="M599" i="70" s="1"/>
  <c r="K599" i="70"/>
  <c r="S51" i="57"/>
  <c r="T598" i="70" s="1"/>
  <c r="R51" i="57"/>
  <c r="S598" i="70" s="1"/>
  <c r="Q51" i="57"/>
  <c r="R598" i="70" s="1"/>
  <c r="L51" i="57"/>
  <c r="K598" i="70"/>
  <c r="S50" i="57"/>
  <c r="T597" i="70" s="1"/>
  <c r="R50" i="57"/>
  <c r="S597" i="70" s="1"/>
  <c r="Q50" i="57"/>
  <c r="R597" i="70" s="1"/>
  <c r="L50" i="57"/>
  <c r="K597" i="70"/>
  <c r="S49" i="57"/>
  <c r="T596" i="70" s="1"/>
  <c r="R49" i="57"/>
  <c r="S596" i="70" s="1"/>
  <c r="Q49" i="57"/>
  <c r="R596" i="70" s="1"/>
  <c r="L49" i="57"/>
  <c r="M596" i="70" s="1"/>
  <c r="K596" i="70"/>
  <c r="S48" i="57"/>
  <c r="T595" i="70" s="1"/>
  <c r="R48" i="57"/>
  <c r="S595" i="70" s="1"/>
  <c r="Q48" i="57"/>
  <c r="R595" i="70" s="1"/>
  <c r="L48" i="57"/>
  <c r="K595" i="70"/>
  <c r="S47" i="57"/>
  <c r="T594" i="70" s="1"/>
  <c r="R47" i="57"/>
  <c r="S594" i="70" s="1"/>
  <c r="Q47" i="57"/>
  <c r="R594" i="70" s="1"/>
  <c r="L47" i="57"/>
  <c r="K594" i="70"/>
  <c r="S46" i="57"/>
  <c r="T593" i="70" s="1"/>
  <c r="R46" i="57"/>
  <c r="S593" i="70" s="1"/>
  <c r="Q46" i="57"/>
  <c r="R593" i="70" s="1"/>
  <c r="L46" i="57"/>
  <c r="K593" i="70"/>
  <c r="S45" i="57"/>
  <c r="T592" i="70" s="1"/>
  <c r="R45" i="57"/>
  <c r="S592" i="70" s="1"/>
  <c r="Q45" i="57"/>
  <c r="R592" i="70" s="1"/>
  <c r="L45" i="57"/>
  <c r="K592" i="70"/>
  <c r="S44" i="57"/>
  <c r="T591" i="70" s="1"/>
  <c r="R44" i="57"/>
  <c r="S591" i="70" s="1"/>
  <c r="Q44" i="57"/>
  <c r="R591" i="70" s="1"/>
  <c r="L44" i="57"/>
  <c r="M591" i="70" s="1"/>
  <c r="K591" i="70"/>
  <c r="S43" i="57"/>
  <c r="T590" i="70" s="1"/>
  <c r="R43" i="57"/>
  <c r="S590" i="70" s="1"/>
  <c r="Q43" i="57"/>
  <c r="R590" i="70" s="1"/>
  <c r="L43" i="57"/>
  <c r="M590" i="70" s="1"/>
  <c r="K590" i="70"/>
  <c r="S42" i="57"/>
  <c r="T589" i="70" s="1"/>
  <c r="R42" i="57"/>
  <c r="S589" i="70" s="1"/>
  <c r="Q42" i="57"/>
  <c r="R589" i="70" s="1"/>
  <c r="L42" i="57"/>
  <c r="M589" i="70" s="1"/>
  <c r="K589" i="70"/>
  <c r="S41" i="57"/>
  <c r="T588" i="70" s="1"/>
  <c r="R41" i="57"/>
  <c r="S588" i="70" s="1"/>
  <c r="Q41" i="57"/>
  <c r="R588" i="70" s="1"/>
  <c r="L41" i="57"/>
  <c r="K588" i="70"/>
  <c r="S40" i="57"/>
  <c r="T587" i="70" s="1"/>
  <c r="R40" i="57"/>
  <c r="S587" i="70" s="1"/>
  <c r="Q40" i="57"/>
  <c r="R587" i="70" s="1"/>
  <c r="L40" i="57"/>
  <c r="K587" i="70"/>
  <c r="S39" i="57"/>
  <c r="T586" i="70" s="1"/>
  <c r="R39" i="57"/>
  <c r="S586" i="70" s="1"/>
  <c r="Q39" i="57"/>
  <c r="R586" i="70" s="1"/>
  <c r="L39" i="57"/>
  <c r="M586" i="70" s="1"/>
  <c r="K586" i="70"/>
  <c r="S38" i="57"/>
  <c r="T585" i="70" s="1"/>
  <c r="R38" i="57"/>
  <c r="S585" i="70" s="1"/>
  <c r="Q38" i="57"/>
  <c r="R585" i="70" s="1"/>
  <c r="L38" i="57"/>
  <c r="K585" i="70"/>
  <c r="S37" i="57"/>
  <c r="T584" i="70" s="1"/>
  <c r="R37" i="57"/>
  <c r="S584" i="70" s="1"/>
  <c r="Q37" i="57"/>
  <c r="R584" i="70" s="1"/>
  <c r="L37" i="57"/>
  <c r="K584" i="70"/>
  <c r="S36" i="57"/>
  <c r="T583" i="70" s="1"/>
  <c r="R36" i="57"/>
  <c r="S583" i="70" s="1"/>
  <c r="Q36" i="57"/>
  <c r="R583" i="70" s="1"/>
  <c r="L36" i="57"/>
  <c r="K583" i="70"/>
  <c r="S35" i="57"/>
  <c r="T582" i="70" s="1"/>
  <c r="R35" i="57"/>
  <c r="S582" i="70" s="1"/>
  <c r="Q35" i="57"/>
  <c r="R582" i="70" s="1"/>
  <c r="L35" i="57"/>
  <c r="K582" i="70"/>
  <c r="S34" i="57"/>
  <c r="T581" i="70" s="1"/>
  <c r="R34" i="57"/>
  <c r="S581" i="70" s="1"/>
  <c r="Q34" i="57"/>
  <c r="R581" i="70" s="1"/>
  <c r="L34" i="57"/>
  <c r="K581" i="70"/>
  <c r="S33" i="57"/>
  <c r="T580" i="70" s="1"/>
  <c r="R33" i="57"/>
  <c r="S580" i="70" s="1"/>
  <c r="Q33" i="57"/>
  <c r="R580" i="70" s="1"/>
  <c r="L33" i="57"/>
  <c r="K580" i="70"/>
  <c r="S32" i="57"/>
  <c r="T579" i="70" s="1"/>
  <c r="R32" i="57"/>
  <c r="S579" i="70" s="1"/>
  <c r="Q32" i="57"/>
  <c r="R579" i="70" s="1"/>
  <c r="L32" i="57"/>
  <c r="M579" i="70" s="1"/>
  <c r="K579" i="70"/>
  <c r="S31" i="57"/>
  <c r="T578" i="70" s="1"/>
  <c r="R31" i="57"/>
  <c r="S578" i="70" s="1"/>
  <c r="Q31" i="57"/>
  <c r="R578" i="70" s="1"/>
  <c r="L31" i="57"/>
  <c r="M578" i="70" s="1"/>
  <c r="K578" i="70"/>
  <c r="S30" i="57"/>
  <c r="T577" i="70" s="1"/>
  <c r="R30" i="57"/>
  <c r="S577" i="70" s="1"/>
  <c r="Q30" i="57"/>
  <c r="R577" i="70" s="1"/>
  <c r="L30" i="57"/>
  <c r="K577" i="70"/>
  <c r="S29" i="57"/>
  <c r="T576" i="70" s="1"/>
  <c r="R29" i="57"/>
  <c r="S576" i="70" s="1"/>
  <c r="Q29" i="57"/>
  <c r="R576" i="70" s="1"/>
  <c r="L29" i="57"/>
  <c r="K576" i="70"/>
  <c r="S28" i="57"/>
  <c r="T575" i="70" s="1"/>
  <c r="R28" i="57"/>
  <c r="S575" i="70" s="1"/>
  <c r="Q28" i="57"/>
  <c r="R575" i="70" s="1"/>
  <c r="L28" i="57"/>
  <c r="M575" i="70" s="1"/>
  <c r="K575" i="70"/>
  <c r="S27" i="57"/>
  <c r="T574" i="70" s="1"/>
  <c r="R27" i="57"/>
  <c r="S574" i="70" s="1"/>
  <c r="Q27" i="57"/>
  <c r="R574" i="70" s="1"/>
  <c r="L27" i="57"/>
  <c r="M574" i="70" s="1"/>
  <c r="K27" i="57"/>
  <c r="L574" i="70" s="1"/>
  <c r="K574" i="70"/>
  <c r="S26" i="57"/>
  <c r="T573" i="70" s="1"/>
  <c r="R26" i="57"/>
  <c r="S573" i="70" s="1"/>
  <c r="Q26" i="57"/>
  <c r="R573" i="70" s="1"/>
  <c r="L26" i="57"/>
  <c r="K573" i="70"/>
  <c r="S25" i="57"/>
  <c r="T572" i="70" s="1"/>
  <c r="R25" i="57"/>
  <c r="S572" i="70" s="1"/>
  <c r="Q25" i="57"/>
  <c r="R572" i="70" s="1"/>
  <c r="L25" i="57"/>
  <c r="K572" i="70"/>
  <c r="S24" i="57"/>
  <c r="T571" i="70" s="1"/>
  <c r="R24" i="57"/>
  <c r="S571" i="70" s="1"/>
  <c r="Q24" i="57"/>
  <c r="R571" i="70" s="1"/>
  <c r="L24" i="57"/>
  <c r="M571" i="70" s="1"/>
  <c r="K24" i="57"/>
  <c r="L571" i="70" s="1"/>
  <c r="K571" i="70"/>
  <c r="S23" i="57"/>
  <c r="T570" i="70" s="1"/>
  <c r="R23" i="57"/>
  <c r="S570" i="70" s="1"/>
  <c r="Q23" i="57"/>
  <c r="R570" i="70" s="1"/>
  <c r="L23" i="57"/>
  <c r="M570" i="70" s="1"/>
  <c r="K570" i="70"/>
  <c r="S22" i="57"/>
  <c r="T569" i="70" s="1"/>
  <c r="R22" i="57"/>
  <c r="S569" i="70" s="1"/>
  <c r="Q22" i="57"/>
  <c r="R569" i="70" s="1"/>
  <c r="L22" i="57"/>
  <c r="K569" i="70"/>
  <c r="S21" i="57"/>
  <c r="T568" i="70" s="1"/>
  <c r="R21" i="57"/>
  <c r="S568" i="70" s="1"/>
  <c r="Q21" i="57"/>
  <c r="R568" i="70" s="1"/>
  <c r="L21" i="57"/>
  <c r="K568" i="70"/>
  <c r="S20" i="57"/>
  <c r="T567" i="70" s="1"/>
  <c r="R20" i="57"/>
  <c r="S567" i="70" s="1"/>
  <c r="Q20" i="57"/>
  <c r="R567" i="70" s="1"/>
  <c r="L20" i="57"/>
  <c r="M567" i="70" s="1"/>
  <c r="K20" i="57"/>
  <c r="L567" i="70" s="1"/>
  <c r="K567" i="70"/>
  <c r="S19" i="57"/>
  <c r="T566" i="70" s="1"/>
  <c r="R19" i="57"/>
  <c r="S566" i="70" s="1"/>
  <c r="Q19" i="57"/>
  <c r="R566" i="70" s="1"/>
  <c r="L19" i="57"/>
  <c r="M566" i="70" s="1"/>
  <c r="K566" i="70"/>
  <c r="S18" i="57"/>
  <c r="T565" i="70" s="1"/>
  <c r="R18" i="57"/>
  <c r="S565" i="70" s="1"/>
  <c r="Q18" i="57"/>
  <c r="R565" i="70" s="1"/>
  <c r="L18" i="57"/>
  <c r="K565" i="70"/>
  <c r="S17" i="57"/>
  <c r="T564" i="70" s="1"/>
  <c r="R17" i="57"/>
  <c r="S564" i="70" s="1"/>
  <c r="Q17" i="57"/>
  <c r="R564" i="70" s="1"/>
  <c r="L17" i="57"/>
  <c r="K564" i="70"/>
  <c r="S16" i="57"/>
  <c r="T563" i="70" s="1"/>
  <c r="R16" i="57"/>
  <c r="S563" i="70" s="1"/>
  <c r="Q16" i="57"/>
  <c r="R563" i="70" s="1"/>
  <c r="L16" i="57"/>
  <c r="K563" i="70"/>
  <c r="S15" i="57"/>
  <c r="T562" i="70" s="1"/>
  <c r="R15" i="57"/>
  <c r="S562" i="70" s="1"/>
  <c r="Q15" i="57"/>
  <c r="R562" i="70" s="1"/>
  <c r="L15" i="57"/>
  <c r="K562" i="70"/>
  <c r="S14" i="57"/>
  <c r="T561" i="70" s="1"/>
  <c r="R14" i="57"/>
  <c r="S561" i="70" s="1"/>
  <c r="Q14" i="57"/>
  <c r="R561" i="70" s="1"/>
  <c r="L14" i="57"/>
  <c r="K561" i="70"/>
  <c r="S13" i="57"/>
  <c r="T560" i="70" s="1"/>
  <c r="R13" i="57"/>
  <c r="S560" i="70" s="1"/>
  <c r="Q13" i="57"/>
  <c r="R560" i="70" s="1"/>
  <c r="L13" i="57"/>
  <c r="M560" i="70" s="1"/>
  <c r="K13" i="57"/>
  <c r="L560" i="70" s="1"/>
  <c r="K560" i="70"/>
  <c r="AG12" i="57"/>
  <c r="S12" i="57"/>
  <c r="T559" i="70" s="1"/>
  <c r="R12" i="57"/>
  <c r="S559" i="70" s="1"/>
  <c r="Q12" i="57"/>
  <c r="R559" i="70" s="1"/>
  <c r="L12" i="57"/>
  <c r="K559" i="70"/>
  <c r="S11" i="57"/>
  <c r="T558" i="70" s="1"/>
  <c r="R11" i="57"/>
  <c r="S558" i="70" s="1"/>
  <c r="Q11" i="57"/>
  <c r="R558" i="70" s="1"/>
  <c r="L11" i="57"/>
  <c r="K558" i="70"/>
  <c r="S10" i="57"/>
  <c r="T557" i="70" s="1"/>
  <c r="R10" i="57"/>
  <c r="S557" i="70" s="1"/>
  <c r="Q10" i="57"/>
  <c r="R557" i="70" s="1"/>
  <c r="L10" i="57"/>
  <c r="K557" i="70"/>
  <c r="S9" i="57"/>
  <c r="T556" i="70" s="1"/>
  <c r="R9" i="57"/>
  <c r="S556" i="70" s="1"/>
  <c r="Q9" i="57"/>
  <c r="R556" i="70" s="1"/>
  <c r="L9" i="57"/>
  <c r="K556" i="70"/>
  <c r="S8" i="57"/>
  <c r="T555" i="70" s="1"/>
  <c r="R8" i="57"/>
  <c r="S555" i="70" s="1"/>
  <c r="Q8" i="57"/>
  <c r="R555" i="70" s="1"/>
  <c r="L8" i="57"/>
  <c r="M555" i="70" s="1"/>
  <c r="K555" i="70"/>
  <c r="S7" i="57"/>
  <c r="T554" i="70" s="1"/>
  <c r="R7" i="57"/>
  <c r="S554" i="70" s="1"/>
  <c r="Q7" i="57"/>
  <c r="R554" i="70" s="1"/>
  <c r="L7" i="57"/>
  <c r="K554" i="70"/>
  <c r="S6" i="57"/>
  <c r="T553" i="70" s="1"/>
  <c r="R6" i="57"/>
  <c r="S553" i="70" s="1"/>
  <c r="Q6" i="57"/>
  <c r="R553" i="70" s="1"/>
  <c r="L6" i="57"/>
  <c r="M553" i="70" s="1"/>
  <c r="K553" i="70"/>
  <c r="S5" i="57"/>
  <c r="T552" i="70" s="1"/>
  <c r="R5" i="57"/>
  <c r="S552" i="70" s="1"/>
  <c r="Q5" i="57"/>
  <c r="R552" i="70" s="1"/>
  <c r="K5" i="57"/>
  <c r="L552" i="70" s="1"/>
  <c r="K552" i="70"/>
  <c r="U1" i="57"/>
  <c r="M1" i="57"/>
  <c r="I1" i="57"/>
  <c r="H1" i="57"/>
  <c r="G1" i="57"/>
  <c r="F1" i="57"/>
  <c r="K23" i="57" l="1"/>
  <c r="L570" i="70" s="1"/>
  <c r="K39" i="57"/>
  <c r="L586" i="70" s="1"/>
  <c r="K42" i="57"/>
  <c r="L589" i="70" s="1"/>
  <c r="V10" i="58"/>
  <c r="U611" i="70"/>
  <c r="V38" i="58"/>
  <c r="U639" i="70"/>
  <c r="V28" i="58"/>
  <c r="U629" i="70"/>
  <c r="V22" i="58"/>
  <c r="U623" i="70"/>
  <c r="V21" i="58"/>
  <c r="U622" i="70"/>
  <c r="V56" i="58"/>
  <c r="U657" i="70"/>
  <c r="V46" i="58"/>
  <c r="U647" i="70"/>
  <c r="V32" i="58"/>
  <c r="U633" i="70"/>
  <c r="V15" i="58"/>
  <c r="U616" i="70"/>
  <c r="V18" i="58"/>
  <c r="U619" i="70"/>
  <c r="V50" i="58"/>
  <c r="U651" i="70"/>
  <c r="V27" i="58"/>
  <c r="U628" i="70"/>
  <c r="U606" i="70"/>
  <c r="V5" i="58"/>
  <c r="T1" i="58"/>
  <c r="V25" i="58"/>
  <c r="U626" i="70"/>
  <c r="V14" i="58"/>
  <c r="U615" i="70"/>
  <c r="V43" i="58"/>
  <c r="U644" i="70"/>
  <c r="V20" i="58"/>
  <c r="U621" i="70"/>
  <c r="V49" i="58"/>
  <c r="U650" i="70"/>
  <c r="V58" i="58"/>
  <c r="U659" i="70"/>
  <c r="V44" i="58"/>
  <c r="U645" i="70"/>
  <c r="V7" i="58"/>
  <c r="U608" i="70"/>
  <c r="V51" i="58"/>
  <c r="U652" i="70"/>
  <c r="V34" i="58"/>
  <c r="U635" i="70"/>
  <c r="V52" i="58"/>
  <c r="U653" i="70"/>
  <c r="V54" i="58"/>
  <c r="U655" i="70"/>
  <c r="V35" i="58"/>
  <c r="U636" i="70"/>
  <c r="V47" i="58"/>
  <c r="U648" i="70"/>
  <c r="V33" i="58"/>
  <c r="U634" i="70"/>
  <c r="V12" i="58"/>
  <c r="U613" i="70"/>
  <c r="V11" i="58"/>
  <c r="U612" i="70"/>
  <c r="V36" i="58"/>
  <c r="U637" i="70"/>
  <c r="V42" i="58"/>
  <c r="U643" i="70"/>
  <c r="V55" i="58"/>
  <c r="U656" i="70"/>
  <c r="V57" i="58"/>
  <c r="U658" i="70"/>
  <c r="V19" i="58"/>
  <c r="U620" i="70"/>
  <c r="V26" i="58"/>
  <c r="U627" i="70"/>
  <c r="V39" i="58"/>
  <c r="U640" i="70"/>
  <c r="V53" i="58"/>
  <c r="U654" i="70"/>
  <c r="V8" i="58"/>
  <c r="U609" i="70"/>
  <c r="V9" i="58"/>
  <c r="U610" i="70"/>
  <c r="V23" i="58"/>
  <c r="U624" i="70"/>
  <c r="V45" i="58"/>
  <c r="U646" i="70"/>
  <c r="V48" i="58"/>
  <c r="U649" i="70"/>
  <c r="V41" i="58"/>
  <c r="U642" i="70"/>
  <c r="V30" i="58"/>
  <c r="U631" i="70"/>
  <c r="V24" i="58"/>
  <c r="U625" i="70"/>
  <c r="V31" i="58"/>
  <c r="U632" i="70"/>
  <c r="V40" i="58"/>
  <c r="U641" i="70"/>
  <c r="V17" i="58"/>
  <c r="U618" i="70"/>
  <c r="V29" i="58"/>
  <c r="U630" i="70"/>
  <c r="V37" i="58"/>
  <c r="U638" i="70"/>
  <c r="V13" i="58"/>
  <c r="U614" i="70"/>
  <c r="V16" i="58"/>
  <c r="U617" i="70"/>
  <c r="V6" i="58"/>
  <c r="U607" i="70"/>
  <c r="K25" i="57"/>
  <c r="L572" i="70" s="1"/>
  <c r="M572" i="70"/>
  <c r="K28" i="57"/>
  <c r="L575" i="70" s="1"/>
  <c r="K31" i="57"/>
  <c r="L578" i="70" s="1"/>
  <c r="K37" i="57"/>
  <c r="L584" i="70" s="1"/>
  <c r="M584" i="70"/>
  <c r="K40" i="57"/>
  <c r="L587" i="70" s="1"/>
  <c r="M587" i="70"/>
  <c r="K43" i="57"/>
  <c r="L590" i="70" s="1"/>
  <c r="K49" i="57"/>
  <c r="L596" i="70" s="1"/>
  <c r="K52" i="57"/>
  <c r="L599" i="70" s="1"/>
  <c r="K16" i="57"/>
  <c r="L563" i="70" s="1"/>
  <c r="M563" i="70"/>
  <c r="K46" i="57"/>
  <c r="L593" i="70" s="1"/>
  <c r="M593" i="70"/>
  <c r="K9" i="57"/>
  <c r="L556" i="70" s="1"/>
  <c r="M556" i="70"/>
  <c r="K15" i="57"/>
  <c r="L562" i="70" s="1"/>
  <c r="M562" i="70"/>
  <c r="K21" i="57"/>
  <c r="L568" i="70" s="1"/>
  <c r="M568" i="70"/>
  <c r="K58" i="57"/>
  <c r="L605" i="70" s="1"/>
  <c r="M605" i="70"/>
  <c r="K10" i="57"/>
  <c r="L557" i="70" s="1"/>
  <c r="M557" i="70"/>
  <c r="K12" i="57"/>
  <c r="L559" i="70" s="1"/>
  <c r="M559" i="70"/>
  <c r="K18" i="57"/>
  <c r="L565" i="70" s="1"/>
  <c r="M565" i="70"/>
  <c r="K55" i="57"/>
  <c r="L602" i="70" s="1"/>
  <c r="M602" i="70"/>
  <c r="Q1" i="57"/>
  <c r="K30" i="57"/>
  <c r="L577" i="70" s="1"/>
  <c r="M577" i="70"/>
  <c r="K36" i="57"/>
  <c r="L583" i="70" s="1"/>
  <c r="M583" i="70"/>
  <c r="K48" i="57"/>
  <c r="L595" i="70" s="1"/>
  <c r="M595" i="70"/>
  <c r="K51" i="57"/>
  <c r="L598" i="70" s="1"/>
  <c r="M598" i="70"/>
  <c r="K8" i="57"/>
  <c r="L555" i="70" s="1"/>
  <c r="K11" i="57"/>
  <c r="L558" i="70" s="1"/>
  <c r="M558" i="70"/>
  <c r="K17" i="57"/>
  <c r="L564" i="70" s="1"/>
  <c r="M564" i="70"/>
  <c r="K33" i="57"/>
  <c r="L580" i="70" s="1"/>
  <c r="M580" i="70"/>
  <c r="K45" i="57"/>
  <c r="L592" i="70" s="1"/>
  <c r="M592" i="70"/>
  <c r="K54" i="57"/>
  <c r="L601" i="70" s="1"/>
  <c r="M601" i="70"/>
  <c r="K57" i="57"/>
  <c r="L604" i="70" s="1"/>
  <c r="K34" i="57"/>
  <c r="L581" i="70" s="1"/>
  <c r="M581" i="70"/>
  <c r="K14" i="57"/>
  <c r="L561" i="70" s="1"/>
  <c r="M561" i="70"/>
  <c r="K26" i="57"/>
  <c r="L573" i="70" s="1"/>
  <c r="M573" i="70"/>
  <c r="K38" i="57"/>
  <c r="L585" i="70" s="1"/>
  <c r="M585" i="70"/>
  <c r="K41" i="57"/>
  <c r="L588" i="70" s="1"/>
  <c r="M588" i="70"/>
  <c r="K7" i="57"/>
  <c r="L554" i="70" s="1"/>
  <c r="M554" i="70"/>
  <c r="K22" i="57"/>
  <c r="L569" i="70" s="1"/>
  <c r="M569" i="70"/>
  <c r="K19" i="57"/>
  <c r="L566" i="70" s="1"/>
  <c r="K29" i="57"/>
  <c r="L576" i="70" s="1"/>
  <c r="M576" i="70"/>
  <c r="K32" i="57"/>
  <c r="L579" i="70" s="1"/>
  <c r="K35" i="57"/>
  <c r="L582" i="70" s="1"/>
  <c r="M582" i="70"/>
  <c r="K44" i="57"/>
  <c r="L591" i="70" s="1"/>
  <c r="K47" i="57"/>
  <c r="L594" i="70" s="1"/>
  <c r="M594" i="70"/>
  <c r="K50" i="57"/>
  <c r="L597" i="70" s="1"/>
  <c r="M597" i="70"/>
  <c r="K53" i="57"/>
  <c r="L600" i="70" s="1"/>
  <c r="K56" i="57"/>
  <c r="L603" i="70" s="1"/>
  <c r="J1" i="57"/>
  <c r="R1" i="57"/>
  <c r="S1" i="57"/>
  <c r="N12" i="57"/>
  <c r="O559" i="70" s="1"/>
  <c r="N8" i="57"/>
  <c r="O555" i="70" s="1"/>
  <c r="N58" i="57"/>
  <c r="O605" i="70" s="1"/>
  <c r="N50" i="57"/>
  <c r="O597" i="70" s="1"/>
  <c r="N47" i="57"/>
  <c r="O594" i="70" s="1"/>
  <c r="N38" i="57"/>
  <c r="O585" i="70" s="1"/>
  <c r="N33" i="57"/>
  <c r="O580" i="70" s="1"/>
  <c r="N24" i="57"/>
  <c r="O571" i="70" s="1"/>
  <c r="N15" i="57"/>
  <c r="O562" i="70" s="1"/>
  <c r="N6" i="57"/>
  <c r="O553" i="70" s="1"/>
  <c r="N43" i="57"/>
  <c r="O590" i="70" s="1"/>
  <c r="N20" i="57"/>
  <c r="O567" i="70" s="1"/>
  <c r="N53" i="57"/>
  <c r="O600" i="70" s="1"/>
  <c r="N34" i="57"/>
  <c r="O581" i="70" s="1"/>
  <c r="N29" i="57"/>
  <c r="O576" i="70" s="1"/>
  <c r="N56" i="57"/>
  <c r="O603" i="70" s="1"/>
  <c r="N48" i="57"/>
  <c r="O595" i="70" s="1"/>
  <c r="N39" i="57"/>
  <c r="O586" i="70" s="1"/>
  <c r="N30" i="57"/>
  <c r="O577" i="70" s="1"/>
  <c r="N25" i="57"/>
  <c r="O572" i="70" s="1"/>
  <c r="N16" i="57"/>
  <c r="O563" i="70" s="1"/>
  <c r="N5" i="57"/>
  <c r="O552" i="70" s="1"/>
  <c r="N51" i="57"/>
  <c r="O598" i="70" s="1"/>
  <c r="N44" i="57"/>
  <c r="O591" i="70" s="1"/>
  <c r="N35" i="57"/>
  <c r="O582" i="70" s="1"/>
  <c r="N26" i="57"/>
  <c r="O573" i="70" s="1"/>
  <c r="N21" i="57"/>
  <c r="O568" i="70" s="1"/>
  <c r="N11" i="57"/>
  <c r="O558" i="70" s="1"/>
  <c r="N18" i="57"/>
  <c r="O565" i="70" s="1"/>
  <c r="N13" i="57"/>
  <c r="O560" i="70" s="1"/>
  <c r="N9" i="57"/>
  <c r="O556" i="70" s="1"/>
  <c r="N32" i="57"/>
  <c r="O579" i="70" s="1"/>
  <c r="N54" i="57"/>
  <c r="O601" i="70" s="1"/>
  <c r="N40" i="57"/>
  <c r="O587" i="70" s="1"/>
  <c r="N31" i="57"/>
  <c r="O578" i="70" s="1"/>
  <c r="N22" i="57"/>
  <c r="O569" i="70" s="1"/>
  <c r="N17" i="57"/>
  <c r="O564" i="70" s="1"/>
  <c r="N10" i="57"/>
  <c r="O557" i="70" s="1"/>
  <c r="N57" i="57"/>
  <c r="O604" i="70" s="1"/>
  <c r="N49" i="57"/>
  <c r="O596" i="70" s="1"/>
  <c r="N45" i="57"/>
  <c r="O592" i="70" s="1"/>
  <c r="N36" i="57"/>
  <c r="O583" i="70" s="1"/>
  <c r="N27" i="57"/>
  <c r="O574" i="70" s="1"/>
  <c r="N46" i="57"/>
  <c r="O593" i="70" s="1"/>
  <c r="N41" i="57"/>
  <c r="O588" i="70" s="1"/>
  <c r="N52" i="57"/>
  <c r="O599" i="70" s="1"/>
  <c r="N55" i="57"/>
  <c r="O602" i="70" s="1"/>
  <c r="N23" i="57"/>
  <c r="O570" i="70" s="1"/>
  <c r="N7" i="57"/>
  <c r="O554" i="70" s="1"/>
  <c r="N37" i="57"/>
  <c r="O584" i="70" s="1"/>
  <c r="N42" i="57"/>
  <c r="O589" i="70" s="1"/>
  <c r="N28" i="57"/>
  <c r="O575" i="70" s="1"/>
  <c r="L1" i="57"/>
  <c r="K6" i="57"/>
  <c r="N19" i="57"/>
  <c r="O566" i="70" s="1"/>
  <c r="N14" i="57"/>
  <c r="O561" i="70" s="1"/>
  <c r="W48" i="58" l="1"/>
  <c r="W649" i="70"/>
  <c r="AE649" i="70" s="1"/>
  <c r="W39" i="58"/>
  <c r="W640" i="70"/>
  <c r="AE640" i="70" s="1"/>
  <c r="W42" i="58"/>
  <c r="W643" i="70"/>
  <c r="AE643" i="70" s="1"/>
  <c r="W54" i="58"/>
  <c r="W655" i="70"/>
  <c r="AE655" i="70" s="1"/>
  <c r="W51" i="58"/>
  <c r="W652" i="70"/>
  <c r="AE652" i="70" s="1"/>
  <c r="W37" i="58"/>
  <c r="W638" i="70"/>
  <c r="AE638" i="70" s="1"/>
  <c r="W30" i="58"/>
  <c r="W631" i="70"/>
  <c r="AE631" i="70" s="1"/>
  <c r="W9" i="58"/>
  <c r="W610" i="70"/>
  <c r="AE610" i="70" s="1"/>
  <c r="W57" i="58"/>
  <c r="W658" i="70"/>
  <c r="AE658" i="70" s="1"/>
  <c r="W33" i="58"/>
  <c r="W634" i="70"/>
  <c r="AE634" i="70" s="1"/>
  <c r="W49" i="58"/>
  <c r="W650" i="70"/>
  <c r="AE650" i="70" s="1"/>
  <c r="W50" i="58"/>
  <c r="W651" i="70"/>
  <c r="AE651" i="70" s="1"/>
  <c r="W32" i="58"/>
  <c r="W633" i="70"/>
  <c r="AE633" i="70" s="1"/>
  <c r="W21" i="58"/>
  <c r="W622" i="70"/>
  <c r="AE622" i="70" s="1"/>
  <c r="W31" i="58"/>
  <c r="W632" i="70"/>
  <c r="AE632" i="70" s="1"/>
  <c r="W55" i="58"/>
  <c r="W656" i="70"/>
  <c r="AE656" i="70" s="1"/>
  <c r="W52" i="58"/>
  <c r="W653" i="70"/>
  <c r="AE653" i="70" s="1"/>
  <c r="W46" i="58"/>
  <c r="W647" i="70"/>
  <c r="AE647" i="70" s="1"/>
  <c r="W17" i="58"/>
  <c r="W618" i="70"/>
  <c r="AE618" i="70" s="1"/>
  <c r="W23" i="58"/>
  <c r="W624" i="70"/>
  <c r="AE624" i="70" s="1"/>
  <c r="W11" i="58"/>
  <c r="W612" i="70"/>
  <c r="AE612" i="70" s="1"/>
  <c r="W44" i="58"/>
  <c r="W645" i="70"/>
  <c r="AE645" i="70" s="1"/>
  <c r="W43" i="58"/>
  <c r="W644" i="70"/>
  <c r="AE644" i="70" s="1"/>
  <c r="W606" i="70"/>
  <c r="AE606" i="70" s="1"/>
  <c r="V1" i="58"/>
  <c r="W5" i="58"/>
  <c r="W29" i="58"/>
  <c r="W630" i="70"/>
  <c r="AE630" i="70" s="1"/>
  <c r="W26" i="58"/>
  <c r="W627" i="70"/>
  <c r="AE627" i="70" s="1"/>
  <c r="W20" i="58"/>
  <c r="W621" i="70"/>
  <c r="AE621" i="70" s="1"/>
  <c r="W18" i="58"/>
  <c r="W619" i="70"/>
  <c r="AE619" i="70" s="1"/>
  <c r="W56" i="58"/>
  <c r="W657" i="70"/>
  <c r="AE657" i="70" s="1"/>
  <c r="W22" i="58"/>
  <c r="W623" i="70"/>
  <c r="AE623" i="70" s="1"/>
  <c r="W6" i="58"/>
  <c r="W607" i="70"/>
  <c r="AE607" i="70" s="1"/>
  <c r="W45" i="58"/>
  <c r="W646" i="70"/>
  <c r="AE646" i="70" s="1"/>
  <c r="W36" i="58"/>
  <c r="W637" i="70"/>
  <c r="AE637" i="70" s="1"/>
  <c r="W7" i="58"/>
  <c r="W608" i="70"/>
  <c r="AE608" i="70" s="1"/>
  <c r="W28" i="58"/>
  <c r="W629" i="70"/>
  <c r="AE629" i="70" s="1"/>
  <c r="W41" i="58"/>
  <c r="W642" i="70"/>
  <c r="AE642" i="70" s="1"/>
  <c r="W19" i="58"/>
  <c r="W620" i="70"/>
  <c r="AE620" i="70" s="1"/>
  <c r="W34" i="58"/>
  <c r="W635" i="70"/>
  <c r="AE635" i="70" s="1"/>
  <c r="W13" i="58"/>
  <c r="W614" i="70"/>
  <c r="AE614" i="70" s="1"/>
  <c r="W40" i="58"/>
  <c r="W641" i="70"/>
  <c r="AE641" i="70" s="1"/>
  <c r="W24" i="58"/>
  <c r="W625" i="70"/>
  <c r="AE625" i="70" s="1"/>
  <c r="W12" i="58"/>
  <c r="W613" i="70"/>
  <c r="AE613" i="70" s="1"/>
  <c r="W35" i="58"/>
  <c r="W636" i="70"/>
  <c r="AE636" i="70" s="1"/>
  <c r="W58" i="58"/>
  <c r="W659" i="70"/>
  <c r="AE659" i="70" s="1"/>
  <c r="W14" i="58"/>
  <c r="W615" i="70"/>
  <c r="AE615" i="70" s="1"/>
  <c r="W8" i="58"/>
  <c r="W609" i="70"/>
  <c r="AE609" i="70" s="1"/>
  <c r="W47" i="58"/>
  <c r="W648" i="70"/>
  <c r="AE648" i="70" s="1"/>
  <c r="W25" i="58"/>
  <c r="W626" i="70"/>
  <c r="AE626" i="70" s="1"/>
  <c r="W16" i="58"/>
  <c r="W617" i="70"/>
  <c r="AE617" i="70" s="1"/>
  <c r="W53" i="58"/>
  <c r="W654" i="70"/>
  <c r="AE654" i="70" s="1"/>
  <c r="W27" i="58"/>
  <c r="W628" i="70"/>
  <c r="AE628" i="70" s="1"/>
  <c r="W15" i="58"/>
  <c r="W616" i="70"/>
  <c r="AE616" i="70" s="1"/>
  <c r="W38" i="58"/>
  <c r="W639" i="70"/>
  <c r="AE639" i="70" s="1"/>
  <c r="W10" i="58"/>
  <c r="W611" i="70"/>
  <c r="AE611" i="70" s="1"/>
  <c r="K1" i="57"/>
  <c r="L553" i="70"/>
  <c r="O55" i="57"/>
  <c r="O51" i="57"/>
  <c r="O47" i="57"/>
  <c r="O43" i="57"/>
  <c r="O39" i="57"/>
  <c r="O35" i="57"/>
  <c r="O31" i="57"/>
  <c r="O27" i="57"/>
  <c r="O23" i="57"/>
  <c r="O19" i="57"/>
  <c r="O15" i="57"/>
  <c r="O58" i="57"/>
  <c r="O54" i="57"/>
  <c r="O50" i="57"/>
  <c r="O46" i="57"/>
  <c r="O42" i="57"/>
  <c r="O38" i="57"/>
  <c r="O34" i="57"/>
  <c r="O30" i="57"/>
  <c r="O26" i="57"/>
  <c r="O22" i="57"/>
  <c r="O18" i="57"/>
  <c r="O14" i="57"/>
  <c r="O57" i="57"/>
  <c r="O53" i="57"/>
  <c r="O49" i="57"/>
  <c r="O56" i="57"/>
  <c r="O52" i="57"/>
  <c r="O48" i="57"/>
  <c r="O44" i="57"/>
  <c r="O40" i="57"/>
  <c r="O36" i="57"/>
  <c r="O32" i="57"/>
  <c r="O28" i="57"/>
  <c r="O24" i="57"/>
  <c r="O20" i="57"/>
  <c r="O16" i="57"/>
  <c r="O29" i="57"/>
  <c r="O25" i="57"/>
  <c r="O21" i="57"/>
  <c r="O11" i="57"/>
  <c r="O17" i="57"/>
  <c r="O10" i="57"/>
  <c r="O13" i="57"/>
  <c r="O8" i="57"/>
  <c r="O7" i="57"/>
  <c r="O37" i="57"/>
  <c r="O45" i="57"/>
  <c r="O12" i="57"/>
  <c r="O9" i="57"/>
  <c r="O41" i="57"/>
  <c r="O33" i="57"/>
  <c r="O5" i="57"/>
  <c r="O6" i="57"/>
  <c r="X653" i="70" l="1"/>
  <c r="Z52" i="58"/>
  <c r="X52" i="58"/>
  <c r="X633" i="70"/>
  <c r="AD633" i="70" s="1"/>
  <c r="Z32" i="58"/>
  <c r="X32" i="58"/>
  <c r="X658" i="70"/>
  <c r="AD658" i="70" s="1"/>
  <c r="Z57" i="58"/>
  <c r="X57" i="58"/>
  <c r="X640" i="70"/>
  <c r="AD640" i="70" s="1"/>
  <c r="X39" i="58"/>
  <c r="Z39" i="58"/>
  <c r="X611" i="70"/>
  <c r="AD611" i="70" s="1"/>
  <c r="Z10" i="58"/>
  <c r="X10" i="58"/>
  <c r="X644" i="70"/>
  <c r="Z43" i="58"/>
  <c r="X43" i="58"/>
  <c r="X624" i="70"/>
  <c r="AD624" i="70" s="1"/>
  <c r="Z23" i="58"/>
  <c r="X23" i="58"/>
  <c r="X656" i="70"/>
  <c r="AD656" i="70" s="1"/>
  <c r="X55" i="58"/>
  <c r="Z55" i="58"/>
  <c r="X651" i="70"/>
  <c r="AD651" i="70" s="1"/>
  <c r="X50" i="58"/>
  <c r="Z50" i="58"/>
  <c r="X610" i="70"/>
  <c r="AD610" i="70" s="1"/>
  <c r="Z9" i="58"/>
  <c r="X9" i="58"/>
  <c r="X652" i="70"/>
  <c r="AD652" i="70" s="1"/>
  <c r="Z51" i="58"/>
  <c r="X51" i="58"/>
  <c r="X649" i="70"/>
  <c r="Z48" i="58"/>
  <c r="X48" i="58"/>
  <c r="X613" i="70"/>
  <c r="AD613" i="70" s="1"/>
  <c r="Z12" i="58"/>
  <c r="X12" i="58"/>
  <c r="X639" i="70"/>
  <c r="AD639" i="70" s="1"/>
  <c r="Z38" i="58"/>
  <c r="X38" i="58"/>
  <c r="AD644" i="70"/>
  <c r="X628" i="70"/>
  <c r="Z27" i="58"/>
  <c r="X27" i="58"/>
  <c r="X617" i="70"/>
  <c r="AD617" i="70" s="1"/>
  <c r="X16" i="58"/>
  <c r="Z16" i="58"/>
  <c r="X609" i="70"/>
  <c r="AD609" i="70" s="1"/>
  <c r="X8" i="58"/>
  <c r="Z8" i="58"/>
  <c r="X625" i="70"/>
  <c r="Z24" i="58"/>
  <c r="X24" i="58"/>
  <c r="X620" i="70"/>
  <c r="AD620" i="70" s="1"/>
  <c r="X19" i="58"/>
  <c r="Z19" i="58"/>
  <c r="X637" i="70"/>
  <c r="AD637" i="70" s="1"/>
  <c r="Z36" i="58"/>
  <c r="X36" i="58"/>
  <c r="X627" i="70"/>
  <c r="AD627" i="70" s="1"/>
  <c r="Z26" i="58"/>
  <c r="X26" i="58"/>
  <c r="X654" i="70"/>
  <c r="Z53" i="58"/>
  <c r="X53" i="58"/>
  <c r="X614" i="70"/>
  <c r="AD614" i="70" s="1"/>
  <c r="Z13" i="58"/>
  <c r="X13" i="58"/>
  <c r="X619" i="70"/>
  <c r="AD619" i="70" s="1"/>
  <c r="Z18" i="58"/>
  <c r="X18" i="58"/>
  <c r="X659" i="70"/>
  <c r="AD659" i="70" s="1"/>
  <c r="X58" i="58"/>
  <c r="Z58" i="58"/>
  <c r="AD628" i="70"/>
  <c r="X645" i="70"/>
  <c r="AD645" i="70" s="1"/>
  <c r="Z44" i="58"/>
  <c r="X44" i="58"/>
  <c r="X618" i="70"/>
  <c r="AD618" i="70" s="1"/>
  <c r="X17" i="58"/>
  <c r="Z17" i="58"/>
  <c r="X632" i="70"/>
  <c r="AD632" i="70" s="1"/>
  <c r="Z31" i="58"/>
  <c r="X31" i="58"/>
  <c r="X622" i="70"/>
  <c r="AD622" i="70" s="1"/>
  <c r="X21" i="58"/>
  <c r="Z21" i="58"/>
  <c r="X650" i="70"/>
  <c r="AD650" i="70" s="1"/>
  <c r="Z49" i="58"/>
  <c r="X49" i="58"/>
  <c r="X631" i="70"/>
  <c r="AD631" i="70" s="1"/>
  <c r="Z30" i="58"/>
  <c r="X30" i="58"/>
  <c r="X655" i="70"/>
  <c r="AD655" i="70" s="1"/>
  <c r="X54" i="58"/>
  <c r="Z54" i="58"/>
  <c r="X615" i="70"/>
  <c r="AD615" i="70" s="1"/>
  <c r="X14" i="58"/>
  <c r="Z14" i="58"/>
  <c r="X607" i="70"/>
  <c r="AD607" i="70" s="1"/>
  <c r="Z6" i="58"/>
  <c r="X6" i="58"/>
  <c r="X616" i="70"/>
  <c r="AD616" i="70" s="1"/>
  <c r="Z15" i="58"/>
  <c r="X15" i="58"/>
  <c r="X635" i="70"/>
  <c r="AD635" i="70" s="1"/>
  <c r="Z34" i="58"/>
  <c r="X34" i="58"/>
  <c r="X621" i="70"/>
  <c r="AD621" i="70" s="1"/>
  <c r="Z20" i="58"/>
  <c r="X20" i="58"/>
  <c r="X636" i="70"/>
  <c r="AD636" i="70" s="1"/>
  <c r="Z35" i="58"/>
  <c r="X35" i="58"/>
  <c r="X641" i="70"/>
  <c r="AD641" i="70" s="1"/>
  <c r="Z40" i="58"/>
  <c r="X40" i="58"/>
  <c r="X642" i="70"/>
  <c r="AD642" i="70" s="1"/>
  <c r="X41" i="58"/>
  <c r="Z41" i="58"/>
  <c r="X646" i="70"/>
  <c r="AD646" i="70" s="1"/>
  <c r="X45" i="58"/>
  <c r="Z45" i="58"/>
  <c r="X623" i="70"/>
  <c r="AD623" i="70" s="1"/>
  <c r="Z22" i="58"/>
  <c r="X22" i="58"/>
  <c r="X657" i="70"/>
  <c r="AD657" i="70" s="1"/>
  <c r="Z56" i="58"/>
  <c r="X56" i="58"/>
  <c r="X630" i="70"/>
  <c r="AD630" i="70" s="1"/>
  <c r="X29" i="58"/>
  <c r="Z29" i="58"/>
  <c r="X626" i="70"/>
  <c r="AD626" i="70" s="1"/>
  <c r="X25" i="58"/>
  <c r="Z25" i="58"/>
  <c r="X629" i="70"/>
  <c r="AD629" i="70" s="1"/>
  <c r="Z28" i="58"/>
  <c r="X28" i="58"/>
  <c r="AD653" i="70"/>
  <c r="X648" i="70"/>
  <c r="AD648" i="70" s="1"/>
  <c r="Z47" i="58"/>
  <c r="X47" i="58"/>
  <c r="X608" i="70"/>
  <c r="AD608" i="70" s="1"/>
  <c r="Z7" i="58"/>
  <c r="X7" i="58"/>
  <c r="AD649" i="70"/>
  <c r="AD625" i="70"/>
  <c r="AD654" i="70"/>
  <c r="X606" i="70"/>
  <c r="AD606" i="70" s="1"/>
  <c r="W1" i="58"/>
  <c r="X5" i="58"/>
  <c r="Z5" i="58"/>
  <c r="X612" i="70"/>
  <c r="AD612" i="70" s="1"/>
  <c r="Z11" i="58"/>
  <c r="X11" i="58"/>
  <c r="X647" i="70"/>
  <c r="AD647" i="70" s="1"/>
  <c r="Z46" i="58"/>
  <c r="X46" i="58"/>
  <c r="X634" i="70"/>
  <c r="AD634" i="70" s="1"/>
  <c r="X33" i="58"/>
  <c r="Z33" i="58"/>
  <c r="X638" i="70"/>
  <c r="AD638" i="70" s="1"/>
  <c r="X37" i="58"/>
  <c r="Z37" i="58"/>
  <c r="X643" i="70"/>
  <c r="AD643" i="70" s="1"/>
  <c r="Z42" i="58"/>
  <c r="X42" i="58"/>
  <c r="P9" i="57"/>
  <c r="P556" i="70"/>
  <c r="P12" i="57"/>
  <c r="P559" i="70"/>
  <c r="P17" i="57"/>
  <c r="P564" i="70"/>
  <c r="P11" i="57"/>
  <c r="P558" i="70"/>
  <c r="P38" i="57"/>
  <c r="P585" i="70"/>
  <c r="P36" i="57"/>
  <c r="P583" i="70"/>
  <c r="P15" i="57"/>
  <c r="P562" i="70"/>
  <c r="P25" i="57"/>
  <c r="P572" i="70"/>
  <c r="P46" i="57"/>
  <c r="P593" i="70"/>
  <c r="P19" i="57"/>
  <c r="P566" i="70"/>
  <c r="P51" i="57"/>
  <c r="P598" i="70"/>
  <c r="P40" i="57"/>
  <c r="P587" i="70"/>
  <c r="P44" i="57"/>
  <c r="P591" i="70"/>
  <c r="P18" i="57"/>
  <c r="P565" i="70"/>
  <c r="P16" i="57"/>
  <c r="P563" i="70"/>
  <c r="P34" i="57"/>
  <c r="P581" i="70"/>
  <c r="P32" i="57"/>
  <c r="P579" i="70"/>
  <c r="P43" i="57"/>
  <c r="P590" i="70"/>
  <c r="P21" i="57"/>
  <c r="P568" i="70"/>
  <c r="P47" i="57"/>
  <c r="P594" i="70"/>
  <c r="P6" i="57"/>
  <c r="P553" i="70"/>
  <c r="P29" i="57"/>
  <c r="P576" i="70"/>
  <c r="P50" i="57"/>
  <c r="P597" i="70"/>
  <c r="P55" i="57"/>
  <c r="P602" i="70"/>
  <c r="P8" i="57"/>
  <c r="P555" i="70"/>
  <c r="P53" i="57"/>
  <c r="P600" i="70"/>
  <c r="P54" i="57"/>
  <c r="P601" i="70"/>
  <c r="P13" i="57"/>
  <c r="P560" i="70"/>
  <c r="P20" i="57"/>
  <c r="P567" i="70"/>
  <c r="P57" i="57"/>
  <c r="P604" i="70"/>
  <c r="P26" i="57"/>
  <c r="P573" i="70"/>
  <c r="P58" i="57"/>
  <c r="P605" i="70"/>
  <c r="P31" i="57"/>
  <c r="P578" i="70"/>
  <c r="P28" i="57"/>
  <c r="P575" i="70"/>
  <c r="P39" i="57"/>
  <c r="P586" i="70"/>
  <c r="P45" i="57"/>
  <c r="P592" i="70"/>
  <c r="P42" i="57"/>
  <c r="P589" i="70"/>
  <c r="P37" i="57"/>
  <c r="P584" i="70"/>
  <c r="P14" i="57"/>
  <c r="P561" i="70"/>
  <c r="P7" i="57"/>
  <c r="P554" i="70"/>
  <c r="P49" i="57"/>
  <c r="P596" i="70"/>
  <c r="P23" i="57"/>
  <c r="P570" i="70"/>
  <c r="P5" i="57"/>
  <c r="P552" i="70"/>
  <c r="P48" i="57"/>
  <c r="P595" i="70"/>
  <c r="P22" i="57"/>
  <c r="P569" i="70"/>
  <c r="P27" i="57"/>
  <c r="P574" i="70"/>
  <c r="P33" i="57"/>
  <c r="P580" i="70"/>
  <c r="P52" i="57"/>
  <c r="P599" i="70"/>
  <c r="P41" i="57"/>
  <c r="P588" i="70"/>
  <c r="P10" i="57"/>
  <c r="P557" i="70"/>
  <c r="P24" i="57"/>
  <c r="P571" i="70"/>
  <c r="P56" i="57"/>
  <c r="P603" i="70"/>
  <c r="P30" i="57"/>
  <c r="P577" i="70"/>
  <c r="P35" i="57"/>
  <c r="P582" i="70"/>
  <c r="Y621" i="70" l="1"/>
  <c r="Y20" i="58"/>
  <c r="Z621" i="70" s="1"/>
  <c r="AB20" i="58"/>
  <c r="AC621" i="70" s="1"/>
  <c r="Y652" i="70"/>
  <c r="AB51" i="58"/>
  <c r="AC652" i="70" s="1"/>
  <c r="Y51" i="58"/>
  <c r="Z652" i="70" s="1"/>
  <c r="AA653" i="70"/>
  <c r="AA52" i="58"/>
  <c r="AB653" i="70" s="1"/>
  <c r="Y634" i="70"/>
  <c r="AB33" i="58"/>
  <c r="AC634" i="70" s="1"/>
  <c r="Y33" i="58"/>
  <c r="Z634" i="70" s="1"/>
  <c r="Y647" i="70"/>
  <c r="AB46" i="58"/>
  <c r="AC647" i="70" s="1"/>
  <c r="Y46" i="58"/>
  <c r="Z647" i="70" s="1"/>
  <c r="Y626" i="70"/>
  <c r="AB25" i="58"/>
  <c r="AC626" i="70" s="1"/>
  <c r="Y25" i="58"/>
  <c r="Z626" i="70" s="1"/>
  <c r="Y623" i="70"/>
  <c r="Y22" i="58"/>
  <c r="Z623" i="70" s="1"/>
  <c r="AB22" i="58"/>
  <c r="AC623" i="70" s="1"/>
  <c r="AA20" i="58"/>
  <c r="AB621" i="70" s="1"/>
  <c r="AA621" i="70"/>
  <c r="AA30" i="58"/>
  <c r="AB631" i="70" s="1"/>
  <c r="AA631" i="70"/>
  <c r="Y632" i="70"/>
  <c r="AB31" i="58"/>
  <c r="AC632" i="70" s="1"/>
  <c r="Y31" i="58"/>
  <c r="Z632" i="70" s="1"/>
  <c r="Y654" i="70"/>
  <c r="AB53" i="58"/>
  <c r="AC654" i="70" s="1"/>
  <c r="Y53" i="58"/>
  <c r="Z654" i="70" s="1"/>
  <c r="Y620" i="70"/>
  <c r="AB19" i="58"/>
  <c r="AC620" i="70" s="1"/>
  <c r="Y19" i="58"/>
  <c r="Z620" i="70" s="1"/>
  <c r="AA51" i="58"/>
  <c r="AB652" i="70" s="1"/>
  <c r="AA652" i="70"/>
  <c r="Y640" i="70"/>
  <c r="Y39" i="58"/>
  <c r="Z640" i="70" s="1"/>
  <c r="AB39" i="58"/>
  <c r="AC640" i="70" s="1"/>
  <c r="Y633" i="70"/>
  <c r="AB32" i="58"/>
  <c r="AC633" i="70" s="1"/>
  <c r="Y32" i="58"/>
  <c r="Z633" i="70" s="1"/>
  <c r="Y615" i="70"/>
  <c r="Y14" i="58"/>
  <c r="Z615" i="70" s="1"/>
  <c r="AB14" i="58"/>
  <c r="AC615" i="70" s="1"/>
  <c r="AA19" i="58"/>
  <c r="AB620" i="70" s="1"/>
  <c r="AA620" i="70"/>
  <c r="AA12" i="58"/>
  <c r="AB613" i="70" s="1"/>
  <c r="AA613" i="70"/>
  <c r="AA39" i="58"/>
  <c r="AB640" i="70" s="1"/>
  <c r="AA640" i="70"/>
  <c r="AA22" i="58"/>
  <c r="AB623" i="70" s="1"/>
  <c r="AA623" i="70"/>
  <c r="Y628" i="70"/>
  <c r="AB27" i="58"/>
  <c r="AC628" i="70" s="1"/>
  <c r="Y27" i="58"/>
  <c r="Z628" i="70" s="1"/>
  <c r="Y644" i="70"/>
  <c r="AB43" i="58"/>
  <c r="AC644" i="70" s="1"/>
  <c r="Y43" i="58"/>
  <c r="Z644" i="70" s="1"/>
  <c r="Y608" i="70"/>
  <c r="AB7" i="58"/>
  <c r="AC608" i="70" s="1"/>
  <c r="Y7" i="58"/>
  <c r="Z608" i="70" s="1"/>
  <c r="AA29" i="58"/>
  <c r="AB630" i="70" s="1"/>
  <c r="AA630" i="70"/>
  <c r="Y650" i="70"/>
  <c r="AB49" i="58"/>
  <c r="AC650" i="70" s="1"/>
  <c r="Y49" i="58"/>
  <c r="Z650" i="70" s="1"/>
  <c r="Y619" i="70"/>
  <c r="Y18" i="58"/>
  <c r="Z619" i="70" s="1"/>
  <c r="AB18" i="58"/>
  <c r="AC619" i="70" s="1"/>
  <c r="Y625" i="70"/>
  <c r="Y24" i="58"/>
  <c r="Z625" i="70" s="1"/>
  <c r="AB24" i="58"/>
  <c r="AC625" i="70" s="1"/>
  <c r="AA27" i="58"/>
  <c r="AB628" i="70" s="1"/>
  <c r="AA628" i="70"/>
  <c r="Y610" i="70"/>
  <c r="Y9" i="58"/>
  <c r="Z610" i="70" s="1"/>
  <c r="AB9" i="58"/>
  <c r="AC610" i="70" s="1"/>
  <c r="AA43" i="58"/>
  <c r="AB644" i="70" s="1"/>
  <c r="AA644" i="70"/>
  <c r="Y631" i="70"/>
  <c r="AB30" i="58"/>
  <c r="AC631" i="70" s="1"/>
  <c r="Y30" i="58"/>
  <c r="Z631" i="70" s="1"/>
  <c r="Y617" i="70"/>
  <c r="AB16" i="58"/>
  <c r="AC617" i="70" s="1"/>
  <c r="Y16" i="58"/>
  <c r="Z617" i="70" s="1"/>
  <c r="Y643" i="70"/>
  <c r="AB42" i="58"/>
  <c r="AC643" i="70" s="1"/>
  <c r="Y42" i="58"/>
  <c r="Z643" i="70" s="1"/>
  <c r="AA53" i="58"/>
  <c r="AB654" i="70" s="1"/>
  <c r="AA654" i="70"/>
  <c r="AA42" i="58"/>
  <c r="AB643" i="70" s="1"/>
  <c r="AA643" i="70"/>
  <c r="Y612" i="70"/>
  <c r="Y11" i="58"/>
  <c r="Z612" i="70" s="1"/>
  <c r="AB11" i="58"/>
  <c r="AC612" i="70" s="1"/>
  <c r="AA7" i="58"/>
  <c r="AB608" i="70" s="1"/>
  <c r="AA608" i="70"/>
  <c r="Y630" i="70"/>
  <c r="AB29" i="58"/>
  <c r="AC630" i="70" s="1"/>
  <c r="Y29" i="58"/>
  <c r="Z630" i="70" s="1"/>
  <c r="AA45" i="58"/>
  <c r="AB646" i="70" s="1"/>
  <c r="AA646" i="70"/>
  <c r="AA34" i="58"/>
  <c r="AB635" i="70" s="1"/>
  <c r="AA635" i="70"/>
  <c r="Y607" i="70"/>
  <c r="AB6" i="58"/>
  <c r="AC607" i="70" s="1"/>
  <c r="Y6" i="58"/>
  <c r="Z607" i="70" s="1"/>
  <c r="AA49" i="58"/>
  <c r="AB650" i="70" s="1"/>
  <c r="AA650" i="70"/>
  <c r="AA618" i="70"/>
  <c r="AA17" i="58"/>
  <c r="AB618" i="70" s="1"/>
  <c r="AA18" i="58"/>
  <c r="AB619" i="70" s="1"/>
  <c r="AA619" i="70"/>
  <c r="Y627" i="70"/>
  <c r="AB26" i="58"/>
  <c r="AC627" i="70" s="1"/>
  <c r="Y26" i="58"/>
  <c r="Z627" i="70" s="1"/>
  <c r="AA24" i="58"/>
  <c r="AB625" i="70" s="1"/>
  <c r="AA625" i="70"/>
  <c r="AA8" i="58"/>
  <c r="AB609" i="70" s="1"/>
  <c r="AA609" i="70"/>
  <c r="AA9" i="58"/>
  <c r="AB610" i="70" s="1"/>
  <c r="AA610" i="70"/>
  <c r="AA656" i="70"/>
  <c r="AA55" i="58"/>
  <c r="AB656" i="70" s="1"/>
  <c r="AA33" i="58"/>
  <c r="AB634" i="70" s="1"/>
  <c r="AA634" i="70"/>
  <c r="AA31" i="58"/>
  <c r="AB632" i="70" s="1"/>
  <c r="AA632" i="70"/>
  <c r="AA32" i="58"/>
  <c r="AB633" i="70" s="1"/>
  <c r="AA633" i="70"/>
  <c r="AA40" i="58"/>
  <c r="AB641" i="70" s="1"/>
  <c r="AA641" i="70"/>
  <c r="Y629" i="70"/>
  <c r="AB28" i="58"/>
  <c r="AC629" i="70" s="1"/>
  <c r="Y28" i="58"/>
  <c r="Z629" i="70" s="1"/>
  <c r="Y646" i="70"/>
  <c r="Y45" i="58"/>
  <c r="Z646" i="70" s="1"/>
  <c r="AB45" i="58"/>
  <c r="AC646" i="70" s="1"/>
  <c r="Y636" i="70"/>
  <c r="AB35" i="58"/>
  <c r="AC636" i="70" s="1"/>
  <c r="Y35" i="58"/>
  <c r="Z636" i="70" s="1"/>
  <c r="AA607" i="70"/>
  <c r="AA6" i="58"/>
  <c r="AB607" i="70" s="1"/>
  <c r="AA655" i="70"/>
  <c r="AA54" i="58"/>
  <c r="AB655" i="70" s="1"/>
  <c r="Y618" i="70"/>
  <c r="Y17" i="58"/>
  <c r="Z618" i="70" s="1"/>
  <c r="AB17" i="58"/>
  <c r="AC618" i="70" s="1"/>
  <c r="AA58" i="58"/>
  <c r="AB659" i="70" s="1"/>
  <c r="AA659" i="70"/>
  <c r="AA26" i="58"/>
  <c r="AB627" i="70" s="1"/>
  <c r="AA627" i="70"/>
  <c r="Y637" i="70"/>
  <c r="Y36" i="58"/>
  <c r="Z637" i="70" s="1"/>
  <c r="AB36" i="58"/>
  <c r="AC637" i="70" s="1"/>
  <c r="Y609" i="70"/>
  <c r="AB8" i="58"/>
  <c r="AC609" i="70" s="1"/>
  <c r="Y8" i="58"/>
  <c r="Z609" i="70" s="1"/>
  <c r="Y649" i="70"/>
  <c r="AB48" i="58"/>
  <c r="AC649" i="70" s="1"/>
  <c r="Y48" i="58"/>
  <c r="Z649" i="70" s="1"/>
  <c r="Y656" i="70"/>
  <c r="AB55" i="58"/>
  <c r="AC656" i="70" s="1"/>
  <c r="Y55" i="58"/>
  <c r="Z656" i="70" s="1"/>
  <c r="Y611" i="70"/>
  <c r="AB10" i="58"/>
  <c r="AC611" i="70" s="1"/>
  <c r="Y10" i="58"/>
  <c r="Z611" i="70" s="1"/>
  <c r="AA626" i="70"/>
  <c r="AA25" i="58"/>
  <c r="AB626" i="70" s="1"/>
  <c r="AA44" i="58"/>
  <c r="AB645" i="70" s="1"/>
  <c r="AA645" i="70"/>
  <c r="AA647" i="70"/>
  <c r="AA46" i="58"/>
  <c r="AB647" i="70" s="1"/>
  <c r="Y635" i="70"/>
  <c r="AB34" i="58"/>
  <c r="AC635" i="70" s="1"/>
  <c r="Y34" i="58"/>
  <c r="Z635" i="70" s="1"/>
  <c r="AA37" i="58"/>
  <c r="AB638" i="70" s="1"/>
  <c r="AA638" i="70"/>
  <c r="AA11" i="58"/>
  <c r="AB612" i="70" s="1"/>
  <c r="AA612" i="70"/>
  <c r="Y638" i="70"/>
  <c r="AB37" i="58"/>
  <c r="AC638" i="70" s="1"/>
  <c r="Y37" i="58"/>
  <c r="Z638" i="70" s="1"/>
  <c r="Y648" i="70"/>
  <c r="AB47" i="58"/>
  <c r="AC648" i="70" s="1"/>
  <c r="Y47" i="58"/>
  <c r="Z648" i="70" s="1"/>
  <c r="AA28" i="58"/>
  <c r="AB629" i="70" s="1"/>
  <c r="AA629" i="70"/>
  <c r="Y657" i="70"/>
  <c r="AB56" i="58"/>
  <c r="AC657" i="70" s="1"/>
  <c r="Y56" i="58"/>
  <c r="Z657" i="70" s="1"/>
  <c r="AA35" i="58"/>
  <c r="AB636" i="70" s="1"/>
  <c r="AA636" i="70"/>
  <c r="Y616" i="70"/>
  <c r="AB15" i="58"/>
  <c r="AC616" i="70" s="1"/>
  <c r="Y15" i="58"/>
  <c r="Z616" i="70" s="1"/>
  <c r="Y655" i="70"/>
  <c r="AB54" i="58"/>
  <c r="AC655" i="70" s="1"/>
  <c r="Y54" i="58"/>
  <c r="Z655" i="70" s="1"/>
  <c r="AA21" i="58"/>
  <c r="AB622" i="70" s="1"/>
  <c r="AA622" i="70"/>
  <c r="Y659" i="70"/>
  <c r="AB58" i="58"/>
  <c r="AC659" i="70" s="1"/>
  <c r="Y58" i="58"/>
  <c r="Z659" i="70" s="1"/>
  <c r="Y614" i="70"/>
  <c r="Y13" i="58"/>
  <c r="Z614" i="70" s="1"/>
  <c r="AB13" i="58"/>
  <c r="AC614" i="70" s="1"/>
  <c r="AA36" i="58"/>
  <c r="AB637" i="70" s="1"/>
  <c r="AA637" i="70"/>
  <c r="Y639" i="70"/>
  <c r="AB38" i="58"/>
  <c r="AC639" i="70" s="1"/>
  <c r="Y38" i="58"/>
  <c r="Z639" i="70" s="1"/>
  <c r="AA48" i="58"/>
  <c r="AB649" i="70" s="1"/>
  <c r="AA649" i="70"/>
  <c r="AA50" i="58"/>
  <c r="AB651" i="70" s="1"/>
  <c r="AA651" i="70"/>
  <c r="AA10" i="58"/>
  <c r="AB611" i="70" s="1"/>
  <c r="AA611" i="70"/>
  <c r="Y658" i="70"/>
  <c r="AB57" i="58"/>
  <c r="AC658" i="70" s="1"/>
  <c r="Y57" i="58"/>
  <c r="Z658" i="70" s="1"/>
  <c r="Y606" i="70"/>
  <c r="AB5" i="58"/>
  <c r="AC606" i="70" s="1"/>
  <c r="Y5" i="58"/>
  <c r="X1" i="58"/>
  <c r="Y642" i="70"/>
  <c r="AB41" i="58"/>
  <c r="AC642" i="70" s="1"/>
  <c r="Y41" i="58"/>
  <c r="Z642" i="70" s="1"/>
  <c r="AA23" i="58"/>
  <c r="AB624" i="70" s="1"/>
  <c r="AA624" i="70"/>
  <c r="Y641" i="70"/>
  <c r="AB40" i="58"/>
  <c r="AC641" i="70" s="1"/>
  <c r="Y40" i="58"/>
  <c r="Z641" i="70" s="1"/>
  <c r="AA5" i="58"/>
  <c r="AB606" i="70" s="1"/>
  <c r="AA606" i="70"/>
  <c r="AA47" i="58"/>
  <c r="AB648" i="70" s="1"/>
  <c r="AA648" i="70"/>
  <c r="AA56" i="58"/>
  <c r="AB657" i="70" s="1"/>
  <c r="AA657" i="70"/>
  <c r="AA642" i="70"/>
  <c r="AA41" i="58"/>
  <c r="AB642" i="70" s="1"/>
  <c r="AA15" i="58"/>
  <c r="AB616" i="70" s="1"/>
  <c r="AA616" i="70"/>
  <c r="AA14" i="58"/>
  <c r="AB615" i="70" s="1"/>
  <c r="AA615" i="70"/>
  <c r="Y622" i="70"/>
  <c r="AB21" i="58"/>
  <c r="AC622" i="70" s="1"/>
  <c r="Y21" i="58"/>
  <c r="Z622" i="70" s="1"/>
  <c r="Y645" i="70"/>
  <c r="AB44" i="58"/>
  <c r="AC645" i="70" s="1"/>
  <c r="Y44" i="58"/>
  <c r="Z645" i="70" s="1"/>
  <c r="AA614" i="70"/>
  <c r="AA13" i="58"/>
  <c r="AB614" i="70" s="1"/>
  <c r="AA16" i="58"/>
  <c r="AB617" i="70" s="1"/>
  <c r="AA617" i="70"/>
  <c r="AA38" i="58"/>
  <c r="AB639" i="70" s="1"/>
  <c r="AA639" i="70"/>
  <c r="Y613" i="70"/>
  <c r="Y12" i="58"/>
  <c r="Z613" i="70" s="1"/>
  <c r="AB12" i="58"/>
  <c r="AC613" i="70" s="1"/>
  <c r="Y651" i="70"/>
  <c r="Y50" i="58"/>
  <c r="Z651" i="70" s="1"/>
  <c r="AB50" i="58"/>
  <c r="AC651" i="70" s="1"/>
  <c r="Y624" i="70"/>
  <c r="Y23" i="58"/>
  <c r="Z624" i="70" s="1"/>
  <c r="AB23" i="58"/>
  <c r="AC624" i="70" s="1"/>
  <c r="AA57" i="58"/>
  <c r="AB658" i="70" s="1"/>
  <c r="AA658" i="70"/>
  <c r="Y653" i="70"/>
  <c r="AB52" i="58"/>
  <c r="AC653" i="70" s="1"/>
  <c r="Y52" i="58"/>
  <c r="Z653" i="70" s="1"/>
  <c r="T57" i="57"/>
  <c r="Q604" i="70"/>
  <c r="T38" i="57"/>
  <c r="Q585" i="70"/>
  <c r="T52" i="57"/>
  <c r="Q599" i="70"/>
  <c r="T48" i="57"/>
  <c r="Q595" i="70"/>
  <c r="T7" i="57"/>
  <c r="Q554" i="70"/>
  <c r="T50" i="57"/>
  <c r="Q597" i="70"/>
  <c r="T24" i="57"/>
  <c r="Q571" i="70"/>
  <c r="T33" i="57"/>
  <c r="Q580" i="70"/>
  <c r="T5" i="57"/>
  <c r="Q552" i="70"/>
  <c r="T14" i="57"/>
  <c r="Q561" i="70"/>
  <c r="T31" i="57"/>
  <c r="Q578" i="70"/>
  <c r="T20" i="57"/>
  <c r="Q567" i="70"/>
  <c r="T53" i="57"/>
  <c r="Q600" i="70"/>
  <c r="T29" i="57"/>
  <c r="Q576" i="70"/>
  <c r="T21" i="57"/>
  <c r="Q568" i="70"/>
  <c r="T40" i="57"/>
  <c r="Q587" i="70"/>
  <c r="T25" i="57"/>
  <c r="Q572" i="70"/>
  <c r="T11" i="57"/>
  <c r="Q558" i="70"/>
  <c r="T12" i="57"/>
  <c r="Q559" i="70"/>
  <c r="T35" i="57"/>
  <c r="Q582" i="70"/>
  <c r="T45" i="57"/>
  <c r="Q592" i="70"/>
  <c r="T34" i="57"/>
  <c r="Q581" i="70"/>
  <c r="T56" i="57"/>
  <c r="Q603" i="70"/>
  <c r="T54" i="57"/>
  <c r="Q601" i="70"/>
  <c r="T46" i="57"/>
  <c r="Q593" i="70"/>
  <c r="T30" i="57"/>
  <c r="Q577" i="70"/>
  <c r="T27" i="57"/>
  <c r="Q574" i="70"/>
  <c r="T23" i="57"/>
  <c r="Q570" i="70"/>
  <c r="T37" i="57"/>
  <c r="Q584" i="70"/>
  <c r="T39" i="57"/>
  <c r="Q586" i="70"/>
  <c r="T13" i="57"/>
  <c r="Q560" i="70"/>
  <c r="T8" i="57"/>
  <c r="Q555" i="70"/>
  <c r="T6" i="57"/>
  <c r="Q553" i="70"/>
  <c r="T43" i="57"/>
  <c r="Q590" i="70"/>
  <c r="T16" i="57"/>
  <c r="Q563" i="70"/>
  <c r="T51" i="57"/>
  <c r="Q598" i="70"/>
  <c r="T15" i="57"/>
  <c r="Q562" i="70"/>
  <c r="T47" i="57"/>
  <c r="Q594" i="70"/>
  <c r="T44" i="57"/>
  <c r="Q591" i="70"/>
  <c r="T10" i="57"/>
  <c r="Q557" i="70"/>
  <c r="T58" i="57"/>
  <c r="Q605" i="70"/>
  <c r="T41" i="57"/>
  <c r="Q588" i="70"/>
  <c r="T22" i="57"/>
  <c r="Q569" i="70"/>
  <c r="T49" i="57"/>
  <c r="Q596" i="70"/>
  <c r="T42" i="57"/>
  <c r="Q589" i="70"/>
  <c r="T28" i="57"/>
  <c r="Q575" i="70"/>
  <c r="T26" i="57"/>
  <c r="Q573" i="70"/>
  <c r="T55" i="57"/>
  <c r="Q602" i="70"/>
  <c r="T32" i="57"/>
  <c r="Q579" i="70"/>
  <c r="T18" i="57"/>
  <c r="Q565" i="70"/>
  <c r="T19" i="57"/>
  <c r="Q566" i="70"/>
  <c r="T36" i="57"/>
  <c r="Q583" i="70"/>
  <c r="T17" i="57"/>
  <c r="Q564" i="70"/>
  <c r="T9" i="57"/>
  <c r="Q556" i="70"/>
  <c r="Y1" i="58" l="1"/>
  <c r="Z606" i="70"/>
  <c r="V43" i="57"/>
  <c r="U590" i="70"/>
  <c r="V53" i="57"/>
  <c r="U600" i="70"/>
  <c r="V39" i="57"/>
  <c r="U586" i="70"/>
  <c r="U552" i="70"/>
  <c r="V5" i="57"/>
  <c r="T1" i="57"/>
  <c r="V36" i="57"/>
  <c r="U583" i="70"/>
  <c r="V32" i="57"/>
  <c r="U579" i="70"/>
  <c r="V26" i="57"/>
  <c r="U573" i="70"/>
  <c r="V22" i="57"/>
  <c r="U569" i="70"/>
  <c r="V58" i="57"/>
  <c r="U605" i="70"/>
  <c r="V51" i="57"/>
  <c r="U598" i="70"/>
  <c r="V6" i="57"/>
  <c r="U553" i="70"/>
  <c r="V37" i="57"/>
  <c r="U584" i="70"/>
  <c r="V46" i="57"/>
  <c r="U593" i="70"/>
  <c r="V34" i="57"/>
  <c r="U581" i="70"/>
  <c r="V11" i="57"/>
  <c r="U558" i="70"/>
  <c r="V20" i="57"/>
  <c r="U567" i="70"/>
  <c r="V33" i="57"/>
  <c r="U580" i="70"/>
  <c r="V50" i="57"/>
  <c r="U597" i="70"/>
  <c r="V52" i="57"/>
  <c r="U599" i="70"/>
  <c r="V17" i="57"/>
  <c r="U564" i="70"/>
  <c r="V49" i="57"/>
  <c r="U596" i="70"/>
  <c r="V15" i="57"/>
  <c r="U562" i="70"/>
  <c r="V19" i="57"/>
  <c r="U566" i="70"/>
  <c r="V28" i="57"/>
  <c r="U575" i="70"/>
  <c r="V41" i="57"/>
  <c r="U588" i="70"/>
  <c r="V10" i="57"/>
  <c r="U557" i="70"/>
  <c r="V8" i="57"/>
  <c r="U555" i="70"/>
  <c r="V23" i="57"/>
  <c r="U570" i="70"/>
  <c r="V54" i="57"/>
  <c r="U601" i="70"/>
  <c r="V45" i="57"/>
  <c r="U592" i="70"/>
  <c r="V25" i="57"/>
  <c r="U572" i="70"/>
  <c r="V21" i="57"/>
  <c r="U568" i="70"/>
  <c r="V31" i="57"/>
  <c r="U578" i="70"/>
  <c r="V24" i="57"/>
  <c r="U571" i="70"/>
  <c r="V7" i="57"/>
  <c r="U554" i="70"/>
  <c r="V38" i="57"/>
  <c r="U585" i="70"/>
  <c r="V12" i="57"/>
  <c r="U559" i="70"/>
  <c r="V18" i="57"/>
  <c r="U565" i="70"/>
  <c r="V47" i="57"/>
  <c r="U594" i="70"/>
  <c r="V30" i="57"/>
  <c r="U577" i="70"/>
  <c r="V40" i="57"/>
  <c r="U587" i="70"/>
  <c r="V9" i="57"/>
  <c r="U556" i="70"/>
  <c r="V55" i="57"/>
  <c r="U602" i="70"/>
  <c r="V42" i="57"/>
  <c r="U589" i="70"/>
  <c r="V44" i="57"/>
  <c r="U591" i="70"/>
  <c r="V16" i="57"/>
  <c r="U563" i="70"/>
  <c r="V13" i="57"/>
  <c r="U560" i="70"/>
  <c r="V27" i="57"/>
  <c r="U574" i="70"/>
  <c r="V56" i="57"/>
  <c r="U603" i="70"/>
  <c r="V35" i="57"/>
  <c r="U582" i="70"/>
  <c r="V29" i="57"/>
  <c r="U576" i="70"/>
  <c r="V14" i="57"/>
  <c r="U561" i="70"/>
  <c r="V48" i="57"/>
  <c r="U595" i="70"/>
  <c r="V57" i="57"/>
  <c r="U604" i="70"/>
  <c r="W48" i="57" l="1"/>
  <c r="W595" i="70"/>
  <c r="AE595" i="70" s="1"/>
  <c r="W8" i="57"/>
  <c r="W555" i="70"/>
  <c r="AE555" i="70" s="1"/>
  <c r="W40" i="57"/>
  <c r="W587" i="70"/>
  <c r="AE587" i="70" s="1"/>
  <c r="W24" i="57"/>
  <c r="W571" i="70"/>
  <c r="AE571" i="70" s="1"/>
  <c r="W28" i="57"/>
  <c r="W575" i="70"/>
  <c r="AE575" i="70" s="1"/>
  <c r="W15" i="57"/>
  <c r="W562" i="70"/>
  <c r="AE562" i="70" s="1"/>
  <c r="W52" i="57"/>
  <c r="W599" i="70"/>
  <c r="AE599" i="70" s="1"/>
  <c r="W37" i="57"/>
  <c r="W584" i="70"/>
  <c r="AE584" i="70" s="1"/>
  <c r="W58" i="57"/>
  <c r="W605" i="70"/>
  <c r="AE605" i="70" s="1"/>
  <c r="W36" i="57"/>
  <c r="W583" i="70"/>
  <c r="AE583" i="70" s="1"/>
  <c r="W25" i="57"/>
  <c r="W572" i="70"/>
  <c r="AE572" i="70" s="1"/>
  <c r="W46" i="57"/>
  <c r="W593" i="70"/>
  <c r="AE593" i="70" s="1"/>
  <c r="W42" i="57"/>
  <c r="W589" i="70"/>
  <c r="AE589" i="70" s="1"/>
  <c r="W53" i="57"/>
  <c r="W600" i="70"/>
  <c r="AE600" i="70" s="1"/>
  <c r="W47" i="57"/>
  <c r="W594" i="70"/>
  <c r="AE594" i="70" s="1"/>
  <c r="W17" i="57"/>
  <c r="W564" i="70"/>
  <c r="AE564" i="70" s="1"/>
  <c r="W16" i="57"/>
  <c r="W563" i="70"/>
  <c r="AE563" i="70" s="1"/>
  <c r="W13" i="57"/>
  <c r="W560" i="70"/>
  <c r="AE560" i="70" s="1"/>
  <c r="W7" i="57"/>
  <c r="W554" i="70"/>
  <c r="AE554" i="70" s="1"/>
  <c r="W20" i="57"/>
  <c r="W567" i="70"/>
  <c r="AE567" i="70" s="1"/>
  <c r="W18" i="57"/>
  <c r="W565" i="70"/>
  <c r="AE565" i="70" s="1"/>
  <c r="W14" i="57"/>
  <c r="W561" i="70"/>
  <c r="AE561" i="70" s="1"/>
  <c r="W54" i="57"/>
  <c r="W601" i="70"/>
  <c r="AE601" i="70" s="1"/>
  <c r="W49" i="57"/>
  <c r="W596" i="70"/>
  <c r="AE596" i="70" s="1"/>
  <c r="W6" i="57"/>
  <c r="W553" i="70"/>
  <c r="AE553" i="70" s="1"/>
  <c r="W22" i="57"/>
  <c r="W569" i="70"/>
  <c r="AE569" i="70" s="1"/>
  <c r="W43" i="57"/>
  <c r="W590" i="70"/>
  <c r="AE590" i="70" s="1"/>
  <c r="W41" i="57"/>
  <c r="W588" i="70"/>
  <c r="AE588" i="70" s="1"/>
  <c r="W32" i="57"/>
  <c r="W579" i="70"/>
  <c r="AE579" i="70" s="1"/>
  <c r="W35" i="57"/>
  <c r="W582" i="70"/>
  <c r="AE582" i="70" s="1"/>
  <c r="W45" i="57"/>
  <c r="W592" i="70"/>
  <c r="AE592" i="70" s="1"/>
  <c r="W56" i="57"/>
  <c r="W603" i="70"/>
  <c r="AE603" i="70" s="1"/>
  <c r="W31" i="57"/>
  <c r="W578" i="70"/>
  <c r="AE578" i="70" s="1"/>
  <c r="W50" i="57"/>
  <c r="W597" i="70"/>
  <c r="AE597" i="70" s="1"/>
  <c r="W552" i="70"/>
  <c r="AE552" i="70" s="1"/>
  <c r="W5" i="57"/>
  <c r="V1" i="57"/>
  <c r="W57" i="57"/>
  <c r="W604" i="70"/>
  <c r="AE604" i="70" s="1"/>
  <c r="W29" i="57"/>
  <c r="W576" i="70"/>
  <c r="AE576" i="70" s="1"/>
  <c r="W27" i="57"/>
  <c r="W574" i="70"/>
  <c r="AE574" i="70" s="1"/>
  <c r="W44" i="57"/>
  <c r="W591" i="70"/>
  <c r="AE591" i="70" s="1"/>
  <c r="W30" i="57"/>
  <c r="W577" i="70"/>
  <c r="AE577" i="70" s="1"/>
  <c r="W38" i="57"/>
  <c r="W585" i="70"/>
  <c r="AE585" i="70" s="1"/>
  <c r="W21" i="57"/>
  <c r="W568" i="70"/>
  <c r="AE568" i="70" s="1"/>
  <c r="W23" i="57"/>
  <c r="W570" i="70"/>
  <c r="AE570" i="70" s="1"/>
  <c r="W10" i="57"/>
  <c r="W557" i="70"/>
  <c r="AE557" i="70" s="1"/>
  <c r="W19" i="57"/>
  <c r="W566" i="70"/>
  <c r="AE566" i="70" s="1"/>
  <c r="W33" i="57"/>
  <c r="W580" i="70"/>
  <c r="AE580" i="70" s="1"/>
  <c r="W34" i="57"/>
  <c r="W581" i="70"/>
  <c r="AE581" i="70" s="1"/>
  <c r="W51" i="57"/>
  <c r="W598" i="70"/>
  <c r="AE598" i="70" s="1"/>
  <c r="W26" i="57"/>
  <c r="W573" i="70"/>
  <c r="AE573" i="70" s="1"/>
  <c r="W9" i="57"/>
  <c r="W556" i="70"/>
  <c r="AE556" i="70" s="1"/>
  <c r="W55" i="57"/>
  <c r="W602" i="70"/>
  <c r="AE602" i="70" s="1"/>
  <c r="W12" i="57"/>
  <c r="W559" i="70"/>
  <c r="AE559" i="70" s="1"/>
  <c r="W11" i="57"/>
  <c r="W558" i="70"/>
  <c r="AE558" i="70" s="1"/>
  <c r="W39" i="57"/>
  <c r="W586" i="70"/>
  <c r="AE586" i="70" s="1"/>
  <c r="X556" i="70" l="1"/>
  <c r="Z9" i="57"/>
  <c r="X9" i="57"/>
  <c r="X604" i="70"/>
  <c r="Z57" i="57"/>
  <c r="X57" i="57"/>
  <c r="X570" i="70"/>
  <c r="X23" i="57"/>
  <c r="Z23" i="57"/>
  <c r="X578" i="70"/>
  <c r="AD578" i="70" s="1"/>
  <c r="X31" i="57"/>
  <c r="Z31" i="57"/>
  <c r="X579" i="70"/>
  <c r="AD579" i="70" s="1"/>
  <c r="Z32" i="57"/>
  <c r="X32" i="57"/>
  <c r="X569" i="70"/>
  <c r="AD569" i="70" s="1"/>
  <c r="Z22" i="57"/>
  <c r="X22" i="57"/>
  <c r="X600" i="70"/>
  <c r="AD600" i="70" s="1"/>
  <c r="Z53" i="57"/>
  <c r="X53" i="57"/>
  <c r="X571" i="70"/>
  <c r="AD571" i="70" s="1"/>
  <c r="Z24" i="57"/>
  <c r="X24" i="57"/>
  <c r="X586" i="70"/>
  <c r="X39" i="57"/>
  <c r="Z39" i="57"/>
  <c r="X603" i="70"/>
  <c r="AD603" i="70" s="1"/>
  <c r="Z56" i="57"/>
  <c r="X56" i="57"/>
  <c r="X588" i="70"/>
  <c r="AD588" i="70" s="1"/>
  <c r="Z41" i="57"/>
  <c r="X41" i="57"/>
  <c r="X553" i="70"/>
  <c r="Z6" i="57"/>
  <c r="X6" i="57"/>
  <c r="X561" i="70"/>
  <c r="AD561" i="70" s="1"/>
  <c r="Z14" i="57"/>
  <c r="X14" i="57"/>
  <c r="X567" i="70"/>
  <c r="AD567" i="70" s="1"/>
  <c r="X20" i="57"/>
  <c r="Z20" i="57"/>
  <c r="X563" i="70"/>
  <c r="AD563" i="70" s="1"/>
  <c r="X16" i="57"/>
  <c r="Z16" i="57"/>
  <c r="X589" i="70"/>
  <c r="AD589" i="70" s="1"/>
  <c r="Z42" i="57"/>
  <c r="X42" i="57"/>
  <c r="X583" i="70"/>
  <c r="AD583" i="70" s="1"/>
  <c r="X36" i="57"/>
  <c r="Z36" i="57"/>
  <c r="X599" i="70"/>
  <c r="AD599" i="70" s="1"/>
  <c r="Z52" i="57"/>
  <c r="X52" i="57"/>
  <c r="X587" i="70"/>
  <c r="AD587" i="70" s="1"/>
  <c r="X40" i="57"/>
  <c r="Z40" i="57"/>
  <c r="X602" i="70"/>
  <c r="AD602" i="70" s="1"/>
  <c r="X55" i="57"/>
  <c r="Z55" i="57"/>
  <c r="X568" i="70"/>
  <c r="AD568" i="70" s="1"/>
  <c r="Z21" i="57"/>
  <c r="X21" i="57"/>
  <c r="X574" i="70"/>
  <c r="AD574" i="70" s="1"/>
  <c r="X27" i="57"/>
  <c r="Z27" i="57"/>
  <c r="X558" i="70"/>
  <c r="AD558" i="70" s="1"/>
  <c r="Z11" i="57"/>
  <c r="X11" i="57"/>
  <c r="X591" i="70"/>
  <c r="AD591" i="70" s="1"/>
  <c r="X44" i="57"/>
  <c r="Z44" i="57"/>
  <c r="X598" i="70"/>
  <c r="AD598" i="70" s="1"/>
  <c r="X51" i="57"/>
  <c r="Z51" i="57"/>
  <c r="X597" i="70"/>
  <c r="AD597" i="70" s="1"/>
  <c r="Z50" i="57"/>
  <c r="X50" i="57"/>
  <c r="X592" i="70"/>
  <c r="AD592" i="70" s="1"/>
  <c r="Z45" i="57"/>
  <c r="X45" i="57"/>
  <c r="X596" i="70"/>
  <c r="AD596" i="70" s="1"/>
  <c r="Z49" i="57"/>
  <c r="X49" i="57"/>
  <c r="X565" i="70"/>
  <c r="AD565" i="70" s="1"/>
  <c r="X18" i="57"/>
  <c r="Z18" i="57"/>
  <c r="X554" i="70"/>
  <c r="AD554" i="70" s="1"/>
  <c r="X7" i="57"/>
  <c r="Z7" i="57"/>
  <c r="X564" i="70"/>
  <c r="AD564" i="70" s="1"/>
  <c r="X17" i="57"/>
  <c r="Z17" i="57"/>
  <c r="X593" i="70"/>
  <c r="AD593" i="70" s="1"/>
  <c r="Z46" i="57"/>
  <c r="X46" i="57"/>
  <c r="X605" i="70"/>
  <c r="AD605" i="70" s="1"/>
  <c r="Z58" i="57"/>
  <c r="X58" i="57"/>
  <c r="X562" i="70"/>
  <c r="AD562" i="70" s="1"/>
  <c r="X15" i="57"/>
  <c r="Z15" i="57"/>
  <c r="X555" i="70"/>
  <c r="AD555" i="70" s="1"/>
  <c r="Z8" i="57"/>
  <c r="X8" i="57"/>
  <c r="AD553" i="70"/>
  <c r="X566" i="70"/>
  <c r="AD566" i="70" s="1"/>
  <c r="X19" i="57"/>
  <c r="Z19" i="57"/>
  <c r="X559" i="70"/>
  <c r="AD559" i="70" s="1"/>
  <c r="Z12" i="57"/>
  <c r="X12" i="57"/>
  <c r="X581" i="70"/>
  <c r="AD581" i="70" s="1"/>
  <c r="Z34" i="57"/>
  <c r="X34" i="57"/>
  <c r="X576" i="70"/>
  <c r="AD576" i="70" s="1"/>
  <c r="Z29" i="57"/>
  <c r="X29" i="57"/>
  <c r="X580" i="70"/>
  <c r="AD580" i="70" s="1"/>
  <c r="Z33" i="57"/>
  <c r="X33" i="57"/>
  <c r="X573" i="70"/>
  <c r="AD573" i="70" s="1"/>
  <c r="Z26" i="57"/>
  <c r="X26" i="57"/>
  <c r="X552" i="70"/>
  <c r="AD552" i="70" s="1"/>
  <c r="W1" i="57"/>
  <c r="X5" i="57"/>
  <c r="Z5" i="57"/>
  <c r="X585" i="70"/>
  <c r="AD585" i="70" s="1"/>
  <c r="Z38" i="57"/>
  <c r="X38" i="57"/>
  <c r="X557" i="70"/>
  <c r="AD557" i="70" s="1"/>
  <c r="X10" i="57"/>
  <c r="Z10" i="57"/>
  <c r="X577" i="70"/>
  <c r="AD577" i="70" s="1"/>
  <c r="Z30" i="57"/>
  <c r="X30" i="57"/>
  <c r="AD586" i="70"/>
  <c r="AD556" i="70"/>
  <c r="AD570" i="70"/>
  <c r="AD604" i="70"/>
  <c r="X582" i="70"/>
  <c r="AD582" i="70" s="1"/>
  <c r="X35" i="57"/>
  <c r="Z35" i="57"/>
  <c r="X590" i="70"/>
  <c r="AD590" i="70" s="1"/>
  <c r="X43" i="57"/>
  <c r="Z43" i="57"/>
  <c r="X601" i="70"/>
  <c r="AD601" i="70" s="1"/>
  <c r="Z54" i="57"/>
  <c r="X54" i="57"/>
  <c r="X560" i="70"/>
  <c r="AD560" i="70" s="1"/>
  <c r="Z13" i="57"/>
  <c r="X13" i="57"/>
  <c r="X594" i="70"/>
  <c r="AD594" i="70" s="1"/>
  <c r="X47" i="57"/>
  <c r="Z47" i="57"/>
  <c r="X572" i="70"/>
  <c r="AD572" i="70" s="1"/>
  <c r="Z25" i="57"/>
  <c r="X25" i="57"/>
  <c r="X584" i="70"/>
  <c r="AD584" i="70" s="1"/>
  <c r="Z37" i="57"/>
  <c r="X37" i="57"/>
  <c r="X575" i="70"/>
  <c r="AD575" i="70" s="1"/>
  <c r="Z28" i="57"/>
  <c r="X28" i="57"/>
  <c r="X595" i="70"/>
  <c r="AD595" i="70" s="1"/>
  <c r="Z48" i="57"/>
  <c r="X48" i="57"/>
  <c r="S69" i="56"/>
  <c r="R69" i="56"/>
  <c r="Q69" i="56"/>
  <c r="L69" i="56"/>
  <c r="S68" i="56"/>
  <c r="R68" i="56"/>
  <c r="Q68" i="56"/>
  <c r="L68" i="56"/>
  <c r="S67" i="56"/>
  <c r="T551" i="70" s="1"/>
  <c r="R67" i="56"/>
  <c r="S551" i="70" s="1"/>
  <c r="Q67" i="56"/>
  <c r="R551" i="70" s="1"/>
  <c r="L67" i="56"/>
  <c r="S66" i="56"/>
  <c r="T550" i="70" s="1"/>
  <c r="R66" i="56"/>
  <c r="S550" i="70" s="1"/>
  <c r="Q66" i="56"/>
  <c r="R550" i="70" s="1"/>
  <c r="L66" i="56"/>
  <c r="S65" i="56"/>
  <c r="T549" i="70" s="1"/>
  <c r="R65" i="56"/>
  <c r="S549" i="70" s="1"/>
  <c r="Q65" i="56"/>
  <c r="R549" i="70" s="1"/>
  <c r="L65" i="56"/>
  <c r="S64" i="56"/>
  <c r="T548" i="70" s="1"/>
  <c r="R64" i="56"/>
  <c r="S548" i="70" s="1"/>
  <c r="Q64" i="56"/>
  <c r="R548" i="70" s="1"/>
  <c r="L64" i="56"/>
  <c r="S63" i="56"/>
  <c r="T547" i="70" s="1"/>
  <c r="R63" i="56"/>
  <c r="S547" i="70" s="1"/>
  <c r="Q63" i="56"/>
  <c r="R547" i="70" s="1"/>
  <c r="L63" i="56"/>
  <c r="S62" i="56"/>
  <c r="T546" i="70" s="1"/>
  <c r="R62" i="56"/>
  <c r="S546" i="70" s="1"/>
  <c r="Q62" i="56"/>
  <c r="R546" i="70" s="1"/>
  <c r="L62" i="56"/>
  <c r="S61" i="56"/>
  <c r="T545" i="70" s="1"/>
  <c r="R61" i="56"/>
  <c r="S545" i="70" s="1"/>
  <c r="Q61" i="56"/>
  <c r="R545" i="70" s="1"/>
  <c r="L61" i="56"/>
  <c r="S60" i="56"/>
  <c r="T544" i="70" s="1"/>
  <c r="R60" i="56"/>
  <c r="S544" i="70" s="1"/>
  <c r="Q60" i="56"/>
  <c r="R544" i="70" s="1"/>
  <c r="L60" i="56"/>
  <c r="S59" i="56"/>
  <c r="T543" i="70" s="1"/>
  <c r="R59" i="56"/>
  <c r="S543" i="70" s="1"/>
  <c r="Q59" i="56"/>
  <c r="R543" i="70" s="1"/>
  <c r="L59" i="56"/>
  <c r="S58" i="56"/>
  <c r="T542" i="70" s="1"/>
  <c r="R58" i="56"/>
  <c r="S542" i="70" s="1"/>
  <c r="Q58" i="56"/>
  <c r="R542" i="70" s="1"/>
  <c r="L58" i="56"/>
  <c r="S57" i="56"/>
  <c r="T541" i="70" s="1"/>
  <c r="R57" i="56"/>
  <c r="S541" i="70" s="1"/>
  <c r="Q57" i="56"/>
  <c r="R541" i="70" s="1"/>
  <c r="L57" i="56"/>
  <c r="S56" i="56"/>
  <c r="T540" i="70" s="1"/>
  <c r="R56" i="56"/>
  <c r="S540" i="70" s="1"/>
  <c r="Q56" i="56"/>
  <c r="R540" i="70" s="1"/>
  <c r="L56" i="56"/>
  <c r="S55" i="56"/>
  <c r="T539" i="70" s="1"/>
  <c r="R55" i="56"/>
  <c r="S539" i="70" s="1"/>
  <c r="Q55" i="56"/>
  <c r="R539" i="70" s="1"/>
  <c r="L55" i="56"/>
  <c r="S54" i="56"/>
  <c r="T538" i="70" s="1"/>
  <c r="R54" i="56"/>
  <c r="S538" i="70" s="1"/>
  <c r="Q54" i="56"/>
  <c r="R538" i="70" s="1"/>
  <c r="L54" i="56"/>
  <c r="S53" i="56"/>
  <c r="T537" i="70" s="1"/>
  <c r="R53" i="56"/>
  <c r="S537" i="70" s="1"/>
  <c r="Q53" i="56"/>
  <c r="R537" i="70" s="1"/>
  <c r="L53" i="56"/>
  <c r="S52" i="56"/>
  <c r="T536" i="70" s="1"/>
  <c r="R52" i="56"/>
  <c r="S536" i="70" s="1"/>
  <c r="Q52" i="56"/>
  <c r="R536" i="70" s="1"/>
  <c r="L52" i="56"/>
  <c r="S51" i="56"/>
  <c r="T535" i="70" s="1"/>
  <c r="R51" i="56"/>
  <c r="S535" i="70" s="1"/>
  <c r="Q51" i="56"/>
  <c r="R535" i="70" s="1"/>
  <c r="L51" i="56"/>
  <c r="M535" i="70" s="1"/>
  <c r="K51" i="56"/>
  <c r="L535" i="70" s="1"/>
  <c r="S50" i="56"/>
  <c r="T534" i="70" s="1"/>
  <c r="R50" i="56"/>
  <c r="S534" i="70" s="1"/>
  <c r="Q50" i="56"/>
  <c r="R534" i="70" s="1"/>
  <c r="L50" i="56"/>
  <c r="S49" i="56"/>
  <c r="T533" i="70" s="1"/>
  <c r="R49" i="56"/>
  <c r="S533" i="70" s="1"/>
  <c r="Q49" i="56"/>
  <c r="R533" i="70" s="1"/>
  <c r="L49" i="56"/>
  <c r="S48" i="56"/>
  <c r="T532" i="70" s="1"/>
  <c r="R48" i="56"/>
  <c r="S532" i="70" s="1"/>
  <c r="Q48" i="56"/>
  <c r="R532" i="70" s="1"/>
  <c r="L48" i="56"/>
  <c r="S47" i="56"/>
  <c r="T531" i="70" s="1"/>
  <c r="R47" i="56"/>
  <c r="S531" i="70" s="1"/>
  <c r="Q47" i="56"/>
  <c r="R531" i="70" s="1"/>
  <c r="L47" i="56"/>
  <c r="S46" i="56"/>
  <c r="T530" i="70" s="1"/>
  <c r="R46" i="56"/>
  <c r="S530" i="70" s="1"/>
  <c r="Q46" i="56"/>
  <c r="R530" i="70" s="1"/>
  <c r="L46" i="56"/>
  <c r="S45" i="56"/>
  <c r="T529" i="70" s="1"/>
  <c r="R45" i="56"/>
  <c r="S529" i="70" s="1"/>
  <c r="Q45" i="56"/>
  <c r="R529" i="70" s="1"/>
  <c r="L45" i="56"/>
  <c r="S44" i="56"/>
  <c r="T528" i="70" s="1"/>
  <c r="R44" i="56"/>
  <c r="S528" i="70" s="1"/>
  <c r="Q44" i="56"/>
  <c r="R528" i="70" s="1"/>
  <c r="L44" i="56"/>
  <c r="S43" i="56"/>
  <c r="T527" i="70" s="1"/>
  <c r="R43" i="56"/>
  <c r="S527" i="70" s="1"/>
  <c r="Q43" i="56"/>
  <c r="R527" i="70" s="1"/>
  <c r="L43" i="56"/>
  <c r="S42" i="56"/>
  <c r="T526" i="70" s="1"/>
  <c r="R42" i="56"/>
  <c r="S526" i="70" s="1"/>
  <c r="Q42" i="56"/>
  <c r="R526" i="70" s="1"/>
  <c r="L42" i="56"/>
  <c r="S41" i="56"/>
  <c r="T525" i="70" s="1"/>
  <c r="R41" i="56"/>
  <c r="S525" i="70" s="1"/>
  <c r="Q41" i="56"/>
  <c r="R525" i="70" s="1"/>
  <c r="L41" i="56"/>
  <c r="S40" i="56"/>
  <c r="T524" i="70" s="1"/>
  <c r="R40" i="56"/>
  <c r="S524" i="70" s="1"/>
  <c r="Q40" i="56"/>
  <c r="R524" i="70" s="1"/>
  <c r="L40" i="56"/>
  <c r="S39" i="56"/>
  <c r="T523" i="70" s="1"/>
  <c r="R39" i="56"/>
  <c r="S523" i="70" s="1"/>
  <c r="Q39" i="56"/>
  <c r="R523" i="70" s="1"/>
  <c r="L39" i="56"/>
  <c r="S38" i="56"/>
  <c r="T522" i="70" s="1"/>
  <c r="R38" i="56"/>
  <c r="S522" i="70" s="1"/>
  <c r="Q38" i="56"/>
  <c r="R522" i="70" s="1"/>
  <c r="L38" i="56"/>
  <c r="S37" i="56"/>
  <c r="T521" i="70" s="1"/>
  <c r="R37" i="56"/>
  <c r="S521" i="70" s="1"/>
  <c r="Q37" i="56"/>
  <c r="R521" i="70" s="1"/>
  <c r="L37" i="56"/>
  <c r="S36" i="56"/>
  <c r="T520" i="70" s="1"/>
  <c r="R36" i="56"/>
  <c r="S520" i="70" s="1"/>
  <c r="Q36" i="56"/>
  <c r="R520" i="70" s="1"/>
  <c r="L36" i="56"/>
  <c r="M520" i="70" s="1"/>
  <c r="S35" i="56"/>
  <c r="T519" i="70" s="1"/>
  <c r="R35" i="56"/>
  <c r="S519" i="70" s="1"/>
  <c r="Q35" i="56"/>
  <c r="R519" i="70" s="1"/>
  <c r="L35" i="56"/>
  <c r="S34" i="56"/>
  <c r="T518" i="70" s="1"/>
  <c r="R34" i="56"/>
  <c r="S518" i="70" s="1"/>
  <c r="Q34" i="56"/>
  <c r="R518" i="70" s="1"/>
  <c r="L34" i="56"/>
  <c r="S33" i="56"/>
  <c r="T517" i="70" s="1"/>
  <c r="R33" i="56"/>
  <c r="S517" i="70" s="1"/>
  <c r="Q33" i="56"/>
  <c r="R517" i="70" s="1"/>
  <c r="L33" i="56"/>
  <c r="S32" i="56"/>
  <c r="T516" i="70" s="1"/>
  <c r="R32" i="56"/>
  <c r="S516" i="70" s="1"/>
  <c r="Q32" i="56"/>
  <c r="R516" i="70" s="1"/>
  <c r="L32" i="56"/>
  <c r="S31" i="56"/>
  <c r="T515" i="70" s="1"/>
  <c r="R31" i="56"/>
  <c r="S515" i="70" s="1"/>
  <c r="Q31" i="56"/>
  <c r="R515" i="70" s="1"/>
  <c r="L31" i="56"/>
  <c r="S30" i="56"/>
  <c r="T514" i="70" s="1"/>
  <c r="R30" i="56"/>
  <c r="S514" i="70" s="1"/>
  <c r="Q30" i="56"/>
  <c r="R514" i="70" s="1"/>
  <c r="L30" i="56"/>
  <c r="S29" i="56"/>
  <c r="T513" i="70" s="1"/>
  <c r="R29" i="56"/>
  <c r="S513" i="70" s="1"/>
  <c r="Q29" i="56"/>
  <c r="R513" i="70" s="1"/>
  <c r="L29" i="56"/>
  <c r="S28" i="56"/>
  <c r="T512" i="70" s="1"/>
  <c r="R28" i="56"/>
  <c r="S512" i="70" s="1"/>
  <c r="Q28" i="56"/>
  <c r="R512" i="70" s="1"/>
  <c r="L28" i="56"/>
  <c r="S27" i="56"/>
  <c r="T511" i="70" s="1"/>
  <c r="R27" i="56"/>
  <c r="S511" i="70" s="1"/>
  <c r="Q27" i="56"/>
  <c r="R511" i="70" s="1"/>
  <c r="L27" i="56"/>
  <c r="S26" i="56"/>
  <c r="T510" i="70" s="1"/>
  <c r="R26" i="56"/>
  <c r="S510" i="70" s="1"/>
  <c r="Q26" i="56"/>
  <c r="R510" i="70" s="1"/>
  <c r="L26" i="56"/>
  <c r="S25" i="56"/>
  <c r="T509" i="70" s="1"/>
  <c r="R25" i="56"/>
  <c r="S509" i="70" s="1"/>
  <c r="Q25" i="56"/>
  <c r="R509" i="70" s="1"/>
  <c r="L25" i="56"/>
  <c r="S24" i="56"/>
  <c r="T508" i="70" s="1"/>
  <c r="R24" i="56"/>
  <c r="S508" i="70" s="1"/>
  <c r="Q24" i="56"/>
  <c r="R508" i="70" s="1"/>
  <c r="L24" i="56"/>
  <c r="S23" i="56"/>
  <c r="T507" i="70" s="1"/>
  <c r="R23" i="56"/>
  <c r="S507" i="70" s="1"/>
  <c r="Q23" i="56"/>
  <c r="R507" i="70" s="1"/>
  <c r="L23" i="56"/>
  <c r="S22" i="56"/>
  <c r="T506" i="70" s="1"/>
  <c r="R22" i="56"/>
  <c r="S506" i="70" s="1"/>
  <c r="Q22" i="56"/>
  <c r="R506" i="70" s="1"/>
  <c r="L22" i="56"/>
  <c r="S21" i="56"/>
  <c r="T505" i="70" s="1"/>
  <c r="R21" i="56"/>
  <c r="S505" i="70" s="1"/>
  <c r="Q21" i="56"/>
  <c r="R505" i="70" s="1"/>
  <c r="L21" i="56"/>
  <c r="S20" i="56"/>
  <c r="T504" i="70" s="1"/>
  <c r="R20" i="56"/>
  <c r="S504" i="70" s="1"/>
  <c r="Q20" i="56"/>
  <c r="R504" i="70" s="1"/>
  <c r="L20" i="56"/>
  <c r="S19" i="56"/>
  <c r="T503" i="70" s="1"/>
  <c r="R19" i="56"/>
  <c r="S503" i="70" s="1"/>
  <c r="Q19" i="56"/>
  <c r="R503" i="70" s="1"/>
  <c r="L19" i="56"/>
  <c r="S18" i="56"/>
  <c r="T502" i="70" s="1"/>
  <c r="R18" i="56"/>
  <c r="S502" i="70" s="1"/>
  <c r="Q18" i="56"/>
  <c r="R502" i="70" s="1"/>
  <c r="L18" i="56"/>
  <c r="S17" i="56"/>
  <c r="T501" i="70" s="1"/>
  <c r="R17" i="56"/>
  <c r="S501" i="70" s="1"/>
  <c r="Q17" i="56"/>
  <c r="R501" i="70" s="1"/>
  <c r="L17" i="56"/>
  <c r="S16" i="56"/>
  <c r="T500" i="70" s="1"/>
  <c r="R16" i="56"/>
  <c r="S500" i="70" s="1"/>
  <c r="Q16" i="56"/>
  <c r="R500" i="70" s="1"/>
  <c r="L16" i="56"/>
  <c r="S15" i="56"/>
  <c r="T499" i="70" s="1"/>
  <c r="R15" i="56"/>
  <c r="S499" i="70" s="1"/>
  <c r="Q15" i="56"/>
  <c r="R499" i="70" s="1"/>
  <c r="L15" i="56"/>
  <c r="S14" i="56"/>
  <c r="T498" i="70" s="1"/>
  <c r="R14" i="56"/>
  <c r="S498" i="70" s="1"/>
  <c r="Q14" i="56"/>
  <c r="R498" i="70" s="1"/>
  <c r="L14" i="56"/>
  <c r="S13" i="56"/>
  <c r="T497" i="70" s="1"/>
  <c r="R13" i="56"/>
  <c r="S497" i="70" s="1"/>
  <c r="Q13" i="56"/>
  <c r="R497" i="70" s="1"/>
  <c r="L13" i="56"/>
  <c r="AG12" i="56"/>
  <c r="S12" i="56"/>
  <c r="T496" i="70" s="1"/>
  <c r="R12" i="56"/>
  <c r="S496" i="70" s="1"/>
  <c r="Q12" i="56"/>
  <c r="R496" i="70" s="1"/>
  <c r="L12" i="56"/>
  <c r="S11" i="56"/>
  <c r="T495" i="70" s="1"/>
  <c r="R11" i="56"/>
  <c r="S495" i="70" s="1"/>
  <c r="Q11" i="56"/>
  <c r="R495" i="70" s="1"/>
  <c r="L11" i="56"/>
  <c r="S10" i="56"/>
  <c r="T494" i="70" s="1"/>
  <c r="R10" i="56"/>
  <c r="S494" i="70" s="1"/>
  <c r="Q10" i="56"/>
  <c r="R494" i="70" s="1"/>
  <c r="L10" i="56"/>
  <c r="S9" i="56"/>
  <c r="T493" i="70" s="1"/>
  <c r="R9" i="56"/>
  <c r="S493" i="70" s="1"/>
  <c r="Q9" i="56"/>
  <c r="R493" i="70" s="1"/>
  <c r="L9" i="56"/>
  <c r="AK8" i="56"/>
  <c r="S8" i="56"/>
  <c r="T492" i="70" s="1"/>
  <c r="R8" i="56"/>
  <c r="S492" i="70" s="1"/>
  <c r="Q8" i="56"/>
  <c r="R492" i="70" s="1"/>
  <c r="L8" i="56"/>
  <c r="S7" i="56"/>
  <c r="T491" i="70" s="1"/>
  <c r="R7" i="56"/>
  <c r="S491" i="70" s="1"/>
  <c r="Q7" i="56"/>
  <c r="R491" i="70" s="1"/>
  <c r="L7" i="56"/>
  <c r="AK6" i="56"/>
  <c r="S6" i="56"/>
  <c r="T490" i="70" s="1"/>
  <c r="R6" i="56"/>
  <c r="S490" i="70" s="1"/>
  <c r="Q6" i="56"/>
  <c r="R490" i="70" s="1"/>
  <c r="L6" i="56"/>
  <c r="M490" i="70" s="1"/>
  <c r="S5" i="56"/>
  <c r="T489" i="70" s="1"/>
  <c r="R5" i="56"/>
  <c r="S489" i="70" s="1"/>
  <c r="Q5" i="56"/>
  <c r="R489" i="70" s="1"/>
  <c r="L5" i="56"/>
  <c r="U1" i="56"/>
  <c r="M1" i="56"/>
  <c r="I1" i="56"/>
  <c r="H1" i="56"/>
  <c r="G1" i="56"/>
  <c r="F1" i="56"/>
  <c r="N57" i="56" s="1"/>
  <c r="O541" i="70" s="1"/>
  <c r="K6" i="56" l="1"/>
  <c r="L490" i="70" s="1"/>
  <c r="AA46" i="57"/>
  <c r="AB593" i="70" s="1"/>
  <c r="AA593" i="70"/>
  <c r="AA31" i="57"/>
  <c r="AB578" i="70" s="1"/>
  <c r="AA578" i="70"/>
  <c r="AA557" i="70"/>
  <c r="AA10" i="57"/>
  <c r="AB557" i="70" s="1"/>
  <c r="AA11" i="57"/>
  <c r="AB558" i="70" s="1"/>
  <c r="AA558" i="70"/>
  <c r="Y584" i="70"/>
  <c r="Y37" i="57"/>
  <c r="Z584" i="70" s="1"/>
  <c r="AB37" i="57"/>
  <c r="AC584" i="70" s="1"/>
  <c r="Y557" i="70"/>
  <c r="AB10" i="57"/>
  <c r="AC557" i="70" s="1"/>
  <c r="Y10" i="57"/>
  <c r="Z557" i="70" s="1"/>
  <c r="Y580" i="70"/>
  <c r="AB33" i="57"/>
  <c r="AC580" i="70" s="1"/>
  <c r="Y33" i="57"/>
  <c r="Z580" i="70" s="1"/>
  <c r="Y553" i="70"/>
  <c r="AB6" i="57"/>
  <c r="AC553" i="70" s="1"/>
  <c r="Y6" i="57"/>
  <c r="Z553" i="70" s="1"/>
  <c r="AA37" i="57"/>
  <c r="AB584" i="70" s="1"/>
  <c r="AA584" i="70"/>
  <c r="Y560" i="70"/>
  <c r="AB13" i="57"/>
  <c r="AC560" i="70" s="1"/>
  <c r="Y13" i="57"/>
  <c r="Z560" i="70" s="1"/>
  <c r="AA38" i="57"/>
  <c r="AB585" i="70" s="1"/>
  <c r="AA585" i="70"/>
  <c r="AA5" i="57"/>
  <c r="AB552" i="70" s="1"/>
  <c r="AA552" i="70"/>
  <c r="AA580" i="70"/>
  <c r="AA33" i="57"/>
  <c r="AB580" i="70" s="1"/>
  <c r="Y562" i="70"/>
  <c r="Y15" i="57"/>
  <c r="Z562" i="70" s="1"/>
  <c r="AB15" i="57"/>
  <c r="AC562" i="70" s="1"/>
  <c r="AA17" i="57"/>
  <c r="AB564" i="70" s="1"/>
  <c r="AA564" i="70"/>
  <c r="AA45" i="57"/>
  <c r="AB592" i="70" s="1"/>
  <c r="AA592" i="70"/>
  <c r="Y602" i="70"/>
  <c r="AB55" i="57"/>
  <c r="AC602" i="70" s="1"/>
  <c r="Y55" i="57"/>
  <c r="Z602" i="70" s="1"/>
  <c r="AA36" i="57"/>
  <c r="AB583" i="70" s="1"/>
  <c r="AA583" i="70"/>
  <c r="AA553" i="70"/>
  <c r="AA6" i="57"/>
  <c r="AB553" i="70" s="1"/>
  <c r="Y578" i="70"/>
  <c r="Y31" i="57"/>
  <c r="Z578" i="70" s="1"/>
  <c r="AB31" i="57"/>
  <c r="AC578" i="70" s="1"/>
  <c r="AA52" i="57"/>
  <c r="AB599" i="70" s="1"/>
  <c r="AA599" i="70"/>
  <c r="AA34" i="57"/>
  <c r="AB581" i="70" s="1"/>
  <c r="AA581" i="70"/>
  <c r="Y565" i="70"/>
  <c r="AB18" i="57"/>
  <c r="AC565" i="70" s="1"/>
  <c r="Y18" i="57"/>
  <c r="Z565" i="70" s="1"/>
  <c r="AA55" i="57"/>
  <c r="AB602" i="70" s="1"/>
  <c r="AA602" i="70"/>
  <c r="Y563" i="70"/>
  <c r="AB16" i="57"/>
  <c r="AC563" i="70" s="1"/>
  <c r="Y16" i="57"/>
  <c r="Z563" i="70" s="1"/>
  <c r="Y595" i="70"/>
  <c r="AB48" i="57"/>
  <c r="AC595" i="70" s="1"/>
  <c r="Y48" i="57"/>
  <c r="Z595" i="70" s="1"/>
  <c r="AA13" i="57"/>
  <c r="AB560" i="70" s="1"/>
  <c r="AA560" i="70"/>
  <c r="AA43" i="57"/>
  <c r="AB590" i="70" s="1"/>
  <c r="AA590" i="70"/>
  <c r="Y552" i="70"/>
  <c r="X1" i="57"/>
  <c r="Y5" i="57"/>
  <c r="AB5" i="57"/>
  <c r="AC552" i="70" s="1"/>
  <c r="Y559" i="70"/>
  <c r="Y12" i="57"/>
  <c r="Z559" i="70" s="1"/>
  <c r="AB12" i="57"/>
  <c r="AC559" i="70" s="1"/>
  <c r="Y564" i="70"/>
  <c r="AB17" i="57"/>
  <c r="AC564" i="70" s="1"/>
  <c r="Y17" i="57"/>
  <c r="Z564" i="70" s="1"/>
  <c r="Y596" i="70"/>
  <c r="AB49" i="57"/>
  <c r="AC596" i="70" s="1"/>
  <c r="Y49" i="57"/>
  <c r="Z596" i="70" s="1"/>
  <c r="Y583" i="70"/>
  <c r="AB36" i="57"/>
  <c r="AC583" i="70" s="1"/>
  <c r="Y36" i="57"/>
  <c r="Z583" i="70" s="1"/>
  <c r="AA567" i="70"/>
  <c r="AA20" i="57"/>
  <c r="AB567" i="70" s="1"/>
  <c r="AA586" i="70"/>
  <c r="AA39" i="57"/>
  <c r="AB586" i="70" s="1"/>
  <c r="Y569" i="70"/>
  <c r="AB22" i="57"/>
  <c r="AC569" i="70" s="1"/>
  <c r="Y22" i="57"/>
  <c r="Z569" i="70" s="1"/>
  <c r="AA56" i="57"/>
  <c r="AB603" i="70" s="1"/>
  <c r="AA603" i="70"/>
  <c r="AA53" i="57"/>
  <c r="AB600" i="70" s="1"/>
  <c r="AA600" i="70"/>
  <c r="Y605" i="70"/>
  <c r="AB58" i="57"/>
  <c r="AC605" i="70" s="1"/>
  <c r="Y58" i="57"/>
  <c r="Z605" i="70" s="1"/>
  <c r="AA44" i="57"/>
  <c r="AB591" i="70" s="1"/>
  <c r="AA591" i="70"/>
  <c r="AA40" i="57"/>
  <c r="AB587" i="70" s="1"/>
  <c r="AA587" i="70"/>
  <c r="Y567" i="70"/>
  <c r="Y20" i="57"/>
  <c r="Z567" i="70" s="1"/>
  <c r="AB20" i="57"/>
  <c r="AC567" i="70" s="1"/>
  <c r="Y588" i="70"/>
  <c r="Y41" i="57"/>
  <c r="Z588" i="70" s="1"/>
  <c r="AB41" i="57"/>
  <c r="AC588" i="70" s="1"/>
  <c r="Y586" i="70"/>
  <c r="AB39" i="57"/>
  <c r="AC586" i="70" s="1"/>
  <c r="Y39" i="57"/>
  <c r="Z586" i="70" s="1"/>
  <c r="AA22" i="57"/>
  <c r="AB569" i="70" s="1"/>
  <c r="AA569" i="70"/>
  <c r="AA570" i="70"/>
  <c r="AA23" i="57"/>
  <c r="AB570" i="70" s="1"/>
  <c r="AA18" i="57"/>
  <c r="AB565" i="70" s="1"/>
  <c r="AA565" i="70"/>
  <c r="AA16" i="57"/>
  <c r="AB563" i="70" s="1"/>
  <c r="AA563" i="70"/>
  <c r="AA57" i="57"/>
  <c r="AB604" i="70" s="1"/>
  <c r="AA604" i="70"/>
  <c r="Y585" i="70"/>
  <c r="AB38" i="57"/>
  <c r="AC585" i="70" s="1"/>
  <c r="Y38" i="57"/>
  <c r="Z585" i="70" s="1"/>
  <c r="Y592" i="70"/>
  <c r="AB45" i="57"/>
  <c r="AC592" i="70" s="1"/>
  <c r="Y45" i="57"/>
  <c r="Z592" i="70" s="1"/>
  <c r="Y572" i="70"/>
  <c r="Y25" i="57"/>
  <c r="Z572" i="70" s="1"/>
  <c r="AB25" i="57"/>
  <c r="AC572" i="70" s="1"/>
  <c r="Y597" i="70"/>
  <c r="AB50" i="57"/>
  <c r="AC597" i="70" s="1"/>
  <c r="Y50" i="57"/>
  <c r="Z597" i="70" s="1"/>
  <c r="AA572" i="70"/>
  <c r="AA25" i="57"/>
  <c r="AB572" i="70" s="1"/>
  <c r="Y577" i="70"/>
  <c r="Y30" i="57"/>
  <c r="Z577" i="70" s="1"/>
  <c r="AB30" i="57"/>
  <c r="AC577" i="70" s="1"/>
  <c r="Y576" i="70"/>
  <c r="AB29" i="57"/>
  <c r="AC576" i="70" s="1"/>
  <c r="Y29" i="57"/>
  <c r="Z576" i="70" s="1"/>
  <c r="AA58" i="57"/>
  <c r="AB605" i="70" s="1"/>
  <c r="AA605" i="70"/>
  <c r="AA7" i="57"/>
  <c r="AB554" i="70" s="1"/>
  <c r="AA554" i="70"/>
  <c r="AA597" i="70"/>
  <c r="AA50" i="57"/>
  <c r="AB597" i="70" s="1"/>
  <c r="Y591" i="70"/>
  <c r="AB44" i="57"/>
  <c r="AC591" i="70" s="1"/>
  <c r="Y44" i="57"/>
  <c r="Z591" i="70" s="1"/>
  <c r="AA27" i="57"/>
  <c r="AB574" i="70" s="1"/>
  <c r="AA574" i="70"/>
  <c r="Y587" i="70"/>
  <c r="AB40" i="57"/>
  <c r="AC587" i="70" s="1"/>
  <c r="Y40" i="57"/>
  <c r="Z587" i="70" s="1"/>
  <c r="Y589" i="70"/>
  <c r="AB42" i="57"/>
  <c r="AC589" i="70" s="1"/>
  <c r="Y42" i="57"/>
  <c r="Z589" i="70" s="1"/>
  <c r="AA41" i="57"/>
  <c r="AB588" i="70" s="1"/>
  <c r="AA588" i="70"/>
  <c r="Y570" i="70"/>
  <c r="AB23" i="57"/>
  <c r="AC570" i="70" s="1"/>
  <c r="Y23" i="57"/>
  <c r="Z570" i="70" s="1"/>
  <c r="Y556" i="70"/>
  <c r="Y9" i="57"/>
  <c r="Z556" i="70" s="1"/>
  <c r="AB9" i="57"/>
  <c r="AC556" i="70" s="1"/>
  <c r="Y601" i="70"/>
  <c r="Y54" i="57"/>
  <c r="Z601" i="70" s="1"/>
  <c r="AB54" i="57"/>
  <c r="AC601" i="70" s="1"/>
  <c r="AA15" i="57"/>
  <c r="AB562" i="70" s="1"/>
  <c r="AA562" i="70"/>
  <c r="AA595" i="70"/>
  <c r="AA48" i="57"/>
  <c r="AB595" i="70" s="1"/>
  <c r="Y575" i="70"/>
  <c r="AB28" i="57"/>
  <c r="AC575" i="70" s="1"/>
  <c r="Y28" i="57"/>
  <c r="Z575" i="70" s="1"/>
  <c r="AA35" i="57"/>
  <c r="AB582" i="70" s="1"/>
  <c r="AA582" i="70"/>
  <c r="AA30" i="57"/>
  <c r="AB577" i="70" s="1"/>
  <c r="AA577" i="70"/>
  <c r="Y573" i="70"/>
  <c r="AB26" i="57"/>
  <c r="AC573" i="70" s="1"/>
  <c r="Y26" i="57"/>
  <c r="Z573" i="70" s="1"/>
  <c r="AA576" i="70"/>
  <c r="AA29" i="57"/>
  <c r="AB576" i="70" s="1"/>
  <c r="AA19" i="57"/>
  <c r="AB566" i="70" s="1"/>
  <c r="AA566" i="70"/>
  <c r="Y555" i="70"/>
  <c r="Y8" i="57"/>
  <c r="Z555" i="70" s="1"/>
  <c r="AB8" i="57"/>
  <c r="AC555" i="70" s="1"/>
  <c r="Y554" i="70"/>
  <c r="Y7" i="57"/>
  <c r="Z554" i="70" s="1"/>
  <c r="AB7" i="57"/>
  <c r="AC554" i="70" s="1"/>
  <c r="AA51" i="57"/>
  <c r="AB598" i="70" s="1"/>
  <c r="AA598" i="70"/>
  <c r="Y574" i="70"/>
  <c r="Y27" i="57"/>
  <c r="Z574" i="70" s="1"/>
  <c r="AB27" i="57"/>
  <c r="AC574" i="70" s="1"/>
  <c r="Y568" i="70"/>
  <c r="AB21" i="57"/>
  <c r="AC568" i="70" s="1"/>
  <c r="Y21" i="57"/>
  <c r="Z568" i="70" s="1"/>
  <c r="AA589" i="70"/>
  <c r="AA42" i="57"/>
  <c r="AB589" i="70" s="1"/>
  <c r="Y561" i="70"/>
  <c r="AB14" i="57"/>
  <c r="AC561" i="70" s="1"/>
  <c r="Y14" i="57"/>
  <c r="Z561" i="70" s="1"/>
  <c r="Y571" i="70"/>
  <c r="AB24" i="57"/>
  <c r="AC571" i="70" s="1"/>
  <c r="Y24" i="57"/>
  <c r="Z571" i="70" s="1"/>
  <c r="Y579" i="70"/>
  <c r="AB32" i="57"/>
  <c r="AC579" i="70" s="1"/>
  <c r="Y32" i="57"/>
  <c r="Z579" i="70" s="1"/>
  <c r="AA9" i="57"/>
  <c r="AB556" i="70" s="1"/>
  <c r="AA556" i="70"/>
  <c r="Y594" i="70"/>
  <c r="Y47" i="57"/>
  <c r="Z594" i="70" s="1"/>
  <c r="AB47" i="57"/>
  <c r="AC594" i="70" s="1"/>
  <c r="Y581" i="70"/>
  <c r="AB34" i="57"/>
  <c r="AC581" i="70" s="1"/>
  <c r="Y34" i="57"/>
  <c r="Z581" i="70" s="1"/>
  <c r="AA601" i="70"/>
  <c r="AA54" i="57"/>
  <c r="AB601" i="70" s="1"/>
  <c r="Y590" i="70"/>
  <c r="AB43" i="57"/>
  <c r="AC590" i="70" s="1"/>
  <c r="Y43" i="57"/>
  <c r="Z590" i="70" s="1"/>
  <c r="AA559" i="70"/>
  <c r="AA12" i="57"/>
  <c r="AB559" i="70" s="1"/>
  <c r="AA49" i="57"/>
  <c r="AB596" i="70" s="1"/>
  <c r="AA596" i="70"/>
  <c r="AA28" i="57"/>
  <c r="AB575" i="70" s="1"/>
  <c r="AA575" i="70"/>
  <c r="AA47" i="57"/>
  <c r="AB594" i="70" s="1"/>
  <c r="AA594" i="70"/>
  <c r="Y582" i="70"/>
  <c r="AB35" i="57"/>
  <c r="AC582" i="70" s="1"/>
  <c r="Y35" i="57"/>
  <c r="Z582" i="70" s="1"/>
  <c r="AA26" i="57"/>
  <c r="AB573" i="70" s="1"/>
  <c r="AA573" i="70"/>
  <c r="Y566" i="70"/>
  <c r="AB19" i="57"/>
  <c r="AC566" i="70" s="1"/>
  <c r="Y19" i="57"/>
  <c r="Z566" i="70" s="1"/>
  <c r="AA8" i="57"/>
  <c r="AB555" i="70" s="1"/>
  <c r="AA555" i="70"/>
  <c r="Y593" i="70"/>
  <c r="AB46" i="57"/>
  <c r="AC593" i="70" s="1"/>
  <c r="Y46" i="57"/>
  <c r="Z593" i="70" s="1"/>
  <c r="Y598" i="70"/>
  <c r="AB51" i="57"/>
  <c r="AC598" i="70" s="1"/>
  <c r="Y51" i="57"/>
  <c r="Z598" i="70" s="1"/>
  <c r="Y558" i="70"/>
  <c r="Y11" i="57"/>
  <c r="Z558" i="70" s="1"/>
  <c r="AB11" i="57"/>
  <c r="AC558" i="70" s="1"/>
  <c r="AA21" i="57"/>
  <c r="AB568" i="70" s="1"/>
  <c r="AA568" i="70"/>
  <c r="Y599" i="70"/>
  <c r="AB52" i="57"/>
  <c r="AC599" i="70" s="1"/>
  <c r="Y52" i="57"/>
  <c r="Z599" i="70" s="1"/>
  <c r="AA14" i="57"/>
  <c r="AB561" i="70" s="1"/>
  <c r="AA561" i="70"/>
  <c r="Y603" i="70"/>
  <c r="Y56" i="57"/>
  <c r="Z603" i="70" s="1"/>
  <c r="AB56" i="57"/>
  <c r="AC603" i="70" s="1"/>
  <c r="AA24" i="57"/>
  <c r="AB571" i="70" s="1"/>
  <c r="AA571" i="70"/>
  <c r="Y600" i="70"/>
  <c r="AB53" i="57"/>
  <c r="AC600" i="70" s="1"/>
  <c r="Y53" i="57"/>
  <c r="Z600" i="70" s="1"/>
  <c r="AA32" i="57"/>
  <c r="AB579" i="70" s="1"/>
  <c r="AA579" i="70"/>
  <c r="Y604" i="70"/>
  <c r="AB57" i="57"/>
  <c r="AC604" i="70" s="1"/>
  <c r="Y57" i="57"/>
  <c r="Z604" i="70" s="1"/>
  <c r="K44" i="56"/>
  <c r="L528" i="70" s="1"/>
  <c r="M528" i="70"/>
  <c r="K7" i="56"/>
  <c r="L491" i="70" s="1"/>
  <c r="M491" i="70"/>
  <c r="K52" i="56"/>
  <c r="L536" i="70" s="1"/>
  <c r="M536" i="70"/>
  <c r="K54" i="56"/>
  <c r="L538" i="70" s="1"/>
  <c r="M538" i="70"/>
  <c r="K56" i="56"/>
  <c r="L540" i="70" s="1"/>
  <c r="M540" i="70"/>
  <c r="K58" i="56"/>
  <c r="L542" i="70" s="1"/>
  <c r="M542" i="70"/>
  <c r="K60" i="56"/>
  <c r="L544" i="70" s="1"/>
  <c r="M544" i="70"/>
  <c r="K62" i="56"/>
  <c r="L546" i="70" s="1"/>
  <c r="M546" i="70"/>
  <c r="K64" i="56"/>
  <c r="L548" i="70" s="1"/>
  <c r="M548" i="70"/>
  <c r="K66" i="56"/>
  <c r="L550" i="70" s="1"/>
  <c r="M550" i="70"/>
  <c r="K68" i="56"/>
  <c r="K38" i="56"/>
  <c r="L522" i="70" s="1"/>
  <c r="M522" i="70"/>
  <c r="K48" i="56"/>
  <c r="L532" i="70" s="1"/>
  <c r="M532" i="70"/>
  <c r="K13" i="56"/>
  <c r="L497" i="70" s="1"/>
  <c r="M497" i="70"/>
  <c r="K15" i="56"/>
  <c r="L499" i="70" s="1"/>
  <c r="M499" i="70"/>
  <c r="K17" i="56"/>
  <c r="L501" i="70" s="1"/>
  <c r="M501" i="70"/>
  <c r="K19" i="56"/>
  <c r="L503" i="70" s="1"/>
  <c r="M503" i="70"/>
  <c r="K21" i="56"/>
  <c r="L505" i="70" s="1"/>
  <c r="M505" i="70"/>
  <c r="K23" i="56"/>
  <c r="L507" i="70" s="1"/>
  <c r="M507" i="70"/>
  <c r="K25" i="56"/>
  <c r="L509" i="70" s="1"/>
  <c r="M509" i="70"/>
  <c r="K27" i="56"/>
  <c r="L511" i="70" s="1"/>
  <c r="M511" i="70"/>
  <c r="K29" i="56"/>
  <c r="L513" i="70" s="1"/>
  <c r="M513" i="70"/>
  <c r="K31" i="56"/>
  <c r="L515" i="70" s="1"/>
  <c r="M515" i="70"/>
  <c r="K33" i="56"/>
  <c r="L517" i="70" s="1"/>
  <c r="M517" i="70"/>
  <c r="K35" i="56"/>
  <c r="L519" i="70" s="1"/>
  <c r="M519" i="70"/>
  <c r="K40" i="56"/>
  <c r="L524" i="70" s="1"/>
  <c r="M524" i="70"/>
  <c r="K37" i="56"/>
  <c r="L521" i="70" s="1"/>
  <c r="M521" i="70"/>
  <c r="K39" i="56"/>
  <c r="L523" i="70" s="1"/>
  <c r="M523" i="70"/>
  <c r="K41" i="56"/>
  <c r="L525" i="70" s="1"/>
  <c r="M525" i="70"/>
  <c r="K43" i="56"/>
  <c r="L527" i="70" s="1"/>
  <c r="M527" i="70"/>
  <c r="K45" i="56"/>
  <c r="L529" i="70" s="1"/>
  <c r="M529" i="70"/>
  <c r="K47" i="56"/>
  <c r="L531" i="70" s="1"/>
  <c r="M531" i="70"/>
  <c r="K49" i="56"/>
  <c r="L533" i="70" s="1"/>
  <c r="M533" i="70"/>
  <c r="K42" i="56"/>
  <c r="L526" i="70" s="1"/>
  <c r="M526" i="70"/>
  <c r="K50" i="56"/>
  <c r="L534" i="70" s="1"/>
  <c r="M534" i="70"/>
  <c r="K11" i="56"/>
  <c r="L495" i="70" s="1"/>
  <c r="M495" i="70"/>
  <c r="K8" i="56"/>
  <c r="L492" i="70" s="1"/>
  <c r="M492" i="70"/>
  <c r="K53" i="56"/>
  <c r="L537" i="70" s="1"/>
  <c r="M537" i="70"/>
  <c r="K55" i="56"/>
  <c r="L539" i="70" s="1"/>
  <c r="M539" i="70"/>
  <c r="K57" i="56"/>
  <c r="L541" i="70" s="1"/>
  <c r="M541" i="70"/>
  <c r="K59" i="56"/>
  <c r="L543" i="70" s="1"/>
  <c r="M543" i="70"/>
  <c r="K61" i="56"/>
  <c r="L545" i="70" s="1"/>
  <c r="M545" i="70"/>
  <c r="K63" i="56"/>
  <c r="L547" i="70" s="1"/>
  <c r="M547" i="70"/>
  <c r="K65" i="56"/>
  <c r="L549" i="70" s="1"/>
  <c r="M549" i="70"/>
  <c r="K67" i="56"/>
  <c r="L551" i="70" s="1"/>
  <c r="M551" i="70"/>
  <c r="K69" i="56"/>
  <c r="K46" i="56"/>
  <c r="L530" i="70" s="1"/>
  <c r="M530" i="70"/>
  <c r="K10" i="56"/>
  <c r="L494" i="70" s="1"/>
  <c r="M494" i="70"/>
  <c r="K12" i="56"/>
  <c r="L496" i="70" s="1"/>
  <c r="M496" i="70"/>
  <c r="K9" i="56"/>
  <c r="L493" i="70" s="1"/>
  <c r="M493" i="70"/>
  <c r="K5" i="56"/>
  <c r="L489" i="70" s="1"/>
  <c r="M489" i="70"/>
  <c r="K14" i="56"/>
  <c r="L498" i="70" s="1"/>
  <c r="M498" i="70"/>
  <c r="K16" i="56"/>
  <c r="L500" i="70" s="1"/>
  <c r="M500" i="70"/>
  <c r="K18" i="56"/>
  <c r="L502" i="70" s="1"/>
  <c r="M502" i="70"/>
  <c r="K20" i="56"/>
  <c r="L504" i="70" s="1"/>
  <c r="M504" i="70"/>
  <c r="K22" i="56"/>
  <c r="L506" i="70" s="1"/>
  <c r="M506" i="70"/>
  <c r="K24" i="56"/>
  <c r="L508" i="70" s="1"/>
  <c r="M508" i="70"/>
  <c r="K26" i="56"/>
  <c r="L510" i="70" s="1"/>
  <c r="M510" i="70"/>
  <c r="K28" i="56"/>
  <c r="L512" i="70" s="1"/>
  <c r="M512" i="70"/>
  <c r="K30" i="56"/>
  <c r="L514" i="70" s="1"/>
  <c r="M514" i="70"/>
  <c r="K32" i="56"/>
  <c r="L516" i="70" s="1"/>
  <c r="M516" i="70"/>
  <c r="K34" i="56"/>
  <c r="L518" i="70" s="1"/>
  <c r="M518" i="70"/>
  <c r="K36" i="56"/>
  <c r="L520" i="70" s="1"/>
  <c r="N45" i="56"/>
  <c r="O529" i="70" s="1"/>
  <c r="N20" i="56"/>
  <c r="O504" i="70" s="1"/>
  <c r="N7" i="56"/>
  <c r="O491" i="70" s="1"/>
  <c r="N9" i="56"/>
  <c r="O493" i="70" s="1"/>
  <c r="S1" i="56"/>
  <c r="N30" i="56"/>
  <c r="O514" i="70" s="1"/>
  <c r="R1" i="56"/>
  <c r="N11" i="56"/>
  <c r="O495" i="70" s="1"/>
  <c r="N14" i="56"/>
  <c r="O498" i="70" s="1"/>
  <c r="N40" i="56"/>
  <c r="O524" i="70" s="1"/>
  <c r="N5" i="56"/>
  <c r="O489" i="70" s="1"/>
  <c r="N18" i="56"/>
  <c r="O502" i="70" s="1"/>
  <c r="J1" i="56"/>
  <c r="L1" i="56"/>
  <c r="N16" i="56"/>
  <c r="O500" i="70" s="1"/>
  <c r="N28" i="56"/>
  <c r="O512" i="70" s="1"/>
  <c r="N68" i="56"/>
  <c r="N64" i="56"/>
  <c r="O548" i="70" s="1"/>
  <c r="N60" i="56"/>
  <c r="O544" i="70" s="1"/>
  <c r="N67" i="56"/>
  <c r="O551" i="70" s="1"/>
  <c r="N63" i="56"/>
  <c r="O547" i="70" s="1"/>
  <c r="N66" i="56"/>
  <c r="O550" i="70" s="1"/>
  <c r="N62" i="56"/>
  <c r="O546" i="70" s="1"/>
  <c r="N58" i="56"/>
  <c r="O542" i="70" s="1"/>
  <c r="N56" i="56"/>
  <c r="O540" i="70" s="1"/>
  <c r="N53" i="56"/>
  <c r="O537" i="70" s="1"/>
  <c r="N50" i="56"/>
  <c r="O534" i="70" s="1"/>
  <c r="N47" i="56"/>
  <c r="O531" i="70" s="1"/>
  <c r="N65" i="56"/>
  <c r="O549" i="70" s="1"/>
  <c r="N59" i="56"/>
  <c r="O543" i="70" s="1"/>
  <c r="N44" i="56"/>
  <c r="O528" i="70" s="1"/>
  <c r="N38" i="56"/>
  <c r="O522" i="70" s="1"/>
  <c r="N37" i="56"/>
  <c r="O521" i="70" s="1"/>
  <c r="N36" i="56"/>
  <c r="O520" i="70" s="1"/>
  <c r="N35" i="56"/>
  <c r="O519" i="70" s="1"/>
  <c r="N54" i="56"/>
  <c r="O538" i="70" s="1"/>
  <c r="N51" i="56"/>
  <c r="O535" i="70" s="1"/>
  <c r="N39" i="56"/>
  <c r="O523" i="70" s="1"/>
  <c r="N34" i="56"/>
  <c r="O518" i="70" s="1"/>
  <c r="N27" i="56"/>
  <c r="O511" i="70" s="1"/>
  <c r="N23" i="56"/>
  <c r="O507" i="70" s="1"/>
  <c r="N19" i="56"/>
  <c r="O503" i="70" s="1"/>
  <c r="N15" i="56"/>
  <c r="O499" i="70" s="1"/>
  <c r="N8" i="56"/>
  <c r="O492" i="70" s="1"/>
  <c r="N32" i="56"/>
  <c r="O516" i="70" s="1"/>
  <c r="N31" i="56"/>
  <c r="O515" i="70" s="1"/>
  <c r="N69" i="56"/>
  <c r="N48" i="56"/>
  <c r="O532" i="70" s="1"/>
  <c r="N33" i="56"/>
  <c r="O517" i="70" s="1"/>
  <c r="N52" i="56"/>
  <c r="O536" i="70" s="1"/>
  <c r="N42" i="56"/>
  <c r="O526" i="70" s="1"/>
  <c r="N41" i="56"/>
  <c r="O525" i="70" s="1"/>
  <c r="N10" i="56"/>
  <c r="O494" i="70" s="1"/>
  <c r="N49" i="56"/>
  <c r="O533" i="70" s="1"/>
  <c r="N46" i="56"/>
  <c r="O530" i="70" s="1"/>
  <c r="N43" i="56"/>
  <c r="O527" i="70" s="1"/>
  <c r="N29" i="56"/>
  <c r="O513" i="70" s="1"/>
  <c r="N25" i="56"/>
  <c r="O509" i="70" s="1"/>
  <c r="N21" i="56"/>
  <c r="O505" i="70" s="1"/>
  <c r="N17" i="56"/>
  <c r="O501" i="70" s="1"/>
  <c r="N13" i="56"/>
  <c r="O497" i="70" s="1"/>
  <c r="N61" i="56"/>
  <c r="O545" i="70" s="1"/>
  <c r="N6" i="56"/>
  <c r="O490" i="70" s="1"/>
  <c r="N12" i="56"/>
  <c r="O496" i="70" s="1"/>
  <c r="N24" i="56"/>
  <c r="O508" i="70" s="1"/>
  <c r="N26" i="56"/>
  <c r="O510" i="70" s="1"/>
  <c r="Q1" i="56"/>
  <c r="N22" i="56"/>
  <c r="O506" i="70" s="1"/>
  <c r="N55" i="56"/>
  <c r="O539" i="70" s="1"/>
  <c r="Y1" i="57" l="1"/>
  <c r="Z552" i="70"/>
  <c r="O5" i="56"/>
  <c r="K1" i="56"/>
  <c r="O11" i="56"/>
  <c r="O15" i="56"/>
  <c r="O20" i="56"/>
  <c r="O8" i="56"/>
  <c r="O6" i="56"/>
  <c r="O55" i="56"/>
  <c r="O41" i="56"/>
  <c r="O25" i="56"/>
  <c r="O46" i="56"/>
  <c r="O34" i="56"/>
  <c r="O58" i="56"/>
  <c r="O63" i="56"/>
  <c r="O10" i="56"/>
  <c r="O19" i="56"/>
  <c r="O13" i="56"/>
  <c r="O22" i="56"/>
  <c r="O37" i="56"/>
  <c r="O66" i="56"/>
  <c r="O39" i="56"/>
  <c r="O60" i="56"/>
  <c r="O36" i="56"/>
  <c r="O56" i="56"/>
  <c r="O28" i="56"/>
  <c r="O7" i="56"/>
  <c r="O17" i="56"/>
  <c r="O26" i="56"/>
  <c r="O57" i="56"/>
  <c r="O38" i="56"/>
  <c r="O43" i="56"/>
  <c r="O64" i="56"/>
  <c r="O40" i="56"/>
  <c r="O31" i="56"/>
  <c r="O52" i="56"/>
  <c r="O14" i="56"/>
  <c r="O9" i="56"/>
  <c r="O45" i="56"/>
  <c r="O62" i="56"/>
  <c r="O35" i="56"/>
  <c r="O67" i="56"/>
  <c r="O24" i="56"/>
  <c r="O23" i="56"/>
  <c r="O21" i="56"/>
  <c r="O30" i="56"/>
  <c r="O61" i="56"/>
  <c r="O42" i="56"/>
  <c r="O47" i="56"/>
  <c r="O68" i="56"/>
  <c r="O65" i="56"/>
  <c r="O51" i="56"/>
  <c r="O27" i="56"/>
  <c r="O29" i="56"/>
  <c r="O32" i="56"/>
  <c r="O69" i="56"/>
  <c r="O50" i="56"/>
  <c r="O44" i="56"/>
  <c r="O18" i="56"/>
  <c r="O12" i="56"/>
  <c r="O16" i="56"/>
  <c r="O53" i="56"/>
  <c r="O49" i="56"/>
  <c r="O33" i="56"/>
  <c r="O54" i="56"/>
  <c r="O59" i="56"/>
  <c r="O48" i="56"/>
  <c r="P59" i="56" l="1"/>
  <c r="P543" i="70"/>
  <c r="P28" i="56"/>
  <c r="P512" i="70"/>
  <c r="P29" i="56"/>
  <c r="P513" i="70"/>
  <c r="P37" i="56"/>
  <c r="P521" i="70"/>
  <c r="P22" i="56"/>
  <c r="P506" i="70"/>
  <c r="P24" i="56"/>
  <c r="P508" i="70"/>
  <c r="P6" i="56"/>
  <c r="P490" i="70"/>
  <c r="P56" i="56"/>
  <c r="P540" i="70"/>
  <c r="P54" i="56"/>
  <c r="P538" i="70"/>
  <c r="P40" i="56"/>
  <c r="P524" i="70"/>
  <c r="P25" i="56"/>
  <c r="P509" i="70"/>
  <c r="P20" i="56"/>
  <c r="P504" i="70"/>
  <c r="P32" i="56"/>
  <c r="P516" i="70"/>
  <c r="P58" i="56"/>
  <c r="P542" i="70"/>
  <c r="P31" i="56"/>
  <c r="P515" i="70"/>
  <c r="P8" i="56"/>
  <c r="P492" i="70"/>
  <c r="P42" i="56"/>
  <c r="P526" i="70"/>
  <c r="P57" i="56"/>
  <c r="P541" i="70"/>
  <c r="P60" i="56"/>
  <c r="P544" i="70"/>
  <c r="P19" i="56"/>
  <c r="P503" i="70"/>
  <c r="P41" i="56"/>
  <c r="P525" i="70"/>
  <c r="P15" i="56"/>
  <c r="P499" i="70"/>
  <c r="P16" i="56"/>
  <c r="P500" i="70"/>
  <c r="P12" i="56"/>
  <c r="P496" i="70"/>
  <c r="P35" i="56"/>
  <c r="P519" i="70"/>
  <c r="P36" i="56"/>
  <c r="P520" i="70"/>
  <c r="P38" i="56"/>
  <c r="P522" i="70"/>
  <c r="P44" i="56"/>
  <c r="P528" i="70"/>
  <c r="P45" i="56"/>
  <c r="P529" i="70"/>
  <c r="P26" i="56"/>
  <c r="P510" i="70"/>
  <c r="P10" i="56"/>
  <c r="P494" i="70"/>
  <c r="P11" i="56"/>
  <c r="P495" i="70"/>
  <c r="P47" i="56"/>
  <c r="P531" i="70"/>
  <c r="P43" i="56"/>
  <c r="P527" i="70"/>
  <c r="P18" i="56"/>
  <c r="P502" i="70"/>
  <c r="P13" i="56"/>
  <c r="P497" i="70"/>
  <c r="P61" i="56"/>
  <c r="P545" i="70"/>
  <c r="P30" i="56"/>
  <c r="P514" i="70"/>
  <c r="P49" i="56"/>
  <c r="P533" i="70"/>
  <c r="P50" i="56"/>
  <c r="P534" i="70"/>
  <c r="P65" i="56"/>
  <c r="P549" i="70"/>
  <c r="P21" i="56"/>
  <c r="P505" i="70"/>
  <c r="P9" i="56"/>
  <c r="P493" i="70"/>
  <c r="P17" i="56"/>
  <c r="P501" i="70"/>
  <c r="P39" i="56"/>
  <c r="P523" i="70"/>
  <c r="P48" i="56"/>
  <c r="P532" i="70"/>
  <c r="P52" i="56"/>
  <c r="P536" i="70"/>
  <c r="P67" i="56"/>
  <c r="P551" i="70"/>
  <c r="P34" i="56"/>
  <c r="P518" i="70"/>
  <c r="P27" i="56"/>
  <c r="P511" i="70"/>
  <c r="P46" i="56"/>
  <c r="P530" i="70"/>
  <c r="P62" i="56"/>
  <c r="P546" i="70"/>
  <c r="P51" i="56"/>
  <c r="P535" i="70"/>
  <c r="P33" i="56"/>
  <c r="P517" i="70"/>
  <c r="P53" i="56"/>
  <c r="P537" i="70"/>
  <c r="P69" i="56"/>
  <c r="P68" i="56"/>
  <c r="P23" i="56"/>
  <c r="P507" i="70"/>
  <c r="P14" i="56"/>
  <c r="P498" i="70"/>
  <c r="P64" i="56"/>
  <c r="P548" i="70"/>
  <c r="P7" i="56"/>
  <c r="P491" i="70"/>
  <c r="P66" i="56"/>
  <c r="P550" i="70"/>
  <c r="P63" i="56"/>
  <c r="P547" i="70"/>
  <c r="P55" i="56"/>
  <c r="P539" i="70"/>
  <c r="P5" i="56"/>
  <c r="P489" i="70"/>
  <c r="T53" i="56" l="1"/>
  <c r="Q537" i="70"/>
  <c r="T21" i="56"/>
  <c r="Q505" i="70"/>
  <c r="T30" i="56"/>
  <c r="Q514" i="70"/>
  <c r="T44" i="56"/>
  <c r="Q528" i="70"/>
  <c r="T35" i="56"/>
  <c r="Q519" i="70"/>
  <c r="T16" i="56"/>
  <c r="Q500" i="70"/>
  <c r="T60" i="56"/>
  <c r="Q544" i="70"/>
  <c r="T8" i="56"/>
  <c r="Q492" i="70"/>
  <c r="T58" i="56"/>
  <c r="Q542" i="70"/>
  <c r="T40" i="56"/>
  <c r="Q524" i="70"/>
  <c r="T6" i="56"/>
  <c r="Q490" i="70"/>
  <c r="T29" i="56"/>
  <c r="Q513" i="70"/>
  <c r="T34" i="56"/>
  <c r="Q518" i="70"/>
  <c r="T47" i="56"/>
  <c r="Q531" i="70"/>
  <c r="T66" i="56"/>
  <c r="Q550" i="70"/>
  <c r="T23" i="56"/>
  <c r="Q507" i="70"/>
  <c r="T62" i="56"/>
  <c r="Q546" i="70"/>
  <c r="T67" i="56"/>
  <c r="Q551" i="70"/>
  <c r="T39" i="56"/>
  <c r="Q523" i="70"/>
  <c r="T65" i="56"/>
  <c r="Q549" i="70"/>
  <c r="T26" i="56"/>
  <c r="Q510" i="70"/>
  <c r="T38" i="56"/>
  <c r="Q522" i="70"/>
  <c r="T15" i="56"/>
  <c r="Q499" i="70"/>
  <c r="T57" i="56"/>
  <c r="Q541" i="70"/>
  <c r="T32" i="56"/>
  <c r="Q516" i="70"/>
  <c r="T54" i="56"/>
  <c r="Q538" i="70"/>
  <c r="T24" i="56"/>
  <c r="Q508" i="70"/>
  <c r="T28" i="56"/>
  <c r="Q512" i="70"/>
  <c r="T63" i="56"/>
  <c r="Q547" i="70"/>
  <c r="T5" i="56"/>
  <c r="Q489" i="70"/>
  <c r="T7" i="56"/>
  <c r="Q491" i="70"/>
  <c r="T68" i="56"/>
  <c r="T33" i="56"/>
  <c r="Q517" i="70"/>
  <c r="T52" i="56"/>
  <c r="Q536" i="70"/>
  <c r="T17" i="56"/>
  <c r="Q501" i="70"/>
  <c r="T50" i="56"/>
  <c r="Q534" i="70"/>
  <c r="T61" i="56"/>
  <c r="Q545" i="70"/>
  <c r="T18" i="56"/>
  <c r="Q502" i="70"/>
  <c r="T11" i="56"/>
  <c r="Q495" i="70"/>
  <c r="T45" i="56"/>
  <c r="Q529" i="70"/>
  <c r="T12" i="56"/>
  <c r="Q496" i="70"/>
  <c r="T41" i="56"/>
  <c r="Q525" i="70"/>
  <c r="T20" i="56"/>
  <c r="Q504" i="70"/>
  <c r="T22" i="56"/>
  <c r="Q506" i="70"/>
  <c r="T14" i="56"/>
  <c r="Q498" i="70"/>
  <c r="T46" i="56"/>
  <c r="Q530" i="70"/>
  <c r="T55" i="56"/>
  <c r="Q539" i="70"/>
  <c r="T64" i="56"/>
  <c r="Q548" i="70"/>
  <c r="T69" i="56"/>
  <c r="T51" i="56"/>
  <c r="Q535" i="70"/>
  <c r="T27" i="56"/>
  <c r="Q511" i="70"/>
  <c r="T48" i="56"/>
  <c r="Q532" i="70"/>
  <c r="T9" i="56"/>
  <c r="Q493" i="70"/>
  <c r="T49" i="56"/>
  <c r="Q533" i="70"/>
  <c r="T13" i="56"/>
  <c r="Q497" i="70"/>
  <c r="T43" i="56"/>
  <c r="Q527" i="70"/>
  <c r="T10" i="56"/>
  <c r="Q494" i="70"/>
  <c r="T36" i="56"/>
  <c r="Q520" i="70"/>
  <c r="T19" i="56"/>
  <c r="Q503" i="70"/>
  <c r="T42" i="56"/>
  <c r="Q526" i="70"/>
  <c r="T31" i="56"/>
  <c r="Q515" i="70"/>
  <c r="T25" i="56"/>
  <c r="Q509" i="70"/>
  <c r="T56" i="56"/>
  <c r="Q540" i="70"/>
  <c r="T37" i="56"/>
  <c r="Q521" i="70"/>
  <c r="T59" i="56"/>
  <c r="Q543" i="70"/>
  <c r="V56" i="56" l="1"/>
  <c r="U540" i="70"/>
  <c r="V19" i="56"/>
  <c r="U503" i="70"/>
  <c r="V10" i="56"/>
  <c r="U494" i="70"/>
  <c r="V9" i="56"/>
  <c r="U493" i="70"/>
  <c r="V69" i="56"/>
  <c r="V46" i="56"/>
  <c r="U530" i="70"/>
  <c r="V41" i="56"/>
  <c r="U525" i="70"/>
  <c r="V11" i="56"/>
  <c r="U495" i="70"/>
  <c r="V17" i="56"/>
  <c r="U501" i="70"/>
  <c r="V7" i="56"/>
  <c r="U491" i="70"/>
  <c r="V28" i="56"/>
  <c r="U512" i="70"/>
  <c r="V38" i="56"/>
  <c r="U522" i="70"/>
  <c r="V65" i="56"/>
  <c r="U549" i="70"/>
  <c r="V34" i="56"/>
  <c r="U518" i="70"/>
  <c r="V58" i="56"/>
  <c r="U542" i="70"/>
  <c r="V35" i="56"/>
  <c r="U519" i="70"/>
  <c r="V30" i="56"/>
  <c r="U514" i="70"/>
  <c r="V25" i="56"/>
  <c r="U509" i="70"/>
  <c r="V43" i="56"/>
  <c r="U527" i="70"/>
  <c r="V48" i="56"/>
  <c r="U532" i="70"/>
  <c r="V64" i="56"/>
  <c r="U548" i="70"/>
  <c r="V14" i="56"/>
  <c r="U498" i="70"/>
  <c r="V20" i="56"/>
  <c r="U504" i="70"/>
  <c r="V12" i="56"/>
  <c r="U496" i="70"/>
  <c r="V18" i="56"/>
  <c r="U502" i="70"/>
  <c r="V52" i="56"/>
  <c r="U536" i="70"/>
  <c r="U489" i="70"/>
  <c r="V5" i="56"/>
  <c r="T1" i="56"/>
  <c r="V24" i="56"/>
  <c r="U508" i="70"/>
  <c r="V57" i="56"/>
  <c r="U541" i="70"/>
  <c r="V26" i="56"/>
  <c r="U510" i="70"/>
  <c r="V39" i="56"/>
  <c r="U523" i="70"/>
  <c r="V23" i="56"/>
  <c r="U507" i="70"/>
  <c r="V29" i="56"/>
  <c r="U513" i="70"/>
  <c r="V8" i="56"/>
  <c r="U492" i="70"/>
  <c r="V44" i="56"/>
  <c r="U528" i="70"/>
  <c r="V21" i="56"/>
  <c r="U505" i="70"/>
  <c r="V59" i="56"/>
  <c r="U543" i="70"/>
  <c r="V31" i="56"/>
  <c r="U515" i="70"/>
  <c r="V36" i="56"/>
  <c r="U520" i="70"/>
  <c r="V13" i="56"/>
  <c r="U497" i="70"/>
  <c r="V27" i="56"/>
  <c r="U511" i="70"/>
  <c r="V55" i="56"/>
  <c r="U539" i="70"/>
  <c r="V61" i="56"/>
  <c r="U545" i="70"/>
  <c r="V33" i="56"/>
  <c r="U517" i="70"/>
  <c r="V63" i="56"/>
  <c r="U547" i="70"/>
  <c r="V54" i="56"/>
  <c r="U538" i="70"/>
  <c r="V15" i="56"/>
  <c r="U499" i="70"/>
  <c r="V67" i="56"/>
  <c r="U551" i="70"/>
  <c r="V66" i="56"/>
  <c r="U550" i="70"/>
  <c r="V6" i="56"/>
  <c r="U490" i="70"/>
  <c r="V60" i="56"/>
  <c r="U544" i="70"/>
  <c r="V37" i="56"/>
  <c r="U521" i="70"/>
  <c r="V42" i="56"/>
  <c r="U526" i="70"/>
  <c r="V49" i="56"/>
  <c r="U533" i="70"/>
  <c r="V51" i="56"/>
  <c r="U535" i="70"/>
  <c r="V22" i="56"/>
  <c r="U506" i="70"/>
  <c r="V45" i="56"/>
  <c r="U529" i="70"/>
  <c r="V50" i="56"/>
  <c r="U534" i="70"/>
  <c r="V68" i="56"/>
  <c r="V32" i="56"/>
  <c r="U516" i="70"/>
  <c r="V62" i="56"/>
  <c r="U546" i="70"/>
  <c r="V47" i="56"/>
  <c r="U531" i="70"/>
  <c r="V40" i="56"/>
  <c r="U524" i="70"/>
  <c r="V16" i="56"/>
  <c r="U500" i="70"/>
  <c r="V53" i="56"/>
  <c r="U537" i="70"/>
  <c r="W67" i="56" l="1"/>
  <c r="W551" i="70"/>
  <c r="AE551" i="70" s="1"/>
  <c r="W24" i="56"/>
  <c r="W508" i="70"/>
  <c r="AE508" i="70" s="1"/>
  <c r="W12" i="56"/>
  <c r="W496" i="70"/>
  <c r="AE496" i="70" s="1"/>
  <c r="W48" i="56"/>
  <c r="W532" i="70"/>
  <c r="AE532" i="70" s="1"/>
  <c r="W30" i="56"/>
  <c r="W514" i="70"/>
  <c r="AE514" i="70" s="1"/>
  <c r="W28" i="56"/>
  <c r="W512" i="70"/>
  <c r="AE512" i="70" s="1"/>
  <c r="W41" i="56"/>
  <c r="W525" i="70"/>
  <c r="AE525" i="70" s="1"/>
  <c r="W9" i="56"/>
  <c r="W493" i="70"/>
  <c r="AE493" i="70" s="1"/>
  <c r="W22" i="56"/>
  <c r="W506" i="70"/>
  <c r="AE506" i="70" s="1"/>
  <c r="W23" i="56"/>
  <c r="W507" i="70"/>
  <c r="AE507" i="70" s="1"/>
  <c r="W33" i="56"/>
  <c r="W517" i="70"/>
  <c r="AE517" i="70" s="1"/>
  <c r="W63" i="56"/>
  <c r="W547" i="70"/>
  <c r="AE547" i="70" s="1"/>
  <c r="W42" i="56"/>
  <c r="W526" i="70"/>
  <c r="AE526" i="70" s="1"/>
  <c r="W36" i="56"/>
  <c r="W520" i="70"/>
  <c r="AE520" i="70" s="1"/>
  <c r="W20" i="56"/>
  <c r="W504" i="70"/>
  <c r="AE504" i="70" s="1"/>
  <c r="W43" i="56"/>
  <c r="W527" i="70"/>
  <c r="AE527" i="70" s="1"/>
  <c r="W35" i="56"/>
  <c r="W519" i="70"/>
  <c r="AE519" i="70" s="1"/>
  <c r="W65" i="56"/>
  <c r="W549" i="70"/>
  <c r="AE549" i="70" s="1"/>
  <c r="W7" i="56"/>
  <c r="W491" i="70"/>
  <c r="AE491" i="70" s="1"/>
  <c r="W10" i="56"/>
  <c r="W494" i="70"/>
  <c r="AE494" i="70" s="1"/>
  <c r="W50" i="56"/>
  <c r="W534" i="70"/>
  <c r="AE534" i="70" s="1"/>
  <c r="W47" i="56"/>
  <c r="W531" i="70"/>
  <c r="AE531" i="70" s="1"/>
  <c r="W31" i="56"/>
  <c r="W515" i="70"/>
  <c r="AE515" i="70" s="1"/>
  <c r="W16" i="56"/>
  <c r="W500" i="70"/>
  <c r="AE500" i="70" s="1"/>
  <c r="W40" i="56"/>
  <c r="W524" i="70"/>
  <c r="AE524" i="70" s="1"/>
  <c r="W60" i="56"/>
  <c r="W544" i="70"/>
  <c r="AE544" i="70" s="1"/>
  <c r="W39" i="56"/>
  <c r="W523" i="70"/>
  <c r="AE523" i="70" s="1"/>
  <c r="W38" i="56"/>
  <c r="W522" i="70"/>
  <c r="AE522" i="70" s="1"/>
  <c r="W19" i="56"/>
  <c r="W503" i="70"/>
  <c r="AE503" i="70" s="1"/>
  <c r="W21" i="56"/>
  <c r="W505" i="70"/>
  <c r="AE505" i="70" s="1"/>
  <c r="W489" i="70"/>
  <c r="AE489" i="70" s="1"/>
  <c r="W5" i="56"/>
  <c r="V1" i="56"/>
  <c r="W32" i="56"/>
  <c r="W516" i="70"/>
  <c r="AE516" i="70" s="1"/>
  <c r="W51" i="56"/>
  <c r="W535" i="70"/>
  <c r="AE535" i="70" s="1"/>
  <c r="W6" i="56"/>
  <c r="W490" i="70"/>
  <c r="AE490" i="70" s="1"/>
  <c r="W61" i="56"/>
  <c r="W545" i="70"/>
  <c r="AE545" i="70" s="1"/>
  <c r="W26" i="56"/>
  <c r="W510" i="70"/>
  <c r="AE510" i="70" s="1"/>
  <c r="W14" i="56"/>
  <c r="W498" i="70"/>
  <c r="AE498" i="70" s="1"/>
  <c r="W46" i="56"/>
  <c r="W530" i="70"/>
  <c r="AE530" i="70" s="1"/>
  <c r="W49" i="56"/>
  <c r="W533" i="70"/>
  <c r="AE533" i="70" s="1"/>
  <c r="W66" i="56"/>
  <c r="W550" i="70"/>
  <c r="AE550" i="70" s="1"/>
  <c r="W54" i="56"/>
  <c r="W538" i="70"/>
  <c r="AE538" i="70" s="1"/>
  <c r="W27" i="56"/>
  <c r="W511" i="70"/>
  <c r="AE511" i="70" s="1"/>
  <c r="W59" i="56"/>
  <c r="W543" i="70"/>
  <c r="AE543" i="70" s="1"/>
  <c r="W29" i="56"/>
  <c r="W513" i="70"/>
  <c r="AE513" i="70" s="1"/>
  <c r="W57" i="56"/>
  <c r="W541" i="70"/>
  <c r="AE541" i="70" s="1"/>
  <c r="W68" i="56"/>
  <c r="W13" i="56"/>
  <c r="W497" i="70"/>
  <c r="AE497" i="70" s="1"/>
  <c r="W44" i="56"/>
  <c r="W528" i="70"/>
  <c r="AE528" i="70" s="1"/>
  <c r="W53" i="56"/>
  <c r="W537" i="70"/>
  <c r="AE537" i="70" s="1"/>
  <c r="W45" i="56"/>
  <c r="W529" i="70"/>
  <c r="AE529" i="70" s="1"/>
  <c r="W37" i="56"/>
  <c r="W521" i="70"/>
  <c r="AE521" i="70" s="1"/>
  <c r="W15" i="56"/>
  <c r="W499" i="70"/>
  <c r="AE499" i="70" s="1"/>
  <c r="W55" i="56"/>
  <c r="W539" i="70"/>
  <c r="AE539" i="70" s="1"/>
  <c r="W8" i="56"/>
  <c r="W492" i="70"/>
  <c r="AE492" i="70" s="1"/>
  <c r="W52" i="56"/>
  <c r="W536" i="70"/>
  <c r="AE536" i="70" s="1"/>
  <c r="W58" i="56"/>
  <c r="W542" i="70"/>
  <c r="AE542" i="70" s="1"/>
  <c r="W17" i="56"/>
  <c r="W501" i="70"/>
  <c r="AE501" i="70" s="1"/>
  <c r="W62" i="56"/>
  <c r="W546" i="70"/>
  <c r="AE546" i="70" s="1"/>
  <c r="W18" i="56"/>
  <c r="W502" i="70"/>
  <c r="AE502" i="70" s="1"/>
  <c r="W64" i="56"/>
  <c r="W548" i="70"/>
  <c r="AE548" i="70" s="1"/>
  <c r="W25" i="56"/>
  <c r="W509" i="70"/>
  <c r="AE509" i="70" s="1"/>
  <c r="W34" i="56"/>
  <c r="W518" i="70"/>
  <c r="AE518" i="70" s="1"/>
  <c r="W11" i="56"/>
  <c r="W495" i="70"/>
  <c r="AE495" i="70" s="1"/>
  <c r="W69" i="56"/>
  <c r="W56" i="56"/>
  <c r="W540" i="70"/>
  <c r="AE540" i="70" s="1"/>
  <c r="G1" i="55"/>
  <c r="H1" i="55"/>
  <c r="I1" i="55"/>
  <c r="M1" i="55"/>
  <c r="U1" i="55"/>
  <c r="S50" i="55"/>
  <c r="R50" i="55"/>
  <c r="Q50" i="55"/>
  <c r="L50" i="55"/>
  <c r="K50" i="55" s="1"/>
  <c r="S49" i="55"/>
  <c r="T488" i="70" s="1"/>
  <c r="R49" i="55"/>
  <c r="S488" i="70" s="1"/>
  <c r="Q49" i="55"/>
  <c r="R488" i="70" s="1"/>
  <c r="L49" i="55"/>
  <c r="M488" i="70" s="1"/>
  <c r="K488" i="70"/>
  <c r="S48" i="55"/>
  <c r="T487" i="70" s="1"/>
  <c r="R48" i="55"/>
  <c r="S487" i="70" s="1"/>
  <c r="Q48" i="55"/>
  <c r="R487" i="70" s="1"/>
  <c r="L48" i="55"/>
  <c r="M487" i="70" s="1"/>
  <c r="K487" i="70"/>
  <c r="S47" i="55"/>
  <c r="T486" i="70" s="1"/>
  <c r="R47" i="55"/>
  <c r="S486" i="70" s="1"/>
  <c r="Q47" i="55"/>
  <c r="R486" i="70" s="1"/>
  <c r="L47" i="55"/>
  <c r="M486" i="70" s="1"/>
  <c r="K486" i="70"/>
  <c r="S46" i="55"/>
  <c r="T485" i="70" s="1"/>
  <c r="R46" i="55"/>
  <c r="S485" i="70" s="1"/>
  <c r="Q46" i="55"/>
  <c r="R485" i="70" s="1"/>
  <c r="L46" i="55"/>
  <c r="M485" i="70" s="1"/>
  <c r="K46" i="55"/>
  <c r="L485" i="70" s="1"/>
  <c r="K485" i="70"/>
  <c r="S45" i="55"/>
  <c r="T484" i="70" s="1"/>
  <c r="R45" i="55"/>
  <c r="S484" i="70" s="1"/>
  <c r="Q45" i="55"/>
  <c r="R484" i="70" s="1"/>
  <c r="L45" i="55"/>
  <c r="K484" i="70"/>
  <c r="S44" i="55"/>
  <c r="T483" i="70" s="1"/>
  <c r="R44" i="55"/>
  <c r="S483" i="70" s="1"/>
  <c r="Q44" i="55"/>
  <c r="R483" i="70" s="1"/>
  <c r="L44" i="55"/>
  <c r="M483" i="70" s="1"/>
  <c r="K483" i="70"/>
  <c r="S43" i="55"/>
  <c r="T482" i="70" s="1"/>
  <c r="R43" i="55"/>
  <c r="S482" i="70" s="1"/>
  <c r="Q43" i="55"/>
  <c r="R482" i="70" s="1"/>
  <c r="L43" i="55"/>
  <c r="M482" i="70" s="1"/>
  <c r="K482" i="70"/>
  <c r="S42" i="55"/>
  <c r="T481" i="70" s="1"/>
  <c r="R42" i="55"/>
  <c r="S481" i="70" s="1"/>
  <c r="Q42" i="55"/>
  <c r="R481" i="70" s="1"/>
  <c r="L42" i="55"/>
  <c r="M481" i="70" s="1"/>
  <c r="K481" i="70"/>
  <c r="S41" i="55"/>
  <c r="T480" i="70" s="1"/>
  <c r="R41" i="55"/>
  <c r="S480" i="70" s="1"/>
  <c r="Q41" i="55"/>
  <c r="R480" i="70" s="1"/>
  <c r="L41" i="55"/>
  <c r="M480" i="70" s="1"/>
  <c r="K480" i="70"/>
  <c r="S40" i="55"/>
  <c r="T479" i="70" s="1"/>
  <c r="R40" i="55"/>
  <c r="S479" i="70" s="1"/>
  <c r="Q40" i="55"/>
  <c r="R479" i="70" s="1"/>
  <c r="L40" i="55"/>
  <c r="M479" i="70" s="1"/>
  <c r="K479" i="70"/>
  <c r="S39" i="55"/>
  <c r="T478" i="70" s="1"/>
  <c r="R39" i="55"/>
  <c r="S478" i="70" s="1"/>
  <c r="Q39" i="55"/>
  <c r="R478" i="70" s="1"/>
  <c r="L39" i="55"/>
  <c r="M478" i="70" s="1"/>
  <c r="K478" i="70"/>
  <c r="S38" i="55"/>
  <c r="T477" i="70" s="1"/>
  <c r="R38" i="55"/>
  <c r="S477" i="70" s="1"/>
  <c r="Q38" i="55"/>
  <c r="R477" i="70" s="1"/>
  <c r="L38" i="55"/>
  <c r="M477" i="70" s="1"/>
  <c r="K38" i="55"/>
  <c r="L477" i="70" s="1"/>
  <c r="K477" i="70"/>
  <c r="S37" i="55"/>
  <c r="T476" i="70" s="1"/>
  <c r="R37" i="55"/>
  <c r="S476" i="70" s="1"/>
  <c r="Q37" i="55"/>
  <c r="R476" i="70" s="1"/>
  <c r="L37" i="55"/>
  <c r="M476" i="70" s="1"/>
  <c r="K476" i="70"/>
  <c r="S36" i="55"/>
  <c r="T475" i="70" s="1"/>
  <c r="R36" i="55"/>
  <c r="S475" i="70" s="1"/>
  <c r="Q36" i="55"/>
  <c r="R475" i="70" s="1"/>
  <c r="L36" i="55"/>
  <c r="M475" i="70" s="1"/>
  <c r="K475" i="70"/>
  <c r="S35" i="55"/>
  <c r="T474" i="70" s="1"/>
  <c r="R35" i="55"/>
  <c r="S474" i="70" s="1"/>
  <c r="Q35" i="55"/>
  <c r="R474" i="70" s="1"/>
  <c r="L35" i="55"/>
  <c r="M474" i="70" s="1"/>
  <c r="K474" i="70"/>
  <c r="S34" i="55"/>
  <c r="T473" i="70" s="1"/>
  <c r="R34" i="55"/>
  <c r="S473" i="70" s="1"/>
  <c r="Q34" i="55"/>
  <c r="R473" i="70" s="1"/>
  <c r="L34" i="55"/>
  <c r="M473" i="70" s="1"/>
  <c r="K34" i="55"/>
  <c r="L473" i="70" s="1"/>
  <c r="K473" i="70"/>
  <c r="S33" i="55"/>
  <c r="T472" i="70" s="1"/>
  <c r="R33" i="55"/>
  <c r="S472" i="70" s="1"/>
  <c r="Q33" i="55"/>
  <c r="R472" i="70" s="1"/>
  <c r="L33" i="55"/>
  <c r="M472" i="70" s="1"/>
  <c r="K472" i="70"/>
  <c r="S32" i="55"/>
  <c r="T471" i="70" s="1"/>
  <c r="R32" i="55"/>
  <c r="S471" i="70" s="1"/>
  <c r="Q32" i="55"/>
  <c r="R471" i="70" s="1"/>
  <c r="L32" i="55"/>
  <c r="M471" i="70" s="1"/>
  <c r="K471" i="70"/>
  <c r="S31" i="55"/>
  <c r="T470" i="70" s="1"/>
  <c r="R31" i="55"/>
  <c r="S470" i="70" s="1"/>
  <c r="Q31" i="55"/>
  <c r="R470" i="70" s="1"/>
  <c r="L31" i="55"/>
  <c r="M470" i="70" s="1"/>
  <c r="K470" i="70"/>
  <c r="S30" i="55"/>
  <c r="T469" i="70" s="1"/>
  <c r="R30" i="55"/>
  <c r="S469" i="70" s="1"/>
  <c r="Q30" i="55"/>
  <c r="R469" i="70" s="1"/>
  <c r="L30" i="55"/>
  <c r="M469" i="70" s="1"/>
  <c r="K30" i="55"/>
  <c r="L469" i="70" s="1"/>
  <c r="K469" i="70"/>
  <c r="S29" i="55"/>
  <c r="T468" i="70" s="1"/>
  <c r="R29" i="55"/>
  <c r="S468" i="70" s="1"/>
  <c r="Q29" i="55"/>
  <c r="R468" i="70" s="1"/>
  <c r="L29" i="55"/>
  <c r="K468" i="70"/>
  <c r="S28" i="55"/>
  <c r="T467" i="70" s="1"/>
  <c r="R28" i="55"/>
  <c r="S467" i="70" s="1"/>
  <c r="Q28" i="55"/>
  <c r="R467" i="70" s="1"/>
  <c r="L28" i="55"/>
  <c r="K467" i="70"/>
  <c r="S27" i="55"/>
  <c r="T466" i="70" s="1"/>
  <c r="R27" i="55"/>
  <c r="S466" i="70" s="1"/>
  <c r="Q27" i="55"/>
  <c r="R466" i="70" s="1"/>
  <c r="L27" i="55"/>
  <c r="M466" i="70" s="1"/>
  <c r="K466" i="70"/>
  <c r="S26" i="55"/>
  <c r="T465" i="70" s="1"/>
  <c r="R26" i="55"/>
  <c r="S465" i="70" s="1"/>
  <c r="Q26" i="55"/>
  <c r="R465" i="70" s="1"/>
  <c r="L26" i="55"/>
  <c r="K465" i="70"/>
  <c r="S25" i="55"/>
  <c r="T464" i="70" s="1"/>
  <c r="R25" i="55"/>
  <c r="S464" i="70" s="1"/>
  <c r="Q25" i="55"/>
  <c r="R464" i="70" s="1"/>
  <c r="L25" i="55"/>
  <c r="M464" i="70" s="1"/>
  <c r="K464" i="70"/>
  <c r="S24" i="55"/>
  <c r="T463" i="70" s="1"/>
  <c r="R24" i="55"/>
  <c r="S463" i="70" s="1"/>
  <c r="Q24" i="55"/>
  <c r="R463" i="70" s="1"/>
  <c r="L24" i="55"/>
  <c r="M463" i="70" s="1"/>
  <c r="K463" i="70"/>
  <c r="S23" i="55"/>
  <c r="T462" i="70" s="1"/>
  <c r="R23" i="55"/>
  <c r="S462" i="70" s="1"/>
  <c r="Q23" i="55"/>
  <c r="R462" i="70" s="1"/>
  <c r="L23" i="55"/>
  <c r="M462" i="70" s="1"/>
  <c r="K462" i="70"/>
  <c r="S22" i="55"/>
  <c r="T461" i="70" s="1"/>
  <c r="R22" i="55"/>
  <c r="S461" i="70" s="1"/>
  <c r="Q22" i="55"/>
  <c r="R461" i="70" s="1"/>
  <c r="L22" i="55"/>
  <c r="M461" i="70" s="1"/>
  <c r="K22" i="55"/>
  <c r="L461" i="70" s="1"/>
  <c r="K461" i="70"/>
  <c r="S21" i="55"/>
  <c r="T460" i="70" s="1"/>
  <c r="R21" i="55"/>
  <c r="S460" i="70" s="1"/>
  <c r="Q21" i="55"/>
  <c r="R460" i="70" s="1"/>
  <c r="L21" i="55"/>
  <c r="K460" i="70"/>
  <c r="S20" i="55"/>
  <c r="T459" i="70" s="1"/>
  <c r="R20" i="55"/>
  <c r="S459" i="70" s="1"/>
  <c r="Q20" i="55"/>
  <c r="R459" i="70" s="1"/>
  <c r="L20" i="55"/>
  <c r="K459" i="70"/>
  <c r="S19" i="55"/>
  <c r="T458" i="70" s="1"/>
  <c r="R19" i="55"/>
  <c r="S458" i="70" s="1"/>
  <c r="Q19" i="55"/>
  <c r="R458" i="70" s="1"/>
  <c r="L19" i="55"/>
  <c r="K458" i="70"/>
  <c r="S18" i="55"/>
  <c r="T457" i="70" s="1"/>
  <c r="R18" i="55"/>
  <c r="S457" i="70" s="1"/>
  <c r="Q18" i="55"/>
  <c r="R457" i="70" s="1"/>
  <c r="L18" i="55"/>
  <c r="M457" i="70" s="1"/>
  <c r="K457" i="70"/>
  <c r="S17" i="55"/>
  <c r="T456" i="70" s="1"/>
  <c r="R17" i="55"/>
  <c r="S456" i="70" s="1"/>
  <c r="Q17" i="55"/>
  <c r="R456" i="70" s="1"/>
  <c r="L17" i="55"/>
  <c r="M456" i="70" s="1"/>
  <c r="K456" i="70"/>
  <c r="S16" i="55"/>
  <c r="T455" i="70" s="1"/>
  <c r="R16" i="55"/>
  <c r="S455" i="70" s="1"/>
  <c r="Q16" i="55"/>
  <c r="R455" i="70" s="1"/>
  <c r="L16" i="55"/>
  <c r="M455" i="70" s="1"/>
  <c r="K455" i="70"/>
  <c r="S15" i="55"/>
  <c r="T454" i="70" s="1"/>
  <c r="R15" i="55"/>
  <c r="S454" i="70" s="1"/>
  <c r="Q15" i="55"/>
  <c r="R454" i="70" s="1"/>
  <c r="L15" i="55"/>
  <c r="M454" i="70" s="1"/>
  <c r="K454" i="70"/>
  <c r="S14" i="55"/>
  <c r="T453" i="70" s="1"/>
  <c r="R14" i="55"/>
  <c r="S453" i="70" s="1"/>
  <c r="Q14" i="55"/>
  <c r="R453" i="70" s="1"/>
  <c r="L14" i="55"/>
  <c r="M453" i="70" s="1"/>
  <c r="K453" i="70"/>
  <c r="S13" i="55"/>
  <c r="T452" i="70" s="1"/>
  <c r="R13" i="55"/>
  <c r="S452" i="70" s="1"/>
  <c r="Q13" i="55"/>
  <c r="R452" i="70" s="1"/>
  <c r="L13" i="55"/>
  <c r="M452" i="70" s="1"/>
  <c r="K13" i="55"/>
  <c r="L452" i="70" s="1"/>
  <c r="K452" i="70"/>
  <c r="AG12" i="55"/>
  <c r="S12" i="55"/>
  <c r="T451" i="70" s="1"/>
  <c r="R12" i="55"/>
  <c r="S451" i="70" s="1"/>
  <c r="Q12" i="55"/>
  <c r="R451" i="70" s="1"/>
  <c r="L12" i="55"/>
  <c r="K451" i="70"/>
  <c r="S11" i="55"/>
  <c r="T450" i="70" s="1"/>
  <c r="R11" i="55"/>
  <c r="S450" i="70" s="1"/>
  <c r="Q11" i="55"/>
  <c r="R450" i="70" s="1"/>
  <c r="L11" i="55"/>
  <c r="K450" i="70"/>
  <c r="S10" i="55"/>
  <c r="T449" i="70" s="1"/>
  <c r="R10" i="55"/>
  <c r="S449" i="70" s="1"/>
  <c r="Q10" i="55"/>
  <c r="R449" i="70" s="1"/>
  <c r="L10" i="55"/>
  <c r="K449" i="70"/>
  <c r="S9" i="55"/>
  <c r="T448" i="70" s="1"/>
  <c r="R9" i="55"/>
  <c r="S448" i="70" s="1"/>
  <c r="Q9" i="55"/>
  <c r="R448" i="70" s="1"/>
  <c r="L9" i="55"/>
  <c r="K448" i="70"/>
  <c r="AK8" i="55"/>
  <c r="S8" i="55"/>
  <c r="T447" i="70" s="1"/>
  <c r="R8" i="55"/>
  <c r="S447" i="70" s="1"/>
  <c r="Q8" i="55"/>
  <c r="R447" i="70" s="1"/>
  <c r="L8" i="55"/>
  <c r="K447" i="70"/>
  <c r="S7" i="55"/>
  <c r="T446" i="70" s="1"/>
  <c r="R7" i="55"/>
  <c r="S446" i="70" s="1"/>
  <c r="Q7" i="55"/>
  <c r="R446" i="70" s="1"/>
  <c r="L7" i="55"/>
  <c r="K446" i="70"/>
  <c r="AK6" i="55"/>
  <c r="S6" i="55"/>
  <c r="T445" i="70" s="1"/>
  <c r="R6" i="55"/>
  <c r="S445" i="70" s="1"/>
  <c r="Q6" i="55"/>
  <c r="R445" i="70" s="1"/>
  <c r="L6" i="55"/>
  <c r="K445" i="70"/>
  <c r="S5" i="55"/>
  <c r="R5" i="55"/>
  <c r="Q5" i="55"/>
  <c r="L5" i="55"/>
  <c r="K444" i="70"/>
  <c r="F1" i="55"/>
  <c r="N7" i="55" s="1"/>
  <c r="O446" i="70" s="1"/>
  <c r="S30" i="54"/>
  <c r="T443" i="70" s="1"/>
  <c r="R30" i="54"/>
  <c r="S443" i="70" s="1"/>
  <c r="Q30" i="54"/>
  <c r="R443" i="70" s="1"/>
  <c r="L30" i="54"/>
  <c r="M443" i="70" s="1"/>
  <c r="K443" i="70"/>
  <c r="S29" i="54"/>
  <c r="T442" i="70" s="1"/>
  <c r="R29" i="54"/>
  <c r="S442" i="70" s="1"/>
  <c r="Q29" i="54"/>
  <c r="R442" i="70" s="1"/>
  <c r="L29" i="54"/>
  <c r="K442" i="70"/>
  <c r="S28" i="54"/>
  <c r="T441" i="70" s="1"/>
  <c r="R28" i="54"/>
  <c r="S441" i="70" s="1"/>
  <c r="Q28" i="54"/>
  <c r="R441" i="70" s="1"/>
  <c r="L28" i="54"/>
  <c r="M441" i="70" s="1"/>
  <c r="K28" i="54"/>
  <c r="L441" i="70" s="1"/>
  <c r="K441" i="70"/>
  <c r="S27" i="54"/>
  <c r="T440" i="70" s="1"/>
  <c r="R27" i="54"/>
  <c r="S440" i="70" s="1"/>
  <c r="Q27" i="54"/>
  <c r="R440" i="70" s="1"/>
  <c r="L27" i="54"/>
  <c r="K440" i="70"/>
  <c r="S26" i="54"/>
  <c r="T439" i="70" s="1"/>
  <c r="R26" i="54"/>
  <c r="S439" i="70" s="1"/>
  <c r="Q26" i="54"/>
  <c r="R439" i="70" s="1"/>
  <c r="L26" i="54"/>
  <c r="K439" i="70"/>
  <c r="S25" i="54"/>
  <c r="T438" i="70" s="1"/>
  <c r="R25" i="54"/>
  <c r="S438" i="70" s="1"/>
  <c r="Q25" i="54"/>
  <c r="R438" i="70" s="1"/>
  <c r="L25" i="54"/>
  <c r="K438" i="70"/>
  <c r="S24" i="54"/>
  <c r="T437" i="70" s="1"/>
  <c r="R24" i="54"/>
  <c r="S437" i="70" s="1"/>
  <c r="Q24" i="54"/>
  <c r="R437" i="70" s="1"/>
  <c r="L24" i="54"/>
  <c r="M437" i="70" s="1"/>
  <c r="K437" i="70"/>
  <c r="S23" i="54"/>
  <c r="T436" i="70" s="1"/>
  <c r="R23" i="54"/>
  <c r="S436" i="70" s="1"/>
  <c r="Q23" i="54"/>
  <c r="R436" i="70" s="1"/>
  <c r="L23" i="54"/>
  <c r="M436" i="70" s="1"/>
  <c r="K23" i="54"/>
  <c r="L436" i="70" s="1"/>
  <c r="K436" i="70"/>
  <c r="S22" i="54"/>
  <c r="T435" i="70" s="1"/>
  <c r="R22" i="54"/>
  <c r="S435" i="70" s="1"/>
  <c r="Q22" i="54"/>
  <c r="R435" i="70" s="1"/>
  <c r="L22" i="54"/>
  <c r="M435" i="70" s="1"/>
  <c r="K435" i="70"/>
  <c r="S21" i="54"/>
  <c r="T434" i="70" s="1"/>
  <c r="R21" i="54"/>
  <c r="S434" i="70" s="1"/>
  <c r="Q21" i="54"/>
  <c r="R434" i="70" s="1"/>
  <c r="L21" i="54"/>
  <c r="K434" i="70"/>
  <c r="S20" i="54"/>
  <c r="T433" i="70" s="1"/>
  <c r="R20" i="54"/>
  <c r="S433" i="70" s="1"/>
  <c r="Q20" i="54"/>
  <c r="R433" i="70" s="1"/>
  <c r="L20" i="54"/>
  <c r="K433" i="70"/>
  <c r="S19" i="54"/>
  <c r="T432" i="70" s="1"/>
  <c r="R19" i="54"/>
  <c r="S432" i="70" s="1"/>
  <c r="Q19" i="54"/>
  <c r="R432" i="70" s="1"/>
  <c r="L19" i="54"/>
  <c r="K432" i="70"/>
  <c r="S18" i="54"/>
  <c r="T431" i="70" s="1"/>
  <c r="R18" i="54"/>
  <c r="S431" i="70" s="1"/>
  <c r="Q18" i="54"/>
  <c r="R431" i="70" s="1"/>
  <c r="L18" i="54"/>
  <c r="K431" i="70"/>
  <c r="S17" i="54"/>
  <c r="T430" i="70" s="1"/>
  <c r="R17" i="54"/>
  <c r="S430" i="70" s="1"/>
  <c r="Q17" i="54"/>
  <c r="R430" i="70" s="1"/>
  <c r="L17" i="54"/>
  <c r="K430" i="70"/>
  <c r="S16" i="54"/>
  <c r="T429" i="70" s="1"/>
  <c r="R16" i="54"/>
  <c r="S429" i="70" s="1"/>
  <c r="Q16" i="54"/>
  <c r="R429" i="70" s="1"/>
  <c r="L16" i="54"/>
  <c r="M429" i="70" s="1"/>
  <c r="K16" i="54"/>
  <c r="L429" i="70" s="1"/>
  <c r="K429" i="70"/>
  <c r="S15" i="54"/>
  <c r="T428" i="70" s="1"/>
  <c r="R15" i="54"/>
  <c r="S428" i="70" s="1"/>
  <c r="Q15" i="54"/>
  <c r="R428" i="70" s="1"/>
  <c r="L15" i="54"/>
  <c r="M428" i="70" s="1"/>
  <c r="K428" i="70"/>
  <c r="S14" i="54"/>
  <c r="T427" i="70" s="1"/>
  <c r="R14" i="54"/>
  <c r="S427" i="70" s="1"/>
  <c r="Q14" i="54"/>
  <c r="R427" i="70" s="1"/>
  <c r="L14" i="54"/>
  <c r="K427" i="70"/>
  <c r="S13" i="54"/>
  <c r="T426" i="70" s="1"/>
  <c r="R13" i="54"/>
  <c r="S426" i="70" s="1"/>
  <c r="Q13" i="54"/>
  <c r="R426" i="70" s="1"/>
  <c r="L13" i="54"/>
  <c r="K426" i="70"/>
  <c r="AG12" i="54"/>
  <c r="S12" i="54"/>
  <c r="T425" i="70" s="1"/>
  <c r="R12" i="54"/>
  <c r="S425" i="70" s="1"/>
  <c r="Q12" i="54"/>
  <c r="R425" i="70" s="1"/>
  <c r="L12" i="54"/>
  <c r="K425" i="70"/>
  <c r="S11" i="54"/>
  <c r="T424" i="70" s="1"/>
  <c r="R11" i="54"/>
  <c r="S424" i="70" s="1"/>
  <c r="Q11" i="54"/>
  <c r="R424" i="70" s="1"/>
  <c r="L11" i="54"/>
  <c r="K424" i="70"/>
  <c r="S10" i="54"/>
  <c r="T423" i="70" s="1"/>
  <c r="R10" i="54"/>
  <c r="S423" i="70" s="1"/>
  <c r="Q10" i="54"/>
  <c r="R423" i="70" s="1"/>
  <c r="L10" i="54"/>
  <c r="M423" i="70" s="1"/>
  <c r="K423" i="70"/>
  <c r="S9" i="54"/>
  <c r="T422" i="70" s="1"/>
  <c r="R9" i="54"/>
  <c r="S422" i="70" s="1"/>
  <c r="Q9" i="54"/>
  <c r="R422" i="70" s="1"/>
  <c r="L9" i="54"/>
  <c r="K422" i="70"/>
  <c r="AK8" i="54"/>
  <c r="S8" i="54"/>
  <c r="T421" i="70" s="1"/>
  <c r="R8" i="54"/>
  <c r="S421" i="70" s="1"/>
  <c r="Q8" i="54"/>
  <c r="R421" i="70" s="1"/>
  <c r="L8" i="54"/>
  <c r="M421" i="70" s="1"/>
  <c r="K421" i="70"/>
  <c r="S7" i="54"/>
  <c r="T420" i="70" s="1"/>
  <c r="R7" i="54"/>
  <c r="S420" i="70" s="1"/>
  <c r="Q7" i="54"/>
  <c r="R420" i="70" s="1"/>
  <c r="L7" i="54"/>
  <c r="K420" i="70"/>
  <c r="AK6" i="54"/>
  <c r="S6" i="54"/>
  <c r="T419" i="70" s="1"/>
  <c r="R6" i="54"/>
  <c r="S419" i="70" s="1"/>
  <c r="Q6" i="54"/>
  <c r="R419" i="70" s="1"/>
  <c r="L6" i="54"/>
  <c r="K419" i="70"/>
  <c r="S5" i="54"/>
  <c r="T418" i="70" s="1"/>
  <c r="R5" i="54"/>
  <c r="S418" i="70" s="1"/>
  <c r="Q5" i="54"/>
  <c r="R418" i="70" s="1"/>
  <c r="L5" i="54"/>
  <c r="K418" i="70"/>
  <c r="U1" i="54"/>
  <c r="M1" i="54"/>
  <c r="I1" i="54"/>
  <c r="H1" i="54"/>
  <c r="G1" i="54"/>
  <c r="F1" i="54"/>
  <c r="K49" i="55" l="1"/>
  <c r="L488" i="70" s="1"/>
  <c r="K48" i="55"/>
  <c r="L487" i="70" s="1"/>
  <c r="K23" i="55"/>
  <c r="L462" i="70" s="1"/>
  <c r="K26" i="55"/>
  <c r="L465" i="70" s="1"/>
  <c r="M465" i="70"/>
  <c r="K15" i="55"/>
  <c r="L454" i="70" s="1"/>
  <c r="K19" i="55"/>
  <c r="L458" i="70" s="1"/>
  <c r="M458" i="70"/>
  <c r="K32" i="55"/>
  <c r="L471" i="70" s="1"/>
  <c r="K36" i="55"/>
  <c r="L475" i="70" s="1"/>
  <c r="K40" i="55"/>
  <c r="L479" i="70" s="1"/>
  <c r="K44" i="55"/>
  <c r="L483" i="70" s="1"/>
  <c r="L1" i="55"/>
  <c r="M444" i="70"/>
  <c r="K8" i="55"/>
  <c r="L447" i="70" s="1"/>
  <c r="M447" i="70"/>
  <c r="K11" i="55"/>
  <c r="L450" i="70" s="1"/>
  <c r="M450" i="70"/>
  <c r="K25" i="55"/>
  <c r="L464" i="70" s="1"/>
  <c r="K47" i="55"/>
  <c r="L486" i="70" s="1"/>
  <c r="K29" i="55"/>
  <c r="L468" i="70" s="1"/>
  <c r="M468" i="70"/>
  <c r="Q1" i="55"/>
  <c r="R444" i="70"/>
  <c r="K14" i="55"/>
  <c r="L453" i="70" s="1"/>
  <c r="K18" i="55"/>
  <c r="L457" i="70" s="1"/>
  <c r="K21" i="55"/>
  <c r="L460" i="70" s="1"/>
  <c r="M460" i="70"/>
  <c r="K28" i="55"/>
  <c r="L467" i="70" s="1"/>
  <c r="M467" i="70"/>
  <c r="K31" i="55"/>
  <c r="L470" i="70" s="1"/>
  <c r="K35" i="55"/>
  <c r="L474" i="70" s="1"/>
  <c r="K39" i="55"/>
  <c r="L478" i="70" s="1"/>
  <c r="K43" i="55"/>
  <c r="L482" i="70" s="1"/>
  <c r="R1" i="55"/>
  <c r="S444" i="70"/>
  <c r="K24" i="55"/>
  <c r="L463" i="70" s="1"/>
  <c r="S1" i="55"/>
  <c r="T444" i="70"/>
  <c r="K7" i="55"/>
  <c r="L446" i="70" s="1"/>
  <c r="M446" i="70"/>
  <c r="K10" i="55"/>
  <c r="L449" i="70" s="1"/>
  <c r="M449" i="70"/>
  <c r="K17" i="55"/>
  <c r="L456" i="70" s="1"/>
  <c r="K27" i="55"/>
  <c r="L466" i="70" s="1"/>
  <c r="K42" i="55"/>
  <c r="L481" i="70" s="1"/>
  <c r="K9" i="55"/>
  <c r="L448" i="70" s="1"/>
  <c r="M448" i="70"/>
  <c r="K20" i="55"/>
  <c r="L459" i="70" s="1"/>
  <c r="M459" i="70"/>
  <c r="K6" i="55"/>
  <c r="L445" i="70" s="1"/>
  <c r="M445" i="70"/>
  <c r="K12" i="55"/>
  <c r="L451" i="70" s="1"/>
  <c r="M451" i="70"/>
  <c r="K16" i="55"/>
  <c r="L455" i="70" s="1"/>
  <c r="K33" i="55"/>
  <c r="L472" i="70" s="1"/>
  <c r="K37" i="55"/>
  <c r="L476" i="70" s="1"/>
  <c r="K41" i="55"/>
  <c r="L480" i="70" s="1"/>
  <c r="M484" i="70"/>
  <c r="K45" i="55"/>
  <c r="L484" i="70" s="1"/>
  <c r="K15" i="54"/>
  <c r="L428" i="70" s="1"/>
  <c r="K24" i="54"/>
  <c r="L437" i="70" s="1"/>
  <c r="K30" i="54"/>
  <c r="L443" i="70" s="1"/>
  <c r="N9" i="54"/>
  <c r="O422" i="70" s="1"/>
  <c r="N5" i="54"/>
  <c r="X528" i="70"/>
  <c r="AD528" i="70" s="1"/>
  <c r="X44" i="56"/>
  <c r="Z44" i="56"/>
  <c r="X533" i="70"/>
  <c r="AD533" i="70" s="1"/>
  <c r="Z49" i="56"/>
  <c r="X49" i="56"/>
  <c r="X489" i="70"/>
  <c r="AD489" i="70" s="1"/>
  <c r="Z5" i="56"/>
  <c r="W1" i="56"/>
  <c r="X5" i="56"/>
  <c r="X503" i="70"/>
  <c r="AD503" i="70" s="1"/>
  <c r="X19" i="56"/>
  <c r="Z19" i="56"/>
  <c r="X524" i="70"/>
  <c r="AD524" i="70" s="1"/>
  <c r="Z40" i="56"/>
  <c r="X40" i="56"/>
  <c r="X531" i="70"/>
  <c r="Z47" i="56"/>
  <c r="X47" i="56"/>
  <c r="X494" i="70"/>
  <c r="AD494" i="70" s="1"/>
  <c r="X10" i="56"/>
  <c r="Z10" i="56"/>
  <c r="X519" i="70"/>
  <c r="AD519" i="70" s="1"/>
  <c r="X35" i="56"/>
  <c r="Z35" i="56"/>
  <c r="X526" i="70"/>
  <c r="AD526" i="70" s="1"/>
  <c r="Z42" i="56"/>
  <c r="X42" i="56"/>
  <c r="X507" i="70"/>
  <c r="AD507" i="70" s="1"/>
  <c r="Z23" i="56"/>
  <c r="X23" i="56"/>
  <c r="X512" i="70"/>
  <c r="AD512" i="70" s="1"/>
  <c r="Z28" i="56"/>
  <c r="X28" i="56"/>
  <c r="X496" i="70"/>
  <c r="AD496" i="70" s="1"/>
  <c r="X12" i="56"/>
  <c r="Z12" i="56"/>
  <c r="X495" i="70"/>
  <c r="AD495" i="70" s="1"/>
  <c r="X11" i="56"/>
  <c r="Z11" i="56"/>
  <c r="X541" i="70"/>
  <c r="AD541" i="70" s="1"/>
  <c r="Z57" i="56"/>
  <c r="X57" i="56"/>
  <c r="X530" i="70"/>
  <c r="AD530" i="70" s="1"/>
  <c r="Z46" i="56"/>
  <c r="X46" i="56"/>
  <c r="X502" i="70"/>
  <c r="AD502" i="70" s="1"/>
  <c r="X18" i="56"/>
  <c r="Z18" i="56"/>
  <c r="X536" i="70"/>
  <c r="AD536" i="70" s="1"/>
  <c r="X52" i="56"/>
  <c r="Z52" i="56"/>
  <c r="X521" i="70"/>
  <c r="AD521" i="70" s="1"/>
  <c r="Z37" i="56"/>
  <c r="X37" i="56"/>
  <c r="X513" i="70"/>
  <c r="AD513" i="70" s="1"/>
  <c r="Z29" i="56"/>
  <c r="X29" i="56"/>
  <c r="X538" i="70"/>
  <c r="AD538" i="70" s="1"/>
  <c r="Z54" i="56"/>
  <c r="X54" i="56"/>
  <c r="X6" i="56"/>
  <c r="X490" i="70"/>
  <c r="AD490" i="70" s="1"/>
  <c r="Z6" i="56"/>
  <c r="AD531" i="70"/>
  <c r="X522" i="70"/>
  <c r="AD522" i="70" s="1"/>
  <c r="Z38" i="56"/>
  <c r="X38" i="56"/>
  <c r="X527" i="70"/>
  <c r="AD527" i="70" s="1"/>
  <c r="Z43" i="56"/>
  <c r="X43" i="56"/>
  <c r="X506" i="70"/>
  <c r="AD506" i="70" s="1"/>
  <c r="Z22" i="56"/>
  <c r="X22" i="56"/>
  <c r="X542" i="70"/>
  <c r="AD542" i="70" s="1"/>
  <c r="Z58" i="56"/>
  <c r="X58" i="56"/>
  <c r="X540" i="70"/>
  <c r="AD540" i="70" s="1"/>
  <c r="Z56" i="56"/>
  <c r="X56" i="56"/>
  <c r="X518" i="70"/>
  <c r="AD518" i="70" s="1"/>
  <c r="Z34" i="56"/>
  <c r="X34" i="56"/>
  <c r="X546" i="70"/>
  <c r="AD546" i="70" s="1"/>
  <c r="Z62" i="56"/>
  <c r="X62" i="56"/>
  <c r="X8" i="56"/>
  <c r="X492" i="70"/>
  <c r="AD492" i="70" s="1"/>
  <c r="Z8" i="56"/>
  <c r="X529" i="70"/>
  <c r="AD529" i="70" s="1"/>
  <c r="Z45" i="56"/>
  <c r="X45" i="56"/>
  <c r="X497" i="70"/>
  <c r="AD497" i="70" s="1"/>
  <c r="X13" i="56"/>
  <c r="Z13" i="56"/>
  <c r="X543" i="70"/>
  <c r="AD543" i="70" s="1"/>
  <c r="Z59" i="56"/>
  <c r="X59" i="56"/>
  <c r="X550" i="70"/>
  <c r="AD550" i="70" s="1"/>
  <c r="Z66" i="56"/>
  <c r="X66" i="56"/>
  <c r="X498" i="70"/>
  <c r="AD498" i="70" s="1"/>
  <c r="Z14" i="56"/>
  <c r="X14" i="56"/>
  <c r="X535" i="70"/>
  <c r="AD535" i="70" s="1"/>
  <c r="Z51" i="56"/>
  <c r="X51" i="56"/>
  <c r="X548" i="70"/>
  <c r="AD548" i="70" s="1"/>
  <c r="X64" i="56"/>
  <c r="Z64" i="56"/>
  <c r="X505" i="70"/>
  <c r="AD505" i="70" s="1"/>
  <c r="Z21" i="56"/>
  <c r="X21" i="56"/>
  <c r="X523" i="70"/>
  <c r="AD523" i="70" s="1"/>
  <c r="X39" i="56"/>
  <c r="Z39" i="56"/>
  <c r="X500" i="70"/>
  <c r="AD500" i="70" s="1"/>
  <c r="Z16" i="56"/>
  <c r="X16" i="56"/>
  <c r="X534" i="70"/>
  <c r="AD534" i="70" s="1"/>
  <c r="Z50" i="56"/>
  <c r="X50" i="56"/>
  <c r="X491" i="70"/>
  <c r="AD491" i="70" s="1"/>
  <c r="Z7" i="56"/>
  <c r="X7" i="56"/>
  <c r="X504" i="70"/>
  <c r="AD504" i="70" s="1"/>
  <c r="Z20" i="56"/>
  <c r="X20" i="56"/>
  <c r="X547" i="70"/>
  <c r="AD547" i="70" s="1"/>
  <c r="Z63" i="56"/>
  <c r="X63" i="56"/>
  <c r="X493" i="70"/>
  <c r="AD493" i="70" s="1"/>
  <c r="X9" i="56"/>
  <c r="Z9" i="56"/>
  <c r="X514" i="70"/>
  <c r="AD514" i="70" s="1"/>
  <c r="Z30" i="56"/>
  <c r="X30" i="56"/>
  <c r="X508" i="70"/>
  <c r="AD508" i="70" s="1"/>
  <c r="Z24" i="56"/>
  <c r="X24" i="56"/>
  <c r="X15" i="56"/>
  <c r="X499" i="70"/>
  <c r="AD499" i="70" s="1"/>
  <c r="Z15" i="56"/>
  <c r="X545" i="70"/>
  <c r="AD545" i="70" s="1"/>
  <c r="Z61" i="56"/>
  <c r="X61" i="56"/>
  <c r="Z69" i="56"/>
  <c r="X69" i="56"/>
  <c r="X509" i="70"/>
  <c r="AD509" i="70" s="1"/>
  <c r="Z25" i="56"/>
  <c r="X25" i="56"/>
  <c r="X501" i="70"/>
  <c r="AD501" i="70" s="1"/>
  <c r="Z17" i="56"/>
  <c r="X17" i="56"/>
  <c r="Z55" i="56"/>
  <c r="X539" i="70"/>
  <c r="AD539" i="70" s="1"/>
  <c r="X55" i="56"/>
  <c r="X537" i="70"/>
  <c r="AD537" i="70" s="1"/>
  <c r="Z53" i="56"/>
  <c r="X53" i="56"/>
  <c r="X68" i="56"/>
  <c r="Z68" i="56"/>
  <c r="X511" i="70"/>
  <c r="AD511" i="70" s="1"/>
  <c r="Z27" i="56"/>
  <c r="X27" i="56"/>
  <c r="X510" i="70"/>
  <c r="AD510" i="70" s="1"/>
  <c r="X26" i="56"/>
  <c r="Z26" i="56"/>
  <c r="X516" i="70"/>
  <c r="AD516" i="70" s="1"/>
  <c r="X32" i="56"/>
  <c r="Z32" i="56"/>
  <c r="X544" i="70"/>
  <c r="AD544" i="70" s="1"/>
  <c r="Z60" i="56"/>
  <c r="X60" i="56"/>
  <c r="X515" i="70"/>
  <c r="AD515" i="70" s="1"/>
  <c r="X31" i="56"/>
  <c r="Z31" i="56"/>
  <c r="X549" i="70"/>
  <c r="AD549" i="70" s="1"/>
  <c r="Z65" i="56"/>
  <c r="X65" i="56"/>
  <c r="X520" i="70"/>
  <c r="AD520" i="70" s="1"/>
  <c r="X36" i="56"/>
  <c r="Z36" i="56"/>
  <c r="X517" i="70"/>
  <c r="AD517" i="70" s="1"/>
  <c r="Z33" i="56"/>
  <c r="X33" i="56"/>
  <c r="X525" i="70"/>
  <c r="AD525" i="70" s="1"/>
  <c r="Z41" i="56"/>
  <c r="X41" i="56"/>
  <c r="X532" i="70"/>
  <c r="AD532" i="70" s="1"/>
  <c r="X48" i="56"/>
  <c r="Z48" i="56"/>
  <c r="X551" i="70"/>
  <c r="AD551" i="70" s="1"/>
  <c r="X67" i="56"/>
  <c r="Z67" i="56"/>
  <c r="N6" i="54"/>
  <c r="O419" i="70" s="1"/>
  <c r="K13" i="54"/>
  <c r="L426" i="70" s="1"/>
  <c r="M426" i="70"/>
  <c r="K19" i="54"/>
  <c r="L432" i="70" s="1"/>
  <c r="M432" i="70"/>
  <c r="K25" i="54"/>
  <c r="L438" i="70" s="1"/>
  <c r="M438" i="70"/>
  <c r="K5" i="54"/>
  <c r="L418" i="70" s="1"/>
  <c r="M418" i="70"/>
  <c r="K9" i="54"/>
  <c r="L422" i="70" s="1"/>
  <c r="M422" i="70"/>
  <c r="K12" i="54"/>
  <c r="L425" i="70" s="1"/>
  <c r="M425" i="70"/>
  <c r="K21" i="54"/>
  <c r="L434" i="70" s="1"/>
  <c r="M434" i="70"/>
  <c r="K8" i="54"/>
  <c r="L421" i="70" s="1"/>
  <c r="K18" i="54"/>
  <c r="L431" i="70" s="1"/>
  <c r="M431" i="70"/>
  <c r="K27" i="54"/>
  <c r="L440" i="70" s="1"/>
  <c r="M440" i="70"/>
  <c r="K11" i="54"/>
  <c r="L424" i="70" s="1"/>
  <c r="M424" i="70"/>
  <c r="K14" i="54"/>
  <c r="L427" i="70" s="1"/>
  <c r="M427" i="70"/>
  <c r="K20" i="54"/>
  <c r="L433" i="70" s="1"/>
  <c r="M433" i="70"/>
  <c r="K7" i="54"/>
  <c r="L420" i="70" s="1"/>
  <c r="M420" i="70"/>
  <c r="K17" i="54"/>
  <c r="L430" i="70" s="1"/>
  <c r="M430" i="70"/>
  <c r="K26" i="54"/>
  <c r="L439" i="70" s="1"/>
  <c r="M439" i="70"/>
  <c r="K29" i="54"/>
  <c r="L442" i="70" s="1"/>
  <c r="M442" i="70"/>
  <c r="K6" i="54"/>
  <c r="L419" i="70" s="1"/>
  <c r="M419" i="70"/>
  <c r="K10" i="54"/>
  <c r="L423" i="70" s="1"/>
  <c r="K22" i="54"/>
  <c r="L435" i="70" s="1"/>
  <c r="J1" i="55"/>
  <c r="K5" i="55"/>
  <c r="N13" i="55"/>
  <c r="O452" i="70" s="1"/>
  <c r="N17" i="55"/>
  <c r="O456" i="70" s="1"/>
  <c r="N21" i="55"/>
  <c r="O460" i="70" s="1"/>
  <c r="N25" i="55"/>
  <c r="O464" i="70" s="1"/>
  <c r="N29" i="55"/>
  <c r="O468" i="70" s="1"/>
  <c r="R1" i="54"/>
  <c r="S1" i="54"/>
  <c r="N14" i="55"/>
  <c r="O453" i="70" s="1"/>
  <c r="N18" i="55"/>
  <c r="O457" i="70" s="1"/>
  <c r="N22" i="55"/>
  <c r="O461" i="70" s="1"/>
  <c r="N26" i="55"/>
  <c r="O465" i="70" s="1"/>
  <c r="N30" i="55"/>
  <c r="O469" i="70" s="1"/>
  <c r="N9" i="55"/>
  <c r="O448" i="70" s="1"/>
  <c r="N6" i="55"/>
  <c r="O445" i="70" s="1"/>
  <c r="N38" i="55"/>
  <c r="O477" i="70" s="1"/>
  <c r="N48" i="55"/>
  <c r="O487" i="70" s="1"/>
  <c r="N44" i="55"/>
  <c r="O483" i="70" s="1"/>
  <c r="N40" i="55"/>
  <c r="O479" i="70" s="1"/>
  <c r="N36" i="55"/>
  <c r="O475" i="70" s="1"/>
  <c r="N32" i="55"/>
  <c r="O471" i="70" s="1"/>
  <c r="N28" i="55"/>
  <c r="O467" i="70" s="1"/>
  <c r="N24" i="55"/>
  <c r="O463" i="70" s="1"/>
  <c r="N20" i="55"/>
  <c r="O459" i="70" s="1"/>
  <c r="N16" i="55"/>
  <c r="O455" i="70" s="1"/>
  <c r="N34" i="55"/>
  <c r="O473" i="70" s="1"/>
  <c r="N12" i="55"/>
  <c r="O451" i="70" s="1"/>
  <c r="N5" i="55"/>
  <c r="O444" i="70" s="1"/>
  <c r="N50" i="55"/>
  <c r="N46" i="55"/>
  <c r="O485" i="70" s="1"/>
  <c r="N42" i="55"/>
  <c r="O481" i="70" s="1"/>
  <c r="N47" i="55"/>
  <c r="O486" i="70" s="1"/>
  <c r="N43" i="55"/>
  <c r="O482" i="70" s="1"/>
  <c r="N39" i="55"/>
  <c r="O478" i="70" s="1"/>
  <c r="N35" i="55"/>
  <c r="O474" i="70" s="1"/>
  <c r="N31" i="55"/>
  <c r="O470" i="70" s="1"/>
  <c r="N27" i="55"/>
  <c r="O466" i="70" s="1"/>
  <c r="N23" i="55"/>
  <c r="O462" i="70" s="1"/>
  <c r="N19" i="55"/>
  <c r="O458" i="70" s="1"/>
  <c r="N15" i="55"/>
  <c r="O454" i="70" s="1"/>
  <c r="N8" i="55"/>
  <c r="O447" i="70" s="1"/>
  <c r="N11" i="55"/>
  <c r="O450" i="70" s="1"/>
  <c r="N10" i="55"/>
  <c r="O449" i="70" s="1"/>
  <c r="N45" i="55"/>
  <c r="O484" i="70" s="1"/>
  <c r="N41" i="55"/>
  <c r="O480" i="70" s="1"/>
  <c r="N37" i="55"/>
  <c r="O476" i="70" s="1"/>
  <c r="N33" i="55"/>
  <c r="O472" i="70" s="1"/>
  <c r="N49" i="55"/>
  <c r="O488" i="70" s="1"/>
  <c r="Q1" i="54"/>
  <c r="L1" i="54"/>
  <c r="N10" i="54"/>
  <c r="O423" i="70" s="1"/>
  <c r="N29" i="54"/>
  <c r="O442" i="70" s="1"/>
  <c r="N25" i="54"/>
  <c r="O438" i="70" s="1"/>
  <c r="N21" i="54"/>
  <c r="O434" i="70" s="1"/>
  <c r="N17" i="54"/>
  <c r="O430" i="70" s="1"/>
  <c r="N13" i="54"/>
  <c r="O426" i="70" s="1"/>
  <c r="N28" i="54"/>
  <c r="O441" i="70" s="1"/>
  <c r="N24" i="54"/>
  <c r="O437" i="70" s="1"/>
  <c r="N20" i="54"/>
  <c r="O433" i="70" s="1"/>
  <c r="N16" i="54"/>
  <c r="O429" i="70" s="1"/>
  <c r="N18" i="54"/>
  <c r="O431" i="70" s="1"/>
  <c r="N14" i="54"/>
  <c r="O427" i="70" s="1"/>
  <c r="N12" i="54"/>
  <c r="O425" i="70" s="1"/>
  <c r="O418" i="70"/>
  <c r="N19" i="54"/>
  <c r="O432" i="70" s="1"/>
  <c r="N15" i="54"/>
  <c r="O428" i="70" s="1"/>
  <c r="N22" i="54"/>
  <c r="O435" i="70" s="1"/>
  <c r="N7" i="54"/>
  <c r="O420" i="70" s="1"/>
  <c r="N27" i="54"/>
  <c r="O440" i="70" s="1"/>
  <c r="N23" i="54"/>
  <c r="O436" i="70" s="1"/>
  <c r="N8" i="54"/>
  <c r="O421" i="70" s="1"/>
  <c r="N30" i="54"/>
  <c r="O443" i="70" s="1"/>
  <c r="N11" i="54"/>
  <c r="O424" i="70" s="1"/>
  <c r="N26" i="54"/>
  <c r="O439" i="70" s="1"/>
  <c r="J1" i="54"/>
  <c r="AA64" i="56" l="1"/>
  <c r="AB548" i="70" s="1"/>
  <c r="AA548" i="70"/>
  <c r="Y490" i="70"/>
  <c r="AB6" i="56"/>
  <c r="AC490" i="70" s="1"/>
  <c r="Y6" i="56"/>
  <c r="Z490" i="70" s="1"/>
  <c r="Y521" i="70"/>
  <c r="Y37" i="56"/>
  <c r="Z521" i="70" s="1"/>
  <c r="AB37" i="56"/>
  <c r="AC521" i="70" s="1"/>
  <c r="AA68" i="56"/>
  <c r="AA55" i="56"/>
  <c r="AB539" i="70" s="1"/>
  <c r="AA539" i="70"/>
  <c r="AA69" i="56"/>
  <c r="AA30" i="56"/>
  <c r="AB514" i="70" s="1"/>
  <c r="AA514" i="70"/>
  <c r="Y504" i="70"/>
  <c r="AB20" i="56"/>
  <c r="AC504" i="70" s="1"/>
  <c r="Y20" i="56"/>
  <c r="Z504" i="70" s="1"/>
  <c r="AA21" i="56"/>
  <c r="AB505" i="70" s="1"/>
  <c r="AA505" i="70"/>
  <c r="Y548" i="70"/>
  <c r="AB64" i="56"/>
  <c r="AC548" i="70" s="1"/>
  <c r="Y64" i="56"/>
  <c r="Z548" i="70" s="1"/>
  <c r="AA14" i="56"/>
  <c r="AB498" i="70" s="1"/>
  <c r="AA498" i="70"/>
  <c r="Y543" i="70"/>
  <c r="Y59" i="56"/>
  <c r="Z543" i="70" s="1"/>
  <c r="AB59" i="56"/>
  <c r="AC543" i="70" s="1"/>
  <c r="AA34" i="56"/>
  <c r="AB518" i="70" s="1"/>
  <c r="AA518" i="70"/>
  <c r="AA22" i="56"/>
  <c r="AB506" i="70" s="1"/>
  <c r="AA506" i="70"/>
  <c r="AA37" i="56"/>
  <c r="AB521" i="70" s="1"/>
  <c r="AA521" i="70"/>
  <c r="Y541" i="70"/>
  <c r="Y57" i="56"/>
  <c r="Z541" i="70" s="1"/>
  <c r="AB57" i="56"/>
  <c r="AC541" i="70" s="1"/>
  <c r="AA42" i="56"/>
  <c r="AB526" i="70" s="1"/>
  <c r="AA526" i="70"/>
  <c r="Y531" i="70"/>
  <c r="Y47" i="56"/>
  <c r="Z531" i="70" s="1"/>
  <c r="AB47" i="56"/>
  <c r="AC531" i="70" s="1"/>
  <c r="Y505" i="70"/>
  <c r="Y21" i="56"/>
  <c r="Z505" i="70" s="1"/>
  <c r="AB21" i="56"/>
  <c r="AC505" i="70" s="1"/>
  <c r="Y506" i="70"/>
  <c r="Y22" i="56"/>
  <c r="Z506" i="70" s="1"/>
  <c r="AB22" i="56"/>
  <c r="AC506" i="70" s="1"/>
  <c r="AA5" i="56"/>
  <c r="AB489" i="70" s="1"/>
  <c r="AA489" i="70"/>
  <c r="AA32" i="56"/>
  <c r="AB516" i="70" s="1"/>
  <c r="AA516" i="70"/>
  <c r="AB68" i="56"/>
  <c r="Y68" i="56"/>
  <c r="Y501" i="70"/>
  <c r="AB17" i="56"/>
  <c r="AC501" i="70" s="1"/>
  <c r="Y17" i="56"/>
  <c r="Z501" i="70" s="1"/>
  <c r="AA15" i="56"/>
  <c r="AB499" i="70" s="1"/>
  <c r="AA499" i="70"/>
  <c r="AA20" i="56"/>
  <c r="AB504" i="70" s="1"/>
  <c r="AA504" i="70"/>
  <c r="Y500" i="70"/>
  <c r="Y16" i="56"/>
  <c r="Z500" i="70" s="1"/>
  <c r="AB16" i="56"/>
  <c r="AC500" i="70" s="1"/>
  <c r="AA59" i="56"/>
  <c r="AB543" i="70" s="1"/>
  <c r="AA543" i="70"/>
  <c r="AA8" i="56"/>
  <c r="AB492" i="70" s="1"/>
  <c r="AA492" i="70"/>
  <c r="Y522" i="70"/>
  <c r="Y38" i="56"/>
  <c r="Z522" i="70" s="1"/>
  <c r="AB38" i="56"/>
  <c r="AC522" i="70" s="1"/>
  <c r="Y513" i="70"/>
  <c r="Y29" i="56"/>
  <c r="Z513" i="70" s="1"/>
  <c r="AB29" i="56"/>
  <c r="AC513" i="70" s="1"/>
  <c r="AA57" i="56"/>
  <c r="AB541" i="70" s="1"/>
  <c r="AA541" i="70"/>
  <c r="Y512" i="70"/>
  <c r="AB28" i="56"/>
  <c r="AC512" i="70" s="1"/>
  <c r="Y28" i="56"/>
  <c r="Z512" i="70" s="1"/>
  <c r="AA531" i="70"/>
  <c r="AA47" i="56"/>
  <c r="AB531" i="70" s="1"/>
  <c r="Y533" i="70"/>
  <c r="AB49" i="56"/>
  <c r="AC533" i="70" s="1"/>
  <c r="Y49" i="56"/>
  <c r="Z533" i="70" s="1"/>
  <c r="Y517" i="70"/>
  <c r="Y33" i="56"/>
  <c r="Z517" i="70" s="1"/>
  <c r="AB33" i="56"/>
  <c r="AC517" i="70" s="1"/>
  <c r="AB69" i="56"/>
  <c r="Y69" i="56"/>
  <c r="AA45" i="56"/>
  <c r="AB529" i="70" s="1"/>
  <c r="AA529" i="70"/>
  <c r="AA9" i="56"/>
  <c r="AB493" i="70" s="1"/>
  <c r="AA493" i="70"/>
  <c r="AA16" i="56"/>
  <c r="AB500" i="70" s="1"/>
  <c r="AA500" i="70"/>
  <c r="Y540" i="70"/>
  <c r="AB56" i="56"/>
  <c r="AC540" i="70" s="1"/>
  <c r="Y56" i="56"/>
  <c r="Z540" i="70" s="1"/>
  <c r="AA38" i="56"/>
  <c r="AB522" i="70" s="1"/>
  <c r="AA522" i="70"/>
  <c r="AA29" i="56"/>
  <c r="AB513" i="70" s="1"/>
  <c r="AA513" i="70"/>
  <c r="AA52" i="56"/>
  <c r="AB536" i="70" s="1"/>
  <c r="AA536" i="70"/>
  <c r="AA28" i="56"/>
  <c r="AB512" i="70" s="1"/>
  <c r="AA512" i="70"/>
  <c r="AA35" i="56"/>
  <c r="AB519" i="70" s="1"/>
  <c r="AA519" i="70"/>
  <c r="AA49" i="56"/>
  <c r="AB533" i="70" s="1"/>
  <c r="AA533" i="70"/>
  <c r="AA60" i="56"/>
  <c r="AB544" i="70" s="1"/>
  <c r="AA544" i="70"/>
  <c r="Y498" i="70"/>
  <c r="Y14" i="56"/>
  <c r="Z498" i="70" s="1"/>
  <c r="AB14" i="56"/>
  <c r="AC498" i="70" s="1"/>
  <c r="AA54" i="56"/>
  <c r="AB538" i="70" s="1"/>
  <c r="AA538" i="70"/>
  <c r="Y503" i="70"/>
  <c r="AB19" i="56"/>
  <c r="AC503" i="70" s="1"/>
  <c r="Y19" i="56"/>
  <c r="Z503" i="70" s="1"/>
  <c r="AA48" i="56"/>
  <c r="AB532" i="70" s="1"/>
  <c r="AA532" i="70"/>
  <c r="Y537" i="70"/>
  <c r="AB53" i="56"/>
  <c r="AC537" i="70" s="1"/>
  <c r="Y53" i="56"/>
  <c r="Z537" i="70" s="1"/>
  <c r="Y545" i="70"/>
  <c r="AB61" i="56"/>
  <c r="AC545" i="70" s="1"/>
  <c r="Y61" i="56"/>
  <c r="Z545" i="70" s="1"/>
  <c r="Y499" i="70"/>
  <c r="AB15" i="56"/>
  <c r="AC499" i="70" s="1"/>
  <c r="Y15" i="56"/>
  <c r="Z499" i="70" s="1"/>
  <c r="Y493" i="70"/>
  <c r="Y9" i="56"/>
  <c r="Z493" i="70" s="1"/>
  <c r="AB9" i="56"/>
  <c r="AC493" i="70" s="1"/>
  <c r="Y491" i="70"/>
  <c r="AB7" i="56"/>
  <c r="AC491" i="70" s="1"/>
  <c r="Y7" i="56"/>
  <c r="Z491" i="70" s="1"/>
  <c r="AA13" i="56"/>
  <c r="AB497" i="70" s="1"/>
  <c r="AA497" i="70"/>
  <c r="Y492" i="70"/>
  <c r="AB8" i="56"/>
  <c r="AC492" i="70" s="1"/>
  <c r="Y8" i="56"/>
  <c r="Z492" i="70" s="1"/>
  <c r="AA56" i="56"/>
  <c r="AB540" i="70" s="1"/>
  <c r="AA540" i="70"/>
  <c r="Y536" i="70"/>
  <c r="Y52" i="56"/>
  <c r="Z536" i="70" s="1"/>
  <c r="AB52" i="56"/>
  <c r="AC536" i="70" s="1"/>
  <c r="AA11" i="56"/>
  <c r="AB495" i="70" s="1"/>
  <c r="AA495" i="70"/>
  <c r="Y519" i="70"/>
  <c r="Y35" i="56"/>
  <c r="Z519" i="70" s="1"/>
  <c r="AB35" i="56"/>
  <c r="AC519" i="70" s="1"/>
  <c r="Y524" i="70"/>
  <c r="Y40" i="56"/>
  <c r="Z524" i="70" s="1"/>
  <c r="AB40" i="56"/>
  <c r="AC524" i="70" s="1"/>
  <c r="Y551" i="70"/>
  <c r="Y67" i="56"/>
  <c r="Z551" i="70" s="1"/>
  <c r="AB67" i="56"/>
  <c r="AC551" i="70" s="1"/>
  <c r="AA50" i="56"/>
  <c r="AB534" i="70" s="1"/>
  <c r="AA534" i="70"/>
  <c r="Y518" i="70"/>
  <c r="AB34" i="56"/>
  <c r="AC518" i="70" s="1"/>
  <c r="Y34" i="56"/>
  <c r="Z518" i="70" s="1"/>
  <c r="Y526" i="70"/>
  <c r="AB42" i="56"/>
  <c r="AC526" i="70" s="1"/>
  <c r="Y42" i="56"/>
  <c r="Z526" i="70" s="1"/>
  <c r="AA33" i="56"/>
  <c r="AB517" i="70" s="1"/>
  <c r="AA517" i="70"/>
  <c r="AA17" i="56"/>
  <c r="AB501" i="70" s="1"/>
  <c r="AA501" i="70"/>
  <c r="Y520" i="70"/>
  <c r="Y36" i="56"/>
  <c r="Z520" i="70" s="1"/>
  <c r="AB36" i="56"/>
  <c r="AC520" i="70" s="1"/>
  <c r="Y525" i="70"/>
  <c r="Y41" i="56"/>
  <c r="Z525" i="70" s="1"/>
  <c r="AB41" i="56"/>
  <c r="AC525" i="70" s="1"/>
  <c r="Y515" i="70"/>
  <c r="AB31" i="56"/>
  <c r="AC515" i="70" s="1"/>
  <c r="Y31" i="56"/>
  <c r="Z515" i="70" s="1"/>
  <c r="AA26" i="56"/>
  <c r="AB510" i="70" s="1"/>
  <c r="AA510" i="70"/>
  <c r="AA53" i="56"/>
  <c r="AB537" i="70" s="1"/>
  <c r="AA537" i="70"/>
  <c r="Y509" i="70"/>
  <c r="AB25" i="56"/>
  <c r="AC509" i="70" s="1"/>
  <c r="Y25" i="56"/>
  <c r="Z509" i="70" s="1"/>
  <c r="AA61" i="56"/>
  <c r="AB545" i="70" s="1"/>
  <c r="AA545" i="70"/>
  <c r="Y508" i="70"/>
  <c r="Y24" i="56"/>
  <c r="Z508" i="70" s="1"/>
  <c r="AB24" i="56"/>
  <c r="AC508" i="70" s="1"/>
  <c r="AA7" i="56"/>
  <c r="AB491" i="70" s="1"/>
  <c r="AA491" i="70"/>
  <c r="AA39" i="56"/>
  <c r="AB523" i="70" s="1"/>
  <c r="AA523" i="70"/>
  <c r="Y535" i="70"/>
  <c r="AB51" i="56"/>
  <c r="AC535" i="70" s="1"/>
  <c r="Y51" i="56"/>
  <c r="Z535" i="70" s="1"/>
  <c r="Y497" i="70"/>
  <c r="AB13" i="56"/>
  <c r="AC497" i="70" s="1"/>
  <c r="Y13" i="56"/>
  <c r="Z497" i="70" s="1"/>
  <c r="Y546" i="70"/>
  <c r="AB62" i="56"/>
  <c r="AC546" i="70" s="1"/>
  <c r="Y62" i="56"/>
  <c r="Z546" i="70" s="1"/>
  <c r="Y495" i="70"/>
  <c r="AB11" i="56"/>
  <c r="AC495" i="70" s="1"/>
  <c r="Y11" i="56"/>
  <c r="Z495" i="70" s="1"/>
  <c r="Y507" i="70"/>
  <c r="AB23" i="56"/>
  <c r="AC507" i="70" s="1"/>
  <c r="Y23" i="56"/>
  <c r="Z507" i="70" s="1"/>
  <c r="AA40" i="56"/>
  <c r="AB524" i="70" s="1"/>
  <c r="AA524" i="70"/>
  <c r="AA44" i="56"/>
  <c r="AB528" i="70" s="1"/>
  <c r="AA528" i="70"/>
  <c r="Y514" i="70"/>
  <c r="Y30" i="56"/>
  <c r="Z514" i="70" s="1"/>
  <c r="AB30" i="56"/>
  <c r="AC514" i="70" s="1"/>
  <c r="Y496" i="70"/>
  <c r="Y12" i="56"/>
  <c r="Z496" i="70" s="1"/>
  <c r="AB12" i="56"/>
  <c r="AC496" i="70" s="1"/>
  <c r="Y532" i="70"/>
  <c r="AB48" i="56"/>
  <c r="AC532" i="70" s="1"/>
  <c r="Y48" i="56"/>
  <c r="Z532" i="70" s="1"/>
  <c r="Y516" i="70"/>
  <c r="Y32" i="56"/>
  <c r="Z516" i="70" s="1"/>
  <c r="AB32" i="56"/>
  <c r="AC516" i="70" s="1"/>
  <c r="Y510" i="70"/>
  <c r="Y26" i="56"/>
  <c r="Z510" i="70" s="1"/>
  <c r="AB26" i="56"/>
  <c r="AC510" i="70" s="1"/>
  <c r="Y511" i="70"/>
  <c r="Y27" i="56"/>
  <c r="Z511" i="70" s="1"/>
  <c r="AB27" i="56"/>
  <c r="AC511" i="70" s="1"/>
  <c r="AA25" i="56"/>
  <c r="AB509" i="70" s="1"/>
  <c r="AA509" i="70"/>
  <c r="AA24" i="56"/>
  <c r="AB508" i="70" s="1"/>
  <c r="AA508" i="70"/>
  <c r="Y547" i="70"/>
  <c r="AB63" i="56"/>
  <c r="AC547" i="70" s="1"/>
  <c r="Y63" i="56"/>
  <c r="Z547" i="70" s="1"/>
  <c r="Y523" i="70"/>
  <c r="Y39" i="56"/>
  <c r="Z523" i="70" s="1"/>
  <c r="AB39" i="56"/>
  <c r="AC523" i="70" s="1"/>
  <c r="AA51" i="56"/>
  <c r="AB535" i="70" s="1"/>
  <c r="AA535" i="70"/>
  <c r="Y550" i="70"/>
  <c r="AB66" i="56"/>
  <c r="AC550" i="70" s="1"/>
  <c r="Y66" i="56"/>
  <c r="Z550" i="70" s="1"/>
  <c r="AA62" i="56"/>
  <c r="AB546" i="70" s="1"/>
  <c r="AA546" i="70"/>
  <c r="Y527" i="70"/>
  <c r="Y43" i="56"/>
  <c r="Z527" i="70" s="1"/>
  <c r="AB43" i="56"/>
  <c r="AC527" i="70" s="1"/>
  <c r="AA6" i="56"/>
  <c r="AB490" i="70" s="1"/>
  <c r="AA490" i="70"/>
  <c r="AA18" i="56"/>
  <c r="AB502" i="70" s="1"/>
  <c r="AA502" i="70"/>
  <c r="Y530" i="70"/>
  <c r="Y46" i="56"/>
  <c r="Z530" i="70" s="1"/>
  <c r="AB46" i="56"/>
  <c r="AC530" i="70" s="1"/>
  <c r="AA507" i="70"/>
  <c r="AA23" i="56"/>
  <c r="AB507" i="70" s="1"/>
  <c r="AA10" i="56"/>
  <c r="AB494" i="70" s="1"/>
  <c r="AA494" i="70"/>
  <c r="Y489" i="70"/>
  <c r="AB5" i="56"/>
  <c r="AC489" i="70" s="1"/>
  <c r="Y5" i="56"/>
  <c r="X1" i="56"/>
  <c r="Y528" i="70"/>
  <c r="AB44" i="56"/>
  <c r="AC528" i="70" s="1"/>
  <c r="Y44" i="56"/>
  <c r="Z528" i="70" s="1"/>
  <c r="AA58" i="56"/>
  <c r="AB542" i="70" s="1"/>
  <c r="AA542" i="70"/>
  <c r="AA36" i="56"/>
  <c r="AB520" i="70" s="1"/>
  <c r="AA520" i="70"/>
  <c r="AA31" i="56"/>
  <c r="AB515" i="70" s="1"/>
  <c r="AA515" i="70"/>
  <c r="AA41" i="56"/>
  <c r="AB525" i="70" s="1"/>
  <c r="AA525" i="70"/>
  <c r="Y549" i="70"/>
  <c r="Y65" i="56"/>
  <c r="Z549" i="70" s="1"/>
  <c r="AB65" i="56"/>
  <c r="AC549" i="70" s="1"/>
  <c r="AA67" i="56"/>
  <c r="AB551" i="70" s="1"/>
  <c r="AA551" i="70"/>
  <c r="AA65" i="56"/>
  <c r="AB549" i="70" s="1"/>
  <c r="AA549" i="70"/>
  <c r="Y544" i="70"/>
  <c r="AB60" i="56"/>
  <c r="AC544" i="70" s="1"/>
  <c r="Y60" i="56"/>
  <c r="Z544" i="70" s="1"/>
  <c r="AA27" i="56"/>
  <c r="AB511" i="70" s="1"/>
  <c r="AA511" i="70"/>
  <c r="Y55" i="56"/>
  <c r="Z539" i="70" s="1"/>
  <c r="Y539" i="70"/>
  <c r="AB55" i="56"/>
  <c r="AC539" i="70" s="1"/>
  <c r="AA63" i="56"/>
  <c r="AB547" i="70" s="1"/>
  <c r="AA547" i="70"/>
  <c r="Y534" i="70"/>
  <c r="AB50" i="56"/>
  <c r="AC534" i="70" s="1"/>
  <c r="Y50" i="56"/>
  <c r="Z534" i="70" s="1"/>
  <c r="AA66" i="56"/>
  <c r="AB550" i="70" s="1"/>
  <c r="AA550" i="70"/>
  <c r="Y529" i="70"/>
  <c r="AB45" i="56"/>
  <c r="AC529" i="70" s="1"/>
  <c r="Y45" i="56"/>
  <c r="Z529" i="70" s="1"/>
  <c r="Y542" i="70"/>
  <c r="AB58" i="56"/>
  <c r="AC542" i="70" s="1"/>
  <c r="Y58" i="56"/>
  <c r="Z542" i="70" s="1"/>
  <c r="AA43" i="56"/>
  <c r="AB527" i="70" s="1"/>
  <c r="AA527" i="70"/>
  <c r="Y538" i="70"/>
  <c r="Y54" i="56"/>
  <c r="Z538" i="70" s="1"/>
  <c r="AB54" i="56"/>
  <c r="AC538" i="70" s="1"/>
  <c r="Y502" i="70"/>
  <c r="Y18" i="56"/>
  <c r="Z502" i="70" s="1"/>
  <c r="AB18" i="56"/>
  <c r="AC502" i="70" s="1"/>
  <c r="AA46" i="56"/>
  <c r="AB530" i="70" s="1"/>
  <c r="AA530" i="70"/>
  <c r="AA12" i="56"/>
  <c r="AB496" i="70" s="1"/>
  <c r="AA496" i="70"/>
  <c r="Y494" i="70"/>
  <c r="Y10" i="56"/>
  <c r="Z494" i="70" s="1"/>
  <c r="AB10" i="56"/>
  <c r="AC494" i="70" s="1"/>
  <c r="AA19" i="56"/>
  <c r="AB503" i="70" s="1"/>
  <c r="AA503" i="70"/>
  <c r="K1" i="54"/>
  <c r="K1" i="55"/>
  <c r="L444" i="70"/>
  <c r="N1" i="55"/>
  <c r="O48" i="55"/>
  <c r="O44" i="55"/>
  <c r="O40" i="55"/>
  <c r="O36" i="55"/>
  <c r="O32" i="55"/>
  <c r="O28" i="55"/>
  <c r="O24" i="55"/>
  <c r="O20" i="55"/>
  <c r="O16" i="55"/>
  <c r="O12" i="55"/>
  <c r="O5" i="55"/>
  <c r="P444" i="70" s="1"/>
  <c r="O47" i="55"/>
  <c r="O43" i="55"/>
  <c r="O39" i="55"/>
  <c r="O35" i="55"/>
  <c r="O31" i="55"/>
  <c r="O27" i="55"/>
  <c r="O23" i="55"/>
  <c r="O19" i="55"/>
  <c r="O15" i="55"/>
  <c r="O8" i="55"/>
  <c r="O11" i="55"/>
  <c r="O50" i="55"/>
  <c r="P50" i="55" s="1"/>
  <c r="T50" i="55" s="1"/>
  <c r="V50" i="55" s="1"/>
  <c r="W50" i="55" s="1"/>
  <c r="O46" i="55"/>
  <c r="O42" i="55"/>
  <c r="O38" i="55"/>
  <c r="O34" i="55"/>
  <c r="O30" i="55"/>
  <c r="O26" i="55"/>
  <c r="O22" i="55"/>
  <c r="O18" i="55"/>
  <c r="O14" i="55"/>
  <c r="O7" i="55"/>
  <c r="O49" i="55"/>
  <c r="O45" i="55"/>
  <c r="O41" i="55"/>
  <c r="O37" i="55"/>
  <c r="O33" i="55"/>
  <c r="O29" i="55"/>
  <c r="O25" i="55"/>
  <c r="O21" i="55"/>
  <c r="O17" i="55"/>
  <c r="O13" i="55"/>
  <c r="O6" i="55"/>
  <c r="O10" i="55"/>
  <c r="O9" i="55"/>
  <c r="O29" i="54"/>
  <c r="O25" i="54"/>
  <c r="O21" i="54"/>
  <c r="O17" i="54"/>
  <c r="O13" i="54"/>
  <c r="O9" i="54"/>
  <c r="O6" i="54"/>
  <c r="O28" i="54"/>
  <c r="O24" i="54"/>
  <c r="O20" i="54"/>
  <c r="O12" i="54"/>
  <c r="O5" i="54"/>
  <c r="O10" i="54"/>
  <c r="O27" i="54"/>
  <c r="O23" i="54"/>
  <c r="O19" i="54"/>
  <c r="O15" i="54"/>
  <c r="O8" i="54"/>
  <c r="O11" i="54"/>
  <c r="O7" i="54"/>
  <c r="O30" i="54"/>
  <c r="O26" i="54"/>
  <c r="O22" i="54"/>
  <c r="O18" i="54"/>
  <c r="O14" i="54"/>
  <c r="O16" i="54"/>
  <c r="P18" i="55" l="1"/>
  <c r="P457" i="70"/>
  <c r="P39" i="55"/>
  <c r="P478" i="70"/>
  <c r="P37" i="55"/>
  <c r="P476" i="70"/>
  <c r="P26" i="55"/>
  <c r="P465" i="70"/>
  <c r="P8" i="55"/>
  <c r="P447" i="70"/>
  <c r="P43" i="55"/>
  <c r="P482" i="70"/>
  <c r="P32" i="55"/>
  <c r="P471" i="70"/>
  <c r="P6" i="55"/>
  <c r="P445" i="70"/>
  <c r="P15" i="55"/>
  <c r="P454" i="70"/>
  <c r="P47" i="55"/>
  <c r="P486" i="70"/>
  <c r="P36" i="55"/>
  <c r="P475" i="70"/>
  <c r="P40" i="55"/>
  <c r="P479" i="70"/>
  <c r="P9" i="55"/>
  <c r="P448" i="70"/>
  <c r="P28" i="55"/>
  <c r="P467" i="70"/>
  <c r="P41" i="55"/>
  <c r="P480" i="70"/>
  <c r="P13" i="55"/>
  <c r="P452" i="70"/>
  <c r="P19" i="55"/>
  <c r="P458" i="70"/>
  <c r="P38" i="55"/>
  <c r="P477" i="70"/>
  <c r="P44" i="55"/>
  <c r="P483" i="70"/>
  <c r="P29" i="55"/>
  <c r="P468" i="70"/>
  <c r="P22" i="55"/>
  <c r="P461" i="70"/>
  <c r="P30" i="55"/>
  <c r="P469" i="70"/>
  <c r="P34" i="55"/>
  <c r="P473" i="70"/>
  <c r="P49" i="55"/>
  <c r="P488" i="70"/>
  <c r="P12" i="55"/>
  <c r="P451" i="70"/>
  <c r="P21" i="55"/>
  <c r="P460" i="70"/>
  <c r="P7" i="55"/>
  <c r="P446" i="70"/>
  <c r="P42" i="55"/>
  <c r="P481" i="70"/>
  <c r="P27" i="55"/>
  <c r="P466" i="70"/>
  <c r="P16" i="55"/>
  <c r="P455" i="70"/>
  <c r="P48" i="55"/>
  <c r="P487" i="70"/>
  <c r="P33" i="55"/>
  <c r="P472" i="70"/>
  <c r="P11" i="55"/>
  <c r="P450" i="70"/>
  <c r="P10" i="55"/>
  <c r="P449" i="70"/>
  <c r="P45" i="55"/>
  <c r="P484" i="70"/>
  <c r="P17" i="55"/>
  <c r="P456" i="70"/>
  <c r="P23" i="55"/>
  <c r="P462" i="70"/>
  <c r="P25" i="55"/>
  <c r="P464" i="70"/>
  <c r="P14" i="55"/>
  <c r="P453" i="70"/>
  <c r="P46" i="55"/>
  <c r="P485" i="70"/>
  <c r="P31" i="55"/>
  <c r="P470" i="70"/>
  <c r="P20" i="55"/>
  <c r="P459" i="70"/>
  <c r="P35" i="55"/>
  <c r="P474" i="70"/>
  <c r="P24" i="55"/>
  <c r="P463" i="70"/>
  <c r="Y1" i="56"/>
  <c r="Z489" i="70"/>
  <c r="P23" i="54"/>
  <c r="P436" i="70"/>
  <c r="P17" i="54"/>
  <c r="P430" i="70"/>
  <c r="P21" i="54"/>
  <c r="P434" i="70"/>
  <c r="P7" i="54"/>
  <c r="P420" i="70"/>
  <c r="P14" i="54"/>
  <c r="P427" i="70"/>
  <c r="P20" i="54"/>
  <c r="P433" i="70"/>
  <c r="P27" i="54"/>
  <c r="P440" i="70"/>
  <c r="P25" i="54"/>
  <c r="P438" i="70"/>
  <c r="P16" i="54"/>
  <c r="P429" i="70"/>
  <c r="P29" i="54"/>
  <c r="P442" i="70"/>
  <c r="P8" i="54"/>
  <c r="P421" i="70"/>
  <c r="P15" i="54"/>
  <c r="P428" i="70"/>
  <c r="P30" i="54"/>
  <c r="P443" i="70"/>
  <c r="P24" i="54"/>
  <c r="P437" i="70"/>
  <c r="P28" i="54"/>
  <c r="P441" i="70"/>
  <c r="P11" i="54"/>
  <c r="P424" i="70"/>
  <c r="P18" i="54"/>
  <c r="P431" i="70"/>
  <c r="P10" i="54"/>
  <c r="P423" i="70"/>
  <c r="P6" i="54"/>
  <c r="P419" i="70"/>
  <c r="P22" i="54"/>
  <c r="P435" i="70"/>
  <c r="P5" i="54"/>
  <c r="P418" i="70"/>
  <c r="P9" i="54"/>
  <c r="P422" i="70"/>
  <c r="P26" i="54"/>
  <c r="P439" i="70"/>
  <c r="P19" i="54"/>
  <c r="P432" i="70"/>
  <c r="P12" i="54"/>
  <c r="P425" i="70"/>
  <c r="P13" i="54"/>
  <c r="P426" i="70"/>
  <c r="P5" i="55"/>
  <c r="Q444" i="70" s="1"/>
  <c r="O1" i="55"/>
  <c r="Z50" i="55"/>
  <c r="AA50" i="55" s="1"/>
  <c r="X50" i="55"/>
  <c r="S62" i="53"/>
  <c r="T417" i="70" s="1"/>
  <c r="R62" i="53"/>
  <c r="S417" i="70" s="1"/>
  <c r="Q62" i="53"/>
  <c r="R417" i="70" s="1"/>
  <c r="L62" i="53"/>
  <c r="M417" i="70" s="1"/>
  <c r="K417" i="70"/>
  <c r="S61" i="53"/>
  <c r="T416" i="70" s="1"/>
  <c r="R61" i="53"/>
  <c r="S416" i="70" s="1"/>
  <c r="Q61" i="53"/>
  <c r="R416" i="70" s="1"/>
  <c r="L61" i="53"/>
  <c r="K416" i="70"/>
  <c r="S60" i="53"/>
  <c r="T415" i="70" s="1"/>
  <c r="R60" i="53"/>
  <c r="S415" i="70" s="1"/>
  <c r="Q60" i="53"/>
  <c r="R415" i="70" s="1"/>
  <c r="L60" i="53"/>
  <c r="M415" i="70" s="1"/>
  <c r="K415" i="70"/>
  <c r="S59" i="53"/>
  <c r="T414" i="70" s="1"/>
  <c r="R59" i="53"/>
  <c r="S414" i="70" s="1"/>
  <c r="Q59" i="53"/>
  <c r="R414" i="70" s="1"/>
  <c r="L59" i="53"/>
  <c r="K414" i="70"/>
  <c r="S58" i="53"/>
  <c r="T413" i="70" s="1"/>
  <c r="R58" i="53"/>
  <c r="S413" i="70" s="1"/>
  <c r="Q58" i="53"/>
  <c r="R413" i="70" s="1"/>
  <c r="L58" i="53"/>
  <c r="M413" i="70" s="1"/>
  <c r="K413" i="70"/>
  <c r="S57" i="53"/>
  <c r="T412" i="70" s="1"/>
  <c r="R57" i="53"/>
  <c r="S412" i="70" s="1"/>
  <c r="Q57" i="53"/>
  <c r="R412" i="70" s="1"/>
  <c r="L57" i="53"/>
  <c r="M412" i="70" s="1"/>
  <c r="K412" i="70"/>
  <c r="S56" i="53"/>
  <c r="T411" i="70" s="1"/>
  <c r="R56" i="53"/>
  <c r="S411" i="70" s="1"/>
  <c r="Q56" i="53"/>
  <c r="R411" i="70" s="1"/>
  <c r="L56" i="53"/>
  <c r="M411" i="70" s="1"/>
  <c r="K411" i="70"/>
  <c r="S55" i="53"/>
  <c r="T410" i="70" s="1"/>
  <c r="R55" i="53"/>
  <c r="S410" i="70" s="1"/>
  <c r="Q55" i="53"/>
  <c r="R410" i="70" s="1"/>
  <c r="L55" i="53"/>
  <c r="M410" i="70" s="1"/>
  <c r="K410" i="70"/>
  <c r="S54" i="53"/>
  <c r="T409" i="70" s="1"/>
  <c r="R54" i="53"/>
  <c r="S409" i="70" s="1"/>
  <c r="Q54" i="53"/>
  <c r="R409" i="70" s="1"/>
  <c r="L54" i="53"/>
  <c r="M409" i="70" s="1"/>
  <c r="K409" i="70"/>
  <c r="S53" i="53"/>
  <c r="T408" i="70" s="1"/>
  <c r="R53" i="53"/>
  <c r="S408" i="70" s="1"/>
  <c r="Q53" i="53"/>
  <c r="R408" i="70" s="1"/>
  <c r="L53" i="53"/>
  <c r="M408" i="70" s="1"/>
  <c r="K408" i="70"/>
  <c r="S52" i="53"/>
  <c r="T407" i="70" s="1"/>
  <c r="R52" i="53"/>
  <c r="S407" i="70" s="1"/>
  <c r="Q52" i="53"/>
  <c r="R407" i="70" s="1"/>
  <c r="L52" i="53"/>
  <c r="M407" i="70" s="1"/>
  <c r="K407" i="70"/>
  <c r="S51" i="53"/>
  <c r="T406" i="70" s="1"/>
  <c r="R51" i="53"/>
  <c r="S406" i="70" s="1"/>
  <c r="Q51" i="53"/>
  <c r="R406" i="70" s="1"/>
  <c r="L51" i="53"/>
  <c r="M406" i="70" s="1"/>
  <c r="K406" i="70"/>
  <c r="S50" i="53"/>
  <c r="T405" i="70" s="1"/>
  <c r="R50" i="53"/>
  <c r="S405" i="70" s="1"/>
  <c r="Q50" i="53"/>
  <c r="R405" i="70" s="1"/>
  <c r="L50" i="53"/>
  <c r="M405" i="70" s="1"/>
  <c r="K405" i="70"/>
  <c r="S49" i="53"/>
  <c r="T404" i="70" s="1"/>
  <c r="R49" i="53"/>
  <c r="S404" i="70" s="1"/>
  <c r="Q49" i="53"/>
  <c r="R404" i="70" s="1"/>
  <c r="L49" i="53"/>
  <c r="M404" i="70" s="1"/>
  <c r="K404" i="70"/>
  <c r="S48" i="53"/>
  <c r="T403" i="70" s="1"/>
  <c r="R48" i="53"/>
  <c r="S403" i="70" s="1"/>
  <c r="Q48" i="53"/>
  <c r="R403" i="70" s="1"/>
  <c r="L48" i="53"/>
  <c r="M403" i="70" s="1"/>
  <c r="K403" i="70"/>
  <c r="S47" i="53"/>
  <c r="T402" i="70" s="1"/>
  <c r="R47" i="53"/>
  <c r="S402" i="70" s="1"/>
  <c r="Q47" i="53"/>
  <c r="R402" i="70" s="1"/>
  <c r="L47" i="53"/>
  <c r="K402" i="70"/>
  <c r="S46" i="53"/>
  <c r="T401" i="70" s="1"/>
  <c r="R46" i="53"/>
  <c r="S401" i="70" s="1"/>
  <c r="Q46" i="53"/>
  <c r="R401" i="70" s="1"/>
  <c r="L46" i="53"/>
  <c r="M401" i="70" s="1"/>
  <c r="K401" i="70"/>
  <c r="S45" i="53"/>
  <c r="T400" i="70" s="1"/>
  <c r="R45" i="53"/>
  <c r="S400" i="70" s="1"/>
  <c r="Q45" i="53"/>
  <c r="R400" i="70" s="1"/>
  <c r="L45" i="53"/>
  <c r="M400" i="70" s="1"/>
  <c r="K400" i="70"/>
  <c r="S44" i="53"/>
  <c r="T399" i="70" s="1"/>
  <c r="R44" i="53"/>
  <c r="S399" i="70" s="1"/>
  <c r="Q44" i="53"/>
  <c r="R399" i="70" s="1"/>
  <c r="L44" i="53"/>
  <c r="M399" i="70" s="1"/>
  <c r="K399" i="70"/>
  <c r="S43" i="53"/>
  <c r="T398" i="70" s="1"/>
  <c r="R43" i="53"/>
  <c r="S398" i="70" s="1"/>
  <c r="Q43" i="53"/>
  <c r="R398" i="70" s="1"/>
  <c r="L43" i="53"/>
  <c r="K398" i="70"/>
  <c r="S42" i="53"/>
  <c r="T397" i="70" s="1"/>
  <c r="R42" i="53"/>
  <c r="S397" i="70" s="1"/>
  <c r="Q42" i="53"/>
  <c r="R397" i="70" s="1"/>
  <c r="L42" i="53"/>
  <c r="M397" i="70" s="1"/>
  <c r="K397" i="70"/>
  <c r="S41" i="53"/>
  <c r="T396" i="70" s="1"/>
  <c r="R41" i="53"/>
  <c r="S396" i="70" s="1"/>
  <c r="Q41" i="53"/>
  <c r="R396" i="70" s="1"/>
  <c r="L41" i="53"/>
  <c r="M396" i="70" s="1"/>
  <c r="K396" i="70"/>
  <c r="S40" i="53"/>
  <c r="T395" i="70" s="1"/>
  <c r="R40" i="53"/>
  <c r="S395" i="70" s="1"/>
  <c r="Q40" i="53"/>
  <c r="R395" i="70" s="1"/>
  <c r="L40" i="53"/>
  <c r="M395" i="70" s="1"/>
  <c r="K395" i="70"/>
  <c r="S39" i="53"/>
  <c r="T394" i="70" s="1"/>
  <c r="R39" i="53"/>
  <c r="S394" i="70" s="1"/>
  <c r="Q39" i="53"/>
  <c r="R394" i="70" s="1"/>
  <c r="L39" i="53"/>
  <c r="K394" i="70"/>
  <c r="S38" i="53"/>
  <c r="T393" i="70" s="1"/>
  <c r="R38" i="53"/>
  <c r="S393" i="70" s="1"/>
  <c r="Q38" i="53"/>
  <c r="R393" i="70" s="1"/>
  <c r="L38" i="53"/>
  <c r="K393" i="70"/>
  <c r="S37" i="53"/>
  <c r="T392" i="70" s="1"/>
  <c r="R37" i="53"/>
  <c r="S392" i="70" s="1"/>
  <c r="Q37" i="53"/>
  <c r="R392" i="70" s="1"/>
  <c r="L37" i="53"/>
  <c r="K392" i="70"/>
  <c r="S36" i="53"/>
  <c r="T391" i="70" s="1"/>
  <c r="R36" i="53"/>
  <c r="S391" i="70" s="1"/>
  <c r="Q36" i="53"/>
  <c r="R391" i="70" s="1"/>
  <c r="L36" i="53"/>
  <c r="M391" i="70" s="1"/>
  <c r="K391" i="70"/>
  <c r="S35" i="53"/>
  <c r="T390" i="70" s="1"/>
  <c r="R35" i="53"/>
  <c r="S390" i="70" s="1"/>
  <c r="Q35" i="53"/>
  <c r="R390" i="70" s="1"/>
  <c r="L35" i="53"/>
  <c r="K390" i="70"/>
  <c r="S34" i="53"/>
  <c r="T389" i="70" s="1"/>
  <c r="R34" i="53"/>
  <c r="S389" i="70" s="1"/>
  <c r="Q34" i="53"/>
  <c r="R389" i="70" s="1"/>
  <c r="L34" i="53"/>
  <c r="M389" i="70" s="1"/>
  <c r="K389" i="70"/>
  <c r="S33" i="53"/>
  <c r="T388" i="70" s="1"/>
  <c r="R33" i="53"/>
  <c r="S388" i="70" s="1"/>
  <c r="Q33" i="53"/>
  <c r="R388" i="70" s="1"/>
  <c r="L33" i="53"/>
  <c r="K388" i="70"/>
  <c r="S32" i="53"/>
  <c r="T387" i="70" s="1"/>
  <c r="R32" i="53"/>
  <c r="S387" i="70" s="1"/>
  <c r="Q32" i="53"/>
  <c r="R387" i="70" s="1"/>
  <c r="L32" i="53"/>
  <c r="M387" i="70" s="1"/>
  <c r="K387" i="70"/>
  <c r="S31" i="53"/>
  <c r="T386" i="70" s="1"/>
  <c r="R31" i="53"/>
  <c r="S386" i="70" s="1"/>
  <c r="Q31" i="53"/>
  <c r="R386" i="70" s="1"/>
  <c r="L31" i="53"/>
  <c r="K386" i="70"/>
  <c r="S30" i="53"/>
  <c r="T385" i="70" s="1"/>
  <c r="R30" i="53"/>
  <c r="S385" i="70" s="1"/>
  <c r="Q30" i="53"/>
  <c r="R385" i="70" s="1"/>
  <c r="L30" i="53"/>
  <c r="M385" i="70" s="1"/>
  <c r="K385" i="70"/>
  <c r="S29" i="53"/>
  <c r="T384" i="70" s="1"/>
  <c r="R29" i="53"/>
  <c r="S384" i="70" s="1"/>
  <c r="Q29" i="53"/>
  <c r="R384" i="70" s="1"/>
  <c r="L29" i="53"/>
  <c r="M384" i="70" s="1"/>
  <c r="K384" i="70"/>
  <c r="S28" i="53"/>
  <c r="T383" i="70" s="1"/>
  <c r="R28" i="53"/>
  <c r="S383" i="70" s="1"/>
  <c r="Q28" i="53"/>
  <c r="R383" i="70" s="1"/>
  <c r="L28" i="53"/>
  <c r="M383" i="70" s="1"/>
  <c r="K383" i="70"/>
  <c r="S27" i="53"/>
  <c r="T382" i="70" s="1"/>
  <c r="R27" i="53"/>
  <c r="S382" i="70" s="1"/>
  <c r="Q27" i="53"/>
  <c r="R382" i="70" s="1"/>
  <c r="L27" i="53"/>
  <c r="M382" i="70" s="1"/>
  <c r="K382" i="70"/>
  <c r="S26" i="53"/>
  <c r="T381" i="70" s="1"/>
  <c r="R26" i="53"/>
  <c r="S381" i="70" s="1"/>
  <c r="Q26" i="53"/>
  <c r="R381" i="70" s="1"/>
  <c r="L26" i="53"/>
  <c r="M381" i="70" s="1"/>
  <c r="K381" i="70"/>
  <c r="S25" i="53"/>
  <c r="T380" i="70" s="1"/>
  <c r="R25" i="53"/>
  <c r="S380" i="70" s="1"/>
  <c r="Q25" i="53"/>
  <c r="R380" i="70" s="1"/>
  <c r="L25" i="53"/>
  <c r="M380" i="70" s="1"/>
  <c r="K380" i="70"/>
  <c r="S24" i="53"/>
  <c r="T379" i="70" s="1"/>
  <c r="R24" i="53"/>
  <c r="S379" i="70" s="1"/>
  <c r="Q24" i="53"/>
  <c r="R379" i="70" s="1"/>
  <c r="L24" i="53"/>
  <c r="K379" i="70"/>
  <c r="S23" i="53"/>
  <c r="T378" i="70" s="1"/>
  <c r="R23" i="53"/>
  <c r="S378" i="70" s="1"/>
  <c r="Q23" i="53"/>
  <c r="R378" i="70" s="1"/>
  <c r="L23" i="53"/>
  <c r="M378" i="70" s="1"/>
  <c r="K378" i="70"/>
  <c r="S22" i="53"/>
  <c r="T377" i="70" s="1"/>
  <c r="R22" i="53"/>
  <c r="S377" i="70" s="1"/>
  <c r="Q22" i="53"/>
  <c r="R377" i="70" s="1"/>
  <c r="L22" i="53"/>
  <c r="K377" i="70"/>
  <c r="S21" i="53"/>
  <c r="T376" i="70" s="1"/>
  <c r="R21" i="53"/>
  <c r="S376" i="70" s="1"/>
  <c r="Q21" i="53"/>
  <c r="R376" i="70" s="1"/>
  <c r="L21" i="53"/>
  <c r="M376" i="70" s="1"/>
  <c r="K376" i="70"/>
  <c r="S20" i="53"/>
  <c r="T375" i="70" s="1"/>
  <c r="R20" i="53"/>
  <c r="S375" i="70" s="1"/>
  <c r="Q20" i="53"/>
  <c r="R375" i="70" s="1"/>
  <c r="L20" i="53"/>
  <c r="M375" i="70" s="1"/>
  <c r="K375" i="70"/>
  <c r="S19" i="53"/>
  <c r="T374" i="70" s="1"/>
  <c r="R19" i="53"/>
  <c r="S374" i="70" s="1"/>
  <c r="Q19" i="53"/>
  <c r="R374" i="70" s="1"/>
  <c r="L19" i="53"/>
  <c r="M374" i="70" s="1"/>
  <c r="K374" i="70"/>
  <c r="S18" i="53"/>
  <c r="T373" i="70" s="1"/>
  <c r="R18" i="53"/>
  <c r="S373" i="70" s="1"/>
  <c r="Q18" i="53"/>
  <c r="R373" i="70" s="1"/>
  <c r="L18" i="53"/>
  <c r="K373" i="70"/>
  <c r="S17" i="53"/>
  <c r="T372" i="70" s="1"/>
  <c r="R17" i="53"/>
  <c r="S372" i="70" s="1"/>
  <c r="Q17" i="53"/>
  <c r="R372" i="70" s="1"/>
  <c r="L17" i="53"/>
  <c r="K372" i="70"/>
  <c r="S16" i="53"/>
  <c r="T371" i="70" s="1"/>
  <c r="R16" i="53"/>
  <c r="S371" i="70" s="1"/>
  <c r="Q16" i="53"/>
  <c r="R371" i="70" s="1"/>
  <c r="L16" i="53"/>
  <c r="M371" i="70" s="1"/>
  <c r="K371" i="70"/>
  <c r="S15" i="53"/>
  <c r="T370" i="70" s="1"/>
  <c r="R15" i="53"/>
  <c r="S370" i="70" s="1"/>
  <c r="Q15" i="53"/>
  <c r="R370" i="70" s="1"/>
  <c r="L15" i="53"/>
  <c r="K370" i="70"/>
  <c r="S14" i="53"/>
  <c r="T369" i="70" s="1"/>
  <c r="R14" i="53"/>
  <c r="S369" i="70" s="1"/>
  <c r="Q14" i="53"/>
  <c r="R369" i="70" s="1"/>
  <c r="L14" i="53"/>
  <c r="K369" i="70"/>
  <c r="S13" i="53"/>
  <c r="T368" i="70" s="1"/>
  <c r="R13" i="53"/>
  <c r="S368" i="70" s="1"/>
  <c r="Q13" i="53"/>
  <c r="R368" i="70" s="1"/>
  <c r="L13" i="53"/>
  <c r="M368" i="70" s="1"/>
  <c r="K368" i="70"/>
  <c r="AG12" i="53"/>
  <c r="S12" i="53"/>
  <c r="T367" i="70" s="1"/>
  <c r="R12" i="53"/>
  <c r="S367" i="70" s="1"/>
  <c r="Q12" i="53"/>
  <c r="R367" i="70" s="1"/>
  <c r="L12" i="53"/>
  <c r="K367" i="70"/>
  <c r="S11" i="53"/>
  <c r="T366" i="70" s="1"/>
  <c r="R11" i="53"/>
  <c r="S366" i="70" s="1"/>
  <c r="Q11" i="53"/>
  <c r="R366" i="70" s="1"/>
  <c r="L11" i="53"/>
  <c r="M366" i="70" s="1"/>
  <c r="K366" i="70"/>
  <c r="S10" i="53"/>
  <c r="T365" i="70" s="1"/>
  <c r="R10" i="53"/>
  <c r="S365" i="70" s="1"/>
  <c r="Q10" i="53"/>
  <c r="R365" i="70" s="1"/>
  <c r="L10" i="53"/>
  <c r="K365" i="70"/>
  <c r="S9" i="53"/>
  <c r="T364" i="70" s="1"/>
  <c r="R9" i="53"/>
  <c r="S364" i="70" s="1"/>
  <c r="Q9" i="53"/>
  <c r="R364" i="70" s="1"/>
  <c r="L9" i="53"/>
  <c r="K364" i="70"/>
  <c r="AK8" i="53"/>
  <c r="S8" i="53"/>
  <c r="T363" i="70" s="1"/>
  <c r="R8" i="53"/>
  <c r="S363" i="70" s="1"/>
  <c r="Q8" i="53"/>
  <c r="R363" i="70" s="1"/>
  <c r="L8" i="53"/>
  <c r="M363" i="70" s="1"/>
  <c r="K363" i="70"/>
  <c r="S7" i="53"/>
  <c r="T362" i="70" s="1"/>
  <c r="R7" i="53"/>
  <c r="S362" i="70" s="1"/>
  <c r="Q7" i="53"/>
  <c r="R362" i="70" s="1"/>
  <c r="L7" i="53"/>
  <c r="K362" i="70"/>
  <c r="AK6" i="53"/>
  <c r="S6" i="53"/>
  <c r="T361" i="70" s="1"/>
  <c r="R6" i="53"/>
  <c r="S361" i="70" s="1"/>
  <c r="Q6" i="53"/>
  <c r="R361" i="70" s="1"/>
  <c r="L6" i="53"/>
  <c r="K361" i="70"/>
  <c r="S5" i="53"/>
  <c r="T360" i="70" s="1"/>
  <c r="R5" i="53"/>
  <c r="S360" i="70" s="1"/>
  <c r="Q5" i="53"/>
  <c r="R360" i="70" s="1"/>
  <c r="L5" i="53"/>
  <c r="K360" i="70"/>
  <c r="M1" i="53"/>
  <c r="I1" i="53"/>
  <c r="H1" i="53"/>
  <c r="G1" i="53"/>
  <c r="F1" i="53"/>
  <c r="N37" i="53" s="1"/>
  <c r="O392" i="70" s="1"/>
  <c r="K44" i="53" l="1"/>
  <c r="L399" i="70" s="1"/>
  <c r="T24" i="55"/>
  <c r="Q463" i="70"/>
  <c r="T46" i="55"/>
  <c r="Q485" i="70"/>
  <c r="T17" i="55"/>
  <c r="Q456" i="70"/>
  <c r="T33" i="55"/>
  <c r="Q472" i="70"/>
  <c r="T42" i="55"/>
  <c r="Q481" i="70"/>
  <c r="T49" i="55"/>
  <c r="Q488" i="70"/>
  <c r="T29" i="55"/>
  <c r="Q468" i="70"/>
  <c r="T13" i="55"/>
  <c r="Q452" i="70"/>
  <c r="T40" i="55"/>
  <c r="Q479" i="70"/>
  <c r="T6" i="55"/>
  <c r="Q445" i="70"/>
  <c r="T26" i="55"/>
  <c r="Q465" i="70"/>
  <c r="T35" i="55"/>
  <c r="Q474" i="70"/>
  <c r="T14" i="55"/>
  <c r="Q453" i="70"/>
  <c r="T45" i="55"/>
  <c r="Q484" i="70"/>
  <c r="T48" i="55"/>
  <c r="Q487" i="70"/>
  <c r="T7" i="55"/>
  <c r="Q446" i="70"/>
  <c r="T34" i="55"/>
  <c r="Q473" i="70"/>
  <c r="T44" i="55"/>
  <c r="Q483" i="70"/>
  <c r="T41" i="55"/>
  <c r="Q480" i="70"/>
  <c r="T36" i="55"/>
  <c r="Q475" i="70"/>
  <c r="T32" i="55"/>
  <c r="Q471" i="70"/>
  <c r="T37" i="55"/>
  <c r="Q476" i="70"/>
  <c r="T20" i="55"/>
  <c r="Q459" i="70"/>
  <c r="T25" i="55"/>
  <c r="Q464" i="70"/>
  <c r="T10" i="55"/>
  <c r="Q449" i="70"/>
  <c r="T16" i="55"/>
  <c r="Q455" i="70"/>
  <c r="T21" i="55"/>
  <c r="Q460" i="70"/>
  <c r="T30" i="55"/>
  <c r="Q469" i="70"/>
  <c r="T38" i="55"/>
  <c r="Q477" i="70"/>
  <c r="T28" i="55"/>
  <c r="Q467" i="70"/>
  <c r="T47" i="55"/>
  <c r="Q486" i="70"/>
  <c r="T43" i="55"/>
  <c r="Q482" i="70"/>
  <c r="T39" i="55"/>
  <c r="Q478" i="70"/>
  <c r="T31" i="55"/>
  <c r="Q470" i="70"/>
  <c r="T23" i="55"/>
  <c r="Q462" i="70"/>
  <c r="T11" i="55"/>
  <c r="Q450" i="70"/>
  <c r="T27" i="55"/>
  <c r="Q466" i="70"/>
  <c r="T12" i="55"/>
  <c r="Q451" i="70"/>
  <c r="T22" i="55"/>
  <c r="Q461" i="70"/>
  <c r="T19" i="55"/>
  <c r="Q458" i="70"/>
  <c r="T9" i="55"/>
  <c r="Q448" i="70"/>
  <c r="T15" i="55"/>
  <c r="Q454" i="70"/>
  <c r="T8" i="55"/>
  <c r="Q447" i="70"/>
  <c r="T18" i="55"/>
  <c r="Q457" i="70"/>
  <c r="K13" i="53"/>
  <c r="L368" i="70" s="1"/>
  <c r="K53" i="53"/>
  <c r="L408" i="70" s="1"/>
  <c r="K23" i="53"/>
  <c r="L378" i="70" s="1"/>
  <c r="K46" i="53"/>
  <c r="L401" i="70" s="1"/>
  <c r="K49" i="53"/>
  <c r="L404" i="70" s="1"/>
  <c r="K11" i="53"/>
  <c r="L366" i="70" s="1"/>
  <c r="K42" i="53"/>
  <c r="L397" i="70" s="1"/>
  <c r="K36" i="53"/>
  <c r="L391" i="70" s="1"/>
  <c r="K45" i="53"/>
  <c r="L400" i="70" s="1"/>
  <c r="K57" i="53"/>
  <c r="L412" i="70" s="1"/>
  <c r="K60" i="53"/>
  <c r="L415" i="70" s="1"/>
  <c r="T26" i="54"/>
  <c r="Q439" i="70"/>
  <c r="T24" i="54"/>
  <c r="Q437" i="70"/>
  <c r="T25" i="54"/>
  <c r="Q438" i="70"/>
  <c r="T14" i="54"/>
  <c r="Q427" i="70"/>
  <c r="T17" i="54"/>
  <c r="Q430" i="70"/>
  <c r="T13" i="54"/>
  <c r="Q426" i="70"/>
  <c r="T9" i="54"/>
  <c r="Q422" i="70"/>
  <c r="T6" i="54"/>
  <c r="Q419" i="70"/>
  <c r="T30" i="54"/>
  <c r="Q443" i="70"/>
  <c r="T7" i="54"/>
  <c r="Q420" i="70"/>
  <c r="T11" i="54"/>
  <c r="Q424" i="70"/>
  <c r="T12" i="54"/>
  <c r="Q425" i="70"/>
  <c r="T5" i="54"/>
  <c r="Q418" i="70"/>
  <c r="T10" i="54"/>
  <c r="Q423" i="70"/>
  <c r="T15" i="54"/>
  <c r="Q428" i="70"/>
  <c r="T29" i="54"/>
  <c r="Q442" i="70"/>
  <c r="T27" i="54"/>
  <c r="Q440" i="70"/>
  <c r="T19" i="54"/>
  <c r="Q432" i="70"/>
  <c r="T22" i="54"/>
  <c r="Q435" i="70"/>
  <c r="T18" i="54"/>
  <c r="Q431" i="70"/>
  <c r="T28" i="54"/>
  <c r="Q441" i="70"/>
  <c r="T8" i="54"/>
  <c r="Q421" i="70"/>
  <c r="T16" i="54"/>
  <c r="Q429" i="70"/>
  <c r="T20" i="54"/>
  <c r="Q433" i="70"/>
  <c r="T21" i="54"/>
  <c r="Q434" i="70"/>
  <c r="T23" i="54"/>
  <c r="Q436" i="70"/>
  <c r="K7" i="53"/>
  <c r="L362" i="70" s="1"/>
  <c r="M362" i="70"/>
  <c r="K10" i="53"/>
  <c r="L365" i="70" s="1"/>
  <c r="M365" i="70"/>
  <c r="K14" i="53"/>
  <c r="L369" i="70" s="1"/>
  <c r="M369" i="70"/>
  <c r="K17" i="53"/>
  <c r="L372" i="70" s="1"/>
  <c r="M372" i="70"/>
  <c r="K20" i="53"/>
  <c r="L375" i="70" s="1"/>
  <c r="K27" i="53"/>
  <c r="L382" i="70" s="1"/>
  <c r="K31" i="53"/>
  <c r="L386" i="70" s="1"/>
  <c r="M386" i="70"/>
  <c r="K34" i="53"/>
  <c r="L389" i="70" s="1"/>
  <c r="K40" i="53"/>
  <c r="L395" i="70" s="1"/>
  <c r="K51" i="53"/>
  <c r="L406" i="70" s="1"/>
  <c r="K55" i="53"/>
  <c r="L410" i="70" s="1"/>
  <c r="K59" i="53"/>
  <c r="L414" i="70" s="1"/>
  <c r="M414" i="70"/>
  <c r="K62" i="53"/>
  <c r="L417" i="70" s="1"/>
  <c r="K6" i="53"/>
  <c r="L361" i="70" s="1"/>
  <c r="M361" i="70"/>
  <c r="K37" i="53"/>
  <c r="L392" i="70" s="1"/>
  <c r="M392" i="70"/>
  <c r="K47" i="53"/>
  <c r="L402" i="70" s="1"/>
  <c r="M402" i="70"/>
  <c r="K16" i="53"/>
  <c r="L371" i="70" s="1"/>
  <c r="K19" i="53"/>
  <c r="L374" i="70" s="1"/>
  <c r="K26" i="53"/>
  <c r="L381" i="70" s="1"/>
  <c r="K30" i="53"/>
  <c r="L385" i="70" s="1"/>
  <c r="K43" i="53"/>
  <c r="L398" i="70" s="1"/>
  <c r="M398" i="70"/>
  <c r="K50" i="53"/>
  <c r="L405" i="70" s="1"/>
  <c r="K54" i="53"/>
  <c r="L409" i="70" s="1"/>
  <c r="K58" i="53"/>
  <c r="L413" i="70" s="1"/>
  <c r="K9" i="53"/>
  <c r="L364" i="70" s="1"/>
  <c r="M364" i="70"/>
  <c r="K12" i="53"/>
  <c r="L367" i="70" s="1"/>
  <c r="M367" i="70"/>
  <c r="N13" i="53"/>
  <c r="O368" i="70" s="1"/>
  <c r="K33" i="53"/>
  <c r="L388" i="70" s="1"/>
  <c r="M388" i="70"/>
  <c r="K39" i="53"/>
  <c r="L394" i="70" s="1"/>
  <c r="M394" i="70"/>
  <c r="K61" i="53"/>
  <c r="L416" i="70" s="1"/>
  <c r="M416" i="70"/>
  <c r="K24" i="53"/>
  <c r="L379" i="70" s="1"/>
  <c r="M379" i="70"/>
  <c r="K5" i="53"/>
  <c r="L360" i="70" s="1"/>
  <c r="M360" i="70"/>
  <c r="K8" i="53"/>
  <c r="L363" i="70" s="1"/>
  <c r="K22" i="53"/>
  <c r="L377" i="70" s="1"/>
  <c r="M377" i="70"/>
  <c r="K25" i="53"/>
  <c r="L380" i="70" s="1"/>
  <c r="K29" i="53"/>
  <c r="L384" i="70" s="1"/>
  <c r="K15" i="53"/>
  <c r="L370" i="70" s="1"/>
  <c r="M370" i="70"/>
  <c r="K18" i="53"/>
  <c r="L373" i="70" s="1"/>
  <c r="M373" i="70"/>
  <c r="K32" i="53"/>
  <c r="L387" i="70" s="1"/>
  <c r="K21" i="53"/>
  <c r="L376" i="70" s="1"/>
  <c r="K28" i="53"/>
  <c r="L383" i="70" s="1"/>
  <c r="K35" i="53"/>
  <c r="L390" i="70" s="1"/>
  <c r="M390" i="70"/>
  <c r="K38" i="53"/>
  <c r="L393" i="70" s="1"/>
  <c r="M393" i="70"/>
  <c r="K41" i="53"/>
  <c r="L396" i="70" s="1"/>
  <c r="K48" i="53"/>
  <c r="L403" i="70" s="1"/>
  <c r="K52" i="53"/>
  <c r="L407" i="70" s="1"/>
  <c r="K56" i="53"/>
  <c r="L411" i="70" s="1"/>
  <c r="T5" i="55"/>
  <c r="U444" i="70" s="1"/>
  <c r="P1" i="55"/>
  <c r="S1" i="53"/>
  <c r="N7" i="53"/>
  <c r="O362" i="70" s="1"/>
  <c r="N25" i="53"/>
  <c r="O380" i="70" s="1"/>
  <c r="N29" i="53"/>
  <c r="O384" i="70" s="1"/>
  <c r="N57" i="53"/>
  <c r="O412" i="70" s="1"/>
  <c r="N10" i="53"/>
  <c r="O365" i="70" s="1"/>
  <c r="N61" i="53"/>
  <c r="O416" i="70" s="1"/>
  <c r="N17" i="53"/>
  <c r="O372" i="70" s="1"/>
  <c r="N14" i="53"/>
  <c r="O369" i="70" s="1"/>
  <c r="N20" i="53"/>
  <c r="O375" i="70" s="1"/>
  <c r="N18" i="53"/>
  <c r="O373" i="70" s="1"/>
  <c r="J1" i="53"/>
  <c r="AB50" i="55"/>
  <c r="Y50" i="55"/>
  <c r="N22" i="53"/>
  <c r="O377" i="70" s="1"/>
  <c r="N53" i="53"/>
  <c r="O408" i="70" s="1"/>
  <c r="N49" i="53"/>
  <c r="O404" i="70" s="1"/>
  <c r="N16" i="53"/>
  <c r="O371" i="70" s="1"/>
  <c r="N45" i="53"/>
  <c r="O400" i="70" s="1"/>
  <c r="L1" i="53"/>
  <c r="N21" i="53"/>
  <c r="O376" i="70" s="1"/>
  <c r="N41" i="53"/>
  <c r="O396" i="70" s="1"/>
  <c r="Q1" i="53"/>
  <c r="N8" i="53"/>
  <c r="O363" i="70" s="1"/>
  <c r="N15" i="53"/>
  <c r="O370" i="70" s="1"/>
  <c r="N9" i="53"/>
  <c r="O364" i="70" s="1"/>
  <c r="N6" i="53"/>
  <c r="O361" i="70" s="1"/>
  <c r="N28" i="53"/>
  <c r="O383" i="70" s="1"/>
  <c r="N60" i="53"/>
  <c r="O415" i="70" s="1"/>
  <c r="N56" i="53"/>
  <c r="O411" i="70" s="1"/>
  <c r="N52" i="53"/>
  <c r="O407" i="70" s="1"/>
  <c r="N48" i="53"/>
  <c r="O403" i="70" s="1"/>
  <c r="N44" i="53"/>
  <c r="O399" i="70" s="1"/>
  <c r="N40" i="53"/>
  <c r="O395" i="70" s="1"/>
  <c r="N36" i="53"/>
  <c r="O391" i="70" s="1"/>
  <c r="N32" i="53"/>
  <c r="O387" i="70" s="1"/>
  <c r="N24" i="53"/>
  <c r="O379" i="70" s="1"/>
  <c r="N12" i="53"/>
  <c r="O367" i="70" s="1"/>
  <c r="N5" i="53"/>
  <c r="O360" i="70" s="1"/>
  <c r="N59" i="53"/>
  <c r="O414" i="70" s="1"/>
  <c r="N55" i="53"/>
  <c r="O410" i="70" s="1"/>
  <c r="N51" i="53"/>
  <c r="O406" i="70" s="1"/>
  <c r="N47" i="53"/>
  <c r="O402" i="70" s="1"/>
  <c r="N43" i="53"/>
  <c r="O398" i="70" s="1"/>
  <c r="N39" i="53"/>
  <c r="O394" i="70" s="1"/>
  <c r="N35" i="53"/>
  <c r="O390" i="70" s="1"/>
  <c r="N31" i="53"/>
  <c r="O386" i="70" s="1"/>
  <c r="N27" i="53"/>
  <c r="O382" i="70" s="1"/>
  <c r="N23" i="53"/>
  <c r="O378" i="70" s="1"/>
  <c r="N19" i="53"/>
  <c r="O374" i="70" s="1"/>
  <c r="N11" i="53"/>
  <c r="O366" i="70" s="1"/>
  <c r="N62" i="53"/>
  <c r="O417" i="70" s="1"/>
  <c r="N58" i="53"/>
  <c r="O413" i="70" s="1"/>
  <c r="N54" i="53"/>
  <c r="O409" i="70" s="1"/>
  <c r="N50" i="53"/>
  <c r="O405" i="70" s="1"/>
  <c r="N46" i="53"/>
  <c r="O401" i="70" s="1"/>
  <c r="N42" i="53"/>
  <c r="O397" i="70" s="1"/>
  <c r="N38" i="53"/>
  <c r="O393" i="70" s="1"/>
  <c r="N34" i="53"/>
  <c r="O389" i="70" s="1"/>
  <c r="N30" i="53"/>
  <c r="O385" i="70" s="1"/>
  <c r="N26" i="53"/>
  <c r="O381" i="70" s="1"/>
  <c r="R1" i="53"/>
  <c r="N33" i="53"/>
  <c r="O388" i="70" s="1"/>
  <c r="V19" i="55" l="1"/>
  <c r="U458" i="70"/>
  <c r="V43" i="55"/>
  <c r="U482" i="70"/>
  <c r="V25" i="55"/>
  <c r="U464" i="70"/>
  <c r="V18" i="55"/>
  <c r="U457" i="70"/>
  <c r="V11" i="55"/>
  <c r="U450" i="70"/>
  <c r="V30" i="55"/>
  <c r="U469" i="70"/>
  <c r="V35" i="55"/>
  <c r="U474" i="70"/>
  <c r="V8" i="55"/>
  <c r="U447" i="70"/>
  <c r="V22" i="55"/>
  <c r="U461" i="70"/>
  <c r="V23" i="55"/>
  <c r="U462" i="70"/>
  <c r="V47" i="55"/>
  <c r="U486" i="70"/>
  <c r="V21" i="55"/>
  <c r="U460" i="70"/>
  <c r="V20" i="55"/>
  <c r="U459" i="70"/>
  <c r="V41" i="55"/>
  <c r="U480" i="70"/>
  <c r="V48" i="55"/>
  <c r="U487" i="70"/>
  <c r="V26" i="55"/>
  <c r="U465" i="70"/>
  <c r="V29" i="55"/>
  <c r="U468" i="70"/>
  <c r="V17" i="55"/>
  <c r="U456" i="70"/>
  <c r="V36" i="55"/>
  <c r="U475" i="70"/>
  <c r="V7" i="55"/>
  <c r="U446" i="70"/>
  <c r="V15" i="55"/>
  <c r="U454" i="70"/>
  <c r="V12" i="55"/>
  <c r="U451" i="70"/>
  <c r="V31" i="55"/>
  <c r="U470" i="70"/>
  <c r="V28" i="55"/>
  <c r="U467" i="70"/>
  <c r="V16" i="55"/>
  <c r="U455" i="70"/>
  <c r="V37" i="55"/>
  <c r="U476" i="70"/>
  <c r="V44" i="55"/>
  <c r="U483" i="70"/>
  <c r="V45" i="55"/>
  <c r="U484" i="70"/>
  <c r="V6" i="55"/>
  <c r="U445" i="70"/>
  <c r="V49" i="55"/>
  <c r="U488" i="70"/>
  <c r="V46" i="55"/>
  <c r="U485" i="70"/>
  <c r="V33" i="55"/>
  <c r="U472" i="70"/>
  <c r="V13" i="55"/>
  <c r="U452" i="70"/>
  <c r="V9" i="55"/>
  <c r="U448" i="70"/>
  <c r="V27" i="55"/>
  <c r="U466" i="70"/>
  <c r="V39" i="55"/>
  <c r="U478" i="70"/>
  <c r="V38" i="55"/>
  <c r="U477" i="70"/>
  <c r="V10" i="55"/>
  <c r="U449" i="70"/>
  <c r="V32" i="55"/>
  <c r="U471" i="70"/>
  <c r="V34" i="55"/>
  <c r="U473" i="70"/>
  <c r="V14" i="55"/>
  <c r="U453" i="70"/>
  <c r="V40" i="55"/>
  <c r="U479" i="70"/>
  <c r="V42" i="55"/>
  <c r="U481" i="70"/>
  <c r="V24" i="55"/>
  <c r="U463" i="70"/>
  <c r="K1" i="53"/>
  <c r="V16" i="54"/>
  <c r="U429" i="70"/>
  <c r="V22" i="54"/>
  <c r="U435" i="70"/>
  <c r="V27" i="54"/>
  <c r="U440" i="70"/>
  <c r="V10" i="54"/>
  <c r="U423" i="70"/>
  <c r="V30" i="54"/>
  <c r="U443" i="70"/>
  <c r="V17" i="54"/>
  <c r="U430" i="70"/>
  <c r="V24" i="54"/>
  <c r="U437" i="70"/>
  <c r="V23" i="54"/>
  <c r="U436" i="70"/>
  <c r="V8" i="54"/>
  <c r="U421" i="70"/>
  <c r="V19" i="54"/>
  <c r="U432" i="70"/>
  <c r="V29" i="54"/>
  <c r="U442" i="70"/>
  <c r="U418" i="70"/>
  <c r="V5" i="54"/>
  <c r="T1" i="54"/>
  <c r="V7" i="54"/>
  <c r="U420" i="70"/>
  <c r="V6" i="54"/>
  <c r="U419" i="70"/>
  <c r="V14" i="54"/>
  <c r="U427" i="70"/>
  <c r="V21" i="54"/>
  <c r="U434" i="70"/>
  <c r="V28" i="54"/>
  <c r="U441" i="70"/>
  <c r="V15" i="54"/>
  <c r="U428" i="70"/>
  <c r="V12" i="54"/>
  <c r="U425" i="70"/>
  <c r="V9" i="54"/>
  <c r="U422" i="70"/>
  <c r="V25" i="54"/>
  <c r="U438" i="70"/>
  <c r="V20" i="54"/>
  <c r="U433" i="70"/>
  <c r="V18" i="54"/>
  <c r="U431" i="70"/>
  <c r="V11" i="54"/>
  <c r="U424" i="70"/>
  <c r="V13" i="54"/>
  <c r="U426" i="70"/>
  <c r="V26" i="54"/>
  <c r="U439" i="70"/>
  <c r="V5" i="55"/>
  <c r="W444" i="70" s="1"/>
  <c r="T1" i="55"/>
  <c r="O60" i="53"/>
  <c r="O56" i="53"/>
  <c r="O52" i="53"/>
  <c r="O48" i="53"/>
  <c r="O44" i="53"/>
  <c r="O40" i="53"/>
  <c r="O36" i="53"/>
  <c r="O32" i="53"/>
  <c r="O28" i="53"/>
  <c r="O24" i="53"/>
  <c r="O20" i="53"/>
  <c r="O16" i="53"/>
  <c r="O59" i="53"/>
  <c r="O55" i="53"/>
  <c r="O51" i="53"/>
  <c r="O47" i="53"/>
  <c r="O43" i="53"/>
  <c r="O39" i="53"/>
  <c r="O35" i="53"/>
  <c r="O31" i="53"/>
  <c r="O27" i="53"/>
  <c r="O23" i="53"/>
  <c r="O19" i="53"/>
  <c r="O15" i="53"/>
  <c r="O8" i="53"/>
  <c r="O62" i="53"/>
  <c r="O58" i="53"/>
  <c r="O54" i="53"/>
  <c r="O50" i="53"/>
  <c r="O46" i="53"/>
  <c r="O42" i="53"/>
  <c r="O38" i="53"/>
  <c r="O34" i="53"/>
  <c r="O30" i="53"/>
  <c r="O26" i="53"/>
  <c r="O22" i="53"/>
  <c r="O18" i="53"/>
  <c r="O14" i="53"/>
  <c r="O7" i="53"/>
  <c r="O37" i="53"/>
  <c r="O11" i="53"/>
  <c r="O41" i="53"/>
  <c r="O21" i="53"/>
  <c r="O45" i="53"/>
  <c r="O5" i="53"/>
  <c r="O49" i="53"/>
  <c r="O9" i="53"/>
  <c r="O53" i="53"/>
  <c r="O17" i="53"/>
  <c r="O12" i="53"/>
  <c r="O57" i="53"/>
  <c r="O25" i="53"/>
  <c r="O13" i="53"/>
  <c r="O10" i="53"/>
  <c r="O29" i="53"/>
  <c r="O33" i="53"/>
  <c r="O61" i="53"/>
  <c r="O6" i="53"/>
  <c r="W24" i="55" l="1"/>
  <c r="W463" i="70"/>
  <c r="W34" i="55"/>
  <c r="W473" i="70"/>
  <c r="W39" i="55"/>
  <c r="W478" i="70"/>
  <c r="W33" i="55"/>
  <c r="W472" i="70"/>
  <c r="W45" i="55"/>
  <c r="W484" i="70"/>
  <c r="W28" i="55"/>
  <c r="W467" i="70"/>
  <c r="W7" i="55"/>
  <c r="W446" i="70"/>
  <c r="W26" i="55"/>
  <c r="W465" i="70"/>
  <c r="W21" i="55"/>
  <c r="W460" i="70"/>
  <c r="W8" i="55"/>
  <c r="W447" i="70"/>
  <c r="W18" i="55"/>
  <c r="W457" i="70"/>
  <c r="W32" i="55"/>
  <c r="W471" i="70"/>
  <c r="W46" i="55"/>
  <c r="W485" i="70"/>
  <c r="W44" i="55"/>
  <c r="W483" i="70"/>
  <c r="W31" i="55"/>
  <c r="W470" i="70"/>
  <c r="W36" i="55"/>
  <c r="W475" i="70"/>
  <c r="W48" i="55"/>
  <c r="W487" i="70"/>
  <c r="W47" i="55"/>
  <c r="W486" i="70"/>
  <c r="W35" i="55"/>
  <c r="W474" i="70"/>
  <c r="W25" i="55"/>
  <c r="W464" i="70"/>
  <c r="AE444" i="70"/>
  <c r="W40" i="55"/>
  <c r="W479" i="70"/>
  <c r="W10" i="55"/>
  <c r="W449" i="70"/>
  <c r="W9" i="55"/>
  <c r="W448" i="70"/>
  <c r="W49" i="55"/>
  <c r="W488" i="70"/>
  <c r="W37" i="55"/>
  <c r="W476" i="70"/>
  <c r="W12" i="55"/>
  <c r="W451" i="70"/>
  <c r="W17" i="55"/>
  <c r="W456" i="70"/>
  <c r="W41" i="55"/>
  <c r="W480" i="70"/>
  <c r="W23" i="55"/>
  <c r="W462" i="70"/>
  <c r="W30" i="55"/>
  <c r="W469" i="70"/>
  <c r="W43" i="55"/>
  <c r="W482" i="70"/>
  <c r="W42" i="55"/>
  <c r="W481" i="70"/>
  <c r="W27" i="55"/>
  <c r="W466" i="70"/>
  <c r="W14" i="55"/>
  <c r="W453" i="70"/>
  <c r="W38" i="55"/>
  <c r="W477" i="70"/>
  <c r="W13" i="55"/>
  <c r="W452" i="70"/>
  <c r="W6" i="55"/>
  <c r="W445" i="70"/>
  <c r="W16" i="55"/>
  <c r="W455" i="70"/>
  <c r="W15" i="55"/>
  <c r="W454" i="70"/>
  <c r="W29" i="55"/>
  <c r="W468" i="70"/>
  <c r="W20" i="55"/>
  <c r="W459" i="70"/>
  <c r="W22" i="55"/>
  <c r="W461" i="70"/>
  <c r="W11" i="55"/>
  <c r="W450" i="70"/>
  <c r="W19" i="55"/>
  <c r="W458" i="70"/>
  <c r="W9" i="54"/>
  <c r="W422" i="70"/>
  <c r="AE422" i="70" s="1"/>
  <c r="W24" i="54"/>
  <c r="W437" i="70"/>
  <c r="AE437" i="70" s="1"/>
  <c r="W11" i="54"/>
  <c r="W424" i="70"/>
  <c r="AE424" i="70" s="1"/>
  <c r="W14" i="54"/>
  <c r="W427" i="70"/>
  <c r="AE427" i="70" s="1"/>
  <c r="W10" i="54"/>
  <c r="W423" i="70"/>
  <c r="AE423" i="70" s="1"/>
  <c r="W6" i="54"/>
  <c r="W419" i="70"/>
  <c r="AE419" i="70" s="1"/>
  <c r="W19" i="54"/>
  <c r="W432" i="70"/>
  <c r="AE432" i="70" s="1"/>
  <c r="W21" i="54"/>
  <c r="W434" i="70"/>
  <c r="AE434" i="70" s="1"/>
  <c r="W8" i="54"/>
  <c r="W421" i="70"/>
  <c r="AE421" i="70" s="1"/>
  <c r="W22" i="54"/>
  <c r="W435" i="70"/>
  <c r="AE435" i="70" s="1"/>
  <c r="W26" i="54"/>
  <c r="W439" i="70"/>
  <c r="AE439" i="70" s="1"/>
  <c r="W28" i="54"/>
  <c r="W441" i="70"/>
  <c r="AE441" i="70" s="1"/>
  <c r="W27" i="54"/>
  <c r="W440" i="70"/>
  <c r="AE440" i="70" s="1"/>
  <c r="W12" i="54"/>
  <c r="W425" i="70"/>
  <c r="AE425" i="70" s="1"/>
  <c r="W7" i="54"/>
  <c r="W420" i="70"/>
  <c r="AE420" i="70" s="1"/>
  <c r="W13" i="54"/>
  <c r="W426" i="70"/>
  <c r="AE426" i="70" s="1"/>
  <c r="W418" i="70"/>
  <c r="AE418" i="70" s="1"/>
  <c r="V1" i="54"/>
  <c r="W5" i="54"/>
  <c r="W18" i="54"/>
  <c r="W431" i="70"/>
  <c r="AE431" i="70" s="1"/>
  <c r="W29" i="54"/>
  <c r="W442" i="70"/>
  <c r="AE442" i="70" s="1"/>
  <c r="W20" i="54"/>
  <c r="W433" i="70"/>
  <c r="AE433" i="70" s="1"/>
  <c r="W17" i="54"/>
  <c r="W430" i="70"/>
  <c r="AE430" i="70" s="1"/>
  <c r="W30" i="54"/>
  <c r="W443" i="70"/>
  <c r="AE443" i="70" s="1"/>
  <c r="W25" i="54"/>
  <c r="W438" i="70"/>
  <c r="AE438" i="70" s="1"/>
  <c r="W15" i="54"/>
  <c r="W428" i="70"/>
  <c r="AE428" i="70" s="1"/>
  <c r="W23" i="54"/>
  <c r="W436" i="70"/>
  <c r="AE436" i="70" s="1"/>
  <c r="W16" i="54"/>
  <c r="W429" i="70"/>
  <c r="AE429" i="70" s="1"/>
  <c r="P35" i="53"/>
  <c r="P390" i="70"/>
  <c r="P41" i="53"/>
  <c r="P396" i="70"/>
  <c r="P58" i="53"/>
  <c r="P413" i="70"/>
  <c r="P12" i="53"/>
  <c r="P367" i="70"/>
  <c r="P17" i="53"/>
  <c r="P372" i="70"/>
  <c r="P52" i="53"/>
  <c r="P407" i="70"/>
  <c r="P30" i="53"/>
  <c r="P385" i="70"/>
  <c r="P56" i="53"/>
  <c r="P411" i="70"/>
  <c r="P11" i="53"/>
  <c r="P366" i="70"/>
  <c r="P8" i="53"/>
  <c r="P363" i="70"/>
  <c r="P28" i="53"/>
  <c r="P383" i="70"/>
  <c r="P53" i="53"/>
  <c r="P408" i="70"/>
  <c r="P15" i="53"/>
  <c r="P370" i="70"/>
  <c r="P29" i="53"/>
  <c r="P384" i="70"/>
  <c r="P7" i="53"/>
  <c r="P362" i="70"/>
  <c r="P51" i="53"/>
  <c r="P406" i="70"/>
  <c r="P14" i="53"/>
  <c r="P369" i="70"/>
  <c r="P40" i="53"/>
  <c r="P395" i="70"/>
  <c r="P57" i="53"/>
  <c r="P412" i="70"/>
  <c r="P26" i="53"/>
  <c r="P381" i="70"/>
  <c r="P6" i="53"/>
  <c r="P361" i="70"/>
  <c r="P39" i="53"/>
  <c r="P394" i="70"/>
  <c r="P61" i="53"/>
  <c r="P416" i="70"/>
  <c r="P43" i="53"/>
  <c r="P398" i="70"/>
  <c r="P33" i="53"/>
  <c r="P388" i="70"/>
  <c r="P38" i="53"/>
  <c r="P393" i="70"/>
  <c r="P32" i="53"/>
  <c r="P387" i="70"/>
  <c r="P9" i="53"/>
  <c r="P364" i="70"/>
  <c r="P36" i="53"/>
  <c r="P391" i="70"/>
  <c r="P49" i="53"/>
  <c r="P404" i="70"/>
  <c r="P23" i="53"/>
  <c r="P378" i="70"/>
  <c r="P13" i="53"/>
  <c r="P368" i="70"/>
  <c r="P5" i="53"/>
  <c r="P360" i="70"/>
  <c r="P50" i="53"/>
  <c r="P405" i="70"/>
  <c r="P59" i="53"/>
  <c r="P414" i="70"/>
  <c r="P44" i="53"/>
  <c r="P399" i="70"/>
  <c r="P21" i="53"/>
  <c r="P376" i="70"/>
  <c r="P20" i="53"/>
  <c r="P375" i="70"/>
  <c r="P62" i="53"/>
  <c r="P417" i="70"/>
  <c r="P24" i="53"/>
  <c r="P379" i="70"/>
  <c r="P34" i="53"/>
  <c r="P389" i="70"/>
  <c r="P60" i="53"/>
  <c r="P415" i="70"/>
  <c r="P37" i="53"/>
  <c r="P392" i="70"/>
  <c r="P47" i="53"/>
  <c r="P402" i="70"/>
  <c r="P42" i="53"/>
  <c r="P397" i="70"/>
  <c r="P19" i="53"/>
  <c r="P374" i="70"/>
  <c r="P10" i="53"/>
  <c r="P365" i="70"/>
  <c r="P46" i="53"/>
  <c r="P401" i="70"/>
  <c r="P55" i="53"/>
  <c r="P410" i="70"/>
  <c r="P18" i="53"/>
  <c r="P373" i="70"/>
  <c r="P27" i="53"/>
  <c r="P382" i="70"/>
  <c r="P25" i="53"/>
  <c r="P380" i="70"/>
  <c r="P45" i="53"/>
  <c r="P400" i="70"/>
  <c r="P22" i="53"/>
  <c r="P377" i="70"/>
  <c r="P54" i="53"/>
  <c r="P409" i="70"/>
  <c r="P31" i="53"/>
  <c r="P386" i="70"/>
  <c r="P16" i="53"/>
  <c r="P371" i="70"/>
  <c r="P48" i="53"/>
  <c r="P403" i="70"/>
  <c r="W5" i="55"/>
  <c r="X444" i="70" s="1"/>
  <c r="AD444" i="70" s="1"/>
  <c r="V1" i="55"/>
  <c r="AE450" i="70" l="1"/>
  <c r="AE464" i="70"/>
  <c r="AE475" i="70"/>
  <c r="AE471" i="70"/>
  <c r="AE465" i="70"/>
  <c r="AE472" i="70"/>
  <c r="X450" i="70"/>
  <c r="AD450" i="70" s="1"/>
  <c r="Z11" i="55"/>
  <c r="X11" i="55"/>
  <c r="X454" i="70"/>
  <c r="AD454" i="70" s="1"/>
  <c r="Z15" i="55"/>
  <c r="X15" i="55"/>
  <c r="X477" i="70"/>
  <c r="Z38" i="55"/>
  <c r="X38" i="55"/>
  <c r="X482" i="70"/>
  <c r="AD482" i="70" s="1"/>
  <c r="Z43" i="55"/>
  <c r="X43" i="55"/>
  <c r="X456" i="70"/>
  <c r="X17" i="55"/>
  <c r="Z17" i="55"/>
  <c r="X448" i="70"/>
  <c r="AD448" i="70" s="1"/>
  <c r="Z9" i="55"/>
  <c r="X9" i="55"/>
  <c r="X464" i="70"/>
  <c r="AD464" i="70" s="1"/>
  <c r="Z25" i="55"/>
  <c r="X25" i="55"/>
  <c r="X475" i="70"/>
  <c r="AD475" i="70" s="1"/>
  <c r="X36" i="55"/>
  <c r="Z36" i="55"/>
  <c r="X471" i="70"/>
  <c r="AD471" i="70" s="1"/>
  <c r="X32" i="55"/>
  <c r="Z32" i="55"/>
  <c r="X465" i="70"/>
  <c r="AD465" i="70" s="1"/>
  <c r="Z26" i="55"/>
  <c r="X26" i="55"/>
  <c r="X472" i="70"/>
  <c r="AD472" i="70" s="1"/>
  <c r="X33" i="55"/>
  <c r="Z33" i="55"/>
  <c r="AE448" i="70"/>
  <c r="AE451" i="70"/>
  <c r="X461" i="70"/>
  <c r="Z22" i="55"/>
  <c r="X22" i="55"/>
  <c r="X455" i="70"/>
  <c r="AD455" i="70" s="1"/>
  <c r="X16" i="55"/>
  <c r="Z16" i="55"/>
  <c r="X453" i="70"/>
  <c r="AD453" i="70" s="1"/>
  <c r="Z14" i="55"/>
  <c r="X14" i="55"/>
  <c r="X469" i="70"/>
  <c r="Z30" i="55"/>
  <c r="X30" i="55"/>
  <c r="X451" i="70"/>
  <c r="AD451" i="70" s="1"/>
  <c r="Z12" i="55"/>
  <c r="X12" i="55"/>
  <c r="X449" i="70"/>
  <c r="AD449" i="70" s="1"/>
  <c r="Z10" i="55"/>
  <c r="X10" i="55"/>
  <c r="X474" i="70"/>
  <c r="X35" i="55"/>
  <c r="Z35" i="55"/>
  <c r="X470" i="70"/>
  <c r="Z31" i="55"/>
  <c r="X31" i="55"/>
  <c r="X457" i="70"/>
  <c r="Z18" i="55"/>
  <c r="X18" i="55"/>
  <c r="X446" i="70"/>
  <c r="AD446" i="70" s="1"/>
  <c r="Z7" i="55"/>
  <c r="X7" i="55"/>
  <c r="X478" i="70"/>
  <c r="AD478" i="70" s="1"/>
  <c r="Z39" i="55"/>
  <c r="X39" i="55"/>
  <c r="AE482" i="70"/>
  <c r="AE455" i="70"/>
  <c r="AE446" i="70"/>
  <c r="AE459" i="70"/>
  <c r="AE445" i="70"/>
  <c r="AE466" i="70"/>
  <c r="AE462" i="70"/>
  <c r="AD462" i="70"/>
  <c r="AE476" i="70"/>
  <c r="AE479" i="70"/>
  <c r="AE486" i="70"/>
  <c r="AE483" i="70"/>
  <c r="AE447" i="70"/>
  <c r="AE467" i="70"/>
  <c r="AE473" i="70"/>
  <c r="AE477" i="70"/>
  <c r="AD477" i="70"/>
  <c r="AE461" i="70"/>
  <c r="AD461" i="70"/>
  <c r="AE469" i="70"/>
  <c r="AD469" i="70"/>
  <c r="AE449" i="70"/>
  <c r="AE474" i="70"/>
  <c r="AD474" i="70"/>
  <c r="AE478" i="70"/>
  <c r="X459" i="70"/>
  <c r="AD459" i="70" s="1"/>
  <c r="Z20" i="55"/>
  <c r="X20" i="55"/>
  <c r="X445" i="70"/>
  <c r="AD445" i="70" s="1"/>
  <c r="X6" i="55"/>
  <c r="Z6" i="55"/>
  <c r="X466" i="70"/>
  <c r="AD466" i="70" s="1"/>
  <c r="Z27" i="55"/>
  <c r="X27" i="55"/>
  <c r="X462" i="70"/>
  <c r="X23" i="55"/>
  <c r="Z23" i="55"/>
  <c r="X476" i="70"/>
  <c r="AD476" i="70" s="1"/>
  <c r="Z37" i="55"/>
  <c r="X37" i="55"/>
  <c r="X479" i="70"/>
  <c r="AD479" i="70" s="1"/>
  <c r="Z40" i="55"/>
  <c r="X40" i="55"/>
  <c r="X486" i="70"/>
  <c r="AD486" i="70" s="1"/>
  <c r="Z47" i="55"/>
  <c r="X47" i="55"/>
  <c r="X483" i="70"/>
  <c r="AD483" i="70" s="1"/>
  <c r="X44" i="55"/>
  <c r="Z44" i="55"/>
  <c r="X447" i="70"/>
  <c r="AD447" i="70" s="1"/>
  <c r="X8" i="55"/>
  <c r="Z8" i="55"/>
  <c r="X467" i="70"/>
  <c r="AD467" i="70" s="1"/>
  <c r="X28" i="55"/>
  <c r="Z28" i="55"/>
  <c r="X473" i="70"/>
  <c r="AD473" i="70" s="1"/>
  <c r="Z34" i="55"/>
  <c r="X34" i="55"/>
  <c r="AE456" i="70"/>
  <c r="AD456" i="70"/>
  <c r="AE470" i="70"/>
  <c r="AD470" i="70"/>
  <c r="AE458" i="70"/>
  <c r="AE468" i="70"/>
  <c r="AE452" i="70"/>
  <c r="AE481" i="70"/>
  <c r="AE480" i="70"/>
  <c r="AE488" i="70"/>
  <c r="AE487" i="70"/>
  <c r="AE485" i="70"/>
  <c r="AE460" i="70"/>
  <c r="AE484" i="70"/>
  <c r="AE463" i="70"/>
  <c r="AE454" i="70"/>
  <c r="AE453" i="70"/>
  <c r="AE457" i="70"/>
  <c r="AD457" i="70"/>
  <c r="X458" i="70"/>
  <c r="AD458" i="70" s="1"/>
  <c r="Z19" i="55"/>
  <c r="X19" i="55"/>
  <c r="X468" i="70"/>
  <c r="AD468" i="70" s="1"/>
  <c r="X29" i="55"/>
  <c r="Z29" i="55"/>
  <c r="X452" i="70"/>
  <c r="AD452" i="70" s="1"/>
  <c r="X13" i="55"/>
  <c r="Z13" i="55"/>
  <c r="X481" i="70"/>
  <c r="AD481" i="70" s="1"/>
  <c r="Z42" i="55"/>
  <c r="X42" i="55"/>
  <c r="X480" i="70"/>
  <c r="AD480" i="70" s="1"/>
  <c r="Z41" i="55"/>
  <c r="X41" i="55"/>
  <c r="X488" i="70"/>
  <c r="AD488" i="70" s="1"/>
  <c r="Z49" i="55"/>
  <c r="X49" i="55"/>
  <c r="X487" i="70"/>
  <c r="AD487" i="70" s="1"/>
  <c r="Z48" i="55"/>
  <c r="X48" i="55"/>
  <c r="X485" i="70"/>
  <c r="AD485" i="70" s="1"/>
  <c r="Z46" i="55"/>
  <c r="X46" i="55"/>
  <c r="X460" i="70"/>
  <c r="AD460" i="70" s="1"/>
  <c r="Z21" i="55"/>
  <c r="X21" i="55"/>
  <c r="X484" i="70"/>
  <c r="AD484" i="70" s="1"/>
  <c r="Z45" i="55"/>
  <c r="X45" i="55"/>
  <c r="X463" i="70"/>
  <c r="AD463" i="70" s="1"/>
  <c r="X24" i="55"/>
  <c r="Z24" i="55"/>
  <c r="X443" i="70"/>
  <c r="AD443" i="70" s="1"/>
  <c r="Z30" i="54"/>
  <c r="X30" i="54"/>
  <c r="X420" i="70"/>
  <c r="AD420" i="70" s="1"/>
  <c r="Z7" i="54"/>
  <c r="X7" i="54"/>
  <c r="X441" i="70"/>
  <c r="AD441" i="70" s="1"/>
  <c r="Z28" i="54"/>
  <c r="X28" i="54"/>
  <c r="X421" i="70"/>
  <c r="AD421" i="70" s="1"/>
  <c r="X8" i="54"/>
  <c r="Z8" i="54"/>
  <c r="X419" i="70"/>
  <c r="AD419" i="70" s="1"/>
  <c r="Z6" i="54"/>
  <c r="X6" i="54"/>
  <c r="X424" i="70"/>
  <c r="AD424" i="70" s="1"/>
  <c r="Z11" i="54"/>
  <c r="X11" i="54"/>
  <c r="X428" i="70"/>
  <c r="AD428" i="70" s="1"/>
  <c r="X15" i="54"/>
  <c r="Z15" i="54"/>
  <c r="X418" i="70"/>
  <c r="AD418" i="70" s="1"/>
  <c r="X5" i="54"/>
  <c r="W1" i="54"/>
  <c r="Z5" i="54"/>
  <c r="X425" i="70"/>
  <c r="AD425" i="70" s="1"/>
  <c r="Z12" i="54"/>
  <c r="X12" i="54"/>
  <c r="X439" i="70"/>
  <c r="AD439" i="70" s="1"/>
  <c r="Z26" i="54"/>
  <c r="X26" i="54"/>
  <c r="X434" i="70"/>
  <c r="AD434" i="70" s="1"/>
  <c r="X21" i="54"/>
  <c r="Z21" i="54"/>
  <c r="X437" i="70"/>
  <c r="AD437" i="70" s="1"/>
  <c r="Z24" i="54"/>
  <c r="X24" i="54"/>
  <c r="X438" i="70"/>
  <c r="AD438" i="70" s="1"/>
  <c r="X25" i="54"/>
  <c r="Z25" i="54"/>
  <c r="X430" i="70"/>
  <c r="AD430" i="70" s="1"/>
  <c r="X17" i="54"/>
  <c r="Z17" i="54"/>
  <c r="X423" i="70"/>
  <c r="AD423" i="70" s="1"/>
  <c r="Z10" i="54"/>
  <c r="X10" i="54"/>
  <c r="X442" i="70"/>
  <c r="AD442" i="70" s="1"/>
  <c r="X29" i="54"/>
  <c r="Z29" i="54"/>
  <c r="X433" i="70"/>
  <c r="AD433" i="70" s="1"/>
  <c r="Z20" i="54"/>
  <c r="X20" i="54"/>
  <c r="X429" i="70"/>
  <c r="AD429" i="70" s="1"/>
  <c r="Z16" i="54"/>
  <c r="X16" i="54"/>
  <c r="X431" i="70"/>
  <c r="AD431" i="70" s="1"/>
  <c r="Z18" i="54"/>
  <c r="X18" i="54"/>
  <c r="X436" i="70"/>
  <c r="AD436" i="70" s="1"/>
  <c r="Z23" i="54"/>
  <c r="X23" i="54"/>
  <c r="X426" i="70"/>
  <c r="AD426" i="70" s="1"/>
  <c r="X13" i="54"/>
  <c r="Z13" i="54"/>
  <c r="X440" i="70"/>
  <c r="AD440" i="70" s="1"/>
  <c r="Z27" i="54"/>
  <c r="X27" i="54"/>
  <c r="X435" i="70"/>
  <c r="AD435" i="70" s="1"/>
  <c r="Z22" i="54"/>
  <c r="X22" i="54"/>
  <c r="X432" i="70"/>
  <c r="AD432" i="70" s="1"/>
  <c r="Z19" i="54"/>
  <c r="X19" i="54"/>
  <c r="X427" i="70"/>
  <c r="AD427" i="70" s="1"/>
  <c r="Z14" i="54"/>
  <c r="X14" i="54"/>
  <c r="X422" i="70"/>
  <c r="AD422" i="70" s="1"/>
  <c r="X9" i="54"/>
  <c r="Z9" i="54"/>
  <c r="T46" i="53"/>
  <c r="Q401" i="70"/>
  <c r="T13" i="53"/>
  <c r="Q368" i="70"/>
  <c r="T53" i="53"/>
  <c r="Q408" i="70"/>
  <c r="T56" i="53"/>
  <c r="Q411" i="70"/>
  <c r="T12" i="53"/>
  <c r="Q367" i="70"/>
  <c r="T44" i="53"/>
  <c r="Q399" i="70"/>
  <c r="T54" i="53"/>
  <c r="Q409" i="70"/>
  <c r="T62" i="53"/>
  <c r="Q417" i="70"/>
  <c r="T59" i="53"/>
  <c r="Q414" i="70"/>
  <c r="T32" i="53"/>
  <c r="Q387" i="70"/>
  <c r="T61" i="53"/>
  <c r="Q416" i="70"/>
  <c r="T57" i="53"/>
  <c r="Q412" i="70"/>
  <c r="T7" i="53"/>
  <c r="Q362" i="70"/>
  <c r="T28" i="53"/>
  <c r="Q383" i="70"/>
  <c r="T30" i="53"/>
  <c r="Q385" i="70"/>
  <c r="T58" i="53"/>
  <c r="Q413" i="70"/>
  <c r="T25" i="53"/>
  <c r="Q380" i="70"/>
  <c r="T9" i="53"/>
  <c r="Q364" i="70"/>
  <c r="T23" i="53"/>
  <c r="Q378" i="70"/>
  <c r="T51" i="53"/>
  <c r="Q406" i="70"/>
  <c r="T10" i="53"/>
  <c r="Q365" i="70"/>
  <c r="T48" i="53"/>
  <c r="Q403" i="70"/>
  <c r="T22" i="53"/>
  <c r="Q377" i="70"/>
  <c r="T18" i="53"/>
  <c r="Q373" i="70"/>
  <c r="T19" i="53"/>
  <c r="Q374" i="70"/>
  <c r="T20" i="53"/>
  <c r="Q375" i="70"/>
  <c r="T50" i="53"/>
  <c r="Q405" i="70"/>
  <c r="T49" i="53"/>
  <c r="Q404" i="70"/>
  <c r="T38" i="53"/>
  <c r="Q393" i="70"/>
  <c r="T39" i="53"/>
  <c r="Q394" i="70"/>
  <c r="T40" i="53"/>
  <c r="Q395" i="70"/>
  <c r="T29" i="53"/>
  <c r="Q384" i="70"/>
  <c r="T8" i="53"/>
  <c r="Q363" i="70"/>
  <c r="T52" i="53"/>
  <c r="Q407" i="70"/>
  <c r="T41" i="53"/>
  <c r="Q396" i="70"/>
  <c r="T24" i="53"/>
  <c r="Q379" i="70"/>
  <c r="T26" i="53"/>
  <c r="Q381" i="70"/>
  <c r="T37" i="53"/>
  <c r="Q392" i="70"/>
  <c r="T60" i="53"/>
  <c r="Q415" i="70"/>
  <c r="T31" i="53"/>
  <c r="Q386" i="70"/>
  <c r="T47" i="53"/>
  <c r="Q402" i="70"/>
  <c r="T43" i="53"/>
  <c r="Q398" i="70"/>
  <c r="T27" i="53"/>
  <c r="Q382" i="70"/>
  <c r="T16" i="53"/>
  <c r="Q371" i="70"/>
  <c r="T45" i="53"/>
  <c r="Q400" i="70"/>
  <c r="T55" i="53"/>
  <c r="Q410" i="70"/>
  <c r="T42" i="53"/>
  <c r="Q397" i="70"/>
  <c r="T34" i="53"/>
  <c r="Q389" i="70"/>
  <c r="T21" i="53"/>
  <c r="Q376" i="70"/>
  <c r="T5" i="53"/>
  <c r="Q360" i="70"/>
  <c r="T36" i="53"/>
  <c r="Q391" i="70"/>
  <c r="T33" i="53"/>
  <c r="Q388" i="70"/>
  <c r="T6" i="53"/>
  <c r="Q361" i="70"/>
  <c r="T14" i="53"/>
  <c r="Q369" i="70"/>
  <c r="T15" i="53"/>
  <c r="Q370" i="70"/>
  <c r="T11" i="53"/>
  <c r="Q366" i="70"/>
  <c r="T17" i="53"/>
  <c r="Q372" i="70"/>
  <c r="T35" i="53"/>
  <c r="Q390" i="70"/>
  <c r="W1" i="55"/>
  <c r="Z5" i="55"/>
  <c r="X5" i="55"/>
  <c r="Y444" i="70" s="1"/>
  <c r="Y451" i="70" l="1"/>
  <c r="AB12" i="55"/>
  <c r="AC451" i="70" s="1"/>
  <c r="Y12" i="55"/>
  <c r="Z451" i="70" s="1"/>
  <c r="AA48" i="55"/>
  <c r="AB487" i="70" s="1"/>
  <c r="AA487" i="70"/>
  <c r="AA8" i="55"/>
  <c r="AB447" i="70" s="1"/>
  <c r="AA447" i="70"/>
  <c r="Y462" i="70"/>
  <c r="Y23" i="55"/>
  <c r="Z462" i="70" s="1"/>
  <c r="AB23" i="55"/>
  <c r="AC462" i="70" s="1"/>
  <c r="Y459" i="70"/>
  <c r="AB20" i="55"/>
  <c r="AC459" i="70" s="1"/>
  <c r="Y20" i="55"/>
  <c r="Z459" i="70" s="1"/>
  <c r="Y474" i="70"/>
  <c r="Y35" i="55"/>
  <c r="Z474" i="70" s="1"/>
  <c r="AB35" i="55"/>
  <c r="AC474" i="70" s="1"/>
  <c r="Y469" i="70"/>
  <c r="Y30" i="55"/>
  <c r="Z469" i="70" s="1"/>
  <c r="AB30" i="55"/>
  <c r="AC469" i="70" s="1"/>
  <c r="AA472" i="70"/>
  <c r="AA33" i="55"/>
  <c r="AB472" i="70" s="1"/>
  <c r="AA9" i="55"/>
  <c r="AB448" i="70" s="1"/>
  <c r="AA448" i="70"/>
  <c r="Y477" i="70"/>
  <c r="Y38" i="55"/>
  <c r="Z477" i="70" s="1"/>
  <c r="AB38" i="55"/>
  <c r="AC477" i="70" s="1"/>
  <c r="AA31" i="55"/>
  <c r="AB470" i="70" s="1"/>
  <c r="AA470" i="70"/>
  <c r="AA25" i="55"/>
  <c r="AB464" i="70" s="1"/>
  <c r="AA464" i="70"/>
  <c r="Y486" i="70"/>
  <c r="Y47" i="55"/>
  <c r="Z486" i="70" s="1"/>
  <c r="AB47" i="55"/>
  <c r="AC486" i="70" s="1"/>
  <c r="AA16" i="55"/>
  <c r="AB455" i="70" s="1"/>
  <c r="AA455" i="70"/>
  <c r="AA42" i="55"/>
  <c r="AB481" i="70" s="1"/>
  <c r="AA481" i="70"/>
  <c r="AA47" i="55"/>
  <c r="AB486" i="70" s="1"/>
  <c r="AA486" i="70"/>
  <c r="AA7" i="55"/>
  <c r="AB446" i="70" s="1"/>
  <c r="AA446" i="70"/>
  <c r="Y471" i="70"/>
  <c r="AB32" i="55"/>
  <c r="AC471" i="70" s="1"/>
  <c r="Y32" i="55"/>
  <c r="Z471" i="70" s="1"/>
  <c r="Y488" i="70"/>
  <c r="Y49" i="55"/>
  <c r="Z488" i="70" s="1"/>
  <c r="AB49" i="55"/>
  <c r="AC488" i="70" s="1"/>
  <c r="AA24" i="55"/>
  <c r="AB463" i="70" s="1"/>
  <c r="AA463" i="70"/>
  <c r="AA488" i="70"/>
  <c r="AA49" i="55"/>
  <c r="AB488" i="70" s="1"/>
  <c r="AA13" i="55"/>
  <c r="AB452" i="70" s="1"/>
  <c r="AA452" i="70"/>
  <c r="Y447" i="70"/>
  <c r="Y8" i="55"/>
  <c r="Z447" i="70" s="1"/>
  <c r="AB8" i="55"/>
  <c r="AC447" i="70" s="1"/>
  <c r="Y479" i="70"/>
  <c r="AB40" i="55"/>
  <c r="AC479" i="70" s="1"/>
  <c r="Y40" i="55"/>
  <c r="Z479" i="70" s="1"/>
  <c r="AA20" i="55"/>
  <c r="AB459" i="70" s="1"/>
  <c r="AA459" i="70"/>
  <c r="Y457" i="70"/>
  <c r="AB18" i="55"/>
  <c r="AC457" i="70" s="1"/>
  <c r="Y18" i="55"/>
  <c r="Z457" i="70" s="1"/>
  <c r="AA30" i="55"/>
  <c r="AB469" i="70" s="1"/>
  <c r="AA469" i="70"/>
  <c r="Y461" i="70"/>
  <c r="AB22" i="55"/>
  <c r="AC461" i="70" s="1"/>
  <c r="Y22" i="55"/>
  <c r="Z461" i="70" s="1"/>
  <c r="Y472" i="70"/>
  <c r="AB33" i="55"/>
  <c r="AC472" i="70" s="1"/>
  <c r="Y33" i="55"/>
  <c r="Z472" i="70" s="1"/>
  <c r="AA36" i="55"/>
  <c r="AB475" i="70" s="1"/>
  <c r="AA475" i="70"/>
  <c r="AA38" i="55"/>
  <c r="AB477" i="70" s="1"/>
  <c r="AA477" i="70"/>
  <c r="Y487" i="70"/>
  <c r="AB48" i="55"/>
  <c r="AC487" i="70" s="1"/>
  <c r="Y48" i="55"/>
  <c r="Z487" i="70" s="1"/>
  <c r="AA6" i="55"/>
  <c r="AB445" i="70" s="1"/>
  <c r="AA445" i="70"/>
  <c r="Y482" i="70"/>
  <c r="Y43" i="55"/>
  <c r="Z482" i="70" s="1"/>
  <c r="AB43" i="55"/>
  <c r="AC482" i="70" s="1"/>
  <c r="Y467" i="70"/>
  <c r="AB28" i="55"/>
  <c r="AC467" i="70" s="1"/>
  <c r="Y28" i="55"/>
  <c r="Z467" i="70" s="1"/>
  <c r="Y446" i="70"/>
  <c r="AB7" i="55"/>
  <c r="AC446" i="70" s="1"/>
  <c r="Y7" i="55"/>
  <c r="Z446" i="70" s="1"/>
  <c r="AA32" i="55"/>
  <c r="AB471" i="70" s="1"/>
  <c r="AA471" i="70"/>
  <c r="Y460" i="70"/>
  <c r="AB21" i="55"/>
  <c r="AC460" i="70" s="1"/>
  <c r="Y21" i="55"/>
  <c r="Z460" i="70" s="1"/>
  <c r="AA11" i="55"/>
  <c r="AB450" i="70" s="1"/>
  <c r="AA450" i="70"/>
  <c r="Y485" i="70"/>
  <c r="AB46" i="55"/>
  <c r="AC485" i="70" s="1"/>
  <c r="Y46" i="55"/>
  <c r="Z485" i="70" s="1"/>
  <c r="Y473" i="70"/>
  <c r="Y34" i="55"/>
  <c r="Z473" i="70" s="1"/>
  <c r="AB34" i="55"/>
  <c r="AC473" i="70" s="1"/>
  <c r="AA40" i="55"/>
  <c r="AB479" i="70" s="1"/>
  <c r="AA479" i="70"/>
  <c r="Y466" i="70"/>
  <c r="Y27" i="55"/>
  <c r="Z466" i="70" s="1"/>
  <c r="AB27" i="55"/>
  <c r="AC466" i="70" s="1"/>
  <c r="AA18" i="55"/>
  <c r="AB457" i="70" s="1"/>
  <c r="AA457" i="70"/>
  <c r="Y449" i="70"/>
  <c r="AB10" i="55"/>
  <c r="AC449" i="70" s="1"/>
  <c r="Y10" i="55"/>
  <c r="Z449" i="70" s="1"/>
  <c r="AA22" i="55"/>
  <c r="AB461" i="70" s="1"/>
  <c r="AA461" i="70"/>
  <c r="Y475" i="70"/>
  <c r="AB36" i="55"/>
  <c r="AC475" i="70" s="1"/>
  <c r="Y36" i="55"/>
  <c r="Z475" i="70" s="1"/>
  <c r="AA17" i="55"/>
  <c r="AB456" i="70" s="1"/>
  <c r="AA456" i="70"/>
  <c r="AA45" i="55"/>
  <c r="AB484" i="70" s="1"/>
  <c r="AA484" i="70"/>
  <c r="AA37" i="55"/>
  <c r="AB476" i="70" s="1"/>
  <c r="AA476" i="70"/>
  <c r="AA12" i="55"/>
  <c r="AB451" i="70" s="1"/>
  <c r="AA451" i="70"/>
  <c r="Y450" i="70"/>
  <c r="AB11" i="55"/>
  <c r="AC450" i="70" s="1"/>
  <c r="Y11" i="55"/>
  <c r="Z450" i="70" s="1"/>
  <c r="Y463" i="70"/>
  <c r="Y24" i="55"/>
  <c r="Z463" i="70" s="1"/>
  <c r="AB24" i="55"/>
  <c r="AC463" i="70" s="1"/>
  <c r="AA46" i="55"/>
  <c r="AB485" i="70" s="1"/>
  <c r="AA485" i="70"/>
  <c r="Y480" i="70"/>
  <c r="Y41" i="55"/>
  <c r="Z480" i="70" s="1"/>
  <c r="AB41" i="55"/>
  <c r="AC480" i="70" s="1"/>
  <c r="AA34" i="55"/>
  <c r="AB473" i="70" s="1"/>
  <c r="AA473" i="70"/>
  <c r="AA44" i="55"/>
  <c r="AB483" i="70" s="1"/>
  <c r="AA483" i="70"/>
  <c r="AA27" i="55"/>
  <c r="AB466" i="70" s="1"/>
  <c r="AA466" i="70"/>
  <c r="Y478" i="70"/>
  <c r="Y39" i="55"/>
  <c r="Z478" i="70" s="1"/>
  <c r="AB39" i="55"/>
  <c r="AC478" i="70" s="1"/>
  <c r="AA10" i="55"/>
  <c r="AB449" i="70" s="1"/>
  <c r="AA449" i="70"/>
  <c r="Y453" i="70"/>
  <c r="AB14" i="55"/>
  <c r="AC453" i="70" s="1"/>
  <c r="Y14" i="55"/>
  <c r="Z453" i="70" s="1"/>
  <c r="Y465" i="70"/>
  <c r="AB26" i="55"/>
  <c r="AC465" i="70" s="1"/>
  <c r="Y26" i="55"/>
  <c r="Z465" i="70" s="1"/>
  <c r="Y456" i="70"/>
  <c r="AB17" i="55"/>
  <c r="AC456" i="70" s="1"/>
  <c r="Y17" i="55"/>
  <c r="Z456" i="70" s="1"/>
  <c r="Y454" i="70"/>
  <c r="Y15" i="55"/>
  <c r="Z454" i="70" s="1"/>
  <c r="AB15" i="55"/>
  <c r="AC454" i="70" s="1"/>
  <c r="Y468" i="70"/>
  <c r="AB29" i="55"/>
  <c r="AC468" i="70" s="1"/>
  <c r="Y29" i="55"/>
  <c r="Z468" i="70" s="1"/>
  <c r="AA28" i="55"/>
  <c r="AB467" i="70" s="1"/>
  <c r="AA467" i="70"/>
  <c r="Y481" i="70"/>
  <c r="AB42" i="55"/>
  <c r="AC481" i="70" s="1"/>
  <c r="Y42" i="55"/>
  <c r="Z481" i="70" s="1"/>
  <c r="Y445" i="70"/>
  <c r="AB6" i="55"/>
  <c r="AC445" i="70" s="1"/>
  <c r="Y6" i="55"/>
  <c r="Z445" i="70" s="1"/>
  <c r="AA482" i="70"/>
  <c r="AA43" i="55"/>
  <c r="AB482" i="70" s="1"/>
  <c r="Y458" i="70"/>
  <c r="Y19" i="55"/>
  <c r="Z458" i="70" s="1"/>
  <c r="AB19" i="55"/>
  <c r="AC458" i="70" s="1"/>
  <c r="AA23" i="55"/>
  <c r="AB462" i="70" s="1"/>
  <c r="AA462" i="70"/>
  <c r="AA35" i="55"/>
  <c r="AB474" i="70" s="1"/>
  <c r="AA474" i="70"/>
  <c r="Y455" i="70"/>
  <c r="AB16" i="55"/>
  <c r="AC455" i="70" s="1"/>
  <c r="Y16" i="55"/>
  <c r="Z455" i="70" s="1"/>
  <c r="Y448" i="70"/>
  <c r="AB9" i="55"/>
  <c r="AC448" i="70" s="1"/>
  <c r="Y9" i="55"/>
  <c r="Z448" i="70" s="1"/>
  <c r="AA21" i="55"/>
  <c r="AB460" i="70" s="1"/>
  <c r="AA460" i="70"/>
  <c r="AA19" i="55"/>
  <c r="AB458" i="70" s="1"/>
  <c r="AA458" i="70"/>
  <c r="Y452" i="70"/>
  <c r="AB13" i="55"/>
  <c r="AC452" i="70" s="1"/>
  <c r="Y13" i="55"/>
  <c r="Z452" i="70" s="1"/>
  <c r="Y484" i="70"/>
  <c r="AB45" i="55"/>
  <c r="AC484" i="70" s="1"/>
  <c r="Y45" i="55"/>
  <c r="Z484" i="70" s="1"/>
  <c r="AA41" i="55"/>
  <c r="AB480" i="70" s="1"/>
  <c r="AA480" i="70"/>
  <c r="AA29" i="55"/>
  <c r="AB468" i="70" s="1"/>
  <c r="AA468" i="70"/>
  <c r="Y483" i="70"/>
  <c r="AB44" i="55"/>
  <c r="AC483" i="70" s="1"/>
  <c r="Y44" i="55"/>
  <c r="Z483" i="70" s="1"/>
  <c r="Y476" i="70"/>
  <c r="Y37" i="55"/>
  <c r="Z476" i="70" s="1"/>
  <c r="AB37" i="55"/>
  <c r="AC476" i="70" s="1"/>
  <c r="AA39" i="55"/>
  <c r="AB478" i="70" s="1"/>
  <c r="AA478" i="70"/>
  <c r="Y470" i="70"/>
  <c r="Y31" i="55"/>
  <c r="Z470" i="70" s="1"/>
  <c r="AB31" i="55"/>
  <c r="AC470" i="70" s="1"/>
  <c r="AA14" i="55"/>
  <c r="AB453" i="70" s="1"/>
  <c r="AA453" i="70"/>
  <c r="AA26" i="55"/>
  <c r="AB465" i="70" s="1"/>
  <c r="AA465" i="70"/>
  <c r="Y464" i="70"/>
  <c r="AB25" i="55"/>
  <c r="AC464" i="70" s="1"/>
  <c r="Y25" i="55"/>
  <c r="Z464" i="70" s="1"/>
  <c r="AA15" i="55"/>
  <c r="AB454" i="70" s="1"/>
  <c r="AA454" i="70"/>
  <c r="AA440" i="70"/>
  <c r="AA27" i="54"/>
  <c r="AB440" i="70" s="1"/>
  <c r="Y436" i="70"/>
  <c r="Y23" i="54"/>
  <c r="Z436" i="70" s="1"/>
  <c r="AB23" i="54"/>
  <c r="AC436" i="70" s="1"/>
  <c r="Y430" i="70"/>
  <c r="Y17" i="54"/>
  <c r="Z430" i="70" s="1"/>
  <c r="AB17" i="54"/>
  <c r="AC430" i="70" s="1"/>
  <c r="AA441" i="70"/>
  <c r="AA28" i="54"/>
  <c r="AB441" i="70" s="1"/>
  <c r="Y423" i="70"/>
  <c r="Y10" i="54"/>
  <c r="Z423" i="70" s="1"/>
  <c r="AB10" i="54"/>
  <c r="AC423" i="70" s="1"/>
  <c r="AA439" i="70"/>
  <c r="AA26" i="54"/>
  <c r="AB439" i="70" s="1"/>
  <c r="AA25" i="54"/>
  <c r="AB438" i="70" s="1"/>
  <c r="AA438" i="70"/>
  <c r="Y425" i="70"/>
  <c r="AB12" i="54"/>
  <c r="AC425" i="70" s="1"/>
  <c r="Y12" i="54"/>
  <c r="Z425" i="70" s="1"/>
  <c r="Y419" i="70"/>
  <c r="AB6" i="54"/>
  <c r="AC419" i="70" s="1"/>
  <c r="Y6" i="54"/>
  <c r="Z419" i="70" s="1"/>
  <c r="Y441" i="70"/>
  <c r="Y28" i="54"/>
  <c r="Z441" i="70" s="1"/>
  <c r="AB28" i="54"/>
  <c r="AC441" i="70" s="1"/>
  <c r="Y438" i="70"/>
  <c r="Y25" i="54"/>
  <c r="Z438" i="70" s="1"/>
  <c r="AB25" i="54"/>
  <c r="AC438" i="70" s="1"/>
  <c r="AA12" i="54"/>
  <c r="AB425" i="70" s="1"/>
  <c r="AA425" i="70"/>
  <c r="AA6" i="54"/>
  <c r="AB419" i="70" s="1"/>
  <c r="AA419" i="70"/>
  <c r="Y420" i="70"/>
  <c r="AB7" i="54"/>
  <c r="AC420" i="70" s="1"/>
  <c r="Y7" i="54"/>
  <c r="Z420" i="70" s="1"/>
  <c r="Y422" i="70"/>
  <c r="Y9" i="54"/>
  <c r="Z422" i="70" s="1"/>
  <c r="AB9" i="54"/>
  <c r="AC422" i="70" s="1"/>
  <c r="AA21" i="54"/>
  <c r="AB434" i="70" s="1"/>
  <c r="AA434" i="70"/>
  <c r="AA428" i="70"/>
  <c r="AA15" i="54"/>
  <c r="AB428" i="70" s="1"/>
  <c r="AA7" i="54"/>
  <c r="AB420" i="70" s="1"/>
  <c r="AA420" i="70"/>
  <c r="Y433" i="70"/>
  <c r="Y20" i="54"/>
  <c r="Z433" i="70" s="1"/>
  <c r="AB20" i="54"/>
  <c r="AC433" i="70" s="1"/>
  <c r="AA13" i="54"/>
  <c r="AB426" i="70" s="1"/>
  <c r="AA426" i="70"/>
  <c r="AA9" i="54"/>
  <c r="AB422" i="70" s="1"/>
  <c r="AA422" i="70"/>
  <c r="Y431" i="70"/>
  <c r="Y18" i="54"/>
  <c r="Z431" i="70" s="1"/>
  <c r="AB18" i="54"/>
  <c r="AC431" i="70" s="1"/>
  <c r="AA435" i="70"/>
  <c r="AA22" i="54"/>
  <c r="AB435" i="70" s="1"/>
  <c r="AA18" i="54"/>
  <c r="AB431" i="70" s="1"/>
  <c r="AA431" i="70"/>
  <c r="Y434" i="70"/>
  <c r="Y21" i="54"/>
  <c r="Z434" i="70" s="1"/>
  <c r="AB21" i="54"/>
  <c r="AC434" i="70" s="1"/>
  <c r="AA418" i="70"/>
  <c r="AA5" i="54"/>
  <c r="AB418" i="70" s="1"/>
  <c r="Y428" i="70"/>
  <c r="AB15" i="54"/>
  <c r="AC428" i="70" s="1"/>
  <c r="Y15" i="54"/>
  <c r="Z428" i="70" s="1"/>
  <c r="AA421" i="70"/>
  <c r="AA8" i="54"/>
  <c r="AB421" i="70" s="1"/>
  <c r="Y443" i="70"/>
  <c r="AB30" i="54"/>
  <c r="AC443" i="70" s="1"/>
  <c r="Y30" i="54"/>
  <c r="Z443" i="70" s="1"/>
  <c r="Y432" i="70"/>
  <c r="AB19" i="54"/>
  <c r="AC432" i="70" s="1"/>
  <c r="Y19" i="54"/>
  <c r="Z432" i="70" s="1"/>
  <c r="AA20" i="54"/>
  <c r="AB433" i="70" s="1"/>
  <c r="AA433" i="70"/>
  <c r="AA19" i="54"/>
  <c r="AB432" i="70" s="1"/>
  <c r="AA432" i="70"/>
  <c r="Y426" i="70"/>
  <c r="AB13" i="54"/>
  <c r="AC426" i="70" s="1"/>
  <c r="Y13" i="54"/>
  <c r="Z426" i="70" s="1"/>
  <c r="Y437" i="70"/>
  <c r="AB24" i="54"/>
  <c r="AC437" i="70" s="1"/>
  <c r="Y24" i="54"/>
  <c r="Z437" i="70" s="1"/>
  <c r="Y421" i="70"/>
  <c r="Y8" i="54"/>
  <c r="Z421" i="70" s="1"/>
  <c r="AB8" i="54"/>
  <c r="AC421" i="70" s="1"/>
  <c r="AA443" i="70"/>
  <c r="AA30" i="54"/>
  <c r="AB443" i="70" s="1"/>
  <c r="AA16" i="54"/>
  <c r="AB429" i="70" s="1"/>
  <c r="AA429" i="70"/>
  <c r="AA17" i="54"/>
  <c r="AB430" i="70" s="1"/>
  <c r="AA430" i="70"/>
  <c r="AA11" i="54"/>
  <c r="AB424" i="70" s="1"/>
  <c r="AA424" i="70"/>
  <c r="AA10" i="54"/>
  <c r="AB423" i="70" s="1"/>
  <c r="AA423" i="70"/>
  <c r="AA23" i="54"/>
  <c r="AB436" i="70" s="1"/>
  <c r="AA436" i="70"/>
  <c r="AA442" i="70"/>
  <c r="AA29" i="54"/>
  <c r="AB442" i="70" s="1"/>
  <c r="Y442" i="70"/>
  <c r="AB29" i="54"/>
  <c r="AC442" i="70" s="1"/>
  <c r="Y29" i="54"/>
  <c r="Z442" i="70" s="1"/>
  <c r="Y435" i="70"/>
  <c r="AB22" i="54"/>
  <c r="AC435" i="70" s="1"/>
  <c r="Y22" i="54"/>
  <c r="Z435" i="70" s="1"/>
  <c r="Y427" i="70"/>
  <c r="AB14" i="54"/>
  <c r="AC427" i="70" s="1"/>
  <c r="Y14" i="54"/>
  <c r="Z427" i="70" s="1"/>
  <c r="AA14" i="54"/>
  <c r="AB427" i="70" s="1"/>
  <c r="AA427" i="70"/>
  <c r="Y440" i="70"/>
  <c r="AB27" i="54"/>
  <c r="AC440" i="70" s="1"/>
  <c r="Y27" i="54"/>
  <c r="Z440" i="70" s="1"/>
  <c r="Y429" i="70"/>
  <c r="AB16" i="54"/>
  <c r="AC429" i="70" s="1"/>
  <c r="Y16" i="54"/>
  <c r="Z429" i="70" s="1"/>
  <c r="AA24" i="54"/>
  <c r="AB437" i="70" s="1"/>
  <c r="AA437" i="70"/>
  <c r="Y439" i="70"/>
  <c r="Y26" i="54"/>
  <c r="Z439" i="70" s="1"/>
  <c r="AB26" i="54"/>
  <c r="AC439" i="70" s="1"/>
  <c r="Y418" i="70"/>
  <c r="Y5" i="54"/>
  <c r="X1" i="54"/>
  <c r="AB5" i="54"/>
  <c r="AC418" i="70" s="1"/>
  <c r="Y424" i="70"/>
  <c r="Y11" i="54"/>
  <c r="Z424" i="70" s="1"/>
  <c r="AB11" i="54"/>
  <c r="AC424" i="70" s="1"/>
  <c r="V11" i="53"/>
  <c r="U366" i="70"/>
  <c r="V33" i="53"/>
  <c r="U388" i="70"/>
  <c r="V34" i="53"/>
  <c r="U389" i="70"/>
  <c r="V16" i="53"/>
  <c r="U371" i="70"/>
  <c r="V31" i="53"/>
  <c r="U386" i="70"/>
  <c r="V24" i="53"/>
  <c r="U379" i="70"/>
  <c r="V29" i="53"/>
  <c r="U384" i="70"/>
  <c r="V49" i="53"/>
  <c r="U404" i="70"/>
  <c r="V18" i="53"/>
  <c r="U373" i="70"/>
  <c r="V51" i="53"/>
  <c r="U406" i="70"/>
  <c r="V58" i="53"/>
  <c r="U413" i="70"/>
  <c r="V57" i="53"/>
  <c r="U412" i="70"/>
  <c r="V62" i="53"/>
  <c r="U417" i="70"/>
  <c r="V56" i="53"/>
  <c r="U411" i="70"/>
  <c r="V15" i="53"/>
  <c r="U370" i="70"/>
  <c r="V36" i="53"/>
  <c r="U391" i="70"/>
  <c r="V42" i="53"/>
  <c r="U397" i="70"/>
  <c r="V27" i="53"/>
  <c r="U382" i="70"/>
  <c r="V60" i="53"/>
  <c r="U415" i="70"/>
  <c r="V41" i="53"/>
  <c r="U396" i="70"/>
  <c r="V40" i="53"/>
  <c r="U395" i="70"/>
  <c r="V50" i="53"/>
  <c r="U405" i="70"/>
  <c r="V22" i="53"/>
  <c r="U377" i="70"/>
  <c r="V23" i="53"/>
  <c r="U378" i="70"/>
  <c r="V30" i="53"/>
  <c r="U385" i="70"/>
  <c r="V61" i="53"/>
  <c r="U416" i="70"/>
  <c r="V54" i="53"/>
  <c r="U409" i="70"/>
  <c r="V53" i="53"/>
  <c r="U408" i="70"/>
  <c r="V35" i="53"/>
  <c r="U390" i="70"/>
  <c r="V14" i="53"/>
  <c r="U369" i="70"/>
  <c r="V5" i="53"/>
  <c r="U360" i="70"/>
  <c r="V55" i="53"/>
  <c r="U410" i="70"/>
  <c r="V43" i="53"/>
  <c r="U398" i="70"/>
  <c r="V37" i="53"/>
  <c r="U392" i="70"/>
  <c r="V52" i="53"/>
  <c r="U407" i="70"/>
  <c r="V39" i="53"/>
  <c r="U394" i="70"/>
  <c r="V20" i="53"/>
  <c r="U375" i="70"/>
  <c r="V48" i="53"/>
  <c r="U403" i="70"/>
  <c r="V9" i="53"/>
  <c r="U364" i="70"/>
  <c r="V28" i="53"/>
  <c r="U383" i="70"/>
  <c r="V32" i="53"/>
  <c r="U387" i="70"/>
  <c r="V44" i="53"/>
  <c r="U399" i="70"/>
  <c r="V13" i="53"/>
  <c r="U368" i="70"/>
  <c r="V17" i="53"/>
  <c r="U372" i="70"/>
  <c r="V6" i="53"/>
  <c r="U361" i="70"/>
  <c r="V21" i="53"/>
  <c r="U376" i="70"/>
  <c r="V45" i="53"/>
  <c r="U400" i="70"/>
  <c r="V47" i="53"/>
  <c r="U402" i="70"/>
  <c r="V26" i="53"/>
  <c r="U381" i="70"/>
  <c r="V8" i="53"/>
  <c r="U363" i="70"/>
  <c r="V38" i="53"/>
  <c r="U393" i="70"/>
  <c r="V19" i="53"/>
  <c r="U374" i="70"/>
  <c r="V10" i="53"/>
  <c r="U365" i="70"/>
  <c r="V25" i="53"/>
  <c r="U380" i="70"/>
  <c r="V7" i="53"/>
  <c r="U362" i="70"/>
  <c r="V59" i="53"/>
  <c r="U414" i="70"/>
  <c r="V12" i="53"/>
  <c r="U367" i="70"/>
  <c r="V46" i="53"/>
  <c r="U401" i="70"/>
  <c r="AA5" i="55"/>
  <c r="AB444" i="70" s="1"/>
  <c r="AA444" i="70"/>
  <c r="Y5" i="55"/>
  <c r="AB5" i="55"/>
  <c r="AC444" i="70" s="1"/>
  <c r="X1" i="55"/>
  <c r="S50" i="52"/>
  <c r="T359" i="70" s="1"/>
  <c r="R50" i="52"/>
  <c r="S359" i="70" s="1"/>
  <c r="Q50" i="52"/>
  <c r="R359" i="70" s="1"/>
  <c r="L50" i="52"/>
  <c r="M359" i="70" s="1"/>
  <c r="K359" i="70"/>
  <c r="S49" i="52"/>
  <c r="T358" i="70" s="1"/>
  <c r="R49" i="52"/>
  <c r="S358" i="70" s="1"/>
  <c r="Q49" i="52"/>
  <c r="R358" i="70" s="1"/>
  <c r="L49" i="52"/>
  <c r="K358" i="70"/>
  <c r="S48" i="52"/>
  <c r="T357" i="70" s="1"/>
  <c r="R48" i="52"/>
  <c r="S357" i="70" s="1"/>
  <c r="Q48" i="52"/>
  <c r="R357" i="70" s="1"/>
  <c r="L48" i="52"/>
  <c r="K357" i="70"/>
  <c r="S47" i="52"/>
  <c r="T356" i="70" s="1"/>
  <c r="R47" i="52"/>
  <c r="S356" i="70" s="1"/>
  <c r="Q47" i="52"/>
  <c r="R356" i="70" s="1"/>
  <c r="L47" i="52"/>
  <c r="M356" i="70" s="1"/>
  <c r="K356" i="70"/>
  <c r="S46" i="52"/>
  <c r="T355" i="70" s="1"/>
  <c r="R46" i="52"/>
  <c r="S355" i="70" s="1"/>
  <c r="Q46" i="52"/>
  <c r="R355" i="70" s="1"/>
  <c r="L46" i="52"/>
  <c r="M355" i="70" s="1"/>
  <c r="K355" i="70"/>
  <c r="S45" i="52"/>
  <c r="T354" i="70" s="1"/>
  <c r="R45" i="52"/>
  <c r="S354" i="70" s="1"/>
  <c r="Q45" i="52"/>
  <c r="R354" i="70" s="1"/>
  <c r="L45" i="52"/>
  <c r="K354" i="70"/>
  <c r="S44" i="52"/>
  <c r="T353" i="70" s="1"/>
  <c r="R44" i="52"/>
  <c r="S353" i="70" s="1"/>
  <c r="Q44" i="52"/>
  <c r="R353" i="70" s="1"/>
  <c r="L44" i="52"/>
  <c r="K353" i="70"/>
  <c r="S43" i="52"/>
  <c r="T352" i="70" s="1"/>
  <c r="R43" i="52"/>
  <c r="S352" i="70" s="1"/>
  <c r="Q43" i="52"/>
  <c r="R352" i="70" s="1"/>
  <c r="L43" i="52"/>
  <c r="M352" i="70" s="1"/>
  <c r="K352" i="70"/>
  <c r="AG11" i="52"/>
  <c r="AK7" i="52"/>
  <c r="AK5" i="52"/>
  <c r="U1" i="52"/>
  <c r="M1" i="52"/>
  <c r="I1" i="52"/>
  <c r="H1" i="52"/>
  <c r="G1" i="52"/>
  <c r="F1" i="52"/>
  <c r="K46" i="52" l="1"/>
  <c r="L355" i="70" s="1"/>
  <c r="K47" i="52"/>
  <c r="L356" i="70" s="1"/>
  <c r="K50" i="52"/>
  <c r="L359" i="70" s="1"/>
  <c r="Y1" i="54"/>
  <c r="Z418" i="70"/>
  <c r="W19" i="53"/>
  <c r="W374" i="70"/>
  <c r="AE374" i="70" s="1"/>
  <c r="W23" i="53"/>
  <c r="W378" i="70"/>
  <c r="AE378" i="70" s="1"/>
  <c r="W41" i="53"/>
  <c r="W396" i="70"/>
  <c r="AE396" i="70" s="1"/>
  <c r="W36" i="53"/>
  <c r="W391" i="70"/>
  <c r="AE391" i="70" s="1"/>
  <c r="W57" i="53"/>
  <c r="W412" i="70"/>
  <c r="AE412" i="70" s="1"/>
  <c r="W49" i="53"/>
  <c r="W404" i="70"/>
  <c r="AE404" i="70" s="1"/>
  <c r="W16" i="53"/>
  <c r="W371" i="70"/>
  <c r="AE371" i="70" s="1"/>
  <c r="W17" i="53"/>
  <c r="W372" i="70"/>
  <c r="AE372" i="70" s="1"/>
  <c r="W59" i="53"/>
  <c r="W414" i="70"/>
  <c r="AE414" i="70" s="1"/>
  <c r="W55" i="53"/>
  <c r="W410" i="70"/>
  <c r="AE410" i="70" s="1"/>
  <c r="W13" i="53"/>
  <c r="W368" i="70"/>
  <c r="AE368" i="70" s="1"/>
  <c r="W9" i="53"/>
  <c r="W364" i="70"/>
  <c r="AE364" i="70" s="1"/>
  <c r="W22" i="53"/>
  <c r="W377" i="70"/>
  <c r="AE377" i="70" s="1"/>
  <c r="W60" i="53"/>
  <c r="W415" i="70"/>
  <c r="AE415" i="70" s="1"/>
  <c r="W15" i="53"/>
  <c r="W370" i="70"/>
  <c r="AE370" i="70" s="1"/>
  <c r="W58" i="53"/>
  <c r="W413" i="70"/>
  <c r="AE413" i="70" s="1"/>
  <c r="W29" i="53"/>
  <c r="W384" i="70"/>
  <c r="AE384" i="70" s="1"/>
  <c r="W34" i="53"/>
  <c r="W389" i="70"/>
  <c r="AE389" i="70" s="1"/>
  <c r="W39" i="53"/>
  <c r="W394" i="70"/>
  <c r="AE394" i="70" s="1"/>
  <c r="W7" i="53"/>
  <c r="W362" i="70"/>
  <c r="AE362" i="70" s="1"/>
  <c r="W28" i="53"/>
  <c r="W383" i="70"/>
  <c r="AE383" i="70" s="1"/>
  <c r="W45" i="53"/>
  <c r="W400" i="70"/>
  <c r="AE400" i="70" s="1"/>
  <c r="W54" i="53"/>
  <c r="W409" i="70"/>
  <c r="AE409" i="70" s="1"/>
  <c r="W46" i="53"/>
  <c r="W401" i="70"/>
  <c r="AE401" i="70" s="1"/>
  <c r="W25" i="53"/>
  <c r="W380" i="70"/>
  <c r="AE380" i="70" s="1"/>
  <c r="W8" i="53"/>
  <c r="W363" i="70"/>
  <c r="AE363" i="70" s="1"/>
  <c r="W21" i="53"/>
  <c r="W376" i="70"/>
  <c r="AE376" i="70" s="1"/>
  <c r="W44" i="53"/>
  <c r="W399" i="70"/>
  <c r="AE399" i="70" s="1"/>
  <c r="W48" i="53"/>
  <c r="W403" i="70"/>
  <c r="AE403" i="70" s="1"/>
  <c r="W37" i="53"/>
  <c r="W392" i="70"/>
  <c r="AE392" i="70" s="1"/>
  <c r="W14" i="53"/>
  <c r="W369" i="70"/>
  <c r="AE369" i="70" s="1"/>
  <c r="W61" i="53"/>
  <c r="W416" i="70"/>
  <c r="AE416" i="70" s="1"/>
  <c r="W50" i="53"/>
  <c r="W405" i="70"/>
  <c r="AE405" i="70" s="1"/>
  <c r="W27" i="53"/>
  <c r="W382" i="70"/>
  <c r="AE382" i="70" s="1"/>
  <c r="W56" i="53"/>
  <c r="W411" i="70"/>
  <c r="AE411" i="70" s="1"/>
  <c r="W51" i="53"/>
  <c r="W406" i="70"/>
  <c r="AE406" i="70" s="1"/>
  <c r="W24" i="53"/>
  <c r="W379" i="70"/>
  <c r="AE379" i="70" s="1"/>
  <c r="W33" i="53"/>
  <c r="W388" i="70"/>
  <c r="AE388" i="70" s="1"/>
  <c r="W47" i="53"/>
  <c r="W402" i="70"/>
  <c r="AE402" i="70" s="1"/>
  <c r="W52" i="53"/>
  <c r="W407" i="70"/>
  <c r="AE407" i="70" s="1"/>
  <c r="W53" i="53"/>
  <c r="W408" i="70"/>
  <c r="AE408" i="70" s="1"/>
  <c r="W38" i="53"/>
  <c r="W393" i="70"/>
  <c r="AE393" i="70" s="1"/>
  <c r="W360" i="70"/>
  <c r="AE360" i="70" s="1"/>
  <c r="W5" i="53"/>
  <c r="V1" i="53"/>
  <c r="W12" i="53"/>
  <c r="W367" i="70"/>
  <c r="AE367" i="70" s="1"/>
  <c r="W10" i="53"/>
  <c r="W365" i="70"/>
  <c r="AE365" i="70" s="1"/>
  <c r="W26" i="53"/>
  <c r="W381" i="70"/>
  <c r="AE381" i="70" s="1"/>
  <c r="W6" i="53"/>
  <c r="W361" i="70"/>
  <c r="AE361" i="70" s="1"/>
  <c r="W32" i="53"/>
  <c r="W387" i="70"/>
  <c r="AE387" i="70" s="1"/>
  <c r="W20" i="53"/>
  <c r="W375" i="70"/>
  <c r="AE375" i="70" s="1"/>
  <c r="W43" i="53"/>
  <c r="W398" i="70"/>
  <c r="AE398" i="70" s="1"/>
  <c r="W35" i="53"/>
  <c r="W390" i="70"/>
  <c r="AE390" i="70" s="1"/>
  <c r="W30" i="53"/>
  <c r="W385" i="70"/>
  <c r="AE385" i="70" s="1"/>
  <c r="W40" i="53"/>
  <c r="W395" i="70"/>
  <c r="AE395" i="70" s="1"/>
  <c r="W42" i="53"/>
  <c r="W397" i="70"/>
  <c r="AE397" i="70" s="1"/>
  <c r="W62" i="53"/>
  <c r="W417" i="70"/>
  <c r="AE417" i="70" s="1"/>
  <c r="W18" i="53"/>
  <c r="W373" i="70"/>
  <c r="AE373" i="70" s="1"/>
  <c r="W31" i="53"/>
  <c r="W386" i="70"/>
  <c r="AE386" i="70" s="1"/>
  <c r="W11" i="53"/>
  <c r="W366" i="70"/>
  <c r="AE366" i="70" s="1"/>
  <c r="K43" i="52"/>
  <c r="L352" i="70" s="1"/>
  <c r="K49" i="52"/>
  <c r="L358" i="70" s="1"/>
  <c r="M358" i="70"/>
  <c r="K45" i="52"/>
  <c r="L354" i="70" s="1"/>
  <c r="M354" i="70"/>
  <c r="K44" i="52"/>
  <c r="L353" i="70" s="1"/>
  <c r="M353" i="70"/>
  <c r="K48" i="52"/>
  <c r="L357" i="70" s="1"/>
  <c r="M357" i="70"/>
  <c r="Y1" i="55"/>
  <c r="Z444" i="70"/>
  <c r="N39" i="52"/>
  <c r="O348" i="70" s="1"/>
  <c r="N31" i="52"/>
  <c r="O340" i="70" s="1"/>
  <c r="N23" i="52"/>
  <c r="O332" i="70" s="1"/>
  <c r="N15" i="52"/>
  <c r="O324" i="70" s="1"/>
  <c r="N7" i="52"/>
  <c r="O316" i="70" s="1"/>
  <c r="N24" i="52"/>
  <c r="O333" i="70" s="1"/>
  <c r="N38" i="52"/>
  <c r="O347" i="70" s="1"/>
  <c r="N30" i="52"/>
  <c r="O339" i="70" s="1"/>
  <c r="N22" i="52"/>
  <c r="O331" i="70" s="1"/>
  <c r="N14" i="52"/>
  <c r="O323" i="70" s="1"/>
  <c r="N6" i="52"/>
  <c r="O315" i="70" s="1"/>
  <c r="N40" i="52"/>
  <c r="O349" i="70" s="1"/>
  <c r="N37" i="52"/>
  <c r="O346" i="70" s="1"/>
  <c r="N29" i="52"/>
  <c r="O338" i="70" s="1"/>
  <c r="N21" i="52"/>
  <c r="O330" i="70" s="1"/>
  <c r="N13" i="52"/>
  <c r="O322" i="70" s="1"/>
  <c r="N5" i="52"/>
  <c r="O314" i="70" s="1"/>
  <c r="N32" i="52"/>
  <c r="O341" i="70" s="1"/>
  <c r="N36" i="52"/>
  <c r="O345" i="70" s="1"/>
  <c r="N28" i="52"/>
  <c r="O337" i="70" s="1"/>
  <c r="N20" i="52"/>
  <c r="O329" i="70" s="1"/>
  <c r="N12" i="52"/>
  <c r="O321" i="70" s="1"/>
  <c r="N16" i="52"/>
  <c r="O325" i="70" s="1"/>
  <c r="N8" i="52"/>
  <c r="O317" i="70" s="1"/>
  <c r="N35" i="52"/>
  <c r="O344" i="70" s="1"/>
  <c r="N27" i="52"/>
  <c r="O336" i="70" s="1"/>
  <c r="N19" i="52"/>
  <c r="O328" i="70" s="1"/>
  <c r="N11" i="52"/>
  <c r="O320" i="70" s="1"/>
  <c r="N42" i="52"/>
  <c r="O351" i="70" s="1"/>
  <c r="N34" i="52"/>
  <c r="O343" i="70" s="1"/>
  <c r="N26" i="52"/>
  <c r="O335" i="70" s="1"/>
  <c r="N18" i="52"/>
  <c r="O327" i="70" s="1"/>
  <c r="N10" i="52"/>
  <c r="O319" i="70" s="1"/>
  <c r="N41" i="52"/>
  <c r="O350" i="70" s="1"/>
  <c r="N33" i="52"/>
  <c r="O342" i="70" s="1"/>
  <c r="N25" i="52"/>
  <c r="O334" i="70" s="1"/>
  <c r="N17" i="52"/>
  <c r="O326" i="70" s="1"/>
  <c r="N9" i="52"/>
  <c r="O318" i="70" s="1"/>
  <c r="J1" i="52"/>
  <c r="N44" i="52"/>
  <c r="O353" i="70" s="1"/>
  <c r="Q1" i="52"/>
  <c r="S1" i="52"/>
  <c r="N43" i="52"/>
  <c r="O352" i="70" s="1"/>
  <c r="N47" i="52"/>
  <c r="O356" i="70" s="1"/>
  <c r="N46" i="52"/>
  <c r="O355" i="70" s="1"/>
  <c r="L1" i="52"/>
  <c r="R1" i="52"/>
  <c r="N48" i="52"/>
  <c r="O357" i="70" s="1"/>
  <c r="N45" i="52"/>
  <c r="O354" i="70" s="1"/>
  <c r="N49" i="52"/>
  <c r="O358" i="70" s="1"/>
  <c r="N50" i="52"/>
  <c r="O359" i="70" s="1"/>
  <c r="K1" i="52" l="1"/>
  <c r="X407" i="70"/>
  <c r="AD407" i="70" s="1"/>
  <c r="X52" i="53"/>
  <c r="Z52" i="53"/>
  <c r="X406" i="70"/>
  <c r="X51" i="53"/>
  <c r="Z51" i="53"/>
  <c r="X416" i="70"/>
  <c r="AD416" i="70" s="1"/>
  <c r="X61" i="53"/>
  <c r="Z61" i="53"/>
  <c r="X399" i="70"/>
  <c r="AD399" i="70" s="1"/>
  <c r="X44" i="53"/>
  <c r="Z44" i="53"/>
  <c r="X401" i="70"/>
  <c r="AD401" i="70" s="1"/>
  <c r="X46" i="53"/>
  <c r="Z46" i="53"/>
  <c r="X362" i="70"/>
  <c r="AD362" i="70" s="1"/>
  <c r="Z7" i="53"/>
  <c r="X7" i="53"/>
  <c r="X413" i="70"/>
  <c r="AD413" i="70" s="1"/>
  <c r="X58" i="53"/>
  <c r="Z58" i="53"/>
  <c r="X364" i="70"/>
  <c r="AD364" i="70" s="1"/>
  <c r="X9" i="53"/>
  <c r="Z9" i="53"/>
  <c r="X372" i="70"/>
  <c r="AD372" i="70" s="1"/>
  <c r="Z17" i="53"/>
  <c r="X17" i="53"/>
  <c r="X391" i="70"/>
  <c r="AD391" i="70" s="1"/>
  <c r="X36" i="53"/>
  <c r="Z36" i="53"/>
  <c r="AD406" i="70"/>
  <c r="X361" i="70"/>
  <c r="AD361" i="70" s="1"/>
  <c r="Z6" i="53"/>
  <c r="X6" i="53"/>
  <c r="X387" i="70"/>
  <c r="AD387" i="70" s="1"/>
  <c r="Z32" i="53"/>
  <c r="X32" i="53"/>
  <c r="X402" i="70"/>
  <c r="AD402" i="70" s="1"/>
  <c r="Z47" i="53"/>
  <c r="X47" i="53"/>
  <c r="X411" i="70"/>
  <c r="AD411" i="70" s="1"/>
  <c r="Z56" i="53"/>
  <c r="X56" i="53"/>
  <c r="X369" i="70"/>
  <c r="AD369" i="70" s="1"/>
  <c r="Z14" i="53"/>
  <c r="X14" i="53"/>
  <c r="X376" i="70"/>
  <c r="AD376" i="70" s="1"/>
  <c r="X21" i="53"/>
  <c r="Z21" i="53"/>
  <c r="X409" i="70"/>
  <c r="AD409" i="70" s="1"/>
  <c r="X54" i="53"/>
  <c r="Z54" i="53"/>
  <c r="X394" i="70"/>
  <c r="AD394" i="70" s="1"/>
  <c r="X39" i="53"/>
  <c r="Z39" i="53"/>
  <c r="X370" i="70"/>
  <c r="AD370" i="70" s="1"/>
  <c r="X15" i="53"/>
  <c r="Z15" i="53"/>
  <c r="X368" i="70"/>
  <c r="AD368" i="70" s="1"/>
  <c r="X13" i="53"/>
  <c r="Z13" i="53"/>
  <c r="X371" i="70"/>
  <c r="AD371" i="70" s="1"/>
  <c r="Z16" i="53"/>
  <c r="X16" i="53"/>
  <c r="X396" i="70"/>
  <c r="AD396" i="70" s="1"/>
  <c r="Z41" i="53"/>
  <c r="X41" i="53"/>
  <c r="X373" i="70"/>
  <c r="AD373" i="70" s="1"/>
  <c r="Z18" i="53"/>
  <c r="X18" i="53"/>
  <c r="X360" i="70"/>
  <c r="AD360" i="70" s="1"/>
  <c r="X5" i="53"/>
  <c r="W1" i="53"/>
  <c r="Z5" i="53"/>
  <c r="X398" i="70"/>
  <c r="AD398" i="70" s="1"/>
  <c r="Z43" i="53"/>
  <c r="X43" i="53"/>
  <c r="X393" i="70"/>
  <c r="AD393" i="70" s="1"/>
  <c r="Z38" i="53"/>
  <c r="X38" i="53"/>
  <c r="X388" i="70"/>
  <c r="AD388" i="70" s="1"/>
  <c r="X33" i="53"/>
  <c r="Z33" i="53"/>
  <c r="X382" i="70"/>
  <c r="AD382" i="70" s="1"/>
  <c r="Z27" i="53"/>
  <c r="X27" i="53"/>
  <c r="X392" i="70"/>
  <c r="AD392" i="70" s="1"/>
  <c r="X37" i="53"/>
  <c r="Z37" i="53"/>
  <c r="X363" i="70"/>
  <c r="AD363" i="70" s="1"/>
  <c r="X8" i="53"/>
  <c r="Z8" i="53"/>
  <c r="X400" i="70"/>
  <c r="AD400" i="70" s="1"/>
  <c r="X45" i="53"/>
  <c r="Z45" i="53"/>
  <c r="X389" i="70"/>
  <c r="AD389" i="70" s="1"/>
  <c r="X34" i="53"/>
  <c r="Z34" i="53"/>
  <c r="X415" i="70"/>
  <c r="AD415" i="70" s="1"/>
  <c r="Z60" i="53"/>
  <c r="X60" i="53"/>
  <c r="X410" i="70"/>
  <c r="AD410" i="70" s="1"/>
  <c r="X55" i="53"/>
  <c r="Z55" i="53"/>
  <c r="X404" i="70"/>
  <c r="AD404" i="70" s="1"/>
  <c r="X49" i="53"/>
  <c r="Z49" i="53"/>
  <c r="X378" i="70"/>
  <c r="AD378" i="70" s="1"/>
  <c r="X23" i="53"/>
  <c r="Z23" i="53"/>
  <c r="X367" i="70"/>
  <c r="Z12" i="53"/>
  <c r="X12" i="53"/>
  <c r="X417" i="70"/>
  <c r="AD417" i="70" s="1"/>
  <c r="Z62" i="53"/>
  <c r="X62" i="53"/>
  <c r="X397" i="70"/>
  <c r="AD397" i="70" s="1"/>
  <c r="X42" i="53"/>
  <c r="Z42" i="53"/>
  <c r="X381" i="70"/>
  <c r="AD381" i="70" s="1"/>
  <c r="Z26" i="53"/>
  <c r="X26" i="53"/>
  <c r="X395" i="70"/>
  <c r="AD395" i="70" s="1"/>
  <c r="X40" i="53"/>
  <c r="Z40" i="53"/>
  <c r="X365" i="70"/>
  <c r="AD365" i="70" s="1"/>
  <c r="X10" i="53"/>
  <c r="Z10" i="53"/>
  <c r="X385" i="70"/>
  <c r="AD385" i="70" s="1"/>
  <c r="X30" i="53"/>
  <c r="Z30" i="53"/>
  <c r="X390" i="70"/>
  <c r="AD390" i="70" s="1"/>
  <c r="X35" i="53"/>
  <c r="Z35" i="53"/>
  <c r="X366" i="70"/>
  <c r="AD366" i="70" s="1"/>
  <c r="X11" i="53"/>
  <c r="Z11" i="53"/>
  <c r="X386" i="70"/>
  <c r="AD386" i="70" s="1"/>
  <c r="X31" i="53"/>
  <c r="Z31" i="53"/>
  <c r="X375" i="70"/>
  <c r="AD375" i="70" s="1"/>
  <c r="Z20" i="53"/>
  <c r="X20" i="53"/>
  <c r="AD367" i="70"/>
  <c r="X408" i="70"/>
  <c r="AD408" i="70" s="1"/>
  <c r="X53" i="53"/>
  <c r="Z53" i="53"/>
  <c r="X379" i="70"/>
  <c r="AD379" i="70" s="1"/>
  <c r="X24" i="53"/>
  <c r="Z24" i="53"/>
  <c r="X405" i="70"/>
  <c r="AD405" i="70" s="1"/>
  <c r="X50" i="53"/>
  <c r="Z50" i="53"/>
  <c r="X403" i="70"/>
  <c r="AD403" i="70" s="1"/>
  <c r="X48" i="53"/>
  <c r="Z48" i="53"/>
  <c r="X380" i="70"/>
  <c r="AD380" i="70" s="1"/>
  <c r="X25" i="53"/>
  <c r="Z25" i="53"/>
  <c r="X383" i="70"/>
  <c r="AD383" i="70" s="1"/>
  <c r="Z28" i="53"/>
  <c r="X28" i="53"/>
  <c r="X384" i="70"/>
  <c r="AD384" i="70" s="1"/>
  <c r="X29" i="53"/>
  <c r="Z29" i="53"/>
  <c r="X377" i="70"/>
  <c r="AD377" i="70" s="1"/>
  <c r="Z22" i="53"/>
  <c r="X22" i="53"/>
  <c r="X414" i="70"/>
  <c r="AD414" i="70" s="1"/>
  <c r="X59" i="53"/>
  <c r="Z59" i="53"/>
  <c r="X412" i="70"/>
  <c r="AD412" i="70" s="1"/>
  <c r="X57" i="53"/>
  <c r="Z57" i="53"/>
  <c r="X374" i="70"/>
  <c r="AD374" i="70" s="1"/>
  <c r="X19" i="53"/>
  <c r="Z19" i="53"/>
  <c r="O38" i="52"/>
  <c r="O30" i="52"/>
  <c r="O22" i="52"/>
  <c r="O14" i="52"/>
  <c r="O6" i="52"/>
  <c r="O39" i="52"/>
  <c r="O37" i="52"/>
  <c r="O29" i="52"/>
  <c r="O21" i="52"/>
  <c r="O13" i="52"/>
  <c r="O5" i="52"/>
  <c r="O31" i="52"/>
  <c r="O36" i="52"/>
  <c r="O28" i="52"/>
  <c r="O20" i="52"/>
  <c r="O12" i="52"/>
  <c r="O35" i="52"/>
  <c r="O27" i="52"/>
  <c r="O19" i="52"/>
  <c r="O11" i="52"/>
  <c r="O42" i="52"/>
  <c r="O34" i="52"/>
  <c r="O26" i="52"/>
  <c r="O18" i="52"/>
  <c r="O10" i="52"/>
  <c r="O23" i="52"/>
  <c r="O7" i="52"/>
  <c r="O41" i="52"/>
  <c r="O33" i="52"/>
  <c r="O25" i="52"/>
  <c r="O17" i="52"/>
  <c r="O9" i="52"/>
  <c r="O40" i="52"/>
  <c r="O32" i="52"/>
  <c r="O24" i="52"/>
  <c r="O16" i="52"/>
  <c r="O8" i="52"/>
  <c r="O15" i="52"/>
  <c r="O48" i="52"/>
  <c r="O47" i="52"/>
  <c r="O43" i="52"/>
  <c r="O46" i="52"/>
  <c r="O45" i="52"/>
  <c r="O49" i="52"/>
  <c r="O44" i="52"/>
  <c r="O50" i="52"/>
  <c r="AA32" i="53" l="1"/>
  <c r="AB387" i="70" s="1"/>
  <c r="AA387" i="70"/>
  <c r="AA31" i="53"/>
  <c r="AB386" i="70" s="1"/>
  <c r="AA386" i="70"/>
  <c r="Y378" i="70"/>
  <c r="AB23" i="53"/>
  <c r="AC378" i="70" s="1"/>
  <c r="Y23" i="53"/>
  <c r="Z378" i="70" s="1"/>
  <c r="AA60" i="53"/>
  <c r="AB415" i="70" s="1"/>
  <c r="AA415" i="70"/>
  <c r="AA8" i="53"/>
  <c r="AB363" i="70" s="1"/>
  <c r="AA363" i="70"/>
  <c r="AA5" i="53"/>
  <c r="AB360" i="70" s="1"/>
  <c r="AA360" i="70"/>
  <c r="Y396" i="70"/>
  <c r="Y41" i="53"/>
  <c r="Z396" i="70" s="1"/>
  <c r="AB41" i="53"/>
  <c r="AC396" i="70" s="1"/>
  <c r="Y409" i="70"/>
  <c r="AB54" i="53"/>
  <c r="AC409" i="70" s="1"/>
  <c r="Y54" i="53"/>
  <c r="Z409" i="70" s="1"/>
  <c r="Y411" i="70"/>
  <c r="Y56" i="53"/>
  <c r="Z411" i="70" s="1"/>
  <c r="AB56" i="53"/>
  <c r="AC411" i="70" s="1"/>
  <c r="AA362" i="70"/>
  <c r="AA7" i="53"/>
  <c r="AB362" i="70" s="1"/>
  <c r="AA61" i="53"/>
  <c r="AB416" i="70" s="1"/>
  <c r="AA416" i="70"/>
  <c r="Y374" i="70"/>
  <c r="AB19" i="53"/>
  <c r="AC374" i="70" s="1"/>
  <c r="Y19" i="53"/>
  <c r="Z374" i="70" s="1"/>
  <c r="Y382" i="70"/>
  <c r="Y27" i="53"/>
  <c r="Z382" i="70" s="1"/>
  <c r="AB27" i="53"/>
  <c r="AC382" i="70" s="1"/>
  <c r="AA13" i="53"/>
  <c r="AB368" i="70" s="1"/>
  <c r="AA368" i="70"/>
  <c r="Y399" i="70"/>
  <c r="Y44" i="53"/>
  <c r="Z399" i="70" s="1"/>
  <c r="AB44" i="53"/>
  <c r="AC399" i="70" s="1"/>
  <c r="Y368" i="70"/>
  <c r="AB13" i="53"/>
  <c r="AC368" i="70" s="1"/>
  <c r="Y13" i="53"/>
  <c r="Z368" i="70" s="1"/>
  <c r="Y362" i="70"/>
  <c r="AB7" i="53"/>
  <c r="AC362" i="70" s="1"/>
  <c r="Y7" i="53"/>
  <c r="Z362" i="70" s="1"/>
  <c r="Y380" i="70"/>
  <c r="AB25" i="53"/>
  <c r="AC380" i="70" s="1"/>
  <c r="Y25" i="53"/>
  <c r="Z380" i="70" s="1"/>
  <c r="Y386" i="70"/>
  <c r="Y31" i="53"/>
  <c r="Z386" i="70" s="1"/>
  <c r="AB31" i="53"/>
  <c r="AC386" i="70" s="1"/>
  <c r="Y412" i="70"/>
  <c r="AB57" i="53"/>
  <c r="AC412" i="70" s="1"/>
  <c r="Y57" i="53"/>
  <c r="Z412" i="70" s="1"/>
  <c r="AA35" i="53"/>
  <c r="AB390" i="70" s="1"/>
  <c r="AA390" i="70"/>
  <c r="AA365" i="70"/>
  <c r="AA10" i="53"/>
  <c r="AB365" i="70" s="1"/>
  <c r="AA381" i="70"/>
  <c r="AA26" i="53"/>
  <c r="AB381" i="70" s="1"/>
  <c r="AA49" i="53"/>
  <c r="AB404" i="70" s="1"/>
  <c r="AA404" i="70"/>
  <c r="Y363" i="70"/>
  <c r="AB8" i="53"/>
  <c r="AC363" i="70" s="1"/>
  <c r="Y8" i="53"/>
  <c r="Z363" i="70" s="1"/>
  <c r="AA388" i="70"/>
  <c r="AA33" i="53"/>
  <c r="AB388" i="70" s="1"/>
  <c r="AA396" i="70"/>
  <c r="AA41" i="53"/>
  <c r="AB396" i="70" s="1"/>
  <c r="AA15" i="53"/>
  <c r="AB370" i="70" s="1"/>
  <c r="AA370" i="70"/>
  <c r="AA56" i="53"/>
  <c r="AB411" i="70" s="1"/>
  <c r="AA411" i="70"/>
  <c r="AA9" i="53"/>
  <c r="AB364" i="70" s="1"/>
  <c r="AA364" i="70"/>
  <c r="Y416" i="70"/>
  <c r="Y61" i="53"/>
  <c r="Z416" i="70" s="1"/>
  <c r="AB61" i="53"/>
  <c r="AC416" i="70" s="1"/>
  <c r="Y405" i="70"/>
  <c r="Y50" i="53"/>
  <c r="Z405" i="70" s="1"/>
  <c r="AB50" i="53"/>
  <c r="AC405" i="70" s="1"/>
  <c r="AA14" i="53"/>
  <c r="AB369" i="70" s="1"/>
  <c r="AA369" i="70"/>
  <c r="AA22" i="53"/>
  <c r="AB377" i="70" s="1"/>
  <c r="AA377" i="70"/>
  <c r="AA17" i="53"/>
  <c r="AB372" i="70" s="1"/>
  <c r="AA372" i="70"/>
  <c r="AA62" i="53"/>
  <c r="AB417" i="70" s="1"/>
  <c r="AA417" i="70"/>
  <c r="AA48" i="53"/>
  <c r="AB403" i="70" s="1"/>
  <c r="AA403" i="70"/>
  <c r="Y404" i="70"/>
  <c r="AB49" i="53"/>
  <c r="AC404" i="70" s="1"/>
  <c r="Y49" i="53"/>
  <c r="Z404" i="70" s="1"/>
  <c r="AA34" i="53"/>
  <c r="AB389" i="70" s="1"/>
  <c r="AA389" i="70"/>
  <c r="Y388" i="70"/>
  <c r="Y33" i="53"/>
  <c r="Z388" i="70" s="1"/>
  <c r="AB33" i="53"/>
  <c r="AC388" i="70" s="1"/>
  <c r="Y360" i="70"/>
  <c r="Y5" i="53"/>
  <c r="X1" i="53"/>
  <c r="AB5" i="53"/>
  <c r="AC360" i="70" s="1"/>
  <c r="Y370" i="70"/>
  <c r="AB15" i="53"/>
  <c r="AC370" i="70" s="1"/>
  <c r="Y15" i="53"/>
  <c r="Z370" i="70" s="1"/>
  <c r="AA21" i="53"/>
  <c r="AB376" i="70" s="1"/>
  <c r="AA376" i="70"/>
  <c r="Y364" i="70"/>
  <c r="Y9" i="53"/>
  <c r="Z364" i="70" s="1"/>
  <c r="AB9" i="53"/>
  <c r="AC364" i="70" s="1"/>
  <c r="AA401" i="70"/>
  <c r="AA46" i="53"/>
  <c r="AB401" i="70" s="1"/>
  <c r="Y377" i="70"/>
  <c r="AB22" i="53"/>
  <c r="AC377" i="70" s="1"/>
  <c r="Y22" i="53"/>
  <c r="Z377" i="70" s="1"/>
  <c r="Y385" i="70"/>
  <c r="AB30" i="53"/>
  <c r="AC385" i="70" s="1"/>
  <c r="Y30" i="53"/>
  <c r="Z385" i="70" s="1"/>
  <c r="Y400" i="70"/>
  <c r="AB45" i="53"/>
  <c r="AC400" i="70" s="1"/>
  <c r="Y45" i="53"/>
  <c r="Z400" i="70" s="1"/>
  <c r="AA373" i="70"/>
  <c r="AA18" i="53"/>
  <c r="AB373" i="70" s="1"/>
  <c r="Y361" i="70"/>
  <c r="Y6" i="53"/>
  <c r="Z361" i="70" s="1"/>
  <c r="AB6" i="53"/>
  <c r="AC361" i="70" s="1"/>
  <c r="AA27" i="53"/>
  <c r="AB382" i="70" s="1"/>
  <c r="AA382" i="70"/>
  <c r="Y407" i="70"/>
  <c r="AB52" i="53"/>
  <c r="AC407" i="70" s="1"/>
  <c r="Y52" i="53"/>
  <c r="Z407" i="70" s="1"/>
  <c r="Y379" i="70"/>
  <c r="AB24" i="53"/>
  <c r="AC379" i="70" s="1"/>
  <c r="Y24" i="53"/>
  <c r="Z379" i="70" s="1"/>
  <c r="AA59" i="53"/>
  <c r="AB414" i="70" s="1"/>
  <c r="AA414" i="70"/>
  <c r="Y398" i="70"/>
  <c r="Y43" i="53"/>
  <c r="Z398" i="70" s="1"/>
  <c r="AB43" i="53"/>
  <c r="AC398" i="70" s="1"/>
  <c r="Y371" i="70"/>
  <c r="AB16" i="53"/>
  <c r="AC371" i="70" s="1"/>
  <c r="Y16" i="53"/>
  <c r="Z371" i="70" s="1"/>
  <c r="Y376" i="70"/>
  <c r="AB21" i="53"/>
  <c r="AC376" i="70" s="1"/>
  <c r="Y21" i="53"/>
  <c r="Z376" i="70" s="1"/>
  <c r="Y402" i="70"/>
  <c r="Y47" i="53"/>
  <c r="Z402" i="70" s="1"/>
  <c r="AB47" i="53"/>
  <c r="AC402" i="70" s="1"/>
  <c r="AA36" i="53"/>
  <c r="AB391" i="70" s="1"/>
  <c r="AA391" i="70"/>
  <c r="Y401" i="70"/>
  <c r="AB46" i="53"/>
  <c r="AC401" i="70" s="1"/>
  <c r="Y46" i="53"/>
  <c r="Z401" i="70" s="1"/>
  <c r="AA406" i="70"/>
  <c r="AA51" i="53"/>
  <c r="AB406" i="70" s="1"/>
  <c r="Y366" i="70"/>
  <c r="Y11" i="53"/>
  <c r="Z366" i="70" s="1"/>
  <c r="AB11" i="53"/>
  <c r="AC366" i="70" s="1"/>
  <c r="AA23" i="53"/>
  <c r="AB378" i="70" s="1"/>
  <c r="AA378" i="70"/>
  <c r="Y372" i="70"/>
  <c r="AB17" i="53"/>
  <c r="AC372" i="70" s="1"/>
  <c r="Y17" i="53"/>
  <c r="Z372" i="70" s="1"/>
  <c r="Y417" i="70"/>
  <c r="AB62" i="53"/>
  <c r="AC417" i="70" s="1"/>
  <c r="Y62" i="53"/>
  <c r="Z417" i="70" s="1"/>
  <c r="AA54" i="53"/>
  <c r="AB409" i="70" s="1"/>
  <c r="AA409" i="70"/>
  <c r="AA361" i="70"/>
  <c r="AA6" i="53"/>
  <c r="AB361" i="70" s="1"/>
  <c r="AA57" i="53"/>
  <c r="AB412" i="70" s="1"/>
  <c r="AA412" i="70"/>
  <c r="AA29" i="53"/>
  <c r="AB384" i="70" s="1"/>
  <c r="AA384" i="70"/>
  <c r="Y384" i="70"/>
  <c r="AB29" i="53"/>
  <c r="AC384" i="70" s="1"/>
  <c r="Y29" i="53"/>
  <c r="Z384" i="70" s="1"/>
  <c r="Y365" i="70"/>
  <c r="Y10" i="53"/>
  <c r="Z365" i="70" s="1"/>
  <c r="AB10" i="53"/>
  <c r="AC365" i="70" s="1"/>
  <c r="Y403" i="70"/>
  <c r="AB48" i="53"/>
  <c r="AC403" i="70" s="1"/>
  <c r="Y48" i="53"/>
  <c r="Z403" i="70" s="1"/>
  <c r="Y367" i="70"/>
  <c r="Y12" i="53"/>
  <c r="Z367" i="70" s="1"/>
  <c r="AB12" i="53"/>
  <c r="AC367" i="70" s="1"/>
  <c r="AA392" i="70"/>
  <c r="AA37" i="53"/>
  <c r="AB392" i="70" s="1"/>
  <c r="Y414" i="70"/>
  <c r="Y59" i="53"/>
  <c r="Z414" i="70" s="1"/>
  <c r="AB59" i="53"/>
  <c r="AC414" i="70" s="1"/>
  <c r="Y383" i="70"/>
  <c r="AB28" i="53"/>
  <c r="AC383" i="70" s="1"/>
  <c r="Y28" i="53"/>
  <c r="Z383" i="70" s="1"/>
  <c r="Y408" i="70"/>
  <c r="Y53" i="53"/>
  <c r="Z408" i="70" s="1"/>
  <c r="AB53" i="53"/>
  <c r="AC408" i="70" s="1"/>
  <c r="Y375" i="70"/>
  <c r="AB20" i="53"/>
  <c r="AC375" i="70" s="1"/>
  <c r="Y20" i="53"/>
  <c r="Z375" i="70" s="1"/>
  <c r="AA40" i="53"/>
  <c r="AB395" i="70" s="1"/>
  <c r="AA395" i="70"/>
  <c r="Y397" i="70"/>
  <c r="Y42" i="53"/>
  <c r="Z397" i="70" s="1"/>
  <c r="AB42" i="53"/>
  <c r="AC397" i="70" s="1"/>
  <c r="AA12" i="53"/>
  <c r="AB367" i="70" s="1"/>
  <c r="AA367" i="70"/>
  <c r="AA410" i="70"/>
  <c r="AA55" i="53"/>
  <c r="AB410" i="70" s="1"/>
  <c r="Y392" i="70"/>
  <c r="AB37" i="53"/>
  <c r="AC392" i="70" s="1"/>
  <c r="Y37" i="53"/>
  <c r="Z392" i="70" s="1"/>
  <c r="Y393" i="70"/>
  <c r="AB38" i="53"/>
  <c r="AC393" i="70" s="1"/>
  <c r="Y38" i="53"/>
  <c r="Z393" i="70" s="1"/>
  <c r="AA43" i="53"/>
  <c r="AB398" i="70" s="1"/>
  <c r="AA398" i="70"/>
  <c r="AA16" i="53"/>
  <c r="AB371" i="70" s="1"/>
  <c r="AA371" i="70"/>
  <c r="AA394" i="70"/>
  <c r="AA39" i="53"/>
  <c r="AB394" i="70" s="1"/>
  <c r="AA47" i="53"/>
  <c r="AB402" i="70" s="1"/>
  <c r="AA402" i="70"/>
  <c r="Y391" i="70"/>
  <c r="AB36" i="53"/>
  <c r="AC391" i="70" s="1"/>
  <c r="Y36" i="53"/>
  <c r="Z391" i="70" s="1"/>
  <c r="AA413" i="70"/>
  <c r="AA58" i="53"/>
  <c r="AB413" i="70" s="1"/>
  <c r="Y406" i="70"/>
  <c r="Y51" i="53"/>
  <c r="Z406" i="70" s="1"/>
  <c r="AB51" i="53"/>
  <c r="AC406" i="70" s="1"/>
  <c r="AA52" i="53"/>
  <c r="AB407" i="70" s="1"/>
  <c r="AA407" i="70"/>
  <c r="AA380" i="70"/>
  <c r="AA25" i="53"/>
  <c r="AB380" i="70" s="1"/>
  <c r="Y415" i="70"/>
  <c r="Y60" i="53"/>
  <c r="Z415" i="70" s="1"/>
  <c r="AB60" i="53"/>
  <c r="AC415" i="70" s="1"/>
  <c r="AA24" i="53"/>
  <c r="AB379" i="70" s="1"/>
  <c r="AA379" i="70"/>
  <c r="Y381" i="70"/>
  <c r="Y26" i="53"/>
  <c r="Z381" i="70" s="1"/>
  <c r="AB26" i="53"/>
  <c r="AC381" i="70" s="1"/>
  <c r="Y390" i="70"/>
  <c r="AB35" i="53"/>
  <c r="AC390" i="70" s="1"/>
  <c r="Y35" i="53"/>
  <c r="Z390" i="70" s="1"/>
  <c r="AA53" i="53"/>
  <c r="AB408" i="70" s="1"/>
  <c r="AA408" i="70"/>
  <c r="AA42" i="53"/>
  <c r="AB397" i="70" s="1"/>
  <c r="AA397" i="70"/>
  <c r="Y389" i="70"/>
  <c r="AB34" i="53"/>
  <c r="AC389" i="70" s="1"/>
  <c r="Y34" i="53"/>
  <c r="Z389" i="70" s="1"/>
  <c r="AA19" i="53"/>
  <c r="AB374" i="70" s="1"/>
  <c r="AA374" i="70"/>
  <c r="AA383" i="70"/>
  <c r="AA28" i="53"/>
  <c r="AB383" i="70" s="1"/>
  <c r="AA405" i="70"/>
  <c r="AA50" i="53"/>
  <c r="AB405" i="70" s="1"/>
  <c r="AA20" i="53"/>
  <c r="AB375" i="70" s="1"/>
  <c r="AA375" i="70"/>
  <c r="AA366" i="70"/>
  <c r="AA11" i="53"/>
  <c r="AB366" i="70" s="1"/>
  <c r="AA30" i="53"/>
  <c r="AB385" i="70" s="1"/>
  <c r="AA385" i="70"/>
  <c r="Y395" i="70"/>
  <c r="AB40" i="53"/>
  <c r="AC395" i="70" s="1"/>
  <c r="Y40" i="53"/>
  <c r="Z395" i="70" s="1"/>
  <c r="Y410" i="70"/>
  <c r="AB55" i="53"/>
  <c r="AC410" i="70" s="1"/>
  <c r="Y55" i="53"/>
  <c r="Z410" i="70" s="1"/>
  <c r="AA45" i="53"/>
  <c r="AB400" i="70" s="1"/>
  <c r="AA400" i="70"/>
  <c r="AA393" i="70"/>
  <c r="AA38" i="53"/>
  <c r="AB393" i="70" s="1"/>
  <c r="Y373" i="70"/>
  <c r="AB18" i="53"/>
  <c r="AC373" i="70" s="1"/>
  <c r="Y18" i="53"/>
  <c r="Z373" i="70" s="1"/>
  <c r="Y394" i="70"/>
  <c r="AB39" i="53"/>
  <c r="AC394" i="70" s="1"/>
  <c r="Y39" i="53"/>
  <c r="Z394" i="70" s="1"/>
  <c r="Y369" i="70"/>
  <c r="AB14" i="53"/>
  <c r="AC369" i="70" s="1"/>
  <c r="Y14" i="53"/>
  <c r="Z369" i="70" s="1"/>
  <c r="Y387" i="70"/>
  <c r="AB32" i="53"/>
  <c r="AC387" i="70" s="1"/>
  <c r="Y32" i="53"/>
  <c r="Z387" i="70" s="1"/>
  <c r="Y413" i="70"/>
  <c r="AB58" i="53"/>
  <c r="AC413" i="70" s="1"/>
  <c r="Y58" i="53"/>
  <c r="Z413" i="70" s="1"/>
  <c r="AA44" i="53"/>
  <c r="AB399" i="70" s="1"/>
  <c r="AA399" i="70"/>
  <c r="P29" i="52"/>
  <c r="P338" i="70"/>
  <c r="P37" i="52"/>
  <c r="P346" i="70"/>
  <c r="P34" i="52"/>
  <c r="P343" i="70"/>
  <c r="P42" i="52"/>
  <c r="P351" i="70"/>
  <c r="P11" i="52"/>
  <c r="P320" i="70"/>
  <c r="P18" i="52"/>
  <c r="P327" i="70"/>
  <c r="P17" i="52"/>
  <c r="P326" i="70"/>
  <c r="P20" i="52"/>
  <c r="P329" i="70"/>
  <c r="P25" i="52"/>
  <c r="P334" i="70"/>
  <c r="P8" i="52"/>
  <c r="P317" i="70"/>
  <c r="P36" i="52"/>
  <c r="P345" i="70"/>
  <c r="P22" i="52"/>
  <c r="P331" i="70"/>
  <c r="P9" i="52"/>
  <c r="P318" i="70"/>
  <c r="P48" i="52"/>
  <c r="P357" i="70"/>
  <c r="P49" i="52"/>
  <c r="P358" i="70"/>
  <c r="P28" i="52"/>
  <c r="P337" i="70"/>
  <c r="P45" i="52"/>
  <c r="P354" i="70"/>
  <c r="P50" i="52"/>
  <c r="P359" i="70"/>
  <c r="P16" i="52"/>
  <c r="P325" i="70"/>
  <c r="P31" i="52"/>
  <c r="P340" i="70"/>
  <c r="P14" i="52"/>
  <c r="P323" i="70"/>
  <c r="P24" i="52"/>
  <c r="P333" i="70"/>
  <c r="P19" i="52"/>
  <c r="P328" i="70"/>
  <c r="P46" i="52"/>
  <c r="P355" i="70"/>
  <c r="P23" i="52"/>
  <c r="P332" i="70"/>
  <c r="P27" i="52"/>
  <c r="P336" i="70"/>
  <c r="P13" i="52"/>
  <c r="P322" i="70"/>
  <c r="P30" i="52"/>
  <c r="P339" i="70"/>
  <c r="P47" i="52"/>
  <c r="P356" i="70"/>
  <c r="P12" i="52"/>
  <c r="P321" i="70"/>
  <c r="P26" i="52"/>
  <c r="P335" i="70"/>
  <c r="P15" i="52"/>
  <c r="P324" i="70"/>
  <c r="P39" i="52"/>
  <c r="P348" i="70"/>
  <c r="P33" i="52"/>
  <c r="P342" i="70"/>
  <c r="P6" i="52"/>
  <c r="P315" i="70"/>
  <c r="P41" i="52"/>
  <c r="P350" i="70"/>
  <c r="P7" i="52"/>
  <c r="P316" i="70"/>
  <c r="P5" i="52"/>
  <c r="P314" i="70"/>
  <c r="P32" i="52"/>
  <c r="P341" i="70"/>
  <c r="P44" i="52"/>
  <c r="P353" i="70"/>
  <c r="P43" i="52"/>
  <c r="P352" i="70"/>
  <c r="P40" i="52"/>
  <c r="P349" i="70"/>
  <c r="P10" i="52"/>
  <c r="P319" i="70"/>
  <c r="P35" i="52"/>
  <c r="P344" i="70"/>
  <c r="P21" i="52"/>
  <c r="P330" i="70"/>
  <c r="P38" i="52"/>
  <c r="P347" i="70"/>
  <c r="Z360" i="70" l="1"/>
  <c r="Y1" i="53"/>
  <c r="T34" i="52"/>
  <c r="Q343" i="70"/>
  <c r="T16" i="52"/>
  <c r="Q325" i="70"/>
  <c r="T33" i="52"/>
  <c r="Q342" i="70"/>
  <c r="T27" i="52"/>
  <c r="Q336" i="70"/>
  <c r="T24" i="52"/>
  <c r="Q333" i="70"/>
  <c r="T50" i="52"/>
  <c r="Q359" i="70"/>
  <c r="T25" i="52"/>
  <c r="Q334" i="70"/>
  <c r="T37" i="52"/>
  <c r="Q346" i="70"/>
  <c r="T40" i="52"/>
  <c r="Q349" i="70"/>
  <c r="T19" i="52"/>
  <c r="Q328" i="70"/>
  <c r="T49" i="52"/>
  <c r="Q358" i="70"/>
  <c r="T21" i="52"/>
  <c r="Q330" i="70"/>
  <c r="T48" i="52"/>
  <c r="Q357" i="70"/>
  <c r="T26" i="52"/>
  <c r="Q335" i="70"/>
  <c r="T5" i="52"/>
  <c r="Q314" i="70"/>
  <c r="T35" i="52"/>
  <c r="Q344" i="70"/>
  <c r="T44" i="52"/>
  <c r="Q353" i="70"/>
  <c r="T7" i="52"/>
  <c r="Q316" i="70"/>
  <c r="T39" i="52"/>
  <c r="Q348" i="70"/>
  <c r="T47" i="52"/>
  <c r="Q356" i="70"/>
  <c r="T23" i="52"/>
  <c r="Q332" i="70"/>
  <c r="T14" i="52"/>
  <c r="Q323" i="70"/>
  <c r="T45" i="52"/>
  <c r="Q354" i="70"/>
  <c r="T9" i="52"/>
  <c r="Q318" i="70"/>
  <c r="T36" i="52"/>
  <c r="Q345" i="70"/>
  <c r="T20" i="52"/>
  <c r="Q329" i="70"/>
  <c r="T11" i="52"/>
  <c r="Q320" i="70"/>
  <c r="T29" i="52"/>
  <c r="Q338" i="70"/>
  <c r="T6" i="52"/>
  <c r="Q315" i="70"/>
  <c r="T12" i="52"/>
  <c r="Q321" i="70"/>
  <c r="T38" i="52"/>
  <c r="Q347" i="70"/>
  <c r="T13" i="52"/>
  <c r="Q322" i="70"/>
  <c r="T18" i="52"/>
  <c r="Q327" i="70"/>
  <c r="T43" i="52"/>
  <c r="Q352" i="70"/>
  <c r="T10" i="52"/>
  <c r="Q319" i="70"/>
  <c r="T32" i="52"/>
  <c r="Q341" i="70"/>
  <c r="T41" i="52"/>
  <c r="Q350" i="70"/>
  <c r="T15" i="52"/>
  <c r="Q324" i="70"/>
  <c r="T30" i="52"/>
  <c r="Q339" i="70"/>
  <c r="T46" i="52"/>
  <c r="Q355" i="70"/>
  <c r="T31" i="52"/>
  <c r="Q340" i="70"/>
  <c r="T28" i="52"/>
  <c r="Q337" i="70"/>
  <c r="T22" i="52"/>
  <c r="Q331" i="70"/>
  <c r="T8" i="52"/>
  <c r="Q317" i="70"/>
  <c r="T17" i="52"/>
  <c r="Q326" i="70"/>
  <c r="T42" i="52"/>
  <c r="Q351" i="70"/>
  <c r="V47" i="52" l="1"/>
  <c r="U356" i="70"/>
  <c r="V10" i="52"/>
  <c r="U319" i="70"/>
  <c r="V9" i="52"/>
  <c r="U318" i="70"/>
  <c r="V35" i="52"/>
  <c r="U344" i="70"/>
  <c r="V28" i="52"/>
  <c r="U337" i="70"/>
  <c r="V15" i="52"/>
  <c r="U324" i="70"/>
  <c r="V43" i="52"/>
  <c r="U352" i="70"/>
  <c r="V12" i="52"/>
  <c r="U321" i="70"/>
  <c r="V11" i="52"/>
  <c r="U320" i="70"/>
  <c r="V45" i="52"/>
  <c r="U354" i="70"/>
  <c r="V39" i="52"/>
  <c r="U348" i="70"/>
  <c r="V5" i="52"/>
  <c r="U314" i="70"/>
  <c r="T1" i="52"/>
  <c r="V21" i="52"/>
  <c r="U330" i="70"/>
  <c r="V37" i="52"/>
  <c r="U346" i="70"/>
  <c r="V50" i="52"/>
  <c r="U359" i="70"/>
  <c r="V16" i="52"/>
  <c r="U325" i="70"/>
  <c r="V30" i="52"/>
  <c r="U339" i="70"/>
  <c r="V29" i="52"/>
  <c r="U338" i="70"/>
  <c r="V48" i="52"/>
  <c r="U357" i="70"/>
  <c r="V42" i="52"/>
  <c r="U351" i="70"/>
  <c r="V17" i="52"/>
  <c r="U326" i="70"/>
  <c r="V31" i="52"/>
  <c r="U340" i="70"/>
  <c r="V41" i="52"/>
  <c r="U350" i="70"/>
  <c r="V18" i="52"/>
  <c r="U327" i="70"/>
  <c r="V20" i="52"/>
  <c r="U329" i="70"/>
  <c r="V14" i="52"/>
  <c r="U323" i="70"/>
  <c r="V7" i="52"/>
  <c r="U316" i="70"/>
  <c r="V49" i="52"/>
  <c r="U358" i="70"/>
  <c r="V24" i="52"/>
  <c r="U333" i="70"/>
  <c r="V33" i="52"/>
  <c r="U342" i="70"/>
  <c r="V22" i="52"/>
  <c r="U331" i="70"/>
  <c r="V38" i="52"/>
  <c r="U347" i="70"/>
  <c r="V40" i="52"/>
  <c r="U349" i="70"/>
  <c r="V8" i="52"/>
  <c r="U317" i="70"/>
  <c r="V46" i="52"/>
  <c r="U355" i="70"/>
  <c r="V32" i="52"/>
  <c r="U341" i="70"/>
  <c r="V13" i="52"/>
  <c r="U322" i="70"/>
  <c r="V6" i="52"/>
  <c r="U315" i="70"/>
  <c r="V36" i="52"/>
  <c r="U345" i="70"/>
  <c r="V23" i="52"/>
  <c r="U332" i="70"/>
  <c r="V44" i="52"/>
  <c r="U353" i="70"/>
  <c r="V26" i="52"/>
  <c r="U335" i="70"/>
  <c r="V19" i="52"/>
  <c r="U328" i="70"/>
  <c r="V25" i="52"/>
  <c r="U334" i="70"/>
  <c r="V27" i="52"/>
  <c r="U336" i="70"/>
  <c r="V34" i="52"/>
  <c r="U343" i="70"/>
  <c r="F1" i="50"/>
  <c r="N5" i="50" s="1"/>
  <c r="O281" i="70" s="1"/>
  <c r="K281" i="70"/>
  <c r="L5" i="50"/>
  <c r="Q5" i="50"/>
  <c r="R281" i="70" s="1"/>
  <c r="R5" i="50"/>
  <c r="S281" i="70" s="1"/>
  <c r="S5" i="50"/>
  <c r="T281" i="70" s="1"/>
  <c r="AL5" i="50"/>
  <c r="K282" i="70"/>
  <c r="L6" i="50"/>
  <c r="Q6" i="50"/>
  <c r="R282" i="70" s="1"/>
  <c r="R6" i="50"/>
  <c r="S282" i="70" s="1"/>
  <c r="S6" i="50"/>
  <c r="T282" i="70" s="1"/>
  <c r="K283" i="70"/>
  <c r="L7" i="50"/>
  <c r="Q7" i="50"/>
  <c r="R283" i="70" s="1"/>
  <c r="R7" i="50"/>
  <c r="S283" i="70" s="1"/>
  <c r="S7" i="50"/>
  <c r="T283" i="70" s="1"/>
  <c r="AL7" i="50"/>
  <c r="K284" i="70"/>
  <c r="L8" i="50"/>
  <c r="Q8" i="50"/>
  <c r="R284" i="70" s="1"/>
  <c r="R8" i="50"/>
  <c r="S284" i="70" s="1"/>
  <c r="S8" i="50"/>
  <c r="T284" i="70" s="1"/>
  <c r="K285" i="70"/>
  <c r="L9" i="50"/>
  <c r="Q9" i="50"/>
  <c r="R285" i="70" s="1"/>
  <c r="R9" i="50"/>
  <c r="S285" i="70" s="1"/>
  <c r="S9" i="50"/>
  <c r="T285" i="70" s="1"/>
  <c r="K286" i="70"/>
  <c r="L10" i="50"/>
  <c r="Q10" i="50"/>
  <c r="R286" i="70" s="1"/>
  <c r="R10" i="50"/>
  <c r="S286" i="70" s="1"/>
  <c r="S10" i="50"/>
  <c r="T286" i="70" s="1"/>
  <c r="K287" i="70"/>
  <c r="L11" i="50"/>
  <c r="Q11" i="50"/>
  <c r="R287" i="70" s="1"/>
  <c r="R11" i="50"/>
  <c r="S287" i="70" s="1"/>
  <c r="S11" i="50"/>
  <c r="T287" i="70" s="1"/>
  <c r="AH11" i="50"/>
  <c r="K288" i="70"/>
  <c r="L12" i="50"/>
  <c r="Q12" i="50"/>
  <c r="R288" i="70" s="1"/>
  <c r="R12" i="50"/>
  <c r="S288" i="70" s="1"/>
  <c r="S12" i="50"/>
  <c r="T288" i="70" s="1"/>
  <c r="K289" i="70"/>
  <c r="L13" i="50"/>
  <c r="Q13" i="50"/>
  <c r="R289" i="70" s="1"/>
  <c r="R13" i="50"/>
  <c r="S289" i="70" s="1"/>
  <c r="S13" i="50"/>
  <c r="T289" i="70" s="1"/>
  <c r="K290" i="70"/>
  <c r="L14" i="50"/>
  <c r="Q14" i="50"/>
  <c r="R290" i="70" s="1"/>
  <c r="R14" i="50"/>
  <c r="S290" i="70" s="1"/>
  <c r="S14" i="50"/>
  <c r="T290" i="70" s="1"/>
  <c r="K291" i="70"/>
  <c r="L15" i="50"/>
  <c r="Q15" i="50"/>
  <c r="R291" i="70" s="1"/>
  <c r="R15" i="50"/>
  <c r="S291" i="70" s="1"/>
  <c r="S15" i="50"/>
  <c r="T291" i="70" s="1"/>
  <c r="K292" i="70"/>
  <c r="L16" i="50"/>
  <c r="Q16" i="50"/>
  <c r="R292" i="70" s="1"/>
  <c r="R16" i="50"/>
  <c r="S292" i="70" s="1"/>
  <c r="S16" i="50"/>
  <c r="T292" i="70" s="1"/>
  <c r="K293" i="70"/>
  <c r="L17" i="50"/>
  <c r="Q17" i="50"/>
  <c r="R293" i="70" s="1"/>
  <c r="R17" i="50"/>
  <c r="S293" i="70" s="1"/>
  <c r="S17" i="50"/>
  <c r="T293" i="70" s="1"/>
  <c r="K294" i="70"/>
  <c r="L18" i="50"/>
  <c r="Q18" i="50"/>
  <c r="R294" i="70" s="1"/>
  <c r="R18" i="50"/>
  <c r="S294" i="70" s="1"/>
  <c r="S18" i="50"/>
  <c r="T294" i="70" s="1"/>
  <c r="K295" i="70"/>
  <c r="L19" i="50"/>
  <c r="Q19" i="50"/>
  <c r="R295" i="70" s="1"/>
  <c r="R19" i="50"/>
  <c r="S295" i="70" s="1"/>
  <c r="S19" i="50"/>
  <c r="T295" i="70" s="1"/>
  <c r="K296" i="70"/>
  <c r="L20" i="50"/>
  <c r="Q20" i="50"/>
  <c r="R296" i="70" s="1"/>
  <c r="R20" i="50"/>
  <c r="S296" i="70" s="1"/>
  <c r="S20" i="50"/>
  <c r="T296" i="70" s="1"/>
  <c r="K297" i="70"/>
  <c r="L21" i="50"/>
  <c r="Q21" i="50"/>
  <c r="R297" i="70" s="1"/>
  <c r="R21" i="50"/>
  <c r="S297" i="70" s="1"/>
  <c r="S21" i="50"/>
  <c r="T297" i="70" s="1"/>
  <c r="K298" i="70"/>
  <c r="L22" i="50"/>
  <c r="Q22" i="50"/>
  <c r="R298" i="70" s="1"/>
  <c r="R22" i="50"/>
  <c r="S298" i="70" s="1"/>
  <c r="S22" i="50"/>
  <c r="T298" i="70" s="1"/>
  <c r="K299" i="70"/>
  <c r="L23" i="50"/>
  <c r="Q23" i="50"/>
  <c r="R299" i="70" s="1"/>
  <c r="R23" i="50"/>
  <c r="S299" i="70" s="1"/>
  <c r="S23" i="50"/>
  <c r="T299" i="70" s="1"/>
  <c r="K300" i="70"/>
  <c r="K24" i="50"/>
  <c r="L300" i="70" s="1"/>
  <c r="L24" i="50"/>
  <c r="M300" i="70" s="1"/>
  <c r="Q24" i="50"/>
  <c r="R300" i="70" s="1"/>
  <c r="R24" i="50"/>
  <c r="S300" i="70" s="1"/>
  <c r="S24" i="50"/>
  <c r="T300" i="70" s="1"/>
  <c r="K301" i="70"/>
  <c r="L25" i="50"/>
  <c r="M301" i="70" s="1"/>
  <c r="Q25" i="50"/>
  <c r="R301" i="70" s="1"/>
  <c r="R25" i="50"/>
  <c r="S301" i="70" s="1"/>
  <c r="S25" i="50"/>
  <c r="T301" i="70" s="1"/>
  <c r="K302" i="70"/>
  <c r="L26" i="50"/>
  <c r="N26" i="50"/>
  <c r="O302" i="70" s="1"/>
  <c r="Q26" i="50"/>
  <c r="R302" i="70" s="1"/>
  <c r="R26" i="50"/>
  <c r="S302" i="70" s="1"/>
  <c r="S26" i="50"/>
  <c r="T302" i="70" s="1"/>
  <c r="K303" i="70"/>
  <c r="L27" i="50"/>
  <c r="Q27" i="50"/>
  <c r="R303" i="70" s="1"/>
  <c r="R27" i="50"/>
  <c r="S303" i="70" s="1"/>
  <c r="S27" i="50"/>
  <c r="T303" i="70" s="1"/>
  <c r="K304" i="70"/>
  <c r="L28" i="50"/>
  <c r="Q28" i="50"/>
  <c r="R304" i="70" s="1"/>
  <c r="R28" i="50"/>
  <c r="S304" i="70" s="1"/>
  <c r="S28" i="50"/>
  <c r="T304" i="70" s="1"/>
  <c r="K305" i="70"/>
  <c r="L29" i="50"/>
  <c r="M305" i="70" s="1"/>
  <c r="Q29" i="50"/>
  <c r="R305" i="70" s="1"/>
  <c r="R29" i="50"/>
  <c r="S305" i="70" s="1"/>
  <c r="S29" i="50"/>
  <c r="T305" i="70" s="1"/>
  <c r="K306" i="70"/>
  <c r="L30" i="50"/>
  <c r="Q30" i="50"/>
  <c r="R306" i="70" s="1"/>
  <c r="R30" i="50"/>
  <c r="S306" i="70" s="1"/>
  <c r="S30" i="50"/>
  <c r="T306" i="70" s="1"/>
  <c r="K307" i="70"/>
  <c r="L31" i="50"/>
  <c r="Q31" i="50"/>
  <c r="R307" i="70" s="1"/>
  <c r="R31" i="50"/>
  <c r="S307" i="70" s="1"/>
  <c r="S31" i="50"/>
  <c r="T307" i="70" s="1"/>
  <c r="K308" i="70"/>
  <c r="L32" i="50"/>
  <c r="Q32" i="50"/>
  <c r="R308" i="70" s="1"/>
  <c r="R32" i="50"/>
  <c r="S308" i="70" s="1"/>
  <c r="S32" i="50"/>
  <c r="T308" i="70" s="1"/>
  <c r="K309" i="70"/>
  <c r="L33" i="50"/>
  <c r="Q33" i="50"/>
  <c r="R309" i="70" s="1"/>
  <c r="R33" i="50"/>
  <c r="S309" i="70" s="1"/>
  <c r="S33" i="50"/>
  <c r="T309" i="70" s="1"/>
  <c r="K310" i="70"/>
  <c r="L34" i="50"/>
  <c r="Q34" i="50"/>
  <c r="R310" i="70" s="1"/>
  <c r="R34" i="50"/>
  <c r="S310" i="70" s="1"/>
  <c r="S34" i="50"/>
  <c r="T310" i="70" s="1"/>
  <c r="K311" i="70"/>
  <c r="L35" i="50"/>
  <c r="Q35" i="50"/>
  <c r="R311" i="70" s="1"/>
  <c r="R35" i="50"/>
  <c r="S311" i="70" s="1"/>
  <c r="S35" i="50"/>
  <c r="T311" i="70" s="1"/>
  <c r="K312" i="70"/>
  <c r="L36" i="50"/>
  <c r="Q36" i="50"/>
  <c r="R312" i="70" s="1"/>
  <c r="R36" i="50"/>
  <c r="S312" i="70" s="1"/>
  <c r="S36" i="50"/>
  <c r="T312" i="70" s="1"/>
  <c r="K313" i="70"/>
  <c r="L37" i="50"/>
  <c r="Q37" i="50"/>
  <c r="R313" i="70" s="1"/>
  <c r="R37" i="50"/>
  <c r="S313" i="70" s="1"/>
  <c r="S37" i="50"/>
  <c r="T313" i="70" s="1"/>
  <c r="F1" i="49"/>
  <c r="N7" i="49" s="1"/>
  <c r="O258" i="70" s="1"/>
  <c r="G1" i="49"/>
  <c r="H1" i="49"/>
  <c r="I1" i="49"/>
  <c r="U1" i="49"/>
  <c r="K256" i="70"/>
  <c r="L5" i="49"/>
  <c r="Q5" i="49"/>
  <c r="R256" i="70" s="1"/>
  <c r="R5" i="49"/>
  <c r="S256" i="70" s="1"/>
  <c r="S5" i="49"/>
  <c r="T256" i="70" s="1"/>
  <c r="AK5" i="49"/>
  <c r="K257" i="70"/>
  <c r="L6" i="49"/>
  <c r="M257" i="70" s="1"/>
  <c r="Q6" i="49"/>
  <c r="R257" i="70" s="1"/>
  <c r="R6" i="49"/>
  <c r="S257" i="70" s="1"/>
  <c r="S6" i="49"/>
  <c r="T257" i="70" s="1"/>
  <c r="K258" i="70"/>
  <c r="L7" i="49"/>
  <c r="Q7" i="49"/>
  <c r="R258" i="70" s="1"/>
  <c r="R7" i="49"/>
  <c r="S258" i="70" s="1"/>
  <c r="S7" i="49"/>
  <c r="T258" i="70" s="1"/>
  <c r="AK7" i="49"/>
  <c r="K259" i="70"/>
  <c r="L8" i="49"/>
  <c r="N8" i="49"/>
  <c r="O259" i="70" s="1"/>
  <c r="Q8" i="49"/>
  <c r="R259" i="70" s="1"/>
  <c r="R8" i="49"/>
  <c r="S259" i="70" s="1"/>
  <c r="S8" i="49"/>
  <c r="T259" i="70" s="1"/>
  <c r="K260" i="70"/>
  <c r="L9" i="49"/>
  <c r="Q9" i="49"/>
  <c r="R260" i="70" s="1"/>
  <c r="R9" i="49"/>
  <c r="S260" i="70" s="1"/>
  <c r="S9" i="49"/>
  <c r="T260" i="70" s="1"/>
  <c r="K261" i="70"/>
  <c r="L10" i="49"/>
  <c r="Q10" i="49"/>
  <c r="R261" i="70" s="1"/>
  <c r="R10" i="49"/>
  <c r="S261" i="70" s="1"/>
  <c r="S10" i="49"/>
  <c r="T261" i="70" s="1"/>
  <c r="K262" i="70"/>
  <c r="L11" i="49"/>
  <c r="M262" i="70" s="1"/>
  <c r="N11" i="49"/>
  <c r="O262" i="70" s="1"/>
  <c r="Q11" i="49"/>
  <c r="R262" i="70" s="1"/>
  <c r="R11" i="49"/>
  <c r="S262" i="70" s="1"/>
  <c r="S11" i="49"/>
  <c r="T262" i="70" s="1"/>
  <c r="AG11" i="49"/>
  <c r="K263" i="70"/>
  <c r="K12" i="49"/>
  <c r="L263" i="70" s="1"/>
  <c r="L12" i="49"/>
  <c r="M263" i="70" s="1"/>
  <c r="N12" i="49"/>
  <c r="O263" i="70" s="1"/>
  <c r="Q12" i="49"/>
  <c r="R263" i="70" s="1"/>
  <c r="R12" i="49"/>
  <c r="S263" i="70" s="1"/>
  <c r="S12" i="49"/>
  <c r="T263" i="70" s="1"/>
  <c r="K264" i="70"/>
  <c r="L13" i="49"/>
  <c r="Q13" i="49"/>
  <c r="R264" i="70" s="1"/>
  <c r="R13" i="49"/>
  <c r="S264" i="70" s="1"/>
  <c r="S13" i="49"/>
  <c r="T264" i="70" s="1"/>
  <c r="K265" i="70"/>
  <c r="L14" i="49"/>
  <c r="Q14" i="49"/>
  <c r="R265" i="70" s="1"/>
  <c r="R14" i="49"/>
  <c r="S265" i="70" s="1"/>
  <c r="S14" i="49"/>
  <c r="T265" i="70" s="1"/>
  <c r="K266" i="70"/>
  <c r="L15" i="49"/>
  <c r="M266" i="70" s="1"/>
  <c r="Q15" i="49"/>
  <c r="R266" i="70" s="1"/>
  <c r="R15" i="49"/>
  <c r="S266" i="70" s="1"/>
  <c r="S15" i="49"/>
  <c r="T266" i="70" s="1"/>
  <c r="K267" i="70"/>
  <c r="L16" i="49"/>
  <c r="N16" i="49"/>
  <c r="O267" i="70" s="1"/>
  <c r="Q16" i="49"/>
  <c r="R267" i="70" s="1"/>
  <c r="R16" i="49"/>
  <c r="S267" i="70" s="1"/>
  <c r="S16" i="49"/>
  <c r="T267" i="70" s="1"/>
  <c r="K268" i="70"/>
  <c r="L17" i="49"/>
  <c r="N17" i="49"/>
  <c r="O268" i="70" s="1"/>
  <c r="Q17" i="49"/>
  <c r="R268" i="70" s="1"/>
  <c r="R17" i="49"/>
  <c r="S268" i="70" s="1"/>
  <c r="S17" i="49"/>
  <c r="T268" i="70" s="1"/>
  <c r="K269" i="70"/>
  <c r="L18" i="49"/>
  <c r="Q18" i="49"/>
  <c r="R269" i="70" s="1"/>
  <c r="R18" i="49"/>
  <c r="S269" i="70" s="1"/>
  <c r="S18" i="49"/>
  <c r="T269" i="70" s="1"/>
  <c r="K270" i="70"/>
  <c r="L19" i="49"/>
  <c r="Q19" i="49"/>
  <c r="R270" i="70" s="1"/>
  <c r="R19" i="49"/>
  <c r="S270" i="70" s="1"/>
  <c r="S19" i="49"/>
  <c r="T270" i="70" s="1"/>
  <c r="K271" i="70"/>
  <c r="L20" i="49"/>
  <c r="M271" i="70" s="1"/>
  <c r="N20" i="49"/>
  <c r="O271" i="70" s="1"/>
  <c r="Q20" i="49"/>
  <c r="R271" i="70" s="1"/>
  <c r="R20" i="49"/>
  <c r="S271" i="70" s="1"/>
  <c r="S20" i="49"/>
  <c r="T271" i="70" s="1"/>
  <c r="K272" i="70"/>
  <c r="L21" i="49"/>
  <c r="N21" i="49"/>
  <c r="O272" i="70" s="1"/>
  <c r="Q21" i="49"/>
  <c r="R272" i="70" s="1"/>
  <c r="R21" i="49"/>
  <c r="S272" i="70" s="1"/>
  <c r="S21" i="49"/>
  <c r="T272" i="70" s="1"/>
  <c r="K273" i="70"/>
  <c r="L22" i="49"/>
  <c r="Q22" i="49"/>
  <c r="R273" i="70" s="1"/>
  <c r="R22" i="49"/>
  <c r="S273" i="70" s="1"/>
  <c r="S22" i="49"/>
  <c r="T273" i="70" s="1"/>
  <c r="K274" i="70"/>
  <c r="L23" i="49"/>
  <c r="Q23" i="49"/>
  <c r="R274" i="70" s="1"/>
  <c r="R23" i="49"/>
  <c r="S274" i="70" s="1"/>
  <c r="S23" i="49"/>
  <c r="T274" i="70" s="1"/>
  <c r="K275" i="70"/>
  <c r="L24" i="49"/>
  <c r="M275" i="70" s="1"/>
  <c r="N24" i="49"/>
  <c r="O275" i="70" s="1"/>
  <c r="Q24" i="49"/>
  <c r="R275" i="70" s="1"/>
  <c r="R24" i="49"/>
  <c r="S275" i="70" s="1"/>
  <c r="S24" i="49"/>
  <c r="T275" i="70" s="1"/>
  <c r="K276" i="70"/>
  <c r="K25" i="49"/>
  <c r="L276" i="70" s="1"/>
  <c r="L25" i="49"/>
  <c r="M276" i="70" s="1"/>
  <c r="N25" i="49"/>
  <c r="O276" i="70" s="1"/>
  <c r="Q25" i="49"/>
  <c r="R276" i="70" s="1"/>
  <c r="R25" i="49"/>
  <c r="S276" i="70" s="1"/>
  <c r="S25" i="49"/>
  <c r="T276" i="70" s="1"/>
  <c r="K277" i="70"/>
  <c r="L26" i="49"/>
  <c r="N26" i="49"/>
  <c r="O277" i="70" s="1"/>
  <c r="Q26" i="49"/>
  <c r="R277" i="70" s="1"/>
  <c r="R26" i="49"/>
  <c r="S277" i="70" s="1"/>
  <c r="S26" i="49"/>
  <c r="T277" i="70" s="1"/>
  <c r="K278" i="70"/>
  <c r="L27" i="49"/>
  <c r="Q27" i="49"/>
  <c r="R278" i="70" s="1"/>
  <c r="R27" i="49"/>
  <c r="S278" i="70" s="1"/>
  <c r="S27" i="49"/>
  <c r="T278" i="70" s="1"/>
  <c r="K279" i="70"/>
  <c r="L28" i="49"/>
  <c r="M279" i="70" s="1"/>
  <c r="Q28" i="49"/>
  <c r="R279" i="70" s="1"/>
  <c r="R28" i="49"/>
  <c r="S279" i="70" s="1"/>
  <c r="S28" i="49"/>
  <c r="T279" i="70" s="1"/>
  <c r="K280" i="70"/>
  <c r="L29" i="49"/>
  <c r="N29" i="49"/>
  <c r="O280" i="70" s="1"/>
  <c r="Q29" i="49"/>
  <c r="R280" i="70" s="1"/>
  <c r="R29" i="49"/>
  <c r="S280" i="70" s="1"/>
  <c r="S29" i="49"/>
  <c r="T280" i="70" s="1"/>
  <c r="L5" i="47"/>
  <c r="K29" i="50" l="1"/>
  <c r="L305" i="70" s="1"/>
  <c r="N27" i="50"/>
  <c r="O303" i="70" s="1"/>
  <c r="N9" i="50"/>
  <c r="O285" i="70" s="1"/>
  <c r="N35" i="50"/>
  <c r="O311" i="70" s="1"/>
  <c r="N31" i="50"/>
  <c r="O307" i="70" s="1"/>
  <c r="N22" i="50"/>
  <c r="O298" i="70" s="1"/>
  <c r="N18" i="50"/>
  <c r="O294" i="70" s="1"/>
  <c r="N14" i="50"/>
  <c r="O290" i="70" s="1"/>
  <c r="N36" i="50"/>
  <c r="O312" i="70" s="1"/>
  <c r="N32" i="50"/>
  <c r="O308" i="70" s="1"/>
  <c r="N23" i="50"/>
  <c r="O299" i="70" s="1"/>
  <c r="N19" i="50"/>
  <c r="O295" i="70" s="1"/>
  <c r="N15" i="50"/>
  <c r="O291" i="70" s="1"/>
  <c r="N28" i="50"/>
  <c r="O304" i="70" s="1"/>
  <c r="N24" i="50"/>
  <c r="O300" i="70" s="1"/>
  <c r="N11" i="50"/>
  <c r="O287" i="70" s="1"/>
  <c r="N10" i="50"/>
  <c r="O286" i="70" s="1"/>
  <c r="N37" i="50"/>
  <c r="O313" i="70" s="1"/>
  <c r="N33" i="50"/>
  <c r="O309" i="70" s="1"/>
  <c r="N29" i="50"/>
  <c r="O305" i="70" s="1"/>
  <c r="N20" i="50"/>
  <c r="O296" i="70" s="1"/>
  <c r="N16" i="50"/>
  <c r="O292" i="70" s="1"/>
  <c r="N12" i="50"/>
  <c r="O288" i="70" s="1"/>
  <c r="N25" i="50"/>
  <c r="O301" i="70" s="1"/>
  <c r="N8" i="50"/>
  <c r="O284" i="70" s="1"/>
  <c r="N34" i="50"/>
  <c r="O310" i="70" s="1"/>
  <c r="N30" i="50"/>
  <c r="O306" i="70" s="1"/>
  <c r="N21" i="50"/>
  <c r="O297" i="70" s="1"/>
  <c r="N17" i="50"/>
  <c r="O293" i="70" s="1"/>
  <c r="N13" i="50"/>
  <c r="O289" i="70" s="1"/>
  <c r="N13" i="49"/>
  <c r="O264" i="70" s="1"/>
  <c r="K11" i="49"/>
  <c r="L262" i="70" s="1"/>
  <c r="K20" i="49"/>
  <c r="L271" i="70" s="1"/>
  <c r="W34" i="52"/>
  <c r="W343" i="70"/>
  <c r="AE343" i="70" s="1"/>
  <c r="W33" i="52"/>
  <c r="W342" i="70"/>
  <c r="AE342" i="70" s="1"/>
  <c r="W20" i="52"/>
  <c r="W329" i="70"/>
  <c r="AE329" i="70" s="1"/>
  <c r="W39" i="52"/>
  <c r="W348" i="70"/>
  <c r="AE348" i="70" s="1"/>
  <c r="W43" i="52"/>
  <c r="W352" i="70"/>
  <c r="AE352" i="70" s="1"/>
  <c r="W9" i="52"/>
  <c r="W318" i="70"/>
  <c r="AE318" i="70" s="1"/>
  <c r="W26" i="52"/>
  <c r="W335" i="70"/>
  <c r="AE335" i="70" s="1"/>
  <c r="W27" i="52"/>
  <c r="W336" i="70"/>
  <c r="AE336" i="70" s="1"/>
  <c r="W44" i="52"/>
  <c r="W353" i="70"/>
  <c r="AE353" i="70" s="1"/>
  <c r="W13" i="52"/>
  <c r="W322" i="70"/>
  <c r="AE322" i="70" s="1"/>
  <c r="W40" i="52"/>
  <c r="W349" i="70"/>
  <c r="AE349" i="70" s="1"/>
  <c r="W17" i="52"/>
  <c r="W326" i="70"/>
  <c r="AE326" i="70" s="1"/>
  <c r="W30" i="52"/>
  <c r="W339" i="70"/>
  <c r="AE339" i="70" s="1"/>
  <c r="W37" i="52"/>
  <c r="W346" i="70"/>
  <c r="AE346" i="70" s="1"/>
  <c r="W31" i="52"/>
  <c r="W340" i="70"/>
  <c r="AE340" i="70" s="1"/>
  <c r="W45" i="52"/>
  <c r="W354" i="70"/>
  <c r="AE354" i="70" s="1"/>
  <c r="W15" i="52"/>
  <c r="W324" i="70"/>
  <c r="AE324" i="70" s="1"/>
  <c r="W10" i="52"/>
  <c r="W319" i="70"/>
  <c r="AE319" i="70" s="1"/>
  <c r="W25" i="52"/>
  <c r="W334" i="70"/>
  <c r="AE334" i="70" s="1"/>
  <c r="W23" i="52"/>
  <c r="W332" i="70"/>
  <c r="AE332" i="70" s="1"/>
  <c r="W32" i="52"/>
  <c r="W341" i="70"/>
  <c r="AE341" i="70" s="1"/>
  <c r="W38" i="52"/>
  <c r="W347" i="70"/>
  <c r="AE347" i="70" s="1"/>
  <c r="W24" i="52"/>
  <c r="W333" i="70"/>
  <c r="AE333" i="70" s="1"/>
  <c r="W7" i="52"/>
  <c r="W316" i="70"/>
  <c r="AE316" i="70" s="1"/>
  <c r="W18" i="52"/>
  <c r="W327" i="70"/>
  <c r="AE327" i="70" s="1"/>
  <c r="W42" i="52"/>
  <c r="W351" i="70"/>
  <c r="AE351" i="70" s="1"/>
  <c r="W21" i="52"/>
  <c r="W330" i="70"/>
  <c r="AE330" i="70" s="1"/>
  <c r="W8" i="52"/>
  <c r="W317" i="70"/>
  <c r="AE317" i="70" s="1"/>
  <c r="W49" i="52"/>
  <c r="W358" i="70"/>
  <c r="AE358" i="70" s="1"/>
  <c r="W29" i="52"/>
  <c r="W338" i="70"/>
  <c r="AE338" i="70" s="1"/>
  <c r="W11" i="52"/>
  <c r="W320" i="70"/>
  <c r="AE320" i="70" s="1"/>
  <c r="W28" i="52"/>
  <c r="W337" i="70"/>
  <c r="AE337" i="70" s="1"/>
  <c r="W19" i="52"/>
  <c r="W328" i="70"/>
  <c r="AE328" i="70" s="1"/>
  <c r="W36" i="52"/>
  <c r="W345" i="70"/>
  <c r="AE345" i="70" s="1"/>
  <c r="W46" i="52"/>
  <c r="W355" i="70"/>
  <c r="AE355" i="70" s="1"/>
  <c r="W22" i="52"/>
  <c r="W331" i="70"/>
  <c r="AE331" i="70" s="1"/>
  <c r="W14" i="52"/>
  <c r="W323" i="70"/>
  <c r="AE323" i="70" s="1"/>
  <c r="W41" i="52"/>
  <c r="W350" i="70"/>
  <c r="AE350" i="70" s="1"/>
  <c r="W48" i="52"/>
  <c r="W357" i="70"/>
  <c r="AE357" i="70" s="1"/>
  <c r="W16" i="52"/>
  <c r="W325" i="70"/>
  <c r="AE325" i="70" s="1"/>
  <c r="W6" i="52"/>
  <c r="W315" i="70"/>
  <c r="AE315" i="70" s="1"/>
  <c r="W50" i="52"/>
  <c r="W359" i="70"/>
  <c r="AE359" i="70" s="1"/>
  <c r="W5" i="52"/>
  <c r="W314" i="70"/>
  <c r="AE314" i="70" s="1"/>
  <c r="V1" i="52"/>
  <c r="W12" i="52"/>
  <c r="W321" i="70"/>
  <c r="AE321" i="70" s="1"/>
  <c r="W35" i="52"/>
  <c r="W344" i="70"/>
  <c r="AE344" i="70" s="1"/>
  <c r="W47" i="52"/>
  <c r="W356" i="70"/>
  <c r="AE356" i="70" s="1"/>
  <c r="N6" i="50"/>
  <c r="O282" i="70" s="1"/>
  <c r="N7" i="50"/>
  <c r="O283" i="70" s="1"/>
  <c r="K16" i="50"/>
  <c r="L292" i="70" s="1"/>
  <c r="M292" i="70"/>
  <c r="K34" i="50"/>
  <c r="L310" i="70" s="1"/>
  <c r="M310" i="70"/>
  <c r="K30" i="50"/>
  <c r="L306" i="70" s="1"/>
  <c r="M306" i="70"/>
  <c r="K25" i="50"/>
  <c r="L301" i="70" s="1"/>
  <c r="K8" i="50"/>
  <c r="L284" i="70" s="1"/>
  <c r="M284" i="70"/>
  <c r="K26" i="50"/>
  <c r="L302" i="70" s="1"/>
  <c r="M302" i="70"/>
  <c r="K21" i="50"/>
  <c r="L297" i="70" s="1"/>
  <c r="M297" i="70"/>
  <c r="K17" i="50"/>
  <c r="L293" i="70" s="1"/>
  <c r="M293" i="70"/>
  <c r="K13" i="50"/>
  <c r="L289" i="70" s="1"/>
  <c r="M289" i="70"/>
  <c r="K7" i="50"/>
  <c r="L283" i="70" s="1"/>
  <c r="M283" i="70"/>
  <c r="K35" i="50"/>
  <c r="L311" i="70" s="1"/>
  <c r="M311" i="70"/>
  <c r="K31" i="50"/>
  <c r="L307" i="70" s="1"/>
  <c r="M307" i="70"/>
  <c r="K9" i="50"/>
  <c r="L285" i="70" s="1"/>
  <c r="M285" i="70"/>
  <c r="K27" i="50"/>
  <c r="L303" i="70" s="1"/>
  <c r="M303" i="70"/>
  <c r="K22" i="50"/>
  <c r="L298" i="70" s="1"/>
  <c r="M298" i="70"/>
  <c r="K18" i="50"/>
  <c r="L294" i="70" s="1"/>
  <c r="M294" i="70"/>
  <c r="K14" i="50"/>
  <c r="L290" i="70" s="1"/>
  <c r="M290" i="70"/>
  <c r="K5" i="50"/>
  <c r="L281" i="70" s="1"/>
  <c r="M281" i="70"/>
  <c r="K12" i="50"/>
  <c r="L288" i="70" s="1"/>
  <c r="M288" i="70"/>
  <c r="K36" i="50"/>
  <c r="L312" i="70" s="1"/>
  <c r="M312" i="70"/>
  <c r="K32" i="50"/>
  <c r="L308" i="70" s="1"/>
  <c r="M308" i="70"/>
  <c r="K10" i="50"/>
  <c r="L286" i="70" s="1"/>
  <c r="M286" i="70"/>
  <c r="K20" i="50"/>
  <c r="L296" i="70" s="1"/>
  <c r="M296" i="70"/>
  <c r="K28" i="50"/>
  <c r="L304" i="70" s="1"/>
  <c r="M304" i="70"/>
  <c r="K23" i="50"/>
  <c r="L299" i="70" s="1"/>
  <c r="M299" i="70"/>
  <c r="K19" i="50"/>
  <c r="L295" i="70" s="1"/>
  <c r="M295" i="70"/>
  <c r="K15" i="50"/>
  <c r="L291" i="70" s="1"/>
  <c r="M291" i="70"/>
  <c r="K6" i="50"/>
  <c r="L282" i="70" s="1"/>
  <c r="M282" i="70"/>
  <c r="K37" i="50"/>
  <c r="L313" i="70" s="1"/>
  <c r="M313" i="70"/>
  <c r="K33" i="50"/>
  <c r="L309" i="70" s="1"/>
  <c r="M309" i="70"/>
  <c r="K11" i="50"/>
  <c r="L287" i="70" s="1"/>
  <c r="M287" i="70"/>
  <c r="N22" i="49"/>
  <c r="O273" i="70" s="1"/>
  <c r="N27" i="49"/>
  <c r="O278" i="70" s="1"/>
  <c r="N18" i="49"/>
  <c r="O269" i="70" s="1"/>
  <c r="N14" i="49"/>
  <c r="O265" i="70" s="1"/>
  <c r="N9" i="49"/>
  <c r="O260" i="70" s="1"/>
  <c r="N23" i="49"/>
  <c r="O274" i="70" s="1"/>
  <c r="N28" i="49"/>
  <c r="O279" i="70" s="1"/>
  <c r="N19" i="49"/>
  <c r="O270" i="70" s="1"/>
  <c r="N15" i="49"/>
  <c r="O266" i="70" s="1"/>
  <c r="K17" i="49"/>
  <c r="L268" i="70" s="1"/>
  <c r="M268" i="70"/>
  <c r="K7" i="49"/>
  <c r="L258" i="70" s="1"/>
  <c r="M258" i="70"/>
  <c r="K27" i="49"/>
  <c r="L278" i="70" s="1"/>
  <c r="M278" i="70"/>
  <c r="K22" i="49"/>
  <c r="L273" i="70" s="1"/>
  <c r="M273" i="70"/>
  <c r="K13" i="49"/>
  <c r="L264" i="70" s="1"/>
  <c r="M264" i="70"/>
  <c r="K18" i="49"/>
  <c r="L269" i="70" s="1"/>
  <c r="M269" i="70"/>
  <c r="K8" i="49"/>
  <c r="L259" i="70" s="1"/>
  <c r="M259" i="70"/>
  <c r="K28" i="49"/>
  <c r="L279" i="70" s="1"/>
  <c r="K23" i="49"/>
  <c r="L274" i="70" s="1"/>
  <c r="M274" i="70"/>
  <c r="K14" i="49"/>
  <c r="L265" i="70" s="1"/>
  <c r="M265" i="70"/>
  <c r="K29" i="49"/>
  <c r="L280" i="70" s="1"/>
  <c r="M280" i="70"/>
  <c r="K19" i="49"/>
  <c r="L270" i="70" s="1"/>
  <c r="M270" i="70"/>
  <c r="K9" i="49"/>
  <c r="L260" i="70" s="1"/>
  <c r="M260" i="70"/>
  <c r="K24" i="49"/>
  <c r="L275" i="70" s="1"/>
  <c r="K15" i="49"/>
  <c r="L266" i="70" s="1"/>
  <c r="N10" i="49"/>
  <c r="O261" i="70" s="1"/>
  <c r="N6" i="49"/>
  <c r="O257" i="70" s="1"/>
  <c r="M256" i="70"/>
  <c r="K5" i="49"/>
  <c r="L256" i="70" s="1"/>
  <c r="K16" i="49"/>
  <c r="L267" i="70" s="1"/>
  <c r="M267" i="70"/>
  <c r="K10" i="49"/>
  <c r="L261" i="70" s="1"/>
  <c r="M261" i="70"/>
  <c r="K26" i="49"/>
  <c r="L277" i="70" s="1"/>
  <c r="M277" i="70"/>
  <c r="K21" i="49"/>
  <c r="L272" i="70" s="1"/>
  <c r="M272" i="70"/>
  <c r="K6" i="49"/>
  <c r="L257" i="70" s="1"/>
  <c r="M215" i="70"/>
  <c r="K5" i="47"/>
  <c r="L215" i="70" s="1"/>
  <c r="S1" i="49"/>
  <c r="Q1" i="49"/>
  <c r="R1" i="49"/>
  <c r="N5" i="49"/>
  <c r="O256" i="70" s="1"/>
  <c r="J1" i="49"/>
  <c r="O6" i="50"/>
  <c r="O7" i="50"/>
  <c r="O5" i="50"/>
  <c r="L1" i="49"/>
  <c r="S27" i="48"/>
  <c r="T255" i="70" s="1"/>
  <c r="R27" i="48"/>
  <c r="S255" i="70" s="1"/>
  <c r="Q27" i="48"/>
  <c r="R255" i="70" s="1"/>
  <c r="L27" i="48"/>
  <c r="K255" i="70"/>
  <c r="S26" i="48"/>
  <c r="T254" i="70" s="1"/>
  <c r="R26" i="48"/>
  <c r="S254" i="70" s="1"/>
  <c r="Q26" i="48"/>
  <c r="R254" i="70" s="1"/>
  <c r="L26" i="48"/>
  <c r="M254" i="70" s="1"/>
  <c r="K254" i="70"/>
  <c r="S25" i="48"/>
  <c r="T253" i="70" s="1"/>
  <c r="R25" i="48"/>
  <c r="S253" i="70" s="1"/>
  <c r="Q25" i="48"/>
  <c r="R253" i="70" s="1"/>
  <c r="L25" i="48"/>
  <c r="M253" i="70" s="1"/>
  <c r="K253" i="70"/>
  <c r="S24" i="48"/>
  <c r="T252" i="70" s="1"/>
  <c r="R24" i="48"/>
  <c r="S252" i="70" s="1"/>
  <c r="Q24" i="48"/>
  <c r="R252" i="70" s="1"/>
  <c r="L24" i="48"/>
  <c r="K252" i="70"/>
  <c r="S23" i="48"/>
  <c r="T251" i="70" s="1"/>
  <c r="R23" i="48"/>
  <c r="S251" i="70" s="1"/>
  <c r="Q23" i="48"/>
  <c r="R251" i="70" s="1"/>
  <c r="L23" i="48"/>
  <c r="K251" i="70"/>
  <c r="S22" i="48"/>
  <c r="T250" i="70" s="1"/>
  <c r="R22" i="48"/>
  <c r="S250" i="70" s="1"/>
  <c r="Q22" i="48"/>
  <c r="R250" i="70" s="1"/>
  <c r="L22" i="48"/>
  <c r="K250" i="70"/>
  <c r="S21" i="48"/>
  <c r="T249" i="70" s="1"/>
  <c r="R21" i="48"/>
  <c r="S249" i="70" s="1"/>
  <c r="Q21" i="48"/>
  <c r="R249" i="70" s="1"/>
  <c r="L21" i="48"/>
  <c r="M249" i="70" s="1"/>
  <c r="K249" i="70"/>
  <c r="S20" i="48"/>
  <c r="T248" i="70" s="1"/>
  <c r="R20" i="48"/>
  <c r="S248" i="70" s="1"/>
  <c r="Q20" i="48"/>
  <c r="R248" i="70" s="1"/>
  <c r="L20" i="48"/>
  <c r="K248" i="70"/>
  <c r="S19" i="48"/>
  <c r="T247" i="70" s="1"/>
  <c r="R19" i="48"/>
  <c r="S247" i="70" s="1"/>
  <c r="Q19" i="48"/>
  <c r="R247" i="70" s="1"/>
  <c r="L19" i="48"/>
  <c r="K247" i="70"/>
  <c r="S18" i="48"/>
  <c r="T246" i="70" s="1"/>
  <c r="R18" i="48"/>
  <c r="S246" i="70" s="1"/>
  <c r="Q18" i="48"/>
  <c r="R246" i="70" s="1"/>
  <c r="L18" i="48"/>
  <c r="M246" i="70" s="1"/>
  <c r="K246" i="70"/>
  <c r="S17" i="48"/>
  <c r="T245" i="70" s="1"/>
  <c r="R17" i="48"/>
  <c r="S245" i="70" s="1"/>
  <c r="Q17" i="48"/>
  <c r="R245" i="70" s="1"/>
  <c r="L17" i="48"/>
  <c r="K245" i="70"/>
  <c r="S16" i="48"/>
  <c r="T244" i="70" s="1"/>
  <c r="R16" i="48"/>
  <c r="S244" i="70" s="1"/>
  <c r="Q16" i="48"/>
  <c r="R244" i="70" s="1"/>
  <c r="L16" i="48"/>
  <c r="K244" i="70"/>
  <c r="S15" i="48"/>
  <c r="T243" i="70" s="1"/>
  <c r="R15" i="48"/>
  <c r="S243" i="70" s="1"/>
  <c r="Q15" i="48"/>
  <c r="R243" i="70" s="1"/>
  <c r="L15" i="48"/>
  <c r="K243" i="70"/>
  <c r="S14" i="48"/>
  <c r="T242" i="70" s="1"/>
  <c r="R14" i="48"/>
  <c r="S242" i="70" s="1"/>
  <c r="Q14" i="48"/>
  <c r="R242" i="70" s="1"/>
  <c r="L14" i="48"/>
  <c r="K242" i="70"/>
  <c r="S13" i="48"/>
  <c r="T241" i="70" s="1"/>
  <c r="R13" i="48"/>
  <c r="S241" i="70" s="1"/>
  <c r="Q13" i="48"/>
  <c r="R241" i="70" s="1"/>
  <c r="L13" i="48"/>
  <c r="M241" i="70" s="1"/>
  <c r="K13" i="48"/>
  <c r="L241" i="70" s="1"/>
  <c r="K241" i="70"/>
  <c r="S12" i="48"/>
  <c r="T240" i="70" s="1"/>
  <c r="R12" i="48"/>
  <c r="S240" i="70" s="1"/>
  <c r="Q12" i="48"/>
  <c r="R240" i="70" s="1"/>
  <c r="L12" i="48"/>
  <c r="K240" i="70"/>
  <c r="S11" i="48"/>
  <c r="T239" i="70" s="1"/>
  <c r="R11" i="48"/>
  <c r="S239" i="70" s="1"/>
  <c r="Q11" i="48"/>
  <c r="R239" i="70" s="1"/>
  <c r="L11" i="48"/>
  <c r="K239" i="70"/>
  <c r="S10" i="48"/>
  <c r="T238" i="70" s="1"/>
  <c r="R10" i="48"/>
  <c r="S238" i="70" s="1"/>
  <c r="Q10" i="48"/>
  <c r="R238" i="70" s="1"/>
  <c r="L10" i="48"/>
  <c r="K238" i="70"/>
  <c r="AG9" i="48"/>
  <c r="S9" i="48"/>
  <c r="T237" i="70" s="1"/>
  <c r="R9" i="48"/>
  <c r="S237" i="70" s="1"/>
  <c r="Q9" i="48"/>
  <c r="R237" i="70" s="1"/>
  <c r="L9" i="48"/>
  <c r="K237" i="70"/>
  <c r="S8" i="48"/>
  <c r="T236" i="70" s="1"/>
  <c r="R8" i="48"/>
  <c r="S236" i="70" s="1"/>
  <c r="Q8" i="48"/>
  <c r="R236" i="70" s="1"/>
  <c r="L8" i="48"/>
  <c r="K236" i="70"/>
  <c r="S7" i="48"/>
  <c r="T235" i="70" s="1"/>
  <c r="R7" i="48"/>
  <c r="S235" i="70" s="1"/>
  <c r="Q7" i="48"/>
  <c r="R235" i="70" s="1"/>
  <c r="L7" i="48"/>
  <c r="K235" i="70"/>
  <c r="S6" i="48"/>
  <c r="T234" i="70" s="1"/>
  <c r="R6" i="48"/>
  <c r="S234" i="70" s="1"/>
  <c r="Q6" i="48"/>
  <c r="R234" i="70" s="1"/>
  <c r="L6" i="48"/>
  <c r="K234" i="70"/>
  <c r="AK5" i="48"/>
  <c r="S5" i="48"/>
  <c r="T233" i="70" s="1"/>
  <c r="R5" i="48"/>
  <c r="S233" i="70" s="1"/>
  <c r="Q5" i="48"/>
  <c r="R233" i="70" s="1"/>
  <c r="L5" i="48"/>
  <c r="K233" i="70"/>
  <c r="AK3" i="48"/>
  <c r="U1" i="48"/>
  <c r="M1" i="48"/>
  <c r="I1" i="48"/>
  <c r="H1" i="48"/>
  <c r="G1" i="48"/>
  <c r="F1" i="48"/>
  <c r="N7" i="48" s="1"/>
  <c r="O235" i="70" s="1"/>
  <c r="K26" i="48" l="1"/>
  <c r="L254" i="70" s="1"/>
  <c r="O17" i="50"/>
  <c r="O13" i="50"/>
  <c r="O20" i="50"/>
  <c r="O16" i="50"/>
  <c r="O23" i="50"/>
  <c r="O19" i="50"/>
  <c r="O14" i="50"/>
  <c r="O12" i="50"/>
  <c r="O15" i="50"/>
  <c r="O10" i="50"/>
  <c r="P10" i="50" s="1"/>
  <c r="O11" i="50"/>
  <c r="P11" i="50" s="1"/>
  <c r="O37" i="50"/>
  <c r="O30" i="50"/>
  <c r="P30" i="50" s="1"/>
  <c r="O36" i="50"/>
  <c r="O8" i="50"/>
  <c r="P8" i="50" s="1"/>
  <c r="O34" i="50"/>
  <c r="O33" i="50"/>
  <c r="O9" i="50"/>
  <c r="O32" i="50"/>
  <c r="O35" i="50"/>
  <c r="O26" i="50"/>
  <c r="P26" i="50" s="1"/>
  <c r="O29" i="50"/>
  <c r="O28" i="50"/>
  <c r="P28" i="50" s="1"/>
  <c r="O31" i="50"/>
  <c r="O22" i="50"/>
  <c r="O25" i="50"/>
  <c r="O24" i="50"/>
  <c r="O27" i="50"/>
  <c r="O18" i="50"/>
  <c r="P18" i="50" s="1"/>
  <c r="O21" i="50"/>
  <c r="K21" i="48"/>
  <c r="L249" i="70" s="1"/>
  <c r="K1" i="49"/>
  <c r="X359" i="70"/>
  <c r="AD359" i="70" s="1"/>
  <c r="X50" i="52"/>
  <c r="Z50" i="52"/>
  <c r="X350" i="70"/>
  <c r="AD350" i="70" s="1"/>
  <c r="Z41" i="52"/>
  <c r="X41" i="52"/>
  <c r="X46" i="52"/>
  <c r="X355" i="70"/>
  <c r="AD355" i="70" s="1"/>
  <c r="Z46" i="52"/>
  <c r="X337" i="70"/>
  <c r="Z28" i="52"/>
  <c r="X28" i="52"/>
  <c r="X317" i="70"/>
  <c r="AD317" i="70" s="1"/>
  <c r="Z8" i="52"/>
  <c r="X8" i="52"/>
  <c r="X327" i="70"/>
  <c r="AD327" i="70" s="1"/>
  <c r="Z18" i="52"/>
  <c r="X18" i="52"/>
  <c r="X341" i="70"/>
  <c r="AD341" i="70" s="1"/>
  <c r="X32" i="52"/>
  <c r="Z32" i="52"/>
  <c r="X324" i="70"/>
  <c r="AD324" i="70" s="1"/>
  <c r="X15" i="52"/>
  <c r="Z15" i="52"/>
  <c r="X339" i="70"/>
  <c r="AD339" i="70" s="1"/>
  <c r="Z30" i="52"/>
  <c r="X30" i="52"/>
  <c r="X336" i="70"/>
  <c r="AD336" i="70" s="1"/>
  <c r="X27" i="52"/>
  <c r="Z27" i="52"/>
  <c r="X348" i="70"/>
  <c r="AD348" i="70" s="1"/>
  <c r="X39" i="52"/>
  <c r="Z39" i="52"/>
  <c r="X344" i="70"/>
  <c r="AD344" i="70" s="1"/>
  <c r="X35" i="52"/>
  <c r="Z35" i="52"/>
  <c r="X315" i="70"/>
  <c r="AD315" i="70" s="1"/>
  <c r="X6" i="52"/>
  <c r="Z6" i="52"/>
  <c r="X323" i="70"/>
  <c r="AD323" i="70" s="1"/>
  <c r="X14" i="52"/>
  <c r="Z14" i="52"/>
  <c r="X345" i="70"/>
  <c r="AD345" i="70" s="1"/>
  <c r="X36" i="52"/>
  <c r="Z36" i="52"/>
  <c r="X320" i="70"/>
  <c r="AD320" i="70" s="1"/>
  <c r="Z11" i="52"/>
  <c r="X11" i="52"/>
  <c r="X330" i="70"/>
  <c r="AD330" i="70" s="1"/>
  <c r="X21" i="52"/>
  <c r="Z21" i="52"/>
  <c r="X316" i="70"/>
  <c r="AD316" i="70" s="1"/>
  <c r="X7" i="52"/>
  <c r="Z7" i="52"/>
  <c r="X332" i="70"/>
  <c r="AD332" i="70" s="1"/>
  <c r="X23" i="52"/>
  <c r="Z23" i="52"/>
  <c r="X354" i="70"/>
  <c r="AD354" i="70" s="1"/>
  <c r="Z45" i="52"/>
  <c r="X45" i="52"/>
  <c r="X326" i="70"/>
  <c r="AD326" i="70" s="1"/>
  <c r="Z17" i="52"/>
  <c r="X17" i="52"/>
  <c r="X349" i="70"/>
  <c r="AD349" i="70" s="1"/>
  <c r="Z40" i="52"/>
  <c r="X40" i="52"/>
  <c r="X335" i="70"/>
  <c r="AD335" i="70" s="1"/>
  <c r="X26" i="52"/>
  <c r="Z26" i="52"/>
  <c r="X329" i="70"/>
  <c r="AD329" i="70" s="1"/>
  <c r="Z20" i="52"/>
  <c r="X20" i="52"/>
  <c r="AD337" i="70"/>
  <c r="X321" i="70"/>
  <c r="AD321" i="70" s="1"/>
  <c r="Z12" i="52"/>
  <c r="X12" i="52"/>
  <c r="X325" i="70"/>
  <c r="AD325" i="70" s="1"/>
  <c r="Z16" i="52"/>
  <c r="X16" i="52"/>
  <c r="X328" i="70"/>
  <c r="AD328" i="70" s="1"/>
  <c r="Z19" i="52"/>
  <c r="X19" i="52"/>
  <c r="X338" i="70"/>
  <c r="AD338" i="70" s="1"/>
  <c r="Z29" i="52"/>
  <c r="X29" i="52"/>
  <c r="X333" i="70"/>
  <c r="AD333" i="70" s="1"/>
  <c r="X24" i="52"/>
  <c r="Z24" i="52"/>
  <c r="X334" i="70"/>
  <c r="AD334" i="70" s="1"/>
  <c r="X25" i="52"/>
  <c r="Z25" i="52"/>
  <c r="X340" i="70"/>
  <c r="AD340" i="70" s="1"/>
  <c r="X31" i="52"/>
  <c r="Z31" i="52"/>
  <c r="X322" i="70"/>
  <c r="AD322" i="70" s="1"/>
  <c r="Z13" i="52"/>
  <c r="X13" i="52"/>
  <c r="X318" i="70"/>
  <c r="AD318" i="70" s="1"/>
  <c r="Z9" i="52"/>
  <c r="X9" i="52"/>
  <c r="X342" i="70"/>
  <c r="AD342" i="70" s="1"/>
  <c r="Z33" i="52"/>
  <c r="X33" i="52"/>
  <c r="Z47" i="52"/>
  <c r="X356" i="70"/>
  <c r="AD356" i="70" s="1"/>
  <c r="X47" i="52"/>
  <c r="X314" i="70"/>
  <c r="AD314" i="70" s="1"/>
  <c r="W1" i="52"/>
  <c r="Z5" i="52"/>
  <c r="X5" i="52"/>
  <c r="Z48" i="52"/>
  <c r="X357" i="70"/>
  <c r="AD357" i="70" s="1"/>
  <c r="X48" i="52"/>
  <c r="X331" i="70"/>
  <c r="AD331" i="70" s="1"/>
  <c r="X22" i="52"/>
  <c r="Z22" i="52"/>
  <c r="X358" i="70"/>
  <c r="AD358" i="70" s="1"/>
  <c r="Z49" i="52"/>
  <c r="X49" i="52"/>
  <c r="X351" i="70"/>
  <c r="AD351" i="70" s="1"/>
  <c r="Z42" i="52"/>
  <c r="X42" i="52"/>
  <c r="X347" i="70"/>
  <c r="AD347" i="70" s="1"/>
  <c r="X38" i="52"/>
  <c r="Z38" i="52"/>
  <c r="X319" i="70"/>
  <c r="AD319" i="70" s="1"/>
  <c r="X10" i="52"/>
  <c r="Z10" i="52"/>
  <c r="X346" i="70"/>
  <c r="AD346" i="70" s="1"/>
  <c r="Z37" i="52"/>
  <c r="X37" i="52"/>
  <c r="X353" i="70"/>
  <c r="AD353" i="70" s="1"/>
  <c r="X44" i="52"/>
  <c r="Z44" i="52"/>
  <c r="Z43" i="52"/>
  <c r="X352" i="70"/>
  <c r="AD352" i="70" s="1"/>
  <c r="X43" i="52"/>
  <c r="X343" i="70"/>
  <c r="AD343" i="70" s="1"/>
  <c r="Z34" i="52"/>
  <c r="X34" i="52"/>
  <c r="P7" i="50"/>
  <c r="P283" i="70"/>
  <c r="P36" i="50"/>
  <c r="P312" i="70"/>
  <c r="P286" i="70"/>
  <c r="P17" i="50"/>
  <c r="P293" i="70"/>
  <c r="P15" i="50"/>
  <c r="P291" i="70"/>
  <c r="P5" i="50"/>
  <c r="P281" i="70"/>
  <c r="P35" i="50"/>
  <c r="P311" i="70"/>
  <c r="P34" i="50"/>
  <c r="P310" i="70"/>
  <c r="P6" i="50"/>
  <c r="P282" i="70"/>
  <c r="P24" i="50"/>
  <c r="P300" i="70"/>
  <c r="P31" i="50"/>
  <c r="P307" i="70"/>
  <c r="P302" i="70"/>
  <c r="P37" i="50"/>
  <c r="P313" i="70"/>
  <c r="P32" i="50"/>
  <c r="P308" i="70"/>
  <c r="P13" i="50"/>
  <c r="P289" i="70"/>
  <c r="P20" i="50"/>
  <c r="P296" i="70"/>
  <c r="P27" i="50"/>
  <c r="P303" i="70"/>
  <c r="P22" i="50"/>
  <c r="P298" i="70"/>
  <c r="P33" i="50"/>
  <c r="P309" i="70"/>
  <c r="P9" i="50"/>
  <c r="P285" i="70"/>
  <c r="P16" i="50"/>
  <c r="P292" i="70"/>
  <c r="P23" i="50"/>
  <c r="P299" i="70"/>
  <c r="P294" i="70"/>
  <c r="P29" i="50"/>
  <c r="P305" i="70"/>
  <c r="P21" i="50"/>
  <c r="P297" i="70"/>
  <c r="P12" i="50"/>
  <c r="P288" i="70"/>
  <c r="P19" i="50"/>
  <c r="P295" i="70"/>
  <c r="P14" i="50"/>
  <c r="P290" i="70"/>
  <c r="P25" i="50"/>
  <c r="P301" i="70"/>
  <c r="O13" i="49"/>
  <c r="P13" i="49" s="1"/>
  <c r="O27" i="49"/>
  <c r="P27" i="49" s="1"/>
  <c r="O29" i="49"/>
  <c r="P280" i="70" s="1"/>
  <c r="O25" i="49"/>
  <c r="P276" i="70" s="1"/>
  <c r="P29" i="49"/>
  <c r="O26" i="49"/>
  <c r="O18" i="49"/>
  <c r="O20" i="49"/>
  <c r="O15" i="49"/>
  <c r="O22" i="49"/>
  <c r="O8" i="49"/>
  <c r="O11" i="49"/>
  <c r="O14" i="49"/>
  <c r="O16" i="49"/>
  <c r="O9" i="49"/>
  <c r="O12" i="49"/>
  <c r="K5" i="48"/>
  <c r="L233" i="70" s="1"/>
  <c r="M233" i="70"/>
  <c r="K17" i="48"/>
  <c r="L245" i="70" s="1"/>
  <c r="M245" i="70"/>
  <c r="K11" i="48"/>
  <c r="L239" i="70" s="1"/>
  <c r="M239" i="70"/>
  <c r="K25" i="48"/>
  <c r="L253" i="70" s="1"/>
  <c r="K23" i="48"/>
  <c r="L251" i="70" s="1"/>
  <c r="M251" i="70"/>
  <c r="K16" i="48"/>
  <c r="L244" i="70" s="1"/>
  <c r="M244" i="70"/>
  <c r="K19" i="48"/>
  <c r="L247" i="70" s="1"/>
  <c r="M247" i="70"/>
  <c r="K22" i="48"/>
  <c r="L250" i="70" s="1"/>
  <c r="M250" i="70"/>
  <c r="K14" i="48"/>
  <c r="L242" i="70" s="1"/>
  <c r="M242" i="70"/>
  <c r="K10" i="48"/>
  <c r="L238" i="70" s="1"/>
  <c r="M238" i="70"/>
  <c r="N10" i="48"/>
  <c r="O238" i="70" s="1"/>
  <c r="K8" i="48"/>
  <c r="L236" i="70" s="1"/>
  <c r="M236" i="70"/>
  <c r="K7" i="48"/>
  <c r="L235" i="70" s="1"/>
  <c r="M235" i="70"/>
  <c r="K9" i="48"/>
  <c r="L237" i="70" s="1"/>
  <c r="M237" i="70"/>
  <c r="K18" i="48"/>
  <c r="L246" i="70" s="1"/>
  <c r="K24" i="48"/>
  <c r="L252" i="70" s="1"/>
  <c r="M252" i="70"/>
  <c r="K20" i="48"/>
  <c r="L248" i="70" s="1"/>
  <c r="M248" i="70"/>
  <c r="K6" i="48"/>
  <c r="L234" i="70" s="1"/>
  <c r="M234" i="70"/>
  <c r="K12" i="48"/>
  <c r="L240" i="70" s="1"/>
  <c r="M240" i="70"/>
  <c r="K15" i="48"/>
  <c r="L243" i="70" s="1"/>
  <c r="M243" i="70"/>
  <c r="K27" i="48"/>
  <c r="L255" i="70" s="1"/>
  <c r="M255" i="70"/>
  <c r="N15" i="48"/>
  <c r="O243" i="70" s="1"/>
  <c r="N24" i="48"/>
  <c r="O252" i="70" s="1"/>
  <c r="N23" i="48"/>
  <c r="O251" i="70" s="1"/>
  <c r="N5" i="48"/>
  <c r="N22" i="48"/>
  <c r="O250" i="70" s="1"/>
  <c r="N27" i="48"/>
  <c r="O255" i="70" s="1"/>
  <c r="N14" i="48"/>
  <c r="O242" i="70" s="1"/>
  <c r="N13" i="48"/>
  <c r="O241" i="70" s="1"/>
  <c r="N12" i="48"/>
  <c r="O240" i="70" s="1"/>
  <c r="N21" i="48"/>
  <c r="O249" i="70" s="1"/>
  <c r="N16" i="48"/>
  <c r="O244" i="70" s="1"/>
  <c r="N20" i="48"/>
  <c r="O248" i="70" s="1"/>
  <c r="N11" i="48"/>
  <c r="O239" i="70" s="1"/>
  <c r="N19" i="48"/>
  <c r="O247" i="70" s="1"/>
  <c r="N18" i="48"/>
  <c r="O246" i="70" s="1"/>
  <c r="S1" i="48"/>
  <c r="R1" i="48"/>
  <c r="J1" i="48"/>
  <c r="N17" i="48"/>
  <c r="O245" i="70" s="1"/>
  <c r="Q1" i="48"/>
  <c r="O10" i="49"/>
  <c r="O5" i="49"/>
  <c r="O6" i="49"/>
  <c r="O23" i="49"/>
  <c r="O21" i="49"/>
  <c r="O28" i="49"/>
  <c r="O7" i="49"/>
  <c r="O19" i="49"/>
  <c r="O17" i="49"/>
  <c r="O24" i="49"/>
  <c r="N8" i="48"/>
  <c r="O236" i="70" s="1"/>
  <c r="L1" i="48"/>
  <c r="N9" i="48"/>
  <c r="O237" i="70" s="1"/>
  <c r="N25" i="48"/>
  <c r="O253" i="70" s="1"/>
  <c r="N6" i="48"/>
  <c r="N26" i="48"/>
  <c r="O254" i="70" s="1"/>
  <c r="P287" i="70" l="1"/>
  <c r="P264" i="70"/>
  <c r="P304" i="70"/>
  <c r="P284" i="70"/>
  <c r="P306" i="70"/>
  <c r="P278" i="70"/>
  <c r="P25" i="49"/>
  <c r="K1" i="48"/>
  <c r="AA49" i="52"/>
  <c r="AB358" i="70" s="1"/>
  <c r="AA358" i="70"/>
  <c r="AA9" i="52"/>
  <c r="AB318" i="70" s="1"/>
  <c r="AA318" i="70"/>
  <c r="AA14" i="52"/>
  <c r="AB323" i="70" s="1"/>
  <c r="AA323" i="70"/>
  <c r="Y47" i="52"/>
  <c r="Z356" i="70" s="1"/>
  <c r="Y356" i="70"/>
  <c r="AB47" i="52"/>
  <c r="AC356" i="70" s="1"/>
  <c r="Y321" i="70"/>
  <c r="Y12" i="52"/>
  <c r="Z321" i="70" s="1"/>
  <c r="AB12" i="52"/>
  <c r="AC321" i="70" s="1"/>
  <c r="AA40" i="52"/>
  <c r="AB349" i="70" s="1"/>
  <c r="AA349" i="70"/>
  <c r="AA23" i="52"/>
  <c r="AB332" i="70" s="1"/>
  <c r="AA332" i="70"/>
  <c r="Y323" i="70"/>
  <c r="Y14" i="52"/>
  <c r="Z323" i="70" s="1"/>
  <c r="AB14" i="52"/>
  <c r="AC323" i="70" s="1"/>
  <c r="AA39" i="52"/>
  <c r="AB348" i="70" s="1"/>
  <c r="AA348" i="70"/>
  <c r="Y341" i="70"/>
  <c r="AB32" i="52"/>
  <c r="AC341" i="70" s="1"/>
  <c r="Y32" i="52"/>
  <c r="Z341" i="70" s="1"/>
  <c r="Y337" i="70"/>
  <c r="Y28" i="52"/>
  <c r="Z337" i="70" s="1"/>
  <c r="AB28" i="52"/>
  <c r="AC337" i="70" s="1"/>
  <c r="AA41" i="52"/>
  <c r="AB350" i="70" s="1"/>
  <c r="AA350" i="70"/>
  <c r="Y352" i="70"/>
  <c r="AB43" i="52"/>
  <c r="AC352" i="70" s="1"/>
  <c r="Y43" i="52"/>
  <c r="Z352" i="70" s="1"/>
  <c r="AA48" i="52"/>
  <c r="AB357" i="70" s="1"/>
  <c r="AA357" i="70"/>
  <c r="Y322" i="70"/>
  <c r="Y13" i="52"/>
  <c r="Z322" i="70" s="1"/>
  <c r="AB13" i="52"/>
  <c r="AC322" i="70" s="1"/>
  <c r="AA12" i="52"/>
  <c r="AB321" i="70" s="1"/>
  <c r="AA321" i="70"/>
  <c r="Y329" i="70"/>
  <c r="Y20" i="52"/>
  <c r="Z329" i="70" s="1"/>
  <c r="AB20" i="52"/>
  <c r="AC329" i="70" s="1"/>
  <c r="Y332" i="70"/>
  <c r="AB23" i="52"/>
  <c r="AC332" i="70" s="1"/>
  <c r="Y23" i="52"/>
  <c r="Z332" i="70" s="1"/>
  <c r="Y320" i="70"/>
  <c r="AB11" i="52"/>
  <c r="AC320" i="70" s="1"/>
  <c r="Y11" i="52"/>
  <c r="Z320" i="70" s="1"/>
  <c r="AA35" i="52"/>
  <c r="AB344" i="70" s="1"/>
  <c r="AA344" i="70"/>
  <c r="Y348" i="70"/>
  <c r="AB39" i="52"/>
  <c r="AC348" i="70" s="1"/>
  <c r="Y39" i="52"/>
  <c r="Z348" i="70" s="1"/>
  <c r="Y339" i="70"/>
  <c r="Y30" i="52"/>
  <c r="Z339" i="70" s="1"/>
  <c r="AB30" i="52"/>
  <c r="AC339" i="70" s="1"/>
  <c r="AA28" i="52"/>
  <c r="AB337" i="70" s="1"/>
  <c r="AA337" i="70"/>
  <c r="AA50" i="52"/>
  <c r="AB359" i="70" s="1"/>
  <c r="AA359" i="70"/>
  <c r="Y349" i="70"/>
  <c r="AB40" i="52"/>
  <c r="AC349" i="70" s="1"/>
  <c r="Y40" i="52"/>
  <c r="Z349" i="70" s="1"/>
  <c r="AA32" i="52"/>
  <c r="AB341" i="70" s="1"/>
  <c r="AA341" i="70"/>
  <c r="Y347" i="70"/>
  <c r="AB38" i="52"/>
  <c r="AC347" i="70" s="1"/>
  <c r="Y38" i="52"/>
  <c r="Z347" i="70" s="1"/>
  <c r="Y346" i="70"/>
  <c r="Y37" i="52"/>
  <c r="Z346" i="70" s="1"/>
  <c r="AB37" i="52"/>
  <c r="AC346" i="70" s="1"/>
  <c r="Y314" i="70"/>
  <c r="Y5" i="52"/>
  <c r="X1" i="52"/>
  <c r="AB5" i="52"/>
  <c r="AC314" i="70" s="1"/>
  <c r="AA47" i="52"/>
  <c r="AB356" i="70" s="1"/>
  <c r="AA356" i="70"/>
  <c r="AA322" i="70"/>
  <c r="AA13" i="52"/>
  <c r="AB322" i="70" s="1"/>
  <c r="AA334" i="70"/>
  <c r="AA25" i="52"/>
  <c r="AB334" i="70" s="1"/>
  <c r="AA20" i="52"/>
  <c r="AB329" i="70" s="1"/>
  <c r="AA329" i="70"/>
  <c r="Y326" i="70"/>
  <c r="AB17" i="52"/>
  <c r="AC326" i="70" s="1"/>
  <c r="Y17" i="52"/>
  <c r="Z326" i="70" s="1"/>
  <c r="AA11" i="52"/>
  <c r="AB320" i="70" s="1"/>
  <c r="AA320" i="70"/>
  <c r="AA6" i="52"/>
  <c r="AB315" i="70" s="1"/>
  <c r="AA315" i="70"/>
  <c r="Y344" i="70"/>
  <c r="Y35" i="52"/>
  <c r="Z344" i="70" s="1"/>
  <c r="AB35" i="52"/>
  <c r="AC344" i="70" s="1"/>
  <c r="AA30" i="52"/>
  <c r="AB339" i="70" s="1"/>
  <c r="AA339" i="70"/>
  <c r="Y327" i="70"/>
  <c r="AB18" i="52"/>
  <c r="AC327" i="70" s="1"/>
  <c r="Y18" i="52"/>
  <c r="Z327" i="70" s="1"/>
  <c r="Y359" i="70"/>
  <c r="AB50" i="52"/>
  <c r="AC359" i="70" s="1"/>
  <c r="Y50" i="52"/>
  <c r="Z359" i="70" s="1"/>
  <c r="AA43" i="52"/>
  <c r="AB352" i="70" s="1"/>
  <c r="AA352" i="70"/>
  <c r="AA346" i="70"/>
  <c r="AA37" i="52"/>
  <c r="AB346" i="70" s="1"/>
  <c r="Y351" i="70"/>
  <c r="AB42" i="52"/>
  <c r="AC351" i="70" s="1"/>
  <c r="Y42" i="52"/>
  <c r="Z351" i="70" s="1"/>
  <c r="AA5" i="52"/>
  <c r="AB314" i="70" s="1"/>
  <c r="AA314" i="70"/>
  <c r="Y342" i="70"/>
  <c r="Y33" i="52"/>
  <c r="Z342" i="70" s="1"/>
  <c r="AB33" i="52"/>
  <c r="AC342" i="70" s="1"/>
  <c r="Y334" i="70"/>
  <c r="AB25" i="52"/>
  <c r="AC334" i="70" s="1"/>
  <c r="Y25" i="52"/>
  <c r="Z334" i="70" s="1"/>
  <c r="Y338" i="70"/>
  <c r="Y29" i="52"/>
  <c r="Z338" i="70" s="1"/>
  <c r="AB29" i="52"/>
  <c r="AC338" i="70" s="1"/>
  <c r="AA17" i="52"/>
  <c r="AB326" i="70" s="1"/>
  <c r="AA326" i="70"/>
  <c r="AA7" i="52"/>
  <c r="AB316" i="70" s="1"/>
  <c r="AA316" i="70"/>
  <c r="Y315" i="70"/>
  <c r="Y6" i="52"/>
  <c r="Z315" i="70" s="1"/>
  <c r="AB6" i="52"/>
  <c r="AC315" i="70" s="1"/>
  <c r="AA27" i="52"/>
  <c r="AB336" i="70" s="1"/>
  <c r="AA336" i="70"/>
  <c r="AA18" i="52"/>
  <c r="AB327" i="70" s="1"/>
  <c r="AA327" i="70"/>
  <c r="AA46" i="52"/>
  <c r="AB355" i="70" s="1"/>
  <c r="AA355" i="70"/>
  <c r="AB48" i="52"/>
  <c r="AC357" i="70" s="1"/>
  <c r="Y48" i="52"/>
  <c r="Z357" i="70" s="1"/>
  <c r="Y357" i="70"/>
  <c r="AA44" i="52"/>
  <c r="AB353" i="70" s="1"/>
  <c r="AA353" i="70"/>
  <c r="AA42" i="52"/>
  <c r="AB351" i="70" s="1"/>
  <c r="AA351" i="70"/>
  <c r="AA22" i="52"/>
  <c r="AB331" i="70" s="1"/>
  <c r="AA331" i="70"/>
  <c r="AA33" i="52"/>
  <c r="AB342" i="70" s="1"/>
  <c r="AA342" i="70"/>
  <c r="AA29" i="52"/>
  <c r="AB338" i="70" s="1"/>
  <c r="AA338" i="70"/>
  <c r="Y325" i="70"/>
  <c r="AB16" i="52"/>
  <c r="AC325" i="70" s="1"/>
  <c r="Y16" i="52"/>
  <c r="Z325" i="70" s="1"/>
  <c r="AA26" i="52"/>
  <c r="AB335" i="70" s="1"/>
  <c r="AA335" i="70"/>
  <c r="Y316" i="70"/>
  <c r="Y7" i="52"/>
  <c r="Z316" i="70" s="1"/>
  <c r="AB7" i="52"/>
  <c r="AC316" i="70" s="1"/>
  <c r="AA36" i="52"/>
  <c r="AB345" i="70" s="1"/>
  <c r="AA345" i="70"/>
  <c r="Y336" i="70"/>
  <c r="AB27" i="52"/>
  <c r="AC336" i="70" s="1"/>
  <c r="Y27" i="52"/>
  <c r="Z336" i="70" s="1"/>
  <c r="AA15" i="52"/>
  <c r="AB324" i="70" s="1"/>
  <c r="AA324" i="70"/>
  <c r="AA34" i="52"/>
  <c r="AB343" i="70" s="1"/>
  <c r="AA343" i="70"/>
  <c r="AA19" i="52"/>
  <c r="AB328" i="70" s="1"/>
  <c r="AA328" i="70"/>
  <c r="Y330" i="70"/>
  <c r="Y21" i="52"/>
  <c r="Z330" i="70" s="1"/>
  <c r="AB21" i="52"/>
  <c r="AC330" i="70" s="1"/>
  <c r="AA38" i="52"/>
  <c r="AB347" i="70" s="1"/>
  <c r="AA347" i="70"/>
  <c r="Y340" i="70"/>
  <c r="Y31" i="52"/>
  <c r="Z340" i="70" s="1"/>
  <c r="AB31" i="52"/>
  <c r="AC340" i="70" s="1"/>
  <c r="Y353" i="70"/>
  <c r="AB44" i="52"/>
  <c r="AC353" i="70" s="1"/>
  <c r="Y44" i="52"/>
  <c r="Z353" i="70" s="1"/>
  <c r="AA10" i="52"/>
  <c r="AB319" i="70" s="1"/>
  <c r="AA319" i="70"/>
  <c r="Y331" i="70"/>
  <c r="Y22" i="52"/>
  <c r="Z331" i="70" s="1"/>
  <c r="AB22" i="52"/>
  <c r="AC331" i="70" s="1"/>
  <c r="AA333" i="70"/>
  <c r="AA24" i="52"/>
  <c r="AB333" i="70" s="1"/>
  <c r="AA16" i="52"/>
  <c r="AB325" i="70" s="1"/>
  <c r="AA325" i="70"/>
  <c r="Y335" i="70"/>
  <c r="AB26" i="52"/>
  <c r="AC335" i="70" s="1"/>
  <c r="Y26" i="52"/>
  <c r="Z335" i="70" s="1"/>
  <c r="Y354" i="70"/>
  <c r="Y45" i="52"/>
  <c r="Z354" i="70" s="1"/>
  <c r="AB45" i="52"/>
  <c r="AC354" i="70" s="1"/>
  <c r="Y345" i="70"/>
  <c r="Y36" i="52"/>
  <c r="Z345" i="70" s="1"/>
  <c r="AB36" i="52"/>
  <c r="AC345" i="70" s="1"/>
  <c r="Y324" i="70"/>
  <c r="Y15" i="52"/>
  <c r="Z324" i="70" s="1"/>
  <c r="AB15" i="52"/>
  <c r="AC324" i="70" s="1"/>
  <c r="Y317" i="70"/>
  <c r="AB8" i="52"/>
  <c r="AC317" i="70" s="1"/>
  <c r="Y8" i="52"/>
  <c r="Z317" i="70" s="1"/>
  <c r="Y355" i="70"/>
  <c r="AB46" i="52"/>
  <c r="AC355" i="70" s="1"/>
  <c r="Y46" i="52"/>
  <c r="Z355" i="70" s="1"/>
  <c r="AA31" i="52"/>
  <c r="AB340" i="70" s="1"/>
  <c r="AA340" i="70"/>
  <c r="Y343" i="70"/>
  <c r="Y34" i="52"/>
  <c r="Z343" i="70" s="1"/>
  <c r="AB34" i="52"/>
  <c r="AC343" i="70" s="1"/>
  <c r="Y319" i="70"/>
  <c r="Y10" i="52"/>
  <c r="Z319" i="70" s="1"/>
  <c r="AB10" i="52"/>
  <c r="AC319" i="70" s="1"/>
  <c r="Y358" i="70"/>
  <c r="Y49" i="52"/>
  <c r="Z358" i="70" s="1"/>
  <c r="AB49" i="52"/>
  <c r="AC358" i="70" s="1"/>
  <c r="Y318" i="70"/>
  <c r="AB9" i="52"/>
  <c r="AC318" i="70" s="1"/>
  <c r="Y9" i="52"/>
  <c r="Z318" i="70" s="1"/>
  <c r="Y333" i="70"/>
  <c r="AB24" i="52"/>
  <c r="AC333" i="70" s="1"/>
  <c r="Y24" i="52"/>
  <c r="Z333" i="70" s="1"/>
  <c r="Y328" i="70"/>
  <c r="Y19" i="52"/>
  <c r="Z328" i="70" s="1"/>
  <c r="AB19" i="52"/>
  <c r="AC328" i="70" s="1"/>
  <c r="AA45" i="52"/>
  <c r="AB354" i="70" s="1"/>
  <c r="AA354" i="70"/>
  <c r="AA21" i="52"/>
  <c r="AB330" i="70" s="1"/>
  <c r="AA330" i="70"/>
  <c r="AA317" i="70"/>
  <c r="AA8" i="52"/>
  <c r="AB317" i="70" s="1"/>
  <c r="Y350" i="70"/>
  <c r="AB41" i="52"/>
  <c r="AC350" i="70" s="1"/>
  <c r="Y41" i="52"/>
  <c r="Z350" i="70" s="1"/>
  <c r="T19" i="50"/>
  <c r="Q295" i="70"/>
  <c r="T31" i="50"/>
  <c r="Q307" i="70"/>
  <c r="T11" i="50"/>
  <c r="Q287" i="70"/>
  <c r="T29" i="50"/>
  <c r="Q305" i="70"/>
  <c r="T27" i="50"/>
  <c r="Q303" i="70"/>
  <c r="T24" i="50"/>
  <c r="Q300" i="70"/>
  <c r="T34" i="50"/>
  <c r="Q310" i="70"/>
  <c r="T15" i="50"/>
  <c r="Q291" i="70"/>
  <c r="T8" i="50"/>
  <c r="Q284" i="70"/>
  <c r="T30" i="50"/>
  <c r="Q306" i="70"/>
  <c r="T12" i="50"/>
  <c r="Q288" i="70"/>
  <c r="T23" i="50"/>
  <c r="Q299" i="70"/>
  <c r="T9" i="50"/>
  <c r="Q285" i="70"/>
  <c r="T37" i="50"/>
  <c r="Q313" i="70"/>
  <c r="T28" i="50"/>
  <c r="Q304" i="70"/>
  <c r="T35" i="50"/>
  <c r="Q311" i="70"/>
  <c r="T17" i="50"/>
  <c r="Q293" i="70"/>
  <c r="T36" i="50"/>
  <c r="Q312" i="70"/>
  <c r="T32" i="50"/>
  <c r="Q308" i="70"/>
  <c r="T25" i="50"/>
  <c r="Q301" i="70"/>
  <c r="T20" i="50"/>
  <c r="Q296" i="70"/>
  <c r="T22" i="50"/>
  <c r="Q298" i="70"/>
  <c r="T18" i="50"/>
  <c r="Q294" i="70"/>
  <c r="T14" i="50"/>
  <c r="Q290" i="70"/>
  <c r="T21" i="50"/>
  <c r="Q297" i="70"/>
  <c r="T16" i="50"/>
  <c r="Q292" i="70"/>
  <c r="T33" i="50"/>
  <c r="Q309" i="70"/>
  <c r="T13" i="50"/>
  <c r="Q289" i="70"/>
  <c r="T26" i="50"/>
  <c r="Q302" i="70"/>
  <c r="T6" i="50"/>
  <c r="Q282" i="70"/>
  <c r="T5" i="50"/>
  <c r="Q281" i="70"/>
  <c r="T10" i="50"/>
  <c r="Q286" i="70"/>
  <c r="T7" i="50"/>
  <c r="Q283" i="70"/>
  <c r="P22" i="49"/>
  <c r="P273" i="70"/>
  <c r="T27" i="49"/>
  <c r="Q278" i="70"/>
  <c r="P8" i="49"/>
  <c r="P259" i="70"/>
  <c r="P21" i="49"/>
  <c r="P272" i="70"/>
  <c r="P15" i="49"/>
  <c r="P266" i="70"/>
  <c r="P28" i="49"/>
  <c r="P279" i="70"/>
  <c r="T25" i="49"/>
  <c r="Q276" i="70"/>
  <c r="P26" i="49"/>
  <c r="P277" i="70"/>
  <c r="P23" i="49"/>
  <c r="P274" i="70"/>
  <c r="T13" i="49"/>
  <c r="Q264" i="70"/>
  <c r="P7" i="49"/>
  <c r="P258" i="70"/>
  <c r="P17" i="49"/>
  <c r="P268" i="70"/>
  <c r="P6" i="49"/>
  <c r="P257" i="70"/>
  <c r="P16" i="49"/>
  <c r="P267" i="70"/>
  <c r="P20" i="49"/>
  <c r="P271" i="70"/>
  <c r="P5" i="49"/>
  <c r="P256" i="70"/>
  <c r="P12" i="49"/>
  <c r="P263" i="70"/>
  <c r="P14" i="49"/>
  <c r="P265" i="70"/>
  <c r="P18" i="49"/>
  <c r="P269" i="70"/>
  <c r="P24" i="49"/>
  <c r="P275" i="70"/>
  <c r="P19" i="49"/>
  <c r="P270" i="70"/>
  <c r="P10" i="49"/>
  <c r="P261" i="70"/>
  <c r="P9" i="49"/>
  <c r="P260" i="70"/>
  <c r="P11" i="49"/>
  <c r="P262" i="70"/>
  <c r="T29" i="49"/>
  <c r="Q280" i="70"/>
  <c r="O7" i="48"/>
  <c r="O234" i="70"/>
  <c r="O6" i="48"/>
  <c r="O233" i="70"/>
  <c r="O5" i="48"/>
  <c r="O8" i="48"/>
  <c r="O9" i="48"/>
  <c r="O23" i="48"/>
  <c r="O26" i="48"/>
  <c r="O15" i="48"/>
  <c r="O22" i="48"/>
  <c r="O12" i="48"/>
  <c r="O11" i="48"/>
  <c r="O18" i="48"/>
  <c r="O25" i="48"/>
  <c r="O14" i="48"/>
  <c r="O21" i="48"/>
  <c r="O10" i="48"/>
  <c r="O17" i="48"/>
  <c r="O13" i="48"/>
  <c r="O24" i="48"/>
  <c r="O27" i="48"/>
  <c r="O20" i="48"/>
  <c r="O16" i="48"/>
  <c r="O19" i="48"/>
  <c r="Z314" i="70" l="1"/>
  <c r="Y1" i="52"/>
  <c r="V5" i="50"/>
  <c r="U281" i="70"/>
  <c r="V33" i="50"/>
  <c r="U309" i="70"/>
  <c r="V18" i="50"/>
  <c r="U294" i="70"/>
  <c r="V32" i="50"/>
  <c r="U308" i="70"/>
  <c r="V28" i="50"/>
  <c r="U304" i="70"/>
  <c r="V8" i="50"/>
  <c r="U284" i="70"/>
  <c r="V27" i="50"/>
  <c r="U303" i="70"/>
  <c r="V11" i="50"/>
  <c r="U287" i="70"/>
  <c r="V6" i="50"/>
  <c r="U282" i="70"/>
  <c r="V16" i="50"/>
  <c r="U292" i="70"/>
  <c r="V22" i="50"/>
  <c r="U298" i="70"/>
  <c r="V36" i="50"/>
  <c r="U312" i="70"/>
  <c r="V37" i="50"/>
  <c r="U313" i="70"/>
  <c r="V12" i="50"/>
  <c r="U288" i="70"/>
  <c r="V15" i="50"/>
  <c r="U291" i="70"/>
  <c r="V7" i="50"/>
  <c r="U283" i="70"/>
  <c r="V26" i="50"/>
  <c r="U302" i="70"/>
  <c r="V21" i="50"/>
  <c r="U297" i="70"/>
  <c r="V20" i="50"/>
  <c r="U296" i="70"/>
  <c r="V17" i="50"/>
  <c r="U293" i="70"/>
  <c r="V9" i="50"/>
  <c r="U285" i="70"/>
  <c r="V34" i="50"/>
  <c r="U310" i="70"/>
  <c r="V29" i="50"/>
  <c r="U305" i="70"/>
  <c r="V31" i="50"/>
  <c r="U307" i="70"/>
  <c r="V10" i="50"/>
  <c r="U286" i="70"/>
  <c r="V13" i="50"/>
  <c r="U289" i="70"/>
  <c r="V14" i="50"/>
  <c r="U290" i="70"/>
  <c r="V25" i="50"/>
  <c r="U301" i="70"/>
  <c r="V35" i="50"/>
  <c r="U311" i="70"/>
  <c r="V23" i="50"/>
  <c r="U299" i="70"/>
  <c r="V30" i="50"/>
  <c r="U306" i="70"/>
  <c r="V24" i="50"/>
  <c r="U300" i="70"/>
  <c r="V19" i="50"/>
  <c r="U295" i="70"/>
  <c r="T19" i="49"/>
  <c r="Q270" i="70"/>
  <c r="T14" i="49"/>
  <c r="Q265" i="70"/>
  <c r="T16" i="49"/>
  <c r="Q267" i="70"/>
  <c r="T26" i="49"/>
  <c r="Q277" i="70"/>
  <c r="T15" i="49"/>
  <c r="Q266" i="70"/>
  <c r="V27" i="49"/>
  <c r="U278" i="70"/>
  <c r="T11" i="49"/>
  <c r="Q262" i="70"/>
  <c r="T24" i="49"/>
  <c r="Q275" i="70"/>
  <c r="T12" i="49"/>
  <c r="Q263" i="70"/>
  <c r="T6" i="49"/>
  <c r="Q257" i="70"/>
  <c r="V25" i="49"/>
  <c r="U276" i="70"/>
  <c r="V29" i="49"/>
  <c r="U280" i="70"/>
  <c r="T9" i="49"/>
  <c r="Q260" i="70"/>
  <c r="T5" i="49"/>
  <c r="Q256" i="70"/>
  <c r="T17" i="49"/>
  <c r="Q268" i="70"/>
  <c r="V13" i="49"/>
  <c r="U264" i="70"/>
  <c r="T21" i="49"/>
  <c r="Q272" i="70"/>
  <c r="T22" i="49"/>
  <c r="Q273" i="70"/>
  <c r="T10" i="49"/>
  <c r="Q261" i="70"/>
  <c r="T18" i="49"/>
  <c r="Q269" i="70"/>
  <c r="T20" i="49"/>
  <c r="Q271" i="70"/>
  <c r="T7" i="49"/>
  <c r="Q258" i="70"/>
  <c r="T23" i="49"/>
  <c r="Q274" i="70"/>
  <c r="T28" i="49"/>
  <c r="Q279" i="70"/>
  <c r="T8" i="49"/>
  <c r="Q259" i="70"/>
  <c r="P8" i="48"/>
  <c r="P236" i="70"/>
  <c r="P5" i="48"/>
  <c r="P233" i="70"/>
  <c r="P23" i="48"/>
  <c r="P251" i="70"/>
  <c r="P20" i="48"/>
  <c r="P248" i="70"/>
  <c r="P27" i="48"/>
  <c r="P255" i="70"/>
  <c r="P9" i="48"/>
  <c r="P237" i="70"/>
  <c r="P24" i="48"/>
  <c r="P252" i="70"/>
  <c r="P12" i="48"/>
  <c r="P240" i="70"/>
  <c r="P19" i="48"/>
  <c r="P247" i="70"/>
  <c r="P6" i="48"/>
  <c r="P234" i="70"/>
  <c r="P13" i="48"/>
  <c r="P241" i="70"/>
  <c r="P25" i="48"/>
  <c r="P253" i="70"/>
  <c r="P16" i="48"/>
  <c r="P244" i="70"/>
  <c r="P17" i="48"/>
  <c r="P245" i="70"/>
  <c r="P18" i="48"/>
  <c r="P246" i="70"/>
  <c r="P15" i="48"/>
  <c r="P243" i="70"/>
  <c r="P21" i="48"/>
  <c r="P249" i="70"/>
  <c r="P14" i="48"/>
  <c r="P242" i="70"/>
  <c r="P22" i="48"/>
  <c r="P250" i="70"/>
  <c r="P10" i="48"/>
  <c r="P238" i="70"/>
  <c r="P11" i="48"/>
  <c r="P239" i="70"/>
  <c r="P26" i="48"/>
  <c r="P254" i="70"/>
  <c r="P7" i="48"/>
  <c r="P235" i="70"/>
  <c r="W24" i="50" l="1"/>
  <c r="W300" i="70"/>
  <c r="AE300" i="70" s="1"/>
  <c r="W26" i="50"/>
  <c r="W302" i="70"/>
  <c r="AE302" i="70" s="1"/>
  <c r="W30" i="50"/>
  <c r="W306" i="70"/>
  <c r="AE306" i="70" s="1"/>
  <c r="W7" i="50"/>
  <c r="W283" i="70"/>
  <c r="AE283" i="70" s="1"/>
  <c r="W18" i="50"/>
  <c r="W294" i="70"/>
  <c r="AE294" i="70" s="1"/>
  <c r="W32" i="50"/>
  <c r="W308" i="70"/>
  <c r="AE308" i="70" s="1"/>
  <c r="W301" i="70"/>
  <c r="AE301" i="70" s="1"/>
  <c r="W25" i="50"/>
  <c r="W15" i="50"/>
  <c r="W291" i="70"/>
  <c r="AE291" i="70" s="1"/>
  <c r="W12" i="50"/>
  <c r="W288" i="70"/>
  <c r="AE288" i="70" s="1"/>
  <c r="W19" i="50"/>
  <c r="W295" i="70"/>
  <c r="AE295" i="70" s="1"/>
  <c r="W13" i="50"/>
  <c r="W289" i="70"/>
  <c r="AE289" i="70" s="1"/>
  <c r="W20" i="50"/>
  <c r="W296" i="70"/>
  <c r="AE296" i="70" s="1"/>
  <c r="W37" i="50"/>
  <c r="W313" i="70"/>
  <c r="AE313" i="70" s="1"/>
  <c r="W6" i="50"/>
  <c r="W282" i="70"/>
  <c r="AE282" i="70" s="1"/>
  <c r="W33" i="50"/>
  <c r="W309" i="70"/>
  <c r="AE309" i="70" s="1"/>
  <c r="W31" i="50"/>
  <c r="W307" i="70"/>
  <c r="AE307" i="70" s="1"/>
  <c r="W22" i="50"/>
  <c r="W298" i="70"/>
  <c r="AE298" i="70" s="1"/>
  <c r="W29" i="50"/>
  <c r="W305" i="70"/>
  <c r="AE305" i="70" s="1"/>
  <c r="W16" i="50"/>
  <c r="W292" i="70"/>
  <c r="AE292" i="70" s="1"/>
  <c r="W9" i="50"/>
  <c r="W285" i="70"/>
  <c r="AE285" i="70" s="1"/>
  <c r="W27" i="50"/>
  <c r="W303" i="70"/>
  <c r="AE303" i="70" s="1"/>
  <c r="W14" i="50"/>
  <c r="W290" i="70"/>
  <c r="AE290" i="70" s="1"/>
  <c r="W17" i="50"/>
  <c r="W293" i="70"/>
  <c r="AE293" i="70" s="1"/>
  <c r="W8" i="50"/>
  <c r="W284" i="70"/>
  <c r="AE284" i="70" s="1"/>
  <c r="W23" i="50"/>
  <c r="W299" i="70"/>
  <c r="AE299" i="70" s="1"/>
  <c r="W34" i="50"/>
  <c r="W310" i="70"/>
  <c r="AE310" i="70" s="1"/>
  <c r="W35" i="50"/>
  <c r="W311" i="70"/>
  <c r="AE311" i="70" s="1"/>
  <c r="W10" i="50"/>
  <c r="W286" i="70"/>
  <c r="AE286" i="70" s="1"/>
  <c r="W21" i="50"/>
  <c r="W297" i="70"/>
  <c r="AE297" i="70" s="1"/>
  <c r="W36" i="50"/>
  <c r="W312" i="70"/>
  <c r="AE312" i="70" s="1"/>
  <c r="W11" i="50"/>
  <c r="W287" i="70"/>
  <c r="AE287" i="70" s="1"/>
  <c r="W28" i="50"/>
  <c r="W304" i="70"/>
  <c r="AE304" i="70" s="1"/>
  <c r="W5" i="50"/>
  <c r="W281" i="70"/>
  <c r="AE281" i="70" s="1"/>
  <c r="V17" i="49"/>
  <c r="U268" i="70"/>
  <c r="V9" i="49"/>
  <c r="U260" i="70"/>
  <c r="W25" i="49"/>
  <c r="W276" i="70"/>
  <c r="AE276" i="70" s="1"/>
  <c r="V12" i="49"/>
  <c r="U263" i="70"/>
  <c r="W27" i="49"/>
  <c r="W278" i="70"/>
  <c r="AE278" i="70" s="1"/>
  <c r="V16" i="49"/>
  <c r="U267" i="70"/>
  <c r="V24" i="49"/>
  <c r="U275" i="70"/>
  <c r="V15" i="49"/>
  <c r="U266" i="70"/>
  <c r="V22" i="49"/>
  <c r="U273" i="70"/>
  <c r="V18" i="49"/>
  <c r="U269" i="70"/>
  <c r="V21" i="49"/>
  <c r="U272" i="70"/>
  <c r="V10" i="49"/>
  <c r="U261" i="70"/>
  <c r="V5" i="49"/>
  <c r="U256" i="70"/>
  <c r="T1" i="49"/>
  <c r="V6" i="49"/>
  <c r="U257" i="70"/>
  <c r="V11" i="49"/>
  <c r="U262" i="70"/>
  <c r="V26" i="49"/>
  <c r="U277" i="70"/>
  <c r="V14" i="49"/>
  <c r="U265" i="70"/>
  <c r="V28" i="49"/>
  <c r="U279" i="70"/>
  <c r="V23" i="49"/>
  <c r="U274" i="70"/>
  <c r="W29" i="49"/>
  <c r="W280" i="70"/>
  <c r="AE280" i="70" s="1"/>
  <c r="V7" i="49"/>
  <c r="U258" i="70"/>
  <c r="V8" i="49"/>
  <c r="U259" i="70"/>
  <c r="V20" i="49"/>
  <c r="U271" i="70"/>
  <c r="W13" i="49"/>
  <c r="W264" i="70"/>
  <c r="AE264" i="70" s="1"/>
  <c r="V19" i="49"/>
  <c r="U270" i="70"/>
  <c r="T6" i="48"/>
  <c r="Q234" i="70"/>
  <c r="T15" i="48"/>
  <c r="Q243" i="70"/>
  <c r="T9" i="48"/>
  <c r="Q237" i="70"/>
  <c r="T5" i="48"/>
  <c r="Q233" i="70"/>
  <c r="T21" i="48"/>
  <c r="Q249" i="70"/>
  <c r="T26" i="48"/>
  <c r="Q254" i="70"/>
  <c r="T7" i="48"/>
  <c r="Q235" i="70"/>
  <c r="T16" i="48"/>
  <c r="Q244" i="70"/>
  <c r="T22" i="48"/>
  <c r="Q250" i="70"/>
  <c r="T11" i="48"/>
  <c r="Q239" i="70"/>
  <c r="T18" i="48"/>
  <c r="Q246" i="70"/>
  <c r="T13" i="48"/>
  <c r="Q241" i="70"/>
  <c r="T27" i="48"/>
  <c r="Q255" i="70"/>
  <c r="T8" i="48"/>
  <c r="Q236" i="70"/>
  <c r="T23" i="48"/>
  <c r="Q251" i="70"/>
  <c r="T25" i="48"/>
  <c r="Q253" i="70"/>
  <c r="T19" i="48"/>
  <c r="Q247" i="70"/>
  <c r="T24" i="48"/>
  <c r="Q252" i="70"/>
  <c r="T10" i="48"/>
  <c r="Q238" i="70"/>
  <c r="T14" i="48"/>
  <c r="Q242" i="70"/>
  <c r="T17" i="48"/>
  <c r="Q245" i="70"/>
  <c r="T12" i="48"/>
  <c r="Q240" i="70"/>
  <c r="T20" i="48"/>
  <c r="Q248" i="70"/>
  <c r="F1" i="47"/>
  <c r="N10" i="47" s="1"/>
  <c r="O220" i="70" s="1"/>
  <c r="G1" i="47"/>
  <c r="H1" i="47"/>
  <c r="I1" i="47"/>
  <c r="M1" i="47"/>
  <c r="U1" i="47"/>
  <c r="K215" i="70"/>
  <c r="Q5" i="47"/>
  <c r="R215" i="70" s="1"/>
  <c r="R5" i="47"/>
  <c r="S215" i="70" s="1"/>
  <c r="S5" i="47"/>
  <c r="T215" i="70" s="1"/>
  <c r="AL5" i="47"/>
  <c r="K216" i="70"/>
  <c r="L6" i="47"/>
  <c r="Q6" i="47"/>
  <c r="R216" i="70" s="1"/>
  <c r="R6" i="47"/>
  <c r="S216" i="70" s="1"/>
  <c r="S6" i="47"/>
  <c r="T216" i="70" s="1"/>
  <c r="K217" i="70"/>
  <c r="L7" i="47"/>
  <c r="Q7" i="47"/>
  <c r="R217" i="70" s="1"/>
  <c r="R7" i="47"/>
  <c r="S217" i="70" s="1"/>
  <c r="S7" i="47"/>
  <c r="T217" i="70" s="1"/>
  <c r="AL7" i="47"/>
  <c r="K218" i="70"/>
  <c r="L8" i="47"/>
  <c r="Q8" i="47"/>
  <c r="R218" i="70" s="1"/>
  <c r="R8" i="47"/>
  <c r="S218" i="70" s="1"/>
  <c r="S8" i="47"/>
  <c r="T218" i="70" s="1"/>
  <c r="K219" i="70"/>
  <c r="L9" i="47"/>
  <c r="Q9" i="47"/>
  <c r="R219" i="70" s="1"/>
  <c r="R9" i="47"/>
  <c r="S219" i="70" s="1"/>
  <c r="S9" i="47"/>
  <c r="T219" i="70" s="1"/>
  <c r="K220" i="70"/>
  <c r="L10" i="47"/>
  <c r="Q10" i="47"/>
  <c r="R220" i="70" s="1"/>
  <c r="R10" i="47"/>
  <c r="S220" i="70" s="1"/>
  <c r="S10" i="47"/>
  <c r="T220" i="70" s="1"/>
  <c r="K221" i="70"/>
  <c r="L11" i="47"/>
  <c r="Q11" i="47"/>
  <c r="R221" i="70" s="1"/>
  <c r="R11" i="47"/>
  <c r="S221" i="70" s="1"/>
  <c r="S11" i="47"/>
  <c r="T221" i="70" s="1"/>
  <c r="AH11" i="47"/>
  <c r="K222" i="70"/>
  <c r="L12" i="47"/>
  <c r="Q12" i="47"/>
  <c r="R222" i="70" s="1"/>
  <c r="R12" i="47"/>
  <c r="S222" i="70" s="1"/>
  <c r="S12" i="47"/>
  <c r="T222" i="70" s="1"/>
  <c r="K223" i="70"/>
  <c r="L13" i="47"/>
  <c r="Q13" i="47"/>
  <c r="R223" i="70" s="1"/>
  <c r="R13" i="47"/>
  <c r="S223" i="70" s="1"/>
  <c r="S13" i="47"/>
  <c r="T223" i="70" s="1"/>
  <c r="K224" i="70"/>
  <c r="L14" i="47"/>
  <c r="Q14" i="47"/>
  <c r="R224" i="70" s="1"/>
  <c r="R14" i="47"/>
  <c r="S224" i="70" s="1"/>
  <c r="S14" i="47"/>
  <c r="T224" i="70" s="1"/>
  <c r="K225" i="70"/>
  <c r="L15" i="47"/>
  <c r="M225" i="70" s="1"/>
  <c r="Q15" i="47"/>
  <c r="R225" i="70" s="1"/>
  <c r="R15" i="47"/>
  <c r="S225" i="70" s="1"/>
  <c r="S15" i="47"/>
  <c r="T225" i="70" s="1"/>
  <c r="K226" i="70"/>
  <c r="L16" i="47"/>
  <c r="Q16" i="47"/>
  <c r="R226" i="70" s="1"/>
  <c r="R16" i="47"/>
  <c r="S226" i="70" s="1"/>
  <c r="S16" i="47"/>
  <c r="T226" i="70" s="1"/>
  <c r="K227" i="70"/>
  <c r="L17" i="47"/>
  <c r="Q17" i="47"/>
  <c r="R227" i="70" s="1"/>
  <c r="R17" i="47"/>
  <c r="S227" i="70" s="1"/>
  <c r="S17" i="47"/>
  <c r="T227" i="70" s="1"/>
  <c r="K228" i="70"/>
  <c r="L18" i="47"/>
  <c r="Q18" i="47"/>
  <c r="R228" i="70" s="1"/>
  <c r="R18" i="47"/>
  <c r="S228" i="70" s="1"/>
  <c r="S18" i="47"/>
  <c r="T228" i="70" s="1"/>
  <c r="K229" i="70"/>
  <c r="L19" i="47"/>
  <c r="Q19" i="47"/>
  <c r="R229" i="70" s="1"/>
  <c r="R19" i="47"/>
  <c r="S229" i="70" s="1"/>
  <c r="S19" i="47"/>
  <c r="T229" i="70" s="1"/>
  <c r="K230" i="70"/>
  <c r="L20" i="47"/>
  <c r="Q20" i="47"/>
  <c r="R230" i="70" s="1"/>
  <c r="R20" i="47"/>
  <c r="S230" i="70" s="1"/>
  <c r="S20" i="47"/>
  <c r="T230" i="70" s="1"/>
  <c r="K231" i="70"/>
  <c r="L21" i="47"/>
  <c r="Q21" i="47"/>
  <c r="R231" i="70" s="1"/>
  <c r="R21" i="47"/>
  <c r="S231" i="70" s="1"/>
  <c r="S21" i="47"/>
  <c r="T231" i="70" s="1"/>
  <c r="K232" i="70"/>
  <c r="L22" i="47"/>
  <c r="Q22" i="47"/>
  <c r="R232" i="70" s="1"/>
  <c r="R22" i="47"/>
  <c r="S232" i="70" s="1"/>
  <c r="S22" i="47"/>
  <c r="T232" i="70" s="1"/>
  <c r="X287" i="70" l="1"/>
  <c r="X11" i="50"/>
  <c r="Z11" i="50"/>
  <c r="X310" i="70"/>
  <c r="AD310" i="70" s="1"/>
  <c r="Z34" i="50"/>
  <c r="X34" i="50"/>
  <c r="X290" i="70"/>
  <c r="AD290" i="70" s="1"/>
  <c r="X14" i="50"/>
  <c r="Z14" i="50"/>
  <c r="X305" i="70"/>
  <c r="AD305" i="70" s="1"/>
  <c r="Z29" i="50"/>
  <c r="X29" i="50"/>
  <c r="X296" i="70"/>
  <c r="AD296" i="70" s="1"/>
  <c r="Z20" i="50"/>
  <c r="X20" i="50"/>
  <c r="X291" i="70"/>
  <c r="AD291" i="70" s="1"/>
  <c r="X15" i="50"/>
  <c r="Z15" i="50"/>
  <c r="X283" i="70"/>
  <c r="AD283" i="70" s="1"/>
  <c r="X7" i="50"/>
  <c r="Z7" i="50"/>
  <c r="AD287" i="70"/>
  <c r="AD312" i="70"/>
  <c r="X301" i="70"/>
  <c r="AD301" i="70" s="1"/>
  <c r="X25" i="50"/>
  <c r="Z25" i="50"/>
  <c r="X312" i="70"/>
  <c r="Z36" i="50"/>
  <c r="X36" i="50"/>
  <c r="X286" i="70"/>
  <c r="AD286" i="70" s="1"/>
  <c r="X10" i="50"/>
  <c r="Z10" i="50"/>
  <c r="X299" i="70"/>
  <c r="AD299" i="70" s="1"/>
  <c r="X23" i="50"/>
  <c r="Z23" i="50"/>
  <c r="X303" i="70"/>
  <c r="AD303" i="70" s="1"/>
  <c r="X27" i="50"/>
  <c r="Z27" i="50"/>
  <c r="X298" i="70"/>
  <c r="AD298" i="70" s="1"/>
  <c r="X22" i="50"/>
  <c r="Z22" i="50"/>
  <c r="X282" i="70"/>
  <c r="AD282" i="70" s="1"/>
  <c r="X6" i="50"/>
  <c r="Z6" i="50"/>
  <c r="X289" i="70"/>
  <c r="AD289" i="70" s="1"/>
  <c r="X13" i="50"/>
  <c r="Z13" i="50"/>
  <c r="X306" i="70"/>
  <c r="AD306" i="70" s="1"/>
  <c r="X30" i="50"/>
  <c r="Z30" i="50"/>
  <c r="X281" i="70"/>
  <c r="AD281" i="70" s="1"/>
  <c r="Z5" i="50"/>
  <c r="X5" i="50"/>
  <c r="X311" i="70"/>
  <c r="AD311" i="70" s="1"/>
  <c r="X35" i="50"/>
  <c r="Z35" i="50"/>
  <c r="X284" i="70"/>
  <c r="AD284" i="70" s="1"/>
  <c r="Z8" i="50"/>
  <c r="X8" i="50"/>
  <c r="X285" i="70"/>
  <c r="AD285" i="70" s="1"/>
  <c r="X9" i="50"/>
  <c r="Z9" i="50"/>
  <c r="X307" i="70"/>
  <c r="AD307" i="70" s="1"/>
  <c r="X31" i="50"/>
  <c r="Z31" i="50"/>
  <c r="X313" i="70"/>
  <c r="AD313" i="70" s="1"/>
  <c r="X37" i="50"/>
  <c r="Z37" i="50"/>
  <c r="X295" i="70"/>
  <c r="AD295" i="70" s="1"/>
  <c r="Z19" i="50"/>
  <c r="X19" i="50"/>
  <c r="X308" i="70"/>
  <c r="AD308" i="70" s="1"/>
  <c r="Z32" i="50"/>
  <c r="X32" i="50"/>
  <c r="X302" i="70"/>
  <c r="AD302" i="70" s="1"/>
  <c r="X26" i="50"/>
  <c r="Z26" i="50"/>
  <c r="X304" i="70"/>
  <c r="AD304" i="70" s="1"/>
  <c r="Z28" i="50"/>
  <c r="X28" i="50"/>
  <c r="X297" i="70"/>
  <c r="AD297" i="70" s="1"/>
  <c r="X21" i="50"/>
  <c r="Z21" i="50"/>
  <c r="X293" i="70"/>
  <c r="AD293" i="70" s="1"/>
  <c r="X17" i="50"/>
  <c r="Z17" i="50"/>
  <c r="X292" i="70"/>
  <c r="AD292" i="70" s="1"/>
  <c r="Z16" i="50"/>
  <c r="X16" i="50"/>
  <c r="X309" i="70"/>
  <c r="AD309" i="70" s="1"/>
  <c r="X33" i="50"/>
  <c r="Z33" i="50"/>
  <c r="X288" i="70"/>
  <c r="AD288" i="70" s="1"/>
  <c r="Z12" i="50"/>
  <c r="X12" i="50"/>
  <c r="X294" i="70"/>
  <c r="AD294" i="70" s="1"/>
  <c r="X18" i="50"/>
  <c r="Z18" i="50"/>
  <c r="X300" i="70"/>
  <c r="AD300" i="70" s="1"/>
  <c r="Z24" i="50"/>
  <c r="X24" i="50"/>
  <c r="W10" i="49"/>
  <c r="W261" i="70"/>
  <c r="AE261" i="70" s="1"/>
  <c r="W18" i="49"/>
  <c r="W269" i="70"/>
  <c r="AE269" i="70" s="1"/>
  <c r="W24" i="49"/>
  <c r="W275" i="70"/>
  <c r="AE275" i="70" s="1"/>
  <c r="W12" i="49"/>
  <c r="W263" i="70"/>
  <c r="AE263" i="70" s="1"/>
  <c r="X264" i="70"/>
  <c r="AD264" i="70" s="1"/>
  <c r="X13" i="49"/>
  <c r="Z13" i="49"/>
  <c r="X280" i="70"/>
  <c r="AD280" i="70" s="1"/>
  <c r="Z29" i="49"/>
  <c r="X29" i="49"/>
  <c r="W28" i="49"/>
  <c r="W279" i="70"/>
  <c r="AE279" i="70" s="1"/>
  <c r="W6" i="49"/>
  <c r="W257" i="70"/>
  <c r="AE257" i="70" s="1"/>
  <c r="W22" i="49"/>
  <c r="W273" i="70"/>
  <c r="AE273" i="70" s="1"/>
  <c r="X276" i="70"/>
  <c r="AD276" i="70" s="1"/>
  <c r="X25" i="49"/>
  <c r="Z25" i="49"/>
  <c r="W19" i="49"/>
  <c r="W270" i="70"/>
  <c r="AE270" i="70" s="1"/>
  <c r="W20" i="49"/>
  <c r="W271" i="70"/>
  <c r="AE271" i="70" s="1"/>
  <c r="W23" i="49"/>
  <c r="W274" i="70"/>
  <c r="AE274" i="70" s="1"/>
  <c r="W14" i="49"/>
  <c r="W265" i="70"/>
  <c r="AE265" i="70" s="1"/>
  <c r="W21" i="49"/>
  <c r="W272" i="70"/>
  <c r="AE272" i="70" s="1"/>
  <c r="W16" i="49"/>
  <c r="W267" i="70"/>
  <c r="AE267" i="70" s="1"/>
  <c r="W9" i="49"/>
  <c r="W260" i="70"/>
  <c r="AE260" i="70" s="1"/>
  <c r="W11" i="49"/>
  <c r="W262" i="70"/>
  <c r="AE262" i="70" s="1"/>
  <c r="W8" i="49"/>
  <c r="W259" i="70"/>
  <c r="AE259" i="70" s="1"/>
  <c r="W26" i="49"/>
  <c r="W277" i="70"/>
  <c r="AE277" i="70" s="1"/>
  <c r="W7" i="49"/>
  <c r="W258" i="70"/>
  <c r="AE258" i="70" s="1"/>
  <c r="W256" i="70"/>
  <c r="AE256" i="70" s="1"/>
  <c r="W5" i="49"/>
  <c r="V1" i="49"/>
  <c r="W15" i="49"/>
  <c r="W266" i="70"/>
  <c r="AE266" i="70" s="1"/>
  <c r="X278" i="70"/>
  <c r="AD278" i="70" s="1"/>
  <c r="Z27" i="49"/>
  <c r="X27" i="49"/>
  <c r="W17" i="49"/>
  <c r="W268" i="70"/>
  <c r="AE268" i="70" s="1"/>
  <c r="V9" i="48"/>
  <c r="U237" i="70"/>
  <c r="V20" i="48"/>
  <c r="U248" i="70"/>
  <c r="V14" i="48"/>
  <c r="U242" i="70"/>
  <c r="V19" i="48"/>
  <c r="U247" i="70"/>
  <c r="V8" i="48"/>
  <c r="U236" i="70"/>
  <c r="V11" i="48"/>
  <c r="U239" i="70"/>
  <c r="V26" i="48"/>
  <c r="U254" i="70"/>
  <c r="V15" i="48"/>
  <c r="U243" i="70"/>
  <c r="V23" i="48"/>
  <c r="U251" i="70"/>
  <c r="V24" i="48"/>
  <c r="U252" i="70"/>
  <c r="V12" i="48"/>
  <c r="U240" i="70"/>
  <c r="V10" i="48"/>
  <c r="U238" i="70"/>
  <c r="V27" i="48"/>
  <c r="U255" i="70"/>
  <c r="V22" i="48"/>
  <c r="U250" i="70"/>
  <c r="V21" i="48"/>
  <c r="U249" i="70"/>
  <c r="V6" i="48"/>
  <c r="U234" i="70"/>
  <c r="V7" i="48"/>
  <c r="U235" i="70"/>
  <c r="V17" i="48"/>
  <c r="U245" i="70"/>
  <c r="V18" i="48"/>
  <c r="U246" i="70"/>
  <c r="V25" i="48"/>
  <c r="U253" i="70"/>
  <c r="V13" i="48"/>
  <c r="U241" i="70"/>
  <c r="V16" i="48"/>
  <c r="U244" i="70"/>
  <c r="U233" i="70"/>
  <c r="V5" i="48"/>
  <c r="T1" i="48"/>
  <c r="K21" i="47"/>
  <c r="L231" i="70" s="1"/>
  <c r="M231" i="70"/>
  <c r="K18" i="47"/>
  <c r="L228" i="70" s="1"/>
  <c r="M228" i="70"/>
  <c r="K15" i="47"/>
  <c r="L225" i="70" s="1"/>
  <c r="K8" i="47"/>
  <c r="L218" i="70" s="1"/>
  <c r="M218" i="70"/>
  <c r="K12" i="47"/>
  <c r="L222" i="70" s="1"/>
  <c r="M222" i="70"/>
  <c r="N9" i="47"/>
  <c r="O219" i="70" s="1"/>
  <c r="K19" i="47"/>
  <c r="L229" i="70" s="1"/>
  <c r="M229" i="70"/>
  <c r="K16" i="47"/>
  <c r="L226" i="70" s="1"/>
  <c r="M226" i="70"/>
  <c r="K9" i="47"/>
  <c r="L219" i="70" s="1"/>
  <c r="M219" i="70"/>
  <c r="K6" i="47"/>
  <c r="L216" i="70" s="1"/>
  <c r="M216" i="70"/>
  <c r="N18" i="47"/>
  <c r="O228" i="70" s="1"/>
  <c r="K11" i="47"/>
  <c r="L221" i="70" s="1"/>
  <c r="M221" i="70"/>
  <c r="K22" i="47"/>
  <c r="L232" i="70" s="1"/>
  <c r="M232" i="70"/>
  <c r="K14" i="47"/>
  <c r="L224" i="70" s="1"/>
  <c r="M224" i="70"/>
  <c r="K13" i="47"/>
  <c r="L223" i="70" s="1"/>
  <c r="M223" i="70"/>
  <c r="K10" i="47"/>
  <c r="L220" i="70" s="1"/>
  <c r="M220" i="70"/>
  <c r="N13" i="47"/>
  <c r="O223" i="70" s="1"/>
  <c r="K20" i="47"/>
  <c r="L230" i="70" s="1"/>
  <c r="M230" i="70"/>
  <c r="K17" i="47"/>
  <c r="L227" i="70" s="1"/>
  <c r="M227" i="70"/>
  <c r="N14" i="47"/>
  <c r="O224" i="70" s="1"/>
  <c r="K7" i="47"/>
  <c r="L217" i="70" s="1"/>
  <c r="M217" i="70"/>
  <c r="N20" i="47"/>
  <c r="O230" i="70" s="1"/>
  <c r="N6" i="47"/>
  <c r="O216" i="70" s="1"/>
  <c r="N16" i="47"/>
  <c r="O226" i="70" s="1"/>
  <c r="N7" i="47"/>
  <c r="O217" i="70" s="1"/>
  <c r="N21" i="47"/>
  <c r="O231" i="70" s="1"/>
  <c r="N12" i="47"/>
  <c r="O222" i="70" s="1"/>
  <c r="N22" i="47"/>
  <c r="O232" i="70" s="1"/>
  <c r="N17" i="47"/>
  <c r="O227" i="70" s="1"/>
  <c r="S1" i="47"/>
  <c r="J1" i="47"/>
  <c r="R1" i="47"/>
  <c r="Q1" i="47"/>
  <c r="L1" i="47"/>
  <c r="N8" i="47"/>
  <c r="O218" i="70" s="1"/>
  <c r="N5" i="47"/>
  <c r="O215" i="70" s="1"/>
  <c r="N19" i="47"/>
  <c r="O229" i="70" s="1"/>
  <c r="N15" i="47"/>
  <c r="O225" i="70" s="1"/>
  <c r="N11" i="47"/>
  <c r="O221" i="70" s="1"/>
  <c r="AA311" i="70" l="1"/>
  <c r="AA35" i="50"/>
  <c r="AB311" i="70" s="1"/>
  <c r="Y298" i="70"/>
  <c r="Y22" i="50"/>
  <c r="Z298" i="70" s="1"/>
  <c r="AB22" i="50"/>
  <c r="AC298" i="70" s="1"/>
  <c r="Y297" i="70"/>
  <c r="Y21" i="50"/>
  <c r="Z297" i="70" s="1"/>
  <c r="AB21" i="50"/>
  <c r="AC297" i="70" s="1"/>
  <c r="Y311" i="70"/>
  <c r="AB35" i="50"/>
  <c r="AC311" i="70" s="1"/>
  <c r="Y35" i="50"/>
  <c r="Z311" i="70" s="1"/>
  <c r="AA13" i="50"/>
  <c r="AB289" i="70" s="1"/>
  <c r="AA289" i="70"/>
  <c r="Y286" i="70"/>
  <c r="Y10" i="50"/>
  <c r="Z286" i="70" s="1"/>
  <c r="AB10" i="50"/>
  <c r="AC286" i="70" s="1"/>
  <c r="Y301" i="70"/>
  <c r="Y25" i="50"/>
  <c r="Z301" i="70" s="1"/>
  <c r="AB25" i="50"/>
  <c r="AC301" i="70" s="1"/>
  <c r="AA29" i="50"/>
  <c r="AB305" i="70" s="1"/>
  <c r="AA305" i="70"/>
  <c r="Y305" i="70"/>
  <c r="Y29" i="50"/>
  <c r="Z305" i="70" s="1"/>
  <c r="AB29" i="50"/>
  <c r="AC305" i="70" s="1"/>
  <c r="AA19" i="50"/>
  <c r="AB295" i="70" s="1"/>
  <c r="AA295" i="70"/>
  <c r="AA285" i="70"/>
  <c r="AA9" i="50"/>
  <c r="AB285" i="70" s="1"/>
  <c r="Y289" i="70"/>
  <c r="Y13" i="50"/>
  <c r="Z289" i="70" s="1"/>
  <c r="AB13" i="50"/>
  <c r="AC289" i="70" s="1"/>
  <c r="AA27" i="50"/>
  <c r="AB303" i="70" s="1"/>
  <c r="AA303" i="70"/>
  <c r="Y296" i="70"/>
  <c r="Y20" i="50"/>
  <c r="Z296" i="70" s="1"/>
  <c r="AB20" i="50"/>
  <c r="AC296" i="70" s="1"/>
  <c r="AA292" i="70"/>
  <c r="AA16" i="50"/>
  <c r="AB292" i="70" s="1"/>
  <c r="AA286" i="70"/>
  <c r="AA10" i="50"/>
  <c r="AB286" i="70" s="1"/>
  <c r="Y293" i="70"/>
  <c r="Y17" i="50"/>
  <c r="Z293" i="70" s="1"/>
  <c r="AB17" i="50"/>
  <c r="AC293" i="70" s="1"/>
  <c r="Y285" i="70"/>
  <c r="Y9" i="50"/>
  <c r="Z285" i="70" s="1"/>
  <c r="AB9" i="50"/>
  <c r="AC285" i="70" s="1"/>
  <c r="Y303" i="70"/>
  <c r="AB27" i="50"/>
  <c r="AC303" i="70" s="1"/>
  <c r="Y27" i="50"/>
  <c r="Z303" i="70" s="1"/>
  <c r="Y312" i="70"/>
  <c r="Y36" i="50"/>
  <c r="Z312" i="70" s="1"/>
  <c r="AB36" i="50"/>
  <c r="AC312" i="70" s="1"/>
  <c r="AA296" i="70"/>
  <c r="AA20" i="50"/>
  <c r="AB296" i="70" s="1"/>
  <c r="AA290" i="70"/>
  <c r="AA14" i="50"/>
  <c r="AB290" i="70" s="1"/>
  <c r="Y307" i="70"/>
  <c r="Y31" i="50"/>
  <c r="Z307" i="70" s="1"/>
  <c r="AB31" i="50"/>
  <c r="AC307" i="70" s="1"/>
  <c r="Y291" i="70"/>
  <c r="AB15" i="50"/>
  <c r="AC291" i="70" s="1"/>
  <c r="Y15" i="50"/>
  <c r="Z291" i="70" s="1"/>
  <c r="AA300" i="70"/>
  <c r="AA24" i="50"/>
  <c r="AB300" i="70" s="1"/>
  <c r="AA293" i="70"/>
  <c r="AA17" i="50"/>
  <c r="AB293" i="70" s="1"/>
  <c r="AA18" i="50"/>
  <c r="AB294" i="70" s="1"/>
  <c r="AA294" i="70"/>
  <c r="Y304" i="70"/>
  <c r="Y28" i="50"/>
  <c r="Z304" i="70" s="1"/>
  <c r="AB28" i="50"/>
  <c r="AC304" i="70" s="1"/>
  <c r="Y294" i="70"/>
  <c r="Y18" i="50"/>
  <c r="Z294" i="70" s="1"/>
  <c r="AB18" i="50"/>
  <c r="AC294" i="70" s="1"/>
  <c r="AA33" i="50"/>
  <c r="AB309" i="70" s="1"/>
  <c r="AA309" i="70"/>
  <c r="AA28" i="50"/>
  <c r="AB304" i="70" s="1"/>
  <c r="AA304" i="70"/>
  <c r="Y302" i="70"/>
  <c r="Y26" i="50"/>
  <c r="Z302" i="70" s="1"/>
  <c r="AB26" i="50"/>
  <c r="AC302" i="70" s="1"/>
  <c r="AA313" i="70"/>
  <c r="AA37" i="50"/>
  <c r="AB313" i="70" s="1"/>
  <c r="AA6" i="50"/>
  <c r="AB282" i="70" s="1"/>
  <c r="AA282" i="70"/>
  <c r="AA36" i="50"/>
  <c r="AB312" i="70" s="1"/>
  <c r="AA312" i="70"/>
  <c r="AA7" i="50"/>
  <c r="AB283" i="70" s="1"/>
  <c r="AA283" i="70"/>
  <c r="Y290" i="70"/>
  <c r="AB14" i="50"/>
  <c r="AC290" i="70" s="1"/>
  <c r="Y14" i="50"/>
  <c r="Z290" i="70" s="1"/>
  <c r="AA11" i="50"/>
  <c r="AB287" i="70" s="1"/>
  <c r="AA287" i="70"/>
  <c r="Y300" i="70"/>
  <c r="Y24" i="50"/>
  <c r="Z300" i="70" s="1"/>
  <c r="AB24" i="50"/>
  <c r="AC300" i="70" s="1"/>
  <c r="AA25" i="50"/>
  <c r="AB301" i="70" s="1"/>
  <c r="AA301" i="70"/>
  <c r="Y309" i="70"/>
  <c r="Y33" i="50"/>
  <c r="Z309" i="70" s="1"/>
  <c r="AB33" i="50"/>
  <c r="AC309" i="70" s="1"/>
  <c r="Y313" i="70"/>
  <c r="AB37" i="50"/>
  <c r="AC313" i="70" s="1"/>
  <c r="Y37" i="50"/>
  <c r="Z313" i="70" s="1"/>
  <c r="Y284" i="70"/>
  <c r="AB8" i="50"/>
  <c r="AC284" i="70" s="1"/>
  <c r="Y8" i="50"/>
  <c r="Z284" i="70" s="1"/>
  <c r="AA30" i="50"/>
  <c r="AB306" i="70" s="1"/>
  <c r="AA306" i="70"/>
  <c r="Y282" i="70"/>
  <c r="Y6" i="50"/>
  <c r="Z282" i="70" s="1"/>
  <c r="AB6" i="50"/>
  <c r="AC282" i="70" s="1"/>
  <c r="AA23" i="50"/>
  <c r="AB299" i="70" s="1"/>
  <c r="AA299" i="70"/>
  <c r="Y283" i="70"/>
  <c r="AB7" i="50"/>
  <c r="AC283" i="70" s="1"/>
  <c r="Y7" i="50"/>
  <c r="Z283" i="70" s="1"/>
  <c r="Y287" i="70"/>
  <c r="AB11" i="50"/>
  <c r="AC287" i="70" s="1"/>
  <c r="Y11" i="50"/>
  <c r="Z287" i="70" s="1"/>
  <c r="AA297" i="70"/>
  <c r="AA21" i="50"/>
  <c r="AB297" i="70" s="1"/>
  <c r="Y295" i="70"/>
  <c r="AB19" i="50"/>
  <c r="AC295" i="70" s="1"/>
  <c r="Y19" i="50"/>
  <c r="Z295" i="70" s="1"/>
  <c r="Y288" i="70"/>
  <c r="Y12" i="50"/>
  <c r="Z288" i="70" s="1"/>
  <c r="AB12" i="50"/>
  <c r="AC288" i="70" s="1"/>
  <c r="Y308" i="70"/>
  <c r="Y32" i="50"/>
  <c r="Z308" i="70" s="1"/>
  <c r="AB32" i="50"/>
  <c r="AC308" i="70" s="1"/>
  <c r="AA284" i="70"/>
  <c r="AA8" i="50"/>
  <c r="AB284" i="70" s="1"/>
  <c r="Y281" i="70"/>
  <c r="AB5" i="50"/>
  <c r="AC281" i="70" s="1"/>
  <c r="Y5" i="50"/>
  <c r="Z281" i="70" s="1"/>
  <c r="Y306" i="70"/>
  <c r="Y30" i="50"/>
  <c r="Z306" i="70" s="1"/>
  <c r="AB30" i="50"/>
  <c r="AC306" i="70" s="1"/>
  <c r="Y299" i="70"/>
  <c r="AB23" i="50"/>
  <c r="AC299" i="70" s="1"/>
  <c r="Y23" i="50"/>
  <c r="Z299" i="70" s="1"/>
  <c r="Y310" i="70"/>
  <c r="AB34" i="50"/>
  <c r="AC310" i="70" s="1"/>
  <c r="Y34" i="50"/>
  <c r="Z310" i="70" s="1"/>
  <c r="AA26" i="50"/>
  <c r="AB302" i="70" s="1"/>
  <c r="AA302" i="70"/>
  <c r="AA12" i="50"/>
  <c r="AB288" i="70" s="1"/>
  <c r="AA288" i="70"/>
  <c r="Y292" i="70"/>
  <c r="Y16" i="50"/>
  <c r="Z292" i="70" s="1"/>
  <c r="AB16" i="50"/>
  <c r="AC292" i="70" s="1"/>
  <c r="AA308" i="70"/>
  <c r="AA32" i="50"/>
  <c r="AB308" i="70" s="1"/>
  <c r="AA31" i="50"/>
  <c r="AB307" i="70" s="1"/>
  <c r="AA307" i="70"/>
  <c r="AA281" i="70"/>
  <c r="AA5" i="50"/>
  <c r="AB281" i="70" s="1"/>
  <c r="AA298" i="70"/>
  <c r="AA22" i="50"/>
  <c r="AB298" i="70" s="1"/>
  <c r="AA291" i="70"/>
  <c r="AA15" i="50"/>
  <c r="AB291" i="70" s="1"/>
  <c r="AA310" i="70"/>
  <c r="AA34" i="50"/>
  <c r="AB310" i="70" s="1"/>
  <c r="X262" i="70"/>
  <c r="AD262" i="70" s="1"/>
  <c r="X11" i="49"/>
  <c r="Z11" i="49"/>
  <c r="X279" i="70"/>
  <c r="AD279" i="70" s="1"/>
  <c r="Z28" i="49"/>
  <c r="X28" i="49"/>
  <c r="X24" i="49"/>
  <c r="X275" i="70"/>
  <c r="AD275" i="70" s="1"/>
  <c r="Z24" i="49"/>
  <c r="X265" i="70"/>
  <c r="AD265" i="70" s="1"/>
  <c r="Z14" i="49"/>
  <c r="X14" i="49"/>
  <c r="X259" i="70"/>
  <c r="AD259" i="70" s="1"/>
  <c r="Z8" i="49"/>
  <c r="X8" i="49"/>
  <c r="X273" i="70"/>
  <c r="AD273" i="70" s="1"/>
  <c r="X22" i="49"/>
  <c r="Z22" i="49"/>
  <c r="Y280" i="70"/>
  <c r="AB29" i="49"/>
  <c r="AC280" i="70" s="1"/>
  <c r="Y29" i="49"/>
  <c r="Z280" i="70" s="1"/>
  <c r="X266" i="70"/>
  <c r="AD266" i="70" s="1"/>
  <c r="Z15" i="49"/>
  <c r="X15" i="49"/>
  <c r="AA29" i="49"/>
  <c r="AB280" i="70" s="1"/>
  <c r="AA280" i="70"/>
  <c r="AA13" i="49"/>
  <c r="AB264" i="70" s="1"/>
  <c r="AA264" i="70"/>
  <c r="X269" i="70"/>
  <c r="AD269" i="70" s="1"/>
  <c r="Z18" i="49"/>
  <c r="X18" i="49"/>
  <c r="X274" i="70"/>
  <c r="AD274" i="70" s="1"/>
  <c r="Z23" i="49"/>
  <c r="X23" i="49"/>
  <c r="Z17" i="49"/>
  <c r="X268" i="70"/>
  <c r="AD268" i="70" s="1"/>
  <c r="X17" i="49"/>
  <c r="Y278" i="70"/>
  <c r="Y27" i="49"/>
  <c r="Z278" i="70" s="1"/>
  <c r="AB27" i="49"/>
  <c r="AC278" i="70" s="1"/>
  <c r="X256" i="70"/>
  <c r="W1" i="49"/>
  <c r="Z5" i="49"/>
  <c r="X5" i="49"/>
  <c r="X267" i="70"/>
  <c r="AD267" i="70" s="1"/>
  <c r="Z16" i="49"/>
  <c r="X16" i="49"/>
  <c r="X271" i="70"/>
  <c r="AD271" i="70" s="1"/>
  <c r="X20" i="49"/>
  <c r="Z20" i="49"/>
  <c r="AA25" i="49"/>
  <c r="AB276" i="70" s="1"/>
  <c r="AA276" i="70"/>
  <c r="Y264" i="70"/>
  <c r="Y13" i="49"/>
  <c r="Z264" i="70" s="1"/>
  <c r="AB13" i="49"/>
  <c r="AC264" i="70" s="1"/>
  <c r="X257" i="70"/>
  <c r="AD257" i="70" s="1"/>
  <c r="Z6" i="49"/>
  <c r="X6" i="49"/>
  <c r="X270" i="70"/>
  <c r="AD270" i="70" s="1"/>
  <c r="Z19" i="49"/>
  <c r="X19" i="49"/>
  <c r="X260" i="70"/>
  <c r="AD260" i="70" s="1"/>
  <c r="X9" i="49"/>
  <c r="Z9" i="49"/>
  <c r="AD256" i="70"/>
  <c r="X277" i="70"/>
  <c r="AD277" i="70" s="1"/>
  <c r="X26" i="49"/>
  <c r="Z26" i="49"/>
  <c r="Y276" i="70"/>
  <c r="Y25" i="49"/>
  <c r="Z276" i="70" s="1"/>
  <c r="AB25" i="49"/>
  <c r="AC276" i="70" s="1"/>
  <c r="X261" i="70"/>
  <c r="AD261" i="70" s="1"/>
  <c r="Z10" i="49"/>
  <c r="X10" i="49"/>
  <c r="X263" i="70"/>
  <c r="AD263" i="70" s="1"/>
  <c r="X12" i="49"/>
  <c r="Z12" i="49"/>
  <c r="Z21" i="49"/>
  <c r="X272" i="70"/>
  <c r="AD272" i="70" s="1"/>
  <c r="X21" i="49"/>
  <c r="X7" i="49"/>
  <c r="X258" i="70"/>
  <c r="AD258" i="70" s="1"/>
  <c r="Z7" i="49"/>
  <c r="AA27" i="49"/>
  <c r="AB278" i="70" s="1"/>
  <c r="AA278" i="70"/>
  <c r="W25" i="48"/>
  <c r="W253" i="70"/>
  <c r="AE253" i="70" s="1"/>
  <c r="W12" i="48"/>
  <c r="W240" i="70"/>
  <c r="AE240" i="70" s="1"/>
  <c r="W7" i="48"/>
  <c r="W235" i="70"/>
  <c r="AE235" i="70" s="1"/>
  <c r="W22" i="48"/>
  <c r="W250" i="70"/>
  <c r="AE250" i="70" s="1"/>
  <c r="W24" i="48"/>
  <c r="W252" i="70"/>
  <c r="AE252" i="70" s="1"/>
  <c r="W9" i="48"/>
  <c r="W237" i="70"/>
  <c r="AE237" i="70" s="1"/>
  <c r="W17" i="48"/>
  <c r="W245" i="70"/>
  <c r="AE245" i="70" s="1"/>
  <c r="W26" i="48"/>
  <c r="W254" i="70"/>
  <c r="AE254" i="70" s="1"/>
  <c r="W233" i="70"/>
  <c r="AE233" i="70" s="1"/>
  <c r="V1" i="48"/>
  <c r="W5" i="48"/>
  <c r="W11" i="48"/>
  <c r="W239" i="70"/>
  <c r="AE239" i="70" s="1"/>
  <c r="W6" i="48"/>
  <c r="W234" i="70"/>
  <c r="AE234" i="70" s="1"/>
  <c r="W8" i="48"/>
  <c r="W236" i="70"/>
  <c r="AE236" i="70" s="1"/>
  <c r="W14" i="48"/>
  <c r="W242" i="70"/>
  <c r="AE242" i="70" s="1"/>
  <c r="W27" i="48"/>
  <c r="W255" i="70"/>
  <c r="AE255" i="70" s="1"/>
  <c r="W20" i="48"/>
  <c r="W248" i="70"/>
  <c r="AE248" i="70" s="1"/>
  <c r="W16" i="48"/>
  <c r="W244" i="70"/>
  <c r="AE244" i="70" s="1"/>
  <c r="W23" i="48"/>
  <c r="W251" i="70"/>
  <c r="AE251" i="70" s="1"/>
  <c r="W13" i="48"/>
  <c r="W241" i="70"/>
  <c r="AE241" i="70" s="1"/>
  <c r="W18" i="48"/>
  <c r="W246" i="70"/>
  <c r="AE246" i="70" s="1"/>
  <c r="W21" i="48"/>
  <c r="W249" i="70"/>
  <c r="AE249" i="70" s="1"/>
  <c r="W10" i="48"/>
  <c r="W238" i="70"/>
  <c r="AE238" i="70" s="1"/>
  <c r="W15" i="48"/>
  <c r="W243" i="70"/>
  <c r="AE243" i="70" s="1"/>
  <c r="W19" i="48"/>
  <c r="W247" i="70"/>
  <c r="AE247" i="70" s="1"/>
  <c r="K1" i="47"/>
  <c r="O9" i="47"/>
  <c r="O6" i="47"/>
  <c r="O13" i="47"/>
  <c r="O17" i="47"/>
  <c r="O21" i="47"/>
  <c r="O10" i="47"/>
  <c r="O7" i="47"/>
  <c r="O14" i="47"/>
  <c r="O18" i="47"/>
  <c r="O22" i="47"/>
  <c r="O11" i="47"/>
  <c r="O15" i="47"/>
  <c r="O19" i="47"/>
  <c r="O5" i="47"/>
  <c r="O8" i="47"/>
  <c r="O16" i="47"/>
  <c r="O20" i="47"/>
  <c r="O12" i="47"/>
  <c r="Y257" i="70" l="1"/>
  <c r="AB6" i="49"/>
  <c r="AC257" i="70" s="1"/>
  <c r="Y6" i="49"/>
  <c r="Z257" i="70" s="1"/>
  <c r="AA256" i="70"/>
  <c r="AA5" i="49"/>
  <c r="AB256" i="70" s="1"/>
  <c r="Y275" i="70"/>
  <c r="Y24" i="49"/>
  <c r="Z275" i="70" s="1"/>
  <c r="AB24" i="49"/>
  <c r="AC275" i="70" s="1"/>
  <c r="Y261" i="70"/>
  <c r="Y10" i="49"/>
  <c r="Z261" i="70" s="1"/>
  <c r="AB10" i="49"/>
  <c r="AC261" i="70" s="1"/>
  <c r="AA8" i="49"/>
  <c r="AB259" i="70" s="1"/>
  <c r="AA259" i="70"/>
  <c r="AB21" i="49"/>
  <c r="AC272" i="70" s="1"/>
  <c r="Y21" i="49"/>
  <c r="Z272" i="70" s="1"/>
  <c r="Y272" i="70"/>
  <c r="AA9" i="49"/>
  <c r="AB260" i="70" s="1"/>
  <c r="AA260" i="70"/>
  <c r="AA6" i="49"/>
  <c r="AB257" i="70" s="1"/>
  <c r="AA257" i="70"/>
  <c r="AA16" i="49"/>
  <c r="AB267" i="70" s="1"/>
  <c r="AA267" i="70"/>
  <c r="AA17" i="49"/>
  <c r="AB268" i="70" s="1"/>
  <c r="AA268" i="70"/>
  <c r="Y265" i="70"/>
  <c r="AB14" i="49"/>
  <c r="AC265" i="70" s="1"/>
  <c r="Y14" i="49"/>
  <c r="Z265" i="70" s="1"/>
  <c r="AA11" i="49"/>
  <c r="AB262" i="70" s="1"/>
  <c r="AA262" i="70"/>
  <c r="AA10" i="49"/>
  <c r="AB261" i="70" s="1"/>
  <c r="AA261" i="70"/>
  <c r="Y269" i="70"/>
  <c r="Y18" i="49"/>
  <c r="Z269" i="70" s="1"/>
  <c r="AB18" i="49"/>
  <c r="AC269" i="70" s="1"/>
  <c r="Y266" i="70"/>
  <c r="AB15" i="49"/>
  <c r="AC266" i="70" s="1"/>
  <c r="Y15" i="49"/>
  <c r="Z266" i="70" s="1"/>
  <c r="AA22" i="49"/>
  <c r="AB273" i="70" s="1"/>
  <c r="AA273" i="70"/>
  <c r="AA14" i="49"/>
  <c r="AB265" i="70" s="1"/>
  <c r="AA265" i="70"/>
  <c r="Y262" i="70"/>
  <c r="AB11" i="49"/>
  <c r="AC262" i="70" s="1"/>
  <c r="Y11" i="49"/>
  <c r="Z262" i="70" s="1"/>
  <c r="AA21" i="49"/>
  <c r="AB272" i="70" s="1"/>
  <c r="AA272" i="70"/>
  <c r="AA23" i="49"/>
  <c r="AB274" i="70" s="1"/>
  <c r="AA274" i="70"/>
  <c r="AA18" i="49"/>
  <c r="AB269" i="70" s="1"/>
  <c r="AA269" i="70"/>
  <c r="AA15" i="49"/>
  <c r="AB266" i="70" s="1"/>
  <c r="AA266" i="70"/>
  <c r="Y273" i="70"/>
  <c r="Y22" i="49"/>
  <c r="Z273" i="70" s="1"/>
  <c r="AB22" i="49"/>
  <c r="AC273" i="70" s="1"/>
  <c r="Y279" i="70"/>
  <c r="Y28" i="49"/>
  <c r="Z279" i="70" s="1"/>
  <c r="AB28" i="49"/>
  <c r="AC279" i="70" s="1"/>
  <c r="Y274" i="70"/>
  <c r="AB23" i="49"/>
  <c r="AC274" i="70" s="1"/>
  <c r="Y23" i="49"/>
  <c r="Z274" i="70" s="1"/>
  <c r="AA12" i="49"/>
  <c r="AB263" i="70" s="1"/>
  <c r="AA263" i="70"/>
  <c r="AA28" i="49"/>
  <c r="AB279" i="70" s="1"/>
  <c r="AA279" i="70"/>
  <c r="Y258" i="70"/>
  <c r="AB7" i="49"/>
  <c r="AC258" i="70" s="1"/>
  <c r="Y7" i="49"/>
  <c r="Z258" i="70" s="1"/>
  <c r="Y256" i="70"/>
  <c r="X1" i="49"/>
  <c r="AB5" i="49"/>
  <c r="Y5" i="49"/>
  <c r="Y267" i="70"/>
  <c r="AB16" i="49"/>
  <c r="AC267" i="70" s="1"/>
  <c r="Y16" i="49"/>
  <c r="Z267" i="70" s="1"/>
  <c r="Y260" i="70"/>
  <c r="AB9" i="49"/>
  <c r="AC260" i="70" s="1"/>
  <c r="Y9" i="49"/>
  <c r="Z260" i="70" s="1"/>
  <c r="AA7" i="49"/>
  <c r="AB258" i="70" s="1"/>
  <c r="AA258" i="70"/>
  <c r="Y263" i="70"/>
  <c r="Y12" i="49"/>
  <c r="Z263" i="70" s="1"/>
  <c r="AB12" i="49"/>
  <c r="AC263" i="70" s="1"/>
  <c r="AA26" i="49"/>
  <c r="AB277" i="70" s="1"/>
  <c r="AA277" i="70"/>
  <c r="Y270" i="70"/>
  <c r="AB19" i="49"/>
  <c r="AC270" i="70" s="1"/>
  <c r="Y19" i="49"/>
  <c r="Z270" i="70" s="1"/>
  <c r="AA20" i="49"/>
  <c r="AB271" i="70" s="1"/>
  <c r="AA271" i="70"/>
  <c r="Y268" i="70"/>
  <c r="Y17" i="49"/>
  <c r="Z268" i="70" s="1"/>
  <c r="AB17" i="49"/>
  <c r="AC268" i="70" s="1"/>
  <c r="Y277" i="70"/>
  <c r="Y26" i="49"/>
  <c r="Z277" i="70" s="1"/>
  <c r="AB26" i="49"/>
  <c r="AC277" i="70" s="1"/>
  <c r="AA19" i="49"/>
  <c r="AB270" i="70" s="1"/>
  <c r="AA270" i="70"/>
  <c r="Y271" i="70"/>
  <c r="Y20" i="49"/>
  <c r="Z271" i="70" s="1"/>
  <c r="AB20" i="49"/>
  <c r="AC271" i="70" s="1"/>
  <c r="Y259" i="70"/>
  <c r="AB8" i="49"/>
  <c r="AC259" i="70" s="1"/>
  <c r="Y8" i="49"/>
  <c r="Z259" i="70" s="1"/>
  <c r="AA24" i="49"/>
  <c r="AB275" i="70" s="1"/>
  <c r="AA275" i="70"/>
  <c r="X235" i="70"/>
  <c r="AD235" i="70" s="1"/>
  <c r="Z7" i="48"/>
  <c r="X7" i="48"/>
  <c r="Z12" i="48"/>
  <c r="X240" i="70"/>
  <c r="AD240" i="70" s="1"/>
  <c r="X12" i="48"/>
  <c r="X248" i="70"/>
  <c r="AD248" i="70" s="1"/>
  <c r="Z20" i="48"/>
  <c r="X20" i="48"/>
  <c r="X26" i="48"/>
  <c r="X254" i="70"/>
  <c r="AD254" i="70" s="1"/>
  <c r="Z26" i="48"/>
  <c r="X252" i="70"/>
  <c r="AD252" i="70" s="1"/>
  <c r="X24" i="48"/>
  <c r="Z24" i="48"/>
  <c r="X253" i="70"/>
  <c r="AD253" i="70" s="1"/>
  <c r="Z25" i="48"/>
  <c r="X25" i="48"/>
  <c r="X242" i="70"/>
  <c r="AD242" i="70" s="1"/>
  <c r="Z14" i="48"/>
  <c r="X14" i="48"/>
  <c r="Z9" i="48"/>
  <c r="X237" i="70"/>
  <c r="AD237" i="70" s="1"/>
  <c r="X9" i="48"/>
  <c r="X246" i="70"/>
  <c r="AD246" i="70" s="1"/>
  <c r="X18" i="48"/>
  <c r="Z18" i="48"/>
  <c r="X244" i="70"/>
  <c r="AD244" i="70" s="1"/>
  <c r="Z16" i="48"/>
  <c r="X16" i="48"/>
  <c r="X236" i="70"/>
  <c r="AD236" i="70" s="1"/>
  <c r="X8" i="48"/>
  <c r="Z8" i="48"/>
  <c r="Z15" i="48"/>
  <c r="X243" i="70"/>
  <c r="AD243" i="70" s="1"/>
  <c r="X15" i="48"/>
  <c r="X238" i="70"/>
  <c r="AD238" i="70" s="1"/>
  <c r="X10" i="48"/>
  <c r="Z10" i="48"/>
  <c r="X255" i="70"/>
  <c r="AD255" i="70" s="1"/>
  <c r="X27" i="48"/>
  <c r="Z27" i="48"/>
  <c r="X239" i="70"/>
  <c r="AD239" i="70" s="1"/>
  <c r="Z11" i="48"/>
  <c r="X11" i="48"/>
  <c r="X249" i="70"/>
  <c r="AD249" i="70" s="1"/>
  <c r="X21" i="48"/>
  <c r="Z21" i="48"/>
  <c r="X233" i="70"/>
  <c r="AD233" i="70" s="1"/>
  <c r="Z5" i="48"/>
  <c r="W1" i="48"/>
  <c r="X5" i="48"/>
  <c r="X247" i="70"/>
  <c r="AD247" i="70" s="1"/>
  <c r="X19" i="48"/>
  <c r="Z19" i="48"/>
  <c r="X241" i="70"/>
  <c r="AD241" i="70" s="1"/>
  <c r="Z13" i="48"/>
  <c r="X13" i="48"/>
  <c r="X234" i="70"/>
  <c r="AD234" i="70" s="1"/>
  <c r="X6" i="48"/>
  <c r="Z6" i="48"/>
  <c r="X251" i="70"/>
  <c r="AD251" i="70" s="1"/>
  <c r="Z23" i="48"/>
  <c r="X23" i="48"/>
  <c r="X245" i="70"/>
  <c r="AD245" i="70" s="1"/>
  <c r="X17" i="48"/>
  <c r="Z17" i="48"/>
  <c r="Z22" i="48"/>
  <c r="X250" i="70"/>
  <c r="AD250" i="70" s="1"/>
  <c r="X22" i="48"/>
  <c r="P21" i="47"/>
  <c r="P231" i="70"/>
  <c r="P8" i="47"/>
  <c r="P218" i="70"/>
  <c r="P13" i="47"/>
  <c r="P223" i="70"/>
  <c r="P5" i="47"/>
  <c r="P215" i="70"/>
  <c r="P19" i="47"/>
  <c r="P229" i="70"/>
  <c r="P9" i="47"/>
  <c r="P219" i="70"/>
  <c r="P15" i="47"/>
  <c r="P225" i="70"/>
  <c r="P20" i="47"/>
  <c r="P230" i="70"/>
  <c r="P11" i="47"/>
  <c r="P221" i="70"/>
  <c r="P10" i="47"/>
  <c r="P220" i="70"/>
  <c r="P16" i="47"/>
  <c r="P226" i="70"/>
  <c r="P17" i="47"/>
  <c r="P227" i="70"/>
  <c r="P22" i="47"/>
  <c r="P232" i="70"/>
  <c r="P18" i="47"/>
  <c r="P228" i="70"/>
  <c r="P6" i="47"/>
  <c r="P216" i="70"/>
  <c r="P14" i="47"/>
  <c r="P224" i="70"/>
  <c r="P12" i="47"/>
  <c r="P222" i="70"/>
  <c r="P7" i="47"/>
  <c r="P217" i="70"/>
  <c r="AC256" i="70" l="1"/>
  <c r="AB1" i="49"/>
  <c r="Z256" i="70"/>
  <c r="Y1" i="49"/>
  <c r="Y236" i="70"/>
  <c r="Y8" i="48"/>
  <c r="Z236" i="70" s="1"/>
  <c r="AB8" i="48"/>
  <c r="AC236" i="70" s="1"/>
  <c r="AA254" i="70"/>
  <c r="AA26" i="48"/>
  <c r="AB254" i="70" s="1"/>
  <c r="Y247" i="70"/>
  <c r="Y19" i="48"/>
  <c r="Z247" i="70" s="1"/>
  <c r="AB19" i="48"/>
  <c r="AC247" i="70" s="1"/>
  <c r="Y254" i="70"/>
  <c r="AB26" i="48"/>
  <c r="AC254" i="70" s="1"/>
  <c r="Y26" i="48"/>
  <c r="Z254" i="70" s="1"/>
  <c r="AA244" i="70"/>
  <c r="AA16" i="48"/>
  <c r="AB244" i="70" s="1"/>
  <c r="Y239" i="70"/>
  <c r="Y11" i="48"/>
  <c r="Z239" i="70" s="1"/>
  <c r="AB11" i="48"/>
  <c r="AC239" i="70" s="1"/>
  <c r="AA239" i="70"/>
  <c r="AA11" i="48"/>
  <c r="AB239" i="70" s="1"/>
  <c r="AA22" i="48"/>
  <c r="AB250" i="70" s="1"/>
  <c r="AA250" i="70"/>
  <c r="Y12" i="48"/>
  <c r="Z240" i="70" s="1"/>
  <c r="AB12" i="48"/>
  <c r="AC240" i="70" s="1"/>
  <c r="Y240" i="70"/>
  <c r="Y235" i="70"/>
  <c r="Y7" i="48"/>
  <c r="Z235" i="70" s="1"/>
  <c r="AB7" i="48"/>
  <c r="AC235" i="70" s="1"/>
  <c r="Y238" i="70"/>
  <c r="AB10" i="48"/>
  <c r="AC238" i="70" s="1"/>
  <c r="Y10" i="48"/>
  <c r="Z238" i="70" s="1"/>
  <c r="Y244" i="70"/>
  <c r="AB16" i="48"/>
  <c r="AC244" i="70" s="1"/>
  <c r="Y16" i="48"/>
  <c r="Z244" i="70" s="1"/>
  <c r="Y233" i="70"/>
  <c r="AB5" i="48"/>
  <c r="AC233" i="70" s="1"/>
  <c r="Y5" i="48"/>
  <c r="X1" i="48"/>
  <c r="Y241" i="70"/>
  <c r="AB13" i="48"/>
  <c r="AC241" i="70" s="1"/>
  <c r="Y13" i="48"/>
  <c r="Z241" i="70" s="1"/>
  <c r="AA13" i="48"/>
  <c r="AB241" i="70" s="1"/>
  <c r="AA241" i="70"/>
  <c r="Y255" i="70"/>
  <c r="AB27" i="48"/>
  <c r="AC255" i="70" s="1"/>
  <c r="Y27" i="48"/>
  <c r="Z255" i="70" s="1"/>
  <c r="AA15" i="48"/>
  <c r="AB243" i="70" s="1"/>
  <c r="AA243" i="70"/>
  <c r="AA246" i="70"/>
  <c r="AA18" i="48"/>
  <c r="AB246" i="70" s="1"/>
  <c r="AA242" i="70"/>
  <c r="AA14" i="48"/>
  <c r="AB242" i="70" s="1"/>
  <c r="AA24" i="48"/>
  <c r="AB252" i="70" s="1"/>
  <c r="AA252" i="70"/>
  <c r="Y248" i="70"/>
  <c r="AB20" i="48"/>
  <c r="AC248" i="70" s="1"/>
  <c r="Y20" i="48"/>
  <c r="Z248" i="70" s="1"/>
  <c r="AA7" i="48"/>
  <c r="AB235" i="70" s="1"/>
  <c r="AA235" i="70"/>
  <c r="AA234" i="70"/>
  <c r="AA6" i="48"/>
  <c r="AB234" i="70" s="1"/>
  <c r="Y250" i="70"/>
  <c r="Y22" i="48"/>
  <c r="Z250" i="70" s="1"/>
  <c r="AB22" i="48"/>
  <c r="AC250" i="70" s="1"/>
  <c r="Y253" i="70"/>
  <c r="Y25" i="48"/>
  <c r="Z253" i="70" s="1"/>
  <c r="AB25" i="48"/>
  <c r="AC253" i="70" s="1"/>
  <c r="Y243" i="70"/>
  <c r="Y15" i="48"/>
  <c r="Z243" i="70" s="1"/>
  <c r="AB15" i="48"/>
  <c r="AC243" i="70" s="1"/>
  <c r="Y249" i="70"/>
  <c r="AB21" i="48"/>
  <c r="AC249" i="70" s="1"/>
  <c r="Y21" i="48"/>
  <c r="Z249" i="70" s="1"/>
  <c r="Y242" i="70"/>
  <c r="Y14" i="48"/>
  <c r="Z242" i="70" s="1"/>
  <c r="AB14" i="48"/>
  <c r="AC242" i="70" s="1"/>
  <c r="Y251" i="70"/>
  <c r="AB23" i="48"/>
  <c r="AC251" i="70" s="1"/>
  <c r="Y23" i="48"/>
  <c r="Z251" i="70" s="1"/>
  <c r="AA251" i="70"/>
  <c r="AA23" i="48"/>
  <c r="AB251" i="70" s="1"/>
  <c r="Y246" i="70"/>
  <c r="Y18" i="48"/>
  <c r="Z246" i="70" s="1"/>
  <c r="AB18" i="48"/>
  <c r="AC246" i="70" s="1"/>
  <c r="Y252" i="70"/>
  <c r="AB24" i="48"/>
  <c r="AC252" i="70" s="1"/>
  <c r="Y24" i="48"/>
  <c r="Z252" i="70" s="1"/>
  <c r="AA248" i="70"/>
  <c r="AA20" i="48"/>
  <c r="AB248" i="70" s="1"/>
  <c r="AA12" i="48"/>
  <c r="AB240" i="70" s="1"/>
  <c r="AA240" i="70"/>
  <c r="AA247" i="70"/>
  <c r="AA19" i="48"/>
  <c r="AB247" i="70" s="1"/>
  <c r="AB9" i="48"/>
  <c r="AC237" i="70" s="1"/>
  <c r="Y237" i="70"/>
  <c r="Y9" i="48"/>
  <c r="Z237" i="70" s="1"/>
  <c r="Y234" i="70"/>
  <c r="Y6" i="48"/>
  <c r="Z234" i="70" s="1"/>
  <c r="AB6" i="48"/>
  <c r="AC234" i="70" s="1"/>
  <c r="AA237" i="70"/>
  <c r="AA9" i="48"/>
  <c r="AB237" i="70" s="1"/>
  <c r="AA249" i="70"/>
  <c r="AA21" i="48"/>
  <c r="AB249" i="70" s="1"/>
  <c r="AA253" i="70"/>
  <c r="AA25" i="48"/>
  <c r="AB253" i="70" s="1"/>
  <c r="AA27" i="48"/>
  <c r="AB255" i="70" s="1"/>
  <c r="AA255" i="70"/>
  <c r="AA17" i="48"/>
  <c r="AB245" i="70" s="1"/>
  <c r="AA245" i="70"/>
  <c r="AA233" i="70"/>
  <c r="AA5" i="48"/>
  <c r="AB233" i="70" s="1"/>
  <c r="Y245" i="70"/>
  <c r="Y17" i="48"/>
  <c r="Z245" i="70" s="1"/>
  <c r="AB17" i="48"/>
  <c r="AC245" i="70" s="1"/>
  <c r="AA10" i="48"/>
  <c r="AB238" i="70" s="1"/>
  <c r="AA238" i="70"/>
  <c r="AA236" i="70"/>
  <c r="AA8" i="48"/>
  <c r="AB236" i="70" s="1"/>
  <c r="T8" i="47"/>
  <c r="Q218" i="70"/>
  <c r="T22" i="47"/>
  <c r="Q232" i="70"/>
  <c r="T19" i="47"/>
  <c r="Q229" i="70"/>
  <c r="T14" i="47"/>
  <c r="Q224" i="70"/>
  <c r="T10" i="47"/>
  <c r="Q220" i="70"/>
  <c r="T17" i="47"/>
  <c r="Q227" i="70"/>
  <c r="T16" i="47"/>
  <c r="Q226" i="70"/>
  <c r="T21" i="47"/>
  <c r="Q231" i="70"/>
  <c r="T12" i="47"/>
  <c r="Q222" i="70"/>
  <c r="T9" i="47"/>
  <c r="Q219" i="70"/>
  <c r="T11" i="47"/>
  <c r="Q221" i="70"/>
  <c r="T20" i="47"/>
  <c r="Q230" i="70"/>
  <c r="T5" i="47"/>
  <c r="Q215" i="70"/>
  <c r="T6" i="47"/>
  <c r="Q216" i="70"/>
  <c r="T7" i="47"/>
  <c r="Q217" i="70"/>
  <c r="T18" i="47"/>
  <c r="Q228" i="70"/>
  <c r="T15" i="47"/>
  <c r="Q225" i="70"/>
  <c r="T13" i="47"/>
  <c r="Q223" i="70"/>
  <c r="AG11" i="45"/>
  <c r="AK7" i="45"/>
  <c r="AK5" i="45"/>
  <c r="F1" i="45"/>
  <c r="N9" i="45" s="1"/>
  <c r="O197" i="70" s="1"/>
  <c r="G1" i="45"/>
  <c r="H1" i="45"/>
  <c r="I1" i="45"/>
  <c r="J1" i="45"/>
  <c r="M1" i="45"/>
  <c r="U1" i="45"/>
  <c r="L5" i="45"/>
  <c r="Q5" i="45"/>
  <c r="R193" i="70" s="1"/>
  <c r="R5" i="45"/>
  <c r="S193" i="70" s="1"/>
  <c r="S5" i="45"/>
  <c r="T193" i="70" s="1"/>
  <c r="L6" i="45"/>
  <c r="N6" i="45"/>
  <c r="O194" i="70" s="1"/>
  <c r="Q6" i="45"/>
  <c r="R194" i="70" s="1"/>
  <c r="R6" i="45"/>
  <c r="S194" i="70" s="1"/>
  <c r="S6" i="45"/>
  <c r="T194" i="70" s="1"/>
  <c r="L7" i="45"/>
  <c r="Q7" i="45"/>
  <c r="R195" i="70" s="1"/>
  <c r="R7" i="45"/>
  <c r="S195" i="70" s="1"/>
  <c r="S7" i="45"/>
  <c r="T195" i="70" s="1"/>
  <c r="L8" i="45"/>
  <c r="N8" i="45"/>
  <c r="O196" i="70" s="1"/>
  <c r="Q8" i="45"/>
  <c r="R196" i="70" s="1"/>
  <c r="R8" i="45"/>
  <c r="S196" i="70" s="1"/>
  <c r="S8" i="45"/>
  <c r="T196" i="70" s="1"/>
  <c r="L9" i="45"/>
  <c r="Q9" i="45"/>
  <c r="R197" i="70" s="1"/>
  <c r="R9" i="45"/>
  <c r="S197" i="70" s="1"/>
  <c r="S9" i="45"/>
  <c r="T197" i="70" s="1"/>
  <c r="L10" i="45"/>
  <c r="N10" i="45"/>
  <c r="O198" i="70" s="1"/>
  <c r="Q10" i="45"/>
  <c r="R198" i="70" s="1"/>
  <c r="R10" i="45"/>
  <c r="S198" i="70" s="1"/>
  <c r="S10" i="45"/>
  <c r="T198" i="70" s="1"/>
  <c r="L11" i="45"/>
  <c r="N11" i="45"/>
  <c r="O199" i="70" s="1"/>
  <c r="Q11" i="45"/>
  <c r="R199" i="70" s="1"/>
  <c r="R11" i="45"/>
  <c r="S199" i="70" s="1"/>
  <c r="S11" i="45"/>
  <c r="T199" i="70" s="1"/>
  <c r="L12" i="45"/>
  <c r="N12" i="45"/>
  <c r="O200" i="70" s="1"/>
  <c r="Q12" i="45"/>
  <c r="R200" i="70" s="1"/>
  <c r="R12" i="45"/>
  <c r="S200" i="70" s="1"/>
  <c r="S12" i="45"/>
  <c r="T200" i="70" s="1"/>
  <c r="L13" i="45"/>
  <c r="Q13" i="45"/>
  <c r="R201" i="70" s="1"/>
  <c r="R13" i="45"/>
  <c r="S201" i="70" s="1"/>
  <c r="S13" i="45"/>
  <c r="T201" i="70" s="1"/>
  <c r="L14" i="45"/>
  <c r="N14" i="45"/>
  <c r="O202" i="70" s="1"/>
  <c r="Q14" i="45"/>
  <c r="R202" i="70" s="1"/>
  <c r="R14" i="45"/>
  <c r="S202" i="70" s="1"/>
  <c r="S14" i="45"/>
  <c r="T202" i="70" s="1"/>
  <c r="L15" i="45"/>
  <c r="Q15" i="45"/>
  <c r="R203" i="70" s="1"/>
  <c r="R15" i="45"/>
  <c r="S203" i="70" s="1"/>
  <c r="S15" i="45"/>
  <c r="T203" i="70" s="1"/>
  <c r="L16" i="45"/>
  <c r="N16" i="45"/>
  <c r="O204" i="70" s="1"/>
  <c r="Q16" i="45"/>
  <c r="R204" i="70" s="1"/>
  <c r="R16" i="45"/>
  <c r="S204" i="70" s="1"/>
  <c r="S16" i="45"/>
  <c r="T204" i="70" s="1"/>
  <c r="L17" i="45"/>
  <c r="Q17" i="45"/>
  <c r="R205" i="70" s="1"/>
  <c r="R17" i="45"/>
  <c r="S205" i="70" s="1"/>
  <c r="S17" i="45"/>
  <c r="T205" i="70" s="1"/>
  <c r="L18" i="45"/>
  <c r="N18" i="45"/>
  <c r="O206" i="70" s="1"/>
  <c r="Q18" i="45"/>
  <c r="R206" i="70" s="1"/>
  <c r="R18" i="45"/>
  <c r="S206" i="70" s="1"/>
  <c r="S18" i="45"/>
  <c r="T206" i="70" s="1"/>
  <c r="L19" i="45"/>
  <c r="N19" i="45"/>
  <c r="O207" i="70" s="1"/>
  <c r="Q19" i="45"/>
  <c r="R207" i="70" s="1"/>
  <c r="R19" i="45"/>
  <c r="S207" i="70" s="1"/>
  <c r="S19" i="45"/>
  <c r="T207" i="70" s="1"/>
  <c r="L20" i="45"/>
  <c r="N20" i="45"/>
  <c r="O208" i="70" s="1"/>
  <c r="Q20" i="45"/>
  <c r="R208" i="70" s="1"/>
  <c r="R20" i="45"/>
  <c r="S208" i="70" s="1"/>
  <c r="S20" i="45"/>
  <c r="T208" i="70" s="1"/>
  <c r="L21" i="45"/>
  <c r="N21" i="45"/>
  <c r="O209" i="70" s="1"/>
  <c r="Q21" i="45"/>
  <c r="R209" i="70" s="1"/>
  <c r="R21" i="45"/>
  <c r="S209" i="70" s="1"/>
  <c r="S21" i="45"/>
  <c r="T209" i="70" s="1"/>
  <c r="L22" i="45"/>
  <c r="N22" i="45"/>
  <c r="O210" i="70" s="1"/>
  <c r="Q22" i="45"/>
  <c r="R210" i="70" s="1"/>
  <c r="R22" i="45"/>
  <c r="S210" i="70" s="1"/>
  <c r="S22" i="45"/>
  <c r="T210" i="70" s="1"/>
  <c r="L23" i="45"/>
  <c r="Q23" i="45"/>
  <c r="R211" i="70" s="1"/>
  <c r="R23" i="45"/>
  <c r="S211" i="70" s="1"/>
  <c r="S23" i="45"/>
  <c r="T211" i="70" s="1"/>
  <c r="L24" i="45"/>
  <c r="N24" i="45"/>
  <c r="O212" i="70" s="1"/>
  <c r="Q24" i="45"/>
  <c r="R212" i="70" s="1"/>
  <c r="R24" i="45"/>
  <c r="S212" i="70" s="1"/>
  <c r="S24" i="45"/>
  <c r="T212" i="70" s="1"/>
  <c r="L25" i="45"/>
  <c r="Q25" i="45"/>
  <c r="R213" i="70" s="1"/>
  <c r="R25" i="45"/>
  <c r="S213" i="70" s="1"/>
  <c r="S25" i="45"/>
  <c r="T213" i="70" s="1"/>
  <c r="N26" i="45"/>
  <c r="Q26" i="45"/>
  <c r="R26" i="45"/>
  <c r="S26" i="45"/>
  <c r="N27" i="45"/>
  <c r="O214" i="70" s="1"/>
  <c r="Q27" i="45"/>
  <c r="R214" i="70" s="1"/>
  <c r="R27" i="45"/>
  <c r="S214" i="70" s="1"/>
  <c r="S27" i="45"/>
  <c r="T214" i="70" s="1"/>
  <c r="Y1" i="48" l="1"/>
  <c r="Z233" i="70"/>
  <c r="V18" i="47"/>
  <c r="U228" i="70"/>
  <c r="V20" i="47"/>
  <c r="U230" i="70"/>
  <c r="V12" i="47"/>
  <c r="U222" i="70"/>
  <c r="V10" i="47"/>
  <c r="U220" i="70"/>
  <c r="V19" i="47"/>
  <c r="U229" i="70"/>
  <c r="V13" i="47"/>
  <c r="U223" i="70"/>
  <c r="V7" i="47"/>
  <c r="U217" i="70"/>
  <c r="V21" i="47"/>
  <c r="U231" i="70"/>
  <c r="V15" i="47"/>
  <c r="U225" i="70"/>
  <c r="V6" i="47"/>
  <c r="U216" i="70"/>
  <c r="V11" i="47"/>
  <c r="U221" i="70"/>
  <c r="V16" i="47"/>
  <c r="U226" i="70"/>
  <c r="V14" i="47"/>
  <c r="U224" i="70"/>
  <c r="V22" i="47"/>
  <c r="U232" i="70"/>
  <c r="U215" i="70"/>
  <c r="T1" i="47"/>
  <c r="V5" i="47"/>
  <c r="V9" i="47"/>
  <c r="U219" i="70"/>
  <c r="V17" i="47"/>
  <c r="U227" i="70"/>
  <c r="V8" i="47"/>
  <c r="U218" i="70"/>
  <c r="M210" i="70"/>
  <c r="K22" i="45"/>
  <c r="L210" i="70" s="1"/>
  <c r="M205" i="70"/>
  <c r="K17" i="45"/>
  <c r="L205" i="70" s="1"/>
  <c r="M198" i="70"/>
  <c r="K10" i="45"/>
  <c r="L198" i="70" s="1"/>
  <c r="M213" i="70"/>
  <c r="K25" i="45"/>
  <c r="L213" i="70" s="1"/>
  <c r="M208" i="70"/>
  <c r="K20" i="45"/>
  <c r="L208" i="70" s="1"/>
  <c r="M201" i="70"/>
  <c r="K13" i="45"/>
  <c r="L201" i="70" s="1"/>
  <c r="M196" i="70"/>
  <c r="K8" i="45"/>
  <c r="L196" i="70" s="1"/>
  <c r="M211" i="70"/>
  <c r="K23" i="45"/>
  <c r="L211" i="70" s="1"/>
  <c r="M194" i="70"/>
  <c r="K6" i="45"/>
  <c r="L194" i="70" s="1"/>
  <c r="M206" i="70"/>
  <c r="K18" i="45"/>
  <c r="L206" i="70" s="1"/>
  <c r="M199" i="70"/>
  <c r="K11" i="45"/>
  <c r="L199" i="70" s="1"/>
  <c r="M209" i="70"/>
  <c r="K21" i="45"/>
  <c r="L209" i="70" s="1"/>
  <c r="M204" i="70"/>
  <c r="K16" i="45"/>
  <c r="L204" i="70" s="1"/>
  <c r="M197" i="70"/>
  <c r="K9" i="45"/>
  <c r="L197" i="70" s="1"/>
  <c r="M203" i="70"/>
  <c r="K15" i="45"/>
  <c r="L203" i="70" s="1"/>
  <c r="M202" i="70"/>
  <c r="K14" i="45"/>
  <c r="L202" i="70" s="1"/>
  <c r="M195" i="70"/>
  <c r="K7" i="45"/>
  <c r="L195" i="70" s="1"/>
  <c r="M214" i="70"/>
  <c r="L214" i="70"/>
  <c r="M212" i="70"/>
  <c r="K24" i="45"/>
  <c r="L212" i="70" s="1"/>
  <c r="M207" i="70"/>
  <c r="K19" i="45"/>
  <c r="L207" i="70" s="1"/>
  <c r="M200" i="70"/>
  <c r="K12" i="45"/>
  <c r="L200" i="70" s="1"/>
  <c r="L1" i="45"/>
  <c r="M193" i="70"/>
  <c r="K5" i="45"/>
  <c r="L193" i="70" s="1"/>
  <c r="N13" i="45"/>
  <c r="O201" i="70" s="1"/>
  <c r="N5" i="45"/>
  <c r="O193" i="70" s="1"/>
  <c r="N23" i="45"/>
  <c r="O211" i="70" s="1"/>
  <c r="N15" i="45"/>
  <c r="O203" i="70" s="1"/>
  <c r="N7" i="45"/>
  <c r="O195" i="70" s="1"/>
  <c r="S1" i="45"/>
  <c r="Q1" i="45"/>
  <c r="N25" i="45"/>
  <c r="O213" i="70" s="1"/>
  <c r="N17" i="45"/>
  <c r="O205" i="70" s="1"/>
  <c r="R1" i="45"/>
  <c r="W11" i="47" l="1"/>
  <c r="W221" i="70"/>
  <c r="AE221" i="70" s="1"/>
  <c r="W16" i="47"/>
  <c r="W226" i="70"/>
  <c r="AE226" i="70" s="1"/>
  <c r="W12" i="47"/>
  <c r="W222" i="70"/>
  <c r="AE222" i="70" s="1"/>
  <c r="W13" i="47"/>
  <c r="W223" i="70"/>
  <c r="AE223" i="70" s="1"/>
  <c r="W17" i="47"/>
  <c r="W227" i="70"/>
  <c r="AE227" i="70" s="1"/>
  <c r="W19" i="47"/>
  <c r="W229" i="70"/>
  <c r="AE229" i="70" s="1"/>
  <c r="W8" i="47"/>
  <c r="W218" i="70"/>
  <c r="AE218" i="70" s="1"/>
  <c r="W21" i="47"/>
  <c r="W231" i="70"/>
  <c r="AE231" i="70" s="1"/>
  <c r="W9" i="47"/>
  <c r="W219" i="70"/>
  <c r="AE219" i="70" s="1"/>
  <c r="W7" i="47"/>
  <c r="W217" i="70"/>
  <c r="AE217" i="70" s="1"/>
  <c r="W20" i="47"/>
  <c r="W230" i="70"/>
  <c r="AE230" i="70" s="1"/>
  <c r="W22" i="47"/>
  <c r="W232" i="70"/>
  <c r="AE232" i="70" s="1"/>
  <c r="W6" i="47"/>
  <c r="W216" i="70"/>
  <c r="AE216" i="70" s="1"/>
  <c r="W18" i="47"/>
  <c r="W228" i="70"/>
  <c r="AE228" i="70" s="1"/>
  <c r="W215" i="70"/>
  <c r="AE215" i="70" s="1"/>
  <c r="V1" i="47"/>
  <c r="W5" i="47"/>
  <c r="W14" i="47"/>
  <c r="W224" i="70"/>
  <c r="AE224" i="70" s="1"/>
  <c r="W15" i="47"/>
  <c r="W225" i="70"/>
  <c r="AE225" i="70" s="1"/>
  <c r="W10" i="47"/>
  <c r="W220" i="70"/>
  <c r="AE220" i="70" s="1"/>
  <c r="K1" i="45"/>
  <c r="O10" i="45"/>
  <c r="O18" i="45"/>
  <c r="O26" i="45"/>
  <c r="O17" i="45"/>
  <c r="O9" i="45"/>
  <c r="O25" i="45"/>
  <c r="O21" i="45"/>
  <c r="O19" i="45"/>
  <c r="O8" i="45"/>
  <c r="O16" i="45"/>
  <c r="O24" i="45"/>
  <c r="O15" i="45"/>
  <c r="O23" i="45"/>
  <c r="O27" i="45"/>
  <c r="O7" i="45"/>
  <c r="O13" i="45"/>
  <c r="O12" i="45"/>
  <c r="O6" i="45"/>
  <c r="O14" i="45"/>
  <c r="O22" i="45"/>
  <c r="O5" i="45"/>
  <c r="O20" i="45"/>
  <c r="O11" i="45"/>
  <c r="X223" i="70" l="1"/>
  <c r="Z13" i="47"/>
  <c r="X13" i="47"/>
  <c r="X224" i="70"/>
  <c r="AD224" i="70" s="1"/>
  <c r="X14" i="47"/>
  <c r="Z14" i="47"/>
  <c r="X230" i="70"/>
  <c r="AD230" i="70" s="1"/>
  <c r="Z20" i="47"/>
  <c r="X20" i="47"/>
  <c r="X231" i="70"/>
  <c r="AD231" i="70" s="1"/>
  <c r="X21" i="47"/>
  <c r="Z21" i="47"/>
  <c r="X218" i="70"/>
  <c r="AD218" i="70" s="1"/>
  <c r="Z8" i="47"/>
  <c r="X8" i="47"/>
  <c r="X222" i="70"/>
  <c r="AD222" i="70" s="1"/>
  <c r="Z12" i="47"/>
  <c r="X12" i="47"/>
  <c r="X232" i="70"/>
  <c r="AD232" i="70" s="1"/>
  <c r="X22" i="47"/>
  <c r="Z22" i="47"/>
  <c r="X220" i="70"/>
  <c r="AD220" i="70" s="1"/>
  <c r="X10" i="47"/>
  <c r="Z10" i="47"/>
  <c r="X219" i="70"/>
  <c r="AD219" i="70" s="1"/>
  <c r="X9" i="47"/>
  <c r="Z9" i="47"/>
  <c r="X228" i="70"/>
  <c r="AD228" i="70" s="1"/>
  <c r="X18" i="47"/>
  <c r="Z18" i="47"/>
  <c r="X229" i="70"/>
  <c r="AD229" i="70" s="1"/>
  <c r="X19" i="47"/>
  <c r="Z19" i="47"/>
  <c r="X226" i="70"/>
  <c r="AD226" i="70" s="1"/>
  <c r="Z16" i="47"/>
  <c r="X16" i="47"/>
  <c r="X215" i="70"/>
  <c r="AD215" i="70" s="1"/>
  <c r="Z5" i="47"/>
  <c r="W1" i="47"/>
  <c r="X5" i="47"/>
  <c r="AD223" i="70"/>
  <c r="X225" i="70"/>
  <c r="AD225" i="70" s="1"/>
  <c r="X15" i="47"/>
  <c r="Z15" i="47"/>
  <c r="X216" i="70"/>
  <c r="AD216" i="70" s="1"/>
  <c r="X6" i="47"/>
  <c r="Z6" i="47"/>
  <c r="X217" i="70"/>
  <c r="AD217" i="70" s="1"/>
  <c r="X7" i="47"/>
  <c r="Z7" i="47"/>
  <c r="X227" i="70"/>
  <c r="AD227" i="70" s="1"/>
  <c r="X17" i="47"/>
  <c r="Z17" i="47"/>
  <c r="X221" i="70"/>
  <c r="AD221" i="70" s="1"/>
  <c r="X11" i="47"/>
  <c r="Z11" i="47"/>
  <c r="P7" i="45"/>
  <c r="P195" i="70"/>
  <c r="P13" i="45"/>
  <c r="P201" i="70"/>
  <c r="P8" i="45"/>
  <c r="P196" i="70"/>
  <c r="P5" i="45"/>
  <c r="P193" i="70"/>
  <c r="P18" i="45"/>
  <c r="P206" i="70"/>
  <c r="P6" i="45"/>
  <c r="P194" i="70"/>
  <c r="P20" i="45"/>
  <c r="P208" i="70"/>
  <c r="P26" i="45"/>
  <c r="P19" i="45"/>
  <c r="P207" i="70"/>
  <c r="P27" i="45"/>
  <c r="P214" i="70"/>
  <c r="P10" i="45"/>
  <c r="P198" i="70"/>
  <c r="P21" i="45"/>
  <c r="P209" i="70"/>
  <c r="P22" i="45"/>
  <c r="P210" i="70"/>
  <c r="P23" i="45"/>
  <c r="P211" i="70"/>
  <c r="P25" i="45"/>
  <c r="P213" i="70"/>
  <c r="P14" i="45"/>
  <c r="P202" i="70"/>
  <c r="P15" i="45"/>
  <c r="P203" i="70"/>
  <c r="P9" i="45"/>
  <c r="P197" i="70"/>
  <c r="P24" i="45"/>
  <c r="P212" i="70"/>
  <c r="P11" i="45"/>
  <c r="P199" i="70"/>
  <c r="P12" i="45"/>
  <c r="P200" i="70"/>
  <c r="P16" i="45"/>
  <c r="P204" i="70"/>
  <c r="P17" i="45"/>
  <c r="P205" i="70"/>
  <c r="Y228" i="70" l="1"/>
  <c r="Y18" i="47"/>
  <c r="Z228" i="70" s="1"/>
  <c r="AB18" i="47"/>
  <c r="AC228" i="70" s="1"/>
  <c r="Y217" i="70"/>
  <c r="AB7" i="47"/>
  <c r="AC217" i="70" s="1"/>
  <c r="Y7" i="47"/>
  <c r="Z217" i="70" s="1"/>
  <c r="AA12" i="47"/>
  <c r="AB222" i="70" s="1"/>
  <c r="AA222" i="70"/>
  <c r="Y230" i="70"/>
  <c r="AB20" i="47"/>
  <c r="AC230" i="70" s="1"/>
  <c r="Y20" i="47"/>
  <c r="Z230" i="70" s="1"/>
  <c r="Y221" i="70"/>
  <c r="AB11" i="47"/>
  <c r="AC221" i="70" s="1"/>
  <c r="Y11" i="47"/>
  <c r="Z221" i="70" s="1"/>
  <c r="Y225" i="70"/>
  <c r="AB15" i="47"/>
  <c r="AC225" i="70" s="1"/>
  <c r="Y15" i="47"/>
  <c r="Z225" i="70" s="1"/>
  <c r="Y226" i="70"/>
  <c r="AB16" i="47"/>
  <c r="AC226" i="70" s="1"/>
  <c r="Y16" i="47"/>
  <c r="Z226" i="70" s="1"/>
  <c r="AA20" i="47"/>
  <c r="AB230" i="70" s="1"/>
  <c r="AA230" i="70"/>
  <c r="Y231" i="70"/>
  <c r="AB21" i="47"/>
  <c r="AC231" i="70" s="1"/>
  <c r="Y21" i="47"/>
  <c r="Z231" i="70" s="1"/>
  <c r="AA15" i="47"/>
  <c r="AB225" i="70" s="1"/>
  <c r="AA225" i="70"/>
  <c r="AA16" i="47"/>
  <c r="AB226" i="70" s="1"/>
  <c r="AA226" i="70"/>
  <c r="Y218" i="70"/>
  <c r="Y8" i="47"/>
  <c r="Z218" i="70" s="1"/>
  <c r="AB8" i="47"/>
  <c r="AC218" i="70" s="1"/>
  <c r="AA5" i="47"/>
  <c r="AB215" i="70" s="1"/>
  <c r="AA215" i="70"/>
  <c r="Y220" i="70"/>
  <c r="AB10" i="47"/>
  <c r="AC220" i="70" s="1"/>
  <c r="Y10" i="47"/>
  <c r="Z220" i="70" s="1"/>
  <c r="AA6" i="47"/>
  <c r="AB216" i="70" s="1"/>
  <c r="AA216" i="70"/>
  <c r="Y216" i="70"/>
  <c r="Y6" i="47"/>
  <c r="Z216" i="70" s="1"/>
  <c r="AB6" i="47"/>
  <c r="AC216" i="70" s="1"/>
  <c r="AA219" i="70"/>
  <c r="AA9" i="47"/>
  <c r="AB219" i="70" s="1"/>
  <c r="AA218" i="70"/>
  <c r="AA8" i="47"/>
  <c r="AB218" i="70" s="1"/>
  <c r="Y223" i="70"/>
  <c r="AB13" i="47"/>
  <c r="AC223" i="70" s="1"/>
  <c r="Y13" i="47"/>
  <c r="Z223" i="70" s="1"/>
  <c r="Y227" i="70"/>
  <c r="Y17" i="47"/>
  <c r="Z227" i="70" s="1"/>
  <c r="AB17" i="47"/>
  <c r="AC227" i="70" s="1"/>
  <c r="Y232" i="70"/>
  <c r="Y22" i="47"/>
  <c r="Z232" i="70" s="1"/>
  <c r="AB22" i="47"/>
  <c r="AC232" i="70" s="1"/>
  <c r="AA224" i="70"/>
  <c r="AA14" i="47"/>
  <c r="AB224" i="70" s="1"/>
  <c r="AA13" i="47"/>
  <c r="AB223" i="70" s="1"/>
  <c r="AA223" i="70"/>
  <c r="AA7" i="47"/>
  <c r="AB217" i="70" s="1"/>
  <c r="AA217" i="70"/>
  <c r="Y222" i="70"/>
  <c r="Y12" i="47"/>
  <c r="Z222" i="70" s="1"/>
  <c r="AB12" i="47"/>
  <c r="AC222" i="70" s="1"/>
  <c r="AA17" i="47"/>
  <c r="AB227" i="70" s="1"/>
  <c r="AA227" i="70"/>
  <c r="AA232" i="70"/>
  <c r="AA22" i="47"/>
  <c r="AB232" i="70" s="1"/>
  <c r="AB5" i="47"/>
  <c r="AC215" i="70" s="1"/>
  <c r="Y215" i="70"/>
  <c r="X1" i="47"/>
  <c r="Y5" i="47"/>
  <c r="AA19" i="47"/>
  <c r="AB229" i="70" s="1"/>
  <c r="AA229" i="70"/>
  <c r="Y219" i="70"/>
  <c r="AB9" i="47"/>
  <c r="AC219" i="70" s="1"/>
  <c r="Y9" i="47"/>
  <c r="Z219" i="70" s="1"/>
  <c r="AA11" i="47"/>
  <c r="AB221" i="70" s="1"/>
  <c r="AA221" i="70"/>
  <c r="Y229" i="70"/>
  <c r="Y19" i="47"/>
  <c r="Z229" i="70" s="1"/>
  <c r="AB19" i="47"/>
  <c r="AC229" i="70" s="1"/>
  <c r="AA228" i="70"/>
  <c r="AA18" i="47"/>
  <c r="AB228" i="70" s="1"/>
  <c r="AA220" i="70"/>
  <c r="AA10" i="47"/>
  <c r="AB220" i="70" s="1"/>
  <c r="AA21" i="47"/>
  <c r="AB231" i="70" s="1"/>
  <c r="AA231" i="70"/>
  <c r="Y224" i="70"/>
  <c r="AB14" i="47"/>
  <c r="AC224" i="70" s="1"/>
  <c r="Y14" i="47"/>
  <c r="Z224" i="70" s="1"/>
  <c r="T17" i="45"/>
  <c r="Q205" i="70"/>
  <c r="T5" i="45"/>
  <c r="Q193" i="70"/>
  <c r="T14" i="45"/>
  <c r="Q202" i="70"/>
  <c r="T24" i="45"/>
  <c r="Q212" i="70"/>
  <c r="T8" i="45"/>
  <c r="Q196" i="70"/>
  <c r="T6" i="45"/>
  <c r="Q194" i="70"/>
  <c r="T25" i="45"/>
  <c r="Q213" i="70"/>
  <c r="T9" i="45"/>
  <c r="Q197" i="70"/>
  <c r="T10" i="45"/>
  <c r="Q198" i="70"/>
  <c r="T13" i="45"/>
  <c r="Q201" i="70"/>
  <c r="T21" i="45"/>
  <c r="Q209" i="70"/>
  <c r="T19" i="45"/>
  <c r="Q207" i="70"/>
  <c r="T26" i="45"/>
  <c r="T27" i="45"/>
  <c r="Q214" i="70"/>
  <c r="T16" i="45"/>
  <c r="Q204" i="70"/>
  <c r="T12" i="45"/>
  <c r="Q200" i="70"/>
  <c r="T23" i="45"/>
  <c r="Q211" i="70"/>
  <c r="T11" i="45"/>
  <c r="Q199" i="70"/>
  <c r="T15" i="45"/>
  <c r="Q203" i="70"/>
  <c r="T22" i="45"/>
  <c r="Q210" i="70"/>
  <c r="T20" i="45"/>
  <c r="Q208" i="70"/>
  <c r="T18" i="45"/>
  <c r="Q206" i="70"/>
  <c r="T7" i="45"/>
  <c r="Q195" i="70"/>
  <c r="Y1" i="47" l="1"/>
  <c r="Z215" i="70"/>
  <c r="V12" i="45"/>
  <c r="U200" i="70"/>
  <c r="V24" i="45"/>
  <c r="U212" i="70"/>
  <c r="V18" i="45"/>
  <c r="U206" i="70"/>
  <c r="V14" i="45"/>
  <c r="U202" i="70"/>
  <c r="V6" i="45"/>
  <c r="U194" i="70"/>
  <c r="V7" i="45"/>
  <c r="U195" i="70"/>
  <c r="V19" i="45"/>
  <c r="U207" i="70"/>
  <c r="V20" i="45"/>
  <c r="U208" i="70"/>
  <c r="V11" i="45"/>
  <c r="U199" i="70"/>
  <c r="V16" i="45"/>
  <c r="U204" i="70"/>
  <c r="V21" i="45"/>
  <c r="U209" i="70"/>
  <c r="V9" i="45"/>
  <c r="U197" i="70"/>
  <c r="U193" i="70"/>
  <c r="T1" i="45"/>
  <c r="V5" i="45"/>
  <c r="V26" i="45"/>
  <c r="V15" i="45"/>
  <c r="U203" i="70"/>
  <c r="V22" i="45"/>
  <c r="U210" i="70"/>
  <c r="V10" i="45"/>
  <c r="U198" i="70"/>
  <c r="V23" i="45"/>
  <c r="U211" i="70"/>
  <c r="V27" i="45"/>
  <c r="U214" i="70"/>
  <c r="V13" i="45"/>
  <c r="U201" i="70"/>
  <c r="V25" i="45"/>
  <c r="U213" i="70"/>
  <c r="V8" i="45"/>
  <c r="U196" i="70"/>
  <c r="V17" i="45"/>
  <c r="U205" i="70"/>
  <c r="W17" i="45" l="1"/>
  <c r="W205" i="70"/>
  <c r="AE205" i="70" s="1"/>
  <c r="W11" i="45"/>
  <c r="W199" i="70"/>
  <c r="AE199" i="70" s="1"/>
  <c r="W23" i="45"/>
  <c r="W211" i="70"/>
  <c r="AE211" i="70" s="1"/>
  <c r="W25" i="45"/>
  <c r="W213" i="70"/>
  <c r="AE213" i="70" s="1"/>
  <c r="W22" i="45"/>
  <c r="W210" i="70"/>
  <c r="AE210" i="70" s="1"/>
  <c r="W15" i="45"/>
  <c r="W203" i="70"/>
  <c r="AE203" i="70" s="1"/>
  <c r="W9" i="45"/>
  <c r="W197" i="70"/>
  <c r="AE197" i="70" s="1"/>
  <c r="W193" i="70"/>
  <c r="AE193" i="70" s="1"/>
  <c r="W5" i="45"/>
  <c r="V1" i="45"/>
  <c r="W19" i="45"/>
  <c r="W207" i="70"/>
  <c r="AE207" i="70" s="1"/>
  <c r="W24" i="45"/>
  <c r="W212" i="70"/>
  <c r="AE212" i="70" s="1"/>
  <c r="W27" i="45"/>
  <c r="W214" i="70"/>
  <c r="AE214" i="70" s="1"/>
  <c r="W8" i="45"/>
  <c r="W196" i="70"/>
  <c r="AE196" i="70" s="1"/>
  <c r="W20" i="45"/>
  <c r="W208" i="70"/>
  <c r="AE208" i="70" s="1"/>
  <c r="W26" i="45"/>
  <c r="W10" i="45"/>
  <c r="W198" i="70"/>
  <c r="AE198" i="70" s="1"/>
  <c r="W18" i="45"/>
  <c r="W206" i="70"/>
  <c r="AE206" i="70" s="1"/>
  <c r="W6" i="45"/>
  <c r="W194" i="70"/>
  <c r="AE194" i="70" s="1"/>
  <c r="W21" i="45"/>
  <c r="W209" i="70"/>
  <c r="AE209" i="70" s="1"/>
  <c r="W14" i="45"/>
  <c r="W202" i="70"/>
  <c r="AE202" i="70" s="1"/>
  <c r="W13" i="45"/>
  <c r="W201" i="70"/>
  <c r="AE201" i="70" s="1"/>
  <c r="W16" i="45"/>
  <c r="W204" i="70"/>
  <c r="AE204" i="70" s="1"/>
  <c r="W7" i="45"/>
  <c r="W195" i="70"/>
  <c r="AE195" i="70" s="1"/>
  <c r="W12" i="45"/>
  <c r="W200" i="70"/>
  <c r="AE200" i="70" s="1"/>
  <c r="X201" i="70" l="1"/>
  <c r="Z13" i="45"/>
  <c r="X13" i="45"/>
  <c r="X203" i="70"/>
  <c r="X15" i="45"/>
  <c r="Z15" i="45"/>
  <c r="X211" i="70"/>
  <c r="AD211" i="70" s="1"/>
  <c r="X23" i="45"/>
  <c r="Z23" i="45"/>
  <c r="X197" i="70"/>
  <c r="AD197" i="70" s="1"/>
  <c r="Z9" i="45"/>
  <c r="X9" i="45"/>
  <c r="X209" i="70"/>
  <c r="AD209" i="70" s="1"/>
  <c r="X21" i="45"/>
  <c r="Z21" i="45"/>
  <c r="X206" i="70"/>
  <c r="AD206" i="70" s="1"/>
  <c r="X18" i="45"/>
  <c r="Z18" i="45"/>
  <c r="X207" i="70"/>
  <c r="X19" i="45"/>
  <c r="Z19" i="45"/>
  <c r="X202" i="70"/>
  <c r="AD202" i="70" s="1"/>
  <c r="X14" i="45"/>
  <c r="Z14" i="45"/>
  <c r="X195" i="70"/>
  <c r="AD195" i="70" s="1"/>
  <c r="Z7" i="45"/>
  <c r="X7" i="45"/>
  <c r="X214" i="70"/>
  <c r="AD214" i="70" s="1"/>
  <c r="Z27" i="45"/>
  <c r="X27" i="45"/>
  <c r="X199" i="70"/>
  <c r="AD199" i="70" s="1"/>
  <c r="Z11" i="45"/>
  <c r="X11" i="45"/>
  <c r="X213" i="70"/>
  <c r="AD213" i="70" s="1"/>
  <c r="Z25" i="45"/>
  <c r="X25" i="45"/>
  <c r="X198" i="70"/>
  <c r="AD198" i="70" s="1"/>
  <c r="Z10" i="45"/>
  <c r="X10" i="45"/>
  <c r="X193" i="70"/>
  <c r="AD193" i="70" s="1"/>
  <c r="X5" i="45"/>
  <c r="Z5" i="45"/>
  <c r="W1" i="45"/>
  <c r="X204" i="70"/>
  <c r="AD204" i="70" s="1"/>
  <c r="X16" i="45"/>
  <c r="Z16" i="45"/>
  <c r="X194" i="70"/>
  <c r="AD194" i="70" s="1"/>
  <c r="X6" i="45"/>
  <c r="Z6" i="45"/>
  <c r="X208" i="70"/>
  <c r="AD208" i="70" s="1"/>
  <c r="X20" i="45"/>
  <c r="Z20" i="45"/>
  <c r="X212" i="70"/>
  <c r="AD212" i="70" s="1"/>
  <c r="X24" i="45"/>
  <c r="Z24" i="45"/>
  <c r="X200" i="70"/>
  <c r="AD200" i="70" s="1"/>
  <c r="X12" i="45"/>
  <c r="Z12" i="45"/>
  <c r="X196" i="70"/>
  <c r="AD196" i="70" s="1"/>
  <c r="Z8" i="45"/>
  <c r="X8" i="45"/>
  <c r="AD203" i="70"/>
  <c r="Z26" i="45"/>
  <c r="X26" i="45"/>
  <c r="AD201" i="70"/>
  <c r="AD207" i="70"/>
  <c r="X210" i="70"/>
  <c r="AD210" i="70" s="1"/>
  <c r="X22" i="45"/>
  <c r="Z22" i="45"/>
  <c r="X205" i="70"/>
  <c r="AD205" i="70" s="1"/>
  <c r="X17" i="45"/>
  <c r="Z17" i="45"/>
  <c r="S50" i="43"/>
  <c r="T105" i="70" s="1"/>
  <c r="R50" i="43"/>
  <c r="S105" i="70" s="1"/>
  <c r="Q50" i="43"/>
  <c r="R105" i="70" s="1"/>
  <c r="L50" i="43"/>
  <c r="K105" i="70"/>
  <c r="S49" i="43"/>
  <c r="T104" i="70" s="1"/>
  <c r="R49" i="43"/>
  <c r="S104" i="70" s="1"/>
  <c r="Q49" i="43"/>
  <c r="R104" i="70" s="1"/>
  <c r="L49" i="43"/>
  <c r="K104" i="70"/>
  <c r="S48" i="43"/>
  <c r="T103" i="70" s="1"/>
  <c r="R48" i="43"/>
  <c r="S103" i="70" s="1"/>
  <c r="Q48" i="43"/>
  <c r="R103" i="70" s="1"/>
  <c r="L48" i="43"/>
  <c r="K103" i="70"/>
  <c r="S47" i="43"/>
  <c r="T102" i="70" s="1"/>
  <c r="R47" i="43"/>
  <c r="S102" i="70" s="1"/>
  <c r="Q47" i="43"/>
  <c r="R102" i="70" s="1"/>
  <c r="L47" i="43"/>
  <c r="K102" i="70"/>
  <c r="S46" i="43"/>
  <c r="T101" i="70" s="1"/>
  <c r="R46" i="43"/>
  <c r="S101" i="70" s="1"/>
  <c r="Q46" i="43"/>
  <c r="R101" i="70" s="1"/>
  <c r="L46" i="43"/>
  <c r="K101" i="70"/>
  <c r="S45" i="43"/>
  <c r="T100" i="70" s="1"/>
  <c r="R45" i="43"/>
  <c r="S100" i="70" s="1"/>
  <c r="Q45" i="43"/>
  <c r="R100" i="70" s="1"/>
  <c r="L45" i="43"/>
  <c r="K100" i="70"/>
  <c r="S44" i="43"/>
  <c r="T99" i="70" s="1"/>
  <c r="R44" i="43"/>
  <c r="S99" i="70" s="1"/>
  <c r="Q44" i="43"/>
  <c r="R99" i="70" s="1"/>
  <c r="L44" i="43"/>
  <c r="K99" i="70"/>
  <c r="S43" i="43"/>
  <c r="T98" i="70" s="1"/>
  <c r="R43" i="43"/>
  <c r="S98" i="70" s="1"/>
  <c r="Q43" i="43"/>
  <c r="R98" i="70" s="1"/>
  <c r="L43" i="43"/>
  <c r="K98" i="70"/>
  <c r="S42" i="43"/>
  <c r="T97" i="70" s="1"/>
  <c r="R42" i="43"/>
  <c r="S97" i="70" s="1"/>
  <c r="Q42" i="43"/>
  <c r="R97" i="70" s="1"/>
  <c r="L42" i="43"/>
  <c r="K97" i="70"/>
  <c r="S41" i="43"/>
  <c r="T96" i="70" s="1"/>
  <c r="R41" i="43"/>
  <c r="S96" i="70" s="1"/>
  <c r="Q41" i="43"/>
  <c r="R96" i="70" s="1"/>
  <c r="L41" i="43"/>
  <c r="K96" i="70"/>
  <c r="S40" i="43"/>
  <c r="T95" i="70" s="1"/>
  <c r="R40" i="43"/>
  <c r="S95" i="70" s="1"/>
  <c r="Q40" i="43"/>
  <c r="R95" i="70" s="1"/>
  <c r="L40" i="43"/>
  <c r="K95" i="70"/>
  <c r="S39" i="43"/>
  <c r="T94" i="70" s="1"/>
  <c r="R39" i="43"/>
  <c r="S94" i="70" s="1"/>
  <c r="Q39" i="43"/>
  <c r="R94" i="70" s="1"/>
  <c r="L39" i="43"/>
  <c r="K94" i="70"/>
  <c r="S38" i="43"/>
  <c r="T93" i="70" s="1"/>
  <c r="R38" i="43"/>
  <c r="S93" i="70" s="1"/>
  <c r="Q38" i="43"/>
  <c r="R93" i="70" s="1"/>
  <c r="L38" i="43"/>
  <c r="K93" i="70"/>
  <c r="S37" i="43"/>
  <c r="T92" i="70" s="1"/>
  <c r="R37" i="43"/>
  <c r="S92" i="70" s="1"/>
  <c r="Q37" i="43"/>
  <c r="R92" i="70" s="1"/>
  <c r="L37" i="43"/>
  <c r="K92" i="70"/>
  <c r="S36" i="43"/>
  <c r="T91" i="70" s="1"/>
  <c r="R36" i="43"/>
  <c r="S91" i="70" s="1"/>
  <c r="Q36" i="43"/>
  <c r="R91" i="70" s="1"/>
  <c r="L36" i="43"/>
  <c r="K91" i="70"/>
  <c r="S35" i="43"/>
  <c r="T90" i="70" s="1"/>
  <c r="R35" i="43"/>
  <c r="S90" i="70" s="1"/>
  <c r="Q35" i="43"/>
  <c r="R90" i="70" s="1"/>
  <c r="L35" i="43"/>
  <c r="K90" i="70"/>
  <c r="S34" i="43"/>
  <c r="T89" i="70" s="1"/>
  <c r="R34" i="43"/>
  <c r="S89" i="70" s="1"/>
  <c r="Q34" i="43"/>
  <c r="R89" i="70" s="1"/>
  <c r="L34" i="43"/>
  <c r="K89" i="70"/>
  <c r="S33" i="43"/>
  <c r="T88" i="70" s="1"/>
  <c r="R33" i="43"/>
  <c r="S88" i="70" s="1"/>
  <c r="Q33" i="43"/>
  <c r="R88" i="70" s="1"/>
  <c r="L33" i="43"/>
  <c r="K88" i="70"/>
  <c r="S32" i="43"/>
  <c r="T87" i="70" s="1"/>
  <c r="R32" i="43"/>
  <c r="S87" i="70" s="1"/>
  <c r="Q32" i="43"/>
  <c r="R87" i="70" s="1"/>
  <c r="L32" i="43"/>
  <c r="K87" i="70"/>
  <c r="S31" i="43"/>
  <c r="T86" i="70" s="1"/>
  <c r="R31" i="43"/>
  <c r="S86" i="70" s="1"/>
  <c r="Q31" i="43"/>
  <c r="R86" i="70" s="1"/>
  <c r="L31" i="43"/>
  <c r="M86" i="70" s="1"/>
  <c r="K31" i="43"/>
  <c r="L86" i="70" s="1"/>
  <c r="K86" i="70"/>
  <c r="S30" i="43"/>
  <c r="T85" i="70" s="1"/>
  <c r="R30" i="43"/>
  <c r="S85" i="70" s="1"/>
  <c r="Q30" i="43"/>
  <c r="R85" i="70" s="1"/>
  <c r="L30" i="43"/>
  <c r="K85" i="70"/>
  <c r="S29" i="43"/>
  <c r="T84" i="70" s="1"/>
  <c r="R29" i="43"/>
  <c r="S84" i="70" s="1"/>
  <c r="Q29" i="43"/>
  <c r="R84" i="70" s="1"/>
  <c r="L29" i="43"/>
  <c r="K84" i="70"/>
  <c r="S28" i="43"/>
  <c r="T83" i="70" s="1"/>
  <c r="R28" i="43"/>
  <c r="S83" i="70" s="1"/>
  <c r="Q28" i="43"/>
  <c r="R83" i="70" s="1"/>
  <c r="L28" i="43"/>
  <c r="K83" i="70"/>
  <c r="S27" i="43"/>
  <c r="T82" i="70" s="1"/>
  <c r="R27" i="43"/>
  <c r="S82" i="70" s="1"/>
  <c r="Q27" i="43"/>
  <c r="R82" i="70" s="1"/>
  <c r="L27" i="43"/>
  <c r="K82" i="70"/>
  <c r="S26" i="43"/>
  <c r="T81" i="70" s="1"/>
  <c r="R26" i="43"/>
  <c r="S81" i="70" s="1"/>
  <c r="Q26" i="43"/>
  <c r="R81" i="70" s="1"/>
  <c r="L26" i="43"/>
  <c r="K81" i="70"/>
  <c r="S25" i="43"/>
  <c r="T80" i="70" s="1"/>
  <c r="R25" i="43"/>
  <c r="S80" i="70" s="1"/>
  <c r="Q25" i="43"/>
  <c r="R80" i="70" s="1"/>
  <c r="L25" i="43"/>
  <c r="K80" i="70"/>
  <c r="S24" i="43"/>
  <c r="T79" i="70" s="1"/>
  <c r="R24" i="43"/>
  <c r="S79" i="70" s="1"/>
  <c r="Q24" i="43"/>
  <c r="R79" i="70" s="1"/>
  <c r="L24" i="43"/>
  <c r="K79" i="70"/>
  <c r="S23" i="43"/>
  <c r="T78" i="70" s="1"/>
  <c r="R23" i="43"/>
  <c r="S78" i="70" s="1"/>
  <c r="Q23" i="43"/>
  <c r="R78" i="70" s="1"/>
  <c r="L23" i="43"/>
  <c r="K78" i="70"/>
  <c r="S22" i="43"/>
  <c r="T77" i="70" s="1"/>
  <c r="R22" i="43"/>
  <c r="S77" i="70" s="1"/>
  <c r="Q22" i="43"/>
  <c r="R77" i="70" s="1"/>
  <c r="L22" i="43"/>
  <c r="K77" i="70"/>
  <c r="S21" i="43"/>
  <c r="T76" i="70" s="1"/>
  <c r="R21" i="43"/>
  <c r="S76" i="70" s="1"/>
  <c r="Q21" i="43"/>
  <c r="R76" i="70" s="1"/>
  <c r="L21" i="43"/>
  <c r="K76" i="70"/>
  <c r="S20" i="43"/>
  <c r="T75" i="70" s="1"/>
  <c r="R20" i="43"/>
  <c r="S75" i="70" s="1"/>
  <c r="Q20" i="43"/>
  <c r="R75" i="70" s="1"/>
  <c r="L20" i="43"/>
  <c r="K75" i="70"/>
  <c r="S19" i="43"/>
  <c r="T74" i="70" s="1"/>
  <c r="R19" i="43"/>
  <c r="S74" i="70" s="1"/>
  <c r="Q19" i="43"/>
  <c r="R74" i="70" s="1"/>
  <c r="L19" i="43"/>
  <c r="K74" i="70"/>
  <c r="S18" i="43"/>
  <c r="T73" i="70" s="1"/>
  <c r="R18" i="43"/>
  <c r="S73" i="70" s="1"/>
  <c r="Q18" i="43"/>
  <c r="R73" i="70" s="1"/>
  <c r="L18" i="43"/>
  <c r="K73" i="70"/>
  <c r="S17" i="43"/>
  <c r="T72" i="70" s="1"/>
  <c r="R17" i="43"/>
  <c r="S72" i="70" s="1"/>
  <c r="Q17" i="43"/>
  <c r="R72" i="70" s="1"/>
  <c r="L17" i="43"/>
  <c r="K72" i="70"/>
  <c r="S16" i="43"/>
  <c r="T71" i="70" s="1"/>
  <c r="R16" i="43"/>
  <c r="S71" i="70" s="1"/>
  <c r="Q16" i="43"/>
  <c r="R71" i="70" s="1"/>
  <c r="L16" i="43"/>
  <c r="K71" i="70"/>
  <c r="S15" i="43"/>
  <c r="T70" i="70" s="1"/>
  <c r="R15" i="43"/>
  <c r="S70" i="70" s="1"/>
  <c r="Q15" i="43"/>
  <c r="R70" i="70" s="1"/>
  <c r="L15" i="43"/>
  <c r="K70" i="70"/>
  <c r="S14" i="43"/>
  <c r="T69" i="70" s="1"/>
  <c r="R14" i="43"/>
  <c r="S69" i="70" s="1"/>
  <c r="Q14" i="43"/>
  <c r="R69" i="70" s="1"/>
  <c r="L14" i="43"/>
  <c r="K69" i="70"/>
  <c r="S13" i="43"/>
  <c r="T68" i="70" s="1"/>
  <c r="R13" i="43"/>
  <c r="S68" i="70" s="1"/>
  <c r="Q13" i="43"/>
  <c r="R68" i="70" s="1"/>
  <c r="L13" i="43"/>
  <c r="K68" i="70"/>
  <c r="S12" i="43"/>
  <c r="T67" i="70" s="1"/>
  <c r="R12" i="43"/>
  <c r="S67" i="70" s="1"/>
  <c r="Q12" i="43"/>
  <c r="R67" i="70" s="1"/>
  <c r="L12" i="43"/>
  <c r="K67" i="70"/>
  <c r="AH11" i="43"/>
  <c r="S11" i="43"/>
  <c r="T66" i="70" s="1"/>
  <c r="R11" i="43"/>
  <c r="S66" i="70" s="1"/>
  <c r="Q11" i="43"/>
  <c r="R66" i="70" s="1"/>
  <c r="L11" i="43"/>
  <c r="K66" i="70"/>
  <c r="S10" i="43"/>
  <c r="T65" i="70" s="1"/>
  <c r="R10" i="43"/>
  <c r="S65" i="70" s="1"/>
  <c r="Q10" i="43"/>
  <c r="R65" i="70" s="1"/>
  <c r="L10" i="43"/>
  <c r="K65" i="70"/>
  <c r="S9" i="43"/>
  <c r="T64" i="70" s="1"/>
  <c r="R9" i="43"/>
  <c r="S64" i="70" s="1"/>
  <c r="Q9" i="43"/>
  <c r="R64" i="70" s="1"/>
  <c r="L9" i="43"/>
  <c r="K64" i="70"/>
  <c r="S8" i="43"/>
  <c r="T63" i="70" s="1"/>
  <c r="R8" i="43"/>
  <c r="S63" i="70" s="1"/>
  <c r="Q8" i="43"/>
  <c r="R63" i="70" s="1"/>
  <c r="L8" i="43"/>
  <c r="K63" i="70"/>
  <c r="AL7" i="43"/>
  <c r="S7" i="43"/>
  <c r="T62" i="70" s="1"/>
  <c r="R7" i="43"/>
  <c r="S62" i="70" s="1"/>
  <c r="Q7" i="43"/>
  <c r="R62" i="70" s="1"/>
  <c r="L7" i="43"/>
  <c r="K62" i="70"/>
  <c r="S6" i="43"/>
  <c r="T61" i="70" s="1"/>
  <c r="R6" i="43"/>
  <c r="S61" i="70" s="1"/>
  <c r="Q6" i="43"/>
  <c r="R61" i="70" s="1"/>
  <c r="L6" i="43"/>
  <c r="K61" i="70"/>
  <c r="AL5" i="43"/>
  <c r="S5" i="43"/>
  <c r="T60" i="70" s="1"/>
  <c r="R5" i="43"/>
  <c r="S60" i="70" s="1"/>
  <c r="Q5" i="43"/>
  <c r="R60" i="70" s="1"/>
  <c r="L5" i="43"/>
  <c r="K60" i="70"/>
  <c r="M1" i="43"/>
  <c r="H1" i="43"/>
  <c r="G1" i="43"/>
  <c r="F1" i="43"/>
  <c r="N48" i="43" s="1"/>
  <c r="O103" i="70" s="1"/>
  <c r="K6" i="43" l="1"/>
  <c r="L61" i="70" s="1"/>
  <c r="M61" i="70"/>
  <c r="K20" i="43"/>
  <c r="L75" i="70" s="1"/>
  <c r="M75" i="70"/>
  <c r="K39" i="43"/>
  <c r="L94" i="70" s="1"/>
  <c r="M94" i="70"/>
  <c r="K13" i="43"/>
  <c r="L68" i="70" s="1"/>
  <c r="M68" i="70"/>
  <c r="K25" i="43"/>
  <c r="L80" i="70" s="1"/>
  <c r="M80" i="70"/>
  <c r="K32" i="43"/>
  <c r="L87" i="70" s="1"/>
  <c r="M87" i="70"/>
  <c r="K44" i="43"/>
  <c r="L99" i="70" s="1"/>
  <c r="M99" i="70"/>
  <c r="K8" i="43"/>
  <c r="L63" i="70" s="1"/>
  <c r="M63" i="70"/>
  <c r="K11" i="43"/>
  <c r="L66" i="70" s="1"/>
  <c r="M66" i="70"/>
  <c r="K18" i="43"/>
  <c r="L73" i="70" s="1"/>
  <c r="M73" i="70"/>
  <c r="K30" i="43"/>
  <c r="L85" i="70" s="1"/>
  <c r="M85" i="70"/>
  <c r="K37" i="43"/>
  <c r="L92" i="70" s="1"/>
  <c r="M92" i="70"/>
  <c r="K49" i="43"/>
  <c r="L104" i="70" s="1"/>
  <c r="M104" i="70"/>
  <c r="K27" i="43"/>
  <c r="L82" i="70" s="1"/>
  <c r="M82" i="70"/>
  <c r="K34" i="43"/>
  <c r="L89" i="70" s="1"/>
  <c r="M89" i="70"/>
  <c r="K46" i="43"/>
  <c r="L101" i="70" s="1"/>
  <c r="M101" i="70"/>
  <c r="K23" i="43"/>
  <c r="L78" i="70" s="1"/>
  <c r="M78" i="70"/>
  <c r="K42" i="43"/>
  <c r="L97" i="70" s="1"/>
  <c r="M97" i="70"/>
  <c r="K9" i="43"/>
  <c r="L64" i="70" s="1"/>
  <c r="M64" i="70"/>
  <c r="K16" i="43"/>
  <c r="L71" i="70" s="1"/>
  <c r="M71" i="70"/>
  <c r="K28" i="43"/>
  <c r="L83" i="70" s="1"/>
  <c r="M83" i="70"/>
  <c r="K35" i="43"/>
  <c r="L90" i="70" s="1"/>
  <c r="M90" i="70"/>
  <c r="K47" i="43"/>
  <c r="L102" i="70" s="1"/>
  <c r="M102" i="70"/>
  <c r="K7" i="43"/>
  <c r="L62" i="70" s="1"/>
  <c r="M62" i="70"/>
  <c r="K21" i="43"/>
  <c r="L76" i="70" s="1"/>
  <c r="M76" i="70"/>
  <c r="K40" i="43"/>
  <c r="L95" i="70" s="1"/>
  <c r="M95" i="70"/>
  <c r="K5" i="43"/>
  <c r="L60" i="70" s="1"/>
  <c r="M60" i="70"/>
  <c r="K14" i="43"/>
  <c r="L69" i="70" s="1"/>
  <c r="M69" i="70"/>
  <c r="K26" i="43"/>
  <c r="L81" i="70" s="1"/>
  <c r="M81" i="70"/>
  <c r="K33" i="43"/>
  <c r="L88" i="70" s="1"/>
  <c r="M88" i="70"/>
  <c r="K45" i="43"/>
  <c r="L100" i="70" s="1"/>
  <c r="M100" i="70"/>
  <c r="K19" i="43"/>
  <c r="L74" i="70" s="1"/>
  <c r="M74" i="70"/>
  <c r="K38" i="43"/>
  <c r="L93" i="70" s="1"/>
  <c r="M93" i="70"/>
  <c r="K50" i="43"/>
  <c r="L105" i="70" s="1"/>
  <c r="M105" i="70"/>
  <c r="K12" i="43"/>
  <c r="L67" i="70" s="1"/>
  <c r="M67" i="70"/>
  <c r="K24" i="43"/>
  <c r="L79" i="70" s="1"/>
  <c r="M79" i="70"/>
  <c r="K43" i="43"/>
  <c r="L98" i="70" s="1"/>
  <c r="M98" i="70"/>
  <c r="K10" i="43"/>
  <c r="L65" i="70" s="1"/>
  <c r="M65" i="70"/>
  <c r="K17" i="43"/>
  <c r="L72" i="70" s="1"/>
  <c r="M72" i="70"/>
  <c r="K29" i="43"/>
  <c r="L84" i="70" s="1"/>
  <c r="M84" i="70"/>
  <c r="K36" i="43"/>
  <c r="L91" i="70" s="1"/>
  <c r="M91" i="70"/>
  <c r="K48" i="43"/>
  <c r="L103" i="70" s="1"/>
  <c r="M103" i="70"/>
  <c r="K15" i="43"/>
  <c r="L70" i="70" s="1"/>
  <c r="M70" i="70"/>
  <c r="K22" i="43"/>
  <c r="L77" i="70" s="1"/>
  <c r="M77" i="70"/>
  <c r="K41" i="43"/>
  <c r="L96" i="70" s="1"/>
  <c r="M96" i="70"/>
  <c r="AA18" i="45"/>
  <c r="AB206" i="70" s="1"/>
  <c r="AA206" i="70"/>
  <c r="Y211" i="70"/>
  <c r="AB23" i="45"/>
  <c r="AC211" i="70" s="1"/>
  <c r="Y23" i="45"/>
  <c r="Z211" i="70" s="1"/>
  <c r="Y213" i="70"/>
  <c r="Y25" i="45"/>
  <c r="Z213" i="70" s="1"/>
  <c r="AB25" i="45"/>
  <c r="AC213" i="70" s="1"/>
  <c r="Y206" i="70"/>
  <c r="Y18" i="45"/>
  <c r="Z206" i="70" s="1"/>
  <c r="AB18" i="45"/>
  <c r="AC206" i="70" s="1"/>
  <c r="Y214" i="70"/>
  <c r="Y27" i="45"/>
  <c r="Z214" i="70" s="1"/>
  <c r="AB27" i="45"/>
  <c r="AC214" i="70" s="1"/>
  <c r="AA210" i="70"/>
  <c r="AA22" i="45"/>
  <c r="AB210" i="70" s="1"/>
  <c r="Y196" i="70"/>
  <c r="Y8" i="45"/>
  <c r="Z196" i="70" s="1"/>
  <c r="AB8" i="45"/>
  <c r="AC196" i="70" s="1"/>
  <c r="AA27" i="45"/>
  <c r="AB214" i="70" s="1"/>
  <c r="AA214" i="70"/>
  <c r="Y202" i="70"/>
  <c r="Y14" i="45"/>
  <c r="Z202" i="70" s="1"/>
  <c r="AB14" i="45"/>
  <c r="AC202" i="70" s="1"/>
  <c r="Y197" i="70"/>
  <c r="AB9" i="45"/>
  <c r="AC197" i="70" s="1"/>
  <c r="Y9" i="45"/>
  <c r="Z197" i="70" s="1"/>
  <c r="Y203" i="70"/>
  <c r="Y15" i="45"/>
  <c r="Z203" i="70" s="1"/>
  <c r="AB15" i="45"/>
  <c r="AC203" i="70" s="1"/>
  <c r="Y208" i="70"/>
  <c r="Y20" i="45"/>
  <c r="Z208" i="70" s="1"/>
  <c r="AB20" i="45"/>
  <c r="AC208" i="70" s="1"/>
  <c r="AA25" i="45"/>
  <c r="AB213" i="70" s="1"/>
  <c r="AA213" i="70"/>
  <c r="Y194" i="70"/>
  <c r="Y6" i="45"/>
  <c r="Z194" i="70" s="1"/>
  <c r="AB6" i="45"/>
  <c r="AC194" i="70" s="1"/>
  <c r="AA8" i="45"/>
  <c r="AB196" i="70" s="1"/>
  <c r="AA196" i="70"/>
  <c r="AA212" i="70"/>
  <c r="AA24" i="45"/>
  <c r="AB212" i="70" s="1"/>
  <c r="Y193" i="70"/>
  <c r="AB5" i="45"/>
  <c r="AC193" i="70" s="1"/>
  <c r="Y5" i="45"/>
  <c r="X1" i="45"/>
  <c r="AA197" i="70"/>
  <c r="AA9" i="45"/>
  <c r="AB197" i="70" s="1"/>
  <c r="Y201" i="70"/>
  <c r="Y13" i="45"/>
  <c r="Z201" i="70" s="1"/>
  <c r="AB13" i="45"/>
  <c r="AC201" i="70" s="1"/>
  <c r="AA15" i="45"/>
  <c r="AB203" i="70" s="1"/>
  <c r="AA203" i="70"/>
  <c r="Y210" i="70"/>
  <c r="AB22" i="45"/>
  <c r="AC210" i="70" s="1"/>
  <c r="Y22" i="45"/>
  <c r="Z210" i="70" s="1"/>
  <c r="AB26" i="45"/>
  <c r="Y26" i="45"/>
  <c r="Y212" i="70"/>
  <c r="Y24" i="45"/>
  <c r="Z212" i="70" s="1"/>
  <c r="AB24" i="45"/>
  <c r="AC212" i="70" s="1"/>
  <c r="AA16" i="45"/>
  <c r="AB204" i="70" s="1"/>
  <c r="AA204" i="70"/>
  <c r="Y199" i="70"/>
  <c r="Y11" i="45"/>
  <c r="Z199" i="70" s="1"/>
  <c r="AB11" i="45"/>
  <c r="AC199" i="70" s="1"/>
  <c r="Y195" i="70"/>
  <c r="Y7" i="45"/>
  <c r="Z195" i="70" s="1"/>
  <c r="AB7" i="45"/>
  <c r="AC195" i="70" s="1"/>
  <c r="AA19" i="45"/>
  <c r="AB207" i="70" s="1"/>
  <c r="AA207" i="70"/>
  <c r="AA21" i="45"/>
  <c r="AB209" i="70" s="1"/>
  <c r="AA209" i="70"/>
  <c r="AA201" i="70"/>
  <c r="AA13" i="45"/>
  <c r="AB201" i="70" s="1"/>
  <c r="AA194" i="70"/>
  <c r="AA6" i="45"/>
  <c r="AB194" i="70" s="1"/>
  <c r="AA14" i="45"/>
  <c r="AB202" i="70" s="1"/>
  <c r="AA202" i="70"/>
  <c r="AA5" i="45"/>
  <c r="AB193" i="70" s="1"/>
  <c r="AA193" i="70"/>
  <c r="AA26" i="45"/>
  <c r="AA12" i="45"/>
  <c r="AB200" i="70" s="1"/>
  <c r="AA200" i="70"/>
  <c r="Y204" i="70"/>
  <c r="Y16" i="45"/>
  <c r="Z204" i="70" s="1"/>
  <c r="AB16" i="45"/>
  <c r="AC204" i="70" s="1"/>
  <c r="Y198" i="70"/>
  <c r="Y10" i="45"/>
  <c r="Z198" i="70" s="1"/>
  <c r="AB10" i="45"/>
  <c r="AC198" i="70" s="1"/>
  <c r="AA199" i="70"/>
  <c r="AA11" i="45"/>
  <c r="AB199" i="70" s="1"/>
  <c r="AA7" i="45"/>
  <c r="AB195" i="70" s="1"/>
  <c r="AA195" i="70"/>
  <c r="Y207" i="70"/>
  <c r="AB19" i="45"/>
  <c r="AC207" i="70" s="1"/>
  <c r="Y19" i="45"/>
  <c r="Z207" i="70" s="1"/>
  <c r="Y209" i="70"/>
  <c r="Y21" i="45"/>
  <c r="Z209" i="70" s="1"/>
  <c r="AB21" i="45"/>
  <c r="AC209" i="70" s="1"/>
  <c r="Y205" i="70"/>
  <c r="AB17" i="45"/>
  <c r="AC205" i="70" s="1"/>
  <c r="Y17" i="45"/>
  <c r="Z205" i="70" s="1"/>
  <c r="AA17" i="45"/>
  <c r="AB205" i="70" s="1"/>
  <c r="AA205" i="70"/>
  <c r="Y200" i="70"/>
  <c r="Y12" i="45"/>
  <c r="Z200" i="70" s="1"/>
  <c r="AB12" i="45"/>
  <c r="AC200" i="70" s="1"/>
  <c r="AA20" i="45"/>
  <c r="AB208" i="70" s="1"/>
  <c r="AA208" i="70"/>
  <c r="AA10" i="45"/>
  <c r="AB198" i="70" s="1"/>
  <c r="AA198" i="70"/>
  <c r="AA211" i="70"/>
  <c r="AA23" i="45"/>
  <c r="AB211" i="70" s="1"/>
  <c r="N12" i="43"/>
  <c r="O67" i="70" s="1"/>
  <c r="N22" i="43"/>
  <c r="O77" i="70" s="1"/>
  <c r="N7" i="43"/>
  <c r="O62" i="70" s="1"/>
  <c r="N26" i="43"/>
  <c r="O81" i="70" s="1"/>
  <c r="N30" i="43"/>
  <c r="O85" i="70" s="1"/>
  <c r="N34" i="43"/>
  <c r="O89" i="70" s="1"/>
  <c r="N16" i="43"/>
  <c r="O71" i="70" s="1"/>
  <c r="N20" i="43"/>
  <c r="O75" i="70" s="1"/>
  <c r="N18" i="43"/>
  <c r="O73" i="70" s="1"/>
  <c r="N9" i="43"/>
  <c r="O64" i="70" s="1"/>
  <c r="N14" i="43"/>
  <c r="O69" i="70" s="1"/>
  <c r="N24" i="43"/>
  <c r="O79" i="70" s="1"/>
  <c r="Q1" i="43"/>
  <c r="R1" i="43"/>
  <c r="S1" i="43"/>
  <c r="N13" i="43"/>
  <c r="O68" i="70" s="1"/>
  <c r="N25" i="43"/>
  <c r="O80" i="70" s="1"/>
  <c r="N29" i="43"/>
  <c r="O84" i="70" s="1"/>
  <c r="N33" i="43"/>
  <c r="O88" i="70" s="1"/>
  <c r="N37" i="43"/>
  <c r="O92" i="70" s="1"/>
  <c r="N41" i="43"/>
  <c r="O96" i="70" s="1"/>
  <c r="N45" i="43"/>
  <c r="O100" i="70" s="1"/>
  <c r="N49" i="43"/>
  <c r="O104" i="70" s="1"/>
  <c r="N6" i="43"/>
  <c r="O61" i="70" s="1"/>
  <c r="N17" i="43"/>
  <c r="O72" i="70" s="1"/>
  <c r="N21" i="43"/>
  <c r="O76" i="70" s="1"/>
  <c r="N10" i="43"/>
  <c r="O65" i="70" s="1"/>
  <c r="N46" i="43"/>
  <c r="O101" i="70" s="1"/>
  <c r="N50" i="43"/>
  <c r="O105" i="70" s="1"/>
  <c r="N38" i="43"/>
  <c r="O93" i="70" s="1"/>
  <c r="N42" i="43"/>
  <c r="O97" i="70" s="1"/>
  <c r="N11" i="43"/>
  <c r="O66" i="70" s="1"/>
  <c r="N23" i="43"/>
  <c r="O78" i="70" s="1"/>
  <c r="N27" i="43"/>
  <c r="O82" i="70" s="1"/>
  <c r="N31" i="43"/>
  <c r="O86" i="70" s="1"/>
  <c r="N35" i="43"/>
  <c r="O90" i="70" s="1"/>
  <c r="N39" i="43"/>
  <c r="O94" i="70" s="1"/>
  <c r="N43" i="43"/>
  <c r="O98" i="70" s="1"/>
  <c r="N47" i="43"/>
  <c r="O102" i="70" s="1"/>
  <c r="N15" i="43"/>
  <c r="O70" i="70" s="1"/>
  <c r="N19" i="43"/>
  <c r="O74" i="70" s="1"/>
  <c r="N5" i="43"/>
  <c r="O60" i="70" s="1"/>
  <c r="N8" i="43"/>
  <c r="O63" i="70" s="1"/>
  <c r="N28" i="43"/>
  <c r="O83" i="70" s="1"/>
  <c r="N32" i="43"/>
  <c r="O87" i="70" s="1"/>
  <c r="N36" i="43"/>
  <c r="O91" i="70" s="1"/>
  <c r="N40" i="43"/>
  <c r="O95" i="70" s="1"/>
  <c r="N44" i="43"/>
  <c r="O99" i="70" s="1"/>
  <c r="Y1" i="45" l="1"/>
  <c r="Z193" i="70"/>
  <c r="O47" i="43"/>
  <c r="O43" i="43"/>
  <c r="O39" i="43"/>
  <c r="O35" i="43"/>
  <c r="O31" i="43"/>
  <c r="O27" i="43"/>
  <c r="O23" i="43"/>
  <c r="O19" i="43"/>
  <c r="O15" i="43"/>
  <c r="O11" i="43"/>
  <c r="O50" i="43"/>
  <c r="O46" i="43"/>
  <c r="O42" i="43"/>
  <c r="O38" i="43"/>
  <c r="O34" i="43"/>
  <c r="O30" i="43"/>
  <c r="O26" i="43"/>
  <c r="O22" i="43"/>
  <c r="O18" i="43"/>
  <c r="O14" i="43"/>
  <c r="O7" i="43"/>
  <c r="O49" i="43"/>
  <c r="O45" i="43"/>
  <c r="O41" i="43"/>
  <c r="O37" i="43"/>
  <c r="O33" i="43"/>
  <c r="O29" i="43"/>
  <c r="O25" i="43"/>
  <c r="O21" i="43"/>
  <c r="O17" i="43"/>
  <c r="O13" i="43"/>
  <c r="O6" i="43"/>
  <c r="O9" i="43"/>
  <c r="O48" i="43"/>
  <c r="O32" i="43"/>
  <c r="O28" i="43"/>
  <c r="O12" i="43"/>
  <c r="O16" i="43"/>
  <c r="O20" i="43"/>
  <c r="O10" i="43"/>
  <c r="O24" i="43"/>
  <c r="O44" i="43"/>
  <c r="O8" i="43"/>
  <c r="O40" i="43"/>
  <c r="O36" i="43"/>
  <c r="O5" i="43"/>
  <c r="P9" i="43" l="1"/>
  <c r="P64" i="70"/>
  <c r="P36" i="43"/>
  <c r="P91" i="70"/>
  <c r="P22" i="43"/>
  <c r="P77" i="70"/>
  <c r="P19" i="43"/>
  <c r="P74" i="70"/>
  <c r="P48" i="43"/>
  <c r="P103" i="70"/>
  <c r="P6" i="43"/>
  <c r="P61" i="70"/>
  <c r="P23" i="43"/>
  <c r="P78" i="70"/>
  <c r="P26" i="43"/>
  <c r="P81" i="70"/>
  <c r="P35" i="43"/>
  <c r="P90" i="70"/>
  <c r="P11" i="43"/>
  <c r="P66" i="70"/>
  <c r="P49" i="43"/>
  <c r="P104" i="70"/>
  <c r="P40" i="43"/>
  <c r="P95" i="70"/>
  <c r="P8" i="43"/>
  <c r="P63" i="70"/>
  <c r="P17" i="43"/>
  <c r="P72" i="70"/>
  <c r="P21" i="43"/>
  <c r="P76" i="70"/>
  <c r="P25" i="43"/>
  <c r="P80" i="70"/>
  <c r="P20" i="43"/>
  <c r="P75" i="70"/>
  <c r="P38" i="43"/>
  <c r="P93" i="70"/>
  <c r="P43" i="43"/>
  <c r="P98" i="70"/>
  <c r="P15" i="43"/>
  <c r="P70" i="70"/>
  <c r="P18" i="43"/>
  <c r="P73" i="70"/>
  <c r="P31" i="43"/>
  <c r="P86" i="70"/>
  <c r="P29" i="43"/>
  <c r="P84" i="70"/>
  <c r="P16" i="43"/>
  <c r="P71" i="70"/>
  <c r="P33" i="43"/>
  <c r="P88" i="70"/>
  <c r="P12" i="43"/>
  <c r="P67" i="70"/>
  <c r="P37" i="43"/>
  <c r="P92" i="70"/>
  <c r="P42" i="43"/>
  <c r="P97" i="70"/>
  <c r="P47" i="43"/>
  <c r="P102" i="70"/>
  <c r="P5" i="43"/>
  <c r="Q60" i="70" s="1"/>
  <c r="P60" i="70"/>
  <c r="P7" i="43"/>
  <c r="P62" i="70"/>
  <c r="P13" i="43"/>
  <c r="P68" i="70"/>
  <c r="P27" i="43"/>
  <c r="P82" i="70"/>
  <c r="P30" i="43"/>
  <c r="P85" i="70"/>
  <c r="P39" i="43"/>
  <c r="P94" i="70"/>
  <c r="P28" i="43"/>
  <c r="P83" i="70"/>
  <c r="P46" i="43"/>
  <c r="P101" i="70"/>
  <c r="P14" i="43"/>
  <c r="P69" i="70"/>
  <c r="P44" i="43"/>
  <c r="P99" i="70"/>
  <c r="P24" i="43"/>
  <c r="P79" i="70"/>
  <c r="P10" i="43"/>
  <c r="P65" i="70"/>
  <c r="P34" i="43"/>
  <c r="P89" i="70"/>
  <c r="P41" i="43"/>
  <c r="P96" i="70"/>
  <c r="P32" i="43"/>
  <c r="P87" i="70"/>
  <c r="P45" i="43"/>
  <c r="P100" i="70"/>
  <c r="P50" i="43"/>
  <c r="P105" i="70"/>
  <c r="P1" i="43" l="1"/>
  <c r="T5" i="43"/>
  <c r="T10" i="43"/>
  <c r="Q65" i="70"/>
  <c r="T39" i="43"/>
  <c r="Q94" i="70"/>
  <c r="T47" i="43"/>
  <c r="Q102" i="70"/>
  <c r="T29" i="43"/>
  <c r="Q84" i="70"/>
  <c r="T20" i="43"/>
  <c r="Q75" i="70"/>
  <c r="T49" i="43"/>
  <c r="Q104" i="70"/>
  <c r="T48" i="43"/>
  <c r="Q103" i="70"/>
  <c r="T16" i="43"/>
  <c r="Q71" i="70"/>
  <c r="T50" i="43"/>
  <c r="Q105" i="70"/>
  <c r="T30" i="43"/>
  <c r="Q85" i="70"/>
  <c r="T42" i="43"/>
  <c r="Q97" i="70"/>
  <c r="T31" i="43"/>
  <c r="Q86" i="70"/>
  <c r="T25" i="43"/>
  <c r="Q80" i="70"/>
  <c r="T11" i="43"/>
  <c r="Q66" i="70"/>
  <c r="T19" i="43"/>
  <c r="Q74" i="70"/>
  <c r="T40" i="43"/>
  <c r="Q95" i="70"/>
  <c r="T24" i="43"/>
  <c r="Q79" i="70"/>
  <c r="T6" i="43"/>
  <c r="Q61" i="70"/>
  <c r="T45" i="43"/>
  <c r="Q100" i="70"/>
  <c r="T44" i="43"/>
  <c r="Q99" i="70"/>
  <c r="T27" i="43"/>
  <c r="Q82" i="70"/>
  <c r="T37" i="43"/>
  <c r="Q92" i="70"/>
  <c r="T18" i="43"/>
  <c r="Q73" i="70"/>
  <c r="T21" i="43"/>
  <c r="Q76" i="70"/>
  <c r="T35" i="43"/>
  <c r="Q90" i="70"/>
  <c r="T22" i="43"/>
  <c r="Q77" i="70"/>
  <c r="T28" i="43"/>
  <c r="Q83" i="70"/>
  <c r="T34" i="43"/>
  <c r="Q89" i="70"/>
  <c r="T32" i="43"/>
  <c r="Q87" i="70"/>
  <c r="T14" i="43"/>
  <c r="Q69" i="70"/>
  <c r="T13" i="43"/>
  <c r="Q68" i="70"/>
  <c r="T12" i="43"/>
  <c r="Q67" i="70"/>
  <c r="T15" i="43"/>
  <c r="Q70" i="70"/>
  <c r="T17" i="43"/>
  <c r="Q72" i="70"/>
  <c r="T26" i="43"/>
  <c r="Q81" i="70"/>
  <c r="T36" i="43"/>
  <c r="Q91" i="70"/>
  <c r="T38" i="43"/>
  <c r="Q93" i="70"/>
  <c r="T41" i="43"/>
  <c r="Q96" i="70"/>
  <c r="T46" i="43"/>
  <c r="Q101" i="70"/>
  <c r="T7" i="43"/>
  <c r="Q62" i="70"/>
  <c r="T33" i="43"/>
  <c r="Q88" i="70"/>
  <c r="T43" i="43"/>
  <c r="Q98" i="70"/>
  <c r="T8" i="43"/>
  <c r="Q63" i="70"/>
  <c r="T23" i="43"/>
  <c r="Q78" i="70"/>
  <c r="T9" i="43"/>
  <c r="Q64" i="70"/>
  <c r="V33" i="43" l="1"/>
  <c r="U88" i="70"/>
  <c r="V26" i="43"/>
  <c r="U81" i="70"/>
  <c r="V32" i="43"/>
  <c r="U87" i="70"/>
  <c r="V18" i="43"/>
  <c r="U73" i="70"/>
  <c r="V24" i="43"/>
  <c r="U79" i="70"/>
  <c r="V42" i="43"/>
  <c r="U97" i="70"/>
  <c r="V20" i="43"/>
  <c r="U75" i="70"/>
  <c r="V7" i="43"/>
  <c r="U62" i="70"/>
  <c r="V17" i="43"/>
  <c r="U72" i="70"/>
  <c r="V34" i="43"/>
  <c r="U89" i="70"/>
  <c r="V37" i="43"/>
  <c r="U92" i="70"/>
  <c r="V40" i="43"/>
  <c r="U95" i="70"/>
  <c r="V30" i="43"/>
  <c r="U85" i="70"/>
  <c r="V29" i="43"/>
  <c r="U84" i="70"/>
  <c r="V9" i="43"/>
  <c r="U64" i="70"/>
  <c r="V46" i="43"/>
  <c r="U101" i="70"/>
  <c r="V15" i="43"/>
  <c r="U70" i="70"/>
  <c r="V28" i="43"/>
  <c r="U83" i="70"/>
  <c r="V27" i="43"/>
  <c r="U82" i="70"/>
  <c r="V19" i="43"/>
  <c r="U74" i="70"/>
  <c r="V50" i="43"/>
  <c r="U105" i="70"/>
  <c r="V47" i="43"/>
  <c r="U102" i="70"/>
  <c r="V23" i="43"/>
  <c r="U78" i="70"/>
  <c r="V41" i="43"/>
  <c r="U96" i="70"/>
  <c r="V12" i="43"/>
  <c r="U67" i="70"/>
  <c r="V22" i="43"/>
  <c r="U77" i="70"/>
  <c r="V44" i="43"/>
  <c r="U99" i="70"/>
  <c r="V11" i="43"/>
  <c r="U66" i="70"/>
  <c r="V16" i="43"/>
  <c r="U71" i="70"/>
  <c r="V39" i="43"/>
  <c r="U94" i="70"/>
  <c r="V8" i="43"/>
  <c r="U63" i="70"/>
  <c r="V38" i="43"/>
  <c r="U93" i="70"/>
  <c r="V13" i="43"/>
  <c r="U68" i="70"/>
  <c r="V35" i="43"/>
  <c r="U90" i="70"/>
  <c r="V45" i="43"/>
  <c r="U100" i="70"/>
  <c r="V25" i="43"/>
  <c r="U80" i="70"/>
  <c r="V48" i="43"/>
  <c r="U103" i="70"/>
  <c r="V10" i="43"/>
  <c r="U65" i="70"/>
  <c r="V5" i="43"/>
  <c r="U60" i="70"/>
  <c r="V43" i="43"/>
  <c r="U98" i="70"/>
  <c r="V36" i="43"/>
  <c r="U91" i="70"/>
  <c r="V14" i="43"/>
  <c r="U69" i="70"/>
  <c r="V21" i="43"/>
  <c r="U76" i="70"/>
  <c r="V6" i="43"/>
  <c r="U61" i="70"/>
  <c r="V31" i="43"/>
  <c r="U86" i="70"/>
  <c r="V49" i="43"/>
  <c r="U104" i="70"/>
  <c r="W41" i="43" l="1"/>
  <c r="W96" i="70"/>
  <c r="W42" i="43"/>
  <c r="W97" i="70"/>
  <c r="W28" i="43"/>
  <c r="W83" i="70"/>
  <c r="W16" i="43"/>
  <c r="W71" i="70"/>
  <c r="W37" i="43"/>
  <c r="W92" i="70"/>
  <c r="W24" i="43"/>
  <c r="W79" i="70"/>
  <c r="W39" i="43"/>
  <c r="W94" i="70"/>
  <c r="W49" i="43"/>
  <c r="W104" i="70"/>
  <c r="W34" i="43"/>
  <c r="W89" i="70"/>
  <c r="W18" i="43"/>
  <c r="W73" i="70"/>
  <c r="W40" i="43"/>
  <c r="W95" i="70"/>
  <c r="W47" i="43"/>
  <c r="W102" i="70"/>
  <c r="W31" i="43"/>
  <c r="W86" i="70"/>
  <c r="W50" i="43"/>
  <c r="W105" i="70"/>
  <c r="W9" i="43"/>
  <c r="W64" i="70"/>
  <c r="W17" i="43"/>
  <c r="W72" i="70"/>
  <c r="W32" i="43"/>
  <c r="W87" i="70"/>
  <c r="W36" i="43"/>
  <c r="W91" i="70"/>
  <c r="W35" i="43"/>
  <c r="W90" i="70"/>
  <c r="W5" i="43"/>
  <c r="W60" i="70"/>
  <c r="W25" i="43"/>
  <c r="W80" i="70"/>
  <c r="W15" i="43"/>
  <c r="W70" i="70"/>
  <c r="W43" i="43"/>
  <c r="W98" i="70"/>
  <c r="W10" i="43"/>
  <c r="W65" i="70"/>
  <c r="W22" i="43"/>
  <c r="W77" i="70"/>
  <c r="W19" i="43"/>
  <c r="W74" i="70"/>
  <c r="W29" i="43"/>
  <c r="W84" i="70"/>
  <c r="W7" i="43"/>
  <c r="W62" i="70"/>
  <c r="W26" i="43"/>
  <c r="W81" i="70"/>
  <c r="W45" i="43"/>
  <c r="W100" i="70"/>
  <c r="W46" i="43"/>
  <c r="W101" i="70"/>
  <c r="W13" i="43"/>
  <c r="W68" i="70"/>
  <c r="W14" i="43"/>
  <c r="W69" i="70"/>
  <c r="W23" i="43"/>
  <c r="W78" i="70"/>
  <c r="W11" i="43"/>
  <c r="W66" i="70"/>
  <c r="W44" i="43"/>
  <c r="W99" i="70"/>
  <c r="W6" i="43"/>
  <c r="W61" i="70"/>
  <c r="W38" i="43"/>
  <c r="W93" i="70"/>
  <c r="W21" i="43"/>
  <c r="W76" i="70"/>
  <c r="W48" i="43"/>
  <c r="W103" i="70"/>
  <c r="W8" i="43"/>
  <c r="W63" i="70"/>
  <c r="W12" i="43"/>
  <c r="W67" i="70"/>
  <c r="W27" i="43"/>
  <c r="W82" i="70"/>
  <c r="W30" i="43"/>
  <c r="W85" i="70"/>
  <c r="W20" i="43"/>
  <c r="W75" i="70"/>
  <c r="W33" i="43"/>
  <c r="W88" i="70"/>
  <c r="S62" i="42"/>
  <c r="T59" i="70" s="1"/>
  <c r="R62" i="42"/>
  <c r="S59" i="70" s="1"/>
  <c r="Q62" i="42"/>
  <c r="R59" i="70" s="1"/>
  <c r="L62" i="42"/>
  <c r="M59" i="70" s="1"/>
  <c r="S61" i="42"/>
  <c r="T58" i="70" s="1"/>
  <c r="R61" i="42"/>
  <c r="S58" i="70" s="1"/>
  <c r="Q61" i="42"/>
  <c r="R58" i="70" s="1"/>
  <c r="L61" i="42"/>
  <c r="M58" i="70" s="1"/>
  <c r="S60" i="42"/>
  <c r="T57" i="70" s="1"/>
  <c r="R60" i="42"/>
  <c r="S57" i="70" s="1"/>
  <c r="Q60" i="42"/>
  <c r="R57" i="70" s="1"/>
  <c r="L60" i="42"/>
  <c r="S59" i="42"/>
  <c r="T56" i="70" s="1"/>
  <c r="R59" i="42"/>
  <c r="S56" i="70" s="1"/>
  <c r="Q59" i="42"/>
  <c r="R56" i="70" s="1"/>
  <c r="L59" i="42"/>
  <c r="M56" i="70" s="1"/>
  <c r="S58" i="42"/>
  <c r="T55" i="70" s="1"/>
  <c r="R58" i="42"/>
  <c r="S55" i="70" s="1"/>
  <c r="Q58" i="42"/>
  <c r="R55" i="70" s="1"/>
  <c r="L58" i="42"/>
  <c r="M55" i="70" s="1"/>
  <c r="S57" i="42"/>
  <c r="T54" i="70" s="1"/>
  <c r="R57" i="42"/>
  <c r="S54" i="70" s="1"/>
  <c r="Q57" i="42"/>
  <c r="R54" i="70" s="1"/>
  <c r="L57" i="42"/>
  <c r="S56" i="42"/>
  <c r="T53" i="70" s="1"/>
  <c r="R56" i="42"/>
  <c r="S53" i="70" s="1"/>
  <c r="Q56" i="42"/>
  <c r="R53" i="70" s="1"/>
  <c r="L56" i="42"/>
  <c r="M53" i="70" s="1"/>
  <c r="S55" i="42"/>
  <c r="T52" i="70" s="1"/>
  <c r="R55" i="42"/>
  <c r="S52" i="70" s="1"/>
  <c r="Q55" i="42"/>
  <c r="R52" i="70" s="1"/>
  <c r="L55" i="42"/>
  <c r="M52" i="70" s="1"/>
  <c r="K55" i="42"/>
  <c r="L52" i="70" s="1"/>
  <c r="S54" i="42"/>
  <c r="T51" i="70" s="1"/>
  <c r="R54" i="42"/>
  <c r="S51" i="70" s="1"/>
  <c r="Q54" i="42"/>
  <c r="R51" i="70" s="1"/>
  <c r="L54" i="42"/>
  <c r="S53" i="42"/>
  <c r="T50" i="70" s="1"/>
  <c r="R53" i="42"/>
  <c r="S50" i="70" s="1"/>
  <c r="Q53" i="42"/>
  <c r="R50" i="70" s="1"/>
  <c r="L53" i="42"/>
  <c r="S52" i="42"/>
  <c r="T49" i="70" s="1"/>
  <c r="R52" i="42"/>
  <c r="S49" i="70" s="1"/>
  <c r="Q52" i="42"/>
  <c r="R49" i="70" s="1"/>
  <c r="L52" i="42"/>
  <c r="M49" i="70" s="1"/>
  <c r="S51" i="42"/>
  <c r="T48" i="70" s="1"/>
  <c r="R51" i="42"/>
  <c r="S48" i="70" s="1"/>
  <c r="Q51" i="42"/>
  <c r="R48" i="70" s="1"/>
  <c r="L51" i="42"/>
  <c r="M48" i="70" s="1"/>
  <c r="S50" i="42"/>
  <c r="T47" i="70" s="1"/>
  <c r="R50" i="42"/>
  <c r="S47" i="70" s="1"/>
  <c r="Q50" i="42"/>
  <c r="R47" i="70" s="1"/>
  <c r="L50" i="42"/>
  <c r="S49" i="42"/>
  <c r="T46" i="70" s="1"/>
  <c r="R49" i="42"/>
  <c r="S46" i="70" s="1"/>
  <c r="Q49" i="42"/>
  <c r="R46" i="70" s="1"/>
  <c r="L49" i="42"/>
  <c r="M46" i="70" s="1"/>
  <c r="K49" i="42"/>
  <c r="L46" i="70" s="1"/>
  <c r="S48" i="42"/>
  <c r="T45" i="70" s="1"/>
  <c r="R48" i="42"/>
  <c r="S45" i="70" s="1"/>
  <c r="Q48" i="42"/>
  <c r="R45" i="70" s="1"/>
  <c r="L48" i="42"/>
  <c r="M45" i="70" s="1"/>
  <c r="S47" i="42"/>
  <c r="T44" i="70" s="1"/>
  <c r="R47" i="42"/>
  <c r="S44" i="70" s="1"/>
  <c r="Q47" i="42"/>
  <c r="R44" i="70" s="1"/>
  <c r="L47" i="42"/>
  <c r="S46" i="42"/>
  <c r="T43" i="70" s="1"/>
  <c r="R46" i="42"/>
  <c r="S43" i="70" s="1"/>
  <c r="Q46" i="42"/>
  <c r="R43" i="70" s="1"/>
  <c r="L46" i="42"/>
  <c r="M43" i="70" s="1"/>
  <c r="S45" i="42"/>
  <c r="T42" i="70" s="1"/>
  <c r="R45" i="42"/>
  <c r="S42" i="70" s="1"/>
  <c r="Q45" i="42"/>
  <c r="R42" i="70" s="1"/>
  <c r="L45" i="42"/>
  <c r="S44" i="42"/>
  <c r="T41" i="70" s="1"/>
  <c r="R44" i="42"/>
  <c r="S41" i="70" s="1"/>
  <c r="Q44" i="42"/>
  <c r="R41" i="70" s="1"/>
  <c r="L44" i="42"/>
  <c r="S43" i="42"/>
  <c r="T40" i="70" s="1"/>
  <c r="R43" i="42"/>
  <c r="S40" i="70" s="1"/>
  <c r="Q43" i="42"/>
  <c r="R40" i="70" s="1"/>
  <c r="L43" i="42"/>
  <c r="M40" i="70" s="1"/>
  <c r="K43" i="42"/>
  <c r="L40" i="70" s="1"/>
  <c r="S42" i="42"/>
  <c r="T39" i="70" s="1"/>
  <c r="R42" i="42"/>
  <c r="S39" i="70" s="1"/>
  <c r="Q42" i="42"/>
  <c r="R39" i="70" s="1"/>
  <c r="L42" i="42"/>
  <c r="S41" i="42"/>
  <c r="T38" i="70" s="1"/>
  <c r="R41" i="42"/>
  <c r="S38" i="70" s="1"/>
  <c r="Q41" i="42"/>
  <c r="R38" i="70" s="1"/>
  <c r="L41" i="42"/>
  <c r="S40" i="42"/>
  <c r="T37" i="70" s="1"/>
  <c r="R40" i="42"/>
  <c r="S37" i="70" s="1"/>
  <c r="Q40" i="42"/>
  <c r="R37" i="70" s="1"/>
  <c r="K40" i="42"/>
  <c r="L37" i="70" s="1"/>
  <c r="S39" i="42"/>
  <c r="T36" i="70" s="1"/>
  <c r="R39" i="42"/>
  <c r="S36" i="70" s="1"/>
  <c r="Q39" i="42"/>
  <c r="R36" i="70" s="1"/>
  <c r="L39" i="42"/>
  <c r="S38" i="42"/>
  <c r="T35" i="70" s="1"/>
  <c r="R38" i="42"/>
  <c r="S35" i="70" s="1"/>
  <c r="Q38" i="42"/>
  <c r="R35" i="70" s="1"/>
  <c r="L38" i="42"/>
  <c r="S37" i="42"/>
  <c r="T34" i="70" s="1"/>
  <c r="R37" i="42"/>
  <c r="S34" i="70" s="1"/>
  <c r="Q37" i="42"/>
  <c r="R34" i="70" s="1"/>
  <c r="L37" i="42"/>
  <c r="M34" i="70" s="1"/>
  <c r="S36" i="42"/>
  <c r="T33" i="70" s="1"/>
  <c r="R36" i="42"/>
  <c r="S33" i="70" s="1"/>
  <c r="Q36" i="42"/>
  <c r="R33" i="70" s="1"/>
  <c r="L36" i="42"/>
  <c r="S35" i="42"/>
  <c r="T32" i="70" s="1"/>
  <c r="R35" i="42"/>
  <c r="S32" i="70" s="1"/>
  <c r="Q35" i="42"/>
  <c r="R32" i="70" s="1"/>
  <c r="L35" i="42"/>
  <c r="M32" i="70" s="1"/>
  <c r="S34" i="42"/>
  <c r="T31" i="70" s="1"/>
  <c r="R34" i="42"/>
  <c r="S31" i="70" s="1"/>
  <c r="Q34" i="42"/>
  <c r="R31" i="70" s="1"/>
  <c r="L34" i="42"/>
  <c r="S33" i="42"/>
  <c r="T30" i="70" s="1"/>
  <c r="R33" i="42"/>
  <c r="S30" i="70" s="1"/>
  <c r="Q33" i="42"/>
  <c r="R30" i="70" s="1"/>
  <c r="L33" i="42"/>
  <c r="M30" i="70" s="1"/>
  <c r="S32" i="42"/>
  <c r="T29" i="70" s="1"/>
  <c r="R32" i="42"/>
  <c r="S29" i="70" s="1"/>
  <c r="Q32" i="42"/>
  <c r="R29" i="70" s="1"/>
  <c r="L32" i="42"/>
  <c r="S31" i="42"/>
  <c r="T28" i="70" s="1"/>
  <c r="R31" i="42"/>
  <c r="S28" i="70" s="1"/>
  <c r="Q31" i="42"/>
  <c r="R28" i="70" s="1"/>
  <c r="L31" i="42"/>
  <c r="S30" i="42"/>
  <c r="T27" i="70" s="1"/>
  <c r="R30" i="42"/>
  <c r="S27" i="70" s="1"/>
  <c r="Q30" i="42"/>
  <c r="R27" i="70" s="1"/>
  <c r="L30" i="42"/>
  <c r="S29" i="42"/>
  <c r="T26" i="70" s="1"/>
  <c r="R29" i="42"/>
  <c r="S26" i="70" s="1"/>
  <c r="Q29" i="42"/>
  <c r="R26" i="70" s="1"/>
  <c r="L29" i="42"/>
  <c r="S28" i="42"/>
  <c r="T25" i="70" s="1"/>
  <c r="R28" i="42"/>
  <c r="S25" i="70" s="1"/>
  <c r="Q28" i="42"/>
  <c r="R25" i="70" s="1"/>
  <c r="L28" i="42"/>
  <c r="S27" i="42"/>
  <c r="T24" i="70" s="1"/>
  <c r="R27" i="42"/>
  <c r="S24" i="70" s="1"/>
  <c r="Q27" i="42"/>
  <c r="R24" i="70" s="1"/>
  <c r="L27" i="42"/>
  <c r="M24" i="70" s="1"/>
  <c r="K27" i="42"/>
  <c r="L24" i="70" s="1"/>
  <c r="S26" i="42"/>
  <c r="T23" i="70" s="1"/>
  <c r="R26" i="42"/>
  <c r="S23" i="70" s="1"/>
  <c r="Q26" i="42"/>
  <c r="R23" i="70" s="1"/>
  <c r="L26" i="42"/>
  <c r="S25" i="42"/>
  <c r="T22" i="70" s="1"/>
  <c r="R25" i="42"/>
  <c r="S22" i="70" s="1"/>
  <c r="Q25" i="42"/>
  <c r="R22" i="70" s="1"/>
  <c r="L25" i="42"/>
  <c r="S24" i="42"/>
  <c r="T21" i="70" s="1"/>
  <c r="R24" i="42"/>
  <c r="S21" i="70" s="1"/>
  <c r="Q24" i="42"/>
  <c r="R21" i="70" s="1"/>
  <c r="L24" i="42"/>
  <c r="M21" i="70" s="1"/>
  <c r="S23" i="42"/>
  <c r="T20" i="70" s="1"/>
  <c r="R23" i="42"/>
  <c r="S20" i="70" s="1"/>
  <c r="Q23" i="42"/>
  <c r="R20" i="70" s="1"/>
  <c r="L23" i="42"/>
  <c r="S22" i="42"/>
  <c r="T19" i="70" s="1"/>
  <c r="R22" i="42"/>
  <c r="S19" i="70" s="1"/>
  <c r="Q22" i="42"/>
  <c r="R19" i="70" s="1"/>
  <c r="L22" i="42"/>
  <c r="S21" i="42"/>
  <c r="T18" i="70" s="1"/>
  <c r="R21" i="42"/>
  <c r="S18" i="70" s="1"/>
  <c r="Q21" i="42"/>
  <c r="R18" i="70" s="1"/>
  <c r="L21" i="42"/>
  <c r="S20" i="42"/>
  <c r="T17" i="70" s="1"/>
  <c r="R20" i="42"/>
  <c r="S17" i="70" s="1"/>
  <c r="Q20" i="42"/>
  <c r="R17" i="70" s="1"/>
  <c r="L20" i="42"/>
  <c r="S19" i="42"/>
  <c r="T16" i="70" s="1"/>
  <c r="R19" i="42"/>
  <c r="S16" i="70" s="1"/>
  <c r="Q19" i="42"/>
  <c r="R16" i="70" s="1"/>
  <c r="L19" i="42"/>
  <c r="M16" i="70" s="1"/>
  <c r="S18" i="42"/>
  <c r="T15" i="70" s="1"/>
  <c r="R18" i="42"/>
  <c r="S15" i="70" s="1"/>
  <c r="Q18" i="42"/>
  <c r="R15" i="70" s="1"/>
  <c r="L18" i="42"/>
  <c r="S17" i="42"/>
  <c r="T14" i="70" s="1"/>
  <c r="R17" i="42"/>
  <c r="S14" i="70" s="1"/>
  <c r="Q17" i="42"/>
  <c r="R14" i="70" s="1"/>
  <c r="L17" i="42"/>
  <c r="S16" i="42"/>
  <c r="T13" i="70" s="1"/>
  <c r="R16" i="42"/>
  <c r="S13" i="70" s="1"/>
  <c r="Q16" i="42"/>
  <c r="R13" i="70" s="1"/>
  <c r="L16" i="42"/>
  <c r="M13" i="70" s="1"/>
  <c r="S15" i="42"/>
  <c r="T12" i="70" s="1"/>
  <c r="R15" i="42"/>
  <c r="S12" i="70" s="1"/>
  <c r="Q15" i="42"/>
  <c r="R12" i="70" s="1"/>
  <c r="L15" i="42"/>
  <c r="S14" i="42"/>
  <c r="T11" i="70" s="1"/>
  <c r="R14" i="42"/>
  <c r="S11" i="70" s="1"/>
  <c r="Q14" i="42"/>
  <c r="R11" i="70" s="1"/>
  <c r="L14" i="42"/>
  <c r="S13" i="42"/>
  <c r="T10" i="70" s="1"/>
  <c r="R13" i="42"/>
  <c r="S10" i="70" s="1"/>
  <c r="Q13" i="42"/>
  <c r="R10" i="70" s="1"/>
  <c r="L13" i="42"/>
  <c r="M10" i="70" s="1"/>
  <c r="S12" i="42"/>
  <c r="T9" i="70" s="1"/>
  <c r="R12" i="42"/>
  <c r="S9" i="70" s="1"/>
  <c r="Q12" i="42"/>
  <c r="R9" i="70" s="1"/>
  <c r="L12" i="42"/>
  <c r="M9" i="70" s="1"/>
  <c r="AG11" i="42"/>
  <c r="S11" i="42"/>
  <c r="T8" i="70" s="1"/>
  <c r="R11" i="42"/>
  <c r="S8" i="70" s="1"/>
  <c r="Q11" i="42"/>
  <c r="R8" i="70" s="1"/>
  <c r="L11" i="42"/>
  <c r="S10" i="42"/>
  <c r="T7" i="70" s="1"/>
  <c r="R10" i="42"/>
  <c r="S7" i="70" s="1"/>
  <c r="Q10" i="42"/>
  <c r="L10" i="42"/>
  <c r="S9" i="42"/>
  <c r="T6" i="70" s="1"/>
  <c r="R9" i="42"/>
  <c r="S6" i="70" s="1"/>
  <c r="Q9" i="42"/>
  <c r="R6" i="70" s="1"/>
  <c r="L9" i="42"/>
  <c r="S8" i="42"/>
  <c r="T5" i="70" s="1"/>
  <c r="R8" i="42"/>
  <c r="S5" i="70" s="1"/>
  <c r="Q8" i="42"/>
  <c r="R5" i="70" s="1"/>
  <c r="L8" i="42"/>
  <c r="AK7" i="42"/>
  <c r="S7" i="42"/>
  <c r="T4" i="70" s="1"/>
  <c r="R7" i="42"/>
  <c r="S4" i="70" s="1"/>
  <c r="Q7" i="42"/>
  <c r="R4" i="70" s="1"/>
  <c r="L7" i="42"/>
  <c r="S6" i="42"/>
  <c r="T3" i="70" s="1"/>
  <c r="R6" i="42"/>
  <c r="S3" i="70" s="1"/>
  <c r="Q6" i="42"/>
  <c r="R3" i="70" s="1"/>
  <c r="L6" i="42"/>
  <c r="M3" i="70" s="1"/>
  <c r="AK5" i="42"/>
  <c r="S5" i="42"/>
  <c r="T2" i="70" s="1"/>
  <c r="S2" i="70"/>
  <c r="Q5" i="42"/>
  <c r="R2" i="70" s="1"/>
  <c r="K5" i="42"/>
  <c r="L2" i="70" s="1"/>
  <c r="M1" i="42"/>
  <c r="I1" i="42"/>
  <c r="H1" i="42"/>
  <c r="G1" i="42"/>
  <c r="F1" i="42"/>
  <c r="N40" i="42" s="1"/>
  <c r="O37" i="70" s="1"/>
  <c r="AA10" i="41"/>
  <c r="AB111" i="70" s="1"/>
  <c r="AE102" i="70" l="1"/>
  <c r="X79" i="70"/>
  <c r="AB24" i="43"/>
  <c r="AC79" i="70" s="1"/>
  <c r="Z24" i="43"/>
  <c r="X24" i="43"/>
  <c r="AE63" i="70"/>
  <c r="AD63" i="70"/>
  <c r="AE66" i="70"/>
  <c r="AD66" i="70"/>
  <c r="AE81" i="70"/>
  <c r="AD81" i="70"/>
  <c r="AE98" i="70"/>
  <c r="AE87" i="70"/>
  <c r="AE95" i="70"/>
  <c r="AD92" i="70"/>
  <c r="AE92" i="70"/>
  <c r="AE67" i="70"/>
  <c r="X102" i="70"/>
  <c r="AD102" i="70" s="1"/>
  <c r="Z47" i="43"/>
  <c r="AB47" i="43"/>
  <c r="AC102" i="70" s="1"/>
  <c r="X47" i="43"/>
  <c r="X63" i="70"/>
  <c r="X8" i="43"/>
  <c r="Z8" i="43"/>
  <c r="AB8" i="43"/>
  <c r="AC63" i="70" s="1"/>
  <c r="X66" i="70"/>
  <c r="Z11" i="43"/>
  <c r="X11" i="43"/>
  <c r="AB11" i="43"/>
  <c r="AC66" i="70" s="1"/>
  <c r="X81" i="70"/>
  <c r="Z26" i="43"/>
  <c r="X26" i="43"/>
  <c r="AB26" i="43"/>
  <c r="AC81" i="70" s="1"/>
  <c r="X98" i="70"/>
  <c r="AD98" i="70" s="1"/>
  <c r="Z43" i="43"/>
  <c r="AB43" i="43"/>
  <c r="AC98" i="70" s="1"/>
  <c r="X43" i="43"/>
  <c r="X87" i="70"/>
  <c r="AD87" i="70" s="1"/>
  <c r="X32" i="43"/>
  <c r="AB32" i="43"/>
  <c r="AC87" i="70" s="1"/>
  <c r="Z32" i="43"/>
  <c r="X95" i="70"/>
  <c r="AD95" i="70" s="1"/>
  <c r="X40" i="43"/>
  <c r="AB40" i="43"/>
  <c r="AC95" i="70" s="1"/>
  <c r="Z40" i="43"/>
  <c r="X92" i="70"/>
  <c r="AB37" i="43"/>
  <c r="AC92" i="70" s="1"/>
  <c r="Z37" i="43"/>
  <c r="X37" i="43"/>
  <c r="AE91" i="70"/>
  <c r="AD91" i="70"/>
  <c r="X91" i="70"/>
  <c r="AB36" i="43"/>
  <c r="AC91" i="70" s="1"/>
  <c r="Z36" i="43"/>
  <c r="X36" i="43"/>
  <c r="AE88" i="70"/>
  <c r="AE103" i="70"/>
  <c r="AE78" i="70"/>
  <c r="AE62" i="70"/>
  <c r="AD62" i="70"/>
  <c r="AE70" i="70"/>
  <c r="AD70" i="70"/>
  <c r="AE72" i="70"/>
  <c r="AD72" i="70"/>
  <c r="AE73" i="70"/>
  <c r="AE71" i="70"/>
  <c r="X88" i="70"/>
  <c r="AD88" i="70" s="1"/>
  <c r="Z33" i="43"/>
  <c r="AB33" i="43"/>
  <c r="AC88" i="70" s="1"/>
  <c r="X33" i="43"/>
  <c r="X103" i="70"/>
  <c r="AD103" i="70" s="1"/>
  <c r="X48" i="43"/>
  <c r="Z48" i="43"/>
  <c r="AB48" i="43"/>
  <c r="AC103" i="70" s="1"/>
  <c r="X78" i="70"/>
  <c r="AD78" i="70" s="1"/>
  <c r="X23" i="43"/>
  <c r="AB23" i="43"/>
  <c r="AC78" i="70" s="1"/>
  <c r="Z23" i="43"/>
  <c r="X62" i="70"/>
  <c r="Z7" i="43"/>
  <c r="X7" i="43"/>
  <c r="AB7" i="43"/>
  <c r="AC62" i="70" s="1"/>
  <c r="X70" i="70"/>
  <c r="X15" i="43"/>
  <c r="Z15" i="43"/>
  <c r="AB15" i="43"/>
  <c r="AC70" i="70" s="1"/>
  <c r="X72" i="70"/>
  <c r="AB17" i="43"/>
  <c r="AC72" i="70" s="1"/>
  <c r="Z17" i="43"/>
  <c r="X17" i="43"/>
  <c r="X73" i="70"/>
  <c r="AD73" i="70" s="1"/>
  <c r="AB18" i="43"/>
  <c r="AC73" i="70" s="1"/>
  <c r="X18" i="43"/>
  <c r="Z18" i="43"/>
  <c r="X71" i="70"/>
  <c r="AD71" i="70" s="1"/>
  <c r="X16" i="43"/>
  <c r="AB16" i="43"/>
  <c r="AC71" i="70" s="1"/>
  <c r="Z16" i="43"/>
  <c r="AE65" i="70"/>
  <c r="X100" i="70"/>
  <c r="AB45" i="43"/>
  <c r="AC100" i="70" s="1"/>
  <c r="X45" i="43"/>
  <c r="Z45" i="43"/>
  <c r="AE75" i="70"/>
  <c r="AD75" i="70"/>
  <c r="AE76" i="70"/>
  <c r="AE69" i="70"/>
  <c r="AD69" i="70"/>
  <c r="AE84" i="70"/>
  <c r="AE80" i="70"/>
  <c r="AE64" i="70"/>
  <c r="AD64" i="70"/>
  <c r="AE89" i="70"/>
  <c r="AD89" i="70"/>
  <c r="AE83" i="70"/>
  <c r="AD83" i="70"/>
  <c r="AE79" i="70"/>
  <c r="AD79" i="70"/>
  <c r="X67" i="70"/>
  <c r="AD67" i="70" s="1"/>
  <c r="X12" i="43"/>
  <c r="AB12" i="43"/>
  <c r="AC67" i="70" s="1"/>
  <c r="Z12" i="43"/>
  <c r="X75" i="70"/>
  <c r="Z20" i="43"/>
  <c r="AB20" i="43"/>
  <c r="AC75" i="70" s="1"/>
  <c r="X20" i="43"/>
  <c r="X76" i="70"/>
  <c r="AD76" i="70" s="1"/>
  <c r="X21" i="43"/>
  <c r="AB21" i="43"/>
  <c r="AC76" i="70" s="1"/>
  <c r="Z21" i="43"/>
  <c r="X69" i="70"/>
  <c r="AB14" i="43"/>
  <c r="AC69" i="70" s="1"/>
  <c r="Z14" i="43"/>
  <c r="X14" i="43"/>
  <c r="X84" i="70"/>
  <c r="AD84" i="70" s="1"/>
  <c r="X29" i="43"/>
  <c r="Z29" i="43"/>
  <c r="AB29" i="43"/>
  <c r="AC84" i="70" s="1"/>
  <c r="X80" i="70"/>
  <c r="AD80" i="70" s="1"/>
  <c r="AB25" i="43"/>
  <c r="AC80" i="70" s="1"/>
  <c r="Z25" i="43"/>
  <c r="X25" i="43"/>
  <c r="X64" i="70"/>
  <c r="X9" i="43"/>
  <c r="AB9" i="43"/>
  <c r="AC64" i="70" s="1"/>
  <c r="Z9" i="43"/>
  <c r="X89" i="70"/>
  <c r="X34" i="43"/>
  <c r="AB34" i="43"/>
  <c r="AC89" i="70" s="1"/>
  <c r="Z34" i="43"/>
  <c r="X83" i="70"/>
  <c r="X28" i="43"/>
  <c r="Z28" i="43"/>
  <c r="AB28" i="43"/>
  <c r="AC83" i="70" s="1"/>
  <c r="AD100" i="70"/>
  <c r="AE100" i="70"/>
  <c r="X99" i="70"/>
  <c r="Z44" i="43"/>
  <c r="AB44" i="43"/>
  <c r="AC99" i="70" s="1"/>
  <c r="X44" i="43"/>
  <c r="AE85" i="70"/>
  <c r="AD85" i="70"/>
  <c r="AE93" i="70"/>
  <c r="AD93" i="70"/>
  <c r="AE68" i="70"/>
  <c r="AD68" i="70"/>
  <c r="AE74" i="70"/>
  <c r="AE60" i="70"/>
  <c r="AE105" i="70"/>
  <c r="AE104" i="70"/>
  <c r="AE97" i="70"/>
  <c r="AD97" i="70"/>
  <c r="X85" i="70"/>
  <c r="Z30" i="43"/>
  <c r="X30" i="43"/>
  <c r="AB30" i="43"/>
  <c r="AC85" i="70" s="1"/>
  <c r="X93" i="70"/>
  <c r="Z38" i="43"/>
  <c r="X38" i="43"/>
  <c r="AB38" i="43"/>
  <c r="AC93" i="70" s="1"/>
  <c r="X68" i="70"/>
  <c r="AB13" i="43"/>
  <c r="AC68" i="70" s="1"/>
  <c r="Z13" i="43"/>
  <c r="X13" i="43"/>
  <c r="X74" i="70"/>
  <c r="AD74" i="70" s="1"/>
  <c r="X19" i="43"/>
  <c r="AB19" i="43"/>
  <c r="AC74" i="70" s="1"/>
  <c r="Z19" i="43"/>
  <c r="X5" i="43"/>
  <c r="X60" i="70"/>
  <c r="AD60" i="70" s="1"/>
  <c r="W1" i="43"/>
  <c r="AB5" i="43"/>
  <c r="AC60" i="70" s="1"/>
  <c r="Z5" i="43"/>
  <c r="X105" i="70"/>
  <c r="AD105" i="70" s="1"/>
  <c r="AB50" i="43"/>
  <c r="AC105" i="70" s="1"/>
  <c r="Z50" i="43"/>
  <c r="X50" i="43"/>
  <c r="Y105" i="70" s="1"/>
  <c r="X104" i="70"/>
  <c r="AD104" i="70" s="1"/>
  <c r="X49" i="43"/>
  <c r="AB49" i="43"/>
  <c r="AC104" i="70" s="1"/>
  <c r="Z49" i="43"/>
  <c r="X97" i="70"/>
  <c r="AB42" i="43"/>
  <c r="AC97" i="70" s="1"/>
  <c r="X42" i="43"/>
  <c r="Z42" i="43"/>
  <c r="AD99" i="70"/>
  <c r="AE99" i="70"/>
  <c r="X65" i="70"/>
  <c r="AD65" i="70" s="1"/>
  <c r="Z10" i="43"/>
  <c r="AB10" i="43"/>
  <c r="AC65" i="70" s="1"/>
  <c r="X10" i="43"/>
  <c r="AE82" i="70"/>
  <c r="AE61" i="70"/>
  <c r="AE101" i="70"/>
  <c r="AD101" i="70"/>
  <c r="AE77" i="70"/>
  <c r="AD77" i="70"/>
  <c r="AE90" i="70"/>
  <c r="AE86" i="70"/>
  <c r="AE94" i="70"/>
  <c r="AE96" i="70"/>
  <c r="X82" i="70"/>
  <c r="AD82" i="70" s="1"/>
  <c r="Z27" i="43"/>
  <c r="AB27" i="43"/>
  <c r="AC82" i="70" s="1"/>
  <c r="X27" i="43"/>
  <c r="X61" i="70"/>
  <c r="AD61" i="70" s="1"/>
  <c r="Z6" i="43"/>
  <c r="X6" i="43"/>
  <c r="AB6" i="43"/>
  <c r="AC61" i="70" s="1"/>
  <c r="X101" i="70"/>
  <c r="Z46" i="43"/>
  <c r="X46" i="43"/>
  <c r="AB46" i="43"/>
  <c r="AC101" i="70" s="1"/>
  <c r="X77" i="70"/>
  <c r="Z22" i="43"/>
  <c r="AB22" i="43"/>
  <c r="AC77" i="70" s="1"/>
  <c r="X22" i="43"/>
  <c r="X90" i="70"/>
  <c r="AD90" i="70" s="1"/>
  <c r="Z35" i="43"/>
  <c r="X35" i="43"/>
  <c r="AB35" i="43"/>
  <c r="AC90" i="70" s="1"/>
  <c r="X86" i="70"/>
  <c r="AD86" i="70" s="1"/>
  <c r="X31" i="43"/>
  <c r="AB31" i="43"/>
  <c r="AC86" i="70" s="1"/>
  <c r="Z31" i="43"/>
  <c r="X94" i="70"/>
  <c r="AD94" i="70" s="1"/>
  <c r="X39" i="43"/>
  <c r="AB39" i="43"/>
  <c r="AC94" i="70" s="1"/>
  <c r="Z39" i="43"/>
  <c r="X96" i="70"/>
  <c r="AD96" i="70" s="1"/>
  <c r="Z41" i="43"/>
  <c r="X41" i="43"/>
  <c r="AB41" i="43"/>
  <c r="AC96" i="70" s="1"/>
  <c r="K56" i="42"/>
  <c r="L53" i="70" s="1"/>
  <c r="K13" i="42"/>
  <c r="L10" i="70" s="1"/>
  <c r="K59" i="42"/>
  <c r="L56" i="70" s="1"/>
  <c r="N9" i="42"/>
  <c r="O6" i="70" s="1"/>
  <c r="K48" i="42"/>
  <c r="L45" i="70" s="1"/>
  <c r="N6" i="42"/>
  <c r="O3" i="70" s="1"/>
  <c r="K33" i="42"/>
  <c r="L30" i="70" s="1"/>
  <c r="K52" i="42"/>
  <c r="L49" i="70" s="1"/>
  <c r="K61" i="42"/>
  <c r="L58" i="70" s="1"/>
  <c r="K28" i="42"/>
  <c r="L25" i="70" s="1"/>
  <c r="M25" i="70"/>
  <c r="K53" i="42"/>
  <c r="L50" i="70" s="1"/>
  <c r="M50" i="70"/>
  <c r="K11" i="42"/>
  <c r="L8" i="70" s="1"/>
  <c r="M8" i="70"/>
  <c r="K14" i="42"/>
  <c r="L11" i="70" s="1"/>
  <c r="M11" i="70"/>
  <c r="K16" i="42"/>
  <c r="L13" i="70" s="1"/>
  <c r="N19" i="42"/>
  <c r="O16" i="70" s="1"/>
  <c r="K21" i="42"/>
  <c r="L18" i="70" s="1"/>
  <c r="M18" i="70"/>
  <c r="K34" i="42"/>
  <c r="L31" i="70" s="1"/>
  <c r="M31" i="70"/>
  <c r="K41" i="42"/>
  <c r="L38" i="70" s="1"/>
  <c r="M38" i="70"/>
  <c r="K62" i="42"/>
  <c r="L59" i="70" s="1"/>
  <c r="K9" i="42"/>
  <c r="L6" i="70" s="1"/>
  <c r="M6" i="70"/>
  <c r="K60" i="42"/>
  <c r="L57" i="70" s="1"/>
  <c r="M57" i="70"/>
  <c r="K23" i="42"/>
  <c r="L20" i="70" s="1"/>
  <c r="M20" i="70"/>
  <c r="K36" i="42"/>
  <c r="L33" i="70" s="1"/>
  <c r="M33" i="70"/>
  <c r="K50" i="42"/>
  <c r="L47" i="70" s="1"/>
  <c r="M47" i="70"/>
  <c r="K57" i="42"/>
  <c r="L54" i="70" s="1"/>
  <c r="M54" i="70"/>
  <c r="K32" i="42"/>
  <c r="L29" i="70" s="1"/>
  <c r="M29" i="70"/>
  <c r="K6" i="42"/>
  <c r="L3" i="70" s="1"/>
  <c r="N16" i="42"/>
  <c r="O13" i="70" s="1"/>
  <c r="K18" i="42"/>
  <c r="L15" i="70" s="1"/>
  <c r="M15" i="70"/>
  <c r="K25" i="42"/>
  <c r="L22" i="70" s="1"/>
  <c r="M22" i="70"/>
  <c r="N36" i="42"/>
  <c r="O33" i="70" s="1"/>
  <c r="N43" i="42"/>
  <c r="O40" i="70" s="1"/>
  <c r="K45" i="42"/>
  <c r="L42" i="70" s="1"/>
  <c r="M42" i="70"/>
  <c r="K39" i="42"/>
  <c r="L36" i="70" s="1"/>
  <c r="M36" i="70"/>
  <c r="K8" i="42"/>
  <c r="L5" i="70" s="1"/>
  <c r="M5" i="70"/>
  <c r="K29" i="42"/>
  <c r="L26" i="70" s="1"/>
  <c r="M26" i="70"/>
  <c r="K31" i="42"/>
  <c r="L28" i="70" s="1"/>
  <c r="M28" i="70"/>
  <c r="K38" i="42"/>
  <c r="L35" i="70" s="1"/>
  <c r="M35" i="70"/>
  <c r="K47" i="42"/>
  <c r="L44" i="70" s="1"/>
  <c r="M44" i="70"/>
  <c r="K54" i="42"/>
  <c r="L51" i="70" s="1"/>
  <c r="M51" i="70"/>
  <c r="K10" i="42"/>
  <c r="L7" i="70" s="1"/>
  <c r="M7" i="70"/>
  <c r="N13" i="42"/>
  <c r="O10" i="70" s="1"/>
  <c r="K15" i="42"/>
  <c r="L12" i="70" s="1"/>
  <c r="M12" i="70"/>
  <c r="K20" i="42"/>
  <c r="L17" i="70" s="1"/>
  <c r="M17" i="70"/>
  <c r="K22" i="42"/>
  <c r="L19" i="70" s="1"/>
  <c r="M19" i="70"/>
  <c r="K35" i="42"/>
  <c r="L32" i="70" s="1"/>
  <c r="K42" i="42"/>
  <c r="L39" i="70" s="1"/>
  <c r="M39" i="70"/>
  <c r="K30" i="42"/>
  <c r="L27" i="70" s="1"/>
  <c r="M27" i="70"/>
  <c r="N5" i="42"/>
  <c r="Q1" i="42"/>
  <c r="R7" i="70"/>
  <c r="K12" i="42"/>
  <c r="L9" i="70" s="1"/>
  <c r="N22" i="42"/>
  <c r="O19" i="70" s="1"/>
  <c r="K24" i="42"/>
  <c r="L21" i="70" s="1"/>
  <c r="K51" i="42"/>
  <c r="L48" i="70" s="1"/>
  <c r="K58" i="42"/>
  <c r="L55" i="70" s="1"/>
  <c r="K7" i="42"/>
  <c r="L4" i="70" s="1"/>
  <c r="M4" i="70"/>
  <c r="K17" i="42"/>
  <c r="L14" i="70" s="1"/>
  <c r="M14" i="70"/>
  <c r="K19" i="42"/>
  <c r="L16" i="70" s="1"/>
  <c r="K26" i="42"/>
  <c r="L23" i="70" s="1"/>
  <c r="M23" i="70"/>
  <c r="K37" i="42"/>
  <c r="L34" i="70" s="1"/>
  <c r="K44" i="42"/>
  <c r="L41" i="70" s="1"/>
  <c r="M41" i="70"/>
  <c r="K46" i="42"/>
  <c r="L43" i="70" s="1"/>
  <c r="N46" i="42"/>
  <c r="O43" i="70" s="1"/>
  <c r="N49" i="42"/>
  <c r="O46" i="70" s="1"/>
  <c r="N15" i="42"/>
  <c r="O12" i="70" s="1"/>
  <c r="N26" i="42"/>
  <c r="O23" i="70" s="1"/>
  <c r="N12" i="42"/>
  <c r="O9" i="70" s="1"/>
  <c r="N8" i="42"/>
  <c r="N11" i="42"/>
  <c r="O8" i="70" s="1"/>
  <c r="N23" i="42"/>
  <c r="O20" i="70" s="1"/>
  <c r="N45" i="42"/>
  <c r="O42" i="70" s="1"/>
  <c r="S1" i="42"/>
  <c r="N20" i="42"/>
  <c r="O17" i="70" s="1"/>
  <c r="N56" i="42"/>
  <c r="O53" i="70" s="1"/>
  <c r="N59" i="42"/>
  <c r="O56" i="70" s="1"/>
  <c r="N62" i="42"/>
  <c r="O59" i="70" s="1"/>
  <c r="L1" i="42"/>
  <c r="R1" i="42"/>
  <c r="N24" i="42"/>
  <c r="O21" i="70" s="1"/>
  <c r="N30" i="42"/>
  <c r="O27" i="70" s="1"/>
  <c r="N42" i="42"/>
  <c r="O39" i="70" s="1"/>
  <c r="N52" i="42"/>
  <c r="O49" i="70" s="1"/>
  <c r="N55" i="42"/>
  <c r="O52" i="70" s="1"/>
  <c r="N58" i="42"/>
  <c r="O55" i="70" s="1"/>
  <c r="N61" i="42"/>
  <c r="O58" i="70" s="1"/>
  <c r="N34" i="42"/>
  <c r="O31" i="70" s="1"/>
  <c r="N48" i="42"/>
  <c r="O45" i="70" s="1"/>
  <c r="N51" i="42"/>
  <c r="O48" i="70" s="1"/>
  <c r="N54" i="42"/>
  <c r="O51" i="70" s="1"/>
  <c r="N17" i="42"/>
  <c r="O14" i="70" s="1"/>
  <c r="N28" i="42"/>
  <c r="O25" i="70" s="1"/>
  <c r="N41" i="42"/>
  <c r="O38" i="70" s="1"/>
  <c r="N57" i="42"/>
  <c r="O54" i="70" s="1"/>
  <c r="N10" i="42"/>
  <c r="O7" i="70" s="1"/>
  <c r="N38" i="42"/>
  <c r="O35" i="70" s="1"/>
  <c r="N44" i="42"/>
  <c r="O41" i="70" s="1"/>
  <c r="N47" i="42"/>
  <c r="O44" i="70" s="1"/>
  <c r="N50" i="42"/>
  <c r="O47" i="70" s="1"/>
  <c r="N60" i="42"/>
  <c r="O57" i="70" s="1"/>
  <c r="N37" i="42"/>
  <c r="O34" i="70" s="1"/>
  <c r="N33" i="42"/>
  <c r="O30" i="70" s="1"/>
  <c r="N29" i="42"/>
  <c r="O26" i="70" s="1"/>
  <c r="N25" i="42"/>
  <c r="O22" i="70" s="1"/>
  <c r="N21" i="42"/>
  <c r="O18" i="70" s="1"/>
  <c r="N39" i="42"/>
  <c r="O36" i="70" s="1"/>
  <c r="N35" i="42"/>
  <c r="O32" i="70" s="1"/>
  <c r="N31" i="42"/>
  <c r="O28" i="70" s="1"/>
  <c r="N27" i="42"/>
  <c r="O24" i="70" s="1"/>
  <c r="N7" i="42"/>
  <c r="O4" i="70" s="1"/>
  <c r="N14" i="42"/>
  <c r="O11" i="70" s="1"/>
  <c r="N18" i="42"/>
  <c r="O15" i="70" s="1"/>
  <c r="N32" i="42"/>
  <c r="O29" i="70" s="1"/>
  <c r="N53" i="42"/>
  <c r="O50" i="70" s="1"/>
  <c r="Y19" i="43" l="1"/>
  <c r="Z74" i="70" s="1"/>
  <c r="Y74" i="70"/>
  <c r="AA96" i="70"/>
  <c r="AA41" i="43"/>
  <c r="AB96" i="70" s="1"/>
  <c r="AA35" i="43"/>
  <c r="AB90" i="70" s="1"/>
  <c r="AA90" i="70"/>
  <c r="AA6" i="43"/>
  <c r="AB61" i="70" s="1"/>
  <c r="AA61" i="70"/>
  <c r="AA10" i="43"/>
  <c r="AB65" i="70" s="1"/>
  <c r="AA65" i="70"/>
  <c r="AA28" i="43"/>
  <c r="AB83" i="70" s="1"/>
  <c r="AA83" i="70"/>
  <c r="AA25" i="43"/>
  <c r="AB80" i="70" s="1"/>
  <c r="AA80" i="70"/>
  <c r="AA15" i="43"/>
  <c r="AB70" i="70" s="1"/>
  <c r="AA70" i="70"/>
  <c r="AA48" i="43"/>
  <c r="AB103" i="70" s="1"/>
  <c r="AA103" i="70"/>
  <c r="AA36" i="43"/>
  <c r="AB91" i="70" s="1"/>
  <c r="AA91" i="70"/>
  <c r="Y41" i="43"/>
  <c r="Z96" i="70" s="1"/>
  <c r="Y96" i="70"/>
  <c r="AA50" i="43"/>
  <c r="AB105" i="70" s="1"/>
  <c r="AA105" i="70"/>
  <c r="Y13" i="43"/>
  <c r="Z68" i="70" s="1"/>
  <c r="Y68" i="70"/>
  <c r="Y28" i="43"/>
  <c r="Z83" i="70" s="1"/>
  <c r="Y83" i="70"/>
  <c r="Y21" i="43"/>
  <c r="Z76" i="70" s="1"/>
  <c r="Y76" i="70"/>
  <c r="Y71" i="70"/>
  <c r="Y16" i="43"/>
  <c r="Z71" i="70" s="1"/>
  <c r="Y15" i="43"/>
  <c r="Z70" i="70" s="1"/>
  <c r="Y70" i="70"/>
  <c r="Y48" i="43"/>
  <c r="Z103" i="70" s="1"/>
  <c r="Y103" i="70"/>
  <c r="AA32" i="43"/>
  <c r="AB87" i="70" s="1"/>
  <c r="AA87" i="70"/>
  <c r="AA16" i="43"/>
  <c r="AB71" i="70" s="1"/>
  <c r="AA71" i="70"/>
  <c r="AA39" i="43"/>
  <c r="AB94" i="70" s="1"/>
  <c r="AA94" i="70"/>
  <c r="Y22" i="43"/>
  <c r="Z77" i="70" s="1"/>
  <c r="Y77" i="70"/>
  <c r="Y27" i="43"/>
  <c r="Z82" i="70" s="1"/>
  <c r="Y82" i="70"/>
  <c r="AA13" i="43"/>
  <c r="AB68" i="70" s="1"/>
  <c r="AA68" i="70"/>
  <c r="Y66" i="70"/>
  <c r="Y11" i="43"/>
  <c r="Z66" i="70" s="1"/>
  <c r="AA34" i="43"/>
  <c r="AB89" i="70" s="1"/>
  <c r="AA89" i="70"/>
  <c r="Y75" i="70"/>
  <c r="Y20" i="43"/>
  <c r="Z75" i="70" s="1"/>
  <c r="AA18" i="43"/>
  <c r="AB73" i="70" s="1"/>
  <c r="AA73" i="70"/>
  <c r="Y33" i="43"/>
  <c r="Z88" i="70" s="1"/>
  <c r="Y88" i="70"/>
  <c r="Y87" i="70"/>
  <c r="Y32" i="43"/>
  <c r="Z87" i="70" s="1"/>
  <c r="AA66" i="70"/>
  <c r="AA11" i="43"/>
  <c r="AB66" i="70" s="1"/>
  <c r="Y90" i="70"/>
  <c r="Y35" i="43"/>
  <c r="Z90" i="70" s="1"/>
  <c r="Y40" i="43"/>
  <c r="Z95" i="70" s="1"/>
  <c r="Y95" i="70"/>
  <c r="Y39" i="43"/>
  <c r="Z94" i="70" s="1"/>
  <c r="Y94" i="70"/>
  <c r="AA77" i="70"/>
  <c r="AA22" i="43"/>
  <c r="AB77" i="70" s="1"/>
  <c r="AA27" i="43"/>
  <c r="AB82" i="70" s="1"/>
  <c r="AA82" i="70"/>
  <c r="AA42" i="43"/>
  <c r="AB97" i="70" s="1"/>
  <c r="AA97" i="70"/>
  <c r="AA60" i="70"/>
  <c r="AA5" i="43"/>
  <c r="AB60" i="70" s="1"/>
  <c r="AA29" i="43"/>
  <c r="AB84" i="70" s="1"/>
  <c r="AA84" i="70"/>
  <c r="Y73" i="70"/>
  <c r="Y18" i="43"/>
  <c r="Z73" i="70" s="1"/>
  <c r="Y7" i="43"/>
  <c r="Z62" i="70" s="1"/>
  <c r="Y62" i="70"/>
  <c r="Y6" i="43"/>
  <c r="Z61" i="70" s="1"/>
  <c r="Y61" i="70"/>
  <c r="AA30" i="43"/>
  <c r="AB85" i="70" s="1"/>
  <c r="AA85" i="70"/>
  <c r="Y25" i="43"/>
  <c r="Z80" i="70" s="1"/>
  <c r="Y80" i="70"/>
  <c r="AA21" i="43"/>
  <c r="AB76" i="70" s="1"/>
  <c r="AA76" i="70"/>
  <c r="Y42" i="43"/>
  <c r="Z97" i="70" s="1"/>
  <c r="Y97" i="70"/>
  <c r="Y44" i="43"/>
  <c r="Z99" i="70" s="1"/>
  <c r="Y99" i="70"/>
  <c r="Y89" i="70"/>
  <c r="Y34" i="43"/>
  <c r="Z89" i="70" s="1"/>
  <c r="Y84" i="70"/>
  <c r="Y29" i="43"/>
  <c r="Z84" i="70" s="1"/>
  <c r="AA20" i="43"/>
  <c r="AB75" i="70" s="1"/>
  <c r="AA75" i="70"/>
  <c r="AA100" i="70"/>
  <c r="AA45" i="43"/>
  <c r="AB100" i="70" s="1"/>
  <c r="AA7" i="43"/>
  <c r="AB62" i="70" s="1"/>
  <c r="AA62" i="70"/>
  <c r="AA33" i="43"/>
  <c r="AB88" i="70" s="1"/>
  <c r="AA88" i="70"/>
  <c r="Y37" i="43"/>
  <c r="Z92" i="70" s="1"/>
  <c r="Y92" i="70"/>
  <c r="Y98" i="70"/>
  <c r="Y43" i="43"/>
  <c r="Z98" i="70" s="1"/>
  <c r="Y24" i="43"/>
  <c r="Z79" i="70" s="1"/>
  <c r="Y79" i="70"/>
  <c r="AA47" i="43"/>
  <c r="AB102" i="70" s="1"/>
  <c r="AA102" i="70"/>
  <c r="AA86" i="70"/>
  <c r="AA31" i="43"/>
  <c r="AB86" i="70" s="1"/>
  <c r="Y38" i="43"/>
  <c r="Z93" i="70" s="1"/>
  <c r="Y93" i="70"/>
  <c r="Y45" i="43"/>
  <c r="Z100" i="70" s="1"/>
  <c r="Y100" i="70"/>
  <c r="AA37" i="43"/>
  <c r="AB92" i="70" s="1"/>
  <c r="AA92" i="70"/>
  <c r="AA8" i="43"/>
  <c r="AB63" i="70" s="1"/>
  <c r="AA63" i="70"/>
  <c r="AA24" i="43"/>
  <c r="AB79" i="70" s="1"/>
  <c r="AA79" i="70"/>
  <c r="Y101" i="70"/>
  <c r="Y46" i="43"/>
  <c r="Z101" i="70" s="1"/>
  <c r="AA38" i="43"/>
  <c r="AB93" i="70" s="1"/>
  <c r="AA93" i="70"/>
  <c r="AA44" i="43"/>
  <c r="AB99" i="70" s="1"/>
  <c r="AA99" i="70"/>
  <c r="AA64" i="70"/>
  <c r="AA9" i="43"/>
  <c r="AB64" i="70" s="1"/>
  <c r="Y14" i="43"/>
  <c r="Z69" i="70" s="1"/>
  <c r="Y69" i="70"/>
  <c r="AA12" i="43"/>
  <c r="AB67" i="70" s="1"/>
  <c r="AA67" i="70"/>
  <c r="Y17" i="43"/>
  <c r="Z72" i="70" s="1"/>
  <c r="Y72" i="70"/>
  <c r="AA23" i="43"/>
  <c r="AB78" i="70" s="1"/>
  <c r="AA78" i="70"/>
  <c r="AA43" i="43"/>
  <c r="AB98" i="70" s="1"/>
  <c r="AA98" i="70"/>
  <c r="Y63" i="70"/>
  <c r="Y8" i="43"/>
  <c r="Z63" i="70" s="1"/>
  <c r="Y91" i="70"/>
  <c r="Y36" i="43"/>
  <c r="Z91" i="70" s="1"/>
  <c r="Y31" i="43"/>
  <c r="Z86" i="70" s="1"/>
  <c r="Y86" i="70"/>
  <c r="AA46" i="43"/>
  <c r="AB101" i="70" s="1"/>
  <c r="AA101" i="70"/>
  <c r="AA49" i="43"/>
  <c r="AB104" i="70" s="1"/>
  <c r="AA104" i="70"/>
  <c r="Y5" i="43"/>
  <c r="Y60" i="70"/>
  <c r="X1" i="43"/>
  <c r="AA14" i="43"/>
  <c r="AB69" i="70" s="1"/>
  <c r="AA69" i="70"/>
  <c r="AA17" i="43"/>
  <c r="AB72" i="70" s="1"/>
  <c r="AA72" i="70"/>
  <c r="AA26" i="43"/>
  <c r="AB81" i="70" s="1"/>
  <c r="AA81" i="70"/>
  <c r="AA74" i="70"/>
  <c r="AA19" i="43"/>
  <c r="AB74" i="70" s="1"/>
  <c r="Y9" i="43"/>
  <c r="Z64" i="70" s="1"/>
  <c r="Y64" i="70"/>
  <c r="Y12" i="43"/>
  <c r="Z67" i="70" s="1"/>
  <c r="Y67" i="70"/>
  <c r="Y23" i="43"/>
  <c r="Z78" i="70" s="1"/>
  <c r="Y78" i="70"/>
  <c r="AA40" i="43"/>
  <c r="AB95" i="70" s="1"/>
  <c r="AA95" i="70"/>
  <c r="Y47" i="43"/>
  <c r="Z102" i="70" s="1"/>
  <c r="Y102" i="70"/>
  <c r="Y10" i="43"/>
  <c r="Z65" i="70" s="1"/>
  <c r="Y65" i="70"/>
  <c r="Y49" i="43"/>
  <c r="Z104" i="70" s="1"/>
  <c r="Y104" i="70"/>
  <c r="Y30" i="43"/>
  <c r="Z85" i="70" s="1"/>
  <c r="Y85" i="70"/>
  <c r="Y26" i="43"/>
  <c r="Z81" i="70" s="1"/>
  <c r="Y81" i="70"/>
  <c r="K1" i="42"/>
  <c r="O2" i="70"/>
  <c r="O5" i="42"/>
  <c r="O6" i="42"/>
  <c r="O10" i="42"/>
  <c r="O5" i="70"/>
  <c r="O13" i="42"/>
  <c r="O50" i="42"/>
  <c r="O20" i="42"/>
  <c r="O28" i="42"/>
  <c r="O58" i="42"/>
  <c r="O59" i="42"/>
  <c r="O56" i="42"/>
  <c r="O57" i="42"/>
  <c r="O17" i="42"/>
  <c r="O34" i="42"/>
  <c r="O39" i="42"/>
  <c r="O23" i="42"/>
  <c r="O60" i="42"/>
  <c r="O61" i="42"/>
  <c r="O35" i="42"/>
  <c r="O42" i="42"/>
  <c r="O11" i="42"/>
  <c r="O26" i="42"/>
  <c r="O22" i="42"/>
  <c r="O21" i="42"/>
  <c r="O19" i="42"/>
  <c r="O37" i="42"/>
  <c r="O30" i="42"/>
  <c r="O24" i="42"/>
  <c r="O14" i="42"/>
  <c r="O7" i="42"/>
  <c r="O32" i="42"/>
  <c r="O18" i="42"/>
  <c r="O8" i="42"/>
  <c r="O29" i="42"/>
  <c r="O15" i="42"/>
  <c r="O9" i="42"/>
  <c r="O16" i="42"/>
  <c r="O43" i="42"/>
  <c r="O40" i="42"/>
  <c r="O41" i="42"/>
  <c r="O46" i="42"/>
  <c r="O38" i="42"/>
  <c r="O12" i="42"/>
  <c r="O36" i="42"/>
  <c r="O47" i="42"/>
  <c r="O44" i="42"/>
  <c r="O45" i="42"/>
  <c r="O31" i="42"/>
  <c r="O51" i="42"/>
  <c r="O48" i="42"/>
  <c r="O49" i="42"/>
  <c r="O62" i="42"/>
  <c r="O27" i="42"/>
  <c r="O33" i="42"/>
  <c r="O54" i="42"/>
  <c r="O25" i="42"/>
  <c r="O55" i="42"/>
  <c r="O52" i="42"/>
  <c r="O53" i="42"/>
  <c r="Z60" i="70" l="1"/>
  <c r="Y1" i="43"/>
  <c r="P14" i="42"/>
  <c r="P11" i="70"/>
  <c r="P15" i="42"/>
  <c r="P12" i="70"/>
  <c r="P31" i="42"/>
  <c r="P28" i="70"/>
  <c r="P12" i="42"/>
  <c r="P9" i="70"/>
  <c r="P23" i="42"/>
  <c r="P20" i="70"/>
  <c r="P28" i="42"/>
  <c r="P25" i="70"/>
  <c r="P38" i="42"/>
  <c r="P35" i="70"/>
  <c r="P29" i="42"/>
  <c r="P26" i="70"/>
  <c r="P46" i="42"/>
  <c r="P43" i="70"/>
  <c r="P19" i="42"/>
  <c r="P16" i="70"/>
  <c r="P10" i="42"/>
  <c r="P7" i="70"/>
  <c r="P58" i="42"/>
  <c r="P55" i="70"/>
  <c r="P9" i="42"/>
  <c r="P6" i="70"/>
  <c r="P39" i="42"/>
  <c r="P36" i="70"/>
  <c r="P35" i="42"/>
  <c r="P32" i="70"/>
  <c r="P13" i="42"/>
  <c r="P10" i="70"/>
  <c r="P17" i="42"/>
  <c r="P14" i="70"/>
  <c r="P45" i="42"/>
  <c r="P42" i="70"/>
  <c r="P8" i="42"/>
  <c r="P5" i="70"/>
  <c r="P53" i="42"/>
  <c r="P50" i="70"/>
  <c r="P41" i="42"/>
  <c r="P38" i="70"/>
  <c r="P18" i="42"/>
  <c r="P15" i="70"/>
  <c r="P57" i="42"/>
  <c r="P54" i="70"/>
  <c r="P6" i="42"/>
  <c r="P3" i="70"/>
  <c r="P16" i="42"/>
  <c r="P13" i="70"/>
  <c r="P42" i="42"/>
  <c r="P39" i="70"/>
  <c r="P33" i="42"/>
  <c r="P30" i="70"/>
  <c r="P30" i="42"/>
  <c r="P27" i="70"/>
  <c r="P44" i="42"/>
  <c r="P41" i="70"/>
  <c r="P61" i="42"/>
  <c r="P58" i="70"/>
  <c r="P48" i="42"/>
  <c r="P45" i="70"/>
  <c r="P40" i="42"/>
  <c r="P37" i="70"/>
  <c r="P32" i="42"/>
  <c r="P29" i="70"/>
  <c r="P22" i="42"/>
  <c r="P19" i="70"/>
  <c r="P60" i="42"/>
  <c r="P57" i="70"/>
  <c r="P56" i="42"/>
  <c r="P53" i="70"/>
  <c r="P20" i="42"/>
  <c r="P17" i="70"/>
  <c r="P5" i="42"/>
  <c r="P2" i="70"/>
  <c r="P25" i="42"/>
  <c r="P22" i="70"/>
  <c r="P11" i="42"/>
  <c r="P8" i="70"/>
  <c r="P54" i="42"/>
  <c r="P51" i="70"/>
  <c r="P24" i="42"/>
  <c r="P21" i="70"/>
  <c r="P34" i="42"/>
  <c r="P31" i="70"/>
  <c r="P27" i="42"/>
  <c r="P24" i="70"/>
  <c r="P37" i="42"/>
  <c r="P34" i="70"/>
  <c r="P62" i="42"/>
  <c r="P59" i="70"/>
  <c r="P49" i="42"/>
  <c r="P46" i="70"/>
  <c r="P21" i="42"/>
  <c r="P18" i="70"/>
  <c r="P52" i="42"/>
  <c r="P49" i="70"/>
  <c r="P47" i="42"/>
  <c r="P44" i="70"/>
  <c r="P55" i="42"/>
  <c r="P52" i="70"/>
  <c r="P51" i="42"/>
  <c r="P48" i="70"/>
  <c r="P36" i="42"/>
  <c r="P33" i="70"/>
  <c r="P43" i="42"/>
  <c r="P40" i="70"/>
  <c r="P7" i="42"/>
  <c r="P4" i="70"/>
  <c r="P26" i="42"/>
  <c r="P23" i="70"/>
  <c r="P59" i="42"/>
  <c r="P56" i="70"/>
  <c r="P50" i="42"/>
  <c r="P47" i="70"/>
  <c r="T24" i="42" l="1"/>
  <c r="Q21" i="70"/>
  <c r="T22" i="42"/>
  <c r="Q19" i="70"/>
  <c r="T61" i="42"/>
  <c r="Q58" i="70"/>
  <c r="T30" i="42"/>
  <c r="Q27" i="70"/>
  <c r="T6" i="42"/>
  <c r="Q3" i="70"/>
  <c r="T53" i="42"/>
  <c r="Q50" i="70"/>
  <c r="T13" i="42"/>
  <c r="Q10" i="70"/>
  <c r="T58" i="42"/>
  <c r="Q55" i="70"/>
  <c r="T46" i="42"/>
  <c r="Q43" i="70"/>
  <c r="T23" i="42"/>
  <c r="Q20" i="70"/>
  <c r="T5" i="42"/>
  <c r="Q2" i="70"/>
  <c r="T21" i="42"/>
  <c r="Q18" i="70"/>
  <c r="T54" i="42"/>
  <c r="Q51" i="70"/>
  <c r="T32" i="42"/>
  <c r="Q29" i="70"/>
  <c r="T57" i="42"/>
  <c r="Q54" i="70"/>
  <c r="T8" i="42"/>
  <c r="Q5" i="70"/>
  <c r="T35" i="42"/>
  <c r="Q32" i="70"/>
  <c r="T29" i="42"/>
  <c r="Q26" i="70"/>
  <c r="T12" i="42"/>
  <c r="Q9" i="70"/>
  <c r="T15" i="42"/>
  <c r="Q12" i="70"/>
  <c r="T36" i="42"/>
  <c r="Q33" i="70"/>
  <c r="T7" i="42"/>
  <c r="Q4" i="70"/>
  <c r="T51" i="42"/>
  <c r="Q48" i="70"/>
  <c r="T37" i="42"/>
  <c r="Q34" i="70"/>
  <c r="T20" i="42"/>
  <c r="Q17" i="70"/>
  <c r="T44" i="42"/>
  <c r="Q41" i="70"/>
  <c r="T33" i="42"/>
  <c r="Q30" i="70"/>
  <c r="T52" i="42"/>
  <c r="Q49" i="70"/>
  <c r="T59" i="42"/>
  <c r="Q56" i="70"/>
  <c r="T49" i="42"/>
  <c r="Q46" i="70"/>
  <c r="T27" i="42"/>
  <c r="Q24" i="70"/>
  <c r="T11" i="42"/>
  <c r="Q8" i="70"/>
  <c r="T56" i="42"/>
  <c r="Q53" i="70"/>
  <c r="T42" i="42"/>
  <c r="Q39" i="70"/>
  <c r="T18" i="42"/>
  <c r="Q15" i="70"/>
  <c r="T45" i="42"/>
  <c r="Q42" i="70"/>
  <c r="T39" i="42"/>
  <c r="Q36" i="70"/>
  <c r="T10" i="42"/>
  <c r="Q7" i="70"/>
  <c r="T38" i="42"/>
  <c r="Q35" i="70"/>
  <c r="T31" i="42"/>
  <c r="Q28" i="70"/>
  <c r="T14" i="42"/>
  <c r="Q11" i="70"/>
  <c r="T26" i="42"/>
  <c r="Q23" i="70"/>
  <c r="T50" i="42"/>
  <c r="Q47" i="70"/>
  <c r="T55" i="42"/>
  <c r="Q52" i="70"/>
  <c r="T40" i="42"/>
  <c r="Q37" i="70"/>
  <c r="T62" i="42"/>
  <c r="Q59" i="70"/>
  <c r="P1" i="42"/>
  <c r="T43" i="42"/>
  <c r="Q40" i="70"/>
  <c r="T47" i="42"/>
  <c r="Q44" i="70"/>
  <c r="T34" i="42"/>
  <c r="Q31" i="70"/>
  <c r="T25" i="42"/>
  <c r="Q22" i="70"/>
  <c r="T60" i="42"/>
  <c r="Q57" i="70"/>
  <c r="T48" i="42"/>
  <c r="Q45" i="70"/>
  <c r="T16" i="42"/>
  <c r="Q13" i="70"/>
  <c r="T41" i="42"/>
  <c r="Q38" i="70"/>
  <c r="T17" i="42"/>
  <c r="Q14" i="70"/>
  <c r="T9" i="42"/>
  <c r="Q6" i="70"/>
  <c r="T19" i="42"/>
  <c r="Q16" i="70"/>
  <c r="T28" i="42"/>
  <c r="Q25" i="70"/>
  <c r="V19" i="42" l="1"/>
  <c r="U16" i="70"/>
  <c r="V16" i="42"/>
  <c r="U13" i="70"/>
  <c r="V25" i="42"/>
  <c r="U22" i="70"/>
  <c r="V43" i="42"/>
  <c r="U40" i="70"/>
  <c r="V55" i="42"/>
  <c r="U52" i="70"/>
  <c r="V31" i="42"/>
  <c r="U28" i="70"/>
  <c r="V45" i="42"/>
  <c r="U42" i="70"/>
  <c r="V56" i="42"/>
  <c r="U53" i="70"/>
  <c r="V33" i="42"/>
  <c r="U30" i="70"/>
  <c r="V51" i="42"/>
  <c r="U48" i="70"/>
  <c r="V12" i="42"/>
  <c r="U9" i="70"/>
  <c r="V57" i="42"/>
  <c r="U54" i="70"/>
  <c r="V5" i="42"/>
  <c r="W5" i="42" s="1"/>
  <c r="X5" i="42" s="1"/>
  <c r="Y5" i="42" s="1"/>
  <c r="U2" i="70"/>
  <c r="V58" i="42"/>
  <c r="U55" i="70"/>
  <c r="V30" i="42"/>
  <c r="U27" i="70"/>
  <c r="V9" i="42"/>
  <c r="U6" i="70"/>
  <c r="V34" i="42"/>
  <c r="U31" i="70"/>
  <c r="V50" i="42"/>
  <c r="U47" i="70"/>
  <c r="V38" i="42"/>
  <c r="U35" i="70"/>
  <c r="V18" i="42"/>
  <c r="U15" i="70"/>
  <c r="V11" i="42"/>
  <c r="U8" i="70"/>
  <c r="V59" i="42"/>
  <c r="U56" i="70"/>
  <c r="V44" i="42"/>
  <c r="U41" i="70"/>
  <c r="V7" i="42"/>
  <c r="U4" i="70"/>
  <c r="V29" i="42"/>
  <c r="U26" i="70"/>
  <c r="V32" i="42"/>
  <c r="U29" i="70"/>
  <c r="V13" i="42"/>
  <c r="U10" i="70"/>
  <c r="V61" i="42"/>
  <c r="U58" i="70"/>
  <c r="V17" i="42"/>
  <c r="U14" i="70"/>
  <c r="V48" i="42"/>
  <c r="U45" i="70"/>
  <c r="V62" i="42"/>
  <c r="U59" i="70"/>
  <c r="V26" i="42"/>
  <c r="U23" i="70"/>
  <c r="V10" i="42"/>
  <c r="U7" i="70"/>
  <c r="V42" i="42"/>
  <c r="U39" i="70"/>
  <c r="V27" i="42"/>
  <c r="U24" i="70"/>
  <c r="V52" i="42"/>
  <c r="U49" i="70"/>
  <c r="V20" i="42"/>
  <c r="U17" i="70"/>
  <c r="V36" i="42"/>
  <c r="U33" i="70"/>
  <c r="V35" i="42"/>
  <c r="U32" i="70"/>
  <c r="V54" i="42"/>
  <c r="U51" i="70"/>
  <c r="V23" i="42"/>
  <c r="U20" i="70"/>
  <c r="V53" i="42"/>
  <c r="U50" i="70"/>
  <c r="V22" i="42"/>
  <c r="U19" i="70"/>
  <c r="V28" i="42"/>
  <c r="U25" i="70"/>
  <c r="V41" i="42"/>
  <c r="U38" i="70"/>
  <c r="V60" i="42"/>
  <c r="U57" i="70"/>
  <c r="V47" i="42"/>
  <c r="U44" i="70"/>
  <c r="V40" i="42"/>
  <c r="U37" i="70"/>
  <c r="V14" i="42"/>
  <c r="U11" i="70"/>
  <c r="V39" i="42"/>
  <c r="U36" i="70"/>
  <c r="V49" i="42"/>
  <c r="U46" i="70"/>
  <c r="V37" i="42"/>
  <c r="U34" i="70"/>
  <c r="V15" i="42"/>
  <c r="U12" i="70"/>
  <c r="V8" i="42"/>
  <c r="U5" i="70"/>
  <c r="V21" i="42"/>
  <c r="U18" i="70"/>
  <c r="V46" i="42"/>
  <c r="U43" i="70"/>
  <c r="V6" i="42"/>
  <c r="U3" i="70"/>
  <c r="V24" i="42"/>
  <c r="U21" i="70"/>
  <c r="AH11" i="41"/>
  <c r="F1" i="41"/>
  <c r="N11" i="41" s="1"/>
  <c r="O112" i="70" s="1"/>
  <c r="G1" i="41"/>
  <c r="H1" i="41"/>
  <c r="I1" i="41"/>
  <c r="K106" i="70"/>
  <c r="L5" i="41"/>
  <c r="M106" i="70" s="1"/>
  <c r="Q5" i="41"/>
  <c r="R106" i="70" s="1"/>
  <c r="R5" i="41"/>
  <c r="S5" i="41"/>
  <c r="T106" i="70" s="1"/>
  <c r="V5" i="41"/>
  <c r="W106" i="70" s="1"/>
  <c r="AL5" i="41"/>
  <c r="K107" i="70"/>
  <c r="L6" i="41"/>
  <c r="Q6" i="41"/>
  <c r="R107" i="70" s="1"/>
  <c r="R6" i="41"/>
  <c r="S107" i="70" s="1"/>
  <c r="S6" i="41"/>
  <c r="T107" i="70" s="1"/>
  <c r="K108" i="70"/>
  <c r="L7" i="41"/>
  <c r="Q7" i="41"/>
  <c r="R108" i="70" s="1"/>
  <c r="R7" i="41"/>
  <c r="S108" i="70" s="1"/>
  <c r="S7" i="41"/>
  <c r="T108" i="70" s="1"/>
  <c r="AL7" i="41"/>
  <c r="K109" i="70"/>
  <c r="L8" i="41"/>
  <c r="Q8" i="41"/>
  <c r="R109" i="70" s="1"/>
  <c r="R8" i="41"/>
  <c r="S109" i="70" s="1"/>
  <c r="S8" i="41"/>
  <c r="T109" i="70" s="1"/>
  <c r="K110" i="70"/>
  <c r="L9" i="41"/>
  <c r="Q9" i="41"/>
  <c r="R110" i="70" s="1"/>
  <c r="R9" i="41"/>
  <c r="S110" i="70" s="1"/>
  <c r="S9" i="41"/>
  <c r="T110" i="70" s="1"/>
  <c r="K111" i="70"/>
  <c r="L10" i="41"/>
  <c r="Q10" i="41"/>
  <c r="R111" i="70" s="1"/>
  <c r="R10" i="41"/>
  <c r="S111" i="70" s="1"/>
  <c r="S10" i="41"/>
  <c r="T111" i="70" s="1"/>
  <c r="K112" i="70"/>
  <c r="L11" i="41"/>
  <c r="Q11" i="41"/>
  <c r="R112" i="70" s="1"/>
  <c r="R11" i="41"/>
  <c r="S112" i="70" s="1"/>
  <c r="S11" i="41"/>
  <c r="T112" i="70" s="1"/>
  <c r="K113" i="70"/>
  <c r="L12" i="41"/>
  <c r="Q12" i="41"/>
  <c r="R113" i="70" s="1"/>
  <c r="R12" i="41"/>
  <c r="S113" i="70" s="1"/>
  <c r="S12" i="41"/>
  <c r="T113" i="70" s="1"/>
  <c r="K114" i="70"/>
  <c r="L13" i="41"/>
  <c r="Q13" i="41"/>
  <c r="R114" i="70" s="1"/>
  <c r="R13" i="41"/>
  <c r="S114" i="70" s="1"/>
  <c r="S13" i="41"/>
  <c r="T114" i="70" s="1"/>
  <c r="K115" i="70"/>
  <c r="L14" i="41"/>
  <c r="Q14" i="41"/>
  <c r="R115" i="70" s="1"/>
  <c r="R14" i="41"/>
  <c r="S115" i="70" s="1"/>
  <c r="S14" i="41"/>
  <c r="T115" i="70" s="1"/>
  <c r="K116" i="70"/>
  <c r="L15" i="41"/>
  <c r="Q15" i="41"/>
  <c r="R116" i="70" s="1"/>
  <c r="R15" i="41"/>
  <c r="S116" i="70" s="1"/>
  <c r="S15" i="41"/>
  <c r="T116" i="70" s="1"/>
  <c r="K117" i="70"/>
  <c r="L16" i="41"/>
  <c r="Q16" i="41"/>
  <c r="R117" i="70" s="1"/>
  <c r="R16" i="41"/>
  <c r="S117" i="70" s="1"/>
  <c r="S16" i="41"/>
  <c r="T117" i="70" s="1"/>
  <c r="K118" i="70"/>
  <c r="L17" i="41"/>
  <c r="Q17" i="41"/>
  <c r="R118" i="70" s="1"/>
  <c r="R17" i="41"/>
  <c r="S118" i="70" s="1"/>
  <c r="S17" i="41"/>
  <c r="T118" i="70" s="1"/>
  <c r="K119" i="70"/>
  <c r="L18" i="41"/>
  <c r="Q18" i="41"/>
  <c r="R119" i="70" s="1"/>
  <c r="R18" i="41"/>
  <c r="S119" i="70" s="1"/>
  <c r="S18" i="41"/>
  <c r="T119" i="70" s="1"/>
  <c r="K120" i="70"/>
  <c r="L19" i="41"/>
  <c r="Q19" i="41"/>
  <c r="R120" i="70" s="1"/>
  <c r="R19" i="41"/>
  <c r="S120" i="70" s="1"/>
  <c r="S19" i="41"/>
  <c r="T120" i="70" s="1"/>
  <c r="K121" i="70"/>
  <c r="L20" i="41"/>
  <c r="Q20" i="41"/>
  <c r="R121" i="70" s="1"/>
  <c r="R20" i="41"/>
  <c r="S121" i="70" s="1"/>
  <c r="S20" i="41"/>
  <c r="T121" i="70" s="1"/>
  <c r="K122" i="70"/>
  <c r="L21" i="41"/>
  <c r="Q21" i="41"/>
  <c r="R122" i="70" s="1"/>
  <c r="R21" i="41"/>
  <c r="S122" i="70" s="1"/>
  <c r="S21" i="41"/>
  <c r="T122" i="70" s="1"/>
  <c r="K123" i="70"/>
  <c r="L22" i="41"/>
  <c r="Q22" i="41"/>
  <c r="R123" i="70" s="1"/>
  <c r="R22" i="41"/>
  <c r="S123" i="70" s="1"/>
  <c r="S22" i="41"/>
  <c r="T123" i="70" s="1"/>
  <c r="K124" i="70"/>
  <c r="L23" i="41"/>
  <c r="M124" i="70" s="1"/>
  <c r="Q23" i="41"/>
  <c r="R124" i="70" s="1"/>
  <c r="R23" i="41"/>
  <c r="S124" i="70" s="1"/>
  <c r="S23" i="41"/>
  <c r="T124" i="70" s="1"/>
  <c r="K125" i="70"/>
  <c r="L24" i="41"/>
  <c r="Q24" i="41"/>
  <c r="R125" i="70" s="1"/>
  <c r="R24" i="41"/>
  <c r="S125" i="70" s="1"/>
  <c r="S24" i="41"/>
  <c r="T125" i="70" s="1"/>
  <c r="K126" i="70"/>
  <c r="L25" i="41"/>
  <c r="Q25" i="41"/>
  <c r="R126" i="70" s="1"/>
  <c r="R25" i="41"/>
  <c r="S126" i="70" s="1"/>
  <c r="S25" i="41"/>
  <c r="T126" i="70" s="1"/>
  <c r="K127" i="70"/>
  <c r="L26" i="41"/>
  <c r="Q26" i="41"/>
  <c r="R127" i="70" s="1"/>
  <c r="R26" i="41"/>
  <c r="S127" i="70" s="1"/>
  <c r="S26" i="41"/>
  <c r="T127" i="70" s="1"/>
  <c r="K128" i="70"/>
  <c r="L27" i="41"/>
  <c r="Q27" i="41"/>
  <c r="R128" i="70" s="1"/>
  <c r="R27" i="41"/>
  <c r="S128" i="70" s="1"/>
  <c r="S27" i="41"/>
  <c r="T128" i="70" s="1"/>
  <c r="K129" i="70"/>
  <c r="L28" i="41"/>
  <c r="M129" i="70" s="1"/>
  <c r="Q28" i="41"/>
  <c r="R129" i="70" s="1"/>
  <c r="R28" i="41"/>
  <c r="S129" i="70" s="1"/>
  <c r="S28" i="41"/>
  <c r="T129" i="70" s="1"/>
  <c r="K130" i="70"/>
  <c r="L29" i="41"/>
  <c r="Q29" i="41"/>
  <c r="R130" i="70" s="1"/>
  <c r="R29" i="41"/>
  <c r="S130" i="70" s="1"/>
  <c r="S29" i="41"/>
  <c r="T130" i="70" s="1"/>
  <c r="K131" i="70"/>
  <c r="L30" i="41"/>
  <c r="Q30" i="41"/>
  <c r="R131" i="70" s="1"/>
  <c r="R30" i="41"/>
  <c r="S131" i="70" s="1"/>
  <c r="S30" i="41"/>
  <c r="T131" i="70" s="1"/>
  <c r="K132" i="70"/>
  <c r="L31" i="41"/>
  <c r="Q31" i="41"/>
  <c r="R132" i="70" s="1"/>
  <c r="R31" i="41"/>
  <c r="S132" i="70" s="1"/>
  <c r="S31" i="41"/>
  <c r="T132" i="70" s="1"/>
  <c r="K133" i="70"/>
  <c r="L32" i="41"/>
  <c r="Q32" i="41"/>
  <c r="R133" i="70" s="1"/>
  <c r="R32" i="41"/>
  <c r="S133" i="70" s="1"/>
  <c r="S32" i="41"/>
  <c r="T133" i="70" s="1"/>
  <c r="K134" i="70"/>
  <c r="L33" i="41"/>
  <c r="Q33" i="41"/>
  <c r="R134" i="70" s="1"/>
  <c r="R33" i="41"/>
  <c r="S134" i="70" s="1"/>
  <c r="S33" i="41"/>
  <c r="T134" i="70" s="1"/>
  <c r="K135" i="70"/>
  <c r="L34" i="41"/>
  <c r="Q34" i="41"/>
  <c r="R135" i="70" s="1"/>
  <c r="R34" i="41"/>
  <c r="S135" i="70" s="1"/>
  <c r="S34" i="41"/>
  <c r="T135" i="70" s="1"/>
  <c r="K136" i="70"/>
  <c r="L35" i="41"/>
  <c r="Q35" i="41"/>
  <c r="R136" i="70" s="1"/>
  <c r="R35" i="41"/>
  <c r="S136" i="70" s="1"/>
  <c r="S35" i="41"/>
  <c r="T136" i="70" s="1"/>
  <c r="K137" i="70"/>
  <c r="L36" i="41"/>
  <c r="Q36" i="41"/>
  <c r="R137" i="70" s="1"/>
  <c r="R36" i="41"/>
  <c r="S137" i="70" s="1"/>
  <c r="S36" i="41"/>
  <c r="T137" i="70" s="1"/>
  <c r="K138" i="70"/>
  <c r="L37" i="41"/>
  <c r="Q37" i="41"/>
  <c r="R138" i="70" s="1"/>
  <c r="R37" i="41"/>
  <c r="S138" i="70" s="1"/>
  <c r="S37" i="41"/>
  <c r="T138" i="70" s="1"/>
  <c r="K139" i="70"/>
  <c r="L38" i="41"/>
  <c r="Q38" i="41"/>
  <c r="R139" i="70" s="1"/>
  <c r="R38" i="41"/>
  <c r="S139" i="70" s="1"/>
  <c r="S38" i="41"/>
  <c r="T139" i="70" s="1"/>
  <c r="K140" i="70"/>
  <c r="L39" i="41"/>
  <c r="Q39" i="41"/>
  <c r="R140" i="70" s="1"/>
  <c r="R39" i="41"/>
  <c r="S140" i="70" s="1"/>
  <c r="S39" i="41"/>
  <c r="T140" i="70" s="1"/>
  <c r="K141" i="70"/>
  <c r="L40" i="41"/>
  <c r="Q40" i="41"/>
  <c r="R141" i="70" s="1"/>
  <c r="R40" i="41"/>
  <c r="S141" i="70" s="1"/>
  <c r="S40" i="41"/>
  <c r="T141" i="70" s="1"/>
  <c r="K142" i="70"/>
  <c r="L41" i="41"/>
  <c r="Q41" i="41"/>
  <c r="R142" i="70" s="1"/>
  <c r="R41" i="41"/>
  <c r="S142" i="70" s="1"/>
  <c r="S41" i="41"/>
  <c r="T142" i="70" s="1"/>
  <c r="K143" i="70"/>
  <c r="L42" i="41"/>
  <c r="Q42" i="41"/>
  <c r="R143" i="70" s="1"/>
  <c r="R42" i="41"/>
  <c r="S143" i="70" s="1"/>
  <c r="S42" i="41"/>
  <c r="T143" i="70" s="1"/>
  <c r="K144" i="70"/>
  <c r="L43" i="41"/>
  <c r="Q43" i="41"/>
  <c r="R144" i="70" s="1"/>
  <c r="R43" i="41"/>
  <c r="S144" i="70" s="1"/>
  <c r="S43" i="41"/>
  <c r="T144" i="70" s="1"/>
  <c r="K145" i="70"/>
  <c r="L44" i="41"/>
  <c r="N44" i="41"/>
  <c r="O145" i="70" s="1"/>
  <c r="Q44" i="41"/>
  <c r="R145" i="70" s="1"/>
  <c r="R44" i="41"/>
  <c r="S145" i="70" s="1"/>
  <c r="S44" i="41"/>
  <c r="T145" i="70" s="1"/>
  <c r="K146" i="70"/>
  <c r="L45" i="41"/>
  <c r="Q45" i="41"/>
  <c r="R146" i="70" s="1"/>
  <c r="R45" i="41"/>
  <c r="S146" i="70" s="1"/>
  <c r="S45" i="41"/>
  <c r="T146" i="70" s="1"/>
  <c r="K147" i="70"/>
  <c r="L46" i="41"/>
  <c r="Q46" i="41"/>
  <c r="R147" i="70" s="1"/>
  <c r="R46" i="41"/>
  <c r="S147" i="70" s="1"/>
  <c r="S46" i="41"/>
  <c r="T147" i="70" s="1"/>
  <c r="K148" i="70"/>
  <c r="L47" i="41"/>
  <c r="Q47" i="41"/>
  <c r="R148" i="70" s="1"/>
  <c r="R47" i="41"/>
  <c r="S148" i="70" s="1"/>
  <c r="S47" i="41"/>
  <c r="T148" i="70" s="1"/>
  <c r="K149" i="70"/>
  <c r="L48" i="41"/>
  <c r="Q48" i="41"/>
  <c r="R149" i="70" s="1"/>
  <c r="R48" i="41"/>
  <c r="S149" i="70" s="1"/>
  <c r="S48" i="41"/>
  <c r="T149" i="70" s="1"/>
  <c r="AM254" i="41"/>
  <c r="AN254" i="41"/>
  <c r="N31" i="41" l="1"/>
  <c r="O132" i="70" s="1"/>
  <c r="S106" i="70"/>
  <c r="AD5" i="41"/>
  <c r="AE5" i="41" s="1"/>
  <c r="AE106" i="70"/>
  <c r="N35" i="41"/>
  <c r="O136" i="70" s="1"/>
  <c r="N48" i="41"/>
  <c r="O149" i="70" s="1"/>
  <c r="N29" i="41"/>
  <c r="O130" i="70" s="1"/>
  <c r="N42" i="41"/>
  <c r="O143" i="70" s="1"/>
  <c r="N26" i="41"/>
  <c r="O127" i="70" s="1"/>
  <c r="N33" i="41"/>
  <c r="O134" i="70" s="1"/>
  <c r="N12" i="41"/>
  <c r="O113" i="70" s="1"/>
  <c r="N46" i="41"/>
  <c r="O147" i="70" s="1"/>
  <c r="N27" i="41"/>
  <c r="O128" i="70" s="1"/>
  <c r="N18" i="41"/>
  <c r="O119" i="70" s="1"/>
  <c r="N40" i="41"/>
  <c r="O141" i="70" s="1"/>
  <c r="N37" i="41"/>
  <c r="O138" i="70" s="1"/>
  <c r="N24" i="41"/>
  <c r="O125" i="70" s="1"/>
  <c r="K8" i="41"/>
  <c r="L109" i="70" s="1"/>
  <c r="M109" i="70"/>
  <c r="K31" i="41"/>
  <c r="L132" i="70" s="1"/>
  <c r="M132" i="70"/>
  <c r="K24" i="41"/>
  <c r="L125" i="70" s="1"/>
  <c r="M125" i="70"/>
  <c r="K37" i="41"/>
  <c r="L138" i="70" s="1"/>
  <c r="M138" i="70"/>
  <c r="K17" i="41"/>
  <c r="L118" i="70" s="1"/>
  <c r="M118" i="70"/>
  <c r="K38" i="41"/>
  <c r="L139" i="70" s="1"/>
  <c r="M139" i="70"/>
  <c r="K28" i="41"/>
  <c r="L129" i="70" s="1"/>
  <c r="K21" i="41"/>
  <c r="L122" i="70" s="1"/>
  <c r="M122" i="70"/>
  <c r="K9" i="41"/>
  <c r="L110" i="70" s="1"/>
  <c r="M110" i="70"/>
  <c r="K40" i="41"/>
  <c r="L141" i="70" s="1"/>
  <c r="M141" i="70"/>
  <c r="K44" i="41"/>
  <c r="L145" i="70" s="1"/>
  <c r="M145" i="70"/>
  <c r="K35" i="41"/>
  <c r="L136" i="70" s="1"/>
  <c r="M136" i="70"/>
  <c r="K32" i="41"/>
  <c r="L133" i="70" s="1"/>
  <c r="M133" i="70"/>
  <c r="K25" i="41"/>
  <c r="L126" i="70" s="1"/>
  <c r="M126" i="70"/>
  <c r="K18" i="41"/>
  <c r="L119" i="70" s="1"/>
  <c r="M119" i="70"/>
  <c r="K15" i="41"/>
  <c r="L116" i="70" s="1"/>
  <c r="M116" i="70"/>
  <c r="K12" i="41"/>
  <c r="L113" i="70" s="1"/>
  <c r="M113" i="70"/>
  <c r="K34" i="41"/>
  <c r="L135" i="70" s="1"/>
  <c r="M135" i="70"/>
  <c r="K27" i="41"/>
  <c r="L128" i="70" s="1"/>
  <c r="M128" i="70"/>
  <c r="K48" i="41"/>
  <c r="L149" i="70" s="1"/>
  <c r="M149" i="70"/>
  <c r="K45" i="41"/>
  <c r="L146" i="70" s="1"/>
  <c r="M146" i="70"/>
  <c r="K29" i="41"/>
  <c r="L130" i="70" s="1"/>
  <c r="M130" i="70"/>
  <c r="N22" i="41"/>
  <c r="O123" i="70" s="1"/>
  <c r="K6" i="41"/>
  <c r="L107" i="70" s="1"/>
  <c r="M107" i="70"/>
  <c r="K5" i="41"/>
  <c r="L106" i="70" s="1"/>
  <c r="K20" i="41"/>
  <c r="L121" i="70" s="1"/>
  <c r="M121" i="70"/>
  <c r="K47" i="41"/>
  <c r="L148" i="70" s="1"/>
  <c r="M148" i="70"/>
  <c r="K42" i="41"/>
  <c r="L143" i="70" s="1"/>
  <c r="M143" i="70"/>
  <c r="K39" i="41"/>
  <c r="L140" i="70" s="1"/>
  <c r="M140" i="70"/>
  <c r="K36" i="41"/>
  <c r="L137" i="70" s="1"/>
  <c r="M137" i="70"/>
  <c r="K22" i="41"/>
  <c r="L123" i="70" s="1"/>
  <c r="M123" i="70"/>
  <c r="K19" i="41"/>
  <c r="L120" i="70" s="1"/>
  <c r="M120" i="70"/>
  <c r="N16" i="41"/>
  <c r="O117" i="70" s="1"/>
  <c r="K13" i="41"/>
  <c r="L114" i="70" s="1"/>
  <c r="M114" i="70"/>
  <c r="K10" i="41"/>
  <c r="L111" i="70" s="1"/>
  <c r="M111" i="70"/>
  <c r="K11" i="41"/>
  <c r="L112" i="70" s="1"/>
  <c r="M112" i="70"/>
  <c r="K33" i="41"/>
  <c r="L134" i="70" s="1"/>
  <c r="M134" i="70"/>
  <c r="K30" i="41"/>
  <c r="L131" i="70" s="1"/>
  <c r="M131" i="70"/>
  <c r="K26" i="41"/>
  <c r="L127" i="70" s="1"/>
  <c r="M127" i="70"/>
  <c r="K16" i="41"/>
  <c r="L117" i="70" s="1"/>
  <c r="M117" i="70"/>
  <c r="N7" i="41"/>
  <c r="O108" i="70" s="1"/>
  <c r="K14" i="41"/>
  <c r="L115" i="70" s="1"/>
  <c r="M115" i="70"/>
  <c r="K41" i="41"/>
  <c r="L142" i="70" s="1"/>
  <c r="M142" i="70"/>
  <c r="K46" i="41"/>
  <c r="L147" i="70" s="1"/>
  <c r="M147" i="70"/>
  <c r="K43" i="41"/>
  <c r="L144" i="70" s="1"/>
  <c r="M144" i="70"/>
  <c r="K23" i="41"/>
  <c r="L124" i="70" s="1"/>
  <c r="N20" i="41"/>
  <c r="O121" i="70" s="1"/>
  <c r="N8" i="41"/>
  <c r="O109" i="70" s="1"/>
  <c r="K7" i="41"/>
  <c r="L108" i="70" s="1"/>
  <c r="M108" i="70"/>
  <c r="W14" i="42"/>
  <c r="AC14" i="42" s="1"/>
  <c r="W11" i="70"/>
  <c r="AE11" i="70" s="1"/>
  <c r="W41" i="42"/>
  <c r="W38" i="70"/>
  <c r="AE38" i="70" s="1"/>
  <c r="W23" i="42"/>
  <c r="AC23" i="42" s="1"/>
  <c r="W20" i="70"/>
  <c r="AE20" i="70" s="1"/>
  <c r="W20" i="42"/>
  <c r="AC20" i="42" s="1"/>
  <c r="W17" i="70"/>
  <c r="AE17" i="70" s="1"/>
  <c r="W10" i="42"/>
  <c r="AC10" i="42" s="1"/>
  <c r="W7" i="70"/>
  <c r="AE7" i="70" s="1"/>
  <c r="W48" i="42"/>
  <c r="AC48" i="42" s="1"/>
  <c r="W45" i="70"/>
  <c r="AE45" i="70" s="1"/>
  <c r="W13" i="42"/>
  <c r="AC13" i="42" s="1"/>
  <c r="W10" i="70"/>
  <c r="AE10" i="70" s="1"/>
  <c r="W7" i="42"/>
  <c r="AC7" i="42" s="1"/>
  <c r="W4" i="70"/>
  <c r="AE4" i="70" s="1"/>
  <c r="W18" i="42"/>
  <c r="AC18" i="42" s="1"/>
  <c r="W15" i="70"/>
  <c r="AE15" i="70" s="1"/>
  <c r="W34" i="42"/>
  <c r="W31" i="70"/>
  <c r="AE31" i="70" s="1"/>
  <c r="W30" i="42"/>
  <c r="AC30" i="42" s="1"/>
  <c r="W27" i="70"/>
  <c r="AE27" i="70" s="1"/>
  <c r="W12" i="42"/>
  <c r="AC12" i="42" s="1"/>
  <c r="W9" i="70"/>
  <c r="AE9" i="70" s="1"/>
  <c r="W56" i="42"/>
  <c r="W53" i="70"/>
  <c r="AE53" i="70" s="1"/>
  <c r="W43" i="42"/>
  <c r="AC43" i="42" s="1"/>
  <c r="W40" i="70"/>
  <c r="AE40" i="70" s="1"/>
  <c r="W24" i="42"/>
  <c r="AC24" i="42" s="1"/>
  <c r="W21" i="70"/>
  <c r="AE21" i="70" s="1"/>
  <c r="W8" i="42"/>
  <c r="AC8" i="42" s="1"/>
  <c r="W5" i="70"/>
  <c r="AE5" i="70" s="1"/>
  <c r="W49" i="42"/>
  <c r="AC49" i="42" s="1"/>
  <c r="W46" i="70"/>
  <c r="AE46" i="70" s="1"/>
  <c r="W40" i="42"/>
  <c r="W37" i="70"/>
  <c r="AE37" i="70" s="1"/>
  <c r="W28" i="42"/>
  <c r="AC28" i="42" s="1"/>
  <c r="W25" i="70"/>
  <c r="AE25" i="70" s="1"/>
  <c r="W54" i="42"/>
  <c r="AC54" i="42" s="1"/>
  <c r="W51" i="70"/>
  <c r="AE51" i="70" s="1"/>
  <c r="W52" i="42"/>
  <c r="W49" i="70"/>
  <c r="AE49" i="70" s="1"/>
  <c r="W26" i="42"/>
  <c r="AC26" i="42" s="1"/>
  <c r="W23" i="70"/>
  <c r="AE23" i="70" s="1"/>
  <c r="W17" i="42"/>
  <c r="AC17" i="42" s="1"/>
  <c r="W14" i="70"/>
  <c r="AE14" i="70" s="1"/>
  <c r="W44" i="42"/>
  <c r="AC44" i="42" s="1"/>
  <c r="W41" i="70"/>
  <c r="AE41" i="70" s="1"/>
  <c r="W38" i="42"/>
  <c r="W35" i="70"/>
  <c r="AE35" i="70" s="1"/>
  <c r="W58" i="42"/>
  <c r="AC58" i="42" s="1"/>
  <c r="W55" i="70"/>
  <c r="AE55" i="70" s="1"/>
  <c r="W51" i="42"/>
  <c r="W48" i="70"/>
  <c r="AE48" i="70" s="1"/>
  <c r="W45" i="42"/>
  <c r="AC45" i="42" s="1"/>
  <c r="W42" i="70"/>
  <c r="AE42" i="70" s="1"/>
  <c r="W25" i="42"/>
  <c r="AC25" i="42" s="1"/>
  <c r="W22" i="70"/>
  <c r="AE22" i="70" s="1"/>
  <c r="W21" i="42"/>
  <c r="AC21" i="42" s="1"/>
  <c r="W18" i="70"/>
  <c r="AE18" i="70" s="1"/>
  <c r="W6" i="42"/>
  <c r="AC6" i="42" s="1"/>
  <c r="W3" i="70"/>
  <c r="AE3" i="70" s="1"/>
  <c r="W15" i="42"/>
  <c r="W12" i="70"/>
  <c r="AE12" i="70" s="1"/>
  <c r="W47" i="42"/>
  <c r="AC47" i="42" s="1"/>
  <c r="W44" i="70"/>
  <c r="AE44" i="70" s="1"/>
  <c r="W22" i="42"/>
  <c r="W19" i="70"/>
  <c r="AE19" i="70" s="1"/>
  <c r="W35" i="42"/>
  <c r="AC35" i="42" s="1"/>
  <c r="W32" i="70"/>
  <c r="AE32" i="70" s="1"/>
  <c r="W27" i="42"/>
  <c r="AC27" i="42" s="1"/>
  <c r="W24" i="70"/>
  <c r="AE24" i="70" s="1"/>
  <c r="W62" i="42"/>
  <c r="AC62" i="42" s="1"/>
  <c r="W59" i="70"/>
  <c r="AE59" i="70" s="1"/>
  <c r="W32" i="42"/>
  <c r="W29" i="70"/>
  <c r="AE29" i="70" s="1"/>
  <c r="W59" i="42"/>
  <c r="AC59" i="42" s="1"/>
  <c r="W56" i="70"/>
  <c r="AE56" i="70" s="1"/>
  <c r="W50" i="42"/>
  <c r="AC50" i="42" s="1"/>
  <c r="W47" i="70"/>
  <c r="AE47" i="70" s="1"/>
  <c r="W9" i="42"/>
  <c r="AC9" i="42" s="1"/>
  <c r="W6" i="70"/>
  <c r="AE6" i="70" s="1"/>
  <c r="AC5" i="42"/>
  <c r="W2" i="70"/>
  <c r="AE2" i="70" s="1"/>
  <c r="W33" i="42"/>
  <c r="AC33" i="42" s="1"/>
  <c r="W30" i="70"/>
  <c r="AE30" i="70" s="1"/>
  <c r="W31" i="42"/>
  <c r="AC31" i="42" s="1"/>
  <c r="W28" i="70"/>
  <c r="AE28" i="70" s="1"/>
  <c r="W16" i="42"/>
  <c r="AC16" i="42" s="1"/>
  <c r="W13" i="70"/>
  <c r="AE13" i="70" s="1"/>
  <c r="W46" i="42"/>
  <c r="W43" i="70"/>
  <c r="AE43" i="70" s="1"/>
  <c r="W37" i="42"/>
  <c r="AC37" i="42" s="1"/>
  <c r="W34" i="70"/>
  <c r="AE34" i="70" s="1"/>
  <c r="W39" i="42"/>
  <c r="AC39" i="42" s="1"/>
  <c r="W36" i="70"/>
  <c r="AE36" i="70" s="1"/>
  <c r="W60" i="42"/>
  <c r="W57" i="70"/>
  <c r="AE57" i="70" s="1"/>
  <c r="W53" i="42"/>
  <c r="AC53" i="42" s="1"/>
  <c r="W50" i="70"/>
  <c r="AE50" i="70" s="1"/>
  <c r="W36" i="42"/>
  <c r="AC36" i="42" s="1"/>
  <c r="W33" i="70"/>
  <c r="AE33" i="70" s="1"/>
  <c r="W42" i="42"/>
  <c r="AC42" i="42" s="1"/>
  <c r="W39" i="70"/>
  <c r="AE39" i="70" s="1"/>
  <c r="W61" i="42"/>
  <c r="W58" i="70"/>
  <c r="AE58" i="70" s="1"/>
  <c r="W29" i="42"/>
  <c r="AC29" i="42" s="1"/>
  <c r="W26" i="70"/>
  <c r="AE26" i="70" s="1"/>
  <c r="W11" i="42"/>
  <c r="AC11" i="42" s="1"/>
  <c r="W8" i="70"/>
  <c r="AE8" i="70" s="1"/>
  <c r="W57" i="42"/>
  <c r="AC57" i="42" s="1"/>
  <c r="W54" i="70"/>
  <c r="AE54" i="70" s="1"/>
  <c r="W55" i="42"/>
  <c r="AC55" i="42" s="1"/>
  <c r="W52" i="70"/>
  <c r="AE52" i="70" s="1"/>
  <c r="W19" i="42"/>
  <c r="W16" i="70"/>
  <c r="AE16" i="70" s="1"/>
  <c r="N38" i="41"/>
  <c r="O139" i="70" s="1"/>
  <c r="N34" i="41"/>
  <c r="O135" i="70" s="1"/>
  <c r="N30" i="41"/>
  <c r="O131" i="70" s="1"/>
  <c r="N25" i="41"/>
  <c r="O126" i="70" s="1"/>
  <c r="N47" i="41"/>
  <c r="O148" i="70" s="1"/>
  <c r="N43" i="41"/>
  <c r="O144" i="70" s="1"/>
  <c r="N39" i="41"/>
  <c r="O140" i="70" s="1"/>
  <c r="N21" i="41"/>
  <c r="O122" i="70" s="1"/>
  <c r="N17" i="41"/>
  <c r="O118" i="70" s="1"/>
  <c r="N13" i="41"/>
  <c r="O114" i="70" s="1"/>
  <c r="N9" i="41"/>
  <c r="O110" i="70" s="1"/>
  <c r="N36" i="41"/>
  <c r="O137" i="70" s="1"/>
  <c r="N32" i="41"/>
  <c r="O133" i="70" s="1"/>
  <c r="N28" i="41"/>
  <c r="O129" i="70" s="1"/>
  <c r="N23" i="41"/>
  <c r="O124" i="70" s="1"/>
  <c r="N6" i="41"/>
  <c r="O107" i="70" s="1"/>
  <c r="N5" i="41"/>
  <c r="N14" i="41"/>
  <c r="O115" i="70" s="1"/>
  <c r="N10" i="41"/>
  <c r="N45" i="41"/>
  <c r="O146" i="70" s="1"/>
  <c r="N41" i="41"/>
  <c r="O142" i="70" s="1"/>
  <c r="N19" i="41"/>
  <c r="O120" i="70" s="1"/>
  <c r="N15" i="41"/>
  <c r="O116" i="70" s="1"/>
  <c r="K1" i="41"/>
  <c r="R1" i="41"/>
  <c r="Q1" i="41"/>
  <c r="W5" i="41"/>
  <c r="X106" i="70" s="1"/>
  <c r="AD106" i="70" s="1"/>
  <c r="S1" i="41"/>
  <c r="J1" i="41"/>
  <c r="O43" i="41" l="1"/>
  <c r="O6" i="41"/>
  <c r="P6" i="41" s="1"/>
  <c r="O5" i="41"/>
  <c r="P5" i="41" s="1"/>
  <c r="Q106" i="70" s="1"/>
  <c r="O29" i="41"/>
  <c r="O8" i="41"/>
  <c r="P43" i="41"/>
  <c r="P144" i="70"/>
  <c r="O24" i="41"/>
  <c r="O15" i="41"/>
  <c r="O36" i="41"/>
  <c r="O47" i="41"/>
  <c r="O106" i="70"/>
  <c r="O30" i="41"/>
  <c r="O111" i="70"/>
  <c r="L1" i="41"/>
  <c r="O9" i="41"/>
  <c r="O35" i="41"/>
  <c r="X29" i="70"/>
  <c r="AD29" i="70" s="1"/>
  <c r="Z32" i="42"/>
  <c r="X32" i="42"/>
  <c r="X12" i="70"/>
  <c r="AD12" i="70" s="1"/>
  <c r="Z15" i="42"/>
  <c r="X15" i="42"/>
  <c r="X35" i="70"/>
  <c r="AD35" i="70" s="1"/>
  <c r="Z38" i="42"/>
  <c r="X38" i="42"/>
  <c r="X37" i="70"/>
  <c r="AD37" i="70" s="1"/>
  <c r="Z40" i="42"/>
  <c r="X40" i="42"/>
  <c r="X31" i="70"/>
  <c r="AD31" i="70" s="1"/>
  <c r="X34" i="42"/>
  <c r="Z34" i="42"/>
  <c r="X38" i="70"/>
  <c r="AD38" i="70" s="1"/>
  <c r="X41" i="42"/>
  <c r="Z41" i="42"/>
  <c r="X19" i="70"/>
  <c r="AD19" i="70" s="1"/>
  <c r="Z22" i="42"/>
  <c r="X22" i="42"/>
  <c r="X14" i="70"/>
  <c r="AD14" i="70" s="1"/>
  <c r="Z17" i="42"/>
  <c r="X17" i="42"/>
  <c r="X21" i="70"/>
  <c r="AD21" i="70" s="1"/>
  <c r="X24" i="42"/>
  <c r="Z24" i="42"/>
  <c r="X10" i="70"/>
  <c r="AD10" i="70" s="1"/>
  <c r="X13" i="42"/>
  <c r="Z13" i="42"/>
  <c r="X33" i="70"/>
  <c r="AD33" i="70" s="1"/>
  <c r="Z36" i="42"/>
  <c r="X36" i="42"/>
  <c r="X30" i="70"/>
  <c r="AD30" i="70" s="1"/>
  <c r="Z33" i="42"/>
  <c r="X33" i="42"/>
  <c r="X24" i="70"/>
  <c r="AD24" i="70" s="1"/>
  <c r="X27" i="42"/>
  <c r="Z27" i="42"/>
  <c r="X47" i="70"/>
  <c r="AD47" i="70" s="1"/>
  <c r="Z50" i="42"/>
  <c r="X50" i="42"/>
  <c r="X44" i="70"/>
  <c r="AD44" i="70" s="1"/>
  <c r="Z47" i="42"/>
  <c r="X47" i="42"/>
  <c r="X55" i="70"/>
  <c r="AD55" i="70" s="1"/>
  <c r="Z58" i="42"/>
  <c r="X58" i="42"/>
  <c r="X51" i="70"/>
  <c r="AD51" i="70" s="1"/>
  <c r="Z54" i="42"/>
  <c r="X54" i="42"/>
  <c r="X9" i="70"/>
  <c r="AD9" i="70" s="1"/>
  <c r="X12" i="42"/>
  <c r="Z12" i="42"/>
  <c r="X17" i="70"/>
  <c r="AD17" i="70" s="1"/>
  <c r="Z20" i="42"/>
  <c r="X20" i="42"/>
  <c r="X57" i="70"/>
  <c r="AD57" i="70" s="1"/>
  <c r="X60" i="42"/>
  <c r="Z60" i="42"/>
  <c r="X54" i="70"/>
  <c r="AD54" i="70" s="1"/>
  <c r="X57" i="42"/>
  <c r="Z57" i="42"/>
  <c r="X22" i="70"/>
  <c r="AD22" i="70" s="1"/>
  <c r="X25" i="42"/>
  <c r="Z25" i="42"/>
  <c r="X13" i="70"/>
  <c r="AD13" i="70" s="1"/>
  <c r="Z16" i="42"/>
  <c r="X16" i="42"/>
  <c r="X3" i="70"/>
  <c r="AD3" i="70" s="1"/>
  <c r="X6" i="42"/>
  <c r="Y6" i="42" s="1"/>
  <c r="Z6" i="42"/>
  <c r="X41" i="70"/>
  <c r="AD41" i="70" s="1"/>
  <c r="Z44" i="42"/>
  <c r="X44" i="42"/>
  <c r="X46" i="70"/>
  <c r="AD46" i="70" s="1"/>
  <c r="X49" i="42"/>
  <c r="Z49" i="42"/>
  <c r="X15" i="70"/>
  <c r="AD15" i="70" s="1"/>
  <c r="X18" i="42"/>
  <c r="Z18" i="42"/>
  <c r="X11" i="70"/>
  <c r="AD11" i="70" s="1"/>
  <c r="Z14" i="42"/>
  <c r="X14" i="42"/>
  <c r="X49" i="70"/>
  <c r="AD49" i="70" s="1"/>
  <c r="Z52" i="42"/>
  <c r="X52" i="42"/>
  <c r="X58" i="70"/>
  <c r="AD58" i="70" s="1"/>
  <c r="X61" i="42"/>
  <c r="Z61" i="42"/>
  <c r="X2" i="70"/>
  <c r="AD2" i="70" s="1"/>
  <c r="Z5" i="42"/>
  <c r="W1" i="42"/>
  <c r="X32" i="70"/>
  <c r="AD32" i="70" s="1"/>
  <c r="Z35" i="42"/>
  <c r="X35" i="42"/>
  <c r="X42" i="70"/>
  <c r="AD42" i="70" s="1"/>
  <c r="Z45" i="42"/>
  <c r="X45" i="42"/>
  <c r="X23" i="70"/>
  <c r="AD23" i="70" s="1"/>
  <c r="X26" i="42"/>
  <c r="Z26" i="42"/>
  <c r="X40" i="70"/>
  <c r="AD40" i="70" s="1"/>
  <c r="X43" i="42"/>
  <c r="Z43" i="42"/>
  <c r="X45" i="70"/>
  <c r="AD45" i="70" s="1"/>
  <c r="Z48" i="42"/>
  <c r="X48" i="42"/>
  <c r="X48" i="70"/>
  <c r="AD48" i="70" s="1"/>
  <c r="Z51" i="42"/>
  <c r="X51" i="42"/>
  <c r="X53" i="70"/>
  <c r="Z56" i="42"/>
  <c r="X56" i="42"/>
  <c r="X43" i="70"/>
  <c r="AD43" i="70" s="1"/>
  <c r="Z46" i="42"/>
  <c r="X46" i="42"/>
  <c r="X8" i="70"/>
  <c r="AD8" i="70" s="1"/>
  <c r="X11" i="42"/>
  <c r="Z11" i="42"/>
  <c r="X36" i="70"/>
  <c r="AD36" i="70" s="1"/>
  <c r="Z39" i="42"/>
  <c r="X39" i="42"/>
  <c r="X26" i="70"/>
  <c r="AD26" i="70" s="1"/>
  <c r="Z29" i="42"/>
  <c r="X29" i="42"/>
  <c r="AC60" i="42"/>
  <c r="X34" i="70"/>
  <c r="AD34" i="70" s="1"/>
  <c r="Z37" i="42"/>
  <c r="X37" i="42"/>
  <c r="X56" i="70"/>
  <c r="AD56" i="70" s="1"/>
  <c r="X59" i="42"/>
  <c r="Z59" i="42"/>
  <c r="AC22" i="42"/>
  <c r="AC51" i="42"/>
  <c r="AC52" i="42"/>
  <c r="X25" i="70"/>
  <c r="AD25" i="70" s="1"/>
  <c r="Z28" i="42"/>
  <c r="X28" i="42"/>
  <c r="AC56" i="42"/>
  <c r="X27" i="70"/>
  <c r="AD27" i="70" s="1"/>
  <c r="Z30" i="42"/>
  <c r="X30" i="42"/>
  <c r="X20" i="70"/>
  <c r="AD20" i="70" s="1"/>
  <c r="X23" i="42"/>
  <c r="Z23" i="42"/>
  <c r="X6" i="70"/>
  <c r="AD6" i="70" s="1"/>
  <c r="Z9" i="42"/>
  <c r="X9" i="42"/>
  <c r="X7" i="70"/>
  <c r="AD7" i="70" s="1"/>
  <c r="X10" i="42"/>
  <c r="Z10" i="42"/>
  <c r="X16" i="70"/>
  <c r="AD16" i="70" s="1"/>
  <c r="Z19" i="42"/>
  <c r="X19" i="42"/>
  <c r="X52" i="70"/>
  <c r="AD52" i="70" s="1"/>
  <c r="Z55" i="42"/>
  <c r="X55" i="42"/>
  <c r="X50" i="70"/>
  <c r="AD50" i="70" s="1"/>
  <c r="X53" i="42"/>
  <c r="Z53" i="42"/>
  <c r="AC19" i="42"/>
  <c r="AC61" i="42"/>
  <c r="X39" i="70"/>
  <c r="AD39" i="70" s="1"/>
  <c r="Z42" i="42"/>
  <c r="X42" i="42"/>
  <c r="AC46" i="42"/>
  <c r="X28" i="70"/>
  <c r="AD28" i="70" s="1"/>
  <c r="Z31" i="42"/>
  <c r="X31" i="42"/>
  <c r="AC32" i="42"/>
  <c r="X59" i="70"/>
  <c r="AD59" i="70" s="1"/>
  <c r="Z62" i="42"/>
  <c r="X62" i="42"/>
  <c r="AC15" i="42"/>
  <c r="X18" i="70"/>
  <c r="AD18" i="70" s="1"/>
  <c r="Z21" i="42"/>
  <c r="X21" i="42"/>
  <c r="AC38" i="42"/>
  <c r="AC40" i="42"/>
  <c r="X5" i="70"/>
  <c r="AD5" i="70" s="1"/>
  <c r="Z8" i="42"/>
  <c r="X8" i="42"/>
  <c r="AD53" i="70"/>
  <c r="AC34" i="42"/>
  <c r="X4" i="70"/>
  <c r="AD4" i="70" s="1"/>
  <c r="Z7" i="42"/>
  <c r="X7" i="42"/>
  <c r="AC41" i="42"/>
  <c r="O48" i="41"/>
  <c r="O45" i="41"/>
  <c r="O7" i="41"/>
  <c r="O20" i="41"/>
  <c r="O34" i="41"/>
  <c r="O41" i="41"/>
  <c r="O11" i="41"/>
  <c r="O16" i="41"/>
  <c r="O26" i="41"/>
  <c r="O22" i="41"/>
  <c r="O27" i="41"/>
  <c r="O32" i="41"/>
  <c r="O13" i="41"/>
  <c r="O44" i="41"/>
  <c r="O37" i="41"/>
  <c r="O21" i="41"/>
  <c r="O42" i="41"/>
  <c r="O33" i="41"/>
  <c r="O39" i="41"/>
  <c r="O28" i="41"/>
  <c r="O18" i="41"/>
  <c r="O12" i="41"/>
  <c r="O14" i="41"/>
  <c r="O19" i="41"/>
  <c r="O31" i="41"/>
  <c r="O25" i="41"/>
  <c r="O46" i="41"/>
  <c r="O10" i="41"/>
  <c r="O40" i="41"/>
  <c r="O23" i="41"/>
  <c r="O17" i="41"/>
  <c r="O38" i="41"/>
  <c r="X5" i="41"/>
  <c r="Y106" i="70" s="1"/>
  <c r="Z5" i="41"/>
  <c r="P106" i="70" l="1"/>
  <c r="P107" i="70"/>
  <c r="P18" i="41"/>
  <c r="P119" i="70"/>
  <c r="P37" i="41"/>
  <c r="P138" i="70"/>
  <c r="P26" i="41"/>
  <c r="P127" i="70"/>
  <c r="P7" i="41"/>
  <c r="P108" i="70"/>
  <c r="P9" i="41"/>
  <c r="P110" i="70"/>
  <c r="P15" i="41"/>
  <c r="P116" i="70"/>
  <c r="T6" i="41"/>
  <c r="Q107" i="70"/>
  <c r="P46" i="41"/>
  <c r="P147" i="70"/>
  <c r="P38" i="41"/>
  <c r="P139" i="70"/>
  <c r="P25" i="41"/>
  <c r="P126" i="70"/>
  <c r="P39" i="41"/>
  <c r="P140" i="70"/>
  <c r="P41" i="41"/>
  <c r="P142" i="70"/>
  <c r="P48" i="41"/>
  <c r="P149" i="70"/>
  <c r="P24" i="41"/>
  <c r="P125" i="70"/>
  <c r="P44" i="41"/>
  <c r="P145" i="70"/>
  <c r="P17" i="41"/>
  <c r="P118" i="70"/>
  <c r="P31" i="41"/>
  <c r="P132" i="70"/>
  <c r="P13" i="41"/>
  <c r="P114" i="70"/>
  <c r="P30" i="41"/>
  <c r="P131" i="70"/>
  <c r="P19" i="41"/>
  <c r="P120" i="70"/>
  <c r="P32" i="41"/>
  <c r="P133" i="70"/>
  <c r="P34" i="41"/>
  <c r="P135" i="70"/>
  <c r="P35" i="41"/>
  <c r="P136" i="70"/>
  <c r="T43" i="41"/>
  <c r="Q144" i="70"/>
  <c r="P45" i="41"/>
  <c r="P146" i="70"/>
  <c r="P28" i="41"/>
  <c r="P129" i="70"/>
  <c r="P23" i="41"/>
  <c r="P124" i="70"/>
  <c r="P40" i="41"/>
  <c r="P141" i="70"/>
  <c r="P14" i="41"/>
  <c r="P115" i="70"/>
  <c r="P42" i="41"/>
  <c r="P143" i="70"/>
  <c r="P27" i="41"/>
  <c r="P128" i="70"/>
  <c r="P47" i="41"/>
  <c r="P148" i="70"/>
  <c r="P8" i="41"/>
  <c r="P109" i="70"/>
  <c r="P16" i="41"/>
  <c r="P117" i="70"/>
  <c r="P11" i="41"/>
  <c r="P112" i="70"/>
  <c r="P33" i="41"/>
  <c r="P134" i="70"/>
  <c r="P10" i="41"/>
  <c r="P111" i="70"/>
  <c r="P12" i="41"/>
  <c r="P113" i="70"/>
  <c r="P21" i="41"/>
  <c r="P122" i="70"/>
  <c r="P22" i="41"/>
  <c r="P123" i="70"/>
  <c r="P20" i="41"/>
  <c r="P121" i="70"/>
  <c r="P36" i="41"/>
  <c r="P137" i="70"/>
  <c r="P29" i="41"/>
  <c r="P130" i="70"/>
  <c r="AA42" i="42"/>
  <c r="AB39" i="70" s="1"/>
  <c r="AA39" i="70"/>
  <c r="AA29" i="42"/>
  <c r="AB26" i="70" s="1"/>
  <c r="AA26" i="70"/>
  <c r="AA43" i="42"/>
  <c r="AB40" i="70" s="1"/>
  <c r="AA40" i="70"/>
  <c r="Y3" i="70"/>
  <c r="Z3" i="70"/>
  <c r="AB6" i="42"/>
  <c r="AC3" i="70" s="1"/>
  <c r="Y54" i="70"/>
  <c r="AB57" i="42"/>
  <c r="AC54" i="70" s="1"/>
  <c r="Y57" i="42"/>
  <c r="Z54" i="70" s="1"/>
  <c r="Y17" i="70"/>
  <c r="Y20" i="42"/>
  <c r="Z17" i="70" s="1"/>
  <c r="AB20" i="42"/>
  <c r="AC17" i="70" s="1"/>
  <c r="Y44" i="70"/>
  <c r="AB47" i="42"/>
  <c r="AC44" i="70" s="1"/>
  <c r="Y47" i="42"/>
  <c r="Z44" i="70" s="1"/>
  <c r="Y6" i="70"/>
  <c r="AB9" i="42"/>
  <c r="AC6" i="70" s="1"/>
  <c r="Y9" i="42"/>
  <c r="Z6" i="70" s="1"/>
  <c r="AA39" i="42"/>
  <c r="AB36" i="70" s="1"/>
  <c r="AA36" i="70"/>
  <c r="AA46" i="42"/>
  <c r="AB43" i="70" s="1"/>
  <c r="AA43" i="70"/>
  <c r="Y40" i="70"/>
  <c r="AB43" i="42"/>
  <c r="AC40" i="70" s="1"/>
  <c r="Y43" i="42"/>
  <c r="Z40" i="70" s="1"/>
  <c r="AA45" i="42"/>
  <c r="AB42" i="70" s="1"/>
  <c r="AA42" i="70"/>
  <c r="Y2" i="70"/>
  <c r="AB5" i="42"/>
  <c r="AC2" i="70" s="1"/>
  <c r="X1" i="42"/>
  <c r="Y58" i="70"/>
  <c r="AB61" i="42"/>
  <c r="AC58" i="70" s="1"/>
  <c r="Y61" i="42"/>
  <c r="Z58" i="70" s="1"/>
  <c r="AA17" i="70"/>
  <c r="AA20" i="42"/>
  <c r="AB17" i="70" s="1"/>
  <c r="AA54" i="42"/>
  <c r="AB51" i="70" s="1"/>
  <c r="AA51" i="70"/>
  <c r="AA47" i="42"/>
  <c r="AB44" i="70" s="1"/>
  <c r="AA44" i="70"/>
  <c r="Y30" i="70"/>
  <c r="AB33" i="42"/>
  <c r="AC30" i="70" s="1"/>
  <c r="Y33" i="42"/>
  <c r="Z30" i="70" s="1"/>
  <c r="AA19" i="70"/>
  <c r="AA22" i="42"/>
  <c r="AB19" i="70" s="1"/>
  <c r="Y31" i="70"/>
  <c r="Y34" i="42"/>
  <c r="Z31" i="70" s="1"/>
  <c r="AB34" i="42"/>
  <c r="AC31" i="70" s="1"/>
  <c r="AA38" i="42"/>
  <c r="AB35" i="70" s="1"/>
  <c r="AA35" i="70"/>
  <c r="AA32" i="42"/>
  <c r="AB29" i="70" s="1"/>
  <c r="AA29" i="70"/>
  <c r="Y29" i="70"/>
  <c r="AB32" i="42"/>
  <c r="AC29" i="70" s="1"/>
  <c r="Y32" i="42"/>
  <c r="Z29" i="70" s="1"/>
  <c r="AA5" i="42"/>
  <c r="AB2" i="70" s="1"/>
  <c r="AA2" i="70"/>
  <c r="AA33" i="42"/>
  <c r="AB30" i="70" s="1"/>
  <c r="AA30" i="70"/>
  <c r="Y18" i="70"/>
  <c r="AB21" i="42"/>
  <c r="AC18" i="70" s="1"/>
  <c r="Y21" i="42"/>
  <c r="Z18" i="70" s="1"/>
  <c r="AA31" i="70"/>
  <c r="AA34" i="42"/>
  <c r="AB31" i="70" s="1"/>
  <c r="AA9" i="42"/>
  <c r="AB6" i="70" s="1"/>
  <c r="AA6" i="70"/>
  <c r="AA30" i="42"/>
  <c r="AB27" i="70" s="1"/>
  <c r="AA27" i="70"/>
  <c r="AA11" i="42"/>
  <c r="AB8" i="70" s="1"/>
  <c r="AA8" i="70"/>
  <c r="Y49" i="70"/>
  <c r="AB52" i="42"/>
  <c r="AC49" i="70" s="1"/>
  <c r="Y52" i="42"/>
  <c r="Z49" i="70" s="1"/>
  <c r="AA18" i="42"/>
  <c r="AB15" i="70" s="1"/>
  <c r="AA15" i="70"/>
  <c r="Y41" i="70"/>
  <c r="AB44" i="42"/>
  <c r="AC41" i="70" s="1"/>
  <c r="Y44" i="42"/>
  <c r="Z41" i="70" s="1"/>
  <c r="Y47" i="70"/>
  <c r="AB50" i="42"/>
  <c r="AC47" i="70" s="1"/>
  <c r="Y50" i="42"/>
  <c r="Z47" i="70" s="1"/>
  <c r="AA13" i="42"/>
  <c r="AB10" i="70" s="1"/>
  <c r="AA10" i="70"/>
  <c r="Y14" i="70"/>
  <c r="AB17" i="42"/>
  <c r="AC14" i="70" s="1"/>
  <c r="Y17" i="42"/>
  <c r="Z14" i="70" s="1"/>
  <c r="Y36" i="70"/>
  <c r="Y39" i="42"/>
  <c r="Z36" i="70" s="1"/>
  <c r="AB39" i="42"/>
  <c r="AC36" i="70" s="1"/>
  <c r="Y46" i="70"/>
  <c r="AB49" i="42"/>
  <c r="AC46" i="70" s="1"/>
  <c r="Y49" i="42"/>
  <c r="Z46" i="70" s="1"/>
  <c r="Y50" i="70"/>
  <c r="AB53" i="42"/>
  <c r="AC50" i="70" s="1"/>
  <c r="Y53" i="42"/>
  <c r="Z50" i="70" s="1"/>
  <c r="Y28" i="70"/>
  <c r="AB31" i="42"/>
  <c r="AC28" i="70" s="1"/>
  <c r="Y31" i="42"/>
  <c r="Z28" i="70" s="1"/>
  <c r="Y34" i="70"/>
  <c r="AB37" i="42"/>
  <c r="AC34" i="70" s="1"/>
  <c r="Y37" i="42"/>
  <c r="Z34" i="70" s="1"/>
  <c r="Y16" i="70"/>
  <c r="AB19" i="42"/>
  <c r="AC16" i="70" s="1"/>
  <c r="Y19" i="42"/>
  <c r="Z16" i="70" s="1"/>
  <c r="AA37" i="42"/>
  <c r="AB34" i="70" s="1"/>
  <c r="AA34" i="70"/>
  <c r="AA19" i="42"/>
  <c r="AB16" i="70" s="1"/>
  <c r="AA16" i="70"/>
  <c r="Y8" i="70"/>
  <c r="AB11" i="42"/>
  <c r="AC8" i="70" s="1"/>
  <c r="Y11" i="42"/>
  <c r="Z8" i="70" s="1"/>
  <c r="Y53" i="70"/>
  <c r="Y56" i="42"/>
  <c r="Z53" i="70" s="1"/>
  <c r="AB56" i="42"/>
  <c r="AC53" i="70" s="1"/>
  <c r="Y45" i="70"/>
  <c r="AB48" i="42"/>
  <c r="AC45" i="70" s="1"/>
  <c r="Y48" i="42"/>
  <c r="Z45" i="70" s="1"/>
  <c r="AA23" i="70"/>
  <c r="AA26" i="42"/>
  <c r="AB23" i="70" s="1"/>
  <c r="Y32" i="70"/>
  <c r="Y35" i="42"/>
  <c r="Z32" i="70" s="1"/>
  <c r="AB35" i="42"/>
  <c r="AC32" i="70" s="1"/>
  <c r="AA52" i="42"/>
  <c r="AB49" i="70" s="1"/>
  <c r="AA49" i="70"/>
  <c r="Y15" i="70"/>
  <c r="AB18" i="42"/>
  <c r="AC15" i="70" s="1"/>
  <c r="Y18" i="42"/>
  <c r="Z15" i="70" s="1"/>
  <c r="AA44" i="42"/>
  <c r="AB41" i="70" s="1"/>
  <c r="AA41" i="70"/>
  <c r="AA25" i="42"/>
  <c r="AB22" i="70" s="1"/>
  <c r="AA22" i="70"/>
  <c r="AA60" i="42"/>
  <c r="AB57" i="70" s="1"/>
  <c r="AA57" i="70"/>
  <c r="AA12" i="42"/>
  <c r="AB9" i="70" s="1"/>
  <c r="AA9" i="70"/>
  <c r="Y55" i="70"/>
  <c r="Y58" i="42"/>
  <c r="Z55" i="70" s="1"/>
  <c r="AB58" i="42"/>
  <c r="AC55" i="70" s="1"/>
  <c r="AA50" i="42"/>
  <c r="AB47" i="70" s="1"/>
  <c r="AA47" i="70"/>
  <c r="Y33" i="70"/>
  <c r="Y36" i="42"/>
  <c r="Z33" i="70" s="1"/>
  <c r="AB36" i="42"/>
  <c r="AC33" i="70" s="1"/>
  <c r="Y10" i="70"/>
  <c r="Y13" i="42"/>
  <c r="Z10" i="70" s="1"/>
  <c r="AB13" i="42"/>
  <c r="AC10" i="70" s="1"/>
  <c r="AA14" i="70"/>
  <c r="AA17" i="42"/>
  <c r="AB14" i="70" s="1"/>
  <c r="AA38" i="70"/>
  <c r="AA41" i="42"/>
  <c r="AB38" i="70" s="1"/>
  <c r="Y37" i="70"/>
  <c r="Y40" i="42"/>
  <c r="Z37" i="70" s="1"/>
  <c r="AB40" i="42"/>
  <c r="AC37" i="70" s="1"/>
  <c r="Y12" i="70"/>
  <c r="AB15" i="42"/>
  <c r="AC12" i="70" s="1"/>
  <c r="Y15" i="42"/>
  <c r="Z12" i="70" s="1"/>
  <c r="AA51" i="42"/>
  <c r="AB48" i="70" s="1"/>
  <c r="AA48" i="70"/>
  <c r="AA61" i="42"/>
  <c r="AB58" i="70" s="1"/>
  <c r="AA58" i="70"/>
  <c r="AA13" i="70"/>
  <c r="AA16" i="42"/>
  <c r="AB13" i="70" s="1"/>
  <c r="Y51" i="70"/>
  <c r="AB54" i="42"/>
  <c r="AC51" i="70" s="1"/>
  <c r="Y54" i="42"/>
  <c r="Z51" i="70" s="1"/>
  <c r="Y35" i="70"/>
  <c r="Y38" i="42"/>
  <c r="Z35" i="70" s="1"/>
  <c r="AB38" i="42"/>
  <c r="AC35" i="70" s="1"/>
  <c r="AA18" i="70"/>
  <c r="AA21" i="42"/>
  <c r="AB18" i="70" s="1"/>
  <c r="AA7" i="42"/>
  <c r="AB4" i="70" s="1"/>
  <c r="AA4" i="70"/>
  <c r="Y59" i="70"/>
  <c r="AB62" i="42"/>
  <c r="AC59" i="70" s="1"/>
  <c r="Y62" i="42"/>
  <c r="Z59" i="70" s="1"/>
  <c r="AA56" i="42"/>
  <c r="AB53" i="70" s="1"/>
  <c r="AA53" i="70"/>
  <c r="AA48" i="42"/>
  <c r="AB45" i="70" s="1"/>
  <c r="AA45" i="70"/>
  <c r="Y23" i="70"/>
  <c r="Y26" i="42"/>
  <c r="Z23" i="70" s="1"/>
  <c r="AB26" i="42"/>
  <c r="AC23" i="70" s="1"/>
  <c r="AA35" i="42"/>
  <c r="AB32" i="70" s="1"/>
  <c r="AA32" i="70"/>
  <c r="Y22" i="70"/>
  <c r="AB25" i="42"/>
  <c r="AC22" i="70" s="1"/>
  <c r="Y25" i="42"/>
  <c r="Z22" i="70" s="1"/>
  <c r="Y57" i="70"/>
  <c r="AB60" i="42"/>
  <c r="AC57" i="70" s="1"/>
  <c r="Y60" i="42"/>
  <c r="Z57" i="70" s="1"/>
  <c r="Y9" i="70"/>
  <c r="Y12" i="42"/>
  <c r="Z9" i="70" s="1"/>
  <c r="AB12" i="42"/>
  <c r="AC9" i="70" s="1"/>
  <c r="AA58" i="42"/>
  <c r="AB55" i="70" s="1"/>
  <c r="AA55" i="70"/>
  <c r="AA36" i="42"/>
  <c r="AB33" i="70" s="1"/>
  <c r="AA33" i="70"/>
  <c r="Y38" i="70"/>
  <c r="AB41" i="42"/>
  <c r="AC38" i="70" s="1"/>
  <c r="Y41" i="42"/>
  <c r="Z38" i="70" s="1"/>
  <c r="AA40" i="42"/>
  <c r="AB37" i="70" s="1"/>
  <c r="AA37" i="70"/>
  <c r="AA12" i="70"/>
  <c r="AA15" i="42"/>
  <c r="AB12" i="70" s="1"/>
  <c r="AA53" i="42"/>
  <c r="AB50" i="70" s="1"/>
  <c r="AA50" i="70"/>
  <c r="Y43" i="70"/>
  <c r="AB46" i="42"/>
  <c r="AC43" i="70" s="1"/>
  <c r="Y46" i="42"/>
  <c r="Z43" i="70" s="1"/>
  <c r="AA14" i="42"/>
  <c r="AB11" i="70" s="1"/>
  <c r="AA11" i="70"/>
  <c r="Y21" i="70"/>
  <c r="Y24" i="42"/>
  <c r="Z21" i="70" s="1"/>
  <c r="AB24" i="42"/>
  <c r="AC21" i="70" s="1"/>
  <c r="Y4" i="70"/>
  <c r="AB7" i="42"/>
  <c r="AC4" i="70" s="1"/>
  <c r="Y7" i="42"/>
  <c r="Z4" i="70" s="1"/>
  <c r="Y27" i="70"/>
  <c r="Y30" i="42"/>
  <c r="Z27" i="70" s="1"/>
  <c r="AB30" i="42"/>
  <c r="AC27" i="70" s="1"/>
  <c r="AA31" i="42"/>
  <c r="AB28" i="70" s="1"/>
  <c r="AA28" i="70"/>
  <c r="Y5" i="70"/>
  <c r="Y8" i="42"/>
  <c r="Z5" i="70" s="1"/>
  <c r="AB8" i="42"/>
  <c r="AC5" i="70" s="1"/>
  <c r="AA62" i="42"/>
  <c r="AB59" i="70" s="1"/>
  <c r="AA59" i="70"/>
  <c r="Y52" i="70"/>
  <c r="AB55" i="42"/>
  <c r="AC52" i="70" s="1"/>
  <c r="Y55" i="42"/>
  <c r="Z52" i="70" s="1"/>
  <c r="AA10" i="42"/>
  <c r="AB7" i="70" s="1"/>
  <c r="AA7" i="70"/>
  <c r="AA23" i="42"/>
  <c r="AB20" i="70" s="1"/>
  <c r="AA20" i="70"/>
  <c r="AA59" i="42"/>
  <c r="AB56" i="70" s="1"/>
  <c r="AA56" i="70"/>
  <c r="AA27" i="42"/>
  <c r="AB24" i="70" s="1"/>
  <c r="AA24" i="70"/>
  <c r="AA25" i="70"/>
  <c r="AA28" i="42"/>
  <c r="AB25" i="70" s="1"/>
  <c r="Y42" i="70"/>
  <c r="AB45" i="42"/>
  <c r="AC42" i="70" s="1"/>
  <c r="Y45" i="42"/>
  <c r="Z42" i="70" s="1"/>
  <c r="Y19" i="70"/>
  <c r="AB22" i="42"/>
  <c r="AC19" i="70" s="1"/>
  <c r="Y22" i="42"/>
  <c r="Z19" i="70" s="1"/>
  <c r="AA8" i="42"/>
  <c r="AB5" i="70" s="1"/>
  <c r="AA5" i="70"/>
  <c r="Y39" i="70"/>
  <c r="AB42" i="42"/>
  <c r="AC39" i="70" s="1"/>
  <c r="Y42" i="42"/>
  <c r="Z39" i="70" s="1"/>
  <c r="AA52" i="70"/>
  <c r="AA55" i="42"/>
  <c r="AB52" i="70" s="1"/>
  <c r="Y7" i="70"/>
  <c r="AB10" i="42"/>
  <c r="AC7" i="70" s="1"/>
  <c r="Y10" i="42"/>
  <c r="Z7" i="70" s="1"/>
  <c r="Y20" i="70"/>
  <c r="AB23" i="42"/>
  <c r="AC20" i="70" s="1"/>
  <c r="Y23" i="42"/>
  <c r="Z20" i="70" s="1"/>
  <c r="Y25" i="70"/>
  <c r="AB28" i="42"/>
  <c r="AC25" i="70" s="1"/>
  <c r="Y28" i="42"/>
  <c r="Z25" i="70" s="1"/>
  <c r="Y56" i="70"/>
  <c r="Y59" i="42"/>
  <c r="Z56" i="70" s="1"/>
  <c r="AB59" i="42"/>
  <c r="AC56" i="70" s="1"/>
  <c r="Y26" i="70"/>
  <c r="AB29" i="42"/>
  <c r="AC26" i="70" s="1"/>
  <c r="Y29" i="42"/>
  <c r="Z26" i="70" s="1"/>
  <c r="Y48" i="70"/>
  <c r="AB51" i="42"/>
  <c r="AC48" i="70" s="1"/>
  <c r="Y51" i="42"/>
  <c r="Z48" i="70" s="1"/>
  <c r="Y11" i="70"/>
  <c r="AB14" i="42"/>
  <c r="AC11" i="70" s="1"/>
  <c r="Y14" i="42"/>
  <c r="Z11" i="70" s="1"/>
  <c r="AA49" i="42"/>
  <c r="AB46" i="70" s="1"/>
  <c r="AA46" i="70"/>
  <c r="AA6" i="42"/>
  <c r="AB3" i="70" s="1"/>
  <c r="AA3" i="70"/>
  <c r="Y13" i="70"/>
  <c r="Y16" i="42"/>
  <c r="Z13" i="70" s="1"/>
  <c r="AB16" i="42"/>
  <c r="AC13" i="70" s="1"/>
  <c r="AA57" i="42"/>
  <c r="AB54" i="70" s="1"/>
  <c r="AA54" i="70"/>
  <c r="Y24" i="70"/>
  <c r="Y27" i="42"/>
  <c r="Z24" i="70" s="1"/>
  <c r="AB27" i="42"/>
  <c r="AC24" i="70" s="1"/>
  <c r="AA24" i="42"/>
  <c r="AB21" i="70" s="1"/>
  <c r="AA21" i="70"/>
  <c r="AA5" i="41"/>
  <c r="AB106" i="70" s="1"/>
  <c r="AA106" i="70"/>
  <c r="AB5" i="41"/>
  <c r="AC106" i="70" s="1"/>
  <c r="Y5" i="41"/>
  <c r="Z106" i="70" s="1"/>
  <c r="T29" i="41" l="1"/>
  <c r="Q130" i="70"/>
  <c r="T21" i="41"/>
  <c r="Q122" i="70"/>
  <c r="T11" i="41"/>
  <c r="Q112" i="70"/>
  <c r="T40" i="41"/>
  <c r="Q141" i="70"/>
  <c r="V43" i="41"/>
  <c r="AD43" i="41" s="1"/>
  <c r="AE43" i="41" s="1"/>
  <c r="U144" i="70"/>
  <c r="T19" i="41"/>
  <c r="Q120" i="70"/>
  <c r="T13" i="41"/>
  <c r="Q114" i="70"/>
  <c r="T44" i="41"/>
  <c r="Q145" i="70"/>
  <c r="T48" i="41"/>
  <c r="Q149" i="70"/>
  <c r="T25" i="41"/>
  <c r="Q126" i="70"/>
  <c r="T26" i="41"/>
  <c r="Q127" i="70"/>
  <c r="T36" i="41"/>
  <c r="Q137" i="70"/>
  <c r="T12" i="41"/>
  <c r="Q113" i="70"/>
  <c r="T16" i="41"/>
  <c r="Q117" i="70"/>
  <c r="T27" i="41"/>
  <c r="Q128" i="70"/>
  <c r="T23" i="41"/>
  <c r="Q124" i="70"/>
  <c r="T35" i="41"/>
  <c r="Q136" i="70"/>
  <c r="T41" i="41"/>
  <c r="Q142" i="70"/>
  <c r="T38" i="41"/>
  <c r="Q139" i="70"/>
  <c r="T15" i="41"/>
  <c r="Q116" i="70"/>
  <c r="T37" i="41"/>
  <c r="Q138" i="70"/>
  <c r="T20" i="41"/>
  <c r="Q121" i="70"/>
  <c r="T10" i="41"/>
  <c r="Q111" i="70"/>
  <c r="T8" i="41"/>
  <c r="Q109" i="70"/>
  <c r="T42" i="41"/>
  <c r="Q143" i="70"/>
  <c r="T28" i="41"/>
  <c r="Q129" i="70"/>
  <c r="T34" i="41"/>
  <c r="Q135" i="70"/>
  <c r="T30" i="41"/>
  <c r="Q131" i="70"/>
  <c r="T31" i="41"/>
  <c r="Q132" i="70"/>
  <c r="T24" i="41"/>
  <c r="Q125" i="70"/>
  <c r="T46" i="41"/>
  <c r="Q147" i="70"/>
  <c r="T9" i="41"/>
  <c r="Q110" i="70"/>
  <c r="T18" i="41"/>
  <c r="Q119" i="70"/>
  <c r="T22" i="41"/>
  <c r="Q123" i="70"/>
  <c r="T33" i="41"/>
  <c r="Q134" i="70"/>
  <c r="T47" i="41"/>
  <c r="Q148" i="70"/>
  <c r="T14" i="41"/>
  <c r="Q115" i="70"/>
  <c r="T45" i="41"/>
  <c r="Q146" i="70"/>
  <c r="T32" i="41"/>
  <c r="Q133" i="70"/>
  <c r="T17" i="41"/>
  <c r="Q118" i="70"/>
  <c r="T39" i="41"/>
  <c r="Q140" i="70"/>
  <c r="U107" i="70"/>
  <c r="V6" i="41"/>
  <c r="AD6" i="41" s="1"/>
  <c r="AE6" i="41" s="1"/>
  <c r="T7" i="41"/>
  <c r="Q108" i="70"/>
  <c r="Z2" i="70"/>
  <c r="Y1" i="42"/>
  <c r="V38" i="41" l="1"/>
  <c r="AD38" i="41" s="1"/>
  <c r="AE38" i="41" s="1"/>
  <c r="U139" i="70"/>
  <c r="V16" i="41"/>
  <c r="AD16" i="41" s="1"/>
  <c r="AE16" i="41" s="1"/>
  <c r="U117" i="70"/>
  <c r="V13" i="41"/>
  <c r="AD13" i="41" s="1"/>
  <c r="AE13" i="41" s="1"/>
  <c r="U114" i="70"/>
  <c r="V22" i="41"/>
  <c r="AD22" i="41" s="1"/>
  <c r="AE22" i="41" s="1"/>
  <c r="U123" i="70"/>
  <c r="V18" i="41"/>
  <c r="AD18" i="41" s="1"/>
  <c r="AE18" i="41" s="1"/>
  <c r="U119" i="70"/>
  <c r="V20" i="41"/>
  <c r="AD20" i="41" s="1"/>
  <c r="AE20" i="41" s="1"/>
  <c r="U121" i="70"/>
  <c r="V41" i="41"/>
  <c r="AD41" i="41" s="1"/>
  <c r="AE41" i="41" s="1"/>
  <c r="U142" i="70"/>
  <c r="V35" i="41"/>
  <c r="AD35" i="41" s="1"/>
  <c r="AE35" i="41" s="1"/>
  <c r="U136" i="70"/>
  <c r="V12" i="41"/>
  <c r="AD12" i="41" s="1"/>
  <c r="AE12" i="41" s="1"/>
  <c r="U113" i="70"/>
  <c r="V25" i="41"/>
  <c r="AD25" i="41" s="1"/>
  <c r="AE25" i="41" s="1"/>
  <c r="U126" i="70"/>
  <c r="V19" i="41"/>
  <c r="AD19" i="41" s="1"/>
  <c r="AE19" i="41" s="1"/>
  <c r="U120" i="70"/>
  <c r="V11" i="41"/>
  <c r="AD11" i="41" s="1"/>
  <c r="AE11" i="41" s="1"/>
  <c r="U112" i="70"/>
  <c r="V34" i="41"/>
  <c r="AD34" i="41" s="1"/>
  <c r="AE34" i="41" s="1"/>
  <c r="U135" i="70"/>
  <c r="V14" i="41"/>
  <c r="AD14" i="41" s="1"/>
  <c r="AE14" i="41" s="1"/>
  <c r="U115" i="70"/>
  <c r="W107" i="70"/>
  <c r="AE107" i="70" s="1"/>
  <c r="W6" i="41"/>
  <c r="V17" i="41"/>
  <c r="AD17" i="41" s="1"/>
  <c r="AE17" i="41" s="1"/>
  <c r="U118" i="70"/>
  <c r="V47" i="41"/>
  <c r="AD47" i="41" s="1"/>
  <c r="AE47" i="41" s="1"/>
  <c r="U148" i="70"/>
  <c r="V31" i="41"/>
  <c r="AD31" i="41" s="1"/>
  <c r="AE31" i="41" s="1"/>
  <c r="U132" i="70"/>
  <c r="V37" i="41"/>
  <c r="AD37" i="41" s="1"/>
  <c r="AE37" i="41" s="1"/>
  <c r="U138" i="70"/>
  <c r="V23" i="41"/>
  <c r="AD23" i="41" s="1"/>
  <c r="AE23" i="41" s="1"/>
  <c r="U124" i="70"/>
  <c r="V36" i="41"/>
  <c r="AD36" i="41" s="1"/>
  <c r="AE36" i="41" s="1"/>
  <c r="U137" i="70"/>
  <c r="V48" i="41"/>
  <c r="AD48" i="41" s="1"/>
  <c r="AE48" i="41" s="1"/>
  <c r="U149" i="70"/>
  <c r="W43" i="41"/>
  <c r="W144" i="70"/>
  <c r="AE144" i="70" s="1"/>
  <c r="V21" i="41"/>
  <c r="AD21" i="41" s="1"/>
  <c r="AE21" i="41" s="1"/>
  <c r="U122" i="70"/>
  <c r="V45" i="41"/>
  <c r="AD45" i="41" s="1"/>
  <c r="AE45" i="41" s="1"/>
  <c r="U146" i="70"/>
  <c r="V24" i="41"/>
  <c r="AD24" i="41" s="1"/>
  <c r="AE24" i="41" s="1"/>
  <c r="U125" i="70"/>
  <c r="V42" i="41"/>
  <c r="AD42" i="41" s="1"/>
  <c r="AE42" i="41" s="1"/>
  <c r="U143" i="70"/>
  <c r="V10" i="41"/>
  <c r="AD10" i="41" s="1"/>
  <c r="AE10" i="41" s="1"/>
  <c r="U111" i="70"/>
  <c r="V7" i="41"/>
  <c r="AD7" i="41" s="1"/>
  <c r="AE7" i="41" s="1"/>
  <c r="U108" i="70"/>
  <c r="T1" i="41"/>
  <c r="V28" i="41"/>
  <c r="AD28" i="41" s="1"/>
  <c r="AE28" i="41" s="1"/>
  <c r="U129" i="70"/>
  <c r="V9" i="41"/>
  <c r="AD9" i="41" s="1"/>
  <c r="AE9" i="41" s="1"/>
  <c r="U110" i="70"/>
  <c r="V39" i="41"/>
  <c r="AD39" i="41" s="1"/>
  <c r="AE39" i="41" s="1"/>
  <c r="U140" i="70"/>
  <c r="V32" i="41"/>
  <c r="AD32" i="41" s="1"/>
  <c r="AE32" i="41" s="1"/>
  <c r="U133" i="70"/>
  <c r="V33" i="41"/>
  <c r="AD33" i="41" s="1"/>
  <c r="AE33" i="41" s="1"/>
  <c r="U134" i="70"/>
  <c r="V46" i="41"/>
  <c r="AD46" i="41" s="1"/>
  <c r="AE46" i="41" s="1"/>
  <c r="U147" i="70"/>
  <c r="V30" i="41"/>
  <c r="AD30" i="41" s="1"/>
  <c r="AE30" i="41" s="1"/>
  <c r="U131" i="70"/>
  <c r="V8" i="41"/>
  <c r="AD8" i="41" s="1"/>
  <c r="AE8" i="41" s="1"/>
  <c r="U109" i="70"/>
  <c r="V15" i="41"/>
  <c r="AD15" i="41" s="1"/>
  <c r="AE15" i="41" s="1"/>
  <c r="U116" i="70"/>
  <c r="V27" i="41"/>
  <c r="AD27" i="41" s="1"/>
  <c r="AE27" i="41" s="1"/>
  <c r="U128" i="70"/>
  <c r="V26" i="41"/>
  <c r="AD26" i="41" s="1"/>
  <c r="AE26" i="41" s="1"/>
  <c r="U127" i="70"/>
  <c r="V44" i="41"/>
  <c r="AD44" i="41" s="1"/>
  <c r="AE44" i="41" s="1"/>
  <c r="U145" i="70"/>
  <c r="V40" i="41"/>
  <c r="AD40" i="41" s="1"/>
  <c r="AE40" i="41" s="1"/>
  <c r="U141" i="70"/>
  <c r="V29" i="41"/>
  <c r="AD29" i="41" s="1"/>
  <c r="AE29" i="41" s="1"/>
  <c r="U130" i="70"/>
  <c r="W24" i="41" l="1"/>
  <c r="W125" i="70"/>
  <c r="AE125" i="70" s="1"/>
  <c r="X107" i="70"/>
  <c r="X6" i="41"/>
  <c r="Z6" i="41"/>
  <c r="W48" i="41"/>
  <c r="W149" i="70"/>
  <c r="AE149" i="70" s="1"/>
  <c r="W19" i="41"/>
  <c r="W120" i="70"/>
  <c r="AE120" i="70" s="1"/>
  <c r="W47" i="41"/>
  <c r="W148" i="70"/>
  <c r="AE148" i="70" s="1"/>
  <c r="W44" i="41"/>
  <c r="W145" i="70"/>
  <c r="AE145" i="70" s="1"/>
  <c r="W14" i="41"/>
  <c r="W115" i="70"/>
  <c r="AE115" i="70" s="1"/>
  <c r="AD107" i="70"/>
  <c r="W36" i="41"/>
  <c r="W137" i="70"/>
  <c r="AE137" i="70" s="1"/>
  <c r="W46" i="41"/>
  <c r="W147" i="70"/>
  <c r="AE147" i="70" s="1"/>
  <c r="W41" i="41"/>
  <c r="W142" i="70"/>
  <c r="AE142" i="70" s="1"/>
  <c r="W7" i="41"/>
  <c r="W108" i="70"/>
  <c r="AE108" i="70" s="1"/>
  <c r="W33" i="41"/>
  <c r="W134" i="70"/>
  <c r="AE134" i="70" s="1"/>
  <c r="W25" i="41"/>
  <c r="W126" i="70"/>
  <c r="AE126" i="70" s="1"/>
  <c r="W23" i="41"/>
  <c r="W124" i="70"/>
  <c r="AE124" i="70" s="1"/>
  <c r="W32" i="41"/>
  <c r="W133" i="70"/>
  <c r="AE133" i="70" s="1"/>
  <c r="W34" i="41"/>
  <c r="W135" i="70"/>
  <c r="AE135" i="70" s="1"/>
  <c r="W12" i="41"/>
  <c r="W113" i="70"/>
  <c r="AE113" i="70" s="1"/>
  <c r="W18" i="41"/>
  <c r="W119" i="70"/>
  <c r="AE119" i="70" s="1"/>
  <c r="W13" i="41"/>
  <c r="W114" i="70"/>
  <c r="AE114" i="70" s="1"/>
  <c r="W38" i="41"/>
  <c r="W139" i="70"/>
  <c r="AE139" i="70" s="1"/>
  <c r="W40" i="41"/>
  <c r="W141" i="70"/>
  <c r="AE141" i="70" s="1"/>
  <c r="W22" i="41"/>
  <c r="W123" i="70"/>
  <c r="AE123" i="70" s="1"/>
  <c r="W45" i="41"/>
  <c r="W146" i="70"/>
  <c r="AE146" i="70" s="1"/>
  <c r="W9" i="41"/>
  <c r="W110" i="70"/>
  <c r="AE110" i="70" s="1"/>
  <c r="W10" i="41"/>
  <c r="W111" i="70"/>
  <c r="AE111" i="70" s="1"/>
  <c r="W17" i="41"/>
  <c r="W118" i="70"/>
  <c r="AE118" i="70" s="1"/>
  <c r="W26" i="41"/>
  <c r="W127" i="70"/>
  <c r="AE127" i="70" s="1"/>
  <c r="W8" i="41"/>
  <c r="W109" i="70"/>
  <c r="AE109" i="70" s="1"/>
  <c r="X144" i="70"/>
  <c r="AD144" i="70" s="1"/>
  <c r="Z43" i="41"/>
  <c r="X43" i="41"/>
  <c r="W31" i="41"/>
  <c r="W132" i="70"/>
  <c r="AE132" i="70" s="1"/>
  <c r="W16" i="41"/>
  <c r="W117" i="70"/>
  <c r="AE117" i="70" s="1"/>
  <c r="W15" i="41"/>
  <c r="W116" i="70"/>
  <c r="AE116" i="70" s="1"/>
  <c r="W20" i="41"/>
  <c r="W121" i="70"/>
  <c r="AE121" i="70" s="1"/>
  <c r="W21" i="41"/>
  <c r="W122" i="70"/>
  <c r="AE122" i="70" s="1"/>
  <c r="W42" i="41"/>
  <c r="W143" i="70"/>
  <c r="AE143" i="70" s="1"/>
  <c r="W37" i="41"/>
  <c r="W138" i="70"/>
  <c r="AE138" i="70" s="1"/>
  <c r="W29" i="41"/>
  <c r="W130" i="70"/>
  <c r="AE130" i="70" s="1"/>
  <c r="W27" i="41"/>
  <c r="W128" i="70"/>
  <c r="AE128" i="70" s="1"/>
  <c r="W30" i="41"/>
  <c r="W131" i="70"/>
  <c r="AE131" i="70" s="1"/>
  <c r="W39" i="41"/>
  <c r="W140" i="70"/>
  <c r="AE140" i="70" s="1"/>
  <c r="W28" i="41"/>
  <c r="W129" i="70"/>
  <c r="AE129" i="70" s="1"/>
  <c r="V1" i="41"/>
  <c r="W11" i="41"/>
  <c r="W112" i="70"/>
  <c r="AE112" i="70" s="1"/>
  <c r="W35" i="41"/>
  <c r="W136" i="70"/>
  <c r="AE136" i="70" s="1"/>
  <c r="X127" i="70" l="1"/>
  <c r="Z26" i="41"/>
  <c r="X26" i="41"/>
  <c r="X33" i="41"/>
  <c r="X134" i="70"/>
  <c r="AD134" i="70" s="1"/>
  <c r="Z33" i="41"/>
  <c r="Z36" i="41"/>
  <c r="X137" i="70"/>
  <c r="AD137" i="70" s="1"/>
  <c r="X36" i="41"/>
  <c r="X148" i="70"/>
  <c r="AD148" i="70" s="1"/>
  <c r="Z47" i="41"/>
  <c r="X47" i="41"/>
  <c r="X34" i="41"/>
  <c r="X135" i="70"/>
  <c r="Z34" i="41"/>
  <c r="X136" i="70"/>
  <c r="AD136" i="70" s="1"/>
  <c r="X35" i="41"/>
  <c r="Z35" i="41"/>
  <c r="AA43" i="41"/>
  <c r="AB144" i="70" s="1"/>
  <c r="AA144" i="70"/>
  <c r="X146" i="70"/>
  <c r="AD146" i="70" s="1"/>
  <c r="X45" i="41"/>
  <c r="Z45" i="41"/>
  <c r="X114" i="70"/>
  <c r="AD114" i="70" s="1"/>
  <c r="Z13" i="41"/>
  <c r="X13" i="41"/>
  <c r="Z32" i="41"/>
  <c r="X133" i="70"/>
  <c r="AD133" i="70" s="1"/>
  <c r="X32" i="41"/>
  <c r="X108" i="70"/>
  <c r="AD108" i="70" s="1"/>
  <c r="X7" i="41"/>
  <c r="Z7" i="41"/>
  <c r="W1" i="41"/>
  <c r="Z17" i="41"/>
  <c r="X118" i="70"/>
  <c r="AD118" i="70" s="1"/>
  <c r="X17" i="41"/>
  <c r="X116" i="70"/>
  <c r="AD116" i="70" s="1"/>
  <c r="Z15" i="41"/>
  <c r="X15" i="41"/>
  <c r="X120" i="70"/>
  <c r="AD120" i="70" s="1"/>
  <c r="X19" i="41"/>
  <c r="Z19" i="41"/>
  <c r="AA6" i="41"/>
  <c r="AB107" i="70" s="1"/>
  <c r="AA107" i="70"/>
  <c r="Y144" i="70"/>
  <c r="AB43" i="41"/>
  <c r="AC144" i="70" s="1"/>
  <c r="Y43" i="41"/>
  <c r="Z144" i="70" s="1"/>
  <c r="X123" i="70"/>
  <c r="AD123" i="70" s="1"/>
  <c r="Z22" i="41"/>
  <c r="X22" i="41"/>
  <c r="X18" i="41"/>
  <c r="X119" i="70"/>
  <c r="AD119" i="70" s="1"/>
  <c r="Z18" i="41"/>
  <c r="X23" i="41"/>
  <c r="X124" i="70"/>
  <c r="AD124" i="70" s="1"/>
  <c r="Z23" i="41"/>
  <c r="X41" i="41"/>
  <c r="X142" i="70"/>
  <c r="AD142" i="70" s="1"/>
  <c r="Z41" i="41"/>
  <c r="Y107" i="70"/>
  <c r="AB6" i="41"/>
  <c r="AC107" i="70" s="1"/>
  <c r="Y6" i="41"/>
  <c r="X110" i="70"/>
  <c r="AD110" i="70" s="1"/>
  <c r="X9" i="41"/>
  <c r="Z9" i="41"/>
  <c r="Z37" i="41"/>
  <c r="X138" i="70"/>
  <c r="AD138" i="70" s="1"/>
  <c r="X37" i="41"/>
  <c r="X117" i="70"/>
  <c r="AD117" i="70" s="1"/>
  <c r="Z16" i="41"/>
  <c r="X16" i="41"/>
  <c r="X14" i="41"/>
  <c r="X115" i="70"/>
  <c r="AD115" i="70" s="1"/>
  <c r="Z14" i="41"/>
  <c r="X39" i="41"/>
  <c r="X140" i="70"/>
  <c r="AD140" i="70" s="1"/>
  <c r="Z39" i="41"/>
  <c r="X38" i="41"/>
  <c r="X139" i="70"/>
  <c r="AD139" i="70" s="1"/>
  <c r="Z38" i="41"/>
  <c r="X121" i="70"/>
  <c r="AD121" i="70" s="1"/>
  <c r="X20" i="41"/>
  <c r="Z20" i="41"/>
  <c r="X128" i="70"/>
  <c r="AD128" i="70" s="1"/>
  <c r="X27" i="41"/>
  <c r="Z27" i="41"/>
  <c r="X130" i="70"/>
  <c r="AD130" i="70" s="1"/>
  <c r="Z29" i="41"/>
  <c r="X29" i="41"/>
  <c r="X109" i="70"/>
  <c r="AD109" i="70" s="1"/>
  <c r="X8" i="41"/>
  <c r="Z8" i="41"/>
  <c r="Z40" i="41"/>
  <c r="X141" i="70"/>
  <c r="AD141" i="70" s="1"/>
  <c r="X40" i="41"/>
  <c r="X113" i="70"/>
  <c r="AD113" i="70" s="1"/>
  <c r="X12" i="41"/>
  <c r="Z12" i="41"/>
  <c r="X25" i="41"/>
  <c r="X126" i="70"/>
  <c r="AD126" i="70" s="1"/>
  <c r="Z25" i="41"/>
  <c r="X147" i="70"/>
  <c r="AD147" i="70" s="1"/>
  <c r="Z46" i="41"/>
  <c r="X46" i="41"/>
  <c r="X131" i="70"/>
  <c r="AD131" i="70" s="1"/>
  <c r="X30" i="41"/>
  <c r="Z30" i="41"/>
  <c r="X112" i="70"/>
  <c r="AD112" i="70" s="1"/>
  <c r="X11" i="41"/>
  <c r="Z11" i="41"/>
  <c r="X42" i="41"/>
  <c r="X143" i="70"/>
  <c r="AD143" i="70" s="1"/>
  <c r="Z42" i="41"/>
  <c r="X10" i="41"/>
  <c r="X111" i="70"/>
  <c r="AD111" i="70" s="1"/>
  <c r="X129" i="70"/>
  <c r="AD129" i="70" s="1"/>
  <c r="Z28" i="41"/>
  <c r="X28" i="41"/>
  <c r="X122" i="70"/>
  <c r="AD122" i="70" s="1"/>
  <c r="Z21" i="41"/>
  <c r="X21" i="41"/>
  <c r="X132" i="70"/>
  <c r="AD132" i="70" s="1"/>
  <c r="X31" i="41"/>
  <c r="Z31" i="41"/>
  <c r="AD127" i="70"/>
  <c r="AD135" i="70"/>
  <c r="X145" i="70"/>
  <c r="AD145" i="70" s="1"/>
  <c r="X44" i="41"/>
  <c r="Z44" i="41"/>
  <c r="Z48" i="41"/>
  <c r="X149" i="70"/>
  <c r="AD149" i="70" s="1"/>
  <c r="X48" i="41"/>
  <c r="X125" i="70"/>
  <c r="AD125" i="70" s="1"/>
  <c r="X24" i="41"/>
  <c r="Z24" i="41"/>
  <c r="Y122" i="70" l="1"/>
  <c r="AB21" i="41"/>
  <c r="AC122" i="70" s="1"/>
  <c r="Y21" i="41"/>
  <c r="Z122" i="70" s="1"/>
  <c r="Y112" i="70"/>
  <c r="AB11" i="41"/>
  <c r="AC112" i="70" s="1"/>
  <c r="Y11" i="41"/>
  <c r="Z112" i="70" s="1"/>
  <c r="Y126" i="70"/>
  <c r="Y25" i="41"/>
  <c r="Z126" i="70" s="1"/>
  <c r="AB25" i="41"/>
  <c r="AC126" i="70" s="1"/>
  <c r="Y142" i="70"/>
  <c r="Y41" i="41"/>
  <c r="Z142" i="70" s="1"/>
  <c r="AB41" i="41"/>
  <c r="AC142" i="70" s="1"/>
  <c r="AA22" i="41"/>
  <c r="AB123" i="70" s="1"/>
  <c r="AA123" i="70"/>
  <c r="AA15" i="41"/>
  <c r="AB116" i="70" s="1"/>
  <c r="AA116" i="70"/>
  <c r="Y146" i="70"/>
  <c r="Y45" i="41"/>
  <c r="Z146" i="70" s="1"/>
  <c r="AB45" i="41"/>
  <c r="AC146" i="70" s="1"/>
  <c r="AA34" i="41"/>
  <c r="AB135" i="70" s="1"/>
  <c r="AA135" i="70"/>
  <c r="Y48" i="41"/>
  <c r="Z149" i="70" s="1"/>
  <c r="AB48" i="41"/>
  <c r="AC149" i="70" s="1"/>
  <c r="Y149" i="70"/>
  <c r="AA122" i="70"/>
  <c r="AA21" i="41"/>
  <c r="AB122" i="70" s="1"/>
  <c r="Y129" i="70"/>
  <c r="Y28" i="41"/>
  <c r="Z129" i="70" s="1"/>
  <c r="AB28" i="41"/>
  <c r="AC129" i="70" s="1"/>
  <c r="AA12" i="41"/>
  <c r="AB113" i="70" s="1"/>
  <c r="AA113" i="70"/>
  <c r="AA121" i="70"/>
  <c r="AA20" i="41"/>
  <c r="AB121" i="70" s="1"/>
  <c r="Y140" i="70"/>
  <c r="AB39" i="41"/>
  <c r="AC140" i="70" s="1"/>
  <c r="Y39" i="41"/>
  <c r="Z140" i="70" s="1"/>
  <c r="Z107" i="70"/>
  <c r="AA23" i="41"/>
  <c r="AB124" i="70" s="1"/>
  <c r="AA124" i="70"/>
  <c r="Y32" i="41"/>
  <c r="Z133" i="70" s="1"/>
  <c r="AB32" i="41"/>
  <c r="AC133" i="70" s="1"/>
  <c r="Y133" i="70"/>
  <c r="Y148" i="70"/>
  <c r="Y47" i="41"/>
  <c r="Z148" i="70" s="1"/>
  <c r="AB47" i="41"/>
  <c r="AC148" i="70" s="1"/>
  <c r="AA36" i="41"/>
  <c r="AB137" i="70" s="1"/>
  <c r="AA137" i="70"/>
  <c r="AA28" i="41"/>
  <c r="AB129" i="70" s="1"/>
  <c r="AA129" i="70"/>
  <c r="AB10" i="41"/>
  <c r="AC111" i="70" s="1"/>
  <c r="Y10" i="41"/>
  <c r="Z111" i="70" s="1"/>
  <c r="Y111" i="70"/>
  <c r="AA30" i="41"/>
  <c r="AB131" i="70" s="1"/>
  <c r="AA131" i="70"/>
  <c r="Y113" i="70"/>
  <c r="Y12" i="41"/>
  <c r="Z113" i="70" s="1"/>
  <c r="AB12" i="41"/>
  <c r="AC113" i="70" s="1"/>
  <c r="AA8" i="41"/>
  <c r="AB109" i="70" s="1"/>
  <c r="AA109" i="70"/>
  <c r="Y121" i="70"/>
  <c r="AB20" i="41"/>
  <c r="AC121" i="70" s="1"/>
  <c r="Y20" i="41"/>
  <c r="Z121" i="70" s="1"/>
  <c r="Y37" i="41"/>
  <c r="Z138" i="70" s="1"/>
  <c r="AB37" i="41"/>
  <c r="AC138" i="70" s="1"/>
  <c r="Y138" i="70"/>
  <c r="Y135" i="70"/>
  <c r="AB34" i="41"/>
  <c r="AC135" i="70" s="1"/>
  <c r="Y34" i="41"/>
  <c r="Z135" i="70" s="1"/>
  <c r="AA47" i="41"/>
  <c r="AB148" i="70" s="1"/>
  <c r="AA148" i="70"/>
  <c r="AA33" i="41"/>
  <c r="AB134" i="70" s="1"/>
  <c r="AA134" i="70"/>
  <c r="AA48" i="41"/>
  <c r="AB149" i="70" s="1"/>
  <c r="AA149" i="70"/>
  <c r="AA42" i="41"/>
  <c r="AB143" i="70" s="1"/>
  <c r="AA143" i="70"/>
  <c r="Y131" i="70"/>
  <c r="Y30" i="41"/>
  <c r="Z131" i="70" s="1"/>
  <c r="AB30" i="41"/>
  <c r="AC131" i="70" s="1"/>
  <c r="Y147" i="70"/>
  <c r="Y46" i="41"/>
  <c r="Z147" i="70" s="1"/>
  <c r="AB46" i="41"/>
  <c r="AC147" i="70" s="1"/>
  <c r="Y109" i="70"/>
  <c r="Y8" i="41"/>
  <c r="Z109" i="70" s="1"/>
  <c r="AB8" i="41"/>
  <c r="AC109" i="70" s="1"/>
  <c r="AA27" i="41"/>
  <c r="AB128" i="70" s="1"/>
  <c r="AA128" i="70"/>
  <c r="Y124" i="70"/>
  <c r="AB23" i="41"/>
  <c r="AC124" i="70" s="1"/>
  <c r="Y23" i="41"/>
  <c r="Z124" i="70" s="1"/>
  <c r="AA32" i="41"/>
  <c r="AB133" i="70" s="1"/>
  <c r="AA133" i="70"/>
  <c r="AA44" i="41"/>
  <c r="AB145" i="70" s="1"/>
  <c r="AA145" i="70"/>
  <c r="AA46" i="41"/>
  <c r="AB147" i="70" s="1"/>
  <c r="AA147" i="70"/>
  <c r="Y40" i="41"/>
  <c r="Z141" i="70" s="1"/>
  <c r="AB40" i="41"/>
  <c r="AC141" i="70" s="1"/>
  <c r="Y141" i="70"/>
  <c r="Y128" i="70"/>
  <c r="Y27" i="41"/>
  <c r="Z128" i="70" s="1"/>
  <c r="AB27" i="41"/>
  <c r="AC128" i="70" s="1"/>
  <c r="AA38" i="41"/>
  <c r="AB139" i="70" s="1"/>
  <c r="AA139" i="70"/>
  <c r="Y117" i="70"/>
  <c r="Y16" i="41"/>
  <c r="Z117" i="70" s="1"/>
  <c r="AB16" i="41"/>
  <c r="AC117" i="70" s="1"/>
  <c r="AA138" i="70"/>
  <c r="AA37" i="41"/>
  <c r="AB138" i="70" s="1"/>
  <c r="AA18" i="41"/>
  <c r="AB119" i="70" s="1"/>
  <c r="AA119" i="70"/>
  <c r="Y114" i="70"/>
  <c r="AB13" i="41"/>
  <c r="AC114" i="70" s="1"/>
  <c r="Y13" i="41"/>
  <c r="Z114" i="70" s="1"/>
  <c r="Y134" i="70"/>
  <c r="AB33" i="41"/>
  <c r="AC134" i="70" s="1"/>
  <c r="Y33" i="41"/>
  <c r="Z134" i="70" s="1"/>
  <c r="Y145" i="70"/>
  <c r="AB44" i="41"/>
  <c r="AC145" i="70" s="1"/>
  <c r="Y44" i="41"/>
  <c r="Z145" i="70" s="1"/>
  <c r="AA31" i="41"/>
  <c r="AB132" i="70" s="1"/>
  <c r="AA132" i="70"/>
  <c r="Y143" i="70"/>
  <c r="AB42" i="41"/>
  <c r="AC143" i="70" s="1"/>
  <c r="Y42" i="41"/>
  <c r="Z143" i="70" s="1"/>
  <c r="AA115" i="70"/>
  <c r="AA14" i="41"/>
  <c r="AB115" i="70" s="1"/>
  <c r="AA16" i="41"/>
  <c r="AB117" i="70" s="1"/>
  <c r="AA117" i="70"/>
  <c r="AB17" i="41"/>
  <c r="AC118" i="70" s="1"/>
  <c r="Y17" i="41"/>
  <c r="Z118" i="70" s="1"/>
  <c r="Y118" i="70"/>
  <c r="AA13" i="41"/>
  <c r="AB114" i="70" s="1"/>
  <c r="AA114" i="70"/>
  <c r="AA35" i="41"/>
  <c r="AB136" i="70" s="1"/>
  <c r="AA136" i="70"/>
  <c r="Y127" i="70"/>
  <c r="AB26" i="41"/>
  <c r="AC127" i="70" s="1"/>
  <c r="Y26" i="41"/>
  <c r="Z127" i="70" s="1"/>
  <c r="AA24" i="41"/>
  <c r="AB125" i="70" s="1"/>
  <c r="AA125" i="70"/>
  <c r="Y132" i="70"/>
  <c r="AB31" i="41"/>
  <c r="AC132" i="70" s="1"/>
  <c r="Y31" i="41"/>
  <c r="Z132" i="70" s="1"/>
  <c r="AA25" i="41"/>
  <c r="AB126" i="70" s="1"/>
  <c r="AA126" i="70"/>
  <c r="AA40" i="41"/>
  <c r="AB141" i="70" s="1"/>
  <c r="AA141" i="70"/>
  <c r="Y130" i="70"/>
  <c r="AB29" i="41"/>
  <c r="AC130" i="70" s="1"/>
  <c r="Y29" i="41"/>
  <c r="Z130" i="70" s="1"/>
  <c r="Y139" i="70"/>
  <c r="Y38" i="41"/>
  <c r="Z139" i="70" s="1"/>
  <c r="AB38" i="41"/>
  <c r="AC139" i="70" s="1"/>
  <c r="AA9" i="41"/>
  <c r="AB110" i="70" s="1"/>
  <c r="AA110" i="70"/>
  <c r="AA41" i="41"/>
  <c r="AB142" i="70" s="1"/>
  <c r="AA142" i="70"/>
  <c r="Y119" i="70"/>
  <c r="AB18" i="41"/>
  <c r="AC119" i="70" s="1"/>
  <c r="Y18" i="41"/>
  <c r="Z119" i="70" s="1"/>
  <c r="AA19" i="41"/>
  <c r="AB120" i="70" s="1"/>
  <c r="AA120" i="70"/>
  <c r="AA7" i="41"/>
  <c r="AB108" i="70" s="1"/>
  <c r="AA108" i="70"/>
  <c r="Y136" i="70"/>
  <c r="Y35" i="41"/>
  <c r="Z136" i="70" s="1"/>
  <c r="AB35" i="41"/>
  <c r="AC136" i="70" s="1"/>
  <c r="AA26" i="41"/>
  <c r="AB127" i="70" s="1"/>
  <c r="AA127" i="70"/>
  <c r="Y125" i="70"/>
  <c r="Y24" i="41"/>
  <c r="Z125" i="70" s="1"/>
  <c r="AB24" i="41"/>
  <c r="AC125" i="70" s="1"/>
  <c r="AA11" i="41"/>
  <c r="AB112" i="70" s="1"/>
  <c r="AA112" i="70"/>
  <c r="AA29" i="41"/>
  <c r="AB130" i="70" s="1"/>
  <c r="AA130" i="70"/>
  <c r="AA140" i="70"/>
  <c r="AA39" i="41"/>
  <c r="AB140" i="70" s="1"/>
  <c r="Y115" i="70"/>
  <c r="Y14" i="41"/>
  <c r="Z115" i="70" s="1"/>
  <c r="AB14" i="41"/>
  <c r="AC115" i="70" s="1"/>
  <c r="Y110" i="70"/>
  <c r="Y9" i="41"/>
  <c r="Z110" i="70" s="1"/>
  <c r="AB9" i="41"/>
  <c r="AC110" i="70" s="1"/>
  <c r="Y123" i="70"/>
  <c r="Y22" i="41"/>
  <c r="Z123" i="70" s="1"/>
  <c r="AB22" i="41"/>
  <c r="AC123" i="70" s="1"/>
  <c r="Y120" i="70"/>
  <c r="AB19" i="41"/>
  <c r="AC120" i="70" s="1"/>
  <c r="Y19" i="41"/>
  <c r="Z120" i="70" s="1"/>
  <c r="Y116" i="70"/>
  <c r="Y15" i="41"/>
  <c r="Z116" i="70" s="1"/>
  <c r="AB15" i="41"/>
  <c r="AC116" i="70" s="1"/>
  <c r="AA118" i="70"/>
  <c r="AA17" i="41"/>
  <c r="AB118" i="70" s="1"/>
  <c r="Y108" i="70"/>
  <c r="Y7" i="41"/>
  <c r="Z108" i="70" s="1"/>
  <c r="AB7" i="41"/>
  <c r="AC108" i="70" s="1"/>
  <c r="AA45" i="41"/>
  <c r="AB146" i="70" s="1"/>
  <c r="AA146" i="70"/>
  <c r="Y137" i="70"/>
  <c r="Y36" i="41"/>
  <c r="Z137" i="70" s="1"/>
  <c r="AB36" i="41"/>
  <c r="AC137" i="70" s="1"/>
  <c r="Y1" i="4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065290-46E7-4E6F-9327-2C9F3B818C6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FF8B1EE-C568-426A-AE66-D98C8638C1C5}" name="WorksheetConnection_ARS Data System Central Point_V 1.1.xlsx!Table1" type="102" refreshedVersion="6" minRefreshableVersion="5">
    <extLst>
      <ext xmlns:x15="http://schemas.microsoft.com/office/spreadsheetml/2010/11/main" uri="{DE250136-89BD-433C-8126-D09CA5730AF9}">
        <x15:connection id="Table1">
          <x15:rangePr sourceName="_xlcn.WorksheetConnection_ARSDataSystemCentralPoint_V1.1.xlsxTable1"/>
        </x15:connection>
      </ext>
    </extLst>
  </connection>
</connections>
</file>

<file path=xl/sharedStrings.xml><?xml version="1.0" encoding="utf-8"?>
<sst xmlns="http://schemas.openxmlformats.org/spreadsheetml/2006/main" count="17180" uniqueCount="565">
  <si>
    <t>Distributor</t>
  </si>
  <si>
    <t>EastVolta</t>
  </si>
  <si>
    <t>DE-2KAY'S VENTURES</t>
  </si>
  <si>
    <t>DEJOL LIMITED</t>
  </si>
  <si>
    <t>M. OSEI AKOTO ENTERPRISE</t>
  </si>
  <si>
    <t>MICHEAL ADJEI - SUNYANI</t>
  </si>
  <si>
    <t>WOFA KUMAH - HO</t>
  </si>
  <si>
    <t>Region:</t>
  </si>
  <si>
    <t>Distributor:</t>
  </si>
  <si>
    <t>Product Code</t>
  </si>
  <si>
    <t>Product Name</t>
  </si>
  <si>
    <t>Product Group</t>
  </si>
  <si>
    <t>Brand</t>
  </si>
  <si>
    <t>Rank</t>
  </si>
  <si>
    <t>Stock Norm</t>
  </si>
  <si>
    <t>Stock Transit Time</t>
  </si>
  <si>
    <t>Days Stock Norm+Stock Transit Time</t>
  </si>
  <si>
    <t>Stock Norm QTY</t>
  </si>
  <si>
    <t>Order QTY</t>
  </si>
  <si>
    <t>Order QTY(MT)</t>
  </si>
  <si>
    <t>Stock Norm Available%</t>
  </si>
  <si>
    <t>Action</t>
  </si>
  <si>
    <t>W170</t>
  </si>
  <si>
    <t>COOKING OIL</t>
  </si>
  <si>
    <t>FRYTOL</t>
  </si>
  <si>
    <t>W168</t>
  </si>
  <si>
    <t>SOAP</t>
  </si>
  <si>
    <t>JAMAA</t>
  </si>
  <si>
    <t>W042</t>
  </si>
  <si>
    <t>RICE</t>
  </si>
  <si>
    <t>FORTUNE</t>
  </si>
  <si>
    <t>W176</t>
  </si>
  <si>
    <t>W151</t>
  </si>
  <si>
    <t>W003</t>
  </si>
  <si>
    <t>VIKING</t>
  </si>
  <si>
    <t>W043</t>
  </si>
  <si>
    <t>W141</t>
  </si>
  <si>
    <t>EAZZY</t>
  </si>
  <si>
    <t>W053</t>
  </si>
  <si>
    <t>W157</t>
  </si>
  <si>
    <t>W140</t>
  </si>
  <si>
    <t>W069</t>
  </si>
  <si>
    <t>FORTUNE DELICIOUS</t>
  </si>
  <si>
    <t>W178</t>
  </si>
  <si>
    <t>W020</t>
  </si>
  <si>
    <t>W067</t>
  </si>
  <si>
    <t>W084</t>
  </si>
  <si>
    <t>W206</t>
  </si>
  <si>
    <t>PROMISE</t>
  </si>
  <si>
    <t>W049</t>
  </si>
  <si>
    <t>W136</t>
  </si>
  <si>
    <t>W189</t>
  </si>
  <si>
    <t>SUNFLOWER OIL</t>
  </si>
  <si>
    <t>W211</t>
  </si>
  <si>
    <t>W155</t>
  </si>
  <si>
    <t>W150</t>
  </si>
  <si>
    <t>W177</t>
  </si>
  <si>
    <t>W197</t>
  </si>
  <si>
    <t>DETERGENT</t>
  </si>
  <si>
    <t>W188</t>
  </si>
  <si>
    <t>W162</t>
  </si>
  <si>
    <t>W196</t>
  </si>
  <si>
    <t>W185</t>
  </si>
  <si>
    <t>FORTUNE DELIGHT</t>
  </si>
  <si>
    <t>W207</t>
  </si>
  <si>
    <t>W198</t>
  </si>
  <si>
    <t>W032</t>
  </si>
  <si>
    <t>W040</t>
  </si>
  <si>
    <t>W204</t>
  </si>
  <si>
    <t>ALIFE</t>
  </si>
  <si>
    <t>W158</t>
  </si>
  <si>
    <t>W112</t>
  </si>
  <si>
    <t>W205</t>
  </si>
  <si>
    <t>W203</t>
  </si>
  <si>
    <t>W169</t>
  </si>
  <si>
    <t>W068</t>
  </si>
  <si>
    <t>W194</t>
  </si>
  <si>
    <t>W021</t>
  </si>
  <si>
    <t>W191</t>
  </si>
  <si>
    <t>W159</t>
  </si>
  <si>
    <t>W027</t>
  </si>
  <si>
    <t>SPECIALTY FATS</t>
  </si>
  <si>
    <t>W071</t>
  </si>
  <si>
    <t>W077</t>
  </si>
  <si>
    <t>W080</t>
  </si>
  <si>
    <t>W074</t>
  </si>
  <si>
    <t>W015</t>
  </si>
  <si>
    <t>W184</t>
  </si>
  <si>
    <t>W026</t>
  </si>
  <si>
    <t>W059</t>
  </si>
  <si>
    <t>W164</t>
  </si>
  <si>
    <t>W012</t>
  </si>
  <si>
    <t>W200</t>
  </si>
  <si>
    <t>W138</t>
  </si>
  <si>
    <t>W004</t>
  </si>
  <si>
    <t>W023</t>
  </si>
  <si>
    <t>W024</t>
  </si>
  <si>
    <t>W019</t>
  </si>
  <si>
    <t>W152</t>
  </si>
  <si>
    <t>W022</t>
  </si>
  <si>
    <t>W160</t>
  </si>
  <si>
    <t>W165</t>
  </si>
  <si>
    <t>W060</t>
  </si>
  <si>
    <t>W086</t>
  </si>
  <si>
    <t>W144</t>
  </si>
  <si>
    <t>W137</t>
  </si>
  <si>
    <t>W010</t>
  </si>
  <si>
    <t>W145</t>
  </si>
  <si>
    <t>North</t>
  </si>
  <si>
    <t>Growth</t>
  </si>
  <si>
    <t>YTD 2022</t>
  </si>
  <si>
    <t>YTD 2021</t>
  </si>
  <si>
    <t>Region</t>
  </si>
  <si>
    <t>NAN ENTERPRISE LIMITED</t>
  </si>
  <si>
    <t>WOFA KUMAH - HOHOE</t>
  </si>
  <si>
    <t>MICHEAL ADJEI - TECHIMAN</t>
  </si>
  <si>
    <t>SONTURK INVT LTD - TAKORADI</t>
  </si>
  <si>
    <t>KYEI BEKIND - SUHUM</t>
  </si>
  <si>
    <t>MICHEAL ADJEI - GOASO</t>
  </si>
  <si>
    <t>SONTURK INVT LTD - CAPE COAST</t>
  </si>
  <si>
    <t>ZENABOG ENT</t>
  </si>
  <si>
    <t>KYEI BEKIND - NKAWKAW</t>
  </si>
  <si>
    <t>Top dist by sales</t>
  </si>
  <si>
    <t>KYEI BEKIND - TARKWA</t>
  </si>
  <si>
    <t>TIMUGNA VENTURES</t>
  </si>
  <si>
    <t>KYEI BEKIND - KOFORIDUA</t>
  </si>
  <si>
    <t>KOFI GYIMAH ENT. LTD.</t>
  </si>
  <si>
    <t>Sales By Cat</t>
  </si>
  <si>
    <t>KYEI BEKIND - TAKORADI</t>
  </si>
  <si>
    <t>QUEEN LATIFA - BOLGA</t>
  </si>
  <si>
    <t>KYEI BEKIND - ASAMANKESE</t>
  </si>
  <si>
    <t>GIANT TRADERS COMPANY LIMITED</t>
  </si>
  <si>
    <t>SONTURK INVT LTD - KASOA</t>
  </si>
  <si>
    <t>Sales By brand</t>
  </si>
  <si>
    <t>KYEI BEKIND - SWEDRU</t>
  </si>
  <si>
    <t>MAALTIMA ENT - WA</t>
  </si>
  <si>
    <t>KYEI BEKIND - AKIM ODA</t>
  </si>
  <si>
    <t>ERNIEVERO ENT LTD</t>
  </si>
  <si>
    <t>JOKOPAP DISTRIBUTION</t>
  </si>
  <si>
    <t>Mt</t>
  </si>
  <si>
    <t>Value</t>
  </si>
  <si>
    <t>KYEI BEKIND - CAPE COAST</t>
  </si>
  <si>
    <t>MAALTIMA ENT - TAMALE</t>
  </si>
  <si>
    <t>KHAWAJA BROTHERS CO. LTD.</t>
  </si>
  <si>
    <t>FIO DISTRIBUTION</t>
  </si>
  <si>
    <t>sale</t>
  </si>
  <si>
    <t>ABA KING ENTERPRISE</t>
  </si>
  <si>
    <t>I-AGE PLUS PREMIUM</t>
  </si>
  <si>
    <t>DANSAM LINK COMPANY</t>
  </si>
  <si>
    <t>DISTRIBUTION &amp; CO LTD</t>
  </si>
  <si>
    <t>WestCentral</t>
  </si>
  <si>
    <t>AshBa</t>
  </si>
  <si>
    <t>Accra</t>
  </si>
  <si>
    <t>W192</t>
  </si>
  <si>
    <t>W038</t>
  </si>
  <si>
    <t>W111</t>
  </si>
  <si>
    <t>W099</t>
  </si>
  <si>
    <t>W154</t>
  </si>
  <si>
    <t>W090</t>
  </si>
  <si>
    <t>W097</t>
  </si>
  <si>
    <t>W101</t>
  </si>
  <si>
    <t>W072</t>
  </si>
  <si>
    <t>W146</t>
  </si>
  <si>
    <t>W148</t>
  </si>
  <si>
    <t>W062</t>
  </si>
  <si>
    <t>W075</t>
  </si>
  <si>
    <t>W135</t>
  </si>
  <si>
    <t>W078</t>
  </si>
  <si>
    <t>W153</t>
  </si>
  <si>
    <t>W147</t>
  </si>
  <si>
    <t>W001</t>
  </si>
  <si>
    <t>W115</t>
  </si>
  <si>
    <t>W142</t>
  </si>
  <si>
    <t>W100</t>
  </si>
  <si>
    <t>W161</t>
  </si>
  <si>
    <t>W105</t>
  </si>
  <si>
    <t>W172</t>
  </si>
  <si>
    <t>W081</t>
  </si>
  <si>
    <t>W051</t>
  </si>
  <si>
    <t>W092</t>
  </si>
  <si>
    <t>W007</t>
  </si>
  <si>
    <t>Disttibutor</t>
  </si>
  <si>
    <t>W037</t>
  </si>
  <si>
    <t>W167</t>
  </si>
  <si>
    <t>W106</t>
  </si>
  <si>
    <t>W102</t>
  </si>
  <si>
    <t>W087</t>
  </si>
  <si>
    <t>W156</t>
  </si>
  <si>
    <t>W208</t>
  </si>
  <si>
    <t>W008</t>
  </si>
  <si>
    <t>W193</t>
  </si>
  <si>
    <t>W109</t>
  </si>
  <si>
    <t>EXCELLA</t>
  </si>
  <si>
    <t>W006</t>
  </si>
  <si>
    <t>W091</t>
  </si>
  <si>
    <t>W039</t>
  </si>
  <si>
    <t>W085</t>
  </si>
  <si>
    <t>W088</t>
  </si>
  <si>
    <t>Distributor Name</t>
  </si>
  <si>
    <t>Categories</t>
  </si>
  <si>
    <t>Order QTY (MT)</t>
  </si>
  <si>
    <t>Stock Norm Available</t>
  </si>
  <si>
    <t>W079</t>
  </si>
  <si>
    <t>Stock Sell in/Sell out</t>
  </si>
  <si>
    <t xml:space="preserve">Stock In Transit Time(days) </t>
  </si>
  <si>
    <t>Stock Norm +Transit Time</t>
  </si>
  <si>
    <t>Order Qty</t>
  </si>
  <si>
    <t>Stock Norn Available</t>
  </si>
  <si>
    <t>Distribution &amp; Co. Ltd</t>
  </si>
  <si>
    <t>`</t>
  </si>
  <si>
    <t>Product Code2</t>
  </si>
  <si>
    <t>W215</t>
  </si>
  <si>
    <t>W216</t>
  </si>
  <si>
    <t>W209</t>
  </si>
  <si>
    <t>W210</t>
  </si>
  <si>
    <t>TOTAL</t>
  </si>
  <si>
    <t>ORTHER</t>
  </si>
  <si>
    <t>SHIPPING</t>
  </si>
  <si>
    <t>TAX</t>
  </si>
  <si>
    <t>Commets Or Special Instructions</t>
  </si>
  <si>
    <t>SUB TOTAL:</t>
  </si>
  <si>
    <t>Grand Total</t>
  </si>
  <si>
    <t>SUNFLOWER OIL Total</t>
  </si>
  <si>
    <t>SPECIALTY FATS Total</t>
  </si>
  <si>
    <t>SOAP Total</t>
  </si>
  <si>
    <t>RICE Total</t>
  </si>
  <si>
    <t>Fio Distribution</t>
  </si>
  <si>
    <t>DETERGENT Total</t>
  </si>
  <si>
    <t>COOKING OIL Total</t>
  </si>
  <si>
    <t>Sum of Order QTY(MT)</t>
  </si>
  <si>
    <t>.</t>
  </si>
  <si>
    <t>(All)</t>
  </si>
  <si>
    <t>SHIPPING TERMS</t>
  </si>
  <si>
    <t>FOB</t>
  </si>
  <si>
    <t>SHIP VIA</t>
  </si>
  <si>
    <t>REQUISITIONER</t>
  </si>
  <si>
    <t>Phone:</t>
  </si>
  <si>
    <t>City:</t>
  </si>
  <si>
    <t>Street Address:</t>
  </si>
  <si>
    <t>Company Name:</t>
  </si>
  <si>
    <t>Contact:</t>
  </si>
  <si>
    <t>Name:</t>
  </si>
  <si>
    <t>SHIP TO</t>
  </si>
  <si>
    <t>VENDOR</t>
  </si>
  <si>
    <t>Website:</t>
  </si>
  <si>
    <t>VEHICLE TYPE:</t>
  </si>
  <si>
    <t>PO#</t>
  </si>
  <si>
    <t>City,Zip Code</t>
  </si>
  <si>
    <t>Date</t>
  </si>
  <si>
    <t>Street Address</t>
  </si>
  <si>
    <t>Order Amount</t>
  </si>
  <si>
    <t>Daily sales In Cash</t>
  </si>
  <si>
    <t>Daily Sales MT</t>
  </si>
  <si>
    <t>Daily Sales QTY</t>
  </si>
  <si>
    <t>Running Total</t>
  </si>
  <si>
    <t>Percentage Contribution</t>
  </si>
  <si>
    <t>Conversion Rate</t>
  </si>
  <si>
    <t>Unit Price</t>
  </si>
  <si>
    <t>Closing Stock in Cash Value</t>
  </si>
  <si>
    <t>Closing Stock MT</t>
  </si>
  <si>
    <t>Closing Stock QTY</t>
  </si>
  <si>
    <t>Ave Mthly Sales Cash Value</t>
  </si>
  <si>
    <t>Ave.Mthly Sales(Cases)</t>
  </si>
  <si>
    <t>Ave Sales Monthly(MT)</t>
  </si>
  <si>
    <t>PURCHASE ORDER</t>
  </si>
  <si>
    <t>Wilmar Africa LTD</t>
  </si>
  <si>
    <t>Quantity in Metric Tonnes</t>
  </si>
  <si>
    <t>Order Qauntity in Cases</t>
  </si>
  <si>
    <t>Total in Value(GHȻ)</t>
  </si>
  <si>
    <t>Unit Price(GHȻ)</t>
  </si>
  <si>
    <t>(Multiple Items)</t>
  </si>
  <si>
    <t>Closing Stock In Cash Value</t>
  </si>
  <si>
    <t>Conversion Factor</t>
  </si>
  <si>
    <t>Ave Sales Daily QTY</t>
  </si>
  <si>
    <t>Ave Sales Daily(MT)</t>
  </si>
  <si>
    <t>Ave Daily Sales (Cash Value)</t>
  </si>
  <si>
    <t>Oder in Value</t>
  </si>
  <si>
    <t>Values</t>
  </si>
  <si>
    <t>Closing Stock</t>
  </si>
  <si>
    <t>Closing Stock in Value</t>
  </si>
  <si>
    <t>Av Daily Sales Qty</t>
  </si>
  <si>
    <t>Av. Daily Sales MT</t>
  </si>
  <si>
    <t>Av Daily Sales in Cash Value</t>
  </si>
  <si>
    <t>Order in Value</t>
  </si>
  <si>
    <t>GHANA FLAG - Tema</t>
  </si>
  <si>
    <t>Oder Value</t>
  </si>
  <si>
    <t>0501503453</t>
  </si>
  <si>
    <t xml:space="preserve">KUMASI </t>
  </si>
  <si>
    <t>Order Value</t>
  </si>
  <si>
    <t>order Value</t>
  </si>
  <si>
    <t>0203800066</t>
  </si>
  <si>
    <t>ADJACENT TO ZOOM LION OFFICE</t>
  </si>
  <si>
    <t>W134</t>
  </si>
  <si>
    <t>W217</t>
  </si>
  <si>
    <t xml:space="preserve"> </t>
  </si>
  <si>
    <t>W073</t>
  </si>
  <si>
    <t>NEAR PASSPORT OFFICE</t>
  </si>
  <si>
    <t>0501585436</t>
  </si>
  <si>
    <t>W212</t>
  </si>
  <si>
    <t>W018</t>
  </si>
  <si>
    <t xml:space="preserve">ASOKWA BOMPLEX AREA </t>
  </si>
  <si>
    <t>0201211211</t>
  </si>
  <si>
    <t xml:space="preserve"> 0248290154</t>
  </si>
  <si>
    <t>OPPOSITE 3 IN 1 MOTHERCARE</t>
  </si>
  <si>
    <t>TECHIMAN</t>
  </si>
  <si>
    <t>VERY LOW-ORDER URGENTLY</t>
  </si>
  <si>
    <t>W052</t>
  </si>
  <si>
    <t>ADJACENT MUNICIPAL HOSPITAL</t>
  </si>
  <si>
    <t>0248290154</t>
  </si>
  <si>
    <t xml:space="preserve">SUCCESS FM BUILDING - </t>
  </si>
  <si>
    <t>Goaso</t>
  </si>
  <si>
    <t>0208164642</t>
  </si>
  <si>
    <t xml:space="preserve">COOLER JUNCTION - </t>
  </si>
  <si>
    <t>Order value</t>
  </si>
  <si>
    <t>Will recommend to wait</t>
  </si>
  <si>
    <t>0558421229</t>
  </si>
  <si>
    <t xml:space="preserve">BEHIND BANK OF GHANA </t>
  </si>
  <si>
    <t>0246811521</t>
  </si>
  <si>
    <t>AMEGASHI BUILDING</t>
  </si>
  <si>
    <t>Total</t>
  </si>
  <si>
    <t>0208384951</t>
  </si>
  <si>
    <t xml:space="preserve">NEAR GCB </t>
  </si>
  <si>
    <t>Ranking</t>
  </si>
  <si>
    <t>KOFORIDUA TOWN</t>
  </si>
  <si>
    <t>0244873256</t>
  </si>
  <si>
    <t xml:space="preserve">NEAR OPPORTUNITY BANK - </t>
  </si>
  <si>
    <t xml:space="preserve">ASAMANKESE - </t>
  </si>
  <si>
    <t>0246003800</t>
  </si>
  <si>
    <t xml:space="preserve">KWAKU ROUNDABOUT OPP ADVANS SAVINGS &amp; LOANS - </t>
  </si>
  <si>
    <t>Order Quantity in Cases</t>
  </si>
  <si>
    <t>0242824047</t>
  </si>
  <si>
    <t xml:space="preserve">NEAR AMPABAME POLICE STATION - </t>
  </si>
  <si>
    <t>Sum of Ave Sales Monthly(MT)</t>
  </si>
  <si>
    <t>Sum of Av. Daily Sales MT</t>
  </si>
  <si>
    <t>Sum of Closing Stock MT</t>
  </si>
  <si>
    <t>Sum of Order in Value</t>
  </si>
  <si>
    <t>AVEARGE MONTLY SALES(MT)</t>
  </si>
  <si>
    <t>CLOSING STOCKS MT</t>
  </si>
  <si>
    <t>SUGGESTED ORDERS MT</t>
  </si>
  <si>
    <t>Territory</t>
  </si>
  <si>
    <t>0243531523</t>
  </si>
  <si>
    <t xml:space="preserve">OLD CHIEF PALACE - </t>
  </si>
  <si>
    <t>Northern</t>
  </si>
  <si>
    <t>0240161993</t>
  </si>
  <si>
    <t xml:space="preserve">TUUTINGLI CEMETERY - </t>
  </si>
  <si>
    <t xml:space="preserve">BOLGATANGA STADIUM - </t>
  </si>
  <si>
    <t>0547992297</t>
  </si>
  <si>
    <t>0245521783</t>
  </si>
  <si>
    <t xml:space="preserve">NEAR WA MUNICIPAL HOSPITAL - </t>
  </si>
  <si>
    <t>0548940540</t>
  </si>
  <si>
    <t xml:space="preserve">FADAMA NEAR V.I.P STATION - </t>
  </si>
  <si>
    <t>Expected Stock Norm QTY</t>
  </si>
  <si>
    <t>0244646220</t>
  </si>
  <si>
    <t>OLA</t>
  </si>
  <si>
    <t xml:space="preserve">NEAR TARKWA ICGC MAIN AUDITORIUM - </t>
  </si>
  <si>
    <t xml:space="preserve">SAME PREMISES WITH GRA </t>
  </si>
  <si>
    <t>0208129984</t>
  </si>
  <si>
    <t>W064</t>
  </si>
  <si>
    <t>VIET NCP</t>
  </si>
  <si>
    <t>W065</t>
  </si>
  <si>
    <t xml:space="preserve">TEXACO - </t>
  </si>
  <si>
    <t>0246396659</t>
  </si>
  <si>
    <t xml:space="preserve">SAVOY  HOTEL - </t>
  </si>
  <si>
    <t>0555971040</t>
  </si>
  <si>
    <t>0244467887</t>
  </si>
  <si>
    <t xml:space="preserve">NAVRONGO MARKET - </t>
  </si>
  <si>
    <t>Banner Hearder</t>
  </si>
  <si>
    <t>SKU'S Quantities</t>
  </si>
  <si>
    <t>FORTUNE VIET 5KG</t>
  </si>
  <si>
    <t xml:space="preserve">FRYTOL YELLOW @25L </t>
  </si>
  <si>
    <t>FRYTOL 4.5 LT</t>
  </si>
  <si>
    <t>VIKING OIL 25L</t>
  </si>
  <si>
    <t>FORTUNE DELIGHT 4.5KG</t>
  </si>
  <si>
    <t>FRYTOL 0.9L X 12 BTL</t>
  </si>
  <si>
    <t>JAMAA CLASSIC 48X100G</t>
  </si>
  <si>
    <t>FORTUNE VIET 25KG</t>
  </si>
  <si>
    <t>FRYTOL ROL 25L JRG</t>
  </si>
  <si>
    <t>VIKING ROL 20L</t>
  </si>
  <si>
    <t>SFO 900ML SCH</t>
  </si>
  <si>
    <t>JAMAA 24X220G</t>
  </si>
  <si>
    <t>FORTUNE VIET 50KG</t>
  </si>
  <si>
    <t>JAMAA CLASSI 24 X 300G</t>
  </si>
  <si>
    <t>FORTUNE MARGARINE @15KG</t>
  </si>
  <si>
    <t>JAMAA 24 X 200G</t>
  </si>
  <si>
    <t xml:space="preserve">FORTUNE MARGARINE 250G X 60 </t>
  </si>
  <si>
    <t>FRYTOL 450 ML SCH</t>
  </si>
  <si>
    <t>FRYTOL 900ML SCH</t>
  </si>
  <si>
    <t>FRYTOL 200ML X 24SCH</t>
  </si>
  <si>
    <t>FRYTOL OIL 10L</t>
  </si>
  <si>
    <t>FRYTOL SFO 0.9L</t>
  </si>
  <si>
    <t>FORTUNE DELIGHT 900GM</t>
  </si>
  <si>
    <t>FORTUNE 4.5</t>
  </si>
  <si>
    <t>SFO 450ML SCH</t>
  </si>
  <si>
    <t>ALIFE 225G LEMON</t>
  </si>
  <si>
    <t>ALIFE 225G ROSE</t>
  </si>
  <si>
    <t>FORTUNE EMO PA 4.5KG</t>
  </si>
  <si>
    <t>FRYTOL OIL 2L X 6BTL</t>
  </si>
  <si>
    <t>FRYTOL 1.8LT</t>
  </si>
  <si>
    <t>JAMAA CLASS 16 X 800G</t>
  </si>
  <si>
    <t>DETERGENT 5KG</t>
  </si>
  <si>
    <t>FORTUNE DELICIOUS 22.5KG</t>
  </si>
  <si>
    <t>EAZZY 32 X 220</t>
  </si>
  <si>
    <t>ALIFE 225G COCONUT</t>
  </si>
  <si>
    <t>DETERGENT 3KG</t>
  </si>
  <si>
    <t>ALIFE 225G MEDICATED</t>
  </si>
  <si>
    <t>FORTUNE DELIGHT 25KG</t>
  </si>
  <si>
    <t>JAMAA DETERGENT 900G</t>
  </si>
  <si>
    <t>JAMAA DETERGENT 100G</t>
  </si>
  <si>
    <t>FORTUNE DELICIOUS 4.5KG</t>
  </si>
  <si>
    <t>FRYTOL 50ML X 72SCH</t>
  </si>
  <si>
    <t>JAMAA WHITE 24X300G</t>
  </si>
  <si>
    <t>JAMAA DETERGENT 250G</t>
  </si>
  <si>
    <t>FORTUNE VIET 1KG X 20BAG</t>
  </si>
  <si>
    <t>FRYTOL 1000ML</t>
  </si>
  <si>
    <t>ALIFE ROSE 40 X 100G</t>
  </si>
  <si>
    <t>JAMAA DETERGENT 180G</t>
  </si>
  <si>
    <t>ALIFE COCONUT 40 X 100G</t>
  </si>
  <si>
    <t>JAMAA CLASSIC 120G</t>
  </si>
  <si>
    <t>WINTER SFO 5L X 4BTL</t>
  </si>
  <si>
    <t>EAZZY 32X300G</t>
  </si>
  <si>
    <t>EAZZY 16x1KG</t>
  </si>
  <si>
    <t>ALIFE MEDICATED 40 X 100G</t>
  </si>
  <si>
    <t>JAMAA DETERGENT 30G</t>
  </si>
  <si>
    <t>ALIFE LEMON 40 X 100G</t>
  </si>
  <si>
    <t>FRYTOL YLW 5L *4JRG</t>
  </si>
  <si>
    <t>FRYTOL 500ML*2OSCH</t>
  </si>
  <si>
    <t>FRYTOL 100ML X 36SCH</t>
  </si>
  <si>
    <t>PROMISE 4.5KG</t>
  </si>
  <si>
    <t>FORTUNE DELIGHT 22.5KG</t>
  </si>
  <si>
    <t>850 ML BTL</t>
  </si>
  <si>
    <t>VIKING 4 X 5LT</t>
  </si>
  <si>
    <t>SFO 850ML BTL</t>
  </si>
  <si>
    <t>FRYTOL SFO 6BTLX1.8L</t>
  </si>
  <si>
    <t>JAMAA CLASSIC 130G</t>
  </si>
  <si>
    <t>DETERGENT 100X75G</t>
  </si>
  <si>
    <t>FORTUNE DELICIOUS 900G X 20</t>
  </si>
  <si>
    <t>JAMAA CLASSIC 250G</t>
  </si>
  <si>
    <t>ALIFE COCONUT 18X200G</t>
  </si>
  <si>
    <t>JAMAA DETERGENT 10PCH X 850G</t>
  </si>
  <si>
    <t>FRYTOL 24BTL*500ML</t>
  </si>
  <si>
    <t>VIKING RICE @ 22.5KG</t>
  </si>
  <si>
    <t>ALIFE LEMON 18X200G</t>
  </si>
  <si>
    <t xml:space="preserve">JAMAA DETERGENT 40PCH X 160G </t>
  </si>
  <si>
    <t>ALIFE ROSE 18X200G</t>
  </si>
  <si>
    <t>JAMAA WHITE 200GM</t>
  </si>
  <si>
    <t>ALIFE MEDICATED 18X200G</t>
  </si>
  <si>
    <t>JAMAA DETERGENT 12PCH X 450G</t>
  </si>
  <si>
    <t>VIKING  RICE 4.5KG*5</t>
  </si>
  <si>
    <t>ALIFE ROSE 40X100G</t>
  </si>
  <si>
    <t>DETERGENT 2KG X 4PCH</t>
  </si>
  <si>
    <t>VIKING 45KG</t>
  </si>
  <si>
    <t>EAZZY 800G</t>
  </si>
  <si>
    <t>VIKING EMO PA 4.5KG</t>
  </si>
  <si>
    <t xml:space="preserve">FORTUNE DELIGHT 5KG *5 </t>
  </si>
  <si>
    <t>VIKING 50KG</t>
  </si>
  <si>
    <t>PROMISE 22.5KG</t>
  </si>
  <si>
    <t>JAMAA CLASSIC 200GM</t>
  </si>
  <si>
    <t>JAMAA CLASSI 48 X 140G</t>
  </si>
  <si>
    <t>EAZZY 32X220G</t>
  </si>
  <si>
    <t>ALIFE ROSE 60 X 100G</t>
  </si>
  <si>
    <t xml:space="preserve">CO-FRYTOL  @25L </t>
  </si>
  <si>
    <t>FRYTOL 100ML SCH</t>
  </si>
  <si>
    <t>FORTUNE THAI 4.5KG</t>
  </si>
  <si>
    <t>EXCELLA THAI 5KG</t>
  </si>
  <si>
    <t>VIKING RICE 22.5KG</t>
  </si>
  <si>
    <t>FORTUNE VN JASMINE 50KG</t>
  </si>
  <si>
    <t>ALIFE 125G MEDICATED</t>
  </si>
  <si>
    <t>FRYTOL 0.9L X 15 BTL</t>
  </si>
  <si>
    <t>JAMAA CLASSIC 48X110G</t>
  </si>
  <si>
    <t>JAMAA CLASSI 16 X 900G</t>
  </si>
  <si>
    <t>FORTUNE THAI 5X5KG</t>
  </si>
  <si>
    <t>JAMAA WHITE 48X100G</t>
  </si>
  <si>
    <t>ALIFE MEDICATED 60 X 100G</t>
  </si>
  <si>
    <t>EAZZY 48X120G</t>
  </si>
  <si>
    <t>VIKING 20 x 900G</t>
  </si>
  <si>
    <t>ALIFE LEMON 18 X 250G</t>
  </si>
  <si>
    <t>FORTUNE VIET 1KG X 20CAR</t>
  </si>
  <si>
    <t>ALIFE ROSE 18 X 250G</t>
  </si>
  <si>
    <t>ALIFE CCT 18 * 250G</t>
  </si>
  <si>
    <t>ALIFE MDT 18*250G</t>
  </si>
  <si>
    <t>JAMAA CLASS 48 X 150G</t>
  </si>
  <si>
    <t>FORTUNE DELIGHT 1KG</t>
  </si>
  <si>
    <t>JAMAA WHITE 220GM</t>
  </si>
  <si>
    <t>JAMAA CLASSIC 275GM</t>
  </si>
  <si>
    <t>JAMAA 280GM</t>
  </si>
  <si>
    <t xml:space="preserve"> ROL IV 60-61</t>
  </si>
  <si>
    <t>FRYTOL 1.5Lx12BTL</t>
  </si>
  <si>
    <t>THAI 25KG</t>
  </si>
  <si>
    <t>JAMAA CLASSIC 18X270G</t>
  </si>
  <si>
    <t>EAZZY 250G</t>
  </si>
  <si>
    <t>EAZZY 200G</t>
  </si>
  <si>
    <t>VIET NCP KDM 5KG</t>
  </si>
  <si>
    <t>VIET NCP KDM 1KG</t>
  </si>
  <si>
    <t>Current Stock QTY</t>
  </si>
  <si>
    <t xml:space="preserve"> .</t>
  </si>
  <si>
    <t>Closing Stock Qty</t>
  </si>
  <si>
    <t>AVG DAILY SALES</t>
  </si>
  <si>
    <t>SUGGESTED ORDER BY DISTRIBUTOR AND PRODUCT CATEGORY(METRIC TONNES)</t>
  </si>
  <si>
    <t>PanGhana</t>
  </si>
  <si>
    <t>CURRENT CLOSING BALANCES IN MT</t>
  </si>
  <si>
    <t>SUGGESTED ORDERS IN MT</t>
  </si>
  <si>
    <r>
      <t xml:space="preserve">SUGGESTED ORDER VALUE </t>
    </r>
    <r>
      <rPr>
        <b/>
        <sz val="16"/>
        <color theme="8" tint="-0.249977111117893"/>
        <rFont val="Calibri"/>
        <family val="2"/>
      </rPr>
      <t>Ȼ</t>
    </r>
  </si>
  <si>
    <t>W218</t>
  </si>
  <si>
    <t>PALM D'OR 4LT</t>
  </si>
  <si>
    <t>PALME D'OR</t>
  </si>
  <si>
    <t>TIDEEYA COMPANY LIMITED</t>
  </si>
  <si>
    <t>Days of Stock</t>
  </si>
  <si>
    <t>Expected Stocks MT</t>
  </si>
  <si>
    <t>Sum of Expected Stocks MT</t>
  </si>
  <si>
    <t>in Cl MT</t>
  </si>
  <si>
    <t>Stock MT</t>
  </si>
  <si>
    <t>sugg order MT</t>
  </si>
  <si>
    <t>Closing Stock Vs. Expected Closing stock MT</t>
  </si>
  <si>
    <t>.Closing Stock MT</t>
  </si>
  <si>
    <t xml:space="preserve"> Expected Stocks MT</t>
  </si>
  <si>
    <t>W235</t>
  </si>
  <si>
    <t>NO BRAND</t>
  </si>
  <si>
    <t>W227</t>
  </si>
  <si>
    <t>W226</t>
  </si>
  <si>
    <t>W234</t>
  </si>
  <si>
    <t>JAMAA BLUE SOAP LAMINATED 24 X 200G</t>
  </si>
  <si>
    <t>W231</t>
  </si>
  <si>
    <t>W230</t>
  </si>
  <si>
    <t>W236</t>
  </si>
  <si>
    <t>W238</t>
  </si>
  <si>
    <t>W229</t>
  </si>
  <si>
    <t>W225</t>
  </si>
  <si>
    <t>W233</t>
  </si>
  <si>
    <t>EAZZY DETERGENT POWDER 75G X 100PCH</t>
  </si>
  <si>
    <t>DINOR 5LT</t>
  </si>
  <si>
    <t>JAMAA WHITE SOAP 120GM</t>
  </si>
  <si>
    <t>JAMAA BLUE SOAP 48X120GM</t>
  </si>
  <si>
    <t>EAZZY DETERGENT 100X75G</t>
  </si>
  <si>
    <t>JAMAA DETERGENT 3KG</t>
  </si>
  <si>
    <t>EAZZY DETERGENT 10PCH X 850G</t>
  </si>
  <si>
    <t xml:space="preserve">ALIFE ALOE VERA SOAP 40 X 100G </t>
  </si>
  <si>
    <t>ALIFE ALOE VERA 18X200G</t>
  </si>
  <si>
    <t xml:space="preserve">EAZZY DETERGENT 40PCH X 160G </t>
  </si>
  <si>
    <t>FRYTOL 4.5L X 3</t>
  </si>
  <si>
    <t>W239</t>
  </si>
  <si>
    <t>EAZZY LAUNDRY SOAP 32X280G</t>
  </si>
  <si>
    <t>W237</t>
  </si>
  <si>
    <t>EAZZY LAUNDRY SOAP 24X220G</t>
  </si>
  <si>
    <t>W016</t>
  </si>
  <si>
    <t xml:space="preserve">FRYTOL OIL 20L </t>
  </si>
  <si>
    <t>W118</t>
  </si>
  <si>
    <t>FRYTOL 20L</t>
  </si>
  <si>
    <t>W094</t>
  </si>
  <si>
    <t>JAMAA BLUE 220GM</t>
  </si>
  <si>
    <t>W240</t>
  </si>
  <si>
    <t>EAZZY SOAP 30X220G</t>
  </si>
  <si>
    <t>W241</t>
  </si>
  <si>
    <t>FORTUNE MARGARINE 10KG</t>
  </si>
  <si>
    <t>W047</t>
  </si>
  <si>
    <t>VIKING THAI 50KG</t>
  </si>
  <si>
    <t>W061</t>
  </si>
  <si>
    <t>FORTUNE DELIGHT 1KG*20PPACK</t>
  </si>
  <si>
    <t>W242</t>
  </si>
  <si>
    <t>FORTUNE MARGARINE 4.5KG BKT</t>
  </si>
  <si>
    <t>W228</t>
  </si>
  <si>
    <t>JAMAA WHITE SOAP 40 X 250G</t>
  </si>
  <si>
    <t>(blank)</t>
  </si>
  <si>
    <t>(blank) Total</t>
  </si>
  <si>
    <t>BIZARA ENTERPRISE</t>
  </si>
  <si>
    <t>GIANT TRADERS - OBUASI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</si>
</sst>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_(* \(#,##0\);_(* &quot;-&quot;??_);_(@_)"/>
    <numFmt numFmtId="165" formatCode="0.0"/>
    <numFmt numFmtId="166" formatCode="_(* #,##0.0_);_(* \(#,##0.0\);_(* &quot;-&quot;??_);_(@_)"/>
    <numFmt numFmtId="167" formatCode="0.0000"/>
    <numFmt numFmtId="168" formatCode="0.000"/>
    <numFmt numFmtId="169" formatCode="#,##0.00;[Red]#,##0.00"/>
    <numFmt numFmtId="170" formatCode="0;[Red]0"/>
  </numFmts>
  <fonts count="61">
    <font>
      <sz val="11"/>
      <color theme="1"/>
      <name val="Calibri"/>
      <family val="2"/>
      <scheme val="minor"/>
    </font>
    <font>
      <b/>
      <sz val="9"/>
      <color theme="0"/>
      <name val="Century Gothic"/>
      <family val="2"/>
    </font>
    <font>
      <sz val="11"/>
      <color theme="1"/>
      <name val="Calibri"/>
      <family val="2"/>
      <scheme val="minor"/>
    </font>
    <font>
      <b/>
      <sz val="11"/>
      <color theme="1"/>
      <name val="Calibri"/>
      <family val="2"/>
      <scheme val="minor"/>
    </font>
    <font>
      <sz val="11"/>
      <name val="Calibri"/>
      <family val="2"/>
    </font>
    <font>
      <b/>
      <sz val="9"/>
      <color theme="1"/>
      <name val="Century Gothic"/>
      <family val="2"/>
    </font>
    <font>
      <b/>
      <sz val="9"/>
      <name val="Century Gothic"/>
      <family val="2"/>
    </font>
    <font>
      <sz val="11"/>
      <name val="Calibri"/>
      <family val="2"/>
    </font>
    <font>
      <sz val="9"/>
      <name val="Century Gothic"/>
      <family val="2"/>
    </font>
    <font>
      <sz val="9"/>
      <color theme="1"/>
      <name val="Century Gothic"/>
      <family val="2"/>
    </font>
    <font>
      <u/>
      <sz val="11"/>
      <color theme="10"/>
      <name val="Calibri"/>
      <family val="2"/>
      <scheme val="minor"/>
    </font>
    <font>
      <b/>
      <sz val="14"/>
      <name val="Century Gothic"/>
      <family val="2"/>
    </font>
    <font>
      <b/>
      <sz val="16"/>
      <name val="Century Gothic"/>
      <family val="2"/>
    </font>
    <font>
      <b/>
      <sz val="8"/>
      <name val="Century Gothic"/>
      <family val="2"/>
    </font>
    <font>
      <b/>
      <sz val="8"/>
      <color theme="1"/>
      <name val="Century Gothic"/>
      <family val="2"/>
    </font>
    <font>
      <sz val="9"/>
      <color theme="0"/>
      <name val="Century Gothic"/>
      <family val="2"/>
    </font>
    <font>
      <b/>
      <sz val="11"/>
      <color theme="1"/>
      <name val="Calibri"/>
      <family val="2"/>
    </font>
    <font>
      <b/>
      <sz val="11"/>
      <name val="Calibri"/>
      <family val="2"/>
    </font>
    <font>
      <b/>
      <sz val="26"/>
      <color theme="8"/>
      <name val="Century Gothic"/>
      <family val="2"/>
    </font>
    <font>
      <b/>
      <sz val="20"/>
      <color theme="8" tint="-0.249977111117893"/>
      <name val="Century Gothic"/>
      <family val="2"/>
    </font>
    <font>
      <b/>
      <sz val="12"/>
      <name val="Calibri"/>
      <family val="2"/>
    </font>
    <font>
      <b/>
      <sz val="22"/>
      <color theme="8" tint="-0.249977111117893"/>
      <name val="Century Gothic"/>
      <family val="2"/>
    </font>
    <font>
      <b/>
      <sz val="24"/>
      <color theme="8" tint="-0.249977111117893"/>
      <name val="Century Gothic"/>
      <family val="2"/>
    </font>
    <font>
      <b/>
      <sz val="26"/>
      <color theme="8" tint="-0.249977111117893"/>
      <name val="Century Gothic"/>
      <family val="2"/>
    </font>
    <font>
      <sz val="11"/>
      <color theme="0"/>
      <name val="Century Gothic"/>
      <family val="2"/>
    </font>
    <font>
      <b/>
      <sz val="14"/>
      <color theme="1"/>
      <name val="Century Gothic"/>
      <family val="2"/>
    </font>
    <font>
      <b/>
      <sz val="10"/>
      <color theme="1"/>
      <name val="Century Gothic"/>
      <family val="2"/>
    </font>
    <font>
      <sz val="12"/>
      <color theme="1"/>
      <name val="Calibri"/>
      <family val="2"/>
      <scheme val="minor"/>
    </font>
    <font>
      <b/>
      <sz val="11"/>
      <name val="Calibri"/>
      <family val="2"/>
      <scheme val="minor"/>
    </font>
    <font>
      <sz val="11"/>
      <name val="Calibri"/>
      <family val="2"/>
      <scheme val="minor"/>
    </font>
    <font>
      <sz val="11"/>
      <color theme="8" tint="-0.249977111117893"/>
      <name val="Calibri"/>
      <family val="2"/>
      <scheme val="minor"/>
    </font>
    <font>
      <b/>
      <sz val="12"/>
      <color theme="8" tint="-0.249977111117893"/>
      <name val="Century Gothic"/>
      <family val="2"/>
    </font>
    <font>
      <b/>
      <sz val="18"/>
      <color theme="8" tint="-0.249977111117893"/>
      <name val="Century Gothic"/>
      <family val="2"/>
    </font>
    <font>
      <b/>
      <sz val="14"/>
      <color theme="8" tint="-0.249977111117893"/>
      <name val="Century Gothix"/>
    </font>
    <font>
      <sz val="12"/>
      <color theme="8" tint="-0.249977111117893"/>
      <name val="Calibri"/>
      <family val="2"/>
      <scheme val="minor"/>
    </font>
    <font>
      <b/>
      <sz val="22"/>
      <color theme="8" tint="-0.249977111117893"/>
      <name val="Calibri"/>
      <family val="2"/>
      <scheme val="minor"/>
    </font>
    <font>
      <b/>
      <sz val="16"/>
      <color theme="8" tint="-0.249977111117893"/>
      <name val="Century Gothic"/>
      <family val="2"/>
    </font>
    <font>
      <sz val="8"/>
      <name val="Century Gothic"/>
      <family val="2"/>
    </font>
    <font>
      <sz val="11"/>
      <name val="Century Gothic"/>
      <family val="2"/>
    </font>
    <font>
      <b/>
      <sz val="9"/>
      <color rgb="FFFF0000"/>
      <name val="Century Gothic"/>
      <family val="2"/>
    </font>
    <font>
      <sz val="11"/>
      <color theme="0"/>
      <name val="Calibri"/>
      <family val="2"/>
    </font>
    <font>
      <sz val="11"/>
      <color theme="1"/>
      <name val="Calibri"/>
      <family val="2"/>
    </font>
    <font>
      <b/>
      <u/>
      <sz val="24"/>
      <color rgb="FFFF0000"/>
      <name val="Cooper Black"/>
      <family val="1"/>
    </font>
    <font>
      <sz val="9"/>
      <color theme="1"/>
      <name val="Calibri"/>
      <family val="2"/>
      <scheme val="minor"/>
    </font>
    <font>
      <b/>
      <u/>
      <sz val="24"/>
      <color rgb="FFFF0000"/>
      <name val="Calibri"/>
      <family val="2"/>
      <scheme val="minor"/>
    </font>
    <font>
      <b/>
      <sz val="12"/>
      <color theme="8" tint="-0.249977111117893"/>
      <name val="Century Gothix"/>
    </font>
    <font>
      <b/>
      <sz val="14"/>
      <color rgb="FFFF0000"/>
      <name val="Century Gothic"/>
      <family val="2"/>
    </font>
    <font>
      <b/>
      <sz val="12"/>
      <color theme="1"/>
      <name val="Calibri"/>
      <family val="2"/>
      <scheme val="minor"/>
    </font>
    <font>
      <b/>
      <sz val="20"/>
      <color theme="8" tint="-0.249977111117893"/>
      <name val="Calibri"/>
      <family val="2"/>
      <scheme val="minor"/>
    </font>
    <font>
      <sz val="8"/>
      <color theme="1"/>
      <name val="Century Gothic"/>
      <family val="2"/>
    </font>
    <font>
      <b/>
      <sz val="16"/>
      <color theme="8" tint="-0.249977111117893"/>
      <name val="Calibri"/>
      <family val="2"/>
      <scheme val="minor"/>
    </font>
    <font>
      <sz val="8"/>
      <color theme="1"/>
      <name val="Calibri"/>
      <family val="2"/>
      <scheme val="minor"/>
    </font>
    <font>
      <b/>
      <sz val="20"/>
      <color rgb="FFFF0000"/>
      <name val="Calibri"/>
      <family val="2"/>
      <scheme val="minor"/>
    </font>
    <font>
      <b/>
      <sz val="16"/>
      <color theme="8" tint="-0.249977111117893"/>
      <name val="Calibri"/>
      <family val="2"/>
    </font>
    <font>
      <b/>
      <sz val="16"/>
      <color rgb="FFFF0000"/>
      <name val="Calibri"/>
      <family val="2"/>
      <scheme val="minor"/>
    </font>
    <font>
      <sz val="11"/>
      <color theme="1"/>
      <name val="Century Gothic"/>
      <family val="2"/>
    </font>
    <font>
      <b/>
      <sz val="11"/>
      <name val="Century Gothic"/>
      <family val="2"/>
    </font>
    <font>
      <sz val="11"/>
      <name val="Century Gothic"/>
      <family val="2"/>
    </font>
    <font>
      <b/>
      <sz val="11"/>
      <color theme="0"/>
      <name val="Century Gothic"/>
      <family val="2"/>
    </font>
    <font>
      <sz val="11"/>
      <color theme="1"/>
      <name val="Poppins"/>
      <family val="3"/>
    </font>
    <font>
      <b/>
      <sz val="11"/>
      <color theme="1"/>
      <name val="Poppins SemiBold"/>
      <family val="3"/>
    </font>
  </fonts>
  <fills count="15">
    <fill>
      <patternFill patternType="none"/>
    </fill>
    <fill>
      <patternFill patternType="gray125"/>
    </fill>
    <fill>
      <patternFill patternType="solid">
        <fgColor theme="4" tint="0.39997558519241921"/>
        <bgColor theme="4" tint="0.79998168889431442"/>
      </patternFill>
    </fill>
    <fill>
      <patternFill patternType="solid">
        <fgColor theme="4" tint="0.39997558519241921"/>
        <bgColor indexed="64"/>
      </patternFill>
    </fill>
    <fill>
      <patternFill patternType="solid">
        <fgColor theme="8" tint="0.79998168889431442"/>
        <bgColor indexed="64"/>
      </patternFill>
    </fill>
    <fill>
      <patternFill patternType="solid">
        <fgColor theme="4"/>
        <bgColor indexed="64"/>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theme="8" tint="-0.249977111117893"/>
        <bgColor indexed="64"/>
      </patternFill>
    </fill>
    <fill>
      <patternFill patternType="solid">
        <fgColor theme="4" tint="0.79998168889431442"/>
        <bgColor theme="4" tint="0.79998168889431442"/>
      </patternFill>
    </fill>
    <fill>
      <patternFill patternType="solid">
        <fgColor theme="8" tint="-0.249977111117893"/>
        <bgColor theme="4" tint="0.79998168889431442"/>
      </patternFill>
    </fill>
    <fill>
      <patternFill patternType="solid">
        <fgColor theme="0"/>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rgb="FFFFFF00"/>
        <bgColor indexed="64"/>
      </patternFill>
    </fill>
  </fills>
  <borders count="3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style="thin">
        <color theme="4" tint="0.39997558519241921"/>
      </bottom>
      <diagonal/>
    </border>
    <border>
      <left/>
      <right/>
      <top style="medium">
        <color indexed="64"/>
      </top>
      <bottom style="thin">
        <color theme="4" tint="0.39997558519241921"/>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medium">
        <color indexed="64"/>
      </right>
      <top style="medium">
        <color indexed="64"/>
      </top>
      <bottom/>
      <diagonal/>
    </border>
  </borders>
  <cellStyleXfs count="18">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2" fillId="0" borderId="0"/>
    <xf numFmtId="43" fontId="2" fillId="0" borderId="0" applyFont="0" applyFill="0" applyBorder="0" applyAlignment="0" applyProtection="0"/>
    <xf numFmtId="0" fontId="7" fillId="0" borderId="0"/>
    <xf numFmtId="9" fontId="7" fillId="0" borderId="0" applyFont="0" applyFill="0" applyBorder="0" applyAlignment="0" applyProtection="0"/>
    <xf numFmtId="0" fontId="10" fillId="0" borderId="0" applyNumberFormat="0" applyFill="0" applyBorder="0" applyAlignment="0" applyProtection="0"/>
    <xf numFmtId="43" fontId="2" fillId="0" borderId="0" applyFont="0" applyFill="0" applyBorder="0" applyAlignment="0" applyProtection="0"/>
    <xf numFmtId="0" fontId="2" fillId="0" borderId="0"/>
    <xf numFmtId="43" fontId="7"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cellStyleXfs>
  <cellXfs count="580">
    <xf numFmtId="0" fontId="0" fillId="0" borderId="0" xfId="0"/>
    <xf numFmtId="164" fontId="8" fillId="0" borderId="4" xfId="1" applyNumberFormat="1" applyFont="1" applyBorder="1"/>
    <xf numFmtId="0" fontId="0" fillId="4" borderId="0" xfId="0" applyFill="1"/>
    <xf numFmtId="0" fontId="10" fillId="4" borderId="0" xfId="8" applyFill="1"/>
    <xf numFmtId="9" fontId="8" fillId="0" borderId="7" xfId="2" applyFont="1" applyBorder="1" applyAlignment="1">
      <alignment horizontal="center"/>
    </xf>
    <xf numFmtId="166" fontId="8" fillId="0" borderId="0" xfId="1" applyNumberFormat="1" applyFont="1" applyBorder="1"/>
    <xf numFmtId="164" fontId="8" fillId="0" borderId="0" xfId="1" applyNumberFormat="1" applyFont="1" applyBorder="1"/>
    <xf numFmtId="0" fontId="3" fillId="0" borderId="0" xfId="0" applyFont="1"/>
    <xf numFmtId="43" fontId="8" fillId="0" borderId="0" xfId="1" applyFont="1" applyBorder="1"/>
    <xf numFmtId="43" fontId="8" fillId="0" borderId="4" xfId="1" applyFont="1" applyBorder="1"/>
    <xf numFmtId="9" fontId="8" fillId="0" borderId="0" xfId="2" applyFont="1" applyBorder="1" applyAlignment="1">
      <alignment horizontal="center"/>
    </xf>
    <xf numFmtId="43" fontId="8" fillId="0" borderId="0" xfId="1" applyFont="1" applyBorder="1" applyAlignment="1">
      <alignment horizontal="center"/>
    </xf>
    <xf numFmtId="9" fontId="8" fillId="0" borderId="0" xfId="2" applyFont="1" applyBorder="1"/>
    <xf numFmtId="9" fontId="8" fillId="0" borderId="4" xfId="2" applyFont="1" applyBorder="1"/>
    <xf numFmtId="0" fontId="4" fillId="0" borderId="0" xfId="12"/>
    <xf numFmtId="166" fontId="0" fillId="0" borderId="0" xfId="13" applyNumberFormat="1" applyFont="1"/>
    <xf numFmtId="0" fontId="4" fillId="0" borderId="0" xfId="12" applyNumberFormat="1" applyFont="1" applyProtection="1"/>
    <xf numFmtId="0" fontId="8" fillId="0" borderId="0" xfId="12" applyNumberFormat="1" applyFont="1" applyProtection="1"/>
    <xf numFmtId="0" fontId="15" fillId="8" borderId="0" xfId="12" applyNumberFormat="1" applyFont="1" applyFill="1" applyProtection="1"/>
    <xf numFmtId="0" fontId="6" fillId="0" borderId="0" xfId="12" applyNumberFormat="1" applyFont="1" applyFill="1" applyBorder="1" applyProtection="1"/>
    <xf numFmtId="0" fontId="4" fillId="0" borderId="17" xfId="12" applyNumberFormat="1" applyFont="1" applyBorder="1" applyProtection="1"/>
    <xf numFmtId="0" fontId="8" fillId="0" borderId="18" xfId="12" applyNumberFormat="1" applyFont="1" applyBorder="1" applyProtection="1"/>
    <xf numFmtId="0" fontId="8" fillId="0" borderId="18" xfId="12" applyNumberFormat="1" applyFont="1" applyFill="1" applyBorder="1" applyProtection="1"/>
    <xf numFmtId="0" fontId="8" fillId="0" borderId="19" xfId="12" applyNumberFormat="1" applyFont="1" applyBorder="1" applyProtection="1"/>
    <xf numFmtId="0" fontId="8" fillId="0" borderId="20" xfId="12" applyNumberFormat="1" applyFont="1" applyBorder="1" applyProtection="1"/>
    <xf numFmtId="0" fontId="8" fillId="0" borderId="17" xfId="12" applyNumberFormat="1" applyFont="1" applyBorder="1" applyProtection="1"/>
    <xf numFmtId="0" fontId="8" fillId="0" borderId="24" xfId="12" applyNumberFormat="1" applyFont="1" applyBorder="1" applyProtection="1"/>
    <xf numFmtId="1" fontId="4" fillId="0" borderId="17" xfId="12" applyNumberFormat="1" applyFont="1" applyBorder="1" applyAlignment="1" applyProtection="1">
      <alignment horizontal="center"/>
    </xf>
    <xf numFmtId="43" fontId="6" fillId="0" borderId="20" xfId="12" applyNumberFormat="1" applyFont="1" applyBorder="1" applyAlignment="1" applyProtection="1">
      <alignment horizontal="center"/>
    </xf>
    <xf numFmtId="0" fontId="8" fillId="0" borderId="24" xfId="12" applyNumberFormat="1" applyFont="1" applyBorder="1" applyAlignment="1" applyProtection="1">
      <alignment horizontal="center"/>
    </xf>
    <xf numFmtId="0" fontId="8" fillId="0" borderId="0" xfId="12" applyNumberFormat="1" applyFont="1" applyAlignment="1" applyProtection="1">
      <alignment horizontal="center"/>
    </xf>
    <xf numFmtId="43" fontId="4" fillId="0" borderId="0" xfId="12" applyNumberFormat="1"/>
    <xf numFmtId="1" fontId="4" fillId="0" borderId="0" xfId="12" applyNumberFormat="1"/>
    <xf numFmtId="2" fontId="4" fillId="0" borderId="0" xfId="12" applyNumberFormat="1"/>
    <xf numFmtId="43" fontId="0" fillId="0" borderId="0" xfId="13" applyFont="1"/>
    <xf numFmtId="9" fontId="8" fillId="0" borderId="4" xfId="14" applyFont="1" applyBorder="1"/>
    <xf numFmtId="43" fontId="8" fillId="0" borderId="4" xfId="12" applyNumberFormat="1" applyFont="1" applyBorder="1"/>
    <xf numFmtId="0" fontId="8" fillId="0" borderId="4" xfId="12" applyFont="1" applyBorder="1"/>
    <xf numFmtId="43" fontId="8" fillId="0" borderId="4" xfId="13" applyFont="1" applyBorder="1"/>
    <xf numFmtId="9" fontId="8" fillId="0" borderId="4" xfId="12" applyNumberFormat="1" applyFont="1" applyBorder="1"/>
    <xf numFmtId="164" fontId="8" fillId="0" borderId="0" xfId="13" applyNumberFormat="1" applyFont="1" applyBorder="1"/>
    <xf numFmtId="166" fontId="8" fillId="0" borderId="0" xfId="13" applyNumberFormat="1" applyFont="1" applyBorder="1"/>
    <xf numFmtId="1" fontId="8" fillId="0" borderId="0" xfId="12" applyNumberFormat="1" applyFont="1" applyBorder="1"/>
    <xf numFmtId="1" fontId="8" fillId="0" borderId="4" xfId="12" applyNumberFormat="1" applyFont="1" applyBorder="1"/>
    <xf numFmtId="164" fontId="8" fillId="0" borderId="4" xfId="13" applyNumberFormat="1" applyFont="1" applyBorder="1"/>
    <xf numFmtId="165" fontId="8" fillId="0" borderId="4" xfId="12" applyNumberFormat="1" applyFont="1" applyBorder="1"/>
    <xf numFmtId="0" fontId="9" fillId="0" borderId="4" xfId="12" applyFont="1" applyBorder="1"/>
    <xf numFmtId="0" fontId="8" fillId="0" borderId="25" xfId="12" applyFont="1" applyBorder="1"/>
    <xf numFmtId="9" fontId="8" fillId="0" borderId="0" xfId="14" applyFont="1" applyBorder="1"/>
    <xf numFmtId="43" fontId="8" fillId="0" borderId="0" xfId="12" applyNumberFormat="1" applyFont="1" applyBorder="1"/>
    <xf numFmtId="1" fontId="8" fillId="0" borderId="0" xfId="13" applyNumberFormat="1" applyFont="1" applyBorder="1"/>
    <xf numFmtId="0" fontId="8" fillId="0" borderId="0" xfId="12" applyFont="1" applyBorder="1"/>
    <xf numFmtId="43" fontId="8" fillId="0" borderId="0" xfId="13" applyFont="1" applyBorder="1"/>
    <xf numFmtId="43" fontId="8" fillId="0" borderId="0" xfId="13" applyNumberFormat="1" applyFont="1" applyBorder="1"/>
    <xf numFmtId="9" fontId="8" fillId="0" borderId="0" xfId="12" applyNumberFormat="1" applyFont="1" applyBorder="1"/>
    <xf numFmtId="165" fontId="8" fillId="0" borderId="0" xfId="12" applyNumberFormat="1" applyFont="1" applyBorder="1"/>
    <xf numFmtId="0" fontId="9" fillId="0" borderId="0" xfId="12" applyFont="1" applyBorder="1"/>
    <xf numFmtId="0" fontId="9" fillId="0" borderId="5" xfId="12" applyFont="1" applyBorder="1"/>
    <xf numFmtId="0" fontId="8" fillId="0" borderId="8" xfId="12" applyFont="1" applyBorder="1"/>
    <xf numFmtId="0" fontId="8" fillId="0" borderId="0" xfId="12" applyNumberFormat="1" applyFont="1" applyBorder="1" applyAlignment="1" applyProtection="1">
      <alignment horizontal="center"/>
    </xf>
    <xf numFmtId="0" fontId="8" fillId="0" borderId="0" xfId="12" applyNumberFormat="1" applyFont="1" applyBorder="1" applyProtection="1"/>
    <xf numFmtId="0" fontId="15" fillId="8" borderId="0" xfId="12" applyNumberFormat="1" applyFont="1" applyFill="1" applyAlignment="1" applyProtection="1">
      <alignment horizontal="center"/>
    </xf>
    <xf numFmtId="0" fontId="15" fillId="8" borderId="0" xfId="12" applyNumberFormat="1" applyFont="1" applyFill="1" applyAlignment="1" applyProtection="1"/>
    <xf numFmtId="0" fontId="8" fillId="0" borderId="0" xfId="12" applyNumberFormat="1" applyFont="1" applyBorder="1" applyAlignment="1" applyProtection="1"/>
    <xf numFmtId="0" fontId="8" fillId="0" borderId="17" xfId="12" applyNumberFormat="1" applyFont="1" applyBorder="1" applyAlignment="1" applyProtection="1"/>
    <xf numFmtId="0" fontId="18" fillId="0" borderId="0" xfId="12" applyNumberFormat="1" applyFont="1" applyAlignment="1" applyProtection="1"/>
    <xf numFmtId="0" fontId="6" fillId="3" borderId="0" xfId="12" applyFont="1" applyFill="1" applyBorder="1"/>
    <xf numFmtId="0" fontId="6" fillId="3" borderId="9" xfId="12" applyFont="1" applyFill="1" applyBorder="1"/>
    <xf numFmtId="0" fontId="6" fillId="3" borderId="7" xfId="12" applyFont="1" applyFill="1" applyBorder="1"/>
    <xf numFmtId="43" fontId="6" fillId="3" borderId="7" xfId="13" applyFont="1" applyFill="1" applyBorder="1"/>
    <xf numFmtId="164" fontId="6" fillId="3" borderId="7" xfId="13" applyNumberFormat="1" applyFont="1" applyFill="1" applyBorder="1"/>
    <xf numFmtId="0" fontId="5" fillId="2" borderId="11" xfId="12" applyFont="1" applyFill="1" applyBorder="1"/>
    <xf numFmtId="0" fontId="5" fillId="2" borderId="7" xfId="12" applyFont="1" applyFill="1" applyBorder="1"/>
    <xf numFmtId="164" fontId="5" fillId="2" borderId="7" xfId="13" applyNumberFormat="1" applyFont="1" applyFill="1" applyBorder="1"/>
    <xf numFmtId="166" fontId="5" fillId="2" borderId="7" xfId="13" applyNumberFormat="1" applyFont="1" applyFill="1" applyBorder="1"/>
    <xf numFmtId="0" fontId="5" fillId="2" borderId="10" xfId="12" applyFont="1" applyFill="1" applyBorder="1"/>
    <xf numFmtId="165" fontId="4" fillId="0" borderId="0" xfId="12" applyNumberFormat="1"/>
    <xf numFmtId="43" fontId="4" fillId="3" borderId="3" xfId="12" applyNumberFormat="1" applyFill="1" applyBorder="1"/>
    <xf numFmtId="0" fontId="4" fillId="3" borderId="3" xfId="12" applyFill="1" applyBorder="1"/>
    <xf numFmtId="165" fontId="4" fillId="3" borderId="2" xfId="12" applyNumberFormat="1" applyFill="1" applyBorder="1"/>
    <xf numFmtId="165" fontId="4" fillId="3" borderId="1" xfId="12" applyNumberFormat="1" applyFill="1" applyBorder="1"/>
    <xf numFmtId="0" fontId="0" fillId="0" borderId="0" xfId="0" applyAlignment="1">
      <alignment horizontal="center" wrapText="1"/>
    </xf>
    <xf numFmtId="2" fontId="0" fillId="0" borderId="0" xfId="0" applyNumberFormat="1" applyAlignment="1">
      <alignment horizontal="center"/>
    </xf>
    <xf numFmtId="1" fontId="0" fillId="0" borderId="0" xfId="0" applyNumberFormat="1" applyAlignment="1">
      <alignment horizontal="center"/>
    </xf>
    <xf numFmtId="43" fontId="0" fillId="0" borderId="0" xfId="0" applyNumberFormat="1" applyAlignment="1">
      <alignment horizontal="center"/>
    </xf>
    <xf numFmtId="0" fontId="3" fillId="0" borderId="0" xfId="0" pivotButton="1" applyFont="1"/>
    <xf numFmtId="0" fontId="3" fillId="0" borderId="0" xfId="0" applyFont="1" applyAlignment="1">
      <alignment horizontal="center" wrapText="1"/>
    </xf>
    <xf numFmtId="0" fontId="8" fillId="0" borderId="29" xfId="12" applyNumberFormat="1" applyFont="1" applyBorder="1" applyProtection="1"/>
    <xf numFmtId="43" fontId="20" fillId="3" borderId="1" xfId="12" applyNumberFormat="1" applyFont="1" applyFill="1" applyBorder="1" applyProtection="1"/>
    <xf numFmtId="43" fontId="20" fillId="3" borderId="2" xfId="12" applyNumberFormat="1" applyFont="1" applyFill="1" applyBorder="1" applyProtection="1"/>
    <xf numFmtId="43" fontId="20" fillId="3" borderId="3" xfId="12" applyNumberFormat="1" applyFont="1" applyFill="1" applyBorder="1" applyProtection="1"/>
    <xf numFmtId="0" fontId="9" fillId="0" borderId="8" xfId="12" applyFont="1" applyBorder="1" applyProtection="1"/>
    <xf numFmtId="0" fontId="9" fillId="0" borderId="0" xfId="12" applyFont="1" applyBorder="1" applyProtection="1"/>
    <xf numFmtId="43" fontId="8" fillId="0" borderId="0" xfId="13" applyFont="1" applyBorder="1" applyProtection="1"/>
    <xf numFmtId="164" fontId="8" fillId="0" borderId="0" xfId="13" applyNumberFormat="1" applyFont="1" applyBorder="1" applyProtection="1"/>
    <xf numFmtId="1" fontId="8" fillId="0" borderId="0" xfId="12" applyNumberFormat="1" applyFont="1" applyBorder="1" applyProtection="1"/>
    <xf numFmtId="2" fontId="8" fillId="0" borderId="0" xfId="12" applyNumberFormat="1" applyFont="1" applyBorder="1" applyProtection="1"/>
    <xf numFmtId="9" fontId="8" fillId="0" borderId="0" xfId="14" applyFont="1" applyBorder="1" applyProtection="1"/>
    <xf numFmtId="9" fontId="8" fillId="0" borderId="0" xfId="12" applyNumberFormat="1" applyFont="1" applyBorder="1" applyProtection="1"/>
    <xf numFmtId="43" fontId="8" fillId="0" borderId="0" xfId="12" applyNumberFormat="1" applyFont="1" applyBorder="1" applyProtection="1"/>
    <xf numFmtId="164" fontId="8" fillId="0" borderId="0" xfId="12" applyNumberFormat="1" applyFont="1" applyBorder="1" applyProtection="1"/>
    <xf numFmtId="164" fontId="4" fillId="0" borderId="0" xfId="12" applyNumberFormat="1" applyFont="1" applyProtection="1"/>
    <xf numFmtId="0" fontId="8" fillId="0" borderId="4" xfId="12" applyNumberFormat="1" applyFont="1" applyBorder="1" applyProtection="1"/>
    <xf numFmtId="2" fontId="8" fillId="0" borderId="4" xfId="12" applyNumberFormat="1" applyFont="1" applyBorder="1" applyProtection="1"/>
    <xf numFmtId="9" fontId="8" fillId="0" borderId="4" xfId="14" applyFont="1" applyBorder="1" applyProtection="1"/>
    <xf numFmtId="9" fontId="8" fillId="0" borderId="4" xfId="12" applyNumberFormat="1" applyFont="1" applyBorder="1" applyProtection="1"/>
    <xf numFmtId="1" fontId="8" fillId="0" borderId="4" xfId="12" applyNumberFormat="1" applyFont="1" applyBorder="1" applyProtection="1"/>
    <xf numFmtId="0" fontId="13" fillId="8" borderId="6" xfId="12" applyFont="1" applyFill="1" applyBorder="1" applyProtection="1"/>
    <xf numFmtId="0" fontId="13" fillId="8" borderId="7" xfId="12" applyFont="1" applyFill="1" applyBorder="1" applyProtection="1"/>
    <xf numFmtId="0" fontId="14" fillId="10" borderId="7" xfId="12" applyFont="1" applyFill="1" applyBorder="1" applyProtection="1"/>
    <xf numFmtId="0" fontId="14" fillId="10" borderId="7" xfId="12" applyFont="1" applyFill="1" applyBorder="1" applyAlignment="1" applyProtection="1">
      <alignment horizontal="center" wrapText="1"/>
    </xf>
    <xf numFmtId="0" fontId="14" fillId="10" borderId="7" xfId="12" applyFont="1" applyFill="1" applyBorder="1" applyAlignment="1" applyProtection="1">
      <alignment horizontal="center"/>
    </xf>
    <xf numFmtId="0" fontId="14" fillId="10" borderId="7" xfId="12" applyFont="1" applyFill="1" applyBorder="1" applyAlignment="1">
      <alignment horizontal="center"/>
    </xf>
    <xf numFmtId="0" fontId="14" fillId="10" borderId="9" xfId="12" applyFont="1" applyFill="1" applyBorder="1" applyAlignment="1" applyProtection="1">
      <alignment horizontal="center"/>
    </xf>
    <xf numFmtId="0" fontId="14" fillId="10" borderId="0" xfId="12" applyNumberFormat="1" applyFont="1" applyFill="1" applyBorder="1" applyAlignment="1" applyProtection="1">
      <alignment horizontal="center"/>
    </xf>
    <xf numFmtId="0" fontId="24" fillId="8" borderId="0" xfId="12" applyNumberFormat="1" applyFont="1" applyFill="1" applyAlignment="1" applyProtection="1"/>
    <xf numFmtId="0" fontId="4" fillId="0" borderId="0" xfId="12" applyFont="1"/>
    <xf numFmtId="0" fontId="5" fillId="2" borderId="11" xfId="12" applyFont="1" applyFill="1" applyBorder="1" applyAlignment="1">
      <alignment horizontal="center" vertical="center" wrapText="1"/>
    </xf>
    <xf numFmtId="0" fontId="5" fillId="2" borderId="7" xfId="12" applyFont="1" applyFill="1" applyBorder="1" applyAlignment="1">
      <alignment horizontal="center" vertical="center" wrapText="1"/>
    </xf>
    <xf numFmtId="164" fontId="8" fillId="0" borderId="0" xfId="12" applyNumberFormat="1" applyFont="1" applyBorder="1"/>
    <xf numFmtId="164" fontId="8" fillId="0" borderId="4" xfId="12" applyNumberFormat="1" applyFont="1" applyBorder="1"/>
    <xf numFmtId="166" fontId="8" fillId="0" borderId="4" xfId="13" applyNumberFormat="1" applyFont="1" applyBorder="1"/>
    <xf numFmtId="0" fontId="6" fillId="8" borderId="6" xfId="12" applyFont="1" applyFill="1" applyBorder="1" applyAlignment="1">
      <alignment horizontal="center" vertical="center" wrapText="1"/>
    </xf>
    <xf numFmtId="0" fontId="5" fillId="10" borderId="11" xfId="12" applyFont="1" applyFill="1" applyBorder="1" applyAlignment="1">
      <alignment horizontal="center" vertical="center" wrapText="1"/>
    </xf>
    <xf numFmtId="0" fontId="5" fillId="10" borderId="7" xfId="12" applyFont="1" applyFill="1" applyBorder="1" applyAlignment="1" applyProtection="1">
      <alignment horizontal="center" vertical="center" wrapText="1"/>
    </xf>
    <xf numFmtId="0" fontId="5" fillId="10" borderId="7" xfId="12" applyFont="1" applyFill="1" applyBorder="1" applyAlignment="1">
      <alignment horizontal="center" vertical="center" wrapText="1"/>
    </xf>
    <xf numFmtId="0" fontId="5" fillId="10" borderId="9" xfId="12" applyFont="1" applyFill="1" applyBorder="1" applyAlignment="1">
      <alignment horizontal="center" vertical="center" wrapText="1"/>
    </xf>
    <xf numFmtId="0" fontId="5" fillId="10" borderId="0" xfId="12" applyFont="1" applyFill="1" applyBorder="1" applyAlignment="1">
      <alignment horizontal="center" vertical="center" wrapText="1"/>
    </xf>
    <xf numFmtId="43" fontId="4" fillId="8" borderId="1" xfId="12" applyNumberFormat="1" applyFill="1" applyBorder="1"/>
    <xf numFmtId="43" fontId="4" fillId="8" borderId="2" xfId="12" applyNumberFormat="1" applyFill="1" applyBorder="1"/>
    <xf numFmtId="164" fontId="4" fillId="8" borderId="2" xfId="12" applyNumberFormat="1" applyFill="1" applyBorder="1"/>
    <xf numFmtId="164" fontId="4" fillId="8" borderId="3" xfId="12" applyNumberFormat="1" applyFill="1" applyBorder="1"/>
    <xf numFmtId="43" fontId="9" fillId="0" borderId="0" xfId="0" applyNumberFormat="1" applyFont="1"/>
    <xf numFmtId="0" fontId="9" fillId="0" borderId="0" xfId="0" applyFont="1"/>
    <xf numFmtId="2" fontId="9" fillId="0" borderId="0" xfId="0" applyNumberFormat="1" applyFont="1" applyAlignment="1">
      <alignment horizontal="center"/>
    </xf>
    <xf numFmtId="1" fontId="9" fillId="0" borderId="0" xfId="0" applyNumberFormat="1" applyFont="1" applyAlignment="1">
      <alignment horizontal="center"/>
    </xf>
    <xf numFmtId="165" fontId="9" fillId="0" borderId="0" xfId="0" applyNumberFormat="1" applyFont="1" applyAlignment="1">
      <alignment horizontal="center"/>
    </xf>
    <xf numFmtId="0" fontId="5" fillId="0" borderId="0" xfId="0" pivotButton="1" applyFont="1" applyAlignment="1">
      <alignment horizontal="center" vertical="center"/>
    </xf>
    <xf numFmtId="0" fontId="5" fillId="0" borderId="0" xfId="0" applyFont="1" applyAlignment="1">
      <alignment horizontal="center" vertical="center" wrapText="1"/>
    </xf>
    <xf numFmtId="2" fontId="26" fillId="0" borderId="0" xfId="0" applyNumberFormat="1" applyFont="1" applyAlignment="1">
      <alignment horizontal="center"/>
    </xf>
    <xf numFmtId="1" fontId="26" fillId="0" borderId="0" xfId="0" applyNumberFormat="1" applyFont="1" applyAlignment="1">
      <alignment horizontal="center"/>
    </xf>
    <xf numFmtId="165" fontId="26" fillId="0" borderId="0" xfId="0" applyNumberFormat="1" applyFont="1" applyAlignment="1">
      <alignment horizontal="center"/>
    </xf>
    <xf numFmtId="43" fontId="26" fillId="0" borderId="0" xfId="0" applyNumberFormat="1" applyFont="1"/>
    <xf numFmtId="0" fontId="0" fillId="0" borderId="0" xfId="0" applyFont="1"/>
    <xf numFmtId="0" fontId="9" fillId="0" borderId="0" xfId="12" applyFont="1"/>
    <xf numFmtId="1" fontId="8" fillId="0" borderId="0" xfId="12" applyNumberFormat="1" applyFont="1" applyProtection="1"/>
    <xf numFmtId="0" fontId="4" fillId="0" borderId="0" xfId="12" applyAlignment="1">
      <alignment wrapText="1"/>
    </xf>
    <xf numFmtId="166" fontId="5" fillId="2" borderId="7" xfId="1" applyNumberFormat="1" applyFont="1" applyFill="1" applyBorder="1" applyAlignment="1">
      <alignment horizontal="center" vertical="center" wrapText="1"/>
    </xf>
    <xf numFmtId="164" fontId="5" fillId="2" borderId="7" xfId="1" applyNumberFormat="1" applyFont="1" applyFill="1" applyBorder="1" applyAlignment="1">
      <alignment horizontal="center" vertical="center" wrapText="1"/>
    </xf>
    <xf numFmtId="164" fontId="6" fillId="3" borderId="7" xfId="1" applyNumberFormat="1" applyFont="1" applyFill="1" applyBorder="1" applyAlignment="1">
      <alignment horizontal="center" vertical="center" wrapText="1"/>
    </xf>
    <xf numFmtId="43" fontId="6" fillId="3" borderId="7" xfId="1" applyFont="1" applyFill="1" applyBorder="1" applyAlignment="1">
      <alignment horizontal="center" vertical="center" wrapText="1"/>
    </xf>
    <xf numFmtId="0" fontId="9" fillId="0" borderId="25" xfId="12" applyFont="1" applyBorder="1"/>
    <xf numFmtId="2" fontId="8" fillId="0" borderId="0" xfId="12" applyNumberFormat="1" applyFont="1" applyBorder="1"/>
    <xf numFmtId="0" fontId="9" fillId="0" borderId="8" xfId="12" applyFont="1" applyBorder="1"/>
    <xf numFmtId="0" fontId="6" fillId="3" borderId="9" xfId="12" applyFont="1" applyFill="1" applyBorder="1" applyAlignment="1">
      <alignment horizontal="center" vertical="center" wrapText="1"/>
    </xf>
    <xf numFmtId="0" fontId="6" fillId="3" borderId="7" xfId="12" applyFont="1" applyFill="1" applyBorder="1" applyAlignment="1">
      <alignment horizontal="center" vertical="center" wrapText="1"/>
    </xf>
    <xf numFmtId="0" fontId="5" fillId="2" borderId="11" xfId="12" applyFont="1" applyFill="1" applyBorder="1" applyAlignment="1">
      <alignment wrapText="1"/>
    </xf>
    <xf numFmtId="164" fontId="17" fillId="3" borderId="3" xfId="12" applyNumberFormat="1" applyFont="1" applyFill="1" applyBorder="1"/>
    <xf numFmtId="164" fontId="17" fillId="3" borderId="2" xfId="12" applyNumberFormat="1" applyFont="1" applyFill="1" applyBorder="1"/>
    <xf numFmtId="164" fontId="17" fillId="3" borderId="1" xfId="12" applyNumberFormat="1" applyFont="1" applyFill="1" applyBorder="1"/>
    <xf numFmtId="0" fontId="15" fillId="8" borderId="0" xfId="12" applyNumberFormat="1" applyFont="1" applyFill="1" applyAlignment="1" applyProtection="1">
      <alignment horizontal="center"/>
    </xf>
    <xf numFmtId="2" fontId="27" fillId="0" borderId="0" xfId="0" applyNumberFormat="1" applyFont="1" applyAlignment="1">
      <alignment horizontal="center"/>
    </xf>
    <xf numFmtId="1" fontId="27" fillId="0" borderId="0" xfId="0" applyNumberFormat="1" applyFont="1" applyAlignment="1">
      <alignment horizontal="center"/>
    </xf>
    <xf numFmtId="43" fontId="27" fillId="0" borderId="0" xfId="0" applyNumberFormat="1" applyFont="1" applyAlignment="1">
      <alignment horizontal="center"/>
    </xf>
    <xf numFmtId="43" fontId="0" fillId="0" borderId="0" xfId="1" applyFont="1"/>
    <xf numFmtId="1" fontId="8" fillId="0" borderId="0" xfId="12" applyNumberFormat="1" applyFont="1" applyBorder="1" applyAlignment="1">
      <alignment horizontal="center"/>
    </xf>
    <xf numFmtId="164" fontId="8" fillId="0" borderId="0" xfId="1" applyNumberFormat="1" applyFont="1" applyBorder="1" applyProtection="1"/>
    <xf numFmtId="165" fontId="8" fillId="0" borderId="0" xfId="12" applyNumberFormat="1" applyFont="1" applyBorder="1" applyProtection="1"/>
    <xf numFmtId="0" fontId="9" fillId="0" borderId="0" xfId="12" applyNumberFormat="1" applyFont="1" applyBorder="1"/>
    <xf numFmtId="0" fontId="9" fillId="0" borderId="8" xfId="12" applyNumberFormat="1" applyFont="1" applyBorder="1"/>
    <xf numFmtId="0" fontId="6" fillId="3" borderId="0" xfId="12" applyFont="1" applyFill="1" applyBorder="1" applyAlignment="1">
      <alignment horizontal="center" vertical="center" wrapText="1"/>
    </xf>
    <xf numFmtId="164" fontId="17" fillId="3" borderId="3" xfId="1" applyNumberFormat="1" applyFont="1" applyFill="1" applyBorder="1"/>
    <xf numFmtId="164" fontId="17" fillId="3" borderId="2" xfId="1" applyNumberFormat="1" applyFont="1" applyFill="1" applyBorder="1"/>
    <xf numFmtId="164" fontId="17" fillId="3" borderId="1" xfId="1" applyNumberFormat="1" applyFont="1" applyFill="1" applyBorder="1"/>
    <xf numFmtId="165" fontId="17" fillId="3" borderId="1" xfId="12" applyNumberFormat="1" applyFont="1" applyFill="1" applyBorder="1"/>
    <xf numFmtId="165" fontId="17" fillId="3" borderId="2" xfId="12" applyNumberFormat="1" applyFont="1" applyFill="1" applyBorder="1"/>
    <xf numFmtId="165" fontId="17" fillId="3" borderId="3" xfId="12" applyNumberFormat="1" applyFont="1" applyFill="1" applyBorder="1"/>
    <xf numFmtId="0" fontId="8" fillId="0" borderId="0" xfId="12" applyFont="1" applyBorder="1" applyAlignment="1">
      <alignment horizontal="center"/>
    </xf>
    <xf numFmtId="165" fontId="8" fillId="0" borderId="0" xfId="12" applyNumberFormat="1" applyFont="1"/>
    <xf numFmtId="9" fontId="8" fillId="0" borderId="0" xfId="2" applyFont="1"/>
    <xf numFmtId="1" fontId="8" fillId="0" borderId="0" xfId="12" applyNumberFormat="1" applyFont="1"/>
    <xf numFmtId="0" fontId="8" fillId="0" borderId="0" xfId="12" applyFont="1"/>
    <xf numFmtId="43" fontId="8" fillId="0" borderId="0" xfId="1" applyNumberFormat="1" applyFont="1"/>
    <xf numFmtId="9" fontId="8" fillId="0" borderId="0" xfId="12" applyNumberFormat="1" applyFont="1"/>
    <xf numFmtId="2" fontId="8" fillId="0" borderId="0" xfId="12" applyNumberFormat="1" applyFont="1"/>
    <xf numFmtId="0" fontId="9" fillId="0" borderId="0" xfId="12" applyNumberFormat="1" applyFont="1"/>
    <xf numFmtId="0" fontId="11" fillId="3" borderId="9" xfId="12" applyFont="1" applyFill="1" applyBorder="1" applyAlignment="1">
      <alignment horizontal="center" vertical="center" wrapText="1"/>
    </xf>
    <xf numFmtId="1" fontId="5" fillId="2" borderId="7" xfId="12" applyNumberFormat="1" applyFont="1" applyFill="1" applyBorder="1" applyAlignment="1">
      <alignment horizontal="center" vertical="center" wrapText="1"/>
    </xf>
    <xf numFmtId="43" fontId="17" fillId="8" borderId="28" xfId="1" applyFont="1" applyFill="1" applyBorder="1"/>
    <xf numFmtId="0" fontId="17" fillId="8" borderId="3" xfId="12" applyFont="1" applyFill="1" applyBorder="1"/>
    <xf numFmtId="0" fontId="17" fillId="8" borderId="2" xfId="12" applyFont="1" applyFill="1" applyBorder="1"/>
    <xf numFmtId="0" fontId="17" fillId="8" borderId="1" xfId="12" applyFont="1" applyFill="1" applyBorder="1"/>
    <xf numFmtId="43" fontId="8" fillId="0" borderId="0" xfId="12" applyNumberFormat="1" applyFont="1"/>
    <xf numFmtId="9" fontId="8" fillId="0" borderId="0" xfId="14" applyFont="1"/>
    <xf numFmtId="43" fontId="8" fillId="0" borderId="0" xfId="13" applyFont="1"/>
    <xf numFmtId="0" fontId="8" fillId="0" borderId="0" xfId="12" applyNumberFormat="1" applyFont="1"/>
    <xf numFmtId="43" fontId="6" fillId="3" borderId="7" xfId="5" applyFont="1" applyFill="1" applyBorder="1" applyAlignment="1">
      <alignment horizontal="center" vertical="center" wrapText="1"/>
    </xf>
    <xf numFmtId="164" fontId="6" fillId="3" borderId="7" xfId="5" applyNumberFormat="1" applyFont="1" applyFill="1" applyBorder="1" applyAlignment="1">
      <alignment horizontal="center" vertical="center" wrapText="1"/>
    </xf>
    <xf numFmtId="164" fontId="5" fillId="2" borderId="7" xfId="5" applyNumberFormat="1" applyFont="1" applyFill="1" applyBorder="1" applyAlignment="1">
      <alignment horizontal="center" vertical="center" wrapText="1"/>
    </xf>
    <xf numFmtId="166" fontId="5" fillId="2" borderId="7" xfId="5" applyNumberFormat="1" applyFont="1" applyFill="1" applyBorder="1" applyAlignment="1">
      <alignment horizontal="center" vertical="center" wrapText="1"/>
    </xf>
    <xf numFmtId="2" fontId="17" fillId="3" borderId="1" xfId="12" applyNumberFormat="1" applyFont="1" applyFill="1" applyBorder="1"/>
    <xf numFmtId="2" fontId="17" fillId="3" borderId="2" xfId="12" applyNumberFormat="1" applyFont="1" applyFill="1" applyBorder="1"/>
    <xf numFmtId="2" fontId="17" fillId="3" borderId="3" xfId="12" applyNumberFormat="1" applyFont="1" applyFill="1" applyBorder="1"/>
    <xf numFmtId="43" fontId="4" fillId="3" borderId="1" xfId="12" applyNumberFormat="1" applyFill="1" applyBorder="1"/>
    <xf numFmtId="43" fontId="4" fillId="3" borderId="2" xfId="12" applyNumberFormat="1" applyFill="1" applyBorder="1"/>
    <xf numFmtId="43" fontId="0" fillId="0" borderId="0" xfId="0" applyNumberFormat="1" applyAlignment="1"/>
    <xf numFmtId="0" fontId="28" fillId="0" borderId="0" xfId="0" pivotButton="1" applyFont="1"/>
    <xf numFmtId="0" fontId="28" fillId="0" borderId="0" xfId="0" applyFont="1" applyAlignment="1">
      <alignment horizontal="center" wrapText="1"/>
    </xf>
    <xf numFmtId="0" fontId="29" fillId="0" borderId="0" xfId="0" applyFont="1"/>
    <xf numFmtId="164" fontId="8" fillId="0" borderId="0" xfId="1" applyNumberFormat="1" applyFont="1"/>
    <xf numFmtId="164" fontId="8" fillId="0" borderId="0" xfId="12" applyNumberFormat="1" applyFont="1"/>
    <xf numFmtId="164" fontId="4" fillId="0" borderId="0" xfId="12" applyNumberFormat="1"/>
    <xf numFmtId="43" fontId="8" fillId="0" borderId="0" xfId="1" applyFont="1"/>
    <xf numFmtId="168" fontId="8" fillId="0" borderId="0" xfId="12" applyNumberFormat="1" applyFont="1"/>
    <xf numFmtId="2" fontId="17" fillId="8" borderId="0" xfId="12" applyNumberFormat="1" applyFont="1" applyFill="1"/>
    <xf numFmtId="165" fontId="4" fillId="3" borderId="3" xfId="12" applyNumberFormat="1" applyFill="1" applyBorder="1"/>
    <xf numFmtId="0" fontId="5" fillId="2" borderId="0" xfId="12" applyFont="1" applyFill="1" applyBorder="1" applyAlignment="1">
      <alignment horizontal="center" vertical="center" wrapText="1"/>
    </xf>
    <xf numFmtId="166" fontId="5" fillId="2" borderId="0" xfId="1" applyNumberFormat="1" applyFont="1" applyFill="1" applyBorder="1" applyAlignment="1">
      <alignment horizontal="center" vertical="center" wrapText="1"/>
    </xf>
    <xf numFmtId="164" fontId="5" fillId="2" borderId="0" xfId="1" applyNumberFormat="1" applyFont="1" applyFill="1" applyBorder="1" applyAlignment="1">
      <alignment horizontal="center" vertical="center" wrapText="1"/>
    </xf>
    <xf numFmtId="0" fontId="6" fillId="3" borderId="0" xfId="12" applyFont="1" applyFill="1" applyAlignment="1">
      <alignment horizontal="center" vertical="center" wrapText="1"/>
    </xf>
    <xf numFmtId="164" fontId="6" fillId="3" borderId="0" xfId="1" applyNumberFormat="1" applyFont="1" applyFill="1" applyAlignment="1">
      <alignment horizontal="center" vertical="center" wrapText="1"/>
    </xf>
    <xf numFmtId="43" fontId="6" fillId="3" borderId="0" xfId="1" applyFont="1" applyFill="1" applyAlignment="1">
      <alignment horizontal="center" vertical="center" wrapText="1"/>
    </xf>
    <xf numFmtId="0" fontId="9" fillId="0" borderId="6" xfId="12" applyFont="1" applyBorder="1" applyAlignment="1">
      <alignment horizontal="center"/>
    </xf>
    <xf numFmtId="0" fontId="9" fillId="0" borderId="7" xfId="12" applyFont="1" applyBorder="1" applyAlignment="1">
      <alignment horizontal="center"/>
    </xf>
    <xf numFmtId="0" fontId="8" fillId="0" borderId="7" xfId="12" applyFont="1" applyBorder="1" applyAlignment="1">
      <alignment horizontal="center"/>
    </xf>
    <xf numFmtId="165" fontId="8" fillId="0" borderId="7" xfId="12" applyNumberFormat="1" applyFont="1" applyBorder="1" applyAlignment="1">
      <alignment horizontal="center"/>
    </xf>
    <xf numFmtId="1" fontId="8" fillId="0" borderId="7" xfId="12" applyNumberFormat="1" applyFont="1" applyBorder="1" applyAlignment="1">
      <alignment horizontal="center"/>
    </xf>
    <xf numFmtId="164" fontId="8" fillId="0" borderId="7" xfId="1" applyNumberFormat="1" applyFont="1" applyBorder="1" applyAlignment="1">
      <alignment horizontal="center"/>
    </xf>
    <xf numFmtId="165" fontId="8" fillId="0" borderId="0" xfId="12" applyNumberFormat="1" applyFont="1" applyBorder="1" applyAlignment="1">
      <alignment horizontal="center"/>
    </xf>
    <xf numFmtId="43" fontId="8" fillId="0" borderId="7" xfId="12" applyNumberFormat="1" applyFont="1" applyBorder="1" applyAlignment="1">
      <alignment horizontal="center"/>
    </xf>
    <xf numFmtId="4" fontId="8" fillId="0" borderId="7" xfId="12" applyNumberFormat="1" applyFont="1" applyBorder="1" applyAlignment="1">
      <alignment horizontal="center"/>
    </xf>
    <xf numFmtId="9" fontId="8" fillId="0" borderId="7" xfId="12" applyNumberFormat="1" applyFont="1" applyBorder="1" applyAlignment="1">
      <alignment horizontal="center"/>
    </xf>
    <xf numFmtId="2" fontId="8" fillId="0" borderId="7" xfId="12" applyNumberFormat="1" applyFont="1" applyBorder="1" applyAlignment="1">
      <alignment horizontal="center"/>
    </xf>
    <xf numFmtId="0" fontId="9" fillId="0" borderId="8" xfId="12" applyFont="1" applyBorder="1" applyAlignment="1">
      <alignment horizontal="center"/>
    </xf>
    <xf numFmtId="0" fontId="9" fillId="0" borderId="0" xfId="12" applyFont="1" applyBorder="1" applyAlignment="1">
      <alignment horizontal="center"/>
    </xf>
    <xf numFmtId="164" fontId="8" fillId="0" borderId="0" xfId="1" applyNumberFormat="1" applyFont="1" applyBorder="1" applyAlignment="1">
      <alignment horizontal="center"/>
    </xf>
    <xf numFmtId="43" fontId="8" fillId="0" borderId="0" xfId="12" applyNumberFormat="1" applyFont="1" applyBorder="1" applyAlignment="1">
      <alignment horizontal="center"/>
    </xf>
    <xf numFmtId="4" fontId="8" fillId="0" borderId="0" xfId="12" applyNumberFormat="1" applyFont="1" applyBorder="1" applyAlignment="1">
      <alignment horizontal="center"/>
    </xf>
    <xf numFmtId="9" fontId="8" fillId="0" borderId="0" xfId="12" applyNumberFormat="1" applyFont="1" applyBorder="1" applyAlignment="1">
      <alignment horizontal="center"/>
    </xf>
    <xf numFmtId="2" fontId="8" fillId="0" borderId="0" xfId="12" applyNumberFormat="1" applyFont="1" applyBorder="1" applyAlignment="1">
      <alignment horizontal="center"/>
    </xf>
    <xf numFmtId="166" fontId="17" fillId="6" borderId="1" xfId="1" applyNumberFormat="1" applyFont="1" applyFill="1" applyBorder="1"/>
    <xf numFmtId="166" fontId="17" fillId="6" borderId="2" xfId="1" applyNumberFormat="1" applyFont="1" applyFill="1" applyBorder="1"/>
    <xf numFmtId="166" fontId="17" fillId="6" borderId="3" xfId="1" applyNumberFormat="1" applyFont="1" applyFill="1" applyBorder="1"/>
    <xf numFmtId="0" fontId="2" fillId="0" borderId="0" xfId="10"/>
    <xf numFmtId="0" fontId="6" fillId="6" borderId="6" xfId="12" applyFont="1" applyFill="1" applyBorder="1" applyAlignment="1">
      <alignment horizontal="center" vertical="center" wrapText="1"/>
    </xf>
    <xf numFmtId="0" fontId="6" fillId="6" borderId="7" xfId="12" applyFont="1" applyFill="1" applyBorder="1" applyAlignment="1">
      <alignment horizontal="center" vertical="center" wrapText="1"/>
    </xf>
    <xf numFmtId="0" fontId="5" fillId="7" borderId="7" xfId="12" applyFont="1" applyFill="1" applyBorder="1" applyAlignment="1">
      <alignment horizontal="center" vertical="center" wrapText="1"/>
    </xf>
    <xf numFmtId="0" fontId="5" fillId="7" borderId="7" xfId="12" applyFont="1" applyFill="1" applyBorder="1" applyAlignment="1" applyProtection="1">
      <alignment horizontal="center" vertical="center" wrapText="1"/>
    </xf>
    <xf numFmtId="0" fontId="5" fillId="7" borderId="9" xfId="12" applyFont="1" applyFill="1" applyBorder="1" applyAlignment="1">
      <alignment horizontal="center" vertical="center" wrapText="1"/>
    </xf>
    <xf numFmtId="0" fontId="5" fillId="7" borderId="0" xfId="12" applyFont="1" applyFill="1" applyBorder="1" applyAlignment="1">
      <alignment horizontal="center" vertical="center" wrapText="1"/>
    </xf>
    <xf numFmtId="168" fontId="8" fillId="0" borderId="0" xfId="12" applyNumberFormat="1" applyFont="1" applyBorder="1" applyAlignment="1">
      <alignment horizontal="center"/>
    </xf>
    <xf numFmtId="43" fontId="17" fillId="3" borderId="0" xfId="12" applyNumberFormat="1" applyFont="1" applyFill="1"/>
    <xf numFmtId="0" fontId="12" fillId="3" borderId="9" xfId="12" applyFont="1" applyFill="1" applyBorder="1" applyAlignment="1">
      <alignment horizontal="center" vertical="center" wrapText="1"/>
    </xf>
    <xf numFmtId="0" fontId="4" fillId="0" borderId="0" xfId="12" applyBorder="1"/>
    <xf numFmtId="2" fontId="0" fillId="0" borderId="0" xfId="0" applyNumberFormat="1"/>
    <xf numFmtId="0" fontId="0" fillId="0" borderId="0" xfId="0" pivotButton="1" applyAlignment="1">
      <alignment horizontal="center" wrapText="1"/>
    </xf>
    <xf numFmtId="43" fontId="17" fillId="3" borderId="1" xfId="12" applyNumberFormat="1" applyFont="1" applyFill="1" applyBorder="1"/>
    <xf numFmtId="43" fontId="17" fillId="3" borderId="2" xfId="12" applyNumberFormat="1" applyFont="1" applyFill="1" applyBorder="1"/>
    <xf numFmtId="43" fontId="17" fillId="3" borderId="3" xfId="12" applyNumberFormat="1" applyFont="1" applyFill="1" applyBorder="1"/>
    <xf numFmtId="0" fontId="1" fillId="8" borderId="0" xfId="12" applyNumberFormat="1" applyFont="1" applyFill="1" applyAlignment="1" applyProtection="1">
      <alignment horizontal="center"/>
    </xf>
    <xf numFmtId="0" fontId="1" fillId="8" borderId="0" xfId="12" applyNumberFormat="1" applyFont="1" applyFill="1" applyAlignment="1" applyProtection="1">
      <alignment horizontal="center"/>
    </xf>
    <xf numFmtId="2" fontId="4" fillId="3" borderId="1" xfId="12" applyNumberFormat="1" applyFill="1" applyBorder="1"/>
    <xf numFmtId="2" fontId="4" fillId="3" borderId="2" xfId="12" applyNumberFormat="1" applyFill="1" applyBorder="1"/>
    <xf numFmtId="2" fontId="4" fillId="3" borderId="3" xfId="12" applyNumberFormat="1" applyFill="1" applyBorder="1"/>
    <xf numFmtId="43" fontId="8" fillId="0" borderId="0" xfId="1" applyNumberFormat="1" applyFont="1" applyBorder="1"/>
    <xf numFmtId="0" fontId="4" fillId="11" borderId="0" xfId="12" applyFill="1"/>
    <xf numFmtId="2" fontId="4" fillId="11" borderId="0" xfId="12" applyNumberFormat="1" applyFill="1" applyBorder="1"/>
    <xf numFmtId="43" fontId="17" fillId="3" borderId="1" xfId="1" applyFont="1" applyFill="1" applyBorder="1"/>
    <xf numFmtId="43" fontId="17" fillId="3" borderId="2" xfId="1" applyFont="1" applyFill="1" applyBorder="1"/>
    <xf numFmtId="43" fontId="17" fillId="3" borderId="3" xfId="1" applyFont="1" applyFill="1" applyBorder="1"/>
    <xf numFmtId="0" fontId="8" fillId="0" borderId="0" xfId="12" applyNumberFormat="1" applyFont="1" applyBorder="1"/>
    <xf numFmtId="169" fontId="0" fillId="0" borderId="0" xfId="0" applyNumberFormat="1"/>
    <xf numFmtId="0" fontId="0" fillId="11" borderId="0" xfId="0" applyFill="1"/>
    <xf numFmtId="0" fontId="2" fillId="11" borderId="0" xfId="10" applyFill="1"/>
    <xf numFmtId="0" fontId="30" fillId="11" borderId="0" xfId="0" applyFont="1" applyFill="1"/>
    <xf numFmtId="0" fontId="31" fillId="11" borderId="0" xfId="0" applyFont="1" applyFill="1" applyAlignment="1">
      <alignment vertical="center"/>
    </xf>
    <xf numFmtId="0" fontId="32" fillId="11" borderId="0" xfId="0" applyFont="1" applyFill="1" applyAlignment="1">
      <alignment horizontal="center" vertical="center"/>
    </xf>
    <xf numFmtId="0" fontId="34" fillId="11" borderId="0" xfId="0" applyFont="1" applyFill="1"/>
    <xf numFmtId="0" fontId="36" fillId="11" borderId="0" xfId="0" applyFont="1" applyFill="1" applyAlignment="1">
      <alignment vertical="center"/>
    </xf>
    <xf numFmtId="0" fontId="37" fillId="0" borderId="0" xfId="12" applyFont="1" applyBorder="1"/>
    <xf numFmtId="1" fontId="17" fillId="3" borderId="0" xfId="12" applyNumberFormat="1" applyFont="1" applyFill="1"/>
    <xf numFmtId="1" fontId="17" fillId="3" borderId="1" xfId="12" applyNumberFormat="1" applyFont="1" applyFill="1" applyBorder="1" applyAlignment="1" applyProtection="1">
      <alignment wrapText="1"/>
    </xf>
    <xf numFmtId="1" fontId="17" fillId="3" borderId="2" xfId="12" applyNumberFormat="1" applyFont="1" applyFill="1" applyBorder="1" applyAlignment="1" applyProtection="1">
      <alignment wrapText="1"/>
    </xf>
    <xf numFmtId="1" fontId="17" fillId="3" borderId="3" xfId="12" applyNumberFormat="1" applyFont="1" applyFill="1" applyBorder="1" applyAlignment="1" applyProtection="1">
      <alignment wrapText="1"/>
    </xf>
    <xf numFmtId="0" fontId="5" fillId="2" borderId="10" xfId="12" applyFont="1" applyFill="1" applyBorder="1" applyAlignment="1">
      <alignment wrapText="1"/>
    </xf>
    <xf numFmtId="166" fontId="5" fillId="2" borderId="7" xfId="13" applyNumberFormat="1" applyFont="1" applyFill="1" applyBorder="1" applyAlignment="1">
      <alignment horizontal="center" vertical="center" wrapText="1"/>
    </xf>
    <xf numFmtId="164" fontId="5" fillId="2" borderId="7" xfId="13" applyNumberFormat="1" applyFont="1" applyFill="1" applyBorder="1" applyAlignment="1">
      <alignment horizontal="center" vertical="center" wrapText="1"/>
    </xf>
    <xf numFmtId="164" fontId="6" fillId="3" borderId="7" xfId="13" applyNumberFormat="1" applyFont="1" applyFill="1" applyBorder="1" applyAlignment="1">
      <alignment horizontal="center" vertical="center" wrapText="1"/>
    </xf>
    <xf numFmtId="43" fontId="6" fillId="3" borderId="7" xfId="13" applyFont="1" applyFill="1" applyBorder="1" applyAlignment="1">
      <alignment horizontal="center" vertical="center" wrapText="1"/>
    </xf>
    <xf numFmtId="0" fontId="6" fillId="3" borderId="0" xfId="12" applyNumberFormat="1" applyFont="1" applyFill="1" applyBorder="1" applyAlignment="1" applyProtection="1">
      <alignment horizontal="center" vertical="center" wrapText="1"/>
    </xf>
    <xf numFmtId="0" fontId="38" fillId="0" borderId="0" xfId="12" applyNumberFormat="1" applyFont="1" applyProtection="1"/>
    <xf numFmtId="1" fontId="17" fillId="3" borderId="1" xfId="12" applyNumberFormat="1" applyFont="1" applyFill="1" applyBorder="1"/>
    <xf numFmtId="1" fontId="17" fillId="3" borderId="2" xfId="12" applyNumberFormat="1" applyFont="1" applyFill="1" applyBorder="1"/>
    <xf numFmtId="1" fontId="17" fillId="3" borderId="3" xfId="12" applyNumberFormat="1" applyFont="1" applyFill="1" applyBorder="1"/>
    <xf numFmtId="0" fontId="1" fillId="11" borderId="0" xfId="12" applyFont="1" applyFill="1" applyAlignment="1">
      <alignment horizontal="center" vertical="center" wrapText="1"/>
    </xf>
    <xf numFmtId="0" fontId="16" fillId="9" borderId="5" xfId="12" applyFont="1" applyFill="1" applyBorder="1"/>
    <xf numFmtId="1" fontId="17" fillId="5" borderId="1" xfId="12" applyNumberFormat="1" applyFont="1" applyFill="1" applyBorder="1"/>
    <xf numFmtId="1" fontId="17" fillId="5" borderId="2" xfId="12" applyNumberFormat="1" applyFont="1" applyFill="1" applyBorder="1"/>
    <xf numFmtId="1" fontId="17" fillId="5" borderId="3" xfId="12" applyNumberFormat="1" applyFont="1" applyFill="1" applyBorder="1"/>
    <xf numFmtId="0" fontId="40" fillId="11" borderId="0" xfId="12" applyFont="1" applyFill="1"/>
    <xf numFmtId="0" fontId="5" fillId="11" borderId="0" xfId="12" applyFont="1" applyFill="1" applyAlignment="1">
      <alignment horizontal="center" vertical="center" wrapText="1"/>
    </xf>
    <xf numFmtId="1" fontId="41" fillId="11" borderId="0" xfId="12" applyNumberFormat="1" applyFont="1" applyFill="1"/>
    <xf numFmtId="0" fontId="8" fillId="0" borderId="17" xfId="12" applyNumberFormat="1" applyFont="1" applyBorder="1" applyAlignment="1" applyProtection="1">
      <alignment horizontal="center"/>
    </xf>
    <xf numFmtId="0" fontId="8" fillId="0" borderId="0" xfId="12" applyNumberFormat="1" applyFont="1" applyBorder="1" applyAlignment="1" applyProtection="1">
      <alignment horizontal="center"/>
    </xf>
    <xf numFmtId="22" fontId="8" fillId="0" borderId="17" xfId="12" applyNumberFormat="1" applyFont="1" applyBorder="1" applyAlignment="1" applyProtection="1">
      <alignment horizontal="left"/>
    </xf>
    <xf numFmtId="22" fontId="8" fillId="0" borderId="0" xfId="12" applyNumberFormat="1" applyFont="1" applyBorder="1" applyAlignment="1" applyProtection="1">
      <alignment horizontal="left"/>
    </xf>
    <xf numFmtId="165" fontId="8" fillId="0" borderId="0" xfId="1" applyNumberFormat="1" applyFont="1"/>
    <xf numFmtId="0" fontId="8" fillId="0" borderId="27" xfId="12" applyNumberFormat="1" applyFont="1" applyBorder="1" applyProtection="1"/>
    <xf numFmtId="0" fontId="8" fillId="0" borderId="17" xfId="12" applyNumberFormat="1" applyFont="1" applyBorder="1" applyAlignment="1" applyProtection="1">
      <alignment horizontal="left"/>
    </xf>
    <xf numFmtId="0" fontId="8" fillId="0" borderId="0" xfId="12" applyNumberFormat="1" applyFont="1" applyBorder="1" applyAlignment="1" applyProtection="1">
      <alignment horizontal="left"/>
    </xf>
    <xf numFmtId="0" fontId="0" fillId="0" borderId="0" xfId="0" applyFill="1"/>
    <xf numFmtId="0" fontId="15" fillId="8" borderId="0" xfId="12" applyNumberFormat="1" applyFont="1" applyFill="1" applyAlignment="1" applyProtection="1">
      <alignment horizontal="center"/>
    </xf>
    <xf numFmtId="0" fontId="1" fillId="8" borderId="0" xfId="12" applyNumberFormat="1" applyFont="1" applyFill="1" applyAlignment="1" applyProtection="1">
      <alignment horizontal="center"/>
    </xf>
    <xf numFmtId="2" fontId="9" fillId="0" borderId="0" xfId="0" applyNumberFormat="1" applyFont="1"/>
    <xf numFmtId="1" fontId="9" fillId="0" borderId="0" xfId="0" applyNumberFormat="1" applyFont="1"/>
    <xf numFmtId="0" fontId="0" fillId="0" borderId="0" xfId="0" applyAlignment="1">
      <alignment horizontal="center" vertical="center" wrapText="1"/>
    </xf>
    <xf numFmtId="39" fontId="0" fillId="0" borderId="0" xfId="0" applyNumberFormat="1" applyAlignment="1">
      <alignment horizontal="center"/>
    </xf>
    <xf numFmtId="0" fontId="3" fillId="0" borderId="0" xfId="0" applyFont="1" applyAlignment="1">
      <alignment horizontal="center" vertical="center" wrapText="1"/>
    </xf>
    <xf numFmtId="0" fontId="9" fillId="0" borderId="0" xfId="0" applyNumberFormat="1" applyFont="1" applyProtection="1"/>
    <xf numFmtId="1" fontId="9" fillId="0" borderId="0" xfId="0" applyNumberFormat="1" applyFont="1" applyProtection="1"/>
    <xf numFmtId="43" fontId="9" fillId="0" borderId="0" xfId="1" applyFont="1" applyProtection="1"/>
    <xf numFmtId="9" fontId="9" fillId="0" borderId="0" xfId="2" applyFont="1"/>
    <xf numFmtId="9" fontId="9" fillId="0" borderId="0" xfId="0" applyNumberFormat="1" applyFont="1"/>
    <xf numFmtId="43" fontId="9" fillId="0" borderId="0" xfId="1" applyFont="1"/>
    <xf numFmtId="0" fontId="9" fillId="0" borderId="0" xfId="0" applyFont="1" applyBorder="1"/>
    <xf numFmtId="0" fontId="9" fillId="0" borderId="5" xfId="0" applyFont="1" applyBorder="1"/>
    <xf numFmtId="2" fontId="9" fillId="0" borderId="0" xfId="0" applyNumberFormat="1" applyFont="1" applyProtection="1"/>
    <xf numFmtId="9" fontId="0" fillId="0" borderId="0" xfId="0" pivotButton="1" applyNumberFormat="1"/>
    <xf numFmtId="43" fontId="3" fillId="3" borderId="1" xfId="1" applyFont="1" applyFill="1" applyBorder="1"/>
    <xf numFmtId="43" fontId="3" fillId="3" borderId="2" xfId="1" applyFont="1" applyFill="1" applyBorder="1"/>
    <xf numFmtId="43" fontId="3" fillId="3" borderId="3" xfId="1" applyFont="1" applyFill="1" applyBorder="1"/>
    <xf numFmtId="43" fontId="3" fillId="3" borderId="28" xfId="1" applyFont="1" applyFill="1" applyBorder="1"/>
    <xf numFmtId="43" fontId="17" fillId="8" borderId="0" xfId="1" applyFont="1" applyFill="1"/>
    <xf numFmtId="1" fontId="17" fillId="8" borderId="0" xfId="12" applyNumberFormat="1" applyFont="1" applyFill="1"/>
    <xf numFmtId="0" fontId="15" fillId="8" borderId="0" xfId="12" applyNumberFormat="1" applyFont="1" applyFill="1" applyAlignment="1" applyProtection="1">
      <alignment horizontal="left"/>
    </xf>
    <xf numFmtId="0" fontId="8" fillId="0" borderId="0" xfId="12" applyNumberFormat="1" applyFont="1" applyBorder="1" applyAlignment="1" applyProtection="1">
      <alignment horizontal="center"/>
    </xf>
    <xf numFmtId="43" fontId="0" fillId="0" borderId="30" xfId="1" applyFont="1" applyBorder="1"/>
    <xf numFmtId="43" fontId="8" fillId="0" borderId="0" xfId="1" applyFont="1" applyProtection="1"/>
    <xf numFmtId="0" fontId="8" fillId="0" borderId="0" xfId="12" applyFont="1" applyBorder="1" applyAlignment="1">
      <alignment horizontal="left"/>
    </xf>
    <xf numFmtId="43" fontId="43" fillId="0" borderId="0" xfId="13" applyFont="1" applyProtection="1"/>
    <xf numFmtId="0" fontId="8" fillId="0" borderId="4" xfId="12" applyNumberFormat="1" applyFont="1" applyBorder="1" applyAlignment="1" applyProtection="1">
      <alignment horizontal="center"/>
    </xf>
    <xf numFmtId="0" fontId="0" fillId="0" borderId="0" xfId="0"/>
    <xf numFmtId="0" fontId="0" fillId="4" borderId="0" xfId="0" applyFill="1"/>
    <xf numFmtId="0" fontId="10" fillId="4" borderId="0" xfId="8" applyFill="1"/>
    <xf numFmtId="164" fontId="8" fillId="0" borderId="0" xfId="1" applyNumberFormat="1" applyFont="1" applyBorder="1"/>
    <xf numFmtId="43" fontId="8" fillId="0" borderId="0" xfId="1" applyFont="1" applyBorder="1"/>
    <xf numFmtId="1" fontId="8" fillId="0" borderId="0" xfId="12" applyNumberFormat="1" applyFont="1" applyBorder="1"/>
    <xf numFmtId="1" fontId="8" fillId="0" borderId="4" xfId="12" applyNumberFormat="1" applyFont="1" applyBorder="1"/>
    <xf numFmtId="43" fontId="8" fillId="0" borderId="0" xfId="12" applyNumberFormat="1" applyFont="1" applyBorder="1"/>
    <xf numFmtId="0" fontId="8" fillId="0" borderId="0" xfId="12" applyFont="1" applyBorder="1"/>
    <xf numFmtId="9" fontId="8" fillId="0" borderId="0" xfId="12" applyNumberFormat="1" applyFont="1" applyBorder="1"/>
    <xf numFmtId="0" fontId="9" fillId="0" borderId="0" xfId="12" applyFont="1" applyBorder="1"/>
    <xf numFmtId="0" fontId="0" fillId="0" borderId="0" xfId="0" pivotButton="1"/>
    <xf numFmtId="43" fontId="0" fillId="0" borderId="0" xfId="0" applyNumberFormat="1"/>
    <xf numFmtId="0" fontId="8" fillId="0" borderId="29" xfId="12" applyNumberFormat="1" applyFont="1" applyBorder="1" applyProtection="1"/>
    <xf numFmtId="0" fontId="9" fillId="0" borderId="8" xfId="12" applyFont="1" applyBorder="1" applyProtection="1"/>
    <xf numFmtId="0" fontId="9" fillId="0" borderId="0" xfId="12" applyFont="1" applyBorder="1" applyProtection="1"/>
    <xf numFmtId="1" fontId="8" fillId="0" borderId="0" xfId="12" applyNumberFormat="1" applyFont="1" applyBorder="1" applyProtection="1"/>
    <xf numFmtId="2" fontId="8" fillId="0" borderId="0" xfId="12" applyNumberFormat="1" applyFont="1" applyBorder="1" applyProtection="1"/>
    <xf numFmtId="9" fontId="8" fillId="0" borderId="0" xfId="12" applyNumberFormat="1" applyFont="1" applyBorder="1" applyProtection="1"/>
    <xf numFmtId="43" fontId="8" fillId="0" borderId="0" xfId="12" applyNumberFormat="1" applyFont="1" applyBorder="1" applyProtection="1"/>
    <xf numFmtId="164" fontId="8" fillId="0" borderId="0" xfId="12" applyNumberFormat="1" applyFont="1" applyBorder="1" applyProtection="1"/>
    <xf numFmtId="164" fontId="8" fillId="0" borderId="0" xfId="12" applyNumberFormat="1" applyFont="1" applyBorder="1"/>
    <xf numFmtId="0" fontId="9" fillId="0" borderId="0" xfId="0" applyFont="1"/>
    <xf numFmtId="0" fontId="0" fillId="0" borderId="0" xfId="0" applyNumberFormat="1"/>
    <xf numFmtId="0" fontId="9" fillId="0" borderId="8" xfId="12" applyFont="1" applyBorder="1"/>
    <xf numFmtId="1" fontId="8" fillId="0" borderId="0" xfId="12" applyNumberFormat="1" applyFont="1" applyBorder="1" applyAlignment="1">
      <alignment horizontal="center"/>
    </xf>
    <xf numFmtId="165" fontId="8" fillId="0" borderId="0" xfId="12" applyNumberFormat="1" applyFont="1" applyBorder="1" applyProtection="1"/>
    <xf numFmtId="0" fontId="8" fillId="0" borderId="0" xfId="12" applyFont="1" applyBorder="1" applyAlignment="1">
      <alignment horizontal="center"/>
    </xf>
    <xf numFmtId="1" fontId="8" fillId="0" borderId="0" xfId="12" applyNumberFormat="1" applyFont="1"/>
    <xf numFmtId="0" fontId="8" fillId="0" borderId="0" xfId="12" applyFont="1"/>
    <xf numFmtId="43" fontId="8" fillId="0" borderId="0" xfId="12" applyNumberFormat="1" applyFont="1"/>
    <xf numFmtId="1" fontId="0" fillId="0" borderId="0" xfId="0" applyNumberFormat="1"/>
    <xf numFmtId="2" fontId="0" fillId="0" borderId="0" xfId="0" applyNumberFormat="1"/>
    <xf numFmtId="0" fontId="8" fillId="0" borderId="0" xfId="12" applyFont="1" applyBorder="1" applyProtection="1"/>
    <xf numFmtId="169" fontId="0" fillId="0" borderId="0" xfId="0" applyNumberFormat="1"/>
    <xf numFmtId="0" fontId="0" fillId="11" borderId="0" xfId="0" applyFill="1"/>
    <xf numFmtId="0" fontId="33" fillId="11" borderId="0" xfId="0" applyFont="1" applyFill="1"/>
    <xf numFmtId="170" fontId="0" fillId="0" borderId="0" xfId="0" applyNumberFormat="1"/>
    <xf numFmtId="0" fontId="0" fillId="0" borderId="0" xfId="0" applyFill="1"/>
    <xf numFmtId="1" fontId="9" fillId="0" borderId="0" xfId="0" applyNumberFormat="1" applyFont="1"/>
    <xf numFmtId="43" fontId="9" fillId="0" borderId="0" xfId="1" applyFont="1"/>
    <xf numFmtId="9" fontId="9" fillId="0" borderId="0" xfId="2" applyFont="1" applyBorder="1"/>
    <xf numFmtId="2" fontId="9" fillId="0" borderId="0" xfId="1" applyNumberFormat="1" applyFont="1" applyBorder="1"/>
    <xf numFmtId="164" fontId="9" fillId="0" borderId="0" xfId="1" applyNumberFormat="1" applyFont="1" applyBorder="1" applyProtection="1"/>
    <xf numFmtId="9" fontId="9" fillId="0" borderId="0" xfId="2" applyFont="1" applyBorder="1" applyProtection="1"/>
    <xf numFmtId="43" fontId="9" fillId="0" borderId="0" xfId="1" applyFont="1" applyBorder="1" applyProtection="1"/>
    <xf numFmtId="0" fontId="0" fillId="11" borderId="0" xfId="0" applyFill="1" applyAlignment="1">
      <alignment horizontal="center"/>
    </xf>
    <xf numFmtId="0" fontId="3" fillId="0" borderId="0" xfId="0" pivotButton="1" applyFont="1" applyAlignment="1">
      <alignment horizontal="center"/>
    </xf>
    <xf numFmtId="165" fontId="21" fillId="11" borderId="0" xfId="0" applyNumberFormat="1" applyFont="1" applyFill="1" applyAlignment="1"/>
    <xf numFmtId="43" fontId="35" fillId="11" borderId="0" xfId="1" applyFont="1" applyFill="1" applyAlignment="1"/>
    <xf numFmtId="0" fontId="9" fillId="0" borderId="7" xfId="12" applyFont="1" applyBorder="1" applyAlignment="1">
      <alignment horizontal="left"/>
    </xf>
    <xf numFmtId="0" fontId="9" fillId="0" borderId="0" xfId="12" applyFont="1" applyBorder="1" applyAlignment="1">
      <alignment horizontal="left"/>
    </xf>
    <xf numFmtId="0" fontId="44" fillId="12" borderId="0" xfId="8" applyFont="1" applyFill="1" applyAlignment="1">
      <alignment horizontal="center"/>
    </xf>
    <xf numFmtId="2" fontId="32" fillId="11" borderId="0" xfId="0" applyNumberFormat="1" applyFont="1" applyFill="1" applyAlignment="1">
      <alignment horizontal="center" vertical="center"/>
    </xf>
    <xf numFmtId="0" fontId="15" fillId="8" borderId="0" xfId="12" applyNumberFormat="1" applyFont="1" applyFill="1" applyAlignment="1" applyProtection="1">
      <alignment horizontal="center"/>
    </xf>
    <xf numFmtId="0" fontId="8" fillId="0" borderId="17" xfId="12" applyNumberFormat="1" applyFont="1" applyBorder="1" applyAlignment="1" applyProtection="1">
      <alignment horizontal="center"/>
    </xf>
    <xf numFmtId="0" fontId="8" fillId="0" borderId="0" xfId="12" applyNumberFormat="1" applyFont="1" applyAlignment="1" applyProtection="1">
      <alignment horizontal="center"/>
    </xf>
    <xf numFmtId="43" fontId="4" fillId="0" borderId="0" xfId="12" applyNumberFormat="1" applyFont="1" applyProtection="1"/>
    <xf numFmtId="0" fontId="45" fillId="11" borderId="0" xfId="0" applyFont="1" applyFill="1"/>
    <xf numFmtId="0" fontId="31" fillId="11" borderId="0" xfId="0" applyFont="1" applyFill="1"/>
    <xf numFmtId="0" fontId="0" fillId="11" borderId="0" xfId="0" pivotButton="1" applyFill="1"/>
    <xf numFmtId="43" fontId="32" fillId="11" borderId="0" xfId="1" applyFont="1" applyFill="1" applyAlignment="1">
      <alignment vertical="center"/>
    </xf>
    <xf numFmtId="0" fontId="42" fillId="0" borderId="0" xfId="8" applyFont="1" applyFill="1" applyAlignment="1"/>
    <xf numFmtId="0" fontId="8" fillId="11" borderId="17" xfId="12" applyNumberFormat="1" applyFont="1" applyFill="1" applyBorder="1" applyAlignment="1" applyProtection="1">
      <alignment horizontal="right"/>
    </xf>
    <xf numFmtId="0" fontId="4" fillId="11" borderId="0" xfId="12" applyFill="1" applyAlignment="1">
      <alignment horizontal="right"/>
    </xf>
    <xf numFmtId="0" fontId="0" fillId="11" borderId="0" xfId="0" applyFill="1" applyAlignment="1">
      <alignment horizontal="right"/>
    </xf>
    <xf numFmtId="0" fontId="44" fillId="0" borderId="0" xfId="8" applyFont="1" applyFill="1" applyAlignment="1">
      <alignment horizontal="center"/>
    </xf>
    <xf numFmtId="0" fontId="47" fillId="0" borderId="0" xfId="0" applyFont="1" applyAlignment="1">
      <alignment horizontal="center" wrapText="1"/>
    </xf>
    <xf numFmtId="0" fontId="9" fillId="13" borderId="8" xfId="12" applyFont="1" applyFill="1" applyBorder="1"/>
    <xf numFmtId="0" fontId="9" fillId="13" borderId="0" xfId="12" applyFont="1" applyFill="1" applyBorder="1"/>
    <xf numFmtId="0" fontId="8" fillId="13" borderId="0" xfId="12" applyFont="1" applyFill="1" applyBorder="1"/>
    <xf numFmtId="0" fontId="9" fillId="13" borderId="0" xfId="12" applyFont="1" applyFill="1" applyBorder="1" applyAlignment="1">
      <alignment horizontal="center"/>
    </xf>
    <xf numFmtId="0" fontId="8" fillId="13" borderId="0" xfId="12" applyFont="1" applyFill="1" applyBorder="1" applyAlignment="1">
      <alignment horizontal="center"/>
    </xf>
    <xf numFmtId="2" fontId="8" fillId="13" borderId="0" xfId="12" applyNumberFormat="1" applyFont="1" applyFill="1" applyBorder="1"/>
    <xf numFmtId="165" fontId="8" fillId="13" borderId="0" xfId="12" applyNumberFormat="1" applyFont="1" applyFill="1" applyBorder="1"/>
    <xf numFmtId="164" fontId="8" fillId="13" borderId="0" xfId="1" applyNumberFormat="1" applyFont="1" applyFill="1" applyBorder="1"/>
    <xf numFmtId="1" fontId="8" fillId="13" borderId="0" xfId="12" applyNumberFormat="1" applyFont="1" applyFill="1" applyBorder="1"/>
    <xf numFmtId="43" fontId="8" fillId="13" borderId="0" xfId="1" applyFont="1" applyFill="1" applyBorder="1"/>
    <xf numFmtId="9" fontId="8" fillId="13" borderId="0" xfId="2" applyFont="1" applyFill="1" applyBorder="1"/>
    <xf numFmtId="9" fontId="8" fillId="13" borderId="0" xfId="12" applyNumberFormat="1" applyFont="1" applyFill="1" applyBorder="1"/>
    <xf numFmtId="0" fontId="8" fillId="13" borderId="29" xfId="12" applyNumberFormat="1" applyFont="1" applyFill="1" applyBorder="1" applyProtection="1"/>
    <xf numFmtId="43" fontId="0" fillId="13" borderId="30" xfId="1" applyFont="1" applyFill="1" applyBorder="1"/>
    <xf numFmtId="43" fontId="8" fillId="13" borderId="0" xfId="12" applyNumberFormat="1" applyFont="1" applyFill="1" applyBorder="1"/>
    <xf numFmtId="9" fontId="8" fillId="13" borderId="0" xfId="14" applyFont="1" applyFill="1" applyBorder="1"/>
    <xf numFmtId="43" fontId="4" fillId="13" borderId="0" xfId="12" applyNumberFormat="1" applyFill="1"/>
    <xf numFmtId="0" fontId="9" fillId="13" borderId="8" xfId="12" applyNumberFormat="1" applyFont="1" applyFill="1" applyBorder="1"/>
    <xf numFmtId="0" fontId="9" fillId="13" borderId="0" xfId="12" applyNumberFormat="1" applyFont="1" applyFill="1" applyBorder="1"/>
    <xf numFmtId="0" fontId="8" fillId="13" borderId="0" xfId="12" applyNumberFormat="1" applyFont="1" applyFill="1" applyBorder="1" applyProtection="1"/>
    <xf numFmtId="165" fontId="8" fillId="13" borderId="0" xfId="12" applyNumberFormat="1" applyFont="1" applyFill="1" applyBorder="1" applyProtection="1"/>
    <xf numFmtId="1" fontId="8" fillId="13" borderId="0" xfId="12" applyNumberFormat="1" applyFont="1" applyFill="1" applyBorder="1" applyProtection="1"/>
    <xf numFmtId="43" fontId="0" fillId="13" borderId="0" xfId="1" applyFont="1" applyFill="1"/>
    <xf numFmtId="43" fontId="48" fillId="11" borderId="0" xfId="1" applyFont="1" applyFill="1" applyAlignment="1"/>
    <xf numFmtId="0" fontId="49" fillId="0" borderId="0" xfId="0" applyFont="1"/>
    <xf numFmtId="1" fontId="49" fillId="0" borderId="0" xfId="0" applyNumberFormat="1" applyFont="1"/>
    <xf numFmtId="1" fontId="8" fillId="0" borderId="0" xfId="12" applyNumberFormat="1" applyFont="1" applyBorder="1" applyAlignment="1">
      <alignment horizontal="right"/>
    </xf>
    <xf numFmtId="0" fontId="39" fillId="11" borderId="0" xfId="12" applyFont="1" applyFill="1" applyAlignment="1">
      <alignment horizontal="center" vertical="center" wrapText="1"/>
    </xf>
    <xf numFmtId="0" fontId="46" fillId="11" borderId="0" xfId="0" applyFont="1" applyFill="1" applyAlignment="1">
      <alignment horizontal="center" vertical="center"/>
    </xf>
    <xf numFmtId="0" fontId="46" fillId="11" borderId="0" xfId="0" applyFont="1" applyFill="1" applyAlignment="1">
      <alignment vertical="center"/>
    </xf>
    <xf numFmtId="0" fontId="3" fillId="0" borderId="0" xfId="0" applyFont="1" applyAlignment="1">
      <alignment horizontal="center"/>
    </xf>
    <xf numFmtId="3" fontId="0" fillId="0" borderId="0" xfId="0" applyNumberFormat="1" applyAlignment="1">
      <alignment horizontal="center"/>
    </xf>
    <xf numFmtId="0" fontId="50" fillId="11" borderId="0" xfId="0" applyFont="1" applyFill="1"/>
    <xf numFmtId="0" fontId="51" fillId="11" borderId="0" xfId="0" applyFont="1" applyFill="1"/>
    <xf numFmtId="43" fontId="49" fillId="0" borderId="0" xfId="1" applyFont="1"/>
    <xf numFmtId="9" fontId="49" fillId="0" borderId="0" xfId="2" applyFont="1"/>
    <xf numFmtId="0" fontId="5" fillId="0" borderId="0" xfId="0" applyFont="1"/>
    <xf numFmtId="0" fontId="49" fillId="0" borderId="0" xfId="12" applyFont="1" applyBorder="1" applyProtection="1"/>
    <xf numFmtId="43" fontId="49" fillId="0" borderId="0" xfId="1" applyFont="1" applyBorder="1" applyProtection="1"/>
    <xf numFmtId="1" fontId="49" fillId="0" borderId="0" xfId="12" applyNumberFormat="1" applyFont="1" applyBorder="1" applyProtection="1"/>
    <xf numFmtId="9" fontId="49" fillId="0" borderId="0" xfId="2" applyFont="1" applyBorder="1" applyProtection="1"/>
    <xf numFmtId="164" fontId="37" fillId="0" borderId="0" xfId="12" applyNumberFormat="1" applyFont="1" applyProtection="1"/>
    <xf numFmtId="0" fontId="1" fillId="8" borderId="0" xfId="12" applyNumberFormat="1" applyFont="1" applyFill="1" applyAlignment="1" applyProtection="1">
      <alignment horizontal="center"/>
    </xf>
    <xf numFmtId="0" fontId="52" fillId="0" borderId="0" xfId="0" applyFont="1"/>
    <xf numFmtId="0" fontId="8" fillId="0" borderId="31" xfId="12" applyNumberFormat="1" applyFont="1" applyBorder="1" applyProtection="1"/>
    <xf numFmtId="164" fontId="4" fillId="0" borderId="0" xfId="12" applyNumberFormat="1" applyFont="1" applyBorder="1" applyProtection="1"/>
    <xf numFmtId="43" fontId="0" fillId="0" borderId="0" xfId="13" applyFont="1" applyBorder="1"/>
    <xf numFmtId="43" fontId="0" fillId="0" borderId="0" xfId="1" applyFont="1" applyBorder="1"/>
    <xf numFmtId="43" fontId="8" fillId="0" borderId="0" xfId="1" applyFont="1" applyBorder="1" applyProtection="1"/>
    <xf numFmtId="164" fontId="4" fillId="0" borderId="0" xfId="12" applyNumberFormat="1" applyBorder="1"/>
    <xf numFmtId="1" fontId="4" fillId="0" borderId="0" xfId="12" applyNumberFormat="1" applyBorder="1"/>
    <xf numFmtId="43" fontId="4" fillId="0" borderId="0" xfId="12" applyNumberFormat="1" applyBorder="1"/>
    <xf numFmtId="43" fontId="9" fillId="0" borderId="0" xfId="1" applyFont="1" applyBorder="1"/>
    <xf numFmtId="165" fontId="8" fillId="0" borderId="0" xfId="1" applyNumberFormat="1" applyFont="1" applyBorder="1"/>
    <xf numFmtId="1" fontId="41" fillId="11" borderId="0" xfId="12" applyNumberFormat="1" applyFont="1" applyFill="1" applyBorder="1"/>
    <xf numFmtId="0" fontId="3" fillId="9" borderId="5" xfId="0" applyFont="1" applyFill="1" applyBorder="1"/>
    <xf numFmtId="0" fontId="8" fillId="0" borderId="0" xfId="12" applyFont="1" applyAlignment="1">
      <alignment horizontal="center"/>
    </xf>
    <xf numFmtId="0" fontId="9" fillId="0" borderId="8" xfId="12" applyNumberFormat="1" applyFont="1" applyFill="1" applyBorder="1"/>
    <xf numFmtId="0" fontId="9" fillId="0" borderId="0" xfId="12" applyNumberFormat="1" applyFont="1" applyFill="1" applyBorder="1"/>
    <xf numFmtId="0" fontId="8" fillId="0" borderId="0" xfId="12" applyNumberFormat="1" applyFont="1" applyFill="1" applyBorder="1" applyProtection="1"/>
    <xf numFmtId="165" fontId="8" fillId="0" borderId="0" xfId="12" applyNumberFormat="1" applyFont="1" applyFill="1" applyBorder="1" applyProtection="1"/>
    <xf numFmtId="1" fontId="8" fillId="0" borderId="0" xfId="12" applyNumberFormat="1" applyFont="1" applyFill="1" applyBorder="1" applyProtection="1"/>
    <xf numFmtId="1" fontId="8" fillId="0" borderId="0" xfId="12" applyNumberFormat="1" applyFont="1" applyFill="1" applyBorder="1"/>
    <xf numFmtId="165" fontId="8" fillId="0" borderId="0" xfId="12" applyNumberFormat="1" applyFont="1" applyFill="1" applyBorder="1"/>
    <xf numFmtId="0" fontId="8" fillId="0" borderId="0" xfId="12" applyFont="1" applyFill="1" applyBorder="1"/>
    <xf numFmtId="9" fontId="8" fillId="0" borderId="0" xfId="2" applyFont="1" applyFill="1" applyBorder="1"/>
    <xf numFmtId="9" fontId="8" fillId="0" borderId="0" xfId="12" applyNumberFormat="1" applyFont="1" applyFill="1" applyBorder="1"/>
    <xf numFmtId="2" fontId="8" fillId="0" borderId="0" xfId="12" applyNumberFormat="1" applyFont="1" applyFill="1" applyBorder="1"/>
    <xf numFmtId="43" fontId="8" fillId="0" borderId="0" xfId="1" applyFont="1" applyFill="1" applyBorder="1"/>
    <xf numFmtId="0" fontId="8" fillId="0" borderId="29" xfId="12" applyNumberFormat="1" applyFont="1" applyFill="1" applyBorder="1" applyProtection="1"/>
    <xf numFmtId="43" fontId="0" fillId="0" borderId="0" xfId="1" applyFont="1" applyFill="1"/>
    <xf numFmtId="18" fontId="5" fillId="0" borderId="0" xfId="0" applyNumberFormat="1" applyFont="1"/>
    <xf numFmtId="0" fontId="49" fillId="0" borderId="8" xfId="12" applyNumberFormat="1" applyFont="1" applyBorder="1"/>
    <xf numFmtId="0" fontId="49" fillId="0" borderId="8" xfId="12" applyNumberFormat="1" applyFont="1" applyFill="1" applyBorder="1"/>
    <xf numFmtId="0" fontId="3" fillId="0" borderId="5" xfId="0" applyFont="1" applyBorder="1"/>
    <xf numFmtId="43" fontId="4" fillId="0" borderId="0" xfId="1" applyFont="1"/>
    <xf numFmtId="43" fontId="8" fillId="0" borderId="4" xfId="1" applyFont="1" applyBorder="1" applyProtection="1"/>
    <xf numFmtId="43" fontId="8" fillId="0" borderId="0" xfId="1" applyFont="1" applyBorder="1" applyAlignment="1" applyProtection="1">
      <alignment horizontal="center"/>
    </xf>
    <xf numFmtId="43" fontId="8" fillId="0" borderId="4" xfId="1" applyFont="1" applyBorder="1" applyAlignment="1" applyProtection="1">
      <alignment horizontal="center"/>
    </xf>
    <xf numFmtId="0" fontId="54" fillId="0" borderId="0" xfId="0" applyFont="1" applyAlignment="1">
      <alignment horizontal="center" vertical="center" readingOrder="1"/>
    </xf>
    <xf numFmtId="2" fontId="19" fillId="11" borderId="0" xfId="0" applyNumberFormat="1" applyFont="1" applyFill="1" applyAlignment="1">
      <alignment horizontal="center" vertical="center"/>
    </xf>
    <xf numFmtId="43" fontId="8" fillId="0" borderId="0" xfId="1" applyFont="1" applyAlignment="1">
      <alignment horizontal="center"/>
    </xf>
    <xf numFmtId="0" fontId="9" fillId="14" borderId="0" xfId="12" applyNumberFormat="1" applyFont="1" applyFill="1"/>
    <xf numFmtId="0" fontId="8" fillId="14" borderId="0" xfId="12" applyNumberFormat="1" applyFont="1" applyFill="1" applyProtection="1"/>
    <xf numFmtId="43" fontId="8" fillId="14" borderId="0" xfId="1" applyFont="1" applyFill="1" applyProtection="1"/>
    <xf numFmtId="1" fontId="8" fillId="14" borderId="0" xfId="12" applyNumberFormat="1" applyFont="1" applyFill="1" applyProtection="1"/>
    <xf numFmtId="1" fontId="8" fillId="14" borderId="0" xfId="12" applyNumberFormat="1" applyFont="1" applyFill="1"/>
    <xf numFmtId="9" fontId="8" fillId="14" borderId="0" xfId="2" applyFont="1" applyFill="1"/>
    <xf numFmtId="9" fontId="8" fillId="14" borderId="0" xfId="12" applyNumberFormat="1" applyFont="1" applyFill="1"/>
    <xf numFmtId="0" fontId="8" fillId="14" borderId="0" xfId="12" applyFont="1" applyFill="1"/>
    <xf numFmtId="43" fontId="8" fillId="14" borderId="0" xfId="1" applyNumberFormat="1" applyFont="1" applyFill="1"/>
    <xf numFmtId="165" fontId="8" fillId="14" borderId="0" xfId="12" applyNumberFormat="1" applyFont="1" applyFill="1"/>
    <xf numFmtId="0" fontId="8" fillId="14" borderId="29" xfId="12" applyNumberFormat="1" applyFont="1" applyFill="1" applyBorder="1" applyProtection="1"/>
    <xf numFmtId="0" fontId="15" fillId="8" borderId="0" xfId="12" applyNumberFormat="1" applyFont="1" applyFill="1" applyAlignment="1" applyProtection="1">
      <alignment horizontal="center"/>
    </xf>
    <xf numFmtId="0" fontId="1" fillId="8" borderId="0" xfId="12" applyNumberFormat="1" applyFont="1" applyFill="1" applyAlignment="1" applyProtection="1">
      <alignment horizontal="center"/>
    </xf>
    <xf numFmtId="0" fontId="9" fillId="14" borderId="8" xfId="12" applyFont="1" applyFill="1" applyBorder="1"/>
    <xf numFmtId="0" fontId="9" fillId="14" borderId="0" xfId="12" applyFont="1" applyFill="1" applyBorder="1"/>
    <xf numFmtId="0" fontId="8" fillId="14" borderId="0" xfId="12" applyFont="1" applyFill="1" applyBorder="1"/>
    <xf numFmtId="43" fontId="8" fillId="14" borderId="0" xfId="1" applyFont="1" applyFill="1" applyBorder="1"/>
    <xf numFmtId="164" fontId="8" fillId="14" borderId="0" xfId="1" applyNumberFormat="1" applyFont="1" applyFill="1" applyBorder="1"/>
    <xf numFmtId="1" fontId="8" fillId="14" borderId="0" xfId="12" applyNumberFormat="1" applyFont="1" applyFill="1" applyBorder="1"/>
    <xf numFmtId="9" fontId="8" fillId="14" borderId="0" xfId="2" applyFont="1" applyFill="1" applyBorder="1"/>
    <xf numFmtId="9" fontId="8" fillId="14" borderId="0" xfId="12" applyNumberFormat="1" applyFont="1" applyFill="1" applyBorder="1"/>
    <xf numFmtId="43" fontId="8" fillId="14" borderId="0" xfId="12" applyNumberFormat="1" applyFont="1" applyFill="1" applyBorder="1"/>
    <xf numFmtId="165" fontId="8" fillId="14" borderId="0" xfId="12" applyNumberFormat="1" applyFont="1" applyFill="1" applyBorder="1"/>
    <xf numFmtId="43" fontId="0" fillId="14" borderId="0" xfId="1" applyFont="1" applyFill="1"/>
    <xf numFmtId="2" fontId="8" fillId="14" borderId="0" xfId="12" applyNumberFormat="1" applyFont="1" applyFill="1" applyBorder="1"/>
    <xf numFmtId="164" fontId="8" fillId="14" borderId="0" xfId="12" applyNumberFormat="1" applyFont="1" applyFill="1" applyBorder="1"/>
    <xf numFmtId="9" fontId="8" fillId="0" borderId="0" xfId="2" applyFont="1" applyBorder="1" applyProtection="1"/>
    <xf numFmtId="0" fontId="55" fillId="11" borderId="0" xfId="0" applyFont="1" applyFill="1" applyAlignment="1">
      <alignment horizontal="right"/>
    </xf>
    <xf numFmtId="0" fontId="56" fillId="11" borderId="0" xfId="0" applyFont="1" applyFill="1" applyAlignment="1">
      <alignment horizontal="right"/>
    </xf>
    <xf numFmtId="43" fontId="55" fillId="11" borderId="0" xfId="0" applyNumberFormat="1" applyFont="1" applyFill="1" applyAlignment="1">
      <alignment horizontal="right"/>
    </xf>
    <xf numFmtId="1" fontId="55" fillId="11" borderId="0" xfId="0" applyNumberFormat="1" applyFont="1" applyFill="1" applyAlignment="1">
      <alignment horizontal="right"/>
    </xf>
    <xf numFmtId="43" fontId="57" fillId="11" borderId="0" xfId="0" applyNumberFormat="1" applyFont="1" applyFill="1" applyAlignment="1">
      <alignment horizontal="right"/>
    </xf>
    <xf numFmtId="1" fontId="57" fillId="11" borderId="0" xfId="0" applyNumberFormat="1" applyFont="1" applyFill="1" applyAlignment="1">
      <alignment horizontal="right"/>
    </xf>
    <xf numFmtId="0" fontId="58" fillId="8" borderId="0" xfId="0" applyFont="1" applyFill="1" applyAlignment="1">
      <alignment horizontal="left"/>
    </xf>
    <xf numFmtId="0" fontId="58" fillId="8" borderId="0" xfId="0" applyFont="1" applyFill="1" applyAlignment="1">
      <alignment horizontal="center" wrapText="1"/>
    </xf>
    <xf numFmtId="0" fontId="55" fillId="11" borderId="0" xfId="0" applyFont="1" applyFill="1" applyAlignment="1">
      <alignment horizontal="left"/>
    </xf>
    <xf numFmtId="43" fontId="55" fillId="11" borderId="0" xfId="0" applyNumberFormat="1" applyFont="1" applyFill="1" applyAlignment="1">
      <alignment horizontal="left"/>
    </xf>
    <xf numFmtId="1" fontId="55" fillId="11" borderId="0" xfId="0" applyNumberFormat="1" applyFont="1" applyFill="1" applyAlignment="1">
      <alignment horizontal="left"/>
    </xf>
    <xf numFmtId="0" fontId="56" fillId="11" borderId="0" xfId="0" applyFont="1" applyFill="1" applyAlignment="1">
      <alignment horizontal="left"/>
    </xf>
    <xf numFmtId="0" fontId="58" fillId="8" borderId="0" xfId="0" applyFont="1" applyFill="1" applyAlignment="1">
      <alignment horizontal="left" wrapText="1"/>
    </xf>
    <xf numFmtId="0" fontId="55" fillId="11" borderId="0" xfId="0" applyFont="1" applyFill="1" applyAlignment="1"/>
    <xf numFmtId="0" fontId="59" fillId="0" borderId="0" xfId="0" applyFont="1"/>
    <xf numFmtId="0" fontId="59" fillId="0" borderId="17" xfId="0" pivotButton="1" applyFont="1" applyBorder="1"/>
    <xf numFmtId="0" fontId="59" fillId="0" borderId="17" xfId="0" applyFont="1" applyBorder="1" applyAlignment="1">
      <alignment horizontal="center"/>
    </xf>
    <xf numFmtId="0" fontId="59" fillId="0" borderId="17" xfId="0" applyFont="1" applyBorder="1"/>
    <xf numFmtId="2" fontId="59" fillId="0" borderId="17" xfId="0" applyNumberFormat="1" applyFont="1" applyBorder="1" applyAlignment="1">
      <alignment horizontal="right"/>
    </xf>
    <xf numFmtId="43" fontId="59" fillId="0" borderId="17" xfId="0" applyNumberFormat="1" applyFont="1" applyBorder="1" applyAlignment="1">
      <alignment horizontal="right"/>
    </xf>
    <xf numFmtId="1" fontId="59" fillId="0" borderId="0" xfId="0" applyNumberFormat="1" applyFont="1" applyAlignment="1">
      <alignment horizontal="center"/>
    </xf>
    <xf numFmtId="0" fontId="60" fillId="0" borderId="0" xfId="0" pivotButton="1" applyFont="1"/>
    <xf numFmtId="0" fontId="60" fillId="0" borderId="0" xfId="0" applyFont="1" applyAlignment="1">
      <alignment horizontal="center"/>
    </xf>
    <xf numFmtId="0" fontId="8" fillId="0" borderId="27" xfId="12" applyNumberFormat="1" applyFont="1" applyBorder="1" applyAlignment="1" applyProtection="1">
      <alignment horizontal="center"/>
    </xf>
    <xf numFmtId="0" fontId="8" fillId="0" borderId="26" xfId="12" applyNumberFormat="1" applyFont="1" applyBorder="1" applyAlignment="1" applyProtection="1">
      <alignment horizontal="center"/>
    </xf>
    <xf numFmtId="22" fontId="8" fillId="0" borderId="27" xfId="12" applyNumberFormat="1" applyFont="1" applyBorder="1" applyAlignment="1" applyProtection="1">
      <alignment horizontal="center"/>
    </xf>
    <xf numFmtId="22" fontId="8" fillId="0" borderId="26" xfId="12" applyNumberFormat="1" applyFont="1" applyBorder="1" applyAlignment="1" applyProtection="1">
      <alignment horizontal="center"/>
    </xf>
    <xf numFmtId="0" fontId="36" fillId="11" borderId="0" xfId="0" applyFont="1" applyFill="1" applyAlignment="1">
      <alignment horizontal="right" vertical="center"/>
    </xf>
    <xf numFmtId="2" fontId="32" fillId="11" borderId="0" xfId="0" applyNumberFormat="1" applyFont="1" applyFill="1" applyAlignment="1">
      <alignment horizontal="center" vertical="center"/>
    </xf>
    <xf numFmtId="0" fontId="23" fillId="0" borderId="0" xfId="12" applyNumberFormat="1" applyFont="1" applyAlignment="1" applyProtection="1">
      <alignment horizontal="left" vertical="center"/>
    </xf>
    <xf numFmtId="0" fontId="21" fillId="0" borderId="0" xfId="12" applyNumberFormat="1" applyFont="1" applyAlignment="1" applyProtection="1">
      <alignment horizontal="center"/>
    </xf>
    <xf numFmtId="165" fontId="21" fillId="11" borderId="0" xfId="0" applyNumberFormat="1" applyFont="1" applyFill="1" applyAlignment="1">
      <alignment horizontal="center"/>
    </xf>
    <xf numFmtId="0" fontId="8" fillId="11" borderId="17" xfId="12" applyNumberFormat="1" applyFont="1" applyFill="1" applyBorder="1" applyAlignment="1" applyProtection="1">
      <alignment horizontal="right"/>
    </xf>
    <xf numFmtId="0" fontId="8" fillId="0" borderId="0" xfId="12" applyNumberFormat="1" applyFont="1" applyAlignment="1" applyProtection="1">
      <alignment horizontal="center"/>
    </xf>
    <xf numFmtId="0" fontId="8" fillId="0" borderId="17" xfId="12" applyNumberFormat="1" applyFont="1" applyBorder="1" applyAlignment="1" applyProtection="1">
      <alignment horizontal="center"/>
    </xf>
    <xf numFmtId="0" fontId="8" fillId="0" borderId="0" xfId="12" applyNumberFormat="1" applyFont="1" applyBorder="1" applyAlignment="1" applyProtection="1">
      <alignment horizontal="center"/>
    </xf>
    <xf numFmtId="0" fontId="5" fillId="0" borderId="0" xfId="12" applyNumberFormat="1" applyFont="1" applyAlignment="1" applyProtection="1">
      <alignment horizontal="center"/>
    </xf>
    <xf numFmtId="0" fontId="15" fillId="8" borderId="0" xfId="12" applyNumberFormat="1" applyFont="1" applyFill="1" applyAlignment="1" applyProtection="1">
      <alignment horizontal="center"/>
    </xf>
    <xf numFmtId="49" fontId="8" fillId="0" borderId="0" xfId="12" applyNumberFormat="1" applyFont="1" applyAlignment="1" applyProtection="1">
      <alignment horizontal="center"/>
    </xf>
    <xf numFmtId="0" fontId="22" fillId="0" borderId="0" xfId="12" applyNumberFormat="1" applyFont="1" applyAlignment="1" applyProtection="1">
      <alignment horizontal="center"/>
    </xf>
    <xf numFmtId="0" fontId="22" fillId="0" borderId="0" xfId="12" applyNumberFormat="1" applyFont="1" applyAlignment="1" applyProtection="1">
      <alignment horizontal="left" vertical="center"/>
    </xf>
    <xf numFmtId="0" fontId="23" fillId="0" borderId="0" xfId="12" applyNumberFormat="1" applyFont="1" applyAlignment="1" applyProtection="1">
      <alignment horizontal="center"/>
    </xf>
    <xf numFmtId="0" fontId="25" fillId="0" borderId="0" xfId="12" applyNumberFormat="1" applyFont="1" applyAlignment="1" applyProtection="1">
      <alignment horizontal="center"/>
    </xf>
    <xf numFmtId="0" fontId="19" fillId="0" borderId="0" xfId="12" applyNumberFormat="1" applyFont="1" applyAlignment="1" applyProtection="1">
      <alignment horizontal="center"/>
    </xf>
    <xf numFmtId="0" fontId="19" fillId="0" borderId="13" xfId="12" applyNumberFormat="1" applyFont="1" applyBorder="1" applyAlignment="1" applyProtection="1">
      <alignment horizontal="center"/>
    </xf>
    <xf numFmtId="0" fontId="19" fillId="0" borderId="0" xfId="12" applyNumberFormat="1" applyFont="1" applyAlignment="1" applyProtection="1">
      <alignment horizontal="left" vertical="center"/>
    </xf>
    <xf numFmtId="0" fontId="8" fillId="0" borderId="23" xfId="12" applyNumberFormat="1" applyFont="1" applyBorder="1" applyAlignment="1" applyProtection="1">
      <alignment horizontal="center"/>
    </xf>
    <xf numFmtId="0" fontId="8" fillId="0" borderId="22" xfId="12" applyNumberFormat="1" applyFont="1" applyBorder="1" applyAlignment="1" applyProtection="1">
      <alignment horizontal="center"/>
    </xf>
    <xf numFmtId="0" fontId="8" fillId="0" borderId="21" xfId="12" applyNumberFormat="1" applyFont="1" applyBorder="1" applyAlignment="1" applyProtection="1">
      <alignment horizontal="center"/>
    </xf>
    <xf numFmtId="0" fontId="8" fillId="0" borderId="16" xfId="12" applyNumberFormat="1" applyFont="1" applyBorder="1" applyAlignment="1" applyProtection="1">
      <alignment horizontal="center"/>
    </xf>
    <xf numFmtId="0" fontId="8" fillId="0" borderId="15" xfId="12" applyNumberFormat="1" applyFont="1" applyBorder="1" applyAlignment="1" applyProtection="1">
      <alignment horizontal="center"/>
    </xf>
    <xf numFmtId="0" fontId="8" fillId="0" borderId="14" xfId="12" applyNumberFormat="1" applyFont="1" applyBorder="1" applyAlignment="1" applyProtection="1">
      <alignment horizontal="center"/>
    </xf>
    <xf numFmtId="0" fontId="8" fillId="0" borderId="13" xfId="12" applyNumberFormat="1" applyFont="1" applyBorder="1" applyAlignment="1" applyProtection="1">
      <alignment horizontal="center"/>
    </xf>
    <xf numFmtId="0" fontId="8" fillId="0" borderId="12" xfId="12" applyNumberFormat="1" applyFont="1" applyBorder="1" applyAlignment="1" applyProtection="1">
      <alignment horizontal="center"/>
    </xf>
    <xf numFmtId="0" fontId="1" fillId="8" borderId="0" xfId="12" applyNumberFormat="1" applyFont="1" applyFill="1" applyAlignment="1" applyProtection="1">
      <alignment horizontal="left"/>
    </xf>
    <xf numFmtId="0" fontId="14" fillId="0" borderId="0" xfId="12" applyNumberFormat="1" applyFont="1" applyAlignment="1" applyProtection="1">
      <alignment horizontal="center"/>
    </xf>
    <xf numFmtId="0" fontId="1" fillId="8" borderId="0" xfId="12" applyNumberFormat="1" applyFont="1" applyFill="1" applyAlignment="1" applyProtection="1">
      <alignment horizontal="center"/>
    </xf>
    <xf numFmtId="0" fontId="32" fillId="0" borderId="0" xfId="12" applyNumberFormat="1" applyFont="1" applyAlignment="1" applyProtection="1">
      <alignment horizontal="center"/>
    </xf>
    <xf numFmtId="0" fontId="36" fillId="0" borderId="0" xfId="12" applyNumberFormat="1" applyFont="1" applyAlignment="1" applyProtection="1">
      <alignment horizontal="left"/>
    </xf>
    <xf numFmtId="0" fontId="19" fillId="11" borderId="0" xfId="12" applyNumberFormat="1" applyFont="1" applyFill="1" applyAlignment="1" applyProtection="1">
      <alignment horizontal="center"/>
    </xf>
    <xf numFmtId="0" fontId="19" fillId="11" borderId="13" xfId="12" applyNumberFormat="1" applyFont="1" applyFill="1" applyBorder="1" applyAlignment="1" applyProtection="1">
      <alignment horizontal="center"/>
    </xf>
    <xf numFmtId="0" fontId="15" fillId="8" borderId="0" xfId="12" applyNumberFormat="1" applyFont="1" applyFill="1" applyAlignment="1" applyProtection="1">
      <alignment horizontal="left"/>
    </xf>
  </cellXfs>
  <cellStyles count="18">
    <cellStyle name="Comma" xfId="1" builtinId="3"/>
    <cellStyle name="Comma 2" xfId="5" xr:uid="{C0511F20-36A5-4D72-B2A0-8008A89856F9}"/>
    <cellStyle name="Comma 2 2" xfId="9" xr:uid="{D73DA0BB-1990-41C1-B993-EBE6652B5758}"/>
    <cellStyle name="Comma 3" xfId="11" xr:uid="{00000000-0005-0000-0000-000038000000}"/>
    <cellStyle name="Comma 3 2" xfId="17" xr:uid="{00000000-0005-0000-0000-000038000000}"/>
    <cellStyle name="Comma 4" xfId="13" xr:uid="{64283647-D1CF-4494-AEF8-FE612D43204E}"/>
    <cellStyle name="Hyperlink" xfId="8" builtinId="8"/>
    <cellStyle name="Normal" xfId="0" builtinId="0"/>
    <cellStyle name="Normal 2" xfId="6" xr:uid="{A079C498-5949-4895-8E16-A916BF2BD9D3}"/>
    <cellStyle name="Normal 2 2" xfId="4" xr:uid="{0C7F9B38-6AD2-45F4-A269-DB62068AD9F5}"/>
    <cellStyle name="Normal 2 2 2" xfId="10" xr:uid="{0545C12A-5375-4366-B4D2-FA63BB02002B}"/>
    <cellStyle name="Normal 2 3" xfId="12" xr:uid="{FB5A70EF-4B32-4494-B547-A155FB0AFDFB}"/>
    <cellStyle name="Normal 3" xfId="3" xr:uid="{00000000-0005-0000-0000-000032000000}"/>
    <cellStyle name="Percent" xfId="2" builtinId="5"/>
    <cellStyle name="Percent 2" xfId="7" xr:uid="{00000000-0005-0000-0000-000035000000}"/>
    <cellStyle name="Percent 2 2" xfId="15" xr:uid="{9858D1FE-50D2-441B-80BE-14F99C5A64EC}"/>
    <cellStyle name="Percent 2 3" xfId="16" xr:uid="{00000000-0005-0000-0000-000035000000}"/>
    <cellStyle name="Percent 3" xfId="14" xr:uid="{DEC436ED-C96E-4921-BE74-A55AAB063136}"/>
  </cellStyles>
  <dxfs count="1150">
    <dxf>
      <numFmt numFmtId="35" formatCode="_(* #,##0.00_);_(* \(#,##0.00\);_(* &quot;-&quot;??_);_(@_)"/>
    </dxf>
    <dxf>
      <alignment horizontal="center"/>
    </dxf>
    <dxf>
      <numFmt numFmtId="1" formatCode="0"/>
    </dxf>
    <dxf>
      <alignment horizontal="center"/>
    </dxf>
    <dxf>
      <numFmt numFmtId="2" formatCode="0.00"/>
    </dxf>
    <dxf>
      <font>
        <b/>
      </font>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numFmt numFmtId="13" formatCode="0%"/>
    </dxf>
    <dxf>
      <alignment horizontal="center"/>
    </dxf>
    <dxf>
      <alignment wrapText="1"/>
    </dxf>
    <dxf>
      <numFmt numFmtId="35" formatCode="_(* #,##0.00_);_(* \(#,##0.00\);_(* &quot;-&quot;??_);_(@_)"/>
    </dxf>
    <dxf>
      <numFmt numFmtId="4" formatCode="#,##0.00"/>
    </dxf>
    <dxf>
      <alignment horizontal="center"/>
    </dxf>
    <dxf>
      <numFmt numFmtId="1" formatCode="0"/>
    </dxf>
    <dxf>
      <alignment horizontal="center"/>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color auto="1"/>
      </font>
    </dxf>
    <dxf>
      <font>
        <color auto="1"/>
      </font>
    </dxf>
    <dxf>
      <font>
        <color auto="1"/>
      </font>
    </dxf>
    <dxf>
      <font>
        <color auto="1"/>
      </font>
    </dxf>
    <dxf>
      <font>
        <b/>
      </font>
    </dxf>
    <dxf>
      <font>
        <b/>
      </font>
    </dxf>
    <dxf>
      <font>
        <b/>
      </font>
    </dxf>
    <dxf>
      <font>
        <b/>
      </font>
    </dxf>
    <dxf>
      <alignment horizontal="center"/>
    </dxf>
    <dxf>
      <numFmt numFmtId="35" formatCode="_(* #,##0.00_);_(* \(#,##0.00\);_(* &quot;-&quot;??_);_(@_)"/>
    </dxf>
    <dxf>
      <numFmt numFmtId="1" formatCode="0"/>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wrapText="1"/>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numFmt numFmtId="35" formatCode="_(* #,##0.00_);_(* \(#,##0.00\);_(* &quot;-&quot;??_);_(@_)"/>
    </dxf>
    <dxf>
      <alignment horizontal="center"/>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numFmt numFmtId="35" formatCode="_(* #,##0.00_);_(* \(#,##0.00\);_(* &quot;-&quot;??_);_(@_)"/>
    </dxf>
    <dxf>
      <numFmt numFmtId="1" formatCode="0"/>
    </dxf>
    <dxf>
      <numFmt numFmtId="1" formatCode="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horizontal="center"/>
    </dxf>
    <dxf>
      <alignment wrapText="1"/>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horizontal="center"/>
    </dxf>
    <dxf>
      <alignment wrapText="1"/>
    </dxf>
    <dxf>
      <numFmt numFmtId="35" formatCode="_(* #,##0.00_);_(* \(#,##0.00\);_(* &quot;-&quot;??_);_(@_)"/>
    </dxf>
    <dxf>
      <numFmt numFmtId="1" formatCode="0"/>
    </dxf>
    <dxf>
      <numFmt numFmtId="2" formatCode="0.00"/>
    </dxf>
    <dxf>
      <font>
        <color rgb="FF9C0006"/>
      </font>
      <fill>
        <patternFill>
          <bgColor rgb="FFFFC7CE"/>
        </patternFill>
      </fill>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wrapText="1"/>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wrapText="1"/>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numFmt numFmtId="35" formatCode="_(* #,##0.00_);_(* \(#,##0.00\);_(* &quot;-&quot;??_);_(@_)"/>
    </dxf>
    <dxf>
      <numFmt numFmtId="1" formatCode="0"/>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numFmt numFmtId="35" formatCode="_(* #,##0.00_);_(* \(#,##0.00\);_(* &quot;-&quot;??_);_(@_)"/>
    </dxf>
    <dxf>
      <alignment horizontal="center"/>
    </dxf>
    <dxf>
      <numFmt numFmtId="1" formatCode="0"/>
    </dxf>
    <dxf>
      <alignment horizontal="center"/>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wrapText="1"/>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wrapText="1"/>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horizontal="center"/>
    </dxf>
    <dxf>
      <alignment wrapText="1"/>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numFmt numFmtId="35" formatCode="_(* #,##0.00_);_(* \(#,##0.00\);_(* &quot;-&quot;??_);_(@_)"/>
    </dxf>
    <dxf>
      <numFmt numFmtId="1" formatCode="0"/>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font>
        <b/>
      </font>
    </dxf>
    <dxf>
      <font>
        <b/>
      </font>
    </dxf>
    <dxf>
      <font>
        <b/>
      </font>
    </dxf>
    <dxf>
      <font>
        <b/>
      </font>
    </dxf>
    <dxf>
      <numFmt numFmtId="35" formatCode="_(* #,##0.00_);_(* \(#,##0.00\);_(* &quot;-&quot;??_);_(@_)"/>
    </dxf>
    <dxf>
      <numFmt numFmtId="1" formatCode="0"/>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wrapText="1"/>
    </dxf>
    <dxf>
      <alignment horizontal="center"/>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numFmt numFmtId="35" formatCode="_(* #,##0.00_);_(* \(#,##0.00\);_(* &quot;-&quot;??_);_(@_)"/>
    </dxf>
    <dxf>
      <numFmt numFmtId="1" formatCode="0"/>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horizontal="center"/>
    </dxf>
    <dxf>
      <alignment wrapText="1"/>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wrapText="1"/>
    </dxf>
    <dxf>
      <numFmt numFmtId="35" formatCode="_(* #,##0.00_);_(* \(#,##0.00\);_(* &quot;-&quot;??_);_(@_)"/>
    </dxf>
    <dxf>
      <numFmt numFmtId="1" formatCode="0"/>
    </dxf>
    <dxf>
      <numFmt numFmtId="2" formatCode="0.00"/>
    </dxf>
    <dxf>
      <alignment horizontal="center"/>
    </dxf>
    <dxf>
      <alignment horizontal="center"/>
    </dxf>
    <dxf>
      <alignment horizontal="center"/>
    </dxf>
    <dxf>
      <alignment wrapText="1"/>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horizontal="center"/>
    </dxf>
    <dxf>
      <alignment wrapText="1"/>
    </dxf>
    <dxf>
      <numFmt numFmtId="35" formatCode="_(* #,##0.00_);_(* \(#,##0.00\);_(* &quot;-&quot;??_);_(@_)"/>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wrapText="1"/>
    </dxf>
    <dxf>
      <font>
        <b/>
      </font>
    </dxf>
    <dxf>
      <font>
        <b/>
      </font>
    </dxf>
    <dxf>
      <font>
        <b/>
      </font>
    </dxf>
    <dxf>
      <font>
        <b/>
      </font>
    </dxf>
    <dxf>
      <numFmt numFmtId="35" formatCode="_(* #,##0.00_);_(* \(#,##0.00\);_(* &quot;-&quot;??_);_(@_)"/>
    </dxf>
    <dxf>
      <numFmt numFmtId="1" formatCode="0"/>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font>
        <b/>
      </font>
    </dxf>
    <dxf>
      <font>
        <b/>
      </font>
    </dxf>
    <dxf>
      <font>
        <b/>
      </font>
    </dxf>
    <dxf>
      <font>
        <b/>
      </font>
    </dxf>
    <dxf>
      <numFmt numFmtId="1" formatCode="0"/>
    </dxf>
    <dxf>
      <numFmt numFmtId="2" formatCode="0.00"/>
    </dxf>
    <dxf>
      <alignment wrapText="1"/>
    </dxf>
    <dxf>
      <alignment horizontal="center"/>
    </dxf>
    <dxf>
      <numFmt numFmtId="35" formatCode="_(* #,##0.00_);_(* \(#,##0.00\);_(* &quot;-&quot;??_);_(@_)"/>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numFmt numFmtId="35" formatCode="_(* #,##0.00_);_(* \(#,##0.00\);_(* &quot;-&quot;??_);_(@_)"/>
    </dxf>
    <dxf>
      <alignment horizontal="center"/>
    </dxf>
    <dxf>
      <numFmt numFmtId="1" formatCode="0"/>
    </dxf>
    <dxf>
      <alignment horizontal="center"/>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numFmt numFmtId="7" formatCode="#,##0.00_);\(#,##0.00\)"/>
    </dxf>
    <dxf>
      <alignment horizontal="center"/>
    </dxf>
    <dxf>
      <font>
        <color auto="1"/>
      </font>
    </dxf>
    <dxf>
      <font>
        <color auto="1"/>
      </font>
    </dxf>
    <dxf>
      <font>
        <color auto="1"/>
      </font>
    </dxf>
    <dxf>
      <font>
        <color auto="1"/>
      </font>
    </dxf>
    <dxf>
      <font>
        <color auto="1"/>
      </font>
    </dxf>
    <dxf>
      <font>
        <b/>
      </font>
    </dxf>
    <dxf>
      <font>
        <b/>
      </font>
    </dxf>
    <dxf>
      <font>
        <b/>
      </font>
    </dxf>
    <dxf>
      <font>
        <b/>
      </font>
    </dxf>
    <dxf>
      <numFmt numFmtId="35" formatCode="_(* #,##0.00_);_(* \(#,##0.00\);_(* &quot;-&quot;??_);_(@_)"/>
    </dxf>
    <dxf>
      <alignment horizontal="general"/>
    </dxf>
    <dxf>
      <numFmt numFmtId="35" formatCode="_(* #,##0.00_);_(* \(#,##0.00\);_(* &quot;-&quot;??_);_(@_)"/>
    </dxf>
    <dxf>
      <alignment horizontal="center"/>
    </dxf>
    <dxf>
      <numFmt numFmtId="1" formatCode="0"/>
    </dxf>
    <dxf>
      <numFmt numFmtId="35" formatCode="_(* #,##0.00_);_(* \(#,##0.00\);_(* &quot;-&quot;??_);_(@_)"/>
    </dxf>
    <dxf>
      <alignment horizontal="center"/>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general"/>
    </dxf>
    <dxf>
      <alignment horizontal="center"/>
    </dxf>
    <dxf>
      <alignment vertical="bottom"/>
    </dxf>
    <dxf>
      <numFmt numFmtId="35" formatCode="_(* #,##0.00_);_(* \(#,##0.00\);_(* &quot;-&quot;??_);_(@_)"/>
    </dxf>
    <dxf>
      <numFmt numFmtId="35" formatCode="_(* #,##0.00_);_(* \(#,##0.00\);_(* &quot;-&quot;??_);_(@_)"/>
    </dxf>
    <dxf>
      <numFmt numFmtId="2" formatCode="0.00"/>
    </dxf>
    <dxf>
      <numFmt numFmtId="35" formatCode="_(* #,##0.00_);_(* \(#,##0.00\);_(* &quot;-&quot;??_);_(@_)"/>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numFmt numFmtId="7" formatCode="#,##0.00_);\(#,##0.00\)"/>
    </dxf>
    <dxf>
      <font>
        <b/>
      </font>
    </dxf>
    <dxf>
      <font>
        <b/>
      </font>
    </dxf>
    <dxf>
      <font>
        <b/>
      </font>
    </dxf>
    <dxf>
      <font>
        <b/>
      </font>
    </dxf>
    <dxf>
      <alignment vertical="center"/>
    </dxf>
    <dxf>
      <alignment horizontal="center"/>
    </dxf>
    <dxf>
      <alignment wrapText="1"/>
    </dxf>
    <dxf>
      <alignment horizontal="center"/>
    </dxf>
    <dxf>
      <alignment wrapText="1"/>
    </dxf>
    <dxf>
      <alignment horizontal="center"/>
    </dxf>
    <dxf>
      <alignment wrapText="1"/>
    </dxf>
    <dxf>
      <alignment horizontal="center"/>
    </dxf>
    <dxf>
      <alignment wrapText="1"/>
    </dxf>
    <dxf>
      <alignment horizontal="center"/>
    </dxf>
    <dxf>
      <numFmt numFmtId="35" formatCode="_(* #,##0.00_);_(* \(#,##0.00\);_(* &quot;-&quot;??_);_(@_)"/>
    </dxf>
    <dxf>
      <numFmt numFmtId="35" formatCode="_(* #,##0.00_);_(* \(#,##0.00\);_(* &quot;-&quot;??_);_(@_)"/>
    </dxf>
    <dxf>
      <numFmt numFmtId="1" formatCode="0"/>
    </dxf>
    <dxf>
      <numFmt numFmtId="35" formatCode="_(* #,##0.00_);_(* \(#,##0.00\);_(* &quot;-&quot;??_);_(@_)"/>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horizontal="center"/>
    </dxf>
    <dxf>
      <numFmt numFmtId="7" formatCode="#,##0.00_);\(#,##0.00\)"/>
    </dxf>
    <dxf>
      <alignment horizontal="center"/>
    </dxf>
    <dxf>
      <alignment wrapText="1"/>
    </dxf>
    <dxf>
      <alignment horizontal="center"/>
    </dxf>
    <dxf>
      <alignment wrapText="1"/>
    </dxf>
    <dxf>
      <alignment horizontal="center"/>
    </dxf>
    <dxf>
      <alignment wrapText="1"/>
    </dxf>
    <dxf>
      <alignment horizontal="center"/>
    </dxf>
    <dxf>
      <alignment wrapText="1"/>
    </dxf>
    <dxf>
      <font>
        <b/>
      </font>
    </dxf>
    <dxf>
      <font>
        <b/>
      </font>
    </dxf>
    <dxf>
      <font>
        <b/>
      </font>
    </dxf>
    <dxf>
      <font>
        <b/>
      </font>
    </dxf>
    <dxf>
      <numFmt numFmtId="35" formatCode="_(* #,##0.00_);_(* \(#,##0.00\);_(* &quot;-&quot;??_);_(@_)"/>
    </dxf>
    <dxf>
      <numFmt numFmtId="1" formatCode="0"/>
    </dxf>
    <dxf>
      <numFmt numFmtId="35" formatCode="_(* #,##0.00_);_(* \(#,##0.00\);_(* &quot;-&quot;??_);_(@_)"/>
    </dxf>
    <dxf>
      <numFmt numFmtId="35" formatCode="_(* #,##0.00_);_(* \(#,##0.00\);_(* &quot;-&quot;??_);_(@_)"/>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numFmt numFmtId="2" formatCode="0.00"/>
    </dxf>
    <dxf>
      <alignment horizontal="general"/>
    </dxf>
    <dxf>
      <alignment horizontal="center"/>
    </dxf>
    <dxf>
      <font>
        <b/>
      </font>
    </dxf>
    <dxf>
      <font>
        <b/>
      </font>
    </dxf>
    <dxf>
      <font>
        <b/>
      </font>
    </dxf>
    <dxf>
      <font>
        <b/>
      </font>
    </dxf>
    <dxf>
      <alignment horizontal="center"/>
    </dxf>
    <dxf>
      <alignment wrapText="1"/>
    </dxf>
    <dxf>
      <alignment horizontal="center"/>
    </dxf>
    <dxf>
      <alignment wrapText="1"/>
    </dxf>
    <dxf>
      <alignment horizontal="center"/>
    </dxf>
    <dxf>
      <alignment wrapText="1"/>
    </dxf>
    <dxf>
      <alignment horizontal="center"/>
    </dxf>
    <dxf>
      <alignment wrapText="1"/>
    </dxf>
    <dxf>
      <numFmt numFmtId="35" formatCode="_(* #,##0.00_);_(* \(#,##0.00\);_(* &quot;-&quot;??_);_(@_)"/>
    </dxf>
    <dxf>
      <numFmt numFmtId="35" formatCode="_(* #,##0.00_);_(* \(#,##0.00\);_(* &quot;-&quot;??_);_(@_)"/>
    </dxf>
    <dxf>
      <numFmt numFmtId="1" formatCode="0"/>
    </dxf>
    <dxf>
      <numFmt numFmtId="35" formatCode="_(* #,##0.00_);_(* \(#,##0.00\);_(* &quot;-&quot;??_);_(@_)"/>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wrapText="1"/>
    </dxf>
    <dxf>
      <alignment vertical="center"/>
    </dxf>
    <dxf>
      <alignment horizontal="center"/>
    </dxf>
    <dxf>
      <alignment wrapText="1"/>
    </dxf>
    <dxf>
      <alignment horizontal="center"/>
    </dxf>
    <dxf>
      <alignment wrapText="1"/>
    </dxf>
    <dxf>
      <alignment horizontal="center"/>
    </dxf>
    <dxf>
      <alignment wrapText="1"/>
    </dxf>
    <dxf>
      <numFmt numFmtId="35" formatCode="_(* #,##0.00_);_(* \(#,##0.00\);_(* &quot;-&quot;??_);_(@_)"/>
    </dxf>
    <dxf>
      <numFmt numFmtId="2" formatCode="0.00"/>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numFmt numFmtId="35" formatCode="_(* #,##0.00_);_(* \(#,##0.00\);_(* &quot;-&quot;??_);_(@_)"/>
    </dxf>
    <dxf>
      <numFmt numFmtId="1" formatCode="0"/>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numFmt numFmtId="35" formatCode="_(* #,##0.00_);_(* \(#,##0.00\);_(* &quot;-&quot;??_);_(@_)"/>
    </dxf>
    <dxf>
      <numFmt numFmtId="1" formatCode="0"/>
    </dxf>
    <dxf>
      <numFmt numFmtId="2" formatCode="0.00"/>
    </dxf>
    <dxf>
      <alignment horizontal="center"/>
    </dxf>
    <dxf>
      <alignment wrapText="1"/>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font>
    </dxf>
    <dxf>
      <font>
        <b/>
      </font>
    </dxf>
    <dxf>
      <font>
        <b/>
      </font>
    </dxf>
    <dxf>
      <font>
        <b/>
      </font>
    </dxf>
    <dxf>
      <alignment horizontal="center"/>
    </dxf>
    <dxf>
      <alignment wrapText="1"/>
    </dxf>
    <dxf>
      <alignment horizontal="center"/>
    </dxf>
    <dxf>
      <numFmt numFmtId="35" formatCode="_(* #,##0.00_);_(* \(#,##0.00\);_(* &quot;-&quot;??_);_(@_)"/>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numFmt numFmtId="35" formatCode="_(* #,##0.00_);_(* \(#,##0.00\);_(* &quot;-&quot;??_);_(@_)"/>
    </dxf>
    <dxf>
      <numFmt numFmtId="1" formatCode="0"/>
    </dxf>
    <dxf>
      <font>
        <sz val="12"/>
      </font>
    </dxf>
    <dxf>
      <font>
        <b/>
      </font>
    </dxf>
    <dxf>
      <font>
        <b/>
      </font>
    </dxf>
    <dxf>
      <font>
        <b/>
      </font>
    </dxf>
    <dxf>
      <font>
        <b/>
      </font>
    </dxf>
    <dxf>
      <alignment horizontal="center"/>
    </dxf>
    <dxf>
      <alignment wrapText="1"/>
    </dxf>
    <dxf>
      <alignment horizontal="center"/>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ont>
        <b val="0"/>
      </font>
    </dxf>
    <dxf>
      <font>
        <b val="0"/>
      </font>
    </dxf>
    <dxf>
      <font>
        <sz val="10"/>
      </font>
    </dxf>
    <dxf>
      <font>
        <b/>
      </font>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ont>
        <b/>
      </font>
    </dxf>
    <dxf>
      <font>
        <b/>
      </font>
    </dxf>
    <dxf>
      <font>
        <b/>
      </font>
    </dxf>
    <dxf>
      <font>
        <b/>
      </font>
    </dxf>
    <dxf>
      <alignment horizontal="center"/>
    </dxf>
    <dxf>
      <alignment horizontal="center"/>
    </dxf>
    <dxf>
      <alignment wrapText="1"/>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font>
        <name val="Century Gothic"/>
        <family val="2"/>
      </font>
    </dxf>
    <dxf>
      <numFmt numFmtId="35" formatCode="_(* #,##0.00_);_(* \(#,##0.00\);_(* &quot;-&quot;??_);_(@_)"/>
    </dxf>
    <dxf>
      <numFmt numFmtId="165" formatCode="0.0"/>
    </dxf>
    <dxf>
      <numFmt numFmtId="1" formatCode="0"/>
    </dxf>
    <dxf>
      <numFmt numFmtId="2" formatCode="0.00"/>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wrapText="1"/>
    </dxf>
    <dxf>
      <alignment horizontal="center"/>
    </dxf>
    <dxf>
      <alignment wrapText="1"/>
    </dxf>
    <dxf>
      <alignment wrapText="1"/>
    </dxf>
    <dxf>
      <alignment horizontal="center"/>
    </dxf>
    <dxf>
      <alignment wrapText="1"/>
    </dxf>
    <dxf>
      <alignment horizontal="center"/>
    </dxf>
    <dxf>
      <alignment horizontal="center"/>
    </dxf>
    <dxf>
      <numFmt numFmtId="1" formatCode="0"/>
    </dxf>
    <dxf>
      <alignment horizontal="center"/>
    </dxf>
    <dxf>
      <alignment horizontal="center"/>
    </dxf>
    <dxf>
      <numFmt numFmtId="1" formatCode="0"/>
    </dxf>
    <dxf>
      <numFmt numFmtId="2" formatCode="0.00"/>
    </dxf>
    <dxf>
      <numFmt numFmtId="35" formatCode="_(* #,##0.00_);_(* \(#,##0.00\);_(* &quot;-&quot;??_);_(@_)"/>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alignment horizontal="center"/>
    </dxf>
    <dxf>
      <alignment horizontal="center"/>
    </dxf>
    <dxf>
      <alignment horizontal="center"/>
    </dxf>
    <dxf>
      <alignment horizontal="center"/>
    </dxf>
    <dxf>
      <font>
        <b/>
      </font>
    </dxf>
    <dxf>
      <font>
        <b/>
      </font>
    </dxf>
    <dxf>
      <font>
        <b/>
      </font>
    </dxf>
    <dxf>
      <font>
        <name val="Poppins SemiBold"/>
      </font>
    </dxf>
    <dxf>
      <font>
        <name val="Poppins SemiBold"/>
      </font>
    </dxf>
    <dxf>
      <font>
        <name val="Poppins SemiBold"/>
      </font>
    </dxf>
    <dxf>
      <font>
        <name val="Poppins"/>
        <family val="3"/>
        <scheme val="none"/>
      </font>
    </dxf>
    <dxf>
      <font>
        <name val="Poppins"/>
        <family val="3"/>
        <scheme val="none"/>
      </font>
    </dxf>
    <dxf>
      <font>
        <name val="Poppins"/>
        <family val="3"/>
        <scheme val="none"/>
      </font>
    </dxf>
    <dxf>
      <font>
        <b/>
      </font>
    </dxf>
    <dxf>
      <font>
        <b/>
      </font>
    </dxf>
    <dxf>
      <font>
        <b/>
      </font>
    </dxf>
    <dxf>
      <numFmt numFmtId="1" formatCode="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Poppins"/>
        <family val="3"/>
      </font>
    </dxf>
    <dxf>
      <font>
        <name val="Poppins"/>
        <family val="3"/>
      </font>
    </dxf>
    <dxf>
      <font>
        <name val="Poppins"/>
        <family val="3"/>
      </font>
    </dxf>
    <dxf>
      <font>
        <name val="Poppins"/>
        <family val="3"/>
      </font>
    </dxf>
    <dxf>
      <font>
        <name val="Poppins"/>
        <family val="3"/>
      </font>
    </dxf>
    <dxf>
      <font>
        <name val="Poppins"/>
        <family val="3"/>
      </font>
    </dxf>
    <dxf>
      <font>
        <name val="Century Gothic"/>
        <family val="2"/>
      </font>
    </dxf>
    <dxf>
      <alignment horizontal="right"/>
    </dxf>
    <dxf>
      <alignment horizontal="center"/>
    </dxf>
    <dxf>
      <alignment horizontal="center"/>
    </dxf>
    <dxf>
      <alignment horizontal="center"/>
    </dxf>
    <dxf>
      <numFmt numFmtId="35" formatCode="_(* #,##0.00_);_(* \(#,##0.00\);_(* &quot;-&quot;??_);_(@_)"/>
    </dxf>
    <dxf>
      <numFmt numFmtId="2" formatCode="0.00"/>
    </dxf>
    <dxf>
      <numFmt numFmtId="2" formatCode="0.00"/>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numFmt numFmtId="164" formatCode="_(* #,##0_);_(* \(#,##0\);_(* &quot;-&quot;??_);_(@_)"/>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numFmt numFmtId="1" formatCode="0"/>
    </dxf>
    <dxf>
      <font>
        <strike val="0"/>
        <outline val="0"/>
        <shadow val="0"/>
        <u val="none"/>
        <vertAlign val="baseline"/>
        <sz val="8"/>
        <color theme="1"/>
        <name val="Century Gothic"/>
        <family val="2"/>
        <scheme val="none"/>
      </font>
      <numFmt numFmtId="1" formatCode="0"/>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numFmt numFmtId="1" formatCode="0"/>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numFmt numFmtId="1" formatCode="0"/>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strike val="0"/>
        <outline val="0"/>
        <shadow val="0"/>
        <u val="none"/>
        <vertAlign val="baseline"/>
        <sz val="8"/>
        <color theme="1"/>
        <name val="Century Gothic"/>
        <family val="2"/>
        <scheme val="none"/>
      </font>
    </dxf>
    <dxf>
      <font>
        <b/>
        <i val="0"/>
        <strike val="0"/>
        <condense val="0"/>
        <extend val="0"/>
        <outline val="0"/>
        <shadow val="0"/>
        <u val="none"/>
        <vertAlign val="baseline"/>
        <sz val="9"/>
        <color theme="1"/>
        <name val="Century Gothic"/>
        <family val="2"/>
        <scheme val="none"/>
      </font>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fill>
        <patternFill>
          <bgColor rgb="FFC00000"/>
        </patternFill>
      </fill>
    </dxf>
    <dxf>
      <numFmt numFmtId="2" formatCode="0.00"/>
      <fill>
        <patternFill>
          <bgColor rgb="FF00B050"/>
        </patternFill>
      </fill>
    </dxf>
    <dxf>
      <font>
        <color theme="0"/>
      </font>
      <fill>
        <patternFill>
          <bgColor rgb="FF00B050"/>
        </patternFill>
      </fill>
    </dxf>
    <dxf>
      <fill>
        <patternFill>
          <bgColor rgb="FFFFFF00"/>
        </patternFill>
      </fill>
    </dxf>
    <dxf>
      <numFmt numFmtId="1" formatCode="0"/>
    </dxf>
    <dxf>
      <numFmt numFmtId="2" formatCode="0.00"/>
    </dxf>
    <dxf>
      <numFmt numFmtId="2" formatCode="0.00"/>
    </dxf>
    <dxf>
      <numFmt numFmtId="35" formatCode="_(* #,##0.00_);_(* \(#,##0.00\);_(* &quot;-&quot;??_);_(@_)"/>
    </dxf>
    <dxf>
      <numFmt numFmtId="169" formatCode="#,##0.00;[Red]#,##0.00"/>
    </dxf>
    <dxf>
      <numFmt numFmtId="2" formatCode="0.00"/>
    </dxf>
    <dxf>
      <numFmt numFmtId="2" formatCode="0.00"/>
    </dxf>
    <dxf>
      <font>
        <b/>
      </font>
    </dxf>
    <dxf>
      <font>
        <b/>
      </font>
    </dxf>
    <dxf>
      <font>
        <b/>
      </font>
    </dxf>
    <dxf>
      <font>
        <b/>
      </font>
    </dxf>
    <dxf>
      <fill>
        <patternFill patternType="solid">
          <bgColor theme="0"/>
        </patternFill>
      </fill>
    </dxf>
    <dxf>
      <fill>
        <patternFill patternType="solid">
          <bgColor theme="0"/>
        </patternFill>
      </fill>
    </dxf>
    <dxf>
      <fill>
        <patternFill patternType="solid">
          <bgColor theme="0"/>
        </patternFill>
      </fill>
    </dxf>
    <dxf>
      <alignment horizontal="left"/>
    </dxf>
    <dxf>
      <alignment horizontal="left"/>
    </dxf>
    <dxf>
      <numFmt numFmtId="2" formatCode="0.00"/>
    </dxf>
    <dxf>
      <alignment wrapText="1"/>
    </dxf>
    <dxf>
      <alignment wrapText="1"/>
    </dxf>
    <dxf>
      <alignment horizontal="center"/>
    </dxf>
    <dxf>
      <alignment horizontal="left"/>
    </dxf>
    <dxf>
      <alignment horizontal="general"/>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right"/>
    </dxf>
    <dxf>
      <alignment horizontal="left"/>
    </dxf>
    <dxf>
      <alignment horizontal="left"/>
    </dxf>
    <dxf>
      <alignment horizontal="center"/>
    </dxf>
    <dxf>
      <alignment horizontal="left"/>
    </dxf>
    <dxf>
      <alignment horizontal="left"/>
    </dxf>
    <dxf>
      <alignment horizontal="left"/>
    </dxf>
    <dxf>
      <font>
        <color theme="0"/>
      </font>
    </dxf>
    <dxf>
      <font>
        <color theme="0"/>
      </font>
    </dxf>
    <dxf>
      <font>
        <color theme="0"/>
      </font>
    </dxf>
    <dxf>
      <font>
        <color theme="0"/>
      </fon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color auto="1"/>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auto="1"/>
      </font>
    </dxf>
    <dxf>
      <font>
        <color auto="1"/>
      </font>
    </dxf>
    <dxf>
      <font>
        <color auto="1"/>
      </font>
    </dxf>
    <dxf>
      <font>
        <color auto="1"/>
      </font>
    </dxf>
    <dxf>
      <font>
        <color auto="1"/>
      </font>
    </dxf>
    <dxf>
      <font>
        <color auto="1"/>
      </font>
    </dxf>
    <dxf>
      <font>
        <color auto="1"/>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alignment horizontal="center"/>
    </dxf>
    <dxf>
      <alignment horizontal="center"/>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font>
    </dxf>
    <dxf>
      <font>
        <b/>
      </font>
    </dxf>
    <dxf>
      <font>
        <b/>
      </font>
    </dxf>
    <dxf>
      <font>
        <color theme="1" tint="0.249977111117893"/>
      </font>
    </dxf>
    <dxf>
      <font>
        <color theme="1" tint="0.249977111117893"/>
      </font>
    </dxf>
    <dxf>
      <font>
        <color theme="1" tint="0.249977111117893"/>
      </font>
    </dxf>
    <dxf>
      <font>
        <color theme="1" tint="0.249977111117893"/>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9"/>
      </font>
    </dxf>
    <dxf>
      <font>
        <sz val="9"/>
      </font>
    </dxf>
    <dxf>
      <font>
        <sz val="9"/>
      </font>
    </dxf>
    <dxf>
      <font>
        <sz val="9"/>
      </font>
    </dxf>
    <dxf>
      <font>
        <sz val="9"/>
      </font>
    </dxf>
    <dxf>
      <font>
        <sz val="9"/>
      </font>
    </dxf>
    <dxf>
      <font>
        <sz val="9"/>
      </font>
    </dxf>
    <dxf>
      <font>
        <sz val="9"/>
      </font>
    </dxf>
    <dxf>
      <font>
        <sz val="9"/>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numFmt numFmtId="35" formatCode="_(* #,##0.00_);_(* \(#,##0.00\);_(* &quot;-&quot;??_);_(@_)"/>
    </dxf>
    <dxf>
      <numFmt numFmtId="1" formatCode="0"/>
    </dxf>
    <dxf>
      <numFmt numFmtId="35" formatCode="_(* #,##0.00_);_(* \(#,##0.00\);_(* &quot;-&quot;??_);_(@_)"/>
    </dxf>
    <dxf>
      <font>
        <b/>
        <color theme="1"/>
      </font>
      <border>
        <bottom style="thin">
          <color theme="8"/>
        </bottom>
        <vertical/>
        <horizontal/>
      </border>
    </dxf>
    <dxf>
      <font>
        <b/>
        <i val="0"/>
        <color theme="1"/>
        <name val="Century Gothic"/>
        <family val="2"/>
        <scheme val="none"/>
      </font>
      <fill>
        <patternFill patternType="solid">
          <fgColor theme="0"/>
          <bgColor theme="0" tint="-4.9989318521683403E-2"/>
        </patternFill>
      </fill>
      <border diagonalUp="0" diagonalDown="0">
        <left/>
        <right/>
        <top/>
        <bottom/>
        <vertical/>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patternType="solid">
          <fgColor theme="8" tint="0.79998168889431442"/>
          <bgColor theme="8" tint="0.79998168889431442"/>
        </patternFill>
      </fill>
      <border>
        <bottom style="thin">
          <color theme="8"/>
        </bottom>
      </border>
    </dxf>
    <dxf>
      <font>
        <color theme="0"/>
      </font>
      <fill>
        <patternFill patternType="solid">
          <fgColor theme="8" tint="0.39997558519241921"/>
          <bgColor theme="8" tint="0.39997558519241921"/>
        </patternFill>
      </fill>
      <border>
        <bottom style="thin">
          <color theme="8" tint="0.79998168889431442"/>
        </bottom>
        <horizontal style="thin">
          <color theme="8" tint="0.39997558519241921"/>
        </horizontal>
      </border>
    </dxf>
    <dxf>
      <border>
        <bottom style="thin">
          <color theme="8" tint="0.59999389629810485"/>
        </bottom>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theme="8" tint="-0.249977111117893"/>
        </left>
        <right style="thin">
          <color theme="8" tint="-0.249977111117893"/>
        </right>
      </border>
    </dxf>
    <dxf>
      <border>
        <top style="thin">
          <color theme="8" tint="-0.249977111117893"/>
        </top>
        <bottom style="thin">
          <color theme="8" tint="-0.249977111117893"/>
        </bottom>
        <horizontal style="thin">
          <color theme="8" tint="-0.249977111117893"/>
        </horizontal>
      </border>
    </dxf>
    <dxf>
      <font>
        <b/>
        <color theme="1"/>
      </font>
      <border>
        <top style="double">
          <color theme="8" tint="-0.249977111117893"/>
        </top>
      </border>
    </dxf>
    <dxf>
      <font>
        <color theme="0"/>
      </font>
      <fill>
        <patternFill patternType="solid">
          <fgColor theme="8" tint="-0.249977111117893"/>
          <bgColor theme="8" tint="-0.249977111117893"/>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patternType="solid">
          <fgColor theme="8" tint="0.79998168889431442"/>
          <bgColor theme="8" tint="0.79998168889431442"/>
        </patternFill>
      </fill>
      <border>
        <bottom style="thin">
          <color theme="8"/>
        </bottom>
      </border>
    </dxf>
    <dxf>
      <font>
        <color theme="0"/>
      </font>
      <fill>
        <patternFill patternType="solid">
          <fgColor theme="8" tint="0.39997558519241921"/>
          <bgColor theme="8" tint="0.39997558519241921"/>
        </patternFill>
      </fill>
      <border>
        <bottom style="thin">
          <color theme="8" tint="0.79998168889431442"/>
        </bottom>
        <horizontal style="thin">
          <color theme="8" tint="0.39997558519241921"/>
        </horizontal>
      </border>
    </dxf>
    <dxf>
      <border>
        <bottom style="thin">
          <color theme="8" tint="0.59999389629810485"/>
        </bottom>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theme="8" tint="-0.249977111117893"/>
        </left>
        <right style="thin">
          <color theme="8" tint="-0.249977111117893"/>
        </right>
      </border>
    </dxf>
    <dxf>
      <border>
        <top style="thin">
          <color theme="8" tint="-0.249977111117893"/>
        </top>
        <bottom style="thin">
          <color theme="8" tint="-0.249977111117893"/>
        </bottom>
        <horizontal style="thin">
          <color theme="8" tint="-0.249977111117893"/>
        </horizontal>
      </border>
    </dxf>
    <dxf>
      <font>
        <b/>
        <color theme="1"/>
      </font>
      <border>
        <top style="double">
          <color theme="8" tint="-0.249977111117893"/>
        </top>
      </border>
    </dxf>
    <dxf>
      <font>
        <color theme="0"/>
      </font>
      <fill>
        <patternFill patternType="solid">
          <fgColor theme="8" tint="-0.249977111117893"/>
          <bgColor theme="8" tint="-0.249977111117893"/>
        </patternFill>
      </fill>
      <border>
        <horizontal style="thin">
          <color theme="8" tint="-0.249977111117893"/>
        </horizontal>
      </border>
    </dxf>
    <dxf>
      <font>
        <color theme="1"/>
      </font>
      <border>
        <horizontal style="thin">
          <color theme="8" tint="0.79998168889431442"/>
        </horizontal>
      </border>
    </dxf>
  </dxfs>
  <tableStyles count="3" defaultTableStyle="TableStyleMedium2" defaultPivotStyle="PivotStyleLight16">
    <tableStyle name="PivotStyleMedium6 2" table="0" count="13" xr9:uid="{486618A4-587E-4F02-BA79-8E12B65298B2}">
      <tableStyleElement type="wholeTable" dxfId="1149"/>
      <tableStyleElement type="headerRow" dxfId="1148"/>
      <tableStyleElement type="totalRow" dxfId="1147"/>
      <tableStyleElement type="firstRowStripe" dxfId="1146"/>
      <tableStyleElement type="firstColumnStripe" dxfId="1145"/>
      <tableStyleElement type="firstHeaderCell" dxfId="1144"/>
      <tableStyleElement type="firstSubtotalRow" dxfId="1143"/>
      <tableStyleElement type="secondSubtotalRow" dxfId="1142"/>
      <tableStyleElement type="firstColumnSubheading" dxfId="1141"/>
      <tableStyleElement type="firstRowSubheading" dxfId="1140"/>
      <tableStyleElement type="secondRowSubheading" dxfId="1139"/>
      <tableStyleElement type="pageFieldLabels" dxfId="1138"/>
      <tableStyleElement type="pageFieldValues" dxfId="1137"/>
    </tableStyle>
    <tableStyle name="PivotStyleMedium6 3" table="0" count="13" xr9:uid="{6DF6D740-F069-4EE8-A46B-DB5E69B755F2}">
      <tableStyleElement type="wholeTable" dxfId="1136"/>
      <tableStyleElement type="headerRow" dxfId="1135"/>
      <tableStyleElement type="totalRow" dxfId="1134"/>
      <tableStyleElement type="firstRowStripe" dxfId="1133"/>
      <tableStyleElement type="firstColumnStripe" dxfId="1132"/>
      <tableStyleElement type="firstHeaderCell" dxfId="1131"/>
      <tableStyleElement type="firstSubtotalRow" dxfId="1130"/>
      <tableStyleElement type="secondSubtotalRow" dxfId="1129"/>
      <tableStyleElement type="firstColumnSubheading" dxfId="1128"/>
      <tableStyleElement type="firstRowSubheading" dxfId="1127"/>
      <tableStyleElement type="secondRowSubheading" dxfId="1126"/>
      <tableStyleElement type="pageFieldLabels" dxfId="1125"/>
      <tableStyleElement type="pageFieldValues" dxfId="1124"/>
    </tableStyle>
    <tableStyle name="SlicerStyleDark5 2" pivot="0" table="0" count="10" xr9:uid="{34AB7386-9343-4C66-8648-E748026702A1}">
      <tableStyleElement type="wholeTable" dxfId="1123"/>
      <tableStyleElement type="headerRow" dxfId="112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openxmlformats.org/officeDocument/2006/relationships/pivotCacheDefinition" Target="pivotCache/pivotCacheDefinition17.xml"/><Relationship Id="rId68" Type="http://schemas.openxmlformats.org/officeDocument/2006/relationships/pivotCacheDefinition" Target="pivotCache/pivotCacheDefinition22.xml"/><Relationship Id="rId84" Type="http://schemas.microsoft.com/office/2007/relationships/slicerCache" Target="slicerCaches/slicerCache1.xml"/><Relationship Id="rId89" Type="http://schemas.openxmlformats.org/officeDocument/2006/relationships/theme" Target="theme/theme1.xml"/><Relationship Id="rId112" Type="http://schemas.openxmlformats.org/officeDocument/2006/relationships/customXml" Target="../customXml/item18.xml"/><Relationship Id="rId16" Type="http://schemas.openxmlformats.org/officeDocument/2006/relationships/worksheet" Target="worksheets/sheet16.xml"/><Relationship Id="rId107" Type="http://schemas.openxmlformats.org/officeDocument/2006/relationships/customXml" Target="../customXml/item1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7.xml"/><Relationship Id="rId58" Type="http://schemas.openxmlformats.org/officeDocument/2006/relationships/pivotCacheDefinition" Target="pivotCache/pivotCacheDefinition12.xml"/><Relationship Id="rId74" Type="http://schemas.openxmlformats.org/officeDocument/2006/relationships/pivotCacheDefinition" Target="pivotCache/pivotCacheDefinition28.xml"/><Relationship Id="rId79" Type="http://schemas.openxmlformats.org/officeDocument/2006/relationships/pivotCacheDefinition" Target="pivotCache/pivotCacheDefinition33.xml"/><Relationship Id="rId102" Type="http://schemas.openxmlformats.org/officeDocument/2006/relationships/customXml" Target="../customXml/item8.xml"/><Relationship Id="rId5" Type="http://schemas.openxmlformats.org/officeDocument/2006/relationships/worksheet" Target="worksheets/sheet5.xml"/><Relationship Id="rId90" Type="http://schemas.openxmlformats.org/officeDocument/2006/relationships/connections" Target="connections.xml"/><Relationship Id="rId95" Type="http://schemas.openxmlformats.org/officeDocument/2006/relationships/customXml" Target="../customXml/item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64" Type="http://schemas.openxmlformats.org/officeDocument/2006/relationships/pivotCacheDefinition" Target="pivotCache/pivotCacheDefinition18.xml"/><Relationship Id="rId69" Type="http://schemas.openxmlformats.org/officeDocument/2006/relationships/pivotCacheDefinition" Target="pivotCache/pivotCacheDefinition23.xml"/><Relationship Id="rId113" Type="http://schemas.openxmlformats.org/officeDocument/2006/relationships/customXml" Target="../customXml/item19.xml"/><Relationship Id="rId80" Type="http://schemas.openxmlformats.org/officeDocument/2006/relationships/pivotCacheDefinition" Target="pivotCache/pivotCacheDefinition34.xml"/><Relationship Id="rId85" Type="http://schemas.microsoft.com/office/2007/relationships/slicerCache" Target="slicerCaches/slicerCache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pivotCacheDefinition" Target="pivotCache/pivotCacheDefinition13.xml"/><Relationship Id="rId103" Type="http://schemas.openxmlformats.org/officeDocument/2006/relationships/customXml" Target="../customXml/item9.xml"/><Relationship Id="rId108" Type="http://schemas.openxmlformats.org/officeDocument/2006/relationships/customXml" Target="../customXml/item14.xml"/><Relationship Id="rId54" Type="http://schemas.openxmlformats.org/officeDocument/2006/relationships/pivotCacheDefinition" Target="pivotCache/pivotCacheDefinition8.xml"/><Relationship Id="rId70" Type="http://schemas.openxmlformats.org/officeDocument/2006/relationships/pivotCacheDefinition" Target="pivotCache/pivotCacheDefinition24.xml"/><Relationship Id="rId75" Type="http://schemas.openxmlformats.org/officeDocument/2006/relationships/pivotCacheDefinition" Target="pivotCache/pivotCacheDefinition29.xml"/><Relationship Id="rId91" Type="http://schemas.openxmlformats.org/officeDocument/2006/relationships/styles" Target="styles.xml"/><Relationship Id="rId9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openxmlformats.org/officeDocument/2006/relationships/pivotCacheDefinition" Target="pivotCache/pivotCacheDefinition11.xml"/><Relationship Id="rId106" Type="http://schemas.openxmlformats.org/officeDocument/2006/relationships/customXml" Target="../customXml/item12.xml"/><Relationship Id="rId114"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6.xml"/><Relationship Id="rId60" Type="http://schemas.openxmlformats.org/officeDocument/2006/relationships/pivotCacheDefinition" Target="pivotCache/pivotCacheDefinition14.xml"/><Relationship Id="rId65" Type="http://schemas.openxmlformats.org/officeDocument/2006/relationships/pivotCacheDefinition" Target="pivotCache/pivotCacheDefinition19.xml"/><Relationship Id="rId73" Type="http://schemas.openxmlformats.org/officeDocument/2006/relationships/pivotCacheDefinition" Target="pivotCache/pivotCacheDefinition27.xml"/><Relationship Id="rId78" Type="http://schemas.openxmlformats.org/officeDocument/2006/relationships/pivotCacheDefinition" Target="pivotCache/pivotCacheDefinition32.xml"/><Relationship Id="rId81" Type="http://schemas.openxmlformats.org/officeDocument/2006/relationships/pivotCacheDefinition" Target="pivotCache/pivotCacheDefinition35.xml"/><Relationship Id="rId86" Type="http://schemas.microsoft.com/office/2007/relationships/slicerCache" Target="slicerCaches/slicerCache3.xml"/><Relationship Id="rId94" Type="http://schemas.openxmlformats.org/officeDocument/2006/relationships/calcChain" Target="calcChain.xml"/><Relationship Id="rId99" Type="http://schemas.openxmlformats.org/officeDocument/2006/relationships/customXml" Target="../customXml/item5.xml"/><Relationship Id="rId10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5.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openxmlformats.org/officeDocument/2006/relationships/pivotCacheDefinition" Target="pivotCache/pivotCacheDefinition9.xml"/><Relationship Id="rId76" Type="http://schemas.openxmlformats.org/officeDocument/2006/relationships/pivotCacheDefinition" Target="pivotCache/pivotCacheDefinition30.xml"/><Relationship Id="rId97" Type="http://schemas.openxmlformats.org/officeDocument/2006/relationships/customXml" Target="../customXml/item3.xml"/><Relationship Id="rId104" Type="http://schemas.openxmlformats.org/officeDocument/2006/relationships/customXml" Target="../customXml/item10.xml"/><Relationship Id="rId7" Type="http://schemas.openxmlformats.org/officeDocument/2006/relationships/worksheet" Target="worksheets/sheet7.xml"/><Relationship Id="rId71" Type="http://schemas.openxmlformats.org/officeDocument/2006/relationships/pivotCacheDefinition" Target="pivotCache/pivotCacheDefinition25.xml"/><Relationship Id="rId9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externalLink" Target="externalLinks/externalLink1.xml"/><Relationship Id="rId66" Type="http://schemas.openxmlformats.org/officeDocument/2006/relationships/pivotCacheDefinition" Target="pivotCache/pivotCacheDefinition20.xml"/><Relationship Id="rId87" Type="http://schemas.microsoft.com/office/2007/relationships/slicerCache" Target="slicerCaches/slicerCache4.xml"/><Relationship Id="rId110" Type="http://schemas.openxmlformats.org/officeDocument/2006/relationships/customXml" Target="../customXml/item16.xml"/><Relationship Id="rId61" Type="http://schemas.openxmlformats.org/officeDocument/2006/relationships/pivotCacheDefinition" Target="pivotCache/pivotCacheDefinition15.xml"/><Relationship Id="rId82" Type="http://schemas.openxmlformats.org/officeDocument/2006/relationships/pivotCacheDefinition" Target="pivotCache/pivotCacheDefinition3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pivotCacheDefinition" Target="pivotCache/pivotCacheDefinition10.xml"/><Relationship Id="rId77" Type="http://schemas.openxmlformats.org/officeDocument/2006/relationships/pivotCacheDefinition" Target="pivotCache/pivotCacheDefinition31.xml"/><Relationship Id="rId100" Type="http://schemas.openxmlformats.org/officeDocument/2006/relationships/customXml" Target="../customXml/item6.xml"/><Relationship Id="rId105"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openxmlformats.org/officeDocument/2006/relationships/pivotCacheDefinition" Target="pivotCache/pivotCacheDefinition26.xml"/><Relationship Id="rId93" Type="http://schemas.openxmlformats.org/officeDocument/2006/relationships/powerPivotData" Target="model/item.data"/><Relationship Id="rId98" Type="http://schemas.openxmlformats.org/officeDocument/2006/relationships/customXml" Target="../customXml/item4.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2.xml"/><Relationship Id="rId67" Type="http://schemas.openxmlformats.org/officeDocument/2006/relationships/pivotCacheDefinition" Target="pivotCache/pivotCacheDefinition2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pivotCacheDefinition" Target="pivotCache/pivotCacheDefinition16.xml"/><Relationship Id="rId83" Type="http://schemas.openxmlformats.org/officeDocument/2006/relationships/pivotCacheDefinition" Target="pivotCache/pivotCacheDefinition37.xml"/><Relationship Id="rId88" Type="http://schemas.microsoft.com/office/2007/relationships/slicerCache" Target="slicerCaches/slicerCache5.xml"/><Relationship Id="rId11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[ARS Data System Central Point_V 4.2.xlsx]Sheet3!PivotTable4</c:name>
    <c:fmtId val="6"/>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solidFill>
            <a:schemeClr val="accent3">
              <a:lumMod val="75000"/>
            </a:schemeClr>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56204433204971282"/>
          <c:y val="8.8076707494342057E-2"/>
          <c:w val="0.3876212990041995"/>
          <c:h val="0.89351927586018876"/>
        </c:manualLayout>
      </c:layout>
      <c:barChart>
        <c:barDir val="bar"/>
        <c:grouping val="percentStacked"/>
        <c:varyColors val="0"/>
        <c:ser>
          <c:idx val="0"/>
          <c:order val="0"/>
          <c:tx>
            <c:strRef>
              <c:f>Sheet3!$C$188:$C$189</c:f>
              <c:strCache>
                <c:ptCount val="1"/>
                <c:pt idx="0">
                  <c:v>.Closing Stock MT</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Sheet3!$A$190:$B$227</c:f>
              <c:multiLvlStrCache>
                <c:ptCount val="38"/>
                <c:lvl>
                  <c:pt idx="0">
                    <c:v>Fio Distribution</c:v>
                  </c:pt>
                  <c:pt idx="1">
                    <c:v>SONTURK INVT LTD - KASOA</c:v>
                  </c:pt>
                  <c:pt idx="2">
                    <c:v>Distribution &amp; Co. Ltd</c:v>
                  </c:pt>
                  <c:pt idx="3">
                    <c:v>DEJOL LIMITED</c:v>
                  </c:pt>
                  <c:pt idx="4">
                    <c:v>NAN ENTERPRISE LIMITED</c:v>
                  </c:pt>
                  <c:pt idx="5">
                    <c:v>MICHEAL ADJEI - SUNYANI</c:v>
                  </c:pt>
                  <c:pt idx="6">
                    <c:v>ERNIEVERO ENT LTD</c:v>
                  </c:pt>
                  <c:pt idx="7">
                    <c:v>MICHEAL ADJEI - TECHIMAN</c:v>
                  </c:pt>
                  <c:pt idx="8">
                    <c:v>KOFI GYIMAH ENT. LTD.</c:v>
                  </c:pt>
                  <c:pt idx="9">
                    <c:v>MICHEAL ADJEI - GOASO</c:v>
                  </c:pt>
                  <c:pt idx="10">
                    <c:v>GIANT TRADERS COMPANY LIMITED</c:v>
                  </c:pt>
                  <c:pt idx="11">
                    <c:v>M. OSEI AKOTO ENTERPRISE</c:v>
                  </c:pt>
                  <c:pt idx="12">
                    <c:v>DE-2KAY'S VENTURES</c:v>
                  </c:pt>
                  <c:pt idx="13">
                    <c:v>GIANT TRADERS - OBUASI</c:v>
                  </c:pt>
                  <c:pt idx="14">
                    <c:v>KHAWAJA BROTHERS CO. LTD.</c:v>
                  </c:pt>
                  <c:pt idx="15">
                    <c:v>DANSAM LINK COMPANY</c:v>
                  </c:pt>
                  <c:pt idx="16">
                    <c:v>KYEI BEKIND - NKAWKAW</c:v>
                  </c:pt>
                  <c:pt idx="17">
                    <c:v>WOFA KUMAH - HO</c:v>
                  </c:pt>
                  <c:pt idx="18">
                    <c:v>KYEI BEKIND - KOFORIDUA</c:v>
                  </c:pt>
                  <c:pt idx="19">
                    <c:v>WOFA KUMAH - HOHOE</c:v>
                  </c:pt>
                  <c:pt idx="20">
                    <c:v>KYEI BEKIND - ASAMANKESE</c:v>
                  </c:pt>
                  <c:pt idx="21">
                    <c:v>KYEI BEKIND - AKIM ODA</c:v>
                  </c:pt>
                  <c:pt idx="22">
                    <c:v>KYEI BEKIND - SUHUM</c:v>
                  </c:pt>
                  <c:pt idx="23">
                    <c:v>MAALTIMA ENT - TAMALE</c:v>
                  </c:pt>
                  <c:pt idx="24">
                    <c:v>TIMUGNA VENTURES</c:v>
                  </c:pt>
                  <c:pt idx="25">
                    <c:v>QUEEN LATIFA - BOLGA</c:v>
                  </c:pt>
                  <c:pt idx="26">
                    <c:v>ZENABOG ENT</c:v>
                  </c:pt>
                  <c:pt idx="27">
                    <c:v>I-AGE PLUS PREMIUM</c:v>
                  </c:pt>
                  <c:pt idx="28">
                    <c:v>MAALTIMA ENT - WA</c:v>
                  </c:pt>
                  <c:pt idx="29">
                    <c:v>TIDEEYA COMPANY LIMITED</c:v>
                  </c:pt>
                  <c:pt idx="30">
                    <c:v>BIZARA ENTERPRISE</c:v>
                  </c:pt>
                  <c:pt idx="31">
                    <c:v>SONTURK INVT LTD - CAPE COAST</c:v>
                  </c:pt>
                  <c:pt idx="32">
                    <c:v>ABA KING ENTERPRISE</c:v>
                  </c:pt>
                  <c:pt idx="33">
                    <c:v>KYEI BEKIND - TAKORADI</c:v>
                  </c:pt>
                  <c:pt idx="34">
                    <c:v>KYEI BEKIND - TARKWA</c:v>
                  </c:pt>
                  <c:pt idx="35">
                    <c:v>SONTURK INVT LTD - TAKORADI</c:v>
                  </c:pt>
                  <c:pt idx="36">
                    <c:v>KYEI BEKIND - SWEDRU</c:v>
                  </c:pt>
                  <c:pt idx="37">
                    <c:v>KYEI BEKIND - CAPE COAST</c:v>
                  </c:pt>
                </c:lvl>
                <c:lvl>
                  <c:pt idx="0">
                    <c:v>Accra</c:v>
                  </c:pt>
                  <c:pt idx="3">
                    <c:v>AshBa</c:v>
                  </c:pt>
                  <c:pt idx="14">
                    <c:v>EastVolta</c:v>
                  </c:pt>
                  <c:pt idx="23">
                    <c:v>Northern</c:v>
                  </c:pt>
                  <c:pt idx="31">
                    <c:v>WestCentral</c:v>
                  </c:pt>
                </c:lvl>
              </c:multiLvlStrCache>
            </c:multiLvlStrRef>
          </c:cat>
          <c:val>
            <c:numRef>
              <c:f>Sheet3!$C$190:$C$227</c:f>
              <c:numCache>
                <c:formatCode>_(* #,##0.00_);_(* \(#,##0.00\);_(* "-"??_);_(@_)</c:formatCode>
                <c:ptCount val="38"/>
                <c:pt idx="0">
                  <c:v>228.95843000000002</c:v>
                </c:pt>
                <c:pt idx="1">
                  <c:v>67.100470000000016</c:v>
                </c:pt>
                <c:pt idx="2">
                  <c:v>16.771660000000001</c:v>
                </c:pt>
                <c:pt idx="3">
                  <c:v>103.69936999999999</c:v>
                </c:pt>
                <c:pt idx="4">
                  <c:v>84.48245</c:v>
                </c:pt>
                <c:pt idx="5">
                  <c:v>80.271869999999979</c:v>
                </c:pt>
                <c:pt idx="6">
                  <c:v>136.41282000000001</c:v>
                </c:pt>
                <c:pt idx="7">
                  <c:v>39.73019</c:v>
                </c:pt>
                <c:pt idx="8">
                  <c:v>148.85791999999998</c:v>
                </c:pt>
                <c:pt idx="9">
                  <c:v>66.953519999999997</c:v>
                </c:pt>
                <c:pt idx="10">
                  <c:v>47.666890000000009</c:v>
                </c:pt>
                <c:pt idx="11">
                  <c:v>75.300310000000025</c:v>
                </c:pt>
                <c:pt idx="12">
                  <c:v>14.876150000000003</c:v>
                </c:pt>
                <c:pt idx="13">
                  <c:v>14.848359999999998</c:v>
                </c:pt>
                <c:pt idx="14">
                  <c:v>22.844710000000003</c:v>
                </c:pt>
                <c:pt idx="15">
                  <c:v>267.7604</c:v>
                </c:pt>
                <c:pt idx="16">
                  <c:v>129.62602999999999</c:v>
                </c:pt>
                <c:pt idx="17">
                  <c:v>94.82850999999998</c:v>
                </c:pt>
                <c:pt idx="18">
                  <c:v>142.5992</c:v>
                </c:pt>
                <c:pt idx="19">
                  <c:v>74.973600000000005</c:v>
                </c:pt>
                <c:pt idx="20">
                  <c:v>201.08775999999995</c:v>
                </c:pt>
                <c:pt idx="21">
                  <c:v>88.99911000000003</c:v>
                </c:pt>
                <c:pt idx="22">
                  <c:v>51.624830000000003</c:v>
                </c:pt>
                <c:pt idx="23">
                  <c:v>103.96916</c:v>
                </c:pt>
                <c:pt idx="24">
                  <c:v>20.069140000000001</c:v>
                </c:pt>
                <c:pt idx="25">
                  <c:v>64.555750000000003</c:v>
                </c:pt>
                <c:pt idx="26">
                  <c:v>199.71827999999999</c:v>
                </c:pt>
                <c:pt idx="27">
                  <c:v>8.6144999999999996</c:v>
                </c:pt>
                <c:pt idx="28">
                  <c:v>1.0469300000000001</c:v>
                </c:pt>
                <c:pt idx="29">
                  <c:v>0.81479999999999997</c:v>
                </c:pt>
                <c:pt idx="30">
                  <c:v>21.783660000000001</c:v>
                </c:pt>
                <c:pt idx="31">
                  <c:v>71.391380000000012</c:v>
                </c:pt>
                <c:pt idx="32">
                  <c:v>114.80400999999999</c:v>
                </c:pt>
                <c:pt idx="33">
                  <c:v>288.08474000000001</c:v>
                </c:pt>
                <c:pt idx="34">
                  <c:v>196.37846000000002</c:v>
                </c:pt>
                <c:pt idx="35">
                  <c:v>54.957679999999989</c:v>
                </c:pt>
                <c:pt idx="36">
                  <c:v>42.148139999999998</c:v>
                </c:pt>
                <c:pt idx="37">
                  <c:v>71.503309999999999</c:v>
                </c:pt>
              </c:numCache>
            </c:numRef>
          </c:val>
          <c:extLst>
            <c:ext xmlns:c16="http://schemas.microsoft.com/office/drawing/2014/chart" uri="{C3380CC4-5D6E-409C-BE32-E72D297353CC}">
              <c16:uniqueId val="{00000000-20FE-4017-8D6D-33BC18DB6E54}"/>
            </c:ext>
          </c:extLst>
        </c:ser>
        <c:ser>
          <c:idx val="1"/>
          <c:order val="1"/>
          <c:tx>
            <c:strRef>
              <c:f>Sheet3!$D$188:$D$189</c:f>
              <c:strCache>
                <c:ptCount val="1"/>
                <c:pt idx="0">
                  <c:v> Expected Stocks MT</c:v>
                </c:pt>
              </c:strCache>
            </c:strRef>
          </c:tx>
          <c:spPr>
            <a:solidFill>
              <a:schemeClr val="accent3">
                <a:lumMod val="75000"/>
              </a:schemeClr>
            </a:solidFill>
            <a:ln>
              <a:noFill/>
            </a:ln>
            <a:effectLst>
              <a:outerShdw blurRad="57150" dist="19050" dir="5400000" algn="ctr" rotWithShape="0">
                <a:srgbClr val="000000">
                  <a:alpha val="63000"/>
                </a:srgbClr>
              </a:outerShdw>
            </a:effectLst>
          </c:spPr>
          <c:invertIfNegative val="0"/>
          <c:cat>
            <c:multiLvlStrRef>
              <c:f>Sheet3!$A$190:$B$227</c:f>
              <c:multiLvlStrCache>
                <c:ptCount val="38"/>
                <c:lvl>
                  <c:pt idx="0">
                    <c:v>Fio Distribution</c:v>
                  </c:pt>
                  <c:pt idx="1">
                    <c:v>SONTURK INVT LTD - KASOA</c:v>
                  </c:pt>
                  <c:pt idx="2">
                    <c:v>Distribution &amp; Co. Ltd</c:v>
                  </c:pt>
                  <c:pt idx="3">
                    <c:v>DEJOL LIMITED</c:v>
                  </c:pt>
                  <c:pt idx="4">
                    <c:v>NAN ENTERPRISE LIMITED</c:v>
                  </c:pt>
                  <c:pt idx="5">
                    <c:v>MICHEAL ADJEI - SUNYANI</c:v>
                  </c:pt>
                  <c:pt idx="6">
                    <c:v>ERNIEVERO ENT LTD</c:v>
                  </c:pt>
                  <c:pt idx="7">
                    <c:v>MICHEAL ADJEI - TECHIMAN</c:v>
                  </c:pt>
                  <c:pt idx="8">
                    <c:v>KOFI GYIMAH ENT. LTD.</c:v>
                  </c:pt>
                  <c:pt idx="9">
                    <c:v>MICHEAL ADJEI - GOASO</c:v>
                  </c:pt>
                  <c:pt idx="10">
                    <c:v>GIANT TRADERS COMPANY LIMITED</c:v>
                  </c:pt>
                  <c:pt idx="11">
                    <c:v>M. OSEI AKOTO ENTERPRISE</c:v>
                  </c:pt>
                  <c:pt idx="12">
                    <c:v>DE-2KAY'S VENTURES</c:v>
                  </c:pt>
                  <c:pt idx="13">
                    <c:v>GIANT TRADERS - OBUASI</c:v>
                  </c:pt>
                  <c:pt idx="14">
                    <c:v>KHAWAJA BROTHERS CO. LTD.</c:v>
                  </c:pt>
                  <c:pt idx="15">
                    <c:v>DANSAM LINK COMPANY</c:v>
                  </c:pt>
                  <c:pt idx="16">
                    <c:v>KYEI BEKIND - NKAWKAW</c:v>
                  </c:pt>
                  <c:pt idx="17">
                    <c:v>WOFA KUMAH - HO</c:v>
                  </c:pt>
                  <c:pt idx="18">
                    <c:v>KYEI BEKIND - KOFORIDUA</c:v>
                  </c:pt>
                  <c:pt idx="19">
                    <c:v>WOFA KUMAH - HOHOE</c:v>
                  </c:pt>
                  <c:pt idx="20">
                    <c:v>KYEI BEKIND - ASAMANKESE</c:v>
                  </c:pt>
                  <c:pt idx="21">
                    <c:v>KYEI BEKIND - AKIM ODA</c:v>
                  </c:pt>
                  <c:pt idx="22">
                    <c:v>KYEI BEKIND - SUHUM</c:v>
                  </c:pt>
                  <c:pt idx="23">
                    <c:v>MAALTIMA ENT - TAMALE</c:v>
                  </c:pt>
                  <c:pt idx="24">
                    <c:v>TIMUGNA VENTURES</c:v>
                  </c:pt>
                  <c:pt idx="25">
                    <c:v>QUEEN LATIFA - BOLGA</c:v>
                  </c:pt>
                  <c:pt idx="26">
                    <c:v>ZENABOG ENT</c:v>
                  </c:pt>
                  <c:pt idx="27">
                    <c:v>I-AGE PLUS PREMIUM</c:v>
                  </c:pt>
                  <c:pt idx="28">
                    <c:v>MAALTIMA ENT - WA</c:v>
                  </c:pt>
                  <c:pt idx="29">
                    <c:v>TIDEEYA COMPANY LIMITED</c:v>
                  </c:pt>
                  <c:pt idx="30">
                    <c:v>BIZARA ENTERPRISE</c:v>
                  </c:pt>
                  <c:pt idx="31">
                    <c:v>SONTURK INVT LTD - CAPE COAST</c:v>
                  </c:pt>
                  <c:pt idx="32">
                    <c:v>ABA KING ENTERPRISE</c:v>
                  </c:pt>
                  <c:pt idx="33">
                    <c:v>KYEI BEKIND - TAKORADI</c:v>
                  </c:pt>
                  <c:pt idx="34">
                    <c:v>KYEI BEKIND - TARKWA</c:v>
                  </c:pt>
                  <c:pt idx="35">
                    <c:v>SONTURK INVT LTD - TAKORADI</c:v>
                  </c:pt>
                  <c:pt idx="36">
                    <c:v>KYEI BEKIND - SWEDRU</c:v>
                  </c:pt>
                  <c:pt idx="37">
                    <c:v>KYEI BEKIND - CAPE COAST</c:v>
                  </c:pt>
                </c:lvl>
                <c:lvl>
                  <c:pt idx="0">
                    <c:v>Accra</c:v>
                  </c:pt>
                  <c:pt idx="3">
                    <c:v>AshBa</c:v>
                  </c:pt>
                  <c:pt idx="14">
                    <c:v>EastVolta</c:v>
                  </c:pt>
                  <c:pt idx="23">
                    <c:v>Northern</c:v>
                  </c:pt>
                  <c:pt idx="31">
                    <c:v>WestCentral</c:v>
                  </c:pt>
                </c:lvl>
              </c:multiLvlStrCache>
            </c:multiLvlStrRef>
          </c:cat>
          <c:val>
            <c:numRef>
              <c:f>Sheet3!$D$190:$D$227</c:f>
              <c:numCache>
                <c:formatCode>_(* #,##0.00_);_(* \(#,##0.00\);_(* "-"??_);_(@_)</c:formatCode>
                <c:ptCount val="38"/>
                <c:pt idx="0">
                  <c:v>48.470850757575782</c:v>
                </c:pt>
                <c:pt idx="1">
                  <c:v>32.905040454545457</c:v>
                </c:pt>
                <c:pt idx="2">
                  <c:v>28.93157939393943</c:v>
                </c:pt>
                <c:pt idx="3">
                  <c:v>156.75259424242441</c:v>
                </c:pt>
                <c:pt idx="4">
                  <c:v>111.84780575757584</c:v>
                </c:pt>
                <c:pt idx="5">
                  <c:v>106.9934563636365</c:v>
                </c:pt>
                <c:pt idx="6">
                  <c:v>90.224706818181886</c:v>
                </c:pt>
                <c:pt idx="7">
                  <c:v>85.843793939393933</c:v>
                </c:pt>
                <c:pt idx="8">
                  <c:v>76.326756363636406</c:v>
                </c:pt>
                <c:pt idx="9">
                  <c:v>49.009442878787944</c:v>
                </c:pt>
                <c:pt idx="10">
                  <c:v>36.816661666666676</c:v>
                </c:pt>
                <c:pt idx="11">
                  <c:v>32.704370454545476</c:v>
                </c:pt>
                <c:pt idx="12">
                  <c:v>27.167541515151527</c:v>
                </c:pt>
                <c:pt idx="13">
                  <c:v>0</c:v>
                </c:pt>
                <c:pt idx="14">
                  <c:v>1405.3636363636365</c:v>
                </c:pt>
                <c:pt idx="15">
                  <c:v>134.49049666666696</c:v>
                </c:pt>
                <c:pt idx="16">
                  <c:v>108.3204093939394</c:v>
                </c:pt>
                <c:pt idx="17">
                  <c:v>104.17092287878776</c:v>
                </c:pt>
                <c:pt idx="18">
                  <c:v>98.569827575757571</c:v>
                </c:pt>
                <c:pt idx="19">
                  <c:v>77.102569545454656</c:v>
                </c:pt>
                <c:pt idx="20">
                  <c:v>71.303461666666678</c:v>
                </c:pt>
                <c:pt idx="21">
                  <c:v>53.238939848484947</c:v>
                </c:pt>
                <c:pt idx="22">
                  <c:v>27.761364545454541</c:v>
                </c:pt>
                <c:pt idx="23">
                  <c:v>164.49692833333316</c:v>
                </c:pt>
                <c:pt idx="24">
                  <c:v>92.952384242424245</c:v>
                </c:pt>
                <c:pt idx="25">
                  <c:v>75.544839393939455</c:v>
                </c:pt>
                <c:pt idx="26">
                  <c:v>68.960409090909195</c:v>
                </c:pt>
                <c:pt idx="27">
                  <c:v>29.011024848484876</c:v>
                </c:pt>
                <c:pt idx="28">
                  <c:v>23.825621212121227</c:v>
                </c:pt>
                <c:pt idx="29">
                  <c:v>12.42589636363636</c:v>
                </c:pt>
                <c:pt idx="30">
                  <c:v>0</c:v>
                </c:pt>
                <c:pt idx="31">
                  <c:v>164.649608939394</c:v>
                </c:pt>
                <c:pt idx="32">
                  <c:v>151.57826575757699</c:v>
                </c:pt>
                <c:pt idx="33">
                  <c:v>140.76646545454554</c:v>
                </c:pt>
                <c:pt idx="34">
                  <c:v>119.31804000000008</c:v>
                </c:pt>
                <c:pt idx="35">
                  <c:v>56.872015757575738</c:v>
                </c:pt>
                <c:pt idx="36">
                  <c:v>24.263589090909093</c:v>
                </c:pt>
                <c:pt idx="37">
                  <c:v>23.855656969696973</c:v>
                </c:pt>
              </c:numCache>
            </c:numRef>
          </c:val>
          <c:extLst>
            <c:ext xmlns:c16="http://schemas.microsoft.com/office/drawing/2014/chart" uri="{C3380CC4-5D6E-409C-BE32-E72D297353CC}">
              <c16:uniqueId val="{00000001-20FE-4017-8D6D-33BC18DB6E54}"/>
            </c:ext>
          </c:extLst>
        </c:ser>
        <c:dLbls>
          <c:showLegendKey val="0"/>
          <c:showVal val="0"/>
          <c:showCatName val="0"/>
          <c:showSerName val="0"/>
          <c:showPercent val="0"/>
          <c:showBubbleSize val="0"/>
        </c:dLbls>
        <c:gapWidth val="48"/>
        <c:overlap val="100"/>
        <c:axId val="81730767"/>
        <c:axId val="1825978224"/>
      </c:barChart>
      <c:catAx>
        <c:axId val="817307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crossAx val="1825978224"/>
        <c:crosses val="autoZero"/>
        <c:auto val="1"/>
        <c:lblAlgn val="ctr"/>
        <c:lblOffset val="100"/>
        <c:tickMarkSkip val="1"/>
        <c:noMultiLvlLbl val="0"/>
      </c:catAx>
      <c:valAx>
        <c:axId val="1825978224"/>
        <c:scaling>
          <c:orientation val="minMax"/>
        </c:scaling>
        <c:delete val="1"/>
        <c:axPos val="b"/>
        <c:numFmt formatCode="0%" sourceLinked="1"/>
        <c:majorTickMark val="none"/>
        <c:minorTickMark val="none"/>
        <c:tickLblPos val="nextTo"/>
        <c:crossAx val="81730767"/>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4.3740901662843099E-2"/>
          <c:y val="2.4103917198421778E-2"/>
          <c:w val="0.61817834352315537"/>
          <c:h val="3.258963949960175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[ARS Data System Central Point_V 4.2.xlsx]Sheet3!PivotTable15</c:name>
    <c:fmtId val="20"/>
  </c:pivotSource>
  <c:chart>
    <c:title>
      <c:tx>
        <c:rich>
          <a:bodyPr rot="0" spcFirstLastPara="1" vertOverflow="ellipsis" vert="horz" wrap="square" anchor="ctr" anchorCtr="1"/>
          <a:lstStyle/>
          <a:p>
            <a:pPr algn="l">
              <a:defRPr b="1" i="0" u="none" strike="noStrike" kern="1200" baseline="0">
                <a:solidFill>
                  <a:schemeClr val="accent2"/>
                </a:solidFill>
                <a:effectLst/>
                <a:latin typeface="+mn-lt"/>
                <a:ea typeface="+mn-ea"/>
                <a:cs typeface="+mn-cs"/>
              </a:defRPr>
            </a:pPr>
            <a:r>
              <a:rPr lang="en-US" b="1">
                <a:solidFill>
                  <a:schemeClr val="accent2"/>
                </a:solidFill>
              </a:rPr>
              <a:t>Suggested Order (MT)</a:t>
            </a:r>
          </a:p>
        </c:rich>
      </c:tx>
      <c:layout>
        <c:manualLayout>
          <c:xMode val="edge"/>
          <c:yMode val="edge"/>
          <c:x val="0.13787882905549081"/>
          <c:y val="4.6183372863332565E-2"/>
        </c:manualLayout>
      </c:layout>
      <c:overlay val="0"/>
      <c:spPr>
        <a:noFill/>
        <a:ln>
          <a:noFill/>
        </a:ln>
        <a:effectLst/>
      </c:spPr>
      <c:txPr>
        <a:bodyPr rot="0" spcFirstLastPara="1" vertOverflow="ellipsis" vert="horz" wrap="square" anchor="ctr" anchorCtr="1"/>
        <a:lstStyle/>
        <a:p>
          <a:pPr algn="l">
            <a:defRPr b="1" i="0" u="none" strike="noStrike" kern="1200" baseline="0">
              <a:solidFill>
                <a:schemeClr val="accent2"/>
              </a:solidFill>
              <a:effectLst/>
              <a:latin typeface="+mn-lt"/>
              <a:ea typeface="+mn-ea"/>
              <a:cs typeface="+mn-cs"/>
            </a:defRPr>
          </a:pPr>
          <a:endParaRPr lang="en-US"/>
        </a:p>
      </c:txPr>
    </c:title>
    <c:autoTitleDeleted val="0"/>
    <c:pivotFmts>
      <c:pivotFmt>
        <c:idx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4.72455526392534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34106153397491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4.72455526392534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34106153397491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4.724555263925342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1.34106153397491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pivotFmt>
      <c:pivotFmt>
        <c:idx val="11"/>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pivotFmt>
      <c:pivotFmt>
        <c:idx val="13"/>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manualLayout>
          <c:layoutTarget val="inner"/>
          <c:xMode val="edge"/>
          <c:yMode val="edge"/>
          <c:x val="3.6539055256153183E-2"/>
          <c:y val="0.18871683632100514"/>
          <c:w val="0.961931233692357"/>
          <c:h val="0.72232027497953866"/>
        </c:manualLayout>
      </c:layout>
      <c:barChart>
        <c:barDir val="col"/>
        <c:grouping val="clustered"/>
        <c:varyColors val="0"/>
        <c:ser>
          <c:idx val="0"/>
          <c:order val="0"/>
          <c:tx>
            <c:strRef>
              <c:f>Sheet3!$C$17:$C$18</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1-9A69-4CA2-81B9-7F59F1869893}"/>
              </c:ext>
            </c:extLst>
          </c:dPt>
          <c:dPt>
            <c:idx val="1"/>
            <c:invertIfNegative val="0"/>
            <c:bubble3D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2-EBAA-4C0A-985B-57E7D373B367}"/>
              </c:ext>
            </c:extLst>
          </c:dPt>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50000"/>
                          <a:lumOff val="50000"/>
                        </a:schemeClr>
                      </a:solidFill>
                    </a:ln>
                    <a:effectLst/>
                  </c:spPr>
                </c15:leaderLines>
              </c:ext>
            </c:extLst>
          </c:dLbls>
          <c:cat>
            <c:strRef>
              <c:f>Sheet3!$B$19:$B$25</c:f>
              <c:strCache>
                <c:ptCount val="6"/>
                <c:pt idx="0">
                  <c:v>SOAP</c:v>
                </c:pt>
                <c:pt idx="1">
                  <c:v>COOKING OIL</c:v>
                </c:pt>
                <c:pt idx="2">
                  <c:v>RICE</c:v>
                </c:pt>
                <c:pt idx="3">
                  <c:v>DETERGENT</c:v>
                </c:pt>
                <c:pt idx="4">
                  <c:v>SPECIALTY FATS</c:v>
                </c:pt>
                <c:pt idx="5">
                  <c:v>SUNFLOWER OIL</c:v>
                </c:pt>
              </c:strCache>
            </c:strRef>
          </c:cat>
          <c:val>
            <c:numRef>
              <c:f>Sheet3!$C$19:$C$25</c:f>
              <c:numCache>
                <c:formatCode>0.00</c:formatCode>
                <c:ptCount val="6"/>
                <c:pt idx="0">
                  <c:v>514.47281552137963</c:v>
                </c:pt>
                <c:pt idx="1">
                  <c:v>401.29052344290238</c:v>
                </c:pt>
                <c:pt idx="2">
                  <c:v>360.34184750285402</c:v>
                </c:pt>
                <c:pt idx="3">
                  <c:v>78.864392917967052</c:v>
                </c:pt>
                <c:pt idx="4">
                  <c:v>70.194274860033417</c:v>
                </c:pt>
                <c:pt idx="5">
                  <c:v>30.454812263415906</c:v>
                </c:pt>
              </c:numCache>
            </c:numRef>
          </c:val>
          <c:extLst>
            <c:ext xmlns:c16="http://schemas.microsoft.com/office/drawing/2014/chart" uri="{C3380CC4-5D6E-409C-BE32-E72D297353CC}">
              <c16:uniqueId val="{00000002-9A69-4CA2-81B9-7F59F1869893}"/>
            </c:ext>
          </c:extLst>
        </c:ser>
        <c:dLbls>
          <c:dLblPos val="inEnd"/>
          <c:showLegendKey val="0"/>
          <c:showVal val="1"/>
          <c:showCatName val="0"/>
          <c:showSerName val="0"/>
          <c:showPercent val="0"/>
          <c:showBubbleSize val="0"/>
        </c:dLbls>
        <c:gapWidth val="41"/>
        <c:axId val="1368619103"/>
        <c:axId val="2051680559"/>
      </c:barChart>
      <c:catAx>
        <c:axId val="1368619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effectLst/>
                <a:latin typeface="+mn-lt"/>
                <a:ea typeface="+mn-ea"/>
                <a:cs typeface="+mn-cs"/>
              </a:defRPr>
            </a:pPr>
            <a:endParaRPr lang="en-US"/>
          </a:p>
        </c:txPr>
        <c:crossAx val="2051680559"/>
        <c:crosses val="autoZero"/>
        <c:auto val="1"/>
        <c:lblAlgn val="ctr"/>
        <c:lblOffset val="100"/>
        <c:noMultiLvlLbl val="0"/>
      </c:catAx>
      <c:valAx>
        <c:axId val="2051680559"/>
        <c:scaling>
          <c:orientation val="minMax"/>
        </c:scaling>
        <c:delete val="1"/>
        <c:axPos val="l"/>
        <c:numFmt formatCode="0.00" sourceLinked="1"/>
        <c:majorTickMark val="none"/>
        <c:minorTickMark val="none"/>
        <c:tickLblPos val="nextTo"/>
        <c:crossAx val="136861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hyperlink" Target="#Sheet1!B21"/></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hyperlink" Target="#Sheet1!B21"/></Relationships>
</file>

<file path=xl/drawings/_rels/drawing5.xml.rels><?xml version="1.0" encoding="UTF-8" standalone="yes"?>
<Relationships xmlns="http://schemas.openxmlformats.org/package/2006/relationships"><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hyperlink" Target="#DashBoard!A1"/></Relationships>
</file>

<file path=xl/drawings/_rels/drawing8.xml.rels><?xml version="1.0" encoding="UTF-8" standalone="yes"?>
<Relationships xmlns="http://schemas.openxmlformats.org/package/2006/relationships"><Relationship Id="rId1" Type="http://schemas.openxmlformats.org/officeDocument/2006/relationships/hyperlink" Target="#DashBoard!A1"/></Relationships>
</file>

<file path=xl/drawings/_rels/drawing9.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0.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3.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4.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5.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6.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7.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8.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9.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0.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3.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4.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5.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6.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7.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8.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9.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0.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3.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4.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5.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6.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7.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8.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9.xml.rels><?xml version="1.0" encoding="UTF-8" standalone="yes"?>
<Relationships xmlns="http://schemas.openxmlformats.org/package/2006/relationships"><Relationship Id="rId1" Type="http://schemas.openxmlformats.org/officeDocument/2006/relationships/hyperlink" Target="#DashBoard!A1"/></Relationships>
</file>

<file path=xl/drawings/_rels/drawing40.xml.rels><?xml version="1.0" encoding="UTF-8" standalone="yes"?>
<Relationships xmlns="http://schemas.openxmlformats.org/package/2006/relationships"><Relationship Id="rId1" Type="http://schemas.openxmlformats.org/officeDocument/2006/relationships/hyperlink" Target="#DashBoard!A1"/></Relationships>
</file>

<file path=xl/drawings/_rels/drawing41.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74083</xdr:colOff>
      <xdr:row>2</xdr:row>
      <xdr:rowOff>217713</xdr:rowOff>
    </xdr:from>
    <xdr:to>
      <xdr:col>2</xdr:col>
      <xdr:colOff>2242457</xdr:colOff>
      <xdr:row>27</xdr:row>
      <xdr:rowOff>217714</xdr:rowOff>
    </xdr:to>
    <xdr:sp macro="" textlink="">
      <xdr:nvSpPr>
        <xdr:cNvPr id="23" name="Rectangle 22">
          <a:extLst>
            <a:ext uri="{FF2B5EF4-FFF2-40B4-BE49-F238E27FC236}">
              <a16:creationId xmlns:a16="http://schemas.microsoft.com/office/drawing/2014/main" id="{00000000-0008-0000-0100-000017000000}"/>
            </a:ext>
          </a:extLst>
        </xdr:cNvPr>
        <xdr:cNvSpPr/>
      </xdr:nvSpPr>
      <xdr:spPr>
        <a:xfrm>
          <a:off x="74083" y="751113"/>
          <a:ext cx="3322260" cy="560614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239490</xdr:colOff>
      <xdr:row>2</xdr:row>
      <xdr:rowOff>210094</xdr:rowOff>
    </xdr:from>
    <xdr:to>
      <xdr:col>2</xdr:col>
      <xdr:colOff>2110561</xdr:colOff>
      <xdr:row>5</xdr:row>
      <xdr:rowOff>368844</xdr:rowOff>
    </xdr:to>
    <mc:AlternateContent xmlns:mc="http://schemas.openxmlformats.org/markup-compatibility/2006" xmlns:a14="http://schemas.microsoft.com/office/drawing/2010/main">
      <mc:Choice Requires="a14">
        <xdr:graphicFrame macro="">
          <xdr:nvGraphicFramePr>
            <xdr:cNvPr id="2" name="Territory">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239490" y="743494"/>
              <a:ext cx="3024957" cy="1290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54430</xdr:rowOff>
    </xdr:from>
    <xdr:to>
      <xdr:col>2</xdr:col>
      <xdr:colOff>2193109</xdr:colOff>
      <xdr:row>15</xdr:row>
      <xdr:rowOff>177983</xdr:rowOff>
    </xdr:to>
    <mc:AlternateContent xmlns:mc="http://schemas.openxmlformats.org/markup-compatibility/2006" xmlns:a14="http://schemas.microsoft.com/office/drawing/2010/main">
      <mc:Choice Requires="a14">
        <xdr:graphicFrame macro="">
          <xdr:nvGraphicFramePr>
            <xdr:cNvPr id="3" name="Product Group">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mlns="">
        <xdr:sp macro="" textlink="">
          <xdr:nvSpPr>
            <xdr:cNvPr id="0" name=""/>
            <xdr:cNvSpPr>
              <a:spLocks noTextEdit="1"/>
            </xdr:cNvSpPr>
          </xdr:nvSpPr>
          <xdr:spPr>
            <a:xfrm>
              <a:off x="0" y="2677887"/>
              <a:ext cx="3341915" cy="1214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21769</xdr:colOff>
      <xdr:row>14</xdr:row>
      <xdr:rowOff>65313</xdr:rowOff>
    </xdr:from>
    <xdr:to>
      <xdr:col>2</xdr:col>
      <xdr:colOff>2209799</xdr:colOff>
      <xdr:row>21</xdr:row>
      <xdr:rowOff>58963</xdr:rowOff>
    </xdr:to>
    <mc:AlternateContent xmlns:mc="http://schemas.openxmlformats.org/markup-compatibility/2006" xmlns:a14="http://schemas.microsoft.com/office/drawing/2010/main">
      <mc:Choice Requires="a14">
        <xdr:graphicFrame macro="">
          <xdr:nvGraphicFramePr>
            <xdr:cNvPr id="4" name="Brand">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21769" y="3614056"/>
              <a:ext cx="3341916" cy="1469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141514</xdr:colOff>
      <xdr:row>5</xdr:row>
      <xdr:rowOff>320248</xdr:rowOff>
    </xdr:from>
    <xdr:to>
      <xdr:col>2</xdr:col>
      <xdr:colOff>2077901</xdr:colOff>
      <xdr:row>9</xdr:row>
      <xdr:rowOff>100601</xdr:rowOff>
    </xdr:to>
    <mc:AlternateContent xmlns:mc="http://schemas.openxmlformats.org/markup-compatibility/2006" xmlns:a14="http://schemas.microsoft.com/office/drawing/2010/main">
      <mc:Choice Requires="a14">
        <xdr:graphicFrame macro="">
          <xdr:nvGraphicFramePr>
            <xdr:cNvPr id="8" name="Ranking">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Ranking"/>
            </a:graphicData>
          </a:graphic>
        </xdr:graphicFrame>
      </mc:Choice>
      <mc:Fallback xmlns="">
        <xdr:sp macro="" textlink="">
          <xdr:nvSpPr>
            <xdr:cNvPr id="0" name=""/>
            <xdr:cNvSpPr>
              <a:spLocks noTextEdit="1"/>
            </xdr:cNvSpPr>
          </xdr:nvSpPr>
          <xdr:spPr>
            <a:xfrm>
              <a:off x="141514" y="1985762"/>
              <a:ext cx="3091543" cy="7395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43542</xdr:colOff>
      <xdr:row>22</xdr:row>
      <xdr:rowOff>61990</xdr:rowOff>
    </xdr:from>
    <xdr:to>
      <xdr:col>2</xdr:col>
      <xdr:colOff>2221157</xdr:colOff>
      <xdr:row>27</xdr:row>
      <xdr:rowOff>137647</xdr:rowOff>
    </xdr:to>
    <mc:AlternateContent xmlns:mc="http://schemas.openxmlformats.org/markup-compatibility/2006" xmlns:a14="http://schemas.microsoft.com/office/drawing/2010/main">
      <mc:Choice Requires="a14">
        <xdr:graphicFrame macro="">
          <xdr:nvGraphicFramePr>
            <xdr:cNvPr id="9" name="Action">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Action"/>
            </a:graphicData>
          </a:graphic>
        </xdr:graphicFrame>
      </mc:Choice>
      <mc:Fallback xmlns="">
        <xdr:sp macro="" textlink="">
          <xdr:nvSpPr>
            <xdr:cNvPr id="0" name=""/>
            <xdr:cNvSpPr>
              <a:spLocks noTextEdit="1"/>
            </xdr:cNvSpPr>
          </xdr:nvSpPr>
          <xdr:spPr>
            <a:xfrm>
              <a:off x="43542" y="5265361"/>
              <a:ext cx="3331501" cy="10118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1834243</xdr:colOff>
      <xdr:row>0</xdr:row>
      <xdr:rowOff>133879</xdr:rowOff>
    </xdr:from>
    <xdr:to>
      <xdr:col>4</xdr:col>
      <xdr:colOff>63626</xdr:colOff>
      <xdr:row>2</xdr:row>
      <xdr:rowOff>359470</xdr:rowOff>
    </xdr:to>
    <xdr:pic>
      <xdr:nvPicPr>
        <xdr:cNvPr id="10" name="Graphic 9" descr="Bar graph with upward trend">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88129" y="133879"/>
          <a:ext cx="745253" cy="760261"/>
        </a:xfrm>
        <a:prstGeom prst="rect">
          <a:avLst/>
        </a:prstGeom>
      </xdr:spPr>
    </xdr:pic>
    <xdr:clientData/>
  </xdr:twoCellAnchor>
  <xdr:twoCellAnchor editAs="oneCell">
    <xdr:from>
      <xdr:col>8</xdr:col>
      <xdr:colOff>65313</xdr:colOff>
      <xdr:row>0</xdr:row>
      <xdr:rowOff>32657</xdr:rowOff>
    </xdr:from>
    <xdr:to>
      <xdr:col>9</xdr:col>
      <xdr:colOff>57858</xdr:colOff>
      <xdr:row>2</xdr:row>
      <xdr:rowOff>230073</xdr:rowOff>
    </xdr:to>
    <xdr:pic>
      <xdr:nvPicPr>
        <xdr:cNvPr id="11" name="Graphic 10" descr="Gauge">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817427" y="32657"/>
          <a:ext cx="789198" cy="730816"/>
        </a:xfrm>
        <a:prstGeom prst="rect">
          <a:avLst/>
        </a:prstGeom>
      </xdr:spPr>
    </xdr:pic>
    <xdr:clientData/>
  </xdr:twoCellAnchor>
  <xdr:twoCellAnchor editAs="oneCell">
    <xdr:from>
      <xdr:col>11</xdr:col>
      <xdr:colOff>381000</xdr:colOff>
      <xdr:row>0</xdr:row>
      <xdr:rowOff>119744</xdr:rowOff>
    </xdr:from>
    <xdr:to>
      <xdr:col>12</xdr:col>
      <xdr:colOff>62774</xdr:colOff>
      <xdr:row>3</xdr:row>
      <xdr:rowOff>134715</xdr:rowOff>
    </xdr:to>
    <xdr:pic>
      <xdr:nvPicPr>
        <xdr:cNvPr id="12" name="Graphic 11" descr="Hourglass">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63400" y="119744"/>
          <a:ext cx="653143" cy="909595"/>
        </a:xfrm>
        <a:prstGeom prst="rect">
          <a:avLst/>
        </a:prstGeom>
      </xdr:spPr>
    </xdr:pic>
    <xdr:clientData/>
  </xdr:twoCellAnchor>
  <xdr:twoCellAnchor editAs="oneCell">
    <xdr:from>
      <xdr:col>14</xdr:col>
      <xdr:colOff>456792</xdr:colOff>
      <xdr:row>0</xdr:row>
      <xdr:rowOff>97971</xdr:rowOff>
    </xdr:from>
    <xdr:to>
      <xdr:col>14</xdr:col>
      <xdr:colOff>1162778</xdr:colOff>
      <xdr:row>2</xdr:row>
      <xdr:rowOff>252706</xdr:rowOff>
    </xdr:to>
    <xdr:pic>
      <xdr:nvPicPr>
        <xdr:cNvPr id="13" name="Graphic 12" descr="Coins">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391992" y="97971"/>
          <a:ext cx="697096" cy="697025"/>
        </a:xfrm>
        <a:prstGeom prst="rect">
          <a:avLst/>
        </a:prstGeom>
      </xdr:spPr>
    </xdr:pic>
    <xdr:clientData/>
  </xdr:twoCellAnchor>
  <xdr:twoCellAnchor editAs="oneCell">
    <xdr:from>
      <xdr:col>5</xdr:col>
      <xdr:colOff>502365</xdr:colOff>
      <xdr:row>0</xdr:row>
      <xdr:rowOff>43544</xdr:rowOff>
    </xdr:from>
    <xdr:to>
      <xdr:col>6</xdr:col>
      <xdr:colOff>252908</xdr:colOff>
      <xdr:row>2</xdr:row>
      <xdr:rowOff>254515</xdr:rowOff>
    </xdr:to>
    <xdr:pic>
      <xdr:nvPicPr>
        <xdr:cNvPr id="14" name="Graphic 13" descr="Monthly calendar">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391536" y="43544"/>
          <a:ext cx="720097" cy="734211"/>
        </a:xfrm>
        <a:prstGeom prst="rect">
          <a:avLst/>
        </a:prstGeom>
      </xdr:spPr>
    </xdr:pic>
    <xdr:clientData/>
  </xdr:twoCellAnchor>
  <xdr:oneCellAnchor>
    <xdr:from>
      <xdr:col>0</xdr:col>
      <xdr:colOff>325519</xdr:colOff>
      <xdr:row>0</xdr:row>
      <xdr:rowOff>31670</xdr:rowOff>
    </xdr:from>
    <xdr:ext cx="2138221" cy="586964"/>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1"/>
        <a:stretch>
          <a:fillRect/>
        </a:stretch>
      </xdr:blipFill>
      <xdr:spPr>
        <a:xfrm>
          <a:off x="325519" y="31670"/>
          <a:ext cx="2138221" cy="586964"/>
        </a:xfrm>
        <a:prstGeom prst="rect">
          <a:avLst/>
        </a:prstGeom>
        <a:ln>
          <a:noFill/>
        </a:ln>
        <a:effectLst>
          <a:softEdge rad="112500"/>
        </a:effectLst>
      </xdr:spPr>
    </xdr:pic>
    <xdr:clientData/>
  </xdr:oneCellAnchor>
  <xdr:twoCellAnchor>
    <xdr:from>
      <xdr:col>6</xdr:col>
      <xdr:colOff>195942</xdr:colOff>
      <xdr:row>6</xdr:row>
      <xdr:rowOff>179615</xdr:rowOff>
    </xdr:from>
    <xdr:to>
      <xdr:col>19</xdr:col>
      <xdr:colOff>10886</xdr:colOff>
      <xdr:row>6</xdr:row>
      <xdr:rowOff>183969</xdr:rowOff>
    </xdr:to>
    <xdr:cxnSp macro="">
      <xdr:nvCxnSpPr>
        <xdr:cNvPr id="17" name="Straight Connector 16">
          <a:extLst>
            <a:ext uri="{FF2B5EF4-FFF2-40B4-BE49-F238E27FC236}">
              <a16:creationId xmlns:a16="http://schemas.microsoft.com/office/drawing/2014/main" id="{00000000-0008-0000-0100-000011000000}"/>
            </a:ext>
          </a:extLst>
        </xdr:cNvPr>
        <xdr:cNvCxnSpPr/>
      </xdr:nvCxnSpPr>
      <xdr:spPr>
        <a:xfrm flipV="1">
          <a:off x="7010399" y="2237015"/>
          <a:ext cx="14184087" cy="4354"/>
        </a:xfrm>
        <a:prstGeom prst="line">
          <a:avLst/>
        </a:prstGeom>
        <a:ln w="3810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508362</xdr:colOff>
      <xdr:row>4</xdr:row>
      <xdr:rowOff>307342</xdr:rowOff>
    </xdr:from>
    <xdr:to>
      <xdr:col>17</xdr:col>
      <xdr:colOff>468085</xdr:colOff>
      <xdr:row>46</xdr:row>
      <xdr:rowOff>172903</xdr:rowOff>
    </xdr:to>
    <xdr:graphicFrame macro="">
      <xdr:nvGraphicFramePr>
        <xdr:cNvPr id="18" name="Chart 17">
          <a:extLst>
            <a:ext uri="{FF2B5EF4-FFF2-40B4-BE49-F238E27FC236}">
              <a16:creationId xmlns:a16="http://schemas.microsoft.com/office/drawing/2014/main" id="{425814C2-20F3-40FD-82A6-4E453718D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140707</xdr:rowOff>
    </xdr:from>
    <xdr:to>
      <xdr:col>28</xdr:col>
      <xdr:colOff>342900</xdr:colOff>
      <xdr:row>5</xdr:row>
      <xdr:rowOff>56812</xdr:rowOff>
    </xdr:to>
    <xdr:grpSp>
      <xdr:nvGrpSpPr>
        <xdr:cNvPr id="2" name="Group 1">
          <a:extLst>
            <a:ext uri="{FF2B5EF4-FFF2-40B4-BE49-F238E27FC236}">
              <a16:creationId xmlns:a16="http://schemas.microsoft.com/office/drawing/2014/main" id="{489D730E-9D45-4361-9ADE-B4455BC0183D}"/>
            </a:ext>
          </a:extLst>
        </xdr:cNvPr>
        <xdr:cNvGrpSpPr/>
      </xdr:nvGrpSpPr>
      <xdr:grpSpPr>
        <a:xfrm>
          <a:off x="0" y="320505"/>
          <a:ext cx="25120743" cy="635296"/>
          <a:chOff x="-4722840" y="18554"/>
          <a:chExt cx="43715828" cy="397279"/>
        </a:xfrm>
      </xdr:grpSpPr>
      <xdr:sp macro="" textlink="">
        <xdr:nvSpPr>
          <xdr:cNvPr id="3" name="Rectangle: Rounded Corners 2">
            <a:extLst>
              <a:ext uri="{FF2B5EF4-FFF2-40B4-BE49-F238E27FC236}">
                <a16:creationId xmlns:a16="http://schemas.microsoft.com/office/drawing/2014/main" id="{B426783B-066C-4F5A-918B-691D94D77D36}"/>
              </a:ext>
            </a:extLst>
          </xdr:cNvPr>
          <xdr:cNvSpPr/>
        </xdr:nvSpPr>
        <xdr:spPr>
          <a:xfrm>
            <a:off x="-833366" y="25776"/>
            <a:ext cx="3805128" cy="37844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4" name="Rectangle: Rounded Corners 3">
            <a:extLst>
              <a:ext uri="{FF2B5EF4-FFF2-40B4-BE49-F238E27FC236}">
                <a16:creationId xmlns:a16="http://schemas.microsoft.com/office/drawing/2014/main" id="{2B04D046-3FEA-43FE-85C0-1EB844E2544B}"/>
              </a:ext>
            </a:extLst>
          </xdr:cNvPr>
          <xdr:cNvSpPr/>
        </xdr:nvSpPr>
        <xdr:spPr>
          <a:xfrm>
            <a:off x="-4722840" y="34910"/>
            <a:ext cx="3476287" cy="36930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5" name="Rectangle: Rounded Corners 4">
            <a:extLst>
              <a:ext uri="{FF2B5EF4-FFF2-40B4-BE49-F238E27FC236}">
                <a16:creationId xmlns:a16="http://schemas.microsoft.com/office/drawing/2014/main" id="{5E1B6510-6363-4834-8803-0008BC9ACC08}"/>
              </a:ext>
            </a:extLst>
          </xdr:cNvPr>
          <xdr:cNvSpPr/>
        </xdr:nvSpPr>
        <xdr:spPr>
          <a:xfrm>
            <a:off x="34637708" y="58211"/>
            <a:ext cx="4355280" cy="357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6" name="Rectangle: Rounded Corners 5">
            <a:extLst>
              <a:ext uri="{FF2B5EF4-FFF2-40B4-BE49-F238E27FC236}">
                <a16:creationId xmlns:a16="http://schemas.microsoft.com/office/drawing/2014/main" id="{45CDCA16-48E1-472B-B8B0-45B0355FC2D1}"/>
              </a:ext>
            </a:extLst>
          </xdr:cNvPr>
          <xdr:cNvSpPr/>
        </xdr:nvSpPr>
        <xdr:spPr>
          <a:xfrm>
            <a:off x="30129615" y="46710"/>
            <a:ext cx="4200131" cy="364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7" name="Rectangle: Rounded Corners 6">
            <a:extLst>
              <a:ext uri="{FF2B5EF4-FFF2-40B4-BE49-F238E27FC236}">
                <a16:creationId xmlns:a16="http://schemas.microsoft.com/office/drawing/2014/main" id="{B4E39B37-4B91-4F19-89A2-535EEB5A9B0F}"/>
              </a:ext>
            </a:extLst>
          </xdr:cNvPr>
          <xdr:cNvSpPr/>
        </xdr:nvSpPr>
        <xdr:spPr>
          <a:xfrm>
            <a:off x="3195850" y="27831"/>
            <a:ext cx="3742505"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8" name="Rectangle: Rounded Corners 7">
            <a:extLst>
              <a:ext uri="{FF2B5EF4-FFF2-40B4-BE49-F238E27FC236}">
                <a16:creationId xmlns:a16="http://schemas.microsoft.com/office/drawing/2014/main" id="{849D0F92-F353-43B0-9537-49D4C1A9190F}"/>
              </a:ext>
            </a:extLst>
          </xdr:cNvPr>
          <xdr:cNvSpPr/>
        </xdr:nvSpPr>
        <xdr:spPr>
          <a:xfrm>
            <a:off x="7214742" y="18554"/>
            <a:ext cx="3853217"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9" name="Rectangle: Rounded Corners 8">
            <a:extLst>
              <a:ext uri="{FF2B5EF4-FFF2-40B4-BE49-F238E27FC236}">
                <a16:creationId xmlns:a16="http://schemas.microsoft.com/office/drawing/2014/main" id="{BEB7AA3E-AA20-45F0-8A60-1B38B86A58F3}"/>
              </a:ext>
            </a:extLst>
          </xdr:cNvPr>
          <xdr:cNvSpPr/>
        </xdr:nvSpPr>
        <xdr:spPr>
          <a:xfrm>
            <a:off x="11467674" y="21338"/>
            <a:ext cx="4250433"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10" name="Rectangle: Rounded Corners 9">
            <a:extLst>
              <a:ext uri="{FF2B5EF4-FFF2-40B4-BE49-F238E27FC236}">
                <a16:creationId xmlns:a16="http://schemas.microsoft.com/office/drawing/2014/main" id="{F720FA48-6960-408A-BC5B-281133F1BA01}"/>
              </a:ext>
            </a:extLst>
          </xdr:cNvPr>
          <xdr:cNvSpPr/>
        </xdr:nvSpPr>
        <xdr:spPr>
          <a:xfrm>
            <a:off x="16028786" y="36942"/>
            <a:ext cx="4480976" cy="3495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11" name="Rectangle: Rounded Corners 10">
            <a:extLst>
              <a:ext uri="{FF2B5EF4-FFF2-40B4-BE49-F238E27FC236}">
                <a16:creationId xmlns:a16="http://schemas.microsoft.com/office/drawing/2014/main" id="{A7298A56-8672-4DD5-B549-FDB96CBC0CE0}"/>
              </a:ext>
            </a:extLst>
          </xdr:cNvPr>
          <xdr:cNvSpPr/>
        </xdr:nvSpPr>
        <xdr:spPr>
          <a:xfrm>
            <a:off x="20676919" y="39488"/>
            <a:ext cx="4029169"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12" name="Rectangle: Rounded Corners 11">
            <a:extLst>
              <a:ext uri="{FF2B5EF4-FFF2-40B4-BE49-F238E27FC236}">
                <a16:creationId xmlns:a16="http://schemas.microsoft.com/office/drawing/2014/main" id="{E84853A0-7214-44B2-876B-2BED87AE0798}"/>
              </a:ext>
            </a:extLst>
          </xdr:cNvPr>
          <xdr:cNvSpPr/>
        </xdr:nvSpPr>
        <xdr:spPr>
          <a:xfrm>
            <a:off x="25072534" y="38248"/>
            <a:ext cx="4697007"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grpSp>
    <xdr:clientData/>
  </xdr:twoCellAnchor>
  <xdr:twoCellAnchor>
    <xdr:from>
      <xdr:col>4</xdr:col>
      <xdr:colOff>906803</xdr:colOff>
      <xdr:row>41</xdr:row>
      <xdr:rowOff>161045</xdr:rowOff>
    </xdr:from>
    <xdr:to>
      <xdr:col>4</xdr:col>
      <xdr:colOff>1371296</xdr:colOff>
      <xdr:row>44</xdr:row>
      <xdr:rowOff>86145</xdr:rowOff>
    </xdr:to>
    <xdr:sp macro="" textlink="">
      <xdr:nvSpPr>
        <xdr:cNvPr id="13" name="Parallelogram 15">
          <a:extLst>
            <a:ext uri="{FF2B5EF4-FFF2-40B4-BE49-F238E27FC236}">
              <a16:creationId xmlns:a16="http://schemas.microsoft.com/office/drawing/2014/main" id="{C7276CC8-69F4-4B10-B681-B066695B935D}"/>
            </a:ext>
          </a:extLst>
        </xdr:cNvPr>
        <xdr:cNvSpPr/>
      </xdr:nvSpPr>
      <xdr:spPr>
        <a:xfrm flipH="1">
          <a:off x="9433583" y="7659125"/>
          <a:ext cx="464493" cy="473740"/>
        </a:xfrm>
        <a:custGeom>
          <a:avLst/>
          <a:gdLst/>
          <a:ahLst/>
          <a:cxnLst/>
          <a:rect l="l" t="t" r="r" b="b"/>
          <a:pathLst>
            <a:path w="3242753" h="3227814">
              <a:moveTo>
                <a:pt x="1621376" y="1043635"/>
              </a:moveTo>
              <a:cubicBezTo>
                <a:pt x="1557188" y="1043635"/>
                <a:pt x="1505154" y="1095669"/>
                <a:pt x="1505154" y="1159857"/>
              </a:cubicBezTo>
              <a:lnTo>
                <a:pt x="1505154" y="1625483"/>
              </a:lnTo>
              <a:lnTo>
                <a:pt x="1033577" y="1625483"/>
              </a:lnTo>
              <a:cubicBezTo>
                <a:pt x="969389" y="1625483"/>
                <a:pt x="917355" y="1677517"/>
                <a:pt x="917355" y="1741705"/>
              </a:cubicBezTo>
              <a:cubicBezTo>
                <a:pt x="917355" y="1805893"/>
                <a:pt x="969389" y="1857927"/>
                <a:pt x="1033577" y="1857927"/>
              </a:cubicBezTo>
              <a:lnTo>
                <a:pt x="1614688" y="1857927"/>
              </a:lnTo>
              <a:lnTo>
                <a:pt x="1619859" y="1856884"/>
              </a:lnTo>
              <a:cubicBezTo>
                <a:pt x="1620361" y="1857187"/>
                <a:pt x="1620868" y="1857190"/>
                <a:pt x="1621376" y="1857190"/>
              </a:cubicBezTo>
              <a:cubicBezTo>
                <a:pt x="1685564" y="1857190"/>
                <a:pt x="1737598" y="1805156"/>
                <a:pt x="1737598" y="1740968"/>
              </a:cubicBezTo>
              <a:lnTo>
                <a:pt x="1737598" y="1159857"/>
              </a:lnTo>
              <a:cubicBezTo>
                <a:pt x="1737598" y="1095669"/>
                <a:pt x="1685564" y="1043635"/>
                <a:pt x="1621376" y="1043635"/>
              </a:cubicBezTo>
              <a:close/>
              <a:moveTo>
                <a:pt x="1621376" y="628818"/>
              </a:moveTo>
              <a:cubicBezTo>
                <a:pt x="2206882" y="628818"/>
                <a:pt x="2681529" y="1103464"/>
                <a:pt x="2681529" y="1688970"/>
              </a:cubicBezTo>
              <a:cubicBezTo>
                <a:pt x="2681529" y="2274476"/>
                <a:pt x="2206882" y="2749122"/>
                <a:pt x="1621376" y="2749122"/>
              </a:cubicBezTo>
              <a:cubicBezTo>
                <a:pt x="1035870" y="2749122"/>
                <a:pt x="561223" y="2274476"/>
                <a:pt x="561223" y="1688970"/>
              </a:cubicBezTo>
              <a:cubicBezTo>
                <a:pt x="561223" y="1103464"/>
                <a:pt x="1035870" y="628818"/>
                <a:pt x="1621376" y="628818"/>
              </a:cubicBezTo>
              <a:close/>
              <a:moveTo>
                <a:pt x="1621376" y="424596"/>
              </a:moveTo>
              <a:cubicBezTo>
                <a:pt x="923081" y="424596"/>
                <a:pt x="357001" y="990676"/>
                <a:pt x="357001" y="1688970"/>
              </a:cubicBezTo>
              <a:cubicBezTo>
                <a:pt x="357001" y="2128645"/>
                <a:pt x="581423" y="2515905"/>
                <a:pt x="922189" y="2742109"/>
              </a:cubicBezTo>
              <a:lnTo>
                <a:pt x="652992" y="3227814"/>
              </a:lnTo>
              <a:lnTo>
                <a:pt x="911997" y="3227814"/>
              </a:lnTo>
              <a:lnTo>
                <a:pt x="1121304" y="2850168"/>
              </a:lnTo>
              <a:cubicBezTo>
                <a:pt x="1274563" y="2916691"/>
                <a:pt x="1443689" y="2953344"/>
                <a:pt x="1621376" y="2953344"/>
              </a:cubicBezTo>
              <a:cubicBezTo>
                <a:pt x="1799063" y="2953344"/>
                <a:pt x="1968189" y="2916691"/>
                <a:pt x="2121449" y="2850168"/>
              </a:cubicBezTo>
              <a:lnTo>
                <a:pt x="2330755" y="3227814"/>
              </a:lnTo>
              <a:lnTo>
                <a:pt x="2589760" y="3227814"/>
              </a:lnTo>
              <a:lnTo>
                <a:pt x="2320563" y="2742109"/>
              </a:lnTo>
              <a:cubicBezTo>
                <a:pt x="2661329" y="2515905"/>
                <a:pt x="2885751" y="2128645"/>
                <a:pt x="2885751" y="1688970"/>
              </a:cubicBezTo>
              <a:cubicBezTo>
                <a:pt x="2885751" y="990676"/>
                <a:pt x="2319671" y="424596"/>
                <a:pt x="1621376" y="424596"/>
              </a:cubicBezTo>
              <a:close/>
              <a:moveTo>
                <a:pt x="2599800" y="123238"/>
              </a:moveTo>
              <a:cubicBezTo>
                <a:pt x="2434609" y="120698"/>
                <a:pt x="2268460" y="180476"/>
                <a:pt x="2139563" y="303161"/>
              </a:cubicBezTo>
              <a:lnTo>
                <a:pt x="3057258" y="1232053"/>
              </a:lnTo>
              <a:cubicBezTo>
                <a:pt x="3305736" y="977255"/>
                <a:pt x="3304415" y="570405"/>
                <a:pt x="3054287" y="317226"/>
              </a:cubicBezTo>
              <a:cubicBezTo>
                <a:pt x="2929224" y="190636"/>
                <a:pt x="2764991" y="125778"/>
                <a:pt x="2599800" y="123238"/>
              </a:cubicBezTo>
              <a:close/>
              <a:moveTo>
                <a:pt x="642953" y="123238"/>
              </a:moveTo>
              <a:cubicBezTo>
                <a:pt x="477762" y="125778"/>
                <a:pt x="313529" y="190636"/>
                <a:pt x="188466" y="317226"/>
              </a:cubicBezTo>
              <a:cubicBezTo>
                <a:pt x="-61662" y="570405"/>
                <a:pt x="-62983" y="977255"/>
                <a:pt x="185495" y="1232053"/>
              </a:cubicBezTo>
              <a:lnTo>
                <a:pt x="1103190" y="303161"/>
              </a:lnTo>
              <a:cubicBezTo>
                <a:pt x="974294" y="180476"/>
                <a:pt x="808144" y="120698"/>
                <a:pt x="642953" y="123238"/>
              </a:cubicBezTo>
              <a:close/>
              <a:moveTo>
                <a:pt x="1722692" y="0"/>
              </a:moveTo>
              <a:lnTo>
                <a:pt x="1520061" y="0"/>
              </a:lnTo>
              <a:cubicBezTo>
                <a:pt x="1440152" y="0"/>
                <a:pt x="1375373" y="64779"/>
                <a:pt x="1375373" y="144688"/>
              </a:cubicBezTo>
              <a:lnTo>
                <a:pt x="1375373" y="289376"/>
              </a:lnTo>
              <a:lnTo>
                <a:pt x="1867380" y="289376"/>
              </a:lnTo>
              <a:lnTo>
                <a:pt x="1867380" y="144688"/>
              </a:lnTo>
              <a:cubicBezTo>
                <a:pt x="1867380" y="64779"/>
                <a:pt x="1802601" y="0"/>
                <a:pt x="1722692" y="0"/>
              </a:cubicBezTo>
              <a:close/>
            </a:path>
          </a:pathLst>
        </a:custGeom>
        <a:solidFill>
          <a:schemeClr val="accent2"/>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13</xdr:col>
      <xdr:colOff>401994</xdr:colOff>
      <xdr:row>36</xdr:row>
      <xdr:rowOff>18691</xdr:rowOff>
    </xdr:from>
    <xdr:to>
      <xdr:col>14</xdr:col>
      <xdr:colOff>258600</xdr:colOff>
      <xdr:row>38</xdr:row>
      <xdr:rowOff>122230</xdr:rowOff>
    </xdr:to>
    <xdr:sp macro="" textlink="">
      <xdr:nvSpPr>
        <xdr:cNvPr id="14" name="Rectangle 30">
          <a:extLst>
            <a:ext uri="{FF2B5EF4-FFF2-40B4-BE49-F238E27FC236}">
              <a16:creationId xmlns:a16="http://schemas.microsoft.com/office/drawing/2014/main" id="{F19F3A46-E4BD-4159-97FD-C699567918F3}"/>
            </a:ext>
          </a:extLst>
        </xdr:cNvPr>
        <xdr:cNvSpPr/>
      </xdr:nvSpPr>
      <xdr:spPr>
        <a:xfrm>
          <a:off x="16068714" y="6602371"/>
          <a:ext cx="466206" cy="469299"/>
        </a:xfrm>
        <a:custGeom>
          <a:avLst/>
          <a:gdLst/>
          <a:ahLst/>
          <a:cxnLst/>
          <a:rect l="l" t="t" r="r" b="b"/>
          <a:pathLst>
            <a:path w="3240000" h="3230531">
              <a:moveTo>
                <a:pt x="720000" y="2697973"/>
              </a:moveTo>
              <a:cubicBezTo>
                <a:pt x="680235" y="2697973"/>
                <a:pt x="648000" y="2730208"/>
                <a:pt x="648000" y="2769973"/>
              </a:cubicBezTo>
              <a:cubicBezTo>
                <a:pt x="648000" y="2809738"/>
                <a:pt x="680235" y="2841973"/>
                <a:pt x="720000" y="2841973"/>
              </a:cubicBezTo>
              <a:lnTo>
                <a:pt x="2520000" y="2841973"/>
              </a:lnTo>
              <a:cubicBezTo>
                <a:pt x="2559765" y="2841973"/>
                <a:pt x="2592000" y="2809738"/>
                <a:pt x="2592000" y="2769973"/>
              </a:cubicBezTo>
              <a:cubicBezTo>
                <a:pt x="2592000" y="2730208"/>
                <a:pt x="2559765" y="2697973"/>
                <a:pt x="2520000" y="2697973"/>
              </a:cubicBezTo>
              <a:close/>
              <a:moveTo>
                <a:pt x="720000" y="2366733"/>
              </a:moveTo>
              <a:cubicBezTo>
                <a:pt x="680235" y="2366733"/>
                <a:pt x="648000" y="2398968"/>
                <a:pt x="648000" y="2438733"/>
              </a:cubicBezTo>
              <a:cubicBezTo>
                <a:pt x="648000" y="2478498"/>
                <a:pt x="680235" y="2510733"/>
                <a:pt x="720000" y="2510733"/>
              </a:cubicBezTo>
              <a:lnTo>
                <a:pt x="2520000" y="2510733"/>
              </a:lnTo>
              <a:cubicBezTo>
                <a:pt x="2559765" y="2510733"/>
                <a:pt x="2592000" y="2478498"/>
                <a:pt x="2592000" y="2438733"/>
              </a:cubicBezTo>
              <a:cubicBezTo>
                <a:pt x="2592000" y="2398968"/>
                <a:pt x="2559765" y="2366733"/>
                <a:pt x="2520000" y="2366733"/>
              </a:cubicBezTo>
              <a:close/>
              <a:moveTo>
                <a:pt x="720000" y="2035493"/>
              </a:moveTo>
              <a:cubicBezTo>
                <a:pt x="680235" y="2035493"/>
                <a:pt x="648000" y="2067728"/>
                <a:pt x="648000" y="2107493"/>
              </a:cubicBezTo>
              <a:cubicBezTo>
                <a:pt x="648000" y="2147258"/>
                <a:pt x="680235" y="2179493"/>
                <a:pt x="720000" y="2179493"/>
              </a:cubicBezTo>
              <a:lnTo>
                <a:pt x="2520000" y="2179493"/>
              </a:lnTo>
              <a:cubicBezTo>
                <a:pt x="2559765" y="2179493"/>
                <a:pt x="2592000" y="2147258"/>
                <a:pt x="2592000" y="2107493"/>
              </a:cubicBezTo>
              <a:cubicBezTo>
                <a:pt x="2592000" y="2067728"/>
                <a:pt x="2559765" y="2035493"/>
                <a:pt x="2520000" y="2035493"/>
              </a:cubicBezTo>
              <a:close/>
              <a:moveTo>
                <a:pt x="720000" y="1704253"/>
              </a:moveTo>
              <a:cubicBezTo>
                <a:pt x="680235" y="1704253"/>
                <a:pt x="648000" y="1736488"/>
                <a:pt x="648000" y="1776253"/>
              </a:cubicBezTo>
              <a:cubicBezTo>
                <a:pt x="648000" y="1816018"/>
                <a:pt x="680235" y="1848253"/>
                <a:pt x="720000" y="1848253"/>
              </a:cubicBezTo>
              <a:lnTo>
                <a:pt x="2520000" y="1848253"/>
              </a:lnTo>
              <a:cubicBezTo>
                <a:pt x="2559765" y="1848253"/>
                <a:pt x="2592000" y="1816018"/>
                <a:pt x="2592000" y="1776253"/>
              </a:cubicBezTo>
              <a:cubicBezTo>
                <a:pt x="2592000" y="1736488"/>
                <a:pt x="2559765" y="1704253"/>
                <a:pt x="2520000" y="1704253"/>
              </a:cubicBezTo>
              <a:close/>
              <a:moveTo>
                <a:pt x="720000" y="1373013"/>
              </a:moveTo>
              <a:cubicBezTo>
                <a:pt x="680235" y="1373013"/>
                <a:pt x="648000" y="1405248"/>
                <a:pt x="648000" y="1445013"/>
              </a:cubicBezTo>
              <a:cubicBezTo>
                <a:pt x="648000" y="1484778"/>
                <a:pt x="680235" y="1517013"/>
                <a:pt x="720000" y="1517013"/>
              </a:cubicBezTo>
              <a:lnTo>
                <a:pt x="2520000" y="1517013"/>
              </a:lnTo>
              <a:cubicBezTo>
                <a:pt x="2559765" y="1517013"/>
                <a:pt x="2592000" y="1484778"/>
                <a:pt x="2592000" y="1445013"/>
              </a:cubicBezTo>
              <a:cubicBezTo>
                <a:pt x="2592000" y="1405248"/>
                <a:pt x="2559765" y="1373013"/>
                <a:pt x="2520000" y="1373013"/>
              </a:cubicBezTo>
              <a:close/>
              <a:moveTo>
                <a:pt x="720000" y="1041773"/>
              </a:moveTo>
              <a:cubicBezTo>
                <a:pt x="680235" y="1041773"/>
                <a:pt x="648000" y="1074008"/>
                <a:pt x="648000" y="1113773"/>
              </a:cubicBezTo>
              <a:cubicBezTo>
                <a:pt x="648000" y="1153538"/>
                <a:pt x="680235" y="1185773"/>
                <a:pt x="720000" y="1185773"/>
              </a:cubicBezTo>
              <a:lnTo>
                <a:pt x="2520000" y="1185773"/>
              </a:lnTo>
              <a:cubicBezTo>
                <a:pt x="2559765" y="1185773"/>
                <a:pt x="2592000" y="1153538"/>
                <a:pt x="2592000" y="1113773"/>
              </a:cubicBezTo>
              <a:cubicBezTo>
                <a:pt x="2592000" y="1074008"/>
                <a:pt x="2559765" y="1041773"/>
                <a:pt x="2520000" y="1041773"/>
              </a:cubicBezTo>
              <a:close/>
              <a:moveTo>
                <a:pt x="0" y="305988"/>
              </a:moveTo>
              <a:lnTo>
                <a:pt x="181957" y="305988"/>
              </a:lnTo>
              <a:lnTo>
                <a:pt x="181957" y="470032"/>
              </a:lnTo>
              <a:cubicBezTo>
                <a:pt x="181957" y="599267"/>
                <a:pt x="286722" y="704032"/>
                <a:pt x="415957" y="704032"/>
              </a:cubicBezTo>
              <a:cubicBezTo>
                <a:pt x="545192" y="704032"/>
                <a:pt x="649957" y="599267"/>
                <a:pt x="649957" y="470032"/>
              </a:cubicBezTo>
              <a:lnTo>
                <a:pt x="649957" y="305988"/>
              </a:lnTo>
              <a:lnTo>
                <a:pt x="802357" y="305988"/>
              </a:lnTo>
              <a:lnTo>
                <a:pt x="802357" y="470031"/>
              </a:lnTo>
              <a:cubicBezTo>
                <a:pt x="802357" y="599266"/>
                <a:pt x="907122" y="704031"/>
                <a:pt x="1036357" y="704031"/>
              </a:cubicBezTo>
              <a:cubicBezTo>
                <a:pt x="1165592" y="704031"/>
                <a:pt x="1270357" y="599266"/>
                <a:pt x="1270357" y="470031"/>
              </a:cubicBezTo>
              <a:lnTo>
                <a:pt x="1270357" y="305988"/>
              </a:lnTo>
              <a:lnTo>
                <a:pt x="1422757" y="305988"/>
              </a:lnTo>
              <a:lnTo>
                <a:pt x="1422757" y="470030"/>
              </a:lnTo>
              <a:cubicBezTo>
                <a:pt x="1422757" y="599265"/>
                <a:pt x="1527522" y="704030"/>
                <a:pt x="1656757" y="704030"/>
              </a:cubicBezTo>
              <a:cubicBezTo>
                <a:pt x="1785992" y="704030"/>
                <a:pt x="1890757" y="599265"/>
                <a:pt x="1890757" y="470030"/>
              </a:cubicBezTo>
              <a:lnTo>
                <a:pt x="1890757" y="305988"/>
              </a:lnTo>
              <a:lnTo>
                <a:pt x="2043157" y="305988"/>
              </a:lnTo>
              <a:lnTo>
                <a:pt x="2043157" y="470029"/>
              </a:lnTo>
              <a:cubicBezTo>
                <a:pt x="2043157" y="599264"/>
                <a:pt x="2147922" y="704029"/>
                <a:pt x="2277157" y="704029"/>
              </a:cubicBezTo>
              <a:cubicBezTo>
                <a:pt x="2406392" y="704029"/>
                <a:pt x="2511157" y="599264"/>
                <a:pt x="2511157" y="470029"/>
              </a:cubicBezTo>
              <a:lnTo>
                <a:pt x="2511157" y="305988"/>
              </a:lnTo>
              <a:lnTo>
                <a:pt x="2663557" y="305988"/>
              </a:lnTo>
              <a:lnTo>
                <a:pt x="2663557" y="470028"/>
              </a:lnTo>
              <a:cubicBezTo>
                <a:pt x="2663557" y="599263"/>
                <a:pt x="2768322" y="704028"/>
                <a:pt x="2897557" y="704028"/>
              </a:cubicBezTo>
              <a:cubicBezTo>
                <a:pt x="3026792" y="704028"/>
                <a:pt x="3131557" y="599263"/>
                <a:pt x="3131557" y="470028"/>
              </a:cubicBezTo>
              <a:lnTo>
                <a:pt x="3131557" y="305988"/>
              </a:lnTo>
              <a:lnTo>
                <a:pt x="3240000" y="305988"/>
              </a:lnTo>
              <a:lnTo>
                <a:pt x="3240000" y="3230531"/>
              </a:lnTo>
              <a:lnTo>
                <a:pt x="0" y="3230531"/>
              </a:lnTo>
              <a:close/>
              <a:moveTo>
                <a:pt x="415957" y="4"/>
              </a:moveTo>
              <a:cubicBezTo>
                <a:pt x="485545" y="4"/>
                <a:pt x="541957" y="56416"/>
                <a:pt x="541957" y="126004"/>
              </a:cubicBezTo>
              <a:lnTo>
                <a:pt x="541957" y="485972"/>
              </a:lnTo>
              <a:cubicBezTo>
                <a:pt x="541957" y="555560"/>
                <a:pt x="485545" y="611972"/>
                <a:pt x="415957" y="611972"/>
              </a:cubicBezTo>
              <a:cubicBezTo>
                <a:pt x="346369" y="611972"/>
                <a:pt x="289957" y="555560"/>
                <a:pt x="289957" y="485972"/>
              </a:cubicBezTo>
              <a:lnTo>
                <a:pt x="289957" y="126004"/>
              </a:lnTo>
              <a:cubicBezTo>
                <a:pt x="289957" y="56416"/>
                <a:pt x="346369" y="4"/>
                <a:pt x="415957" y="4"/>
              </a:cubicBezTo>
              <a:close/>
              <a:moveTo>
                <a:pt x="1036357" y="3"/>
              </a:moveTo>
              <a:cubicBezTo>
                <a:pt x="1105945" y="3"/>
                <a:pt x="1162357" y="56415"/>
                <a:pt x="1162357" y="126003"/>
              </a:cubicBezTo>
              <a:lnTo>
                <a:pt x="1162357" y="485971"/>
              </a:lnTo>
              <a:cubicBezTo>
                <a:pt x="1162357" y="555559"/>
                <a:pt x="1105945" y="611971"/>
                <a:pt x="1036357" y="611971"/>
              </a:cubicBezTo>
              <a:cubicBezTo>
                <a:pt x="966769" y="611971"/>
                <a:pt x="910357" y="555559"/>
                <a:pt x="910357" y="485971"/>
              </a:cubicBezTo>
              <a:lnTo>
                <a:pt x="910357" y="126003"/>
              </a:lnTo>
              <a:cubicBezTo>
                <a:pt x="910357" y="56415"/>
                <a:pt x="966769" y="3"/>
                <a:pt x="1036357" y="3"/>
              </a:cubicBezTo>
              <a:close/>
              <a:moveTo>
                <a:pt x="1656757" y="2"/>
              </a:moveTo>
              <a:cubicBezTo>
                <a:pt x="1726345" y="2"/>
                <a:pt x="1782757" y="56414"/>
                <a:pt x="1782757" y="126002"/>
              </a:cubicBezTo>
              <a:lnTo>
                <a:pt x="1782757" y="485970"/>
              </a:lnTo>
              <a:cubicBezTo>
                <a:pt x="1782757" y="555558"/>
                <a:pt x="1726345" y="611970"/>
                <a:pt x="1656757" y="611970"/>
              </a:cubicBezTo>
              <a:cubicBezTo>
                <a:pt x="1587169" y="611970"/>
                <a:pt x="1530757" y="555558"/>
                <a:pt x="1530757" y="485970"/>
              </a:cubicBezTo>
              <a:lnTo>
                <a:pt x="1530757" y="126002"/>
              </a:lnTo>
              <a:cubicBezTo>
                <a:pt x="1530757" y="56414"/>
                <a:pt x="1587169" y="2"/>
                <a:pt x="1656757" y="2"/>
              </a:cubicBezTo>
              <a:close/>
              <a:moveTo>
                <a:pt x="2277157" y="1"/>
              </a:moveTo>
              <a:cubicBezTo>
                <a:pt x="2346745" y="1"/>
                <a:pt x="2403157" y="56413"/>
                <a:pt x="2403157" y="126001"/>
              </a:cubicBezTo>
              <a:lnTo>
                <a:pt x="2403157" y="485969"/>
              </a:lnTo>
              <a:cubicBezTo>
                <a:pt x="2403157" y="555557"/>
                <a:pt x="2346745" y="611969"/>
                <a:pt x="2277157" y="611969"/>
              </a:cubicBezTo>
              <a:cubicBezTo>
                <a:pt x="2207569" y="611969"/>
                <a:pt x="2151157" y="555557"/>
                <a:pt x="2151157" y="485969"/>
              </a:cubicBezTo>
              <a:lnTo>
                <a:pt x="2151157" y="126001"/>
              </a:lnTo>
              <a:cubicBezTo>
                <a:pt x="2151157" y="56413"/>
                <a:pt x="2207569" y="1"/>
                <a:pt x="2277157" y="1"/>
              </a:cubicBezTo>
              <a:close/>
              <a:moveTo>
                <a:pt x="2897557" y="0"/>
              </a:moveTo>
              <a:cubicBezTo>
                <a:pt x="2967145" y="0"/>
                <a:pt x="3023557" y="56412"/>
                <a:pt x="3023557" y="126000"/>
              </a:cubicBezTo>
              <a:lnTo>
                <a:pt x="3023557" y="485968"/>
              </a:lnTo>
              <a:cubicBezTo>
                <a:pt x="3023557" y="555556"/>
                <a:pt x="2967145" y="611968"/>
                <a:pt x="2897557" y="611968"/>
              </a:cubicBezTo>
              <a:cubicBezTo>
                <a:pt x="2827969" y="611968"/>
                <a:pt x="2771557" y="555556"/>
                <a:pt x="2771557" y="485968"/>
              </a:cubicBezTo>
              <a:lnTo>
                <a:pt x="2771557" y="126000"/>
              </a:lnTo>
              <a:cubicBezTo>
                <a:pt x="2771557" y="56412"/>
                <a:pt x="2827969" y="0"/>
                <a:pt x="2897557" y="0"/>
              </a:cubicBezTo>
              <a:close/>
            </a:path>
          </a:pathLst>
        </a:custGeom>
        <a:solidFill>
          <a:schemeClr val="accent3"/>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6</xdr:col>
      <xdr:colOff>403434</xdr:colOff>
      <xdr:row>41</xdr:row>
      <xdr:rowOff>138120</xdr:rowOff>
    </xdr:from>
    <xdr:to>
      <xdr:col>7</xdr:col>
      <xdr:colOff>308729</xdr:colOff>
      <xdr:row>44</xdr:row>
      <xdr:rowOff>109069</xdr:rowOff>
    </xdr:to>
    <xdr:sp macro="" textlink="">
      <xdr:nvSpPr>
        <xdr:cNvPr id="15" name="Pie 24">
          <a:extLst>
            <a:ext uri="{FF2B5EF4-FFF2-40B4-BE49-F238E27FC236}">
              <a16:creationId xmlns:a16="http://schemas.microsoft.com/office/drawing/2014/main" id="{90467645-76DF-4D02-BC87-16AACE21F21C}"/>
            </a:ext>
          </a:extLst>
        </xdr:cNvPr>
        <xdr:cNvSpPr/>
      </xdr:nvSpPr>
      <xdr:spPr>
        <a:xfrm>
          <a:off x="11802954" y="7636200"/>
          <a:ext cx="514895" cy="519589"/>
        </a:xfrm>
        <a:custGeom>
          <a:avLst/>
          <a:gdLst/>
          <a:ahLst/>
          <a:cxnLst/>
          <a:rect l="l" t="t" r="r" b="b"/>
          <a:pathLst>
            <a:path w="3228711" h="3210836">
              <a:moveTo>
                <a:pt x="351626" y="695968"/>
              </a:moveTo>
              <a:lnTo>
                <a:pt x="1548007" y="1678300"/>
              </a:lnTo>
              <a:lnTo>
                <a:pt x="236194" y="2500159"/>
              </a:lnTo>
              <a:cubicBezTo>
                <a:pt x="-116985" y="1936431"/>
                <a:pt x="-70514" y="1210092"/>
                <a:pt x="351626" y="695968"/>
              </a:cubicBezTo>
              <a:close/>
              <a:moveTo>
                <a:pt x="1957429" y="262366"/>
              </a:moveTo>
              <a:cubicBezTo>
                <a:pt x="2634256" y="359480"/>
                <a:pt x="3156733" y="907132"/>
                <a:pt x="3221913" y="1587776"/>
              </a:cubicBezTo>
              <a:cubicBezTo>
                <a:pt x="3287093" y="2268421"/>
                <a:pt x="2878048" y="2905277"/>
                <a:pt x="2231953" y="3129078"/>
              </a:cubicBezTo>
              <a:cubicBezTo>
                <a:pt x="1585858" y="3352879"/>
                <a:pt x="870522" y="3105497"/>
                <a:pt x="500715" y="2530372"/>
              </a:cubicBezTo>
              <a:lnTo>
                <a:pt x="1746987" y="1729019"/>
              </a:lnTo>
              <a:close/>
              <a:moveTo>
                <a:pt x="1604447" y="200"/>
              </a:moveTo>
              <a:cubicBezTo>
                <a:pt x="1665125" y="-778"/>
                <a:pt x="1726175" y="1809"/>
                <a:pt x="1787307" y="8072"/>
              </a:cubicBezTo>
              <a:lnTo>
                <a:pt x="1629532" y="1548011"/>
              </a:lnTo>
              <a:lnTo>
                <a:pt x="483856" y="506987"/>
              </a:lnTo>
              <a:cubicBezTo>
                <a:pt x="773141" y="188622"/>
                <a:pt x="1179697" y="7051"/>
                <a:pt x="1604447" y="200"/>
              </a:cubicBezTo>
              <a:close/>
            </a:path>
          </a:pathLst>
        </a:custGeom>
        <a:solidFill>
          <a:schemeClr val="accent2"/>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10</xdr:col>
      <xdr:colOff>570507</xdr:colOff>
      <xdr:row>24</xdr:row>
      <xdr:rowOff>0</xdr:rowOff>
    </xdr:from>
    <xdr:to>
      <xdr:col>11</xdr:col>
      <xdr:colOff>435921</xdr:colOff>
      <xdr:row>27</xdr:row>
      <xdr:rowOff>121001</xdr:rowOff>
    </xdr:to>
    <xdr:sp macro="" textlink="">
      <xdr:nvSpPr>
        <xdr:cNvPr id="16" name="Block Arc 41">
          <a:extLst>
            <a:ext uri="{FF2B5EF4-FFF2-40B4-BE49-F238E27FC236}">
              <a16:creationId xmlns:a16="http://schemas.microsoft.com/office/drawing/2014/main" id="{6610EDA6-AFBA-4D01-9375-B6594ECD553F}"/>
            </a:ext>
          </a:extLst>
        </xdr:cNvPr>
        <xdr:cNvSpPr/>
      </xdr:nvSpPr>
      <xdr:spPr>
        <a:xfrm>
          <a:off x="14408427" y="4389120"/>
          <a:ext cx="475014" cy="669641"/>
        </a:xfrm>
        <a:custGeom>
          <a:avLst/>
          <a:gdLst/>
          <a:ahLst/>
          <a:cxnLst/>
          <a:rect l="l" t="t" r="r" b="b"/>
          <a:pathLst>
            <a:path w="2512265" h="3505352">
              <a:moveTo>
                <a:pt x="1276582" y="2106401"/>
              </a:moveTo>
              <a:cubicBezTo>
                <a:pt x="1154832" y="2195007"/>
                <a:pt x="1018024" y="2262207"/>
                <a:pt x="871321" y="2302645"/>
              </a:cubicBezTo>
              <a:cubicBezTo>
                <a:pt x="1041049" y="2346709"/>
                <a:pt x="1216984" y="2342691"/>
                <a:pt x="1380867" y="2295542"/>
              </a:cubicBezTo>
              <a:cubicBezTo>
                <a:pt x="1352791" y="2227964"/>
                <a:pt x="1317377" y="2164934"/>
                <a:pt x="1276582" y="2106401"/>
              </a:cubicBezTo>
              <a:close/>
              <a:moveTo>
                <a:pt x="931061" y="1768598"/>
              </a:moveTo>
              <a:lnTo>
                <a:pt x="785084" y="2021438"/>
              </a:lnTo>
              <a:lnTo>
                <a:pt x="684448" y="2196711"/>
              </a:lnTo>
              <a:cubicBezTo>
                <a:pt x="868931" y="2169533"/>
                <a:pt x="1041385" y="2098006"/>
                <a:pt x="1189228" y="1991290"/>
              </a:cubicBezTo>
              <a:cubicBezTo>
                <a:pt x="1113839" y="1904543"/>
                <a:pt x="1026949" y="1829435"/>
                <a:pt x="931061" y="1768598"/>
              </a:cubicBezTo>
              <a:close/>
              <a:moveTo>
                <a:pt x="1626242" y="1739577"/>
              </a:moveTo>
              <a:cubicBezTo>
                <a:pt x="1556851" y="1850020"/>
                <a:pt x="1471526" y="1947792"/>
                <a:pt x="1374302" y="2030973"/>
              </a:cubicBezTo>
              <a:cubicBezTo>
                <a:pt x="1422822" y="2099916"/>
                <a:pt x="1464618" y="2174537"/>
                <a:pt x="1497466" y="2254701"/>
              </a:cubicBezTo>
              <a:cubicBezTo>
                <a:pt x="1664534" y="2184833"/>
                <a:pt x="1813198" y="2068027"/>
                <a:pt x="1922549" y="1910651"/>
              </a:cubicBezTo>
              <a:close/>
              <a:moveTo>
                <a:pt x="531158" y="1601275"/>
              </a:moveTo>
              <a:cubicBezTo>
                <a:pt x="514831" y="1769123"/>
                <a:pt x="535254" y="1939877"/>
                <a:pt x="594029" y="2101141"/>
              </a:cubicBezTo>
              <a:lnTo>
                <a:pt x="822377" y="1705631"/>
              </a:lnTo>
              <a:cubicBezTo>
                <a:pt x="730789" y="1658398"/>
                <a:pt x="632873" y="1623335"/>
                <a:pt x="531158" y="1601275"/>
              </a:cubicBezTo>
              <a:close/>
              <a:moveTo>
                <a:pt x="270885" y="1572115"/>
              </a:moveTo>
              <a:cubicBezTo>
                <a:pt x="231457" y="1572339"/>
                <a:pt x="191799" y="1574812"/>
                <a:pt x="152057" y="1579894"/>
              </a:cubicBezTo>
              <a:cubicBezTo>
                <a:pt x="195418" y="1760005"/>
                <a:pt x="289893" y="1927350"/>
                <a:pt x="428945" y="2058945"/>
              </a:cubicBezTo>
              <a:cubicBezTo>
                <a:pt x="384418" y="1901749"/>
                <a:pt x="371313" y="1738504"/>
                <a:pt x="388331" y="1577832"/>
              </a:cubicBezTo>
              <a:cubicBezTo>
                <a:pt x="349511" y="1573916"/>
                <a:pt x="310313" y="1571891"/>
                <a:pt x="270885" y="1572115"/>
              </a:cubicBezTo>
              <a:close/>
              <a:moveTo>
                <a:pt x="1117422" y="1445810"/>
              </a:moveTo>
              <a:lnTo>
                <a:pt x="992684" y="1661863"/>
              </a:lnTo>
              <a:cubicBezTo>
                <a:pt x="1102065" y="1730612"/>
                <a:pt x="1200940" y="1816138"/>
                <a:pt x="1286200" y="1915345"/>
              </a:cubicBezTo>
              <a:cubicBezTo>
                <a:pt x="1368713" y="1844119"/>
                <a:pt x="1441290" y="1760865"/>
                <a:pt x="1500981" y="1667258"/>
              </a:cubicBezTo>
              <a:close/>
              <a:moveTo>
                <a:pt x="2092402" y="1221082"/>
              </a:moveTo>
              <a:cubicBezTo>
                <a:pt x="2001593" y="1234047"/>
                <a:pt x="1911092" y="1235450"/>
                <a:pt x="1822337" y="1227227"/>
              </a:cubicBezTo>
              <a:cubicBezTo>
                <a:pt x="1800443" y="1366691"/>
                <a:pt x="1756170" y="1503162"/>
                <a:pt x="1688847" y="1630684"/>
              </a:cubicBezTo>
              <a:lnTo>
                <a:pt x="1987299" y="1802996"/>
              </a:lnTo>
              <a:cubicBezTo>
                <a:pt x="2084887" y="1618081"/>
                <a:pt x="2117858" y="1415133"/>
                <a:pt x="2092402" y="1221082"/>
              </a:cubicBezTo>
              <a:close/>
              <a:moveTo>
                <a:pt x="649579" y="1175701"/>
              </a:moveTo>
              <a:cubicBezTo>
                <a:pt x="600911" y="1272240"/>
                <a:pt x="566994" y="1374279"/>
                <a:pt x="548013" y="1478728"/>
              </a:cubicBezTo>
              <a:cubicBezTo>
                <a:pt x="665588" y="1503392"/>
                <a:pt x="778659" y="1543786"/>
                <a:pt x="883938" y="1599004"/>
              </a:cubicBezTo>
              <a:lnTo>
                <a:pt x="1008644" y="1383007"/>
              </a:lnTo>
              <a:close/>
              <a:moveTo>
                <a:pt x="1325201" y="1085928"/>
              </a:moveTo>
              <a:lnTo>
                <a:pt x="1180226" y="1337032"/>
              </a:lnTo>
              <a:lnTo>
                <a:pt x="1563461" y="1558293"/>
              </a:lnTo>
              <a:cubicBezTo>
                <a:pt x="1621429" y="1447029"/>
                <a:pt x="1659763" y="1328223"/>
                <a:pt x="1679185" y="1206861"/>
              </a:cubicBezTo>
              <a:cubicBezTo>
                <a:pt x="1555153" y="1183834"/>
                <a:pt x="1435895" y="1143161"/>
                <a:pt x="1325201" y="1085928"/>
              </a:cubicBezTo>
              <a:close/>
              <a:moveTo>
                <a:pt x="216369" y="925587"/>
              </a:moveTo>
              <a:cubicBezTo>
                <a:pt x="135862" y="1096620"/>
                <a:pt x="108667" y="1281041"/>
                <a:pt x="130011" y="1458436"/>
              </a:cubicBezTo>
              <a:cubicBezTo>
                <a:pt x="222591" y="1446071"/>
                <a:pt x="314795" y="1446181"/>
                <a:pt x="405131" y="1455463"/>
              </a:cubicBezTo>
              <a:cubicBezTo>
                <a:pt x="426945" y="1333935"/>
                <a:pt x="466667" y="1215249"/>
                <a:pt x="524206" y="1103317"/>
              </a:cubicBezTo>
              <a:close/>
              <a:moveTo>
                <a:pt x="943246" y="797103"/>
              </a:moveTo>
              <a:cubicBezTo>
                <a:pt x="853400" y="873630"/>
                <a:pt x="774733" y="963960"/>
                <a:pt x="711316" y="1066306"/>
              </a:cubicBezTo>
              <a:lnTo>
                <a:pt x="1071447" y="1274228"/>
              </a:lnTo>
              <a:lnTo>
                <a:pt x="1215869" y="1024081"/>
              </a:lnTo>
              <a:cubicBezTo>
                <a:pt x="1115458" y="961776"/>
                <a:pt x="1023809" y="885272"/>
                <a:pt x="943246" y="797103"/>
              </a:cubicBezTo>
              <a:close/>
              <a:moveTo>
                <a:pt x="1777831" y="614825"/>
              </a:moveTo>
              <a:cubicBezTo>
                <a:pt x="1828108" y="774217"/>
                <a:pt x="1847177" y="940426"/>
                <a:pt x="1835302" y="1104709"/>
              </a:cubicBezTo>
              <a:cubicBezTo>
                <a:pt x="1912529" y="1111680"/>
                <a:pt x="1991200" y="1110618"/>
                <a:pt x="2070135" y="1099634"/>
              </a:cubicBezTo>
              <a:cubicBezTo>
                <a:pt x="2023430" y="916066"/>
                <a:pt x="1923963" y="746103"/>
                <a:pt x="1777831" y="614825"/>
              </a:cubicBezTo>
              <a:close/>
              <a:moveTo>
                <a:pt x="1613169" y="587153"/>
              </a:moveTo>
              <a:lnTo>
                <a:pt x="1386789" y="979253"/>
              </a:lnTo>
              <a:cubicBezTo>
                <a:pt x="1482593" y="1028182"/>
                <a:pt x="1585369" y="1063521"/>
                <a:pt x="1692132" y="1084514"/>
              </a:cubicBezTo>
              <a:cubicBezTo>
                <a:pt x="1702376" y="916614"/>
                <a:pt x="1676765" y="746730"/>
                <a:pt x="1613169" y="587153"/>
              </a:cubicBezTo>
              <a:close/>
              <a:moveTo>
                <a:pt x="1500307" y="531421"/>
              </a:moveTo>
              <a:cubicBezTo>
                <a:pt x="1333628" y="560682"/>
                <a:pt x="1177718" y="626786"/>
                <a:pt x="1041762" y="721997"/>
              </a:cubicBezTo>
              <a:cubicBezTo>
                <a:pt x="1111912" y="797410"/>
                <a:pt x="1191076" y="863204"/>
                <a:pt x="1277416" y="917480"/>
              </a:cubicBezTo>
              <a:close/>
              <a:moveTo>
                <a:pt x="708730" y="442269"/>
              </a:moveTo>
              <a:cubicBezTo>
                <a:pt x="536145" y="518354"/>
                <a:pt x="384460" y="645249"/>
                <a:pt x="277225" y="815684"/>
              </a:cubicBezTo>
              <a:lnTo>
                <a:pt x="586010" y="993961"/>
              </a:lnTo>
              <a:cubicBezTo>
                <a:pt x="658009" y="876621"/>
                <a:pt x="747803" y="773217"/>
                <a:pt x="850548" y="685844"/>
              </a:cubicBezTo>
              <a:cubicBezTo>
                <a:pt x="795399" y="611028"/>
                <a:pt x="747545" y="529652"/>
                <a:pt x="708730" y="442269"/>
              </a:cubicBezTo>
              <a:close/>
              <a:moveTo>
                <a:pt x="1114411" y="355452"/>
              </a:moveTo>
              <a:cubicBezTo>
                <a:pt x="1016499" y="355167"/>
                <a:pt x="919324" y="369705"/>
                <a:pt x="826255" y="398131"/>
              </a:cubicBezTo>
              <a:cubicBezTo>
                <a:pt x="858722" y="474940"/>
                <a:pt x="900618" y="545829"/>
                <a:pt x="948599" y="611249"/>
              </a:cubicBezTo>
              <a:cubicBezTo>
                <a:pt x="1085375" y="512974"/>
                <a:pt x="1240825" y="441488"/>
                <a:pt x="1406980" y="401715"/>
              </a:cubicBezTo>
              <a:cubicBezTo>
                <a:pt x="1310969" y="370847"/>
                <a:pt x="1212322" y="355738"/>
                <a:pt x="1114411" y="355452"/>
              </a:cubicBezTo>
              <a:close/>
              <a:moveTo>
                <a:pt x="1776283" y="295101"/>
              </a:moveTo>
              <a:lnTo>
                <a:pt x="1710896" y="408983"/>
              </a:lnTo>
              <a:cubicBezTo>
                <a:pt x="2209777" y="726145"/>
                <a:pt x="2373723" y="1383396"/>
                <a:pt x="2075153" y="1900534"/>
              </a:cubicBezTo>
              <a:cubicBezTo>
                <a:pt x="1777480" y="2416119"/>
                <a:pt x="1129323" y="2603192"/>
                <a:pt x="606057" y="2333243"/>
              </a:cubicBezTo>
              <a:lnTo>
                <a:pt x="534769" y="2457402"/>
              </a:lnTo>
              <a:cubicBezTo>
                <a:pt x="1115347" y="2755664"/>
                <a:pt x="1834151" y="2554240"/>
                <a:pt x="2173557" y="1987198"/>
              </a:cubicBezTo>
              <a:cubicBezTo>
                <a:pt x="2520801" y="1407062"/>
                <a:pt x="2343129" y="657734"/>
                <a:pt x="1776283" y="295101"/>
              </a:cubicBezTo>
              <a:close/>
              <a:moveTo>
                <a:pt x="1831804" y="0"/>
              </a:moveTo>
              <a:cubicBezTo>
                <a:pt x="1881515" y="0"/>
                <a:pt x="1921814" y="40299"/>
                <a:pt x="1921814" y="90010"/>
              </a:cubicBezTo>
              <a:cubicBezTo>
                <a:pt x="1921814" y="123853"/>
                <a:pt x="1903137" y="153333"/>
                <a:pt x="1874873" y="167531"/>
              </a:cubicBezTo>
              <a:cubicBezTo>
                <a:pt x="2505724" y="579432"/>
                <a:pt x="2701456" y="1419035"/>
                <a:pt x="2311836" y="2069966"/>
              </a:cubicBezTo>
              <a:cubicBezTo>
                <a:pt x="2067801" y="2477672"/>
                <a:pt x="1650037" y="2717958"/>
                <a:pt x="1209422" y="2750781"/>
              </a:cubicBezTo>
              <a:lnTo>
                <a:pt x="1209422" y="3191198"/>
              </a:lnTo>
              <a:cubicBezTo>
                <a:pt x="1228953" y="3190691"/>
                <a:pt x="1248332" y="3191937"/>
                <a:pt x="1267595" y="3193449"/>
              </a:cubicBezTo>
              <a:cubicBezTo>
                <a:pt x="1660899" y="3224325"/>
                <a:pt x="1926978" y="3358049"/>
                <a:pt x="1884661" y="3503570"/>
              </a:cubicBezTo>
              <a:lnTo>
                <a:pt x="318693" y="3505352"/>
              </a:lnTo>
              <a:cubicBezTo>
                <a:pt x="273700" y="3359367"/>
                <a:pt x="539657" y="3224666"/>
                <a:pt x="934393" y="3193515"/>
              </a:cubicBezTo>
              <a:lnTo>
                <a:pt x="993398" y="3191208"/>
              </a:lnTo>
              <a:lnTo>
                <a:pt x="993398" y="2750894"/>
              </a:lnTo>
              <a:cubicBezTo>
                <a:pt x="812915" y="2737642"/>
                <a:pt x="632784" y="2688481"/>
                <a:pt x="463078" y="2601537"/>
              </a:cubicBezTo>
              <a:cubicBezTo>
                <a:pt x="463677" y="2602537"/>
                <a:pt x="463694" y="2603560"/>
                <a:pt x="463694" y="2604587"/>
              </a:cubicBezTo>
              <a:cubicBezTo>
                <a:pt x="463694" y="2654298"/>
                <a:pt x="423395" y="2694597"/>
                <a:pt x="373684" y="2694597"/>
              </a:cubicBezTo>
              <a:cubicBezTo>
                <a:pt x="323973" y="2694597"/>
                <a:pt x="283674" y="2654298"/>
                <a:pt x="283674" y="2604587"/>
              </a:cubicBezTo>
              <a:cubicBezTo>
                <a:pt x="283674" y="2554876"/>
                <a:pt x="323973" y="2514577"/>
                <a:pt x="373684" y="2514577"/>
              </a:cubicBezTo>
              <a:lnTo>
                <a:pt x="377019" y="2515250"/>
              </a:lnTo>
              <a:lnTo>
                <a:pt x="511820" y="2280472"/>
              </a:lnTo>
              <a:lnTo>
                <a:pt x="495824" y="2271237"/>
              </a:lnTo>
              <a:lnTo>
                <a:pt x="496783" y="2269575"/>
              </a:lnTo>
              <a:cubicBezTo>
                <a:pt x="34226" y="1964050"/>
                <a:pt x="-130424" y="1362029"/>
                <a:pt x="110016" y="864184"/>
              </a:cubicBezTo>
              <a:lnTo>
                <a:pt x="106296" y="862036"/>
              </a:lnTo>
              <a:lnTo>
                <a:pt x="148828" y="788370"/>
              </a:lnTo>
              <a:lnTo>
                <a:pt x="169099" y="753258"/>
              </a:lnTo>
              <a:lnTo>
                <a:pt x="170873" y="754281"/>
              </a:lnTo>
              <a:cubicBezTo>
                <a:pt x="475914" y="264737"/>
                <a:pt x="1106018" y="92008"/>
                <a:pt x="1617242" y="355196"/>
              </a:cubicBezTo>
              <a:lnTo>
                <a:pt x="1748044" y="127384"/>
              </a:lnTo>
              <a:lnTo>
                <a:pt x="1751959" y="129632"/>
              </a:lnTo>
              <a:cubicBezTo>
                <a:pt x="1745165" y="117975"/>
                <a:pt x="1741794" y="104386"/>
                <a:pt x="1741794" y="90010"/>
              </a:cubicBezTo>
              <a:cubicBezTo>
                <a:pt x="1741794" y="40299"/>
                <a:pt x="1782093" y="0"/>
                <a:pt x="1831804" y="0"/>
              </a:cubicBez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4</xdr:col>
      <xdr:colOff>58273</xdr:colOff>
      <xdr:row>46</xdr:row>
      <xdr:rowOff>89331</xdr:rowOff>
    </xdr:from>
    <xdr:to>
      <xdr:col>4</xdr:col>
      <xdr:colOff>468005</xdr:colOff>
      <xdr:row>50</xdr:row>
      <xdr:rowOff>149356</xdr:rowOff>
    </xdr:to>
    <xdr:sp macro="" textlink="">
      <xdr:nvSpPr>
        <xdr:cNvPr id="17" name="Oval 27">
          <a:extLst>
            <a:ext uri="{FF2B5EF4-FFF2-40B4-BE49-F238E27FC236}">
              <a16:creationId xmlns:a16="http://schemas.microsoft.com/office/drawing/2014/main" id="{5C73BB03-DECD-4BA0-97AF-935580F3797D}"/>
            </a:ext>
          </a:extLst>
        </xdr:cNvPr>
        <xdr:cNvSpPr/>
      </xdr:nvSpPr>
      <xdr:spPr>
        <a:xfrm>
          <a:off x="8585053" y="8501811"/>
          <a:ext cx="409732" cy="791545"/>
        </a:xfrm>
        <a:custGeom>
          <a:avLst/>
          <a:gdLst/>
          <a:ahLst/>
          <a:cxnLst/>
          <a:rect l="l" t="t" r="r" b="b"/>
          <a:pathLst>
            <a:path w="1703664" h="3240001">
              <a:moveTo>
                <a:pt x="952533" y="2024463"/>
              </a:moveTo>
              <a:lnTo>
                <a:pt x="856710" y="2024464"/>
              </a:lnTo>
              <a:lnTo>
                <a:pt x="649879" y="2143878"/>
              </a:lnTo>
              <a:lnTo>
                <a:pt x="728753" y="2280491"/>
              </a:lnTo>
              <a:lnTo>
                <a:pt x="800462" y="2239090"/>
              </a:lnTo>
              <a:lnTo>
                <a:pt x="800462" y="2476837"/>
              </a:lnTo>
              <a:lnTo>
                <a:pt x="649878" y="2476837"/>
              </a:lnTo>
              <a:lnTo>
                <a:pt x="649878" y="2634602"/>
              </a:lnTo>
              <a:lnTo>
                <a:pt x="1067658" y="2634602"/>
              </a:lnTo>
              <a:lnTo>
                <a:pt x="1067657" y="2476837"/>
              </a:lnTo>
              <a:lnTo>
                <a:pt x="952532" y="2476837"/>
              </a:lnTo>
              <a:lnTo>
                <a:pt x="952532" y="2151292"/>
              </a:lnTo>
              <a:lnTo>
                <a:pt x="952534" y="2151291"/>
              </a:lnTo>
              <a:close/>
              <a:moveTo>
                <a:pt x="851832" y="1776101"/>
              </a:moveTo>
              <a:cubicBezTo>
                <a:pt x="1189868" y="1776101"/>
                <a:pt x="1463900" y="2050133"/>
                <a:pt x="1463900" y="2388169"/>
              </a:cubicBezTo>
              <a:cubicBezTo>
                <a:pt x="1463900" y="2726205"/>
                <a:pt x="1189868" y="3000237"/>
                <a:pt x="851832" y="3000237"/>
              </a:cubicBezTo>
              <a:cubicBezTo>
                <a:pt x="513796" y="3000237"/>
                <a:pt x="239764" y="2726205"/>
                <a:pt x="239764" y="2388169"/>
              </a:cubicBezTo>
              <a:cubicBezTo>
                <a:pt x="239764" y="2050133"/>
                <a:pt x="513796" y="1776101"/>
                <a:pt x="851832" y="1776101"/>
              </a:cubicBezTo>
              <a:close/>
              <a:moveTo>
                <a:pt x="851832" y="1689019"/>
              </a:moveTo>
              <a:cubicBezTo>
                <a:pt x="465702" y="1689019"/>
                <a:pt x="152682" y="2002039"/>
                <a:pt x="152682" y="2388169"/>
              </a:cubicBezTo>
              <a:cubicBezTo>
                <a:pt x="152682" y="2774299"/>
                <a:pt x="465702" y="3087319"/>
                <a:pt x="851832" y="3087319"/>
              </a:cubicBezTo>
              <a:cubicBezTo>
                <a:pt x="1237962" y="3087319"/>
                <a:pt x="1550982" y="2774299"/>
                <a:pt x="1550982" y="2388169"/>
              </a:cubicBezTo>
              <a:cubicBezTo>
                <a:pt x="1550982" y="2002039"/>
                <a:pt x="1237962" y="1689019"/>
                <a:pt x="851832" y="1689019"/>
              </a:cubicBezTo>
              <a:close/>
              <a:moveTo>
                <a:pt x="851832" y="1536337"/>
              </a:moveTo>
              <a:cubicBezTo>
                <a:pt x="1322286" y="1536337"/>
                <a:pt x="1703664" y="1917715"/>
                <a:pt x="1703664" y="2388169"/>
              </a:cubicBezTo>
              <a:cubicBezTo>
                <a:pt x="1703664" y="2858623"/>
                <a:pt x="1322286" y="3240001"/>
                <a:pt x="851832" y="3240001"/>
              </a:cubicBezTo>
              <a:cubicBezTo>
                <a:pt x="381378" y="3240001"/>
                <a:pt x="0" y="2858623"/>
                <a:pt x="0" y="2388169"/>
              </a:cubicBezTo>
              <a:cubicBezTo>
                <a:pt x="0" y="1917715"/>
                <a:pt x="381378" y="1536337"/>
                <a:pt x="851832" y="1536337"/>
              </a:cubicBezTo>
              <a:close/>
              <a:moveTo>
                <a:pt x="1173126" y="1"/>
              </a:moveTo>
              <a:lnTo>
                <a:pt x="1383673" y="1"/>
              </a:lnTo>
              <a:lnTo>
                <a:pt x="1383673" y="954514"/>
              </a:lnTo>
              <a:lnTo>
                <a:pt x="1173126" y="1187717"/>
              </a:lnTo>
              <a:close/>
              <a:moveTo>
                <a:pt x="619488" y="0"/>
              </a:moveTo>
              <a:lnTo>
                <a:pt x="1099698" y="0"/>
              </a:lnTo>
              <a:lnTo>
                <a:pt x="1099698" y="1265464"/>
              </a:lnTo>
              <a:lnTo>
                <a:pt x="859593" y="1532640"/>
              </a:lnTo>
              <a:lnTo>
                <a:pt x="619488" y="1265464"/>
              </a:lnTo>
              <a:close/>
              <a:moveTo>
                <a:pt x="335512" y="0"/>
              </a:moveTo>
              <a:lnTo>
                <a:pt x="546059" y="0"/>
              </a:lnTo>
              <a:lnTo>
                <a:pt x="546059" y="1166181"/>
              </a:lnTo>
              <a:lnTo>
                <a:pt x="335512" y="927455"/>
              </a:lnTo>
              <a:close/>
            </a:path>
          </a:pathLst>
        </a:custGeom>
        <a:solidFill>
          <a:schemeClr val="accent5"/>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4</xdr:col>
      <xdr:colOff>0</xdr:colOff>
      <xdr:row>24</xdr:row>
      <xdr:rowOff>56558</xdr:rowOff>
    </xdr:from>
    <xdr:to>
      <xdr:col>4</xdr:col>
      <xdr:colOff>597487</xdr:colOff>
      <xdr:row>27</xdr:row>
      <xdr:rowOff>64443</xdr:rowOff>
    </xdr:to>
    <xdr:sp macro="" textlink="">
      <xdr:nvSpPr>
        <xdr:cNvPr id="18" name="Freeform 32">
          <a:extLst>
            <a:ext uri="{FF2B5EF4-FFF2-40B4-BE49-F238E27FC236}">
              <a16:creationId xmlns:a16="http://schemas.microsoft.com/office/drawing/2014/main" id="{E74873EE-9758-471B-BE26-2BAF672813CE}"/>
            </a:ext>
          </a:extLst>
        </xdr:cNvPr>
        <xdr:cNvSpPr/>
      </xdr:nvSpPr>
      <xdr:spPr>
        <a:xfrm>
          <a:off x="8526780" y="4445678"/>
          <a:ext cx="597487" cy="556525"/>
        </a:xfrm>
        <a:custGeom>
          <a:avLst/>
          <a:gdLst/>
          <a:ahLst/>
          <a:cxnLst/>
          <a:rect l="l" t="t" r="r" b="b"/>
          <a:pathLst>
            <a:path w="3210745" h="2940925">
              <a:moveTo>
                <a:pt x="340528" y="2526682"/>
              </a:moveTo>
              <a:cubicBezTo>
                <a:pt x="280875" y="2526682"/>
                <a:pt x="232516" y="2575041"/>
                <a:pt x="232516" y="2634694"/>
              </a:cubicBezTo>
              <a:cubicBezTo>
                <a:pt x="232516" y="2694347"/>
                <a:pt x="280875" y="2742706"/>
                <a:pt x="340528" y="2742706"/>
              </a:cubicBezTo>
              <a:cubicBezTo>
                <a:pt x="400181" y="2742706"/>
                <a:pt x="448540" y="2694347"/>
                <a:pt x="448540" y="2634694"/>
              </a:cubicBezTo>
              <a:cubicBezTo>
                <a:pt x="448540" y="2575041"/>
                <a:pt x="400181" y="2526682"/>
                <a:pt x="340528" y="2526682"/>
              </a:cubicBezTo>
              <a:close/>
              <a:moveTo>
                <a:pt x="1821636" y="152"/>
              </a:moveTo>
              <a:cubicBezTo>
                <a:pt x="1920275" y="-4956"/>
                <a:pt x="2051571" y="119306"/>
                <a:pt x="2102482" y="278737"/>
              </a:cubicBezTo>
              <a:cubicBezTo>
                <a:pt x="2192513" y="649582"/>
                <a:pt x="1575154" y="1213351"/>
                <a:pt x="2006019" y="1236931"/>
              </a:cubicBezTo>
              <a:cubicBezTo>
                <a:pt x="2310412" y="1206920"/>
                <a:pt x="2473326" y="1176910"/>
                <a:pt x="2803442" y="1166192"/>
              </a:cubicBezTo>
              <a:cubicBezTo>
                <a:pt x="3103547" y="1170479"/>
                <a:pt x="3152850" y="1361260"/>
                <a:pt x="3002798" y="1564903"/>
              </a:cubicBezTo>
              <a:cubicBezTo>
                <a:pt x="3191435" y="1575621"/>
                <a:pt x="3347919" y="1869296"/>
                <a:pt x="3022090" y="1989338"/>
              </a:cubicBezTo>
              <a:cubicBezTo>
                <a:pt x="3332913" y="2182262"/>
                <a:pt x="3154994" y="2426634"/>
                <a:pt x="2977074" y="2471650"/>
              </a:cubicBezTo>
              <a:cubicBezTo>
                <a:pt x="3127127" y="2606697"/>
                <a:pt x="3109978" y="2709590"/>
                <a:pt x="2957782" y="2793191"/>
              </a:cubicBezTo>
              <a:cubicBezTo>
                <a:pt x="2620164" y="2932526"/>
                <a:pt x="1747715" y="3028988"/>
                <a:pt x="1253613" y="2818914"/>
              </a:cubicBezTo>
              <a:cubicBezTo>
                <a:pt x="1018944" y="2738561"/>
                <a:pt x="869067" y="2654318"/>
                <a:pt x="700568" y="2648441"/>
              </a:cubicBezTo>
              <a:lnTo>
                <a:pt x="700568" y="2796242"/>
              </a:lnTo>
              <a:cubicBezTo>
                <a:pt x="700568" y="2860729"/>
                <a:pt x="648291" y="2913006"/>
                <a:pt x="583804" y="2913006"/>
              </a:cubicBezTo>
              <a:lnTo>
                <a:pt x="0" y="2913006"/>
              </a:lnTo>
              <a:lnTo>
                <a:pt x="0" y="1400838"/>
              </a:lnTo>
              <a:lnTo>
                <a:pt x="583804" y="1400838"/>
              </a:lnTo>
              <a:cubicBezTo>
                <a:pt x="648291" y="1400838"/>
                <a:pt x="700568" y="1453115"/>
                <a:pt x="700568" y="1517602"/>
              </a:cubicBezTo>
              <a:lnTo>
                <a:pt x="700568" y="1571674"/>
              </a:lnTo>
              <a:cubicBezTo>
                <a:pt x="721537" y="1568378"/>
                <a:pt x="746526" y="1559634"/>
                <a:pt x="784162" y="1539180"/>
              </a:cubicBezTo>
              <a:cubicBezTo>
                <a:pt x="831321" y="1421281"/>
                <a:pt x="890271" y="1323747"/>
                <a:pt x="1034964" y="1191915"/>
              </a:cubicBezTo>
              <a:cubicBezTo>
                <a:pt x="1257900" y="851081"/>
                <a:pt x="1628744" y="677449"/>
                <a:pt x="1703770" y="169413"/>
              </a:cubicBezTo>
              <a:cubicBezTo>
                <a:pt x="1715024" y="52855"/>
                <a:pt x="1762452" y="3217"/>
                <a:pt x="1821636" y="152"/>
              </a:cubicBez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5</xdr:col>
      <xdr:colOff>121340</xdr:colOff>
      <xdr:row>46</xdr:row>
      <xdr:rowOff>155485</xdr:rowOff>
    </xdr:from>
    <xdr:to>
      <xdr:col>6</xdr:col>
      <xdr:colOff>26091</xdr:colOff>
      <xdr:row>50</xdr:row>
      <xdr:rowOff>83203</xdr:rowOff>
    </xdr:to>
    <xdr:sp macro="" textlink="">
      <xdr:nvSpPr>
        <xdr:cNvPr id="19" name="Chord 14">
          <a:extLst>
            <a:ext uri="{FF2B5EF4-FFF2-40B4-BE49-F238E27FC236}">
              <a16:creationId xmlns:a16="http://schemas.microsoft.com/office/drawing/2014/main" id="{B608A8BA-5D58-42F7-B938-E3BCB52BDFA5}"/>
            </a:ext>
          </a:extLst>
        </xdr:cNvPr>
        <xdr:cNvSpPr/>
      </xdr:nvSpPr>
      <xdr:spPr>
        <a:xfrm>
          <a:off x="10911260" y="8567965"/>
          <a:ext cx="514351" cy="659238"/>
        </a:xfrm>
        <a:custGeom>
          <a:avLst/>
          <a:gdLst/>
          <a:ahLst/>
          <a:cxnLst/>
          <a:rect l="l" t="t" r="r" b="b"/>
          <a:pathLst>
            <a:path w="2120980" h="2676504">
              <a:moveTo>
                <a:pt x="824057" y="2198115"/>
              </a:moveTo>
              <a:lnTo>
                <a:pt x="824057" y="2229022"/>
              </a:lnTo>
              <a:lnTo>
                <a:pt x="751177" y="2229022"/>
              </a:lnTo>
              <a:lnTo>
                <a:pt x="751177" y="2510330"/>
              </a:lnTo>
              <a:lnTo>
                <a:pt x="824057" y="2510330"/>
              </a:lnTo>
              <a:lnTo>
                <a:pt x="824057" y="2541237"/>
              </a:lnTo>
              <a:lnTo>
                <a:pt x="1298129" y="2541237"/>
              </a:lnTo>
              <a:lnTo>
                <a:pt x="1298129" y="2510330"/>
              </a:lnTo>
              <a:lnTo>
                <a:pt x="1371008" y="2510330"/>
              </a:lnTo>
              <a:lnTo>
                <a:pt x="1371008" y="2229022"/>
              </a:lnTo>
              <a:lnTo>
                <a:pt x="1298129" y="2229022"/>
              </a:lnTo>
              <a:lnTo>
                <a:pt x="1298129" y="2198115"/>
              </a:lnTo>
              <a:close/>
              <a:moveTo>
                <a:pt x="1933495" y="134375"/>
              </a:moveTo>
              <a:cubicBezTo>
                <a:pt x="1872496" y="128267"/>
                <a:pt x="1778964" y="206162"/>
                <a:pt x="1655092" y="316398"/>
              </a:cubicBezTo>
              <a:lnTo>
                <a:pt x="1655092" y="762581"/>
              </a:lnTo>
              <a:lnTo>
                <a:pt x="1651862" y="762581"/>
              </a:lnTo>
              <a:cubicBezTo>
                <a:pt x="1647824" y="843406"/>
                <a:pt x="1633793" y="920606"/>
                <a:pt x="1611266" y="992211"/>
              </a:cubicBezTo>
              <a:cubicBezTo>
                <a:pt x="1739269" y="1047184"/>
                <a:pt x="1828260" y="986425"/>
                <a:pt x="1895778" y="900656"/>
              </a:cubicBezTo>
              <a:cubicBezTo>
                <a:pt x="1964561" y="813279"/>
                <a:pt x="2016746" y="624382"/>
                <a:pt x="2016490" y="465292"/>
              </a:cubicBezTo>
              <a:cubicBezTo>
                <a:pt x="2023696" y="232949"/>
                <a:pt x="1995287" y="140561"/>
                <a:pt x="1933495" y="134375"/>
              </a:cubicBezTo>
              <a:close/>
              <a:moveTo>
                <a:pt x="187485" y="134375"/>
              </a:moveTo>
              <a:cubicBezTo>
                <a:pt x="125693" y="140561"/>
                <a:pt x="97284" y="232949"/>
                <a:pt x="104490" y="465292"/>
              </a:cubicBezTo>
              <a:cubicBezTo>
                <a:pt x="104234" y="624382"/>
                <a:pt x="156419" y="813279"/>
                <a:pt x="225202" y="900656"/>
              </a:cubicBezTo>
              <a:cubicBezTo>
                <a:pt x="292944" y="986710"/>
                <a:pt x="382303" y="1047587"/>
                <a:pt x="511026" y="991745"/>
              </a:cubicBezTo>
              <a:cubicBezTo>
                <a:pt x="488627" y="920189"/>
                <a:pt x="474740" y="843131"/>
                <a:pt x="470841" y="762581"/>
              </a:cubicBezTo>
              <a:lnTo>
                <a:pt x="467092" y="762581"/>
              </a:lnTo>
              <a:lnTo>
                <a:pt x="467092" y="317447"/>
              </a:lnTo>
              <a:cubicBezTo>
                <a:pt x="342616" y="206663"/>
                <a:pt x="248680" y="128248"/>
                <a:pt x="187485" y="134375"/>
              </a:cubicBezTo>
              <a:close/>
              <a:moveTo>
                <a:pt x="171293" y="338"/>
              </a:moveTo>
              <a:cubicBezTo>
                <a:pt x="267101" y="7324"/>
                <a:pt x="383647" y="121035"/>
                <a:pt x="467092" y="183917"/>
              </a:cubicBezTo>
              <a:lnTo>
                <a:pt x="467092" y="127304"/>
              </a:lnTo>
              <a:cubicBezTo>
                <a:pt x="446033" y="120339"/>
                <a:pt x="431092" y="100383"/>
                <a:pt x="431092" y="76938"/>
              </a:cubicBezTo>
              <a:cubicBezTo>
                <a:pt x="431092" y="47115"/>
                <a:pt x="455269" y="22938"/>
                <a:pt x="485092" y="22938"/>
              </a:cubicBezTo>
              <a:lnTo>
                <a:pt x="1637092" y="22938"/>
              </a:lnTo>
              <a:cubicBezTo>
                <a:pt x="1666915" y="22938"/>
                <a:pt x="1691092" y="47115"/>
                <a:pt x="1691092" y="76938"/>
              </a:cubicBezTo>
              <a:cubicBezTo>
                <a:pt x="1691092" y="100383"/>
                <a:pt x="1676151" y="120339"/>
                <a:pt x="1655092" y="127304"/>
              </a:cubicBezTo>
              <a:lnTo>
                <a:pt x="1655092" y="182958"/>
              </a:lnTo>
              <a:cubicBezTo>
                <a:pt x="1738474" y="119924"/>
                <a:pt x="1854348" y="7289"/>
                <a:pt x="1949687" y="338"/>
              </a:cubicBezTo>
              <a:cubicBezTo>
                <a:pt x="2046947" y="-6754"/>
                <a:pt x="2122836" y="96139"/>
                <a:pt x="2120946" y="473736"/>
              </a:cubicBezTo>
              <a:cubicBezTo>
                <a:pt x="2117166" y="673942"/>
                <a:pt x="2058714" y="872497"/>
                <a:pt x="1966316" y="974360"/>
              </a:cubicBezTo>
              <a:cubicBezTo>
                <a:pt x="1875288" y="1074712"/>
                <a:pt x="1740706" y="1159472"/>
                <a:pt x="1574365" y="1087619"/>
              </a:cubicBezTo>
              <a:cubicBezTo>
                <a:pt x="1498402" y="1256706"/>
                <a:pt x="1371540" y="1383225"/>
                <a:pt x="1220432" y="1434843"/>
              </a:cubicBezTo>
              <a:lnTo>
                <a:pt x="1220432" y="1524098"/>
              </a:lnTo>
              <a:cubicBezTo>
                <a:pt x="1242816" y="1529237"/>
                <a:pt x="1259092" y="1549488"/>
                <a:pt x="1259092" y="1573540"/>
              </a:cubicBezTo>
              <a:lnTo>
                <a:pt x="1259092" y="1782216"/>
              </a:lnTo>
              <a:cubicBezTo>
                <a:pt x="1259092" y="1806269"/>
                <a:pt x="1242816" y="1826519"/>
                <a:pt x="1220432" y="1831659"/>
              </a:cubicBezTo>
              <a:lnTo>
                <a:pt x="1220432" y="1899972"/>
              </a:lnTo>
              <a:cubicBezTo>
                <a:pt x="1220432" y="1908643"/>
                <a:pt x="1218317" y="1916820"/>
                <a:pt x="1214011" y="1923722"/>
              </a:cubicBezTo>
              <a:cubicBezTo>
                <a:pt x="1480406" y="1939701"/>
                <a:pt x="1673079" y="1996147"/>
                <a:pt x="1682229" y="2062848"/>
              </a:cubicBezTo>
              <a:lnTo>
                <a:pt x="1925188" y="2062848"/>
              </a:lnTo>
              <a:lnTo>
                <a:pt x="1925188" y="2676504"/>
              </a:lnTo>
              <a:lnTo>
                <a:pt x="196996" y="2676504"/>
              </a:lnTo>
              <a:lnTo>
                <a:pt x="196996" y="2062848"/>
              </a:lnTo>
              <a:lnTo>
                <a:pt x="427501" y="2062848"/>
              </a:lnTo>
              <a:cubicBezTo>
                <a:pt x="436455" y="1995236"/>
                <a:pt x="634470" y="1937990"/>
                <a:pt x="907722" y="1923052"/>
              </a:cubicBezTo>
              <a:cubicBezTo>
                <a:pt x="903729" y="1916275"/>
                <a:pt x="901752" y="1908354"/>
                <a:pt x="901752" y="1899972"/>
              </a:cubicBezTo>
              <a:lnTo>
                <a:pt x="901752" y="1831659"/>
              </a:lnTo>
              <a:cubicBezTo>
                <a:pt x="879369" y="1826519"/>
                <a:pt x="863092" y="1806269"/>
                <a:pt x="863092" y="1782216"/>
              </a:cubicBezTo>
              <a:lnTo>
                <a:pt x="863092" y="1573540"/>
              </a:lnTo>
              <a:cubicBezTo>
                <a:pt x="863092" y="1549488"/>
                <a:pt x="879369" y="1529237"/>
                <a:pt x="901752" y="1524098"/>
              </a:cubicBezTo>
              <a:lnTo>
                <a:pt x="901752" y="1435225"/>
              </a:lnTo>
              <a:cubicBezTo>
                <a:pt x="750211" y="1383280"/>
                <a:pt x="623484" y="1256276"/>
                <a:pt x="547795" y="1087211"/>
              </a:cubicBezTo>
              <a:cubicBezTo>
                <a:pt x="380891" y="1159861"/>
                <a:pt x="245901" y="1074942"/>
                <a:pt x="154664" y="974360"/>
              </a:cubicBezTo>
              <a:cubicBezTo>
                <a:pt x="62266" y="872497"/>
                <a:pt x="3814" y="673942"/>
                <a:pt x="34" y="473736"/>
              </a:cubicBezTo>
              <a:cubicBezTo>
                <a:pt x="-1856" y="96139"/>
                <a:pt x="74033" y="-6754"/>
                <a:pt x="171293" y="338"/>
              </a:cubicBezTo>
              <a:close/>
            </a:path>
          </a:pathLst>
        </a:custGeom>
        <a:solidFill>
          <a:schemeClr val="accent5"/>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4</xdr:col>
      <xdr:colOff>51150</xdr:colOff>
      <xdr:row>29</xdr:row>
      <xdr:rowOff>148345</xdr:rowOff>
    </xdr:from>
    <xdr:to>
      <xdr:col>4</xdr:col>
      <xdr:colOff>559303</xdr:colOff>
      <xdr:row>32</xdr:row>
      <xdr:rowOff>125585</xdr:rowOff>
    </xdr:to>
    <xdr:sp macro="" textlink="">
      <xdr:nvSpPr>
        <xdr:cNvPr id="20" name="Rounded Rectangle 6">
          <a:extLst>
            <a:ext uri="{FF2B5EF4-FFF2-40B4-BE49-F238E27FC236}">
              <a16:creationId xmlns:a16="http://schemas.microsoft.com/office/drawing/2014/main" id="{87322B84-5471-4AC7-9825-D7BA97D488FD}"/>
            </a:ext>
          </a:extLst>
        </xdr:cNvPr>
        <xdr:cNvSpPr/>
      </xdr:nvSpPr>
      <xdr:spPr>
        <a:xfrm>
          <a:off x="8577930" y="5451865"/>
          <a:ext cx="508153" cy="525880"/>
        </a:xfrm>
        <a:custGeom>
          <a:avLst/>
          <a:gdLst/>
          <a:ahLst/>
          <a:cxnLst/>
          <a:rect l="l" t="t" r="r" b="b"/>
          <a:pathLst>
            <a:path w="3186824" h="3060919">
              <a:moveTo>
                <a:pt x="1045874" y="2696689"/>
              </a:moveTo>
              <a:lnTo>
                <a:pt x="2125874" y="2696689"/>
              </a:lnTo>
              <a:lnTo>
                <a:pt x="2125874" y="2804689"/>
              </a:lnTo>
              <a:lnTo>
                <a:pt x="1045874" y="2804689"/>
              </a:lnTo>
              <a:close/>
              <a:moveTo>
                <a:pt x="1045874" y="2410468"/>
              </a:moveTo>
              <a:lnTo>
                <a:pt x="2125874" y="2410468"/>
              </a:lnTo>
              <a:lnTo>
                <a:pt x="2125874" y="2518468"/>
              </a:lnTo>
              <a:lnTo>
                <a:pt x="1045874" y="2518468"/>
              </a:lnTo>
              <a:close/>
              <a:moveTo>
                <a:pt x="1045874" y="2124247"/>
              </a:moveTo>
              <a:lnTo>
                <a:pt x="2125874" y="2124247"/>
              </a:lnTo>
              <a:lnTo>
                <a:pt x="2125874" y="2232247"/>
              </a:lnTo>
              <a:lnTo>
                <a:pt x="1045874" y="2232247"/>
              </a:lnTo>
              <a:close/>
              <a:moveTo>
                <a:pt x="902547" y="1956791"/>
              </a:moveTo>
              <a:lnTo>
                <a:pt x="902547" y="2109191"/>
              </a:lnTo>
              <a:lnTo>
                <a:pt x="902547" y="2185391"/>
              </a:lnTo>
              <a:lnTo>
                <a:pt x="902547" y="2376263"/>
              </a:lnTo>
              <a:lnTo>
                <a:pt x="902547" y="2973921"/>
              </a:lnTo>
              <a:lnTo>
                <a:pt x="2284277" y="2973921"/>
              </a:lnTo>
              <a:lnTo>
                <a:pt x="2284277" y="2376263"/>
              </a:lnTo>
              <a:lnTo>
                <a:pt x="2284277" y="2185391"/>
              </a:lnTo>
              <a:lnTo>
                <a:pt x="2284277" y="2109191"/>
              </a:lnTo>
              <a:lnTo>
                <a:pt x="2284277" y="1956791"/>
              </a:lnTo>
              <a:close/>
              <a:moveTo>
                <a:pt x="469172" y="1728191"/>
              </a:moveTo>
              <a:lnTo>
                <a:pt x="469172" y="2185391"/>
              </a:lnTo>
              <a:lnTo>
                <a:pt x="767127" y="2185391"/>
              </a:lnTo>
              <a:lnTo>
                <a:pt x="767127" y="2109191"/>
              </a:lnTo>
              <a:lnTo>
                <a:pt x="545372" y="2109191"/>
              </a:lnTo>
              <a:lnTo>
                <a:pt x="545372" y="1804391"/>
              </a:lnTo>
              <a:lnTo>
                <a:pt x="2641452" y="1804391"/>
              </a:lnTo>
              <a:lnTo>
                <a:pt x="2641452" y="2109191"/>
              </a:lnTo>
              <a:lnTo>
                <a:pt x="2419697" y="2109191"/>
              </a:lnTo>
              <a:lnTo>
                <a:pt x="2419697" y="2185391"/>
              </a:lnTo>
              <a:lnTo>
                <a:pt x="2717652" y="2185391"/>
              </a:lnTo>
              <a:lnTo>
                <a:pt x="2717652" y="1728191"/>
              </a:lnTo>
              <a:close/>
              <a:moveTo>
                <a:pt x="2819005" y="1350909"/>
              </a:moveTo>
              <a:cubicBezTo>
                <a:pt x="2769294" y="1350909"/>
                <a:pt x="2728995" y="1391208"/>
                <a:pt x="2728995" y="1440919"/>
              </a:cubicBezTo>
              <a:cubicBezTo>
                <a:pt x="2728995" y="1490630"/>
                <a:pt x="2769294" y="1530929"/>
                <a:pt x="2819005" y="1530929"/>
              </a:cubicBezTo>
              <a:cubicBezTo>
                <a:pt x="2868716" y="1530929"/>
                <a:pt x="2909015" y="1490630"/>
                <a:pt x="2909015" y="1440919"/>
              </a:cubicBezTo>
              <a:cubicBezTo>
                <a:pt x="2909015" y="1391208"/>
                <a:pt x="2868716" y="1350909"/>
                <a:pt x="2819005" y="1350909"/>
              </a:cubicBezTo>
              <a:close/>
              <a:moveTo>
                <a:pt x="2509707" y="1350909"/>
              </a:moveTo>
              <a:cubicBezTo>
                <a:pt x="2459996" y="1350909"/>
                <a:pt x="2419697" y="1391208"/>
                <a:pt x="2419697" y="1440919"/>
              </a:cubicBezTo>
              <a:cubicBezTo>
                <a:pt x="2419697" y="1490630"/>
                <a:pt x="2459996" y="1530929"/>
                <a:pt x="2509707" y="1530929"/>
              </a:cubicBezTo>
              <a:cubicBezTo>
                <a:pt x="2559418" y="1530929"/>
                <a:pt x="2599717" y="1490630"/>
                <a:pt x="2599717" y="1440919"/>
              </a:cubicBezTo>
              <a:cubicBezTo>
                <a:pt x="2599717" y="1391208"/>
                <a:pt x="2559418" y="1350909"/>
                <a:pt x="2509707" y="1350909"/>
              </a:cubicBezTo>
              <a:close/>
              <a:moveTo>
                <a:pt x="195993" y="1200328"/>
              </a:moveTo>
              <a:lnTo>
                <a:pt x="2990831" y="1200328"/>
              </a:lnTo>
              <a:cubicBezTo>
                <a:pt x="3099075" y="1200328"/>
                <a:pt x="3186824" y="1288077"/>
                <a:pt x="3186824" y="1396321"/>
              </a:cubicBezTo>
              <a:lnTo>
                <a:pt x="3186824" y="2180270"/>
              </a:lnTo>
              <a:cubicBezTo>
                <a:pt x="3186824" y="2288514"/>
                <a:pt x="3099075" y="2376263"/>
                <a:pt x="2990831" y="2376263"/>
              </a:cubicBezTo>
              <a:lnTo>
                <a:pt x="2419697" y="2376263"/>
              </a:lnTo>
              <a:lnTo>
                <a:pt x="2419697" y="3060919"/>
              </a:lnTo>
              <a:lnTo>
                <a:pt x="767127" y="3060919"/>
              </a:lnTo>
              <a:lnTo>
                <a:pt x="767127" y="2376263"/>
              </a:lnTo>
              <a:lnTo>
                <a:pt x="195993" y="2376263"/>
              </a:lnTo>
              <a:cubicBezTo>
                <a:pt x="87749" y="2376263"/>
                <a:pt x="0" y="2288514"/>
                <a:pt x="0" y="2180270"/>
              </a:cubicBezTo>
              <a:lnTo>
                <a:pt x="0" y="1396321"/>
              </a:lnTo>
              <a:cubicBezTo>
                <a:pt x="0" y="1288077"/>
                <a:pt x="87749" y="1200328"/>
                <a:pt x="195993" y="1200328"/>
              </a:cubicBezTo>
              <a:close/>
              <a:moveTo>
                <a:pt x="767127" y="0"/>
              </a:moveTo>
              <a:lnTo>
                <a:pt x="2419697" y="0"/>
              </a:lnTo>
              <a:lnTo>
                <a:pt x="2419697" y="190589"/>
              </a:lnTo>
              <a:lnTo>
                <a:pt x="2565249" y="190589"/>
              </a:lnTo>
              <a:cubicBezTo>
                <a:pt x="2649419" y="190589"/>
                <a:pt x="2717652" y="258822"/>
                <a:pt x="2717652" y="342992"/>
              </a:cubicBezTo>
              <a:lnTo>
                <a:pt x="2717652" y="1104989"/>
              </a:lnTo>
              <a:lnTo>
                <a:pt x="2284277" y="1104989"/>
              </a:lnTo>
              <a:lnTo>
                <a:pt x="2284277" y="1104128"/>
              </a:lnTo>
              <a:lnTo>
                <a:pt x="2284277" y="190589"/>
              </a:lnTo>
              <a:lnTo>
                <a:pt x="2284277" y="96523"/>
              </a:lnTo>
              <a:lnTo>
                <a:pt x="902547" y="96523"/>
              </a:lnTo>
              <a:lnTo>
                <a:pt x="902547" y="190589"/>
              </a:lnTo>
              <a:lnTo>
                <a:pt x="902547" y="1104128"/>
              </a:lnTo>
              <a:lnTo>
                <a:pt x="902547" y="1104989"/>
              </a:lnTo>
              <a:lnTo>
                <a:pt x="469172" y="1104989"/>
              </a:lnTo>
              <a:lnTo>
                <a:pt x="469172" y="342992"/>
              </a:lnTo>
              <a:cubicBezTo>
                <a:pt x="469172" y="258822"/>
                <a:pt x="537405" y="190589"/>
                <a:pt x="621575" y="190589"/>
              </a:cubicBezTo>
              <a:lnTo>
                <a:pt x="767127" y="190589"/>
              </a:lnTo>
              <a:close/>
            </a:path>
          </a:pathLst>
        </a:custGeom>
        <a:solidFill>
          <a:schemeClr val="accent4"/>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4</xdr:col>
      <xdr:colOff>16012</xdr:colOff>
      <xdr:row>41</xdr:row>
      <xdr:rowOff>132553</xdr:rowOff>
    </xdr:from>
    <xdr:to>
      <xdr:col>4</xdr:col>
      <xdr:colOff>524165</xdr:colOff>
      <xdr:row>44</xdr:row>
      <xdr:rowOff>101313</xdr:rowOff>
    </xdr:to>
    <xdr:sp macro="" textlink="">
      <xdr:nvSpPr>
        <xdr:cNvPr id="21" name="Frame 17">
          <a:extLst>
            <a:ext uri="{FF2B5EF4-FFF2-40B4-BE49-F238E27FC236}">
              <a16:creationId xmlns:a16="http://schemas.microsoft.com/office/drawing/2014/main" id="{F659226C-F767-4D15-8A7E-8DA440B8ABA3}"/>
            </a:ext>
          </a:extLst>
        </xdr:cNvPr>
        <xdr:cNvSpPr/>
      </xdr:nvSpPr>
      <xdr:spPr>
        <a:xfrm>
          <a:off x="8542792" y="7630633"/>
          <a:ext cx="508153" cy="517400"/>
        </a:xfrm>
        <a:custGeom>
          <a:avLst/>
          <a:gdLst/>
          <a:ahLst/>
          <a:cxnLst/>
          <a:rect l="l" t="t" r="r" b="b"/>
          <a:pathLst>
            <a:path w="3240000" h="3240000">
              <a:moveTo>
                <a:pt x="415456" y="380544"/>
              </a:moveTo>
              <a:lnTo>
                <a:pt x="415456" y="385333"/>
              </a:lnTo>
              <a:lnTo>
                <a:pt x="385333" y="385333"/>
              </a:lnTo>
              <a:lnTo>
                <a:pt x="385333" y="2854667"/>
              </a:lnTo>
              <a:lnTo>
                <a:pt x="1529120" y="2854667"/>
              </a:lnTo>
              <a:cubicBezTo>
                <a:pt x="1267123" y="2430711"/>
                <a:pt x="997530" y="1721825"/>
                <a:pt x="436017" y="1672600"/>
              </a:cubicBezTo>
              <a:lnTo>
                <a:pt x="600235" y="1185112"/>
              </a:lnTo>
              <a:cubicBezTo>
                <a:pt x="1132790" y="1359573"/>
                <a:pt x="1278822" y="1550851"/>
                <a:pt x="1544730" y="1923929"/>
              </a:cubicBezTo>
              <a:cubicBezTo>
                <a:pt x="1789452" y="1379400"/>
                <a:pt x="1927092" y="1088696"/>
                <a:pt x="2233403" y="596568"/>
              </a:cubicBezTo>
              <a:lnTo>
                <a:pt x="2770666" y="596568"/>
              </a:lnTo>
              <a:cubicBezTo>
                <a:pt x="2331495" y="1220469"/>
                <a:pt x="1907612" y="2113878"/>
                <a:pt x="1578489" y="2854667"/>
              </a:cubicBezTo>
              <a:lnTo>
                <a:pt x="2854667" y="2854667"/>
              </a:lnTo>
              <a:lnTo>
                <a:pt x="2854667" y="596568"/>
              </a:lnTo>
              <a:lnTo>
                <a:pt x="2858395" y="596568"/>
              </a:lnTo>
              <a:lnTo>
                <a:pt x="2858395" y="380544"/>
              </a:lnTo>
              <a:close/>
              <a:moveTo>
                <a:pt x="0" y="0"/>
              </a:moveTo>
              <a:lnTo>
                <a:pt x="3240000" y="0"/>
              </a:lnTo>
              <a:lnTo>
                <a:pt x="3240000" y="3240000"/>
              </a:lnTo>
              <a:lnTo>
                <a:pt x="0" y="3240000"/>
              </a:lnTo>
              <a:close/>
            </a:path>
          </a:pathLst>
        </a:custGeom>
        <a:solidFill>
          <a:schemeClr val="accent2"/>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12</xdr:col>
      <xdr:colOff>75752</xdr:colOff>
      <xdr:row>24</xdr:row>
      <xdr:rowOff>112167</xdr:rowOff>
    </xdr:from>
    <xdr:to>
      <xdr:col>13</xdr:col>
      <xdr:colOff>13950</xdr:colOff>
      <xdr:row>27</xdr:row>
      <xdr:rowOff>124617</xdr:rowOff>
    </xdr:to>
    <xdr:sp macro="" textlink="">
      <xdr:nvSpPr>
        <xdr:cNvPr id="22" name="Teardrop 1">
          <a:extLst>
            <a:ext uri="{FF2B5EF4-FFF2-40B4-BE49-F238E27FC236}">
              <a16:creationId xmlns:a16="http://schemas.microsoft.com/office/drawing/2014/main" id="{7DDB6F8C-D2D3-4AA5-A96B-B5AF25E464AF}"/>
            </a:ext>
          </a:extLst>
        </xdr:cNvPr>
        <xdr:cNvSpPr/>
      </xdr:nvSpPr>
      <xdr:spPr>
        <a:xfrm rot="18805991">
          <a:off x="15126226" y="4507933"/>
          <a:ext cx="561090" cy="547798"/>
        </a:xfrm>
        <a:custGeom>
          <a:avLst/>
          <a:gdLst/>
          <a:ahLst/>
          <a:cxnLst/>
          <a:rect l="l" t="t" r="r" b="b"/>
          <a:pathLst>
            <a:path w="1807241" h="1788383">
              <a:moveTo>
                <a:pt x="712876" y="1117592"/>
              </a:moveTo>
              <a:cubicBezTo>
                <a:pt x="771173" y="1181828"/>
                <a:pt x="811089" y="1255910"/>
                <a:pt x="847925" y="1348018"/>
              </a:cubicBezTo>
              <a:cubicBezTo>
                <a:pt x="814544" y="1418896"/>
                <a:pt x="753893" y="1474052"/>
                <a:pt x="679064" y="1498332"/>
              </a:cubicBezTo>
              <a:lnTo>
                <a:pt x="308226" y="1106637"/>
              </a:lnTo>
              <a:cubicBezTo>
                <a:pt x="336560" y="1033247"/>
                <a:pt x="394949" y="975701"/>
                <a:pt x="467546" y="946245"/>
              </a:cubicBezTo>
              <a:cubicBezTo>
                <a:pt x="577903" y="998968"/>
                <a:pt x="654580" y="1053357"/>
                <a:pt x="712876" y="1117592"/>
              </a:cubicBezTo>
              <a:close/>
              <a:moveTo>
                <a:pt x="1038527" y="398886"/>
              </a:moveTo>
              <a:lnTo>
                <a:pt x="1405560" y="786562"/>
              </a:lnTo>
              <a:cubicBezTo>
                <a:pt x="1374476" y="799049"/>
                <a:pt x="1340402" y="804299"/>
                <a:pt x="1305054" y="803332"/>
              </a:cubicBezTo>
              <a:lnTo>
                <a:pt x="1008167" y="795212"/>
              </a:lnTo>
              <a:lnTo>
                <a:pt x="1016288" y="498325"/>
              </a:lnTo>
              <a:cubicBezTo>
                <a:pt x="1017255" y="462976"/>
                <a:pt x="1024360" y="429240"/>
                <a:pt x="1038527" y="398886"/>
              </a:cubicBezTo>
              <a:close/>
              <a:moveTo>
                <a:pt x="1097925" y="218888"/>
              </a:moveTo>
              <a:cubicBezTo>
                <a:pt x="992582" y="279303"/>
                <a:pt x="921871" y="392886"/>
                <a:pt x="921053" y="523256"/>
              </a:cubicBezTo>
              <a:lnTo>
                <a:pt x="919136" y="828763"/>
              </a:lnTo>
              <a:lnTo>
                <a:pt x="830924" y="915875"/>
              </a:lnTo>
              <a:lnTo>
                <a:pt x="525417" y="913958"/>
              </a:lnTo>
              <a:cubicBezTo>
                <a:pt x="403891" y="913196"/>
                <a:pt x="296188" y="973343"/>
                <a:pt x="234366" y="1067831"/>
              </a:cubicBezTo>
              <a:lnTo>
                <a:pt x="710285" y="1570519"/>
              </a:lnTo>
              <a:cubicBezTo>
                <a:pt x="811872" y="1510375"/>
                <a:pt x="878808" y="1399439"/>
                <a:pt x="879603" y="1272618"/>
              </a:cubicBezTo>
              <a:lnTo>
                <a:pt x="881520" y="967111"/>
              </a:lnTo>
              <a:lnTo>
                <a:pt x="969732" y="879999"/>
              </a:lnTo>
              <a:lnTo>
                <a:pt x="1275239" y="881916"/>
              </a:lnTo>
              <a:cubicBezTo>
                <a:pt x="1400271" y="882701"/>
                <a:pt x="1510670" y="819011"/>
                <a:pt x="1573529" y="721242"/>
              </a:cubicBezTo>
              <a:close/>
              <a:moveTo>
                <a:pt x="1162945" y="27894"/>
              </a:moveTo>
              <a:lnTo>
                <a:pt x="1782798" y="682611"/>
              </a:lnTo>
              <a:cubicBezTo>
                <a:pt x="1816692" y="718411"/>
                <a:pt x="1815147" y="774907"/>
                <a:pt x="1779347" y="808801"/>
              </a:cubicBezTo>
              <a:cubicBezTo>
                <a:pt x="1743547" y="842694"/>
                <a:pt x="1687050" y="841149"/>
                <a:pt x="1653157" y="805349"/>
              </a:cubicBezTo>
              <a:lnTo>
                <a:pt x="1644015" y="795693"/>
              </a:lnTo>
              <a:cubicBezTo>
                <a:pt x="1561789" y="910282"/>
                <a:pt x="1426630" y="983636"/>
                <a:pt x="1274606" y="982683"/>
              </a:cubicBezTo>
              <a:lnTo>
                <a:pt x="980378" y="980836"/>
              </a:lnTo>
              <a:lnTo>
                <a:pt x="980378" y="1270380"/>
              </a:lnTo>
              <a:cubicBezTo>
                <a:pt x="980378" y="1427425"/>
                <a:pt x="901198" y="1565976"/>
                <a:pt x="779756" y="1647056"/>
              </a:cubicBezTo>
              <a:cubicBezTo>
                <a:pt x="807405" y="1681913"/>
                <a:pt x="803595" y="1732594"/>
                <a:pt x="770486" y="1763941"/>
              </a:cubicBezTo>
              <a:cubicBezTo>
                <a:pt x="734686" y="1797834"/>
                <a:pt x="678189" y="1796289"/>
                <a:pt x="644296" y="1760489"/>
              </a:cubicBezTo>
              <a:lnTo>
                <a:pt x="24442" y="1105772"/>
              </a:lnTo>
              <a:cubicBezTo>
                <a:pt x="-9451" y="1069973"/>
                <a:pt x="-7906" y="1013476"/>
                <a:pt x="27894" y="979583"/>
              </a:cubicBezTo>
              <a:cubicBezTo>
                <a:pt x="63694" y="945689"/>
                <a:pt x="120190" y="947235"/>
                <a:pt x="154084" y="983034"/>
              </a:cubicBezTo>
              <a:lnTo>
                <a:pt x="163237" y="992702"/>
              </a:lnTo>
              <a:cubicBezTo>
                <a:pt x="244774" y="882877"/>
                <a:pt x="375836" y="813180"/>
                <a:pt x="523178" y="813180"/>
              </a:cubicBezTo>
              <a:lnTo>
                <a:pt x="818460" y="813180"/>
              </a:lnTo>
              <a:lnTo>
                <a:pt x="820284" y="522622"/>
              </a:lnTo>
              <a:cubicBezTo>
                <a:pt x="821285" y="363119"/>
                <a:pt x="903845" y="223207"/>
                <a:pt x="1028952" y="143673"/>
              </a:cubicBezTo>
              <a:cubicBezTo>
                <a:pt x="999689" y="108599"/>
                <a:pt x="1002953" y="56445"/>
                <a:pt x="1036755" y="24443"/>
              </a:cubicBezTo>
              <a:cubicBezTo>
                <a:pt x="1072555" y="-9451"/>
                <a:pt x="1129052" y="-7906"/>
                <a:pt x="1162945" y="27894"/>
              </a:cubicBez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13</xdr:col>
      <xdr:colOff>271113</xdr:colOff>
      <xdr:row>24</xdr:row>
      <xdr:rowOff>115112</xdr:rowOff>
    </xdr:from>
    <xdr:to>
      <xdr:col>14</xdr:col>
      <xdr:colOff>207803</xdr:colOff>
      <xdr:row>27</xdr:row>
      <xdr:rowOff>122768</xdr:rowOff>
    </xdr:to>
    <xdr:sp macro="" textlink="">
      <xdr:nvSpPr>
        <xdr:cNvPr id="23" name="Rectangle 130">
          <a:extLst>
            <a:ext uri="{FF2B5EF4-FFF2-40B4-BE49-F238E27FC236}">
              <a16:creationId xmlns:a16="http://schemas.microsoft.com/office/drawing/2014/main" id="{C53FB9F3-CCEE-4333-AADA-F75155A3F768}"/>
            </a:ext>
          </a:extLst>
        </xdr:cNvPr>
        <xdr:cNvSpPr/>
      </xdr:nvSpPr>
      <xdr:spPr>
        <a:xfrm>
          <a:off x="15937833" y="4504232"/>
          <a:ext cx="546290" cy="556296"/>
        </a:xfrm>
        <a:custGeom>
          <a:avLst/>
          <a:gdLst/>
          <a:ahLst/>
          <a:cxnLst/>
          <a:rect l="l" t="t" r="r" b="b"/>
          <a:pathLst>
            <a:path w="371900" h="373588">
              <a:moveTo>
                <a:pt x="297080" y="129105"/>
              </a:moveTo>
              <a:lnTo>
                <a:pt x="284273" y="219737"/>
              </a:lnTo>
              <a:lnTo>
                <a:pt x="305496" y="219737"/>
              </a:lnTo>
              <a:lnTo>
                <a:pt x="333001" y="129105"/>
              </a:lnTo>
              <a:close/>
              <a:moveTo>
                <a:pt x="228265" y="129105"/>
              </a:moveTo>
              <a:lnTo>
                <a:pt x="228265" y="219737"/>
              </a:lnTo>
              <a:lnTo>
                <a:pt x="250807" y="219737"/>
              </a:lnTo>
              <a:lnTo>
                <a:pt x="263614" y="129105"/>
              </a:lnTo>
              <a:close/>
              <a:moveTo>
                <a:pt x="157021" y="129105"/>
              </a:moveTo>
              <a:lnTo>
                <a:pt x="175826" y="219737"/>
              </a:lnTo>
              <a:lnTo>
                <a:pt x="195129" y="219737"/>
              </a:lnTo>
              <a:lnTo>
                <a:pt x="195129" y="129105"/>
              </a:lnTo>
              <a:close/>
              <a:moveTo>
                <a:pt x="93087" y="129105"/>
              </a:moveTo>
              <a:lnTo>
                <a:pt x="117372" y="219737"/>
              </a:lnTo>
              <a:lnTo>
                <a:pt x="141984" y="219737"/>
              </a:lnTo>
              <a:lnTo>
                <a:pt x="123179" y="129105"/>
              </a:lnTo>
              <a:close/>
              <a:moveTo>
                <a:pt x="58494" y="0"/>
              </a:moveTo>
              <a:lnTo>
                <a:pt x="84208" y="95969"/>
              </a:lnTo>
              <a:lnTo>
                <a:pt x="354346" y="95969"/>
              </a:lnTo>
              <a:lnTo>
                <a:pt x="354346" y="97437"/>
              </a:lnTo>
              <a:cubicBezTo>
                <a:pt x="356087" y="96136"/>
                <a:pt x="357928" y="96353"/>
                <a:pt x="359747" y="96905"/>
              </a:cubicBezTo>
              <a:lnTo>
                <a:pt x="360371" y="97095"/>
              </a:lnTo>
              <a:cubicBezTo>
                <a:pt x="368954" y="99700"/>
                <a:pt x="373801" y="108770"/>
                <a:pt x="371196" y="117354"/>
              </a:cubicBezTo>
              <a:lnTo>
                <a:pt x="333339" y="242097"/>
              </a:lnTo>
              <a:cubicBezTo>
                <a:pt x="331591" y="247858"/>
                <a:pt x="326929" y="251935"/>
                <a:pt x="321206" y="252122"/>
              </a:cubicBezTo>
              <a:lnTo>
                <a:pt x="321206" y="252873"/>
              </a:lnTo>
              <a:lnTo>
                <a:pt x="313576" y="252873"/>
              </a:lnTo>
              <a:cubicBezTo>
                <a:pt x="313378" y="253010"/>
                <a:pt x="313229" y="252967"/>
                <a:pt x="313080" y="252922"/>
              </a:cubicBezTo>
              <a:lnTo>
                <a:pt x="312919" y="252873"/>
              </a:lnTo>
              <a:lnTo>
                <a:pt x="126251" y="252873"/>
              </a:lnTo>
              <a:lnTo>
                <a:pt x="133971" y="281687"/>
              </a:lnTo>
              <a:lnTo>
                <a:pt x="321075" y="281687"/>
              </a:lnTo>
              <a:lnTo>
                <a:pt x="321075" y="314823"/>
              </a:lnTo>
              <a:lnTo>
                <a:pt x="318480" y="314823"/>
              </a:lnTo>
              <a:cubicBezTo>
                <a:pt x="329614" y="318311"/>
                <a:pt x="336414" y="328969"/>
                <a:pt x="336414" y="341215"/>
              </a:cubicBezTo>
              <a:cubicBezTo>
                <a:pt x="336414" y="359094"/>
                <a:pt x="321920" y="373588"/>
                <a:pt x="304041" y="373588"/>
              </a:cubicBezTo>
              <a:cubicBezTo>
                <a:pt x="286162" y="373588"/>
                <a:pt x="271668" y="359094"/>
                <a:pt x="271668" y="341215"/>
              </a:cubicBezTo>
              <a:cubicBezTo>
                <a:pt x="271668" y="328969"/>
                <a:pt x="278468" y="318311"/>
                <a:pt x="289602" y="314823"/>
              </a:cubicBezTo>
              <a:lnTo>
                <a:pt x="142850" y="314823"/>
              </a:lnTo>
              <a:lnTo>
                <a:pt x="143397" y="316865"/>
              </a:lnTo>
              <a:cubicBezTo>
                <a:pt x="151629" y="321811"/>
                <a:pt x="156401" y="330956"/>
                <a:pt x="156401" y="341215"/>
              </a:cubicBezTo>
              <a:cubicBezTo>
                <a:pt x="156401" y="359094"/>
                <a:pt x="141907" y="373588"/>
                <a:pt x="124028" y="373588"/>
              </a:cubicBezTo>
              <a:cubicBezTo>
                <a:pt x="106149" y="373588"/>
                <a:pt x="91655" y="359094"/>
                <a:pt x="91655" y="341215"/>
              </a:cubicBezTo>
              <a:cubicBezTo>
                <a:pt x="91655" y="329356"/>
                <a:pt x="98032" y="318986"/>
                <a:pt x="108649" y="315212"/>
              </a:cubicBezTo>
              <a:lnTo>
                <a:pt x="33542" y="34909"/>
              </a:lnTo>
              <a:lnTo>
                <a:pt x="0" y="34909"/>
              </a:lnTo>
              <a:lnTo>
                <a:pt x="0" y="1773"/>
              </a:lnTo>
              <a:lnTo>
                <a:pt x="51879" y="1773"/>
              </a:ln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6</xdr:col>
      <xdr:colOff>544331</xdr:colOff>
      <xdr:row>24</xdr:row>
      <xdr:rowOff>94415</xdr:rowOff>
    </xdr:from>
    <xdr:to>
      <xdr:col>7</xdr:col>
      <xdr:colOff>408010</xdr:colOff>
      <xdr:row>27</xdr:row>
      <xdr:rowOff>26589</xdr:rowOff>
    </xdr:to>
    <xdr:sp macro="" textlink="">
      <xdr:nvSpPr>
        <xdr:cNvPr id="24" name="Rectangle 7">
          <a:extLst>
            <a:ext uri="{FF2B5EF4-FFF2-40B4-BE49-F238E27FC236}">
              <a16:creationId xmlns:a16="http://schemas.microsoft.com/office/drawing/2014/main" id="{4CE22062-C9A8-4F77-8A79-1DA40C995D89}"/>
            </a:ext>
          </a:extLst>
        </xdr:cNvPr>
        <xdr:cNvSpPr/>
      </xdr:nvSpPr>
      <xdr:spPr>
        <a:xfrm>
          <a:off x="11943851" y="4483535"/>
          <a:ext cx="473279" cy="480814"/>
        </a:xfrm>
        <a:custGeom>
          <a:avLst/>
          <a:gdLst/>
          <a:ahLst/>
          <a:cxnLst/>
          <a:rect l="l" t="t" r="r" b="b"/>
          <a:pathLst>
            <a:path w="3240000" h="3240000">
              <a:moveTo>
                <a:pt x="401869" y="2055482"/>
              </a:moveTo>
              <a:lnTo>
                <a:pt x="869869" y="2055482"/>
              </a:lnTo>
              <a:lnTo>
                <a:pt x="869869" y="2919482"/>
              </a:lnTo>
              <a:lnTo>
                <a:pt x="401869" y="2919482"/>
              </a:lnTo>
              <a:close/>
              <a:moveTo>
                <a:pt x="1121949" y="1695482"/>
              </a:moveTo>
              <a:lnTo>
                <a:pt x="1589949" y="1695482"/>
              </a:lnTo>
              <a:lnTo>
                <a:pt x="1589949" y="2919482"/>
              </a:lnTo>
              <a:lnTo>
                <a:pt x="1121949" y="2919482"/>
              </a:lnTo>
              <a:close/>
              <a:moveTo>
                <a:pt x="1842029" y="1335482"/>
              </a:moveTo>
              <a:lnTo>
                <a:pt x="2310029" y="1335482"/>
              </a:lnTo>
              <a:lnTo>
                <a:pt x="2310029" y="2919482"/>
              </a:lnTo>
              <a:lnTo>
                <a:pt x="1842029" y="2919482"/>
              </a:lnTo>
              <a:close/>
              <a:moveTo>
                <a:pt x="2562109" y="975482"/>
              </a:moveTo>
              <a:lnTo>
                <a:pt x="3030109" y="975482"/>
              </a:lnTo>
              <a:lnTo>
                <a:pt x="3030109" y="2919482"/>
              </a:lnTo>
              <a:lnTo>
                <a:pt x="2562109" y="2919482"/>
              </a:lnTo>
              <a:close/>
              <a:moveTo>
                <a:pt x="2321888" y="224805"/>
              </a:moveTo>
              <a:lnTo>
                <a:pt x="2880631" y="247420"/>
              </a:lnTo>
              <a:lnTo>
                <a:pt x="2620844" y="742612"/>
              </a:lnTo>
              <a:lnTo>
                <a:pt x="2546105" y="613161"/>
              </a:lnTo>
              <a:lnTo>
                <a:pt x="541555" y="1770488"/>
              </a:lnTo>
              <a:lnTo>
                <a:pt x="392077" y="1511585"/>
              </a:lnTo>
              <a:lnTo>
                <a:pt x="2396627" y="354257"/>
              </a:lnTo>
              <a:close/>
              <a:moveTo>
                <a:pt x="0" y="0"/>
              </a:moveTo>
              <a:lnTo>
                <a:pt x="180000" y="0"/>
              </a:lnTo>
              <a:lnTo>
                <a:pt x="180000" y="3059999"/>
              </a:lnTo>
              <a:lnTo>
                <a:pt x="3240000" y="3059999"/>
              </a:lnTo>
              <a:lnTo>
                <a:pt x="3240000" y="3239999"/>
              </a:lnTo>
              <a:lnTo>
                <a:pt x="180000" y="3239999"/>
              </a:lnTo>
              <a:lnTo>
                <a:pt x="180000" y="3240000"/>
              </a:lnTo>
              <a:lnTo>
                <a:pt x="0" y="3240000"/>
              </a:lnTo>
              <a:lnTo>
                <a:pt x="0" y="3239999"/>
              </a:lnTo>
              <a:lnTo>
                <a:pt x="0" y="3059999"/>
              </a:ln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8</xdr:col>
      <xdr:colOff>115730</xdr:colOff>
      <xdr:row>24</xdr:row>
      <xdr:rowOff>94100</xdr:rowOff>
    </xdr:from>
    <xdr:to>
      <xdr:col>8</xdr:col>
      <xdr:colOff>587298</xdr:colOff>
      <xdr:row>27</xdr:row>
      <xdr:rowOff>26902</xdr:rowOff>
    </xdr:to>
    <xdr:sp macro="" textlink="">
      <xdr:nvSpPr>
        <xdr:cNvPr id="25" name="Rectangle 15">
          <a:extLst>
            <a:ext uri="{FF2B5EF4-FFF2-40B4-BE49-F238E27FC236}">
              <a16:creationId xmlns:a16="http://schemas.microsoft.com/office/drawing/2014/main" id="{3AAF823E-CC3C-419B-A1E3-858BA60EC015}"/>
            </a:ext>
          </a:extLst>
        </xdr:cNvPr>
        <xdr:cNvSpPr/>
      </xdr:nvSpPr>
      <xdr:spPr>
        <a:xfrm rot="5400000">
          <a:off x="12729513" y="4488157"/>
          <a:ext cx="481442" cy="471568"/>
        </a:xfrm>
        <a:custGeom>
          <a:avLst/>
          <a:gdLst/>
          <a:ahLst/>
          <a:cxnLst/>
          <a:rect l="l" t="t" r="r" b="b"/>
          <a:pathLst>
            <a:path w="3244313" h="3240000">
              <a:moveTo>
                <a:pt x="2055482" y="677891"/>
              </a:moveTo>
              <a:lnTo>
                <a:pt x="2055482" y="209891"/>
              </a:lnTo>
              <a:lnTo>
                <a:pt x="2919482" y="209891"/>
              </a:lnTo>
              <a:lnTo>
                <a:pt x="2919482" y="677891"/>
              </a:lnTo>
              <a:close/>
              <a:moveTo>
                <a:pt x="1695482" y="1397971"/>
              </a:moveTo>
              <a:lnTo>
                <a:pt x="1695482" y="929971"/>
              </a:lnTo>
              <a:lnTo>
                <a:pt x="2919482" y="929971"/>
              </a:lnTo>
              <a:lnTo>
                <a:pt x="2919482" y="1397971"/>
              </a:lnTo>
              <a:close/>
              <a:moveTo>
                <a:pt x="1335482" y="2118051"/>
              </a:moveTo>
              <a:lnTo>
                <a:pt x="1335482" y="1650051"/>
              </a:lnTo>
              <a:lnTo>
                <a:pt x="2919482" y="1650051"/>
              </a:lnTo>
              <a:lnTo>
                <a:pt x="2919482" y="2118051"/>
              </a:lnTo>
              <a:close/>
              <a:moveTo>
                <a:pt x="975482" y="2838131"/>
              </a:moveTo>
              <a:lnTo>
                <a:pt x="975482" y="2370131"/>
              </a:lnTo>
              <a:lnTo>
                <a:pt x="2919482" y="2370131"/>
              </a:lnTo>
              <a:lnTo>
                <a:pt x="2919482" y="2838131"/>
              </a:lnTo>
              <a:close/>
              <a:moveTo>
                <a:pt x="10788" y="2651034"/>
              </a:moveTo>
              <a:lnTo>
                <a:pt x="1168116" y="646484"/>
              </a:lnTo>
              <a:lnTo>
                <a:pt x="1038664" y="571745"/>
              </a:lnTo>
              <a:lnTo>
                <a:pt x="1533856" y="311959"/>
              </a:lnTo>
              <a:lnTo>
                <a:pt x="1556471" y="870701"/>
              </a:lnTo>
              <a:lnTo>
                <a:pt x="1427019" y="795962"/>
              </a:lnTo>
              <a:lnTo>
                <a:pt x="269691" y="2800512"/>
              </a:lnTo>
              <a:close/>
              <a:moveTo>
                <a:pt x="0" y="3240000"/>
              </a:moveTo>
              <a:lnTo>
                <a:pt x="0" y="3060000"/>
              </a:lnTo>
              <a:lnTo>
                <a:pt x="3064313" y="3060000"/>
              </a:lnTo>
              <a:lnTo>
                <a:pt x="3064313" y="0"/>
              </a:lnTo>
              <a:lnTo>
                <a:pt x="3244313" y="0"/>
              </a:lnTo>
              <a:lnTo>
                <a:pt x="3244313" y="3240000"/>
              </a:lnTo>
              <a:lnTo>
                <a:pt x="3240000" y="3240000"/>
              </a:lnTo>
              <a:lnTo>
                <a:pt x="3064313" y="3240000"/>
              </a:ln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4</xdr:col>
      <xdr:colOff>40951</xdr:colOff>
      <xdr:row>35</xdr:row>
      <xdr:rowOff>143171</xdr:rowOff>
    </xdr:from>
    <xdr:to>
      <xdr:col>4</xdr:col>
      <xdr:colOff>568286</xdr:colOff>
      <xdr:row>38</xdr:row>
      <xdr:rowOff>97410</xdr:rowOff>
    </xdr:to>
    <xdr:sp macro="" textlink="">
      <xdr:nvSpPr>
        <xdr:cNvPr id="26" name="Rectangle 9">
          <a:extLst>
            <a:ext uri="{FF2B5EF4-FFF2-40B4-BE49-F238E27FC236}">
              <a16:creationId xmlns:a16="http://schemas.microsoft.com/office/drawing/2014/main" id="{76EF05A1-B92A-4C77-888A-E733FEE2C9B8}"/>
            </a:ext>
          </a:extLst>
        </xdr:cNvPr>
        <xdr:cNvSpPr/>
      </xdr:nvSpPr>
      <xdr:spPr>
        <a:xfrm>
          <a:off x="8567731" y="6543971"/>
          <a:ext cx="527335" cy="502879"/>
        </a:xfrm>
        <a:custGeom>
          <a:avLst/>
          <a:gdLst>
            <a:gd name="connsiteX0" fmla="*/ 833935 w 3239999"/>
            <a:gd name="connsiteY0" fmla="*/ 22 h 3032924"/>
            <a:gd name="connsiteX1" fmla="*/ 1576606 w 3239999"/>
            <a:gd name="connsiteY1" fmla="*/ 402054 h 3032924"/>
            <a:gd name="connsiteX2" fmla="*/ 1576606 w 3239999"/>
            <a:gd name="connsiteY2" fmla="*/ 430441 h 3032924"/>
            <a:gd name="connsiteX3" fmla="*/ 1576606 w 3239999"/>
            <a:gd name="connsiteY3" fmla="*/ 526981 h 3032924"/>
            <a:gd name="connsiteX4" fmla="*/ 1576606 w 3239999"/>
            <a:gd name="connsiteY4" fmla="*/ 2765302 h 3032924"/>
            <a:gd name="connsiteX5" fmla="*/ 378630 w 3239999"/>
            <a:gd name="connsiteY5" fmla="*/ 2472117 h 3032924"/>
            <a:gd name="connsiteX6" fmla="*/ 384918 w 3239999"/>
            <a:gd name="connsiteY6" fmla="*/ 526981 h 3032924"/>
            <a:gd name="connsiteX7" fmla="*/ 239143 w 3239999"/>
            <a:gd name="connsiteY7" fmla="*/ 526981 h 3032924"/>
            <a:gd name="connsiteX8" fmla="*/ 239143 w 3239999"/>
            <a:gd name="connsiteY8" fmla="*/ 2776423 h 3032924"/>
            <a:gd name="connsiteX9" fmla="*/ 1576606 w 3239999"/>
            <a:gd name="connsiteY9" fmla="*/ 2776423 h 3032924"/>
            <a:gd name="connsiteX10" fmla="*/ 1576606 w 3239999"/>
            <a:gd name="connsiteY10" fmla="*/ 2778202 h 3032924"/>
            <a:gd name="connsiteX11" fmla="*/ 1663394 w 3239999"/>
            <a:gd name="connsiteY11" fmla="*/ 2778202 h 3032924"/>
            <a:gd name="connsiteX12" fmla="*/ 1663394 w 3239999"/>
            <a:gd name="connsiteY12" fmla="*/ 2776423 h 3032924"/>
            <a:gd name="connsiteX13" fmla="*/ 3000856 w 3239999"/>
            <a:gd name="connsiteY13" fmla="*/ 2776423 h 3032924"/>
            <a:gd name="connsiteX14" fmla="*/ 3000856 w 3239999"/>
            <a:gd name="connsiteY14" fmla="*/ 526981 h 3032924"/>
            <a:gd name="connsiteX15" fmla="*/ 2855082 w 3239999"/>
            <a:gd name="connsiteY15" fmla="*/ 526981 h 3032924"/>
            <a:gd name="connsiteX16" fmla="*/ 2861369 w 3239999"/>
            <a:gd name="connsiteY16" fmla="*/ 2472117 h 3032924"/>
            <a:gd name="connsiteX17" fmla="*/ 1663394 w 3239999"/>
            <a:gd name="connsiteY17" fmla="*/ 2765302 h 3032924"/>
            <a:gd name="connsiteX18" fmla="*/ 1663394 w 3239999"/>
            <a:gd name="connsiteY18" fmla="*/ 526981 h 3032924"/>
            <a:gd name="connsiteX19" fmla="*/ 1663394 w 3239999"/>
            <a:gd name="connsiteY19" fmla="*/ 430441 h 3032924"/>
            <a:gd name="connsiteX20" fmla="*/ 1663394 w 3239999"/>
            <a:gd name="connsiteY20" fmla="*/ 402054 h 3032924"/>
            <a:gd name="connsiteX21" fmla="*/ 2406065 w 3239999"/>
            <a:gd name="connsiteY21" fmla="*/ 22 h 3032924"/>
            <a:gd name="connsiteX22" fmla="*/ 2853673 w 3239999"/>
            <a:gd name="connsiteY22" fmla="*/ 91100 h 3032924"/>
            <a:gd name="connsiteX23" fmla="*/ 2854770 w 3239999"/>
            <a:gd name="connsiteY23" fmla="*/ 430441 h 3032924"/>
            <a:gd name="connsiteX24" fmla="*/ 3120669 w 3239999"/>
            <a:gd name="connsiteY24" fmla="*/ 428517 h 3032924"/>
            <a:gd name="connsiteX25" fmla="*/ 3120669 w 3239999"/>
            <a:gd name="connsiteY25" fmla="*/ 738345 h 3032924"/>
            <a:gd name="connsiteX26" fmla="*/ 3239999 w 3239999"/>
            <a:gd name="connsiteY26" fmla="*/ 738345 h 3032924"/>
            <a:gd name="connsiteX27" fmla="*/ 3239999 w 3239999"/>
            <a:gd name="connsiteY27" fmla="*/ 3032924 h 3032924"/>
            <a:gd name="connsiteX28" fmla="*/ 0 w 3239999"/>
            <a:gd name="connsiteY28" fmla="*/ 3032924 h 3032924"/>
            <a:gd name="connsiteX29" fmla="*/ 0 w 3239999"/>
            <a:gd name="connsiteY29" fmla="*/ 738345 h 3032924"/>
            <a:gd name="connsiteX30" fmla="*/ 102477 w 3239999"/>
            <a:gd name="connsiteY30" fmla="*/ 738345 h 3032924"/>
            <a:gd name="connsiteX31" fmla="*/ 102477 w 3239999"/>
            <a:gd name="connsiteY31" fmla="*/ 428517 h 3032924"/>
            <a:gd name="connsiteX32" fmla="*/ 385229 w 3239999"/>
            <a:gd name="connsiteY32" fmla="*/ 430441 h 3032924"/>
            <a:gd name="connsiteX33" fmla="*/ 386326 w 3239999"/>
            <a:gd name="connsiteY33" fmla="*/ 91100 h 3032924"/>
            <a:gd name="connsiteX34" fmla="*/ 833935 w 3239999"/>
            <a:gd name="connsiteY34" fmla="*/ 22 h 3032924"/>
            <a:gd name="connsiteX0" fmla="*/ 833935 w 3239999"/>
            <a:gd name="connsiteY0" fmla="*/ 22 h 3032924"/>
            <a:gd name="connsiteX1" fmla="*/ 1576606 w 3239999"/>
            <a:gd name="connsiteY1" fmla="*/ 402054 h 3032924"/>
            <a:gd name="connsiteX2" fmla="*/ 1576606 w 3239999"/>
            <a:gd name="connsiteY2" fmla="*/ 430441 h 3032924"/>
            <a:gd name="connsiteX3" fmla="*/ 1576606 w 3239999"/>
            <a:gd name="connsiteY3" fmla="*/ 526981 h 3032924"/>
            <a:gd name="connsiteX4" fmla="*/ 1576606 w 3239999"/>
            <a:gd name="connsiteY4" fmla="*/ 2765302 h 3032924"/>
            <a:gd name="connsiteX5" fmla="*/ 378630 w 3239999"/>
            <a:gd name="connsiteY5" fmla="*/ 2472117 h 3032924"/>
            <a:gd name="connsiteX6" fmla="*/ 384918 w 3239999"/>
            <a:gd name="connsiteY6" fmla="*/ 526981 h 3032924"/>
            <a:gd name="connsiteX7" fmla="*/ 239143 w 3239999"/>
            <a:gd name="connsiteY7" fmla="*/ 526981 h 3032924"/>
            <a:gd name="connsiteX8" fmla="*/ 239143 w 3239999"/>
            <a:gd name="connsiteY8" fmla="*/ 2776423 h 3032924"/>
            <a:gd name="connsiteX9" fmla="*/ 1576606 w 3239999"/>
            <a:gd name="connsiteY9" fmla="*/ 2776423 h 3032924"/>
            <a:gd name="connsiteX10" fmla="*/ 1576606 w 3239999"/>
            <a:gd name="connsiteY10" fmla="*/ 2778202 h 3032924"/>
            <a:gd name="connsiteX11" fmla="*/ 1663394 w 3239999"/>
            <a:gd name="connsiteY11" fmla="*/ 2778202 h 3032924"/>
            <a:gd name="connsiteX12" fmla="*/ 1663394 w 3239999"/>
            <a:gd name="connsiteY12" fmla="*/ 2776423 h 3032924"/>
            <a:gd name="connsiteX13" fmla="*/ 3000856 w 3239999"/>
            <a:gd name="connsiteY13" fmla="*/ 2776423 h 3032924"/>
            <a:gd name="connsiteX14" fmla="*/ 3000856 w 3239999"/>
            <a:gd name="connsiteY14" fmla="*/ 526981 h 3032924"/>
            <a:gd name="connsiteX15" fmla="*/ 2855082 w 3239999"/>
            <a:gd name="connsiteY15" fmla="*/ 526981 h 3032924"/>
            <a:gd name="connsiteX16" fmla="*/ 2861369 w 3239999"/>
            <a:gd name="connsiteY16" fmla="*/ 2472117 h 3032924"/>
            <a:gd name="connsiteX17" fmla="*/ 1663394 w 3239999"/>
            <a:gd name="connsiteY17" fmla="*/ 2765302 h 3032924"/>
            <a:gd name="connsiteX18" fmla="*/ 1663394 w 3239999"/>
            <a:gd name="connsiteY18" fmla="*/ 526981 h 3032924"/>
            <a:gd name="connsiteX19" fmla="*/ 1663394 w 3239999"/>
            <a:gd name="connsiteY19" fmla="*/ 430441 h 3032924"/>
            <a:gd name="connsiteX20" fmla="*/ 1663394 w 3239999"/>
            <a:gd name="connsiteY20" fmla="*/ 402054 h 3032924"/>
            <a:gd name="connsiteX21" fmla="*/ 2406065 w 3239999"/>
            <a:gd name="connsiteY21" fmla="*/ 22 h 3032924"/>
            <a:gd name="connsiteX22" fmla="*/ 2853673 w 3239999"/>
            <a:gd name="connsiteY22" fmla="*/ 91100 h 3032924"/>
            <a:gd name="connsiteX23" fmla="*/ 2854770 w 3239999"/>
            <a:gd name="connsiteY23" fmla="*/ 430441 h 3032924"/>
            <a:gd name="connsiteX24" fmla="*/ 3120669 w 3239999"/>
            <a:gd name="connsiteY24" fmla="*/ 428517 h 3032924"/>
            <a:gd name="connsiteX25" fmla="*/ 3120669 w 3239999"/>
            <a:gd name="connsiteY25" fmla="*/ 738345 h 3032924"/>
            <a:gd name="connsiteX26" fmla="*/ 3239999 w 3239999"/>
            <a:gd name="connsiteY26" fmla="*/ 738345 h 3032924"/>
            <a:gd name="connsiteX27" fmla="*/ 3239999 w 3239999"/>
            <a:gd name="connsiteY27" fmla="*/ 3032924 h 3032924"/>
            <a:gd name="connsiteX28" fmla="*/ 0 w 3239999"/>
            <a:gd name="connsiteY28" fmla="*/ 3032924 h 3032924"/>
            <a:gd name="connsiteX29" fmla="*/ 0 w 3239999"/>
            <a:gd name="connsiteY29" fmla="*/ 738345 h 3032924"/>
            <a:gd name="connsiteX30" fmla="*/ 102477 w 3239999"/>
            <a:gd name="connsiteY30" fmla="*/ 738345 h 3032924"/>
            <a:gd name="connsiteX31" fmla="*/ 102477 w 3239999"/>
            <a:gd name="connsiteY31" fmla="*/ 428517 h 3032924"/>
            <a:gd name="connsiteX32" fmla="*/ 385229 w 3239999"/>
            <a:gd name="connsiteY32" fmla="*/ 430441 h 3032924"/>
            <a:gd name="connsiteX33" fmla="*/ 386326 w 3239999"/>
            <a:gd name="connsiteY33" fmla="*/ 91100 h 3032924"/>
            <a:gd name="connsiteX34" fmla="*/ 833935 w 3239999"/>
            <a:gd name="connsiteY34" fmla="*/ 22 h 3032924"/>
            <a:gd name="connsiteX0" fmla="*/ 833935 w 3239999"/>
            <a:gd name="connsiteY0" fmla="*/ 22 h 3032924"/>
            <a:gd name="connsiteX1" fmla="*/ 1576606 w 3239999"/>
            <a:gd name="connsiteY1" fmla="*/ 402054 h 3032924"/>
            <a:gd name="connsiteX2" fmla="*/ 1576606 w 3239999"/>
            <a:gd name="connsiteY2" fmla="*/ 430441 h 3032924"/>
            <a:gd name="connsiteX3" fmla="*/ 1576606 w 3239999"/>
            <a:gd name="connsiteY3" fmla="*/ 526981 h 3032924"/>
            <a:gd name="connsiteX4" fmla="*/ 1576606 w 3239999"/>
            <a:gd name="connsiteY4" fmla="*/ 2765302 h 3032924"/>
            <a:gd name="connsiteX5" fmla="*/ 378630 w 3239999"/>
            <a:gd name="connsiteY5" fmla="*/ 2472117 h 3032924"/>
            <a:gd name="connsiteX6" fmla="*/ 384918 w 3239999"/>
            <a:gd name="connsiteY6" fmla="*/ 526981 h 3032924"/>
            <a:gd name="connsiteX7" fmla="*/ 239143 w 3239999"/>
            <a:gd name="connsiteY7" fmla="*/ 526981 h 3032924"/>
            <a:gd name="connsiteX8" fmla="*/ 239143 w 3239999"/>
            <a:gd name="connsiteY8" fmla="*/ 2776423 h 3032924"/>
            <a:gd name="connsiteX9" fmla="*/ 1576606 w 3239999"/>
            <a:gd name="connsiteY9" fmla="*/ 2776423 h 3032924"/>
            <a:gd name="connsiteX10" fmla="*/ 1576606 w 3239999"/>
            <a:gd name="connsiteY10" fmla="*/ 2778202 h 3032924"/>
            <a:gd name="connsiteX11" fmla="*/ 1663394 w 3239999"/>
            <a:gd name="connsiteY11" fmla="*/ 2778202 h 3032924"/>
            <a:gd name="connsiteX12" fmla="*/ 1663394 w 3239999"/>
            <a:gd name="connsiteY12" fmla="*/ 2776423 h 3032924"/>
            <a:gd name="connsiteX13" fmla="*/ 3000856 w 3239999"/>
            <a:gd name="connsiteY13" fmla="*/ 2776423 h 3032924"/>
            <a:gd name="connsiteX14" fmla="*/ 3000856 w 3239999"/>
            <a:gd name="connsiteY14" fmla="*/ 526981 h 3032924"/>
            <a:gd name="connsiteX15" fmla="*/ 2855082 w 3239999"/>
            <a:gd name="connsiteY15" fmla="*/ 526981 h 3032924"/>
            <a:gd name="connsiteX16" fmla="*/ 2861369 w 3239999"/>
            <a:gd name="connsiteY16" fmla="*/ 2472117 h 3032924"/>
            <a:gd name="connsiteX17" fmla="*/ 1663394 w 3239999"/>
            <a:gd name="connsiteY17" fmla="*/ 2765302 h 3032924"/>
            <a:gd name="connsiteX18" fmla="*/ 1663394 w 3239999"/>
            <a:gd name="connsiteY18" fmla="*/ 526981 h 3032924"/>
            <a:gd name="connsiteX19" fmla="*/ 1663394 w 3239999"/>
            <a:gd name="connsiteY19" fmla="*/ 430441 h 3032924"/>
            <a:gd name="connsiteX20" fmla="*/ 1663394 w 3239999"/>
            <a:gd name="connsiteY20" fmla="*/ 402054 h 3032924"/>
            <a:gd name="connsiteX21" fmla="*/ 2406065 w 3239999"/>
            <a:gd name="connsiteY21" fmla="*/ 22 h 3032924"/>
            <a:gd name="connsiteX22" fmla="*/ 2853673 w 3239999"/>
            <a:gd name="connsiteY22" fmla="*/ 91100 h 3032924"/>
            <a:gd name="connsiteX23" fmla="*/ 2854770 w 3239999"/>
            <a:gd name="connsiteY23" fmla="*/ 430441 h 3032924"/>
            <a:gd name="connsiteX24" fmla="*/ 3120669 w 3239999"/>
            <a:gd name="connsiteY24" fmla="*/ 428517 h 3032924"/>
            <a:gd name="connsiteX25" fmla="*/ 3120669 w 3239999"/>
            <a:gd name="connsiteY25" fmla="*/ 738345 h 3032924"/>
            <a:gd name="connsiteX26" fmla="*/ 3239999 w 3239999"/>
            <a:gd name="connsiteY26" fmla="*/ 738345 h 3032924"/>
            <a:gd name="connsiteX27" fmla="*/ 3239999 w 3239999"/>
            <a:gd name="connsiteY27" fmla="*/ 3032924 h 3032924"/>
            <a:gd name="connsiteX28" fmla="*/ 0 w 3239999"/>
            <a:gd name="connsiteY28" fmla="*/ 3032924 h 3032924"/>
            <a:gd name="connsiteX29" fmla="*/ 0 w 3239999"/>
            <a:gd name="connsiteY29" fmla="*/ 738345 h 3032924"/>
            <a:gd name="connsiteX30" fmla="*/ 102477 w 3239999"/>
            <a:gd name="connsiteY30" fmla="*/ 738345 h 3032924"/>
            <a:gd name="connsiteX31" fmla="*/ 102477 w 3239999"/>
            <a:gd name="connsiteY31" fmla="*/ 428517 h 3032924"/>
            <a:gd name="connsiteX32" fmla="*/ 385229 w 3239999"/>
            <a:gd name="connsiteY32" fmla="*/ 430441 h 3032924"/>
            <a:gd name="connsiteX33" fmla="*/ 386326 w 3239999"/>
            <a:gd name="connsiteY33" fmla="*/ 91100 h 3032924"/>
            <a:gd name="connsiteX34" fmla="*/ 833935 w 3239999"/>
            <a:gd name="connsiteY34" fmla="*/ 2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29618 w 3239999"/>
            <a:gd name="connsiteY32" fmla="*/ 2690698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2991331 w 3239999"/>
            <a:gd name="connsiteY3" fmla="*/ 2709748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29618 w 3239999"/>
            <a:gd name="connsiteY32" fmla="*/ 2690698 h 3032924"/>
            <a:gd name="connsiteX33" fmla="*/ 1576606 w 3239999"/>
            <a:gd name="connsiteY33" fmla="*/ 2776423 h 30329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239999" h="3032924">
              <a:moveTo>
                <a:pt x="1576606" y="2778202"/>
              </a:moveTo>
              <a:cubicBezTo>
                <a:pt x="1576606" y="2778795"/>
                <a:pt x="1663394" y="2792670"/>
                <a:pt x="1663394" y="2778202"/>
              </a:cubicBezTo>
              <a:lnTo>
                <a:pt x="1663394" y="2776423"/>
              </a:lnTo>
              <a:cubicBezTo>
                <a:pt x="2185083" y="2605634"/>
                <a:pt x="2444552" y="2500589"/>
                <a:pt x="2991331" y="2709748"/>
              </a:cubicBezTo>
              <a:lnTo>
                <a:pt x="3000856" y="526981"/>
              </a:lnTo>
              <a:lnTo>
                <a:pt x="2855082" y="526981"/>
              </a:lnTo>
              <a:cubicBezTo>
                <a:pt x="2857178" y="1175360"/>
                <a:pt x="2859273" y="1823738"/>
                <a:pt x="2861369" y="2472117"/>
              </a:cubicBezTo>
              <a:cubicBezTo>
                <a:pt x="2483869" y="2318121"/>
                <a:pt x="2052449" y="2439541"/>
                <a:pt x="1663394" y="2765302"/>
              </a:cubicBezTo>
              <a:lnTo>
                <a:pt x="1663394" y="526981"/>
              </a:lnTo>
              <a:lnTo>
                <a:pt x="1663394" y="430441"/>
              </a:lnTo>
              <a:lnTo>
                <a:pt x="1663394" y="402054"/>
              </a:lnTo>
              <a:cubicBezTo>
                <a:pt x="1896442" y="149589"/>
                <a:pt x="2115835" y="2106"/>
                <a:pt x="2406065" y="22"/>
              </a:cubicBezTo>
              <a:cubicBezTo>
                <a:pt x="2537987" y="-925"/>
                <a:pt x="2684544" y="28169"/>
                <a:pt x="2853673" y="91100"/>
              </a:cubicBezTo>
              <a:cubicBezTo>
                <a:pt x="2854039" y="204214"/>
                <a:pt x="2854404" y="317327"/>
                <a:pt x="2854770" y="430441"/>
              </a:cubicBezTo>
              <a:lnTo>
                <a:pt x="3120669" y="428517"/>
              </a:lnTo>
              <a:lnTo>
                <a:pt x="3120669" y="738345"/>
              </a:lnTo>
              <a:lnTo>
                <a:pt x="3239999" y="738345"/>
              </a:lnTo>
              <a:lnTo>
                <a:pt x="3239999" y="3032924"/>
              </a:lnTo>
              <a:lnTo>
                <a:pt x="0" y="3032924"/>
              </a:lnTo>
              <a:lnTo>
                <a:pt x="0" y="738345"/>
              </a:lnTo>
              <a:lnTo>
                <a:pt x="102477" y="738345"/>
              </a:lnTo>
              <a:lnTo>
                <a:pt x="102477" y="428517"/>
              </a:lnTo>
              <a:lnTo>
                <a:pt x="385229" y="430441"/>
              </a:lnTo>
              <a:cubicBezTo>
                <a:pt x="385595" y="317327"/>
                <a:pt x="385960" y="204214"/>
                <a:pt x="386326" y="91100"/>
              </a:cubicBezTo>
              <a:cubicBezTo>
                <a:pt x="555455" y="28169"/>
                <a:pt x="702013" y="-925"/>
                <a:pt x="833935" y="22"/>
              </a:cubicBezTo>
              <a:cubicBezTo>
                <a:pt x="1124164" y="2106"/>
                <a:pt x="1343558" y="149589"/>
                <a:pt x="1576606" y="402054"/>
              </a:cubicBezTo>
              <a:lnTo>
                <a:pt x="1576606" y="430441"/>
              </a:lnTo>
              <a:lnTo>
                <a:pt x="1576606" y="526981"/>
              </a:lnTo>
              <a:lnTo>
                <a:pt x="1576606" y="2765302"/>
              </a:lnTo>
              <a:cubicBezTo>
                <a:pt x="1187550" y="2439541"/>
                <a:pt x="756130" y="2318121"/>
                <a:pt x="378630" y="2472117"/>
              </a:cubicBezTo>
              <a:lnTo>
                <a:pt x="384918" y="526981"/>
              </a:lnTo>
              <a:lnTo>
                <a:pt x="239143" y="526981"/>
              </a:lnTo>
              <a:lnTo>
                <a:pt x="229618" y="2690698"/>
              </a:lnTo>
              <a:cubicBezTo>
                <a:pt x="773243" y="2466244"/>
                <a:pt x="1081748" y="2626096"/>
                <a:pt x="1576606" y="2776423"/>
              </a:cubicBezTo>
            </a:path>
          </a:pathLst>
        </a:custGeom>
        <a:solidFill>
          <a:schemeClr val="accent3"/>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2</xdr:col>
      <xdr:colOff>881865</xdr:colOff>
      <xdr:row>25</xdr:row>
      <xdr:rowOff>119865</xdr:rowOff>
    </xdr:from>
    <xdr:to>
      <xdr:col>3</xdr:col>
      <xdr:colOff>136988</xdr:colOff>
      <xdr:row>30</xdr:row>
      <xdr:rowOff>42809</xdr:rowOff>
    </xdr:to>
    <xdr:sp macro="" textlink="">
      <xdr:nvSpPr>
        <xdr:cNvPr id="27" name="Rectangle: Rounded Corners 26">
          <a:hlinkClick xmlns:r="http://schemas.openxmlformats.org/officeDocument/2006/relationships" r:id="rId1"/>
          <a:extLst>
            <a:ext uri="{FF2B5EF4-FFF2-40B4-BE49-F238E27FC236}">
              <a16:creationId xmlns:a16="http://schemas.microsoft.com/office/drawing/2014/main" id="{8CEFF4C6-2A11-4EE5-A490-2116975D77E2}"/>
            </a:ext>
          </a:extLst>
        </xdr:cNvPr>
        <xdr:cNvSpPr/>
      </xdr:nvSpPr>
      <xdr:spPr>
        <a:xfrm>
          <a:off x="5339565" y="4691865"/>
          <a:ext cx="1495403" cy="83734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go</a:t>
          </a:r>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27</xdr:row>
      <xdr:rowOff>0</xdr:rowOff>
    </xdr:from>
    <xdr:to>
      <xdr:col>9</xdr:col>
      <xdr:colOff>531594</xdr:colOff>
      <xdr:row>43</xdr:row>
      <xdr:rowOff>94914</xdr:rowOff>
    </xdr:to>
    <xdr:graphicFrame macro="">
      <xdr:nvGraphicFramePr>
        <xdr:cNvPr id="2" name="Chart 1">
          <a:extLst>
            <a:ext uri="{FF2B5EF4-FFF2-40B4-BE49-F238E27FC236}">
              <a16:creationId xmlns:a16="http://schemas.microsoft.com/office/drawing/2014/main" id="{698F36B6-7308-4BF0-B4C6-10431CDE0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140707</xdr:rowOff>
    </xdr:from>
    <xdr:to>
      <xdr:col>28</xdr:col>
      <xdr:colOff>342900</xdr:colOff>
      <xdr:row>5</xdr:row>
      <xdr:rowOff>56812</xdr:rowOff>
    </xdr:to>
    <xdr:grpSp>
      <xdr:nvGrpSpPr>
        <xdr:cNvPr id="2" name="Group 1">
          <a:extLst>
            <a:ext uri="{FF2B5EF4-FFF2-40B4-BE49-F238E27FC236}">
              <a16:creationId xmlns:a16="http://schemas.microsoft.com/office/drawing/2014/main" id="{00000000-0008-0000-0300-000002000000}"/>
            </a:ext>
          </a:extLst>
        </xdr:cNvPr>
        <xdr:cNvGrpSpPr/>
      </xdr:nvGrpSpPr>
      <xdr:grpSpPr>
        <a:xfrm>
          <a:off x="0" y="320505"/>
          <a:ext cx="25120743" cy="635296"/>
          <a:chOff x="-4722840" y="18554"/>
          <a:chExt cx="43715828" cy="397279"/>
        </a:xfrm>
      </xdr:grpSpPr>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833366" y="25776"/>
            <a:ext cx="3805128" cy="37844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4" name="Rectangle: Rounded Corners 3">
            <a:extLst>
              <a:ext uri="{FF2B5EF4-FFF2-40B4-BE49-F238E27FC236}">
                <a16:creationId xmlns:a16="http://schemas.microsoft.com/office/drawing/2014/main" id="{00000000-0008-0000-0300-000004000000}"/>
              </a:ext>
            </a:extLst>
          </xdr:cNvPr>
          <xdr:cNvSpPr/>
        </xdr:nvSpPr>
        <xdr:spPr>
          <a:xfrm>
            <a:off x="-4722840" y="34910"/>
            <a:ext cx="3476287" cy="36930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34637708" y="58211"/>
            <a:ext cx="4355280" cy="357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30129615" y="46710"/>
            <a:ext cx="4200131" cy="364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3195850" y="27831"/>
            <a:ext cx="3742505"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8" name="Rectangle: Rounded Corners 7">
            <a:extLst>
              <a:ext uri="{FF2B5EF4-FFF2-40B4-BE49-F238E27FC236}">
                <a16:creationId xmlns:a16="http://schemas.microsoft.com/office/drawing/2014/main" id="{00000000-0008-0000-0300-000008000000}"/>
              </a:ext>
            </a:extLst>
          </xdr:cNvPr>
          <xdr:cNvSpPr/>
        </xdr:nvSpPr>
        <xdr:spPr>
          <a:xfrm>
            <a:off x="7214742" y="18554"/>
            <a:ext cx="3853217"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9" name="Rectangle: Rounded Corners 8">
            <a:extLst>
              <a:ext uri="{FF2B5EF4-FFF2-40B4-BE49-F238E27FC236}">
                <a16:creationId xmlns:a16="http://schemas.microsoft.com/office/drawing/2014/main" id="{00000000-0008-0000-0300-000009000000}"/>
              </a:ext>
            </a:extLst>
          </xdr:cNvPr>
          <xdr:cNvSpPr/>
        </xdr:nvSpPr>
        <xdr:spPr>
          <a:xfrm>
            <a:off x="11467674" y="21338"/>
            <a:ext cx="4250433"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10" name="Rectangle: Rounded Corners 9">
            <a:extLst>
              <a:ext uri="{FF2B5EF4-FFF2-40B4-BE49-F238E27FC236}">
                <a16:creationId xmlns:a16="http://schemas.microsoft.com/office/drawing/2014/main" id="{00000000-0008-0000-0300-00000A000000}"/>
              </a:ext>
            </a:extLst>
          </xdr:cNvPr>
          <xdr:cNvSpPr/>
        </xdr:nvSpPr>
        <xdr:spPr>
          <a:xfrm>
            <a:off x="16028786" y="36942"/>
            <a:ext cx="4480976" cy="3495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11" name="Rectangle: Rounded Corners 10">
            <a:extLst>
              <a:ext uri="{FF2B5EF4-FFF2-40B4-BE49-F238E27FC236}">
                <a16:creationId xmlns:a16="http://schemas.microsoft.com/office/drawing/2014/main" id="{00000000-0008-0000-0300-00000B000000}"/>
              </a:ext>
            </a:extLst>
          </xdr:cNvPr>
          <xdr:cNvSpPr/>
        </xdr:nvSpPr>
        <xdr:spPr>
          <a:xfrm>
            <a:off x="20676919" y="39488"/>
            <a:ext cx="4029169"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12" name="Rectangle: Rounded Corners 11">
            <a:extLst>
              <a:ext uri="{FF2B5EF4-FFF2-40B4-BE49-F238E27FC236}">
                <a16:creationId xmlns:a16="http://schemas.microsoft.com/office/drawing/2014/main" id="{00000000-0008-0000-0300-00000C000000}"/>
              </a:ext>
            </a:extLst>
          </xdr:cNvPr>
          <xdr:cNvSpPr/>
        </xdr:nvSpPr>
        <xdr:spPr>
          <a:xfrm>
            <a:off x="25072534" y="38248"/>
            <a:ext cx="4697007" cy="365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grpSp>
    <xdr:clientData/>
  </xdr:twoCellAnchor>
  <xdr:twoCellAnchor>
    <xdr:from>
      <xdr:col>4</xdr:col>
      <xdr:colOff>906803</xdr:colOff>
      <xdr:row>41</xdr:row>
      <xdr:rowOff>161045</xdr:rowOff>
    </xdr:from>
    <xdr:to>
      <xdr:col>4</xdr:col>
      <xdr:colOff>1371296</xdr:colOff>
      <xdr:row>44</xdr:row>
      <xdr:rowOff>86145</xdr:rowOff>
    </xdr:to>
    <xdr:sp macro="" textlink="">
      <xdr:nvSpPr>
        <xdr:cNvPr id="13" name="Parallelogram 15">
          <a:extLst>
            <a:ext uri="{FF2B5EF4-FFF2-40B4-BE49-F238E27FC236}">
              <a16:creationId xmlns:a16="http://schemas.microsoft.com/office/drawing/2014/main" id="{00000000-0008-0000-0300-00000D000000}"/>
            </a:ext>
          </a:extLst>
        </xdr:cNvPr>
        <xdr:cNvSpPr/>
      </xdr:nvSpPr>
      <xdr:spPr>
        <a:xfrm flipH="1">
          <a:off x="3048023" y="7659125"/>
          <a:ext cx="0" cy="473740"/>
        </a:xfrm>
        <a:custGeom>
          <a:avLst/>
          <a:gdLst/>
          <a:ahLst/>
          <a:cxnLst/>
          <a:rect l="l" t="t" r="r" b="b"/>
          <a:pathLst>
            <a:path w="3242753" h="3227814">
              <a:moveTo>
                <a:pt x="1621376" y="1043635"/>
              </a:moveTo>
              <a:cubicBezTo>
                <a:pt x="1557188" y="1043635"/>
                <a:pt x="1505154" y="1095669"/>
                <a:pt x="1505154" y="1159857"/>
              </a:cubicBezTo>
              <a:lnTo>
                <a:pt x="1505154" y="1625483"/>
              </a:lnTo>
              <a:lnTo>
                <a:pt x="1033577" y="1625483"/>
              </a:lnTo>
              <a:cubicBezTo>
                <a:pt x="969389" y="1625483"/>
                <a:pt x="917355" y="1677517"/>
                <a:pt x="917355" y="1741705"/>
              </a:cubicBezTo>
              <a:cubicBezTo>
                <a:pt x="917355" y="1805893"/>
                <a:pt x="969389" y="1857927"/>
                <a:pt x="1033577" y="1857927"/>
              </a:cubicBezTo>
              <a:lnTo>
                <a:pt x="1614688" y="1857927"/>
              </a:lnTo>
              <a:lnTo>
                <a:pt x="1619859" y="1856884"/>
              </a:lnTo>
              <a:cubicBezTo>
                <a:pt x="1620361" y="1857187"/>
                <a:pt x="1620868" y="1857190"/>
                <a:pt x="1621376" y="1857190"/>
              </a:cubicBezTo>
              <a:cubicBezTo>
                <a:pt x="1685564" y="1857190"/>
                <a:pt x="1737598" y="1805156"/>
                <a:pt x="1737598" y="1740968"/>
              </a:cubicBezTo>
              <a:lnTo>
                <a:pt x="1737598" y="1159857"/>
              </a:lnTo>
              <a:cubicBezTo>
                <a:pt x="1737598" y="1095669"/>
                <a:pt x="1685564" y="1043635"/>
                <a:pt x="1621376" y="1043635"/>
              </a:cubicBezTo>
              <a:close/>
              <a:moveTo>
                <a:pt x="1621376" y="628818"/>
              </a:moveTo>
              <a:cubicBezTo>
                <a:pt x="2206882" y="628818"/>
                <a:pt x="2681529" y="1103464"/>
                <a:pt x="2681529" y="1688970"/>
              </a:cubicBezTo>
              <a:cubicBezTo>
                <a:pt x="2681529" y="2274476"/>
                <a:pt x="2206882" y="2749122"/>
                <a:pt x="1621376" y="2749122"/>
              </a:cubicBezTo>
              <a:cubicBezTo>
                <a:pt x="1035870" y="2749122"/>
                <a:pt x="561223" y="2274476"/>
                <a:pt x="561223" y="1688970"/>
              </a:cubicBezTo>
              <a:cubicBezTo>
                <a:pt x="561223" y="1103464"/>
                <a:pt x="1035870" y="628818"/>
                <a:pt x="1621376" y="628818"/>
              </a:cubicBezTo>
              <a:close/>
              <a:moveTo>
                <a:pt x="1621376" y="424596"/>
              </a:moveTo>
              <a:cubicBezTo>
                <a:pt x="923081" y="424596"/>
                <a:pt x="357001" y="990676"/>
                <a:pt x="357001" y="1688970"/>
              </a:cubicBezTo>
              <a:cubicBezTo>
                <a:pt x="357001" y="2128645"/>
                <a:pt x="581423" y="2515905"/>
                <a:pt x="922189" y="2742109"/>
              </a:cubicBezTo>
              <a:lnTo>
                <a:pt x="652992" y="3227814"/>
              </a:lnTo>
              <a:lnTo>
                <a:pt x="911997" y="3227814"/>
              </a:lnTo>
              <a:lnTo>
                <a:pt x="1121304" y="2850168"/>
              </a:lnTo>
              <a:cubicBezTo>
                <a:pt x="1274563" y="2916691"/>
                <a:pt x="1443689" y="2953344"/>
                <a:pt x="1621376" y="2953344"/>
              </a:cubicBezTo>
              <a:cubicBezTo>
                <a:pt x="1799063" y="2953344"/>
                <a:pt x="1968189" y="2916691"/>
                <a:pt x="2121449" y="2850168"/>
              </a:cubicBezTo>
              <a:lnTo>
                <a:pt x="2330755" y="3227814"/>
              </a:lnTo>
              <a:lnTo>
                <a:pt x="2589760" y="3227814"/>
              </a:lnTo>
              <a:lnTo>
                <a:pt x="2320563" y="2742109"/>
              </a:lnTo>
              <a:cubicBezTo>
                <a:pt x="2661329" y="2515905"/>
                <a:pt x="2885751" y="2128645"/>
                <a:pt x="2885751" y="1688970"/>
              </a:cubicBezTo>
              <a:cubicBezTo>
                <a:pt x="2885751" y="990676"/>
                <a:pt x="2319671" y="424596"/>
                <a:pt x="1621376" y="424596"/>
              </a:cubicBezTo>
              <a:close/>
              <a:moveTo>
                <a:pt x="2599800" y="123238"/>
              </a:moveTo>
              <a:cubicBezTo>
                <a:pt x="2434609" y="120698"/>
                <a:pt x="2268460" y="180476"/>
                <a:pt x="2139563" y="303161"/>
              </a:cubicBezTo>
              <a:lnTo>
                <a:pt x="3057258" y="1232053"/>
              </a:lnTo>
              <a:cubicBezTo>
                <a:pt x="3305736" y="977255"/>
                <a:pt x="3304415" y="570405"/>
                <a:pt x="3054287" y="317226"/>
              </a:cubicBezTo>
              <a:cubicBezTo>
                <a:pt x="2929224" y="190636"/>
                <a:pt x="2764991" y="125778"/>
                <a:pt x="2599800" y="123238"/>
              </a:cubicBezTo>
              <a:close/>
              <a:moveTo>
                <a:pt x="642953" y="123238"/>
              </a:moveTo>
              <a:cubicBezTo>
                <a:pt x="477762" y="125778"/>
                <a:pt x="313529" y="190636"/>
                <a:pt x="188466" y="317226"/>
              </a:cubicBezTo>
              <a:cubicBezTo>
                <a:pt x="-61662" y="570405"/>
                <a:pt x="-62983" y="977255"/>
                <a:pt x="185495" y="1232053"/>
              </a:cubicBezTo>
              <a:lnTo>
                <a:pt x="1103190" y="303161"/>
              </a:lnTo>
              <a:cubicBezTo>
                <a:pt x="974294" y="180476"/>
                <a:pt x="808144" y="120698"/>
                <a:pt x="642953" y="123238"/>
              </a:cubicBezTo>
              <a:close/>
              <a:moveTo>
                <a:pt x="1722692" y="0"/>
              </a:moveTo>
              <a:lnTo>
                <a:pt x="1520061" y="0"/>
              </a:lnTo>
              <a:cubicBezTo>
                <a:pt x="1440152" y="0"/>
                <a:pt x="1375373" y="64779"/>
                <a:pt x="1375373" y="144688"/>
              </a:cubicBezTo>
              <a:lnTo>
                <a:pt x="1375373" y="289376"/>
              </a:lnTo>
              <a:lnTo>
                <a:pt x="1867380" y="289376"/>
              </a:lnTo>
              <a:lnTo>
                <a:pt x="1867380" y="144688"/>
              </a:lnTo>
              <a:cubicBezTo>
                <a:pt x="1867380" y="64779"/>
                <a:pt x="1802601" y="0"/>
                <a:pt x="1722692" y="0"/>
              </a:cubicBezTo>
              <a:close/>
            </a:path>
          </a:pathLst>
        </a:custGeom>
        <a:solidFill>
          <a:schemeClr val="accent2"/>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13</xdr:col>
      <xdr:colOff>401994</xdr:colOff>
      <xdr:row>36</xdr:row>
      <xdr:rowOff>18691</xdr:rowOff>
    </xdr:from>
    <xdr:to>
      <xdr:col>14</xdr:col>
      <xdr:colOff>258600</xdr:colOff>
      <xdr:row>38</xdr:row>
      <xdr:rowOff>122230</xdr:rowOff>
    </xdr:to>
    <xdr:sp macro="" textlink="">
      <xdr:nvSpPr>
        <xdr:cNvPr id="14" name="Rectangle 30">
          <a:extLst>
            <a:ext uri="{FF2B5EF4-FFF2-40B4-BE49-F238E27FC236}">
              <a16:creationId xmlns:a16="http://schemas.microsoft.com/office/drawing/2014/main" id="{00000000-0008-0000-0300-00000E000000}"/>
            </a:ext>
          </a:extLst>
        </xdr:cNvPr>
        <xdr:cNvSpPr/>
      </xdr:nvSpPr>
      <xdr:spPr>
        <a:xfrm>
          <a:off x="8326794" y="6602371"/>
          <a:ext cx="466206" cy="469299"/>
        </a:xfrm>
        <a:custGeom>
          <a:avLst/>
          <a:gdLst/>
          <a:ahLst/>
          <a:cxnLst/>
          <a:rect l="l" t="t" r="r" b="b"/>
          <a:pathLst>
            <a:path w="3240000" h="3230531">
              <a:moveTo>
                <a:pt x="720000" y="2697973"/>
              </a:moveTo>
              <a:cubicBezTo>
                <a:pt x="680235" y="2697973"/>
                <a:pt x="648000" y="2730208"/>
                <a:pt x="648000" y="2769973"/>
              </a:cubicBezTo>
              <a:cubicBezTo>
                <a:pt x="648000" y="2809738"/>
                <a:pt x="680235" y="2841973"/>
                <a:pt x="720000" y="2841973"/>
              </a:cubicBezTo>
              <a:lnTo>
                <a:pt x="2520000" y="2841973"/>
              </a:lnTo>
              <a:cubicBezTo>
                <a:pt x="2559765" y="2841973"/>
                <a:pt x="2592000" y="2809738"/>
                <a:pt x="2592000" y="2769973"/>
              </a:cubicBezTo>
              <a:cubicBezTo>
                <a:pt x="2592000" y="2730208"/>
                <a:pt x="2559765" y="2697973"/>
                <a:pt x="2520000" y="2697973"/>
              </a:cubicBezTo>
              <a:close/>
              <a:moveTo>
                <a:pt x="720000" y="2366733"/>
              </a:moveTo>
              <a:cubicBezTo>
                <a:pt x="680235" y="2366733"/>
                <a:pt x="648000" y="2398968"/>
                <a:pt x="648000" y="2438733"/>
              </a:cubicBezTo>
              <a:cubicBezTo>
                <a:pt x="648000" y="2478498"/>
                <a:pt x="680235" y="2510733"/>
                <a:pt x="720000" y="2510733"/>
              </a:cubicBezTo>
              <a:lnTo>
                <a:pt x="2520000" y="2510733"/>
              </a:lnTo>
              <a:cubicBezTo>
                <a:pt x="2559765" y="2510733"/>
                <a:pt x="2592000" y="2478498"/>
                <a:pt x="2592000" y="2438733"/>
              </a:cubicBezTo>
              <a:cubicBezTo>
                <a:pt x="2592000" y="2398968"/>
                <a:pt x="2559765" y="2366733"/>
                <a:pt x="2520000" y="2366733"/>
              </a:cubicBezTo>
              <a:close/>
              <a:moveTo>
                <a:pt x="720000" y="2035493"/>
              </a:moveTo>
              <a:cubicBezTo>
                <a:pt x="680235" y="2035493"/>
                <a:pt x="648000" y="2067728"/>
                <a:pt x="648000" y="2107493"/>
              </a:cubicBezTo>
              <a:cubicBezTo>
                <a:pt x="648000" y="2147258"/>
                <a:pt x="680235" y="2179493"/>
                <a:pt x="720000" y="2179493"/>
              </a:cubicBezTo>
              <a:lnTo>
                <a:pt x="2520000" y="2179493"/>
              </a:lnTo>
              <a:cubicBezTo>
                <a:pt x="2559765" y="2179493"/>
                <a:pt x="2592000" y="2147258"/>
                <a:pt x="2592000" y="2107493"/>
              </a:cubicBezTo>
              <a:cubicBezTo>
                <a:pt x="2592000" y="2067728"/>
                <a:pt x="2559765" y="2035493"/>
                <a:pt x="2520000" y="2035493"/>
              </a:cubicBezTo>
              <a:close/>
              <a:moveTo>
                <a:pt x="720000" y="1704253"/>
              </a:moveTo>
              <a:cubicBezTo>
                <a:pt x="680235" y="1704253"/>
                <a:pt x="648000" y="1736488"/>
                <a:pt x="648000" y="1776253"/>
              </a:cubicBezTo>
              <a:cubicBezTo>
                <a:pt x="648000" y="1816018"/>
                <a:pt x="680235" y="1848253"/>
                <a:pt x="720000" y="1848253"/>
              </a:cubicBezTo>
              <a:lnTo>
                <a:pt x="2520000" y="1848253"/>
              </a:lnTo>
              <a:cubicBezTo>
                <a:pt x="2559765" y="1848253"/>
                <a:pt x="2592000" y="1816018"/>
                <a:pt x="2592000" y="1776253"/>
              </a:cubicBezTo>
              <a:cubicBezTo>
                <a:pt x="2592000" y="1736488"/>
                <a:pt x="2559765" y="1704253"/>
                <a:pt x="2520000" y="1704253"/>
              </a:cubicBezTo>
              <a:close/>
              <a:moveTo>
                <a:pt x="720000" y="1373013"/>
              </a:moveTo>
              <a:cubicBezTo>
                <a:pt x="680235" y="1373013"/>
                <a:pt x="648000" y="1405248"/>
                <a:pt x="648000" y="1445013"/>
              </a:cubicBezTo>
              <a:cubicBezTo>
                <a:pt x="648000" y="1484778"/>
                <a:pt x="680235" y="1517013"/>
                <a:pt x="720000" y="1517013"/>
              </a:cubicBezTo>
              <a:lnTo>
                <a:pt x="2520000" y="1517013"/>
              </a:lnTo>
              <a:cubicBezTo>
                <a:pt x="2559765" y="1517013"/>
                <a:pt x="2592000" y="1484778"/>
                <a:pt x="2592000" y="1445013"/>
              </a:cubicBezTo>
              <a:cubicBezTo>
                <a:pt x="2592000" y="1405248"/>
                <a:pt x="2559765" y="1373013"/>
                <a:pt x="2520000" y="1373013"/>
              </a:cubicBezTo>
              <a:close/>
              <a:moveTo>
                <a:pt x="720000" y="1041773"/>
              </a:moveTo>
              <a:cubicBezTo>
                <a:pt x="680235" y="1041773"/>
                <a:pt x="648000" y="1074008"/>
                <a:pt x="648000" y="1113773"/>
              </a:cubicBezTo>
              <a:cubicBezTo>
                <a:pt x="648000" y="1153538"/>
                <a:pt x="680235" y="1185773"/>
                <a:pt x="720000" y="1185773"/>
              </a:cubicBezTo>
              <a:lnTo>
                <a:pt x="2520000" y="1185773"/>
              </a:lnTo>
              <a:cubicBezTo>
                <a:pt x="2559765" y="1185773"/>
                <a:pt x="2592000" y="1153538"/>
                <a:pt x="2592000" y="1113773"/>
              </a:cubicBezTo>
              <a:cubicBezTo>
                <a:pt x="2592000" y="1074008"/>
                <a:pt x="2559765" y="1041773"/>
                <a:pt x="2520000" y="1041773"/>
              </a:cubicBezTo>
              <a:close/>
              <a:moveTo>
                <a:pt x="0" y="305988"/>
              </a:moveTo>
              <a:lnTo>
                <a:pt x="181957" y="305988"/>
              </a:lnTo>
              <a:lnTo>
                <a:pt x="181957" y="470032"/>
              </a:lnTo>
              <a:cubicBezTo>
                <a:pt x="181957" y="599267"/>
                <a:pt x="286722" y="704032"/>
                <a:pt x="415957" y="704032"/>
              </a:cubicBezTo>
              <a:cubicBezTo>
                <a:pt x="545192" y="704032"/>
                <a:pt x="649957" y="599267"/>
                <a:pt x="649957" y="470032"/>
              </a:cubicBezTo>
              <a:lnTo>
                <a:pt x="649957" y="305988"/>
              </a:lnTo>
              <a:lnTo>
                <a:pt x="802357" y="305988"/>
              </a:lnTo>
              <a:lnTo>
                <a:pt x="802357" y="470031"/>
              </a:lnTo>
              <a:cubicBezTo>
                <a:pt x="802357" y="599266"/>
                <a:pt x="907122" y="704031"/>
                <a:pt x="1036357" y="704031"/>
              </a:cubicBezTo>
              <a:cubicBezTo>
                <a:pt x="1165592" y="704031"/>
                <a:pt x="1270357" y="599266"/>
                <a:pt x="1270357" y="470031"/>
              </a:cubicBezTo>
              <a:lnTo>
                <a:pt x="1270357" y="305988"/>
              </a:lnTo>
              <a:lnTo>
                <a:pt x="1422757" y="305988"/>
              </a:lnTo>
              <a:lnTo>
                <a:pt x="1422757" y="470030"/>
              </a:lnTo>
              <a:cubicBezTo>
                <a:pt x="1422757" y="599265"/>
                <a:pt x="1527522" y="704030"/>
                <a:pt x="1656757" y="704030"/>
              </a:cubicBezTo>
              <a:cubicBezTo>
                <a:pt x="1785992" y="704030"/>
                <a:pt x="1890757" y="599265"/>
                <a:pt x="1890757" y="470030"/>
              </a:cubicBezTo>
              <a:lnTo>
                <a:pt x="1890757" y="305988"/>
              </a:lnTo>
              <a:lnTo>
                <a:pt x="2043157" y="305988"/>
              </a:lnTo>
              <a:lnTo>
                <a:pt x="2043157" y="470029"/>
              </a:lnTo>
              <a:cubicBezTo>
                <a:pt x="2043157" y="599264"/>
                <a:pt x="2147922" y="704029"/>
                <a:pt x="2277157" y="704029"/>
              </a:cubicBezTo>
              <a:cubicBezTo>
                <a:pt x="2406392" y="704029"/>
                <a:pt x="2511157" y="599264"/>
                <a:pt x="2511157" y="470029"/>
              </a:cubicBezTo>
              <a:lnTo>
                <a:pt x="2511157" y="305988"/>
              </a:lnTo>
              <a:lnTo>
                <a:pt x="2663557" y="305988"/>
              </a:lnTo>
              <a:lnTo>
                <a:pt x="2663557" y="470028"/>
              </a:lnTo>
              <a:cubicBezTo>
                <a:pt x="2663557" y="599263"/>
                <a:pt x="2768322" y="704028"/>
                <a:pt x="2897557" y="704028"/>
              </a:cubicBezTo>
              <a:cubicBezTo>
                <a:pt x="3026792" y="704028"/>
                <a:pt x="3131557" y="599263"/>
                <a:pt x="3131557" y="470028"/>
              </a:cubicBezTo>
              <a:lnTo>
                <a:pt x="3131557" y="305988"/>
              </a:lnTo>
              <a:lnTo>
                <a:pt x="3240000" y="305988"/>
              </a:lnTo>
              <a:lnTo>
                <a:pt x="3240000" y="3230531"/>
              </a:lnTo>
              <a:lnTo>
                <a:pt x="0" y="3230531"/>
              </a:lnTo>
              <a:close/>
              <a:moveTo>
                <a:pt x="415957" y="4"/>
              </a:moveTo>
              <a:cubicBezTo>
                <a:pt x="485545" y="4"/>
                <a:pt x="541957" y="56416"/>
                <a:pt x="541957" y="126004"/>
              </a:cubicBezTo>
              <a:lnTo>
                <a:pt x="541957" y="485972"/>
              </a:lnTo>
              <a:cubicBezTo>
                <a:pt x="541957" y="555560"/>
                <a:pt x="485545" y="611972"/>
                <a:pt x="415957" y="611972"/>
              </a:cubicBezTo>
              <a:cubicBezTo>
                <a:pt x="346369" y="611972"/>
                <a:pt x="289957" y="555560"/>
                <a:pt x="289957" y="485972"/>
              </a:cubicBezTo>
              <a:lnTo>
                <a:pt x="289957" y="126004"/>
              </a:lnTo>
              <a:cubicBezTo>
                <a:pt x="289957" y="56416"/>
                <a:pt x="346369" y="4"/>
                <a:pt x="415957" y="4"/>
              </a:cubicBezTo>
              <a:close/>
              <a:moveTo>
                <a:pt x="1036357" y="3"/>
              </a:moveTo>
              <a:cubicBezTo>
                <a:pt x="1105945" y="3"/>
                <a:pt x="1162357" y="56415"/>
                <a:pt x="1162357" y="126003"/>
              </a:cubicBezTo>
              <a:lnTo>
                <a:pt x="1162357" y="485971"/>
              </a:lnTo>
              <a:cubicBezTo>
                <a:pt x="1162357" y="555559"/>
                <a:pt x="1105945" y="611971"/>
                <a:pt x="1036357" y="611971"/>
              </a:cubicBezTo>
              <a:cubicBezTo>
                <a:pt x="966769" y="611971"/>
                <a:pt x="910357" y="555559"/>
                <a:pt x="910357" y="485971"/>
              </a:cubicBezTo>
              <a:lnTo>
                <a:pt x="910357" y="126003"/>
              </a:lnTo>
              <a:cubicBezTo>
                <a:pt x="910357" y="56415"/>
                <a:pt x="966769" y="3"/>
                <a:pt x="1036357" y="3"/>
              </a:cubicBezTo>
              <a:close/>
              <a:moveTo>
                <a:pt x="1656757" y="2"/>
              </a:moveTo>
              <a:cubicBezTo>
                <a:pt x="1726345" y="2"/>
                <a:pt x="1782757" y="56414"/>
                <a:pt x="1782757" y="126002"/>
              </a:cubicBezTo>
              <a:lnTo>
                <a:pt x="1782757" y="485970"/>
              </a:lnTo>
              <a:cubicBezTo>
                <a:pt x="1782757" y="555558"/>
                <a:pt x="1726345" y="611970"/>
                <a:pt x="1656757" y="611970"/>
              </a:cubicBezTo>
              <a:cubicBezTo>
                <a:pt x="1587169" y="611970"/>
                <a:pt x="1530757" y="555558"/>
                <a:pt x="1530757" y="485970"/>
              </a:cubicBezTo>
              <a:lnTo>
                <a:pt x="1530757" y="126002"/>
              </a:lnTo>
              <a:cubicBezTo>
                <a:pt x="1530757" y="56414"/>
                <a:pt x="1587169" y="2"/>
                <a:pt x="1656757" y="2"/>
              </a:cubicBezTo>
              <a:close/>
              <a:moveTo>
                <a:pt x="2277157" y="1"/>
              </a:moveTo>
              <a:cubicBezTo>
                <a:pt x="2346745" y="1"/>
                <a:pt x="2403157" y="56413"/>
                <a:pt x="2403157" y="126001"/>
              </a:cubicBezTo>
              <a:lnTo>
                <a:pt x="2403157" y="485969"/>
              </a:lnTo>
              <a:cubicBezTo>
                <a:pt x="2403157" y="555557"/>
                <a:pt x="2346745" y="611969"/>
                <a:pt x="2277157" y="611969"/>
              </a:cubicBezTo>
              <a:cubicBezTo>
                <a:pt x="2207569" y="611969"/>
                <a:pt x="2151157" y="555557"/>
                <a:pt x="2151157" y="485969"/>
              </a:cubicBezTo>
              <a:lnTo>
                <a:pt x="2151157" y="126001"/>
              </a:lnTo>
              <a:cubicBezTo>
                <a:pt x="2151157" y="56413"/>
                <a:pt x="2207569" y="1"/>
                <a:pt x="2277157" y="1"/>
              </a:cubicBezTo>
              <a:close/>
              <a:moveTo>
                <a:pt x="2897557" y="0"/>
              </a:moveTo>
              <a:cubicBezTo>
                <a:pt x="2967145" y="0"/>
                <a:pt x="3023557" y="56412"/>
                <a:pt x="3023557" y="126000"/>
              </a:cubicBezTo>
              <a:lnTo>
                <a:pt x="3023557" y="485968"/>
              </a:lnTo>
              <a:cubicBezTo>
                <a:pt x="3023557" y="555556"/>
                <a:pt x="2967145" y="611968"/>
                <a:pt x="2897557" y="611968"/>
              </a:cubicBezTo>
              <a:cubicBezTo>
                <a:pt x="2827969" y="611968"/>
                <a:pt x="2771557" y="555556"/>
                <a:pt x="2771557" y="485968"/>
              </a:cubicBezTo>
              <a:lnTo>
                <a:pt x="2771557" y="126000"/>
              </a:lnTo>
              <a:cubicBezTo>
                <a:pt x="2771557" y="56412"/>
                <a:pt x="2827969" y="0"/>
                <a:pt x="2897557" y="0"/>
              </a:cubicBezTo>
              <a:close/>
            </a:path>
          </a:pathLst>
        </a:custGeom>
        <a:solidFill>
          <a:schemeClr val="accent3"/>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6</xdr:col>
      <xdr:colOff>403434</xdr:colOff>
      <xdr:row>41</xdr:row>
      <xdr:rowOff>138120</xdr:rowOff>
    </xdr:from>
    <xdr:to>
      <xdr:col>7</xdr:col>
      <xdr:colOff>308729</xdr:colOff>
      <xdr:row>44</xdr:row>
      <xdr:rowOff>109069</xdr:rowOff>
    </xdr:to>
    <xdr:sp macro="" textlink="">
      <xdr:nvSpPr>
        <xdr:cNvPr id="15" name="Pie 24">
          <a:extLst>
            <a:ext uri="{FF2B5EF4-FFF2-40B4-BE49-F238E27FC236}">
              <a16:creationId xmlns:a16="http://schemas.microsoft.com/office/drawing/2014/main" id="{00000000-0008-0000-0300-00000F000000}"/>
            </a:ext>
          </a:extLst>
        </xdr:cNvPr>
        <xdr:cNvSpPr/>
      </xdr:nvSpPr>
      <xdr:spPr>
        <a:xfrm>
          <a:off x="4061034" y="7636200"/>
          <a:ext cx="514895" cy="519589"/>
        </a:xfrm>
        <a:custGeom>
          <a:avLst/>
          <a:gdLst/>
          <a:ahLst/>
          <a:cxnLst/>
          <a:rect l="l" t="t" r="r" b="b"/>
          <a:pathLst>
            <a:path w="3228711" h="3210836">
              <a:moveTo>
                <a:pt x="351626" y="695968"/>
              </a:moveTo>
              <a:lnTo>
                <a:pt x="1548007" y="1678300"/>
              </a:lnTo>
              <a:lnTo>
                <a:pt x="236194" y="2500159"/>
              </a:lnTo>
              <a:cubicBezTo>
                <a:pt x="-116985" y="1936431"/>
                <a:pt x="-70514" y="1210092"/>
                <a:pt x="351626" y="695968"/>
              </a:cubicBezTo>
              <a:close/>
              <a:moveTo>
                <a:pt x="1957429" y="262366"/>
              </a:moveTo>
              <a:cubicBezTo>
                <a:pt x="2634256" y="359480"/>
                <a:pt x="3156733" y="907132"/>
                <a:pt x="3221913" y="1587776"/>
              </a:cubicBezTo>
              <a:cubicBezTo>
                <a:pt x="3287093" y="2268421"/>
                <a:pt x="2878048" y="2905277"/>
                <a:pt x="2231953" y="3129078"/>
              </a:cubicBezTo>
              <a:cubicBezTo>
                <a:pt x="1585858" y="3352879"/>
                <a:pt x="870522" y="3105497"/>
                <a:pt x="500715" y="2530372"/>
              </a:cubicBezTo>
              <a:lnTo>
                <a:pt x="1746987" y="1729019"/>
              </a:lnTo>
              <a:close/>
              <a:moveTo>
                <a:pt x="1604447" y="200"/>
              </a:moveTo>
              <a:cubicBezTo>
                <a:pt x="1665125" y="-778"/>
                <a:pt x="1726175" y="1809"/>
                <a:pt x="1787307" y="8072"/>
              </a:cubicBezTo>
              <a:lnTo>
                <a:pt x="1629532" y="1548011"/>
              </a:lnTo>
              <a:lnTo>
                <a:pt x="483856" y="506987"/>
              </a:lnTo>
              <a:cubicBezTo>
                <a:pt x="773141" y="188622"/>
                <a:pt x="1179697" y="7051"/>
                <a:pt x="1604447" y="200"/>
              </a:cubicBezTo>
              <a:close/>
            </a:path>
          </a:pathLst>
        </a:custGeom>
        <a:solidFill>
          <a:schemeClr val="accent2"/>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10</xdr:col>
      <xdr:colOff>570507</xdr:colOff>
      <xdr:row>24</xdr:row>
      <xdr:rowOff>0</xdr:rowOff>
    </xdr:from>
    <xdr:to>
      <xdr:col>11</xdr:col>
      <xdr:colOff>435921</xdr:colOff>
      <xdr:row>27</xdr:row>
      <xdr:rowOff>121001</xdr:rowOff>
    </xdr:to>
    <xdr:sp macro="" textlink="">
      <xdr:nvSpPr>
        <xdr:cNvPr id="16" name="Block Arc 41">
          <a:extLst>
            <a:ext uri="{FF2B5EF4-FFF2-40B4-BE49-F238E27FC236}">
              <a16:creationId xmlns:a16="http://schemas.microsoft.com/office/drawing/2014/main" id="{00000000-0008-0000-0300-000010000000}"/>
            </a:ext>
          </a:extLst>
        </xdr:cNvPr>
        <xdr:cNvSpPr/>
      </xdr:nvSpPr>
      <xdr:spPr>
        <a:xfrm>
          <a:off x="6666507" y="4389120"/>
          <a:ext cx="475014" cy="669641"/>
        </a:xfrm>
        <a:custGeom>
          <a:avLst/>
          <a:gdLst/>
          <a:ahLst/>
          <a:cxnLst/>
          <a:rect l="l" t="t" r="r" b="b"/>
          <a:pathLst>
            <a:path w="2512265" h="3505352">
              <a:moveTo>
                <a:pt x="1276582" y="2106401"/>
              </a:moveTo>
              <a:cubicBezTo>
                <a:pt x="1154832" y="2195007"/>
                <a:pt x="1018024" y="2262207"/>
                <a:pt x="871321" y="2302645"/>
              </a:cubicBezTo>
              <a:cubicBezTo>
                <a:pt x="1041049" y="2346709"/>
                <a:pt x="1216984" y="2342691"/>
                <a:pt x="1380867" y="2295542"/>
              </a:cubicBezTo>
              <a:cubicBezTo>
                <a:pt x="1352791" y="2227964"/>
                <a:pt x="1317377" y="2164934"/>
                <a:pt x="1276582" y="2106401"/>
              </a:cubicBezTo>
              <a:close/>
              <a:moveTo>
                <a:pt x="931061" y="1768598"/>
              </a:moveTo>
              <a:lnTo>
                <a:pt x="785084" y="2021438"/>
              </a:lnTo>
              <a:lnTo>
                <a:pt x="684448" y="2196711"/>
              </a:lnTo>
              <a:cubicBezTo>
                <a:pt x="868931" y="2169533"/>
                <a:pt x="1041385" y="2098006"/>
                <a:pt x="1189228" y="1991290"/>
              </a:cubicBezTo>
              <a:cubicBezTo>
                <a:pt x="1113839" y="1904543"/>
                <a:pt x="1026949" y="1829435"/>
                <a:pt x="931061" y="1768598"/>
              </a:cubicBezTo>
              <a:close/>
              <a:moveTo>
                <a:pt x="1626242" y="1739577"/>
              </a:moveTo>
              <a:cubicBezTo>
                <a:pt x="1556851" y="1850020"/>
                <a:pt x="1471526" y="1947792"/>
                <a:pt x="1374302" y="2030973"/>
              </a:cubicBezTo>
              <a:cubicBezTo>
                <a:pt x="1422822" y="2099916"/>
                <a:pt x="1464618" y="2174537"/>
                <a:pt x="1497466" y="2254701"/>
              </a:cubicBezTo>
              <a:cubicBezTo>
                <a:pt x="1664534" y="2184833"/>
                <a:pt x="1813198" y="2068027"/>
                <a:pt x="1922549" y="1910651"/>
              </a:cubicBezTo>
              <a:close/>
              <a:moveTo>
                <a:pt x="531158" y="1601275"/>
              </a:moveTo>
              <a:cubicBezTo>
                <a:pt x="514831" y="1769123"/>
                <a:pt x="535254" y="1939877"/>
                <a:pt x="594029" y="2101141"/>
              </a:cubicBezTo>
              <a:lnTo>
                <a:pt x="822377" y="1705631"/>
              </a:lnTo>
              <a:cubicBezTo>
                <a:pt x="730789" y="1658398"/>
                <a:pt x="632873" y="1623335"/>
                <a:pt x="531158" y="1601275"/>
              </a:cubicBezTo>
              <a:close/>
              <a:moveTo>
                <a:pt x="270885" y="1572115"/>
              </a:moveTo>
              <a:cubicBezTo>
                <a:pt x="231457" y="1572339"/>
                <a:pt x="191799" y="1574812"/>
                <a:pt x="152057" y="1579894"/>
              </a:cubicBezTo>
              <a:cubicBezTo>
                <a:pt x="195418" y="1760005"/>
                <a:pt x="289893" y="1927350"/>
                <a:pt x="428945" y="2058945"/>
              </a:cubicBezTo>
              <a:cubicBezTo>
                <a:pt x="384418" y="1901749"/>
                <a:pt x="371313" y="1738504"/>
                <a:pt x="388331" y="1577832"/>
              </a:cubicBezTo>
              <a:cubicBezTo>
                <a:pt x="349511" y="1573916"/>
                <a:pt x="310313" y="1571891"/>
                <a:pt x="270885" y="1572115"/>
              </a:cubicBezTo>
              <a:close/>
              <a:moveTo>
                <a:pt x="1117422" y="1445810"/>
              </a:moveTo>
              <a:lnTo>
                <a:pt x="992684" y="1661863"/>
              </a:lnTo>
              <a:cubicBezTo>
                <a:pt x="1102065" y="1730612"/>
                <a:pt x="1200940" y="1816138"/>
                <a:pt x="1286200" y="1915345"/>
              </a:cubicBezTo>
              <a:cubicBezTo>
                <a:pt x="1368713" y="1844119"/>
                <a:pt x="1441290" y="1760865"/>
                <a:pt x="1500981" y="1667258"/>
              </a:cubicBezTo>
              <a:close/>
              <a:moveTo>
                <a:pt x="2092402" y="1221082"/>
              </a:moveTo>
              <a:cubicBezTo>
                <a:pt x="2001593" y="1234047"/>
                <a:pt x="1911092" y="1235450"/>
                <a:pt x="1822337" y="1227227"/>
              </a:cubicBezTo>
              <a:cubicBezTo>
                <a:pt x="1800443" y="1366691"/>
                <a:pt x="1756170" y="1503162"/>
                <a:pt x="1688847" y="1630684"/>
              </a:cubicBezTo>
              <a:lnTo>
                <a:pt x="1987299" y="1802996"/>
              </a:lnTo>
              <a:cubicBezTo>
                <a:pt x="2084887" y="1618081"/>
                <a:pt x="2117858" y="1415133"/>
                <a:pt x="2092402" y="1221082"/>
              </a:cubicBezTo>
              <a:close/>
              <a:moveTo>
                <a:pt x="649579" y="1175701"/>
              </a:moveTo>
              <a:cubicBezTo>
                <a:pt x="600911" y="1272240"/>
                <a:pt x="566994" y="1374279"/>
                <a:pt x="548013" y="1478728"/>
              </a:cubicBezTo>
              <a:cubicBezTo>
                <a:pt x="665588" y="1503392"/>
                <a:pt x="778659" y="1543786"/>
                <a:pt x="883938" y="1599004"/>
              </a:cubicBezTo>
              <a:lnTo>
                <a:pt x="1008644" y="1383007"/>
              </a:lnTo>
              <a:close/>
              <a:moveTo>
                <a:pt x="1325201" y="1085928"/>
              </a:moveTo>
              <a:lnTo>
                <a:pt x="1180226" y="1337032"/>
              </a:lnTo>
              <a:lnTo>
                <a:pt x="1563461" y="1558293"/>
              </a:lnTo>
              <a:cubicBezTo>
                <a:pt x="1621429" y="1447029"/>
                <a:pt x="1659763" y="1328223"/>
                <a:pt x="1679185" y="1206861"/>
              </a:cubicBezTo>
              <a:cubicBezTo>
                <a:pt x="1555153" y="1183834"/>
                <a:pt x="1435895" y="1143161"/>
                <a:pt x="1325201" y="1085928"/>
              </a:cubicBezTo>
              <a:close/>
              <a:moveTo>
                <a:pt x="216369" y="925587"/>
              </a:moveTo>
              <a:cubicBezTo>
                <a:pt x="135862" y="1096620"/>
                <a:pt x="108667" y="1281041"/>
                <a:pt x="130011" y="1458436"/>
              </a:cubicBezTo>
              <a:cubicBezTo>
                <a:pt x="222591" y="1446071"/>
                <a:pt x="314795" y="1446181"/>
                <a:pt x="405131" y="1455463"/>
              </a:cubicBezTo>
              <a:cubicBezTo>
                <a:pt x="426945" y="1333935"/>
                <a:pt x="466667" y="1215249"/>
                <a:pt x="524206" y="1103317"/>
              </a:cubicBezTo>
              <a:close/>
              <a:moveTo>
                <a:pt x="943246" y="797103"/>
              </a:moveTo>
              <a:cubicBezTo>
                <a:pt x="853400" y="873630"/>
                <a:pt x="774733" y="963960"/>
                <a:pt x="711316" y="1066306"/>
              </a:cubicBezTo>
              <a:lnTo>
                <a:pt x="1071447" y="1274228"/>
              </a:lnTo>
              <a:lnTo>
                <a:pt x="1215869" y="1024081"/>
              </a:lnTo>
              <a:cubicBezTo>
                <a:pt x="1115458" y="961776"/>
                <a:pt x="1023809" y="885272"/>
                <a:pt x="943246" y="797103"/>
              </a:cubicBezTo>
              <a:close/>
              <a:moveTo>
                <a:pt x="1777831" y="614825"/>
              </a:moveTo>
              <a:cubicBezTo>
                <a:pt x="1828108" y="774217"/>
                <a:pt x="1847177" y="940426"/>
                <a:pt x="1835302" y="1104709"/>
              </a:cubicBezTo>
              <a:cubicBezTo>
                <a:pt x="1912529" y="1111680"/>
                <a:pt x="1991200" y="1110618"/>
                <a:pt x="2070135" y="1099634"/>
              </a:cubicBezTo>
              <a:cubicBezTo>
                <a:pt x="2023430" y="916066"/>
                <a:pt x="1923963" y="746103"/>
                <a:pt x="1777831" y="614825"/>
              </a:cubicBezTo>
              <a:close/>
              <a:moveTo>
                <a:pt x="1613169" y="587153"/>
              </a:moveTo>
              <a:lnTo>
                <a:pt x="1386789" y="979253"/>
              </a:lnTo>
              <a:cubicBezTo>
                <a:pt x="1482593" y="1028182"/>
                <a:pt x="1585369" y="1063521"/>
                <a:pt x="1692132" y="1084514"/>
              </a:cubicBezTo>
              <a:cubicBezTo>
                <a:pt x="1702376" y="916614"/>
                <a:pt x="1676765" y="746730"/>
                <a:pt x="1613169" y="587153"/>
              </a:cubicBezTo>
              <a:close/>
              <a:moveTo>
                <a:pt x="1500307" y="531421"/>
              </a:moveTo>
              <a:cubicBezTo>
                <a:pt x="1333628" y="560682"/>
                <a:pt x="1177718" y="626786"/>
                <a:pt x="1041762" y="721997"/>
              </a:cubicBezTo>
              <a:cubicBezTo>
                <a:pt x="1111912" y="797410"/>
                <a:pt x="1191076" y="863204"/>
                <a:pt x="1277416" y="917480"/>
              </a:cubicBezTo>
              <a:close/>
              <a:moveTo>
                <a:pt x="708730" y="442269"/>
              </a:moveTo>
              <a:cubicBezTo>
                <a:pt x="536145" y="518354"/>
                <a:pt x="384460" y="645249"/>
                <a:pt x="277225" y="815684"/>
              </a:cubicBezTo>
              <a:lnTo>
                <a:pt x="586010" y="993961"/>
              </a:lnTo>
              <a:cubicBezTo>
                <a:pt x="658009" y="876621"/>
                <a:pt x="747803" y="773217"/>
                <a:pt x="850548" y="685844"/>
              </a:cubicBezTo>
              <a:cubicBezTo>
                <a:pt x="795399" y="611028"/>
                <a:pt x="747545" y="529652"/>
                <a:pt x="708730" y="442269"/>
              </a:cubicBezTo>
              <a:close/>
              <a:moveTo>
                <a:pt x="1114411" y="355452"/>
              </a:moveTo>
              <a:cubicBezTo>
                <a:pt x="1016499" y="355167"/>
                <a:pt x="919324" y="369705"/>
                <a:pt x="826255" y="398131"/>
              </a:cubicBezTo>
              <a:cubicBezTo>
                <a:pt x="858722" y="474940"/>
                <a:pt x="900618" y="545829"/>
                <a:pt x="948599" y="611249"/>
              </a:cubicBezTo>
              <a:cubicBezTo>
                <a:pt x="1085375" y="512974"/>
                <a:pt x="1240825" y="441488"/>
                <a:pt x="1406980" y="401715"/>
              </a:cubicBezTo>
              <a:cubicBezTo>
                <a:pt x="1310969" y="370847"/>
                <a:pt x="1212322" y="355738"/>
                <a:pt x="1114411" y="355452"/>
              </a:cubicBezTo>
              <a:close/>
              <a:moveTo>
                <a:pt x="1776283" y="295101"/>
              </a:moveTo>
              <a:lnTo>
                <a:pt x="1710896" y="408983"/>
              </a:lnTo>
              <a:cubicBezTo>
                <a:pt x="2209777" y="726145"/>
                <a:pt x="2373723" y="1383396"/>
                <a:pt x="2075153" y="1900534"/>
              </a:cubicBezTo>
              <a:cubicBezTo>
                <a:pt x="1777480" y="2416119"/>
                <a:pt x="1129323" y="2603192"/>
                <a:pt x="606057" y="2333243"/>
              </a:cubicBezTo>
              <a:lnTo>
                <a:pt x="534769" y="2457402"/>
              </a:lnTo>
              <a:cubicBezTo>
                <a:pt x="1115347" y="2755664"/>
                <a:pt x="1834151" y="2554240"/>
                <a:pt x="2173557" y="1987198"/>
              </a:cubicBezTo>
              <a:cubicBezTo>
                <a:pt x="2520801" y="1407062"/>
                <a:pt x="2343129" y="657734"/>
                <a:pt x="1776283" y="295101"/>
              </a:cubicBezTo>
              <a:close/>
              <a:moveTo>
                <a:pt x="1831804" y="0"/>
              </a:moveTo>
              <a:cubicBezTo>
                <a:pt x="1881515" y="0"/>
                <a:pt x="1921814" y="40299"/>
                <a:pt x="1921814" y="90010"/>
              </a:cubicBezTo>
              <a:cubicBezTo>
                <a:pt x="1921814" y="123853"/>
                <a:pt x="1903137" y="153333"/>
                <a:pt x="1874873" y="167531"/>
              </a:cubicBezTo>
              <a:cubicBezTo>
                <a:pt x="2505724" y="579432"/>
                <a:pt x="2701456" y="1419035"/>
                <a:pt x="2311836" y="2069966"/>
              </a:cubicBezTo>
              <a:cubicBezTo>
                <a:pt x="2067801" y="2477672"/>
                <a:pt x="1650037" y="2717958"/>
                <a:pt x="1209422" y="2750781"/>
              </a:cubicBezTo>
              <a:lnTo>
                <a:pt x="1209422" y="3191198"/>
              </a:lnTo>
              <a:cubicBezTo>
                <a:pt x="1228953" y="3190691"/>
                <a:pt x="1248332" y="3191937"/>
                <a:pt x="1267595" y="3193449"/>
              </a:cubicBezTo>
              <a:cubicBezTo>
                <a:pt x="1660899" y="3224325"/>
                <a:pt x="1926978" y="3358049"/>
                <a:pt x="1884661" y="3503570"/>
              </a:cubicBezTo>
              <a:lnTo>
                <a:pt x="318693" y="3505352"/>
              </a:lnTo>
              <a:cubicBezTo>
                <a:pt x="273700" y="3359367"/>
                <a:pt x="539657" y="3224666"/>
                <a:pt x="934393" y="3193515"/>
              </a:cubicBezTo>
              <a:lnTo>
                <a:pt x="993398" y="3191208"/>
              </a:lnTo>
              <a:lnTo>
                <a:pt x="993398" y="2750894"/>
              </a:lnTo>
              <a:cubicBezTo>
                <a:pt x="812915" y="2737642"/>
                <a:pt x="632784" y="2688481"/>
                <a:pt x="463078" y="2601537"/>
              </a:cubicBezTo>
              <a:cubicBezTo>
                <a:pt x="463677" y="2602537"/>
                <a:pt x="463694" y="2603560"/>
                <a:pt x="463694" y="2604587"/>
              </a:cubicBezTo>
              <a:cubicBezTo>
                <a:pt x="463694" y="2654298"/>
                <a:pt x="423395" y="2694597"/>
                <a:pt x="373684" y="2694597"/>
              </a:cubicBezTo>
              <a:cubicBezTo>
                <a:pt x="323973" y="2694597"/>
                <a:pt x="283674" y="2654298"/>
                <a:pt x="283674" y="2604587"/>
              </a:cubicBezTo>
              <a:cubicBezTo>
                <a:pt x="283674" y="2554876"/>
                <a:pt x="323973" y="2514577"/>
                <a:pt x="373684" y="2514577"/>
              </a:cubicBezTo>
              <a:lnTo>
                <a:pt x="377019" y="2515250"/>
              </a:lnTo>
              <a:lnTo>
                <a:pt x="511820" y="2280472"/>
              </a:lnTo>
              <a:lnTo>
                <a:pt x="495824" y="2271237"/>
              </a:lnTo>
              <a:lnTo>
                <a:pt x="496783" y="2269575"/>
              </a:lnTo>
              <a:cubicBezTo>
                <a:pt x="34226" y="1964050"/>
                <a:pt x="-130424" y="1362029"/>
                <a:pt x="110016" y="864184"/>
              </a:cubicBezTo>
              <a:lnTo>
                <a:pt x="106296" y="862036"/>
              </a:lnTo>
              <a:lnTo>
                <a:pt x="148828" y="788370"/>
              </a:lnTo>
              <a:lnTo>
                <a:pt x="169099" y="753258"/>
              </a:lnTo>
              <a:lnTo>
                <a:pt x="170873" y="754281"/>
              </a:lnTo>
              <a:cubicBezTo>
                <a:pt x="475914" y="264737"/>
                <a:pt x="1106018" y="92008"/>
                <a:pt x="1617242" y="355196"/>
              </a:cubicBezTo>
              <a:lnTo>
                <a:pt x="1748044" y="127384"/>
              </a:lnTo>
              <a:lnTo>
                <a:pt x="1751959" y="129632"/>
              </a:lnTo>
              <a:cubicBezTo>
                <a:pt x="1745165" y="117975"/>
                <a:pt x="1741794" y="104386"/>
                <a:pt x="1741794" y="90010"/>
              </a:cubicBezTo>
              <a:cubicBezTo>
                <a:pt x="1741794" y="40299"/>
                <a:pt x="1782093" y="0"/>
                <a:pt x="1831804" y="0"/>
              </a:cubicBez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4</xdr:col>
      <xdr:colOff>58273</xdr:colOff>
      <xdr:row>46</xdr:row>
      <xdr:rowOff>89331</xdr:rowOff>
    </xdr:from>
    <xdr:to>
      <xdr:col>4</xdr:col>
      <xdr:colOff>468005</xdr:colOff>
      <xdr:row>50</xdr:row>
      <xdr:rowOff>149356</xdr:rowOff>
    </xdr:to>
    <xdr:sp macro="" textlink="">
      <xdr:nvSpPr>
        <xdr:cNvPr id="17" name="Oval 27">
          <a:extLst>
            <a:ext uri="{FF2B5EF4-FFF2-40B4-BE49-F238E27FC236}">
              <a16:creationId xmlns:a16="http://schemas.microsoft.com/office/drawing/2014/main" id="{00000000-0008-0000-0300-000011000000}"/>
            </a:ext>
          </a:extLst>
        </xdr:cNvPr>
        <xdr:cNvSpPr/>
      </xdr:nvSpPr>
      <xdr:spPr>
        <a:xfrm>
          <a:off x="2496673" y="8501811"/>
          <a:ext cx="409732" cy="791545"/>
        </a:xfrm>
        <a:custGeom>
          <a:avLst/>
          <a:gdLst/>
          <a:ahLst/>
          <a:cxnLst/>
          <a:rect l="l" t="t" r="r" b="b"/>
          <a:pathLst>
            <a:path w="1703664" h="3240001">
              <a:moveTo>
                <a:pt x="952533" y="2024463"/>
              </a:moveTo>
              <a:lnTo>
                <a:pt x="856710" y="2024464"/>
              </a:lnTo>
              <a:lnTo>
                <a:pt x="649879" y="2143878"/>
              </a:lnTo>
              <a:lnTo>
                <a:pt x="728753" y="2280491"/>
              </a:lnTo>
              <a:lnTo>
                <a:pt x="800462" y="2239090"/>
              </a:lnTo>
              <a:lnTo>
                <a:pt x="800462" y="2476837"/>
              </a:lnTo>
              <a:lnTo>
                <a:pt x="649878" y="2476837"/>
              </a:lnTo>
              <a:lnTo>
                <a:pt x="649878" y="2634602"/>
              </a:lnTo>
              <a:lnTo>
                <a:pt x="1067658" y="2634602"/>
              </a:lnTo>
              <a:lnTo>
                <a:pt x="1067657" y="2476837"/>
              </a:lnTo>
              <a:lnTo>
                <a:pt x="952532" y="2476837"/>
              </a:lnTo>
              <a:lnTo>
                <a:pt x="952532" y="2151292"/>
              </a:lnTo>
              <a:lnTo>
                <a:pt x="952534" y="2151291"/>
              </a:lnTo>
              <a:close/>
              <a:moveTo>
                <a:pt x="851832" y="1776101"/>
              </a:moveTo>
              <a:cubicBezTo>
                <a:pt x="1189868" y="1776101"/>
                <a:pt x="1463900" y="2050133"/>
                <a:pt x="1463900" y="2388169"/>
              </a:cubicBezTo>
              <a:cubicBezTo>
                <a:pt x="1463900" y="2726205"/>
                <a:pt x="1189868" y="3000237"/>
                <a:pt x="851832" y="3000237"/>
              </a:cubicBezTo>
              <a:cubicBezTo>
                <a:pt x="513796" y="3000237"/>
                <a:pt x="239764" y="2726205"/>
                <a:pt x="239764" y="2388169"/>
              </a:cubicBezTo>
              <a:cubicBezTo>
                <a:pt x="239764" y="2050133"/>
                <a:pt x="513796" y="1776101"/>
                <a:pt x="851832" y="1776101"/>
              </a:cubicBezTo>
              <a:close/>
              <a:moveTo>
                <a:pt x="851832" y="1689019"/>
              </a:moveTo>
              <a:cubicBezTo>
                <a:pt x="465702" y="1689019"/>
                <a:pt x="152682" y="2002039"/>
                <a:pt x="152682" y="2388169"/>
              </a:cubicBezTo>
              <a:cubicBezTo>
                <a:pt x="152682" y="2774299"/>
                <a:pt x="465702" y="3087319"/>
                <a:pt x="851832" y="3087319"/>
              </a:cubicBezTo>
              <a:cubicBezTo>
                <a:pt x="1237962" y="3087319"/>
                <a:pt x="1550982" y="2774299"/>
                <a:pt x="1550982" y="2388169"/>
              </a:cubicBezTo>
              <a:cubicBezTo>
                <a:pt x="1550982" y="2002039"/>
                <a:pt x="1237962" y="1689019"/>
                <a:pt x="851832" y="1689019"/>
              </a:cubicBezTo>
              <a:close/>
              <a:moveTo>
                <a:pt x="851832" y="1536337"/>
              </a:moveTo>
              <a:cubicBezTo>
                <a:pt x="1322286" y="1536337"/>
                <a:pt x="1703664" y="1917715"/>
                <a:pt x="1703664" y="2388169"/>
              </a:cubicBezTo>
              <a:cubicBezTo>
                <a:pt x="1703664" y="2858623"/>
                <a:pt x="1322286" y="3240001"/>
                <a:pt x="851832" y="3240001"/>
              </a:cubicBezTo>
              <a:cubicBezTo>
                <a:pt x="381378" y="3240001"/>
                <a:pt x="0" y="2858623"/>
                <a:pt x="0" y="2388169"/>
              </a:cubicBezTo>
              <a:cubicBezTo>
                <a:pt x="0" y="1917715"/>
                <a:pt x="381378" y="1536337"/>
                <a:pt x="851832" y="1536337"/>
              </a:cubicBezTo>
              <a:close/>
              <a:moveTo>
                <a:pt x="1173126" y="1"/>
              </a:moveTo>
              <a:lnTo>
                <a:pt x="1383673" y="1"/>
              </a:lnTo>
              <a:lnTo>
                <a:pt x="1383673" y="954514"/>
              </a:lnTo>
              <a:lnTo>
                <a:pt x="1173126" y="1187717"/>
              </a:lnTo>
              <a:close/>
              <a:moveTo>
                <a:pt x="619488" y="0"/>
              </a:moveTo>
              <a:lnTo>
                <a:pt x="1099698" y="0"/>
              </a:lnTo>
              <a:lnTo>
                <a:pt x="1099698" y="1265464"/>
              </a:lnTo>
              <a:lnTo>
                <a:pt x="859593" y="1532640"/>
              </a:lnTo>
              <a:lnTo>
                <a:pt x="619488" y="1265464"/>
              </a:lnTo>
              <a:close/>
              <a:moveTo>
                <a:pt x="335512" y="0"/>
              </a:moveTo>
              <a:lnTo>
                <a:pt x="546059" y="0"/>
              </a:lnTo>
              <a:lnTo>
                <a:pt x="546059" y="1166181"/>
              </a:lnTo>
              <a:lnTo>
                <a:pt x="335512" y="927455"/>
              </a:lnTo>
              <a:close/>
            </a:path>
          </a:pathLst>
        </a:custGeom>
        <a:solidFill>
          <a:schemeClr val="accent5"/>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4</xdr:col>
      <xdr:colOff>0</xdr:colOff>
      <xdr:row>24</xdr:row>
      <xdr:rowOff>56558</xdr:rowOff>
    </xdr:from>
    <xdr:to>
      <xdr:col>4</xdr:col>
      <xdr:colOff>597487</xdr:colOff>
      <xdr:row>27</xdr:row>
      <xdr:rowOff>64443</xdr:rowOff>
    </xdr:to>
    <xdr:sp macro="" textlink="">
      <xdr:nvSpPr>
        <xdr:cNvPr id="18" name="Freeform 32">
          <a:extLst>
            <a:ext uri="{FF2B5EF4-FFF2-40B4-BE49-F238E27FC236}">
              <a16:creationId xmlns:a16="http://schemas.microsoft.com/office/drawing/2014/main" id="{00000000-0008-0000-0300-000012000000}"/>
            </a:ext>
          </a:extLst>
        </xdr:cNvPr>
        <xdr:cNvSpPr/>
      </xdr:nvSpPr>
      <xdr:spPr>
        <a:xfrm>
          <a:off x="2438400" y="4445678"/>
          <a:ext cx="597487" cy="556525"/>
        </a:xfrm>
        <a:custGeom>
          <a:avLst/>
          <a:gdLst/>
          <a:ahLst/>
          <a:cxnLst/>
          <a:rect l="l" t="t" r="r" b="b"/>
          <a:pathLst>
            <a:path w="3210745" h="2940925">
              <a:moveTo>
                <a:pt x="340528" y="2526682"/>
              </a:moveTo>
              <a:cubicBezTo>
                <a:pt x="280875" y="2526682"/>
                <a:pt x="232516" y="2575041"/>
                <a:pt x="232516" y="2634694"/>
              </a:cubicBezTo>
              <a:cubicBezTo>
                <a:pt x="232516" y="2694347"/>
                <a:pt x="280875" y="2742706"/>
                <a:pt x="340528" y="2742706"/>
              </a:cubicBezTo>
              <a:cubicBezTo>
                <a:pt x="400181" y="2742706"/>
                <a:pt x="448540" y="2694347"/>
                <a:pt x="448540" y="2634694"/>
              </a:cubicBezTo>
              <a:cubicBezTo>
                <a:pt x="448540" y="2575041"/>
                <a:pt x="400181" y="2526682"/>
                <a:pt x="340528" y="2526682"/>
              </a:cubicBezTo>
              <a:close/>
              <a:moveTo>
                <a:pt x="1821636" y="152"/>
              </a:moveTo>
              <a:cubicBezTo>
                <a:pt x="1920275" y="-4956"/>
                <a:pt x="2051571" y="119306"/>
                <a:pt x="2102482" y="278737"/>
              </a:cubicBezTo>
              <a:cubicBezTo>
                <a:pt x="2192513" y="649582"/>
                <a:pt x="1575154" y="1213351"/>
                <a:pt x="2006019" y="1236931"/>
              </a:cubicBezTo>
              <a:cubicBezTo>
                <a:pt x="2310412" y="1206920"/>
                <a:pt x="2473326" y="1176910"/>
                <a:pt x="2803442" y="1166192"/>
              </a:cubicBezTo>
              <a:cubicBezTo>
                <a:pt x="3103547" y="1170479"/>
                <a:pt x="3152850" y="1361260"/>
                <a:pt x="3002798" y="1564903"/>
              </a:cubicBezTo>
              <a:cubicBezTo>
                <a:pt x="3191435" y="1575621"/>
                <a:pt x="3347919" y="1869296"/>
                <a:pt x="3022090" y="1989338"/>
              </a:cubicBezTo>
              <a:cubicBezTo>
                <a:pt x="3332913" y="2182262"/>
                <a:pt x="3154994" y="2426634"/>
                <a:pt x="2977074" y="2471650"/>
              </a:cubicBezTo>
              <a:cubicBezTo>
                <a:pt x="3127127" y="2606697"/>
                <a:pt x="3109978" y="2709590"/>
                <a:pt x="2957782" y="2793191"/>
              </a:cubicBezTo>
              <a:cubicBezTo>
                <a:pt x="2620164" y="2932526"/>
                <a:pt x="1747715" y="3028988"/>
                <a:pt x="1253613" y="2818914"/>
              </a:cubicBezTo>
              <a:cubicBezTo>
                <a:pt x="1018944" y="2738561"/>
                <a:pt x="869067" y="2654318"/>
                <a:pt x="700568" y="2648441"/>
              </a:cubicBezTo>
              <a:lnTo>
                <a:pt x="700568" y="2796242"/>
              </a:lnTo>
              <a:cubicBezTo>
                <a:pt x="700568" y="2860729"/>
                <a:pt x="648291" y="2913006"/>
                <a:pt x="583804" y="2913006"/>
              </a:cubicBezTo>
              <a:lnTo>
                <a:pt x="0" y="2913006"/>
              </a:lnTo>
              <a:lnTo>
                <a:pt x="0" y="1400838"/>
              </a:lnTo>
              <a:lnTo>
                <a:pt x="583804" y="1400838"/>
              </a:lnTo>
              <a:cubicBezTo>
                <a:pt x="648291" y="1400838"/>
                <a:pt x="700568" y="1453115"/>
                <a:pt x="700568" y="1517602"/>
              </a:cubicBezTo>
              <a:lnTo>
                <a:pt x="700568" y="1571674"/>
              </a:lnTo>
              <a:cubicBezTo>
                <a:pt x="721537" y="1568378"/>
                <a:pt x="746526" y="1559634"/>
                <a:pt x="784162" y="1539180"/>
              </a:cubicBezTo>
              <a:cubicBezTo>
                <a:pt x="831321" y="1421281"/>
                <a:pt x="890271" y="1323747"/>
                <a:pt x="1034964" y="1191915"/>
              </a:cubicBezTo>
              <a:cubicBezTo>
                <a:pt x="1257900" y="851081"/>
                <a:pt x="1628744" y="677449"/>
                <a:pt x="1703770" y="169413"/>
              </a:cubicBezTo>
              <a:cubicBezTo>
                <a:pt x="1715024" y="52855"/>
                <a:pt x="1762452" y="3217"/>
                <a:pt x="1821636" y="152"/>
              </a:cubicBez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5</xdr:col>
      <xdr:colOff>121340</xdr:colOff>
      <xdr:row>46</xdr:row>
      <xdr:rowOff>155485</xdr:rowOff>
    </xdr:from>
    <xdr:to>
      <xdr:col>6</xdr:col>
      <xdr:colOff>26091</xdr:colOff>
      <xdr:row>50</xdr:row>
      <xdr:rowOff>83203</xdr:rowOff>
    </xdr:to>
    <xdr:sp macro="" textlink="">
      <xdr:nvSpPr>
        <xdr:cNvPr id="19" name="Chord 14">
          <a:extLst>
            <a:ext uri="{FF2B5EF4-FFF2-40B4-BE49-F238E27FC236}">
              <a16:creationId xmlns:a16="http://schemas.microsoft.com/office/drawing/2014/main" id="{00000000-0008-0000-0300-000013000000}"/>
            </a:ext>
          </a:extLst>
        </xdr:cNvPr>
        <xdr:cNvSpPr/>
      </xdr:nvSpPr>
      <xdr:spPr>
        <a:xfrm>
          <a:off x="3169340" y="8567965"/>
          <a:ext cx="514351" cy="659238"/>
        </a:xfrm>
        <a:custGeom>
          <a:avLst/>
          <a:gdLst/>
          <a:ahLst/>
          <a:cxnLst/>
          <a:rect l="l" t="t" r="r" b="b"/>
          <a:pathLst>
            <a:path w="2120980" h="2676504">
              <a:moveTo>
                <a:pt x="824057" y="2198115"/>
              </a:moveTo>
              <a:lnTo>
                <a:pt x="824057" y="2229022"/>
              </a:lnTo>
              <a:lnTo>
                <a:pt x="751177" y="2229022"/>
              </a:lnTo>
              <a:lnTo>
                <a:pt x="751177" y="2510330"/>
              </a:lnTo>
              <a:lnTo>
                <a:pt x="824057" y="2510330"/>
              </a:lnTo>
              <a:lnTo>
                <a:pt x="824057" y="2541237"/>
              </a:lnTo>
              <a:lnTo>
                <a:pt x="1298129" y="2541237"/>
              </a:lnTo>
              <a:lnTo>
                <a:pt x="1298129" y="2510330"/>
              </a:lnTo>
              <a:lnTo>
                <a:pt x="1371008" y="2510330"/>
              </a:lnTo>
              <a:lnTo>
                <a:pt x="1371008" y="2229022"/>
              </a:lnTo>
              <a:lnTo>
                <a:pt x="1298129" y="2229022"/>
              </a:lnTo>
              <a:lnTo>
                <a:pt x="1298129" y="2198115"/>
              </a:lnTo>
              <a:close/>
              <a:moveTo>
                <a:pt x="1933495" y="134375"/>
              </a:moveTo>
              <a:cubicBezTo>
                <a:pt x="1872496" y="128267"/>
                <a:pt x="1778964" y="206162"/>
                <a:pt x="1655092" y="316398"/>
              </a:cubicBezTo>
              <a:lnTo>
                <a:pt x="1655092" y="762581"/>
              </a:lnTo>
              <a:lnTo>
                <a:pt x="1651862" y="762581"/>
              </a:lnTo>
              <a:cubicBezTo>
                <a:pt x="1647824" y="843406"/>
                <a:pt x="1633793" y="920606"/>
                <a:pt x="1611266" y="992211"/>
              </a:cubicBezTo>
              <a:cubicBezTo>
                <a:pt x="1739269" y="1047184"/>
                <a:pt x="1828260" y="986425"/>
                <a:pt x="1895778" y="900656"/>
              </a:cubicBezTo>
              <a:cubicBezTo>
                <a:pt x="1964561" y="813279"/>
                <a:pt x="2016746" y="624382"/>
                <a:pt x="2016490" y="465292"/>
              </a:cubicBezTo>
              <a:cubicBezTo>
                <a:pt x="2023696" y="232949"/>
                <a:pt x="1995287" y="140561"/>
                <a:pt x="1933495" y="134375"/>
              </a:cubicBezTo>
              <a:close/>
              <a:moveTo>
                <a:pt x="187485" y="134375"/>
              </a:moveTo>
              <a:cubicBezTo>
                <a:pt x="125693" y="140561"/>
                <a:pt x="97284" y="232949"/>
                <a:pt x="104490" y="465292"/>
              </a:cubicBezTo>
              <a:cubicBezTo>
                <a:pt x="104234" y="624382"/>
                <a:pt x="156419" y="813279"/>
                <a:pt x="225202" y="900656"/>
              </a:cubicBezTo>
              <a:cubicBezTo>
                <a:pt x="292944" y="986710"/>
                <a:pt x="382303" y="1047587"/>
                <a:pt x="511026" y="991745"/>
              </a:cubicBezTo>
              <a:cubicBezTo>
                <a:pt x="488627" y="920189"/>
                <a:pt x="474740" y="843131"/>
                <a:pt x="470841" y="762581"/>
              </a:cubicBezTo>
              <a:lnTo>
                <a:pt x="467092" y="762581"/>
              </a:lnTo>
              <a:lnTo>
                <a:pt x="467092" y="317447"/>
              </a:lnTo>
              <a:cubicBezTo>
                <a:pt x="342616" y="206663"/>
                <a:pt x="248680" y="128248"/>
                <a:pt x="187485" y="134375"/>
              </a:cubicBezTo>
              <a:close/>
              <a:moveTo>
                <a:pt x="171293" y="338"/>
              </a:moveTo>
              <a:cubicBezTo>
                <a:pt x="267101" y="7324"/>
                <a:pt x="383647" y="121035"/>
                <a:pt x="467092" y="183917"/>
              </a:cubicBezTo>
              <a:lnTo>
                <a:pt x="467092" y="127304"/>
              </a:lnTo>
              <a:cubicBezTo>
                <a:pt x="446033" y="120339"/>
                <a:pt x="431092" y="100383"/>
                <a:pt x="431092" y="76938"/>
              </a:cubicBezTo>
              <a:cubicBezTo>
                <a:pt x="431092" y="47115"/>
                <a:pt x="455269" y="22938"/>
                <a:pt x="485092" y="22938"/>
              </a:cubicBezTo>
              <a:lnTo>
                <a:pt x="1637092" y="22938"/>
              </a:lnTo>
              <a:cubicBezTo>
                <a:pt x="1666915" y="22938"/>
                <a:pt x="1691092" y="47115"/>
                <a:pt x="1691092" y="76938"/>
              </a:cubicBezTo>
              <a:cubicBezTo>
                <a:pt x="1691092" y="100383"/>
                <a:pt x="1676151" y="120339"/>
                <a:pt x="1655092" y="127304"/>
              </a:cubicBezTo>
              <a:lnTo>
                <a:pt x="1655092" y="182958"/>
              </a:lnTo>
              <a:cubicBezTo>
                <a:pt x="1738474" y="119924"/>
                <a:pt x="1854348" y="7289"/>
                <a:pt x="1949687" y="338"/>
              </a:cubicBezTo>
              <a:cubicBezTo>
                <a:pt x="2046947" y="-6754"/>
                <a:pt x="2122836" y="96139"/>
                <a:pt x="2120946" y="473736"/>
              </a:cubicBezTo>
              <a:cubicBezTo>
                <a:pt x="2117166" y="673942"/>
                <a:pt x="2058714" y="872497"/>
                <a:pt x="1966316" y="974360"/>
              </a:cubicBezTo>
              <a:cubicBezTo>
                <a:pt x="1875288" y="1074712"/>
                <a:pt x="1740706" y="1159472"/>
                <a:pt x="1574365" y="1087619"/>
              </a:cubicBezTo>
              <a:cubicBezTo>
                <a:pt x="1498402" y="1256706"/>
                <a:pt x="1371540" y="1383225"/>
                <a:pt x="1220432" y="1434843"/>
              </a:cubicBezTo>
              <a:lnTo>
                <a:pt x="1220432" y="1524098"/>
              </a:lnTo>
              <a:cubicBezTo>
                <a:pt x="1242816" y="1529237"/>
                <a:pt x="1259092" y="1549488"/>
                <a:pt x="1259092" y="1573540"/>
              </a:cubicBezTo>
              <a:lnTo>
                <a:pt x="1259092" y="1782216"/>
              </a:lnTo>
              <a:cubicBezTo>
                <a:pt x="1259092" y="1806269"/>
                <a:pt x="1242816" y="1826519"/>
                <a:pt x="1220432" y="1831659"/>
              </a:cubicBezTo>
              <a:lnTo>
                <a:pt x="1220432" y="1899972"/>
              </a:lnTo>
              <a:cubicBezTo>
                <a:pt x="1220432" y="1908643"/>
                <a:pt x="1218317" y="1916820"/>
                <a:pt x="1214011" y="1923722"/>
              </a:cubicBezTo>
              <a:cubicBezTo>
                <a:pt x="1480406" y="1939701"/>
                <a:pt x="1673079" y="1996147"/>
                <a:pt x="1682229" y="2062848"/>
              </a:cubicBezTo>
              <a:lnTo>
                <a:pt x="1925188" y="2062848"/>
              </a:lnTo>
              <a:lnTo>
                <a:pt x="1925188" y="2676504"/>
              </a:lnTo>
              <a:lnTo>
                <a:pt x="196996" y="2676504"/>
              </a:lnTo>
              <a:lnTo>
                <a:pt x="196996" y="2062848"/>
              </a:lnTo>
              <a:lnTo>
                <a:pt x="427501" y="2062848"/>
              </a:lnTo>
              <a:cubicBezTo>
                <a:pt x="436455" y="1995236"/>
                <a:pt x="634470" y="1937990"/>
                <a:pt x="907722" y="1923052"/>
              </a:cubicBezTo>
              <a:cubicBezTo>
                <a:pt x="903729" y="1916275"/>
                <a:pt x="901752" y="1908354"/>
                <a:pt x="901752" y="1899972"/>
              </a:cubicBezTo>
              <a:lnTo>
                <a:pt x="901752" y="1831659"/>
              </a:lnTo>
              <a:cubicBezTo>
                <a:pt x="879369" y="1826519"/>
                <a:pt x="863092" y="1806269"/>
                <a:pt x="863092" y="1782216"/>
              </a:cubicBezTo>
              <a:lnTo>
                <a:pt x="863092" y="1573540"/>
              </a:lnTo>
              <a:cubicBezTo>
                <a:pt x="863092" y="1549488"/>
                <a:pt x="879369" y="1529237"/>
                <a:pt x="901752" y="1524098"/>
              </a:cubicBezTo>
              <a:lnTo>
                <a:pt x="901752" y="1435225"/>
              </a:lnTo>
              <a:cubicBezTo>
                <a:pt x="750211" y="1383280"/>
                <a:pt x="623484" y="1256276"/>
                <a:pt x="547795" y="1087211"/>
              </a:cubicBezTo>
              <a:cubicBezTo>
                <a:pt x="380891" y="1159861"/>
                <a:pt x="245901" y="1074942"/>
                <a:pt x="154664" y="974360"/>
              </a:cubicBezTo>
              <a:cubicBezTo>
                <a:pt x="62266" y="872497"/>
                <a:pt x="3814" y="673942"/>
                <a:pt x="34" y="473736"/>
              </a:cubicBezTo>
              <a:cubicBezTo>
                <a:pt x="-1856" y="96139"/>
                <a:pt x="74033" y="-6754"/>
                <a:pt x="171293" y="338"/>
              </a:cubicBezTo>
              <a:close/>
            </a:path>
          </a:pathLst>
        </a:custGeom>
        <a:solidFill>
          <a:schemeClr val="accent5"/>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4</xdr:col>
      <xdr:colOff>51150</xdr:colOff>
      <xdr:row>29</xdr:row>
      <xdr:rowOff>148345</xdr:rowOff>
    </xdr:from>
    <xdr:to>
      <xdr:col>4</xdr:col>
      <xdr:colOff>559303</xdr:colOff>
      <xdr:row>32</xdr:row>
      <xdr:rowOff>125585</xdr:rowOff>
    </xdr:to>
    <xdr:sp macro="" textlink="">
      <xdr:nvSpPr>
        <xdr:cNvPr id="20" name="Rounded Rectangle 6">
          <a:extLst>
            <a:ext uri="{FF2B5EF4-FFF2-40B4-BE49-F238E27FC236}">
              <a16:creationId xmlns:a16="http://schemas.microsoft.com/office/drawing/2014/main" id="{00000000-0008-0000-0300-000014000000}"/>
            </a:ext>
          </a:extLst>
        </xdr:cNvPr>
        <xdr:cNvSpPr/>
      </xdr:nvSpPr>
      <xdr:spPr>
        <a:xfrm>
          <a:off x="2489550" y="5451865"/>
          <a:ext cx="508153" cy="525880"/>
        </a:xfrm>
        <a:custGeom>
          <a:avLst/>
          <a:gdLst/>
          <a:ahLst/>
          <a:cxnLst/>
          <a:rect l="l" t="t" r="r" b="b"/>
          <a:pathLst>
            <a:path w="3186824" h="3060919">
              <a:moveTo>
                <a:pt x="1045874" y="2696689"/>
              </a:moveTo>
              <a:lnTo>
                <a:pt x="2125874" y="2696689"/>
              </a:lnTo>
              <a:lnTo>
                <a:pt x="2125874" y="2804689"/>
              </a:lnTo>
              <a:lnTo>
                <a:pt x="1045874" y="2804689"/>
              </a:lnTo>
              <a:close/>
              <a:moveTo>
                <a:pt x="1045874" y="2410468"/>
              </a:moveTo>
              <a:lnTo>
                <a:pt x="2125874" y="2410468"/>
              </a:lnTo>
              <a:lnTo>
                <a:pt x="2125874" y="2518468"/>
              </a:lnTo>
              <a:lnTo>
                <a:pt x="1045874" y="2518468"/>
              </a:lnTo>
              <a:close/>
              <a:moveTo>
                <a:pt x="1045874" y="2124247"/>
              </a:moveTo>
              <a:lnTo>
                <a:pt x="2125874" y="2124247"/>
              </a:lnTo>
              <a:lnTo>
                <a:pt x="2125874" y="2232247"/>
              </a:lnTo>
              <a:lnTo>
                <a:pt x="1045874" y="2232247"/>
              </a:lnTo>
              <a:close/>
              <a:moveTo>
                <a:pt x="902547" y="1956791"/>
              </a:moveTo>
              <a:lnTo>
                <a:pt x="902547" y="2109191"/>
              </a:lnTo>
              <a:lnTo>
                <a:pt x="902547" y="2185391"/>
              </a:lnTo>
              <a:lnTo>
                <a:pt x="902547" y="2376263"/>
              </a:lnTo>
              <a:lnTo>
                <a:pt x="902547" y="2973921"/>
              </a:lnTo>
              <a:lnTo>
                <a:pt x="2284277" y="2973921"/>
              </a:lnTo>
              <a:lnTo>
                <a:pt x="2284277" y="2376263"/>
              </a:lnTo>
              <a:lnTo>
                <a:pt x="2284277" y="2185391"/>
              </a:lnTo>
              <a:lnTo>
                <a:pt x="2284277" y="2109191"/>
              </a:lnTo>
              <a:lnTo>
                <a:pt x="2284277" y="1956791"/>
              </a:lnTo>
              <a:close/>
              <a:moveTo>
                <a:pt x="469172" y="1728191"/>
              </a:moveTo>
              <a:lnTo>
                <a:pt x="469172" y="2185391"/>
              </a:lnTo>
              <a:lnTo>
                <a:pt x="767127" y="2185391"/>
              </a:lnTo>
              <a:lnTo>
                <a:pt x="767127" y="2109191"/>
              </a:lnTo>
              <a:lnTo>
                <a:pt x="545372" y="2109191"/>
              </a:lnTo>
              <a:lnTo>
                <a:pt x="545372" y="1804391"/>
              </a:lnTo>
              <a:lnTo>
                <a:pt x="2641452" y="1804391"/>
              </a:lnTo>
              <a:lnTo>
                <a:pt x="2641452" y="2109191"/>
              </a:lnTo>
              <a:lnTo>
                <a:pt x="2419697" y="2109191"/>
              </a:lnTo>
              <a:lnTo>
                <a:pt x="2419697" y="2185391"/>
              </a:lnTo>
              <a:lnTo>
                <a:pt x="2717652" y="2185391"/>
              </a:lnTo>
              <a:lnTo>
                <a:pt x="2717652" y="1728191"/>
              </a:lnTo>
              <a:close/>
              <a:moveTo>
                <a:pt x="2819005" y="1350909"/>
              </a:moveTo>
              <a:cubicBezTo>
                <a:pt x="2769294" y="1350909"/>
                <a:pt x="2728995" y="1391208"/>
                <a:pt x="2728995" y="1440919"/>
              </a:cubicBezTo>
              <a:cubicBezTo>
                <a:pt x="2728995" y="1490630"/>
                <a:pt x="2769294" y="1530929"/>
                <a:pt x="2819005" y="1530929"/>
              </a:cubicBezTo>
              <a:cubicBezTo>
                <a:pt x="2868716" y="1530929"/>
                <a:pt x="2909015" y="1490630"/>
                <a:pt x="2909015" y="1440919"/>
              </a:cubicBezTo>
              <a:cubicBezTo>
                <a:pt x="2909015" y="1391208"/>
                <a:pt x="2868716" y="1350909"/>
                <a:pt x="2819005" y="1350909"/>
              </a:cubicBezTo>
              <a:close/>
              <a:moveTo>
                <a:pt x="2509707" y="1350909"/>
              </a:moveTo>
              <a:cubicBezTo>
                <a:pt x="2459996" y="1350909"/>
                <a:pt x="2419697" y="1391208"/>
                <a:pt x="2419697" y="1440919"/>
              </a:cubicBezTo>
              <a:cubicBezTo>
                <a:pt x="2419697" y="1490630"/>
                <a:pt x="2459996" y="1530929"/>
                <a:pt x="2509707" y="1530929"/>
              </a:cubicBezTo>
              <a:cubicBezTo>
                <a:pt x="2559418" y="1530929"/>
                <a:pt x="2599717" y="1490630"/>
                <a:pt x="2599717" y="1440919"/>
              </a:cubicBezTo>
              <a:cubicBezTo>
                <a:pt x="2599717" y="1391208"/>
                <a:pt x="2559418" y="1350909"/>
                <a:pt x="2509707" y="1350909"/>
              </a:cubicBezTo>
              <a:close/>
              <a:moveTo>
                <a:pt x="195993" y="1200328"/>
              </a:moveTo>
              <a:lnTo>
                <a:pt x="2990831" y="1200328"/>
              </a:lnTo>
              <a:cubicBezTo>
                <a:pt x="3099075" y="1200328"/>
                <a:pt x="3186824" y="1288077"/>
                <a:pt x="3186824" y="1396321"/>
              </a:cubicBezTo>
              <a:lnTo>
                <a:pt x="3186824" y="2180270"/>
              </a:lnTo>
              <a:cubicBezTo>
                <a:pt x="3186824" y="2288514"/>
                <a:pt x="3099075" y="2376263"/>
                <a:pt x="2990831" y="2376263"/>
              </a:cubicBezTo>
              <a:lnTo>
                <a:pt x="2419697" y="2376263"/>
              </a:lnTo>
              <a:lnTo>
                <a:pt x="2419697" y="3060919"/>
              </a:lnTo>
              <a:lnTo>
                <a:pt x="767127" y="3060919"/>
              </a:lnTo>
              <a:lnTo>
                <a:pt x="767127" y="2376263"/>
              </a:lnTo>
              <a:lnTo>
                <a:pt x="195993" y="2376263"/>
              </a:lnTo>
              <a:cubicBezTo>
                <a:pt x="87749" y="2376263"/>
                <a:pt x="0" y="2288514"/>
                <a:pt x="0" y="2180270"/>
              </a:cubicBezTo>
              <a:lnTo>
                <a:pt x="0" y="1396321"/>
              </a:lnTo>
              <a:cubicBezTo>
                <a:pt x="0" y="1288077"/>
                <a:pt x="87749" y="1200328"/>
                <a:pt x="195993" y="1200328"/>
              </a:cubicBezTo>
              <a:close/>
              <a:moveTo>
                <a:pt x="767127" y="0"/>
              </a:moveTo>
              <a:lnTo>
                <a:pt x="2419697" y="0"/>
              </a:lnTo>
              <a:lnTo>
                <a:pt x="2419697" y="190589"/>
              </a:lnTo>
              <a:lnTo>
                <a:pt x="2565249" y="190589"/>
              </a:lnTo>
              <a:cubicBezTo>
                <a:pt x="2649419" y="190589"/>
                <a:pt x="2717652" y="258822"/>
                <a:pt x="2717652" y="342992"/>
              </a:cubicBezTo>
              <a:lnTo>
                <a:pt x="2717652" y="1104989"/>
              </a:lnTo>
              <a:lnTo>
                <a:pt x="2284277" y="1104989"/>
              </a:lnTo>
              <a:lnTo>
                <a:pt x="2284277" y="1104128"/>
              </a:lnTo>
              <a:lnTo>
                <a:pt x="2284277" y="190589"/>
              </a:lnTo>
              <a:lnTo>
                <a:pt x="2284277" y="96523"/>
              </a:lnTo>
              <a:lnTo>
                <a:pt x="902547" y="96523"/>
              </a:lnTo>
              <a:lnTo>
                <a:pt x="902547" y="190589"/>
              </a:lnTo>
              <a:lnTo>
                <a:pt x="902547" y="1104128"/>
              </a:lnTo>
              <a:lnTo>
                <a:pt x="902547" y="1104989"/>
              </a:lnTo>
              <a:lnTo>
                <a:pt x="469172" y="1104989"/>
              </a:lnTo>
              <a:lnTo>
                <a:pt x="469172" y="342992"/>
              </a:lnTo>
              <a:cubicBezTo>
                <a:pt x="469172" y="258822"/>
                <a:pt x="537405" y="190589"/>
                <a:pt x="621575" y="190589"/>
              </a:cubicBezTo>
              <a:lnTo>
                <a:pt x="767127" y="190589"/>
              </a:lnTo>
              <a:close/>
            </a:path>
          </a:pathLst>
        </a:custGeom>
        <a:solidFill>
          <a:schemeClr val="accent4"/>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4</xdr:col>
      <xdr:colOff>16012</xdr:colOff>
      <xdr:row>41</xdr:row>
      <xdr:rowOff>132553</xdr:rowOff>
    </xdr:from>
    <xdr:to>
      <xdr:col>4</xdr:col>
      <xdr:colOff>524165</xdr:colOff>
      <xdr:row>44</xdr:row>
      <xdr:rowOff>101313</xdr:rowOff>
    </xdr:to>
    <xdr:sp macro="" textlink="">
      <xdr:nvSpPr>
        <xdr:cNvPr id="21" name="Frame 17">
          <a:extLst>
            <a:ext uri="{FF2B5EF4-FFF2-40B4-BE49-F238E27FC236}">
              <a16:creationId xmlns:a16="http://schemas.microsoft.com/office/drawing/2014/main" id="{00000000-0008-0000-0300-000015000000}"/>
            </a:ext>
          </a:extLst>
        </xdr:cNvPr>
        <xdr:cNvSpPr/>
      </xdr:nvSpPr>
      <xdr:spPr>
        <a:xfrm>
          <a:off x="2454412" y="7630633"/>
          <a:ext cx="508153" cy="517400"/>
        </a:xfrm>
        <a:custGeom>
          <a:avLst/>
          <a:gdLst/>
          <a:ahLst/>
          <a:cxnLst/>
          <a:rect l="l" t="t" r="r" b="b"/>
          <a:pathLst>
            <a:path w="3240000" h="3240000">
              <a:moveTo>
                <a:pt x="415456" y="380544"/>
              </a:moveTo>
              <a:lnTo>
                <a:pt x="415456" y="385333"/>
              </a:lnTo>
              <a:lnTo>
                <a:pt x="385333" y="385333"/>
              </a:lnTo>
              <a:lnTo>
                <a:pt x="385333" y="2854667"/>
              </a:lnTo>
              <a:lnTo>
                <a:pt x="1529120" y="2854667"/>
              </a:lnTo>
              <a:cubicBezTo>
                <a:pt x="1267123" y="2430711"/>
                <a:pt x="997530" y="1721825"/>
                <a:pt x="436017" y="1672600"/>
              </a:cubicBezTo>
              <a:lnTo>
                <a:pt x="600235" y="1185112"/>
              </a:lnTo>
              <a:cubicBezTo>
                <a:pt x="1132790" y="1359573"/>
                <a:pt x="1278822" y="1550851"/>
                <a:pt x="1544730" y="1923929"/>
              </a:cubicBezTo>
              <a:cubicBezTo>
                <a:pt x="1789452" y="1379400"/>
                <a:pt x="1927092" y="1088696"/>
                <a:pt x="2233403" y="596568"/>
              </a:cubicBezTo>
              <a:lnTo>
                <a:pt x="2770666" y="596568"/>
              </a:lnTo>
              <a:cubicBezTo>
                <a:pt x="2331495" y="1220469"/>
                <a:pt x="1907612" y="2113878"/>
                <a:pt x="1578489" y="2854667"/>
              </a:cubicBezTo>
              <a:lnTo>
                <a:pt x="2854667" y="2854667"/>
              </a:lnTo>
              <a:lnTo>
                <a:pt x="2854667" y="596568"/>
              </a:lnTo>
              <a:lnTo>
                <a:pt x="2858395" y="596568"/>
              </a:lnTo>
              <a:lnTo>
                <a:pt x="2858395" y="380544"/>
              </a:lnTo>
              <a:close/>
              <a:moveTo>
                <a:pt x="0" y="0"/>
              </a:moveTo>
              <a:lnTo>
                <a:pt x="3240000" y="0"/>
              </a:lnTo>
              <a:lnTo>
                <a:pt x="3240000" y="3240000"/>
              </a:lnTo>
              <a:lnTo>
                <a:pt x="0" y="3240000"/>
              </a:lnTo>
              <a:close/>
            </a:path>
          </a:pathLst>
        </a:custGeom>
        <a:solidFill>
          <a:schemeClr val="accent2"/>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12</xdr:col>
      <xdr:colOff>75752</xdr:colOff>
      <xdr:row>24</xdr:row>
      <xdr:rowOff>112167</xdr:rowOff>
    </xdr:from>
    <xdr:to>
      <xdr:col>13</xdr:col>
      <xdr:colOff>13950</xdr:colOff>
      <xdr:row>27</xdr:row>
      <xdr:rowOff>124617</xdr:rowOff>
    </xdr:to>
    <xdr:sp macro="" textlink="">
      <xdr:nvSpPr>
        <xdr:cNvPr id="22" name="Teardrop 1">
          <a:extLst>
            <a:ext uri="{FF2B5EF4-FFF2-40B4-BE49-F238E27FC236}">
              <a16:creationId xmlns:a16="http://schemas.microsoft.com/office/drawing/2014/main" id="{00000000-0008-0000-0300-000016000000}"/>
            </a:ext>
          </a:extLst>
        </xdr:cNvPr>
        <xdr:cNvSpPr/>
      </xdr:nvSpPr>
      <xdr:spPr>
        <a:xfrm rot="18805991">
          <a:off x="7384306" y="4507933"/>
          <a:ext cx="561090" cy="547798"/>
        </a:xfrm>
        <a:custGeom>
          <a:avLst/>
          <a:gdLst/>
          <a:ahLst/>
          <a:cxnLst/>
          <a:rect l="l" t="t" r="r" b="b"/>
          <a:pathLst>
            <a:path w="1807241" h="1788383">
              <a:moveTo>
                <a:pt x="712876" y="1117592"/>
              </a:moveTo>
              <a:cubicBezTo>
                <a:pt x="771173" y="1181828"/>
                <a:pt x="811089" y="1255910"/>
                <a:pt x="847925" y="1348018"/>
              </a:cubicBezTo>
              <a:cubicBezTo>
                <a:pt x="814544" y="1418896"/>
                <a:pt x="753893" y="1474052"/>
                <a:pt x="679064" y="1498332"/>
              </a:cubicBezTo>
              <a:lnTo>
                <a:pt x="308226" y="1106637"/>
              </a:lnTo>
              <a:cubicBezTo>
                <a:pt x="336560" y="1033247"/>
                <a:pt x="394949" y="975701"/>
                <a:pt x="467546" y="946245"/>
              </a:cubicBezTo>
              <a:cubicBezTo>
                <a:pt x="577903" y="998968"/>
                <a:pt x="654580" y="1053357"/>
                <a:pt x="712876" y="1117592"/>
              </a:cubicBezTo>
              <a:close/>
              <a:moveTo>
                <a:pt x="1038527" y="398886"/>
              </a:moveTo>
              <a:lnTo>
                <a:pt x="1405560" y="786562"/>
              </a:lnTo>
              <a:cubicBezTo>
                <a:pt x="1374476" y="799049"/>
                <a:pt x="1340402" y="804299"/>
                <a:pt x="1305054" y="803332"/>
              </a:cubicBezTo>
              <a:lnTo>
                <a:pt x="1008167" y="795212"/>
              </a:lnTo>
              <a:lnTo>
                <a:pt x="1016288" y="498325"/>
              </a:lnTo>
              <a:cubicBezTo>
                <a:pt x="1017255" y="462976"/>
                <a:pt x="1024360" y="429240"/>
                <a:pt x="1038527" y="398886"/>
              </a:cubicBezTo>
              <a:close/>
              <a:moveTo>
                <a:pt x="1097925" y="218888"/>
              </a:moveTo>
              <a:cubicBezTo>
                <a:pt x="992582" y="279303"/>
                <a:pt x="921871" y="392886"/>
                <a:pt x="921053" y="523256"/>
              </a:cubicBezTo>
              <a:lnTo>
                <a:pt x="919136" y="828763"/>
              </a:lnTo>
              <a:lnTo>
                <a:pt x="830924" y="915875"/>
              </a:lnTo>
              <a:lnTo>
                <a:pt x="525417" y="913958"/>
              </a:lnTo>
              <a:cubicBezTo>
                <a:pt x="403891" y="913196"/>
                <a:pt x="296188" y="973343"/>
                <a:pt x="234366" y="1067831"/>
              </a:cubicBezTo>
              <a:lnTo>
                <a:pt x="710285" y="1570519"/>
              </a:lnTo>
              <a:cubicBezTo>
                <a:pt x="811872" y="1510375"/>
                <a:pt x="878808" y="1399439"/>
                <a:pt x="879603" y="1272618"/>
              </a:cubicBezTo>
              <a:lnTo>
                <a:pt x="881520" y="967111"/>
              </a:lnTo>
              <a:lnTo>
                <a:pt x="969732" y="879999"/>
              </a:lnTo>
              <a:lnTo>
                <a:pt x="1275239" y="881916"/>
              </a:lnTo>
              <a:cubicBezTo>
                <a:pt x="1400271" y="882701"/>
                <a:pt x="1510670" y="819011"/>
                <a:pt x="1573529" y="721242"/>
              </a:cubicBezTo>
              <a:close/>
              <a:moveTo>
                <a:pt x="1162945" y="27894"/>
              </a:moveTo>
              <a:lnTo>
                <a:pt x="1782798" y="682611"/>
              </a:lnTo>
              <a:cubicBezTo>
                <a:pt x="1816692" y="718411"/>
                <a:pt x="1815147" y="774907"/>
                <a:pt x="1779347" y="808801"/>
              </a:cubicBezTo>
              <a:cubicBezTo>
                <a:pt x="1743547" y="842694"/>
                <a:pt x="1687050" y="841149"/>
                <a:pt x="1653157" y="805349"/>
              </a:cubicBezTo>
              <a:lnTo>
                <a:pt x="1644015" y="795693"/>
              </a:lnTo>
              <a:cubicBezTo>
                <a:pt x="1561789" y="910282"/>
                <a:pt x="1426630" y="983636"/>
                <a:pt x="1274606" y="982683"/>
              </a:cubicBezTo>
              <a:lnTo>
                <a:pt x="980378" y="980836"/>
              </a:lnTo>
              <a:lnTo>
                <a:pt x="980378" y="1270380"/>
              </a:lnTo>
              <a:cubicBezTo>
                <a:pt x="980378" y="1427425"/>
                <a:pt x="901198" y="1565976"/>
                <a:pt x="779756" y="1647056"/>
              </a:cubicBezTo>
              <a:cubicBezTo>
                <a:pt x="807405" y="1681913"/>
                <a:pt x="803595" y="1732594"/>
                <a:pt x="770486" y="1763941"/>
              </a:cubicBezTo>
              <a:cubicBezTo>
                <a:pt x="734686" y="1797834"/>
                <a:pt x="678189" y="1796289"/>
                <a:pt x="644296" y="1760489"/>
              </a:cubicBezTo>
              <a:lnTo>
                <a:pt x="24442" y="1105772"/>
              </a:lnTo>
              <a:cubicBezTo>
                <a:pt x="-9451" y="1069973"/>
                <a:pt x="-7906" y="1013476"/>
                <a:pt x="27894" y="979583"/>
              </a:cubicBezTo>
              <a:cubicBezTo>
                <a:pt x="63694" y="945689"/>
                <a:pt x="120190" y="947235"/>
                <a:pt x="154084" y="983034"/>
              </a:cubicBezTo>
              <a:lnTo>
                <a:pt x="163237" y="992702"/>
              </a:lnTo>
              <a:cubicBezTo>
                <a:pt x="244774" y="882877"/>
                <a:pt x="375836" y="813180"/>
                <a:pt x="523178" y="813180"/>
              </a:cubicBezTo>
              <a:lnTo>
                <a:pt x="818460" y="813180"/>
              </a:lnTo>
              <a:lnTo>
                <a:pt x="820284" y="522622"/>
              </a:lnTo>
              <a:cubicBezTo>
                <a:pt x="821285" y="363119"/>
                <a:pt x="903845" y="223207"/>
                <a:pt x="1028952" y="143673"/>
              </a:cubicBezTo>
              <a:cubicBezTo>
                <a:pt x="999689" y="108599"/>
                <a:pt x="1002953" y="56445"/>
                <a:pt x="1036755" y="24443"/>
              </a:cubicBezTo>
              <a:cubicBezTo>
                <a:pt x="1072555" y="-9451"/>
                <a:pt x="1129052" y="-7906"/>
                <a:pt x="1162945" y="27894"/>
              </a:cubicBez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13</xdr:col>
      <xdr:colOff>271113</xdr:colOff>
      <xdr:row>24</xdr:row>
      <xdr:rowOff>115112</xdr:rowOff>
    </xdr:from>
    <xdr:to>
      <xdr:col>14</xdr:col>
      <xdr:colOff>207803</xdr:colOff>
      <xdr:row>27</xdr:row>
      <xdr:rowOff>122768</xdr:rowOff>
    </xdr:to>
    <xdr:sp macro="" textlink="">
      <xdr:nvSpPr>
        <xdr:cNvPr id="23" name="Rectangle 130">
          <a:extLst>
            <a:ext uri="{FF2B5EF4-FFF2-40B4-BE49-F238E27FC236}">
              <a16:creationId xmlns:a16="http://schemas.microsoft.com/office/drawing/2014/main" id="{00000000-0008-0000-0300-000017000000}"/>
            </a:ext>
          </a:extLst>
        </xdr:cNvPr>
        <xdr:cNvSpPr/>
      </xdr:nvSpPr>
      <xdr:spPr>
        <a:xfrm>
          <a:off x="8195913" y="4504232"/>
          <a:ext cx="546290" cy="556296"/>
        </a:xfrm>
        <a:custGeom>
          <a:avLst/>
          <a:gdLst/>
          <a:ahLst/>
          <a:cxnLst/>
          <a:rect l="l" t="t" r="r" b="b"/>
          <a:pathLst>
            <a:path w="371900" h="373588">
              <a:moveTo>
                <a:pt x="297080" y="129105"/>
              </a:moveTo>
              <a:lnTo>
                <a:pt x="284273" y="219737"/>
              </a:lnTo>
              <a:lnTo>
                <a:pt x="305496" y="219737"/>
              </a:lnTo>
              <a:lnTo>
                <a:pt x="333001" y="129105"/>
              </a:lnTo>
              <a:close/>
              <a:moveTo>
                <a:pt x="228265" y="129105"/>
              </a:moveTo>
              <a:lnTo>
                <a:pt x="228265" y="219737"/>
              </a:lnTo>
              <a:lnTo>
                <a:pt x="250807" y="219737"/>
              </a:lnTo>
              <a:lnTo>
                <a:pt x="263614" y="129105"/>
              </a:lnTo>
              <a:close/>
              <a:moveTo>
                <a:pt x="157021" y="129105"/>
              </a:moveTo>
              <a:lnTo>
                <a:pt x="175826" y="219737"/>
              </a:lnTo>
              <a:lnTo>
                <a:pt x="195129" y="219737"/>
              </a:lnTo>
              <a:lnTo>
                <a:pt x="195129" y="129105"/>
              </a:lnTo>
              <a:close/>
              <a:moveTo>
                <a:pt x="93087" y="129105"/>
              </a:moveTo>
              <a:lnTo>
                <a:pt x="117372" y="219737"/>
              </a:lnTo>
              <a:lnTo>
                <a:pt x="141984" y="219737"/>
              </a:lnTo>
              <a:lnTo>
                <a:pt x="123179" y="129105"/>
              </a:lnTo>
              <a:close/>
              <a:moveTo>
                <a:pt x="58494" y="0"/>
              </a:moveTo>
              <a:lnTo>
                <a:pt x="84208" y="95969"/>
              </a:lnTo>
              <a:lnTo>
                <a:pt x="354346" y="95969"/>
              </a:lnTo>
              <a:lnTo>
                <a:pt x="354346" y="97437"/>
              </a:lnTo>
              <a:cubicBezTo>
                <a:pt x="356087" y="96136"/>
                <a:pt x="357928" y="96353"/>
                <a:pt x="359747" y="96905"/>
              </a:cubicBezTo>
              <a:lnTo>
                <a:pt x="360371" y="97095"/>
              </a:lnTo>
              <a:cubicBezTo>
                <a:pt x="368954" y="99700"/>
                <a:pt x="373801" y="108770"/>
                <a:pt x="371196" y="117354"/>
              </a:cubicBezTo>
              <a:lnTo>
                <a:pt x="333339" y="242097"/>
              </a:lnTo>
              <a:cubicBezTo>
                <a:pt x="331591" y="247858"/>
                <a:pt x="326929" y="251935"/>
                <a:pt x="321206" y="252122"/>
              </a:cubicBezTo>
              <a:lnTo>
                <a:pt x="321206" y="252873"/>
              </a:lnTo>
              <a:lnTo>
                <a:pt x="313576" y="252873"/>
              </a:lnTo>
              <a:cubicBezTo>
                <a:pt x="313378" y="253010"/>
                <a:pt x="313229" y="252967"/>
                <a:pt x="313080" y="252922"/>
              </a:cubicBezTo>
              <a:lnTo>
                <a:pt x="312919" y="252873"/>
              </a:lnTo>
              <a:lnTo>
                <a:pt x="126251" y="252873"/>
              </a:lnTo>
              <a:lnTo>
                <a:pt x="133971" y="281687"/>
              </a:lnTo>
              <a:lnTo>
                <a:pt x="321075" y="281687"/>
              </a:lnTo>
              <a:lnTo>
                <a:pt x="321075" y="314823"/>
              </a:lnTo>
              <a:lnTo>
                <a:pt x="318480" y="314823"/>
              </a:lnTo>
              <a:cubicBezTo>
                <a:pt x="329614" y="318311"/>
                <a:pt x="336414" y="328969"/>
                <a:pt x="336414" y="341215"/>
              </a:cubicBezTo>
              <a:cubicBezTo>
                <a:pt x="336414" y="359094"/>
                <a:pt x="321920" y="373588"/>
                <a:pt x="304041" y="373588"/>
              </a:cubicBezTo>
              <a:cubicBezTo>
                <a:pt x="286162" y="373588"/>
                <a:pt x="271668" y="359094"/>
                <a:pt x="271668" y="341215"/>
              </a:cubicBezTo>
              <a:cubicBezTo>
                <a:pt x="271668" y="328969"/>
                <a:pt x="278468" y="318311"/>
                <a:pt x="289602" y="314823"/>
              </a:cubicBezTo>
              <a:lnTo>
                <a:pt x="142850" y="314823"/>
              </a:lnTo>
              <a:lnTo>
                <a:pt x="143397" y="316865"/>
              </a:lnTo>
              <a:cubicBezTo>
                <a:pt x="151629" y="321811"/>
                <a:pt x="156401" y="330956"/>
                <a:pt x="156401" y="341215"/>
              </a:cubicBezTo>
              <a:cubicBezTo>
                <a:pt x="156401" y="359094"/>
                <a:pt x="141907" y="373588"/>
                <a:pt x="124028" y="373588"/>
              </a:cubicBezTo>
              <a:cubicBezTo>
                <a:pt x="106149" y="373588"/>
                <a:pt x="91655" y="359094"/>
                <a:pt x="91655" y="341215"/>
              </a:cubicBezTo>
              <a:cubicBezTo>
                <a:pt x="91655" y="329356"/>
                <a:pt x="98032" y="318986"/>
                <a:pt x="108649" y="315212"/>
              </a:cubicBezTo>
              <a:lnTo>
                <a:pt x="33542" y="34909"/>
              </a:lnTo>
              <a:lnTo>
                <a:pt x="0" y="34909"/>
              </a:lnTo>
              <a:lnTo>
                <a:pt x="0" y="1773"/>
              </a:lnTo>
              <a:lnTo>
                <a:pt x="51879" y="1773"/>
              </a:ln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solidFill>
              <a:schemeClr val="tx1"/>
            </a:solidFill>
          </a:endParaRPr>
        </a:p>
      </xdr:txBody>
    </xdr:sp>
    <xdr:clientData/>
  </xdr:twoCellAnchor>
  <xdr:twoCellAnchor>
    <xdr:from>
      <xdr:col>6</xdr:col>
      <xdr:colOff>544331</xdr:colOff>
      <xdr:row>24</xdr:row>
      <xdr:rowOff>94415</xdr:rowOff>
    </xdr:from>
    <xdr:to>
      <xdr:col>7</xdr:col>
      <xdr:colOff>408010</xdr:colOff>
      <xdr:row>27</xdr:row>
      <xdr:rowOff>26589</xdr:rowOff>
    </xdr:to>
    <xdr:sp macro="" textlink="">
      <xdr:nvSpPr>
        <xdr:cNvPr id="24" name="Rectangle 7">
          <a:extLst>
            <a:ext uri="{FF2B5EF4-FFF2-40B4-BE49-F238E27FC236}">
              <a16:creationId xmlns:a16="http://schemas.microsoft.com/office/drawing/2014/main" id="{00000000-0008-0000-0300-000018000000}"/>
            </a:ext>
          </a:extLst>
        </xdr:cNvPr>
        <xdr:cNvSpPr/>
      </xdr:nvSpPr>
      <xdr:spPr>
        <a:xfrm>
          <a:off x="4201931" y="4483535"/>
          <a:ext cx="473279" cy="480814"/>
        </a:xfrm>
        <a:custGeom>
          <a:avLst/>
          <a:gdLst/>
          <a:ahLst/>
          <a:cxnLst/>
          <a:rect l="l" t="t" r="r" b="b"/>
          <a:pathLst>
            <a:path w="3240000" h="3240000">
              <a:moveTo>
                <a:pt x="401869" y="2055482"/>
              </a:moveTo>
              <a:lnTo>
                <a:pt x="869869" y="2055482"/>
              </a:lnTo>
              <a:lnTo>
                <a:pt x="869869" y="2919482"/>
              </a:lnTo>
              <a:lnTo>
                <a:pt x="401869" y="2919482"/>
              </a:lnTo>
              <a:close/>
              <a:moveTo>
                <a:pt x="1121949" y="1695482"/>
              </a:moveTo>
              <a:lnTo>
                <a:pt x="1589949" y="1695482"/>
              </a:lnTo>
              <a:lnTo>
                <a:pt x="1589949" y="2919482"/>
              </a:lnTo>
              <a:lnTo>
                <a:pt x="1121949" y="2919482"/>
              </a:lnTo>
              <a:close/>
              <a:moveTo>
                <a:pt x="1842029" y="1335482"/>
              </a:moveTo>
              <a:lnTo>
                <a:pt x="2310029" y="1335482"/>
              </a:lnTo>
              <a:lnTo>
                <a:pt x="2310029" y="2919482"/>
              </a:lnTo>
              <a:lnTo>
                <a:pt x="1842029" y="2919482"/>
              </a:lnTo>
              <a:close/>
              <a:moveTo>
                <a:pt x="2562109" y="975482"/>
              </a:moveTo>
              <a:lnTo>
                <a:pt x="3030109" y="975482"/>
              </a:lnTo>
              <a:lnTo>
                <a:pt x="3030109" y="2919482"/>
              </a:lnTo>
              <a:lnTo>
                <a:pt x="2562109" y="2919482"/>
              </a:lnTo>
              <a:close/>
              <a:moveTo>
                <a:pt x="2321888" y="224805"/>
              </a:moveTo>
              <a:lnTo>
                <a:pt x="2880631" y="247420"/>
              </a:lnTo>
              <a:lnTo>
                <a:pt x="2620844" y="742612"/>
              </a:lnTo>
              <a:lnTo>
                <a:pt x="2546105" y="613161"/>
              </a:lnTo>
              <a:lnTo>
                <a:pt x="541555" y="1770488"/>
              </a:lnTo>
              <a:lnTo>
                <a:pt x="392077" y="1511585"/>
              </a:lnTo>
              <a:lnTo>
                <a:pt x="2396627" y="354257"/>
              </a:lnTo>
              <a:close/>
              <a:moveTo>
                <a:pt x="0" y="0"/>
              </a:moveTo>
              <a:lnTo>
                <a:pt x="180000" y="0"/>
              </a:lnTo>
              <a:lnTo>
                <a:pt x="180000" y="3059999"/>
              </a:lnTo>
              <a:lnTo>
                <a:pt x="3240000" y="3059999"/>
              </a:lnTo>
              <a:lnTo>
                <a:pt x="3240000" y="3239999"/>
              </a:lnTo>
              <a:lnTo>
                <a:pt x="180000" y="3239999"/>
              </a:lnTo>
              <a:lnTo>
                <a:pt x="180000" y="3240000"/>
              </a:lnTo>
              <a:lnTo>
                <a:pt x="0" y="3240000"/>
              </a:lnTo>
              <a:lnTo>
                <a:pt x="0" y="3239999"/>
              </a:lnTo>
              <a:lnTo>
                <a:pt x="0" y="3059999"/>
              </a:ln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8</xdr:col>
      <xdr:colOff>115730</xdr:colOff>
      <xdr:row>24</xdr:row>
      <xdr:rowOff>94100</xdr:rowOff>
    </xdr:from>
    <xdr:to>
      <xdr:col>8</xdr:col>
      <xdr:colOff>587298</xdr:colOff>
      <xdr:row>27</xdr:row>
      <xdr:rowOff>26902</xdr:rowOff>
    </xdr:to>
    <xdr:sp macro="" textlink="">
      <xdr:nvSpPr>
        <xdr:cNvPr id="25" name="Rectangle 15">
          <a:extLst>
            <a:ext uri="{FF2B5EF4-FFF2-40B4-BE49-F238E27FC236}">
              <a16:creationId xmlns:a16="http://schemas.microsoft.com/office/drawing/2014/main" id="{00000000-0008-0000-0300-000019000000}"/>
            </a:ext>
          </a:extLst>
        </xdr:cNvPr>
        <xdr:cNvSpPr/>
      </xdr:nvSpPr>
      <xdr:spPr>
        <a:xfrm rot="5400000">
          <a:off x="4987593" y="4488157"/>
          <a:ext cx="481442" cy="471568"/>
        </a:xfrm>
        <a:custGeom>
          <a:avLst/>
          <a:gdLst/>
          <a:ahLst/>
          <a:cxnLst/>
          <a:rect l="l" t="t" r="r" b="b"/>
          <a:pathLst>
            <a:path w="3244313" h="3240000">
              <a:moveTo>
                <a:pt x="2055482" y="677891"/>
              </a:moveTo>
              <a:lnTo>
                <a:pt x="2055482" y="209891"/>
              </a:lnTo>
              <a:lnTo>
                <a:pt x="2919482" y="209891"/>
              </a:lnTo>
              <a:lnTo>
                <a:pt x="2919482" y="677891"/>
              </a:lnTo>
              <a:close/>
              <a:moveTo>
                <a:pt x="1695482" y="1397971"/>
              </a:moveTo>
              <a:lnTo>
                <a:pt x="1695482" y="929971"/>
              </a:lnTo>
              <a:lnTo>
                <a:pt x="2919482" y="929971"/>
              </a:lnTo>
              <a:lnTo>
                <a:pt x="2919482" y="1397971"/>
              </a:lnTo>
              <a:close/>
              <a:moveTo>
                <a:pt x="1335482" y="2118051"/>
              </a:moveTo>
              <a:lnTo>
                <a:pt x="1335482" y="1650051"/>
              </a:lnTo>
              <a:lnTo>
                <a:pt x="2919482" y="1650051"/>
              </a:lnTo>
              <a:lnTo>
                <a:pt x="2919482" y="2118051"/>
              </a:lnTo>
              <a:close/>
              <a:moveTo>
                <a:pt x="975482" y="2838131"/>
              </a:moveTo>
              <a:lnTo>
                <a:pt x="975482" y="2370131"/>
              </a:lnTo>
              <a:lnTo>
                <a:pt x="2919482" y="2370131"/>
              </a:lnTo>
              <a:lnTo>
                <a:pt x="2919482" y="2838131"/>
              </a:lnTo>
              <a:close/>
              <a:moveTo>
                <a:pt x="10788" y="2651034"/>
              </a:moveTo>
              <a:lnTo>
                <a:pt x="1168116" y="646484"/>
              </a:lnTo>
              <a:lnTo>
                <a:pt x="1038664" y="571745"/>
              </a:lnTo>
              <a:lnTo>
                <a:pt x="1533856" y="311959"/>
              </a:lnTo>
              <a:lnTo>
                <a:pt x="1556471" y="870701"/>
              </a:lnTo>
              <a:lnTo>
                <a:pt x="1427019" y="795962"/>
              </a:lnTo>
              <a:lnTo>
                <a:pt x="269691" y="2800512"/>
              </a:lnTo>
              <a:close/>
              <a:moveTo>
                <a:pt x="0" y="3240000"/>
              </a:moveTo>
              <a:lnTo>
                <a:pt x="0" y="3060000"/>
              </a:lnTo>
              <a:lnTo>
                <a:pt x="3064313" y="3060000"/>
              </a:lnTo>
              <a:lnTo>
                <a:pt x="3064313" y="0"/>
              </a:lnTo>
              <a:lnTo>
                <a:pt x="3244313" y="0"/>
              </a:lnTo>
              <a:lnTo>
                <a:pt x="3244313" y="3240000"/>
              </a:lnTo>
              <a:lnTo>
                <a:pt x="3240000" y="3240000"/>
              </a:lnTo>
              <a:lnTo>
                <a:pt x="3064313" y="3240000"/>
              </a:lnTo>
              <a:close/>
            </a:path>
          </a:pathLst>
        </a:custGeom>
        <a:solidFill>
          <a:schemeClr val="accent1"/>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4</xdr:col>
      <xdr:colOff>40951</xdr:colOff>
      <xdr:row>35</xdr:row>
      <xdr:rowOff>143171</xdr:rowOff>
    </xdr:from>
    <xdr:to>
      <xdr:col>4</xdr:col>
      <xdr:colOff>568286</xdr:colOff>
      <xdr:row>38</xdr:row>
      <xdr:rowOff>97410</xdr:rowOff>
    </xdr:to>
    <xdr:sp macro="" textlink="">
      <xdr:nvSpPr>
        <xdr:cNvPr id="26" name="Rectangle 9">
          <a:extLst>
            <a:ext uri="{FF2B5EF4-FFF2-40B4-BE49-F238E27FC236}">
              <a16:creationId xmlns:a16="http://schemas.microsoft.com/office/drawing/2014/main" id="{00000000-0008-0000-0300-00001A000000}"/>
            </a:ext>
          </a:extLst>
        </xdr:cNvPr>
        <xdr:cNvSpPr/>
      </xdr:nvSpPr>
      <xdr:spPr>
        <a:xfrm>
          <a:off x="2479351" y="6543971"/>
          <a:ext cx="527335" cy="502879"/>
        </a:xfrm>
        <a:custGeom>
          <a:avLst/>
          <a:gdLst>
            <a:gd name="connsiteX0" fmla="*/ 833935 w 3239999"/>
            <a:gd name="connsiteY0" fmla="*/ 22 h 3032924"/>
            <a:gd name="connsiteX1" fmla="*/ 1576606 w 3239999"/>
            <a:gd name="connsiteY1" fmla="*/ 402054 h 3032924"/>
            <a:gd name="connsiteX2" fmla="*/ 1576606 w 3239999"/>
            <a:gd name="connsiteY2" fmla="*/ 430441 h 3032924"/>
            <a:gd name="connsiteX3" fmla="*/ 1576606 w 3239999"/>
            <a:gd name="connsiteY3" fmla="*/ 526981 h 3032924"/>
            <a:gd name="connsiteX4" fmla="*/ 1576606 w 3239999"/>
            <a:gd name="connsiteY4" fmla="*/ 2765302 h 3032924"/>
            <a:gd name="connsiteX5" fmla="*/ 378630 w 3239999"/>
            <a:gd name="connsiteY5" fmla="*/ 2472117 h 3032924"/>
            <a:gd name="connsiteX6" fmla="*/ 384918 w 3239999"/>
            <a:gd name="connsiteY6" fmla="*/ 526981 h 3032924"/>
            <a:gd name="connsiteX7" fmla="*/ 239143 w 3239999"/>
            <a:gd name="connsiteY7" fmla="*/ 526981 h 3032924"/>
            <a:gd name="connsiteX8" fmla="*/ 239143 w 3239999"/>
            <a:gd name="connsiteY8" fmla="*/ 2776423 h 3032924"/>
            <a:gd name="connsiteX9" fmla="*/ 1576606 w 3239999"/>
            <a:gd name="connsiteY9" fmla="*/ 2776423 h 3032924"/>
            <a:gd name="connsiteX10" fmla="*/ 1576606 w 3239999"/>
            <a:gd name="connsiteY10" fmla="*/ 2778202 h 3032924"/>
            <a:gd name="connsiteX11" fmla="*/ 1663394 w 3239999"/>
            <a:gd name="connsiteY11" fmla="*/ 2778202 h 3032924"/>
            <a:gd name="connsiteX12" fmla="*/ 1663394 w 3239999"/>
            <a:gd name="connsiteY12" fmla="*/ 2776423 h 3032924"/>
            <a:gd name="connsiteX13" fmla="*/ 3000856 w 3239999"/>
            <a:gd name="connsiteY13" fmla="*/ 2776423 h 3032924"/>
            <a:gd name="connsiteX14" fmla="*/ 3000856 w 3239999"/>
            <a:gd name="connsiteY14" fmla="*/ 526981 h 3032924"/>
            <a:gd name="connsiteX15" fmla="*/ 2855082 w 3239999"/>
            <a:gd name="connsiteY15" fmla="*/ 526981 h 3032924"/>
            <a:gd name="connsiteX16" fmla="*/ 2861369 w 3239999"/>
            <a:gd name="connsiteY16" fmla="*/ 2472117 h 3032924"/>
            <a:gd name="connsiteX17" fmla="*/ 1663394 w 3239999"/>
            <a:gd name="connsiteY17" fmla="*/ 2765302 h 3032924"/>
            <a:gd name="connsiteX18" fmla="*/ 1663394 w 3239999"/>
            <a:gd name="connsiteY18" fmla="*/ 526981 h 3032924"/>
            <a:gd name="connsiteX19" fmla="*/ 1663394 w 3239999"/>
            <a:gd name="connsiteY19" fmla="*/ 430441 h 3032924"/>
            <a:gd name="connsiteX20" fmla="*/ 1663394 w 3239999"/>
            <a:gd name="connsiteY20" fmla="*/ 402054 h 3032924"/>
            <a:gd name="connsiteX21" fmla="*/ 2406065 w 3239999"/>
            <a:gd name="connsiteY21" fmla="*/ 22 h 3032924"/>
            <a:gd name="connsiteX22" fmla="*/ 2853673 w 3239999"/>
            <a:gd name="connsiteY22" fmla="*/ 91100 h 3032924"/>
            <a:gd name="connsiteX23" fmla="*/ 2854770 w 3239999"/>
            <a:gd name="connsiteY23" fmla="*/ 430441 h 3032924"/>
            <a:gd name="connsiteX24" fmla="*/ 3120669 w 3239999"/>
            <a:gd name="connsiteY24" fmla="*/ 428517 h 3032924"/>
            <a:gd name="connsiteX25" fmla="*/ 3120669 w 3239999"/>
            <a:gd name="connsiteY25" fmla="*/ 738345 h 3032924"/>
            <a:gd name="connsiteX26" fmla="*/ 3239999 w 3239999"/>
            <a:gd name="connsiteY26" fmla="*/ 738345 h 3032924"/>
            <a:gd name="connsiteX27" fmla="*/ 3239999 w 3239999"/>
            <a:gd name="connsiteY27" fmla="*/ 3032924 h 3032924"/>
            <a:gd name="connsiteX28" fmla="*/ 0 w 3239999"/>
            <a:gd name="connsiteY28" fmla="*/ 3032924 h 3032924"/>
            <a:gd name="connsiteX29" fmla="*/ 0 w 3239999"/>
            <a:gd name="connsiteY29" fmla="*/ 738345 h 3032924"/>
            <a:gd name="connsiteX30" fmla="*/ 102477 w 3239999"/>
            <a:gd name="connsiteY30" fmla="*/ 738345 h 3032924"/>
            <a:gd name="connsiteX31" fmla="*/ 102477 w 3239999"/>
            <a:gd name="connsiteY31" fmla="*/ 428517 h 3032924"/>
            <a:gd name="connsiteX32" fmla="*/ 385229 w 3239999"/>
            <a:gd name="connsiteY32" fmla="*/ 430441 h 3032924"/>
            <a:gd name="connsiteX33" fmla="*/ 386326 w 3239999"/>
            <a:gd name="connsiteY33" fmla="*/ 91100 h 3032924"/>
            <a:gd name="connsiteX34" fmla="*/ 833935 w 3239999"/>
            <a:gd name="connsiteY34" fmla="*/ 22 h 3032924"/>
            <a:gd name="connsiteX0" fmla="*/ 833935 w 3239999"/>
            <a:gd name="connsiteY0" fmla="*/ 22 h 3032924"/>
            <a:gd name="connsiteX1" fmla="*/ 1576606 w 3239999"/>
            <a:gd name="connsiteY1" fmla="*/ 402054 h 3032924"/>
            <a:gd name="connsiteX2" fmla="*/ 1576606 w 3239999"/>
            <a:gd name="connsiteY2" fmla="*/ 430441 h 3032924"/>
            <a:gd name="connsiteX3" fmla="*/ 1576606 w 3239999"/>
            <a:gd name="connsiteY3" fmla="*/ 526981 h 3032924"/>
            <a:gd name="connsiteX4" fmla="*/ 1576606 w 3239999"/>
            <a:gd name="connsiteY4" fmla="*/ 2765302 h 3032924"/>
            <a:gd name="connsiteX5" fmla="*/ 378630 w 3239999"/>
            <a:gd name="connsiteY5" fmla="*/ 2472117 h 3032924"/>
            <a:gd name="connsiteX6" fmla="*/ 384918 w 3239999"/>
            <a:gd name="connsiteY6" fmla="*/ 526981 h 3032924"/>
            <a:gd name="connsiteX7" fmla="*/ 239143 w 3239999"/>
            <a:gd name="connsiteY7" fmla="*/ 526981 h 3032924"/>
            <a:gd name="connsiteX8" fmla="*/ 239143 w 3239999"/>
            <a:gd name="connsiteY8" fmla="*/ 2776423 h 3032924"/>
            <a:gd name="connsiteX9" fmla="*/ 1576606 w 3239999"/>
            <a:gd name="connsiteY9" fmla="*/ 2776423 h 3032924"/>
            <a:gd name="connsiteX10" fmla="*/ 1576606 w 3239999"/>
            <a:gd name="connsiteY10" fmla="*/ 2778202 h 3032924"/>
            <a:gd name="connsiteX11" fmla="*/ 1663394 w 3239999"/>
            <a:gd name="connsiteY11" fmla="*/ 2778202 h 3032924"/>
            <a:gd name="connsiteX12" fmla="*/ 1663394 w 3239999"/>
            <a:gd name="connsiteY12" fmla="*/ 2776423 h 3032924"/>
            <a:gd name="connsiteX13" fmla="*/ 3000856 w 3239999"/>
            <a:gd name="connsiteY13" fmla="*/ 2776423 h 3032924"/>
            <a:gd name="connsiteX14" fmla="*/ 3000856 w 3239999"/>
            <a:gd name="connsiteY14" fmla="*/ 526981 h 3032924"/>
            <a:gd name="connsiteX15" fmla="*/ 2855082 w 3239999"/>
            <a:gd name="connsiteY15" fmla="*/ 526981 h 3032924"/>
            <a:gd name="connsiteX16" fmla="*/ 2861369 w 3239999"/>
            <a:gd name="connsiteY16" fmla="*/ 2472117 h 3032924"/>
            <a:gd name="connsiteX17" fmla="*/ 1663394 w 3239999"/>
            <a:gd name="connsiteY17" fmla="*/ 2765302 h 3032924"/>
            <a:gd name="connsiteX18" fmla="*/ 1663394 w 3239999"/>
            <a:gd name="connsiteY18" fmla="*/ 526981 h 3032924"/>
            <a:gd name="connsiteX19" fmla="*/ 1663394 w 3239999"/>
            <a:gd name="connsiteY19" fmla="*/ 430441 h 3032924"/>
            <a:gd name="connsiteX20" fmla="*/ 1663394 w 3239999"/>
            <a:gd name="connsiteY20" fmla="*/ 402054 h 3032924"/>
            <a:gd name="connsiteX21" fmla="*/ 2406065 w 3239999"/>
            <a:gd name="connsiteY21" fmla="*/ 22 h 3032924"/>
            <a:gd name="connsiteX22" fmla="*/ 2853673 w 3239999"/>
            <a:gd name="connsiteY22" fmla="*/ 91100 h 3032924"/>
            <a:gd name="connsiteX23" fmla="*/ 2854770 w 3239999"/>
            <a:gd name="connsiteY23" fmla="*/ 430441 h 3032924"/>
            <a:gd name="connsiteX24" fmla="*/ 3120669 w 3239999"/>
            <a:gd name="connsiteY24" fmla="*/ 428517 h 3032924"/>
            <a:gd name="connsiteX25" fmla="*/ 3120669 w 3239999"/>
            <a:gd name="connsiteY25" fmla="*/ 738345 h 3032924"/>
            <a:gd name="connsiteX26" fmla="*/ 3239999 w 3239999"/>
            <a:gd name="connsiteY26" fmla="*/ 738345 h 3032924"/>
            <a:gd name="connsiteX27" fmla="*/ 3239999 w 3239999"/>
            <a:gd name="connsiteY27" fmla="*/ 3032924 h 3032924"/>
            <a:gd name="connsiteX28" fmla="*/ 0 w 3239999"/>
            <a:gd name="connsiteY28" fmla="*/ 3032924 h 3032924"/>
            <a:gd name="connsiteX29" fmla="*/ 0 w 3239999"/>
            <a:gd name="connsiteY29" fmla="*/ 738345 h 3032924"/>
            <a:gd name="connsiteX30" fmla="*/ 102477 w 3239999"/>
            <a:gd name="connsiteY30" fmla="*/ 738345 h 3032924"/>
            <a:gd name="connsiteX31" fmla="*/ 102477 w 3239999"/>
            <a:gd name="connsiteY31" fmla="*/ 428517 h 3032924"/>
            <a:gd name="connsiteX32" fmla="*/ 385229 w 3239999"/>
            <a:gd name="connsiteY32" fmla="*/ 430441 h 3032924"/>
            <a:gd name="connsiteX33" fmla="*/ 386326 w 3239999"/>
            <a:gd name="connsiteY33" fmla="*/ 91100 h 3032924"/>
            <a:gd name="connsiteX34" fmla="*/ 833935 w 3239999"/>
            <a:gd name="connsiteY34" fmla="*/ 22 h 3032924"/>
            <a:gd name="connsiteX0" fmla="*/ 833935 w 3239999"/>
            <a:gd name="connsiteY0" fmla="*/ 22 h 3032924"/>
            <a:gd name="connsiteX1" fmla="*/ 1576606 w 3239999"/>
            <a:gd name="connsiteY1" fmla="*/ 402054 h 3032924"/>
            <a:gd name="connsiteX2" fmla="*/ 1576606 w 3239999"/>
            <a:gd name="connsiteY2" fmla="*/ 430441 h 3032924"/>
            <a:gd name="connsiteX3" fmla="*/ 1576606 w 3239999"/>
            <a:gd name="connsiteY3" fmla="*/ 526981 h 3032924"/>
            <a:gd name="connsiteX4" fmla="*/ 1576606 w 3239999"/>
            <a:gd name="connsiteY4" fmla="*/ 2765302 h 3032924"/>
            <a:gd name="connsiteX5" fmla="*/ 378630 w 3239999"/>
            <a:gd name="connsiteY5" fmla="*/ 2472117 h 3032924"/>
            <a:gd name="connsiteX6" fmla="*/ 384918 w 3239999"/>
            <a:gd name="connsiteY6" fmla="*/ 526981 h 3032924"/>
            <a:gd name="connsiteX7" fmla="*/ 239143 w 3239999"/>
            <a:gd name="connsiteY7" fmla="*/ 526981 h 3032924"/>
            <a:gd name="connsiteX8" fmla="*/ 239143 w 3239999"/>
            <a:gd name="connsiteY8" fmla="*/ 2776423 h 3032924"/>
            <a:gd name="connsiteX9" fmla="*/ 1576606 w 3239999"/>
            <a:gd name="connsiteY9" fmla="*/ 2776423 h 3032924"/>
            <a:gd name="connsiteX10" fmla="*/ 1576606 w 3239999"/>
            <a:gd name="connsiteY10" fmla="*/ 2778202 h 3032924"/>
            <a:gd name="connsiteX11" fmla="*/ 1663394 w 3239999"/>
            <a:gd name="connsiteY11" fmla="*/ 2778202 h 3032924"/>
            <a:gd name="connsiteX12" fmla="*/ 1663394 w 3239999"/>
            <a:gd name="connsiteY12" fmla="*/ 2776423 h 3032924"/>
            <a:gd name="connsiteX13" fmla="*/ 3000856 w 3239999"/>
            <a:gd name="connsiteY13" fmla="*/ 2776423 h 3032924"/>
            <a:gd name="connsiteX14" fmla="*/ 3000856 w 3239999"/>
            <a:gd name="connsiteY14" fmla="*/ 526981 h 3032924"/>
            <a:gd name="connsiteX15" fmla="*/ 2855082 w 3239999"/>
            <a:gd name="connsiteY15" fmla="*/ 526981 h 3032924"/>
            <a:gd name="connsiteX16" fmla="*/ 2861369 w 3239999"/>
            <a:gd name="connsiteY16" fmla="*/ 2472117 h 3032924"/>
            <a:gd name="connsiteX17" fmla="*/ 1663394 w 3239999"/>
            <a:gd name="connsiteY17" fmla="*/ 2765302 h 3032924"/>
            <a:gd name="connsiteX18" fmla="*/ 1663394 w 3239999"/>
            <a:gd name="connsiteY18" fmla="*/ 526981 h 3032924"/>
            <a:gd name="connsiteX19" fmla="*/ 1663394 w 3239999"/>
            <a:gd name="connsiteY19" fmla="*/ 430441 h 3032924"/>
            <a:gd name="connsiteX20" fmla="*/ 1663394 w 3239999"/>
            <a:gd name="connsiteY20" fmla="*/ 402054 h 3032924"/>
            <a:gd name="connsiteX21" fmla="*/ 2406065 w 3239999"/>
            <a:gd name="connsiteY21" fmla="*/ 22 h 3032924"/>
            <a:gd name="connsiteX22" fmla="*/ 2853673 w 3239999"/>
            <a:gd name="connsiteY22" fmla="*/ 91100 h 3032924"/>
            <a:gd name="connsiteX23" fmla="*/ 2854770 w 3239999"/>
            <a:gd name="connsiteY23" fmla="*/ 430441 h 3032924"/>
            <a:gd name="connsiteX24" fmla="*/ 3120669 w 3239999"/>
            <a:gd name="connsiteY24" fmla="*/ 428517 h 3032924"/>
            <a:gd name="connsiteX25" fmla="*/ 3120669 w 3239999"/>
            <a:gd name="connsiteY25" fmla="*/ 738345 h 3032924"/>
            <a:gd name="connsiteX26" fmla="*/ 3239999 w 3239999"/>
            <a:gd name="connsiteY26" fmla="*/ 738345 h 3032924"/>
            <a:gd name="connsiteX27" fmla="*/ 3239999 w 3239999"/>
            <a:gd name="connsiteY27" fmla="*/ 3032924 h 3032924"/>
            <a:gd name="connsiteX28" fmla="*/ 0 w 3239999"/>
            <a:gd name="connsiteY28" fmla="*/ 3032924 h 3032924"/>
            <a:gd name="connsiteX29" fmla="*/ 0 w 3239999"/>
            <a:gd name="connsiteY29" fmla="*/ 738345 h 3032924"/>
            <a:gd name="connsiteX30" fmla="*/ 102477 w 3239999"/>
            <a:gd name="connsiteY30" fmla="*/ 738345 h 3032924"/>
            <a:gd name="connsiteX31" fmla="*/ 102477 w 3239999"/>
            <a:gd name="connsiteY31" fmla="*/ 428517 h 3032924"/>
            <a:gd name="connsiteX32" fmla="*/ 385229 w 3239999"/>
            <a:gd name="connsiteY32" fmla="*/ 430441 h 3032924"/>
            <a:gd name="connsiteX33" fmla="*/ 386326 w 3239999"/>
            <a:gd name="connsiteY33" fmla="*/ 91100 h 3032924"/>
            <a:gd name="connsiteX34" fmla="*/ 833935 w 3239999"/>
            <a:gd name="connsiteY34" fmla="*/ 2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34" fmla="*/ 1668046 w 3239999"/>
            <a:gd name="connsiteY34" fmla="*/ 2869642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39143 w 3239999"/>
            <a:gd name="connsiteY32" fmla="*/ 2776423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3000856 w 3239999"/>
            <a:gd name="connsiteY3" fmla="*/ 2776423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29618 w 3239999"/>
            <a:gd name="connsiteY32" fmla="*/ 2690698 h 3032924"/>
            <a:gd name="connsiteX33" fmla="*/ 1576606 w 3239999"/>
            <a:gd name="connsiteY33" fmla="*/ 2776423 h 3032924"/>
            <a:gd name="connsiteX0" fmla="*/ 1576606 w 3239999"/>
            <a:gd name="connsiteY0" fmla="*/ 2778202 h 3032924"/>
            <a:gd name="connsiteX1" fmla="*/ 1663394 w 3239999"/>
            <a:gd name="connsiteY1" fmla="*/ 2778202 h 3032924"/>
            <a:gd name="connsiteX2" fmla="*/ 1663394 w 3239999"/>
            <a:gd name="connsiteY2" fmla="*/ 2776423 h 3032924"/>
            <a:gd name="connsiteX3" fmla="*/ 2991331 w 3239999"/>
            <a:gd name="connsiteY3" fmla="*/ 2709748 h 3032924"/>
            <a:gd name="connsiteX4" fmla="*/ 3000856 w 3239999"/>
            <a:gd name="connsiteY4" fmla="*/ 526981 h 3032924"/>
            <a:gd name="connsiteX5" fmla="*/ 2855082 w 3239999"/>
            <a:gd name="connsiteY5" fmla="*/ 526981 h 3032924"/>
            <a:gd name="connsiteX6" fmla="*/ 2861369 w 3239999"/>
            <a:gd name="connsiteY6" fmla="*/ 2472117 h 3032924"/>
            <a:gd name="connsiteX7" fmla="*/ 1663394 w 3239999"/>
            <a:gd name="connsiteY7" fmla="*/ 2765302 h 3032924"/>
            <a:gd name="connsiteX8" fmla="*/ 1663394 w 3239999"/>
            <a:gd name="connsiteY8" fmla="*/ 526981 h 3032924"/>
            <a:gd name="connsiteX9" fmla="*/ 1663394 w 3239999"/>
            <a:gd name="connsiteY9" fmla="*/ 430441 h 3032924"/>
            <a:gd name="connsiteX10" fmla="*/ 1663394 w 3239999"/>
            <a:gd name="connsiteY10" fmla="*/ 402054 h 3032924"/>
            <a:gd name="connsiteX11" fmla="*/ 2406065 w 3239999"/>
            <a:gd name="connsiteY11" fmla="*/ 22 h 3032924"/>
            <a:gd name="connsiteX12" fmla="*/ 2853673 w 3239999"/>
            <a:gd name="connsiteY12" fmla="*/ 91100 h 3032924"/>
            <a:gd name="connsiteX13" fmla="*/ 2854770 w 3239999"/>
            <a:gd name="connsiteY13" fmla="*/ 430441 h 3032924"/>
            <a:gd name="connsiteX14" fmla="*/ 3120669 w 3239999"/>
            <a:gd name="connsiteY14" fmla="*/ 428517 h 3032924"/>
            <a:gd name="connsiteX15" fmla="*/ 3120669 w 3239999"/>
            <a:gd name="connsiteY15" fmla="*/ 738345 h 3032924"/>
            <a:gd name="connsiteX16" fmla="*/ 3239999 w 3239999"/>
            <a:gd name="connsiteY16" fmla="*/ 738345 h 3032924"/>
            <a:gd name="connsiteX17" fmla="*/ 3239999 w 3239999"/>
            <a:gd name="connsiteY17" fmla="*/ 3032924 h 3032924"/>
            <a:gd name="connsiteX18" fmla="*/ 0 w 3239999"/>
            <a:gd name="connsiteY18" fmla="*/ 3032924 h 3032924"/>
            <a:gd name="connsiteX19" fmla="*/ 0 w 3239999"/>
            <a:gd name="connsiteY19" fmla="*/ 738345 h 3032924"/>
            <a:gd name="connsiteX20" fmla="*/ 102477 w 3239999"/>
            <a:gd name="connsiteY20" fmla="*/ 738345 h 3032924"/>
            <a:gd name="connsiteX21" fmla="*/ 102477 w 3239999"/>
            <a:gd name="connsiteY21" fmla="*/ 428517 h 3032924"/>
            <a:gd name="connsiteX22" fmla="*/ 385229 w 3239999"/>
            <a:gd name="connsiteY22" fmla="*/ 430441 h 3032924"/>
            <a:gd name="connsiteX23" fmla="*/ 386326 w 3239999"/>
            <a:gd name="connsiteY23" fmla="*/ 91100 h 3032924"/>
            <a:gd name="connsiteX24" fmla="*/ 833935 w 3239999"/>
            <a:gd name="connsiteY24" fmla="*/ 22 h 3032924"/>
            <a:gd name="connsiteX25" fmla="*/ 1576606 w 3239999"/>
            <a:gd name="connsiteY25" fmla="*/ 402054 h 3032924"/>
            <a:gd name="connsiteX26" fmla="*/ 1576606 w 3239999"/>
            <a:gd name="connsiteY26" fmla="*/ 430441 h 3032924"/>
            <a:gd name="connsiteX27" fmla="*/ 1576606 w 3239999"/>
            <a:gd name="connsiteY27" fmla="*/ 526981 h 3032924"/>
            <a:gd name="connsiteX28" fmla="*/ 1576606 w 3239999"/>
            <a:gd name="connsiteY28" fmla="*/ 2765302 h 3032924"/>
            <a:gd name="connsiteX29" fmla="*/ 378630 w 3239999"/>
            <a:gd name="connsiteY29" fmla="*/ 2472117 h 3032924"/>
            <a:gd name="connsiteX30" fmla="*/ 384918 w 3239999"/>
            <a:gd name="connsiteY30" fmla="*/ 526981 h 3032924"/>
            <a:gd name="connsiteX31" fmla="*/ 239143 w 3239999"/>
            <a:gd name="connsiteY31" fmla="*/ 526981 h 3032924"/>
            <a:gd name="connsiteX32" fmla="*/ 229618 w 3239999"/>
            <a:gd name="connsiteY32" fmla="*/ 2690698 h 3032924"/>
            <a:gd name="connsiteX33" fmla="*/ 1576606 w 3239999"/>
            <a:gd name="connsiteY33" fmla="*/ 2776423 h 30329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239999" h="3032924">
              <a:moveTo>
                <a:pt x="1576606" y="2778202"/>
              </a:moveTo>
              <a:cubicBezTo>
                <a:pt x="1576606" y="2778795"/>
                <a:pt x="1663394" y="2792670"/>
                <a:pt x="1663394" y="2778202"/>
              </a:cubicBezTo>
              <a:lnTo>
                <a:pt x="1663394" y="2776423"/>
              </a:lnTo>
              <a:cubicBezTo>
                <a:pt x="2185083" y="2605634"/>
                <a:pt x="2444552" y="2500589"/>
                <a:pt x="2991331" y="2709748"/>
              </a:cubicBezTo>
              <a:lnTo>
                <a:pt x="3000856" y="526981"/>
              </a:lnTo>
              <a:lnTo>
                <a:pt x="2855082" y="526981"/>
              </a:lnTo>
              <a:cubicBezTo>
                <a:pt x="2857178" y="1175360"/>
                <a:pt x="2859273" y="1823738"/>
                <a:pt x="2861369" y="2472117"/>
              </a:cubicBezTo>
              <a:cubicBezTo>
                <a:pt x="2483869" y="2318121"/>
                <a:pt x="2052449" y="2439541"/>
                <a:pt x="1663394" y="2765302"/>
              </a:cubicBezTo>
              <a:lnTo>
                <a:pt x="1663394" y="526981"/>
              </a:lnTo>
              <a:lnTo>
                <a:pt x="1663394" y="430441"/>
              </a:lnTo>
              <a:lnTo>
                <a:pt x="1663394" y="402054"/>
              </a:lnTo>
              <a:cubicBezTo>
                <a:pt x="1896442" y="149589"/>
                <a:pt x="2115835" y="2106"/>
                <a:pt x="2406065" y="22"/>
              </a:cubicBezTo>
              <a:cubicBezTo>
                <a:pt x="2537987" y="-925"/>
                <a:pt x="2684544" y="28169"/>
                <a:pt x="2853673" y="91100"/>
              </a:cubicBezTo>
              <a:cubicBezTo>
                <a:pt x="2854039" y="204214"/>
                <a:pt x="2854404" y="317327"/>
                <a:pt x="2854770" y="430441"/>
              </a:cubicBezTo>
              <a:lnTo>
                <a:pt x="3120669" y="428517"/>
              </a:lnTo>
              <a:lnTo>
                <a:pt x="3120669" y="738345"/>
              </a:lnTo>
              <a:lnTo>
                <a:pt x="3239999" y="738345"/>
              </a:lnTo>
              <a:lnTo>
                <a:pt x="3239999" y="3032924"/>
              </a:lnTo>
              <a:lnTo>
                <a:pt x="0" y="3032924"/>
              </a:lnTo>
              <a:lnTo>
                <a:pt x="0" y="738345"/>
              </a:lnTo>
              <a:lnTo>
                <a:pt x="102477" y="738345"/>
              </a:lnTo>
              <a:lnTo>
                <a:pt x="102477" y="428517"/>
              </a:lnTo>
              <a:lnTo>
                <a:pt x="385229" y="430441"/>
              </a:lnTo>
              <a:cubicBezTo>
                <a:pt x="385595" y="317327"/>
                <a:pt x="385960" y="204214"/>
                <a:pt x="386326" y="91100"/>
              </a:cubicBezTo>
              <a:cubicBezTo>
                <a:pt x="555455" y="28169"/>
                <a:pt x="702013" y="-925"/>
                <a:pt x="833935" y="22"/>
              </a:cubicBezTo>
              <a:cubicBezTo>
                <a:pt x="1124164" y="2106"/>
                <a:pt x="1343558" y="149589"/>
                <a:pt x="1576606" y="402054"/>
              </a:cubicBezTo>
              <a:lnTo>
                <a:pt x="1576606" y="430441"/>
              </a:lnTo>
              <a:lnTo>
                <a:pt x="1576606" y="526981"/>
              </a:lnTo>
              <a:lnTo>
                <a:pt x="1576606" y="2765302"/>
              </a:lnTo>
              <a:cubicBezTo>
                <a:pt x="1187550" y="2439541"/>
                <a:pt x="756130" y="2318121"/>
                <a:pt x="378630" y="2472117"/>
              </a:cubicBezTo>
              <a:lnTo>
                <a:pt x="384918" y="526981"/>
              </a:lnTo>
              <a:lnTo>
                <a:pt x="239143" y="526981"/>
              </a:lnTo>
              <a:lnTo>
                <a:pt x="229618" y="2690698"/>
              </a:lnTo>
              <a:cubicBezTo>
                <a:pt x="773243" y="2466244"/>
                <a:pt x="1081748" y="2626096"/>
                <a:pt x="1576606" y="2776423"/>
              </a:cubicBezTo>
            </a:path>
          </a:pathLst>
        </a:custGeom>
        <a:solidFill>
          <a:schemeClr val="accent3"/>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286" rtl="0" eaLnBrk="1" latinLnBrk="0" hangingPunct="1">
            <a:defRPr sz="1800" kern="1200">
              <a:solidFill>
                <a:schemeClr val="lt1"/>
              </a:solidFill>
              <a:latin typeface="+mn-lt"/>
              <a:ea typeface="+mn-ea"/>
              <a:cs typeface="+mn-cs"/>
            </a:defRPr>
          </a:lvl1pPr>
          <a:lvl2pPr marL="457144" algn="l" defTabSz="914286" rtl="0" eaLnBrk="1" latinLnBrk="0" hangingPunct="1">
            <a:defRPr sz="1800" kern="1200">
              <a:solidFill>
                <a:schemeClr val="lt1"/>
              </a:solidFill>
              <a:latin typeface="+mn-lt"/>
              <a:ea typeface="+mn-ea"/>
              <a:cs typeface="+mn-cs"/>
            </a:defRPr>
          </a:lvl2pPr>
          <a:lvl3pPr marL="914286" algn="l" defTabSz="914286" rtl="0" eaLnBrk="1" latinLnBrk="0" hangingPunct="1">
            <a:defRPr sz="1800" kern="1200">
              <a:solidFill>
                <a:schemeClr val="lt1"/>
              </a:solidFill>
              <a:latin typeface="+mn-lt"/>
              <a:ea typeface="+mn-ea"/>
              <a:cs typeface="+mn-cs"/>
            </a:defRPr>
          </a:lvl3pPr>
          <a:lvl4pPr marL="1371429" algn="l" defTabSz="914286" rtl="0" eaLnBrk="1" latinLnBrk="0" hangingPunct="1">
            <a:defRPr sz="1800" kern="1200">
              <a:solidFill>
                <a:schemeClr val="lt1"/>
              </a:solidFill>
              <a:latin typeface="+mn-lt"/>
              <a:ea typeface="+mn-ea"/>
              <a:cs typeface="+mn-cs"/>
            </a:defRPr>
          </a:lvl4pPr>
          <a:lvl5pPr marL="1828571" algn="l" defTabSz="914286" rtl="0" eaLnBrk="1" latinLnBrk="0" hangingPunct="1">
            <a:defRPr sz="1800" kern="1200">
              <a:solidFill>
                <a:schemeClr val="lt1"/>
              </a:solidFill>
              <a:latin typeface="+mn-lt"/>
              <a:ea typeface="+mn-ea"/>
              <a:cs typeface="+mn-cs"/>
            </a:defRPr>
          </a:lvl5pPr>
          <a:lvl6pPr marL="2285715" algn="l" defTabSz="914286" rtl="0" eaLnBrk="1" latinLnBrk="0" hangingPunct="1">
            <a:defRPr sz="1800" kern="1200">
              <a:solidFill>
                <a:schemeClr val="lt1"/>
              </a:solidFill>
              <a:latin typeface="+mn-lt"/>
              <a:ea typeface="+mn-ea"/>
              <a:cs typeface="+mn-cs"/>
            </a:defRPr>
          </a:lvl6pPr>
          <a:lvl7pPr marL="2742857" algn="l" defTabSz="914286" rtl="0" eaLnBrk="1" latinLnBrk="0" hangingPunct="1">
            <a:defRPr sz="1800" kern="1200">
              <a:solidFill>
                <a:schemeClr val="lt1"/>
              </a:solidFill>
              <a:latin typeface="+mn-lt"/>
              <a:ea typeface="+mn-ea"/>
              <a:cs typeface="+mn-cs"/>
            </a:defRPr>
          </a:lvl7pPr>
          <a:lvl8pPr marL="3200000" algn="l" defTabSz="914286" rtl="0" eaLnBrk="1" latinLnBrk="0" hangingPunct="1">
            <a:defRPr sz="1800" kern="1200">
              <a:solidFill>
                <a:schemeClr val="lt1"/>
              </a:solidFill>
              <a:latin typeface="+mn-lt"/>
              <a:ea typeface="+mn-ea"/>
              <a:cs typeface="+mn-cs"/>
            </a:defRPr>
          </a:lvl8pPr>
          <a:lvl9pPr marL="3657144" algn="l" defTabSz="914286" rtl="0" eaLnBrk="1" latinLnBrk="0" hangingPunct="1">
            <a:defRPr sz="1800" kern="1200">
              <a:solidFill>
                <a:schemeClr val="lt1"/>
              </a:solidFill>
              <a:latin typeface="+mn-lt"/>
              <a:ea typeface="+mn-ea"/>
              <a:cs typeface="+mn-cs"/>
            </a:defRPr>
          </a:lvl9pPr>
        </a:lstStyle>
        <a:p>
          <a:pPr algn="ctr"/>
          <a:endParaRPr lang="ko-KR" altLang="en-US" sz="2700"/>
        </a:p>
      </xdr:txBody>
    </xdr:sp>
    <xdr:clientData/>
  </xdr:twoCellAnchor>
  <xdr:twoCellAnchor>
    <xdr:from>
      <xdr:col>2</xdr:col>
      <xdr:colOff>881865</xdr:colOff>
      <xdr:row>25</xdr:row>
      <xdr:rowOff>119865</xdr:rowOff>
    </xdr:from>
    <xdr:to>
      <xdr:col>3</xdr:col>
      <xdr:colOff>136988</xdr:colOff>
      <xdr:row>30</xdr:row>
      <xdr:rowOff>42809</xdr:rowOff>
    </xdr:to>
    <xdr:sp macro="" textlink="">
      <xdr:nvSpPr>
        <xdr:cNvPr id="27" name="Rectangle: Rounded Corners 26">
          <a:hlinkClick xmlns:r="http://schemas.openxmlformats.org/officeDocument/2006/relationships" r:id="rId1"/>
          <a:extLst>
            <a:ext uri="{FF2B5EF4-FFF2-40B4-BE49-F238E27FC236}">
              <a16:creationId xmlns:a16="http://schemas.microsoft.com/office/drawing/2014/main" id="{00000000-0008-0000-0300-00001B000000}"/>
            </a:ext>
          </a:extLst>
        </xdr:cNvPr>
        <xdr:cNvSpPr/>
      </xdr:nvSpPr>
      <xdr:spPr>
        <a:xfrm>
          <a:off x="5342562" y="4614809"/>
          <a:ext cx="1498314" cy="8219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go</a:t>
          </a:r>
        </a:p>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28575</xdr:rowOff>
    </xdr:from>
    <xdr:to>
      <xdr:col>0</xdr:col>
      <xdr:colOff>1249679</xdr:colOff>
      <xdr:row>2</xdr:row>
      <xdr:rowOff>49530</xdr:rowOff>
    </xdr:to>
    <xdr:sp macro="" textlink="">
      <xdr:nvSpPr>
        <xdr:cNvPr id="6" name="Rounded Rectangle 16">
          <a:hlinkClick xmlns:r="http://schemas.openxmlformats.org/officeDocument/2006/relationships" r:id="rId1" tooltip="Home Page"/>
          <a:extLst>
            <a:ext uri="{FF2B5EF4-FFF2-40B4-BE49-F238E27FC236}">
              <a16:creationId xmlns:a16="http://schemas.microsoft.com/office/drawing/2014/main" id="{00000000-0008-0000-0600-000006000000}"/>
            </a:ext>
          </a:extLst>
        </xdr:cNvPr>
        <xdr:cNvSpPr/>
      </xdr:nvSpPr>
      <xdr:spPr>
        <a:xfrm>
          <a:off x="0" y="28575"/>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42</xdr:col>
      <xdr:colOff>0</xdr:colOff>
      <xdr:row>2</xdr:row>
      <xdr:rowOff>0</xdr:rowOff>
    </xdr:from>
    <xdr:to>
      <xdr:col>44</xdr:col>
      <xdr:colOff>30479</xdr:colOff>
      <xdr:row>3</xdr:row>
      <xdr:rowOff>11430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600-000003000000}"/>
            </a:ext>
          </a:extLst>
        </xdr:cNvPr>
        <xdr:cNvSpPr/>
      </xdr:nvSpPr>
      <xdr:spPr>
        <a:xfrm>
          <a:off x="45177075" y="390525"/>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19291</xdr:colOff>
      <xdr:row>0</xdr:row>
      <xdr:rowOff>28937</xdr:rowOff>
    </xdr:from>
    <xdr:to>
      <xdr:col>0</xdr:col>
      <xdr:colOff>1268970</xdr:colOff>
      <xdr:row>2</xdr:row>
      <xdr:rowOff>64240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0700-000005000000}"/>
            </a:ext>
          </a:extLst>
        </xdr:cNvPr>
        <xdr:cNvSpPr/>
      </xdr:nvSpPr>
      <xdr:spPr>
        <a:xfrm>
          <a:off x="19291" y="28937"/>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42</xdr:col>
      <xdr:colOff>0</xdr:colOff>
      <xdr:row>2</xdr:row>
      <xdr:rowOff>0</xdr:rowOff>
    </xdr:from>
    <xdr:to>
      <xdr:col>44</xdr:col>
      <xdr:colOff>34337</xdr:colOff>
      <xdr:row>3</xdr:row>
      <xdr:rowOff>6366</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700-000003000000}"/>
            </a:ext>
          </a:extLst>
        </xdr:cNvPr>
        <xdr:cNvSpPr/>
      </xdr:nvSpPr>
      <xdr:spPr>
        <a:xfrm>
          <a:off x="40742886" y="376177"/>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08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41</xdr:col>
      <xdr:colOff>0</xdr:colOff>
      <xdr:row>2</xdr:row>
      <xdr:rowOff>0</xdr:rowOff>
    </xdr:from>
    <xdr:to>
      <xdr:col>43</xdr:col>
      <xdr:colOff>0</xdr:colOff>
      <xdr:row>4</xdr:row>
      <xdr:rowOff>45720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800-000003000000}"/>
            </a:ext>
          </a:extLst>
        </xdr:cNvPr>
        <xdr:cNvSpPr/>
      </xdr:nvSpPr>
      <xdr:spPr>
        <a:xfrm>
          <a:off x="40835580" y="37338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7620</xdr:rowOff>
    </xdr:from>
    <xdr:to>
      <xdr:col>0</xdr:col>
      <xdr:colOff>1249679</xdr:colOff>
      <xdr:row>2</xdr:row>
      <xdr:rowOff>45720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0900-000005000000}"/>
            </a:ext>
          </a:extLst>
        </xdr:cNvPr>
        <xdr:cNvSpPr/>
      </xdr:nvSpPr>
      <xdr:spPr>
        <a:xfrm>
          <a:off x="0" y="762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0</xdr:row>
      <xdr:rowOff>0</xdr:rowOff>
    </xdr:from>
    <xdr:to>
      <xdr:col>42</xdr:col>
      <xdr:colOff>30479</xdr:colOff>
      <xdr:row>2</xdr:row>
      <xdr:rowOff>38100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900-000003000000}"/>
            </a:ext>
          </a:extLst>
        </xdr:cNvPr>
        <xdr:cNvSpPr/>
      </xdr:nvSpPr>
      <xdr:spPr>
        <a:xfrm>
          <a:off x="3663696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0A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0</xdr:rowOff>
    </xdr:from>
    <xdr:to>
      <xdr:col>42</xdr:col>
      <xdr:colOff>30479</xdr:colOff>
      <xdr:row>2</xdr:row>
      <xdr:rowOff>228600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A00-000003000000}"/>
            </a:ext>
          </a:extLst>
        </xdr:cNvPr>
        <xdr:cNvSpPr/>
      </xdr:nvSpPr>
      <xdr:spPr>
        <a:xfrm>
          <a:off x="3866388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2" name="Rounded Rectangle 16">
          <a:hlinkClick xmlns:r="http://schemas.openxmlformats.org/officeDocument/2006/relationships" r:id="rId1" tooltip="Home Page"/>
          <a:extLst>
            <a:ext uri="{FF2B5EF4-FFF2-40B4-BE49-F238E27FC236}">
              <a16:creationId xmlns:a16="http://schemas.microsoft.com/office/drawing/2014/main" id="{8740E14D-9E8D-4F2D-91A7-FFE0FF1A8AE6}"/>
            </a:ext>
          </a:extLst>
        </xdr:cNvPr>
        <xdr:cNvSpPr/>
      </xdr:nvSpPr>
      <xdr:spPr>
        <a:xfrm>
          <a:off x="0" y="0"/>
          <a:ext cx="124840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0</xdr:rowOff>
    </xdr:from>
    <xdr:to>
      <xdr:col>42</xdr:col>
      <xdr:colOff>30479</xdr:colOff>
      <xdr:row>2</xdr:row>
      <xdr:rowOff>228600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EEBF6B33-12C0-4331-AE32-05F09899C098}"/>
            </a:ext>
          </a:extLst>
        </xdr:cNvPr>
        <xdr:cNvSpPr/>
      </xdr:nvSpPr>
      <xdr:spPr>
        <a:xfrm>
          <a:off x="34823400" y="190500"/>
          <a:ext cx="127888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0B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42</xdr:col>
      <xdr:colOff>0</xdr:colOff>
      <xdr:row>1</xdr:row>
      <xdr:rowOff>0</xdr:rowOff>
    </xdr:from>
    <xdr:to>
      <xdr:col>44</xdr:col>
      <xdr:colOff>30479</xdr:colOff>
      <xdr:row>2</xdr:row>
      <xdr:rowOff>228600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B00-000003000000}"/>
            </a:ext>
          </a:extLst>
        </xdr:cNvPr>
        <xdr:cNvSpPr/>
      </xdr:nvSpPr>
      <xdr:spPr>
        <a:xfrm>
          <a:off x="3660648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30480</xdr:colOff>
      <xdr:row>0</xdr:row>
      <xdr:rowOff>30480</xdr:rowOff>
    </xdr:from>
    <xdr:to>
      <xdr:col>1</xdr:col>
      <xdr:colOff>68579</xdr:colOff>
      <xdr:row>1</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0C00-000005000000}"/>
            </a:ext>
          </a:extLst>
        </xdr:cNvPr>
        <xdr:cNvSpPr/>
      </xdr:nvSpPr>
      <xdr:spPr>
        <a:xfrm>
          <a:off x="30480" y="3048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0</xdr:row>
      <xdr:rowOff>0</xdr:rowOff>
    </xdr:from>
    <xdr:to>
      <xdr:col>42</xdr:col>
      <xdr:colOff>30479</xdr:colOff>
      <xdr:row>1</xdr:row>
      <xdr:rowOff>7620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C00-000003000000}"/>
            </a:ext>
          </a:extLst>
        </xdr:cNvPr>
        <xdr:cNvSpPr/>
      </xdr:nvSpPr>
      <xdr:spPr>
        <a:xfrm>
          <a:off x="3503676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2" name="Rounded Rectangle 16">
          <a:hlinkClick xmlns:r="http://schemas.openxmlformats.org/officeDocument/2006/relationships" r:id="rId1" tooltip="Home Page"/>
          <a:extLst>
            <a:ext uri="{FF2B5EF4-FFF2-40B4-BE49-F238E27FC236}">
              <a16:creationId xmlns:a16="http://schemas.microsoft.com/office/drawing/2014/main" id="{00000000-0008-0000-0D00-000002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167640</xdr:rowOff>
    </xdr:from>
    <xdr:to>
      <xdr:col>42</xdr:col>
      <xdr:colOff>30479</xdr:colOff>
      <xdr:row>2</xdr:row>
      <xdr:rowOff>396240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D00-000003000000}"/>
            </a:ext>
          </a:extLst>
        </xdr:cNvPr>
        <xdr:cNvSpPr/>
      </xdr:nvSpPr>
      <xdr:spPr>
        <a:xfrm>
          <a:off x="34190940" y="35814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15239</xdr:colOff>
      <xdr:row>2</xdr:row>
      <xdr:rowOff>45720</xdr:rowOff>
    </xdr:to>
    <xdr:sp macro="" textlink="">
      <xdr:nvSpPr>
        <xdr:cNvPr id="2" name="Rounded Rectangle 16">
          <a:hlinkClick xmlns:r="http://schemas.openxmlformats.org/officeDocument/2006/relationships" r:id="rId1" tooltip="Home Page"/>
          <a:extLst>
            <a:ext uri="{FF2B5EF4-FFF2-40B4-BE49-F238E27FC236}">
              <a16:creationId xmlns:a16="http://schemas.microsoft.com/office/drawing/2014/main" id="{00000000-0008-0000-0E00-000002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41</xdr:col>
      <xdr:colOff>0</xdr:colOff>
      <xdr:row>1</xdr:row>
      <xdr:rowOff>0</xdr:rowOff>
    </xdr:from>
    <xdr:to>
      <xdr:col>43</xdr:col>
      <xdr:colOff>30479</xdr:colOff>
      <xdr:row>2</xdr:row>
      <xdr:rowOff>228600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E00-000003000000}"/>
            </a:ext>
          </a:extLst>
        </xdr:cNvPr>
        <xdr:cNvSpPr/>
      </xdr:nvSpPr>
      <xdr:spPr>
        <a:xfrm>
          <a:off x="32651700" y="18288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0F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41</xdr:col>
      <xdr:colOff>0</xdr:colOff>
      <xdr:row>1</xdr:row>
      <xdr:rowOff>0</xdr:rowOff>
    </xdr:from>
    <xdr:to>
      <xdr:col>43</xdr:col>
      <xdr:colOff>30479</xdr:colOff>
      <xdr:row>2</xdr:row>
      <xdr:rowOff>228600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0F00-000003000000}"/>
            </a:ext>
          </a:extLst>
        </xdr:cNvPr>
        <xdr:cNvSpPr/>
      </xdr:nvSpPr>
      <xdr:spPr>
        <a:xfrm>
          <a:off x="3384042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0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0</xdr:rowOff>
    </xdr:from>
    <xdr:to>
      <xdr:col>42</xdr:col>
      <xdr:colOff>30479</xdr:colOff>
      <xdr:row>3</xdr:row>
      <xdr:rowOff>38100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000-000003000000}"/>
            </a:ext>
          </a:extLst>
        </xdr:cNvPr>
        <xdr:cNvSpPr/>
      </xdr:nvSpPr>
      <xdr:spPr>
        <a:xfrm>
          <a:off x="3659124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1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0</xdr:rowOff>
    </xdr:from>
    <xdr:to>
      <xdr:col>42</xdr:col>
      <xdr:colOff>30479</xdr:colOff>
      <xdr:row>3</xdr:row>
      <xdr:rowOff>38100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100-000003000000}"/>
            </a:ext>
          </a:extLst>
        </xdr:cNvPr>
        <xdr:cNvSpPr/>
      </xdr:nvSpPr>
      <xdr:spPr>
        <a:xfrm>
          <a:off x="3619500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30479</xdr:colOff>
      <xdr:row>2</xdr:row>
      <xdr:rowOff>45720</xdr:rowOff>
    </xdr:to>
    <xdr:sp macro="" textlink="">
      <xdr:nvSpPr>
        <xdr:cNvPr id="2" name="Rounded Rectangle 16">
          <a:hlinkClick xmlns:r="http://schemas.openxmlformats.org/officeDocument/2006/relationships" r:id="rId1" tooltip="Home Page"/>
          <a:extLst>
            <a:ext uri="{FF2B5EF4-FFF2-40B4-BE49-F238E27FC236}">
              <a16:creationId xmlns:a16="http://schemas.microsoft.com/office/drawing/2014/main" id="{00000000-0008-0000-1200-000002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0</xdr:rowOff>
    </xdr:from>
    <xdr:to>
      <xdr:col>42</xdr:col>
      <xdr:colOff>30479</xdr:colOff>
      <xdr:row>3</xdr:row>
      <xdr:rowOff>38100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200-000003000000}"/>
            </a:ext>
          </a:extLst>
        </xdr:cNvPr>
        <xdr:cNvSpPr/>
      </xdr:nvSpPr>
      <xdr:spPr>
        <a:xfrm>
          <a:off x="33756600" y="18288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3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0</xdr:rowOff>
    </xdr:from>
    <xdr:to>
      <xdr:col>42</xdr:col>
      <xdr:colOff>30479</xdr:colOff>
      <xdr:row>3</xdr:row>
      <xdr:rowOff>45720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300-000003000000}"/>
            </a:ext>
          </a:extLst>
        </xdr:cNvPr>
        <xdr:cNvSpPr/>
      </xdr:nvSpPr>
      <xdr:spPr>
        <a:xfrm>
          <a:off x="3611118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30480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4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41</xdr:col>
      <xdr:colOff>0</xdr:colOff>
      <xdr:row>3</xdr:row>
      <xdr:rowOff>0</xdr:rowOff>
    </xdr:from>
    <xdr:to>
      <xdr:col>43</xdr:col>
      <xdr:colOff>30479</xdr:colOff>
      <xdr:row>3</xdr:row>
      <xdr:rowOff>411480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400-000003000000}"/>
            </a:ext>
          </a:extLst>
        </xdr:cNvPr>
        <xdr:cNvSpPr/>
      </xdr:nvSpPr>
      <xdr:spPr>
        <a:xfrm>
          <a:off x="40662225" y="561975"/>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41366</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5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41</xdr:col>
      <xdr:colOff>0</xdr:colOff>
      <xdr:row>1</xdr:row>
      <xdr:rowOff>0</xdr:rowOff>
    </xdr:from>
    <xdr:to>
      <xdr:col>43</xdr:col>
      <xdr:colOff>30479</xdr:colOff>
      <xdr:row>3</xdr:row>
      <xdr:rowOff>30480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500-000003000000}"/>
            </a:ext>
          </a:extLst>
        </xdr:cNvPr>
        <xdr:cNvSpPr/>
      </xdr:nvSpPr>
      <xdr:spPr>
        <a:xfrm>
          <a:off x="41006486" y="185057"/>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6" name="Rounded Rectangle 16">
          <a:hlinkClick xmlns:r="http://schemas.openxmlformats.org/officeDocument/2006/relationships" r:id="rId1" tooltip="Home Page"/>
          <a:extLst>
            <a:ext uri="{FF2B5EF4-FFF2-40B4-BE49-F238E27FC236}">
              <a16:creationId xmlns:a16="http://schemas.microsoft.com/office/drawing/2014/main" id="{00000000-0008-0000-1600-000006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0</xdr:rowOff>
    </xdr:from>
    <xdr:to>
      <xdr:col>42</xdr:col>
      <xdr:colOff>30479</xdr:colOff>
      <xdr:row>3</xdr:row>
      <xdr:rowOff>38100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600-000003000000}"/>
            </a:ext>
          </a:extLst>
        </xdr:cNvPr>
        <xdr:cNvSpPr/>
      </xdr:nvSpPr>
      <xdr:spPr>
        <a:xfrm>
          <a:off x="3571494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2</xdr:row>
      <xdr:rowOff>0</xdr:rowOff>
    </xdr:from>
    <xdr:to>
      <xdr:col>0</xdr:col>
      <xdr:colOff>1249679</xdr:colOff>
      <xdr:row>3</xdr:row>
      <xdr:rowOff>220980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700-000005000000}"/>
            </a:ext>
          </a:extLst>
        </xdr:cNvPr>
        <xdr:cNvSpPr/>
      </xdr:nvSpPr>
      <xdr:spPr>
        <a:xfrm>
          <a:off x="0" y="371929"/>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42</xdr:col>
      <xdr:colOff>0</xdr:colOff>
      <xdr:row>1</xdr:row>
      <xdr:rowOff>0</xdr:rowOff>
    </xdr:from>
    <xdr:to>
      <xdr:col>44</xdr:col>
      <xdr:colOff>34108</xdr:colOff>
      <xdr:row>3</xdr:row>
      <xdr:rowOff>39551</xdr:rowOff>
    </xdr:to>
    <xdr:sp macro="" textlink="">
      <xdr:nvSpPr>
        <xdr:cNvPr id="6" name="Rounded Rectangle 16">
          <a:hlinkClick xmlns:r="http://schemas.openxmlformats.org/officeDocument/2006/relationships" r:id="rId1" tooltip="Home Page"/>
          <a:extLst>
            <a:ext uri="{FF2B5EF4-FFF2-40B4-BE49-F238E27FC236}">
              <a16:creationId xmlns:a16="http://schemas.microsoft.com/office/drawing/2014/main" id="{00000000-0008-0000-1700-000006000000}"/>
            </a:ext>
          </a:extLst>
        </xdr:cNvPr>
        <xdr:cNvSpPr/>
      </xdr:nvSpPr>
      <xdr:spPr>
        <a:xfrm>
          <a:off x="41501786"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6" name="Rounded Rectangle 16">
          <a:hlinkClick xmlns:r="http://schemas.openxmlformats.org/officeDocument/2006/relationships" r:id="rId1" tooltip="Home Page"/>
          <a:extLst>
            <a:ext uri="{FF2B5EF4-FFF2-40B4-BE49-F238E27FC236}">
              <a16:creationId xmlns:a16="http://schemas.microsoft.com/office/drawing/2014/main" id="{00000000-0008-0000-1800-000006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40</xdr:col>
      <xdr:colOff>0</xdr:colOff>
      <xdr:row>1</xdr:row>
      <xdr:rowOff>0</xdr:rowOff>
    </xdr:from>
    <xdr:to>
      <xdr:col>42</xdr:col>
      <xdr:colOff>30479</xdr:colOff>
      <xdr:row>3</xdr:row>
      <xdr:rowOff>38100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800-000003000000}"/>
            </a:ext>
          </a:extLst>
        </xdr:cNvPr>
        <xdr:cNvSpPr/>
      </xdr:nvSpPr>
      <xdr:spPr>
        <a:xfrm>
          <a:off x="3607308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41686</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9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41</xdr:col>
      <xdr:colOff>0</xdr:colOff>
      <xdr:row>1</xdr:row>
      <xdr:rowOff>0</xdr:rowOff>
    </xdr:from>
    <xdr:to>
      <xdr:col>43</xdr:col>
      <xdr:colOff>39444</xdr:colOff>
      <xdr:row>3</xdr:row>
      <xdr:rowOff>41686</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900-000003000000}"/>
            </a:ext>
          </a:extLst>
        </xdr:cNvPr>
        <xdr:cNvSpPr/>
      </xdr:nvSpPr>
      <xdr:spPr>
        <a:xfrm>
          <a:off x="42044471"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38100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A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41</xdr:col>
      <xdr:colOff>0</xdr:colOff>
      <xdr:row>3</xdr:row>
      <xdr:rowOff>0</xdr:rowOff>
    </xdr:from>
    <xdr:to>
      <xdr:col>43</xdr:col>
      <xdr:colOff>30479</xdr:colOff>
      <xdr:row>3</xdr:row>
      <xdr:rowOff>411480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A00-000003000000}"/>
            </a:ext>
          </a:extLst>
        </xdr:cNvPr>
        <xdr:cNvSpPr/>
      </xdr:nvSpPr>
      <xdr:spPr>
        <a:xfrm>
          <a:off x="37193220" y="56388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1249679</xdr:colOff>
      <xdr:row>2</xdr:row>
      <xdr:rowOff>40005</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B00-000005000000}"/>
            </a:ext>
          </a:extLst>
        </xdr:cNvPr>
        <xdr:cNvSpPr/>
      </xdr:nvSpPr>
      <xdr:spPr>
        <a:xfrm>
          <a:off x="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twoCellAnchor>
    <xdr:from>
      <xdr:col>41</xdr:col>
      <xdr:colOff>0</xdr:colOff>
      <xdr:row>1</xdr:row>
      <xdr:rowOff>0</xdr:rowOff>
    </xdr:from>
    <xdr:to>
      <xdr:col>43</xdr:col>
      <xdr:colOff>30479</xdr:colOff>
      <xdr:row>3</xdr:row>
      <xdr:rowOff>40005</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00000000-0008-0000-1B00-000003000000}"/>
            </a:ext>
          </a:extLst>
        </xdr:cNvPr>
        <xdr:cNvSpPr/>
      </xdr:nvSpPr>
      <xdr:spPr>
        <a:xfrm>
          <a:off x="3609975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41</xdr:col>
      <xdr:colOff>0</xdr:colOff>
      <xdr:row>1</xdr:row>
      <xdr:rowOff>0</xdr:rowOff>
    </xdr:from>
    <xdr:to>
      <xdr:col>43</xdr:col>
      <xdr:colOff>30479</xdr:colOff>
      <xdr:row>3</xdr:row>
      <xdr:rowOff>30480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C00-000005000000}"/>
            </a:ext>
          </a:extLst>
        </xdr:cNvPr>
        <xdr:cNvSpPr/>
      </xdr:nvSpPr>
      <xdr:spPr>
        <a:xfrm>
          <a:off x="35898667" y="194733"/>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40</xdr:col>
      <xdr:colOff>0</xdr:colOff>
      <xdr:row>3</xdr:row>
      <xdr:rowOff>0</xdr:rowOff>
    </xdr:from>
    <xdr:to>
      <xdr:col>42</xdr:col>
      <xdr:colOff>30479</xdr:colOff>
      <xdr:row>3</xdr:row>
      <xdr:rowOff>411480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D00-000005000000}"/>
            </a:ext>
          </a:extLst>
        </xdr:cNvPr>
        <xdr:cNvSpPr/>
      </xdr:nvSpPr>
      <xdr:spPr>
        <a:xfrm>
          <a:off x="35646360" y="55626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40</xdr:col>
      <xdr:colOff>0</xdr:colOff>
      <xdr:row>1</xdr:row>
      <xdr:rowOff>0</xdr:rowOff>
    </xdr:from>
    <xdr:to>
      <xdr:col>42</xdr:col>
      <xdr:colOff>30479</xdr:colOff>
      <xdr:row>3</xdr:row>
      <xdr:rowOff>30480</xdr:rowOff>
    </xdr:to>
    <xdr:sp macro="" textlink="">
      <xdr:nvSpPr>
        <xdr:cNvPr id="4" name="Rounded Rectangle 16">
          <a:hlinkClick xmlns:r="http://schemas.openxmlformats.org/officeDocument/2006/relationships" r:id="rId1" tooltip="Home Page"/>
          <a:extLst>
            <a:ext uri="{FF2B5EF4-FFF2-40B4-BE49-F238E27FC236}">
              <a16:creationId xmlns:a16="http://schemas.microsoft.com/office/drawing/2014/main" id="{00000000-0008-0000-1E00-000004000000}"/>
            </a:ext>
          </a:extLst>
        </xdr:cNvPr>
        <xdr:cNvSpPr/>
      </xdr:nvSpPr>
      <xdr:spPr>
        <a:xfrm>
          <a:off x="33726120" y="19050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41</xdr:col>
      <xdr:colOff>0</xdr:colOff>
      <xdr:row>0</xdr:row>
      <xdr:rowOff>0</xdr:rowOff>
    </xdr:from>
    <xdr:to>
      <xdr:col>43</xdr:col>
      <xdr:colOff>30479</xdr:colOff>
      <xdr:row>1</xdr:row>
      <xdr:rowOff>8709</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1F00-000005000000}"/>
            </a:ext>
          </a:extLst>
        </xdr:cNvPr>
        <xdr:cNvSpPr/>
      </xdr:nvSpPr>
      <xdr:spPr>
        <a:xfrm>
          <a:off x="36771943"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41</xdr:col>
      <xdr:colOff>0</xdr:colOff>
      <xdr:row>0</xdr:row>
      <xdr:rowOff>0</xdr:rowOff>
    </xdr:from>
    <xdr:to>
      <xdr:col>43</xdr:col>
      <xdr:colOff>30479</xdr:colOff>
      <xdr:row>1</xdr:row>
      <xdr:rowOff>7620</xdr:rowOff>
    </xdr:to>
    <xdr:sp macro="" textlink="">
      <xdr:nvSpPr>
        <xdr:cNvPr id="2" name="Rounded Rectangle 16">
          <a:hlinkClick xmlns:r="http://schemas.openxmlformats.org/officeDocument/2006/relationships" r:id="rId1" tooltip="Home Page"/>
          <a:extLst>
            <a:ext uri="{FF2B5EF4-FFF2-40B4-BE49-F238E27FC236}">
              <a16:creationId xmlns:a16="http://schemas.microsoft.com/office/drawing/2014/main" id="{F54792E6-412A-49EC-B83C-30C6B5FFFE0F}"/>
            </a:ext>
          </a:extLst>
        </xdr:cNvPr>
        <xdr:cNvSpPr/>
      </xdr:nvSpPr>
      <xdr:spPr>
        <a:xfrm>
          <a:off x="32644080" y="0"/>
          <a:ext cx="1278889" cy="42037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41</xdr:col>
      <xdr:colOff>0</xdr:colOff>
      <xdr:row>0</xdr:row>
      <xdr:rowOff>0</xdr:rowOff>
    </xdr:from>
    <xdr:to>
      <xdr:col>43</xdr:col>
      <xdr:colOff>30479</xdr:colOff>
      <xdr:row>1</xdr:row>
      <xdr:rowOff>7620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2000-000005000000}"/>
            </a:ext>
          </a:extLst>
        </xdr:cNvPr>
        <xdr:cNvSpPr/>
      </xdr:nvSpPr>
      <xdr:spPr>
        <a:xfrm>
          <a:off x="3470148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41</xdr:col>
      <xdr:colOff>0</xdr:colOff>
      <xdr:row>2</xdr:row>
      <xdr:rowOff>0</xdr:rowOff>
    </xdr:from>
    <xdr:to>
      <xdr:col>43</xdr:col>
      <xdr:colOff>30479</xdr:colOff>
      <xdr:row>3</xdr:row>
      <xdr:rowOff>220980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2100-000005000000}"/>
            </a:ext>
          </a:extLst>
        </xdr:cNvPr>
        <xdr:cNvSpPr/>
      </xdr:nvSpPr>
      <xdr:spPr>
        <a:xfrm>
          <a:off x="36301680" y="37338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41</xdr:col>
      <xdr:colOff>0</xdr:colOff>
      <xdr:row>2</xdr:row>
      <xdr:rowOff>0</xdr:rowOff>
    </xdr:from>
    <xdr:to>
      <xdr:col>43</xdr:col>
      <xdr:colOff>30479</xdr:colOff>
      <xdr:row>3</xdr:row>
      <xdr:rowOff>220980</xdr:rowOff>
    </xdr:to>
    <xdr:sp macro="" textlink="">
      <xdr:nvSpPr>
        <xdr:cNvPr id="2" name="Rounded Rectangle 16">
          <a:hlinkClick xmlns:r="http://schemas.openxmlformats.org/officeDocument/2006/relationships" r:id="rId1" tooltip="Home Page"/>
          <a:extLst>
            <a:ext uri="{FF2B5EF4-FFF2-40B4-BE49-F238E27FC236}">
              <a16:creationId xmlns:a16="http://schemas.microsoft.com/office/drawing/2014/main" id="{E1E69D1E-9465-468F-BFE5-BB705FB1C6AC}"/>
            </a:ext>
          </a:extLst>
        </xdr:cNvPr>
        <xdr:cNvSpPr/>
      </xdr:nvSpPr>
      <xdr:spPr>
        <a:xfrm>
          <a:off x="34419540" y="37338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41</xdr:col>
      <xdr:colOff>0</xdr:colOff>
      <xdr:row>0</xdr:row>
      <xdr:rowOff>0</xdr:rowOff>
    </xdr:from>
    <xdr:to>
      <xdr:col>43</xdr:col>
      <xdr:colOff>30479</xdr:colOff>
      <xdr:row>1</xdr:row>
      <xdr:rowOff>7620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2200-000005000000}"/>
            </a:ext>
          </a:extLst>
        </xdr:cNvPr>
        <xdr:cNvSpPr/>
      </xdr:nvSpPr>
      <xdr:spPr>
        <a:xfrm>
          <a:off x="3409188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41</xdr:col>
      <xdr:colOff>0</xdr:colOff>
      <xdr:row>0</xdr:row>
      <xdr:rowOff>0</xdr:rowOff>
    </xdr:from>
    <xdr:to>
      <xdr:col>43</xdr:col>
      <xdr:colOff>33558</xdr:colOff>
      <xdr:row>1</xdr:row>
      <xdr:rowOff>11238</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2400-000005000000}"/>
            </a:ext>
          </a:extLst>
        </xdr:cNvPr>
        <xdr:cNvSpPr/>
      </xdr:nvSpPr>
      <xdr:spPr>
        <a:xfrm>
          <a:off x="37353394"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41</xdr:col>
      <xdr:colOff>0</xdr:colOff>
      <xdr:row>0</xdr:row>
      <xdr:rowOff>0</xdr:rowOff>
    </xdr:from>
    <xdr:to>
      <xdr:col>43</xdr:col>
      <xdr:colOff>30479</xdr:colOff>
      <xdr:row>1</xdr:row>
      <xdr:rowOff>7620</xdr:rowOff>
    </xdr:to>
    <xdr:sp macro="" textlink="">
      <xdr:nvSpPr>
        <xdr:cNvPr id="5" name="Rounded Rectangle 16">
          <a:hlinkClick xmlns:r="http://schemas.openxmlformats.org/officeDocument/2006/relationships" r:id="rId1" tooltip="Home Page"/>
          <a:extLst>
            <a:ext uri="{FF2B5EF4-FFF2-40B4-BE49-F238E27FC236}">
              <a16:creationId xmlns:a16="http://schemas.microsoft.com/office/drawing/2014/main" id="{00000000-0008-0000-2500-000005000000}"/>
            </a:ext>
          </a:extLst>
        </xdr:cNvPr>
        <xdr:cNvSpPr/>
      </xdr:nvSpPr>
      <xdr:spPr>
        <a:xfrm>
          <a:off x="3412998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40</xdr:col>
      <xdr:colOff>0</xdr:colOff>
      <xdr:row>0</xdr:row>
      <xdr:rowOff>0</xdr:rowOff>
    </xdr:from>
    <xdr:to>
      <xdr:col>42</xdr:col>
      <xdr:colOff>30479</xdr:colOff>
      <xdr:row>1</xdr:row>
      <xdr:rowOff>7620</xdr:rowOff>
    </xdr:to>
    <xdr:sp macro="" textlink="">
      <xdr:nvSpPr>
        <xdr:cNvPr id="6" name="Rounded Rectangle 16">
          <a:hlinkClick xmlns:r="http://schemas.openxmlformats.org/officeDocument/2006/relationships" r:id="rId1" tooltip="Home Page"/>
          <a:extLst>
            <a:ext uri="{FF2B5EF4-FFF2-40B4-BE49-F238E27FC236}">
              <a16:creationId xmlns:a16="http://schemas.microsoft.com/office/drawing/2014/main" id="{00000000-0008-0000-2600-000006000000}"/>
            </a:ext>
          </a:extLst>
        </xdr:cNvPr>
        <xdr:cNvSpPr/>
      </xdr:nvSpPr>
      <xdr:spPr>
        <a:xfrm>
          <a:off x="33787080" y="0"/>
          <a:ext cx="1249679" cy="41148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38</xdr:col>
      <xdr:colOff>0</xdr:colOff>
      <xdr:row>0</xdr:row>
      <xdr:rowOff>0</xdr:rowOff>
    </xdr:from>
    <xdr:to>
      <xdr:col>41</xdr:col>
      <xdr:colOff>30479</xdr:colOff>
      <xdr:row>1</xdr:row>
      <xdr:rowOff>231140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FC602EFD-FD0B-471C-B32C-7D8C54CDC102}"/>
            </a:ext>
          </a:extLst>
        </xdr:cNvPr>
        <xdr:cNvSpPr/>
      </xdr:nvSpPr>
      <xdr:spPr>
        <a:xfrm>
          <a:off x="31668720" y="0"/>
          <a:ext cx="1249679" cy="41402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40</xdr:col>
      <xdr:colOff>0</xdr:colOff>
      <xdr:row>1</xdr:row>
      <xdr:rowOff>0</xdr:rowOff>
    </xdr:from>
    <xdr:to>
      <xdr:col>42</xdr:col>
      <xdr:colOff>30479</xdr:colOff>
      <xdr:row>2</xdr:row>
      <xdr:rowOff>17780</xdr:rowOff>
    </xdr:to>
    <xdr:sp macro="" textlink="">
      <xdr:nvSpPr>
        <xdr:cNvPr id="3" name="Rounded Rectangle 16">
          <a:hlinkClick xmlns:r="http://schemas.openxmlformats.org/officeDocument/2006/relationships" r:id="rId1" tooltip="Home Page"/>
          <a:extLst>
            <a:ext uri="{FF2B5EF4-FFF2-40B4-BE49-F238E27FC236}">
              <a16:creationId xmlns:a16="http://schemas.microsoft.com/office/drawing/2014/main" id="{1FB2EC5B-A91E-4340-9A89-2A90189BCA00}"/>
            </a:ext>
          </a:extLst>
        </xdr:cNvPr>
        <xdr:cNvSpPr/>
      </xdr:nvSpPr>
      <xdr:spPr>
        <a:xfrm>
          <a:off x="31828740" y="182880"/>
          <a:ext cx="1249679" cy="414020"/>
        </a:xfrm>
        <a:prstGeom prst="roundRect">
          <a:avLst/>
        </a:prstGeom>
        <a:solidFill>
          <a:schemeClr val="accent5">
            <a:lumMod val="75000"/>
          </a:schemeClr>
        </a:solidFill>
        <a:ln>
          <a:solidFill>
            <a:schemeClr val="accent1">
              <a:lumMod val="20000"/>
              <a:lumOff val="80000"/>
            </a:schemeClr>
          </a:solidFill>
        </a:ln>
        <a:effectLst>
          <a:outerShdw blurRad="101600" dist="50800" dir="54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n-lt"/>
            </a:rPr>
            <a:t>DashBoard</a:t>
          </a:r>
          <a:endParaRPr lang="en-US" sz="2000" b="1">
            <a:solidFill>
              <a:schemeClr val="bg1"/>
            </a:solidFill>
            <a:latin typeface="+mn-lt"/>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hakekph/AppData/Local/Microsoft/Windows/INetCache/Content.Outlook/YAUO9PFN/ARS%20Data%20System%20Central%20Poin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ghakekph/Downloads/Stock%20Movement_From14112022_To1312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heet3"/>
      <sheetName val="DashBoard"/>
      <sheetName val="Sheet1 (2)"/>
      <sheetName val="Sheet1"/>
      <sheetName val="JOKOPAP DISTRIBUTION"/>
      <sheetName val="SONTURK INVT LTD - KASOA"/>
      <sheetName val="DISTRIBUTION &amp; CO LTD"/>
      <sheetName val="Fio Distribution"/>
      <sheetName val="M. OSEI AKOTO ENTERPRISE"/>
      <sheetName val="DE-2KAY'S VENTURES"/>
      <sheetName val="DEJOL LIMITED"/>
      <sheetName val="ERNIEVERO ENT LTD"/>
      <sheetName val="GIANT TRADERS COMPANY LIMITED"/>
      <sheetName val="NAN ENTERPRISE LIMITED"/>
      <sheetName val="MICHEAL ADJEI - TECHIMAN"/>
      <sheetName val="MICHEAL ADJEI - SUNYANI"/>
      <sheetName val="MICHEAL ADJEI - GOASO"/>
      <sheetName val="KOFI GYIMAH ENT. LTD."/>
      <sheetName val="DANSAM LINK COMPANY"/>
      <sheetName val="WOFA KUMAH - HOHOE"/>
      <sheetName val="WOFA KUMAH - HO"/>
      <sheetName val="KYEI BEKIND - SUHUM"/>
      <sheetName val="KYEI BEKIND - KOFORIDUA"/>
      <sheetName val="KYEI BEKIND - NKAWKAW"/>
      <sheetName val="KYEI BEKIND - ASAMANKESE"/>
      <sheetName val="KYEI BEKIND - AKIM ODA"/>
      <sheetName val="KHAWAJA BROTHERS CO. LTD."/>
      <sheetName val="I-AGE PLUS PREMIUM"/>
      <sheetName val="QUEEN LATIFA - BOLGA"/>
      <sheetName val="ZENABOG ENT"/>
      <sheetName val="TIMUGNA VENTURES"/>
      <sheetName val="MAALTIMA ENT - WA"/>
      <sheetName val="MAALTIMA ENT - TAMALE"/>
      <sheetName val="ABA KING ENTERPRISE"/>
      <sheetName val="SONTURK INVT LTD - TAKORADI"/>
      <sheetName val="SONTURK INVT LTD - CAPE COAST"/>
      <sheetName val="KYEI BEKIND - TARKWA"/>
      <sheetName val="KYEI BEKIND - TAKORADI"/>
      <sheetName val="KYEI BEKIND - SWEDRU"/>
      <sheetName val="KYEI BEKIND - CAPE COAS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Movement"/>
      <sheetName val="Sheet1"/>
      <sheetName val="Sheet2"/>
    </sheetNames>
    <sheetDataSet>
      <sheetData sheetId="0">
        <row r="5">
          <cell r="A5">
            <v>3</v>
          </cell>
          <cell r="B5" t="str">
            <v>5100010911</v>
          </cell>
          <cell r="C5" t="str">
            <v>DISTRIBUTION &amp; CO LTD</v>
          </cell>
        </row>
        <row r="6">
          <cell r="A6">
            <v>4</v>
          </cell>
          <cell r="B6" t="str">
            <v>5100010911</v>
          </cell>
          <cell r="C6" t="str">
            <v>DISTRIBUTION &amp; CO LTD</v>
          </cell>
        </row>
        <row r="7">
          <cell r="A7">
            <v>5</v>
          </cell>
          <cell r="B7" t="str">
            <v>5100010911</v>
          </cell>
          <cell r="C7" t="str">
            <v>DISTRIBUTION &amp; CO LTD</v>
          </cell>
        </row>
        <row r="8">
          <cell r="A8">
            <v>6</v>
          </cell>
          <cell r="B8" t="str">
            <v>5100010911</v>
          </cell>
          <cell r="C8" t="str">
            <v>DISTRIBUTION &amp; CO LTD</v>
          </cell>
        </row>
        <row r="9">
          <cell r="A9">
            <v>7</v>
          </cell>
          <cell r="B9" t="str">
            <v>5100010911</v>
          </cell>
          <cell r="C9" t="str">
            <v>DISTRIBUTION &amp; CO LTD</v>
          </cell>
        </row>
        <row r="10">
          <cell r="A10">
            <v>8</v>
          </cell>
          <cell r="B10" t="str">
            <v>5100010911</v>
          </cell>
          <cell r="C10" t="str">
            <v>DISTRIBUTION &amp; CO LTD</v>
          </cell>
        </row>
        <row r="11">
          <cell r="A11">
            <v>9</v>
          </cell>
          <cell r="B11" t="str">
            <v>5100010911</v>
          </cell>
          <cell r="C11" t="str">
            <v>DISTRIBUTION &amp; CO LTD</v>
          </cell>
        </row>
        <row r="12">
          <cell r="A12">
            <v>10</v>
          </cell>
          <cell r="B12" t="str">
            <v>5100010911</v>
          </cell>
          <cell r="C12" t="str">
            <v>DISTRIBUTION &amp; CO LTD</v>
          </cell>
        </row>
        <row r="13">
          <cell r="A13">
            <v>11</v>
          </cell>
          <cell r="B13" t="str">
            <v>5100010911</v>
          </cell>
          <cell r="C13" t="str">
            <v>DISTRIBUTION &amp; CO LTD</v>
          </cell>
        </row>
        <row r="14">
          <cell r="A14">
            <v>12</v>
          </cell>
          <cell r="B14" t="str">
            <v>5100010911</v>
          </cell>
          <cell r="C14" t="str">
            <v>DISTRIBUTION &amp; CO LTD</v>
          </cell>
        </row>
        <row r="15">
          <cell r="A15">
            <v>13</v>
          </cell>
          <cell r="B15" t="str">
            <v>5100010911</v>
          </cell>
          <cell r="C15" t="str">
            <v>DISTRIBUTION &amp; CO LTD</v>
          </cell>
        </row>
        <row r="16">
          <cell r="A16">
            <v>14</v>
          </cell>
          <cell r="B16" t="str">
            <v>5100010911</v>
          </cell>
          <cell r="C16" t="str">
            <v>DISTRIBUTION &amp; CO LTD</v>
          </cell>
        </row>
        <row r="17">
          <cell r="A17">
            <v>15</v>
          </cell>
          <cell r="B17" t="str">
            <v>5100010911</v>
          </cell>
          <cell r="C17" t="str">
            <v>DISTRIBUTION &amp; CO LTD</v>
          </cell>
        </row>
        <row r="18">
          <cell r="A18">
            <v>16</v>
          </cell>
          <cell r="B18" t="str">
            <v>5100010911</v>
          </cell>
          <cell r="C18" t="str">
            <v>DISTRIBUTION &amp; CO LTD</v>
          </cell>
        </row>
        <row r="19">
          <cell r="A19">
            <v>17</v>
          </cell>
          <cell r="B19" t="str">
            <v>5100010911</v>
          </cell>
          <cell r="C19" t="str">
            <v>DISTRIBUTION &amp; CO LTD</v>
          </cell>
        </row>
        <row r="20">
          <cell r="A20">
            <v>18</v>
          </cell>
          <cell r="B20" t="str">
            <v>5100010911</v>
          </cell>
          <cell r="C20" t="str">
            <v>DISTRIBUTION &amp; CO LTD</v>
          </cell>
        </row>
        <row r="21">
          <cell r="A21">
            <v>19</v>
          </cell>
          <cell r="B21" t="str">
            <v>5100010911</v>
          </cell>
          <cell r="C21" t="str">
            <v>DISTRIBUTION &amp; CO LTD</v>
          </cell>
        </row>
        <row r="22">
          <cell r="A22">
            <v>20</v>
          </cell>
          <cell r="B22" t="str">
            <v>5100010911</v>
          </cell>
          <cell r="C22" t="str">
            <v>DISTRIBUTION &amp; CO LTD</v>
          </cell>
        </row>
        <row r="23">
          <cell r="A23">
            <v>21</v>
          </cell>
          <cell r="B23" t="str">
            <v>5100010911</v>
          </cell>
          <cell r="C23" t="str">
            <v>DISTRIBUTION &amp; CO LTD</v>
          </cell>
        </row>
        <row r="24">
          <cell r="A24">
            <v>22</v>
          </cell>
          <cell r="B24" t="str">
            <v>5100010911</v>
          </cell>
          <cell r="C24" t="str">
            <v>DISTRIBUTION &amp; CO LTD</v>
          </cell>
        </row>
        <row r="25">
          <cell r="A25">
            <v>23</v>
          </cell>
          <cell r="B25" t="str">
            <v>5100010911</v>
          </cell>
          <cell r="C25" t="str">
            <v>DISTRIBUTION &amp; CO LTD</v>
          </cell>
        </row>
        <row r="26">
          <cell r="A26">
            <v>24</v>
          </cell>
          <cell r="B26" t="str">
            <v>5100010911</v>
          </cell>
          <cell r="C26" t="str">
            <v>DISTRIBUTION &amp; CO LTD</v>
          </cell>
        </row>
        <row r="27">
          <cell r="A27">
            <v>25</v>
          </cell>
          <cell r="B27" t="str">
            <v>5100010911</v>
          </cell>
          <cell r="C27" t="str">
            <v>DISTRIBUTION &amp; CO LTD</v>
          </cell>
        </row>
        <row r="28">
          <cell r="A28">
            <v>26</v>
          </cell>
          <cell r="B28" t="str">
            <v>5100010911</v>
          </cell>
          <cell r="C28" t="str">
            <v>DISTRIBUTION &amp; CO LTD</v>
          </cell>
        </row>
        <row r="29">
          <cell r="A29">
            <v>27</v>
          </cell>
          <cell r="B29" t="str">
            <v>5100010911</v>
          </cell>
          <cell r="C29" t="str">
            <v>DISTRIBUTION &amp; CO LTD</v>
          </cell>
        </row>
        <row r="30">
          <cell r="A30">
            <v>28</v>
          </cell>
          <cell r="B30" t="str">
            <v>5100010911</v>
          </cell>
          <cell r="C30" t="str">
            <v>DISTRIBUTION &amp; CO LTD</v>
          </cell>
        </row>
        <row r="31">
          <cell r="A31">
            <v>29</v>
          </cell>
          <cell r="B31" t="str">
            <v>5100010911</v>
          </cell>
          <cell r="C31" t="str">
            <v>DISTRIBUTION &amp; CO LTD</v>
          </cell>
        </row>
        <row r="32">
          <cell r="A32">
            <v>30</v>
          </cell>
          <cell r="B32" t="str">
            <v>5100010911</v>
          </cell>
          <cell r="C32" t="str">
            <v>DISTRIBUTION &amp; CO LTD</v>
          </cell>
        </row>
        <row r="33">
          <cell r="A33">
            <v>31</v>
          </cell>
          <cell r="B33" t="str">
            <v>5100010911</v>
          </cell>
          <cell r="C33" t="str">
            <v>DISTRIBUTION &amp; CO LTD</v>
          </cell>
        </row>
        <row r="34">
          <cell r="A34">
            <v>32</v>
          </cell>
          <cell r="B34" t="str">
            <v>5100010911</v>
          </cell>
          <cell r="C34" t="str">
            <v>DISTRIBUTION &amp; CO LTD</v>
          </cell>
        </row>
        <row r="35">
          <cell r="A35">
            <v>33</v>
          </cell>
          <cell r="B35" t="str">
            <v>5100010911</v>
          </cell>
          <cell r="C35" t="str">
            <v>DISTRIBUTION &amp; CO LTD</v>
          </cell>
        </row>
        <row r="36">
          <cell r="A36">
            <v>34</v>
          </cell>
          <cell r="B36" t="str">
            <v>5100010911</v>
          </cell>
          <cell r="C36" t="str">
            <v>DISTRIBUTION &amp; CO LTD</v>
          </cell>
        </row>
        <row r="37">
          <cell r="A37">
            <v>35</v>
          </cell>
          <cell r="B37" t="str">
            <v>5100010911</v>
          </cell>
          <cell r="C37" t="str">
            <v>DISTRIBUTION &amp; CO LTD</v>
          </cell>
        </row>
        <row r="38">
          <cell r="A38">
            <v>36</v>
          </cell>
          <cell r="B38" t="str">
            <v>5100010911</v>
          </cell>
          <cell r="C38" t="str">
            <v>DISTRIBUTION &amp; CO LTD</v>
          </cell>
        </row>
        <row r="39">
          <cell r="A39">
            <v>37</v>
          </cell>
          <cell r="B39" t="str">
            <v>5100010911</v>
          </cell>
          <cell r="C39" t="str">
            <v>DISTRIBUTION &amp; CO LTD</v>
          </cell>
        </row>
        <row r="40">
          <cell r="A40">
            <v>38</v>
          </cell>
          <cell r="B40" t="str">
            <v>5100010911</v>
          </cell>
          <cell r="C40" t="str">
            <v>DISTRIBUTION &amp; CO LTD</v>
          </cell>
        </row>
        <row r="41">
          <cell r="A41">
            <v>39</v>
          </cell>
          <cell r="B41" t="str">
            <v>5100010911</v>
          </cell>
          <cell r="C41" t="str">
            <v>DISTRIBUTION &amp; CO LTD</v>
          </cell>
        </row>
        <row r="42">
          <cell r="A42">
            <v>40</v>
          </cell>
          <cell r="B42" t="str">
            <v>5100010911</v>
          </cell>
          <cell r="C42" t="str">
            <v>DISTRIBUTION &amp; CO LTD</v>
          </cell>
        </row>
        <row r="43">
          <cell r="A43">
            <v>41</v>
          </cell>
          <cell r="B43" t="str">
            <v>5100010911</v>
          </cell>
          <cell r="C43" t="str">
            <v>DISTRIBUTION &amp; CO LTD</v>
          </cell>
        </row>
        <row r="44">
          <cell r="A44">
            <v>42</v>
          </cell>
          <cell r="B44" t="str">
            <v>5100001850</v>
          </cell>
          <cell r="C44" t="str">
            <v>FIO DISTRIBUTION</v>
          </cell>
        </row>
        <row r="45">
          <cell r="A45">
            <v>43</v>
          </cell>
          <cell r="B45" t="str">
            <v>5100001850</v>
          </cell>
          <cell r="C45" t="str">
            <v>FIO DISTRIBUTION</v>
          </cell>
        </row>
        <row r="46">
          <cell r="A46">
            <v>44</v>
          </cell>
          <cell r="B46" t="str">
            <v>5100001850</v>
          </cell>
          <cell r="C46" t="str">
            <v>FIO DISTRIBUTION</v>
          </cell>
        </row>
        <row r="47">
          <cell r="A47">
            <v>45</v>
          </cell>
          <cell r="B47" t="str">
            <v>5100001850</v>
          </cell>
          <cell r="C47" t="str">
            <v>FIO DISTRIBUTION</v>
          </cell>
        </row>
        <row r="48">
          <cell r="A48">
            <v>46</v>
          </cell>
          <cell r="B48" t="str">
            <v>5100001850</v>
          </cell>
          <cell r="C48" t="str">
            <v>FIO DISTRIBUTION</v>
          </cell>
        </row>
        <row r="49">
          <cell r="A49">
            <v>47</v>
          </cell>
          <cell r="B49" t="str">
            <v>5100001850</v>
          </cell>
          <cell r="C49" t="str">
            <v>FIO DISTRIBUTION</v>
          </cell>
        </row>
        <row r="50">
          <cell r="A50">
            <v>48</v>
          </cell>
          <cell r="B50" t="str">
            <v>5100001850</v>
          </cell>
          <cell r="C50" t="str">
            <v>FIO DISTRIBUTION</v>
          </cell>
        </row>
        <row r="51">
          <cell r="A51">
            <v>49</v>
          </cell>
          <cell r="B51" t="str">
            <v>5100001850</v>
          </cell>
          <cell r="C51" t="str">
            <v>FIO DISTRIBUTION</v>
          </cell>
        </row>
        <row r="52">
          <cell r="A52">
            <v>50</v>
          </cell>
          <cell r="B52" t="str">
            <v>5100001850</v>
          </cell>
          <cell r="C52" t="str">
            <v>FIO DISTRIBUTION</v>
          </cell>
        </row>
      </sheetData>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1" Type="http://schemas.openxmlformats.org/officeDocument/2006/relationships/pivotCacheRecords" Target="pivotCacheRecords31.xml"/></Relationships>
</file>

<file path=xl/pivotCache/_rels/pivotCacheDefinition32.xml.rels><?xml version="1.0" encoding="UTF-8" standalone="yes"?>
<Relationships xmlns="http://schemas.openxmlformats.org/package/2006/relationships"><Relationship Id="rId1" Type="http://schemas.openxmlformats.org/officeDocument/2006/relationships/pivotCacheRecords" Target="pivotCacheRecords32.xml"/></Relationships>
</file>

<file path=xl/pivotCache/_rels/pivotCacheDefinition33.xml.rels><?xml version="1.0" encoding="UTF-8" standalone="yes"?>
<Relationships xmlns="http://schemas.openxmlformats.org/package/2006/relationships"><Relationship Id="rId1" Type="http://schemas.openxmlformats.org/officeDocument/2006/relationships/pivotCacheRecords" Target="pivotCacheRecords33.xml"/></Relationships>
</file>

<file path=xl/pivotCache/_rels/pivotCacheDefinition34.xml.rels><?xml version="1.0" encoding="UTF-8" standalone="yes"?>
<Relationships xmlns="http://schemas.openxmlformats.org/package/2006/relationships"><Relationship Id="rId1" Type="http://schemas.openxmlformats.org/officeDocument/2006/relationships/pivotCacheRecords" Target="pivotCacheRecords34.xml"/></Relationships>
</file>

<file path=xl/pivotCache/_rels/pivotCacheDefinition35.xml.rels><?xml version="1.0" encoding="UTF-8" standalone="yes"?>
<Relationships xmlns="http://schemas.openxmlformats.org/package/2006/relationships"><Relationship Id="rId1" Type="http://schemas.openxmlformats.org/officeDocument/2006/relationships/pivotCacheRecords" Target="pivotCacheRecords35.xml"/></Relationships>
</file>

<file path=xl/pivotCache/_rels/pivotCacheDefinition36.xml.rels><?xml version="1.0" encoding="UTF-8" standalone="yes"?>
<Relationships xmlns="http://schemas.openxmlformats.org/package/2006/relationships"><Relationship Id="rId1" Type="http://schemas.openxmlformats.org/officeDocument/2006/relationships/pivotCacheRecords" Target="pivotCacheRecords36.xml"/></Relationships>
</file>

<file path=xl/pivotCache/_rels/pivotCacheDefinition37.xml.rels><?xml version="1.0" encoding="UTF-8" standalone="yes"?>
<Relationships xmlns="http://schemas.openxmlformats.org/package/2006/relationships"><Relationship Id="rId1" Type="http://schemas.openxmlformats.org/officeDocument/2006/relationships/pivotCacheRecords" Target="pivotCacheRecords3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354282405" createdVersion="6" refreshedVersion="6" minRefreshableVersion="3" recordCount="59" xr:uid="{E4861DA1-1106-4035-B159-FB1DAEE1DFA0}">
  <cacheSource type="worksheet">
    <worksheetSource ref="A4:AB63" sheet="KYEI BEKIND - ASAMANKESE"/>
  </cacheSource>
  <cacheFields count="28">
    <cacheField name="Distributor" numFmtId="0">
      <sharedItems/>
    </cacheField>
    <cacheField name="Product Code" numFmtId="0">
      <sharedItems count="71">
        <s v="W170"/>
        <s v="W042"/>
        <s v="W151"/>
        <s v="W020"/>
        <s v="W157"/>
        <s v="W086"/>
        <s v="W176"/>
        <s v="W211"/>
        <s v="W178"/>
        <s v="W140"/>
        <s v="W147"/>
        <s v="W168"/>
        <s v="W043"/>
        <s v="W019"/>
        <s v="W084"/>
        <s v="W027"/>
        <s v="W141"/>
        <s v="W074"/>
        <s v="W227"/>
        <s v="W040"/>
        <s v="W184"/>
        <s v="W188"/>
        <s v="W205"/>
        <s v="W071"/>
        <s v="W080"/>
        <s v="W216"/>
        <s v="W077"/>
        <s v="W194"/>
        <s v="W112"/>
        <s v="W206"/>
        <s v="W226"/>
        <s v="W024"/>
        <s v="W145"/>
        <s v="W204"/>
        <s v="W111"/>
        <s v="W203"/>
        <s v="W026"/>
        <s v="W067"/>
        <s v="W158"/>
        <s v="W142"/>
        <s v="W160"/>
        <s v="W177"/>
        <s v="W159"/>
        <s v="W068"/>
        <s v="W230"/>
        <s v="W146"/>
        <s v="W136"/>
        <s v="W242"/>
        <s v="W197"/>
        <s v="W156"/>
        <s v="W101"/>
        <s v="W229"/>
        <s v="W023"/>
        <s v="W137"/>
        <s v="W198"/>
        <s v="W144"/>
        <s v="W154"/>
        <s v="W162"/>
        <s v="W097"/>
        <s v="W192" u="1"/>
        <s v="W129" u="1"/>
        <s v="W003" u="1"/>
        <s v="W032" u="1"/>
        <s v="W021" u="1"/>
        <s v="W072" u="1"/>
        <s v="W030" u="1"/>
        <s v="W155" u="1"/>
        <s v="W070" u="1"/>
        <s v="W090" u="1"/>
        <s v="W099" u="1"/>
        <s v="W152" u="1"/>
      </sharedItems>
    </cacheField>
    <cacheField name="Product Name" numFmtId="0">
      <sharedItems count="72">
        <s v="FRYTOL 900ML SCH"/>
        <s v="FORTUNE VIET 5KG"/>
        <s v="FRYTOL 4.5 LT"/>
        <s v="FRYTOL ROL 25L JRG"/>
        <s v="VIKING 45KG"/>
        <s v="JAMAA CLASSI 24 X 300G"/>
        <s v="FORTUNE VIET 50KG"/>
        <s v="850 ML BTL"/>
        <s v="FRYTOL 450 ML SCH"/>
        <s v="JAMAA CLASSIC 130G"/>
        <s v="JAMAA DETERGENT 250G"/>
        <s v="JAMAA 24 X 200G"/>
        <s v="FORTUNE VIET 25KG"/>
        <s v="FRYTOL YELLOW @25L "/>
        <s v="JAMAA CLASS 16 X 800G"/>
        <s v="FORTUNE MARGARINE 250G X 60 "/>
        <s v="EAZZY 32X300G"/>
        <s v="ALIFE ROSE 40 X 100G"/>
        <s v="JAMAA WHITE SOAP 120GM"/>
        <s v="FORTUNE VIET 1KG X 20BAG"/>
        <s v="JAMAA WHITE 200GM"/>
        <s v="FRYTOL 1.8LT"/>
        <s v="ALIFE ROSE 18X200G"/>
        <s v="ALIFE LEMON 40 X 100G"/>
        <s v="ALIFE MEDICATED 40 X 100G"/>
        <s v="THAI 25KG"/>
        <s v="ALIFE COCONUT 40 X 100G"/>
        <s v="ALIFE MEDICATED 18X200G"/>
        <s v="FORTUNE DELIGHT 4.5KG"/>
        <s v="PROMISE 4.5KG"/>
        <s v="JAMAA BLUE SOAP 48X120GM"/>
        <s v="FRYTOL 200ML X 24SCH"/>
        <s v="JAMAA DETERGENT 100G"/>
        <s v="ALIFE COCONUT 18X200G"/>
        <s v="FORTUNE DELIGHT 900GM"/>
        <s v="ALIFE LEMON 18X200G"/>
        <s v="FORTUNE MARGARINE @15KG"/>
        <s v="FORTUNE DELICIOUS 4.5KG"/>
        <s v="JAMAA DETERGENT 3KG"/>
        <s v="JAMAA CLASSIC 120G"/>
        <s v="SFO 450ML SCH"/>
        <s v="JAMAA CLASSIC 48X100G"/>
        <s v="SFO 900ML SCH"/>
        <s v="FORTUNE DELICIOUS 900G X 20"/>
        <s v="EAZZY DETERGENT 10PCH X 850G"/>
        <s v="JAMAA DETERGENT 180G"/>
        <s v="FORTUNE EMO PA 4.5KG"/>
        <s v="FORTUNE MARGARINE 4.5KG BKT"/>
        <s v="JAMAA DETERGENT 10PCH X 850G"/>
        <s v="JAMAA 24X220G"/>
        <s v="ALIFE 225G MEDICATED"/>
        <s v="EAZZY DETERGENT 40PCH X 160G "/>
        <s v="FRYTOL 100ML X 36SCH"/>
        <s v="VIKING EMO PA 4.5KG"/>
        <s v="JAMAA DETERGENT 12PCH X 450G"/>
        <s v="JAMAA DETERGENT 30G"/>
        <s v="EAZZY 48X120G"/>
        <s v="DETERGENT 5KG"/>
        <s v="ALIFE 225G ROSE"/>
        <s v="FRYTOL SFO 0.9L" u="1"/>
        <s v="DETERGENT 3KG" u="1"/>
        <s v="EAZZY 32X220G" u="1"/>
        <s v="FRYTOL OIL 10L" u="1"/>
        <s v="ALIFE 225G COCONUT" u="1"/>
        <s v="WINTER SFO 2L X 6BTL" u="1"/>
        <s v="VIKING 4 X 5LT" u="1"/>
        <s v="VIKING OIL 25L" u="1"/>
        <s v="ALIFE 225G LEMON" u="1"/>
        <s v="WINTER SFO 5L X 4BTL" u="1"/>
        <s v="ALIFE LEMON 18 X 250G" u="1"/>
        <s v="JAMAA WHITE 150GM" u="1"/>
        <s v="ALIFE LEMON 60 X 100G" u="1"/>
      </sharedItems>
    </cacheField>
    <cacheField name="Product Group" numFmtId="0">
      <sharedItems count="6">
        <s v="COOKING OIL"/>
        <s v="RICE"/>
        <s v="SOAP"/>
        <s v="DETERGENT"/>
        <s v="SPECIALTY FATS"/>
        <s v="SUNFLOWER OIL"/>
      </sharedItems>
    </cacheField>
    <cacheField name="Brand" numFmtId="0">
      <sharedItems/>
    </cacheField>
    <cacheField name="Ave Sales Monthly(MT)" numFmtId="2">
      <sharedItems containsSemiMixedTypes="0" containsString="0" containsNumber="1" minValue="8.0999999999999996E-3" maxValue="13.703850000000021"/>
    </cacheField>
    <cacheField name="Ave.Mthly Sales(Cases)" numFmtId="1">
      <sharedItems containsSemiMixedTypes="0" containsString="0" containsNumber="1" minValue="1" maxValue="1396.6666666666665"/>
    </cacheField>
    <cacheField name="Ave Mthly Sales Cash Value" numFmtId="1">
      <sharedItems containsSemiMixedTypes="0" containsString="0" containsNumber="1" minValue="106.66666666666667" maxValue="455920.66666666669"/>
    </cacheField>
    <cacheField name="Closing Stock QTY" numFmtId="1">
      <sharedItems containsSemiMixedTypes="0" containsString="0" containsNumber="1" containsInteger="1" minValue="0" maxValue="1952"/>
    </cacheField>
    <cacheField name="Closing Stock MT" numFmtId="43">
      <sharedItems containsSemiMixedTypes="0" containsString="0" containsNumber="1" minValue="0" maxValue="41.174999999999997"/>
    </cacheField>
    <cacheField name="Closing Stock in Cash Value" numFmtId="1">
      <sharedItems containsSemiMixedTypes="0" containsString="0" containsNumber="1" minValue="0" maxValue="1386775.2577319588"/>
    </cacheField>
    <cacheField name="Unit Price" numFmtId="1">
      <sharedItems containsSemiMixedTypes="0" containsString="0" containsNumber="1" minValue="41.053941908713696" maxValue="809.61352657004829"/>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8.8011727073678439E-5" maxValue="0.1489011735874852"/>
    </cacheField>
    <cacheField name="Running Total" numFmtId="9">
      <sharedItems containsSemiMixedTypes="0" containsString="0" containsNumber="1" minValue="0.1489011735874852" maxValue="0.99999999999999967"/>
    </cacheField>
    <cacheField name="Rank" numFmtId="0">
      <sharedItems/>
    </cacheField>
    <cacheField name="Daily Sales QTY" numFmtId="2">
      <sharedItems containsSemiMixedTypes="0" containsString="0" containsNumber="1" minValue="4.5454545454545456E-2" maxValue="63.484848484848477"/>
    </cacheField>
    <cacheField name="Daily Sales MT" numFmtId="43">
      <sharedItems containsSemiMixedTypes="0" containsString="0" containsNumber="1" minValue="3.6818181818181817E-4" maxValue="0.62290227272727361"/>
    </cacheField>
    <cacheField name="Daily sales In Cash" numFmtId="2">
      <sharedItems containsSemiMixedTypes="0" containsString="0" containsNumber="1" minValue="4.8484848484848486" maxValue="20723.666666666668"/>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1.5" maxValue="634.84848484848476"/>
    </cacheField>
    <cacheField name="Order QTY" numFmtId="165">
      <sharedItems containsSemiMixedTypes="0" containsString="0" containsNumber="1" minValue="0" maxValue="519.530303030303"/>
    </cacheField>
    <cacheField name="Order QTY(MT)" numFmtId="2">
      <sharedItems containsSemiMixedTypes="0" containsString="0" containsNumber="1" minValue="0" maxValue="3.7424727272727418"/>
    </cacheField>
    <cacheField name="Stock Norm Available%" numFmtId="9">
      <sharedItems containsSemiMixedTypes="0" containsString="0" containsNumber="1" minValue="0" maxValue="86"/>
    </cacheField>
    <cacheField name="Action" numFmtId="0">
      <sharedItems count="4">
        <s v="VERY HIGH-DON’T ORDER"/>
        <s v="VERY LOW-ORDER URGENTLY"/>
        <s v="HIGH-DON’T ORDER"/>
        <s v="LOW MAY- ORDER"/>
      </sharedItems>
    </cacheField>
    <cacheField name="order Value" numFmtId="0">
      <sharedItems containsSemiMixedTypes="0" containsString="0" containsNumber="1" minValue="0" maxValue="101569.6969696969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361689817" createdVersion="6" refreshedVersion="6" minRefreshableVersion="3" recordCount="54" xr:uid="{B5570110-7918-4C2C-9FC2-BB68F15DBE8D}">
  <cacheSource type="worksheet">
    <worksheetSource ref="A4:AB58" sheet="WOFA KUMAH - HOHOE"/>
  </cacheSource>
  <cacheFields count="28">
    <cacheField name="Distributor Name" numFmtId="0">
      <sharedItems/>
    </cacheField>
    <cacheField name="Product Code" numFmtId="0">
      <sharedItems count="68">
        <s v="W042"/>
        <s v="W151"/>
        <s v="W043"/>
        <s v="W211"/>
        <s v="W155"/>
        <s v="W176"/>
        <s v="W170"/>
        <s v="W040"/>
        <s v="W184"/>
        <s v="W178"/>
        <s v="W084"/>
        <s v="W185"/>
        <s v="W027"/>
        <s v="W112"/>
        <s v="W240"/>
        <s v="W168"/>
        <s v="W069"/>
        <s v="W067"/>
        <s v="W150"/>
        <s v="W237"/>
        <s v="W206"/>
        <s v="W136"/>
        <s v="W111"/>
        <s v="W194"/>
        <s v="W077"/>
        <s v="W204"/>
        <s v="W074"/>
        <s v="W205"/>
        <s v="W086"/>
        <s v="W227"/>
        <s v="W226"/>
        <s v="W019"/>
        <s v="W140"/>
        <s v="W159"/>
        <s v="W188"/>
        <s v="W071"/>
        <s v="W196"/>
        <s v="W080"/>
        <s v="W021"/>
        <s v="W115"/>
        <s v="W233"/>
        <s v="W198"/>
        <s v="W164"/>
        <s v="W216"/>
        <s v="W039"/>
        <s v="W026"/>
        <s v="W238"/>
        <s v="W236"/>
        <s v="W075"/>
        <s v="W160"/>
        <s v="W191"/>
        <s v="W162"/>
        <s v="W207"/>
        <s v="W218"/>
        <s v="W203" u="1"/>
        <s v="W169" u="1"/>
        <s v="W158" u="1"/>
        <s v="W032" u="1"/>
        <s v="W147" u="1"/>
        <s v="W177" u="1"/>
        <s v="W197" u="1"/>
        <s v="W060" u="1"/>
        <s v="W049" u="1"/>
        <s v="W144" u="1"/>
        <s v="W059" u="1"/>
        <s v="W208" u="1"/>
        <s v="W152" u="1"/>
        <s v="W141" u="1"/>
      </sharedItems>
    </cacheField>
    <cacheField name="Product Name" numFmtId="0">
      <sharedItems count="68">
        <s v="FORTUNE VIET 5KG"/>
        <s v="FRYTOL 4.5 LT"/>
        <s v="FORTUNE VIET 25KG"/>
        <s v="850 ML BTL"/>
        <s v="EAZZY 32X220G"/>
        <s v="FORTUNE VIET 50KG"/>
        <s v="FRYTOL 900ML SCH"/>
        <s v="FORTUNE VIET 1KG X 20BAG"/>
        <s v="JAMAA WHITE 200GM"/>
        <s v="FRYTOL 450 ML SCH"/>
        <s v="JAMAA CLASS 16 X 800G"/>
        <s v="FORTUNE DELIGHT 22.5KG"/>
        <s v="FORTUNE MARGARINE 250G X 60 "/>
        <s v="FORTUNE DELIGHT 4.5KG"/>
        <s v="EAZZY SOAP 30X220G"/>
        <s v="JAMAA 24 X 200G"/>
        <s v="FORTUNE DELICIOUS 22.5KG"/>
        <s v="FORTUNE DELICIOUS 4.5KG"/>
        <s v="FRYTOL 0.9L X 12 BTL"/>
        <s v="EAZZY LAUNDRY SOAP 24X220G"/>
        <s v="PROMISE 4.5KG"/>
        <s v="FORTUNE EMO PA 4.5KG"/>
        <s v="FORTUNE DELIGHT 900GM"/>
        <s v="ALIFE MEDICATED 18X200G"/>
        <s v="ALIFE COCONUT 40 X 100G"/>
        <s v="ALIFE COCONUT 18X200G"/>
        <s v="ALIFE ROSE 40 X 100G"/>
        <s v="ALIFE ROSE 18X200G"/>
        <s v="JAMAA CLASSI 24 X 300G"/>
        <s v="JAMAA WHITE SOAP 120GM"/>
        <s v="JAMAA BLUE SOAP 48X120GM"/>
        <s v="FRYTOL YELLOW @25L "/>
        <s v="JAMAA CLASSIC 130G"/>
        <s v="SFO 900ML SCH"/>
        <s v="FRYTOL 1.8LT"/>
        <s v="ALIFE LEMON 40 X 100G"/>
        <s v="JAMAA DETERGENT 40PCH X 160G "/>
        <s v="ALIFE MEDICATED 40 X 100G"/>
        <s v="FRYTOL OIL 10L"/>
        <s v="FORTUNE THAI 4.5KG"/>
        <s v="EAZZY DETERGENT POWDER 75G X 100PCH"/>
        <s v="JAMAA DETERGENT 12PCH X 450G"/>
        <s v="EAZZY 800G"/>
        <s v="THAI 25KG"/>
        <s v="FORTUNE VIET 1KG X 20CAR"/>
        <s v="FORTUNE MARGARINE @15KG"/>
        <s v="ALIFE ALOE VERA 18X200G"/>
        <s v="ALIFE ALOE VERA SOAP 40 X 100G "/>
        <s v="ALIFE ROSE 18 X 250G"/>
        <s v="SFO 450ML SCH"/>
        <s v="DETERGENT 2KG X 4PCH"/>
        <s v="DETERGENT 5KG"/>
        <s v="DETERGENT 100X75G"/>
        <s v="PALM D'OR 4LT"/>
        <s v="FRYTOL SFO 0.9L" u="1"/>
        <s v="DETERGENT 3KG" u="1"/>
        <s v="JAMAA CLASSIC 48X100G" u="1"/>
        <s v="ALIFE ROSE 40X100G" u="1"/>
        <s v="VIKING  RICE 4.5KG*5" u="1"/>
        <s v="JAMAA DETERGENT 10PCH X 850G" u="1"/>
        <s v="ALIFE LEMON 18X200G" u="1"/>
        <s v="WINTER SFO 5L X 4BTL" u="1"/>
        <s v="FORTUNE DELIGHT 25KG" u="1"/>
        <s v="JAMAA DETERGENT 250G" u="1"/>
        <s v="FRYTOL SFO 6BTLX1.8L" u="1"/>
        <s v="FORTUNE DELIGHT 5KG *5 " u="1"/>
        <s v="EAZZY 32X300G" u="1"/>
        <s v="JAMAA DETERGENT 30G" u="1"/>
      </sharedItems>
    </cacheField>
    <cacheField name="Categories" numFmtId="0">
      <sharedItems count="6">
        <s v="RICE"/>
        <s v="COOKING OIL"/>
        <s v="SOAP"/>
        <s v="SPECIALTY FATS"/>
        <s v="SUNFLOWER OIL"/>
        <s v="DETERGENT"/>
      </sharedItems>
    </cacheField>
    <cacheField name="Brand" numFmtId="0">
      <sharedItems/>
    </cacheField>
    <cacheField name="Ave Sales Monthly(MT)" numFmtId="43">
      <sharedItems containsSemiMixedTypes="0" containsString="0" containsNumber="1" minValue="0.24000000000000007" maxValue="14.746666666666716"/>
    </cacheField>
    <cacheField name="Ave.Mthly Sales(Cases)" numFmtId="165">
      <sharedItems containsSemiMixedTypes="0" containsString="0" containsNumber="1" minValue="7.333333333333333" maxValue="638"/>
    </cacheField>
    <cacheField name="Ave Mthly Sales Cash Value" numFmtId="165">
      <sharedItems containsSemiMixedTypes="0" containsString="0" containsNumber="1" minValue="0" maxValue="357137.08333333337"/>
    </cacheField>
    <cacheField name="Closing Stock QTY" numFmtId="1">
      <sharedItems containsSemiMixedTypes="0" containsString="0" containsNumber="1" containsInteger="1" minValue="0" maxValue="938"/>
    </cacheField>
    <cacheField name="Closing Stock MT" numFmtId="43">
      <sharedItems containsSemiMixedTypes="0" containsString="0" containsNumber="1" minValue="0" maxValue="23.45"/>
    </cacheField>
    <cacheField name="Closing Stock In Cash Value" numFmtId="164">
      <sharedItems containsSemiMixedTypes="0" containsString="0" containsNumber="1" minValue="0" maxValue="263709.89629629633"/>
    </cacheField>
    <cacheField name="Unit Price" numFmtId="43">
      <sharedItems containsSemiMixedTypes="0" containsString="0" containsNumber="1" minValue="0" maxValue="835.73420436817469"/>
    </cacheField>
    <cacheField name="Conversion Factor" numFmtId="0">
      <sharedItems containsSemiMixedTypes="0" containsString="0" containsNumber="1" containsInteger="1" minValue="1" maxValue="100"/>
    </cacheField>
    <cacheField name="Percentage Contribution" numFmtId="9">
      <sharedItems containsSemiMixedTypes="0" containsString="0" containsNumber="1" minValue="2.4018727401755118E-3" maxValue="0.14758173614634021"/>
    </cacheField>
    <cacheField name="Running Total" numFmtId="9">
      <sharedItems containsSemiMixedTypes="0" containsString="0" containsNumber="1" minValue="0.14758173614634021" maxValue="1"/>
    </cacheField>
    <cacheField name="Rank" numFmtId="0">
      <sharedItems/>
    </cacheField>
    <cacheField name="Ave Sales Daily QTY" numFmtId="43">
      <sharedItems containsSemiMixedTypes="0" containsString="0" containsNumber="1" minValue="0.33333333333333331" maxValue="29"/>
    </cacheField>
    <cacheField name="Ave Sales Daily(MT)" numFmtId="168">
      <sharedItems containsSemiMixedTypes="0" containsString="0" containsNumber="1" minValue="1.0909090909090912E-2" maxValue="0.67030303030303251"/>
    </cacheField>
    <cacheField name="Ave Daily Sales (Cash Value)" numFmtId="168">
      <sharedItems containsSemiMixedTypes="0" containsString="0" containsNumber="1" minValue="0" maxValue="16233.50378787879"/>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43">
      <sharedItems containsSemiMixedTypes="0" containsString="0" containsNumber="1" minValue="11" maxValue="481.15151515151513"/>
    </cacheField>
    <cacheField name="Order QTY" numFmtId="2">
      <sharedItems containsSemiMixedTypes="0" containsString="0" containsNumber="1" minValue="0" maxValue="476.15151515151513"/>
    </cacheField>
    <cacheField name="Order QTY (MT)" numFmtId="2">
      <sharedItems containsSemiMixedTypes="0" containsString="0" containsNumber="1" minValue="0" maxValue="3.7705435968379373"/>
    </cacheField>
    <cacheField name="Stock Norm Available" numFmtId="9">
      <sharedItems containsSemiMixedTypes="0" containsString="0" containsNumber="1" minValue="0" maxValue="7.4370370370370367"/>
    </cacheField>
    <cacheField name="Action" numFmtId="0">
      <sharedItems count="4">
        <s v="VERY HIGH-DON’T ORDER"/>
        <s v="HIGH-DON’T ORDER"/>
        <s v="LOW MAY- ORDER"/>
        <s v="VERY LOW-ORDER URGENTLY"/>
      </sharedItems>
    </cacheField>
    <cacheField name="Order value" numFmtId="43">
      <sharedItems containsSemiMixedTypes="0" containsString="0" containsNumber="1" minValue="0" maxValue="150746.5644414397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367939814" createdVersion="6" refreshedVersion="6" minRefreshableVersion="3" recordCount="65" xr:uid="{41303255-C845-4492-9B20-4110EBD5CD1E}">
  <cacheSource type="worksheet">
    <worksheetSource ref="A4:AB69" sheet="DANSAM LINK COMPANY"/>
  </cacheSource>
  <cacheFields count="28">
    <cacheField name="Disttibutor" numFmtId="0">
      <sharedItems/>
    </cacheField>
    <cacheField name="Product Code" numFmtId="0">
      <sharedItems count="80">
        <s v="W170"/>
        <s v="W151"/>
        <s v="W176"/>
        <s v="W019"/>
        <s v="W020"/>
        <s v="W042"/>
        <s v="W165"/>
        <s v="W140"/>
        <s v="W178"/>
        <s v="W086"/>
        <s v="W037"/>
        <s v="W043"/>
        <s v="W109"/>
        <s v="W040"/>
        <s v="W067"/>
        <s v="W211"/>
        <s v="W225"/>
        <s v="W069"/>
        <s v="W003"/>
        <s v="W026"/>
        <s v="W150"/>
        <s v="W168"/>
        <s v="W216"/>
        <s v="W184"/>
        <s v="W160"/>
        <s v="W021"/>
        <s v="W074"/>
        <s v="W218"/>
        <s v="W231"/>
        <s v="W159"/>
        <s v="W084"/>
        <s v="W112"/>
        <s v="W077"/>
        <s v="W080"/>
        <s v="W205"/>
        <s v="W188"/>
        <s v="W136"/>
        <s v="W204"/>
        <s v="W207"/>
        <s v="W106"/>
        <s v="W194"/>
        <s v="W157"/>
        <s v="W203"/>
        <s v="W206"/>
        <s v="W137"/>
        <s v="W111"/>
        <s v="W062"/>
        <s v="W158"/>
        <s v="W144"/>
        <s v="W226"/>
        <s v="W169"/>
        <s v="W237"/>
        <s v="W230"/>
        <s v="W193"/>
        <s v="W227"/>
        <s v="W198"/>
        <s v="W229"/>
        <s v="W162"/>
        <s v="W197"/>
        <s v="W191"/>
        <s v="W071"/>
        <s v="W061"/>
        <s v="W094"/>
        <s v="W027"/>
        <s v="W102"/>
        <s v="W097" u="1"/>
        <s v="W189" u="1"/>
        <s v="W177" u="1"/>
        <s v="W200" u="1"/>
        <s v="W115" u="1"/>
        <s v="W155" u="1"/>
        <s v="W039" u="1"/>
        <s v="W059" u="1"/>
        <s v="W208" u="1"/>
        <s v="W099" u="1"/>
        <s v="W217" u="1"/>
        <s v="W101" u="1"/>
        <s v="W152" u="1"/>
        <s v="W172" u="1"/>
        <s v="W141" u="1"/>
      </sharedItems>
    </cacheField>
    <cacheField name="Product Name" numFmtId="0">
      <sharedItems count="80">
        <s v="FRYTOL 900ML SCH"/>
        <s v="FRYTOL 4.5 LT"/>
        <s v="FORTUNE VIET 50KG"/>
        <s v="FRYTOL YELLOW @25L "/>
        <s v="FRYTOL ROL 25L JRG"/>
        <s v="FORTUNE VIET 5KG"/>
        <s v="FORTUNE 4.5"/>
        <s v="JAMAA CLASSIC 130G"/>
        <s v="FRYTOL 450 ML SCH"/>
        <s v="JAMAA CLASSI 24 X 300G"/>
        <s v="FORTUNE VIET 25KG"/>
        <s v="EXCELLA THAI 5KG"/>
        <s v="FORTUNE VIET 1KG X 20BAG"/>
        <s v="FORTUNE DELICIOUS 4.5KG"/>
        <s v="850 ML BTL"/>
        <s v="FRYTOL 4.5L X 3"/>
        <s v="FORTUNE DELICIOUS 22.5KG"/>
        <s v="VIKING OIL 25L"/>
        <s v="FORTUNE MARGARINE @15KG"/>
        <s v="FRYTOL 0.9L X 12 BTL"/>
        <s v="JAMAA 24 X 200G"/>
        <s v="THAI 25KG"/>
        <s v="JAMAA WHITE 200GM"/>
        <s v="SFO 450ML SCH"/>
        <s v="FRYTOL OIL 10L"/>
        <s v="ALIFE ROSE 40 X 100G"/>
        <s v="PALM D'OR 4LT"/>
        <s v="EAZZY DETERGENT 100X75G"/>
        <s v="SFO 900ML SCH"/>
        <s v="JAMAA CLASS 16 X 800G"/>
        <s v="FORTUNE DELIGHT 4.5KG"/>
        <s v="ALIFE COCONUT 40 X 100G"/>
        <s v="ALIFE MEDICATED 40 X 100G"/>
        <s v="ALIFE ROSE 18X200G"/>
        <s v="FRYTOL 1.8LT"/>
        <s v="FORTUNE EMO PA 4.5KG"/>
        <s v="ALIFE COCONUT 18X200G"/>
        <s v="DETERGENT 100X75G"/>
        <s v="FRYTOL 0.9L X 15 BTL"/>
        <s v="ALIFE MEDICATED 18X200G"/>
        <s v="VIKING 45KG"/>
        <s v="ALIFE LEMON 18X200G"/>
        <s v="PROMISE 4.5KG"/>
        <s v="VIKING EMO PA 4.5KG"/>
        <s v="FORTUNE DELIGHT 900GM"/>
        <s v="FORTUNE DELIGHT 1KG"/>
        <s v="JAMAA DETERGENT 3KG"/>
        <s v="JAMAA DETERGENT 30G"/>
        <s v="JAMAA BLUE SOAP 48X120GM"/>
        <s v="FRYTOL SFO 6BTLX1.8L"/>
        <s v="EAZZY LAUNDRY SOAP 24X220G"/>
        <s v="EAZZY DETERGENT 10PCH X 850G"/>
        <s v="JAMAA WHITE 24X300G"/>
        <s v="JAMAA WHITE SOAP 120GM"/>
        <s v="JAMAA DETERGENT 12PCH X 450G"/>
        <s v="EAZZY DETERGENT 40PCH X 160G "/>
        <s v="DETERGENT 5KG"/>
        <s v="JAMAA DETERGENT 10PCH X 850G"/>
        <s v="DETERGENT 2KG X 4PCH"/>
        <s v="ALIFE LEMON 40 X 100G"/>
        <s v="FORTUNE DELIGHT 1KG*20PPACK"/>
        <s v="JAMAA BLUE 220GM"/>
        <s v="FORTUNE MARGARINE 250G X 60 "/>
        <s v="JAMAA CLASSIC 200GM"/>
        <s v="FORTUNE VIET 1KG X 20CAR" u="1"/>
        <s v="FRYTOL SFO 0.9L" u="1"/>
        <s v="DETERGENT 3KG" u="1"/>
        <s v="EAZZY 32X220G" u="1"/>
        <s v="ALIFE 225G COCONUT" u="1"/>
        <s v="JAMAA CLASSIC 48X100G" u="1"/>
        <s v="FORTUNE THAI 4.5KG" u="1"/>
        <s v="ALIFE ROSE 40X100G" u="1"/>
        <s v="SFO 850ML BTL" u="1"/>
        <s v="ALIFE 225G ROSE" u="1"/>
        <s v="JAMAA CLASSIC 250G" u="1"/>
        <s v="PROMISE 22.5KG" u="1"/>
        <s v="FORTUNE THAI 5X5KG" u="1"/>
        <s v="FORTUNE DELIGHT 5KG *5 " u="1"/>
        <s v="ALIFE 225G MEDICATED" u="1"/>
        <s v="EAZZY 32X300G" u="1"/>
      </sharedItems>
    </cacheField>
    <cacheField name="Product Group" numFmtId="0">
      <sharedItems count="6">
        <s v="COOKING OIL"/>
        <s v="RICE"/>
        <s v="SOAP"/>
        <s v="SPECIALTY FATS"/>
        <s v="SUNFLOWER OIL"/>
        <s v="DETERGENT"/>
      </sharedItems>
    </cacheField>
    <cacheField name="Brand" numFmtId="0">
      <sharedItems/>
    </cacheField>
    <cacheField name="Ave Sales Monthly(MT)" numFmtId="165">
      <sharedItems containsSemiMixedTypes="0" containsString="0" containsNumber="1" minValue="6.6666666666666686E-4" maxValue="30.087450000000239"/>
    </cacheField>
    <cacheField name="Ave.Mthly Sales(Cases)" numFmtId="1">
      <sharedItems containsSemiMixedTypes="0" containsString="0" containsNumber="1" minValue="0" maxValue="3078.333333333333"/>
    </cacheField>
    <cacheField name="Ave Mthly Sales Cash Value" numFmtId="164">
      <sharedItems containsSemiMixedTypes="0" containsString="0" containsNumber="1" minValue="0" maxValue="1065942.0833333335"/>
    </cacheField>
    <cacheField name="Closing Stock QTY" numFmtId="1">
      <sharedItems containsSemiMixedTypes="0" containsString="0" containsNumber="1" containsInteger="1" minValue="-1" maxValue="4038"/>
    </cacheField>
    <cacheField name="Closing Stock MT" numFmtId="165">
      <sharedItems containsSemiMixedTypes="0" containsString="0" containsNumber="1" minValue="-1.2150000000000001E-2" maxValue="90.855000000000004"/>
    </cacheField>
    <cacheField name="Closing Stock in Cash Value" numFmtId="43">
      <sharedItems containsMixedTypes="1" containsNumber="1" minValue="-298.27276595744678" maxValue="2639990.5345316939"/>
    </cacheField>
    <cacheField name="Unit Price" numFmtId="4">
      <sharedItems containsMixedTypes="1" containsNumber="1" minValue="0" maxValue="653.78666035950812"/>
    </cacheField>
    <cacheField name="Conversion Rate" numFmtId="0">
      <sharedItems containsSemiMixedTypes="0" containsString="0" containsNumber="1" containsInteger="1" minValue="1" maxValue="60"/>
    </cacheField>
    <cacheField name="Percentage Contribution" numFmtId="9">
      <sharedItems containsSemiMixedTypes="0" containsString="0" containsNumber="1" minValue="3.9086337321931109E-6" maxValue="0.17640123297851176"/>
    </cacheField>
    <cacheField name="Running Total" numFmtId="9">
      <sharedItems containsSemiMixedTypes="0" containsString="0" containsNumber="1" minValue="0.17640123297851176" maxValue="1.0000000000000002"/>
    </cacheField>
    <cacheField name="Rank" numFmtId="0">
      <sharedItems/>
    </cacheField>
    <cacheField name="Daily Sales QTY" numFmtId="2">
      <sharedItems containsSemiMixedTypes="0" containsString="0" containsNumber="1" minValue="0" maxValue="139.92424242424241"/>
    </cacheField>
    <cacheField name="Daily Sales MT" numFmtId="165">
      <sharedItems containsSemiMixedTypes="0" containsString="0" containsNumber="1" minValue="3.0303030303030312E-5" maxValue="1.3676113636363745"/>
    </cacheField>
    <cacheField name="Daily sales In Cash" numFmtId="43">
      <sharedItems containsSemiMixedTypes="0" containsString="0" containsNumber="1" minValue="0" maxValue="48451.912878787887"/>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65">
      <sharedItems containsSemiMixedTypes="0" containsString="0" containsNumber="1" minValue="0" maxValue="1399.242424242424"/>
    </cacheField>
    <cacheField name="Order QTY" numFmtId="1">
      <sharedItems containsSemiMixedTypes="0" containsString="0" containsNumber="1" minValue="0" maxValue="675.62121212121212"/>
    </cacheField>
    <cacheField name="Order QTY(MT)" numFmtId="165">
      <sharedItems containsMixedTypes="1" containsNumber="1" minValue="0" maxValue="10.744772727272776"/>
    </cacheField>
    <cacheField name="Stock Norm Available%" numFmtId="9">
      <sharedItems containsMixedTypes="1" containsNumber="1" minValue="-4.2553191489361708E-2" maxValue="112.00000000000001"/>
    </cacheField>
    <cacheField name="Action" numFmtId="0">
      <sharedItems count="5">
        <s v="VERY HIGH-DON’T ORDER"/>
        <s v="VERY LOW-ORDER URGENTLY"/>
        <s v="LOW MAY- ORDER"/>
        <s v="HIGH-DON’T ORDER"/>
        <e v="#DIV/0!"/>
      </sharedItems>
    </cacheField>
    <cacheField name="order Value" numFmtId="1">
      <sharedItems containsMixedTypes="1" containsNumber="1" minValue="0" maxValue="290929.2887878788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373726849" createdVersion="6" refreshedVersion="6" minRefreshableVersion="3" recordCount="58" xr:uid="{0E0D3579-34D7-4EF3-82D2-9A07E93F3DB3}">
  <cacheSource type="worksheet">
    <worksheetSource ref="A4:AB62" sheet="MICHEAL ADJEI - SUNYANI"/>
  </cacheSource>
  <cacheFields count="28">
    <cacheField name="Distributor" numFmtId="0">
      <sharedItems/>
    </cacheField>
    <cacheField name="Product Code" numFmtId="0">
      <sharedItems count="80">
        <s v="W170"/>
        <s v="W168"/>
        <s v="W086"/>
        <s v="W151"/>
        <s v="W042"/>
        <s v="W155"/>
        <s v="W140"/>
        <s v="W184"/>
        <s v="W084"/>
        <s v="W176"/>
        <s v="W157"/>
        <s v="W178"/>
        <s v="W240"/>
        <s v="W020"/>
        <s v="W211"/>
        <s v="W234"/>
        <s v="W049"/>
        <s v="W053"/>
        <s v="W239"/>
        <s v="W136"/>
        <s v="W043"/>
        <s v="W027"/>
        <s v="W040"/>
        <s v="W188"/>
        <s v="W231"/>
        <s v="W067"/>
        <s v="W206"/>
        <s v="W197"/>
        <s v="W106"/>
        <s v="W069"/>
        <s v="W198"/>
        <s v="W229"/>
        <s v="W230"/>
        <s v="W226"/>
        <s v="W144"/>
        <s v="W159"/>
        <s v="W112"/>
        <s v="W205"/>
        <s v="W094"/>
        <s v="W194"/>
        <s v="W241"/>
        <s v="W099"/>
        <s v="W204"/>
        <s v="W233"/>
        <s v="W021"/>
        <s v="W203"/>
        <s v="W077"/>
        <s v="W079"/>
        <s v="W207"/>
        <s v="W019"/>
        <s v="W162"/>
        <s v="W068"/>
        <s v="W208"/>
        <s v="W196"/>
        <s v="W158"/>
        <s v="W074"/>
        <s v="W080"/>
        <s v="W191"/>
        <s v="W182" u="1"/>
        <s v="W150" u="1"/>
        <s v="W003" u="1"/>
        <s v="W149" u="1"/>
        <s v="W169" u="1"/>
        <s v="W012" u="1"/>
        <s v="W202" u="1"/>
        <s v="W189" u="1"/>
        <s v="W032" u="1"/>
        <s v="W201" u="1"/>
        <s v="W093" u="1"/>
        <s v="W177" u="1"/>
        <s v="W200" u="1"/>
        <s v="W071" u="1"/>
        <s v="W059" u="1"/>
        <s v="W185" u="1"/>
        <s v="W195" u="1"/>
        <s v="W164" u="1"/>
        <s v="W026" u="1"/>
        <s v="W152" u="1"/>
        <s v="W015" u="1"/>
        <s v="W141" u="1"/>
      </sharedItems>
    </cacheField>
    <cacheField name="Product Name" numFmtId="0">
      <sharedItems count="139">
        <s v="FRYTOL 900ML SCH"/>
        <s v="JAMAA 24 X 200G"/>
        <s v="JAMAA CLASSI 24 X 300G"/>
        <s v="FRYTOL 4.5 LT"/>
        <s v="FORTUNE VIET 5KG"/>
        <s v="EAZZY 32X220G"/>
        <s v="JAMAA CLASSIC 130G"/>
        <s v="JAMAA WHITE 200GM"/>
        <s v="JAMAA CLASS 16 X 800G"/>
        <s v="FORTUNE VIET 50KG"/>
        <s v="VIKING 45KG"/>
        <s v="FRYTOL 450 ML SCH"/>
        <s v="EAZZY SOAP 30X220G"/>
        <s v="FRYTOL ROL 25L JRG"/>
        <s v="850 ML BTL"/>
        <s v="JAMAA BLUE SOAP LAMINATED 24 X 200G"/>
        <s v="VIKING  RICE 4.5KG*5"/>
        <s v="VIKING RICE @ 22.5KG"/>
        <s v="EAZZY LAUNDRY SOAP 32X280G"/>
        <s v="FORTUNE EMO PA 4.5KG"/>
        <s v="FORTUNE VIET 25KG"/>
        <s v="FORTUNE MARGARINE 250G X 60 "/>
        <s v="FORTUNE VIET 1KG X 20BAG"/>
        <s v="FRYTOL 1.8LT"/>
        <s v="EAZZY DETERGENT 100X75G"/>
        <s v="FORTUNE DELICIOUS 4.5KG"/>
        <s v="PROMISE 4.5KG"/>
        <s v="JAMAA DETERGENT 10PCH X 850G"/>
        <s v="FRYTOL 0.9L X 15 BTL"/>
        <s v="FORTUNE DELICIOUS 22.5KG"/>
        <s v="JAMAA DETERGENT 12PCH X 450G"/>
        <s v="EAZZY DETERGENT 40PCH X 160G "/>
        <s v="EAZZY DETERGENT 10PCH X 850G"/>
        <s v="JAMAA BLUE SOAP 48X120GM"/>
        <s v="JAMAA DETERGENT 30G"/>
        <s v="SFO 900ML SCH"/>
        <s v="FORTUNE DELIGHT 4.5KG"/>
        <s v="ALIFE ROSE 18X200G"/>
        <s v="JAMAA BLUE 220GM"/>
        <s v="ALIFE MEDICATED 18X200G"/>
        <s v="FORTUNE MARGARINE 10KG"/>
        <s v="ALIFE 225G COCONUT"/>
        <s v="ALIFE COCONUT 18X200G"/>
        <s v="EAZZY DETERGENT POWDER 75G X 100PCH"/>
        <s v="FRYTOL OIL 10L"/>
        <s v="ALIFE LEMON 18X200G"/>
        <s v="ALIFE COCONUT 40 X 100G"/>
        <s v="ALIFE MEDICATED 60 X 100G"/>
        <s v="DETERGENT 100X75G"/>
        <s v="FRYTOL YELLOW @25L "/>
        <s v="DETERGENT 5KG"/>
        <s v="FORTUNE DELICIOUS 900G X 20"/>
        <s v="ALIFE ROSE 40X100G"/>
        <s v="JAMAA DETERGENT 40PCH X 160G "/>
        <s v="JAMAA DETERGENT 3KG"/>
        <s v="ALIFE ROSE 40 X 100G"/>
        <s v="ALIFE MEDICATED 40 X 100G"/>
        <s v="DETERGENT 2KG X 4PCH"/>
        <s v="FRYTOL ROL CP 5 IV 60 850ML X 12BTL" u="1"/>
        <s v="JAMAA CLASSIC SOAP LAMINATED 48 X 100G" u="1"/>
        <s v="FORTUNE DELIGHT VT KDM RICE PEBAG @22.5KG" u="1"/>
        <s v="ALIFE LEMON SOAP 18X200G IN CARTON" u="1"/>
        <s v="JAMAA DETERGENT POWDER 450G X 12PCH" u="1"/>
        <s v="FORTUNE VIETNAM JASMINE RICE 5% 1KGX20PEPACK" u="1"/>
        <s v="FRYTOL SFO 0.9L" u="1"/>
        <s v="DETERGENT 3KG" u="1"/>
        <s v="JAMAA WHITE 170GM" u="1"/>
        <s v="FORTUNE DELICIOUS VIETNAM RICE 900G X 20" u="1"/>
        <s v="JAMAA DETERGENT POWDER 160G X 40PCH" u="1"/>
        <s v="ALIFE LEMON 40 X 100G" u="1"/>
        <s v="ALIFE ROSE SOAP LAMINATED 40 X 100G" u="1"/>
        <s v="JAMAA CLASSIC 48X100G" u="1"/>
        <s v="PROMISE RICE 4.5KG X 5PEBAG" u="1"/>
        <s v="EAZZY 800G" u="1"/>
        <s v="FORTUNE MARGARINE @15KG" u="1"/>
        <s v="SFO 850ML BTL" u="1"/>
        <s v="EAZZY LAUNDRY SOAP 32X300G" u="1"/>
        <s v="FORTUNE-BLUE VN LONG JASMINE 5%B 5KGX5PP" u="1"/>
        <s v="JAMAA DETERGENT POWDER 850G X 10PCH" u="1"/>
        <s v="FRYTOL WINTERIZED SFO 5L(4.55KG)*4BTL" u="1"/>
        <s v="EAZZY LAUNDRY 32 X 180G" u="1"/>
        <s v="EAZZY LAUNDRY SOAP 16 X 800G IN CARTON" u="1"/>
        <s v="EAZZY LAUNDRY SOAP 32 X 180G IN CARTON" u="1"/>
        <s v="EAZZY LAUNDRY SOAP 32 X 240G IN CARTON" u="1"/>
        <s v="EAZZY LAUNDRY SOAP 48 X 110G IN CARTON" u="1"/>
        <s v="VIKING OIL 25L" u="1"/>
        <s v="VIKING JASMINE 45KG" u="1"/>
        <s v="FRYTOL ROL IV58MIN 12 POUCH X 900 ML" u="1"/>
        <s v="FRYTOL ROL IV 58MIN 20 POUCH X 450ML" u="1"/>
        <s v="FORTUNE MARGARINE 46-49 250G X 60SACHET" u="1"/>
        <s v="FRYTOL IV60 MIN 6 BTL X 1.8L" u="1"/>
        <s v="JAMAA CLASSIC SOAP LAMINATED 24 X 250G" u="1"/>
        <s v="FORTUNE CLASSIC JASMINE RICE 5% BOPP BAG@50KG" u="1"/>
        <s v="FRYTOL ROL CP8 IN JERRYCAN @10L" u="1"/>
        <s v="ALIFE COCONUT SOAP 18X200G IN CARTON" u="1"/>
        <s v="ALIFE MEDICATED SOAP LAMINATED 40 X 100G" u="1"/>
        <s v="ALIFE ROSE SOAP 18 X 200G IN CARTON" u="1"/>
        <s v="FRYTOL SFO IV 120MIN 12 POUCH X 900ML" u="1"/>
        <s v="MARK P RBD WINTERIZED SFO 850ML X 12BTL" u="1"/>
        <s v="WINTER SFO 5L X 4BTL" u="1"/>
        <s v="FORTUNE EMO PA LONGGRAINRICE 4.5KG*5PEBG" u="1"/>
        <s v="ALIFE COCONUT SOAP LAMINATED 40 X 100G" u="1"/>
        <s v="FRYTOL ROL CP5 6BTL X 2L" u="1"/>
        <s v="FRYTOL ROL 4.5L X 4JRG" u="1"/>
        <s v="FORTUNE DELIGHT VT KDM RICE 5KG*5PEPACK" u="1"/>
        <s v="VIKING VN JASMINE RICE@22.5KG" u="1"/>
        <s v="JAMAA CLASSIC SOAP LAMINATED 24 X 200G" u="1"/>
        <s v="JAMAA CLASSIC SOAP LAMINATED 48X130" u="1"/>
        <s v="ALIFE MEDICATED SOAP 18 X 200G IN CARTON" u="1"/>
        <s v="JAMAA CLASSIC 250G" u="1"/>
        <s v="FORTUNE-BLUE VN LONG JASMINE 5%B PPBAG@25KG" u="1"/>
        <s v="EAZZY 110G" u="1"/>
        <s v="JAMAA DETERGENT POWDER 2KG X 4PCH" u="1"/>
        <s v="VIKING ROL CP5 IN YELLOW JRG@25L" u="1"/>
        <s v="FRYTOL YLW 5L *4JRG" u="1"/>
        <s v="FORTUNE DELIGHT VT KDM RICE PE BAG@4.5KG" u="1"/>
        <s v="JAMAA DETERGENT POWDER 75G*100PCH IN BAG" u="1"/>
        <s v="FRYTOL ROL IV 60 900ML X 12BTL" u="1"/>
        <s v="FORTUNE DELICIOUS VN RICE PEBAG@22.5KG" u="1"/>
        <s v="JAMAA CLASSIC 170G" u="1"/>
        <s v="JAMAA WHITE SOAP LAMINATED 24 X 200G" u="1"/>
        <s v="FRYTOL SFO 6BTLX1.8L" u="1"/>
        <s v="JAMAA POWDER DETERGENT PILLOW PACK @5KG" u="1"/>
        <s v="FORTUNE DELIGHT 22.5KG" u="1"/>
        <s v="FORTUNE DELIGHT 5KG *5 " u="1"/>
        <s v="FRYTOL ROL CP5 4 YELLOW JRG X 5L" u="1"/>
        <s v="FRYTOL 0.9L X 12 BTL" u="1"/>
        <s v="JAMAA DETERGENT 500G" u="1"/>
        <s v="JAMAA POWDER DETERGENT IN BUCKET @3KG" u="1"/>
        <s v="FRYTOL ROL CP8 YELLOW JRG@25L" u="1"/>
        <s v="JAMAA CLASSIC SOAP LAMINATED 16 X 800G" u="1"/>
        <s v="FORTUNE DELICIOUS VIETNAM RICE 4.5KG X 5" u="1"/>
        <s v="JAMAA DETERGENT  90G X 100PCH " u="1"/>
        <s v="FRYTOL SFO IV 120 MIN 6BTLX1.8L" u="1"/>
        <s v="FORTUNE MARGARINE  46-48 PEBAG@15KG" u="1"/>
        <s v="EAZZY 32X300G" u="1"/>
        <s v="FRYTOL OIL 2L X 6BTL" u="1"/>
        <s v="VIKING VN JASMINE RICE@4.5KG X 5" u="1"/>
        <s v="ALIFE LEMON SOAP LAMINATED 40 X 100G" u="1"/>
      </sharedItems>
    </cacheField>
    <cacheField name="Product Group" numFmtId="0">
      <sharedItems count="6">
        <s v="COOKING OIL"/>
        <s v="SOAP"/>
        <s v="RICE"/>
        <s v="SPECIALTY FATS"/>
        <s v="DETERGENT"/>
        <s v="SUNFLOWER OIL"/>
      </sharedItems>
    </cacheField>
    <cacheField name="Brand" numFmtId="0">
      <sharedItems/>
    </cacheField>
    <cacheField name="Ave Sales Monthly(MT)" numFmtId="43">
      <sharedItems containsSemiMixedTypes="0" containsString="0" containsNumber="1" minValue="9.4666666666666691E-2" maxValue="25.843590000000201"/>
    </cacheField>
    <cacheField name="Ave.Mthly Sales(Cases)" numFmtId="43">
      <sharedItems containsSemiMixedTypes="0" containsString="0" containsNumber="1" minValue="6.666666666666667" maxValue="2957.333333333333"/>
    </cacheField>
    <cacheField name="Ave Mthly Sales Cash Value" numFmtId="164">
      <sharedItems containsSemiMixedTypes="0" containsString="0" containsNumber="1" minValue="1766.6666666666665" maxValue="772888.25"/>
    </cacheField>
    <cacheField name="Closing Stock QTY" numFmtId="1">
      <sharedItems containsSemiMixedTypes="0" containsString="0" containsNumber="1" containsInteger="1" minValue="-93" maxValue="996"/>
    </cacheField>
    <cacheField name="Closing Stock MT" numFmtId="43">
      <sharedItems containsSemiMixedTypes="0" containsString="0" containsNumber="1" minValue="-0.58045000000000002" maxValue="19.102499999999999"/>
    </cacheField>
    <cacheField name="Closing Stock in Cash Value" numFmtId="164">
      <sharedItems containsSemiMixedTypes="0" containsString="0" containsNumber="1" minValue="-10741.037058660764" maxValue="356579.99999999994"/>
    </cacheField>
    <cacheField name="Unit Price" numFmtId="1">
      <sharedItems containsSemiMixedTypes="0" containsString="0" containsNumber="1" minValue="41.181338912134052" maxValue="1488.0344827586207"/>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6.751033026909316E-4" maxValue="0.18430027777173025"/>
    </cacheField>
    <cacheField name="Running Total" numFmtId="9">
      <sharedItems containsSemiMixedTypes="0" containsString="0" containsNumber="1" minValue="0.18430027777173025" maxValue="0.99999999999999933"/>
    </cacheField>
    <cacheField name="Rank" numFmtId="0">
      <sharedItems/>
    </cacheField>
    <cacheField name="Daily Sales QTY" numFmtId="43">
      <sharedItems containsSemiMixedTypes="0" containsString="0" containsNumber="1" minValue="0.30303030303030304" maxValue="134.42424242424241"/>
    </cacheField>
    <cacheField name="Daily Sales MT" numFmtId="43">
      <sharedItems containsSemiMixedTypes="0" containsString="0" containsNumber="1" minValue="4.3030303030303042E-3" maxValue="1.1747086363636454"/>
    </cacheField>
    <cacheField name="Daily sales In Cash" numFmtId="0">
      <sharedItems containsSemiMixedTypes="0" containsString="0" containsNumber="1" minValue="80.303030303030297" maxValue="35131.284090909088"/>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43">
      <sharedItems containsSemiMixedTypes="0" containsString="0" containsNumber="1" minValue="10" maxValue="1344.242424242424"/>
    </cacheField>
    <cacheField name="Order QTY" numFmtId="1">
      <sharedItems containsSemiMixedTypes="0" containsString="0" containsNumber="1" minValue="0" maxValue="1023.8787878787878"/>
    </cacheField>
    <cacheField name="Order QTY(MT)" numFmtId="165">
      <sharedItems containsSemiMixedTypes="0" containsString="0" containsNumber="1" minValue="0" maxValue="6.591495923261399"/>
    </cacheField>
    <cacheField name="Stock Norm Available%" numFmtId="9">
      <sharedItems containsSemiMixedTypes="0" containsString="0" containsNumber="1" minValue="-9.9905595885282736E-2" maxValue="67.919999999999987"/>
    </cacheField>
    <cacheField name="Action" numFmtId="0">
      <sharedItems count="4">
        <s v="LOW MAY- ORDER"/>
        <s v="VERY LOW-ORDER URGENTLY"/>
        <s v="HIGH-DON’T ORDER"/>
        <s v="VERY HIGH-DON’T ORDER"/>
      </sharedItems>
    </cacheField>
    <cacheField name="order Value" numFmtId="43">
      <sharedItems containsSemiMixedTypes="0" containsString="0" containsNumber="1" minValue="0" maxValue="118252.90327078197"/>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379166667" createdVersion="6" refreshedVersion="6" minRefreshableVersion="3" recordCount="46" xr:uid="{B1A18343-1AB0-4B71-A5D7-CCBF90217FB6}">
  <cacheSource type="worksheet">
    <worksheetSource ref="A4:AB50" sheet="MICHEAL ADJEI - TECHIMAN"/>
  </cacheSource>
  <cacheFields count="28">
    <cacheField name="Distributor" numFmtId="0">
      <sharedItems/>
    </cacheField>
    <cacheField name="Product Code" numFmtId="0">
      <sharedItems count="56">
        <s v="W151"/>
        <s v="W042"/>
        <s v="W168"/>
        <s v="W043"/>
        <s v="W019"/>
        <s v="W211"/>
        <s v="W184"/>
        <s v="W027"/>
        <s v="W188"/>
        <s v="W155"/>
        <s v="W140"/>
        <s v="W178"/>
        <s v="W170"/>
        <s v="W067"/>
        <s v="W020"/>
        <s v="W136"/>
        <s v="W021"/>
        <s v="W112"/>
        <s v="W176"/>
        <s v="W084"/>
        <s v="W206"/>
        <s v="W086"/>
        <s v="W049"/>
        <s v="W207"/>
        <s v="W227"/>
        <s v="W094"/>
        <s v="W106"/>
        <s v="W191"/>
        <s v="W040"/>
        <s v="W198"/>
        <s v="W185"/>
        <s v="W069"/>
        <s v="W162"/>
        <s v="W159"/>
        <s v="W197"/>
        <s v="W026"/>
        <s v="W053"/>
        <s v="W144"/>
        <s v="W217"/>
        <s v="W052"/>
        <s v="W237"/>
        <s v="W158"/>
        <s v="W150"/>
        <s v="W194"/>
        <s v="W115"/>
        <s v="W204"/>
        <s v="W205" u="1"/>
        <s v="W160" u="1"/>
        <s v="W203" u="1"/>
        <s v="W169" u="1"/>
        <s v="W012" u="1"/>
        <s v="W189" u="1"/>
        <s v="W032" u="1"/>
        <s v="W048" u="1"/>
        <s v="W015" u="1"/>
        <s v="W141" u="1"/>
      </sharedItems>
    </cacheField>
    <cacheField name="Product Name" numFmtId="0">
      <sharedItems count="57">
        <s v="FRYTOL 4.5 LT"/>
        <s v="FORTUNE VIET 5KG"/>
        <s v="JAMAA 24 X 200G"/>
        <s v="FORTUNE VIET 25KG"/>
        <s v="FRYTOL YELLOW @25L "/>
        <s v="850 ML BTL"/>
        <s v="JAMAA WHITE 200GM"/>
        <s v="FORTUNE MARGARINE 250G X 60 "/>
        <s v="FRYTOL 1.8LT"/>
        <s v="EAZZY 32X220G"/>
        <s v="JAMAA CLASSIC 130G"/>
        <s v="FRYTOL 450 ML SCH"/>
        <s v="FRYTOL 900ML SCH"/>
        <s v="FORTUNE DELICIOUS 4.5KG"/>
        <s v="FRYTOL ROL 25L JRG"/>
        <s v="FORTUNE EMO PA 4.5KG"/>
        <s v="FRYTOL OIL 10L"/>
        <s v="FORTUNE DELIGHT 4.5KG"/>
        <s v="FORTUNE VIET 50KG"/>
        <s v="JAMAA CLASS 16 X 800G"/>
        <s v="PROMISE 4.5KG"/>
        <s v="JAMAA CLASSI 24 X 300G"/>
        <s v="VIKING  RICE 4.5KG*5"/>
        <s v="DETERGENT 100X75G"/>
        <s v="JAMAA WHITE SOAP 120GM"/>
        <s v="JAMAA BLUE 220GM"/>
        <s v="FRYTOL 0.9L X 15 BTL"/>
        <s v="DETERGENT 2KG X 4PCH"/>
        <s v="FORTUNE VIET 1KG X 20BAG"/>
        <s v="JAMAA DETERGENT 12PCH X 450G"/>
        <s v="FORTUNE DELIGHT 22.5KG"/>
        <s v="FORTUNE DELICIOUS 22.5KG"/>
        <s v="DETERGENT 5KG"/>
        <s v="SFO 900ML SCH"/>
        <s v="JAMAA DETERGENT 10PCH X 850G"/>
        <s v="FORTUNE MARGARINE @15KG"/>
        <s v="VIKING RICE @ 22.5KG"/>
        <s v="JAMAA DETERGENT 30G"/>
        <s v="PROMISE 22.5KG"/>
        <s v="VIKING RICE 22.5KG"/>
        <s v="EAZZY LAUNDRY SOAP 24X220G"/>
        <s v="JAMAA DETERGENT 3KG"/>
        <s v="FRYTOL 0.9L X 12 BTL"/>
        <s v="ALIFE MEDICATED 18X200G"/>
        <s v="FORTUNE THAI 4.5KG"/>
        <s v="ALIFE COCONUT 18X200G"/>
        <s v="VIKING RICE 4.5KG" u="1"/>
        <s v="DETERGENT 3KG" u="1"/>
        <s v="SFO 850ML BTL" u="1"/>
        <s v="ALIFE LEMON 18X200G" u="1"/>
        <s v="WINTER SFO 5L X 4BTL" u="1"/>
        <s v="ALIFE ROSE 18X200G" u="1"/>
        <s v="FRYTOL YLW 5L *4JRG" u="1"/>
        <s v="FRYTOL SFO 6BTLX1.8L" u="1"/>
        <s v="EAZZY 32X300G" u="1"/>
        <s v="SFO 450ML SCH" u="1"/>
        <s v="FRYTOL OIL 2L X 6BTL" u="1"/>
      </sharedItems>
    </cacheField>
    <cacheField name="Product Group" numFmtId="0">
      <sharedItems count="6">
        <s v="COOKING OIL"/>
        <s v="RICE"/>
        <s v="SOAP"/>
        <s v="SPECIALTY FATS"/>
        <s v="DETERGENT"/>
        <s v="SUNFLOWER OIL"/>
      </sharedItems>
    </cacheField>
    <cacheField name="Brand" numFmtId="0">
      <sharedItems/>
    </cacheField>
    <cacheField name="Ave Sales Monthly(MT)" numFmtId="0">
      <sharedItems containsSemiMixedTypes="0" containsString="0" containsNumber="1" minValue="0.09" maxValue="17.336699999999936"/>
    </cacheField>
    <cacheField name="Ave.Mthly Sales(Cases)" numFmtId="1">
      <sharedItems containsSemiMixedTypes="0" containsString="0" containsNumber="1" minValue="2" maxValue="1594.3333333333335"/>
    </cacheField>
    <cacheField name="Ave Mthly Sales Cash Value" numFmtId="43">
      <sharedItems containsSemiMixedTypes="0" containsString="0" containsNumber="1" minValue="1342.6666666666667" maxValue="512162.75"/>
    </cacheField>
    <cacheField name="Closing Stock QTY" numFmtId="1">
      <sharedItems containsSemiMixedTypes="0" containsString="0" containsNumber="1" containsInteger="1" minValue="0" maxValue="365"/>
    </cacheField>
    <cacheField name="Closing Stock MT" numFmtId="2">
      <sharedItems containsSemiMixedTypes="0" containsString="0" containsNumber="1" minValue="-6.4000000000000003E-3" maxValue="8.2125000000000004"/>
    </cacheField>
    <cacheField name="Closing Stock in Cash Value" numFmtId="0">
      <sharedItems containsSemiMixedTypes="0" containsString="0" containsNumber="1" minValue="0" maxValue="151199.99999999997"/>
    </cacheField>
    <cacheField name="Unit Price" numFmtId="0">
      <sharedItems containsSemiMixedTypes="0" containsString="0" containsNumber="1" minValue="41.093095723014336" maxValue="6252.9666666666672"/>
    </cacheField>
    <cacheField name="Conversion Rate" numFmtId="0">
      <sharedItems containsSemiMixedTypes="0" containsString="0" containsNumber="1" containsInteger="1" minValue="1" maxValue="72"/>
    </cacheField>
    <cacheField name="Percentage Contribution" numFmtId="9">
      <sharedItems containsSemiMixedTypes="0" containsString="0" containsNumber="1" minValue="8.1860317556182115E-4" maxValue="0.15768752970847302"/>
    </cacheField>
    <cacheField name="Running Total" numFmtId="9">
      <sharedItems containsSemiMixedTypes="0" containsString="0" containsNumber="1" minValue="0.15768752970847302" maxValue="1"/>
    </cacheField>
    <cacheField name="Rank" numFmtId="0">
      <sharedItems/>
    </cacheField>
    <cacheField name="Daily Sales QTY" numFmtId="0">
      <sharedItems containsSemiMixedTypes="0" containsString="0" containsNumber="1" minValue="9.0909090909090912E-2" maxValue="72.469696969696983"/>
    </cacheField>
    <cacheField name="Daily Sales MT" numFmtId="2">
      <sharedItems containsSemiMixedTypes="0" containsString="0" containsNumber="1" minValue="4.0909090909090904E-3" maxValue="0.78803181818181534"/>
    </cacheField>
    <cacheField name="Daily sales In Cash" numFmtId="0">
      <sharedItems containsSemiMixedTypes="0" containsString="0" containsNumber="1" minValue="61.030303030303031" maxValue="23280.125"/>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0">
      <sharedItems containsSemiMixedTypes="0" containsString="0" containsNumber="1" minValue="3" maxValue="724.69696969696986"/>
    </cacheField>
    <cacheField name="Order QTY" numFmtId="0">
      <sharedItems containsSemiMixedTypes="0" containsString="0" containsNumber="1" minValue="0" maxValue="724.69696969696986"/>
    </cacheField>
    <cacheField name="Order QTY(MT)" numFmtId="2">
      <sharedItems containsSemiMixedTypes="0" containsString="0" containsNumber="1" minValue="0" maxValue="6.1155044093630693"/>
    </cacheField>
    <cacheField name="Stock Norm Available%" numFmtId="9">
      <sharedItems containsSemiMixedTypes="0" containsString="0" containsNumber="1" minValue="0" maxValue="9.0123456790123448"/>
    </cacheField>
    <cacheField name="Action" numFmtId="0">
      <sharedItems count="4">
        <s v="VERY LOW-ORDER URGENTLY"/>
        <s v="HIGH-DON’T ORDER"/>
        <s v="VERY HIGH-DON’T ORDER"/>
        <s v="LOW MAY- ORDER" u="1"/>
      </sharedItems>
    </cacheField>
    <cacheField name="Order Value" numFmtId="0">
      <sharedItems containsSemiMixedTypes="0" containsString="0" containsNumber="1" minValue="0" maxValue="180664.9221556886"/>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384953702" createdVersion="6" refreshedVersion="6" minRefreshableVersion="3" recordCount="23" xr:uid="{6A75B6F0-9C53-467A-B195-ECF4D8C5068B}">
  <cacheSource type="worksheet">
    <worksheetSource ref="A4:AB27" sheet="DE-2KAY'S VENTURES"/>
  </cacheSource>
  <cacheFields count="28">
    <cacheField name="Distributor" numFmtId="0">
      <sharedItems/>
    </cacheField>
    <cacheField name="Product Code" numFmtId="0">
      <sharedItems count="30">
        <s v="W042"/>
        <s v="W176"/>
        <s v="W170"/>
        <s v="W178"/>
        <s v="W019"/>
        <s v="W151"/>
        <s v="W067"/>
        <s v="W136"/>
        <s v="W115"/>
        <s v="W235"/>
        <s v="W112"/>
        <s v="W188"/>
        <s v="W211"/>
        <s v="W023"/>
        <s v="W021"/>
        <s v="W007"/>
        <s v="W024"/>
        <s v="W043"/>
        <s v="W106"/>
        <s v="W137"/>
        <s v="W111"/>
        <s v="W032"/>
        <s v="W150" u="1"/>
        <s v="W003" u="1"/>
        <s v="W138" u="1"/>
        <s v="W051" u="1"/>
        <s v="W040" u="1"/>
        <s v="W049" u="1"/>
        <s v="W068" u="1"/>
        <s v="W206" u="1"/>
      </sharedItems>
    </cacheField>
    <cacheField name="Product Name" numFmtId="0">
      <sharedItems count="30">
        <s v="FORTUNE VIET 5KG"/>
        <s v="FORTUNE VIET 50KG"/>
        <s v="FRYTOL 900ML SCH"/>
        <s v="FRYTOL 450 ML SCH"/>
        <s v="FRYTOL YELLOW @25L "/>
        <s v="FRYTOL 4.5 LT"/>
        <s v="FORTUNE DELICIOUS 4.5KG"/>
        <s v="FORTUNE EMO PA 4.5KG"/>
        <s v="FORTUNE THAI 4.5KG"/>
        <s v="DINOR 5LT"/>
        <s v="FORTUNE DELIGHT 4.5KG"/>
        <s v="FRYTOL 1.8LT"/>
        <s v="850 ML BTL"/>
        <s v="FRYTOL 100ML X 36SCH"/>
        <s v="FRYTOL OIL 10L"/>
        <s v=" ROL IV 60-61"/>
        <s v="FRYTOL 200ML X 24SCH"/>
        <s v="FORTUNE VIET 25KG"/>
        <s v="FRYTOL 0.9L X 15 BTL"/>
        <s v="VIKING EMO PA 4.5KG"/>
        <s v="FORTUNE DELIGHT 900GM"/>
        <s v="WINTER SFO 5L X 4BTL"/>
        <s v="FORTUNE DELICIOUS 900G X 20" u="1"/>
        <s v="VIKING  RICE 4.5KG*5" u="1"/>
        <s v="PROMISE 4.5KG" u="1"/>
        <s v="VIKING OIL 25L" u="1"/>
        <s v="VIKING 20 x 900G" u="1"/>
        <s v="FORTUNE VIET 1KG X 20BAG" u="1"/>
        <s v="FRYTOL 0.9L X 12 BTL" u="1"/>
        <s v="VIKING ROL 20L" u="1"/>
      </sharedItems>
    </cacheField>
    <cacheField name="Product Group" numFmtId="0">
      <sharedItems count="3">
        <s v="RICE"/>
        <s v="COOKING OIL"/>
        <s v="SUNFLOWER OIL"/>
      </sharedItems>
    </cacheField>
    <cacheField name="Brand" numFmtId="0">
      <sharedItems/>
    </cacheField>
    <cacheField name="Ave Sales Monthly(MT)" numFmtId="43">
      <sharedItems containsSemiMixedTypes="0" containsString="0" containsNumber="1" minValue="6.0666666666666673E-3" maxValue="11.641666666666652"/>
    </cacheField>
    <cacheField name="Ave.Mthly Sales(Cases)" numFmtId="1">
      <sharedItems containsSemiMixedTypes="0" containsString="0" containsNumber="1" minValue="0.1" maxValue="428.00000000000006"/>
    </cacheField>
    <cacheField name="Ave Mthly Sales Cash Value" numFmtId="164">
      <sharedItems containsSemiMixedTypes="0" containsString="0" containsNumber="1" minValue="163.33333333333334" maxValue="160169.33333333334"/>
    </cacheField>
    <cacheField name="Closing Stock QTY" numFmtId="1">
      <sharedItems containsSemiMixedTypes="0" containsString="0" containsNumber="1" containsInteger="1" minValue="0" maxValue="660"/>
    </cacheField>
    <cacheField name="Closing Stock MT" numFmtId="2">
      <sharedItems containsSemiMixedTypes="0" containsString="0" containsNumber="1" minValue="0" maxValue="6.4152000000000005"/>
    </cacheField>
    <cacheField name="Closing Stock in Cash Value" numFmtId="43">
      <sharedItems containsSemiMixedTypes="0" containsString="0" containsNumber="1" minValue="0" maxValue="249494.589901478"/>
    </cacheField>
    <cacheField name="Unit Price" numFmtId="1">
      <sharedItems containsSemiMixedTypes="0" containsString="0" containsNumber="1" minValue="130.33633093525165" maxValue="10208.333333333334"/>
    </cacheField>
    <cacheField name="Conversion Rate" numFmtId="0">
      <sharedItems containsSemiMixedTypes="0" containsString="0" containsNumber="1" containsInteger="1" minValue="1" maxValue="36"/>
    </cacheField>
    <cacheField name="Percentage Contribution" numFmtId="9">
      <sharedItems containsSemiMixedTypes="0" containsString="0" containsNumber="1" minValue="1.7678318135322082E-4" maxValue="0.33923915432754004"/>
    </cacheField>
    <cacheField name="Running Total" numFmtId="9">
      <sharedItems containsSemiMixedTypes="0" containsString="0" containsNumber="1" minValue="0.33923915432754004" maxValue="1.0000000000000002"/>
    </cacheField>
    <cacheField name="Rank" numFmtId="0">
      <sharedItems/>
    </cacheField>
    <cacheField name="Daily Sales QTY" numFmtId="2">
      <sharedItems containsSemiMixedTypes="0" containsString="0" containsNumber="1" minValue="4.5454545454545461E-3" maxValue="19.454545454545457"/>
    </cacheField>
    <cacheField name="Daily Sales MT" numFmtId="43">
      <sharedItems containsSemiMixedTypes="0" containsString="0" containsNumber="1" minValue="2.7575757575757579E-4" maxValue="0.52916666666666601"/>
    </cacheField>
    <cacheField name="Daily sales In Cash" numFmtId="164">
      <sharedItems containsSemiMixedTypes="0" containsString="0" containsNumber="1" minValue="7.4242424242424248" maxValue="7280.4242424242429"/>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0.15000000000000002" maxValue="209.15151515151518"/>
    </cacheField>
    <cacheField name="Order QTY" numFmtId="164">
      <sharedItems containsSemiMixedTypes="0" containsString="0" containsNumber="1" minValue="0" maxValue="158.54545454545456"/>
    </cacheField>
    <cacheField name="Order QTY(MT)" numFmtId="43">
      <sharedItems containsSemiMixedTypes="0" containsString="0" containsNumber="1" minValue="0" maxValue="4.3124610591900261"/>
    </cacheField>
    <cacheField name="Stock Norm Available%" numFmtId="9">
      <sharedItems containsSemiMixedTypes="0" containsString="0" containsNumber="1" minValue="0" maxValue="8.8041237113402069"/>
    </cacheField>
    <cacheField name="Action" numFmtId="0">
      <sharedItems count="5">
        <s v="VERY LOW-ORDER URGENTLY"/>
        <s v="VERY HIGH-DON’T ORDER"/>
        <s v="HIGH-DON’T ORDER"/>
        <s v="LOW MAY- ORDER" u="1"/>
        <e v="#DIV/0!" u="1"/>
      </sharedItems>
    </cacheField>
    <cacheField name="Oder Value" numFmtId="43">
      <sharedItems containsSemiMixedTypes="0" containsString="0" containsNumber="1" minValue="0" maxValue="59332.055508354577"/>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395717594" createdVersion="6" refreshedVersion="6" minRefreshableVersion="3" recordCount="44" xr:uid="{BAC82C8A-2124-4D70-9FC2-77B0204C071A}">
  <cacheSource type="worksheet">
    <worksheetSource ref="A4:AB48" sheet="Fio Distribution"/>
  </cacheSource>
  <cacheFields count="28">
    <cacheField name="Distributor" numFmtId="0">
      <sharedItems/>
    </cacheField>
    <cacheField name="Product Code" numFmtId="0">
      <sharedItems count="56">
        <s v="W151"/>
        <s v="W211"/>
        <s v="W042"/>
        <s v="W086"/>
        <s v="W019"/>
        <s v="W067"/>
        <s v="W168"/>
        <s v="W170"/>
        <s v="W188"/>
        <s v="W112"/>
        <s v="W106"/>
        <s v="W178"/>
        <s v="W084"/>
        <s v="W021"/>
        <s v="W020"/>
        <s v="W077"/>
        <s v="W074"/>
        <s v="W071"/>
        <s v="W080"/>
        <s v="W205"/>
        <s v="W184"/>
        <s v="W194"/>
        <s v="W007"/>
        <s v="W203"/>
        <s v="W140"/>
        <s v="W204"/>
        <s v="W069"/>
        <s v="W043"/>
        <s v="W196"/>
        <s v="W234"/>
        <s v="W024"/>
        <s v="W136"/>
        <s v="W230"/>
        <s v="W185"/>
        <s v="W022"/>
        <s v="W160"/>
        <s v="W115"/>
        <s v="W023"/>
        <s v="W236"/>
        <s v="W238"/>
        <s v="W198"/>
        <s v="W040"/>
        <s v="W158"/>
        <s v="W012"/>
        <s v="W150" u="1"/>
        <s v="W191" u="1"/>
        <s v="W003" u="1"/>
        <s v="W159" u="1"/>
        <s v="W177" u="1"/>
        <s v="W197" u="1"/>
        <s v="W145" u="1"/>
        <s v="W144" u="1"/>
        <s v="W027" u="1"/>
        <s v="W206" u="1"/>
        <s v="W026" u="1"/>
        <s v="W162" u="1"/>
      </sharedItems>
    </cacheField>
    <cacheField name="Product Name" numFmtId="0">
      <sharedItems count="57">
        <s v="FRYTOL 4.5 LT"/>
        <s v="850 ML BTL"/>
        <s v="FORTUNE VIET 5KG"/>
        <s v="JAMAA CLASSI 24 X 300G"/>
        <s v="FRYTOL YELLOW @25L "/>
        <s v="FORTUNE DELICIOUS 4.5KG"/>
        <s v="JAMAA 24 X 200G"/>
        <s v="FRYTOL 900ML SCH"/>
        <s v="FRYTOL 1.8LT"/>
        <s v="FORTUNE DELIGHT 4.5KG"/>
        <s v="FRYTOL 0.9L X 15 BTL"/>
        <s v="FRYTOL 450 ML SCH"/>
        <s v="JAMAA CLASS 16 X 800G"/>
        <s v="FRYTOL OIL 10L"/>
        <s v="FRYTOL ROL 25L JRG"/>
        <s v="ALIFE COCONUT 40 X 100G"/>
        <s v="ALIFE ROSE 40 X 100G"/>
        <s v="ALIFE LEMON 40 X 100G"/>
        <s v="ALIFE MEDICATED 40 X 100G"/>
        <s v="ALIFE ROSE 18X200G"/>
        <s v="JAMAA WHITE 200GM"/>
        <s v="ALIFE MEDICATED 18X200G"/>
        <s v=" ROL IV 60-61"/>
        <s v="ALIFE LEMON 18X200G"/>
        <s v="JAMAA CLASSIC 130G"/>
        <s v="ALIFE COCONUT 18X200G"/>
        <s v="FORTUNE DELICIOUS 22.5KG"/>
        <s v="FORTUNE VIET 25KG"/>
        <s v="JAMAA DETERGENT 40PCH X 160G "/>
        <s v="JAMAA BLUE SOAP LAMINATED 24 X 200G"/>
        <s v="FRYTOL 200ML X 24SCH"/>
        <s v="FORTUNE EMO PA 4.5KG"/>
        <s v="EAZZY DETERGENT 10PCH X 850G"/>
        <s v="FORTUNE DELIGHT 22.5KG"/>
        <s v="FRYTOL 50ML X 72SCH"/>
        <s v="SFO 450ML SCH"/>
        <s v="FORTUNE THAI 4.5KG"/>
        <s v="FRYTOL 100ML X 36SCH"/>
        <s v="ALIFE ALOE VERA SOAP 40 X 100G "/>
        <s v="ALIFE ALOE VERA 18X200G"/>
        <s v="JAMAA DETERGENT 12PCH X 450G"/>
        <s v="FORTUNE VIET 1KG X 20BAG"/>
        <s v="JAMAA DETERGENT 3KG"/>
        <s v="FRYTOL OIL 2L X 6BTL"/>
        <s v="DETERGENT 3KG" u="1"/>
        <s v="JAMAA CLASSIC 48X100G" u="1"/>
        <s v="FORTUNE MARGARINE @15KG" u="1"/>
        <s v="DETERGENT 2KG X 4PCH" u="1"/>
        <s v="JAMAA DETERGENT 10PCH X 850G" u="1"/>
        <s v="PROMISE 4.5KG" u="1"/>
        <s v="DETERGENT 5KG" u="1"/>
        <s v="VIKING OIL 25L" u="1"/>
        <s v="FORTUNE MARGARINE 250G X 60 " u="1"/>
        <s v="JAMAA DETERGENT 100G" u="1"/>
        <s v="FRYTOL 0.9L X 12 BTL" u="1"/>
        <s v="SFO 900ML SCH" u="1"/>
        <s v="JAMAA DETERGENT 30G" u="1"/>
      </sharedItems>
    </cacheField>
    <cacheField name="Product Group" numFmtId="0">
      <sharedItems count="6">
        <s v="COOKING OIL"/>
        <s v="RICE"/>
        <s v="SOAP"/>
        <s v="DETERGENT"/>
        <s v="SUNFLOWER OIL"/>
        <s v="SPECIALTY FATS" u="1"/>
      </sharedItems>
    </cacheField>
    <cacheField name="Brand" numFmtId="0">
      <sharedItems/>
    </cacheField>
    <cacheField name="Ave Sales Monthly(MT)" numFmtId="165">
      <sharedItems containsSemiMixedTypes="0" containsString="0" containsNumber="1" minValue="5.7599999999999991E-2" maxValue="14.61240000000007"/>
    </cacheField>
    <cacheField name="Ave.Mthly Sales(Cases)" numFmtId="164">
      <sharedItems containsSemiMixedTypes="0" containsString="0" containsNumber="1" minValue="0.33333333333333331" maxValue="1327.3333333333333"/>
    </cacheField>
    <cacheField name="Ave Mthly Sales Cash Value" numFmtId="1">
      <sharedItems containsSemiMixedTypes="0" containsString="0" containsNumber="1" minValue="662.4" maxValue="575108.33333333337"/>
    </cacheField>
    <cacheField name="Closing Stock QTY" numFmtId="1">
      <sharedItems containsSemiMixedTypes="0" containsString="0" containsNumber="1" containsInteger="1" minValue="0" maxValue="7849"/>
    </cacheField>
    <cacheField name="Closing Stock MT" numFmtId="166">
      <sharedItems containsSemiMixedTypes="0" containsString="0" containsNumber="1" minValue="0" maxValue="176.60249999999999"/>
    </cacheField>
    <cacheField name="Closing Stock in Cash Value" numFmtId="164">
      <sharedItems containsSemiMixedTypes="0" containsString="0" containsNumber="1" minValue="0" maxValue="5360010.3244837765"/>
    </cacheField>
    <cacheField name="Unit Price" numFmtId="1">
      <sharedItems containsSemiMixedTypes="0" containsString="0" containsNumber="1" minValue="61" maxValue="4200"/>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8.2984630602897156E-4" maxValue="0.21052163476072577"/>
    </cacheField>
    <cacheField name="Running Total" numFmtId="9">
      <sharedItems containsSemiMixedTypes="0" containsString="0" containsNumber="1" minValue="0.21052163476072577" maxValue="0.99999999999999967"/>
    </cacheField>
    <cacheField name="Rank" numFmtId="0">
      <sharedItems/>
    </cacheField>
    <cacheField name="Daily Sales QTY" numFmtId="43">
      <sharedItems containsSemiMixedTypes="0" containsString="0" containsNumber="1" minValue="1.515151515151515E-2" maxValue="60.333333333333329"/>
    </cacheField>
    <cacheField name="Daily Sales MT" numFmtId="43">
      <sharedItems containsSemiMixedTypes="0" containsString="0" containsNumber="1" minValue="2.6181818181818177E-3" maxValue="0.66420000000000323"/>
    </cacheField>
    <cacheField name="Daily sales In Cash" numFmtId="43">
      <sharedItems containsSemiMixedTypes="0" containsString="0" containsNumber="1" minValue="30.109090909090909" maxValue="26141.28787878788"/>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1" maxValue="1"/>
    </cacheField>
    <cacheField name="Days Stock Norm+Stock Transit Time" numFmtId="0">
      <sharedItems containsSemiMixedTypes="0" containsString="0" containsNumber="1" containsInteger="1" minValue="8" maxValue="31"/>
    </cacheField>
    <cacheField name="Stock Norm QTY" numFmtId="43">
      <sharedItems containsSemiMixedTypes="0" containsString="0" containsNumber="1" minValue="0.46969696969696967" maxValue="623.40909090909088"/>
    </cacheField>
    <cacheField name="Order QTY" numFmtId="1">
      <sharedItems containsSemiMixedTypes="0" containsString="0" containsNumber="1" minValue="0" maxValue="623.40909090909088"/>
    </cacheField>
    <cacheField name="Order QTY(MT)" numFmtId="43">
      <sharedItems containsSemiMixedTypes="0" containsString="0" containsNumber="1" minValue="0" maxValue="4.634045454545463"/>
    </cacheField>
    <cacheField name="Stock Norm Available%" numFmtId="9">
      <sharedItems containsSemiMixedTypes="0" containsString="0" containsNumber="1" minValue="0" maxValue="50.93746312684366"/>
    </cacheField>
    <cacheField name="Action" numFmtId="0">
      <sharedItems count="5">
        <s v="HIGH-DON’T ORDER"/>
        <s v="VERY HIGH-DON’T ORDER"/>
        <s v="VERY LOW-ORDER URGENTLY"/>
        <s v="LOW MAY- ORDER" u="1"/>
        <e v="#DIV/0!" u="1"/>
      </sharedItems>
    </cacheField>
    <cacheField name="Order Amount" numFmtId="43">
      <sharedItems containsSemiMixedTypes="0" containsString="0" containsNumber="1" minValue="0" maxValue="78704.481818181812"/>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01504629" createdVersion="6" refreshedVersion="6" minRefreshableVersion="3" recordCount="43" xr:uid="{1AD17738-ACA4-45CE-B937-887F21C0068A}">
  <cacheSource type="worksheet">
    <worksheetSource ref="A4:AB47" sheet="M. OSEI AKOTO ENTERPRISE"/>
  </cacheSource>
  <cacheFields count="28">
    <cacheField name="Distributor" numFmtId="0">
      <sharedItems/>
    </cacheField>
    <cacheField name="Product Code" numFmtId="0">
      <sharedItems count="59">
        <s v="W042"/>
        <s v="W086"/>
        <s v="W170"/>
        <s v="W151"/>
        <s v="W049"/>
        <s v="W140"/>
        <s v="W168"/>
        <s v="W019"/>
        <s v="W176"/>
        <s v="W225"/>
        <s v="W106"/>
        <s v="W067"/>
        <s v="W211"/>
        <s v="W159"/>
        <s v="W178"/>
        <s v="W184"/>
        <s v="W040"/>
        <s v="W084"/>
        <s v="W234"/>
        <s v="W227"/>
        <s v="W188"/>
        <s v="W006"/>
        <s v="W206"/>
        <s v="W068"/>
        <s v="W024"/>
        <s v="W160"/>
        <s v="W162"/>
        <s v="W051"/>
        <s v="W158"/>
        <s v="W197"/>
        <s v="W136"/>
        <s v="W205"/>
        <s v="W230"/>
        <s v="W196"/>
        <s v="W022"/>
        <s v="W021"/>
        <s v="W112"/>
        <s v="W198"/>
        <s v="W207"/>
        <s v="W233"/>
        <s v="W204"/>
        <s v="W194"/>
        <s v="W212"/>
        <s v="W150" u="1"/>
        <s v="W191" u="1"/>
        <s v="W023" u="1"/>
        <s v="W074" u="1"/>
        <s v="W012" u="1"/>
        <s v="W189" u="1"/>
        <s v="W032" u="1"/>
        <s v="W010" u="1"/>
        <s v="W020" u="1"/>
        <s v="W071" u="1"/>
        <s v="W145" u="1"/>
        <s v="W165" u="1"/>
        <s v="W008" u="1"/>
        <s v="W080" u="1"/>
        <s v="W152" u="1"/>
        <s v="W077" u="1"/>
      </sharedItems>
    </cacheField>
    <cacheField name="Product Name" numFmtId="0">
      <sharedItems count="60">
        <s v="FORTUNE VIET 5KG"/>
        <s v="JAMAA CLASSI 24 X 300G"/>
        <s v="FRYTOL 900ML SCH"/>
        <s v="FRYTOL 4.5 LT"/>
        <s v="VIKING  RICE 4.5KG*5"/>
        <s v="JAMAA CLASSIC 130G"/>
        <s v="JAMAA 24 X 200G"/>
        <s v="FRYTOL YELLOW @25L "/>
        <s v="FORTUNE VIET 50KG"/>
        <s v="FRYTOL 4.5L X 3"/>
        <s v="FRYTOL 0.9L X 15 BTL"/>
        <s v="FORTUNE DELICIOUS 4.5KG"/>
        <s v="850 ML BTL"/>
        <s v="SFO 900ML SCH"/>
        <s v="FRYTOL 450 ML SCH"/>
        <s v="JAMAA WHITE 200GM"/>
        <s v="FORTUNE VIET 1KG X 20BAG"/>
        <s v="JAMAA CLASS 16 X 800G"/>
        <s v="JAMAA BLUE SOAP LAMINATED 24 X 200G"/>
        <s v="JAMAA WHITE SOAP 120GM"/>
        <s v="FRYTOL 1.8LT"/>
        <s v="FRYTOL 24BTL*500ML"/>
        <s v="PROMISE 4.5KG"/>
        <s v="FORTUNE DELICIOUS 900G X 20"/>
        <s v="FRYTOL 200ML X 24SCH"/>
        <s v="SFO 450ML SCH"/>
        <s v="DETERGENT 5KG"/>
        <s v="VIKING 20 x 900G"/>
        <s v="JAMAA DETERGENT 3KG"/>
        <s v="JAMAA DETERGENT 10PCH X 850G"/>
        <s v="FORTUNE EMO PA 4.5KG"/>
        <s v="ALIFE ROSE 18X200G"/>
        <s v="EAZZY DETERGENT 10PCH X 850G"/>
        <s v="JAMAA DETERGENT 40PCH X 160G "/>
        <s v="FRYTOL 50ML X 72SCH"/>
        <s v="FRYTOL OIL 10L"/>
        <s v="FORTUNE DELIGHT 4.5KG"/>
        <s v="JAMAA DETERGENT 12PCH X 450G"/>
        <s v="DETERGENT 100X75G"/>
        <s v="EAZZY DETERGENT POWDER 75G X 100PCH"/>
        <s v="ALIFE COCONUT 18X200G"/>
        <s v="ALIFE MEDICATED 18X200G"/>
        <s v="FRYTOL 100ML SCH"/>
        <s v="FRYTOL SFO 0.9L" u="1"/>
        <s v="DETERGENT 3KG" u="1"/>
        <s v="ALIFE LEMON 40 X 100G" u="1"/>
        <s v="SFO 850ML BTL" u="1"/>
        <s v="DETERGENT 2KG X 4PCH" u="1"/>
        <s v="FRYTOL 500ML*2OSCH" u="1"/>
        <s v="ALIFE MEDICATED 40 X 100G" u="1"/>
        <s v="FRYTOL ROL 25L JRG" u="1"/>
        <s v="FORTUNE 4.5" u="1"/>
        <s v="WINTER SFO 5L X 4BTL" u="1"/>
        <s v="ALIFE COCONUT 40 X 100G" u="1"/>
        <s v="FRYTOL 100ML X 36SCH" u="1"/>
        <s v="ALIFE ROSE 40 X 100G" u="1"/>
        <s v="JAMAA DETERGENT 100G" u="1"/>
        <s v="FRYTOL 0.9L X 12 BTL" u="1"/>
        <s v="FRYTOL 1000ML" u="1"/>
        <s v="FRYTOL OIL 2L X 6BTL" u="1"/>
      </sharedItems>
    </cacheField>
    <cacheField name="Product Group" numFmtId="0">
      <sharedItems count="5">
        <s v="RICE"/>
        <s v="SOAP"/>
        <s v="COOKING OIL"/>
        <s v="SUNFLOWER OIL"/>
        <s v="DETERGENT"/>
      </sharedItems>
    </cacheField>
    <cacheField name="Brand" numFmtId="0">
      <sharedItems/>
    </cacheField>
    <cacheField name="Ave Sales Monthly(MT)" numFmtId="2">
      <sharedItems containsSemiMixedTypes="0" containsString="0" containsNumber="1" minValue="3.240000000000004E-2" maxValue="6.3766666666666723"/>
    </cacheField>
    <cacheField name="Ave.Mthly Sales(Cases)" numFmtId="165">
      <sharedItems containsSemiMixedTypes="0" containsString="0" containsNumber="1" minValue="0.33333333333333331" maxValue="704.33333333333337"/>
    </cacheField>
    <cacheField name="Ave Mthly Sales Cash Value" numFmtId="164">
      <sharedItems containsSemiMixedTypes="0" containsString="0" containsNumber="1" minValue="853.54666666666685" maxValue="107719.16666666667"/>
    </cacheField>
    <cacheField name="Closing Stock QTY" numFmtId="1">
      <sharedItems containsSemiMixedTypes="0" containsString="0" containsNumber="1" containsInteger="1" minValue="0" maxValue="1641"/>
    </cacheField>
    <cacheField name="Closing Stock MT" numFmtId="43">
      <sharedItems containsSemiMixedTypes="0" containsString="0" containsNumber="1" minValue="0" maxValue="23.26"/>
    </cacheField>
    <cacheField name="Closing Stock in Cash Value" numFmtId="164">
      <sharedItems containsSemiMixedTypes="0" containsString="0" containsNumber="1" minValue="0" maxValue="591671.84834333626"/>
    </cacheField>
    <cacheField name="Unit Price" numFmtId="1">
      <sharedItems containsSemiMixedTypes="0" containsString="0" containsNumber="1" minValue="63.576271186440678" maxValue="5649"/>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7.7531703247884424E-4" maxValue="0.1525906875650235"/>
    </cacheField>
    <cacheField name="Running Total" numFmtId="9">
      <sharedItems containsSemiMixedTypes="0" containsString="0" containsNumber="1" minValue="0.1525906875650235" maxValue="0.99999999999999944"/>
    </cacheField>
    <cacheField name="Rank" numFmtId="0">
      <sharedItems/>
    </cacheField>
    <cacheField name="Daily Sales QTY" numFmtId="1">
      <sharedItems containsSemiMixedTypes="0" containsString="0" containsNumber="1" minValue="1.515151515151515E-2" maxValue="32.015151515151516"/>
    </cacheField>
    <cacheField name="Daily Sales MT" numFmtId="43">
      <sharedItems containsSemiMixedTypes="0" containsString="0" containsNumber="1" minValue="1.4727272727272746E-3" maxValue="0.28984848484848508"/>
    </cacheField>
    <cacheField name="Daily sales In Cash" numFmtId="1">
      <sharedItems containsSemiMixedTypes="0" containsString="0" containsNumber="1" minValue="38.797575757575764" maxValue="4896.325757575758"/>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0.49999999999999994" maxValue="320.15151515151513"/>
    </cacheField>
    <cacheField name="Order QTY" numFmtId="165">
      <sharedItems containsSemiMixedTypes="0" containsString="0" containsNumber="1" minValue="0" maxValue="320.15151515151513"/>
    </cacheField>
    <cacheField name="Order QTY(MT)" numFmtId="165">
      <sharedItems containsSemiMixedTypes="0" containsString="0" containsNumber="1" minValue="0" maxValue="2.3443636363636413"/>
    </cacheField>
    <cacheField name="Stock Norm Available%" numFmtId="9">
      <sharedItems containsSemiMixedTypes="0" containsString="0" containsNumber="1" minValue="0" maxValue="64"/>
    </cacheField>
    <cacheField name="Action" numFmtId="0">
      <sharedItems count="4">
        <s v="VERY HIGH-DON’T ORDER"/>
        <s v="VERY LOW-ORDER URGENTLY"/>
        <s v="HIGH-DON’T ORDER"/>
        <s v="LOW MAY- ORDER" u="1"/>
      </sharedItems>
    </cacheField>
    <cacheField name="Order Value" numFmtId="43">
      <sharedItems containsSemiMixedTypes="0" containsString="0" containsNumber="1" minValue="0" maxValue="53200.621348314569"/>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06597224" createdVersion="6" refreshedVersion="6" minRefreshableVersion="3" recordCount="46" xr:uid="{D61E5063-FFB2-4E03-B21D-89105A35019C}">
  <cacheSource type="worksheet">
    <worksheetSource ref="A4:AB50" sheet="DISTRIBUTION &amp; CO LTD"/>
  </cacheSource>
  <cacheFields count="28">
    <cacheField name="Distributor Name" numFmtId="0">
      <sharedItems/>
    </cacheField>
    <cacheField name="Product Code" numFmtId="0">
      <sharedItems count="46">
        <s v="W151"/>
        <s v="W042"/>
        <s v="W170"/>
        <s v="W150"/>
        <s v="W112"/>
        <s v="W019"/>
        <s v="W043"/>
        <s v="W026"/>
        <s v="W188"/>
        <s v="W140"/>
        <s v="W185"/>
        <s v="W003"/>
        <s v="W178"/>
        <s v="W168"/>
        <s v="W006"/>
        <s v="W067"/>
        <s v="W192"/>
        <s v="W169"/>
        <s v="W189"/>
        <s v="W069"/>
        <s v="W049"/>
        <s v="W021"/>
        <s v="W012"/>
        <s v="W206"/>
        <s v="W022"/>
        <s v="W138"/>
        <s v="W084"/>
        <s v="W023"/>
        <s v="W027"/>
        <s v="W080"/>
        <s v="W071"/>
        <s v="W074"/>
        <s v="W077"/>
        <s v="W211"/>
        <s v="W024"/>
        <s v="W205"/>
        <s v="W204"/>
        <s v="W203"/>
        <s v="W194"/>
        <s v="W197"/>
        <s v="W020"/>
        <s v="W196"/>
        <s v="W198"/>
        <s v="W158"/>
        <s v="W162"/>
        <s v="W159"/>
      </sharedItems>
    </cacheField>
    <cacheField name="Product Name" numFmtId="0">
      <sharedItems count="92">
        <s v="FRYTOL 4.5 LT"/>
        <s v="FORTUNE VIET 5KG"/>
        <s v="FRYTOL 900ML SCH"/>
        <s v="FRYTOL 0.9L X 12 BTL"/>
        <s v="FORTUNE DELIGHT 4.5KG"/>
        <s v="FRYTOL YELLOW @25L "/>
        <s v="FORTUNE VIET 25KG"/>
        <s v="FORTUNE MARGARINE @15KG"/>
        <s v="FRYTOL 1.8LT"/>
        <s v="JAMAA CLASSIC 130G"/>
        <s v="FORTUNE DELIGHT 22.5KG"/>
        <s v="VIKING OIL 25L"/>
        <s v="FRYTOL 450 ML SCH"/>
        <s v="JAMAA 24 X 200G"/>
        <s v="FRYTOL 24BTL*500ML"/>
        <s v="FORTUNE DELICIOUS 4.5KG"/>
        <s v="VIKING 4 X 5LT"/>
        <s v="FRYTOL SFO 6BTLX1.8L"/>
        <s v="SFO 850ML BTL"/>
        <s v="FORTUNE DELICIOUS 22.5KG"/>
        <s v="VIKING  RICE 4.5KG*5"/>
        <s v="FRYTOL OIL 10L"/>
        <s v="FRYTOL OIL 2L X 6BTL"/>
        <s v="PROMISE 4.5KG"/>
        <s v="FRYTOL 50ML X 72SCH"/>
        <s v="VIKING ROL 20L"/>
        <s v="JAMAA CLASS 16 X 800G"/>
        <s v="FRYTOL 100ML X 36SCH"/>
        <s v="FORTUNE MARGARINE 250G X 60 "/>
        <s v="ALIFE MEDICATED 40 X 100G"/>
        <s v="ALIFE LEMON 40 X 100G"/>
        <s v="ALIFE ROSE 40 X 100G"/>
        <s v="ALIFE COCONUT 40 X 100G"/>
        <s v="850 ML BTL"/>
        <s v="FRYTOL 200ML X 24SCH"/>
        <s v="ALIFE ROSE 18X200G"/>
        <s v="ALIFE COCONUT 18X200G"/>
        <s v="ALIFE LEMON 18X200G"/>
        <s v="ALIFE MEDICATED 18X200G"/>
        <s v="JAMAA DETERGENT 10PCH X 850G"/>
        <s v="FRYTOL ROL 25L JRG"/>
        <s v="JAMAA DETERGENT 40PCH X 160G "/>
        <s v="JAMAA DETERGENT 12PCH X 450G"/>
        <s v="DETERGENT 3KG"/>
        <s v="DETERGENT 5KG"/>
        <s v="SFO 900ML SCH"/>
        <s v="FRYTOL ROL CP 5 IV 60 850ML X 12BTL" u="1"/>
        <s v="FORTUNE DELIGHT VT KDM RICE PEBAG @22.5KG" u="1"/>
        <s v="ALIFE LEMON SOAP 18X200G IN CARTON" u="1"/>
        <s v="JAMAA DETERGENT POWDER 450G X 12PCH" u="1"/>
        <s v="JAMAA DETERGENT POWDER 160G X 40PCH" u="1"/>
        <s v="ALIFE ROSE SOAP LAMINATED 40 X 100G" u="1"/>
        <s v="PROMISE RICE 4.5KG X 5PEBAG" u="1"/>
        <s v="FORTUNE-BLUE VN LONG JASMINE 5%B 5KGX5PP" u="1"/>
        <s v="JAMAA DETERGENT POWDER 850G X 10PCH" u="1"/>
        <s v="FRYTOL ROL IV58MIN 12 POUCH X 900 ML" u="1"/>
        <s v="FRYTOL ROL IV 58MIN 20 POUCH X 450ML" u="1"/>
        <s v="FORTUNE MARGARINE 46-49 250G X 60SACHET" u="1"/>
        <s v="FRYTOL ROL CP8 50ML X 72SCH" u="1"/>
        <s v="FRYTOL IV60 MIN 6 BTL X 1.8L" u="1"/>
        <s v="FRYTOL ROL CP8 IN JERRYCAN @10L" u="1"/>
        <s v="ALIFE COCONUT SOAP 18X200G IN CARTON" u="1"/>
        <s v="ALIFE MEDICATED SOAP LAMINATED 40 X 100G" u="1"/>
        <s v="ALIFE ROSE SOAP 18 X 200G IN CARTON" u="1"/>
        <s v="FRYTOL SFO IV 120MIN 12 POUCH X 900ML" u="1"/>
        <s v="MARK P RBD WINTERIZED SFO 850ML X 12BTL" u="1"/>
        <s v="ALIFE COCONUT SOAP LAMINATED 40 X 100G" u="1"/>
        <s v="FRYTOL ROL CP5 6BTL X 2L" u="1"/>
        <s v="FRYTOL ROL 4.5L X 4JRG" u="1"/>
        <s v="JAMAA CLASSIC SOAP LAMINATED 24 X 200G" u="1"/>
        <s v="FRYTOL ROL CP8 100ML X 36SCH" u="1"/>
        <s v="JAMAA CLASSIC SOAP LAMINATED 48X130" u="1"/>
        <s v="ALIFE MEDICATED SOAP 18 X 200G IN CARTON" u="1"/>
        <s v="FORTUNE-BLUE VN LONG JASMINE 5%B PPBAG@25KG" u="1"/>
        <s v="VIKING ROL CP5 IN YELLOW JRG@20L" u="1"/>
        <s v="FRYTOL ROL CP8 200ML X 24SCH" u="1"/>
        <s v="VIKING ROL CP5 IN YELLOW JRG@25L" u="1"/>
        <s v="VIKING ROL CP5 5L X 4 YELLOW JRG" u="1"/>
        <s v="FORTUNE DELIGHT VT KDM RICE PE BAG@4.5KG" u="1"/>
        <s v="FRYTOL ROL IV 60 900ML X 12BTL" u="1"/>
        <s v="FORTUNE DELICIOUS VN RICE PEBAG@22.5KG" u="1"/>
        <s v="FRYTOL ROL CP5 24BTL X 500ML" u="1"/>
        <s v="JAMAA POWDER DETERGENT PILLOW PACK @5KG" u="1"/>
        <s v="FRYTOL ROL CP5 IN YELLOW JERRYCAN@25L" u="1"/>
        <s v="JAMAA POWDER DETERGENT IN BUCKET @3KG" u="1"/>
        <s v="FRYTOL ROL CP8 YELLOW JRG@25L" u="1"/>
        <s v="JAMAA CLASSIC SOAP LAMINATED 16 X 800G" u="1"/>
        <s v="FORTUNE DELICIOUS VIETNAM RICE 4.5KG X 5" u="1"/>
        <s v="FRYTOL SFO IV 120 MIN 6BTLX1.8L" u="1"/>
        <s v="FORTUNE MARGARINE  46-48 PEBAG@15KG" u="1"/>
        <s v="VIKING VN JASMINE RICE@4.5KG X 5" u="1"/>
        <s v="ALIFE LEMON SOAP LAMINATED 40 X 100G" u="1"/>
      </sharedItems>
    </cacheField>
    <cacheField name="Product Group" numFmtId="0">
      <sharedItems count="6">
        <s v="COOKING OIL"/>
        <s v="RICE"/>
        <s v="SPECIALTY FATS"/>
        <s v="SOAP"/>
        <s v="SUNFLOWER OIL"/>
        <s v="DETERGENT"/>
      </sharedItems>
    </cacheField>
    <cacheField name="Brand" numFmtId="0">
      <sharedItems/>
    </cacheField>
    <cacheField name="Ave Sales Monthly(MT)" numFmtId="43">
      <sharedItems containsSemiMixedTypes="0" containsString="0" containsNumber="1" minValue="4.8600000000000006E-3" maxValue="9.8671500000000414"/>
    </cacheField>
    <cacheField name="Ave.Mthly Sales(Cases)" numFmtId="164">
      <sharedItems containsSemiMixedTypes="0" containsString="0" containsNumber="1" minValue="0.5" maxValue="609.08333333333337"/>
    </cacheField>
    <cacheField name="Ave Mthly Sales Cash Value" numFmtId="164">
      <sharedItems containsSemiMixedTypes="0" containsString="0" containsNumber="1" minValue="0" maxValue="224981.91666666666"/>
    </cacheField>
    <cacheField name="Closing Stock QTY" numFmtId="1">
      <sharedItems containsSemiMixedTypes="0" containsString="0" containsNumber="1" containsInteger="1" minValue="0" maxValue="446"/>
    </cacheField>
    <cacheField name="Closing Stock MT" numFmtId="43">
      <sharedItems containsSemiMixedTypes="0" containsString="0" containsNumber="1" minValue="0" maxValue="4.3383599999999998"/>
    </cacheField>
    <cacheField name="Closing Stock in Value" numFmtId="164">
      <sharedItems containsSemiMixedTypes="0" containsString="0" containsNumber="1" minValue="0" maxValue="81280.516082355025"/>
    </cacheField>
    <cacheField name="Unit Price" numFmtId="164">
      <sharedItems containsSemiMixedTypes="0" containsString="0" containsNumber="1" minValue="0" maxValue="443.64754098360663"/>
    </cacheField>
    <cacheField name="Conversion Rate" numFmtId="0">
      <sharedItems containsSemiMixedTypes="0" containsString="0" containsNumber="1" containsInteger="1" minValue="1" maxValue="72"/>
    </cacheField>
    <cacheField name="Percentage Contribution" numFmtId="9">
      <sharedItems containsSemiMixedTypes="0" containsString="0" containsNumber="1" minValue="1.1643535322317474E-4" maxValue="0.2363961101967188"/>
    </cacheField>
    <cacheField name="Running Total" numFmtId="9">
      <sharedItems containsSemiMixedTypes="0" containsString="0" containsNumber="1" minValue="0.2363961101967188" maxValue="0.99999999999999944"/>
    </cacheField>
    <cacheField name="Rank" numFmtId="0">
      <sharedItems/>
    </cacheField>
    <cacheField name="Av Daily Sales Qty" numFmtId="164">
      <sharedItems containsSemiMixedTypes="0" containsString="0" containsNumber="1" minValue="2.2727272727272728E-2" maxValue="27.685606060606062"/>
    </cacheField>
    <cacheField name="Av. Daily Sales MT" numFmtId="43">
      <sharedItems containsSemiMixedTypes="0" containsString="0" containsNumber="1" minValue="2.2090909090909095E-4" maxValue="0.44850681818182009"/>
    </cacheField>
    <cacheField name="Av Daily Sales in Cash Value" numFmtId="43">
      <sharedItems containsSemiMixedTypes="0" containsString="0" containsNumber="1" minValue="0" maxValue="10226.450757575758"/>
    </cacheField>
    <cacheField name="Stock Norm" numFmtId="0">
      <sharedItems containsSemiMixedTypes="0" containsString="0" containsNumber="1" containsInteger="1" minValue="7" maxValue="30"/>
    </cacheField>
    <cacheField name="Stock In Transit Time(days) " numFmtId="0">
      <sharedItems containsSemiMixedTypes="0" containsString="0" containsNumber="1" containsInteger="1" minValue="1" maxValue="1"/>
    </cacheField>
    <cacheField name="Stock Norm +Transit Time" numFmtId="0">
      <sharedItems containsSemiMixedTypes="0" containsString="0" containsNumber="1" containsInteger="1" minValue="8" maxValue="31"/>
    </cacheField>
    <cacheField name="Stock Norm QTY" numFmtId="43">
      <sharedItems containsSemiMixedTypes="0" containsString="0" containsNumber="1" minValue="0.70454545454545459" maxValue="307.18181818181813"/>
    </cacheField>
    <cacheField name="Order Qty" numFmtId="164">
      <sharedItems containsSemiMixedTypes="0" containsString="0" containsNumber="1" minValue="0" maxValue="307.18181818181813"/>
    </cacheField>
    <cacheField name="Order QTY(MT)" numFmtId="166">
      <sharedItems containsMixedTypes="1" containsNumber="1" minValue="0" maxValue="3.3450545454545595"/>
    </cacheField>
    <cacheField name="Stock Norn Available" numFmtId="9">
      <sharedItems containsSemiMixedTypes="0" containsString="0" containsNumber="1" minValue="0" maxValue="52.8"/>
    </cacheField>
    <cacheField name="Action" numFmtId="0">
      <sharedItems count="4">
        <s v="VERY LOW-ORDER URGENTLY"/>
        <s v="VERY HIGH-DON’T ORDER"/>
        <s v="HIGH-DON’T ORDER"/>
        <s v="LOW MAY- ORDER"/>
      </sharedItems>
    </cacheField>
    <cacheField name="Order in Value" numFmtId="0">
      <sharedItems containsSemiMixedTypes="0" containsString="0" containsNumber="1" minValue="0" maxValue="81811.606060606064"/>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13310183" createdVersion="6" refreshedVersion="6" minRefreshableVersion="3" recordCount="9" xr:uid="{6E174331-DE7C-4465-A89C-44557FA7CC57}">
  <cacheSource type="worksheet">
    <worksheetSource ref="A4:AB13" sheet="TIDEEYA COMPANY LIMITED"/>
  </cacheSource>
  <cacheFields count="28">
    <cacheField name="Distributor" numFmtId="0">
      <sharedItems/>
    </cacheField>
    <cacheField name="Product Code" numFmtId="0">
      <sharedItems count="9">
        <s v="W043"/>
        <s v="W026"/>
        <s v="W151"/>
        <s v="W042"/>
        <s v="W069"/>
        <s v="W019"/>
        <s v="W067"/>
        <s v="W206"/>
        <s v="W170"/>
      </sharedItems>
    </cacheField>
    <cacheField name="Product Name" numFmtId="0">
      <sharedItems count="9">
        <s v="FORTUNE VIET 25KG"/>
        <s v="FORTUNE MARGARINE @15KG"/>
        <s v="FRYTOL 4.5 LT"/>
        <s v="FORTUNE VIET 5KG"/>
        <s v="FORTUNE DELICIOUS 22.5KG"/>
        <s v="FRYTOL YELLOW @25L "/>
        <s v="FORTUNE DELICIOUS 4.5KG"/>
        <s v="PROMISE 4.5KG"/>
        <s v="FRYTOL 900ML SCH"/>
      </sharedItems>
    </cacheField>
    <cacheField name="Product Group" numFmtId="0">
      <sharedItems count="3">
        <s v="RICE"/>
        <s v="SPECIALTY FATS"/>
        <s v="COOKING OIL"/>
      </sharedItems>
    </cacheField>
    <cacheField name="Brand" numFmtId="0">
      <sharedItems/>
    </cacheField>
    <cacheField name="Ave Sales Monthly(MT)" numFmtId="165">
      <sharedItems containsSemiMixedTypes="0" containsString="0" containsNumber="1" minValue="0.11988000000000006" maxValue="6.3333333333333339"/>
    </cacheField>
    <cacheField name="Ave.Mthly Sales(Cases)" numFmtId="1">
      <sharedItems containsSemiMixedTypes="0" containsString="0" containsNumber="1" minValue="6.666666666666667" maxValue="253.33333333333334"/>
    </cacheField>
    <cacheField name="Ave Mthly Sales Cash Value" numFmtId="1">
      <sharedItems containsSemiMixedTypes="0" containsString="0" containsNumber="1" minValue="1380" maxValue="65830"/>
    </cacheField>
    <cacheField name="Closing Stock QTY" numFmtId="1">
      <sharedItems containsSemiMixedTypes="0" containsString="0" containsNumber="1" containsInteger="1" minValue="0" maxValue="30"/>
    </cacheField>
    <cacheField name="Closing Stock MT" numFmtId="165">
      <sharedItems containsSemiMixedTypes="0" containsString="0" containsNumber="1" minValue="0" maxValue="0.75"/>
    </cacheField>
    <cacheField name="Closing Stock in Cash Value" numFmtId="1">
      <sharedItems containsSemiMixedTypes="0" containsString="0" containsNumber="1" minValue="0" maxValue="6598.6973684210516"/>
    </cacheField>
    <cacheField name="Unit Price" numFmtId="1">
      <sharedItems containsSemiMixedTypes="0" containsString="0" containsNumber="1" minValue="207" maxValue="526.29999999999995"/>
    </cacheField>
    <cacheField name="Conversion Rate" numFmtId="0">
      <sharedItems containsSemiMixedTypes="0" containsString="0" containsNumber="1" containsInteger="1" minValue="1" maxValue="60"/>
    </cacheField>
    <cacheField name="Percentage Contribution" numFmtId="9">
      <sharedItems containsSemiMixedTypes="0" containsString="0" containsNumber="1" minValue="8.0561015045493151E-3" maxValue="0.4256087437060308"/>
    </cacheField>
    <cacheField name="Running Total" numFmtId="9">
      <sharedItems containsSemiMixedTypes="0" containsString="0" containsNumber="1" minValue="0.4256087437060308" maxValue="1"/>
    </cacheField>
    <cacheField name="Rank" numFmtId="0">
      <sharedItems/>
    </cacheField>
    <cacheField name="Daily Sales QTY" numFmtId="2">
      <sharedItems containsSemiMixedTypes="0" containsString="0" containsNumber="1" minValue="0.30303030303030304" maxValue="11.515151515151516"/>
    </cacheField>
    <cacheField name="Daily Sales MT" numFmtId="2">
      <sharedItems containsSemiMixedTypes="0" containsString="0" containsNumber="1" minValue="5.4490909090909112E-3" maxValue="0.2878787878787879"/>
    </cacheField>
    <cacheField name="Daily sales In Cash" numFmtId="165">
      <sharedItems containsSemiMixedTypes="0" containsString="0" containsNumber="1" minValue="62.727272727272727" maxValue="2992.2727272727275"/>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4" maxValue="4"/>
    </cacheField>
    <cacheField name="Days Stock Norm+Stock Transit Time" numFmtId="0">
      <sharedItems containsSemiMixedTypes="0" containsString="0" containsNumber="1" containsInteger="1" minValue="11" maxValue="34"/>
    </cacheField>
    <cacheField name="Stock Norm QTY" numFmtId="1">
      <sharedItems containsSemiMixedTypes="0" containsString="0" containsNumber="1" minValue="10.303030303030303" maxValue="162.54545454545456"/>
    </cacheField>
    <cacheField name="Order QTY" numFmtId="1">
      <sharedItems containsSemiMixedTypes="0" containsString="0" containsNumber="1" minValue="10.303030303030303" maxValue="162.54545454545456"/>
    </cacheField>
    <cacheField name="Order QTY(MT)" numFmtId="43">
      <sharedItems containsSemiMixedTypes="0" containsString="0" containsNumber="1" minValue="0.18526909090909099" maxValue="2.4381818181818158"/>
    </cacheField>
    <cacheField name="Stock Norm Available%" numFmtId="9">
      <sharedItems containsSemiMixedTypes="0" containsString="0" containsNumber="1" minValue="0" maxValue="0.23684210526315788"/>
    </cacheField>
    <cacheField name="Action" numFmtId="0">
      <sharedItems count="4">
        <s v="VERY LOW-ORDER URGENTLY"/>
        <s v="LOW MAY- ORDER" u="1"/>
        <s v="VERY HIGH-DON’T ORDER" u="1"/>
        <s v="HIGH-DON’T ORDER" u="1"/>
      </sharedItems>
    </cacheField>
    <cacheField name="Order value" numFmtId="43">
      <sharedItems containsSemiMixedTypes="0" containsString="0" containsNumber="1" minValue="2132.7272727272725" maxValue="52120.909090909088"/>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18518517" createdVersion="6" refreshedVersion="6" minRefreshableVersion="3" recordCount="18" xr:uid="{B4BFB2CE-2388-4742-8B14-F8FB55BBA579}">
  <cacheSource type="worksheet">
    <worksheetSource ref="A4:AB22" sheet="DEJOL LIMITED"/>
  </cacheSource>
  <cacheFields count="28">
    <cacheField name="Distributor" numFmtId="0">
      <sharedItems/>
    </cacheField>
    <cacheField name="Product Code" numFmtId="0">
      <sharedItems count="24">
        <s v="W151"/>
        <s v="W019"/>
        <s v="W042"/>
        <s v="W170"/>
        <s v="W211"/>
        <s v="W178"/>
        <s v="W021"/>
        <s v="W049"/>
        <s v="W043"/>
        <s v="W188"/>
        <s v="W176"/>
        <s v="W086"/>
        <s v="W157"/>
        <s v="W168"/>
        <s v="W239"/>
        <s v="W152"/>
        <s v="W140"/>
        <s v="W141"/>
        <s v="W150" u="1"/>
        <s v="W160" u="1"/>
        <s v="W003" u="1"/>
        <s v="W032" u="1"/>
        <s v="W020" u="1"/>
        <s v="W067" u="1"/>
      </sharedItems>
    </cacheField>
    <cacheField name="Product Name" numFmtId="0">
      <sharedItems count="24">
        <s v="FRYTOL 4.5 LT"/>
        <s v="FRYTOL YELLOW @25L "/>
        <s v="FORTUNE VIET 5KG"/>
        <s v="FRYTOL 900ML SCH"/>
        <s v="850 ML BTL"/>
        <s v="FRYTOL 450 ML SCH"/>
        <s v="FRYTOL OIL 10L"/>
        <s v="VIKING  RICE 4.5KG*5"/>
        <s v="FORTUNE VIET 25KG"/>
        <s v="FRYTOL 1.8LT"/>
        <s v="FORTUNE VIET 50KG"/>
        <s v="JAMAA CLASSI 24 X 300G"/>
        <s v="VIKING 45KG"/>
        <s v="JAMAA 24 X 200G"/>
        <s v="EAZZY LAUNDRY SOAP 32X280G"/>
        <s v="FRYTOL SFO 0.9L"/>
        <s v="JAMAA CLASSIC 130G"/>
        <s v="EAZZY 32X300G"/>
        <s v="FORTUNE DELICIOUS 4.5KG" u="1"/>
        <s v="FRYTOL ROL 25L JRG" u="1"/>
        <s v="VIKING OIL 25L" u="1"/>
        <s v="WINTER SFO 5L X 4BTL" u="1"/>
        <s v="FRYTOL 0.9L X 12 BTL" u="1"/>
        <s v="SFO 450ML SCH" u="1"/>
      </sharedItems>
    </cacheField>
    <cacheField name="Product Group" numFmtId="0">
      <sharedItems count="4">
        <s v="COOKING OIL"/>
        <s v="RICE"/>
        <s v="SOAP"/>
        <s v="SUNFLOWER OIL"/>
      </sharedItems>
    </cacheField>
    <cacheField name="Brand" numFmtId="0">
      <sharedItems/>
    </cacheField>
    <cacheField name="Ave Sales Monthly(MT)" numFmtId="165">
      <sharedItems containsSemiMixedTypes="0" containsString="0" containsNumber="1" minValue="1.2832000000000001" maxValue="46.492649999999948"/>
    </cacheField>
    <cacheField name="Ave.Mthly Sales(Cases)" numFmtId="1">
      <sharedItems containsSemiMixedTypes="0" containsString="0" containsNumber="1" minValue="59.666666666666671" maxValue="2730.666666666667"/>
    </cacheField>
    <cacheField name="Ave Mthly Sales Cash Value" numFmtId="164">
      <sharedItems containsSemiMixedTypes="0" containsString="0" containsNumber="1" minValue="9696" maxValue="1873815.8333333335"/>
    </cacheField>
    <cacheField name="Closing Stock QTY" numFmtId="1">
      <sharedItems containsSemiMixedTypes="0" containsString="0" containsNumber="1" containsInteger="1" minValue="-29" maxValue="1645"/>
    </cacheField>
    <cacheField name="Closing Stock MT" numFmtId="165">
      <sharedItems containsSemiMixedTypes="0" containsString="0" containsNumber="1" minValue="-0.65249999999999997" maxValue="33.14"/>
    </cacheField>
    <cacheField name="Closing Stock in Cash Value" numFmtId="164">
      <sharedItems containsSemiMixedTypes="0" containsString="0" containsNumber="1" minValue="-20904.370918171346" maxValue="574421.93331936642"/>
    </cacheField>
    <cacheField name="Unit Price" numFmtId="1">
      <sharedItems containsSemiMixedTypes="0" containsString="0" containsNumber="1" minValue="42" maxValue="720.84037648866706"/>
    </cacheField>
    <cacheField name="Conversion Rate" numFmtId="0">
      <sharedItems containsSemiMixedTypes="0" containsString="0" containsNumber="1" containsInteger="1" minValue="1" maxValue="20"/>
    </cacheField>
    <cacheField name="Percentage Contribution" numFmtId="9">
      <sharedItems containsSemiMixedTypes="0" containsString="0" containsNumber="1" minValue="6.5432697594007211E-3" maxValue="0.23707446288918449"/>
    </cacheField>
    <cacheField name="Running Total" numFmtId="9">
      <sharedItems containsSemiMixedTypes="0" containsString="0" containsNumber="1" minValue="0.23707446288918449" maxValue="0.99999999999999967"/>
    </cacheField>
    <cacheField name="Rank" numFmtId="0">
      <sharedItems/>
    </cacheField>
    <cacheField name="Daily Sales QTY" numFmtId="1">
      <sharedItems containsSemiMixedTypes="0" containsString="0" containsNumber="1" minValue="2.7121212121212124" maxValue="124.12121212121214"/>
    </cacheField>
    <cacheField name="Daily Sales MT" numFmtId="2">
      <sharedItems containsSemiMixedTypes="0" containsString="0" containsNumber="1" minValue="5.8327272727272735E-2" maxValue="2.1133022727272706"/>
    </cacheField>
    <cacheField name="Daily sales In Cash" numFmtId="164">
      <sharedItems containsSemiMixedTypes="0" containsString="0" containsNumber="1" minValue="440.72727272727275" maxValue="85173.446969696975"/>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89.500000000000014" maxValue="1241.2121212121215"/>
    </cacheField>
    <cacheField name="Order QTY" numFmtId="1">
      <sharedItems containsSemiMixedTypes="0" containsString="0" containsNumber="1" minValue="0" maxValue="1111.2272727272725"/>
    </cacheField>
    <cacheField name="Order QTY(MT)" numFmtId="2">
      <sharedItems containsSemiMixedTypes="0" containsString="0" containsNumber="1" minValue="0" maxValue="18.400227272727285"/>
    </cacheField>
    <cacheField name="Stock Norm Available%" numFmtId="9">
      <sharedItems containsSemiMixedTypes="0" containsString="0" containsNumber="1" minValue="-3.6765270841336919E-2" maxValue="2.5810055865921782"/>
    </cacheField>
    <cacheField name="Action" numFmtId="0">
      <sharedItems count="4">
        <s v="VERY LOW-ORDER URGENTLY"/>
        <s v="HIGH-DON’T ORDER"/>
        <s v="VERY HIGH-DON’T ORDER"/>
        <s v="LOW MAY- ORDER" u="1"/>
      </sharedItems>
    </cacheField>
    <cacheField name="Order Value" numFmtId="43">
      <sharedItems containsSemiMixedTypes="0" containsString="0" containsNumber="1" minValue="0" maxValue="589494.52243332297"/>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24305559" createdVersion="6" refreshedVersion="6" minRefreshableVersion="3" recordCount="33" xr:uid="{6DD9FB2E-B68A-4664-B392-3C45342348C5}">
  <cacheSource type="worksheet">
    <worksheetSource ref="A4:AB37" sheet="NAN ENTERPRISE LIMITED"/>
  </cacheSource>
  <cacheFields count="28">
    <cacheField name="Distributor" numFmtId="0">
      <sharedItems/>
    </cacheField>
    <cacheField name="Product Code" numFmtId="0">
      <sharedItems count="42">
        <s v="W151"/>
        <s v="W042"/>
        <s v="W020"/>
        <s v="W170"/>
        <s v="W211"/>
        <s v="W049"/>
        <s v="W178"/>
        <s v="W106"/>
        <s v="W188"/>
        <s v="W040"/>
        <s v="W026"/>
        <s v="W021"/>
        <s v="W024"/>
        <s v="W157"/>
        <s v="W115"/>
        <s v="W023"/>
        <s v="W067"/>
        <s v="W022"/>
        <s v="W225"/>
        <s v="W043"/>
        <s v="W004"/>
        <s v="W051"/>
        <s v="W027"/>
        <s v="W160"/>
        <s v="W016"/>
        <s v="W018"/>
        <s v="W176"/>
        <s v="W032"/>
        <s v="W111"/>
        <s v="W137"/>
        <s v="W118"/>
        <s v="W019"/>
        <s v="W068"/>
        <s v="W150" u="1"/>
        <s v="W003" u="1"/>
        <s v="W159" u="1"/>
        <s v="W169" u="1"/>
        <s v="W138" u="1"/>
        <s v="W189" u="1"/>
        <s v="W010" u="1"/>
        <s v="W206" u="1"/>
        <s v="W152" u="1"/>
      </sharedItems>
    </cacheField>
    <cacheField name="Product Name" numFmtId="0">
      <sharedItems count="41">
        <s v="FRYTOL 4.5 LT"/>
        <s v="FORTUNE VIET 5KG"/>
        <s v="FRYTOL ROL 25L JRG"/>
        <s v="FRYTOL 900ML SCH"/>
        <s v="850 ML BTL"/>
        <s v="VIKING  RICE 4.5KG*5"/>
        <s v="FRYTOL 450 ML SCH"/>
        <s v="FRYTOL 0.9L X 15 BTL"/>
        <s v="FRYTOL 1.8LT"/>
        <s v="FORTUNE VIET 1KG X 20BAG"/>
        <s v="FORTUNE MARGARINE @15KG"/>
        <s v="FRYTOL OIL 10L"/>
        <s v="FRYTOL 200ML X 24SCH"/>
        <s v="VIKING 45KG"/>
        <s v="FORTUNE THAI 4.5KG"/>
        <s v="FRYTOL 100ML X 36SCH"/>
        <s v="FORTUNE DELICIOUS 4.5KG"/>
        <s v="FRYTOL 50ML X 72SCH"/>
        <s v="FRYTOL 4.5L X 3"/>
        <s v="FORTUNE VIET 25KG"/>
        <s v="VIKING OIL 25L"/>
        <s v="VIKING 20 x 900G"/>
        <s v="FORTUNE MARGARINE 250G X 60 "/>
        <s v="SFO 450ML SCH"/>
        <s v="FRYTOL OIL 20L "/>
        <s v="CO-FRYTOL  @25L "/>
        <s v="FORTUNE VIET 50KG"/>
        <s v="WINTER SFO 5L X 4BTL"/>
        <s v="FORTUNE DELIGHT 900GM"/>
        <s v="VIKING EMO PA 4.5KG"/>
        <s v="FRYTOL 20L"/>
        <s v="FRYTOL YELLOW @25L "/>
        <s v="FORTUNE DELICIOUS 900G X 20"/>
        <s v="FRYTOL SFO 0.9L" u="1"/>
        <s v="SFO 850ML BTL" u="1"/>
        <s v="PROMISE 4.5KG" u="1"/>
        <s v="FRYTOL SFO 6BTLX1.8L" u="1"/>
        <s v="FRYTOL 0.9L X 12 BTL" u="1"/>
        <s v="FRYTOL 1000ML" u="1"/>
        <s v="VIKING ROL 20L" u="1"/>
        <s v="SFO 900ML SCH" u="1"/>
      </sharedItems>
    </cacheField>
    <cacheField name="Product Group" numFmtId="0">
      <sharedItems count="4">
        <s v="COOKING OIL"/>
        <s v="RICE"/>
        <s v="SPECIALTY FATS"/>
        <s v="SUNFLOWER OIL"/>
      </sharedItems>
    </cacheField>
    <cacheField name="Brand" numFmtId="0">
      <sharedItems/>
    </cacheField>
    <cacheField name="Ave Sales Monthly(MT)" numFmtId="165">
      <sharedItems containsSemiMixedTypes="0" containsString="0" containsNumber="1" minValue="1.1999999999999999E-2" maxValue="26.271000000000079"/>
    </cacheField>
    <cacheField name="Ave.Mthly Sales(Cases)" numFmtId="0">
      <sharedItems containsSemiMixedTypes="0" containsString="0" containsNumber="1" minValue="0.66666666666666663" maxValue="1664.3333333333335"/>
    </cacheField>
    <cacheField name="Ave Mthly Sales Cash Value" numFmtId="0">
      <sharedItems containsSemiMixedTypes="0" containsString="0" containsNumber="1" minValue="185" maxValue="1153262"/>
    </cacheField>
    <cacheField name="Closing Stock QTY" numFmtId="1">
      <sharedItems containsSemiMixedTypes="0" containsString="0" containsNumber="1" containsInteger="1" minValue="0" maxValue="2598"/>
    </cacheField>
    <cacheField name="Closing Stock MT" numFmtId="1">
      <sharedItems containsSemiMixedTypes="0" containsString="0" containsNumber="1" minValue="0" maxValue="25.695040000000002"/>
    </cacheField>
    <cacheField name="Closing Stock in Cash Value" numFmtId="43">
      <sharedItems containsSemiMixedTypes="0" containsString="0" containsNumber="1" minValue="0" maxValue="1017207.9613699234"/>
    </cacheField>
    <cacheField name="Unit Price" numFmtId="43">
      <sharedItems containsSemiMixedTypes="0" containsString="0" containsNumber="1" minValue="121.90658254468984" maxValue="820"/>
    </cacheField>
    <cacheField name="Conversion Rate" numFmtId="0">
      <sharedItems containsSemiMixedTypes="0" containsString="0" containsNumber="1" containsInteger="1" minValue="1" maxValue="72"/>
    </cacheField>
    <cacheField name="Percentage Contribution" numFmtId="9">
      <sharedItems containsSemiMixedTypes="0" containsString="0" containsNumber="1" minValue="8.5433920066600402E-5" maxValue="0.18703620950580552"/>
    </cacheField>
    <cacheField name="Running Total" numFmtId="9">
      <sharedItems containsSemiMixedTypes="0" containsString="0" containsNumber="1" minValue="0.18703620950580552" maxValue="1.0000000000000002"/>
    </cacheField>
    <cacheField name="Rank" numFmtId="0">
      <sharedItems/>
    </cacheField>
    <cacheField name="Daily Sales QTY" numFmtId="2">
      <sharedItems containsSemiMixedTypes="0" containsString="0" containsNumber="1" minValue="3.03030303030303E-2" maxValue="75.651515151515156"/>
    </cacheField>
    <cacheField name="Daily Sales MT" numFmtId="2">
      <sharedItems containsSemiMixedTypes="0" containsString="0" containsNumber="1" minValue="5.4545454545454537E-4" maxValue="1.1941363636363673"/>
    </cacheField>
    <cacheField name="Daily sales In Cash" numFmtId="43">
      <sharedItems containsSemiMixedTypes="0" containsString="0" containsNumber="1" minValue="8.4090909090909083" maxValue="52421"/>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2">
      <sharedItems containsSemiMixedTypes="0" containsString="0" containsNumber="1" minValue="0.99999999999999989" maxValue="1286.0757575757577"/>
    </cacheField>
    <cacheField name="Order QTY" numFmtId="2">
      <sharedItems containsSemiMixedTypes="0" containsString="0" containsNumber="1" minValue="0" maxValue="682.5"/>
    </cacheField>
    <cacheField name="Order QTY(MT)" numFmtId="2">
      <sharedItems containsSemiMixedTypes="0" containsString="0" containsNumber="1" minValue="0" maxValue="9.1537878787878473"/>
    </cacheField>
    <cacheField name="Stock Norm Available%" numFmtId="9">
      <sharedItems containsSemiMixedTypes="0" containsString="0" containsNumber="1" minValue="0" maxValue="427.00000000000006"/>
    </cacheField>
    <cacheField name="Action" numFmtId="0">
      <sharedItems count="4">
        <s v="HIGH-DON’T ORDER"/>
        <s v="VERY LOW-ORDER URGENTLY"/>
        <s v="VERY HIGH-DON’T ORDER"/>
        <s v="LOW MAY- ORDER"/>
      </sharedItems>
    </cacheField>
    <cacheField name="Order Value" numFmtId="43">
      <sharedItems containsSemiMixedTypes="0" containsString="0" containsNumber="1" minValue="0" maxValue="274923.02499999997"/>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35069443" createdVersion="6" refreshedVersion="6" minRefreshableVersion="3" recordCount="26" xr:uid="{A2562983-B138-4C48-B2CE-F630EA8CDD22}">
  <cacheSource type="worksheet">
    <worksheetSource ref="A4:AB30" sheet="MICHEAL ADJEI - GOASO"/>
  </cacheSource>
  <cacheFields count="28">
    <cacheField name="Distributor" numFmtId="0">
      <sharedItems/>
    </cacheField>
    <cacheField name="Product Code" numFmtId="0">
      <sharedItems count="34">
        <s v="W042"/>
        <s v="W151"/>
        <s v="W170"/>
        <s v="W211"/>
        <s v="W019"/>
        <s v="W178"/>
        <s v="W047"/>
        <s v="W038"/>
        <s v="W206"/>
        <s v="W138"/>
        <s v="W040"/>
        <s v="W176"/>
        <s v="W225"/>
        <s v="W059"/>
        <s v="W188"/>
        <s v="W106"/>
        <s v="W021"/>
        <s v="W043"/>
        <s v="W136"/>
        <s v="W060"/>
        <s v="W053"/>
        <s v="W067"/>
        <s v="W008"/>
        <s v="W109"/>
        <s v="W012"/>
        <s v="W027"/>
        <s v="W150" u="1"/>
        <s v="W169" u="1"/>
        <s v="W032" u="1"/>
        <s v="W020" u="1"/>
        <s v="W049" u="1"/>
        <s v="W069" u="1"/>
        <s v="W112" u="1"/>
        <s v="W152" u="1"/>
      </sharedItems>
    </cacheField>
    <cacheField name="Product Name" numFmtId="0">
      <sharedItems count="34">
        <s v="FORTUNE VIET 5KG"/>
        <s v="FRYTOL 4.5 LT"/>
        <s v="FRYTOL 900ML SCH"/>
        <s v="850 ML BTL"/>
        <s v="FRYTOL YELLOW @25L "/>
        <s v="FRYTOL 450 ML SCH"/>
        <s v="VIKING THAI 50KG"/>
        <s v="FORTUNE VN JASMINE 50KG"/>
        <s v="PROMISE 4.5KG"/>
        <s v="VIKING ROL 20L"/>
        <s v="FORTUNE VIET 1KG X 20BAG"/>
        <s v="FORTUNE VIET 50KG"/>
        <s v="FRYTOL 4.5L X 3"/>
        <s v="FORTUNE DELIGHT 5KG *5 "/>
        <s v="FRYTOL 1.8LT"/>
        <s v="FRYTOL 0.9L X 15 BTL"/>
        <s v="FRYTOL OIL 10L"/>
        <s v="FORTUNE VIET 25KG"/>
        <s v="FORTUNE EMO PA 4.5KG"/>
        <s v="FORTUNE DELIGHT 25KG"/>
        <s v="VIKING RICE @ 22.5KG"/>
        <s v="FORTUNE DELICIOUS 4.5KG"/>
        <s v="FRYTOL 500ML*2OSCH"/>
        <s v="EXCELLA THAI 5KG"/>
        <s v="FRYTOL OIL 2L X 6BTL"/>
        <s v="FORTUNE MARGARINE 250G X 60 "/>
        <s v="FRYTOL SFO 0.9L" u="1"/>
        <s v="VIKING  RICE 4.5KG*5" u="1"/>
        <s v="FRYTOL ROL 25L JRG" u="1"/>
        <s v="FORTUNE DELICIOUS 22.5KG" u="1"/>
        <s v="WINTER SFO 5L X 4BTL" u="1"/>
        <s v="FORTUNE DELIGHT 4.5KG" u="1"/>
        <s v="FRYTOL SFO 6BTLX1.8L" u="1"/>
        <s v="FRYTOL 0.9L X 12 BTL" u="1"/>
      </sharedItems>
    </cacheField>
    <cacheField name="Product Group" numFmtId="0">
      <sharedItems count="4">
        <s v="RICE"/>
        <s v="COOKING OIL"/>
        <s v="SPECIALTY FATS"/>
        <s v="SUNFLOWER OIL" u="1"/>
      </sharedItems>
    </cacheField>
    <cacheField name="Brand" numFmtId="0">
      <sharedItems/>
    </cacheField>
    <cacheField name="Ave Sales Monthly(MT)" numFmtId="165">
      <sharedItems containsSemiMixedTypes="0" containsString="0" containsNumber="1" minValue="0.12000000000000004" maxValue="11.006666666666696"/>
    </cacheField>
    <cacheField name="Ave.Mthly Sales(Cases)" numFmtId="1">
      <sharedItems containsSemiMixedTypes="0" containsString="0" containsNumber="1" minValue="6" maxValue="805.00000000000011"/>
    </cacheField>
    <cacheField name="Ave Mthly Sales Cash Value" numFmtId="164">
      <sharedItems containsSemiMixedTypes="0" containsString="0" containsNumber="1" minValue="1260" maxValue="289880.83333333331"/>
    </cacheField>
    <cacheField name="Closing Stock QTY" numFmtId="1">
      <sharedItems containsSemiMixedTypes="0" containsString="0" containsNumber="1" containsInteger="1" minValue="0" maxValue="932"/>
    </cacheField>
    <cacheField name="Closing Stock MT" numFmtId="2">
      <sharedItems containsSemiMixedTypes="0" containsString="0" containsNumber="1" minValue="0" maxValue="12.781799999999999"/>
    </cacheField>
    <cacheField name="Closing Stock in Cash Value" numFmtId="0">
      <sharedItems containsSemiMixedTypes="0" containsString="0" containsNumber="1" minValue="0" maxValue="391636.94777397258"/>
    </cacheField>
    <cacheField name="Unit Price" numFmtId="164">
      <sharedItems containsSemiMixedTypes="0" containsString="0" containsNumber="1" minValue="118.00000000000001" maxValue="551.25301204819277"/>
    </cacheField>
    <cacheField name="Conversion Rate" numFmtId="0">
      <sharedItems containsSemiMixedTypes="0" containsString="0" containsNumber="1" containsInteger="1" minValue="1" maxValue="60"/>
    </cacheField>
    <cacheField name="Percentage Contribution" numFmtId="9">
      <sharedItems containsSemiMixedTypes="0" containsString="0" containsNumber="1" minValue="1.9295589837505925E-3" maxValue="0.17698343789845755"/>
    </cacheField>
    <cacheField name="Running Total" numFmtId="9">
      <sharedItems containsSemiMixedTypes="0" containsString="0" containsNumber="1" minValue="0.17698343789845755" maxValue="1.0000000000000002"/>
    </cacheField>
    <cacheField name="Rank" numFmtId="0">
      <sharedItems/>
    </cacheField>
    <cacheField name="Daily Sales QTY" numFmtId="165">
      <sharedItems containsSemiMixedTypes="0" containsString="0" containsNumber="1" minValue="0.27272727272727271" maxValue="36.590909090909093"/>
    </cacheField>
    <cacheField name="Daily Sales MT" numFmtId="2">
      <sharedItems containsSemiMixedTypes="0" containsString="0" containsNumber="1" minValue="5.4545454545454558E-3" maxValue="0.50030303030303169"/>
    </cacheField>
    <cacheField name="Daily sales In Cash" numFmtId="164">
      <sharedItems containsSemiMixedTypes="0" containsString="0" containsNumber="1" minValue="57.272727272727273" maxValue="13176.401515151514"/>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9" maxValue="434.530303030303"/>
    </cacheField>
    <cacheField name="Order QTY" numFmtId="1">
      <sharedItems containsSemiMixedTypes="0" containsString="0" containsNumber="1" minValue="0" maxValue="162"/>
    </cacheField>
    <cacheField name="Order QTY(MT)" numFmtId="2">
      <sharedItems containsSemiMixedTypes="0" containsString="0" containsNumber="1" minValue="0" maxValue="2.9159999999999995"/>
    </cacheField>
    <cacheField name="Stock Norm Available%" numFmtId="9">
      <sharedItems containsSemiMixedTypes="0" containsString="0" containsNumber="1" minValue="0" maxValue="5.6338028169014072"/>
    </cacheField>
    <cacheField name="Action" numFmtId="0">
      <sharedItems count="4">
        <s v="VERY HIGH-DON’T ORDER"/>
        <s v="HIGH-DON’T ORDER"/>
        <s v="VERY LOW-ORDER URGENTLY"/>
        <s v="LOW MAY- ORDER" u="1"/>
      </sharedItems>
    </cacheField>
    <cacheField name="order Value" numFmtId="164">
      <sharedItems containsSemiMixedTypes="0" containsString="0" containsNumber="1" minValue="0" maxValue="55080"/>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41087963" createdVersion="6" refreshedVersion="6" minRefreshableVersion="3" recordCount="44" xr:uid="{96247401-F23E-4245-B9CE-7F1CD922FBB1}">
  <cacheSource type="worksheet">
    <worksheetSource ref="A4:AB48" sheet="KYEI BEKIND - SUHUM"/>
  </cacheSource>
  <cacheFields count="28">
    <cacheField name="Distributor" numFmtId="0">
      <sharedItems/>
    </cacheField>
    <cacheField name="Product Code" numFmtId="0">
      <sharedItems count="56">
        <s v="W019"/>
        <s v="W170"/>
        <s v="W086"/>
        <s v="W151"/>
        <s v="W140"/>
        <s v="W168"/>
        <s v="W178"/>
        <s v="W042"/>
        <s v="W037"/>
        <s v="W176"/>
        <s v="W192"/>
        <s v="W084"/>
        <s v="W218"/>
        <s v="W027"/>
        <s v="W080"/>
        <s v="W141"/>
        <s v="W194"/>
        <s v="W184"/>
        <s v="W043"/>
        <s v="W071"/>
        <s v="W204"/>
        <s v="W203"/>
        <s v="W074"/>
        <s v="W205"/>
        <s v="W077"/>
        <s v="W021"/>
        <s v="W061"/>
        <s v="W150"/>
        <s v="W040"/>
        <s v="W211"/>
        <s v="W075"/>
        <s v="W078"/>
        <s v="W158"/>
        <s v="W229"/>
        <s v="W059"/>
        <s v="W231"/>
        <s v="W197"/>
        <s v="W160"/>
        <s v="W072"/>
        <s v="W188"/>
        <s v="W198"/>
        <s v="W206"/>
        <s v="W207"/>
        <s v="W144"/>
        <s v="W003" u="1"/>
        <s v="W159" u="1"/>
        <s v="W179" u="1"/>
        <s v="W062" u="1"/>
        <s v="W020" u="1"/>
        <s v="W185" u="1"/>
        <s v="W112" u="1"/>
        <s v="W006" u="1"/>
        <s v="W026" u="1"/>
        <s v="W067" u="1"/>
        <s v="W193" u="1"/>
        <s v="W162" u="1"/>
      </sharedItems>
    </cacheField>
    <cacheField name="Product Name" numFmtId="0">
      <sharedItems count="56">
        <s v="FRYTOL YELLOW @25L "/>
        <s v="FRYTOL 900ML SCH"/>
        <s v="JAMAA CLASSI 24 X 300G"/>
        <s v="FRYTOL 4.5 LT"/>
        <s v="JAMAA CLASSIC 130G"/>
        <s v="JAMAA 24 X 200G"/>
        <s v="FRYTOL 450 ML SCH"/>
        <s v="FORTUNE VIET 5KG"/>
        <s v="FORTUNE VIET 50KG"/>
        <s v="VIKING 4 X 5LT"/>
        <s v="JAMAA CLASS 16 X 800G"/>
        <s v="PALM D'OR 4LT"/>
        <s v="FORTUNE MARGARINE 250G X 60 "/>
        <s v="ALIFE MEDICATED 40 X 100G"/>
        <s v="EAZZY 32X300G"/>
        <s v="ALIFE MEDICATED 18X200G"/>
        <s v="JAMAA WHITE 200GM"/>
        <s v="FORTUNE VIET 25KG"/>
        <s v="ALIFE LEMON 40 X 100G"/>
        <s v="ALIFE COCONUT 18X200G"/>
        <s v="ALIFE LEMON 18X200G"/>
        <s v="ALIFE ROSE 40 X 100G"/>
        <s v="ALIFE ROSE 18X200G"/>
        <s v="ALIFE COCONUT 40 X 100G"/>
        <s v="FRYTOL OIL 10L"/>
        <s v="FORTUNE DELIGHT 1KG*20PPACK"/>
        <s v="FRYTOL 0.9L X 12 BTL"/>
        <s v="FORTUNE VIET 1KG X 20BAG"/>
        <s v="850 ML BTL"/>
        <s v="ALIFE ROSE 18 X 250G"/>
        <s v="ALIFE CCT 18 * 250G"/>
        <s v="JAMAA DETERGENT 3KG"/>
        <s v="EAZZY DETERGENT 40PCH X 160G "/>
        <s v="FORTUNE DELIGHT 5KG *5 "/>
        <s v="EAZZY DETERGENT 100X75G"/>
        <s v="JAMAA DETERGENT 10PCH X 850G"/>
        <s v="SFO 450ML SCH"/>
        <s v="ALIFE LEMON 18 X 250G"/>
        <s v="FRYTOL 1.8LT"/>
        <s v="JAMAA DETERGENT 12PCH X 450G"/>
        <s v="PROMISE 4.5KG"/>
        <s v="DETERGENT 100X75G"/>
        <s v="JAMAA DETERGENT 30G"/>
        <s v="FORTUNE DELIGHT 1KG" u="1"/>
        <s v="FORTUNE DELICIOUS 4.5KG" u="1"/>
        <s v="DETERGENT 3KG" u="1"/>
        <s v="FORTUNE MARGARINE @15KG" u="1"/>
        <s v="DETERGENT 5KG" u="1"/>
        <s v="FRYTOL ROL 25L JRG" u="1"/>
        <s v="VIKING OIL 25L" u="1"/>
        <s v="FRYTOL 24BTL*500ML" u="1"/>
        <s v="FORTUNE DELIGHT 4.5KG" u="1"/>
        <s v="FORTUNE DELIGHT 22.5KG" u="1"/>
        <s v="FRYTOL SFO 2L" u="1"/>
        <s v="JAMAA WHITE 24X300G" u="1"/>
        <s v="SFO 900ML SCH" u="1"/>
      </sharedItems>
    </cacheField>
    <cacheField name="Product Group" numFmtId="0">
      <sharedItems count="6">
        <s v="COOKING OIL"/>
        <s v="SOAP"/>
        <s v="RICE"/>
        <s v="SPECIALTY FATS"/>
        <s v="DETERGENT"/>
        <s v="SUNFLOWER OIL"/>
      </sharedItems>
    </cacheField>
    <cacheField name="Brand" numFmtId="0">
      <sharedItems/>
    </cacheField>
    <cacheField name="Ave Sales Monthly(MT)" numFmtId="43">
      <sharedItems containsSemiMixedTypes="0" containsString="0" containsNumber="1" minValue="4.8000000000000008E-2" maxValue="5.8650000000000109"/>
    </cacheField>
    <cacheField name="Ave.Mthly Sales(Cases)" numFmtId="1">
      <sharedItems containsSemiMixedTypes="0" containsString="0" containsNumber="1" minValue="0.33333333333333331" maxValue="391"/>
    </cacheField>
    <cacheField name="Ave Mthly Sales Cash Value" numFmtId="164">
      <sharedItems containsSemiMixedTypes="0" containsString="0" containsNumber="1" minValue="51.166666666666664" maxValue="187650"/>
    </cacheField>
    <cacheField name="Closing Stock QTY" numFmtId="1">
      <sharedItems containsSemiMixedTypes="0" containsString="0" containsNumber="1" containsInteger="1" minValue="0" maxValue="663"/>
    </cacheField>
    <cacheField name="Closing Stock MT" numFmtId="43">
      <sharedItems containsSemiMixedTypes="0" containsString="0" containsNumber="1" minValue="0" maxValue="11.8"/>
    </cacheField>
    <cacheField name="Closing Stock in Cash Value" numFmtId="164">
      <sharedItems containsSemiMixedTypes="0" containsString="0" containsNumber="1" minValue="0" maxValue="317469.24552429665"/>
    </cacheField>
    <cacheField name="Unit Price" numFmtId="164">
      <sharedItems containsSemiMixedTypes="0" containsString="0" containsNumber="1" minValue="3.9358974358974357" maxValue="2880"/>
    </cacheField>
    <cacheField name="Conversion Rate" numFmtId="0">
      <sharedItems containsSemiMixedTypes="0" containsString="0" containsNumber="1" containsInteger="1" minValue="1" maxValue="72"/>
    </cacheField>
    <cacheField name="Percentage Contribution" numFmtId="9">
      <sharedItems containsSemiMixedTypes="0" containsString="0" containsNumber="1" minValue="1.3576497197726118E-3" maxValue="0.16588782513471628"/>
    </cacheField>
    <cacheField name="Running Total" numFmtId="9">
      <sharedItems containsSemiMixedTypes="0" containsString="0" containsNumber="1" minValue="0.16588782513471628" maxValue="0.99999999999999944"/>
    </cacheField>
    <cacheField name="Rank" numFmtId="0">
      <sharedItems/>
    </cacheField>
    <cacheField name="Daily Sales QTY" numFmtId="2">
      <sharedItems containsSemiMixedTypes="0" containsString="0" containsNumber="1" minValue="1.515151515151515E-2" maxValue="17.772727272727273"/>
    </cacheField>
    <cacheField name="Daily Sales MT" numFmtId="43">
      <sharedItems containsSemiMixedTypes="0" containsString="0" containsNumber="1" minValue="2.1818181818181823E-3" maxValue="0.2665909090909096"/>
    </cacheField>
    <cacheField name="Daily sales In Cash" numFmtId="164">
      <sharedItems containsSemiMixedTypes="0" containsString="0" containsNumber="1" minValue="2.3257575757575757" maxValue="8529.545454545454"/>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66">
      <sharedItems containsSemiMixedTypes="0" containsString="0" containsNumber="1" minValue="0.49999999999999994" maxValue="285.90909090909088"/>
    </cacheField>
    <cacheField name="Order QTY" numFmtId="1">
      <sharedItems containsSemiMixedTypes="0" containsString="0" containsNumber="1" minValue="0" maxValue="268.90909090909093"/>
    </cacheField>
    <cacheField name="Order QTY(MT)" numFmtId="43">
      <sharedItems containsSemiMixedTypes="0" containsString="0" containsNumber="1" minValue="0" maxValue="1.6779927272727304"/>
    </cacheField>
    <cacheField name="Stock Norm Available%" numFmtId="9">
      <sharedItems containsSemiMixedTypes="0" containsString="0" containsNumber="1" minValue="0" maxValue="140.00000000000003"/>
    </cacheField>
    <cacheField name="Action" numFmtId="0">
      <sharedItems count="4">
        <s v="VERY HIGH-DON’T ORDER"/>
        <s v="VERY LOW-ORDER URGENTLY"/>
        <s v="HIGH-DON’T ORDER"/>
        <s v="LOW MAY- ORDER" u="1"/>
      </sharedItems>
    </cacheField>
    <cacheField name="Order Value" numFmtId="164">
      <sharedItems containsSemiMixedTypes="0" containsString="0" containsNumber="1" minValue="0" maxValue="40868.730703259011"/>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46990743" createdVersion="6" refreshedVersion="6" minRefreshableVersion="3" recordCount="61" xr:uid="{14EBA978-8530-4061-AC20-F780EFC2E64F}">
  <cacheSource type="worksheet">
    <worksheetSource ref="A4:AB65" sheet="KYEI BEKIND - NKAWKAW"/>
  </cacheSource>
  <cacheFields count="28">
    <cacheField name="Distributor" numFmtId="0">
      <sharedItems containsBlank="1"/>
    </cacheField>
    <cacheField name="Product Code" numFmtId="0">
      <sharedItems containsBlank="1" count="68">
        <s v="W170"/>
        <s v="W020"/>
        <s v="W176"/>
        <s v="W141"/>
        <s v="W026"/>
        <s v="W151"/>
        <s v="W064"/>
        <s v="W192"/>
        <s v="W019"/>
        <s v="W042"/>
        <s v="W043"/>
        <s v="W211"/>
        <s v="W027"/>
        <s v="W168"/>
        <s v="W086"/>
        <s v="W150"/>
        <s v="W155"/>
        <s v="W040"/>
        <s v="W178"/>
        <s v="W021"/>
        <s v="W225"/>
        <s v="W188"/>
        <s v="W140"/>
        <s v="W153"/>
        <s v="W024"/>
        <s v="W084"/>
        <s v="W172"/>
        <s v="W003"/>
        <s v="W169"/>
        <s v="W067"/>
        <s v="W112"/>
        <s v="W136"/>
        <s v="W032"/>
        <s v="W080"/>
        <s v="W071"/>
        <s v="W074"/>
        <s v="W092"/>
        <s v="W022"/>
        <s v="W077"/>
        <s v="W068"/>
        <s v="W059"/>
        <s v="W105"/>
        <s v="W072"/>
        <s v="W097"/>
        <s v="W162"/>
        <s v="W205"/>
        <s v="W075"/>
        <s v="W090"/>
        <s v="W006"/>
        <s v="W194"/>
        <s v="W203"/>
        <s v="W158"/>
        <s v="W152"/>
        <s v="W206"/>
        <s v="W204"/>
        <s v="W081"/>
        <s v="W160"/>
        <s v="W238"/>
        <m/>
        <s v="W149" u="1"/>
        <s v="W095" u="1"/>
        <s v="W159" u="1"/>
        <s v="W138" u="1"/>
        <s v="W198" u="1"/>
        <s v="W197" u="1"/>
        <s v="W144" u="1"/>
        <s v="W207" u="1"/>
        <s v="W078" u="1"/>
      </sharedItems>
    </cacheField>
    <cacheField name="Product Name" numFmtId="0">
      <sharedItems containsBlank="1" count="69">
        <s v="FRYTOL 900ML SCH"/>
        <s v="FRYTOL ROL 25L JRG"/>
        <s v="FORTUNE VIET 50KG"/>
        <s v="EAZZY 32X300G"/>
        <s v="FORTUNE MARGARINE @15KG"/>
        <s v="FRYTOL 4.5 LT"/>
        <s v="VIET NCP KDM 5KG"/>
        <s v="VIKING 4 X 5LT"/>
        <s v="FRYTOL YELLOW @25L "/>
        <s v="FORTUNE VIET 5KG"/>
        <s v="FORTUNE VIET 25KG"/>
        <s v="850 ML BTL"/>
        <s v="FORTUNE MARGARINE 250G X 60 "/>
        <s v="JAMAA 24 X 200G"/>
        <s v="JAMAA CLASSI 24 X 300G"/>
        <s v="FRYTOL 0.9L X 12 BTL"/>
        <s v="EAZZY 32X220G"/>
        <s v="FORTUNE VIET 1KG X 20BAG"/>
        <s v="FRYTOL 450 ML SCH"/>
        <s v="FRYTOL OIL 10L"/>
        <s v="FRYTOL 4.5L X 3"/>
        <s v="FRYTOL 1.8LT"/>
        <s v="JAMAA CLASSIC 130G"/>
        <s v="JAMAA CLASSIC 48X110G"/>
        <s v="FRYTOL 200ML X 24SCH"/>
        <s v="JAMAA CLASS 16 X 800G"/>
        <s v="FORTUNE THAI 5X5KG"/>
        <s v="VIKING OIL 25L"/>
        <s v="FRYTOL SFO 6BTLX1.8L"/>
        <s v="FORTUNE DELICIOUS 4.5KG"/>
        <s v="FORTUNE DELIGHT 4.5KG"/>
        <s v="FORTUNE EMO PA 4.5KG"/>
        <s v="WINTER SFO 5L X 4BTL"/>
        <s v="ALIFE MEDICATED 40 X 100G"/>
        <s v="ALIFE LEMON 40 X 100G"/>
        <s v="ALIFE ROSE 40 X 100G"/>
        <s v="JAMAA 280GM"/>
        <s v="FRYTOL 50ML X 72SCH"/>
        <s v="ALIFE COCONUT 40 X 100G"/>
        <s v="FORTUNE DELICIOUS 900G X 20"/>
        <s v="FORTUNE DELIGHT 5KG *5 "/>
        <s v="JAMAA CLASSIC 275GM"/>
        <s v="ALIFE LEMON 18 X 250G"/>
        <s v="ALIFE 225G ROSE"/>
        <s v="DETERGENT 5KG"/>
        <s v="ALIFE ROSE 18X200G"/>
        <s v="ALIFE ROSE 18 X 250G"/>
        <s v="ALIFE 225G LEMON"/>
        <s v="FRYTOL 24BTL*500ML"/>
        <s v="ALIFE MEDICATED 18X200G"/>
        <s v="ALIFE LEMON 18X200G"/>
        <s v="JAMAA DETERGENT 3KG"/>
        <s v="FRYTOL SFO 0.9L"/>
        <s v="PROMISE 4.5KG"/>
        <s v="ALIFE COCONUT 18X200G"/>
        <s v="ALIFE MDT 18*250G"/>
        <s v="SFO 450ML SCH"/>
        <s v="ALIFE ALOE VERA 18X200G"/>
        <m/>
        <s v="DETERGENT 3KG" u="1"/>
        <s v="JAMAA DETERGENT 12PCH X 450G" u="1"/>
        <s v="JAMAA DETERGENT 10PCH X 850G" u="1"/>
        <s v="DETERGENT 100X75G" u="1"/>
        <s v="JAMAA BLUE 165GM" u="1"/>
        <s v="JAMAA DETERGENT 500G" u="1"/>
        <s v="ALIFE CCT 18 * 250G" u="1"/>
        <s v="VIKING ROL 20L" u="1"/>
        <s v="SFO 900ML SCH" u="1"/>
        <s v="JAMAA DETERGENT 30G" u="1"/>
      </sharedItems>
    </cacheField>
    <cacheField name="Product Group" numFmtId="0">
      <sharedItems containsBlank="1" count="7">
        <s v="COOKING OIL"/>
        <s v="RICE"/>
        <s v="SOAP"/>
        <s v="SPECIALTY FATS"/>
        <s v="SUNFLOWER OIL"/>
        <s v="DETERGENT"/>
        <m/>
      </sharedItems>
    </cacheField>
    <cacheField name="Brand" numFmtId="0">
      <sharedItems containsBlank="1"/>
    </cacheField>
    <cacheField name="Ave Sales Monthly(MT)" numFmtId="43">
      <sharedItems containsString="0" containsBlank="1" containsNumber="1" minValue="1.1999999999999999E-3" maxValue="18.261180000000039"/>
    </cacheField>
    <cacheField name="Ave.Mthly Sales(Cases)" numFmtId="1">
      <sharedItems containsString="0" containsBlank="1" containsNumber="1" minValue="0.33333333333333331" maxValue="1878.6666666666667"/>
    </cacheField>
    <cacheField name="Ave Mthly Sales Cash Value" numFmtId="164">
      <sharedItems containsString="0" containsBlank="1" containsNumber="1" minValue="33.333333333333336" maxValue="801666.66666666663"/>
    </cacheField>
    <cacheField name="Closing Stock QTY" numFmtId="1">
      <sharedItems containsString="0" containsBlank="1" containsNumber="1" containsInteger="1" minValue="0" maxValue="1740"/>
    </cacheField>
    <cacheField name="Closing Stock MT" numFmtId="43">
      <sharedItems containsString="0" containsBlank="1" containsNumber="1" minValue="0" maxValue="19.8"/>
    </cacheField>
    <cacheField name="Closing Stock in Cash Value" numFmtId="164">
      <sharedItems containsString="0" containsBlank="1" containsNumber="1" minValue="0" maxValue="525564.23052564927"/>
    </cacheField>
    <cacheField name="Unit Price" numFmtId="43">
      <sharedItems containsString="0" containsBlank="1" containsNumber="1" minValue="49.008185538881307" maxValue="1000"/>
    </cacheField>
    <cacheField name="Conversion Rate" numFmtId="0">
      <sharedItems containsString="0" containsBlank="1" containsNumber="1" containsInteger="1" minValue="1" maxValue="100"/>
    </cacheField>
    <cacheField name="Percentage Contribution" numFmtId="9">
      <sharedItems containsString="0" containsBlank="1" containsNumber="1" minValue="8.5452504002856388E-6" maxValue="0.13003862975390704"/>
    </cacheField>
    <cacheField name="Running Total" numFmtId="9">
      <sharedItems containsString="0" containsBlank="1" containsNumber="1" minValue="0.13003862975390704" maxValue="1.0000000000000004"/>
    </cacheField>
    <cacheField name="Rank" numFmtId="0">
      <sharedItems containsBlank="1"/>
    </cacheField>
    <cacheField name="Daily Sales QTY" numFmtId="43">
      <sharedItems containsString="0" containsBlank="1" containsNumber="1" minValue="1.515151515151515E-2" maxValue="85.393939393939391"/>
    </cacheField>
    <cacheField name="Daily Sales MT" numFmtId="43">
      <sharedItems containsString="0" containsBlank="1" containsNumber="1" minValue="5.4545454545454539E-5" maxValue="0.83005363636363816"/>
    </cacheField>
    <cacheField name="Daily sales In Cash" numFmtId="43">
      <sharedItems containsString="0" containsBlank="1" containsNumber="1" minValue="1.5151515151515154" maxValue="36439.393939393936"/>
    </cacheField>
    <cacheField name="Stock Norm" numFmtId="0">
      <sharedItems containsString="0" containsBlank="1" containsNumber="1" containsInteger="1" minValue="7" maxValue="30"/>
    </cacheField>
    <cacheField name="Stock Transit Time" numFmtId="0">
      <sharedItems containsString="0" containsBlank="1" containsNumber="1" containsInteger="1" minValue="3" maxValue="3"/>
    </cacheField>
    <cacheField name="Days Stock Norm+Stock Transit Time" numFmtId="0">
      <sharedItems containsString="0" containsBlank="1" containsNumber="1" containsInteger="1" minValue="10" maxValue="33"/>
    </cacheField>
    <cacheField name="Stock Norm QTY" numFmtId="43">
      <sharedItems containsString="0" containsBlank="1" containsNumber="1" minValue="0.49999999999999994" maxValue="999.49999999999989"/>
    </cacheField>
    <cacheField name="Order QTY" numFmtId="0">
      <sharedItems containsString="0" containsBlank="1" containsNumber="1" minValue="0" maxValue="432.5"/>
    </cacheField>
    <cacheField name="Order QTY(MT)" numFmtId="43">
      <sharedItems containsString="0" containsBlank="1" containsNumber="1" minValue="0" maxValue="8.1988636363636385"/>
    </cacheField>
    <cacheField name="Stock Norm Available%" numFmtId="9">
      <sharedItems containsString="0" containsBlank="1" containsNumber="1" minValue="0" maxValue="120.00000000000001"/>
    </cacheField>
    <cacheField name="Action" numFmtId="0">
      <sharedItems containsBlank="1" count="5">
        <s v="HIGH-DON’T ORDER"/>
        <s v="VERY LOW-ORDER URGENTLY"/>
        <s v="VERY HIGH-DON’T ORDER"/>
        <m/>
        <s v="LOW MAY- ORDER" u="1"/>
      </sharedItems>
    </cacheField>
    <cacheField name="order Value" numFmtId="43">
      <sharedItems containsString="0" containsBlank="1" containsNumber="1" minValue="0" maxValue="364393.93939393939"/>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52314816" createdVersion="6" refreshedVersion="6" minRefreshableVersion="3" recordCount="20" xr:uid="{0AB5AF09-E8AF-48FA-9F90-9518BCA88352}">
  <cacheSource type="worksheet">
    <worksheetSource ref="A4:AB24" sheet="I-AGE PLUS PREMIUM"/>
  </cacheSource>
  <cacheFields count="28">
    <cacheField name="Distributor" numFmtId="0">
      <sharedItems/>
    </cacheField>
    <cacheField name="Product Code" numFmtId="0">
      <sharedItems count="27">
        <s v="W042"/>
        <s v="W043"/>
        <s v="W155"/>
        <s v="W168"/>
        <s v="W069"/>
        <s v="W067"/>
        <s v="W216"/>
        <s v="W068"/>
        <s v="W176"/>
        <s v="W040"/>
        <s v="W053"/>
        <s v="W027"/>
        <s v="W136"/>
        <s v="W112"/>
        <s v="W206"/>
        <s v="W184"/>
        <s v="W234"/>
        <s v="W207"/>
        <s v="W233"/>
        <s v="W157"/>
        <s v="W151" u="1"/>
        <s v="W170" u="1"/>
        <s v="W023" u="1"/>
        <s v="W178" u="1"/>
        <s v="W188" u="1"/>
        <s v="W211" u="1"/>
        <s v="W026" u="1"/>
      </sharedItems>
    </cacheField>
    <cacheField name="Product Name" numFmtId="0">
      <sharedItems count="27">
        <s v="FORTUNE VIET 5KG"/>
        <s v="FORTUNE VIET 25KG"/>
        <s v="EAZZY 32X220G"/>
        <s v="JAMAA 24 X 200G"/>
        <s v="FORTUNE DELICIOUS 22.5KG"/>
        <s v="FORTUNE DELICIOUS 4.5KG"/>
        <s v="THAI 25KG"/>
        <s v="FORTUNE DELICIOUS 900G X 20"/>
        <s v="FORTUNE VIET 50KG"/>
        <s v="FORTUNE VIET 1KG X 20BAG"/>
        <s v="VIKING RICE @ 22.5KG"/>
        <s v="FORTUNE MARGARINE 250G X 60 "/>
        <s v="FORTUNE EMO PA 4.5KG"/>
        <s v="FORTUNE DELIGHT 4.5KG"/>
        <s v="PROMISE 4.5KG"/>
        <s v="JAMAA WHITE 200GM"/>
        <s v="JAMAA BLUE SOAP LAMINATED 24 X 200G"/>
        <s v="DETERGENT 100X75G"/>
        <s v="EAZZY DETERGENT POWDER 75G X 100PCH"/>
        <s v="VIKING 45KG"/>
        <s v="FRYTOL 4.5 LT" u="1"/>
        <s v="850 ML BTL" u="1"/>
        <s v="FORTUNE MARGARINE @15KG" u="1"/>
        <s v="FRYTOL 450 ML SCH" u="1"/>
        <s v="FRYTOL 1.8LT" u="1"/>
        <s v="FRYTOL 100ML X 36SCH" u="1"/>
        <s v="FRYTOL 900ML SCH" u="1"/>
      </sharedItems>
    </cacheField>
    <cacheField name="Product Group" numFmtId="0">
      <sharedItems count="5">
        <s v="RICE"/>
        <s v="SOAP"/>
        <s v="SPECIALTY FATS"/>
        <s v="DETERGENT"/>
        <s v="COOKING OIL" u="1"/>
      </sharedItems>
    </cacheField>
    <cacheField name="Brand" numFmtId="0">
      <sharedItems/>
    </cacheField>
    <cacheField name="Ave Sales Monthly(MT)" numFmtId="2">
      <sharedItems containsSemiMixedTypes="0" containsString="0" containsNumber="1" minValue="0.09" maxValue="13.366666666666729"/>
    </cacheField>
    <cacheField name="Ave.Mthly Sales(Cases)" numFmtId="1">
      <sharedItems containsSemiMixedTypes="0" containsString="0" containsNumber="1" minValue="2" maxValue="674"/>
    </cacheField>
    <cacheField name="Ave Mthly Sales Cash Value" numFmtId="43">
      <sharedItems containsSemiMixedTypes="0" containsString="0" containsNumber="1" minValue="836.66666666666663" maxValue="171330"/>
    </cacheField>
    <cacheField name="Closing Stock QTY" numFmtId="1">
      <sharedItems containsSemiMixedTypes="0" containsString="0" containsNumber="1" containsInteger="1" minValue="0" maxValue="116"/>
    </cacheField>
    <cacheField name="Closing Stock MT" numFmtId="2">
      <sharedItems containsSemiMixedTypes="0" containsString="0" containsNumber="1" minValue="0" maxValue="2.61"/>
    </cacheField>
    <cacheField name="Closing Stock in Cash Value" numFmtId="164">
      <sharedItems containsSemiMixedTypes="0" containsString="0" containsNumber="1" minValue="0" maxValue="29486.785714285714"/>
    </cacheField>
    <cacheField name="Unit Price" numFmtId="1">
      <sharedItems containsSemiMixedTypes="0" containsString="0" containsNumber="1" minValue="51.589999999999996" maxValue="557.14285714285722"/>
    </cacheField>
    <cacheField name="Conversion Rate" numFmtId="0">
      <sharedItems containsSemiMixedTypes="0" containsString="0" containsNumber="1" containsInteger="1" minValue="1" maxValue="60"/>
    </cacheField>
    <cacheField name="Percentage Contribution" numFmtId="9">
      <sharedItems containsSemiMixedTypes="0" containsString="0" containsNumber="1" minValue="2.6352801546811792E-3" maxValue="0.39138790445450289"/>
    </cacheField>
    <cacheField name="Running Total" numFmtId="9">
      <sharedItems containsSemiMixedTypes="0" containsString="0" containsNumber="1" minValue="0.39138790445450289" maxValue="0.99999999999999989"/>
    </cacheField>
    <cacheField name="Rank" numFmtId="0">
      <sharedItems/>
    </cacheField>
    <cacheField name="Daily Sales QTY" numFmtId="2">
      <sharedItems containsSemiMixedTypes="0" containsString="0" containsNumber="1" minValue="9.0909090909090912E-2" maxValue="30.636363636363637"/>
    </cacheField>
    <cacheField name="Daily Sales MT" numFmtId="2">
      <sharedItems containsSemiMixedTypes="0" containsString="0" containsNumber="1" minValue="4.0909090909090904E-3" maxValue="0.60757575757576043"/>
    </cacheField>
    <cacheField name="Daily sales In Cash" numFmtId="1">
      <sharedItems containsSemiMixedTypes="0" containsString="0" containsNumber="1" minValue="38.030303030303031" maxValue="7787.727272727273"/>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4" maxValue="4"/>
    </cacheField>
    <cacheField name="Days Stock Norm+Stock Transit Time" numFmtId="0">
      <sharedItems containsSemiMixedTypes="0" containsString="0" containsNumber="1" containsInteger="1" minValue="11" maxValue="34"/>
    </cacheField>
    <cacheField name="Stock Norm QTY" numFmtId="2">
      <sharedItems containsSemiMixedTypes="0" containsString="0" containsNumber="1" minValue="3.0909090909090908" maxValue="551.4545454545455"/>
    </cacheField>
    <cacheField name="Order QTY" numFmtId="43">
      <sharedItems containsSemiMixedTypes="0" containsString="0" containsNumber="1" minValue="0" maxValue="551.4545454545455"/>
    </cacheField>
    <cacheField name="Order QTY(MT)" numFmtId="2">
      <sharedItems containsSemiMixedTypes="0" containsString="0" containsNumber="1" minValue="0" maxValue="6.6833333333333655"/>
    </cacheField>
    <cacheField name="Stock Norm Available%" numFmtId="9">
      <sharedItems containsSemiMixedTypes="0" containsString="0" containsNumber="1" minValue="0" maxValue="4.0210084033613445"/>
    </cacheField>
    <cacheField name="Action" numFmtId="0">
      <sharedItems count="3">
        <s v="VERY LOW-ORDER URGENTLY"/>
        <s v="HIGH-DON’T ORDER"/>
        <s v="VERY HIGH-DON’T ORDER"/>
      </sharedItems>
    </cacheField>
    <cacheField name="Order Value" numFmtId="43">
      <sharedItems containsSemiMixedTypes="0" containsString="0" containsNumber="1" minValue="0" maxValue="85665"/>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57291666" createdVersion="6" refreshedVersion="6" minRefreshableVersion="3" recordCount="49" xr:uid="{D8D19F04-A434-45B7-AD26-756E5690D89C}">
  <cacheSource type="worksheet">
    <worksheetSource ref="A4:AB53" sheet="QUEEN LATIFA - BOLGA"/>
  </cacheSource>
  <cacheFields count="28">
    <cacheField name="Distributor" numFmtId="0">
      <sharedItems/>
    </cacheField>
    <cacheField name="Product Code" numFmtId="0">
      <sharedItems count="61">
        <s v="W155"/>
        <s v="W140"/>
        <s v="W141"/>
        <s v="W042"/>
        <s v="W084"/>
        <s v="W168"/>
        <s v="W151"/>
        <s v="W043"/>
        <s v="W237"/>
        <s v="W086"/>
        <s v="W184"/>
        <s v="W239"/>
        <s v="W069"/>
        <s v="W233"/>
        <s v="W136"/>
        <s v="W203"/>
        <s v="W112"/>
        <s v="W040"/>
        <s v="W106"/>
        <s v="W185"/>
        <s v="W207"/>
        <s v="W206"/>
        <s v="W211"/>
        <s v="W194"/>
        <s v="W225"/>
        <s v="W197"/>
        <s v="W172"/>
        <s v="W158"/>
        <s v="W215"/>
        <s v="W205"/>
        <s v="W198"/>
        <s v="W067"/>
        <s v="W162"/>
        <s v="W165"/>
        <s v="W204"/>
        <s v="W231"/>
        <s v="W196"/>
        <s v="W188"/>
        <s v="W238"/>
        <s v="W144"/>
        <s v="W229"/>
        <s v="W080"/>
        <s v="W208"/>
        <s v="W074"/>
        <s v="W001"/>
        <s v="W077"/>
        <s v="W068"/>
        <s v="W170"/>
        <s v="W079"/>
        <s v="W150" u="1"/>
        <s v="W191" u="1"/>
        <s v="W169" u="1"/>
        <s v="W189" u="1"/>
        <s v="W032" u="1"/>
        <s v="W178" u="1"/>
        <s v="W060" u="1"/>
        <s v="W195" u="1"/>
        <s v="W164" u="1"/>
        <s v="W027" u="1"/>
        <s v="W111" u="1"/>
        <s v="W152" u="1"/>
      </sharedItems>
    </cacheField>
    <cacheField name="Product Name" numFmtId="0">
      <sharedItems count="62">
        <s v="EAZZY 32X220G"/>
        <s v="JAMAA CLASSIC 130G"/>
        <s v="EAZZY 32X300G"/>
        <s v="FORTUNE VIET 5KG"/>
        <s v="JAMAA CLASS 16 X 800G"/>
        <s v="JAMAA 24 X 200G"/>
        <s v="FRYTOL 4.5 LT"/>
        <s v="FORTUNE VIET 25KG"/>
        <s v="EAZZY LAUNDRY SOAP 24X220G"/>
        <s v="JAMAA CLASSI 24 X 300G"/>
        <s v="JAMAA WHITE 200GM"/>
        <s v="EAZZY LAUNDRY SOAP 32X280G"/>
        <s v="FORTUNE DELICIOUS 22.5KG"/>
        <s v="EAZZY DETERGENT POWDER 75G X 100PCH"/>
        <s v="FORTUNE EMO PA 4.5KG"/>
        <s v="ALIFE LEMON 18X200G"/>
        <s v="FORTUNE DELIGHT 4.5KG"/>
        <s v="FORTUNE VIET 1KG X 20BAG"/>
        <s v="FRYTOL 0.9L X 15 BTL"/>
        <s v="FORTUNE DELIGHT 22.5KG"/>
        <s v="DETERGENT 100X75G"/>
        <s v="PROMISE 4.5KG"/>
        <s v="850 ML BTL"/>
        <s v="ALIFE MEDICATED 18X200G"/>
        <s v="FRYTOL 4.5L X 3"/>
        <s v="JAMAA DETERGENT 10PCH X 850G"/>
        <s v="FORTUNE THAI 5X5KG"/>
        <s v="JAMAA DETERGENT 3KG"/>
        <s v="JAMAA CLASSIC 18X270G"/>
        <s v="ALIFE ROSE 18X200G"/>
        <s v="JAMAA DETERGENT 12PCH X 450G"/>
        <s v="FORTUNE DELICIOUS 4.5KG"/>
        <s v="DETERGENT 5KG"/>
        <s v="FORTUNE 4.5"/>
        <s v="ALIFE COCONUT 18X200G"/>
        <s v="EAZZY DETERGENT 100X75G"/>
        <s v="JAMAA DETERGENT 40PCH X 160G "/>
        <s v="FRYTOL 1.8LT"/>
        <s v="ALIFE ALOE VERA 18X200G"/>
        <s v="JAMAA DETERGENT 30G"/>
        <s v="EAZZY DETERGENT 40PCH X 160G "/>
        <s v="ALIFE MEDICATED 40 X 100G"/>
        <s v="ALIFE ROSE 40X100G"/>
        <s v="ALIFE ROSE 40 X 100G"/>
        <s v="FRYTOL 1.5Lx12BTL"/>
        <s v="ALIFE COCONUT 40 X 100G"/>
        <s v="FORTUNE DELICIOUS 900G X 20"/>
        <s v="FRYTOL 900ML SCH"/>
        <s v="ALIFE MEDICATED 60 X 100G"/>
        <s v="FRYTOL SFO 0.9L" u="1"/>
        <s v="DETERGENT 3KG" u="1"/>
        <s v="EAZZY 800G" u="1"/>
        <s v="SFO 850ML BTL" u="1"/>
        <s v="DETERGENT 2KG X 4PCH" u="1"/>
        <s v="WINTER SFO 5L X 4BTL" u="1"/>
        <s v="FRYTOL 450 ML SCH" u="1"/>
        <s v="FORTUNE DELIGHT 25KG" u="1"/>
        <s v="FORTUNE DELIGHT 900GM" u="1"/>
        <s v="FRYTOL SFO 6BTLX1.8L" u="1"/>
        <s v="FORTUNE MARGARINE 250G X 60 " u="1"/>
        <s v="FRYTOL 0.9L X 12 BTL" u="1"/>
        <s v="JAMAA DETERGENT  90G X 100PCH " u="1"/>
      </sharedItems>
    </cacheField>
    <cacheField name="Product Group" numFmtId="0">
      <sharedItems count="6">
        <s v="SOAP"/>
        <s v="RICE"/>
        <s v="COOKING OIL"/>
        <s v="DETERGENT"/>
        <s v="SUNFLOWER OIL" u="1"/>
        <s v="SPECIALTY FATS" u="1"/>
      </sharedItems>
    </cacheField>
    <cacheField name="Brand" numFmtId="0">
      <sharedItems/>
    </cacheField>
    <cacheField name="Ave Sales Monthly(MT)" numFmtId="2">
      <sharedItems containsSemiMixedTypes="0" containsString="0" containsNumber="1" minValue="0.13" maxValue="10.369280000000009"/>
    </cacheField>
    <cacheField name="Ave.Mthly Sales(Cases)" numFmtId="165">
      <sharedItems containsSemiMixedTypes="0" containsString="0" containsNumber="1" minValue="7.3333333333333339" maxValue="1486"/>
    </cacheField>
    <cacheField name="Ave Mthly Sales Cash Value" numFmtId="164">
      <sharedItems containsSemiMixedTypes="0" containsString="0" containsNumber="1" minValue="1148.3333333333333" maxValue="147418.28"/>
    </cacheField>
    <cacheField name="Closing Stock QTY" numFmtId="1">
      <sharedItems containsSemiMixedTypes="0" containsString="0" containsNumber="1" containsInteger="1" minValue="-22" maxValue="1706"/>
    </cacheField>
    <cacheField name="Closing Stock MT" numFmtId="2">
      <sharedItems containsSemiMixedTypes="0" containsString="0" containsNumber="1" minValue="-0.13728000000000001" maxValue="9.0076800000000006"/>
    </cacheField>
    <cacheField name="Closing Stock in Cash Value" numFmtId="43">
      <sharedItems containsSemiMixedTypes="0" containsString="0" containsNumber="1" minValue="-2182.5048183041722" maxValue="164010"/>
    </cacheField>
    <cacheField name="Unit Price" numFmtId="1">
      <sharedItems containsSemiMixedTypes="0" containsString="0" containsNumber="1" minValue="52.999999999999993" maxValue="330"/>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1.4249197715364007E-3" maxValue="0.11365686221997677"/>
    </cacheField>
    <cacheField name="Running Total" numFmtId="9">
      <sharedItems containsSemiMixedTypes="0" containsString="0" containsNumber="1" minValue="0.11365686221997677" maxValue="0.99999999999999967"/>
    </cacheField>
    <cacheField name="Rank" numFmtId="0">
      <sharedItems/>
    </cacheField>
    <cacheField name="Daily Sales QTY" numFmtId="1">
      <sharedItems containsSemiMixedTypes="0" containsString="0" containsNumber="1" minValue="0.33333333333333337" maxValue="67.545454545454547"/>
    </cacheField>
    <cacheField name="Daily Sales MT" numFmtId="2">
      <sharedItems containsSemiMixedTypes="0" containsString="0" containsNumber="1" minValue="5.909090909090909E-3" maxValue="0.47133090909090947"/>
    </cacheField>
    <cacheField name="Daily sales In Cash" numFmtId="164">
      <sharedItems containsSemiMixedTypes="0" containsString="0" containsNumber="1" minValue="52.196969696969695" maxValue="6700.8309090909088"/>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4" maxValue="4"/>
    </cacheField>
    <cacheField name="Days Stock Norm+Stock Transit Time" numFmtId="0">
      <sharedItems containsSemiMixedTypes="0" containsString="0" containsNumber="1" containsInteger="1" minValue="11" maxValue="34"/>
    </cacheField>
    <cacheField name="Stock Norm QTY" numFmtId="1">
      <sharedItems containsSemiMixedTypes="0" containsString="0" containsNumber="1" minValue="11.333333333333334" maxValue="948.27272727272725"/>
    </cacheField>
    <cacheField name="Order QTY" numFmtId="1">
      <sharedItems containsSemiMixedTypes="0" containsString="0" containsNumber="1" minValue="0" maxValue="765"/>
    </cacheField>
    <cacheField name="Order QTY(MT)" numFmtId="2">
      <sharedItems containsSemiMixedTypes="0" containsString="0" containsNumber="1" minValue="0" maxValue="5.1846400000000044"/>
    </cacheField>
    <cacheField name="Stock Norm Available%" numFmtId="9">
      <sharedItems containsSemiMixedTypes="0" containsString="0" containsNumber="1" minValue="-9.7058823529411767E-2" maxValue="9.4554079696394684"/>
    </cacheField>
    <cacheField name="Action" numFmtId="0">
      <sharedItems count="4">
        <s v="VERY LOW-ORDER URGENTLY"/>
        <s v="VERY HIGH-DON’T ORDER"/>
        <s v="HIGH-DON’T ORDER"/>
        <s v="LOW MAY- ORDER"/>
      </sharedItems>
    </cacheField>
    <cacheField name="Order Value" numFmtId="43">
      <sharedItems containsSemiMixedTypes="0" containsString="0" containsNumber="1" minValue="0" maxValue="75891.644818304165"/>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61805553" createdVersion="6" refreshedVersion="6" minRefreshableVersion="3" recordCount="65" xr:uid="{4557C5AB-9F19-4F50-A848-A16EDF6AC44C}">
  <cacheSource type="worksheet">
    <worksheetSource ref="A4:AB69" sheet="MAALTIMA ENT - TAMALE"/>
  </cacheSource>
  <cacheFields count="28">
    <cacheField name="Distributor" numFmtId="0">
      <sharedItems containsBlank="1"/>
    </cacheField>
    <cacheField name="Product Code" numFmtId="0">
      <sharedItems containsBlank="1" count="84">
        <s v="W043"/>
        <s v="W042"/>
        <s v="W151"/>
        <s v="W084"/>
        <s v="W237"/>
        <s v="W141"/>
        <s v="W040"/>
        <s v="W155"/>
        <s v="W211"/>
        <s v="W067"/>
        <s v="W168"/>
        <s v="W068"/>
        <s v="W184"/>
        <s v="W086"/>
        <s v="W240"/>
        <s v="W188"/>
        <s v="W136"/>
        <s v="W140"/>
        <s v="W239"/>
        <s v="W170"/>
        <s v="W205"/>
        <s v="W204"/>
        <s v="W203"/>
        <s v="W225"/>
        <s v="W069"/>
        <s v="W207"/>
        <s v="W194"/>
        <s v="W206"/>
        <s v="W112"/>
        <s v="W233"/>
        <s v="W198"/>
        <s v="W226"/>
        <s v="W234"/>
        <s v="W158"/>
        <s v="W197"/>
        <s v="W191"/>
        <s v="W006"/>
        <s v="W230"/>
        <s v="W162"/>
        <s v="W164"/>
        <s v="W241"/>
        <s v="W185"/>
        <s v="W216"/>
        <s v="W178"/>
        <s v="W218"/>
        <s v="W074"/>
        <s v="W077"/>
        <s v="W080"/>
        <s v="W071"/>
        <s v="W165"/>
        <s v="W238"/>
        <s v="W039"/>
        <s v="W196"/>
        <s v="W236"/>
        <m/>
        <s v="W097" u="1"/>
        <s v="W150" u="1"/>
        <s v="W160" u="1"/>
        <s v="W003" u="1"/>
        <s v="W149" u="1"/>
        <s v="W159" u="1"/>
        <s v="W169" u="1"/>
        <s v="W012" u="1"/>
        <s v="W148" u="1"/>
        <s v="W189" u="1"/>
        <s v="W032" u="1"/>
        <s v="W167" u="1"/>
        <s v="W177" u="1"/>
        <s v="W146" u="1"/>
        <s v="W156" u="1"/>
        <s v="W030" u="1"/>
        <s v="W166" u="1"/>
        <s v="W145" u="1"/>
        <s v="W091" u="1"/>
        <s v="W060" u="1"/>
        <s v="W208" u="1"/>
        <s v="W102" u="1"/>
        <s v="W089" u="1"/>
        <s v="W027" u="1"/>
        <s v="W099" u="1"/>
        <s v="W142" u="1"/>
        <s v="W111" u="1"/>
        <s v="W152" u="1"/>
        <s v="W015" u="1"/>
      </sharedItems>
    </cacheField>
    <cacheField name="Product Name" numFmtId="0">
      <sharedItems containsBlank="1" count="85">
        <s v="FORTUNE VIET 25KG"/>
        <s v="FORTUNE VIET 5KG"/>
        <s v="FRYTOL 4.5 LT"/>
        <s v="JAMAA CLASS 16 X 800G"/>
        <s v="EAZZY LAUNDRY SOAP 24X220G"/>
        <s v="EAZZY 32X300G"/>
        <s v="FORTUNE VIET 1KG X 20BAG"/>
        <s v="EAZZY 32X220G"/>
        <s v="850 ML BTL"/>
        <s v="FORTUNE DELICIOUS 4.5KG"/>
        <s v="JAMAA 24 X 200G"/>
        <s v="FORTUNE DELICIOUS 900G X 20"/>
        <s v="JAMAA WHITE 200GM"/>
        <s v="JAMAA CLASSI 24 X 300G"/>
        <s v="EAZZY SOAP 30X220G"/>
        <s v="FRYTOL 1.8LT"/>
        <s v="FORTUNE EMO PA 4.5KG"/>
        <s v="JAMAA CLASSIC 130G"/>
        <s v="EAZZY LAUNDRY SOAP 32X280G"/>
        <s v="FRYTOL 900ML SCH"/>
        <s v="ALIFE ROSE 18X200G"/>
        <s v="ALIFE COCONUT 18X200G"/>
        <s v="ALIFE LEMON 18X200G"/>
        <s v="FRYTOL 4.5L X 3"/>
        <s v="FORTUNE DELICIOUS 22.5KG"/>
        <s v="DETERGENT 100X75G"/>
        <s v="ALIFE MEDICATED 18X200G"/>
        <s v="PROMISE 4.5KG"/>
        <s v="FORTUNE DELIGHT 4.5KG"/>
        <s v="EAZZY DETERGENT POWDER 75G X 100PCH"/>
        <s v="JAMAA DETERGENT 12PCH X 450G"/>
        <s v="JAMAA BLUE SOAP 48X120GM"/>
        <s v="JAMAA BLUE SOAP LAMINATED 24 X 200G"/>
        <s v="JAMAA DETERGENT 3KG"/>
        <s v="JAMAA DETERGENT 10PCH X 850G"/>
        <s v="DETERGENT 2KG X 4PCH"/>
        <s v="FRYTOL 24BTL*500ML"/>
        <s v="EAZZY DETERGENT 10PCH X 850G"/>
        <s v="DETERGENT 5KG"/>
        <s v="EAZZY 800G"/>
        <s v="FORTUNE MARGARINE 10KG"/>
        <s v="FORTUNE DELIGHT 22.5KG"/>
        <s v="THAI 25KG"/>
        <s v="FRYTOL 450 ML SCH"/>
        <s v="PALM D'OR 4LT"/>
        <s v="ALIFE ROSE 40 X 100G"/>
        <s v="ALIFE COCONUT 40 X 100G"/>
        <s v="ALIFE MEDICATED 40 X 100G"/>
        <s v="ALIFE LEMON 40 X 100G"/>
        <s v="FORTUNE 4.5"/>
        <s v="ALIFE ALOE VERA 18X200G"/>
        <s v="FORTUNE VIET 1KG X 20CAR"/>
        <s v="JAMAA DETERGENT 40PCH X 160G "/>
        <s v="ALIFE ALOE VERA SOAP 40 X 100G "/>
        <m/>
        <s v="EAZZY 32 X 220" u="1"/>
        <s v="DETERGENT 10KG" u="1"/>
        <s v="FRYTOL SFO 0.9L" u="1"/>
        <s v="DETERGENT 3KG" u="1"/>
        <s v="ALIFE 225G COCONUT" u="1"/>
        <s v="WINTER SFO 2L X 6BTL" u="1"/>
        <s v="JAMAA CLASSIC 48X100G" u="1"/>
        <s v="ALIFE ROSE 40X100G" u="1"/>
        <s v="JAMAA CLASSIC 200GM" u="1"/>
        <s v="SFO 850ML BTL" u="1"/>
        <s v="VIKING OIL 25L" u="1"/>
        <s v="ALIFE 125G LEMON" u="1"/>
        <s v="WINTER SFO 5L X 4BTL" u="1"/>
        <s v="ALIFE 225G ROSE" u="1"/>
        <s v="JAMAA 24X220G" u="1"/>
        <s v="JAMAA WHITE 220GM" u="1"/>
        <s v="FRYTOL YLW 5L *4JRG" u="1"/>
        <s v="FORTUNE DELIGHT 25KG" u="1"/>
        <s v="FORTUNE DELIGHT 900GM" u="1"/>
        <s v="JAMAA CLASSIC 120G" u="1"/>
        <s v="FRYTOL SFO 6BTLX1.8L" u="1"/>
        <s v="FORTUNE MARGARINE 250G X 60 " u="1"/>
        <s v="JAMAA DETERGENT 100G" u="1"/>
        <s v="FRYTOL 0.9L X 12 BTL" u="1"/>
        <s v="JAMAA DETERGENT 500G" u="1"/>
        <s v="JAMAA DETERGENT 900G" u="1"/>
        <s v="SFO 450ML SCH" u="1"/>
        <s v="FRYTOL OIL 2L X 6BTL" u="1"/>
        <s v="SFO 900ML SCH" u="1"/>
        <s v="JAMAA DETERGENT 180G" u="1"/>
      </sharedItems>
    </cacheField>
    <cacheField name="Product Group" numFmtId="0">
      <sharedItems containsBlank="1" count="7">
        <s v="RICE"/>
        <s v="COOKING OIL"/>
        <s v="SOAP"/>
        <s v="DETERGENT"/>
        <s v="SPECIALTY FATS"/>
        <m/>
        <s v="SUNFLOWER OIL" u="1"/>
      </sharedItems>
    </cacheField>
    <cacheField name="Brand" numFmtId="0">
      <sharedItems containsBlank="1"/>
    </cacheField>
    <cacheField name="Ave Sales Monthly(MT)" numFmtId="165">
      <sharedItems containsString="0" containsBlank="1" containsNumber="1" minValue="5.3333333333333365E-2" maxValue="31.649999999999594"/>
    </cacheField>
    <cacheField name="Ave.Mthly Sales(Cases)" numFmtId="1">
      <sharedItems containsString="0" containsBlank="1" containsNumber="1" minValue="4" maxValue="2077.3333333333335"/>
    </cacheField>
    <cacheField name="Ave Mthly Sales Cash Value" numFmtId="1">
      <sharedItems containsString="0" containsBlank="1" containsNumber="1" minValue="25.333333333333332" maxValue="480883.66666666674"/>
    </cacheField>
    <cacheField name="Closing Stock QTY" numFmtId="1">
      <sharedItems containsString="0" containsBlank="1" containsNumber="1" containsInteger="1" minValue="-227" maxValue="1515"/>
    </cacheField>
    <cacheField name="Closing Stock MT" numFmtId="165">
      <sharedItems containsString="0" containsBlank="1" containsNumber="1" minValue="-1.0895999999999999" maxValue="24.555150000000001"/>
    </cacheField>
    <cacheField name="Closing Stock in Cash Value" numFmtId="1">
      <sharedItems containsString="0" containsBlank="1" containsNumber="1" minValue="-22219.422933732934" maxValue="781414.46728637838"/>
    </cacheField>
    <cacheField name="Unit Price" numFmtId="1">
      <sharedItems containsString="0" containsBlank="1" containsNumber="1" minValue="1.0555555555555556" maxValue="515.78512692170193"/>
    </cacheField>
    <cacheField name="Conversion Rate" numFmtId="0">
      <sharedItems containsString="0" containsBlank="1" containsNumber="1" containsInteger="1" minValue="1" maxValue="100"/>
    </cacheField>
    <cacheField name="Percentage Contribution" numFmtId="9">
      <sharedItems containsString="0" containsBlank="1" containsNumber="1" minValue="2.6747639796623055E-4" maxValue="0.15873052491808282"/>
    </cacheField>
    <cacheField name="Running Total" numFmtId="9">
      <sharedItems containsString="0" containsBlank="1" containsNumber="1" minValue="0.15873052491808282" maxValue="1.0000000000000002"/>
    </cacheField>
    <cacheField name="Rank" numFmtId="0">
      <sharedItems containsBlank="1"/>
    </cacheField>
    <cacheField name="Daily Sales QTY" numFmtId="2">
      <sharedItems containsString="0" containsBlank="1" containsNumber="1" minValue="0.18181818181818182" maxValue="94.424242424242436"/>
    </cacheField>
    <cacheField name="Daily Sales MT" numFmtId="2">
      <sharedItems containsString="0" containsBlank="1" containsNumber="1" minValue="2.4242424242424255E-3" maxValue="1.4386363636363451"/>
    </cacheField>
    <cacheField name="Daily sales In Cash" numFmtId="165">
      <sharedItems containsString="0" containsBlank="1" containsNumber="1" minValue="1.1515151515151514" maxValue="21858.348484848488"/>
    </cacheField>
    <cacheField name="Stock Norm" numFmtId="0">
      <sharedItems containsString="0" containsBlank="1" containsNumber="1" containsInteger="1" minValue="7" maxValue="30"/>
    </cacheField>
    <cacheField name="Stock Transit Time" numFmtId="0">
      <sharedItems containsString="0" containsBlank="1" containsNumber="1" containsInteger="1" minValue="4" maxValue="4"/>
    </cacheField>
    <cacheField name="Days Stock Norm+Stock Transit Time" numFmtId="0">
      <sharedItems containsString="0" containsBlank="1" containsNumber="1" containsInteger="1" minValue="11" maxValue="34"/>
    </cacheField>
    <cacheField name="Stock Norm QTY" numFmtId="1">
      <sharedItems containsString="0" containsBlank="1" containsNumber="1" minValue="6.1818181818181817" maxValue="1699.636363636364"/>
    </cacheField>
    <cacheField name="Order QTY" numFmtId="1">
      <sharedItems containsString="0" containsBlank="1" containsNumber="1" minValue="0" maxValue="1168.636363636364"/>
    </cacheField>
    <cacheField name="Order QTY(MT)" numFmtId="43">
      <sharedItems containsString="0" containsBlank="1" containsNumber="1" minValue="0" maxValue="7.8238785008186884"/>
    </cacheField>
    <cacheField name="Stock Norm Available%" numFmtId="9">
      <sharedItems containsString="0" containsBlank="1" containsNumber="1" minValue="-0.27716727716727718" maxValue="6.625319693094629"/>
    </cacheField>
    <cacheField name="Action" numFmtId="0">
      <sharedItems containsBlank="1" count="5">
        <s v="HIGH-DON’T ORDER"/>
        <s v="LOW MAY- ORDER"/>
        <s v="VERY HIGH-DON’T ORDER"/>
        <s v="VERY LOW-ORDER URGENTLY"/>
        <m/>
      </sharedItems>
    </cacheField>
    <cacheField name="Order value" numFmtId="43">
      <sharedItems containsString="0" containsBlank="1" containsNumber="1" minValue="0" maxValue="147585.01237163044"/>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65972225" createdVersion="6" refreshedVersion="6" minRefreshableVersion="3" recordCount="56" xr:uid="{2828EEF6-9BEB-4C6A-BC96-1E95B0B19DE4}">
  <cacheSource type="worksheet">
    <worksheetSource ref="A4:AB60" sheet="ABA KING ENTERPRISE"/>
  </cacheSource>
  <cacheFields count="28">
    <cacheField name="Distributor" numFmtId="0">
      <sharedItems/>
    </cacheField>
    <cacheField name="Product Code" numFmtId="0">
      <sharedItems count="70">
        <s v="W170"/>
        <s v="W019"/>
        <s v="W151"/>
        <s v="W178"/>
        <s v="W042"/>
        <s v="W109"/>
        <s v="W140"/>
        <s v="W084"/>
        <s v="W211"/>
        <s v="W021"/>
        <s v="W155"/>
        <s v="W067"/>
        <s v="W086"/>
        <s v="W168"/>
        <s v="W112"/>
        <s v="W235"/>
        <s v="W176"/>
        <s v="W043"/>
        <s v="W226"/>
        <s v="W022"/>
        <s v="W184"/>
        <s v="W159"/>
        <s v="W024"/>
        <s v="W216"/>
        <s v="W023"/>
        <s v="W136"/>
        <s v="W144"/>
        <s v="W206"/>
        <s v="W188"/>
        <s v="W227"/>
        <s v="W040"/>
        <s v="W080"/>
        <s v="W077"/>
        <s v="W027"/>
        <s v="W234"/>
        <s v="W020"/>
        <s v="W164"/>
        <s v="W194"/>
        <s v="W203"/>
        <s v="W074"/>
        <s v="W071"/>
        <s v="W197"/>
        <s v="W106"/>
        <s v="W205"/>
        <s v="W231"/>
        <s v="W069"/>
        <s v="W068"/>
        <s v="W196"/>
        <s v="W191"/>
        <s v="W026"/>
        <s v="W111"/>
        <s v="W207"/>
        <s v="W198"/>
        <s v="W204"/>
        <s v="W236"/>
        <s v="W229"/>
        <s v="W192" u="1"/>
        <s v="W150" u="1"/>
        <s v="W160" u="1"/>
        <s v="W003" u="1"/>
        <s v="W012" u="1"/>
        <s v="W158" u="1"/>
        <s v="W032" u="1"/>
        <s v="W147" u="1"/>
        <s v="W010" u="1"/>
        <s v="W165" u="1"/>
        <s v="W008" u="1"/>
        <s v="W185" u="1"/>
        <s v="W152" u="1"/>
        <s v="W162" u="1"/>
      </sharedItems>
    </cacheField>
    <cacheField name="Product Name" numFmtId="0">
      <sharedItems count="70">
        <s v="FRYTOL 900ML SCH"/>
        <s v="FRYTOL YELLOW @25L "/>
        <s v="FRYTOL 4.5 LT"/>
        <s v="FRYTOL 450 ML SCH"/>
        <s v="FORTUNE VIET 5KG"/>
        <s v="EXCELLA THAI 5KG"/>
        <s v="JAMAA CLASSIC 130G"/>
        <s v="JAMAA CLASS 16 X 800G"/>
        <s v="850 ML BTL"/>
        <s v="FRYTOL OIL 10L"/>
        <s v="EAZZY 32X220G"/>
        <s v="FORTUNE DELICIOUS 4.5KG"/>
        <s v="JAMAA CLASSI 24 X 300G"/>
        <s v="JAMAA 24 X 200G"/>
        <s v="FORTUNE DELIGHT 4.5KG"/>
        <s v="DINOR 5LT"/>
        <s v="FORTUNE VIET 50KG"/>
        <s v="FORTUNE VIET 25KG"/>
        <s v="JAMAA BLUE SOAP 48X120GM"/>
        <s v="FRYTOL 50ML X 72SCH"/>
        <s v="JAMAA WHITE 200GM"/>
        <s v="SFO 900ML SCH"/>
        <s v="FRYTOL 200ML X 24SCH"/>
        <s v="THAI 25KG"/>
        <s v="FRYTOL 100ML X 36SCH"/>
        <s v="FORTUNE EMO PA 4.5KG"/>
        <s v="JAMAA DETERGENT 30G"/>
        <s v="PROMISE 4.5KG"/>
        <s v="FRYTOL 1.8LT"/>
        <s v="JAMAA WHITE SOAP 120GM"/>
        <s v="FORTUNE VIET 1KG X 20BAG"/>
        <s v="ALIFE MEDICATED 40 X 100G"/>
        <s v="ALIFE COCONUT 40 X 100G"/>
        <s v="FORTUNE MARGARINE 250G X 60 "/>
        <s v="JAMAA BLUE SOAP LAMINATED 24 X 200G"/>
        <s v="FRYTOL ROL 25L JRG"/>
        <s v="EAZZY 800G"/>
        <s v="ALIFE MEDICATED 18X200G"/>
        <s v="ALIFE LEMON 18X200G"/>
        <s v="ALIFE ROSE 40 X 100G"/>
        <s v="ALIFE LEMON 40 X 100G"/>
        <s v="JAMAA DETERGENT 10PCH X 850G"/>
        <s v="FRYTOL 0.9L X 15 BTL"/>
        <s v="ALIFE ROSE 18X200G"/>
        <s v="EAZZY DETERGENT 100X75G"/>
        <s v="FORTUNE DELICIOUS 22.5KG"/>
        <s v="FORTUNE DELICIOUS 900G X 20"/>
        <s v="JAMAA DETERGENT 40PCH X 160G "/>
        <s v="DETERGENT 2KG X 4PCH"/>
        <s v="FORTUNE MARGARINE @15KG"/>
        <s v="FORTUNE DELIGHT 900GM"/>
        <s v="DETERGENT 100X75G"/>
        <s v="JAMAA DETERGENT 12PCH X 450G"/>
        <s v="ALIFE COCONUT 18X200G"/>
        <s v="ALIFE ALOE VERA SOAP 40 X 100G "/>
        <s v="EAZZY DETERGENT 40PCH X 160G "/>
        <s v="FRYTOL SFO 0.9L" u="1"/>
        <s v="DETERGENT 3KG" u="1"/>
        <s v="VIKING 4 X 5LT" u="1"/>
        <s v="FRYTOL 500ML*2OSCH" u="1"/>
        <s v="DETERGENT 5KG" u="1"/>
        <s v="VIKING OIL 25L" u="1"/>
        <s v="FORTUNE 4.5" u="1"/>
        <s v="WINTER SFO 5L X 4BTL" u="1"/>
        <s v="JAMAA DETERGENT 250G" u="1"/>
        <s v="FORTUNE DELIGHT 22.5KG" u="1"/>
        <s v="FRYTOL 0.9L X 12 BTL" u="1"/>
        <s v="FRYTOL 1000ML" u="1"/>
        <s v="SFO 450ML SCH" u="1"/>
        <s v="FRYTOL OIL 2L X 6BTL" u="1"/>
      </sharedItems>
    </cacheField>
    <cacheField name="Product Group" numFmtId="0">
      <sharedItems count="6">
        <s v="COOKING OIL"/>
        <s v="RICE"/>
        <s v="SOAP"/>
        <s v="SUNFLOWER OIL"/>
        <s v="DETERGENT"/>
        <s v="SPECIALTY FATS"/>
      </sharedItems>
    </cacheField>
    <cacheField name="Brand" numFmtId="0">
      <sharedItems/>
    </cacheField>
    <cacheField name="Ave Sales Monthly(MT)" numFmtId="2">
      <sharedItems containsSemiMixedTypes="0" containsString="0" containsNumber="1" minValue="0.21146666666666661" maxValue="59.889240000001493"/>
    </cacheField>
    <cacheField name="Ave.Mthly Sales(Cases)" numFmtId="1">
      <sharedItems containsSemiMixedTypes="0" containsString="0" containsNumber="1" minValue="14.333333333333334" maxValue="6114.0000000000009"/>
    </cacheField>
    <cacheField name="Ave Mthly Sales Cash Value" numFmtId="43">
      <sharedItems containsSemiMixedTypes="0" containsString="0" containsNumber="1" minValue="3016.583333333333" maxValue="2187860.3866666667"/>
    </cacheField>
    <cacheField name="Closing Stock QTY" numFmtId="0">
      <sharedItems containsSemiMixedTypes="0" containsString="0" containsNumber="1" containsInteger="1" minValue="0" maxValue="1347"/>
    </cacheField>
    <cacheField name="Closing Stock MT" numFmtId="43">
      <sharedItems containsSemiMixedTypes="0" containsString="0" containsNumber="1" minValue="0" maxValue="26.842500000000001"/>
    </cacheField>
    <cacheField name="Closing Stock in Cash Value" numFmtId="43">
      <sharedItems containsSemiMixedTypes="0" containsString="0" containsNumber="1" minValue="0" maxValue="913150.31905195978"/>
    </cacheField>
    <cacheField name="Unit Price" numFmtId="1">
      <sharedItems containsSemiMixedTypes="0" containsString="0" containsNumber="1" minValue="40.825697674418656" maxValue="760.95859920996645"/>
    </cacheField>
    <cacheField name="Conversion Rate" numFmtId="0">
      <sharedItems containsSemiMixedTypes="0" containsString="0" containsNumber="1" containsInteger="1" minValue="1" maxValue="72"/>
    </cacheField>
    <cacheField name="Percentage Contribution" numFmtId="9">
      <sharedItems containsSemiMixedTypes="0" containsString="0" containsNumber="1" minValue="1.1519152934077372E-3" maxValue="0.32623265195413681"/>
    </cacheField>
    <cacheField name="Running Total" numFmtId="9">
      <sharedItems containsSemiMixedTypes="0" containsString="0" containsNumber="1" minValue="0.32623265195413681" maxValue="1.0000000000000009"/>
    </cacheField>
    <cacheField name="Rank" numFmtId="0">
      <sharedItems/>
    </cacheField>
    <cacheField name="Daily Sales QTY" numFmtId="2">
      <sharedItems containsSemiMixedTypes="0" containsString="0" containsNumber="1" minValue="0.65151515151515149" maxValue="277.90909090909093"/>
    </cacheField>
    <cacheField name="Daily Sales MT" numFmtId="43">
      <sharedItems containsSemiMixedTypes="0" containsString="0" containsNumber="1" minValue="9.612121212121209E-3" maxValue="2.7222381818182497"/>
    </cacheField>
    <cacheField name="Daily sales In Cash" numFmtId="1">
      <sharedItems containsSemiMixedTypes="0" containsString="0" containsNumber="1" minValue="137.11742424242422" maxValue="99448.199393939401"/>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21.5" maxValue="2779.0909090909095"/>
    </cacheField>
    <cacheField name="Order QTY" numFmtId="1">
      <sharedItems containsSemiMixedTypes="0" containsString="0" containsNumber="1" minValue="0" maxValue="1432.0909090909095"/>
    </cacheField>
    <cacheField name="Order QTY(MT)" numFmtId="165">
      <sharedItems containsSemiMixedTypes="0" containsString="0" containsNumber="1" minValue="0" maxValue="14.027941798555085"/>
    </cacheField>
    <cacheField name="Stock Norm Available%" numFmtId="9">
      <sharedItems containsSemiMixedTypes="0" containsString="0" containsNumber="1" minValue="0" maxValue="11.166666666666668"/>
    </cacheField>
    <cacheField name="Action" numFmtId="0">
      <sharedItems count="4">
        <s v="VERY LOW-ORDER URGENTLY"/>
        <s v="HIGH-DON’T ORDER"/>
        <s v="VERY HIGH-DON’T ORDER"/>
        <s v="LOW MAY- ORDER" u="1"/>
      </sharedItems>
    </cacheField>
    <cacheField name="Order value" numFmtId="43">
      <sharedItems containsSemiMixedTypes="0" containsString="0" containsNumber="1" minValue="0" maxValue="512465.6477110656"/>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90509257" createdVersion="6" refreshedVersion="6" minRefreshableVersion="3" recordCount="37" xr:uid="{22793567-E71B-43FE-B9D3-A443196C660F}">
  <cacheSource type="worksheet">
    <worksheetSource ref="A4:AB41" sheet="SONTURK INVT LTD - TAKORADI"/>
  </cacheSource>
  <cacheFields count="28">
    <cacheField name="Distributor Name" numFmtId="0">
      <sharedItems/>
    </cacheField>
    <cacheField name="Product Code" numFmtId="0">
      <sharedItems count="57">
        <s v="W042"/>
        <s v="W170"/>
        <s v="W151"/>
        <s v="W019"/>
        <s v="W178"/>
        <s v="W136"/>
        <s v="W067"/>
        <s v="W112"/>
        <s v="W020"/>
        <s v="W211"/>
        <s v="W021"/>
        <s v="W040"/>
        <s v="W206"/>
        <s v="W068"/>
        <s v="W225"/>
        <s v="W188"/>
        <s v="W106"/>
        <s v="W024"/>
        <s v="W176"/>
        <s v="W165"/>
        <s v="W023"/>
        <s v="W003"/>
        <s v="W168"/>
        <s v="W197"/>
        <s v="W086"/>
        <s v="W111"/>
        <s v="W022"/>
        <s v="W084"/>
        <s v="W207"/>
        <s v="W080"/>
        <s v="W162"/>
        <s v="W157"/>
        <s v="W074"/>
        <s v="W205"/>
        <s v="W194"/>
        <s v="W234"/>
        <s v="W189"/>
        <s v="W140" u="1"/>
        <s v="W150" u="1"/>
        <s v="W191" u="1"/>
        <s v="W160" u="1"/>
        <s v="W159" u="1"/>
        <s v="W169" u="1"/>
        <s v="W043" u="1"/>
        <s v="W012" u="1"/>
        <s v="W179" u="1"/>
        <s v="W032" u="1"/>
        <s v="W031" u="1"/>
        <s v="W198" u="1"/>
        <s v="W115" u="1"/>
        <s v="W196" u="1"/>
        <s v="W144" u="1"/>
        <s v="W069" u="1"/>
        <s v="W164" u="1"/>
        <s v="W027" u="1"/>
        <s v="W026" u="1"/>
        <s v="W152" u="1"/>
      </sharedItems>
    </cacheField>
    <cacheField name="Product Name" numFmtId="0">
      <sharedItems count="94">
        <s v="FORTUNE VIET 5KG"/>
        <s v="FRYTOL 900ML SCH"/>
        <s v="FRYTOL 4.5 LT"/>
        <s v="FRYTOL YELLOW @25L "/>
        <s v="FRYTOL 450 ML SCH"/>
        <s v="FORTUNE EMO PA 4.5KG"/>
        <s v="FORTUNE DELICIOUS 4.5KG"/>
        <s v="FORTUNE DELIGHT 4.5KG"/>
        <s v="FRYTOL ROL 25L JRG"/>
        <s v="850 ML BTL"/>
        <s v="FRYTOL OIL 10L"/>
        <s v="FORTUNE VIET 1KG X 20BAG"/>
        <s v="PROMISE 4.5KG"/>
        <s v="FORTUNE DELICIOUS 900G X 20"/>
        <s v="FRYTOL 4.5L X 3"/>
        <s v="FRYTOL 1.8LT"/>
        <s v="FRYTOL 0.9L X 15 BTL"/>
        <s v="FRYTOL 200ML X 24SCH"/>
        <s v="FORTUNE VIET 50KG"/>
        <s v="FORTUNE 4.5"/>
        <s v="FRYTOL 100ML X 36SCH"/>
        <s v="VIKING OIL 25L"/>
        <s v="JAMAA 24 X 200G"/>
        <s v="JAMAA DETERGENT 10PCH X 850G"/>
        <s v="JAMAA CLASSI 24 X 300G"/>
        <s v="FORTUNE DELIGHT 900GM"/>
        <s v="FRYTOL 50ML X 72SCH"/>
        <s v="JAMAA CLASS 16 X 800G"/>
        <s v="DETERGENT 100X75G"/>
        <s v="ALIFE MEDICATED 40 X 100G"/>
        <s v="DETERGENT 5KG"/>
        <s v="VIKING 45KG"/>
        <s v="ALIFE ROSE 40 X 100G"/>
        <s v="ALIFE ROSE 18X200G"/>
        <s v="ALIFE MEDICATED 18X200G"/>
        <s v="JAMAA BLUE SOAP LAMINATED 24 X 200G"/>
        <s v="SFO 850ML BTL"/>
        <s v="FRYTOL ROL CP 5 IV 60 850ML X 12BTL" u="1"/>
        <s v="FORTUNE VIETNAM JASMINE RICE 5% 1KGX20PEPACK" u="1"/>
        <s v="FRYTOL SFO 0.9L" u="1"/>
        <s v="FORTUNE DELICIOUS VIETNAM RICE 900G X 20" u="1"/>
        <s v="JAMAA DETERGENT 12PCH X 450G" u="1"/>
        <s v="PROMISE RICE 4.5KG X 5PEBAG" u="1"/>
        <s v="EAZZY 800G" u="1"/>
        <s v="FORTUNE THAI 4.5KG" u="1"/>
        <s v="FORTUNE MARGARINE @15KG" u="1"/>
        <s v="DETERGENT 2KG X 4PCH" u="1"/>
        <s v="FORTUNE-BLUE VN LONG JASMINE 5%B 5KGX5PP" u="1"/>
        <s v="FRYTOL WINTERIZED SFO 5L(4.55KG)*4BTL" u="1"/>
        <s v="VIKING JASMINE 45KG" u="1"/>
        <s v="FRYTOL ROL IV58MIN 12 POUCH X 900 ML" u="1"/>
        <s v="FRYTOL ROL IV 58MIN 20 POUCH X 450ML" u="1"/>
        <s v="FORTUNE MARGARINE 46-49 250G X 60SACHET" u="1"/>
        <s v="FRYTOL IV60 MIN 6 BTL X 1.8L" u="1"/>
        <s v="FORTUNE DELICIOUS 22.5KG" u="1"/>
        <s v="FORTUNE CLASSIC JASMINE RICE 5% BOPP BAG@50KG" u="1"/>
        <s v="FRYTOL ROL CP8 IN JERRYCAN @10L" u="1"/>
        <s v="FRYTOL SFO IV 120MIN 12 POUCH X 900ML" u="1"/>
        <s v="MARK P RBD WINTERIZED SFO 850ML X 12BTL" u="1"/>
        <s v="WINTER SFO 5L X 4BTL" u="1"/>
        <s v="JAMAA DETERGENT 40PCH X 160G " u="1"/>
        <s v="FORTUNE EMO PA LONGGRAINRICE 4.5KG*5PEBG" u="1"/>
        <s v="FRYTOL ROL CP5 6BTL X 2L" u="1"/>
        <s v="FRYTOL ROL 4.5L X 4JRG" u="1"/>
        <s v="FORTUNE ROL IV 58 4.5L * 3JRG" u="1"/>
        <s v="FRYTOL ROL CP8 100ML X 36SCH" u="1"/>
        <s v="FORTUNE DELIGHT VT KDM RICE PE BAG @900G" u="1"/>
        <s v="FORTUNE VIET 25KG" u="1"/>
        <s v="FORTUNE-BLUE VN LONG JASMINE 5%B PPBAG@25KG" u="1"/>
        <s v="FRYTOL SFO 1L X 12" u="1"/>
        <s v="FRYTOL ROL CP8 200ML X 24SCH" u="1"/>
        <s v="VIKING ROL CP5 IN YELLOW JRG@25L" u="1"/>
        <s v="FRYTOL RBD SUNFLOWER IVI 20MIN 0.9LTS X 12BTL" u="1"/>
        <s v="FRYTOL SFO IV 120MIN 20 POUCH X 450ML" u="1"/>
        <s v="FORTUNE DELIGHT VT KDM RICE PE BAG@4.5KG" u="1"/>
        <s v="FRYTOL ROL IV 60 900ML X 12BTL" u="1"/>
        <s v="FORTUNE DELICIOUS VN RICE PEBAG@22.5KG" u="1"/>
        <s v="FRYTOL SFO 6BTLX1.8L" u="1"/>
        <s v="FORTUNE MARGARINE 250G X 60 " u="1"/>
        <s v="FRYTOL RBD SFO 2L X 6BTL" u="1"/>
        <s v="FRYTOL ROL CP5 IN YELLOW JERRYCAN@25L" u="1"/>
        <s v="FRYTOL SFO 2L" u="1"/>
        <s v="FRYTOL 0.9L X 12 BTL" u="1"/>
        <s v="FRYTOL ROL CP8 YELLOW JRG@25L" u="1"/>
        <s v="FORTUNE DELICIOUS VIETNAM RICE 4.5KG X 5" u="1"/>
        <s v="JAMAA CLASSIC 130G" u="1"/>
        <s v="FRYTOL SFO IV 120 MIN 6BTLX1.8L" u="1"/>
        <s v="FRYTOL RBD SFO 1L X 12BTL" u="1"/>
        <s v="FORTUNE THAI RICE IN PE BAG @4.5KG" u="1"/>
        <s v="FORTUNE MARGARINE  46-48 PEBAG@15KG" u="1"/>
        <s v="SFO 450ML SCH" u="1"/>
        <s v="FRYTOL OIL 2L X 6BTL" u="1"/>
        <s v="SFO 900ML SCH" u="1"/>
        <s v="JAMAA DETERGENT 30G" u="1"/>
      </sharedItems>
    </cacheField>
    <cacheField name="Product Group" numFmtId="0">
      <sharedItems count="6">
        <s v="RICE"/>
        <s v="COOKING OIL"/>
        <s v="SOAP"/>
        <s v="DETERGENT"/>
        <s v="SUNFLOWER OIL"/>
        <s v="SPECIALTY FATS" u="1"/>
      </sharedItems>
    </cacheField>
    <cacheField name="Brand" numFmtId="0">
      <sharedItems/>
    </cacheField>
    <cacheField name="Ave Sales Monthly(MT)" numFmtId="168">
      <sharedItems containsSemiMixedTypes="0" containsString="0" containsNumber="1" minValue="0.12615999999999999" maxValue="13.941666666666659"/>
    </cacheField>
    <cacheField name="Ave.Mthly Sales(Cases)" numFmtId="1">
      <sharedItems containsSemiMixedTypes="0" containsString="0" containsNumber="1" minValue="4" maxValue="1357.3333333333333"/>
    </cacheField>
    <cacheField name="Ave Mthly Sales Cash Value" numFmtId="43">
      <sharedItems containsSemiMixedTypes="0" containsString="0" containsNumber="1" minValue="1705" maxValue="407510"/>
    </cacheField>
    <cacheField name="Closing Stock" numFmtId="1">
      <sharedItems containsSemiMixedTypes="0" containsString="0" containsNumber="1" containsInteger="1" minValue="0" maxValue="546"/>
    </cacheField>
    <cacheField name="Closing Stock MT" numFmtId="2">
      <sharedItems containsSemiMixedTypes="0" containsString="0" containsNumber="1" minValue="0" maxValue="7.835"/>
    </cacheField>
    <cacheField name="Closing Stock in Value" numFmtId="43">
      <sharedItems containsSemiMixedTypes="0" containsString="0" containsNumber="1" minValue="0" maxValue="170100.14991671292"/>
    </cacheField>
    <cacheField name="Unit Price" numFmtId="1">
      <sharedItems containsSemiMixedTypes="0" containsString="0" containsNumber="1" minValue="72.009090909090915" maxValue="658.44769874476981"/>
    </cacheField>
    <cacheField name="Conversion Rate" numFmtId="0">
      <sharedItems containsSemiMixedTypes="0" containsString="0" containsNumber="1" containsInteger="1" minValue="1" maxValue="60"/>
    </cacheField>
    <cacheField name="Percentage Contribution" numFmtId="9">
      <sharedItems containsSemiMixedTypes="0" containsString="0" containsNumber="1" minValue="1.7837654719786509E-3" maxValue="0.19712003504942674"/>
    </cacheField>
    <cacheField name="Running Total" numFmtId="9">
      <sharedItems containsSemiMixedTypes="0" containsString="0" containsNumber="1" minValue="0.19712003504942674" maxValue="0.99999999999999978"/>
    </cacheField>
    <cacheField name="Rank" numFmtId="0">
      <sharedItems/>
    </cacheField>
    <cacheField name="Av Daily Sales Qty" numFmtId="1">
      <sharedItems containsSemiMixedTypes="0" containsString="0" containsNumber="1" minValue="0.18181818181818182" maxValue="61.696969696969695"/>
    </cacheField>
    <cacheField name="Av. Daily Sales MT" numFmtId="2">
      <sharedItems containsSemiMixedTypes="0" containsString="0" containsNumber="1" minValue="5.734545454545454E-3" maxValue="0.63371212121212084"/>
    </cacheField>
    <cacheField name="Av Daily Sales in Cash Value" numFmtId="43">
      <sharedItems containsSemiMixedTypes="0" containsString="0" containsNumber="1" minValue="77.5" maxValue="18523.18181818182"/>
    </cacheField>
    <cacheField name="Stock Norm" numFmtId="0">
      <sharedItems containsSemiMixedTypes="0" containsString="0" containsNumber="1" containsInteger="1" minValue="7" maxValue="30"/>
    </cacheField>
    <cacheField name="Stock In Transit Time(days) " numFmtId="0">
      <sharedItems containsSemiMixedTypes="0" containsString="0" containsNumber="1" containsInteger="1" minValue="3" maxValue="3"/>
    </cacheField>
    <cacheField name="Stock Norm +Transit Time" numFmtId="0">
      <sharedItems containsSemiMixedTypes="0" containsString="0" containsNumber="1" containsInteger="1" minValue="10" maxValue="33"/>
    </cacheField>
    <cacheField name="Stock Norm QTY" numFmtId="1">
      <sharedItems containsSemiMixedTypes="0" containsString="0" containsNumber="1" minValue="6" maxValue="616.969696969697"/>
    </cacheField>
    <cacheField name="Order Qty" numFmtId="1">
      <sharedItems containsSemiMixedTypes="0" containsString="0" containsNumber="1" minValue="0" maxValue="572.68181818181824"/>
    </cacheField>
    <cacheField name="Order QTY(MT)" numFmtId="2">
      <sharedItems containsSemiMixedTypes="0" containsString="0" containsNumber="1" minValue="0" maxValue="4.6632129015052799"/>
    </cacheField>
    <cacheField name="Stock Norn Available" numFmtId="9">
      <sharedItems containsSemiMixedTypes="0" containsString="0" containsNumber="1" minValue="0" maxValue="4.6632129015052799"/>
    </cacheField>
    <cacheField name="Action" numFmtId="0">
      <sharedItems count="4">
        <s v="VERY LOW-ORDER URGENTLY"/>
        <s v="HIGH-DON’T ORDER"/>
        <s v="VERY HIGH-DON’T ORDER"/>
        <s v="LOW MAY- ORDER"/>
      </sharedItems>
    </cacheField>
    <cacheField name="Order in Value" numFmtId="43">
      <sharedItems containsSemiMixedTypes="0" containsString="0" containsNumber="1" minValue="0" maxValue="147440.43090948599"/>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94097221" createdVersion="6" refreshedVersion="6" minRefreshableVersion="3" recordCount="50" xr:uid="{ED24F546-EB94-43CF-88C3-D38BB6A8A711}">
  <cacheSource type="worksheet">
    <worksheetSource ref="A4:AB54" sheet="ZENABOG ENT"/>
  </cacheSource>
  <cacheFields count="28">
    <cacheField name="Distributor" numFmtId="0">
      <sharedItems/>
    </cacheField>
    <cacheField name="Product Code" numFmtId="0">
      <sharedItems count="60">
        <s v="W155"/>
        <s v="W168"/>
        <s v="W042"/>
        <s v="W084"/>
        <s v="W043"/>
        <s v="W086"/>
        <s v="W151"/>
        <s v="W239"/>
        <s v="W237"/>
        <s v="W140"/>
        <s v="W067"/>
        <s v="W194"/>
        <s v="W184"/>
        <s v="W205"/>
        <s v="W207"/>
        <s v="W203"/>
        <s v="W204"/>
        <s v="W026"/>
        <s v="W141"/>
        <s v="W112"/>
        <s v="W040"/>
        <s v="W069"/>
        <s v="W211"/>
        <s v="W188"/>
        <s v="W196"/>
        <s v="W206"/>
        <s v="W027"/>
        <s v="W136"/>
        <s v="W106"/>
        <s v="W185"/>
        <s v="W198"/>
        <s v="W197"/>
        <s v="W158"/>
        <s v="W164"/>
        <s v="W177"/>
        <s v="W032"/>
        <s v="W170"/>
        <s v="W231"/>
        <s v="W006"/>
        <s v="W068"/>
        <s v="W191"/>
        <s v="W234"/>
        <s v="W080"/>
        <s v="W137"/>
        <s v="W074"/>
        <s v="W077"/>
        <s v="W227"/>
        <s v="W071"/>
        <s v="W226"/>
        <s v="W178"/>
        <s v="W160" u="1"/>
        <s v="W149" u="1"/>
        <s v="W159" u="1"/>
        <s v="W002" u="1"/>
        <s v="W169" u="1"/>
        <s v="W147" u="1"/>
        <s v="W165" u="1"/>
        <s v="W144" u="1"/>
        <s v="W152" u="1"/>
        <s v="W162" u="1"/>
      </sharedItems>
    </cacheField>
    <cacheField name="Product Name" numFmtId="0">
      <sharedItems count="111">
        <s v="EAZZY 32X220G"/>
        <s v="JAMAA 24 X 200G"/>
        <s v="FORTUNE VIET 5KG"/>
        <s v="JAMAA CLASS 16 X 800G"/>
        <s v="FORTUNE VIET 25KG"/>
        <s v="JAMAA CLASSI 24 X 300G"/>
        <s v="FRYTOL 4.5 LT"/>
        <s v="EAZZY LAUNDRY SOAP 32X280G"/>
        <s v="EAZZY LAUNDRY SOAP 24X220G"/>
        <s v="JAMAA CLASSIC 130G"/>
        <s v="FORTUNE DELICIOUS 4.5KG"/>
        <s v="ALIFE MEDICATED 18X200G"/>
        <s v="JAMAA WHITE 200GM"/>
        <s v="ALIFE ROSE 18X200G"/>
        <s v="DETERGENT 100X75G"/>
        <s v="ALIFE LEMON 18X200G"/>
        <s v="ALIFE COCONUT 18X200G"/>
        <s v="FORTUNE MARGARINE @15KG"/>
        <s v="EAZZY 32X300G"/>
        <s v="FORTUNE DELIGHT 4.5KG"/>
        <s v="FORTUNE VIET 1KG X 20BAG"/>
        <s v="FORTUNE DELICIOUS 22.5KG"/>
        <s v="850 ML BTL"/>
        <s v="FRYTOL 1.8LT"/>
        <s v="JAMAA DETERGENT 40PCH X 160G "/>
        <s v="PROMISE 4.5KG"/>
        <s v="FORTUNE MARGARINE 250G X 60 "/>
        <s v="FORTUNE EMO PA 4.5KG"/>
        <s v="FRYTOL 0.9L X 15 BTL"/>
        <s v="FORTUNE DELIGHT 22.5KG"/>
        <s v="JAMAA DETERGENT 12PCH X 450G"/>
        <s v="JAMAA DETERGENT 10PCH X 850G"/>
        <s v="JAMAA DETERGENT 3KG"/>
        <s v="EAZZY 800G"/>
        <s v="JAMAA CLASSIC 48X100G"/>
        <s v="WINTER SFO 5L X 4BTL"/>
        <s v="FRYTOL 900ML SCH"/>
        <s v="EAZZY DETERGENT 100X75G"/>
        <s v="FRYTOL 24BTL*500ML"/>
        <s v="FORTUNE DELICIOUS 900G X 20"/>
        <s v="DETERGENT 2KG X 4PCH"/>
        <s v="JAMAA BLUE SOAP LAMINATED 24 X 200G"/>
        <s v="ALIFE MEDICATED 40 X 100G"/>
        <s v="VIKING EMO PA 4.5KG"/>
        <s v="ALIFE ROSE 40 X 100G"/>
        <s v="ALIFE COCONUT 40 X 100G"/>
        <s v="JAMAA WHITE SOAP 120GM"/>
        <s v="ALIFE LEMON 40 X 100G"/>
        <s v="JAMAA BLUE SOAP 48X120GM"/>
        <s v="FRYTOL 450 ML SCH"/>
        <s v="FRYTOL ROL CP 5 IV 60 850ML X 12BTL" u="1"/>
        <s v="JAMAA CLASSIC SOAP LAMINATED 48 X 100G" u="1"/>
        <s v="FORTUNE DELIGHT VT KDM RICE PEBAG @22.5KG" u="1"/>
        <s v="ALIFE LEMON SOAP 18X200G IN CARTON" u="1"/>
        <s v="JAMAA DETERGENT POWDER 450G X 12PCH" u="1"/>
        <s v="FORTUNE VIETNAM JASMINE RICE 5% 1KGX20PEPACK" u="1"/>
        <s v="FRYTOL SFO 0.9L" u="1"/>
        <s v="DETERGENT 3KG" u="1"/>
        <s v="FORTUNE DELICIOUS VIETNAM RICE 900G X 20" u="1"/>
        <s v="JAMAA DETERGENT POWDER 160G X 40PCH" u="1"/>
        <s v="CO-FRYTOL @ 0.9L X 15 BTL" u="1"/>
        <s v="ALIFE ROSE SOAP LAMINATED 40 X 100G" u="1"/>
        <s v="ALFFI ROL CP5 IN YELLOW JRG@25L" u="1"/>
        <s v="PROMISE RICE 4.5KG X 5PEBAG" u="1"/>
        <s v="ALFFI OIL 25L" u="1"/>
        <s v="JAMAA POWDER DETERGENT 30G X 150PCH" u="1"/>
        <s v="EAZZY LAUNDRY SOAP 32X300G" u="1"/>
        <s v="FORTUNE-BLUE VN LONG JASMINE 5%B 5KGX5PP" u="1"/>
        <s v="JAMAA DETERGENT POWDER 850G X 10PCH" u="1"/>
        <s v="FRYTOL WINTERIZED SFO 5L(4.55KG)*4BTL" u="1"/>
        <s v="DETERGENT 5KG" u="1"/>
        <s v="EAZZY LAUNDRY SOAP 16 X 800G IN CARTON" u="1"/>
        <s v="EAZZY LAUNDRY SOAP 32 X 240G IN CARTON" u="1"/>
        <s v="FRYTOL ROL IV58MIN 12 POUCH X 900 ML" u="1"/>
        <s v="FRYTOL ROL IV 58MIN 20 POUCH X 450ML" u="1"/>
        <s v="FORTUNE MARGARINE 46-49 250G X 60SACHET" u="1"/>
        <s v="FRYTOL IV60 MIN 6 BTL X 1.8L" u="1"/>
        <s v="FORTUNE 4.5" u="1"/>
        <s v="ALIFE COCONUT SOAP 18X200G IN CARTON" u="1"/>
        <s v="ALIFE MEDICATED SOAP LAMINATED 40 X 100G" u="1"/>
        <s v="ALIFE ROSE SOAP 18 X 200G IN CARTON" u="1"/>
        <s v="FRYTOL SFO IV 120MIN 12 POUCH X 900ML" u="1"/>
        <s v="FORTUNE EMO PA LONGGRAINRICE 4.5KG*5PEBG" u="1"/>
        <s v="ALIFE COCONUT SOAP LAMINATED 40 X 100G" u="1"/>
        <s v="FRYTOL ROL 4.5L X 4JRG" u="1"/>
        <s v="FORTUNE ROL IV 58 4.5L * 3JRG" u="1"/>
        <s v="JAMAA CLASSIC SOAP LAMINATED 24 X 200G" u="1"/>
        <s v="JAMAA CLASSIC SOAP LAMINATED 48X130" u="1"/>
        <s v="ALIFE MEDICATED SOAP 18 X 200G IN CARTON" u="1"/>
        <s v="FORTUNE-BLUE VN LONG JASMINE 5%B PPBAG@25KG" u="1"/>
        <s v="JAMAA DETERGENT POWDER 2KG X 4PCH" u="1"/>
        <s v="JAMAA POWDER DETERGENT 40PCH X 250G" u="1"/>
        <s v="FRYTOL RBD SUNFLOWER IVI 20MIN 0.9LTS X 12BTL" u="1"/>
        <s v="JAMAA DETERGENT 250G" u="1"/>
        <s v="FRYTOL SFO IV 120MIN 20 POUCH X 450ML" u="1"/>
        <s v="FORTUNE DELIGHT VT KDM RICE PE BAG@4.5KG" u="1"/>
        <s v="JAMAA DETERGENT POWDER 75G*100PCH IN BAG" u="1"/>
        <s v="JAMAA CLASSIC SOAP LAMINATED 24 X 300G" u="1"/>
        <s v="JAMAA WHITE SOAP LAMINATED 24 X 200G" u="1"/>
        <s v="FRYTOL SFO 6BTLX1.8L" u="1"/>
        <s v="JAMAA POWDER DETERGENT PILLOW PACK @5KG" u="1"/>
        <s v="JAMAA DETERGENT 500G" u="1"/>
        <s v="JAMAA POWDER DETERGENT IN BUCKET @3KG" u="1"/>
        <s v="JAMAA CLASSIC SOAP LAMINATED 16 X 800G" u="1"/>
        <s v="FORTUNE DELICIOUS VIETNAM RICE 4.5KG X 5" u="1"/>
        <s v="FRYTOL SFO IV 120 MIN 6BTLX1.8L" u="1"/>
        <s v="JAMAA POWDER DETERGENT 12PCH X 500G" u="1"/>
        <s v="SFO 450ML SCH" u="1"/>
        <s v="SFO 900ML SCH" u="1"/>
        <s v="JAMAA DETERGENT 30G" u="1"/>
        <s v="ALIFE LEMON SOAP LAMINATED 40 X 100G" u="1"/>
      </sharedItems>
    </cacheField>
    <cacheField name="Product Group" numFmtId="0">
      <sharedItems count="6">
        <s v="SOAP"/>
        <s v="RICE"/>
        <s v="COOKING OIL"/>
        <s v="DETERGENT"/>
        <s v="SPECIALTY FATS"/>
        <s v="SUNFLOWER OIL"/>
      </sharedItems>
    </cacheField>
    <cacheField name="Brand" numFmtId="0">
      <sharedItems/>
    </cacheField>
    <cacheField name="Ave Sales Monthly(MT)" numFmtId="2">
      <sharedItems containsSemiMixedTypes="0" containsString="0" containsNumber="1" minValue="7.6349999999999973E-2" maxValue="11.869840000000041"/>
    </cacheField>
    <cacheField name="Ave.Mthly Sales(Cases)" numFmtId="1">
      <sharedItems containsSemiMixedTypes="0" containsString="0" containsNumber="1" minValue="5.666666666666667" maxValue="2063.3333333333335"/>
    </cacheField>
    <cacheField name="Ave Mthly Sales Cash Value" numFmtId="43">
      <sharedItems containsSemiMixedTypes="0" containsString="0" containsNumber="1" minValue="0" maxValue="92591.286666666638"/>
    </cacheField>
    <cacheField name="Closing Stock QTY" numFmtId="1">
      <sharedItems containsSemiMixedTypes="0" containsString="0" containsNumber="1" containsInteger="1" minValue="0" maxValue="6374"/>
    </cacheField>
    <cacheField name="Closing Stock MT" numFmtId="43">
      <sharedItems containsSemiMixedTypes="0" containsString="0" containsNumber="1" minValue="0" maxValue="33.654720000000005"/>
    </cacheField>
    <cacheField name="Closing Stock in Cash Value" numFmtId="43">
      <sharedItems containsSemiMixedTypes="0" containsString="0" containsNumber="1" minValue="0" maxValue="398055.00000000006"/>
    </cacheField>
    <cacheField name="Unit Price" numFmtId="43">
      <sharedItems containsSemiMixedTypes="0" containsString="0" containsNumber="1" minValue="0" maxValue="374.26829268292687"/>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9.1342873030654688E-4" maxValue="0.14200724139020174"/>
    </cacheField>
    <cacheField name="Running Total" numFmtId="9">
      <sharedItems containsSemiMixedTypes="0" containsString="0" containsNumber="1" minValue="0.14200724139020174" maxValue="0.99999999999999978"/>
    </cacheField>
    <cacheField name="Rank" numFmtId="0">
      <sharedItems/>
    </cacheField>
    <cacheField name="Daily Sales QTY" numFmtId="1">
      <sharedItems containsSemiMixedTypes="0" containsString="0" containsNumber="1" minValue="0.25757575757575757" maxValue="93.787878787878796"/>
    </cacheField>
    <cacheField name="Daily Sales MT" numFmtId="2">
      <sharedItems containsSemiMixedTypes="0" containsString="0" containsNumber="1" minValue="3.4704545454545444E-3" maxValue="0.53953818181818369"/>
    </cacheField>
    <cacheField name="Daily sales In Cash" numFmtId="43">
      <sharedItems containsSemiMixedTypes="0" containsString="0" containsNumber="1" minValue="0" maxValue="4208.6948484848472"/>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4" maxValue="4"/>
    </cacheField>
    <cacheField name="Days Stock Norm+Stock Transit Time" numFmtId="0">
      <sharedItems containsSemiMixedTypes="0" containsString="0" containsNumber="1" containsInteger="1" minValue="11" maxValue="34"/>
    </cacheField>
    <cacheField name="Stock Norm QTY" numFmtId="1">
      <sharedItems containsSemiMixedTypes="0" containsString="0" containsNumber="1" minValue="8.7575757575757578" maxValue="1031.6666666666667"/>
    </cacheField>
    <cacheField name="Order QTY" numFmtId="1">
      <sharedItems containsSemiMixedTypes="0" containsString="0" containsNumber="1" minValue="0" maxValue="235.16666666666669"/>
    </cacheField>
    <cacheField name="Order QTY(MT)" numFmtId="2">
      <sharedItems containsSemiMixedTypes="0" containsString="0" containsNumber="1" minValue="0" maxValue="3.1004160903316937"/>
    </cacheField>
    <cacheField name="Stock Norm Available%" numFmtId="9">
      <sharedItems containsSemiMixedTypes="0" containsString="0" containsNumber="1" minValue="0" maxValue="42.317647058823525"/>
    </cacheField>
    <cacheField name="Action" numFmtId="0">
      <sharedItems count="5">
        <s v="HIGH-DON’T ORDER"/>
        <s v="VERY LOW-ORDER URGENTLY"/>
        <s v="VERY HIGH-DON’T ORDER"/>
        <s v="LOW MAY- ORDER"/>
        <e v="#VALUE!" u="1"/>
      </sharedItems>
    </cacheField>
    <cacheField name="Order Value" numFmtId="43">
      <sharedItems containsSemiMixedTypes="0" containsString="0" containsNumber="1" minValue="0" maxValue="29795.367725241118"/>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498379631" createdVersion="6" refreshedVersion="6" minRefreshableVersion="3" recordCount="24" xr:uid="{BC91A432-A6A7-45E1-A56A-EB2C0307216B}">
  <cacheSource type="worksheet">
    <worksheetSource ref="A4:AB28" sheet="MAALTIMA ENT - WA"/>
  </cacheSource>
  <cacheFields count="28">
    <cacheField name="Distributor" numFmtId="0">
      <sharedItems/>
    </cacheField>
    <cacheField name="Product Code" numFmtId="0">
      <sharedItems count="39">
        <s v="W084"/>
        <s v="W168"/>
        <s v="W151"/>
        <s v="W237"/>
        <s v="W205"/>
        <s v="W155"/>
        <s v="W203"/>
        <s v="W204"/>
        <s v="W207"/>
        <s v="W140"/>
        <s v="W141"/>
        <s v="W194"/>
        <s v="W233"/>
        <s v="W184"/>
        <s v="W239"/>
        <s v="W086"/>
        <s v="W197"/>
        <s v="W211"/>
        <s v="W198"/>
        <s v="W188"/>
        <s v="W170"/>
        <s v="W234"/>
        <s v="W210"/>
        <s v="W238"/>
        <s v="W097" u="1"/>
        <s v="W191" u="1"/>
        <s v="W159" u="1"/>
        <s v="W043" u="1"/>
        <s v="W158" u="1"/>
        <s v="W042" u="1"/>
        <s v="W178" u="1"/>
        <s v="W010" u="1"/>
        <s v="W177" u="1"/>
        <s v="W200" u="1"/>
        <s v="W209" u="1"/>
        <s v="W195" u="1"/>
        <s v="W164" u="1"/>
        <s v="W099" u="1"/>
        <s v="W162" u="1"/>
      </sharedItems>
    </cacheField>
    <cacheField name="Product Name" numFmtId="0">
      <sharedItems count="63">
        <s v="JAMAA CLASS 16 X 800G"/>
        <s v="JAMAA 24 X 200G"/>
        <s v="FRYTOL 4.5 LT"/>
        <s v="EAZZY LAUNDRY SOAP 24X220G"/>
        <s v="ALIFE ROSE 18X200G"/>
        <s v="EAZZY 32X220G"/>
        <s v="ALIFE LEMON 18X200G"/>
        <s v="ALIFE COCONUT 18X200G"/>
        <s v="DETERGENT 100X75G"/>
        <s v="JAMAA CLASSIC 130G"/>
        <s v="EAZZY 32X300G"/>
        <s v="ALIFE MEDICATED 18X200G"/>
        <s v="EAZZY DETERGENT POWDER 75G X 100PCH"/>
        <s v="JAMAA WHITE 200GM"/>
        <s v="EAZZY LAUNDRY SOAP 32X280G"/>
        <s v="JAMAA CLASSI 24 X 300G"/>
        <s v="JAMAA DETERGENT 10PCH X 850G"/>
        <s v="850 ML BTL"/>
        <s v="JAMAA DETERGENT 12PCH X 450G"/>
        <s v="FRYTOL 1.8LT"/>
        <s v="FRYTOL 900ML SCH"/>
        <s v="JAMAA BLUE SOAP LAMINATED 24 X 200G"/>
        <s v="EAZZY 200G"/>
        <s v="ALIFE ALOE VERA 18X200G"/>
        <s v="JAMAA CLASSIC SOAP LAMINATED 48 X 100G" u="1"/>
        <s v="ALIFE LEMON SOAP 18X200G IN CARTON" u="1"/>
        <s v="JAMAA DETERGENT POWDER 450G X 12PCH" u="1"/>
        <s v="DETERGENT 3KG" u="1"/>
        <s v="ALIFE 225G COCONUT" u="1"/>
        <s v="JAMAA CLASSIC 48X100G" u="1"/>
        <s v="ALIFE COCONUT SOAP LAMINATED 18X225G" u="1"/>
        <s v="JAMAA DETERGENT POWDER 90G X 100PCH" u="1"/>
        <s v="EAZZY 800G" u="1"/>
        <s v="DETERGENT 2KG X 4PCH" u="1"/>
        <s v="FORTUNE-BLUE VN LONG JASMINE 5%B 5KGX5PP" u="1"/>
        <s v="JAMAA DETERGENT POWDER 850G X 10PCH" u="1"/>
        <s v="DETERGENT 5KG" u="1"/>
        <s v="EAZZY CLASSIC SOAP 16 X 200G IN CARTON" u="1"/>
        <s v="EAZZY LAUNDRY SOAP 16 X 800G IN CARTON" u="1"/>
        <s v="EAZZY LAUNDRY SOAP 32 X 240G IN CARTON" u="1"/>
        <s v="ALIFE COCONUT SOAP 18X200G IN CARTON" u="1"/>
        <s v="ALIFE ROSE SOAP 18 X 200G IN CARTON" u="1"/>
        <s v="ALIFE 225G ROSE" u="1"/>
        <s v="JAMAA CLASSIC SOAP LAMINATED 24 X 200G" u="1"/>
        <s v="FRYTOL 450 ML SCH" u="1"/>
        <s v="JAMAA CLASSIC SOAP LAMINATED 48X130" u="1"/>
        <s v="ALIFE MEDICATED SOAP 18 X 200G IN CARTON" u="1"/>
        <s v="FORTUNE VIET 25KG" u="1"/>
        <s v="JAMAA CLASSIC 250G" u="1"/>
        <s v="FORTUNE-BLUE VN LONG JASMINE 5%B PPBAG@25KG" u="1"/>
        <s v="JAMAA DETERGENT POWDER 2KG X 4PCH" u="1"/>
        <s v="EAZZY LAUNDRY SOAP 36 X 250G" u="1"/>
        <s v="JAMAA DETERGENT POWDER 75G*100PCH IN BAG" u="1"/>
        <s v="FRYTOL ROL CP8 1L X 12SCH" u="1"/>
        <s v="JAMAA POWDER DETERGENT PILLOW PACK @5KG" u="1"/>
        <s v="ALIFE ROSE SOAP LAMINATED 18X225G" u="1"/>
        <s v="EAZZY 250G" u="1"/>
        <s v="FORTUNE VIET 5KG" u="1"/>
        <s v="JAMAA POWDER DETERGENT IN BUCKET @3KG" u="1"/>
        <s v="JAMAA CLASSIC SOAP LAMINATED 16 X 800G" u="1"/>
        <s v="JAMAA DETERGENT  90G X 100PCH " u="1"/>
        <s v="FRYTOL 1000ML" u="1"/>
        <s v="SFO 900ML SCH" u="1"/>
      </sharedItems>
    </cacheField>
    <cacheField name="Product Group" numFmtId="0">
      <sharedItems count="5">
        <s v="SOAP"/>
        <s v="COOKING OIL"/>
        <s v="DETERGENT"/>
        <s v="SUNFLOWER OIL" u="1"/>
        <s v="RICE" u="1"/>
      </sharedItems>
    </cacheField>
    <cacheField name="Brand" numFmtId="0">
      <sharedItems/>
    </cacheField>
    <cacheField name="Ave Sales Monthly(MT)" numFmtId="43">
      <sharedItems containsSemiMixedTypes="0" containsString="0" containsNumber="1" minValue="0.18600000000000008" maxValue="8.5973333333333439"/>
    </cacheField>
    <cacheField name="Ave.Mthly Sales(Cases)" numFmtId="165">
      <sharedItems containsSemiMixedTypes="0" containsString="0" containsNumber="1" minValue="26.666666666666664" maxValue="775.66666666666663"/>
    </cacheField>
    <cacheField name="Ave Mthly Sales Cash Value" numFmtId="1">
      <sharedItems containsSemiMixedTypes="0" containsString="0" containsNumber="1" minValue="2756.666666666667" maxValue="135016.6"/>
    </cacheField>
    <cacheField name="Closing Stock QTY" numFmtId="0">
      <sharedItems containsSemiMixedTypes="0" containsString="0" containsNumber="1" containsInteger="1" minValue="0" maxValue="89"/>
    </cacheField>
    <cacheField name="Closing Stock MT" numFmtId="43">
      <sharedItems containsSemiMixedTypes="0" containsString="0" containsNumber="1" minValue="0" maxValue="0.32040000000000002"/>
    </cacheField>
    <cacheField name="Closing Stock in Cash Value" numFmtId="1">
      <sharedItems containsSemiMixedTypes="0" containsString="0" containsNumber="1" minValue="0" maxValue="7425.5035460992913"/>
    </cacheField>
    <cacheField name="Unit Price" numFmtId="1">
      <sharedItems containsSemiMixedTypes="0" containsString="0" containsNumber="1" minValue="44.945652173913054" maxValue="425.81111111111113"/>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6.5292314158533005E-3" maxValue="0.30179558544388613"/>
    </cacheField>
    <cacheField name="Running Total" numFmtId="9">
      <sharedItems containsSemiMixedTypes="0" containsString="0" containsNumber="1" minValue="0.30179558544388613" maxValue="0.99999999999999989"/>
    </cacheField>
    <cacheField name="Rank" numFmtId="0">
      <sharedItems/>
    </cacheField>
    <cacheField name="Daily Sales QTY" numFmtId="1">
      <sharedItems containsSemiMixedTypes="0" containsString="0" containsNumber="1" minValue="1.2121212121212119" maxValue="35.257575757575758"/>
    </cacheField>
    <cacheField name="Daily Sales MT" numFmtId="43">
      <sharedItems containsSemiMixedTypes="0" containsString="0" containsNumber="1" minValue="8.4545454545454576E-3" maxValue="0.39078787878787929"/>
    </cacheField>
    <cacheField name="Daily sales In Cash" numFmtId="1">
      <sharedItems containsSemiMixedTypes="0" containsString="0" containsNumber="1" minValue="125.30303030303031" maxValue="6137.1181818181822"/>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4" maxValue="4"/>
    </cacheField>
    <cacheField name="Days Stock Norm+Stock Transit Time" numFmtId="0">
      <sharedItems containsSemiMixedTypes="0" containsString="0" containsNumber="1" containsInteger="1" minValue="11" maxValue="34"/>
    </cacheField>
    <cacheField name="Stock Norm QTY" numFmtId="1">
      <sharedItems containsSemiMixedTypes="0" containsString="0" containsNumber="1" minValue="41.212121212121204" maxValue="387.83333333333331"/>
    </cacheField>
    <cacheField name="Order QTY" numFmtId="1">
      <sharedItems containsSemiMixedTypes="0" containsString="0" containsNumber="1" minValue="38.212121212121204" maxValue="383.83333333333331"/>
    </cacheField>
    <cacheField name="Order QTY(MT)" numFmtId="43">
      <sharedItems containsSemiMixedTypes="0" containsString="0" containsNumber="1" minValue="0.28745454545454557" maxValue="4.298666666666672"/>
    </cacheField>
    <cacheField name="Stock Norm Available%" numFmtId="9">
      <sharedItems containsSemiMixedTypes="0" containsString="0" containsNumber="1" minValue="0" maxValue="0.38573680063041765"/>
    </cacheField>
    <cacheField name="Action" numFmtId="0">
      <sharedItems count="4">
        <s v="VERY LOW-ORDER URGENTLY"/>
        <s v="LOW MAY- ORDER" u="1"/>
        <s v="VERY HIGH-DON’T ORDER" u="1"/>
        <s v="HIGH-DON’T ORDER" u="1"/>
      </sharedItems>
    </cacheField>
    <cacheField name="Order Value" numFmtId="43">
      <sharedItems containsSemiMixedTypes="0" containsString="0" containsNumber="1" minValue="4260.3030303030309" maxValue="67508.3"/>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06249998" createdVersion="6" refreshedVersion="6" minRefreshableVersion="3" recordCount="39" xr:uid="{F325AF69-5C3A-4A1B-94E7-5CF2EC222DAB}">
  <cacheSource type="worksheet">
    <worksheetSource ref="A4:AB43" sheet="TIMUGNA VENTURES"/>
  </cacheSource>
  <cacheFields count="28">
    <cacheField name="Distributor" numFmtId="0">
      <sharedItems/>
    </cacheField>
    <cacheField name="Product Code" numFmtId="0">
      <sharedItems count="51">
        <s v="W084"/>
        <s v="W042"/>
        <s v="W043"/>
        <s v="W140"/>
        <s v="W168"/>
        <s v="W237"/>
        <s v="W239"/>
        <s v="W205"/>
        <s v="W204"/>
        <s v="W155"/>
        <s v="W194"/>
        <s v="W067"/>
        <s v="W209"/>
        <s v="W069"/>
        <s v="W203"/>
        <s v="W026"/>
        <s v="W151"/>
        <s v="W192"/>
        <s v="W040"/>
        <s v="W184"/>
        <s v="W049"/>
        <s v="W027"/>
        <s v="W206"/>
        <s v="W216"/>
        <s v="W238"/>
        <s v="W217"/>
        <s v="W207"/>
        <s v="W112"/>
        <s v="W229"/>
        <s v="W230"/>
        <s v="W234"/>
        <s v="W211"/>
        <s v="W188"/>
        <s v="W053"/>
        <s v="W068"/>
        <s v="W158"/>
        <s v="W115"/>
        <s v="W136"/>
        <s v="W231"/>
        <s v="W191" u="1"/>
        <s v="W160" u="1"/>
        <s v="W170" u="1"/>
        <s v="W159" u="1"/>
        <s v="W178" u="1"/>
        <s v="W147" u="1"/>
        <s v="W198" u="1"/>
        <s v="W197" u="1"/>
        <s v="W196" u="1"/>
        <s v="W080" u="1"/>
        <s v="W144" u="1"/>
        <s v="W162" u="1"/>
      </sharedItems>
    </cacheField>
    <cacheField name="Product Name" numFmtId="0">
      <sharedItems count="91">
        <s v="JAMAA CLASS 16 X 800G"/>
        <s v="FORTUNE VIET 5KG"/>
        <s v="FORTUNE VIET 25KG"/>
        <s v="JAMAA CLASSIC 130G"/>
        <s v="JAMAA 24 X 200G"/>
        <s v="EAZZY LAUNDRY SOAP 24X220G"/>
        <s v="EAZZY LAUNDRY SOAP 32X280G"/>
        <s v="ALIFE ROSE 18X200G"/>
        <s v="ALIFE COCONUT 18X200G"/>
        <s v="EAZZY 32X220G"/>
        <s v="ALIFE MEDICATED 18X200G"/>
        <s v="FORTUNE DELICIOUS 4.5KG"/>
        <s v="EAZZY 250G"/>
        <s v="FORTUNE DELICIOUS 22.5KG"/>
        <s v="ALIFE LEMON 18X200G"/>
        <s v="FORTUNE MARGARINE @15KG"/>
        <s v="FRYTOL 4.5 LT"/>
        <s v="VIKING 4 X 5LT"/>
        <s v="FORTUNE VIET 1KG X 20BAG"/>
        <s v="JAMAA WHITE 200GM"/>
        <s v="VIKING  RICE 4.5KG*5"/>
        <s v="FORTUNE MARGARINE 250G X 60 "/>
        <s v="PROMISE 4.5KG"/>
        <s v="THAI 25KG"/>
        <s v="ALIFE ALOE VERA 18X200G"/>
        <s v="PROMISE 22.5KG"/>
        <s v="DETERGENT 100X75G"/>
        <s v="FORTUNE DELIGHT 4.5KG"/>
        <s v="EAZZY DETERGENT 40PCH X 160G "/>
        <s v="EAZZY DETERGENT 10PCH X 850G"/>
        <s v="JAMAA BLUE SOAP LAMINATED 24 X 200G"/>
        <s v="850 ML BTL"/>
        <s v="FRYTOL 1.8LT"/>
        <s v="VIKING RICE @ 22.5KG"/>
        <s v="FORTUNE DELICIOUS 900G X 20"/>
        <s v="JAMAA DETERGENT 3KG"/>
        <s v="FORTUNE THAI 4.5KG"/>
        <s v="FORTUNE EMO PA 4.5KG"/>
        <s v="EAZZY DETERGENT 100X75G"/>
        <s v="FRYTOL ROL CP 5 IV 60 850ML X 12BTL" u="1"/>
        <s v="ALIFE LEMON SOAP 18X200G IN CARTON" u="1"/>
        <s v="JAMAA DETERGENT POWDER 450G X 12PCH" u="1"/>
        <s v="FORTUNE VIETNAM JASMINE RICE 5% 1KGX20PEPACK" u="1"/>
        <s v="DETERGENT 3KG" u="1"/>
        <s v="FORTUNE DELICIOUS VIETNAM RICE 900G X 20" u="1"/>
        <s v="JAMAA DETERGENT POWDER 160G X 40PCH" u="1"/>
        <s v="JAMAA DETERGENT 12PCH X 450G" u="1"/>
        <s v="PROMISE RICE 4.5KG X 5PEBAG" u="1"/>
        <s v="JAMAA POWDER DETERGENT 30G X 150PCH" u="1"/>
        <s v="DETERGENT 2KG X 4PCH" u="1"/>
        <s v="FORTUNE-BLUE VN LONG JASMINE 5%B 5KGX5PP" u="1"/>
        <s v="JAMAA DETERGENT 10PCH X 850G" u="1"/>
        <s v="JAMAA DETERGENT POWDER 850G X 10PCH" u="1"/>
        <s v="ALIFE MEDICATED 40 X 100G" u="1"/>
        <s v="DETERGENT 5KG" u="1"/>
        <s v="EAZZY LAUNDRY SOAP 32 X 240G IN CARTON" u="1"/>
        <s v="FRYTOL ROL IV58MIN 12 POUCH X 900 ML" u="1"/>
        <s v="FRYTOL ROL IV 58MIN 20 POUCH X 450ML" u="1"/>
        <s v="FORTUNE MARGARINE 46-49 250G X 60SACHET" u="1"/>
        <s v="FRYTOL IV60 MIN 6 BTL X 1.8L" u="1"/>
        <s v="ALIFE COCONUT SOAP 18X200G IN CARTON" u="1"/>
        <s v="ALIFE MEDICATED SOAP LAMINATED 40 X 100G" u="1"/>
        <s v="ALIFE ROSE SOAP 18 X 200G IN CARTON" u="1"/>
        <s v="FRYTOL SFO IV 120MIN 12 POUCH X 900ML" u="1"/>
        <s v="JAMAA DETERGENT 40PCH X 160G " u="1"/>
        <s v="FORTUNE EMO PA LONGGRAINRICE 4.5KG*5PEBG" u="1"/>
        <s v="FRYTOL ROL 4.5L X 4JRG" u="1"/>
        <s v="VIKING VN JASMINE RICE@22.5KG" u="1"/>
        <s v="JAMAA CLASSIC SOAP LAMINATED 24 X 200G" u="1"/>
        <s v="FRYTOL 450 ML SCH" u="1"/>
        <s v="JAMAA CLASSIC SOAP LAMINATED 48X130" u="1"/>
        <s v="ALIFE MEDICATED SOAP 18 X 200G IN CARTON" u="1"/>
        <s v="FORTUNE-BLUE VN LONG JASMINE 5%B PPBAG@25KG" u="1"/>
        <s v="JAMAA DETERGENT POWDER 2KG X 4PCH" u="1"/>
        <s v="JAMAA POWDER DETERGENT 40PCH X 250G" u="1"/>
        <s v="EAZZY LAUNDRY SOAP 36 X 250G" u="1"/>
        <s v="JAMAA DETERGENT 250G" u="1"/>
        <s v="FRYTOL SFO IV 120MIN 20 POUCH X 450ML" u="1"/>
        <s v="FORTUNE DELIGHT VT KDM RICE PE BAG@4.5KG" u="1"/>
        <s v="JAMAA DETERGENT POWDER 75G*100PCH IN BAG" u="1"/>
        <s v="FORTUNE DELICIOUS VN RICE PEBAG@22.5KG" u="1"/>
        <s v="JAMAA POWDER DETERGENT PILLOW PACK @5KG" u="1"/>
        <s v="FRYTOL 900ML SCH" u="1"/>
        <s v="JAMAA POWDER DETERGENT IN BUCKET @3KG" u="1"/>
        <s v="JAMAA CLASSIC SOAP LAMINATED 16 X 800G" u="1"/>
        <s v="FORTUNE DELICIOUS VIETNAM RICE 4.5KG X 5" u="1"/>
        <s v="FORTUNE MARGARINE  46-48 PEBAG@15KG" u="1"/>
        <s v="SFO 450ML SCH" u="1"/>
        <s v="SFO 900ML SCH" u="1"/>
        <s v="JAMAA DETERGENT 30G" u="1"/>
        <s v="VIKING VN JASMINE RICE@4.5KG X 5" u="1"/>
      </sharedItems>
    </cacheField>
    <cacheField name="Product Group" numFmtId="0">
      <sharedItems count="6">
        <s v="SOAP"/>
        <s v="RICE"/>
        <s v="SPECIALTY FATS"/>
        <s v="COOKING OIL"/>
        <s v="DETERGENT"/>
        <s v="SUNFLOWER OIL" u="1"/>
      </sharedItems>
    </cacheField>
    <cacheField name="Brand" numFmtId="0">
      <sharedItems/>
    </cacheField>
    <cacheField name="Ave Sales Monthly(MT)" numFmtId="43">
      <sharedItems containsSemiMixedTypes="0" containsString="0" containsNumber="1" minValue="0.22500000000000009" maxValue="19.694933333333339"/>
    </cacheField>
    <cacheField name="Ave.Mthly Sales(Cases)" numFmtId="1">
      <sharedItems containsSemiMixedTypes="0" containsString="0" containsNumber="1" minValue="12.333333333333334" maxValue="1572"/>
    </cacheField>
    <cacheField name="Ave Mthly Sales Cash Value" numFmtId="43">
      <sharedItems containsSemiMixedTypes="0" containsString="0" containsNumber="1" minValue="77.333333333333329" maxValue="283522.2"/>
    </cacheField>
    <cacheField name="Closing Stock QTY" numFmtId="0">
      <sharedItems containsSemiMixedTypes="0" containsString="0" containsNumber="1" containsInteger="1" minValue="0" maxValue="1539"/>
    </cacheField>
    <cacheField name="Closing Stock MT" numFmtId="165">
      <sharedItems containsSemiMixedTypes="0" containsString="0" containsNumber="1" minValue="0" maxValue="7.3872"/>
    </cacheField>
    <cacheField name="Closing Stock in Cash Value" numFmtId="43">
      <sharedItems containsSemiMixedTypes="0" containsString="0" containsNumber="1" minValue="0" maxValue="138821.16125954196"/>
    </cacheField>
    <cacheField name="Unit Price" numFmtId="0">
      <sharedItems containsSemiMixedTypes="0" containsString="0" containsNumber="1" minValue="1" maxValue="313.78947368421052"/>
    </cacheField>
    <cacheField name="Conversion Rate" numFmtId="0">
      <sharedItems containsSemiMixedTypes="0" containsString="0" containsNumber="1" containsInteger="1" minValue="1" maxValue="48"/>
    </cacheField>
    <cacheField name="Percentage Contribution" numFmtId="9">
      <sharedItems containsSemiMixedTypes="0" containsString="0" containsNumber="1" minValue="2.0272023526359041E-3" maxValue="0.17744717861484718"/>
    </cacheField>
    <cacheField name="Running Total" numFmtId="9">
      <sharedItems containsSemiMixedTypes="0" containsString="0" containsNumber="1" minValue="0.17744717861484718" maxValue="0.99999999999999978"/>
    </cacheField>
    <cacheField name="Rank" numFmtId="0">
      <sharedItems/>
    </cacheField>
    <cacheField name="Daily Sales QTY" numFmtId="1">
      <sharedItems containsSemiMixedTypes="0" containsString="0" containsNumber="1" minValue="0.56060606060606066" maxValue="71.454545454545453"/>
    </cacheField>
    <cacheField name="Daily Sales MT" numFmtId="2">
      <sharedItems containsSemiMixedTypes="0" containsString="0" containsNumber="1" minValue="1.0227272727272731E-2" maxValue="0.8952242424242427"/>
    </cacheField>
    <cacheField name="Daily sales In Cash" numFmtId="1">
      <sharedItems containsSemiMixedTypes="0" containsString="0" containsNumber="1" minValue="3.5151515151515151" maxValue="12887.372727272728"/>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4" maxValue="4"/>
    </cacheField>
    <cacheField name="Days Stock Norm+Stock Transit Time" numFmtId="0">
      <sharedItems containsSemiMixedTypes="0" containsString="0" containsNumber="1" containsInteger="1" minValue="11" maxValue="34"/>
    </cacheField>
    <cacheField name="Stock Norm QTY" numFmtId="1">
      <sharedItems containsSemiMixedTypes="0" containsString="0" containsNumber="1" minValue="19.060606060606062" maxValue="1286.1818181818182"/>
    </cacheField>
    <cacheField name="Order QTY" numFmtId="1">
      <sharedItems containsSemiMixedTypes="0" containsString="0" containsNumber="1" minValue="0" maxValue="1055.1818181818182"/>
    </cacheField>
    <cacheField name="Order QTY(MT)" numFmtId="2">
      <sharedItems containsSemiMixedTypes="0" containsString="0" containsNumber="1" minValue="0" maxValue="9.8474666666666675"/>
    </cacheField>
    <cacheField name="Stock Norm Available%" numFmtId="9">
      <sharedItems containsSemiMixedTypes="0" containsString="0" containsNumber="1" minValue="0" maxValue="3.2261806130903063"/>
    </cacheField>
    <cacheField name="Action" numFmtId="0">
      <sharedItems count="4">
        <s v="VERY LOW-ORDER URGENTLY"/>
        <s v="HIGH-DON’T ORDER"/>
        <s v="VERY HIGH-DON’T ORDER"/>
        <s v="LOW MAY- ORDER" u="1"/>
      </sharedItems>
    </cacheField>
    <cacheField name="Order Value" numFmtId="43">
      <sharedItems containsSemiMixedTypes="0" containsString="0" containsNumber="1" minValue="0" maxValue="258070.90909090912"/>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1041667" createdVersion="6" refreshedVersion="6" minRefreshableVersion="3" recordCount="28" xr:uid="{F1077E99-52A4-454D-9D2D-497025C7036E}">
  <cacheSource type="worksheet">
    <worksheetSource ref="A4:AB32" sheet="KHAWAJA BROTHERS CO. LTD."/>
  </cacheSource>
  <cacheFields count="28">
    <cacheField name="Distributor" numFmtId="0">
      <sharedItems containsBlank="1"/>
    </cacheField>
    <cacheField name="Product Code" numFmtId="0">
      <sharedItems containsBlank="1" count="36">
        <s v="W170"/>
        <s v="W042"/>
        <s v="W178"/>
        <s v="W019"/>
        <s v="W151"/>
        <s v="W109"/>
        <s v="W211"/>
        <s v="W136"/>
        <s v="W043"/>
        <s v="W040"/>
        <s v="W188"/>
        <s v="W206"/>
        <s v="W112"/>
        <s v="W068"/>
        <s v="W185"/>
        <s v="W059"/>
        <s v="W176"/>
        <s v="W067"/>
        <s v="W111"/>
        <s v="W138"/>
        <m/>
        <s v="W150" u="1"/>
        <s v="W160" u="1"/>
        <s v="W003" u="1"/>
        <s v="W159" u="1"/>
        <s v="W012" u="1"/>
        <s v="W032" u="1"/>
        <s v="W021" u="1"/>
        <s v="W010" u="1"/>
        <s v="W020" u="1"/>
        <s v="W115" u="1"/>
        <s v="W008" u="1"/>
        <s v="W049" u="1"/>
        <s v="W006" u="1"/>
        <s v="W152" u="1"/>
        <s v="W015" u="1"/>
      </sharedItems>
    </cacheField>
    <cacheField name="Product Name" numFmtId="0">
      <sharedItems containsBlank="1" count="64">
        <s v="FRYTOL 900ML SCH"/>
        <s v="FORTUNE VIET 5KG"/>
        <s v="FRYTOL 450 ML SCH"/>
        <s v="FRYTOL YELLOW @25L "/>
        <s v="FRYTOL 4.5 LT"/>
        <s v="EXCELLA THAI 5KG"/>
        <s v="850 ML BTL"/>
        <s v="FORTUNE EMO PA 4.5KG"/>
        <s v="FORTUNE VIET 25KG"/>
        <s v="FORTUNE VIET 1KG X 20BAG"/>
        <s v="FRYTOL 1.8LT"/>
        <s v="PROMISE 4.5KG"/>
        <s v="FORTUNE DELIGHT 4.5KG"/>
        <s v="FORTUNE DELICIOUS 900G X 20"/>
        <s v="FORTUNE DELIGHT 22.5KG"/>
        <s v="FORTUNE DELIGHT 5KG *5 "/>
        <s v="FORTUNE VIET 50KG"/>
        <s v="FORTUNE DELICIOUS 4.5KG"/>
        <s v="FORTUNE DELIGHT 900GM"/>
        <s v="VIKING ROL 20L"/>
        <m/>
        <s v="FORTUNE DELIGHT VT KDM RICE PEBAG @22.5KG" u="1"/>
        <s v="FORTUNE VIETNAM JASMINE RICE 5% 1KGX20PEPACK" u="1"/>
        <s v="FRYTOL SFO 0.9L" u="1"/>
        <s v="FORTUNE DELICIOUS VIETNAM RICE 900G X 20" u="1"/>
        <s v="FRYTOL OIL 10L" u="1"/>
        <s v="PROMISE RICE 4.5KG X 5PEBAG" u="1"/>
        <s v="FORTUNE THAI 4.5KG" u="1"/>
        <s v="VIKING  RICE 4.5KG*5" u="1"/>
        <s v="FORTUNE-BLUE VN LONG JASMINE 5%B 5KGX5PP" u="1"/>
        <s v="FRYTOL 500ML*2OSCH" u="1"/>
        <s v="FRYTOL WINTERIZED SFO 5L(4.55KG)*4BTL" u="1"/>
        <s v="FRYTOL ROL 25L JRG" u="1"/>
        <s v="VIKING OIL 25L" u="1"/>
        <s v="FRYTOL ROL IV58MIN 12 POUCH X 900 ML" u="1"/>
        <s v="FRYTOL ROL IV 58MIN 20 POUCH X 450ML" u="1"/>
        <s v="FRYTOL 24BTL*500ML" u="1"/>
        <s v="FORTUNE CLASSIC JASMINE RICE 5% BOPP BAG@50KG" u="1"/>
        <s v="FRYTOL ROL CP8 IN JERRYCAN @10L" u="1"/>
        <s v="FRYTOL SFO IV 120MIN 12 POUCH X 900ML" u="1"/>
        <s v="WINTER SFO 5L X 4BTL" u="1"/>
        <s v="FORTUNE EMO PA LONGGRAINRICE 4.5KG*5PEBG" u="1"/>
        <s v="FRYTOL ROL CP8 500ML X 20SCH" u="1"/>
        <s v="FRYTOL ROL CP5 6BTL X 2L" u="1"/>
        <s v="FRYTOL ROL 4.5L X 4JRG" u="1"/>
        <s v="FORTUNE DELIGHT VT KDM RICE PE BAG @900G" u="1"/>
        <s v="FORTUNE-BLUE VN LONG JASMINE 5%B PPBAG@25KG" u="1"/>
        <s v="VIKING ROL CP5 IN YELLOW JRG@20L" u="1"/>
        <s v="VIKING ROL CP5 IN YELLOW JRG@25L" u="1"/>
        <s v="FRYTOL RBD SUNFLOWER IVI 20MIN 0.9LTS X 12BTL" u="1"/>
        <s v="FRYTOL YLW 5L *4JRG" u="1"/>
        <s v="FRYTOL SFO IV 120MIN 20 POUCH X 450ML" u="1"/>
        <s v="FORTUNE DELIGHT VT KDM RICE PE BAG@4.5KG" u="1"/>
        <s v="FRYTOL ROL IV 60 900ML X 12BTL" u="1"/>
        <s v="FRYTOL ROL CP5 IN YELLOW JERRYCAN@25L" u="1"/>
        <s v="FRYTOL ROL CP5 4 YELLOW JRG X 5L" u="1"/>
        <s v="FRYTOL 0.9L X 12 BTL" u="1"/>
        <s v="FORTUNE DELICIOUS VIETNAM RICE 4.5KG X 5" u="1"/>
        <s v="FRYTOL 1000ML" u="1"/>
        <s v="FORTUNE THAI RICE IN PE BAG @4.5KG" u="1"/>
        <s v="SFO 450ML SCH" u="1"/>
        <s v="FRYTOL OIL 2L X 6BTL" u="1"/>
        <s v="SFO 900ML SCH" u="1"/>
        <s v="VIKING VN JASMINE RICE@4.5KG X 5" u="1"/>
      </sharedItems>
    </cacheField>
    <cacheField name="Product Group" numFmtId="0">
      <sharedItems containsBlank="1" count="4">
        <s v="COOKING OIL"/>
        <s v="RICE"/>
        <m/>
        <s v="SUNFLOWER OIL" u="1"/>
      </sharedItems>
    </cacheField>
    <cacheField name="Brand" numFmtId="0">
      <sharedItems containsBlank="1"/>
    </cacheField>
    <cacheField name="Ave Sales Monthly(MT)" numFmtId="43">
      <sharedItems containsString="0" containsBlank="1" containsNumber="1" minValue="1.7999999999999999E-2" maxValue="17.072640000000028"/>
    </cacheField>
    <cacheField name="Ave.Mthly Sales(Cases)" numFmtId="1">
      <sharedItems containsString="0" containsBlank="1" containsNumber="1" minValue="0" maxValue="1725"/>
    </cacheField>
    <cacheField name="Ave Mthly Sales Cash Value" numFmtId="43">
      <sharedItems containsString="0" containsBlank="1" containsNumber="1" minValue="273.33333333333331" maxValue="447893.83333333337"/>
    </cacheField>
    <cacheField name="Closing Stock QTY" numFmtId="1">
      <sharedItems containsString="0" containsBlank="1" containsNumber="1" containsInteger="1" minValue="0" maxValue="480"/>
    </cacheField>
    <cacheField name="Closing Stock MT" numFmtId="2">
      <sharedItems containsString="0" containsBlank="1" containsNumber="1" minValue="0" maxValue="5.4"/>
    </cacheField>
    <cacheField name="Closing Stock in Cash Value" numFmtId="43">
      <sharedItems containsString="0" containsBlank="1" containsNumber="1" minValue="0" maxValue="124631.32753623188"/>
    </cacheField>
    <cacheField name="Unit Price" numFmtId="1">
      <sharedItems containsString="0" containsBlank="1" containsNumber="1" minValue="0" maxValue="720"/>
    </cacheField>
    <cacheField name="Conversion Rate" numFmtId="0">
      <sharedItems containsString="0" containsBlank="1" containsNumber="1" containsInteger="1" minValue="1" maxValue="20"/>
    </cacheField>
    <cacheField name="Percentage Contribution" numFmtId="9">
      <sharedItems containsString="0" containsBlank="1" containsNumber="1" minValue="4.3092252132767177E-4" maxValue="0.40872139302887084"/>
    </cacheField>
    <cacheField name="Running Total" numFmtId="9">
      <sharedItems containsString="0" containsBlank="1" containsNumber="1" minValue="0.40872139302887084" maxValue="0.99999999999999956"/>
    </cacheField>
    <cacheField name="Rank" numFmtId="0">
      <sharedItems containsBlank="1"/>
    </cacheField>
    <cacheField name="Daily Sales QTY" numFmtId="1">
      <sharedItems containsString="0" containsBlank="1" containsNumber="1" minValue="0" maxValue="78.409090909090907"/>
    </cacheField>
    <cacheField name="Daily Sales MT" numFmtId="164">
      <sharedItems containsString="0" containsBlank="1" containsNumber="1" minValue="0" maxValue="21.818181818181817"/>
    </cacheField>
    <cacheField name="Daily sales In Cash" numFmtId="0">
      <sharedItems containsString="0" containsBlank="1" containsNumber="1" minValue="12.424242424242424" maxValue="20358.810606060608"/>
    </cacheField>
    <cacheField name="Stock Norm" numFmtId="0">
      <sharedItems containsString="0" containsBlank="1" containsNumber="1" containsInteger="1" minValue="7" maxValue="30"/>
    </cacheField>
    <cacheField name="Stock Transit Time" numFmtId="0">
      <sharedItems containsString="0" containsBlank="1" containsNumber="1" containsInteger="1" minValue="3" maxValue="3"/>
    </cacheField>
    <cacheField name="Days Stock Norm+Stock Transit Time" numFmtId="0">
      <sharedItems containsString="0" containsBlank="1" containsNumber="1" containsInteger="1" minValue="10" maxValue="33"/>
    </cacheField>
    <cacheField name="Stock Norm QTY" numFmtId="0">
      <sharedItems containsString="0" containsBlank="1" containsNumber="1" minValue="0" maxValue="784.09090909090901"/>
    </cacheField>
    <cacheField name="Order QTY" numFmtId="164">
      <sharedItems containsString="0" containsBlank="1" containsNumber="1" minValue="0" maxValue="304.09090909090901"/>
    </cacheField>
    <cacheField name="Order QTY(MT)" numFmtId="43">
      <sharedItems containsString="0" containsBlank="1" containsNumber="1" minValue="0" maxValue="3.0096432569170002"/>
    </cacheField>
    <cacheField name="Stock Norm Available%" numFmtId="9">
      <sharedItems containsString="0" containsBlank="1" containsNumber="1" minValue="0" maxValue="85.000000000000014"/>
    </cacheField>
    <cacheField name="Action" numFmtId="0">
      <sharedItems containsBlank="1" count="6">
        <s v="VERY LOW-ORDER URGENTLY"/>
        <s v="HIGH-DON’T ORDER"/>
        <s v="VERY HIGH-DON’T ORDER"/>
        <m/>
        <s v="LOW MAY- ORDER" u="1"/>
        <e v="#DIV/0!" u="1"/>
      </sharedItems>
    </cacheField>
    <cacheField name="Order Value" numFmtId="43">
      <sharedItems containsString="0" containsBlank="1" containsNumber="1" minValue="0" maxValue="78956.778524374153"/>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14467596" createdVersion="6" refreshedVersion="6" minRefreshableVersion="3" recordCount="65" xr:uid="{9F396C5B-295E-4D09-A697-1E3E4498702A}">
  <cacheSource type="worksheet">
    <worksheetSource ref="A4:AB69" sheet="KYEI BEKIND - AKIM ODA"/>
  </cacheSource>
  <cacheFields count="28">
    <cacheField name="Distributor" numFmtId="0">
      <sharedItems containsBlank="1"/>
    </cacheField>
    <cacheField name="Product Code" numFmtId="0">
      <sharedItems containsBlank="1" count="81">
        <s v="W019"/>
        <s v="W170"/>
        <s v="W151"/>
        <s v="W042"/>
        <s v="W140"/>
        <s v="W003"/>
        <s v="W178"/>
        <s v="W043"/>
        <s v="W150"/>
        <s v="W168"/>
        <s v="W136"/>
        <s v="W060"/>
        <s v="W067"/>
        <s v="W084"/>
        <s v="W086"/>
        <s v="W080"/>
        <s v="W206"/>
        <s v="W074"/>
        <s v="W020"/>
        <s v="W111"/>
        <s v="W176"/>
        <s v="W184"/>
        <s v="W207"/>
        <s v="W144"/>
        <s v="W040"/>
        <s v="W049"/>
        <s v="W032"/>
        <s v="W077"/>
        <s v="W152"/>
        <s v="W026"/>
        <s v="W164"/>
        <s v="W068"/>
        <s v="W071"/>
        <s v="W211"/>
        <s v="W141"/>
        <s v="W115"/>
        <s v="W024"/>
        <s v="W205"/>
        <s v="W112"/>
        <s v="W099"/>
        <s v="W204"/>
        <s v="W194"/>
        <s v="W203"/>
        <s v="W158"/>
        <s v="W021"/>
        <s v="W023"/>
        <s v="W097"/>
        <s v="W069"/>
        <s v="W135"/>
        <s v="W075"/>
        <s v="W154"/>
        <m/>
        <s v="W004" u="1"/>
        <s v="W160" u="1"/>
        <s v="W149" u="1"/>
        <s v="W169" u="1"/>
        <s v="W012" u="1"/>
        <s v="W148" u="1"/>
        <s v="W202" u="1"/>
        <s v="W022" u="1"/>
        <s v="W127" u="1"/>
        <s v="W147" u="1"/>
        <s v="W201" u="1"/>
        <s v="W062" u="1"/>
        <s v="W198" u="1"/>
        <s v="W177" u="1"/>
        <s v="W146" u="1"/>
        <s v="W145" u="1"/>
        <s v="W091" u="1"/>
        <s v="W155" u="1"/>
        <s v="W165" u="1"/>
        <s v="W090" u="1"/>
        <s v="W143" u="1"/>
        <s v="W027" u="1"/>
        <s v="W153" u="1"/>
        <s v="W078" u="1"/>
        <s v="W101" u="1"/>
        <s v="W142" u="1"/>
        <s v="W162" u="1"/>
        <s v="W100" u="1"/>
        <s v="W015" u="1"/>
      </sharedItems>
    </cacheField>
    <cacheField name="Product Name" numFmtId="0">
      <sharedItems containsBlank="1" count="146">
        <s v="FRYTOL YELLOW @25L "/>
        <s v="FRYTOL 900ML SCH"/>
        <s v="FRYTOL 4.5 LT"/>
        <s v="FORTUNE VIET 5KG"/>
        <s v="JAMAA CLASSIC 130G"/>
        <s v="VIKING OIL 25L"/>
        <s v="FRYTOL 450 ML SCH"/>
        <s v="FORTUNE VIET 25KG"/>
        <s v="FRYTOL 0.9L X 12 BTL"/>
        <s v="JAMAA 24 X 200G"/>
        <s v="FORTUNE EMO PA 4.5KG"/>
        <s v="FORTUNE DELIGHT 25KG"/>
        <s v="FORTUNE DELICIOUS 4.5KG"/>
        <s v="JAMAA CLASS 16 X 800G"/>
        <s v="JAMAA CLASSI 24 X 300G"/>
        <s v="ALIFE MEDICATED 40 X 100G"/>
        <s v="PROMISE 4.5KG"/>
        <s v="ALIFE ROSE 40 X 100G"/>
        <s v="FRYTOL ROL 25L JRG"/>
        <s v="FORTUNE DELIGHT 900GM"/>
        <s v="FORTUNE VIET 50KG"/>
        <s v="JAMAA WHITE 200GM"/>
        <s v="DETERGENT 100X75G"/>
        <s v="JAMAA DETERGENT 30G"/>
        <s v="FORTUNE VIET 1KG X 20BAG"/>
        <s v="VIKING  RICE 4.5KG*5"/>
        <s v="WINTER SFO 5L X 4BTL"/>
        <s v="ALIFE COCONUT 40 X 100G"/>
        <s v="FRYTOL SFO 0.9L"/>
        <s v="FORTUNE MARGARINE @15KG"/>
        <s v="EAZZY 800G"/>
        <s v="FORTUNE DELICIOUS 900G X 20"/>
        <s v="ALIFE LEMON 40 X 100G"/>
        <s v="850 ML BTL"/>
        <s v="EAZZY 32X300G"/>
        <s v="FORTUNE THAI 4.5KG"/>
        <s v="FRYTOL 200ML X 24SCH"/>
        <s v="ALIFE ROSE 18X200G"/>
        <s v="FORTUNE DELIGHT 4.5KG"/>
        <s v="ALIFE 225G COCONUT"/>
        <s v="ALIFE COCONUT 18X200G"/>
        <s v="ALIFE MEDICATED 18X200G"/>
        <s v="ALIFE LEMON 18X200G"/>
        <s v="JAMAA DETERGENT 3KG"/>
        <s v="FRYTOL OIL 10L"/>
        <s v="FRYTOL 100ML X 36SCH"/>
        <s v="ALIFE 225G ROSE"/>
        <s v="FORTUNE DELICIOUS 22.5KG"/>
        <s v="EAZZY 16x1KG"/>
        <s v="ALIFE ROSE 18 X 250G"/>
        <s v="EAZZY 48X120G"/>
        <m/>
        <s v="FORTUNE DELIGHT 1KG" u="1"/>
        <s v="VIKING RBDOL CP10 IN YELLOW JRG@25L" u="1"/>
        <s v="JAMAA CLASSIC SOAP LAMINATED 48 X 100G" u="1"/>
        <s v="ALIFE LEMON SOAP 18X200G IN CARTON" u="1"/>
        <s v="JAMAA DETERGENT POWDER 450G X 12PCH" u="1"/>
        <s v="JAMAA POWDER DETERGENT 100PCH X 100G" u="1"/>
        <s v="FORTUNE VIETNAM JASMINE RICE 5% 1KGX20PEPACK" u="1"/>
        <s v="DETERGENT 3KG" u="1"/>
        <s v="FORTUNE DELICIOUS VIETNAM RICE 900G X 20" u="1"/>
        <s v="FRYTOL 50ML X 72SCH" u="1"/>
        <s v="EAZZY 32X220G" u="1"/>
        <s v="JAMAA DETERGENT 12PCH X 450G" u="1"/>
        <s v="JAMAA CLASSIC SOAP LAMINATED 48X110" u="1"/>
        <s v="ALIFE ROSE SOAP LAMINATED 40 X 100G" u="1"/>
        <s v="JAMAA CLASSIC 48X100G" u="1"/>
        <s v="ALIFE COCONUT SOAP LAMINATED 18X225G" u="1"/>
        <s v="PROMISE RICE 4.5KG X 5PEBAG" u="1"/>
        <s v="JAMAA POWDER DETERGENT 30G X 150PCH" u="1"/>
        <s v="EAZZY LAUNDRY SOAP 32X300G" u="1"/>
        <s v="FORTUNE-BLUE VN LONG JASMINE 5%B 5KGX5PP" u="1"/>
        <s v="ALIFE MEDICATED SOAP LAMINATED 36X125G" u="1"/>
        <s v="FRYTOL WINTERIZED SFO 5L(4.55KG)*4BTL" u="1"/>
        <s v="DETERGENT 5KG" u="1"/>
        <s v="EAZZY LAUNDRY 32 X 180G" u="1"/>
        <s v="EAZZY LAUNDRY SOAP 16 X 800G IN CARTON" u="1"/>
        <s v="EAZZY LAUNDRY SOAP 32 X 180G IN CARTON" u="1"/>
        <s v="ALIFE 225G LEMON" u="1"/>
        <s v="FRYTOL ROL IV58MIN 12 POUCH X 900 ML" u="1"/>
        <s v="JAMAA CLASSIC 1KG" u="1"/>
        <s v="FRYTOL ROL IV 58MIN 20 POUCH X 450ML" u="1"/>
        <s v="FORTUNE MARGARINE 46-49 250G X 60SACHET" u="1"/>
        <s v="FRYTOL ROL CP8 50ML X 72SCH" u="1"/>
        <s v="FORTUNE 4.5" u="1"/>
        <s v="JAMAA CLASSIC 240G" u="1"/>
        <s v="FORTUNE CLASSIC JASMINE RICE 5% BOPP BAG@50KG" u="1"/>
        <s v="FRYTOL ROL CP8 IN JERRYCAN @10L" u="1"/>
        <s v="ALIFE COCONUT SOAP 18X200G IN CARTON" u="1"/>
        <s v="ALIFE MEDICATED SOAP LAMINATED 40 X 100G" u="1"/>
        <s v="ALIFE ROSE SOAP 18 X 200G IN CARTON" u="1"/>
        <s v="FORTUNE EMO PA LONGGRAINRICE 4.5KG*5PEBG" u="1"/>
        <s v="JAMAA POWDER DETERGENT 10PCH X 900G" u="1"/>
        <s v="ALIFE COCONUT SOAP LAMINATED 40 X 100G" u="1"/>
        <s v="FRYTOL ROL CP5 6BTL X 2L" u="1"/>
        <s v="FORTUNE DELIGHT KDM VIETNM KDM RICE@25KG" u="1"/>
        <s v="FRYTOL ROL 4.5L X 4JRG" u="1"/>
        <s v="FORTUNE ROL IV 58 4.5L * 3JRG" u="1"/>
        <s v="FORTUNE DELIGHT VIE KDM RICE 1KG*20PPACK" u="1"/>
        <s v="JAMAA CLASSIC SOAP LAMINATED 24 X 200G" u="1"/>
        <s v="FRYTOL ROL CP8 100ML X 36SCH" u="1"/>
        <s v="JAMAA CLASSIC SOAP LAMINATED 48X130" u="1"/>
        <s v="ALIFE MEDICATED SOAP 18 X 200G IN CARTON" u="1"/>
        <s v="FORTUNE DELIGHT VT KDM RICE PE BAG @900G" u="1"/>
        <s v="FORTUNE-BLUE VN LONG JASMINE 5%B PPBAG@25KG" u="1"/>
        <s v="JAMAA WHITE 220GM" u="1"/>
        <s v="JAMAA CLASSIC 48X110G" u="1"/>
        <s v="FRYTOL ROL CP8 200ML X 24SCH" u="1"/>
        <s v="VIKING ROL CP5 IN YELLOW JRG@25L" u="1"/>
        <s v="JAMAA CLASSIC SOAP LAMINATED 24 X 170G" u="1"/>
        <s v="FRYTOL RBD SUNFLOWER IVI 20MIN 0.9LTS X 12BTL" u="1"/>
        <s v="FRYTOL YLW 5L *4JRG" u="1"/>
        <s v="JAMAA DETERGENT 250G" u="1"/>
        <s v="FORTUNE DELIGHT VT KDM RICE PE BAG@4.5KG" u="1"/>
        <s v="JAMAA CLASSIC 120G" u="1"/>
        <s v="JAMAA DETERGENT POWDER 75G*100PCH IN BAG" u="1"/>
        <s v="FRYTOL ROL IV 60 900ML X 12BTL" u="1"/>
        <s v="FORTUNE DELICIOUS VN RICE PEBAG@22.5KG" u="1"/>
        <s v="JAMAA CLASSIC SOAP LAMINATED 24 X 300G" u="1"/>
        <s v="JAMAA CLASSIC 170G" u="1"/>
        <s v="FRYTOL SFO 6BTLX1.8L" u="1"/>
        <s v="FORTUNE MARGARINE 250G X 60 " u="1"/>
        <s v="ALIFE COCONUT SOAP LAMINATED 18X250G" u="1"/>
        <s v="JAMAA POWDER DETERGENT PILLOW PACK @5KG" u="1"/>
        <s v="FRYTOL ROL CP5 IN YELLOW JERRYCAN@25L" u="1"/>
        <s v="JAMAA DETERGENT 100G" u="1"/>
        <s v="FRYTOL ROL CP5 4 YELLOW JRG X 5L" u="1"/>
        <s v="JAMAA DETERGENT 500G" u="1"/>
        <s v="JAMAA POWDER DETERGENT IN BUCKET @3KG" u="1"/>
        <s v="ALIFE 125G MEDICATED" u="1"/>
        <s v="ALIFE 225G MEDICATED" u="1"/>
        <s v="JAMAA CLASSIC SOAP LAMINATED 16 X 800G" u="1"/>
        <s v="FORTUNE DELICIOUS VIETNAM RICE 4.5KG X 5" u="1"/>
        <s v="FRYTOL SFO IV 120 MIN 6BTLX1.8L" u="1"/>
        <s v="JAMAA CLASSIC SOAP LAMINATED 24X240G" u="1"/>
        <s v="ALIFE CCT 18 * 250G" u="1"/>
        <s v="JAMAA DETERGENT 900G" u="1"/>
        <s v="FORTUNE THAI RICE IN PE BAG @4.5KG" u="1"/>
        <s v="FORTUNE MARGARINE  46-48 PEBAG@15KG" u="1"/>
        <s v="JAMAA POWDER DETERGENT 12PCH X 500G" u="1"/>
        <s v="SFO 450ML SCH" u="1"/>
        <s v="FRYTOL OIL 2L X 6BTL" u="1"/>
        <s v="JAMAA CLASSIC SOAP LAMINATED 48X120G" u="1"/>
        <s v="JAMAA DETERGENT 180G" u="1"/>
        <s v="VIKING VN JASMINE RICE@4.5KG X 5" u="1"/>
        <s v="ALIFE LEMON SOAP LAMINATED 40 X 100G" u="1"/>
      </sharedItems>
    </cacheField>
    <cacheField name="Product Group" numFmtId="0">
      <sharedItems containsBlank="1" containsMixedTypes="1" containsNumber="1" containsInteger="1" minValue="0" maxValue="780" count="28">
        <s v="COOKING OIL"/>
        <s v="RICE"/>
        <s v="SOAP"/>
        <s v="DETERGENT"/>
        <s v="SUNFLOWER OIL"/>
        <s v="SPECIALTY FATS"/>
        <m/>
        <n v="0" u="1"/>
        <n v="108" u="1"/>
        <n v="346" u="1"/>
        <n v="291" u="1"/>
        <n v="780" u="1"/>
        <n v="183" u="1"/>
        <n v="2" u="1"/>
        <n v="99" u="1"/>
        <n v="78" u="1"/>
        <n v="572" u="1"/>
        <n v="54" u="1"/>
        <n v="223" u="1"/>
        <n v="21" u="1"/>
        <n v="24" u="1"/>
        <n v="192" u="1"/>
        <n v="428" u="1"/>
        <n v="118" u="1"/>
        <n v="29" u="1"/>
        <n v="51" u="1"/>
        <n v="30" u="1"/>
        <n v="92" u="1"/>
      </sharedItems>
    </cacheField>
    <cacheField name="Brand" numFmtId="0">
      <sharedItems containsBlank="1"/>
    </cacheField>
    <cacheField name="Ave Sales Monthly(MT)" numFmtId="43">
      <sharedItems containsString="0" containsBlank="1" containsNumber="1" minValue="7.9600000000000001E-3" maxValue="11.767500000000076"/>
    </cacheField>
    <cacheField name="Ave.Mthly Sales(Cases)" numFmtId="43">
      <sharedItems containsString="0" containsBlank="1" containsNumber="1" minValue="0.66666666666666663" maxValue="1171.3333333333335"/>
    </cacheField>
    <cacheField name="Ave Mthly Sales Cash Value" numFmtId="43">
      <sharedItems containsString="0" containsBlank="1" containsNumber="1" minValue="63.626666666666672" maxValue="430296.66666666663"/>
    </cacheField>
    <cacheField name="Closing Stock QTY" numFmtId="1">
      <sharedItems containsString="0" containsBlank="1" containsNumber="1" containsInteger="1" minValue="0" maxValue="1154"/>
    </cacheField>
    <cacheField name="Closing Stock MT" numFmtId="43">
      <sharedItems containsString="0" containsBlank="1" containsNumber="1" minValue="0" maxValue="19.305"/>
    </cacheField>
    <cacheField name="Closing Stock in Cash Value" numFmtId="164">
      <sharedItems containsString="0" containsBlank="1" containsNumber="1" minValue="0" maxValue="817519.3919474117"/>
    </cacheField>
    <cacheField name="Unit Price" numFmtId="2">
      <sharedItems containsString="0" containsBlank="1" containsNumber="1" minValue="54.431034482758612" maxValue="1229.4444444444446"/>
    </cacheField>
    <cacheField name="Conversion Rate" numFmtId="0">
      <sharedItems containsString="0" containsBlank="1" containsNumber="1" containsInteger="1" minValue="1" maxValue="100"/>
    </cacheField>
    <cacheField name="Percentage Contribution" numFmtId="9">
      <sharedItems containsString="0" containsBlank="1" containsNumber="1" minValue="1.1741850980864931E-4" maxValue="0.17358320529815197"/>
    </cacheField>
    <cacheField name="Running Total" numFmtId="9">
      <sharedItems containsString="0" containsBlank="1" containsNumber="1" minValue="0.17358320529815197" maxValue="0.99999999999999967"/>
    </cacheField>
    <cacheField name="Rank" numFmtId="0">
      <sharedItems containsBlank="1"/>
    </cacheField>
    <cacheField name="Daily Sales QTY" numFmtId="43">
      <sharedItems containsString="0" containsBlank="1" containsNumber="1" minValue="3.03030303030303E-2" maxValue="53.242424242424249"/>
    </cacheField>
    <cacheField name="Daily Sales MT" numFmtId="43">
      <sharedItems containsString="0" containsBlank="1" containsNumber="1" minValue="3.6181818181818185E-4" maxValue="0.5348863636363671"/>
    </cacheField>
    <cacheField name="Daily sales In Cash" numFmtId="43">
      <sharedItems containsString="0" containsBlank="1" containsNumber="1" minValue="2.8921212121212125" maxValue="19558.939393939392"/>
    </cacheField>
    <cacheField name="Stock Norm" numFmtId="0">
      <sharedItems containsString="0" containsBlank="1" containsNumber="1" containsInteger="1" minValue="7" maxValue="30"/>
    </cacheField>
    <cacheField name="Stock Transit Time" numFmtId="0">
      <sharedItems containsString="0" containsBlank="1" containsNumber="1" containsInteger="1" minValue="3" maxValue="3"/>
    </cacheField>
    <cacheField name="Days Stock Norm+Stock Transit Time" numFmtId="0">
      <sharedItems containsString="0" containsBlank="1" containsNumber="1" containsInteger="1" minValue="10" maxValue="33"/>
    </cacheField>
    <cacheField name="Stock Norm QTY" numFmtId="43">
      <sharedItems containsString="0" containsBlank="1" containsNumber="1" minValue="0.99999999999999989" maxValue="593.19696969696975"/>
    </cacheField>
    <cacheField name="Order QTY" numFmtId="1">
      <sharedItems containsString="0" containsBlank="1" containsNumber="1" minValue="0" maxValue="404"/>
    </cacheField>
    <cacheField name="Order QTY(MT)" numFmtId="43">
      <sharedItems containsString="0" containsBlank="1" containsNumber="1" minValue="0" maxValue="3.2280681818181942"/>
    </cacheField>
    <cacheField name="Stock Norm Available%" numFmtId="9">
      <sharedItems containsString="0" containsBlank="1" containsNumber="1" minValue="0" maxValue="59.500000000000007"/>
    </cacheField>
    <cacheField name="Action" numFmtId="0">
      <sharedItems containsBlank="1" count="5">
        <s v="VERY HIGH-DON’T ORDER"/>
        <s v="VERY LOW-ORDER URGENTLY"/>
        <s v="HIGH-DON’T ORDER"/>
        <m/>
        <s v="LOW MAY- ORDER" u="1"/>
      </sharedItems>
    </cacheField>
    <cacheField name="Order value" numFmtId="43">
      <sharedItems containsString="0" containsBlank="1" containsNumber="1" minValue="0" maxValue="88321.357513668278"/>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1863426" createdVersion="6" refreshedVersion="6" minRefreshableVersion="3" recordCount="46" xr:uid="{A9AB8C35-8B26-4788-8FDA-336229F2931C}">
  <cacheSource type="worksheet">
    <worksheetSource ref="A4:AB50" sheet="KOFI GYIMAH ENT. LTD."/>
  </cacheSource>
  <cacheFields count="28">
    <cacheField name="Distributor" numFmtId="0">
      <sharedItems/>
    </cacheField>
    <cacheField name="Product Code" numFmtId="0">
      <sharedItems count="63">
        <s v="W168"/>
        <s v="W086"/>
        <s v="W140"/>
        <s v="W184"/>
        <s v="W084"/>
        <s v="W227"/>
        <s v="W197"/>
        <s v="W191"/>
        <s v="W162"/>
        <s v="W207"/>
        <s v="W196"/>
        <s v="W229"/>
        <s v="W144"/>
        <s v="W158"/>
        <s v="W198"/>
        <s v="W205"/>
        <s v="W226"/>
        <s v="W194"/>
        <s v="W071"/>
        <s v="W203"/>
        <s v="W080"/>
        <s v="W155"/>
        <s v="W204"/>
        <s v="W135"/>
        <s v="W234"/>
        <s v="W141"/>
        <s v="W077"/>
        <s v="W208"/>
        <s v="W231"/>
        <s v="W147"/>
        <s v="W240"/>
        <s v="W233"/>
        <s v="W167"/>
        <s v="W074"/>
        <s v="W236"/>
        <s v="W238"/>
        <s v="W193"/>
        <s v="W146"/>
        <s v="W237"/>
        <s v="W085"/>
        <s v="W073"/>
        <s v="W164"/>
        <s v="W148"/>
        <s v="W087"/>
        <s v="W102"/>
        <s v="W177"/>
        <s v="W182" u="1"/>
        <s v="W097" u="1"/>
        <s v="W181" u="1"/>
        <s v="W149" u="1"/>
        <s v="W180" u="1"/>
        <s v="W201" u="1"/>
        <s v="W093" u="1"/>
        <s v="W200" u="1"/>
        <s v="W125" u="1"/>
        <s v="W090" u="1"/>
        <s v="W195" u="1"/>
        <s v="W089" u="1"/>
        <s v="W143" u="1"/>
        <s v="W099" u="1"/>
        <s v="W101" u="1"/>
        <s v="W131" u="1"/>
        <s v="W100" u="1"/>
      </sharedItems>
    </cacheField>
    <cacheField name="Product Name" numFmtId="0">
      <sharedItems count="110">
        <s v="JAMAA 24 X 200G"/>
        <s v="JAMAA CLASSI 24 X 300G"/>
        <s v="JAMAA CLASSIC 130G"/>
        <s v="JAMAA WHITE 200GM"/>
        <s v="JAMAA CLASS 16 X 800G"/>
        <s v="JAMAA WHITE SOAP 120GM"/>
        <s v="JAMAA DETERGENT 10PCH X 850G"/>
        <s v="DETERGENT 2KG X 4PCH"/>
        <s v="DETERGENT 5KG"/>
        <s v="DETERGENT 100X75G"/>
        <s v="JAMAA DETERGENT 40PCH X 160G "/>
        <s v="EAZZY DETERGENT 40PCH X 160G "/>
        <s v="JAMAA DETERGENT 30G"/>
        <s v="JAMAA DETERGENT 3KG"/>
        <s v="JAMAA DETERGENT 12PCH X 450G"/>
        <s v="ALIFE ROSE 18X200G"/>
        <s v="JAMAA BLUE SOAP 48X120GM"/>
        <s v="ALIFE MEDICATED 18X200G"/>
        <s v="ALIFE LEMON 40 X 100G"/>
        <s v="ALIFE LEMON 18X200G"/>
        <s v="ALIFE MEDICATED 40 X 100G"/>
        <s v="EAZZY 32X220G"/>
        <s v="ALIFE COCONUT 18X200G"/>
        <s v="EAZZY 16x1KG"/>
        <s v="JAMAA BLUE SOAP LAMINATED 24 X 200G"/>
        <s v="EAZZY 32X300G"/>
        <s v="ALIFE COCONUT 40 X 100G"/>
        <s v="ALIFE ROSE 40X100G"/>
        <s v="EAZZY DETERGENT 100X75G"/>
        <s v="JAMAA DETERGENT 250G"/>
        <s v="EAZZY SOAP 30X220G"/>
        <s v="EAZZY DETERGENT POWDER 75G X 100PCH"/>
        <s v="EAZZY 32 X 220"/>
        <s v="ALIFE ROSE 40 X 100G"/>
        <s v="ALIFE ALOE VERA SOAP 40 X 100G "/>
        <s v="ALIFE ALOE VERA 18X200G"/>
        <s v="JAMAA WHITE 24X300G"/>
        <s v="JAMAA DETERGENT 180G"/>
        <s v="EAZZY LAUNDRY SOAP 24X220G"/>
        <s v="JAMAA CLASS 48 X 150G"/>
        <s v="ALIFE ROSE 60 X 100G"/>
        <s v="EAZZY 800G"/>
        <s v="JAMAA DETERGENT 900G"/>
        <s v="JAMAA CLASSI 16 X 900G"/>
        <s v="JAMAA CLASSIC 200GM"/>
        <s v="JAMAA CLASSIC 48X100G"/>
        <s v="JAMAA CLASSIC SOAP LAMINATED 48 X 100G" u="1"/>
        <s v="ALIFE ROSE 80G" u="1"/>
        <s v="ALIFE LEMON SOAP 18X200G IN CARTON" u="1"/>
        <s v="ALIFE ROSE SOAP 40 X 80G IN CARTON" u="1"/>
        <s v="JAMAA DETERGENT POWDER 450G X 12PCH" u="1"/>
        <s v="ALIFE MEDICATED SOAP LAMINATED 18X225G" u="1"/>
        <s v="DETERGENT 3KG" u="1"/>
        <s v="JAMAA WHITE 170GM" u="1"/>
        <s v="JAMAA DETERGENT POWDER 160G X 40PCH" u="1"/>
        <s v="ALIFE 225G COCONUT" u="1"/>
        <s v="ALIFE ROSE SOAP LAMINATED 40 X 100G" u="1"/>
        <s v="ALIFE COCONUT SOAP LAMINATED 18X225G" u="1"/>
        <s v="JAMAA DETERGENT POWDER 90G X 100PCH" u="1"/>
        <s v="JAMAA BLUE 170GM" u="1"/>
        <s v="JAMAA POWDER DETERGENT 30G X 150PCH" u="1"/>
        <s v="EAZZY LAUNDRY SOAP 32X300G" u="1"/>
        <s v="JAMAA DETERGENT POWDER 850G X 10PCH" u="1"/>
        <s v="ALIFE MEDICATED SOAP LAMINATED 36X125G" u="1"/>
        <s v="EAZZY LAUNDRY SOAP 16 X 800G IN CARTON" u="1"/>
        <s v="EAZZY LAUNDRY SOAP 32 X 220G IN CARTON" u="1"/>
        <s v="EAZZY LAUNDRY SOAP 48 X 110G IN CARTON" u="1"/>
        <s v="ALIFE 125G LEMON" u="1"/>
        <s v="ALIFE 225G LEMON" u="1"/>
        <s v="JAMAA CLASSIC SOAP LAMINATED 24 X 250G" u="1"/>
        <s v="JAMAA CLASSIC 240G" u="1"/>
        <s v="ALIFE COCONUT SOAP 18X200G IN CARTON" u="1"/>
        <s v="ALIFE MEDICATED SOAP LAMINATED 40 X 100G" u="1"/>
        <s v="ALIFE ROSE SOAP 18 X 200G IN CARTON" u="1"/>
        <s v="JAMAA POWDER DETERGENT 10PCH X 900G" u="1"/>
        <s v="ALIFE COCONUT SOAP LAMINATED 40 X 100G" u="1"/>
        <s v="ALIFE 225G ROSE" u="1"/>
        <s v="ALIFE LEMON SOAP LAMINATED 36X125G" u="1"/>
        <s v="JAMAA WHITE SOAP LAMINATED 32X 170G" u="1"/>
        <s v="JAMAA CLASSIC SOAP LAMINATED 24 X 200G" u="1"/>
        <s v="JAMAA CLASSIC SOAP LAMINATED 48X130" u="1"/>
        <s v="ALIFE MEDICATED SOAP 18 X 200G IN CARTON" u="1"/>
        <s v="JAMAA CLASSIC 250G" u="1"/>
        <s v="JAMAA BLUE SOAP LAMINATED 32 X 170G" u="1"/>
        <s v="EAZZY 110G" u="1"/>
        <s v="JAMAA DETERGENT POWDER 2KG X 4PCH" u="1"/>
        <s v="JAMAA POWDER DETERGENT 40PCH X 250G" u="1"/>
        <s v="JAMAA CLASSIC SOAP LAMINATED 24 X 170G" u="1"/>
        <s v="JAMAA DETERGENT POWDER 75G*100PCH IN BAG" u="1"/>
        <s v="ALIFE COCONUT 80G" u="1"/>
        <s v="JAMAA CLASSIC SOAP LAMINATED 24 X 300G" u="1"/>
        <s v="JAMAA CLASSIC 170G" u="1"/>
        <s v="JAMAA YELLOW 150GM" u="1"/>
        <s v="JAMAA POWDER DETERGENT 40PCH X 180G" u="1"/>
        <s v="JAMAA YELLOW SOAP LAMINATED 36 X 150G" u="1"/>
        <s v="JAMAA POWDER DETERGENT PILLOW PACK @5KG" u="1"/>
        <s v="ALIFE ROSE SOAP LAMINATED 18X225G" u="1"/>
        <s v="JAMAA CLASSIC SOAP LAMINATED 36 X 200G" u="1"/>
        <s v="EAZZY LAUNDRY SOAP 16 X 1KG" u="1"/>
        <s v="JAMAA DETERGENT 500G" u="1"/>
        <s v="JAMAA POWDER DETERGENT IN BUCKET @3KG" u="1"/>
        <s v="ALIFE 125G MEDICATED" u="1"/>
        <s v="ALIFE 225G MEDICATED" u="1"/>
        <s v="JAMAA CLASSIC SOAP LAMINATED 16 X 800G" u="1"/>
        <s v="JAMAA DETERGENT  90G X 100PCH " u="1"/>
        <s v="ALIFE LEMON SOAP LAMINATED 18X225G" u="1"/>
        <s v="JAMAA CLASSIC SOAP LAMINATED 24X240G" u="1"/>
        <s v="JAMAA POWDER DETERGENT 12PCH X 500G" u="1"/>
        <s v="ALIFE COCONUT SOAP 40 X 80G IN CARTON" u="1"/>
        <s v="ALIFE LEMON SOAP LAMINATED 40 X 100G" u="1"/>
      </sharedItems>
    </cacheField>
    <cacheField name="Product Group" numFmtId="0">
      <sharedItems count="2">
        <s v="SOAP"/>
        <s v="DETERGENT"/>
      </sharedItems>
    </cacheField>
    <cacheField name="Brand" numFmtId="0">
      <sharedItems/>
    </cacheField>
    <cacheField name="Ave Sales Monthly(MT)" numFmtId="2">
      <sharedItems containsSemiMixedTypes="0" containsString="0" containsNumber="1" minValue="4.7999999999999996E-3" maxValue="26.936333333333685"/>
    </cacheField>
    <cacheField name="Ave.Mthly Sales(Cases)" numFmtId="1">
      <sharedItems containsSemiMixedTypes="0" containsString="0" containsNumber="1" minValue="0.66666666666666663" maxValue="5601.666666666667"/>
    </cacheField>
    <cacheField name="Ave Mthly Sales Cash Value" numFmtId="43">
      <sharedItems containsSemiMixedTypes="0" containsString="0" containsNumber="1" minValue="0" maxValue="409083.81333333551"/>
    </cacheField>
    <cacheField name="Closing Stock QTY" numFmtId="1">
      <sharedItems containsSemiMixedTypes="0" containsString="0" containsNumber="1" containsInteger="1" minValue="-999" maxValue="12116"/>
    </cacheField>
    <cacheField name="Closing Stock MT" numFmtId="43">
      <sharedItems containsSemiMixedTypes="0" containsString="0" containsNumber="1" minValue="-5.2747200000000003" maxValue="87.235199999999992"/>
    </cacheField>
    <cacheField name="Closing Stock in Cash Value" numFmtId="43">
      <sharedItems containsSemiMixedTypes="0" containsString="0" containsNumber="1" minValue="-80280.190987951879" maxValue="1437885.1705216933"/>
    </cacheField>
    <cacheField name="Unit Price" numFmtId="0">
      <sharedItems containsSemiMixedTypes="0" containsString="0" containsNumber="1" minValue="0" maxValue="279.28767123287673"/>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4.9396949011165597E-5" maxValue="0.27720264254467591"/>
    </cacheField>
    <cacheField name="Running Total" numFmtId="9">
      <sharedItems containsSemiMixedTypes="0" containsString="0" containsNumber="1" minValue="0.27720264254467591" maxValue="0.99999999999999967"/>
    </cacheField>
    <cacheField name="Rank" numFmtId="0">
      <sharedItems/>
    </cacheField>
    <cacheField name="Daily Sales QTY" numFmtId="168">
      <sharedItems containsSemiMixedTypes="0" containsString="0" containsNumber="1" minValue="3.03030303030303E-2" maxValue="254.62121212121212"/>
    </cacheField>
    <cacheField name="Daily Sales MT" numFmtId="43">
      <sharedItems containsSemiMixedTypes="0" containsString="0" containsNumber="1" minValue="2.1818181818181816E-4" maxValue="1.2243787878788039"/>
    </cacheField>
    <cacheField name="Daily sales In Cash" numFmtId="43">
      <sharedItems containsSemiMixedTypes="0" containsString="0" containsNumber="1" minValue="0" maxValue="18594.718787878886"/>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0.99999999999999989" maxValue="2546.212121212121"/>
    </cacheField>
    <cacheField name="Order QTY" numFmtId="1">
      <sharedItems containsSemiMixedTypes="0" containsString="0" containsNumber="1" minValue="0" maxValue="1961.0454545454545"/>
    </cacheField>
    <cacheField name="Order QTY(MT)" numFmtId="2">
      <sharedItems containsSemiMixedTypes="0" containsString="0" containsNumber="1" minValue="0" maxValue="10.566396433734942"/>
    </cacheField>
    <cacheField name="Stock Norm Available%" numFmtId="9">
      <sharedItems containsSemiMixedTypes="0" containsString="0" containsNumber="1" minValue="-1.0384124734231042" maxValue="13.500861050143508"/>
    </cacheField>
    <cacheField name="Action" numFmtId="0">
      <sharedItems count="5">
        <s v="HIGH-DON’T ORDER"/>
        <s v="VERY HIGH-DON’T ORDER"/>
        <s v="VERY LOW-ORDER URGENTLY"/>
        <s v="LOW MAY- ORDER"/>
        <e v="#VALUE!" u="1"/>
      </sharedItems>
    </cacheField>
    <cacheField name="order Value" numFmtId="43">
      <sharedItems containsSemiMixedTypes="0" containsString="0" containsNumber="1" minValue="0" maxValue="157590.69432128526"/>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22800925" createdVersion="6" refreshedVersion="6" minRefreshableVersion="3" recordCount="28" xr:uid="{7FB34F9C-D56E-4371-9D18-B80152975BEF}">
  <cacheSource type="worksheet">
    <worksheetSource ref="A4:AB32" sheet="ERNIEVERO ENT LTD"/>
  </cacheSource>
  <cacheFields count="28">
    <cacheField name="Distributor" numFmtId="0">
      <sharedItems containsBlank="1"/>
    </cacheField>
    <cacheField name="Product Code" numFmtId="0">
      <sharedItems containsBlank="1" count="36">
        <s v="W020"/>
        <s v="W042"/>
        <s v="W151"/>
        <s v="W176"/>
        <s v="W170"/>
        <s v="W211"/>
        <s v="W178"/>
        <s v="W152"/>
        <s v="W188"/>
        <s v="W049"/>
        <s v="W067"/>
        <s v="W106"/>
        <s v="W159"/>
        <s v="W021"/>
        <s v="W024"/>
        <s v="W022"/>
        <s v="W157"/>
        <s v="W023"/>
        <s v="W040"/>
        <s v="W112"/>
        <s v="W160"/>
        <s v="W019"/>
        <s v="W115"/>
        <m/>
        <s v="W150" u="1"/>
        <s v="W003" u="1"/>
        <s v="W190" u="1"/>
        <s v="W169" u="1"/>
        <s v="W012" u="1"/>
        <s v="W032" u="1"/>
        <s v="W136" u="1"/>
        <s v="W008" u="1"/>
        <s v="W134" u="1"/>
        <s v="W218" u="1"/>
        <s v="W217" u="1"/>
        <s v="W206" u="1"/>
      </sharedItems>
    </cacheField>
    <cacheField name="Product Name" numFmtId="0">
      <sharedItems containsBlank="1" count="64">
        <s v="FRYTOL ROL 25L JRG"/>
        <s v="FORTUNE VIET 5KG"/>
        <s v="FRYTOL 4.5 LT"/>
        <s v="FORTUNE VIET 50KG"/>
        <s v="FRYTOL 900ML SCH"/>
        <s v="850 ML BTL"/>
        <s v="FRYTOL 450 ML SCH"/>
        <s v="FRYTOL SFO 0.9L"/>
        <s v="FRYTOL 1.8LT"/>
        <s v="VIKING  RICE 4.5KG*5"/>
        <s v="FORTUNE DELICIOUS 4.5KG"/>
        <s v="FRYTOL 0.9L X 15 BTL"/>
        <s v="SFO 900ML SCH"/>
        <s v="FRYTOL OIL 10L"/>
        <s v="FRYTOL 200ML X 24SCH"/>
        <s v="FRYTOL 50ML X 72SCH"/>
        <s v="VIKING 45KG"/>
        <s v="FRYTOL 100ML X 36SCH"/>
        <s v="FORTUNE VIET 1KG X 20BAG"/>
        <s v="FORTUNE DELIGHT 4.5KG"/>
        <s v="SFO 450ML SCH"/>
        <s v="FRYTOL YELLOW @25L "/>
        <s v="FORTUNE THAI 4.5KG"/>
        <m/>
        <s v="FRYTOL ROL CP 5 IV 60 850ML X 12BTL" u="1"/>
        <s v="FRYTOL ROL IV 60 0.9L X 9BTL SHRINKWRAP" u="1"/>
        <s v="VIKING LONG WHITE RICE 5%B PP BAG @50KG" u="1"/>
        <s v="PALM D'OR 4LT" u="1"/>
        <s v="VIKING 50KG" u="1"/>
        <s v="PROMISE RICE 4.5KG X 5PEBAG" u="1"/>
        <s v="FORTUNE-BLUE VN LONG JASMINE 5%B 5KGX5PP" u="1"/>
        <s v="FRYTOL 500ML*2OSCH" u="1"/>
        <s v="PROMISE 4.5KG" u="1"/>
        <s v="PROMISE RICE IN PE BAG @22.5KG" u="1"/>
        <s v="VIKING OIL 25L" u="1"/>
        <s v="FRYTOL ROL IV58MIN 12 POUCH X 900 ML" u="1"/>
        <s v="FRYTOL ROL IV 58MIN 20 POUCH X 450ML" u="1"/>
        <s v="FRYTOL ROL CP8 50ML X 72SCH" u="1"/>
        <s v="FRYTOL IV60 MIN 6 BTL X 1.8L" u="1"/>
        <s v="FORTUNE CLASSIC JASMINE RICE 5% BOPP BAG@50KG" u="1"/>
        <s v="FRYTOL ROL CP8 IN JERRYCAN @10L" u="1"/>
        <s v="FRYTOL SFO IV 120MIN 12 POUCH X 900ML" u="1"/>
        <s v="WINTER SFO 5L X 4BTL" u="1"/>
        <s v="FORTUNE EMO PA LONGGRAINRICE 4.5KG*5PEBG" u="1"/>
        <s v="FRYTOL ROL CP8 500ML X 20SCH" u="1"/>
        <s v="FRYTOL ROL CP5 6BTL X 2L" u="1"/>
        <s v="FRYTOL ROL 4.5L X 4JRG" u="1"/>
        <s v="FORTUNE EMO PA 4.5KG" u="1"/>
        <s v="FRYTOL ROL CP8 100ML X 36SCH" u="1"/>
        <s v="FRYTOL ROL CP8 200ML X 24SCH" u="1"/>
        <s v="VIKING ROL CP5 IN YELLOW JRG@25L" u="1"/>
        <s v="PROMISE 22.5KG" u="1"/>
        <s v="FRYTOL 900ML SHRINK" u="1"/>
        <s v="FRYTOL RBD SUNFLOWER IVI 20MIN 0.9LTS X 12BTL" u="1"/>
        <s v="FRYTOL SFO IV 120MIN 20 POUCH X 450ML" u="1"/>
        <s v="FORTUNE DELIGHT VT KDM RICE PE BAG@4.5KG" u="1"/>
        <s v="FRYTOL ROL IV 60 900ML X 12BTL" u="1"/>
        <s v="FRYTOL SFO 6BTLX1.8L" u="1"/>
        <s v="FRYTOL 0.9L X 12 BTL" u="1"/>
        <s v="FRYTOL ROL CP8 YELLOW JRG@25L" u="1"/>
        <s v="FORTUNE DELICIOUS VIETNAM RICE 4.5KG X 5" u="1"/>
        <s v="FRYTOL SFO IV 120 MIN 6BTLX1.8L" u="1"/>
        <s v="FRYTOL OIL 2L X 6BTL" u="1"/>
        <s v="VIKING VN JASMINE RICE@4.5KG X 5" u="1"/>
      </sharedItems>
    </cacheField>
    <cacheField name="Product Group" numFmtId="0">
      <sharedItems containsBlank="1" count="4">
        <s v="COOKING OIL"/>
        <s v="RICE"/>
        <s v="SUNFLOWER OIL"/>
        <m/>
      </sharedItems>
    </cacheField>
    <cacheField name="Brand" numFmtId="0">
      <sharedItems containsBlank="1"/>
    </cacheField>
    <cacheField name="Ave Sales Monthly(MT)" numFmtId="165">
      <sharedItems containsString="0" containsBlank="1" containsNumber="1" minValue="1.4999999999999999E-2" maxValue="26.820000000000036"/>
    </cacheField>
    <cacheField name="Ave.Mthly Sales(Cases)" numFmtId="1">
      <sharedItems containsString="0" containsBlank="1" containsNumber="1" minValue="0.66666666666666663" maxValue="1192"/>
    </cacheField>
    <cacheField name="Ave Mthly Sales Cash Value" numFmtId="164">
      <sharedItems containsString="0" containsBlank="1" containsNumber="1" minValue="246.66666666666666" maxValue="786810"/>
    </cacheField>
    <cacheField name="Closing Stock Qty" numFmtId="1">
      <sharedItems containsString="0" containsBlank="1" containsNumber="1" containsInteger="1" minValue="0" maxValue="4479"/>
    </cacheField>
    <cacheField name="Closing Stock MT" numFmtId="165">
      <sharedItems containsString="0" containsBlank="1" containsNumber="1" minValue="0" maxValue="51.547499999999999"/>
    </cacheField>
    <cacheField name="Closing Stock in Cash Value" numFmtId="164">
      <sharedItems containsString="0" containsBlank="1" containsNumber="1" minValue="0" maxValue="1901529.9999999998"/>
    </cacheField>
    <cacheField name="Unit Price" numFmtId="1">
      <sharedItems containsString="0" containsBlank="1" containsNumber="1" minValue="132.18421052631578" maxValue="829.99999999999989"/>
    </cacheField>
    <cacheField name="Conversion Rate" numFmtId="0">
      <sharedItems containsString="0" containsBlank="1" containsNumber="1" containsInteger="1" minValue="1" maxValue="36"/>
    </cacheField>
    <cacheField name="Percentage Contribution" numFmtId="9">
      <sharedItems containsString="0" containsBlank="1" containsNumber="1" minValue="1.3667510235522472E-4" maxValue="0.24437508301114214"/>
    </cacheField>
    <cacheField name="Running Total" numFmtId="9">
      <sharedItems containsString="0" containsBlank="1" containsNumber="1" minValue="0.24437508301114214" maxValue="1"/>
    </cacheField>
    <cacheField name="Rank" numFmtId="0">
      <sharedItems containsBlank="1"/>
    </cacheField>
    <cacheField name="Daily Sales QTY" numFmtId="2">
      <sharedItems containsString="0" containsBlank="1" containsNumber="1" minValue="3.03030303030303E-2" maxValue="54.18181818181818"/>
    </cacheField>
    <cacheField name="Daily Sales MT" numFmtId="43">
      <sharedItems containsString="0" containsBlank="1" containsNumber="1" minValue="6.8181818181818176E-4" maxValue="1.2190909090909108"/>
    </cacheField>
    <cacheField name="Daily sales In Cash" numFmtId="164">
      <sharedItems containsString="0" containsBlank="1" containsNumber="1" minValue="11.212121212121211" maxValue="35764.090909090912"/>
    </cacheField>
    <cacheField name="Stock Norm" numFmtId="0">
      <sharedItems containsString="0" containsBlank="1" containsNumber="1" containsInteger="1" minValue="7" maxValue="30"/>
    </cacheField>
    <cacheField name="Stock Transit Time" numFmtId="0">
      <sharedItems containsString="0" containsBlank="1" containsNumber="1" containsInteger="1" minValue="3" maxValue="3"/>
    </cacheField>
    <cacheField name="Days Stock Norm+Stock Transit Time" numFmtId="0">
      <sharedItems containsString="0" containsBlank="1" containsNumber="1" containsInteger="1" minValue="10" maxValue="33"/>
    </cacheField>
    <cacheField name="Stock Norm QTY" numFmtId="1">
      <sharedItems containsString="0" containsBlank="1" containsNumber="1" minValue="0.99999999999999989" maxValue="1274.4999999999998"/>
    </cacheField>
    <cacheField name="Order QTY" numFmtId="1">
      <sharedItems containsString="0" containsBlank="1" containsNumber="1" minValue="0" maxValue="541.81818181818176"/>
    </cacheField>
    <cacheField name="Order QTY(MT)" numFmtId="2">
      <sharedItems containsString="0" containsBlank="1" containsNumber="1" minValue="0" maxValue="12.190909090909106"/>
    </cacheField>
    <cacheField name="Stock Norm Available%" numFmtId="9">
      <sharedItems containsString="0" containsBlank="1" containsNumber="1" minValue="0" maxValue="134.76470588235293"/>
    </cacheField>
    <cacheField name="Action" numFmtId="0">
      <sharedItems containsBlank="1" count="5">
        <s v="VERY LOW-ORDER URGENTLY"/>
        <s v="HIGH-DON’T ORDER"/>
        <s v="VERY HIGH-DON’T ORDER"/>
        <s v="LOW MAY- ORDER"/>
        <m/>
      </sharedItems>
    </cacheField>
    <cacheField name="order Value" numFmtId="0">
      <sharedItems containsString="0" containsBlank="1" containsNumber="1" minValue="0" maxValue="357640.909090909"/>
    </cacheField>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26967589" createdVersion="6" refreshedVersion="6" minRefreshableVersion="3" recordCount="58" xr:uid="{65553456-E91F-4995-971C-1C7CB29A8A03}">
  <cacheSource type="worksheet">
    <worksheetSource ref="A4:AB62" sheet="SONTURK INVT LTD - KASOA"/>
  </cacheSource>
  <cacheFields count="28">
    <cacheField name="Distributor Name" numFmtId="0">
      <sharedItems/>
    </cacheField>
    <cacheField name="Product Code" numFmtId="0">
      <sharedItems count="69">
        <s v="W042"/>
        <s v="W235"/>
        <s v="W170"/>
        <s v="W151"/>
        <s v="W043"/>
        <s v="W019"/>
        <s v="W211"/>
        <s v="W178"/>
        <s v="W168"/>
        <s v="W086"/>
        <s v="W188"/>
        <s v="W067"/>
        <s v="W069"/>
        <s v="W084"/>
        <s v="W165"/>
        <s v="W001"/>
        <s v="W027"/>
        <s v="W185"/>
        <s v="W026"/>
        <s v="W112"/>
        <s v="W140"/>
        <s v="W040"/>
        <s v="W184"/>
        <s v="W176"/>
        <s v="W206"/>
        <s v="W159"/>
        <s v="W021"/>
        <s v="W012"/>
        <s v="W053"/>
        <s v="W024"/>
        <s v="W227"/>
        <s v="W074"/>
        <s v="W197"/>
        <s v="W155"/>
        <s v="W077"/>
        <s v="W080"/>
        <s v="W203"/>
        <s v="W071"/>
        <s v="W207"/>
        <s v="W196"/>
        <s v="W160"/>
        <s v="W194"/>
        <s v="W226"/>
        <s v="W169"/>
        <s v="W198"/>
        <s v="W049"/>
        <s v="W204"/>
        <s v="W144"/>
        <s v="W234"/>
        <s v="W205"/>
        <s v="W136"/>
        <s v="W231"/>
        <s v="W191"/>
        <s v="W158"/>
        <s v="W164"/>
        <s v="W162"/>
        <s v="W111"/>
        <s v="W023"/>
        <s v="W150" u="1"/>
        <s v="W003" u="1"/>
        <s v="W138" u="1"/>
        <s v="W022" u="1"/>
        <s v="W189" u="1"/>
        <s v="W032" u="1"/>
        <s v="W020" u="1"/>
        <s v="W007" u="1"/>
        <s v="W068" u="1"/>
        <s v="W152" u="1"/>
        <s v="W141" u="1"/>
      </sharedItems>
    </cacheField>
    <cacheField name="Product Name" numFmtId="0">
      <sharedItems count="70">
        <s v="FORTUNE VIET 5KG"/>
        <s v="DINOR 5LT"/>
        <s v="FRYTOL 900ML SCH"/>
        <s v="FRYTOL 4.5 LT"/>
        <s v="FORTUNE VIET 25KG"/>
        <s v="FRYTOL YELLOW @25L "/>
        <s v="850 ML BTL"/>
        <s v="FRYTOL 450 ML SCH"/>
        <s v="JAMAA 24 X 200G"/>
        <s v="JAMAA CLASSI 24 X 300G"/>
        <s v="FRYTOL 1.8LT"/>
        <s v="FORTUNE DELICIOUS 4.5KG"/>
        <s v="FORTUNE DELICIOUS 22.5KG"/>
        <s v="JAMAA CLASS 16 X 800G"/>
        <s v="FORTUNE 4.5"/>
        <s v="FRYTOL 1.5Lx12BTL"/>
        <s v="FORTUNE MARGARINE 250G X 60 "/>
        <s v="FORTUNE DELIGHT 22.5KG"/>
        <s v="FORTUNE MARGARINE @15KG"/>
        <s v="FORTUNE DELIGHT 4.5KG"/>
        <s v="JAMAA CLASSIC 130G"/>
        <s v="FORTUNE VIET 1KG X 20BAG"/>
        <s v="JAMAA WHITE 200GM"/>
        <s v="FORTUNE VIET 50KG"/>
        <s v="PROMISE 4.5KG"/>
        <s v="SFO 900ML SCH"/>
        <s v="FRYTOL OIL 10L"/>
        <s v="FRYTOL OIL 2L X 6BTL"/>
        <s v="VIKING RICE @ 22.5KG"/>
        <s v="FRYTOL 200ML X 24SCH"/>
        <s v="JAMAA WHITE SOAP 120GM"/>
        <s v="ALIFE ROSE 40 X 100G"/>
        <s v="JAMAA DETERGENT 10PCH X 850G"/>
        <s v="EAZZY 32X220G"/>
        <s v="ALIFE COCONUT 40 X 100G"/>
        <s v="ALIFE MEDICATED 40 X 100G"/>
        <s v="ALIFE LEMON 18X200G"/>
        <s v="ALIFE LEMON 40 X 100G"/>
        <s v="DETERGENT 100X75G"/>
        <s v="JAMAA DETERGENT 40PCH X 160G "/>
        <s v="SFO 450ML SCH"/>
        <s v="ALIFE MEDICATED 18X200G"/>
        <s v="JAMAA BLUE SOAP 48X120GM"/>
        <s v="FRYTOL SFO 6BTLX1.8L"/>
        <s v="JAMAA DETERGENT 12PCH X 450G"/>
        <s v="VIKING  RICE 4.5KG*5"/>
        <s v="ALIFE COCONUT 18X200G"/>
        <s v="JAMAA DETERGENT 30G"/>
        <s v="JAMAA BLUE SOAP LAMINATED 24 X 200G"/>
        <s v="ALIFE ROSE 18X200G"/>
        <s v="FORTUNE EMO PA 4.5KG"/>
        <s v="EAZZY DETERGENT 100X75G"/>
        <s v="DETERGENT 2KG X 4PCH"/>
        <s v="JAMAA DETERGENT 3KG"/>
        <s v="EAZZY 800G"/>
        <s v="DETERGENT 5KG"/>
        <s v="FORTUNE DELIGHT 900GM"/>
        <s v="FRYTOL 100ML X 36SCH"/>
        <s v="FORTUNE DELICIOUS 900G X 20" u="1"/>
        <s v="FRYTOL SFO 0.9L" u="1"/>
        <s v="DETERGENT 3KG" u="1"/>
        <s v="FRYTOL 50ML X 72SCH" u="1"/>
        <s v="SFO 850ML BTL" u="1"/>
        <s v="FRYTOL ROL 25L JRG" u="1"/>
        <s v="VIKING OIL 25L" u="1"/>
        <s v="WINTER SFO 5L X 4BTL" u="1"/>
        <s v=" ROL IV 60-61" u="1"/>
        <s v="FRYTOL 0.9L X 12 BTL" u="1"/>
        <s v="EAZZY 32X300G" u="1"/>
        <s v="VIKING ROL 20L" u="1"/>
      </sharedItems>
    </cacheField>
    <cacheField name="Categories" numFmtId="0">
      <sharedItems count="6">
        <s v="RICE"/>
        <s v="COOKING OIL"/>
        <s v="SOAP"/>
        <s v="SPECIALTY FATS"/>
        <s v="SUNFLOWER OIL"/>
        <s v="DETERGENT"/>
      </sharedItems>
    </cacheField>
    <cacheField name="Brand" numFmtId="0">
      <sharedItems/>
    </cacheField>
    <cacheField name="Ave Sales Monthly(MT)" numFmtId="43">
      <sharedItems containsSemiMixedTypes="0" containsString="0" containsNumber="1" minValue="2.1600000000000005E-2" maxValue="10.15833333333331"/>
    </cacheField>
    <cacheField name="Ave.Mthly Sales(Cases)" numFmtId="164">
      <sharedItems containsSemiMixedTypes="0" containsString="0" containsNumber="1" minValue="0.66666666666666663" maxValue="339"/>
    </cacheField>
    <cacheField name="Ave Mthly Sales Cash Value" numFmtId="164">
      <sharedItems containsSemiMixedTypes="0" containsString="0" containsNumber="1" minValue="316" maxValue="200273.45666666667"/>
    </cacheField>
    <cacheField name="Closing Stock QTY" numFmtId="1">
      <sharedItems containsSemiMixedTypes="0" containsString="0" containsNumber="1" containsInteger="1" minValue="0" maxValue="997"/>
    </cacheField>
    <cacheField name="Closing Stock MT" numFmtId="2">
      <sharedItems containsSemiMixedTypes="0" containsString="0" containsNumber="1" minValue="0" maxValue="13.215"/>
    </cacheField>
    <cacheField name="Closing Stock In Cash Value" numFmtId="164">
      <sharedItems containsSemiMixedTypes="0" containsString="0" containsNumber="1" minValue="0" maxValue="329364.34051130788"/>
    </cacheField>
    <cacheField name="Unit Price" numFmtId="164">
      <sharedItems containsSemiMixedTypes="0" containsString="0" containsNumber="1" minValue="94.879350649350641" maxValue="2683.503333333334"/>
    </cacheField>
    <cacheField name="Conversion Factor" numFmtId="0">
      <sharedItems containsSemiMixedTypes="0" containsString="0" containsNumber="1" containsInteger="1" minValue="1" maxValue="100"/>
    </cacheField>
    <cacheField name="Percentage Contribution" numFmtId="9">
      <sharedItems containsSemiMixedTypes="0" containsString="0" containsNumber="1" minValue="4.5852399286938584E-4" maxValue="0.21564072041195212"/>
    </cacheField>
    <cacheField name="Running Total" numFmtId="9">
      <sharedItems containsSemiMixedTypes="0" containsString="0" containsNumber="1" minValue="0.21564072041195212" maxValue="0.99999999999999967"/>
    </cacheField>
    <cacheField name="Rank" numFmtId="0">
      <sharedItems/>
    </cacheField>
    <cacheField name="Ave Sales Daily QTY" numFmtId="43">
      <sharedItems containsSemiMixedTypes="0" containsString="0" containsNumber="1" minValue="3.03030303030303E-2" maxValue="15.409090909090908"/>
    </cacheField>
    <cacheField name="Ave Sales Daily(MT)" numFmtId="43">
      <sharedItems containsSemiMixedTypes="0" containsString="0" containsNumber="1" minValue="9.8181818181818201E-4" maxValue="0.46174242424242318"/>
    </cacheField>
    <cacheField name="Ave Daily Sales (Cash Value)" numFmtId="43">
      <sharedItems containsSemiMixedTypes="0" containsString="0" containsNumber="1" minValue="14.363636363636363" maxValue="9103.3389393939397"/>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1" maxValue="1"/>
    </cacheField>
    <cacheField name="Days Stock Norm+Stock Transit Time" numFmtId="0">
      <sharedItems containsSemiMixedTypes="0" containsString="0" containsNumber="1" containsInteger="1" minValue="8" maxValue="31"/>
    </cacheField>
    <cacheField name="Stock Norm QTY" numFmtId="164">
      <sharedItems containsSemiMixedTypes="0" containsString="0" containsNumber="1" minValue="0.93939393939393934" maxValue="180.90909090909093"/>
    </cacheField>
    <cacheField name="Order QTY" numFmtId="1">
      <sharedItems containsSemiMixedTypes="0" containsString="0" containsNumber="1" minValue="0" maxValue="180.90909090909093"/>
    </cacheField>
    <cacheField name="Order QTY (MT)" numFmtId="2">
      <sharedItems containsSemiMixedTypes="0" containsString="0" containsNumber="1" minValue="0" maxValue="1.2153409090909082"/>
    </cacheField>
    <cacheField name="Stock Norm Available" numFmtId="9">
      <sharedItems containsSemiMixedTypes="0" containsString="0" containsNumber="1" minValue="0" maxValue="66.332661290322591"/>
    </cacheField>
    <cacheField name="Action" numFmtId="0">
      <sharedItems count="5">
        <s v="VERY HIGH-DON’T ORDER"/>
        <s v="HIGH-DON’T ORDER"/>
        <s v="VERY LOW-ORDER URGENTLY"/>
        <s v="LOW MAY- ORDER" u="1"/>
        <e v="#DIV/0!" u="1"/>
      </sharedItems>
    </cacheField>
    <cacheField name="Oder in Value" numFmtId="164">
      <sharedItems containsSemiMixedTypes="0" containsString="0" containsNumber="1" minValue="0" maxValue="20214.771212121217"/>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31134261" createdVersion="6" refreshedVersion="6" minRefreshableVersion="3" recordCount="25" xr:uid="{77FC08B2-7961-432F-AD89-D437CC541A6B}">
  <cacheSource type="worksheet">
    <worksheetSource ref="A4:AB29" sheet="GIANT TRADERS COMPANY LIMITED"/>
  </cacheSource>
  <cacheFields count="28">
    <cacheField name="Distributor" numFmtId="0">
      <sharedItems/>
    </cacheField>
    <cacheField name="Product Code" numFmtId="0">
      <sharedItems count="32">
        <s v="W026"/>
        <s v="W168"/>
        <s v="W086"/>
        <s v="W184"/>
        <s v="W027"/>
        <s v="W234"/>
        <s v="W140"/>
        <s v="W084"/>
        <s v="W080"/>
        <s v="W230"/>
        <s v="W205"/>
        <s v="W197"/>
        <s v="W204"/>
        <s v="W162"/>
        <s v="W238"/>
        <s v="W158"/>
        <s v="W077"/>
        <s v="W074"/>
        <s v="W203"/>
        <s v="W196"/>
        <s v="W236"/>
        <s v="W071"/>
        <s v="W191"/>
        <s v="W233"/>
        <s v="W207"/>
        <s v="W073" u="1"/>
        <s v="W198" u="1"/>
        <s v="W155" u="1"/>
        <s v="W144" u="1"/>
        <s v="W208" u="1"/>
        <s v="W194" u="1"/>
        <s v="W141" u="1"/>
      </sharedItems>
    </cacheField>
    <cacheField name="Product Name" numFmtId="0">
      <sharedItems count="33">
        <s v="FORTUNE MARGARINE @15KG"/>
        <s v="JAMAA 24 X 200G"/>
        <s v="JAMAA CLASSI 24 X 300G"/>
        <s v="JAMAA WHITE 200GM"/>
        <s v="FORTUNE MARGARINE 250G X 60 "/>
        <s v="JAMAA BLUE SOAP LAMINATED 24 X 200G"/>
        <s v="JAMAA CLASSIC 130G"/>
        <s v="JAMAA CLASS 16 X 800G"/>
        <s v="ALIFE MEDICATED 40 X 100G"/>
        <s v="EAZZY DETERGENT 10PCH X 850G"/>
        <s v="ALIFE ROSE 18X200G"/>
        <s v="JAMAA DETERGENT 10PCH X 850G"/>
        <s v="ALIFE COCONUT 18X200G"/>
        <s v="DETERGENT 5KG"/>
        <s v="ALIFE ALOE VERA 18X200G"/>
        <s v="JAMAA DETERGENT 3KG"/>
        <s v="ALIFE COCONUT 40 X 100G"/>
        <s v="ALIFE ROSE 40 X 100G"/>
        <s v="ALIFE LEMON 18X200G"/>
        <s v="JAMAA DETERGENT 40PCH X 160G "/>
        <s v="ALIFE ALOE VERA SOAP 40 X 100G "/>
        <s v="ALIFE LEMON 40 X 100G"/>
        <s v="DETERGENT 2KG X 4PCH"/>
        <s v="EAZZY DETERGENT POWDER 75G X 100PCH"/>
        <s v="DETERGENT 100X75G"/>
        <s v="ALIFE ROSE 60 X 100G" u="1"/>
        <s v="DETERGENT 3KG" u="1"/>
        <s v="EAZZY 32X220G" u="1"/>
        <s v="JAMAA DETERGENT 12PCH X 450G" u="1"/>
        <s v="ALIFE ROSE 40X100G" u="1"/>
        <s v="ALIFE MEDICATED 18X200G" u="1"/>
        <s v="EAZZY 32X300G" u="1"/>
        <s v="JAMAA DETERGENT 30G" u="1"/>
      </sharedItems>
    </cacheField>
    <cacheField name="Product Group" numFmtId="0">
      <sharedItems count="3">
        <s v="SPECIALTY FATS"/>
        <s v="SOAP"/>
        <s v="DETERGENT"/>
      </sharedItems>
    </cacheField>
    <cacheField name="Brand" numFmtId="0">
      <sharedItems/>
    </cacheField>
    <cacheField name="Ave Sales Monthly(MT)" numFmtId="43">
      <sharedItems containsSemiMixedTypes="0" containsString="0" containsNumber="1" minValue="7.6333333333333336E-2" maxValue="17.479999999999997"/>
    </cacheField>
    <cacheField name="Ave.Mthly Sales(Cases)" numFmtId="1">
      <sharedItems containsSemiMixedTypes="0" containsString="0" containsNumber="1" minValue="10" maxValue="1819"/>
    </cacheField>
    <cacheField name="Ave Mthly Sales Cash Value" numFmtId="43">
      <sharedItems containsSemiMixedTypes="0" containsString="0" containsNumber="1" minValue="1652.8333333333333" maxValue="268026.66666666669"/>
    </cacheField>
    <cacheField name="Closing Stock QTY" numFmtId="1">
      <sharedItems containsSemiMixedTypes="0" containsString="0" containsNumber="1" containsInteger="1" minValue="0" maxValue="2801"/>
    </cacheField>
    <cacheField name="Closing Stock MT" numFmtId="1">
      <sharedItems containsSemiMixedTypes="0" containsString="0" containsNumber="1" minValue="0" maxValue="17.479670000000002"/>
    </cacheField>
    <cacheField name="Closing Stock in Cash Value" numFmtId="1">
      <sharedItems containsSemiMixedTypes="0" containsString="0" containsNumber="1" minValue="0" maxValue="338041.40819444449"/>
    </cacheField>
    <cacheField name="Unit Price" numFmtId="1">
      <sharedItems containsSemiMixedTypes="0" containsString="0" containsNumber="1" minValue="58.08000000000002" maxValue="391.08125000000007"/>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1.6957115898184741E-3" maxValue="0.38831054921432651"/>
    </cacheField>
    <cacheField name="Running Total" numFmtId="9">
      <sharedItems containsSemiMixedTypes="0" containsString="0" containsNumber="1" minValue="0.38831054921432651" maxValue="1.0000000000000004"/>
    </cacheField>
    <cacheField name="Rank" numFmtId="0">
      <sharedItems/>
    </cacheField>
    <cacheField name="Daily Sales QTY" numFmtId="0">
      <sharedItems containsSemiMixedTypes="0" containsString="0" containsNumber="1" minValue="0.45454545454545453" maxValue="82.681818181818187"/>
    </cacheField>
    <cacheField name="Daily Sales MT" numFmtId="43">
      <sharedItems containsSemiMixedTypes="0" containsString="0" containsNumber="1" minValue="3.4696969696969698E-3" maxValue="0.79454545454545444"/>
    </cacheField>
    <cacheField name="Daily sales In Cash" numFmtId="0">
      <sharedItems containsSemiMixedTypes="0" containsString="0" containsNumber="1" minValue="75.128787878787875" maxValue="12183.030303030304"/>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15" maxValue="1405.5909090909092"/>
    </cacheField>
    <cacheField name="Order QTY" numFmtId="1">
      <sharedItems containsSemiMixedTypes="0" containsString="0" containsNumber="1" minValue="0" maxValue="529.69696969696975"/>
    </cacheField>
    <cacheField name="Order QTY(MT)" numFmtId="165">
      <sharedItems containsSemiMixedTypes="0" containsString="0" containsNumber="1" minValue="0" maxValue="7.9454545454545453"/>
    </cacheField>
    <cacheField name="Stock Norm Available%" numFmtId="9">
      <sharedItems containsSemiMixedTypes="0" containsString="0" containsNumber="1" minValue="0" maxValue="15.533333333333333"/>
    </cacheField>
    <cacheField name="Action" numFmtId="0">
      <sharedItems count="4">
        <s v="VERY LOW-ORDER URGENTLY"/>
        <s v="LOW MAY- ORDER"/>
        <s v="HIGH-DON’T ORDER"/>
        <s v="VERY HIGH-DON’T ORDER"/>
      </sharedItems>
    </cacheField>
    <cacheField name="Order Value" numFmtId="165">
      <sharedItems containsSemiMixedTypes="0" containsString="0" containsNumber="1" minValue="0" maxValue="121830.30303030305"/>
    </cacheField>
  </cacheFields>
  <extLst>
    <ext xmlns:x14="http://schemas.microsoft.com/office/spreadsheetml/2009/9/main" uri="{725AE2AE-9491-48be-B2B4-4EB974FC3084}">
      <x14:pivotCacheDefinition/>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35416664" createdVersion="6" refreshedVersion="6" minRefreshableVersion="3" recordCount="54" xr:uid="{1C00E45C-9E59-43A7-B1E5-8B8AC66FE8EE}">
  <cacheSource type="worksheet">
    <worksheetSource ref="A4:AB58" sheet="WOFA KUMAH - HO"/>
  </cacheSource>
  <cacheFields count="28">
    <cacheField name="Product Code" numFmtId="0">
      <sharedItems/>
    </cacheField>
    <cacheField name="Product Code2" numFmtId="0">
      <sharedItems count="65">
        <s v="W042"/>
        <s v="W043"/>
        <s v="W084"/>
        <s v="W211"/>
        <s v="W151"/>
        <s v="W176"/>
        <s v="W168"/>
        <s v="W069"/>
        <s v="W170"/>
        <s v="W140"/>
        <s v="W040"/>
        <s v="W067"/>
        <s v="W112"/>
        <s v="W027"/>
        <s v="W155"/>
        <s v="W080"/>
        <s v="W086"/>
        <s v="W074"/>
        <s v="W026"/>
        <s v="W077"/>
        <s v="W109"/>
        <s v="W216"/>
        <s v="W019"/>
        <s v="W185"/>
        <s v="W178"/>
        <s v="W136"/>
        <s v="W071"/>
        <s v="W203"/>
        <s v="W205"/>
        <s v="W194"/>
        <s v="W204"/>
        <s v="W226"/>
        <s v="W233"/>
        <s v="W164"/>
        <s v="W200"/>
        <s v="W188"/>
        <s v="W207"/>
        <s v="W196"/>
        <s v="W237"/>
        <s v="W007"/>
        <s v="W206"/>
        <s v="W111"/>
        <s v="W024"/>
        <s v="W022"/>
        <s v="W023"/>
        <s v="W198"/>
        <s v="W158"/>
        <s v="W229"/>
        <s v="W003"/>
        <s v="W115"/>
        <s v="W137"/>
        <s v="W197"/>
        <s v="W189"/>
        <s v="W191"/>
        <s v="W182" u="1"/>
        <s v="W150" u="1"/>
        <s v="W159" u="1"/>
        <s v="W053" u="1"/>
        <s v="W147" u="1"/>
        <s v="W177" u="1"/>
        <s v="W144" u="1"/>
        <s v="W217" u="1"/>
        <s v="W006" u="1"/>
        <s v="W162" u="1"/>
        <s v="W141" u="1"/>
      </sharedItems>
    </cacheField>
    <cacheField name="Product Name" numFmtId="0">
      <sharedItems count="66">
        <s v="FORTUNE VIET 5KG"/>
        <s v="FORTUNE VIET 25KG"/>
        <s v="JAMAA CLASS 16 X 800G"/>
        <s v="850 ML BTL"/>
        <s v="FRYTOL 4.5 LT"/>
        <s v="FORTUNE VIET 50KG"/>
        <s v="JAMAA 24 X 200G"/>
        <s v="FORTUNE DELICIOUS 22.5KG"/>
        <s v="FRYTOL 900ML SCH"/>
        <s v="JAMAA CLASSIC 130G"/>
        <s v="FORTUNE VIET 1KG X 20BAG"/>
        <s v="FORTUNE DELICIOUS 4.5KG"/>
        <s v="FORTUNE DELIGHT 4.5KG"/>
        <s v="FORTUNE MARGARINE 250G X 60 "/>
        <s v="EAZZY 32X220G"/>
        <s v="ALIFE MEDICATED 40 X 100G"/>
        <s v="JAMAA CLASSI 24 X 300G"/>
        <s v="ALIFE ROSE 40 X 100G"/>
        <s v="FORTUNE MARGARINE @15KG"/>
        <s v="ALIFE COCONUT 40 X 100G"/>
        <s v="EXCELLA THAI 5KG"/>
        <s v="THAI 25KG"/>
        <s v="FRYTOL YELLOW @25L "/>
        <s v="FORTUNE DELIGHT 22.5KG"/>
        <s v="FRYTOL 450 ML SCH"/>
        <s v="FORTUNE EMO PA 4.5KG"/>
        <s v="ALIFE LEMON 40 X 100G"/>
        <s v="ALIFE LEMON 18X200G"/>
        <s v="ALIFE ROSE 18X200G"/>
        <s v="ALIFE MEDICATED 18X200G"/>
        <s v="ALIFE COCONUT 18X200G"/>
        <s v="JAMAA BLUE SOAP 48X120GM"/>
        <s v="EAZZY DETERGENT POWDER 75G X 100PCH"/>
        <s v="EAZZY 800G"/>
        <s v="JAMAA CLASSIC 250G"/>
        <s v="FRYTOL 1.8LT"/>
        <s v="DETERGENT 100X75G"/>
        <s v="JAMAA DETERGENT 40PCH X 160G "/>
        <s v="EAZZY LAUNDRY SOAP 24X220G"/>
        <s v=" ROL IV 60-61"/>
        <s v="PROMISE 4.5KG"/>
        <s v="FORTUNE DELIGHT 900GM"/>
        <s v="FRYTOL 200ML X 24SCH"/>
        <s v="FRYTOL 50ML X 72SCH"/>
        <s v="FRYTOL 100ML X 36SCH"/>
        <s v="JAMAA DETERGENT 12PCH X 450G"/>
        <s v="JAMAA DETERGENT 3KG"/>
        <s v="EAZZY DETERGENT 40PCH X 160G "/>
        <s v="VIKING OIL 25L"/>
        <s v="FORTUNE THAI 4.5KG"/>
        <s v="VIKING EMO PA 4.5KG"/>
        <s v="JAMAA DETERGENT 10PCH X 850G"/>
        <s v="SFO 850ML BTL"/>
        <s v="DETERGENT 2KG X 4PCH"/>
        <s v="VIKING RICE @ 22.5KG" u="1"/>
        <s v="DETERGENT 3KG" u="1"/>
        <s v="JAMAA CLASSIC 48X100G" u="1"/>
        <s v="DETERGENT 5KG" u="1"/>
        <s v="FRYTOL 24BTL*500ML" u="1"/>
        <s v="EAZZY 110G" u="1"/>
        <s v="PROMISE 22.5KG" u="1"/>
        <s v="JAMAA DETERGENT 250G" u="1"/>
        <s v="FRYTOL 0.9L X 12 BTL" u="1"/>
        <s v="EAZZY 32X300G" u="1"/>
        <s v="SFO 900ML SCH" u="1"/>
        <s v="JAMAA DETERGENT 30G" u="1"/>
      </sharedItems>
    </cacheField>
    <cacheField name="Product Group" numFmtId="0">
      <sharedItems count="6">
        <s v="RICE"/>
        <s v="SOAP"/>
        <s v="COOKING OIL"/>
        <s v="SPECIALTY FATS"/>
        <s v="DETERGENT"/>
        <s v="SUNFLOWER OIL"/>
      </sharedItems>
    </cacheField>
    <cacheField name="Brand" numFmtId="0">
      <sharedItems/>
    </cacheField>
    <cacheField name="Ave Sales Monthly(MT)" numFmtId="43">
      <sharedItems containsSemiMixedTypes="0" containsString="0" containsNumber="1" minValue="0.10066666666666671" maxValue="26.516666666666573"/>
    </cacheField>
    <cacheField name="Ave.Mthly Sales(Cases)" numFmtId="1">
      <sharedItems containsSemiMixedTypes="0" containsString="0" containsNumber="1" minValue="4" maxValue="888.99999999999989"/>
    </cacheField>
    <cacheField name="Ave Mthly Sales Cash Value" numFmtId="164">
      <sharedItems containsSemiMixedTypes="0" containsString="0" containsNumber="1" minValue="1192" maxValue="374012.66666666616"/>
    </cacheField>
    <cacheField name="Closing Stock QTY" numFmtId="1">
      <sharedItems containsSemiMixedTypes="0" containsString="0" containsNumber="1" containsInteger="1" minValue="-24" maxValue="1492"/>
    </cacheField>
    <cacheField name="Closing Stock MT" numFmtId="43">
      <sharedItems containsSemiMixedTypes="0" containsString="0" containsNumber="1" minValue="-0.36" maxValue="18.625"/>
    </cacheField>
    <cacheField name="Closing Stock in Cash Value" numFmtId="164">
      <sharedItems containsSemiMixedTypes="0" containsString="0" containsNumber="1" minValue="-11377.599999999991" maxValue="243280.62046736505"/>
    </cacheField>
    <cacheField name="Unit Price" numFmtId="43">
      <sharedItems containsSemiMixedTypes="0" containsString="0" containsNumber="1" minValue="66" maxValue="1070.5402542372883"/>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7.5125957249599072E-4" maxValue="0.19788973176177427"/>
    </cacheField>
    <cacheField name="Running Total" numFmtId="9">
      <sharedItems containsSemiMixedTypes="0" containsString="0" containsNumber="1" minValue="0.19788973176177427" maxValue="0.99999999999999978"/>
    </cacheField>
    <cacheField name="Rank" numFmtId="0">
      <sharedItems/>
    </cacheField>
    <cacheField name="Daily Sales QTY" numFmtId="43">
      <sharedItems containsSemiMixedTypes="0" containsString="0" containsNumber="1" minValue="0.18181818181818182" maxValue="40.409090909090907"/>
    </cacheField>
    <cacheField name="Daily Sales MT" numFmtId="43">
      <sharedItems containsSemiMixedTypes="0" containsString="0" containsNumber="1" minValue="4.5757575757575776E-3" maxValue="1.2053030303030261"/>
    </cacheField>
    <cacheField name="Daily sales In Cash" numFmtId="43">
      <sharedItems containsSemiMixedTypes="0" containsString="0" containsNumber="1" minValue="54.18181818181818" maxValue="17000.575757575734"/>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2">
      <sharedItems containsSemiMixedTypes="0" containsString="0" containsNumber="1" minValue="6" maxValue="819"/>
    </cacheField>
    <cacheField name="Order QTY" numFmtId="1">
      <sharedItems containsSemiMixedTypes="0" containsString="0" containsNumber="1" minValue="0" maxValue="819"/>
    </cacheField>
    <cacheField name="Order QTY(MT)" numFmtId="2">
      <sharedItems containsSemiMixedTypes="0" containsString="0" containsNumber="1" minValue="0" maxValue="4.6042710666132498"/>
    </cacheField>
    <cacheField name="Stock Norm Available%" numFmtId="9">
      <sharedItems containsSemiMixedTypes="0" containsString="0" containsNumber="1" minValue="-0.21273166800966961" maxValue="26.111111111111111"/>
    </cacheField>
    <cacheField name="Action" numFmtId="0">
      <sharedItems count="4">
        <s v="HIGH-DON’T ORDER"/>
        <s v="VERY LOW-ORDER URGENTLY"/>
        <s v="LOW MAY- ORDER"/>
        <s v="VERY HIGH-DON’T ORDER"/>
      </sharedItems>
    </cacheField>
    <cacheField name="order Value" numFmtId="43">
      <sharedItems containsSemiMixedTypes="0" containsString="0" containsNumber="1" minValue="0" maxValue="89192.119999999937"/>
    </cacheField>
  </cacheFields>
  <extLst>
    <ext xmlns:x14="http://schemas.microsoft.com/office/spreadsheetml/2009/9/main" uri="{725AE2AE-9491-48be-B2B4-4EB974FC3084}">
      <x14:pivotCacheDefinition/>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45539583336" createdVersion="6" refreshedVersion="6" minRefreshableVersion="3" recordCount="78" xr:uid="{6662A400-3F56-45B0-A051-64010552220B}">
  <cacheSource type="worksheet">
    <worksheetSource ref="A4:AB82" sheet="KYEI BEKIND - KOFORIDUA"/>
  </cacheSource>
  <cacheFields count="28">
    <cacheField name="Distributor" numFmtId="0">
      <sharedItems/>
    </cacheField>
    <cacheField name="Product Code" numFmtId="0">
      <sharedItems count="93">
        <s v="W020"/>
        <s v="W042"/>
        <s v="W026"/>
        <s v="W170"/>
        <s v="W086"/>
        <s v="W019"/>
        <s v="W151"/>
        <s v="W165"/>
        <s v="W015"/>
        <s v="W140"/>
        <s v="W178"/>
        <s v="W141"/>
        <s v="W168"/>
        <s v="W032"/>
        <s v="W059"/>
        <s v="W176"/>
        <s v="W084"/>
        <s v="W080"/>
        <s v="W027"/>
        <s v="W074"/>
        <s v="W211"/>
        <s v="W147"/>
        <s v="W204"/>
        <s v="W184"/>
        <s v="W196"/>
        <s v="W040"/>
        <s v="W203"/>
        <s v="W071"/>
        <s v="W146"/>
        <s v="W043"/>
        <s v="W205"/>
        <s v="W226"/>
        <s v="W111"/>
        <s v="W227"/>
        <s v="W109"/>
        <s v="W072"/>
        <s v="W136"/>
        <s v="W067"/>
        <s v="W081"/>
        <s v="W138"/>
        <s v="W112"/>
        <s v="W185"/>
        <s v="W077"/>
        <s v="W003"/>
        <s v="W150"/>
        <s v="W134"/>
        <s v="W021"/>
        <s v="W155"/>
        <s v="W194"/>
        <s v="W069"/>
        <s v="W099"/>
        <s v="W208"/>
        <s v="W091"/>
        <s v="W010"/>
        <s v="W068"/>
        <s v="W192"/>
        <s v="W144"/>
        <s v="W115"/>
        <s v="W158"/>
        <s v="W233"/>
        <s v="W197"/>
        <s v="W207"/>
        <s v="W060"/>
        <s v="W236"/>
        <s v="W188"/>
        <s v="W008"/>
        <s v="W238"/>
        <s v="W162"/>
        <s v="W167"/>
        <s v="W160"/>
        <s v="W198"/>
        <s v="W161"/>
        <s v="W229"/>
        <s v="W153"/>
        <s v="W100"/>
        <s v="W169"/>
        <s v="W006"/>
        <s v="W177"/>
        <s v="W097" u="1"/>
        <s v="W024" u="1"/>
        <s v="W149" u="1"/>
        <s v="W159" u="1"/>
        <s v="W189" u="1"/>
        <s v="W031" u="1"/>
        <s v="W156" u="1"/>
        <s v="W030" u="1"/>
        <s v="W145" u="1"/>
        <s v="W049" u="1"/>
        <s v="W090" u="1"/>
        <s v="W038" u="1"/>
        <s v="W143" u="1"/>
        <s v="W206" u="1"/>
        <s v="W152" u="1"/>
      </sharedItems>
    </cacheField>
    <cacheField name="Product Name" numFmtId="0">
      <sharedItems count="94">
        <s v="FRYTOL ROL 25L JRG"/>
        <s v="FORTUNE VIET 5KG"/>
        <s v="FORTUNE MARGARINE @15KG"/>
        <s v="FRYTOL 900ML SCH"/>
        <s v="JAMAA CLASSI 24 X 300G"/>
        <s v="FRYTOL YELLOW @25L "/>
        <s v="FRYTOL 4.5 LT"/>
        <s v="FORTUNE 4.5"/>
        <s v="FRYTOL YLW 5L *4JRG"/>
        <s v="JAMAA CLASSIC 130G"/>
        <s v="FRYTOL 450 ML SCH"/>
        <s v="EAZZY 32X300G"/>
        <s v="JAMAA 24 X 200G"/>
        <s v="WINTER SFO 5L X 4BTL"/>
        <s v="FORTUNE DELIGHT 5KG *5 "/>
        <s v="FORTUNE VIET 50KG"/>
        <s v="JAMAA CLASS 16 X 800G"/>
        <s v="ALIFE MEDICATED 40 X 100G"/>
        <s v="FORTUNE MARGARINE 250G X 60 "/>
        <s v="ALIFE ROSE 40 X 100G"/>
        <s v="850 ML BTL"/>
        <s v="JAMAA DETERGENT 250G"/>
        <s v="ALIFE COCONUT 18X200G"/>
        <s v="JAMAA WHITE 200GM"/>
        <s v="JAMAA DETERGENT 40PCH X 160G "/>
        <s v="FORTUNE VIET 1KG X 20BAG"/>
        <s v="ALIFE LEMON 18X200G"/>
        <s v="ALIFE LEMON 40 X 100G"/>
        <s v="JAMAA DETERGENT 180G"/>
        <s v="FORTUNE VIET 25KG"/>
        <s v="ALIFE ROSE 18X200G"/>
        <s v="JAMAA BLUE SOAP 48X120GM"/>
        <s v="FORTUNE DELIGHT 900GM"/>
        <s v="JAMAA WHITE SOAP 120GM"/>
        <s v="EXCELLA THAI 5KG"/>
        <s v="ALIFE LEMON 18 X 250G"/>
        <s v="FORTUNE EMO PA 4.5KG"/>
        <s v="FORTUNE DELICIOUS 4.5KG"/>
        <s v="ALIFE MDT 18*250G"/>
        <s v="VIKING ROL 20L"/>
        <s v="FORTUNE DELIGHT 4.5KG"/>
        <s v="FORTUNE DELIGHT 22.5KG"/>
        <s v="ALIFE COCONUT 40 X 100G"/>
        <s v="VIKING OIL 25L"/>
        <s v="FRYTOL 0.9L X 12 BTL"/>
        <s v="VIKING 50KG"/>
        <s v="FRYTOL OIL 10L"/>
        <s v="EAZZY 32X220G"/>
        <s v="ALIFE MEDICATED 18X200G"/>
        <s v="FORTUNE DELICIOUS 22.5KG"/>
        <s v="ALIFE 225G COCONUT"/>
        <s v="ALIFE ROSE 40X100G"/>
        <s v="JAMAA WHITE 220GM"/>
        <s v="FRYTOL 1000ML"/>
        <s v="FORTUNE DELICIOUS 900G X 20"/>
        <s v="VIKING 4 X 5LT"/>
        <s v="JAMAA DETERGENT 30G"/>
        <s v="FORTUNE THAI 4.5KG"/>
        <s v="JAMAA DETERGENT 3KG"/>
        <s v="EAZZY DETERGENT POWDER 75G X 100PCH"/>
        <s v="JAMAA DETERGENT 10PCH X 850G"/>
        <s v="DETERGENT 100X75G"/>
        <s v="FORTUNE DELIGHT 25KG"/>
        <s v="ALIFE ALOE VERA SOAP 40 X 100G "/>
        <s v="FRYTOL 1.8LT"/>
        <s v="FRYTOL 500ML*2OSCH"/>
        <s v="ALIFE ALOE VERA 18X200G"/>
        <s v="DETERGENT 5KG"/>
        <s v="EAZZY 32 X 220"/>
        <s v="SFO 450ML SCH"/>
        <s v="JAMAA DETERGENT 12PCH X 450G"/>
        <s v="JAMAA WHITE 48X100G"/>
        <s v="EAZZY DETERGENT 40PCH X 160G "/>
        <s v="JAMAA CLASSIC 48X110G"/>
        <s v="ALIFE 125G MEDICATED"/>
        <s v="FRYTOL SFO 6BTLX1.8L"/>
        <s v="FRYTOL 24BTL*500ML"/>
        <s v="JAMAA CLASSIC 48X100G"/>
        <s v="FRYTOL 200ML X 24SCH" u="1"/>
        <s v="FRYTOL SFO 0.9L" u="1"/>
        <s v="DETERGENT 3KG" u="1"/>
        <s v="FORTUNE VN JASMINE 50KG" u="1"/>
        <s v="WINTER SFO 2L X 6BTL" u="1"/>
        <s v="SFO 850ML BTL" u="1"/>
        <s v="VIKING  RICE 4.5KG*5" u="1"/>
        <s v="PROMISE 4.5KG" u="1"/>
        <s v="ALIFE 225G LEMON" u="1"/>
        <s v="JAMAA CLASSIC 240G" u="1"/>
        <s v="ALIFE 225G ROSE" u="1"/>
        <s v="JAMAA 24X220G" u="1"/>
        <s v="FRYTOL SFO 1L X 12" u="1"/>
        <s v="JAMAA DETERGENT 100G" u="1"/>
        <s v="JAMAA DETERGENT 500G" u="1"/>
        <s v="SFO 900ML SCH" u="1"/>
      </sharedItems>
    </cacheField>
    <cacheField name="Product Group" numFmtId="0">
      <sharedItems count="6">
        <s v="COOKING OIL"/>
        <s v="RICE"/>
        <s v="SPECIALTY FATS"/>
        <s v="SOAP"/>
        <s v="SUNFLOWER OIL"/>
        <s v="DETERGENT"/>
      </sharedItems>
    </cacheField>
    <cacheField name="Brand" numFmtId="0">
      <sharedItems/>
    </cacheField>
    <cacheField name="Ave Sales Monthly(MT)" numFmtId="2">
      <sharedItems containsSemiMixedTypes="0" containsString="0" containsNumber="1" minValue="0.12186666666666666" maxValue="16.800000000000004"/>
    </cacheField>
    <cacheField name="Ave.Mthly Sales(Cases)" numFmtId="165">
      <sharedItems containsSemiMixedTypes="0" containsString="0" containsNumber="1" minValue="11.666666666666666" maxValue="753.33333333333326"/>
    </cacheField>
    <cacheField name="Ave Mthly Sales Cash Value" numFmtId="2">
      <sharedItems containsSemiMixedTypes="0" containsString="0" containsNumber="1" minValue="173" maxValue="737870"/>
    </cacheField>
    <cacheField name="Closing Stock QTY" numFmtId="1">
      <sharedItems containsSemiMixedTypes="0" containsString="0" containsNumber="1" containsInteger="1" minValue="0" maxValue="2269"/>
    </cacheField>
    <cacheField name="Closing Stock MT" numFmtId="2">
      <sharedItems containsSemiMixedTypes="0" containsString="0" containsNumber="1" minValue="0" maxValue="51.052500000000002"/>
    </cacheField>
    <cacheField name="Closing Stock in Cash Value" numFmtId="43">
      <sharedItems containsSemiMixedTypes="0" containsString="0" containsNumber="1" minValue="0" maxValue="1504987.8625954199"/>
    </cacheField>
    <cacheField name="Unit Price" numFmtId="164">
      <sharedItems containsSemiMixedTypes="0" containsString="0" containsNumber="1" minValue="7.1095890410958908" maxValue="988.21874999999989"/>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8.9502272136113899E-4" maxValue="0.12338387624890979"/>
    </cacheField>
    <cacheField name="Running Total" numFmtId="9">
      <sharedItems containsSemiMixedTypes="0" containsString="0" containsNumber="1" minValue="0.12338387624890979" maxValue="0.99999999999999944"/>
    </cacheField>
    <cacheField name="Ranking" numFmtId="0">
      <sharedItems/>
    </cacheField>
    <cacheField name="Daily Sales QTY" numFmtId="43">
      <sharedItems containsSemiMixedTypes="0" containsString="0" containsNumber="1" minValue="0.53030303030303028" maxValue="34.242424242424242"/>
    </cacheField>
    <cacheField name="Daily Sales MT" numFmtId="43">
      <sharedItems containsSemiMixedTypes="0" containsString="0" containsNumber="1" minValue="5.5393939393939395E-3" maxValue="0.76363636363636378"/>
    </cacheField>
    <cacheField name="Daily sales In Cash" numFmtId="0">
      <sharedItems containsSemiMixedTypes="0" containsString="0" containsNumber="1" minValue="7.8636363636363633" maxValue="33539.545454545456"/>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2" maxValue="2"/>
    </cacheField>
    <cacheField name="Days Stock Norm+Stock Transit Time" numFmtId="0">
      <sharedItems containsSemiMixedTypes="0" containsString="0" containsNumber="1" containsInteger="1" minValue="9" maxValue="32"/>
    </cacheField>
    <cacheField name="Stock Norm QTY" numFmtId="164">
      <sharedItems containsSemiMixedTypes="0" containsString="0" containsNumber="1" minValue="16.969696969696969" maxValue="502.54545454545456"/>
    </cacheField>
    <cacheField name="Order QTY" numFmtId="164">
      <sharedItems containsSemiMixedTypes="0" containsString="0" containsNumber="1" minValue="0" maxValue="489.54545454545456"/>
    </cacheField>
    <cacheField name="Order QTY(MT)" numFmtId="165">
      <sharedItems containsSemiMixedTypes="0" containsString="0" containsNumber="1" minValue="0" maxValue="6.8727272727272748"/>
    </cacheField>
    <cacheField name="Stock Norm Available%" numFmtId="9">
      <sharedItems containsSemiMixedTypes="0" containsString="0" containsNumber="1" minValue="0" maxValue="25.403562340966921"/>
    </cacheField>
    <cacheField name="Action" numFmtId="0">
      <sharedItems count="5">
        <s v="VERY LOW-ORDER URGENTLY"/>
        <s v="HIGH-DON’T ORDER"/>
        <s v="VERY HIGH-DON’T ORDER"/>
        <s v="LOW MAY- ORDER"/>
        <e v="#DIV/0!" u="1"/>
      </sharedItems>
    </cacheField>
    <cacheField name="order Value" numFmtId="43">
      <sharedItems containsSemiMixedTypes="0" containsString="0" containsNumber="1" minValue="0" maxValue="301855.90909090912"/>
    </cacheField>
  </cacheFields>
  <extLst>
    <ext xmlns:x14="http://schemas.microsoft.com/office/spreadsheetml/2009/9/main" uri="{725AE2AE-9491-48be-B2B4-4EB974FC3084}">
      <x14:pivotCacheDefinition/>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51522453703" createdVersion="6" refreshedVersion="6" minRefreshableVersion="3" recordCount="20" xr:uid="{9B804E50-1A17-430B-ACA0-8A8A1EBD9646}">
  <cacheSource type="worksheet">
    <worksheetSource ref="A4:AB24" sheet="KYEI BEKIND - CAPE COAST"/>
  </cacheSource>
  <cacheFields count="28">
    <cacheField name="Distributor" numFmtId="0">
      <sharedItems/>
    </cacheField>
    <cacheField name="Product Code" numFmtId="0">
      <sharedItems count="20">
        <s v="W170"/>
        <s v="W042"/>
        <s v="W151"/>
        <s v="W178"/>
        <s v="W112"/>
        <s v="W020"/>
        <s v="W003"/>
        <s v="W040"/>
        <s v="W111"/>
        <s v="W062"/>
        <s v="W043"/>
        <s v="W211"/>
        <s v="W021"/>
        <s v="W067"/>
        <s v="W152"/>
        <s v="W023"/>
        <s v="W136"/>
        <s v="W165"/>
        <s v="W024"/>
        <s v="W019"/>
      </sharedItems>
    </cacheField>
    <cacheField name="Product Name" numFmtId="0">
      <sharedItems count="20">
        <s v="FRYTOL 900ML SCH"/>
        <s v="FORTUNE VIET 5KG"/>
        <s v="FRYTOL 4.5 LT"/>
        <s v="FRYTOL 450 ML SCH"/>
        <s v="FORTUNE DELIGHT 4.5KG"/>
        <s v="FRYTOL ROL 25L JRG"/>
        <s v="VIKING OIL 25L"/>
        <s v="FORTUNE VIET 1KG X 20BAG"/>
        <s v="FORTUNE DELIGHT 900GM"/>
        <s v="FORTUNE DELIGHT 1KG"/>
        <s v="FORTUNE VIET 25KG"/>
        <s v="850 ML BTL"/>
        <s v="FRYTOL OIL 10L"/>
        <s v="FORTUNE DELICIOUS 4.5KG"/>
        <s v="FRYTOL SFO 0.9L"/>
        <s v="FRYTOL 100ML X 36SCH"/>
        <s v="FORTUNE EMO PA 4.5KG"/>
        <s v="FORTUNE 4.5"/>
        <s v="FRYTOL 200ML X 24SCH"/>
        <s v="FRYTOL YELLOW @25L "/>
      </sharedItems>
    </cacheField>
    <cacheField name="Product Group" numFmtId="0">
      <sharedItems count="3">
        <s v="COOKING OIL"/>
        <s v="RICE"/>
        <s v="SUNFLOWER OIL"/>
      </sharedItems>
    </cacheField>
    <cacheField name="Brand" numFmtId="0">
      <sharedItems/>
    </cacheField>
    <cacheField name="Ave Sales Monthly(MT)" numFmtId="2">
      <sharedItems containsSemiMixedTypes="0" containsString="0" containsNumber="1" minValue="0.03" maxValue="6.7473000000000267"/>
    </cacheField>
    <cacheField name="Ave.Mthly Sales(Cases)" numFmtId="0">
      <sharedItems containsSemiMixedTypes="0" containsString="0" containsNumber="1" minValue="1.3333333333333333" maxValue="692.33333333333337"/>
    </cacheField>
    <cacheField name="Ave Mthly Sales Cash Value" numFmtId="0">
      <sharedItems containsSemiMixedTypes="0" containsString="0" containsNumber="1" minValue="471.33333333333331" maxValue="166131.66666666666"/>
    </cacheField>
    <cacheField name="Closing Stock QTY" numFmtId="0">
      <sharedItems containsSemiMixedTypes="0" containsString="0" containsNumber="1" containsInteger="1" minValue="0" maxValue="1684"/>
    </cacheField>
    <cacheField name="Closing Stock MT" numFmtId="2">
      <sharedItems containsSemiMixedTypes="0" containsString="0" containsNumber="1" minValue="0" maxValue="16.368480000000002"/>
    </cacheField>
    <cacheField name="Closing Stock in Cash Value" numFmtId="43">
      <sharedItems containsSemiMixedTypes="0" containsString="0" containsNumber="1" minValue="0" maxValue="404091.0832932113"/>
    </cacheField>
    <cacheField name="Unit Price" numFmtId="43">
      <sharedItems containsSemiMixedTypes="0" containsString="0" containsNumber="1" minValue="89.349213483146087" maxValue="490"/>
    </cacheField>
    <cacheField name="Conversion Rate" numFmtId="0">
      <sharedItems containsSemiMixedTypes="0" containsString="0" containsNumber="1" containsInteger="1" minValue="1" maxValue="36"/>
    </cacheField>
    <cacheField name="Percentage Contribution" numFmtId="9">
      <sharedItems containsSemiMixedTypes="0" containsString="0" containsNumber="1" minValue="1.0042869662967983E-3" maxValue="0.22587418158981382"/>
    </cacheField>
    <cacheField name="Running Total" numFmtId="9">
      <sharedItems containsSemiMixedTypes="0" containsString="0" containsNumber="1" minValue="0.22587418158981382" maxValue="1"/>
    </cacheField>
    <cacheField name="Rank" numFmtId="0">
      <sharedItems/>
    </cacheField>
    <cacheField name="Daily Sales QTY" numFmtId="1">
      <sharedItems containsSemiMixedTypes="0" containsString="0" containsNumber="1" minValue="6.0606060606060601E-2" maxValue="31.469696969696972"/>
    </cacheField>
    <cacheField name="Daily Sales MT" numFmtId="2">
      <sharedItems containsSemiMixedTypes="0" containsString="0" containsNumber="1" minValue="1.3636363636363635E-3" maxValue="0.30669545454545577"/>
    </cacheField>
    <cacheField name="Daily sales In Cash" numFmtId="43">
      <sharedItems containsSemiMixedTypes="0" containsString="0" containsNumber="1" minValue="21.424242424242422" maxValue="7551.4393939393931"/>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1.9999999999999998" maxValue="314.69696969696975"/>
    </cacheField>
    <cacheField name="Order QTY" numFmtId="1">
      <sharedItems containsSemiMixedTypes="0" containsString="0" containsNumber="1" minValue="0" maxValue="123.5"/>
    </cacheField>
    <cacheField name="Order QTY(MT)" numFmtId="2">
      <sharedItems containsSemiMixedTypes="0" containsString="0" containsNumber="1" minValue="0" maxValue="2.7787500000000001"/>
    </cacheField>
    <cacheField name="Stock Norm Available%" numFmtId="9">
      <sharedItems containsSemiMixedTypes="0" containsString="0" containsNumber="1" minValue="0" maxValue="98.000000000000014"/>
    </cacheField>
    <cacheField name="Action" numFmtId="0">
      <sharedItems count="4">
        <s v="VERY HIGH-DON’T ORDER"/>
        <s v="VERY LOW-ORDER URGENTLY"/>
        <s v="HIGH-DON’T ORDER"/>
        <s v="LOW MAY- ORDER" u="1"/>
      </sharedItems>
    </cacheField>
    <cacheField name="Order Value" numFmtId="43">
      <sharedItems containsSemiMixedTypes="0" containsString="0" containsNumber="1" minValue="0" maxValue="58112.000000000007"/>
    </cacheField>
  </cacheFields>
  <extLst>
    <ext xmlns:x14="http://schemas.microsoft.com/office/spreadsheetml/2009/9/main" uri="{725AE2AE-9491-48be-B2B4-4EB974FC3084}">
      <x14:pivotCacheDefinition/>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51719212964" createdVersion="6" refreshedVersion="6" minRefreshableVersion="3" recordCount="25" xr:uid="{36EAF0A3-8749-4129-A63C-C7C035FBCF4D}">
  <cacheSource type="worksheet">
    <worksheetSource ref="A4:AB29" sheet="KYEI BEKIND - SWEDRU"/>
  </cacheSource>
  <cacheFields count="28">
    <cacheField name="Distributor" numFmtId="0">
      <sharedItems/>
    </cacheField>
    <cacheField name="Product Code" numFmtId="0">
      <sharedItems count="32">
        <s v="W042"/>
        <s v="W019"/>
        <s v="W170"/>
        <s v="W151"/>
        <s v="W020"/>
        <s v="W178"/>
        <s v="W112"/>
        <s v="W150"/>
        <s v="W211"/>
        <s v="W176"/>
        <s v="W115"/>
        <s v="W065"/>
        <s v="W021"/>
        <s v="W069"/>
        <s v="W216"/>
        <s v="W043"/>
        <s v="W067"/>
        <s v="W185"/>
        <s v="W026"/>
        <s v="W059"/>
        <s v="W064"/>
        <s v="W068"/>
        <s v="W225"/>
        <s v="W111"/>
        <s v="W138"/>
        <s v="W024" u="1"/>
        <s v="W003" u="1"/>
        <s v="W023" u="1"/>
        <s v="W169" u="1"/>
        <s v="W136" u="1"/>
        <s v="W217" u="1"/>
        <s v="W152" u="1"/>
      </sharedItems>
    </cacheField>
    <cacheField name="Product Name" numFmtId="0">
      <sharedItems count="57">
        <s v="FORTUNE VIET 5KG"/>
        <s v="FRYTOL YELLOW @25L "/>
        <s v="FRYTOL 900ML SCH"/>
        <s v="FRYTOL 4.5 LT"/>
        <s v="FRYTOL ROL 25L JRG"/>
        <s v="FRYTOL 450 ML SCH"/>
        <s v="FORTUNE DELIGHT 4.5KG"/>
        <s v="FRYTOL 0.9L X 12 BTL"/>
        <s v="850 ML BTL"/>
        <s v="FORTUNE VIET 50KG"/>
        <s v="FORTUNE THAI 4.5KG"/>
        <s v="VIET NCP KDM 1KG"/>
        <s v="FRYTOL OIL 10L"/>
        <s v="FORTUNE DELICIOUS 22.5KG"/>
        <s v="THAI 25KG"/>
        <s v="FORTUNE VIET 25KG"/>
        <s v="FORTUNE DELICIOUS 4.5KG"/>
        <s v="FORTUNE DELIGHT 22.5KG"/>
        <s v="FORTUNE MARGARINE @15KG"/>
        <s v="FORTUNE DELIGHT 5KG *5 "/>
        <s v="VIET NCP KDM 5KG"/>
        <s v="FORTUNE DELICIOUS 900G X 20"/>
        <s v="FRYTOL 4.5L X 3"/>
        <s v="FORTUNE DELIGHT 900GM"/>
        <s v="VIKING ROL 20L"/>
        <s v="FRYTOL 200ML X 24SCH" u="1"/>
        <s v="FRYTOL ROL CP 5 IV 60 850ML X 12BTL" u="1"/>
        <s v="FRYTOL SFO 0.9L" u="1"/>
        <s v="FORTUNE-BLUE VN LONG JASMINE 5%B 5KGX5PP" u="1"/>
        <s v="PROMISE RICE IN PE BAG @22.5KG" u="1"/>
        <s v="VIKING OIL 25L" u="1"/>
        <s v="VIET NCP KDM VN BLEND 1KG*20PPPACK" u="1"/>
        <s v="FRYTOL ROL IV58MIN 12 POUCH X 900 ML" u="1"/>
        <s v="FRYTOL ROL IV 58MIN 20 POUCH X 450ML" u="1"/>
        <s v="FORTUNE CLASSIC JASMINE RICE 5% BOPP BAG@50KG" u="1"/>
        <s v="FRYTOL ROL CP8 IN JERRYCAN @10L" u="1"/>
        <s v="FORTUNE EMO PA LONGGRAINRICE 4.5KG*5PEBG" u="1"/>
        <s v="FRYTOL ROL 4.5L X 4JRG" u="1"/>
        <s v="FORTUNE DELIGHT VT KDM RICE 5KG*5PEPACK" u="1"/>
        <s v="VIET NCP KDM VN BLEND 5KG*5PPBAG" u="1"/>
        <s v="FORTUNE EMO PA 4.5KG" u="1"/>
        <s v="FRYTOL ROL CP8 100ML X 36SCH" u="1"/>
        <s v="FORTUNE DELIGHT VT KDM RICE PE BAG @900G" u="1"/>
        <s v="FORTUNE-BLUE VN LONG JASMINE 5%B PPBAG@25KG" u="1"/>
        <s v="VIKING ROL CP5 IN YELLOW JRG@20L" u="1"/>
        <s v="FRYTOL ROL CP8 200ML X 24SCH" u="1"/>
        <s v="VIKING ROL CP5 IN YELLOW JRG@25L" u="1"/>
        <s v="PROMISE 22.5KG" u="1"/>
        <s v="FRYTOL RBD SUNFLOWER IVI 20MIN 0.9LTS X 12BTL" u="1"/>
        <s v="FORTUNE DELIGHT VT KDM RICE PE BAG@4.5KG" u="1"/>
        <s v="FRYTOL 100ML X 36SCH" u="1"/>
        <s v="FRYTOL ROL IV 60 900ML X 12BTL" u="1"/>
        <s v="FRYTOL SFO 6BTLX1.8L" u="1"/>
        <s v="FRYTOL ROL CP5 IN YELLOW JERRYCAN@25L" u="1"/>
        <s v="FRYTOL ROL CP8 YELLOW JRG@25L" u="1"/>
        <s v="FORTUNE DELICIOUS VIETNAM RICE 4.5KG X 5" u="1"/>
        <s v="FRYTOL SFO IV 120 MIN 6BTLX1.8L" u="1"/>
      </sharedItems>
    </cacheField>
    <cacheField name="Product Group" numFmtId="0">
      <sharedItems count="4">
        <s v="RICE"/>
        <s v="COOKING OIL"/>
        <s v="SPECIALTY FATS"/>
        <s v="SUNFLOWER OIL" u="1"/>
      </sharedItems>
    </cacheField>
    <cacheField name="Brand" numFmtId="0">
      <sharedItems/>
    </cacheField>
    <cacheField name="Ave Sales Monthly(MT)" numFmtId="2">
      <sharedItems containsSemiMixedTypes="0" containsString="0" containsNumber="1" minValue="0.108" maxValue="4.6916666666666771"/>
    </cacheField>
    <cacheField name="Ave.Mthly Sales(Cases)" numFmtId="1">
      <sharedItems containsSemiMixedTypes="0" containsString="0" containsNumber="1" minValue="6" maxValue="396"/>
    </cacheField>
    <cacheField name="Ave Mthly Sales Cash Value" numFmtId="43">
      <sharedItems containsSemiMixedTypes="0" containsString="0" containsNumber="1" minValue="1372.6666666666665" maxValue="133133.33333333331"/>
    </cacheField>
    <cacheField name="Closing Stock QTY" numFmtId="0">
      <sharedItems containsSemiMixedTypes="0" containsString="0" containsNumber="1" containsInteger="1" minValue="0" maxValue="1081"/>
    </cacheField>
    <cacheField name="Closing Stock MT" numFmtId="2">
      <sharedItems containsSemiMixedTypes="0" containsString="0" containsNumber="1" minValue="0" maxValue="19.395"/>
    </cacheField>
    <cacheField name="Closing Stock in Cash Value" numFmtId="43">
      <sharedItems containsSemiMixedTypes="0" containsString="0" containsNumber="1" minValue="0" maxValue="580326.42722117202"/>
    </cacheField>
    <cacheField name="Unit Price" numFmtId="2">
      <sharedItems containsSemiMixedTypes="0" containsString="0" containsNumber="1" minValue="113" maxValue="673.23251417769382"/>
    </cacheField>
    <cacheField name="Conversion Rate" numFmtId="0">
      <sharedItems containsSemiMixedTypes="0" containsString="0" containsNumber="1" containsInteger="1" minValue="1" maxValue="36"/>
    </cacheField>
    <cacheField name="Percentage Contribution" numFmtId="9">
      <sharedItems containsSemiMixedTypes="0" containsString="0" containsNumber="1" minValue="3.4771805732067766E-3" maxValue="0.15105344619717745"/>
    </cacheField>
    <cacheField name="Running Total" numFmtId="9">
      <sharedItems containsSemiMixedTypes="0" containsString="0" containsNumber="1" minValue="0.15105344619717745" maxValue="1.0000000000000002"/>
    </cacheField>
    <cacheField name="Rank" numFmtId="0">
      <sharedItems/>
    </cacheField>
    <cacheField name="Daily Sales QTY" numFmtId="1">
      <sharedItems containsSemiMixedTypes="0" containsString="0" containsNumber="1" minValue="0.27272727272727271" maxValue="18"/>
    </cacheField>
    <cacheField name="Daily Sales MT" numFmtId="2">
      <sharedItems containsSemiMixedTypes="0" containsString="0" containsNumber="1" minValue="4.909090909090909E-3" maxValue="0.21325757575757623"/>
    </cacheField>
    <cacheField name="Daily sales In Cash" numFmtId="43">
      <sharedItems containsSemiMixedTypes="0" containsString="0" containsNumber="1" minValue="62.393939393939384" maxValue="6051.515151515151"/>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9" maxValue="180"/>
    </cacheField>
    <cacheField name="Order QTY" numFmtId="1">
      <sharedItems containsSemiMixedTypes="0" containsString="0" containsNumber="1" minValue="0" maxValue="99.939393939393938"/>
    </cacheField>
    <cacheField name="Order QTY(MT)" numFmtId="2">
      <sharedItems containsSemiMixedTypes="0" containsString="0" containsNumber="1" minValue="0" maxValue="2.1325757575757622"/>
    </cacheField>
    <cacheField name="Stock Norm Available%" numFmtId="9">
      <sharedItems containsSemiMixedTypes="0" containsString="0" containsNumber="1" minValue="0" maxValue="10.754631379962193"/>
    </cacheField>
    <cacheField name="Action" numFmtId="0">
      <sharedItems count="4">
        <s v="VERY LOW-ORDER URGENTLY"/>
        <s v="VERY HIGH-DON’T ORDER"/>
        <s v="HIGH-DON’T ORDER"/>
        <s v="LOW MAY- ORDER" u="1"/>
      </sharedItems>
    </cacheField>
    <cacheField name="Order Value" numFmtId="43">
      <sharedItems containsSemiMixedTypes="0" containsString="0" containsNumber="1" minValue="0" maxValue="45325.606060606056"/>
    </cacheField>
  </cacheFields>
  <extLst>
    <ext xmlns:x14="http://schemas.microsoft.com/office/spreadsheetml/2009/9/main" uri="{725AE2AE-9491-48be-B2B4-4EB974FC3084}">
      <x14:pivotCacheDefinition/>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51943865737" createdVersion="6" refreshedVersion="6" minRefreshableVersion="3" recordCount="58" xr:uid="{01E4DA33-6EBB-4BDA-BB02-804C6C1140C7}">
  <cacheSource type="worksheet">
    <worksheetSource ref="A4:AB62" sheet="KYEI BEKIND - TAKORADI"/>
  </cacheSource>
  <cacheFields count="28">
    <cacheField name="Distributor" numFmtId="0">
      <sharedItems/>
    </cacheField>
    <cacheField name="Product Code" numFmtId="0">
      <sharedItems count="68">
        <s v="W042"/>
        <s v="W026"/>
        <s v="W170"/>
        <s v="W178"/>
        <s v="W151"/>
        <s v="W168"/>
        <s v="W040"/>
        <s v="W086"/>
        <s v="W109"/>
        <s v="W084"/>
        <s v="W211"/>
        <s v="W067"/>
        <s v="W140"/>
        <s v="W155"/>
        <s v="W228"/>
        <s v="W141"/>
        <s v="W136"/>
        <s v="W206"/>
        <s v="W176"/>
        <s v="W217"/>
        <s v="W027"/>
        <s v="W043"/>
        <s v="W112"/>
        <s v="W241"/>
        <s v="W032"/>
        <s v="W106"/>
        <s v="W194"/>
        <s v="W080"/>
        <s v="W227"/>
        <s v="W020"/>
        <s v="W068"/>
        <s v="W226"/>
        <s v="W207"/>
        <s v="W203"/>
        <s v="W197"/>
        <s v="W188"/>
        <s v="W184"/>
        <s v="W069"/>
        <s v="W159"/>
        <s v="W157"/>
        <s v="W205"/>
        <s v="W196"/>
        <s v="W144"/>
        <s v="W071"/>
        <s v="W160"/>
        <s v="W158"/>
        <s v="W111"/>
        <s v="W208"/>
        <s v="W077"/>
        <s v="W198"/>
        <s v="W204"/>
        <s v="W164"/>
        <s v="W021"/>
        <s v="W191"/>
        <s v="W150"/>
        <s v="W229"/>
        <s v="W230"/>
        <s v="W236"/>
        <s v="W024" u="1"/>
        <s v="W003" u="1"/>
        <s v="W074" u="1"/>
        <s v="W169" u="1"/>
        <s v="W147" u="1"/>
        <s v="W019" u="1"/>
        <s v="W049" u="1"/>
        <s v="W059" u="1"/>
        <s v="W152" u="1"/>
        <s v="W162" u="1"/>
      </sharedItems>
    </cacheField>
    <cacheField name="Product Name" numFmtId="0">
      <sharedItems count="69">
        <s v="FORTUNE VIET 5KG"/>
        <s v="FORTUNE MARGARINE @15KG"/>
        <s v="FRYTOL 900ML SCH"/>
        <s v="FRYTOL 450 ML SCH"/>
        <s v="FRYTOL 4.5 LT"/>
        <s v="JAMAA 24 X 200G"/>
        <s v="FORTUNE VIET 1KG X 20BAG"/>
        <s v="JAMAA CLASSI 24 X 300G"/>
        <s v="EXCELLA THAI 5KG"/>
        <s v="JAMAA CLASS 16 X 800G"/>
        <s v="850 ML BTL"/>
        <s v="FORTUNE DELICIOUS 4.5KG"/>
        <s v="JAMAA CLASSIC 130G"/>
        <s v="EAZZY 32X220G"/>
        <s v="JAMAA WHITE SOAP 40 X 250G"/>
        <s v="EAZZY 32X300G"/>
        <s v="FORTUNE EMO PA 4.5KG"/>
        <s v="PROMISE 4.5KG"/>
        <s v="FORTUNE VIET 50KG"/>
        <s v="PROMISE 22.5KG"/>
        <s v="FORTUNE MARGARINE 250G X 60 "/>
        <s v="FORTUNE VIET 25KG"/>
        <s v="FORTUNE DELIGHT 4.5KG"/>
        <s v="FORTUNE MARGARINE 10KG"/>
        <s v="WINTER SFO 5L X 4BTL"/>
        <s v="FRYTOL 0.9L X 15 BTL"/>
        <s v="ALIFE MEDICATED 18X200G"/>
        <s v="ALIFE MEDICATED 40 X 100G"/>
        <s v="JAMAA WHITE SOAP 120GM"/>
        <s v="FRYTOL ROL 25L JRG"/>
        <s v="FORTUNE DELICIOUS 900G X 20"/>
        <s v="JAMAA BLUE SOAP 48X120GM"/>
        <s v="DETERGENT 100X75G"/>
        <s v="ALIFE LEMON 18X200G"/>
        <s v="JAMAA DETERGENT 10PCH X 850G"/>
        <s v="FRYTOL 1.8LT"/>
        <s v="JAMAA WHITE 200GM"/>
        <s v="FORTUNE DELICIOUS 22.5KG"/>
        <s v="SFO 900ML SCH"/>
        <s v="VIKING 45KG"/>
        <s v="ALIFE ROSE 18X200G"/>
        <s v="JAMAA DETERGENT 40PCH X 160G "/>
        <s v="JAMAA DETERGENT 30G"/>
        <s v="ALIFE LEMON 40 X 100G"/>
        <s v="SFO 450ML SCH"/>
        <s v="JAMAA DETERGENT 3KG"/>
        <s v="FORTUNE DELIGHT 900GM"/>
        <s v="ALIFE ROSE 40X100G"/>
        <s v="ALIFE COCONUT 40 X 100G"/>
        <s v="JAMAA DETERGENT 12PCH X 450G"/>
        <s v="ALIFE COCONUT 18X200G"/>
        <s v="EAZZY 800G"/>
        <s v="FRYTOL OIL 10L"/>
        <s v="DETERGENT 2KG X 4PCH"/>
        <s v="FRYTOL 0.9L X 12 BTL"/>
        <s v="EAZZY DETERGENT 40PCH X 160G "/>
        <s v="EAZZY DETERGENT 10PCH X 850G"/>
        <s v="ALIFE ALOE VERA SOAP 40 X 100G "/>
        <s v="FRYTOL 200ML X 24SCH" u="1"/>
        <s v="FRYTOL SFO 0.9L" u="1"/>
        <s v="DETERGENT 3KG" u="1"/>
        <s v="VIKING  RICE 4.5KG*5" u="1"/>
        <s v="DETERGENT 5KG" u="1"/>
        <s v="VIKING OIL 25L" u="1"/>
        <s v="FRYTOL YELLOW @25L " u="1"/>
        <s v="JAMAA DETERGENT 250G" u="1"/>
        <s v="FRYTOL SFO 6BTLX1.8L" u="1"/>
        <s v="ALIFE ROSE 40 X 100G" u="1"/>
        <s v="FORTUNE DELIGHT 5KG *5 " u="1"/>
      </sharedItems>
    </cacheField>
    <cacheField name="Product Group" numFmtId="0">
      <sharedItems count="6">
        <s v="RICE"/>
        <s v="SPECIALTY FATS"/>
        <s v="COOKING OIL"/>
        <s v="SOAP"/>
        <s v="SUNFLOWER OIL"/>
        <s v="DETERGENT"/>
      </sharedItems>
    </cacheField>
    <cacheField name="Brand" numFmtId="0">
      <sharedItems/>
    </cacheField>
    <cacheField name="Ave Sales Monthly(MT)" numFmtId="1">
      <sharedItems containsSemiMixedTypes="0" containsString="0" containsNumber="1" minValue="0.13066666666666676" maxValue="48.908333333333275"/>
    </cacheField>
    <cacheField name="Ave.Mthly Sales(Cases)" numFmtId="1">
      <sharedItems containsSemiMixedTypes="0" containsString="0" containsNumber="1" minValue="10.333333333333334" maxValue="1956.333333333333"/>
    </cacheField>
    <cacheField name="Ave Mthly Sales Cash Value" numFmtId="1">
      <sharedItems containsSemiMixedTypes="0" containsString="0" containsNumber="1" minValue="1856" maxValue="590041.66666666674"/>
    </cacheField>
    <cacheField name="Closing Stock QTY" numFmtId="0">
      <sharedItems containsSemiMixedTypes="0" containsString="0" containsNumber="1" containsInteger="1" minValue="0" maxValue="2132"/>
    </cacheField>
    <cacheField name="Closing Stock MT" numFmtId="165">
      <sharedItems containsSemiMixedTypes="0" containsString="0" containsNumber="1" minValue="0" maxValue="43.087499999999999"/>
    </cacheField>
    <cacheField name="Closing Stock in Cash Value" numFmtId="1">
      <sharedItems containsSemiMixedTypes="0" containsString="0" containsNumber="1" minValue="0" maxValue="625912.24840023275"/>
    </cacheField>
    <cacheField name="Unit Price" numFmtId="1">
      <sharedItems containsSemiMixedTypes="0" containsString="0" containsNumber="1" minValue="41.336912065439762" maxValue="600.10762070971498"/>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7.2319654199883726E-4" maxValue="0.2706913587366816"/>
    </cacheField>
    <cacheField name="Running Total" numFmtId="9">
      <sharedItems containsSemiMixedTypes="0" containsString="0" containsNumber="1" minValue="0.2706913587366816" maxValue="1.0000000000000002"/>
    </cacheField>
    <cacheField name="Rank" numFmtId="0">
      <sharedItems/>
    </cacheField>
    <cacheField name="Daily Sales QTY" numFmtId="1">
      <sharedItems containsSemiMixedTypes="0" containsString="0" containsNumber="1" minValue="0.46969696969696972" maxValue="88.924242424242408"/>
    </cacheField>
    <cacheField name="Daily Sales MT" numFmtId="43">
      <sharedItems containsSemiMixedTypes="0" containsString="0" containsNumber="1" minValue="5.939393939393944E-3" maxValue="2.223106060606058"/>
    </cacheField>
    <cacheField name="Daily sales In Cash" numFmtId="1">
      <sharedItems containsSemiMixedTypes="0" containsString="0" containsNumber="1" minValue="84.36363636363636" maxValue="26820.07575757576"/>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15.5" maxValue="1199.2727272727273"/>
    </cacheField>
    <cacheField name="Order QTY" numFmtId="1">
      <sharedItems containsSemiMixedTypes="0" containsString="0" containsNumber="1" minValue="0" maxValue="1189.2727272727273"/>
    </cacheField>
    <cacheField name="Order QTY(MT)" numFmtId="1">
      <sharedItems containsSemiMixedTypes="0" containsString="0" containsNumber="1" minValue="0" maxValue="8.0545454545454636"/>
    </cacheField>
    <cacheField name="Stock Norm Available%" numFmtId="9">
      <sharedItems containsSemiMixedTypes="0" containsString="0" containsNumber="1" minValue="0" maxValue="14.380475594493115"/>
    </cacheField>
    <cacheField name="Action" numFmtId="0">
      <sharedItems count="4">
        <s v="HIGH-DON’T ORDER"/>
        <s v="VERY LOW-ORDER URGENTLY"/>
        <s v="LOW MAY- ORDER"/>
        <s v="VERY HIGH-DON’T ORDER"/>
      </sharedItems>
    </cacheField>
    <cacheField name="Order Value" numFmtId="1">
      <sharedItems containsSemiMixedTypes="0" containsString="0" containsNumber="1" minValue="0" maxValue="187367.42424242428"/>
    </cacheField>
  </cacheFields>
  <extLst>
    <ext xmlns:x14="http://schemas.microsoft.com/office/spreadsheetml/2009/9/main" uri="{725AE2AE-9491-48be-B2B4-4EB974FC3084}">
      <x14:pivotCacheDefinition/>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52189351854" createdVersion="6" refreshedVersion="6" minRefreshableVersion="3" recordCount="55" xr:uid="{243E6F58-A93A-4E59-BB26-BFE149DB000E}">
  <cacheSource type="worksheet">
    <worksheetSource ref="A4:AB59" sheet="KYEI BEKIND - TARKWA"/>
  </cacheSource>
  <cacheFields count="28">
    <cacheField name="Distributor" numFmtId="0">
      <sharedItems/>
    </cacheField>
    <cacheField name="Product Code" numFmtId="0">
      <sharedItems count="65">
        <s v="W170"/>
        <s v="W042"/>
        <s v="W151"/>
        <s v="W178"/>
        <s v="W211"/>
        <s v="W019"/>
        <s v="W026"/>
        <s v="W086"/>
        <s v="W176"/>
        <s v="W188"/>
        <s v="W168"/>
        <s v="W084"/>
        <s v="W040"/>
        <s v="W067"/>
        <s v="W155"/>
        <s v="W206"/>
        <s v="W043"/>
        <s v="W159"/>
        <s v="W157"/>
        <s v="W021"/>
        <s v="W024"/>
        <s v="W228"/>
        <s v="W115"/>
        <s v="W241"/>
        <s v="W106"/>
        <s v="W068"/>
        <s v="W090"/>
        <s v="W194"/>
        <s v="W112"/>
        <s v="W184"/>
        <s v="W152"/>
        <s v="W080"/>
        <s v="W227"/>
        <s v="W226"/>
        <s v="W022"/>
        <s v="W197"/>
        <s v="W204"/>
        <s v="W077"/>
        <s v="W207"/>
        <s v="W191"/>
        <s v="W160"/>
        <s v="W049"/>
        <s v="W027"/>
        <s v="W097"/>
        <s v="W158"/>
        <s v="W071"/>
        <s v="W162"/>
        <s v="W140"/>
        <s v="W074"/>
        <s v="W177"/>
        <s v="W088"/>
        <s v="W169"/>
        <s v="W196"/>
        <s v="W164"/>
        <s v="W136"/>
        <s v="W150" u="1"/>
        <s v="W003" u="1"/>
        <s v="W012" u="1"/>
        <s v="W032" u="1"/>
        <s v="W198" u="1"/>
        <s v="W167" u="1"/>
        <s v="W146" u="1"/>
        <s v="W020" u="1"/>
        <s v="W017" u="1"/>
        <s v="W141" u="1"/>
      </sharedItems>
    </cacheField>
    <cacheField name="Product Name" numFmtId="0">
      <sharedItems count="66">
        <s v="FRYTOL 900ML SCH"/>
        <s v="FORTUNE VIET 5KG"/>
        <s v="FRYTOL 4.5 LT"/>
        <s v="FRYTOL 450 ML SCH"/>
        <s v="850 ML BTL"/>
        <s v="FRYTOL YELLOW @25L "/>
        <s v="FORTUNE MARGARINE @15KG"/>
        <s v="JAMAA CLASSI 24 X 300G"/>
        <s v="FORTUNE VIET 50KG"/>
        <s v="FRYTOL 1.8LT"/>
        <s v="JAMAA 24 X 200G"/>
        <s v="JAMAA CLASS 16 X 800G"/>
        <s v="FORTUNE VIET 1KG X 20BAG"/>
        <s v="FORTUNE DELICIOUS 4.5KG"/>
        <s v="EAZZY 32X220G"/>
        <s v="PROMISE 4.5KG"/>
        <s v="FORTUNE VIET 25KG"/>
        <s v="SFO 900ML SCH"/>
        <s v="VIKING 45KG"/>
        <s v="FRYTOL OIL 10L"/>
        <s v="FRYTOL 200ML X 24SCH"/>
        <s v="JAMAA WHITE SOAP 40 X 250G"/>
        <s v="FORTUNE THAI 4.5KG"/>
        <s v="FORTUNE MARGARINE 10KG"/>
        <s v="FRYTOL 0.9L X 15 BTL"/>
        <s v="FORTUNE DELICIOUS 900G X 20"/>
        <s v="ALIFE 225G LEMON"/>
        <s v="ALIFE MEDICATED 18X200G"/>
        <s v="FORTUNE DELIGHT 4.5KG"/>
        <s v="JAMAA WHITE 200GM"/>
        <s v="FRYTOL SFO 0.9L"/>
        <s v="ALIFE MEDICATED 40 X 100G"/>
        <s v="JAMAA WHITE SOAP 120GM"/>
        <s v="JAMAA BLUE SOAP 48X120GM"/>
        <s v="FRYTOL 50ML X 72SCH"/>
        <s v="JAMAA DETERGENT 10PCH X 850G"/>
        <s v="ALIFE COCONUT 18X200G"/>
        <s v="ALIFE COCONUT 40 X 100G"/>
        <s v="DETERGENT 100X75G"/>
        <s v="DETERGENT 2KG X 4PCH"/>
        <s v="SFO 450ML SCH"/>
        <s v="VIKING  RICE 4.5KG*5"/>
        <s v="FORTUNE MARGARINE 250G X 60 "/>
        <s v="ALIFE 225G ROSE"/>
        <s v="JAMAA DETERGENT 3KG"/>
        <s v="ALIFE LEMON 40 X 100G"/>
        <s v="DETERGENT 5KG"/>
        <s v="JAMAA CLASSIC 130G"/>
        <s v="ALIFE ROSE 40 X 100G"/>
        <s v="JAMAA CLASSIC 48X100G"/>
        <s v="JAMAA CLASSI 48 X 140G"/>
        <s v="FRYTOL SFO 6BTLX1.8L"/>
        <s v="JAMAA DETERGENT 40PCH X 160G "/>
        <s v="EAZZY 800G"/>
        <s v="FORTUNE EMO PA 4.5KG"/>
        <s v="EAZZY 32 X 220" u="1"/>
        <s v="DETERGENT 3KG" u="1"/>
        <s v="JAMAA DETERGENT 12PCH X 450G" u="1"/>
        <s v="FRYTOL ROL 25L JRG" u="1"/>
        <s v="VIKING OIL 25L" u="1"/>
        <s v="WINTER SFO 5L X 4BTL" u="1"/>
        <s v="FRYTOL ROL @20L " u="1"/>
        <s v="FRYTOL 0.9L X 12 BTL" u="1"/>
        <s v="EAZZY 32X300G" u="1"/>
        <s v="FRYTOL OIL 2L X 6BTL" u="1"/>
        <s v="JAMAA DETERGENT 180G" u="1"/>
      </sharedItems>
    </cacheField>
    <cacheField name="Product Group" numFmtId="0">
      <sharedItems count="6">
        <s v="COOKING OIL"/>
        <s v="RICE"/>
        <s v="SPECIALTY FATS"/>
        <s v="SOAP"/>
        <s v="SUNFLOWER OIL"/>
        <s v="DETERGENT"/>
      </sharedItems>
    </cacheField>
    <cacheField name="Brand" numFmtId="0">
      <sharedItems/>
    </cacheField>
    <cacheField name="Ave Sales Monthly(MT)" numFmtId="165">
      <sharedItems containsSemiMixedTypes="0" containsString="0" containsNumber="1" minValue="3.7499999999999999E-2" maxValue="25.449120000000146"/>
    </cacheField>
    <cacheField name="Ave.Mthly Sales(Cases)" numFmtId="1">
      <sharedItems containsSemiMixedTypes="0" containsString="0" containsNumber="1" minValue="1.6666666666666667" maxValue="2589.6666666666665"/>
    </cacheField>
    <cacheField name="Ave Mthly Sales Cash Value" numFmtId="1">
      <sharedItems containsSemiMixedTypes="0" containsString="0" containsNumber="1" minValue="433.33333333333331" maxValue="949595.66666666674"/>
    </cacheField>
    <cacheField name="Closing Stock QTY" numFmtId="1">
      <sharedItems containsSemiMixedTypes="0" containsString="0" containsNumber="1" containsInteger="1" minValue="0" maxValue="3468"/>
    </cacheField>
    <cacheField name="Closing Stock MT" numFmtId="165">
      <sharedItems containsSemiMixedTypes="0" containsString="0" containsNumber="1" minValue="0" maxValue="56.181600000000003"/>
    </cacheField>
    <cacheField name="Closing Stock in Cash Value" numFmtId="1">
      <sharedItems containsSemiMixedTypes="0" containsString="0" containsNumber="1" minValue="0" maxValue="2277512.1542553194"/>
    </cacheField>
    <cacheField name="Unit Price" numFmtId="1">
      <sharedItems containsSemiMixedTypes="0" containsString="0" containsNumber="1" minValue="41.73212389380533" maxValue="692.50476190476195"/>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2.4914975155783343E-4" maxValue="0.16908378467641402"/>
    </cacheField>
    <cacheField name="Running Total" numFmtId="9">
      <sharedItems containsSemiMixedTypes="0" containsString="0" containsNumber="1" minValue="0.16908378467641402" maxValue="0.99977078222856719"/>
    </cacheField>
    <cacheField name="Rank" numFmtId="0">
      <sharedItems/>
    </cacheField>
    <cacheField name="Daily Sales QTY" numFmtId="1">
      <sharedItems containsSemiMixedTypes="0" containsString="0" containsNumber="1" minValue="7.575757575757576E-2" maxValue="117.7121212121212"/>
    </cacheField>
    <cacheField name="Daily Sales MT" numFmtId="43">
      <sharedItems containsSemiMixedTypes="0" containsString="0" containsNumber="1" minValue="1.7045454545454545E-3" maxValue="1.1567781818181884"/>
    </cacheField>
    <cacheField name="Daily sales In Cash" numFmtId="1">
      <sharedItems containsSemiMixedTypes="0" containsString="0" containsNumber="1" minValue="19.696969696969695" maxValue="43163.439393939399"/>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2.5" maxValue="1177.121212121212"/>
    </cacheField>
    <cacheField name="Order QTY" numFmtId="1">
      <sharedItems containsSemiMixedTypes="0" containsString="0" containsNumber="1" minValue="0" maxValue="602.9848484848485"/>
    </cacheField>
    <cacheField name="Order QTY(MT)" numFmtId="165">
      <sharedItems containsSemiMixedTypes="0" containsString="0" containsNumber="1" minValue="0" maxValue="3.9590399999999981"/>
    </cacheField>
    <cacheField name="Stock Norm Available%" numFmtId="9">
      <sharedItems containsSemiMixedTypes="0" containsString="0" containsNumber="1" minValue="0" maxValue="9.4451967837494717"/>
    </cacheField>
    <cacheField name="Action" numFmtId="0">
      <sharedItems count="4">
        <s v="LOW MAY- ORDER"/>
        <s v="VERY HIGH-DON’T ORDER"/>
        <s v="VERY LOW-ORDER URGENTLY"/>
        <s v="HIGH-DON’T ORDER"/>
      </sharedItems>
    </cacheField>
    <cacheField name="Order in Value" numFmtId="1">
      <sharedItems containsSemiMixedTypes="0" containsString="0" containsNumber="1" minValue="0" maxValue="125299.12251770488"/>
    </cacheField>
  </cacheFields>
  <extLst>
    <ext xmlns:x14="http://schemas.microsoft.com/office/spreadsheetml/2009/9/main" uri="{725AE2AE-9491-48be-B2B4-4EB974FC3084}">
      <x14:pivotCacheDefinition/>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4.952419444446" createdVersion="6" refreshedVersion="6" minRefreshableVersion="3" recordCount="69" xr:uid="{7F4C70F3-65AF-41B2-9AB8-E74AC2058657}">
  <cacheSource type="worksheet">
    <worksheetSource ref="A4:AB73" sheet="SONTURK INVT LTD - CAPE COAST"/>
  </cacheSource>
  <cacheFields count="28">
    <cacheField name="Distributor" numFmtId="0">
      <sharedItems/>
    </cacheField>
    <cacheField name="Product Code" numFmtId="0">
      <sharedItems count="81">
        <s v="W042"/>
        <s v="W170"/>
        <s v="W067"/>
        <s v="W151"/>
        <s v="W178"/>
        <s v="W019"/>
        <s v="W140"/>
        <s v="W086"/>
        <s v="W112"/>
        <s v="W084"/>
        <s v="W168"/>
        <s v="W040"/>
        <s v="W206"/>
        <s v="W136"/>
        <s v="W211"/>
        <s v="W021"/>
        <s v="W043"/>
        <s v="W227"/>
        <s v="W049"/>
        <s v="W068"/>
        <s v="W226"/>
        <s v="W069"/>
        <s v="W155"/>
        <s v="W024"/>
        <s v="W216"/>
        <s v="W184"/>
        <s v="W207"/>
        <s v="W188"/>
        <s v="W080"/>
        <s v="W197"/>
        <s v="W204"/>
        <s v="W239"/>
        <s v="W162"/>
        <s v="W164"/>
        <s v="W026"/>
        <s v="W157"/>
        <s v="W144"/>
        <s v="W203"/>
        <s v="W022"/>
        <s v="W020"/>
        <s v="W196"/>
        <s v="W027"/>
        <s v="W006"/>
        <s v="W194"/>
        <s v="W023"/>
        <s v="W205"/>
        <s v="W208"/>
        <s v="W109"/>
        <s v="W001"/>
        <s v="W077"/>
        <s v="W234"/>
        <s v="W071"/>
        <s v="W176"/>
        <s v="W198"/>
        <s v="W185"/>
        <s v="W191"/>
        <s v="W229"/>
        <s v="W225"/>
        <s v="W074"/>
        <s v="W060"/>
        <s v="W158"/>
        <s v="W237"/>
        <s v="W008"/>
        <s v="W233"/>
        <s v="W159"/>
        <s v="W094"/>
        <s v="W160"/>
        <s v="W141"/>
        <s v="W111"/>
        <s v="W034" u="1"/>
        <s v="W003" u="1"/>
        <s v="W169" u="1"/>
        <s v="W138" u="1"/>
        <s v="W189" u="1"/>
        <s v="W032" u="1"/>
        <s v="W147" u="1"/>
        <s v="W167" u="1"/>
        <s v="W010" u="1"/>
        <s v="W186" u="1"/>
        <s v="W152" u="1"/>
        <s v="W100" u="1"/>
      </sharedItems>
    </cacheField>
    <cacheField name="Product Name" numFmtId="0">
      <sharedItems count="82">
        <s v="FORTUNE VIET 5KG"/>
        <s v="FRYTOL 900ML SCH"/>
        <s v="FORTUNE DELICIOUS 4.5KG"/>
        <s v="FRYTOL 4.5 LT"/>
        <s v="FRYTOL 450 ML SCH"/>
        <s v="FRYTOL YELLOW @25L "/>
        <s v="JAMAA CLASSIC 130G"/>
        <s v="JAMAA CLASSI 24 X 300G"/>
        <s v="FORTUNE DELIGHT 4.5KG"/>
        <s v="JAMAA CLASS 16 X 800G"/>
        <s v="JAMAA 24 X 200G"/>
        <s v="FORTUNE VIET 1KG X 20BAG"/>
        <s v="PROMISE 4.5KG"/>
        <s v="FORTUNE EMO PA 4.5KG"/>
        <s v="850 ML BTL"/>
        <s v="FRYTOL OIL 10L"/>
        <s v="FORTUNE VIET 25KG"/>
        <s v="JAMAA WHITE SOAP 120GM"/>
        <s v="VIKING  RICE 4.5KG*5"/>
        <s v="FORTUNE DELICIOUS 900G X 20"/>
        <s v="JAMAA BLUE SOAP 48X120GM"/>
        <s v="FORTUNE DELICIOUS 22.5KG"/>
        <s v="EAZZY 32X220G"/>
        <s v="FRYTOL 200ML X 24SCH"/>
        <s v="THAI 25KG"/>
        <s v="JAMAA WHITE 200GM"/>
        <s v="DETERGENT 100X75G"/>
        <s v="FRYTOL 1.8LT"/>
        <s v="ALIFE MEDICATED 40 X 100G"/>
        <s v="JAMAA DETERGENT 10PCH X 850G"/>
        <s v="ALIFE COCONUT 18X200G"/>
        <s v="EAZZY LAUNDRY SOAP 32X280G"/>
        <s v="DETERGENT 5KG"/>
        <s v="EAZZY 800G"/>
        <s v="FORTUNE MARGARINE @15KG"/>
        <s v="VIKING 45KG"/>
        <s v="JAMAA DETERGENT 30G"/>
        <s v="ALIFE LEMON 18X200G"/>
        <s v="FRYTOL 50ML X 72SCH"/>
        <s v="FRYTOL ROL 25L JRG"/>
        <s v="JAMAA DETERGENT 40PCH X 160G "/>
        <s v="FORTUNE MARGARINE 250G X 60 "/>
        <s v="FRYTOL 24BTL*500ML"/>
        <s v="ALIFE MEDICATED 18X200G"/>
        <s v="FRYTOL 100ML X 36SCH"/>
        <s v="ALIFE ROSE 18X200G"/>
        <s v="ALIFE ROSE 40X100G"/>
        <s v="EXCELLA THAI 5KG"/>
        <s v="FRYTOL 1.5Lx12BTL"/>
        <s v="ALIFE COCONUT 40 X 100G"/>
        <s v="JAMAA BLUE SOAP LAMINATED 24 X 200G"/>
        <s v="ALIFE LEMON 40 X 100G"/>
        <s v="FORTUNE VIET 50KG"/>
        <s v="JAMAA DETERGENT 12PCH X 450G"/>
        <s v="FORTUNE DELIGHT 22.5KG"/>
        <s v="DETERGENT 2KG X 4PCH"/>
        <s v="EAZZY DETERGENT 40PCH X 160G "/>
        <s v="FRYTOL 4.5L X 3"/>
        <s v="ALIFE ROSE 40 X 100G"/>
        <s v="FORTUNE DELIGHT 25KG"/>
        <s v="JAMAA DETERGENT 3KG"/>
        <s v="EAZZY LAUNDRY SOAP 24X220G"/>
        <s v="FRYTOL 500ML*2OSCH"/>
        <s v="EAZZY DETERGENT POWDER 75G X 100PCH"/>
        <s v="SFO 900ML SCH"/>
        <s v="JAMAA BLUE 220GM"/>
        <s v="SFO 450ML SCH"/>
        <s v="EAZZY 32X300G"/>
        <s v="FORTUNE DELIGHT 900GM"/>
        <s v="EAZZY 32 X 220" u="1"/>
        <s v="FRYTOL SFO 0.9L" u="1"/>
        <s v="DETERGENT 3KG" u="1"/>
        <s v="SFO 850ML BTL" u="1"/>
        <s v="CHICKEN 720X10G TAB" u="1"/>
        <s v="VIKING OIL 25L" u="1"/>
        <s v="WINTER SFO 5L X 4BTL" u="1"/>
        <s v="JAMAA DETERGENT 250G" u="1"/>
        <s v="FRYTOL SFO 6BTLX1.8L" u="1"/>
        <s v="JAMAA WHITE 275G" u="1"/>
        <s v="ALIFE 125G MEDICATED" u="1"/>
        <s v="FRYTOL 1000ML" u="1"/>
        <s v="VIKING ROL 20L" u="1"/>
      </sharedItems>
    </cacheField>
    <cacheField name="Product Group" numFmtId="0">
      <sharedItems count="7">
        <s v="RICE"/>
        <s v="COOKING OIL"/>
        <s v="SOAP"/>
        <s v="DETERGENT"/>
        <s v="SPECIALTY FATS"/>
        <s v="SUNFLOWER OIL"/>
        <s v="SEASONING" u="1"/>
      </sharedItems>
    </cacheField>
    <cacheField name="Brand" numFmtId="0">
      <sharedItems/>
    </cacheField>
    <cacheField name="Ave Sales Monthly(MT)" numFmtId="165">
      <sharedItems containsSemiMixedTypes="0" containsString="0" containsNumber="1" minValue="0.1247999999999999" maxValue="41.16333333333305"/>
    </cacheField>
    <cacheField name="Ave.Mthly Sales(Cases)" numFmtId="1">
      <sharedItems containsSemiMixedTypes="0" containsString="0" containsNumber="1" minValue="4.333333333333333" maxValue="3311.666666666667"/>
    </cacheField>
    <cacheField name="Ave Mthly Sales Cash Value" numFmtId="1">
      <sharedItems containsSemiMixedTypes="0" containsString="0" containsNumber="1" minValue="0" maxValue="1092775.0666666664"/>
    </cacheField>
    <cacheField name="Closing Stock QTY" numFmtId="1">
      <sharedItems containsSemiMixedTypes="0" containsString="0" containsNumber="1" containsInteger="1" minValue="0" maxValue="1431"/>
    </cacheField>
    <cacheField name="Closing Stock MT" numFmtId="165">
      <sharedItems containsSemiMixedTypes="0" containsString="0" containsNumber="1" minValue="0" maxValue="13.909320000000001"/>
    </cacheField>
    <cacheField name="Closing Stock in Cash Value" numFmtId="1">
      <sharedItems containsSemiMixedTypes="0" containsString="0" containsNumber="1" minValue="0" maxValue="472197.62065425247"/>
    </cacheField>
    <cacheField name="Unit Price" numFmtId="1">
      <sharedItems containsSemiMixedTypes="0" containsString="0" containsNumber="1" minValue="0" maxValue="645.60570071258906"/>
    </cacheField>
    <cacheField name="Conversion Rate" numFmtId="0">
      <sharedItems containsSemiMixedTypes="0" containsString="0" containsNumber="1" containsInteger="1" minValue="1" maxValue="100"/>
    </cacheField>
    <cacheField name="Percentage Contribution" numFmtId="9">
      <sharedItems containsSemiMixedTypes="0" containsString="0" containsNumber="1" minValue="5.850281910459549E-4" maxValue="0.19296242337677491"/>
    </cacheField>
    <cacheField name="Running Total" numFmtId="9">
      <sharedItems containsSemiMixedTypes="0" containsString="0" containsNumber="1" minValue="0.19296242337677491" maxValue="1.0000000000000002"/>
    </cacheField>
    <cacheField name="Rank" numFmtId="0">
      <sharedItems/>
    </cacheField>
    <cacheField name="Daily Sales QTY" numFmtId="1">
      <sharedItems containsSemiMixedTypes="0" containsString="0" containsNumber="1" minValue="0.19696969696969696" maxValue="150.53030303030303"/>
    </cacheField>
    <cacheField name="Daily Sales MT" numFmtId="1">
      <sharedItems containsSemiMixedTypes="0" containsString="0" containsNumber="1" minValue="5.6727272727272677E-3" maxValue="1.8710606060605932"/>
    </cacheField>
    <cacheField name="Daily sales In Cash" numFmtId="1">
      <sharedItems containsSemiMixedTypes="0" containsString="0" containsNumber="1" minValue="0" maxValue="49671.593939393926"/>
    </cacheField>
    <cacheField name="Stock Norm" numFmtId="0">
      <sharedItems containsSemiMixedTypes="0" containsString="0" containsNumber="1" containsInteger="1" minValue="7" maxValue="30"/>
    </cacheField>
    <cacheField name="Stock Transit Time" numFmtId="0">
      <sharedItems containsSemiMixedTypes="0" containsString="0" containsNumber="1" containsInteger="1" minValue="3" maxValue="3"/>
    </cacheField>
    <cacheField name="Days Stock Norm+Stock Transit Time" numFmtId="0">
      <sharedItems containsSemiMixedTypes="0" containsString="0" containsNumber="1" containsInteger="1" minValue="10" maxValue="33"/>
    </cacheField>
    <cacheField name="Stock Norm QTY" numFmtId="1">
      <sharedItems containsSemiMixedTypes="0" containsString="0" containsNumber="1" minValue="6.5" maxValue="1505.3030303030303"/>
    </cacheField>
    <cacheField name="Order QTY" numFmtId="1">
      <sharedItems containsSemiMixedTypes="0" containsString="0" containsNumber="1" minValue="0" maxValue="952.19696969696975"/>
    </cacheField>
    <cacheField name="Order QTY(MT)" numFmtId="165">
      <sharedItems containsSemiMixedTypes="0" containsString="0" containsNumber="1" minValue="0" maxValue="9.8435482672609815"/>
    </cacheField>
    <cacheField name="Stock Norm Available%" numFmtId="9">
      <sharedItems containsSemiMixedTypes="0" containsString="0" containsNumber="1" minValue="0" maxValue="8.2256809338521393"/>
    </cacheField>
    <cacheField name="Action" numFmtId="0">
      <sharedItems count="4">
        <s v="VERY LOW-ORDER URGENTLY"/>
        <s v="LOW MAY- ORDER"/>
        <s v="HIGH-DON’T ORDER"/>
        <s v="VERY HIGH-DON’T ORDER"/>
      </sharedItems>
    </cacheField>
    <cacheField name="Order Value" numFmtId="43">
      <sharedItems containsSemiMixedTypes="0" containsString="0" containsNumber="1" minValue="0" maxValue="153371.03149746195"/>
    </cacheField>
  </cacheFields>
  <extLst>
    <ext xmlns:x14="http://schemas.microsoft.com/office/spreadsheetml/2009/9/main" uri="{725AE2AE-9491-48be-B2B4-4EB974FC3084}">
      <x14:pivotCacheDefinition/>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dwo Agyenim" refreshedDate="44986.374490624999" createdVersion="6" refreshedVersion="6" minRefreshableVersion="3" recordCount="1579" xr:uid="{C5CCD7F7-BA09-4B4F-9518-3C2D519E3D0D}">
  <cacheSource type="worksheet">
    <worksheetSource name="Table1"/>
  </cacheSource>
  <cacheFields count="31">
    <cacheField name="Distributor Name" numFmtId="0">
      <sharedItems count="39">
        <s v="SONTURK INVT LTD - KASOA"/>
        <s v="Distribution &amp; Co. Ltd"/>
        <s v="Fio Distribution"/>
        <s v="M. OSEI AKOTO ENTERPRISE"/>
        <s v="DE-2KAY'S VENTURES"/>
        <s v="DEJOL LIMITED"/>
        <s v="ERNIEVERO ENT LTD"/>
        <s v="GIANT TRADERS COMPANY LIMITED"/>
        <s v="NAN ENTERPRISE LIMITED"/>
        <s v="MICHEAL ADJEI - TECHIMAN"/>
        <s v="MICHEAL ADJEI - SUNYANI"/>
        <s v="MICHEAL ADJEI - GOASO"/>
        <s v="KOFI GYIMAH ENT. LTD."/>
        <s v="DANSAM LINK COMPANY"/>
        <s v="WOFA KUMAH - HOHOE"/>
        <s v="WOFA KUMAH - HO"/>
        <s v="KYEI BEKIND - SUHUM"/>
        <s v="KYEI BEKIND - KOFORIDUA"/>
        <s v="KYEI BEKIND - NKAWKAW"/>
        <s v="KYEI BEKIND - ASAMANKESE"/>
        <s v="KYEI BEKIND - AKIM ODA"/>
        <s v="KHAWAJA BROTHERS CO. LTD."/>
        <s v="I-AGE PLUS PREMIUM"/>
        <s v="QUEEN LATIFA - BOLGA"/>
        <s v="ZENABOG ENT"/>
        <s v="TIMUGNA VENTURES"/>
        <s v="MAALTIMA ENT - WA"/>
        <s v="MAALTIMA ENT - TAMALE"/>
        <s v="ABA KING ENTERPRISE"/>
        <s v="SONTURK INVT LTD - TAKORADI"/>
        <s v="SONTURK INVT LTD - CAPE COAST"/>
        <s v="KYEI BEKIND - TARKWA"/>
        <s v="KYEI BEKIND - TAKORADI"/>
        <s v="KYEI BEKIND - SWEDRU"/>
        <s v="KYEI BEKIND - CAPE COAST"/>
        <s v="TIDEEYA COMPANY LIMITED"/>
        <s v="BIZARA ENTERPRISE"/>
        <s v="GIANT TRADERS - OBUASI"/>
        <s v="JOKOPAP DISTRIBUTION" u="1"/>
      </sharedItems>
    </cacheField>
    <cacheField name="Territory" numFmtId="0">
      <sharedItems count="5">
        <s v="Accra"/>
        <s v="AshBa"/>
        <s v="EastVolta"/>
        <s v="Northern"/>
        <s v="WestCentral"/>
      </sharedItems>
    </cacheField>
    <cacheField name="Product Code" numFmtId="0">
      <sharedItems containsMixedTypes="1" containsNumber="1" containsInteger="1" minValue="0" maxValue="0" count="151">
        <s v="W042"/>
        <s v="W235"/>
        <s v="W170"/>
        <s v="W151"/>
        <s v="W043"/>
        <s v="W019"/>
        <s v="W211"/>
        <s v="W178"/>
        <s v="W168"/>
        <s v="W086"/>
        <s v="W188"/>
        <s v="W067"/>
        <s v="W069"/>
        <s v="W084"/>
        <s v="W165"/>
        <s v="W001"/>
        <s v="W027"/>
        <s v="W185"/>
        <s v="W026"/>
        <s v="W112"/>
        <s v="W140"/>
        <s v="W040"/>
        <s v="W184"/>
        <s v="W176"/>
        <s v="W206"/>
        <s v="W159"/>
        <s v="W021"/>
        <s v="W012"/>
        <s v="W053"/>
        <s v="W024"/>
        <s v="W227"/>
        <s v="W074"/>
        <s v="W197"/>
        <s v="W155"/>
        <s v="W077"/>
        <s v="W080"/>
        <s v="W203"/>
        <s v="W071"/>
        <s v="W207"/>
        <s v="W196"/>
        <s v="W160"/>
        <s v="W194"/>
        <s v="W226"/>
        <s v="W169"/>
        <s v="W198"/>
        <s v="W049"/>
        <s v="W204"/>
        <s v="W144"/>
        <s v="W234"/>
        <s v="W205"/>
        <s v="W136"/>
        <s v="W231"/>
        <s v="W191"/>
        <s v="W158"/>
        <s v="W164"/>
        <s v="W162"/>
        <s v="W111"/>
        <s v="W023"/>
        <s v="W150"/>
        <s v="W003"/>
        <s v="W006"/>
        <s v="W192"/>
        <s v="W189"/>
        <s v="W022"/>
        <s v="W138"/>
        <s v="W020"/>
        <s v="W106"/>
        <s v="W007"/>
        <s v="W230"/>
        <s v="W115"/>
        <s v="W236"/>
        <s v="W238"/>
        <s v="W225"/>
        <s v="W068"/>
        <s v="W051"/>
        <s v="W233"/>
        <s v="W212"/>
        <s v="W137"/>
        <s v="W032"/>
        <s v="W157"/>
        <s v="W239"/>
        <s v="W152"/>
        <s v="W141"/>
        <s v="W004"/>
        <s v="W016"/>
        <s v="W018"/>
        <s v="W118"/>
        <s v="W094"/>
        <s v="W217"/>
        <s v="W052"/>
        <s v="W237"/>
        <s v="W240"/>
        <s v="W229"/>
        <s v="W241"/>
        <s v="W099"/>
        <s v="W079"/>
        <s v="W208"/>
        <s v="W047"/>
        <s v="W038"/>
        <s v="W059"/>
        <s v="W060"/>
        <s v="W008"/>
        <s v="W109"/>
        <s v="W135"/>
        <s v="W147"/>
        <s v="W167"/>
        <s v="W193"/>
        <s v="W146"/>
        <s v="W085"/>
        <s v="W073"/>
        <s v="W148"/>
        <s v="W087"/>
        <s v="W102"/>
        <s v="W037"/>
        <s v="W216"/>
        <s v="W218"/>
        <s v="W062"/>
        <s v="W061"/>
        <s v="W039"/>
        <s v="W075"/>
        <s v="W200"/>
        <s v="W078"/>
        <s v="W072"/>
        <s v="W015"/>
        <s v="W081"/>
        <s v="W134"/>
        <s v="W091"/>
        <s v="W010"/>
        <s v="W161"/>
        <s v="W153"/>
        <s v="W100"/>
        <s v="W177"/>
        <s v="W064"/>
        <s v="W172"/>
        <s v="W092"/>
        <s v="W105"/>
        <s v="W097"/>
        <s v="W090"/>
        <s v="W145"/>
        <s v="W142"/>
        <s v="W242"/>
        <s v="W156"/>
        <s v="W101"/>
        <s v="W154"/>
        <s v="W215"/>
        <s v="W209"/>
        <s v="W210"/>
        <s v="W228"/>
        <s v="W088"/>
        <s v="W065"/>
        <n v="0" u="1"/>
      </sharedItems>
    </cacheField>
    <cacheField name="Product Name" numFmtId="0">
      <sharedItems containsMixedTypes="1" containsNumber="1" containsInteger="1" minValue="0" maxValue="0" count="150">
        <s v="FORTUNE VIET 5KG"/>
        <s v="DINOR 5LT"/>
        <s v="FRYTOL 900ML SCH"/>
        <s v="FRYTOL 4.5 LT"/>
        <s v="FORTUNE VIET 25KG"/>
        <s v="FRYTOL YELLOW @25L "/>
        <s v="850 ML BTL"/>
        <s v="FRYTOL 450 ML SCH"/>
        <s v="JAMAA 24 X 200G"/>
        <s v="JAMAA CLASSI 24 X 300G"/>
        <s v="FRYTOL 1.8LT"/>
        <s v="FORTUNE DELICIOUS 4.5KG"/>
        <s v="FORTUNE DELICIOUS 22.5KG"/>
        <s v="JAMAA CLASS 16 X 800G"/>
        <s v="FORTUNE 4.5"/>
        <s v="FRYTOL 1.5Lx12BTL"/>
        <s v="FORTUNE MARGARINE 250G X 60 "/>
        <s v="FORTUNE DELIGHT 22.5KG"/>
        <s v="FORTUNE MARGARINE @15KG"/>
        <s v="FORTUNE DELIGHT 4.5KG"/>
        <s v="JAMAA CLASSIC 130G"/>
        <s v="FORTUNE VIET 1KG X 20BAG"/>
        <s v="JAMAA WHITE 200GM"/>
        <s v="FORTUNE VIET 50KG"/>
        <s v="PROMISE 4.5KG"/>
        <s v="SFO 900ML SCH"/>
        <s v="FRYTOL OIL 10L"/>
        <s v="FRYTOL OIL 2L X 6BTL"/>
        <s v="VIKING RICE @ 22.5KG"/>
        <s v="FRYTOL 200ML X 24SCH"/>
        <s v="JAMAA WHITE SOAP 120GM"/>
        <s v="ALIFE ROSE 40 X 100G"/>
        <s v="JAMAA DETERGENT 10PCH X 850G"/>
        <s v="EAZZY 32X220G"/>
        <s v="ALIFE COCONUT 40 X 100G"/>
        <s v="ALIFE MEDICATED 40 X 100G"/>
        <s v="ALIFE LEMON 18X200G"/>
        <s v="ALIFE LEMON 40 X 100G"/>
        <s v="DETERGENT 100X75G"/>
        <s v="JAMAA DETERGENT 40PCH X 160G "/>
        <s v="SFO 450ML SCH"/>
        <s v="ALIFE MEDICATED 18X200G"/>
        <s v="JAMAA BLUE SOAP 48X120GM"/>
        <s v="FRYTOL SFO 6BTLX1.8L"/>
        <s v="JAMAA DETERGENT 12PCH X 450G"/>
        <s v="VIKING  RICE 4.5KG*5"/>
        <s v="ALIFE COCONUT 18X200G"/>
        <s v="JAMAA DETERGENT 30G"/>
        <s v="JAMAA BLUE SOAP LAMINATED 24 X 200G"/>
        <s v="ALIFE ROSE 18X200G"/>
        <s v="FORTUNE EMO PA 4.5KG"/>
        <s v="EAZZY DETERGENT 100X75G"/>
        <s v="DETERGENT 2KG X 4PCH"/>
        <s v="JAMAA DETERGENT 3KG"/>
        <s v="EAZZY 800G"/>
        <s v="DETERGENT 5KG"/>
        <s v="FORTUNE DELIGHT 900GM"/>
        <s v="FRYTOL 100ML X 36SCH"/>
        <s v="FRYTOL 0.9L X 12 BTL"/>
        <s v="VIKING OIL 25L"/>
        <s v="FRYTOL 24BTL*500ML"/>
        <s v="VIKING 4 X 5LT"/>
        <s v="SFO 850ML BTL"/>
        <s v="FRYTOL 50ML X 72SCH"/>
        <s v="VIKING ROL 20L"/>
        <s v="FRYTOL ROL 25L JRG"/>
        <s v="DETERGENT 3KG"/>
        <s v="FRYTOL 0.9L X 15 BTL"/>
        <s v=" ROL IV 60-61"/>
        <s v="EAZZY DETERGENT 10PCH X 850G"/>
        <s v="FORTUNE THAI 4.5KG"/>
        <s v="ALIFE ALOE VERA SOAP 40 X 100G "/>
        <s v="ALIFE ALOE VERA 18X200G"/>
        <s v="FRYTOL 4.5L X 3"/>
        <s v="FORTUNE DELICIOUS 900G X 20"/>
        <s v="VIKING 20 x 900G"/>
        <s v="EAZZY DETERGENT POWDER 75G X 100PCH"/>
        <s v="FRYTOL 100ML SCH"/>
        <s v="VIKING EMO PA 4.5KG"/>
        <s v="WINTER SFO 5L X 4BTL"/>
        <s v="VIKING 45KG"/>
        <s v="EAZZY LAUNDRY SOAP 32X280G"/>
        <s v="FRYTOL SFO 0.9L"/>
        <s v="EAZZY 32X300G"/>
        <s v="FRYTOL OIL 20L "/>
        <s v="CO-FRYTOL  @25L "/>
        <s v="FRYTOL 20L"/>
        <s v="JAMAA BLUE 220GM"/>
        <s v="PROMISE 22.5KG"/>
        <s v="VIKING RICE 22.5KG"/>
        <s v="EAZZY LAUNDRY SOAP 24X220G"/>
        <s v="EAZZY SOAP 30X220G"/>
        <s v="EAZZY DETERGENT 40PCH X 160G "/>
        <s v="FORTUNE MARGARINE 10KG"/>
        <s v="ALIFE 225G COCONUT"/>
        <s v="ALIFE MEDICATED 60 X 100G"/>
        <s v="ALIFE ROSE 40X100G"/>
        <s v="VIKING THAI 50KG"/>
        <s v="FORTUNE VN JASMINE 50KG"/>
        <s v="FORTUNE DELIGHT 5KG *5 "/>
        <s v="FORTUNE DELIGHT 25KG"/>
        <s v="FRYTOL 500ML*2OSCH"/>
        <s v="EXCELLA THAI 5KG"/>
        <s v="EAZZY 16x1KG"/>
        <s v="JAMAA DETERGENT 250G"/>
        <s v="EAZZY 32 X 220"/>
        <s v="JAMAA WHITE 24X300G"/>
        <s v="JAMAA DETERGENT 180G"/>
        <s v="JAMAA CLASS 48 X 150G"/>
        <s v="ALIFE ROSE 60 X 100G"/>
        <s v="JAMAA DETERGENT 900G"/>
        <s v="JAMAA CLASSI 16 X 900G"/>
        <s v="JAMAA CLASSIC 200GM"/>
        <s v="THAI 25KG"/>
        <s v="PALM D'OR 4LT"/>
        <s v="FORTUNE DELIGHT 1KG"/>
        <s v="FORTUNE DELIGHT 1KG*20PPACK"/>
        <s v="FORTUNE VIET 1KG X 20CAR"/>
        <s v="ALIFE ROSE 18 X 250G"/>
        <s v="JAMAA CLASSIC 250G"/>
        <s v="ALIFE CCT 18 * 250G"/>
        <s v="ALIFE LEMON 18 X 250G"/>
        <s v="FRYTOL YLW 5L *4JRG"/>
        <s v="ALIFE MDT 18*250G"/>
        <s v="VIKING 50KG"/>
        <s v="JAMAA WHITE 220GM"/>
        <s v="FRYTOL 1000ML"/>
        <s v="JAMAA WHITE 48X100G"/>
        <s v="JAMAA CLASSIC 48X110G"/>
        <s v="ALIFE 125G MEDICATED"/>
        <s v="JAMAA CLASSIC 48X100G"/>
        <s v="VIET NCP KDM 5KG"/>
        <s v="FORTUNE THAI 5X5KG"/>
        <s v="JAMAA 280GM"/>
        <s v="JAMAA CLASSIC 275GM"/>
        <s v="ALIFE 225G ROSE"/>
        <s v="ALIFE 225G LEMON"/>
        <s v="JAMAA DETERGENT 100G"/>
        <s v="JAMAA CLASSIC 120G"/>
        <s v="FORTUNE MARGARINE 4.5KG BKT"/>
        <s v="JAMAA 24X220G"/>
        <s v="ALIFE 225G MEDICATED"/>
        <s v="EAZZY 48X120G"/>
        <s v="JAMAA CLASSIC 18X270G"/>
        <s v="EAZZY 250G"/>
        <s v="EAZZY 200G"/>
        <s v="JAMAA WHITE SOAP 40 X 250G"/>
        <s v="JAMAA CLASSI 48 X 140G"/>
        <s v="VIET NCP KDM 1KG"/>
        <n v="0" u="1"/>
      </sharedItems>
    </cacheField>
    <cacheField name="Product Group" numFmtId="0">
      <sharedItems containsMixedTypes="1" containsNumber="1" containsInteger="1" minValue="0" maxValue="780" count="27">
        <s v="RICE"/>
        <s v="COOKING OIL"/>
        <s v="SOAP"/>
        <s v="SPECIALTY FATS"/>
        <s v="SUNFLOWER OIL"/>
        <s v="DETERGENT"/>
        <n v="0" u="1"/>
        <n v="108" u="1"/>
        <n v="346" u="1"/>
        <n v="291" u="1"/>
        <n v="780" u="1"/>
        <n v="183" u="1"/>
        <n v="2" u="1"/>
        <n v="99" u="1"/>
        <n v="78" u="1"/>
        <n v="572" u="1"/>
        <n v="54" u="1"/>
        <n v="223" u="1"/>
        <n v="21" u="1"/>
        <n v="24" u="1"/>
        <n v="192" u="1"/>
        <n v="428" u="1"/>
        <n v="118" u="1"/>
        <n v="29" u="1"/>
        <n v="51" u="1"/>
        <n v="30" u="1"/>
        <n v="92" u="1"/>
      </sharedItems>
    </cacheField>
    <cacheField name="Brand" numFmtId="0">
      <sharedItems containsMixedTypes="1" containsNumber="1" containsInteger="1" minValue="0" maxValue="446" count="31">
        <s v="FORTUNE"/>
        <s v="NO BRAND"/>
        <s v="FRYTOL"/>
        <s v="JAMAA"/>
        <s v="FORTUNE DELICIOUS"/>
        <s v="FORTUNE DELIGHT"/>
        <s v="PROMISE"/>
        <s v="VIKING"/>
        <s v="ALIFE"/>
        <s v="EAZZY"/>
        <s v="EXCELLA"/>
        <s v="PALME D'OR"/>
        <s v="VIET NCP"/>
        <n v="0" u="1"/>
        <n v="79" u="1"/>
        <n v="222" u="1"/>
        <n v="304" u="1"/>
        <n v="446" u="1"/>
        <n v="339" u="1"/>
        <n v="103" u="1"/>
        <n v="165" u="1"/>
        <n v="123" u="1"/>
        <n v="380" u="1"/>
        <n v="1" u="1"/>
        <n v="23" u="1"/>
        <n v="25" u="1"/>
        <n v="200" u="1"/>
        <n v="331" u="1"/>
        <n v="49" u="1"/>
        <n v="92" u="1"/>
        <n v="12" u="1"/>
      </sharedItems>
    </cacheField>
    <cacheField name="Ave Sales Monthly(MT)" numFmtId="0">
      <sharedItems containsSemiMixedTypes="0" containsString="0" containsNumber="1" minValue="1.1999999999999999E-3" maxValue="59.889240000001493"/>
    </cacheField>
    <cacheField name="Ave.Mthly Sales(Cases)" numFmtId="0">
      <sharedItems containsSemiMixedTypes="0" containsString="0" containsNumber="1" minValue="0.33333333333333331" maxValue="6114.0000000000009"/>
    </cacheField>
    <cacheField name="Ave Mthly Sales Cash Value" numFmtId="0">
      <sharedItems containsSemiMixedTypes="0" containsString="0" containsNumber="1" minValue="0" maxValue="2187860.3866666667"/>
    </cacheField>
    <cacheField name="Stock Sell in/Sell out" numFmtId="0">
      <sharedItems containsSemiMixedTypes="0" containsString="0" containsNumber="1" containsInteger="1" minValue="-999" maxValue="12116"/>
    </cacheField>
    <cacheField name="Closing Stock MT" numFmtId="0">
      <sharedItems containsSemiMixedTypes="0" containsString="0" containsNumber="1" minValue="-5.2747200000000003" maxValue="176.60249999999999"/>
    </cacheField>
    <cacheField name="Closing Stock in Value" numFmtId="0">
      <sharedItems containsSemiMixedTypes="0" containsString="0" containsNumber="1" minValue="-80280.190987951879" maxValue="5360010.3244837765"/>
    </cacheField>
    <cacheField name="Unit Price" numFmtId="0">
      <sharedItems containsSemiMixedTypes="0" containsString="0" containsNumber="1" minValue="0" maxValue="6252.9666666666672"/>
    </cacheField>
    <cacheField name="Conversion Rate" numFmtId="0">
      <sharedItems containsSemiMixedTypes="0" containsString="0" containsNumber="1" containsInteger="1" minValue="1" maxValue="100"/>
    </cacheField>
    <cacheField name="Percentage Contribution" numFmtId="0">
      <sharedItems containsSemiMixedTypes="0" containsString="0" containsNumber="1" minValue="8.5452504002856388E-6" maxValue="0.4256087437060308"/>
    </cacheField>
    <cacheField name="Running Total" numFmtId="0">
      <sharedItems containsSemiMixedTypes="0" containsString="0" containsNumber="1" minValue="0.11365686221997677" maxValue="1.0000000000000009"/>
    </cacheField>
    <cacheField name="Rank" numFmtId="0">
      <sharedItems containsMixedTypes="1" containsNumber="1" containsInteger="1" minValue="0" maxValue="0" count="4">
        <s v="A"/>
        <s v="B"/>
        <s v="C"/>
        <n v="0" u="1"/>
      </sharedItems>
    </cacheField>
    <cacheField name="Av Daily Sales Qty" numFmtId="0">
      <sharedItems containsSemiMixedTypes="0" containsString="0" containsNumber="1" minValue="1.515151515151515E-2" maxValue="277.90909090909093"/>
    </cacheField>
    <cacheField name="Av. Daily Sales MT" numFmtId="0">
      <sharedItems containsSemiMixedTypes="0" containsString="0" containsNumber="1" minValue="0" maxValue="21.818181818181817"/>
    </cacheField>
    <cacheField name="Av Daily Sales in Cash Value" numFmtId="0">
      <sharedItems containsSemiMixedTypes="0" containsString="0" containsNumber="1" minValue="0" maxValue="99448.199393939401"/>
    </cacheField>
    <cacheField name="Stock Norm" numFmtId="0">
      <sharedItems containsSemiMixedTypes="0" containsString="0" containsNumber="1" containsInteger="1" minValue="7" maxValue="30"/>
    </cacheField>
    <cacheField name="Stock In Transit Time(days) " numFmtId="0">
      <sharedItems containsSemiMixedTypes="0" containsString="0" containsNumber="1" containsInteger="1" minValue="1" maxValue="4"/>
    </cacheField>
    <cacheField name="Stock Norm +Transit Time" numFmtId="0">
      <sharedItems containsSemiMixedTypes="0" containsString="0" containsNumber="1" containsInteger="1" minValue="8" maxValue="34"/>
    </cacheField>
    <cacheField name="Stock Norm QTY" numFmtId="0">
      <sharedItems containsSemiMixedTypes="0" containsString="0" containsNumber="1" minValue="0.46969696969696967" maxValue="2779.0909090909095"/>
    </cacheField>
    <cacheField name="Order Qty" numFmtId="0">
      <sharedItems containsSemiMixedTypes="0" containsString="0" containsNumber="1" minValue="0" maxValue="1961.0454545454545"/>
    </cacheField>
    <cacheField name="Order QTY(MT)" numFmtId="0">
      <sharedItems containsMixedTypes="1" containsNumber="1" minValue="0" maxValue="18.400227272727285"/>
    </cacheField>
    <cacheField name="Stock Norn Available" numFmtId="0">
      <sharedItems containsSemiMixedTypes="0" containsString="0" containsNumber="1" minValue="-1.0384124734231042" maxValue="427.00000000000006"/>
    </cacheField>
    <cacheField name="Action" numFmtId="0">
      <sharedItems containsMixedTypes="1" containsNumber="1" containsInteger="1" minValue="0" maxValue="0" count="5">
        <s v="VERY HIGH-DON’T ORDER"/>
        <s v="HIGH-DON’T ORDER"/>
        <s v="VERY LOW-ORDER URGENTLY"/>
        <s v="LOW MAY- ORDER"/>
        <n v="0" u="1"/>
      </sharedItems>
    </cacheField>
    <cacheField name="Order in Value" numFmtId="0">
      <sharedItems containsSemiMixedTypes="0" containsString="0" containsNumber="1" minValue="0" maxValue="589494.52243332297"/>
    </cacheField>
    <cacheField name="Days of Stock" numFmtId="0">
      <sharedItems containsSemiMixedTypes="0" containsString="0" containsNumber="1" minValue="-17.653012048192771" maxValue="14091.000000000002"/>
    </cacheField>
    <cacheField name="Expected Stocks MT" numFmtId="0">
      <sharedItems containsSemiMixedTypes="0" containsString="0" containsNumber="1" minValue="0" maxValue="393"/>
    </cacheField>
  </cacheFields>
  <extLst>
    <ext xmlns:x14="http://schemas.microsoft.com/office/spreadsheetml/2009/9/main" uri="{725AE2AE-9491-48be-B2B4-4EB974FC3084}">
      <x14:pivotCacheDefinition pivotCacheId="14214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s v="KYEI BEKIND - ASAMANKESE"/>
    <x v="0"/>
    <x v="0"/>
    <x v="0"/>
    <s v="FRYTOL"/>
    <n v="13.703850000000021"/>
    <n v="1396.6666666666665"/>
    <n v="455920.66666666669"/>
    <n v="1952"/>
    <n v="18.973440000000004"/>
    <n v="637200.81718377094"/>
    <n v="326.43484486873513"/>
    <n v="12"/>
    <n v="0.1489011735874852"/>
    <n v="0.1489011735874852"/>
    <s v="A"/>
    <n v="63.484848484848477"/>
    <n v="0.62290227272727361"/>
    <n v="20723.666666666668"/>
    <n v="7"/>
    <n v="3"/>
    <n v="10"/>
    <n v="634.84848484848476"/>
    <n v="0"/>
    <n v="0"/>
    <n v="3.0747494033412894"/>
    <x v="0"/>
    <n v="0"/>
  </r>
  <r>
    <s v="KYEI BEKIND - ASAMANKESE"/>
    <x v="1"/>
    <x v="1"/>
    <x v="1"/>
    <s v="FORTUNE"/>
    <n v="8.1816666666666791"/>
    <n v="313.66666666666669"/>
    <n v="109005.53333333333"/>
    <n v="834"/>
    <n v="20.85"/>
    <n v="289831.92816153023"/>
    <n v="347.52029755579167"/>
    <n v="5"/>
    <n v="8.8899088107960517E-2"/>
    <n v="0.23780026169544571"/>
    <s v="A"/>
    <n v="14.257575757575758"/>
    <n v="0.37189393939393994"/>
    <n v="4954.7969696969694"/>
    <n v="7"/>
    <n v="3"/>
    <n v="10"/>
    <n v="142.57575757575756"/>
    <n v="0"/>
    <n v="0"/>
    <n v="5.8495217853347512"/>
    <x v="0"/>
    <n v="0"/>
  </r>
  <r>
    <s v="KYEI BEKIND - ASAMANKESE"/>
    <x v="2"/>
    <x v="2"/>
    <x v="0"/>
    <s v="FRYTOL"/>
    <n v="8.0662500000000108"/>
    <n v="472.66666666666663"/>
    <n v="305660.25"/>
    <n v="1561"/>
    <n v="25.288199999999996"/>
    <n v="1009454.8312764458"/>
    <n v="646.67189703808185"/>
    <n v="4"/>
    <n v="8.7645011544204898E-2"/>
    <n v="0.32544527323965061"/>
    <s v="A"/>
    <n v="21.484848484848484"/>
    <n v="0.36664772727272776"/>
    <n v="13893.647727272728"/>
    <n v="7"/>
    <n v="3"/>
    <n v="10"/>
    <n v="214.84848484848484"/>
    <n v="0"/>
    <n v="0"/>
    <n v="7.2655853314527503"/>
    <x v="0"/>
    <n v="0"/>
  </r>
  <r>
    <s v="KYEI BEKIND - ASAMANKESE"/>
    <x v="3"/>
    <x v="3"/>
    <x v="0"/>
    <s v="FRYTOL"/>
    <n v="6.21"/>
    <n v="276"/>
    <n v="223453.33333333331"/>
    <n v="0"/>
    <n v="0"/>
    <n v="0"/>
    <n v="809.61352657004829"/>
    <n v="1"/>
    <n v="6.7475657423153479E-2"/>
    <n v="0.39292093066280409"/>
    <s v="A"/>
    <n v="12.545454545454545"/>
    <n v="0.28227272727272729"/>
    <n v="10156.969696969696"/>
    <n v="7"/>
    <n v="3"/>
    <n v="10"/>
    <n v="125.45454545454545"/>
    <n v="125.45454545454545"/>
    <n v="2.8227272727272728"/>
    <n v="0"/>
    <x v="1"/>
    <n v="101569.69696969696"/>
  </r>
  <r>
    <s v="KYEI BEKIND - ASAMANKESE"/>
    <x v="4"/>
    <x v="4"/>
    <x v="1"/>
    <s v="VIKING"/>
    <n v="6.1499999999999986"/>
    <n v="136.66666666666669"/>
    <n v="56350"/>
    <n v="0"/>
    <n v="0"/>
    <n v="0"/>
    <n v="412.31707317073165"/>
    <n v="1"/>
    <n v="6.6823718704089166E-2"/>
    <n v="0.45974464936689324"/>
    <s v="A"/>
    <n v="6.2121212121212128"/>
    <n v="0.27954545454545449"/>
    <n v="2561.3636363636365"/>
    <n v="7"/>
    <n v="3"/>
    <n v="10"/>
    <n v="62.121212121212125"/>
    <n v="62.121212121212125"/>
    <n v="2.7954545454545445"/>
    <n v="0"/>
    <x v="1"/>
    <n v="25613.63636363636"/>
  </r>
  <r>
    <s v="KYEI BEKIND - ASAMANKESE"/>
    <x v="5"/>
    <x v="5"/>
    <x v="2"/>
    <s v="JAMAA"/>
    <n v="4.843200000000019"/>
    <n v="672.33333333333337"/>
    <n v="83428.013333333336"/>
    <n v="0"/>
    <n v="0"/>
    <n v="0"/>
    <n v="124.08727813584531"/>
    <n v="1"/>
    <n v="5.2624493402869274E-2"/>
    <n v="0.51236914276976253"/>
    <s v="B"/>
    <n v="30.560606060606062"/>
    <n v="0.22014545454545542"/>
    <n v="3792.1824242424245"/>
    <n v="14"/>
    <n v="3"/>
    <n v="17"/>
    <n v="519.530303030303"/>
    <n v="519.530303030303"/>
    <n v="3.7424727272727418"/>
    <n v="0"/>
    <x v="1"/>
    <n v="64467.101212121204"/>
  </r>
  <r>
    <s v="KYEI BEKIND - ASAMANKESE"/>
    <x v="6"/>
    <x v="6"/>
    <x v="1"/>
    <s v="FORTUNE"/>
    <n v="4.6333333333333329"/>
    <n v="92.666666666666671"/>
    <n v="56187.666666666664"/>
    <n v="79"/>
    <n v="3.95"/>
    <n v="47900.996402877696"/>
    <n v="606.34172661870502"/>
    <n v="20"/>
    <n v="5.0344156638853096E-2"/>
    <n v="0.56271329940861559"/>
    <s v="B"/>
    <n v="4.2121212121212119"/>
    <n v="0.21060606060606057"/>
    <n v="2553.9848484848485"/>
    <n v="14"/>
    <n v="3"/>
    <n v="17"/>
    <n v="71.606060606060609"/>
    <n v="0"/>
    <n v="0"/>
    <n v="1.1032585696148962"/>
    <x v="2"/>
    <n v="0"/>
  </r>
  <r>
    <s v="KYEI BEKIND - ASAMANKESE"/>
    <x v="7"/>
    <x v="7"/>
    <x v="0"/>
    <s v="FRYTOL"/>
    <n v="3.9615433333333447"/>
    <n v="379.66666666666669"/>
    <n v="168280"/>
    <n v="328"/>
    <n v="3.2439200000000001"/>
    <n v="145379.73661106231"/>
    <n v="443.23090430201927"/>
    <n v="5"/>
    <n v="4.304472477084996E-2"/>
    <n v="0.60575802417946556"/>
    <s v="B"/>
    <n v="17.257575757575758"/>
    <n v="0.18007015151515204"/>
    <n v="7649.090909090909"/>
    <n v="14"/>
    <n v="3"/>
    <n v="17"/>
    <n v="293.37878787878788"/>
    <n v="0"/>
    <n v="0"/>
    <n v="1.1180085730516967"/>
    <x v="2"/>
    <n v="0"/>
  </r>
  <r>
    <s v="KYEI BEKIND - ASAMANKESE"/>
    <x v="8"/>
    <x v="8"/>
    <x v="0"/>
    <s v="FRYTOL"/>
    <n v="3.8694000000000015"/>
    <n v="461"/>
    <n v="135099.83333333334"/>
    <n v="1358"/>
    <n v="10.999799999999999"/>
    <n v="397973.04483007954"/>
    <n v="293.05820679681852"/>
    <n v="1"/>
    <n v="4.204352799245574E-2"/>
    <n v="0.64780155217192126"/>
    <s v="B"/>
    <n v="20.954545454545453"/>
    <n v="0.17588181818181825"/>
    <n v="6140.9015151515159"/>
    <n v="14"/>
    <n v="3"/>
    <n v="17"/>
    <n v="356.22727272727269"/>
    <n v="0"/>
    <n v="0"/>
    <n v="3.81217302539237"/>
    <x v="0"/>
    <n v="0"/>
  </r>
  <r>
    <s v="KYEI BEKIND - ASAMANKESE"/>
    <x v="9"/>
    <x v="9"/>
    <x v="2"/>
    <s v="JAMAA"/>
    <n v="3.4923200000000048"/>
    <n v="559.66666666666674"/>
    <n v="57564"/>
    <n v="0"/>
    <n v="0"/>
    <n v="0"/>
    <n v="102.85407980941035"/>
    <n v="60"/>
    <n v="3.7946310456043103E-2"/>
    <n v="0.68574786262796439"/>
    <s v="B"/>
    <n v="25.439393939393941"/>
    <n v="0.1587418181818184"/>
    <n v="2616.5454545454545"/>
    <n v="14"/>
    <n v="3"/>
    <n v="17"/>
    <n v="432.469696969697"/>
    <n v="432.469696969697"/>
    <n v="2.6986109090909127"/>
    <n v="0"/>
    <x v="1"/>
    <n v="44481.272727272728"/>
  </r>
  <r>
    <s v="KYEI BEKIND - ASAMANKESE"/>
    <x v="10"/>
    <x v="10"/>
    <x v="3"/>
    <s v="JAMAA"/>
    <n v="3.063333333333333"/>
    <n v="306"/>
    <n v="32164.573333333334"/>
    <n v="29"/>
    <n v="0.28999999999999998"/>
    <n v="3048.2765577342047"/>
    <n v="105.11298474945534"/>
    <n v="4"/>
    <n v="3.328509349000431E-2"/>
    <n v="0.71903295611796869"/>
    <s v="B"/>
    <n v="13.909090909090908"/>
    <n v="0.13924242424242422"/>
    <n v="1462.0260606060606"/>
    <n v="14"/>
    <n v="3"/>
    <n v="17"/>
    <n v="236.45454545454544"/>
    <n v="207.45454545454544"/>
    <n v="2.0768053079817781"/>
    <n v="0.12264513648596695"/>
    <x v="1"/>
    <n v="21806.166472568824"/>
  </r>
  <r>
    <s v="KYEI BEKIND - ASAMANKESE"/>
    <x v="11"/>
    <x v="11"/>
    <x v="2"/>
    <s v="JAMAA"/>
    <n v="2.582399999999994"/>
    <n v="537.66666666666663"/>
    <n v="47981.973333333328"/>
    <n v="570"/>
    <n v="2.7405999999999997"/>
    <n v="50867.436081835091"/>
    <n v="89.241115933044014"/>
    <n v="24"/>
    <n v="2.8059442468526753E-2"/>
    <n v="0.74709239858649545"/>
    <s v="B"/>
    <n v="24.439393939393938"/>
    <n v="0.11738181818181791"/>
    <n v="2180.9987878787874"/>
    <n v="14"/>
    <n v="3"/>
    <n v="17"/>
    <n v="415.46969696969694"/>
    <n v="0"/>
    <n v="0"/>
    <n v="1.3719412129389885"/>
    <x v="2"/>
    <n v="0"/>
  </r>
  <r>
    <s v="KYEI BEKIND - ASAMANKESE"/>
    <x v="12"/>
    <x v="12"/>
    <x v="1"/>
    <s v="FORTUNE"/>
    <n v="2.3249999999999988"/>
    <n v="93.000000000000014"/>
    <n v="30562"/>
    <n v="192"/>
    <n v="4.8"/>
    <n v="63095.741935483864"/>
    <n v="328.62365591397844"/>
    <n v="1"/>
    <n v="2.526262536374102E-2"/>
    <n v="0.77235502395023647"/>
    <s v="B"/>
    <n v="4.2272727272727275"/>
    <n v="0.10568181818181813"/>
    <n v="1389.1818181818182"/>
    <n v="14"/>
    <n v="3"/>
    <n v="17"/>
    <n v="71.863636363636374"/>
    <n v="0"/>
    <n v="0"/>
    <n v="2.671726755218216"/>
    <x v="0"/>
    <n v="0"/>
  </r>
  <r>
    <s v="KYEI BEKIND - ASAMANKESE"/>
    <x v="13"/>
    <x v="13"/>
    <x v="0"/>
    <s v="FRYTOL"/>
    <n v="2.1824999999999997"/>
    <n v="97"/>
    <n v="73506.666666666672"/>
    <n v="1830"/>
    <n v="41.174999999999997"/>
    <n v="1386775.2577319588"/>
    <n v="757.80068728522338"/>
    <n v="48"/>
    <n v="2.3714270905963356E-2"/>
    <n v="0.79606929485619982"/>
    <s v="B"/>
    <n v="4.4090909090909092"/>
    <n v="9.9204545454545434E-2"/>
    <n v="3341.2121212121215"/>
    <n v="14"/>
    <n v="3"/>
    <n v="17"/>
    <n v="74.954545454545453"/>
    <n v="0"/>
    <n v="0"/>
    <n v="24.414796846573683"/>
    <x v="0"/>
    <n v="0"/>
  </r>
  <r>
    <s v="KYEI BEKIND - ASAMANKESE"/>
    <x v="14"/>
    <x v="14"/>
    <x v="2"/>
    <s v="JAMAA"/>
    <n v="1.6810666666666663"/>
    <n v="131.33333333333334"/>
    <n v="27731.333333333336"/>
    <n v="894"/>
    <n v="11.455200000000001"/>
    <n v="188770.14213197969"/>
    <n v="211.15228426395939"/>
    <n v="12"/>
    <n v="1.8265874155472223E-2"/>
    <n v="0.81433516901167202"/>
    <s v="C"/>
    <n v="5.9696969696969697"/>
    <n v="7.6412121212121195E-2"/>
    <n v="1260.5151515151517"/>
    <n v="30"/>
    <n v="3"/>
    <n v="33"/>
    <n v="197"/>
    <n v="0"/>
    <n v="0"/>
    <n v="4.5380710659898478"/>
    <x v="0"/>
    <n v="0"/>
  </r>
  <r>
    <s v="KYEI BEKIND - ASAMANKESE"/>
    <x v="15"/>
    <x v="15"/>
    <x v="4"/>
    <s v="FORTUNE"/>
    <n v="1.5924999999999978"/>
    <n v="103.66666666666666"/>
    <n v="27470.166666666668"/>
    <n v="0"/>
    <n v="0"/>
    <n v="0"/>
    <n v="264.98553054662381"/>
    <n v="1"/>
    <n v="1.7303540168497868E-2"/>
    <n v="0.83163870918016991"/>
    <s v="C"/>
    <n v="4.7121212121212119"/>
    <n v="7.238636363636354E-2"/>
    <n v="1248.6439393939395"/>
    <n v="30"/>
    <n v="3"/>
    <n v="33"/>
    <n v="155.5"/>
    <n v="155.5"/>
    <n v="2.3887499999999968"/>
    <n v="0"/>
    <x v="1"/>
    <n v="41205.25"/>
  </r>
  <r>
    <s v="KYEI BEKIND - ASAMANKESE"/>
    <x v="16"/>
    <x v="16"/>
    <x v="2"/>
    <s v="EAZZY"/>
    <n v="1.4464000000000001"/>
    <n v="150.66666666666666"/>
    <n v="20170.666666666668"/>
    <n v="0"/>
    <n v="0"/>
    <n v="0"/>
    <n v="133.87610619469029"/>
    <n v="1"/>
    <n v="1.5716069387576359E-2"/>
    <n v="0.84735477856774621"/>
    <s v="C"/>
    <n v="6.8484848484848477"/>
    <n v="6.5745454545454551E-2"/>
    <n v="916.84848484848487"/>
    <n v="30"/>
    <n v="3"/>
    <n v="33"/>
    <n v="225.99999999999997"/>
    <n v="225.99999999999997"/>
    <n v="2.1696"/>
    <n v="0"/>
    <x v="1"/>
    <n v="30256.000000000004"/>
  </r>
  <r>
    <s v="KYEI BEKIND - ASAMANKESE"/>
    <x v="17"/>
    <x v="17"/>
    <x v="2"/>
    <s v="ALIFE"/>
    <n v="1.3520000000000003"/>
    <n v="338"/>
    <n v="30305"/>
    <n v="461"/>
    <n v="1.8479000000000001"/>
    <n v="41333.150887573967"/>
    <n v="89.659763313609474"/>
    <n v="5"/>
    <n v="1.4690352469581886E-2"/>
    <n v="0.86204513103732805"/>
    <s v="C"/>
    <n v="15.363636363636363"/>
    <n v="6.145454545454547E-2"/>
    <n v="1377.5"/>
    <n v="30"/>
    <n v="3"/>
    <n v="33"/>
    <n v="507"/>
    <n v="46"/>
    <n v="0.18400000000000005"/>
    <n v="0.90927021696252464"/>
    <x v="3"/>
    <n v="4124.3491124260354"/>
  </r>
  <r>
    <s v="KYEI BEKIND - ASAMANKESE"/>
    <x v="18"/>
    <x v="18"/>
    <x v="2"/>
    <s v="JAMAA"/>
    <n v="1.2787199999999981"/>
    <n v="222"/>
    <n v="12723.146666666686"/>
    <n v="1165"/>
    <n v="6.7103999999999999"/>
    <n v="66767.864264264368"/>
    <n v="57.311471471471556"/>
    <n v="1"/>
    <n v="1.3894117980698015E-2"/>
    <n v="0.87593924901802611"/>
    <s v="C"/>
    <n v="10.090909090909092"/>
    <n v="5.8123636363636273E-2"/>
    <n v="578.32484848484933"/>
    <n v="30"/>
    <n v="3"/>
    <n v="33"/>
    <n v="333"/>
    <n v="0"/>
    <n v="0"/>
    <n v="3.4984984984984986"/>
    <x v="0"/>
    <n v="0"/>
  </r>
  <r>
    <s v="KYEI BEKIND - ASAMANKESE"/>
    <x v="19"/>
    <x v="19"/>
    <x v="1"/>
    <s v="FORTUNE"/>
    <n v="1.0720000000000001"/>
    <n v="45.666666666666664"/>
    <n v="15735.833333333332"/>
    <n v="163"/>
    <n v="3.2789999999999999"/>
    <n v="56166.587591240881"/>
    <n v="344.58029197080293"/>
    <n v="16"/>
    <n v="1.1647971780615222E-2"/>
    <n v="0.88758722079864139"/>
    <s v="C"/>
    <n v="2.0757575757575757"/>
    <n v="4.872727272727273E-2"/>
    <n v="715.2651515151515"/>
    <n v="30"/>
    <n v="3"/>
    <n v="33"/>
    <n v="68.5"/>
    <n v="0"/>
    <n v="0"/>
    <n v="2.3795620437956204"/>
    <x v="0"/>
    <n v="0"/>
  </r>
  <r>
    <s v="KYEI BEKIND - ASAMANKESE"/>
    <x v="20"/>
    <x v="20"/>
    <x v="2"/>
    <s v="JAMAA"/>
    <n v="1.0260799999999974"/>
    <n v="194.33333333333331"/>
    <n v="33125.466666666667"/>
    <n v="1010"/>
    <n v="5.3327999999999998"/>
    <n v="172161.51629502574"/>
    <n v="170.45694682675816"/>
    <n v="20"/>
    <n v="1.114902134762466E-2"/>
    <n v="0.89873624214626602"/>
    <s v="C"/>
    <n v="8.8333333333333321"/>
    <n v="4.6639999999999883E-2"/>
    <n v="1505.7030303030303"/>
    <n v="30"/>
    <n v="3"/>
    <n v="33"/>
    <n v="291.49999999999994"/>
    <n v="0"/>
    <n v="0"/>
    <n v="3.464837049742711"/>
    <x v="0"/>
    <n v="0"/>
  </r>
  <r>
    <s v="KYEI BEKIND - ASAMANKESE"/>
    <x v="21"/>
    <x v="21"/>
    <x v="0"/>
    <s v="FRYTOL"/>
    <n v="0.82997999999999961"/>
    <n v="77"/>
    <n v="34526.333333333336"/>
    <n v="195"/>
    <n v="1.8954000000000002"/>
    <n v="87436.818181818191"/>
    <n v="448.39393939393943"/>
    <n v="40"/>
    <n v="9.0182683008162463E-3"/>
    <n v="0.90775451044708222"/>
    <s v="C"/>
    <n v="3.5"/>
    <n v="3.772636363636362E-2"/>
    <n v="1569.378787878788"/>
    <n v="30"/>
    <n v="3"/>
    <n v="33"/>
    <n v="115.5"/>
    <n v="0"/>
    <n v="0"/>
    <n v="1.6883116883116882"/>
    <x v="2"/>
    <n v="0"/>
  </r>
  <r>
    <s v="KYEI BEKIND - ASAMANKESE"/>
    <x v="22"/>
    <x v="22"/>
    <x v="2"/>
    <s v="ALIFE"/>
    <n v="0.81960000000000033"/>
    <n v="227.33333333333334"/>
    <n v="19403.306666666664"/>
    <n v="22"/>
    <n v="7.9200000000000007E-2"/>
    <n v="1877.7393548387092"/>
    <n v="85.351788856304964"/>
    <n v="12"/>
    <n v="8.9054829024181326E-3"/>
    <n v="0.91665999334950032"/>
    <s v="C"/>
    <n v="10.333333333333334"/>
    <n v="3.7254545454545471E-2"/>
    <n v="881.96848484848476"/>
    <n v="30"/>
    <n v="3"/>
    <n v="33"/>
    <n v="341"/>
    <n v="319"/>
    <n v="1.1500838709677423"/>
    <n v="6.4516129032258063E-2"/>
    <x v="1"/>
    <n v="27227.220645161284"/>
  </r>
  <r>
    <s v="KYEI BEKIND - ASAMANKESE"/>
    <x v="23"/>
    <x v="23"/>
    <x v="2"/>
    <s v="ALIFE"/>
    <n v="0.67733333333333368"/>
    <n v="169"/>
    <n v="16318.266666666666"/>
    <n v="417"/>
    <n v="1.6709000000000001"/>
    <n v="40264.598816568046"/>
    <n v="96.557790927021699"/>
    <n v="24"/>
    <n v="7.3596637618812627E-3"/>
    <n v="0.92401965711138156"/>
    <s v="C"/>
    <n v="7.6818181818181817"/>
    <n v="3.0787878787878805E-2"/>
    <n v="741.73939393939395"/>
    <n v="30"/>
    <n v="3"/>
    <n v="33"/>
    <n v="253.5"/>
    <n v="0"/>
    <n v="0"/>
    <n v="1.6449704142011834"/>
    <x v="2"/>
    <n v="0"/>
  </r>
  <r>
    <s v="KYEI BEKIND - ASAMANKESE"/>
    <x v="24"/>
    <x v="24"/>
    <x v="2"/>
    <s v="ALIFE"/>
    <n v="0.60533333333333383"/>
    <n v="151.33333333333334"/>
    <n v="15130"/>
    <n v="198"/>
    <n v="0.79220000000000002"/>
    <n v="19795.63876651982"/>
    <n v="99.977973568281925"/>
    <n v="6"/>
    <n v="6.5773372990041226E-3"/>
    <n v="0.93059699441038568"/>
    <s v="C"/>
    <n v="6.8787878787878789"/>
    <n v="2.7515151515151538E-2"/>
    <n v="687.72727272727275"/>
    <n v="30"/>
    <n v="3"/>
    <n v="33"/>
    <n v="227"/>
    <n v="29"/>
    <n v="0.11600000000000009"/>
    <n v="0.8722466960352423"/>
    <x v="3"/>
    <n v="2899.361233480176"/>
  </r>
  <r>
    <s v="KYEI BEKIND - ASAMANKESE"/>
    <x v="25"/>
    <x v="25"/>
    <x v="1"/>
    <s v="FORTUNE"/>
    <n v="0.54166666666666652"/>
    <n v="21.666666666666664"/>
    <n v="4633.2066666666651"/>
    <n v="0"/>
    <n v="0"/>
    <n v="0"/>
    <n v="213.84030769230765"/>
    <n v="18"/>
    <n v="5.885557880441458E-3"/>
    <n v="0.93648255229082711"/>
    <s v="C"/>
    <n v="0.98484848484848475"/>
    <n v="2.4621212121212113E-2"/>
    <n v="210.60030303030297"/>
    <n v="30"/>
    <n v="3"/>
    <n v="33"/>
    <n v="32.5"/>
    <n v="32.5"/>
    <n v="0.81249999999999989"/>
    <n v="0"/>
    <x v="1"/>
    <n v="6949.8099999999986"/>
  </r>
  <r>
    <s v="KYEI BEKIND - ASAMANKESE"/>
    <x v="26"/>
    <x v="26"/>
    <x v="2"/>
    <s v="ALIFE"/>
    <n v="0.49866666666666692"/>
    <n v="124.33333333333334"/>
    <n v="11938.266666666666"/>
    <n v="484"/>
    <n v="1.9399000000000002"/>
    <n v="46472.823592493296"/>
    <n v="96.018230563002675"/>
    <n v="5"/>
    <n v="5.4183351317787249E-3"/>
    <n v="0.9419008874226058"/>
    <s v="C"/>
    <n v="5.6515151515151523"/>
    <n v="2.2666666666666679E-2"/>
    <n v="542.64848484848483"/>
    <n v="30"/>
    <n v="3"/>
    <n v="33"/>
    <n v="186.50000000000003"/>
    <n v="0"/>
    <n v="0"/>
    <n v="2.595174262734584"/>
    <x v="0"/>
    <n v="0"/>
  </r>
  <r>
    <s v="KYEI BEKIND - ASAMANKESE"/>
    <x v="27"/>
    <x v="27"/>
    <x v="2"/>
    <s v="ALIFE"/>
    <n v="0.47879999999999989"/>
    <n v="133"/>
    <n v="11935.466666666665"/>
    <n v="161"/>
    <n v="0.5796"/>
    <n v="14448.196491228067"/>
    <n v="89.740350877192967"/>
    <n v="48"/>
    <n v="5.2024709781329911E-3"/>
    <n v="0.94710335840073878"/>
    <s v="C"/>
    <n v="6.0454545454545459"/>
    <n v="2.176363636363636E-2"/>
    <n v="542.5212121212121"/>
    <n v="30"/>
    <n v="3"/>
    <n v="33"/>
    <n v="199.5"/>
    <n v="38.5"/>
    <n v="0.13859999999999997"/>
    <n v="0.80701754385964908"/>
    <x v="3"/>
    <n v="3455.0035087719293"/>
  </r>
  <r>
    <s v="KYEI BEKIND - ASAMANKESE"/>
    <x v="28"/>
    <x v="28"/>
    <x v="1"/>
    <s v="FORTUNE DELIGHT"/>
    <n v="0.40050000000000008"/>
    <n v="16.666666666666668"/>
    <n v="5781.1999999999989"/>
    <n v="616"/>
    <n v="13.86"/>
    <n v="213673.15199999994"/>
    <n v="346.8719999999999"/>
    <n v="48"/>
    <n v="4.3516909497541018E-3"/>
    <n v="0.95145504935049285"/>
    <s v="C"/>
    <n v="0.75757575757575768"/>
    <n v="1.8204545454545459E-2"/>
    <n v="262.78181818181815"/>
    <n v="30"/>
    <n v="3"/>
    <n v="33"/>
    <n v="25.000000000000004"/>
    <n v="0"/>
    <n v="0"/>
    <n v="24.639999999999997"/>
    <x v="0"/>
    <n v="0"/>
  </r>
  <r>
    <s v="KYEI BEKIND - ASAMANKESE"/>
    <x v="29"/>
    <x v="29"/>
    <x v="1"/>
    <s v="PROMISE"/>
    <n v="0.3899999999999999"/>
    <n v="17.333333333333332"/>
    <n v="3813.3333333333335"/>
    <n v="0"/>
    <n v="0"/>
    <n v="0"/>
    <n v="220.00000000000003"/>
    <n v="18"/>
    <n v="4.23760167391785E-3"/>
    <n v="0.9556926510244107"/>
    <s v="C"/>
    <n v="0.78787878787878785"/>
    <n v="1.7727272727272723E-2"/>
    <n v="173.33333333333334"/>
    <n v="30"/>
    <n v="3"/>
    <n v="33"/>
    <n v="26"/>
    <n v="26"/>
    <n v="0.58499999999999996"/>
    <n v="0"/>
    <x v="1"/>
    <n v="5720.0000000000009"/>
  </r>
  <r>
    <s v="KYEI BEKIND - ASAMANKESE"/>
    <x v="30"/>
    <x v="30"/>
    <x v="2"/>
    <s v="JAMAA"/>
    <n v="0.33599999999999952"/>
    <n v="57.666666666666664"/>
    <n v="2392.1100000000056"/>
    <n v="0"/>
    <n v="0"/>
    <n v="0"/>
    <n v="41.48167630057813"/>
    <n v="18"/>
    <n v="3.6508568267599895E-3"/>
    <n v="0.95934350785117073"/>
    <s v="C"/>
    <n v="2.6212121212121211"/>
    <n v="1.527272727272725E-2"/>
    <n v="108.73227272727298"/>
    <n v="30"/>
    <n v="3"/>
    <n v="33"/>
    <n v="86.5"/>
    <n v="86.5"/>
    <n v="0.50399999999999934"/>
    <n v="0"/>
    <x v="1"/>
    <n v="3588.1650000000081"/>
  </r>
  <r>
    <s v="KYEI BEKIND - ASAMANKESE"/>
    <x v="31"/>
    <x v="31"/>
    <x v="0"/>
    <s v="FRYTOL"/>
    <n v="0.31967999999999996"/>
    <n v="72"/>
    <n v="12112.906666666664"/>
    <n v="177"/>
    <n v="0.76680000000000004"/>
    <n v="29777.562222222215"/>
    <n v="168.23481481481477"/>
    <n v="40"/>
    <n v="3.473529495174509E-3"/>
    <n v="0.96281703734634527"/>
    <s v="C"/>
    <n v="3.2727272727272729"/>
    <n v="1.4530909090909089E-2"/>
    <n v="550.58666666666659"/>
    <n v="30"/>
    <n v="3"/>
    <n v="33"/>
    <n v="108"/>
    <n v="0"/>
    <n v="0"/>
    <n v="1.6388888888888888"/>
    <x v="2"/>
    <n v="0"/>
  </r>
  <r>
    <s v="KYEI BEKIND - ASAMANKESE"/>
    <x v="32"/>
    <x v="32"/>
    <x v="3"/>
    <s v="JAMAA"/>
    <n v="0.31300000000000006"/>
    <n v="18.333333333333332"/>
    <n v="3038.7333333333399"/>
    <n v="153"/>
    <n v="1.5399"/>
    <n v="25359.610909090967"/>
    <n v="165.74909090909128"/>
    <n v="40"/>
    <n v="3.4009469844520192E-3"/>
    <n v="0.96621798433079731"/>
    <s v="C"/>
    <n v="0.83333333333333326"/>
    <n v="1.4227272727272729E-2"/>
    <n v="138.12424242424274"/>
    <n v="30"/>
    <n v="3"/>
    <n v="33"/>
    <n v="27.499999999999996"/>
    <n v="0"/>
    <n v="0"/>
    <n v="5.5636363636363644"/>
    <x v="0"/>
    <n v="0"/>
  </r>
  <r>
    <s v="KYEI BEKIND - ASAMANKESE"/>
    <x v="33"/>
    <x v="33"/>
    <x v="2"/>
    <s v="ALIFE"/>
    <n v="0.30480000000000018"/>
    <n v="84.333333333333329"/>
    <n v="7599.9733333333334"/>
    <n v="827"/>
    <n v="2.9806000000000004"/>
    <n v="74527.801739130431"/>
    <n v="90.118260869565219"/>
    <n v="6"/>
    <n v="3.3118486928465684E-3"/>
    <n v="0.96952983302364393"/>
    <s v="C"/>
    <n v="3.833333333333333"/>
    <n v="1.3854545454545463E-2"/>
    <n v="345.45333333333332"/>
    <n v="30"/>
    <n v="3"/>
    <n v="33"/>
    <n v="126.49999999999999"/>
    <n v="0"/>
    <n v="0"/>
    <n v="6.537549407114625"/>
    <x v="0"/>
    <n v="0"/>
  </r>
  <r>
    <s v="KYEI BEKIND - ASAMANKESE"/>
    <x v="34"/>
    <x v="34"/>
    <x v="1"/>
    <s v="FORTUNE DELIGHT"/>
    <n v="0.29249999999999998"/>
    <n v="14.666666666666666"/>
    <n v="6064"/>
    <n v="117"/>
    <n v="2.1150000000000002"/>
    <n v="48374.181818181823"/>
    <n v="413.4545454545455"/>
    <n v="12"/>
    <n v="3.1782012554383882E-3"/>
    <n v="0.97270803427908237"/>
    <s v="C"/>
    <n v="0.66666666666666663"/>
    <n v="1.3295454545454544E-2"/>
    <n v="275.63636363636363"/>
    <n v="30"/>
    <n v="3"/>
    <n v="33"/>
    <n v="22"/>
    <n v="0"/>
    <n v="0"/>
    <n v="5.3181818181818183"/>
    <x v="0"/>
    <n v="0"/>
  </r>
  <r>
    <s v="KYEI BEKIND - ASAMANKESE"/>
    <x v="35"/>
    <x v="35"/>
    <x v="2"/>
    <s v="ALIFE"/>
    <n v="0.27959999999999979"/>
    <n v="77.666666666666671"/>
    <n v="4526.4133333333366"/>
    <n v="831"/>
    <n v="2.9916"/>
    <n v="48430.680000000029"/>
    <n v="58.280000000000037"/>
    <n v="36"/>
    <n v="3.0380344308395648E-3"/>
    <n v="0.97574606870992198"/>
    <s v="C"/>
    <n v="3.5303030303030307"/>
    <n v="1.2709090909090899E-2"/>
    <n v="205.74606060606075"/>
    <n v="30"/>
    <n v="3"/>
    <n v="33"/>
    <n v="116.50000000000001"/>
    <n v="0"/>
    <n v="0"/>
    <n v="7.1330472103004281"/>
    <x v="0"/>
    <n v="0"/>
  </r>
  <r>
    <s v="KYEI BEKIND - ASAMANKESE"/>
    <x v="36"/>
    <x v="36"/>
    <x v="4"/>
    <s v="FORTUNE"/>
    <n v="0.25500000000000006"/>
    <n v="17"/>
    <n v="7755"/>
    <n v="136"/>
    <n v="2.04"/>
    <n v="62040"/>
    <n v="456.1764705882353"/>
    <n v="20"/>
    <n v="2.7707395560232109E-3"/>
    <n v="0.97851680826594523"/>
    <s v="C"/>
    <n v="0.77272727272727271"/>
    <n v="1.1590909090909094E-2"/>
    <n v="352.5"/>
    <n v="30"/>
    <n v="3"/>
    <n v="33"/>
    <n v="25.5"/>
    <n v="0"/>
    <n v="0"/>
    <n v="5.333333333333333"/>
    <x v="0"/>
    <n v="0"/>
  </r>
  <r>
    <s v="KYEI BEKIND - ASAMANKESE"/>
    <x v="37"/>
    <x v="37"/>
    <x v="1"/>
    <s v="FORTUNE DELICIOUS"/>
    <n v="0.24750000000000008"/>
    <n v="7.6666666666666661"/>
    <n v="3113.8"/>
    <n v="0"/>
    <n v="0"/>
    <n v="0"/>
    <n v="406.14782608695657"/>
    <n v="4"/>
    <n v="2.6892472161401757E-3"/>
    <n v="0.98120605548208539"/>
    <s v="C"/>
    <n v="0.34848484848484845"/>
    <n v="1.1250000000000003E-2"/>
    <n v="141.53636363636363"/>
    <n v="30"/>
    <n v="3"/>
    <n v="33"/>
    <n v="11.499999999999998"/>
    <n v="11.499999999999998"/>
    <n v="0.37125000000000008"/>
    <n v="0"/>
    <x v="1"/>
    <n v="4670.7"/>
  </r>
  <r>
    <s v="KYEI BEKIND - ASAMANKESE"/>
    <x v="38"/>
    <x v="38"/>
    <x v="3"/>
    <s v="JAMAA"/>
    <n v="0.24100000000000002"/>
    <n v="80.333333333333329"/>
    <n v="3298"/>
    <n v="0"/>
    <n v="0"/>
    <n v="0"/>
    <n v="41.053941908713696"/>
    <n v="24"/>
    <n v="2.6186205215748774E-3"/>
    <n v="0.9838246760036603"/>
    <s v="C"/>
    <n v="3.6515151515151514"/>
    <n v="1.0954545454545455E-2"/>
    <n v="149.90909090909091"/>
    <n v="30"/>
    <n v="3"/>
    <n v="33"/>
    <n v="120.5"/>
    <n v="120.5"/>
    <n v="0.36150000000000004"/>
    <n v="0"/>
    <x v="1"/>
    <n v="4947"/>
  </r>
  <r>
    <s v="KYEI BEKIND - ASAMANKESE"/>
    <x v="39"/>
    <x v="39"/>
    <x v="2"/>
    <s v="JAMAA"/>
    <n v="0.21311999999999998"/>
    <n v="37"/>
    <n v="2633.7333333333331"/>
    <n v="0"/>
    <n v="0"/>
    <n v="0"/>
    <n v="71.181981981981977"/>
    <n v="20"/>
    <n v="2.3156863301163392E-3"/>
    <n v="0.98614036233377667"/>
    <s v="C"/>
    <n v="1.6818181818181819"/>
    <n v="9.6872727272727267E-3"/>
    <n v="119.7151515151515"/>
    <n v="30"/>
    <n v="3"/>
    <n v="33"/>
    <n v="55.5"/>
    <n v="55.5"/>
    <n v="0.31967999999999996"/>
    <n v="0"/>
    <x v="1"/>
    <n v="3950.6"/>
  </r>
  <r>
    <s v="KYEI BEKIND - ASAMANKESE"/>
    <x v="40"/>
    <x v="40"/>
    <x v="5"/>
    <s v="FRYTOL"/>
    <n v="0.20950000000000002"/>
    <n v="25"/>
    <n v="5500"/>
    <n v="0"/>
    <n v="0"/>
    <n v="0"/>
    <n v="220"/>
    <n v="18"/>
    <n v="2.2763526940661276E-3"/>
    <n v="0.98841671502784278"/>
    <s v="C"/>
    <n v="1.1363636363636365"/>
    <n v="9.522727272727273E-3"/>
    <n v="250"/>
    <n v="30"/>
    <n v="3"/>
    <n v="33"/>
    <n v="37.5"/>
    <n v="37.5"/>
    <n v="0.31425000000000003"/>
    <n v="0"/>
    <x v="1"/>
    <n v="8250"/>
  </r>
  <r>
    <s v="KYEI BEKIND - ASAMANKESE"/>
    <x v="41"/>
    <x v="41"/>
    <x v="2"/>
    <s v="JAMAA"/>
    <n v="0.17599999999999999"/>
    <n v="36.666666666666671"/>
    <n v="2426.6666666666665"/>
    <n v="0"/>
    <n v="0"/>
    <n v="0"/>
    <n v="66.181818181818173"/>
    <n v="100"/>
    <n v="1.9123535759219018E-3"/>
    <n v="0.99032906860376468"/>
    <s v="C"/>
    <n v="1.666666666666667"/>
    <n v="8.0000000000000002E-3"/>
    <n v="110.3030303030303"/>
    <n v="30"/>
    <n v="3"/>
    <n v="33"/>
    <n v="55.000000000000007"/>
    <n v="55.000000000000007"/>
    <n v="0.26400000000000001"/>
    <n v="0"/>
    <x v="1"/>
    <n v="3640"/>
  </r>
  <r>
    <s v="KYEI BEKIND - ASAMANKESE"/>
    <x v="42"/>
    <x v="42"/>
    <x v="5"/>
    <s v="FRYTOL"/>
    <n v="0.14580000000000001"/>
    <n v="15"/>
    <n v="3825"/>
    <n v="0"/>
    <n v="0"/>
    <n v="0"/>
    <n v="255"/>
    <n v="40"/>
    <n v="1.5842110873262121E-3"/>
    <n v="0.99191327969109089"/>
    <s v="C"/>
    <n v="0.68181818181818177"/>
    <n v="6.6272727272727282E-3"/>
    <n v="173.86363636363637"/>
    <n v="30"/>
    <n v="3"/>
    <n v="33"/>
    <n v="22.5"/>
    <n v="22.5"/>
    <n v="0.21870000000000003"/>
    <n v="0"/>
    <x v="1"/>
    <n v="5737.5"/>
  </r>
  <r>
    <s v="KYEI BEKIND - ASAMANKESE"/>
    <x v="43"/>
    <x v="43"/>
    <x v="1"/>
    <s v="FORTUNE DELICIOUS"/>
    <n v="0.12540000000000001"/>
    <n v="5"/>
    <n v="1897.833333333333"/>
    <n v="0"/>
    <n v="0"/>
    <n v="0"/>
    <n v="379.56666666666661"/>
    <n v="32"/>
    <n v="1.3625519228443552E-3"/>
    <n v="0.99327583161393529"/>
    <s v="C"/>
    <n v="0.22727272727272727"/>
    <n v="5.7000000000000002E-3"/>
    <n v="86.265151515151501"/>
    <n v="30"/>
    <n v="3"/>
    <n v="33"/>
    <n v="7.5"/>
    <n v="7.5"/>
    <n v="0.18810000000000002"/>
    <n v="0"/>
    <x v="1"/>
    <n v="2846.7499999999995"/>
  </r>
  <r>
    <s v="KYEI BEKIND - ASAMANKESE"/>
    <x v="44"/>
    <x v="44"/>
    <x v="3"/>
    <s v="EAZZY"/>
    <n v="9.9166666666666681E-2"/>
    <n v="9"/>
    <n v="1079.8000000000002"/>
    <n v="142"/>
    <n v="1.2070000000000001"/>
    <n v="17036.844444444447"/>
    <n v="119.9777777777778"/>
    <n v="1"/>
    <n v="1.0775098273423597E-3"/>
    <n v="0.99435334144127763"/>
    <s v="C"/>
    <n v="0.40909090909090912"/>
    <n v="4.507575757575758E-3"/>
    <n v="49.081818181818193"/>
    <n v="30"/>
    <n v="3"/>
    <n v="33"/>
    <n v="13.5"/>
    <n v="0"/>
    <n v="0"/>
    <n v="10.518518518518519"/>
    <x v="0"/>
    <n v="0"/>
  </r>
  <r>
    <s v="KYEI BEKIND - ASAMANKESE"/>
    <x v="45"/>
    <x v="45"/>
    <x v="3"/>
    <s v="JAMAA"/>
    <n v="9.8400000000000057E-2"/>
    <n v="12.333333333333334"/>
    <n v="931.8"/>
    <n v="231"/>
    <n v="1.6632"/>
    <n v="17452.362162162161"/>
    <n v="75.551351351351343"/>
    <n v="12"/>
    <n v="1.0691794992654276E-3"/>
    <n v="0.99542252094054307"/>
    <s v="C"/>
    <n v="0.56060606060606066"/>
    <n v="4.4727272727272749E-3"/>
    <n v="42.354545454545452"/>
    <n v="30"/>
    <n v="3"/>
    <n v="33"/>
    <n v="18.500000000000004"/>
    <n v="0"/>
    <n v="0"/>
    <n v="12.486486486486484"/>
    <x v="0"/>
    <n v="0"/>
  </r>
  <r>
    <s v="KYEI BEKIND - ASAMANKESE"/>
    <x v="46"/>
    <x v="46"/>
    <x v="1"/>
    <s v="FORTUNE"/>
    <n v="7.4999999999999997E-2"/>
    <n v="3.3333333333333335"/>
    <n v="731.33333333333337"/>
    <n v="0"/>
    <n v="0"/>
    <n v="0"/>
    <n v="219.4"/>
    <n v="5"/>
    <n v="8.1492339883035595E-4"/>
    <n v="0.99623744433937345"/>
    <s v="C"/>
    <n v="0.15151515151515152"/>
    <n v="3.4090909090909089E-3"/>
    <n v="33.242424242424242"/>
    <n v="30"/>
    <n v="3"/>
    <n v="33"/>
    <n v="5"/>
    <n v="5"/>
    <n v="0.11249999999999999"/>
    <n v="0"/>
    <x v="1"/>
    <n v="1097"/>
  </r>
  <r>
    <s v="KYEI BEKIND - ASAMANKESE"/>
    <x v="47"/>
    <x v="47"/>
    <x v="4"/>
    <s v="FORTUNE"/>
    <n v="5.6999999999999995E-2"/>
    <n v="5"/>
    <n v="1013.3333333333334"/>
    <n v="28"/>
    <n v="0.252"/>
    <n v="5674.666666666667"/>
    <n v="202.66666666666669"/>
    <n v="72"/>
    <n v="6.1934178311107049E-4"/>
    <n v="0.99685678612248452"/>
    <s v="C"/>
    <n v="0.22727272727272727"/>
    <n v="2.5909090909090908E-3"/>
    <n v="46.060606060606062"/>
    <n v="30"/>
    <n v="3"/>
    <n v="33"/>
    <n v="7.5"/>
    <n v="0"/>
    <n v="0"/>
    <n v="3.7333333333333334"/>
    <x v="0"/>
    <n v="0"/>
  </r>
  <r>
    <s v="KYEI BEKIND - ASAMANKESE"/>
    <x v="48"/>
    <x v="48"/>
    <x v="3"/>
    <s v="JAMAA"/>
    <n v="5.2416666666666653E-2"/>
    <n v="3.666666666666667"/>
    <n v="577.56666666666672"/>
    <n v="0"/>
    <n v="0"/>
    <n v="0"/>
    <n v="157.51818181818183"/>
    <n v="20"/>
    <n v="5.6954090873810419E-4"/>
    <n v="0.99742632703122258"/>
    <s v="C"/>
    <n v="0.16666666666666669"/>
    <n v="2.382575757575757E-3"/>
    <n v="26.253030303030304"/>
    <n v="30"/>
    <n v="3"/>
    <n v="33"/>
    <n v="5.5000000000000009"/>
    <n v="5.5000000000000009"/>
    <n v="7.8624999999999973E-2"/>
    <n v="0"/>
    <x v="1"/>
    <n v="866.35000000000025"/>
  </r>
  <r>
    <s v="KYEI BEKIND - ASAMANKESE"/>
    <x v="49"/>
    <x v="49"/>
    <x v="2"/>
    <s v="JAMAA"/>
    <n v="4.5760000000000002E-2"/>
    <n v="8.6666666666666661"/>
    <n v="529.5333333333333"/>
    <n v="0"/>
    <n v="0"/>
    <n v="0"/>
    <n v="61.1"/>
    <n v="10"/>
    <n v="4.9721192973969453E-4"/>
    <n v="0.99792353896096231"/>
    <s v="C"/>
    <n v="0.39393939393939392"/>
    <n v="2.0800000000000003E-3"/>
    <n v="24.069696969696967"/>
    <n v="30"/>
    <n v="3"/>
    <n v="33"/>
    <n v="13"/>
    <n v="13"/>
    <n v="6.8640000000000007E-2"/>
    <n v="0"/>
    <x v="1"/>
    <n v="794.30000000000007"/>
  </r>
  <r>
    <s v="KYEI BEKIND - ASAMANKESE"/>
    <x v="50"/>
    <x v="50"/>
    <x v="2"/>
    <s v="ALIFE"/>
    <n v="3.914999999999999E-2"/>
    <n v="9.6666666666666679"/>
    <n v="1035.3333333333335"/>
    <n v="0"/>
    <n v="0"/>
    <n v="0"/>
    <n v="107.10344827586208"/>
    <n v="1"/>
    <n v="4.2539001418944573E-4"/>
    <n v="0.99834892897515171"/>
    <s v="C"/>
    <n v="0.43939393939393945"/>
    <n v="1.779545454545454E-3"/>
    <n v="47.060606060606069"/>
    <n v="30"/>
    <n v="3"/>
    <n v="33"/>
    <n v="14.500000000000002"/>
    <n v="14.500000000000002"/>
    <n v="5.8724999999999986E-2"/>
    <n v="0"/>
    <x v="1"/>
    <n v="1553.0000000000002"/>
  </r>
  <r>
    <s v="KYEI BEKIND - ASAMANKESE"/>
    <x v="51"/>
    <x v="51"/>
    <x v="3"/>
    <s v="EAZZY"/>
    <n v="3.4133333333333335E-2"/>
    <n v="4"/>
    <n v="341.33333333333331"/>
    <n v="156"/>
    <n v="0.99840000000000007"/>
    <n v="13312"/>
    <n v="85.333333333333329"/>
    <n v="6"/>
    <n v="3.7088069351212644E-4"/>
    <n v="0.9987198096686638"/>
    <s v="C"/>
    <n v="0.18181818181818182"/>
    <n v="1.5515151515151516E-3"/>
    <n v="15.515151515151514"/>
    <n v="30"/>
    <n v="3"/>
    <n v="33"/>
    <n v="6"/>
    <n v="0"/>
    <n v="0"/>
    <n v="26"/>
    <x v="0"/>
    <n v="0"/>
  </r>
  <r>
    <s v="KYEI BEKIND - ASAMANKESE"/>
    <x v="52"/>
    <x v="52"/>
    <x v="0"/>
    <s v="FRYTOL"/>
    <n v="2.2680000000000002E-2"/>
    <n v="5.666666666666667"/>
    <n v="703.84"/>
    <n v="0"/>
    <n v="0"/>
    <n v="0"/>
    <n v="124.20705882352941"/>
    <n v="12"/>
    <n v="2.4643283580629965E-4"/>
    <n v="0.99896624250447008"/>
    <s v="C"/>
    <n v="0.25757575757575757"/>
    <n v="1.030909090909091E-3"/>
    <n v="31.992727272727276"/>
    <n v="30"/>
    <n v="3"/>
    <n v="33"/>
    <n v="8.5"/>
    <n v="8.5"/>
    <n v="3.4020000000000002E-2"/>
    <n v="0"/>
    <x v="1"/>
    <n v="1055.76"/>
  </r>
  <r>
    <s v="KYEI BEKIND - ASAMANKESE"/>
    <x v="53"/>
    <x v="53"/>
    <x v="1"/>
    <s v="VIKING"/>
    <n v="2.2499999999999999E-2"/>
    <n v="1"/>
    <n v="188"/>
    <n v="0"/>
    <n v="0"/>
    <n v="0"/>
    <n v="188"/>
    <n v="12"/>
    <n v="2.4447701964910677E-4"/>
    <n v="0.99921071952411922"/>
    <s v="C"/>
    <n v="4.5454545454545456E-2"/>
    <n v="1.0227272727272726E-3"/>
    <n v="8.545454545454545"/>
    <n v="30"/>
    <n v="3"/>
    <n v="33"/>
    <n v="1.5"/>
    <n v="1.5"/>
    <n v="3.3750000000000002E-2"/>
    <n v="0"/>
    <x v="1"/>
    <n v="282"/>
  </r>
  <r>
    <s v="KYEI BEKIND - ASAMANKESE"/>
    <x v="54"/>
    <x v="54"/>
    <x v="3"/>
    <s v="JAMAA"/>
    <n v="2.1599999999999998E-2"/>
    <n v="3"/>
    <n v="244.76"/>
    <n v="387"/>
    <n v="2.0898000000000003"/>
    <n v="31574.039999999997"/>
    <n v="81.586666666666659"/>
    <n v="30"/>
    <n v="2.346979388631425E-4"/>
    <n v="0.99944541746298232"/>
    <s v="C"/>
    <n v="0.13636363636363635"/>
    <n v="9.8181818181818179E-4"/>
    <n v="11.125454545454545"/>
    <n v="30"/>
    <n v="3"/>
    <n v="33"/>
    <n v="4.5"/>
    <n v="0"/>
    <n v="0"/>
    <n v="86"/>
    <x v="0"/>
    <n v="0"/>
  </r>
  <r>
    <s v="KYEI BEKIND - ASAMANKESE"/>
    <x v="55"/>
    <x v="55"/>
    <x v="3"/>
    <s v="JAMAA"/>
    <n v="1.9500000000000003E-2"/>
    <n v="3"/>
    <n v="275.71999999999997"/>
    <n v="0"/>
    <n v="0"/>
    <n v="0"/>
    <n v="91.906666666666652"/>
    <n v="18"/>
    <n v="2.1188008369589259E-4"/>
    <n v="0.9996572975466782"/>
    <s v="C"/>
    <n v="0.13636363636363635"/>
    <n v="8.8636363636363652E-4"/>
    <n v="12.532727272727271"/>
    <n v="30"/>
    <n v="3"/>
    <n v="33"/>
    <n v="4.5"/>
    <n v="4.5"/>
    <n v="2.9250000000000005E-2"/>
    <n v="0"/>
    <x v="1"/>
    <n v="413.57999999999993"/>
  </r>
  <r>
    <s v="KYEI BEKIND - ASAMANKESE"/>
    <x v="56"/>
    <x v="56"/>
    <x v="2"/>
    <s v="EAZZY"/>
    <n v="1.3440000000000001E-2"/>
    <n v="2.3333333333333335"/>
    <n v="106.66666666666667"/>
    <n v="0"/>
    <n v="0"/>
    <n v="0"/>
    <n v="45.714285714285715"/>
    <n v="40"/>
    <n v="1.4603427307039978E-4"/>
    <n v="0.99980333181974856"/>
    <s v="C"/>
    <n v="0.10606060606060606"/>
    <n v="6.1090909090909089E-4"/>
    <n v="4.8484848484848486"/>
    <n v="30"/>
    <n v="3"/>
    <n v="33"/>
    <n v="3.5"/>
    <n v="3.5"/>
    <n v="2.0160000000000001E-2"/>
    <n v="0"/>
    <x v="1"/>
    <n v="160"/>
  </r>
  <r>
    <s v="KYEI BEKIND - ASAMANKESE"/>
    <x v="57"/>
    <x v="57"/>
    <x v="3"/>
    <s v="JAMAA"/>
    <n v="0.01"/>
    <n v="2"/>
    <n v="140"/>
    <n v="138"/>
    <n v="0.69"/>
    <n v="9660"/>
    <n v="70"/>
    <n v="10"/>
    <n v="1.0865645317738079E-4"/>
    <n v="0.99991198827292593"/>
    <s v="C"/>
    <n v="9.0909090909090912E-2"/>
    <n v="4.5454545454545455E-4"/>
    <n v="6.3636363636363633"/>
    <n v="30"/>
    <n v="3"/>
    <n v="33"/>
    <n v="3"/>
    <n v="0"/>
    <n v="0"/>
    <n v="46"/>
    <x v="0"/>
    <n v="0"/>
  </r>
  <r>
    <s v="KYEI BEKIND - ASAMANKESE"/>
    <x v="58"/>
    <x v="58"/>
    <x v="2"/>
    <s v="ALIFE"/>
    <n v="8.0999999999999996E-3"/>
    <n v="2"/>
    <n v="192"/>
    <n v="0"/>
    <n v="0"/>
    <n v="0"/>
    <n v="96"/>
    <n v="12"/>
    <n v="8.8011727073678439E-5"/>
    <n v="0.99999999999999967"/>
    <s v="C"/>
    <n v="9.0909090909090912E-2"/>
    <n v="3.6818181818181817E-4"/>
    <n v="8.7272727272727266"/>
    <n v="30"/>
    <n v="3"/>
    <n v="33"/>
    <n v="3"/>
    <n v="3"/>
    <n v="1.2149999999999999E-2"/>
    <n v="0"/>
    <x v="1"/>
    <n v="2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
  <r>
    <s v="WOFA KUMAH - HOHOE"/>
    <x v="0"/>
    <x v="0"/>
    <x v="0"/>
    <s v="FORTUNE"/>
    <n v="14.746666666666716"/>
    <n v="438.66666666666669"/>
    <n v="212106.93333333335"/>
    <n v="938"/>
    <n v="23.45"/>
    <n v="189476"/>
    <n v="202"/>
    <n v="5"/>
    <n v="0.14758173614634021"/>
    <n v="0.14758173614634021"/>
    <s v="A"/>
    <n v="19.939393939393941"/>
    <n v="0.67030303030303251"/>
    <n v="9641.2242424242431"/>
    <n v="7"/>
    <n v="3"/>
    <n v="10"/>
    <n v="199.39393939393941"/>
    <n v="0"/>
    <n v="0"/>
    <n v="4.7042553191489356"/>
    <x v="0"/>
    <n v="0"/>
  </r>
  <r>
    <s v="WOFA KUMAH - HOHOE"/>
    <x v="1"/>
    <x v="1"/>
    <x v="1"/>
    <s v="FRYTOL"/>
    <n v="8.8330500000000285"/>
    <n v="427.33333333333337"/>
    <n v="357137.08333333337"/>
    <n v="203"/>
    <n v="3.2885999999999997"/>
    <n v="169654.04348673945"/>
    <n v="835.73420436817469"/>
    <n v="1"/>
    <n v="8.8399425031697357E-2"/>
    <n v="0.23598116117803758"/>
    <s v="A"/>
    <n v="19.424242424242426"/>
    <n v="0.40150227272727401"/>
    <n v="16233.50378787879"/>
    <n v="7"/>
    <n v="3"/>
    <n v="10"/>
    <n v="194.24242424242425"/>
    <n v="0"/>
    <n v="0"/>
    <n v="1.0450858034321373"/>
    <x v="1"/>
    <n v="0"/>
  </r>
  <r>
    <s v="WOFA KUMAH - HOHOE"/>
    <x v="2"/>
    <x v="2"/>
    <x v="0"/>
    <s v="FORTUNE"/>
    <n v="6.8083333333333584"/>
    <n v="272.33333333333331"/>
    <n v="96472.666666666672"/>
    <n v="117"/>
    <n v="2.9249999999999998"/>
    <n v="41446.641370869038"/>
    <n v="354.2447980416157"/>
    <n v="4"/>
    <n v="6.8136459330673596E-2"/>
    <n v="0.30411762050871116"/>
    <s v="A"/>
    <n v="12.378787878787877"/>
    <n v="0.30946969696969812"/>
    <n v="4385.121212121212"/>
    <n v="7"/>
    <n v="3"/>
    <n v="10"/>
    <n v="123.78787878787877"/>
    <n v="6.7878787878787676"/>
    <n v="0.16969696969696982"/>
    <n v="0.94516523867809077"/>
    <x v="2"/>
    <n v="2404.5707503430813"/>
  </r>
  <r>
    <s v="WOFA KUMAH - HOHOE"/>
    <x v="3"/>
    <x v="3"/>
    <x v="1"/>
    <s v="FRYTOL"/>
    <n v="5.6564500000000297"/>
    <n v="515.66666666666663"/>
    <n v="236948.17333333375"/>
    <n v="0"/>
    <n v="0"/>
    <n v="0"/>
    <n v="459.49872010342682"/>
    <n v="1"/>
    <n v="5.6608637754857666E-2"/>
    <n v="0.36072625826356886"/>
    <s v="A"/>
    <n v="23.439393939393938"/>
    <n v="0.257111363636365"/>
    <n v="10770.371515151533"/>
    <n v="7"/>
    <n v="3"/>
    <n v="10"/>
    <n v="234.39393939393938"/>
    <n v="234.39393939393938"/>
    <n v="2.5711136363636498"/>
    <n v="0"/>
    <x v="3"/>
    <n v="107703.71515151534"/>
  </r>
  <r>
    <s v="WOFA KUMAH - HOHOE"/>
    <x v="4"/>
    <x v="4"/>
    <x v="2"/>
    <s v="EAZZY"/>
    <n v="5.5424000000000033"/>
    <n v="638"/>
    <n v="89525.520000000164"/>
    <n v="0"/>
    <n v="0"/>
    <n v="0"/>
    <n v="140.32213166144226"/>
    <n v="60"/>
    <n v="5.5467247813119833E-2"/>
    <n v="0.4161935060766887"/>
    <s v="A"/>
    <n v="29"/>
    <n v="0.25192727272727289"/>
    <n v="4069.3418181818256"/>
    <n v="7"/>
    <n v="3"/>
    <n v="10"/>
    <n v="290"/>
    <n v="290"/>
    <n v="2.5192727272727287"/>
    <n v="0"/>
    <x v="3"/>
    <n v="40693.418181818255"/>
  </r>
  <r>
    <s v="WOFA KUMAH - HOHOE"/>
    <x v="5"/>
    <x v="5"/>
    <x v="0"/>
    <s v="FORTUNE"/>
    <n v="5.4166666666666821"/>
    <n v="108.33333333333334"/>
    <n v="59012.333333333328"/>
    <n v="0"/>
    <n v="0"/>
    <n v="0"/>
    <n v="544.72923076923064"/>
    <n v="5"/>
    <n v="5.4208933372016897E-2"/>
    <n v="0.47040243944870558"/>
    <s v="A"/>
    <n v="4.9242424242424248"/>
    <n v="0.24621212121212191"/>
    <n v="2682.3787878787875"/>
    <n v="7"/>
    <n v="3"/>
    <n v="10"/>
    <n v="49.242424242424249"/>
    <n v="49.242424242424249"/>
    <n v="2.4621212121212195"/>
    <n v="0"/>
    <x v="3"/>
    <n v="26823.787878787876"/>
  </r>
  <r>
    <s v="WOFA KUMAH - HOHOE"/>
    <x v="6"/>
    <x v="6"/>
    <x v="1"/>
    <s v="FRYTOL"/>
    <n v="4.8940199999999905"/>
    <n v="437"/>
    <n v="195663.22000000026"/>
    <n v="1"/>
    <n v="9.7200000000000012E-3"/>
    <n v="447.74192219679696"/>
    <n v="447.74192219679696"/>
    <n v="12"/>
    <n v="4.8978388449473879E-2"/>
    <n v="0.51938082789817941"/>
    <s v="B"/>
    <n v="19.863636363636363"/>
    <n v="0.22245545454545412"/>
    <n v="8893.7827272727391"/>
    <n v="14"/>
    <n v="3"/>
    <n v="17"/>
    <n v="337.68181818181819"/>
    <n v="336.68181818181819"/>
    <n v="3.7705435968379373"/>
    <n v="2.9613676134069189E-3"/>
    <x v="3"/>
    <n v="150746.56444143978"/>
  </r>
  <r>
    <s v="WOFA KUMAH - HOHOE"/>
    <x v="7"/>
    <x v="7"/>
    <x v="0"/>
    <s v="FORTUNE"/>
    <n v="3.8673333333333177"/>
    <n v="149.66666666666666"/>
    <n v="59061.666666666664"/>
    <n v="298"/>
    <n v="5.96"/>
    <n v="117597.1714922049"/>
    <n v="394.62138084632517"/>
    <n v="1"/>
    <n v="3.8703510460439121E-2"/>
    <n v="0.55808433835861848"/>
    <s v="B"/>
    <n v="6.8030303030303028"/>
    <n v="0.17578787878787808"/>
    <n v="2684.621212121212"/>
    <n v="14"/>
    <n v="3"/>
    <n v="17"/>
    <n v="115.65151515151514"/>
    <n v="0"/>
    <n v="0"/>
    <n v="2.5767064063932925"/>
    <x v="0"/>
    <n v="0"/>
  </r>
  <r>
    <s v="WOFA KUMAH - HOHOE"/>
    <x v="8"/>
    <x v="8"/>
    <x v="2"/>
    <s v="JAMAA"/>
    <n v="3.680160000000023"/>
    <n v="622.66666666666663"/>
    <n v="67564.623333333366"/>
    <n v="5"/>
    <n v="2.7500000000000004E-2"/>
    <n v="542.54247858672409"/>
    <n v="108.50849571734481"/>
    <n v="48"/>
    <n v="3.6830316597851513E-2"/>
    <n v="0.59491465495647"/>
    <s v="B"/>
    <n v="28.303030303030301"/>
    <n v="0.16728000000000104"/>
    <n v="3071.119242424244"/>
    <n v="14"/>
    <n v="3"/>
    <n v="17"/>
    <n v="481.15151515151513"/>
    <n v="476.15151515151513"/>
    <n v="2.8142083940043001"/>
    <n v="1.03917369945837E-2"/>
    <x v="3"/>
    <n v="51666.484642625423"/>
  </r>
  <r>
    <s v="WOFA KUMAH - HOHOE"/>
    <x v="9"/>
    <x v="9"/>
    <x v="1"/>
    <s v="FRYTOL"/>
    <n v="3.4230566666666795"/>
    <n v="355.66666666666669"/>
    <n v="136782.5"/>
    <n v="0"/>
    <n v="0"/>
    <n v="0"/>
    <n v="384.58059981255855"/>
    <n v="24"/>
    <n v="3.4257277065594782E-2"/>
    <n v="0.62917193202206478"/>
    <s v="B"/>
    <n v="16.166666666666668"/>
    <n v="0.15559348484848542"/>
    <n v="6217.386363636364"/>
    <n v="14"/>
    <n v="3"/>
    <n v="17"/>
    <n v="274.83333333333337"/>
    <n v="274.83333333333337"/>
    <n v="2.6450892424242527"/>
    <n v="0"/>
    <x v="3"/>
    <n v="105695.56818181819"/>
  </r>
  <r>
    <s v="WOFA KUMAH - HOHOE"/>
    <x v="10"/>
    <x v="10"/>
    <x v="2"/>
    <s v="JAMAA"/>
    <n v="3.0570666666666781"/>
    <n v="164"/>
    <n v="53430.853333333216"/>
    <n v="0"/>
    <n v="0"/>
    <n v="0"/>
    <n v="325.79788617886106"/>
    <n v="1"/>
    <n v="3.0594521214857957E-2"/>
    <n v="0.65976645323692273"/>
    <s v="B"/>
    <n v="7.4545454545454541"/>
    <n v="0.13895757575757628"/>
    <n v="2428.6751515151464"/>
    <n v="14"/>
    <n v="3"/>
    <n v="17"/>
    <n v="126.72727272727272"/>
    <n v="126.72727272727272"/>
    <n v="2.3622787878787967"/>
    <n v="0"/>
    <x v="3"/>
    <n v="41287.477575757483"/>
  </r>
  <r>
    <s v="WOFA KUMAH - HOHOE"/>
    <x v="11"/>
    <x v="11"/>
    <x v="0"/>
    <s v="FORTUNE DELIGHT"/>
    <n v="2.8199999999999985"/>
    <n v="125.33333333333334"/>
    <n v="46427"/>
    <n v="250"/>
    <n v="5.625"/>
    <n v="92607.047872340423"/>
    <n v="370.42819148936167"/>
    <n v="12"/>
    <n v="2.822200469706224E-2"/>
    <n v="0.687988457933985"/>
    <s v="B"/>
    <n v="5.6969696969696972"/>
    <n v="0.12818181818181812"/>
    <n v="2110.318181818182"/>
    <n v="14"/>
    <n v="3"/>
    <n v="17"/>
    <n v="96.848484848484858"/>
    <n v="0"/>
    <n v="0"/>
    <n v="2.5813516896120148"/>
    <x v="0"/>
    <n v="0"/>
  </r>
  <r>
    <s v="WOFA KUMAH - HOHOE"/>
    <x v="12"/>
    <x v="12"/>
    <x v="3"/>
    <s v="FORTUNE"/>
    <n v="2.4787500000000131"/>
    <n v="107.66666666666666"/>
    <n v="52011.79999999969"/>
    <n v="0"/>
    <n v="0"/>
    <n v="0"/>
    <n v="483.08173374612721"/>
    <n v="32"/>
    <n v="2.4806841894625332E-2"/>
    <n v="0.71279529982861034"/>
    <s v="B"/>
    <n v="4.8939393939393936"/>
    <n v="0.11267045454545514"/>
    <n v="2364.172727272713"/>
    <n v="14"/>
    <n v="3"/>
    <n v="17"/>
    <n v="83.196969696969688"/>
    <n v="83.196969696969688"/>
    <n v="1.9153977272727374"/>
    <n v="0"/>
    <x v="3"/>
    <n v="40190.936363636123"/>
  </r>
  <r>
    <s v="WOFA KUMAH - HOHOE"/>
    <x v="13"/>
    <x v="13"/>
    <x v="0"/>
    <s v="FORTUNE DELIGHT"/>
    <n v="2.4554999999999989"/>
    <n v="77.333333333333343"/>
    <n v="42386.666666666657"/>
    <n v="311"/>
    <n v="6.9974999999999996"/>
    <n v="170460.17241379304"/>
    <n v="548.10344827586187"/>
    <n v="48"/>
    <n v="2.4574160472920686E-2"/>
    <n v="0.73736946030153105"/>
    <s v="B"/>
    <n v="3.5151515151515156"/>
    <n v="0.11161363636363632"/>
    <n v="1926.6666666666663"/>
    <n v="14"/>
    <n v="3"/>
    <n v="17"/>
    <n v="59.757575757575765"/>
    <n v="0"/>
    <n v="0"/>
    <n v="5.2043610547667338"/>
    <x v="0"/>
    <n v="0"/>
  </r>
  <r>
    <s v="WOFA KUMAH - HOHOE"/>
    <x v="14"/>
    <x v="14"/>
    <x v="2"/>
    <s v="EAZZY"/>
    <n v="2.2708399999999997"/>
    <n v="342.66666666666669"/>
    <n v="0"/>
    <n v="0"/>
    <n v="0"/>
    <n v="0"/>
    <n v="0"/>
    <n v="32"/>
    <n v="2.2726119555417319E-2"/>
    <n v="0.76009557985694842"/>
    <s v="B"/>
    <n v="15.575757575757576"/>
    <n v="0.10321999999999999"/>
    <n v="0"/>
    <n v="14"/>
    <n v="3"/>
    <n v="17"/>
    <n v="264.78787878787881"/>
    <n v="264.78787878787881"/>
    <n v="1.7547399999999997"/>
    <n v="0"/>
    <x v="3"/>
    <n v="0"/>
  </r>
  <r>
    <s v="WOFA KUMAH - HOHOE"/>
    <x v="15"/>
    <x v="15"/>
    <x v="2"/>
    <s v="JAMAA"/>
    <n v="1.9837999999999931"/>
    <n v="337.00000000000006"/>
    <n v="39005.963333333362"/>
    <n v="1"/>
    <n v="4.7999999999999996E-3"/>
    <n v="115.7446983184966"/>
    <n v="115.7446983184966"/>
    <n v="20"/>
    <n v="1.9853479758167342E-2"/>
    <n v="0.77994905961511574"/>
    <s v="B"/>
    <n v="15.31818181818182"/>
    <n v="9.017272727272696E-2"/>
    <n v="1772.9983333333346"/>
    <n v="14"/>
    <n v="3"/>
    <n v="17"/>
    <n v="260.40909090909093"/>
    <n v="259.40909090909093"/>
    <n v="1.5270497167520853"/>
    <n v="3.8401117123407222E-3"/>
    <x v="3"/>
    <n v="30025.22696834819"/>
  </r>
  <r>
    <s v="WOFA KUMAH - HOHOE"/>
    <x v="16"/>
    <x v="16"/>
    <x v="0"/>
    <s v="FORTUNE DELICIOUS"/>
    <n v="1.5749999999999993"/>
    <n v="70"/>
    <n v="23586"/>
    <n v="80"/>
    <n v="1.8"/>
    <n v="26955.428571428569"/>
    <n v="336.94285714285712"/>
    <n v="5"/>
    <n v="1.5762289857401784E-2"/>
    <n v="0.79571134947251754"/>
    <s v="B"/>
    <n v="3.1818181818181817"/>
    <n v="7.1590909090909052E-2"/>
    <n v="1072.090909090909"/>
    <n v="14"/>
    <n v="3"/>
    <n v="17"/>
    <n v="54.090909090909086"/>
    <n v="0"/>
    <n v="0"/>
    <n v="1.4789915966386555"/>
    <x v="1"/>
    <n v="0"/>
  </r>
  <r>
    <s v="WOFA KUMAH - HOHOE"/>
    <x v="17"/>
    <x v="17"/>
    <x v="0"/>
    <s v="FORTUNE DELICIOUS"/>
    <n v="1.4909999999999979"/>
    <n v="45"/>
    <n v="23639.333333333336"/>
    <n v="502"/>
    <n v="11.295"/>
    <n v="263709.89629629633"/>
    <n v="525.31851851851854"/>
    <n v="5"/>
    <n v="1.4921634398340341E-2"/>
    <n v="0.81063298387085791"/>
    <s v="C"/>
    <n v="2.0454545454545454"/>
    <n v="6.7772727272727179E-2"/>
    <n v="1074.5151515151517"/>
    <n v="30"/>
    <n v="3"/>
    <n v="33"/>
    <n v="67.5"/>
    <n v="0"/>
    <n v="0"/>
    <n v="7.4370370370370367"/>
    <x v="0"/>
    <n v="0"/>
  </r>
  <r>
    <s v="WOFA KUMAH - HOHOE"/>
    <x v="18"/>
    <x v="18"/>
    <x v="1"/>
    <s v="FRYTOL"/>
    <n v="1.2661466666666656"/>
    <n v="101.33333333333333"/>
    <n v="31634.146666666664"/>
    <n v="0"/>
    <n v="0"/>
    <n v="0"/>
    <n v="312.1790789473684"/>
    <n v="16"/>
    <n v="1.2671346515544806E-2"/>
    <n v="0.82330433038640272"/>
    <s v="C"/>
    <n v="4.6060606060606055"/>
    <n v="5.7552121212121166E-2"/>
    <n v="1437.9157575757574"/>
    <n v="30"/>
    <n v="3"/>
    <n v="33"/>
    <n v="151.99999999999997"/>
    <n v="151.99999999999997"/>
    <n v="1.8992199999999981"/>
    <n v="0"/>
    <x v="3"/>
    <n v="47451.219999999987"/>
  </r>
  <r>
    <s v="WOFA KUMAH - HOHOE"/>
    <x v="19"/>
    <x v="19"/>
    <x v="2"/>
    <s v="EAZZY"/>
    <n v="0.88036666666666974"/>
    <n v="158.33333333333334"/>
    <n v="15006.25"/>
    <n v="0"/>
    <n v="4.1799999999999997E-3"/>
    <n v="0"/>
    <n v="94.776315789473685"/>
    <n v="40"/>
    <n v="8.8105362417743947E-3"/>
    <n v="0.83211486662817713"/>
    <s v="C"/>
    <n v="7.1969696969696972"/>
    <n v="4.0016666666666804E-2"/>
    <n v="682.10227272727275"/>
    <n v="30"/>
    <n v="3"/>
    <n v="33"/>
    <n v="237.5"/>
    <n v="237.5"/>
    <n v="1.3205500000000046"/>
    <n v="0"/>
    <x v="3"/>
    <n v="22509.375"/>
  </r>
  <r>
    <s v="WOFA KUMAH - HOHOE"/>
    <x v="20"/>
    <x v="20"/>
    <x v="0"/>
    <s v="PROMISE"/>
    <n v="0.82950000000000002"/>
    <n v="26.666666666666668"/>
    <n v="10557"/>
    <n v="45"/>
    <n v="1.0125"/>
    <n v="17814.9375"/>
    <n v="395.88749999999999"/>
    <n v="20"/>
    <n v="8.3014726582316106E-3"/>
    <n v="0.84041633928640869"/>
    <s v="C"/>
    <n v="1.2121212121212122"/>
    <n v="3.7704545454545456E-2"/>
    <n v="479.86363636363637"/>
    <n v="30"/>
    <n v="3"/>
    <n v="33"/>
    <n v="40"/>
    <n v="0"/>
    <n v="0"/>
    <n v="1.125"/>
    <x v="1"/>
    <n v="0"/>
  </r>
  <r>
    <s v="WOFA KUMAH - HOHOE"/>
    <x v="21"/>
    <x v="21"/>
    <x v="0"/>
    <s v="FORTUNE"/>
    <n v="0.81749999999999956"/>
    <n v="22"/>
    <n v="8781.6666666666679"/>
    <n v="10"/>
    <n v="0.22500000000000001"/>
    <n v="3991.6666666666674"/>
    <n v="399.16666666666674"/>
    <n v="1"/>
    <n v="8.1813790212228298E-3"/>
    <n v="0.84859771830763153"/>
    <s v="C"/>
    <n v="1"/>
    <n v="3.7159090909090892E-2"/>
    <n v="399.16666666666674"/>
    <n v="30"/>
    <n v="3"/>
    <n v="33"/>
    <n v="33"/>
    <n v="23"/>
    <n v="0.85465909090909042"/>
    <n v="0.30303030303030304"/>
    <x v="3"/>
    <n v="9180.8333333333358"/>
  </r>
  <r>
    <s v="WOFA KUMAH - HOHOE"/>
    <x v="22"/>
    <x v="22"/>
    <x v="0"/>
    <s v="FORTUNE DELIGHT"/>
    <n v="0.78600000000000003"/>
    <n v="34.666666666666671"/>
    <n v="12496.25"/>
    <n v="112"/>
    <n v="2.0322"/>
    <n v="40372.499999999993"/>
    <n v="360.46874999999994"/>
    <n v="40"/>
    <n v="7.8661332240747995E-3"/>
    <n v="0.85646385153170634"/>
    <s v="C"/>
    <n v="1.5757575757575759"/>
    <n v="3.5727272727272726E-2"/>
    <n v="568.01136363636363"/>
    <n v="30"/>
    <n v="3"/>
    <n v="33"/>
    <n v="52.000000000000007"/>
    <n v="0"/>
    <n v="0"/>
    <n v="2.1538461538461537"/>
    <x v="0"/>
    <n v="0"/>
  </r>
  <r>
    <s v="WOFA KUMAH - HOHOE"/>
    <x v="23"/>
    <x v="23"/>
    <x v="2"/>
    <s v="ALIFE"/>
    <n v="0.77893333333333536"/>
    <n v="180"/>
    <n v="20809.013333333336"/>
    <n v="0"/>
    <n v="0"/>
    <n v="0"/>
    <n v="115.60562962962965"/>
    <n v="6"/>
    <n v="7.7954114156140956E-3"/>
    <n v="0.86425926294732047"/>
    <s v="C"/>
    <n v="8.1818181818181817"/>
    <n v="3.5406060606060698E-2"/>
    <n v="945.86424242424255"/>
    <n v="30"/>
    <n v="3"/>
    <n v="33"/>
    <n v="270"/>
    <n v="270"/>
    <n v="1.168400000000003"/>
    <n v="0"/>
    <x v="3"/>
    <n v="31213.520000000004"/>
  </r>
  <r>
    <s v="WOFA KUMAH - HOHOE"/>
    <x v="24"/>
    <x v="24"/>
    <x v="2"/>
    <s v="ALIFE"/>
    <n v="0.75149999999999872"/>
    <n v="154"/>
    <n v="19231.783333333377"/>
    <n v="369"/>
    <n v="1.476"/>
    <n v="46081.350974026078"/>
    <n v="124.88170995671024"/>
    <n v="40"/>
    <n v="7.5208640176745558E-3"/>
    <n v="0.87178012696499507"/>
    <s v="C"/>
    <n v="7"/>
    <n v="3.4159090909090854E-2"/>
    <n v="874.1719696969717"/>
    <n v="30"/>
    <n v="3"/>
    <n v="33"/>
    <n v="231"/>
    <n v="0"/>
    <n v="0"/>
    <n v="1.5974025974025974"/>
    <x v="1"/>
    <n v="0"/>
  </r>
  <r>
    <s v="WOFA KUMAH - HOHOE"/>
    <x v="25"/>
    <x v="25"/>
    <x v="2"/>
    <s v="ALIFE"/>
    <n v="0.75059999999999982"/>
    <n v="165.33333333333334"/>
    <n v="18834.986666666719"/>
    <n v="1"/>
    <n v="3.5999999999999999E-3"/>
    <n v="113.92129032258096"/>
    <n v="113.92129032258096"/>
    <n v="40"/>
    <n v="7.5118569948989088E-3"/>
    <n v="0.87929198395989394"/>
    <s v="C"/>
    <n v="7.5151515151515156"/>
    <n v="3.4118181818181811E-2"/>
    <n v="856.13575757575995"/>
    <n v="30"/>
    <n v="3"/>
    <n v="33"/>
    <n v="248"/>
    <n v="247"/>
    <n v="1.1213600806451609"/>
    <n v="4.0322580645161289E-3"/>
    <x v="3"/>
    <n v="28138.558709677498"/>
  </r>
  <r>
    <s v="WOFA KUMAH - HOHOE"/>
    <x v="26"/>
    <x v="26"/>
    <x v="2"/>
    <s v="ALIFE"/>
    <n v="0.74753333333333161"/>
    <n v="166"/>
    <n v="18484.366666666676"/>
    <n v="5"/>
    <n v="0.02"/>
    <n v="556.75803212851429"/>
    <n v="111.35160642570287"/>
    <n v="16"/>
    <n v="7.4811663987744284E-3"/>
    <n v="0.88677315035866833"/>
    <s v="C"/>
    <n v="7.5454545454545459"/>
    <n v="3.3978787878787803E-2"/>
    <n v="840.19848484848524"/>
    <n v="30"/>
    <n v="3"/>
    <n v="33"/>
    <n v="249"/>
    <n v="244"/>
    <n v="1.0987839357429694"/>
    <n v="2.0080321285140562E-2"/>
    <x v="3"/>
    <n v="27169.791967871501"/>
  </r>
  <r>
    <s v="WOFA KUMAH - HOHOE"/>
    <x v="27"/>
    <x v="27"/>
    <x v="2"/>
    <s v="ALIFE"/>
    <n v="0.74100000000000232"/>
    <n v="151.33333333333334"/>
    <n v="18277.36"/>
    <n v="30"/>
    <n v="0.108"/>
    <n v="3623.2651982378857"/>
    <n v="120.77550660792951"/>
    <n v="32"/>
    <n v="7.4157820852919134E-3"/>
    <n v="0.89418893244396025"/>
    <s v="C"/>
    <n v="6.8787878787878789"/>
    <n v="3.3681818181818285E-2"/>
    <n v="830.78909090909099"/>
    <n v="30"/>
    <n v="3"/>
    <n v="33"/>
    <n v="227"/>
    <n v="197"/>
    <n v="0.96460572687224966"/>
    <n v="0.13215859030837004"/>
    <x v="3"/>
    <n v="23792.774801762116"/>
  </r>
  <r>
    <s v="WOFA KUMAH - HOHOE"/>
    <x v="28"/>
    <x v="28"/>
    <x v="2"/>
    <s v="JAMAA"/>
    <n v="0.72780000000000034"/>
    <n v="94.666666666666671"/>
    <n v="15162.5"/>
    <n v="0"/>
    <n v="0"/>
    <n v="0"/>
    <n v="160.16725352112675"/>
    <n v="1"/>
    <n v="7.28367908458224E-3"/>
    <n v="0.90147261152854252"/>
    <s v="C"/>
    <n v="4.3030303030303036"/>
    <n v="3.3081818181818198E-2"/>
    <n v="689.2045454545455"/>
    <n v="30"/>
    <n v="3"/>
    <n v="33"/>
    <n v="142.00000000000003"/>
    <n v="142.00000000000003"/>
    <n v="1.0917000000000006"/>
    <n v="0"/>
    <x v="3"/>
    <n v="22743.750000000004"/>
  </r>
  <r>
    <s v="WOFA KUMAH - HOHOE"/>
    <x v="29"/>
    <x v="29"/>
    <x v="2"/>
    <s v="JAMAA"/>
    <n v="0.67831999999999981"/>
    <n v="99.666666666666657"/>
    <n v="4826.5233333333445"/>
    <n v="0"/>
    <n v="0"/>
    <n v="0"/>
    <n v="48.426655518394767"/>
    <n v="60"/>
    <n v="6.7884929879827175E-3"/>
    <n v="0.9082611045165252"/>
    <s v="C"/>
    <n v="4.5303030303030303"/>
    <n v="3.0832727272727265E-2"/>
    <n v="219.38742424242474"/>
    <n v="30"/>
    <n v="3"/>
    <n v="33"/>
    <n v="149.5"/>
    <n v="149.5"/>
    <n v="1.0174799999999999"/>
    <n v="0"/>
    <x v="3"/>
    <n v="7239.785000000018"/>
  </r>
  <r>
    <s v="WOFA KUMAH - HOHOE"/>
    <x v="30"/>
    <x v="30"/>
    <x v="2"/>
    <s v="JAMAA"/>
    <n v="0.66504000000000119"/>
    <n v="105"/>
    <n v="4732.7500000000109"/>
    <n v="0"/>
    <n v="0"/>
    <n v="0"/>
    <n v="45.073809523809629"/>
    <n v="12"/>
    <n v="6.6555893630263529E-3"/>
    <n v="0.91491669387955155"/>
    <s v="C"/>
    <n v="4.7727272727272725"/>
    <n v="3.0229090909090962E-2"/>
    <n v="215.12500000000048"/>
    <n v="30"/>
    <n v="3"/>
    <n v="33"/>
    <n v="157.5"/>
    <n v="157.5"/>
    <n v="0.99756000000000167"/>
    <n v="0"/>
    <x v="3"/>
    <n v="7099.1250000000164"/>
  </r>
  <r>
    <s v="WOFA KUMAH - HOHOE"/>
    <x v="31"/>
    <x v="31"/>
    <x v="1"/>
    <s v="FRYTOL"/>
    <n v="0.63749999999999962"/>
    <n v="28.333333333333332"/>
    <n v="23291.666666666668"/>
    <n v="118"/>
    <n v="2.6549999999999998"/>
    <n v="97002.941176470602"/>
    <n v="822.05882352941182"/>
    <n v="18"/>
    <n v="6.3799744660911969E-3"/>
    <n v="0.92129666834564272"/>
    <s v="C"/>
    <n v="1.2878787878787878"/>
    <n v="2.8977272727272709E-2"/>
    <n v="1058.7121212121212"/>
    <n v="30"/>
    <n v="3"/>
    <n v="33"/>
    <n v="42.5"/>
    <n v="0"/>
    <n v="0"/>
    <n v="2.776470588235294"/>
    <x v="0"/>
    <n v="0"/>
  </r>
  <r>
    <s v="WOFA KUMAH - HOHOE"/>
    <x v="32"/>
    <x v="32"/>
    <x v="2"/>
    <s v="JAMAA"/>
    <n v="0.55120000000000202"/>
    <n v="77"/>
    <n v="9321.6799999999948"/>
    <n v="0"/>
    <n v="0"/>
    <n v="0"/>
    <n v="121.06077922077915"/>
    <n v="36"/>
    <n v="5.5163010599364433E-3"/>
    <n v="0.92681296940557911"/>
    <s v="C"/>
    <n v="3.5"/>
    <n v="2.5054545454545548E-2"/>
    <n v="423.71272727272702"/>
    <n v="30"/>
    <n v="3"/>
    <n v="33"/>
    <n v="115.5"/>
    <n v="115.5"/>
    <n v="0.82680000000000309"/>
    <n v="0"/>
    <x v="3"/>
    <n v="13982.519999999991"/>
  </r>
  <r>
    <s v="WOFA KUMAH - HOHOE"/>
    <x v="33"/>
    <x v="33"/>
    <x v="4"/>
    <s v="FRYTOL"/>
    <n v="0.51839999999999953"/>
    <n v="36.666666666666664"/>
    <n v="12800"/>
    <n v="0"/>
    <n v="0"/>
    <n v="0"/>
    <n v="349.09090909090912"/>
    <n v="36"/>
    <n v="5.188045118779099E-3"/>
    <n v="0.93200101452435824"/>
    <s v="C"/>
    <n v="1.6666666666666665"/>
    <n v="2.3563636363636342E-2"/>
    <n v="581.81818181818187"/>
    <n v="30"/>
    <n v="3"/>
    <n v="33"/>
    <n v="54.999999999999993"/>
    <n v="54.999999999999993"/>
    <n v="0.77759999999999929"/>
    <n v="0"/>
    <x v="3"/>
    <n v="19200"/>
  </r>
  <r>
    <s v="WOFA KUMAH - HOHOE"/>
    <x v="34"/>
    <x v="34"/>
    <x v="1"/>
    <s v="FRYTOL"/>
    <n v="0.50867999999999769"/>
    <n v="34.666666666666671"/>
    <n v="23644.760000000053"/>
    <n v="0"/>
    <n v="0"/>
    <n v="0"/>
    <n v="682.06038461538606"/>
    <n v="18"/>
    <n v="5.0907692728019722E-3"/>
    <n v="0.93709178379716018"/>
    <s v="C"/>
    <n v="1.5757575757575759"/>
    <n v="2.3121818181818077E-2"/>
    <n v="1074.7618181818207"/>
    <n v="30"/>
    <n v="3"/>
    <n v="33"/>
    <n v="52.000000000000007"/>
    <n v="52.000000000000007"/>
    <n v="0.76301999999999648"/>
    <n v="0"/>
    <x v="3"/>
    <n v="35467.140000000079"/>
  </r>
  <r>
    <s v="WOFA KUMAH - HOHOE"/>
    <x v="35"/>
    <x v="35"/>
    <x v="2"/>
    <s v="ALIFE"/>
    <n v="0.45443333333333291"/>
    <n v="98.333333333333329"/>
    <n v="11909.38333333333"/>
    <n v="606"/>
    <n v="2.4239999999999999"/>
    <n v="73394.097966101675"/>
    <n v="121.1123728813559"/>
    <n v="1"/>
    <n v="4.5478793148350984E-3"/>
    <n v="0.94163966311199532"/>
    <s v="C"/>
    <n v="4.4696969696969697"/>
    <n v="2.0656060606060588E-2"/>
    <n v="541.33560606060587"/>
    <n v="30"/>
    <n v="3"/>
    <n v="33"/>
    <n v="147.5"/>
    <n v="0"/>
    <n v="0"/>
    <n v="4.1084745762711865"/>
    <x v="0"/>
    <n v="0"/>
  </r>
  <r>
    <s v="WOFA KUMAH - HOHOE"/>
    <x v="36"/>
    <x v="36"/>
    <x v="5"/>
    <s v="JAMAA"/>
    <n v="0.43408000000000024"/>
    <n v="41.666666666666664"/>
    <n v="7593"/>
    <n v="0"/>
    <n v="0"/>
    <n v="0"/>
    <n v="182.232"/>
    <n v="5"/>
    <n v="4.3441871627307761E-3"/>
    <n v="0.94598385027472609"/>
    <s v="C"/>
    <n v="1.8939393939393938"/>
    <n v="1.9730909090909101E-2"/>
    <n v="345.13636363636363"/>
    <n v="30"/>
    <n v="3"/>
    <n v="33"/>
    <n v="62.499999999999993"/>
    <n v="62.499999999999993"/>
    <n v="0.65112000000000037"/>
    <n v="0"/>
    <x v="3"/>
    <n v="11389.499999999998"/>
  </r>
  <r>
    <s v="WOFA KUMAH - HOHOE"/>
    <x v="37"/>
    <x v="37"/>
    <x v="2"/>
    <s v="ALIFE"/>
    <n v="0.42466666666666419"/>
    <n v="88.333333333333343"/>
    <n v="9565.6000000000258"/>
    <n v="0"/>
    <n v="0"/>
    <n v="0"/>
    <n v="108.28981132075499"/>
    <n v="18"/>
    <n v="4.249980376366088E-3"/>
    <n v="0.95023383065109213"/>
    <s v="C"/>
    <n v="4.0151515151515156"/>
    <n v="1.930303030303019E-2"/>
    <n v="434.80000000000115"/>
    <n v="30"/>
    <n v="3"/>
    <n v="33"/>
    <n v="132.5"/>
    <n v="132.5"/>
    <n v="0.63699999999999624"/>
    <n v="0"/>
    <x v="3"/>
    <n v="14348.400000000036"/>
  </r>
  <r>
    <s v="WOFA KUMAH - HOHOE"/>
    <x v="38"/>
    <x v="38"/>
    <x v="1"/>
    <s v="FRYTOL"/>
    <n v="0.40200000000000014"/>
    <n v="44.666666666666671"/>
    <n v="13786.666666666666"/>
    <n v="0"/>
    <n v="0"/>
    <n v="0"/>
    <n v="308.65671641791039"/>
    <n v="18"/>
    <n v="4.0231368397939818E-3"/>
    <n v="0.95425696749088607"/>
    <s v="C"/>
    <n v="2.0303030303030307"/>
    <n v="1.8272727272727277E-2"/>
    <n v="626.66666666666663"/>
    <n v="30"/>
    <n v="3"/>
    <n v="33"/>
    <n v="67.000000000000014"/>
    <n v="67.000000000000014"/>
    <n v="0.60300000000000031"/>
    <n v="0"/>
    <x v="3"/>
    <n v="20680"/>
  </r>
  <r>
    <s v="WOFA KUMAH - HOHOE"/>
    <x v="39"/>
    <x v="39"/>
    <x v="0"/>
    <s v="FORTUNE"/>
    <n v="0.39749999999999963"/>
    <n v="13.666666666666668"/>
    <n v="6660.333333333333"/>
    <n v="0"/>
    <n v="0"/>
    <n v="0"/>
    <n v="487.34146341463406"/>
    <n v="100"/>
    <n v="3.9781017259156864E-3"/>
    <n v="0.95823506921680179"/>
    <s v="C"/>
    <n v="0.62121212121212122"/>
    <n v="1.8068181818181803E-2"/>
    <n v="302.74242424242425"/>
    <n v="30"/>
    <n v="3"/>
    <n v="33"/>
    <n v="20.5"/>
    <n v="20.5"/>
    <n v="0.59624999999999939"/>
    <n v="0"/>
    <x v="3"/>
    <n v="9990.4999999999982"/>
  </r>
  <r>
    <s v="WOFA KUMAH - HOHOE"/>
    <x v="40"/>
    <x v="40"/>
    <x v="5"/>
    <s v="EAZZY"/>
    <n v="0.37420666666666641"/>
    <n v="41.666666666666664"/>
    <n v="4338.3566666666557"/>
    <n v="36"/>
    <n v="0.27"/>
    <n v="3748.3401599999906"/>
    <n v="104.12055999999974"/>
    <n v="40"/>
    <n v="3.7449866327442087E-3"/>
    <n v="0.96198005584954605"/>
    <s v="C"/>
    <n v="1.8939393939393938"/>
    <n v="1.7009393939393928E-2"/>
    <n v="197.19803030302981"/>
    <n v="30"/>
    <n v="3"/>
    <n v="33"/>
    <n v="62.499999999999993"/>
    <n v="26.499999999999993"/>
    <n v="0.23799543999999978"/>
    <n v="0.57600000000000007"/>
    <x v="3"/>
    <n v="2759.1948399999924"/>
  </r>
  <r>
    <s v="WOFA KUMAH - HOHOE"/>
    <x v="41"/>
    <x v="41"/>
    <x v="5"/>
    <s v="JAMAA"/>
    <n v="0.3676500000000002"/>
    <n v="40.666666666666664"/>
    <n v="6846.9800000000005"/>
    <n v="0"/>
    <n v="0"/>
    <n v="0"/>
    <n v="168.36836065573772"/>
    <n v="12"/>
    <n v="3.6793688038563627E-3"/>
    <n v="0.96565942465340238"/>
    <s v="C"/>
    <n v="1.8484848484848484"/>
    <n v="1.6711363636363646E-2"/>
    <n v="311.22636363636366"/>
    <n v="30"/>
    <n v="3"/>
    <n v="33"/>
    <n v="61"/>
    <n v="61"/>
    <n v="0.55147500000000038"/>
    <n v="0"/>
    <x v="3"/>
    <n v="10270.470000000001"/>
  </r>
  <r>
    <s v="WOFA KUMAH - HOHOE"/>
    <x v="42"/>
    <x v="42"/>
    <x v="2"/>
    <s v="EAZZY"/>
    <n v="0.35413333333333324"/>
    <n v="13.666666666666666"/>
    <n v="5956.6733333333359"/>
    <n v="0"/>
    <n v="0"/>
    <n v="0"/>
    <n v="435.8541463414636"/>
    <n v="40"/>
    <n v="3.5440966655034198E-3"/>
    <n v="0.96920352131890575"/>
    <s v="C"/>
    <n v="0.62121212121212122"/>
    <n v="1.6096969696969693E-2"/>
    <n v="270.75787878787889"/>
    <n v="30"/>
    <n v="3"/>
    <n v="33"/>
    <n v="20.5"/>
    <n v="20.5"/>
    <n v="0.53119999999999989"/>
    <n v="0"/>
    <x v="3"/>
    <n v="8935.0100000000039"/>
  </r>
  <r>
    <s v="WOFA KUMAH - HOHOE"/>
    <x v="43"/>
    <x v="43"/>
    <x v="0"/>
    <s v="FORTUNE"/>
    <n v="0.35"/>
    <n v="14"/>
    <n v="4208.666666666667"/>
    <n v="112"/>
    <n v="2.8"/>
    <n v="33669.333333333336"/>
    <n v="300.61904761904765"/>
    <n v="10"/>
    <n v="3.5027310794226198E-3"/>
    <n v="0.97270625239832842"/>
    <s v="C"/>
    <n v="0.63636363636363635"/>
    <n v="1.5909090909090907E-2"/>
    <n v="191.30303030303031"/>
    <n v="30"/>
    <n v="3"/>
    <n v="33"/>
    <n v="21"/>
    <n v="0"/>
    <n v="0"/>
    <n v="5.333333333333333"/>
    <x v="0"/>
    <n v="0"/>
  </r>
  <r>
    <s v="WOFA KUMAH - HOHOE"/>
    <x v="44"/>
    <x v="44"/>
    <x v="0"/>
    <s v="FORTUNE"/>
    <n v="0.34999999999999981"/>
    <n v="10.333333333333334"/>
    <n v="1977.5"/>
    <n v="0"/>
    <n v="0"/>
    <n v="0"/>
    <n v="191.37096774193546"/>
    <n v="100"/>
    <n v="3.502731079422618E-3"/>
    <n v="0.97620898347775109"/>
    <s v="C"/>
    <n v="0.46969696969696972"/>
    <n v="1.5909090909090901E-2"/>
    <n v="89.88636363636364"/>
    <n v="30"/>
    <n v="3"/>
    <n v="33"/>
    <n v="15.5"/>
    <n v="15.5"/>
    <n v="0.52499999999999969"/>
    <n v="0"/>
    <x v="3"/>
    <n v="2966.2499999999995"/>
  </r>
  <r>
    <s v="WOFA KUMAH - HOHOE"/>
    <x v="45"/>
    <x v="45"/>
    <x v="3"/>
    <s v="FORTUNE"/>
    <n v="0.32000000000000006"/>
    <n v="21.333333333333336"/>
    <n v="7130"/>
    <n v="0"/>
    <n v="0"/>
    <n v="0"/>
    <n v="334.21874999999994"/>
    <n v="18"/>
    <n v="3.2024969869006818E-3"/>
    <n v="0.97941148046465176"/>
    <s v="C"/>
    <n v="0.96969696969696983"/>
    <n v="1.4545454545454549E-2"/>
    <n v="324.09090909090907"/>
    <n v="30"/>
    <n v="3"/>
    <n v="33"/>
    <n v="32.000000000000007"/>
    <n v="32.000000000000007"/>
    <n v="0.48000000000000015"/>
    <n v="0"/>
    <x v="3"/>
    <n v="10695"/>
  </r>
  <r>
    <s v="WOFA KUMAH - HOHOE"/>
    <x v="46"/>
    <x v="46"/>
    <x v="2"/>
    <s v="ALIFE"/>
    <n v="0.27600000000000052"/>
    <n v="76.666666666666671"/>
    <n v="7666.666666666667"/>
    <n v="0"/>
    <n v="0"/>
    <n v="0"/>
    <n v="100"/>
    <n v="4"/>
    <n v="2.7621536512018427E-3"/>
    <n v="0.98217363411585357"/>
    <s v="C"/>
    <n v="3.4848484848484849"/>
    <n v="1.254545454545457E-2"/>
    <n v="348.4848484848485"/>
    <n v="30"/>
    <n v="3"/>
    <n v="33"/>
    <n v="115"/>
    <n v="115"/>
    <n v="0.41400000000000076"/>
    <n v="0"/>
    <x v="3"/>
    <n v="11500"/>
  </r>
  <r>
    <s v="WOFA KUMAH - HOHOE"/>
    <x v="47"/>
    <x v="47"/>
    <x v="2"/>
    <s v="ALIFE"/>
    <n v="0.27066666666666539"/>
    <n v="64.666666666666671"/>
    <n v="5407.5133333333315"/>
    <n v="0"/>
    <n v="0"/>
    <n v="0"/>
    <n v="83.621340206185536"/>
    <n v="1"/>
    <n v="2.7087787014201466E-3"/>
    <n v="0.98488241281727373"/>
    <s v="C"/>
    <n v="2.9393939393939394"/>
    <n v="1.2303030303030245E-2"/>
    <n v="245.79606060606054"/>
    <n v="30"/>
    <n v="3"/>
    <n v="33"/>
    <n v="97"/>
    <n v="97"/>
    <n v="0.40599999999999808"/>
    <n v="0"/>
    <x v="3"/>
    <n v="8111.2699999999968"/>
  </r>
  <r>
    <s v="WOFA KUMAH - HOHOE"/>
    <x v="48"/>
    <x v="48"/>
    <x v="2"/>
    <s v="ALIFE"/>
    <n v="0.26999999999999869"/>
    <n v="39"/>
    <n v="3058.6999999999971"/>
    <n v="0"/>
    <n v="0"/>
    <n v="0"/>
    <n v="78.42820512820505"/>
    <n v="18"/>
    <n v="2.7021068326974367E-3"/>
    <n v="0.98758451964997118"/>
    <s v="C"/>
    <n v="1.7727272727272727"/>
    <n v="1.2272727272727213E-2"/>
    <n v="139.03181818181804"/>
    <n v="30"/>
    <n v="3"/>
    <n v="33"/>
    <n v="58.5"/>
    <n v="58.5"/>
    <n v="0.40499999999999803"/>
    <n v="0"/>
    <x v="3"/>
    <n v="4588.0499999999956"/>
  </r>
  <r>
    <s v="WOFA KUMAH - HOHOE"/>
    <x v="49"/>
    <x v="49"/>
    <x v="4"/>
    <s v="FRYTOL"/>
    <n v="0.25727333333333341"/>
    <n v="16.333333333333332"/>
    <n v="6440"/>
    <n v="0"/>
    <n v="0"/>
    <n v="0"/>
    <n v="394.28571428571433"/>
    <n v="18"/>
    <n v="2.5747408587809212E-3"/>
    <n v="0.99015926050875214"/>
    <s v="C"/>
    <n v="0.74242424242424232"/>
    <n v="1.1694242424242428E-2"/>
    <n v="292.72727272727275"/>
    <n v="30"/>
    <n v="3"/>
    <n v="33"/>
    <n v="24.499999999999996"/>
    <n v="24.499999999999996"/>
    <n v="0.38591000000000009"/>
    <n v="0"/>
    <x v="3"/>
    <n v="9660"/>
  </r>
  <r>
    <s v="WOFA KUMAH - HOHOE"/>
    <x v="50"/>
    <x v="50"/>
    <x v="5"/>
    <s v="JAMAA"/>
    <n v="0.25333333333333347"/>
    <n v="7.333333333333333"/>
    <n v="4135.666666666667"/>
    <n v="30"/>
    <n v="0.24"/>
    <n v="16918.636363636364"/>
    <n v="563.9545454545455"/>
    <n v="48"/>
    <n v="2.5353101146297075E-3"/>
    <n v="0.99269457062338184"/>
    <s v="C"/>
    <n v="0.33333333333333331"/>
    <n v="1.1515151515151522E-2"/>
    <n v="187.9848484848485"/>
    <n v="30"/>
    <n v="3"/>
    <n v="33"/>
    <n v="11"/>
    <n v="0"/>
    <n v="0"/>
    <n v="2.7272727272727271"/>
    <x v="0"/>
    <n v="0"/>
  </r>
  <r>
    <s v="WOFA KUMAH - HOHOE"/>
    <x v="51"/>
    <x v="51"/>
    <x v="5"/>
    <s v="JAMAA"/>
    <n v="0.24500000000000019"/>
    <n v="49"/>
    <n v="3768.6666666666665"/>
    <n v="64"/>
    <n v="0.32"/>
    <n v="4922.3401360544212"/>
    <n v="76.911564625850332"/>
    <n v="24"/>
    <n v="2.4519117555958361E-3"/>
    <n v="0.99514648237897763"/>
    <s v="C"/>
    <n v="2.2272727272727271"/>
    <n v="1.1136363636363646E-2"/>
    <n v="171.30303030303028"/>
    <n v="30"/>
    <n v="3"/>
    <n v="33"/>
    <n v="73.5"/>
    <n v="9.5"/>
    <n v="4.7500000000000035E-2"/>
    <n v="0.87074829931972786"/>
    <x v="2"/>
    <n v="730.65986394557819"/>
  </r>
  <r>
    <s v="WOFA KUMAH - HOHOE"/>
    <x v="52"/>
    <x v="52"/>
    <x v="5"/>
    <s v="JAMAA"/>
    <n v="0.24497333333333374"/>
    <n v="19.333333333333336"/>
    <n v="4201.1833333333343"/>
    <n v="0"/>
    <n v="0"/>
    <n v="0"/>
    <n v="217.30258620689656"/>
    <n v="1"/>
    <n v="2.4516448808469299E-3"/>
    <n v="0.99759812725982455"/>
    <s v="C"/>
    <n v="0.8787878787878789"/>
    <n v="1.1135151515151534E-2"/>
    <n v="190.96287878787882"/>
    <n v="30"/>
    <n v="3"/>
    <n v="33"/>
    <n v="29.000000000000004"/>
    <n v="29.000000000000004"/>
    <n v="0.36746000000000062"/>
    <n v="0"/>
    <x v="3"/>
    <n v="6301.7750000000015"/>
  </r>
  <r>
    <s v="WOFA KUMAH - HOHOE"/>
    <x v="53"/>
    <x v="53"/>
    <x v="1"/>
    <s v="PALME D'OR"/>
    <n v="0.24000000000000007"/>
    <n v="10.666666666666666"/>
    <n v="16.666666666666668"/>
    <n v="0"/>
    <n v="0"/>
    <n v="0"/>
    <n v="1.5625000000000002"/>
    <n v="4"/>
    <n v="2.4018727401755118E-3"/>
    <n v="1"/>
    <s v="C"/>
    <n v="0.48484848484848481"/>
    <n v="1.0909090909090912E-2"/>
    <n v="0.75757575757575768"/>
    <n v="30"/>
    <n v="3"/>
    <n v="33"/>
    <n v="15.999999999999998"/>
    <n v="15.999999999999998"/>
    <n v="0.3600000000000001"/>
    <n v="0"/>
    <x v="3"/>
    <n v="2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DANSAM LINK COMPANY"/>
    <x v="0"/>
    <x v="0"/>
    <x v="0"/>
    <s v="FRYTOL"/>
    <n v="30.087450000000239"/>
    <n v="3078.333333333333"/>
    <n v="1065942.0833333335"/>
    <n v="2881"/>
    <n v="28.003320000000002"/>
    <n v="997610.98280996236"/>
    <n v="346.2724688684354"/>
    <n v="1"/>
    <n v="0.17640123297851176"/>
    <n v="0.17640123297851176"/>
    <s v="A"/>
    <n v="139.92424242424241"/>
    <n v="1.3676113636363745"/>
    <n v="48451.912878787887"/>
    <n v="7"/>
    <n v="3"/>
    <n v="10"/>
    <n v="1399.242424242424"/>
    <n v="0"/>
    <n v="0"/>
    <n v="2.0589713048186251"/>
    <x v="0"/>
    <n v="0"/>
  </r>
  <r>
    <s v="DANSAM LINK COMPANY"/>
    <x v="1"/>
    <x v="1"/>
    <x v="0"/>
    <s v="FRYTOL"/>
    <n v="23.496750000000119"/>
    <n v="1406.3333333333333"/>
    <n v="887141.75"/>
    <n v="1682"/>
    <n v="27.248399999999997"/>
    <n v="1061037.5137473335"/>
    <n v="630.81897369044805"/>
    <n v="1"/>
    <n v="0.13776028447036337"/>
    <n v="0.3141615174488751"/>
    <s v="A"/>
    <n v="63.924242424242422"/>
    <n v="1.0680340909090964"/>
    <n v="40324.625"/>
    <n v="7"/>
    <n v="3"/>
    <n v="10"/>
    <n v="639.24242424242425"/>
    <n v="0"/>
    <n v="0"/>
    <n v="2.6312396302441337"/>
    <x v="0"/>
    <n v="0"/>
  </r>
  <r>
    <s v="DANSAM LINK COMPANY"/>
    <x v="2"/>
    <x v="2"/>
    <x v="1"/>
    <s v="FORTUNE"/>
    <n v="16.866666666666674"/>
    <n v="337.33333333333331"/>
    <n v="189166.66666666666"/>
    <n v="0"/>
    <n v="0"/>
    <n v="0"/>
    <n v="560.77075098814225"/>
    <n v="20"/>
    <n v="9.8888433424485722E-2"/>
    <n v="0.41304995087336083"/>
    <s v="A"/>
    <n v="15.333333333333332"/>
    <n v="0.76666666666666705"/>
    <n v="8598.484848484848"/>
    <n v="7"/>
    <n v="3"/>
    <n v="10"/>
    <n v="153.33333333333331"/>
    <n v="153.33333333333331"/>
    <n v="7.6666666666666696"/>
    <n v="0"/>
    <x v="1"/>
    <n v="85984.848484848466"/>
  </r>
  <r>
    <s v="DANSAM LINK COMPANY"/>
    <x v="3"/>
    <x v="3"/>
    <x v="0"/>
    <s v="FRYTOL"/>
    <n v="15.855000000000064"/>
    <n v="704.66666666666663"/>
    <n v="460701.66666666669"/>
    <n v="4038"/>
    <n v="90.855000000000004"/>
    <n v="2639990.5345316939"/>
    <n v="653.78666035950812"/>
    <n v="12"/>
    <n v="9.2957081735883004E-2"/>
    <n v="0.50600703260924385"/>
    <s v="B"/>
    <n v="32.030303030303031"/>
    <n v="0.72068181818182109"/>
    <n v="20940.984848484848"/>
    <n v="14"/>
    <n v="3"/>
    <n v="17"/>
    <n v="544.5151515151515"/>
    <n v="0"/>
    <n v="0"/>
    <n v="7.4157716066559072"/>
    <x v="0"/>
    <n v="0"/>
  </r>
  <r>
    <s v="DANSAM LINK COMPANY"/>
    <x v="4"/>
    <x v="4"/>
    <x v="0"/>
    <s v="FRYTOL"/>
    <n v="13.905000000000065"/>
    <n v="618"/>
    <n v="352650"/>
    <n v="0"/>
    <n v="0"/>
    <n v="0"/>
    <n v="570.63106796116506"/>
    <n v="6"/>
    <n v="8.1524328069218166E-2"/>
    <n v="0.58753136067846201"/>
    <s v="B"/>
    <n v="28.09090909090909"/>
    <n v="0.63204545454545746"/>
    <n v="16029.545454545454"/>
    <n v="14"/>
    <n v="3"/>
    <n v="17"/>
    <n v="477.5454545454545"/>
    <n v="477.5454545454545"/>
    <n v="10.744772727272776"/>
    <n v="0"/>
    <x v="1"/>
    <n v="272502.27272727271"/>
  </r>
  <r>
    <s v="DANSAM LINK COMPANY"/>
    <x v="5"/>
    <x v="5"/>
    <x v="1"/>
    <s v="FORTUNE"/>
    <n v="11.768333333333352"/>
    <n v="432.33333333333331"/>
    <n v="165368.33333333331"/>
    <n v="289"/>
    <n v="7.2249999999999996"/>
    <n v="110543.0570547417"/>
    <n v="382.50192752505779"/>
    <n v="4"/>
    <n v="6.8997156957538983E-2"/>
    <n v="0.65652851763600095"/>
    <s v="B"/>
    <n v="19.651515151515152"/>
    <n v="0.5349242424242433"/>
    <n v="7516.7424242424231"/>
    <n v="14"/>
    <n v="3"/>
    <n v="17"/>
    <n v="334.07575757575756"/>
    <n v="45.075757575757564"/>
    <n v="1.2269850587603111"/>
    <n v="0.86507324595219737"/>
    <x v="2"/>
    <n v="17241.564157379493"/>
  </r>
  <r>
    <s v="DANSAM LINK COMPANY"/>
    <x v="6"/>
    <x v="6"/>
    <x v="0"/>
    <s v="FORTUNE"/>
    <n v="11.456410000000023"/>
    <n v="874.33333333333337"/>
    <n v="376496.72666666668"/>
    <n v="0"/>
    <n v="0"/>
    <n v="0"/>
    <n v="430.61005718642775"/>
    <n v="1"/>
    <n v="6.7168365863751828E-2"/>
    <n v="0.72369688349975281"/>
    <s v="B"/>
    <n v="39.742424242424242"/>
    <n v="0.52074590909091012"/>
    <n v="17113.487575757576"/>
    <n v="14"/>
    <n v="3"/>
    <n v="17"/>
    <n v="675.62121212121212"/>
    <n v="675.62121212121212"/>
    <n v="8.8526804545454727"/>
    <n v="0"/>
    <x v="1"/>
    <n v="290929.28878787882"/>
  </r>
  <r>
    <s v="DANSAM LINK COMPANY"/>
    <x v="7"/>
    <x v="7"/>
    <x v="2"/>
    <s v="JAMAA"/>
    <n v="6.7082600000000463"/>
    <n v="1064.6666666666667"/>
    <n v="160425.65000000061"/>
    <n v="1923"/>
    <n v="12.00511"/>
    <n v="289760.66839386453"/>
    <n v="150.68157482780268"/>
    <n v="1"/>
    <n v="3.9330196980482894E-2"/>
    <n v="0.76302708048023571"/>
    <s v="B"/>
    <n v="48.393939393939398"/>
    <n v="0.30492090909091119"/>
    <n v="7292.0750000000271"/>
    <n v="14"/>
    <n v="3"/>
    <n v="17"/>
    <n v="822.69696969696975"/>
    <n v="0"/>
    <n v="0"/>
    <n v="2.3374341596375556"/>
    <x v="0"/>
    <n v="0"/>
  </r>
  <r>
    <s v="DANSAM LINK COMPANY"/>
    <x v="8"/>
    <x v="8"/>
    <x v="0"/>
    <s v="FRYTOL"/>
    <n v="5.8897866666666783"/>
    <n v="710.66666666666674"/>
    <n v="228027"/>
    <n v="638"/>
    <n v="5.1678000000000006"/>
    <n v="204710.91838649154"/>
    <n v="320.86350844277672"/>
    <n v="1"/>
    <n v="3.4531528261131893E-2"/>
    <n v="0.79755860874136764"/>
    <s v="B"/>
    <n v="32.303030303030305"/>
    <n v="0.26771757575757626"/>
    <n v="10364.863636363636"/>
    <n v="14"/>
    <n v="3"/>
    <n v="17"/>
    <n v="549.15151515151513"/>
    <n v="0"/>
    <n v="0"/>
    <n v="1.1617922966559984"/>
    <x v="3"/>
    <n v="0"/>
  </r>
  <r>
    <s v="DANSAM LINK COMPANY"/>
    <x v="9"/>
    <x v="9"/>
    <x v="2"/>
    <s v="JAMAA"/>
    <n v="4.0947999999999682"/>
    <n v="558.66666666666663"/>
    <n v="98673.926666666681"/>
    <n v="2189"/>
    <n v="15.760800000000001"/>
    <n v="386629.87853221968"/>
    <n v="176.62397374701675"/>
    <n v="1"/>
    <n v="2.4007610109876332E-2"/>
    <n v="0.82156621885124392"/>
    <s v="C"/>
    <n v="25.393939393939391"/>
    <n v="0.18612727272727128"/>
    <n v="4485.1784848484858"/>
    <n v="30"/>
    <n v="3"/>
    <n v="33"/>
    <n v="837.99999999999989"/>
    <n v="0"/>
    <n v="0"/>
    <n v="2.6121718377088308"/>
    <x v="0"/>
    <n v="0"/>
  </r>
  <r>
    <s v="DANSAM LINK COMPANY"/>
    <x v="10"/>
    <x v="2"/>
    <x v="1"/>
    <s v="FORTUNE"/>
    <n v="3.3166666666666718"/>
    <n v="66.333333333333329"/>
    <n v="34916.666666666664"/>
    <n v="0"/>
    <n v="0"/>
    <n v="0"/>
    <n v="526.3819095477387"/>
    <n v="60"/>
    <n v="1.944545281766075E-2"/>
    <n v="0.84101167166890467"/>
    <s v="C"/>
    <n v="3.0151515151515151"/>
    <n v="0.15075757575757598"/>
    <n v="1587.121212121212"/>
    <n v="30"/>
    <n v="3"/>
    <n v="33"/>
    <n v="99.5"/>
    <n v="99.5"/>
    <n v="4.9750000000000076"/>
    <n v="0"/>
    <x v="1"/>
    <n v="52375"/>
  </r>
  <r>
    <s v="DANSAM LINK COMPANY"/>
    <x v="11"/>
    <x v="10"/>
    <x v="1"/>
    <s v="FORTUNE"/>
    <n v="2.9249999999999989"/>
    <n v="117"/>
    <n v="40576.666666666672"/>
    <n v="404"/>
    <n v="10.1"/>
    <n v="140110.88319088321"/>
    <n v="346.80911680911686"/>
    <n v="6"/>
    <n v="1.7149130499997261E-2"/>
    <n v="0.85816080216890189"/>
    <s v="C"/>
    <n v="5.3181818181818183"/>
    <n v="0.13295454545454541"/>
    <n v="1844.3939393939397"/>
    <n v="30"/>
    <n v="3"/>
    <n v="33"/>
    <n v="175.5"/>
    <n v="0"/>
    <n v="0"/>
    <n v="2.3019943019943021"/>
    <x v="0"/>
    <n v="0"/>
  </r>
  <r>
    <s v="DANSAM LINK COMPANY"/>
    <x v="12"/>
    <x v="11"/>
    <x v="1"/>
    <s v="EXCELLA"/>
    <n v="2.2149999999999959"/>
    <n v="79.666666666666671"/>
    <n v="31012.333333333332"/>
    <n v="146"/>
    <n v="3.665"/>
    <n v="56834.317991631797"/>
    <n v="389.27615062761504"/>
    <n v="12"/>
    <n v="1.2986435575211583E-2"/>
    <n v="0.87114723774411351"/>
    <s v="C"/>
    <n v="3.6212121212121215"/>
    <n v="0.100681818181818"/>
    <n v="1409.651515151515"/>
    <n v="30"/>
    <n v="3"/>
    <n v="33"/>
    <n v="119.50000000000001"/>
    <n v="0"/>
    <n v="0"/>
    <n v="1.2217573221757321"/>
    <x v="3"/>
    <n v="0"/>
  </r>
  <r>
    <s v="DANSAM LINK COMPANY"/>
    <x v="13"/>
    <x v="12"/>
    <x v="1"/>
    <s v="FORTUNE"/>
    <n v="2.1959999999999957"/>
    <n v="105.66666666666666"/>
    <n v="34764.666666666664"/>
    <n v="333"/>
    <n v="6.66"/>
    <n v="109558.05047318613"/>
    <n v="329.00315457413251"/>
    <n v="1"/>
    <n v="1.2875039513844078E-2"/>
    <n v="0.88402227725795757"/>
    <s v="C"/>
    <n v="4.8030303030303028"/>
    <n v="9.9818181818181625E-2"/>
    <n v="1580.212121212121"/>
    <n v="30"/>
    <n v="3"/>
    <n v="33"/>
    <n v="158.5"/>
    <n v="0"/>
    <n v="0"/>
    <n v="2.1009463722397475"/>
    <x v="0"/>
    <n v="0"/>
  </r>
  <r>
    <s v="DANSAM LINK COMPANY"/>
    <x v="14"/>
    <x v="13"/>
    <x v="1"/>
    <s v="FORTUNE DELICIOUS"/>
    <n v="2.1555000000000004"/>
    <n v="92"/>
    <n v="28900"/>
    <n v="396"/>
    <n v="8.91"/>
    <n v="124395.65217391304"/>
    <n v="314.13043478260869"/>
    <n v="20"/>
    <n v="1.2637590014613374E-2"/>
    <n v="0.89665986727257097"/>
    <s v="C"/>
    <n v="4.1818181818181817"/>
    <n v="9.7977272727272746E-2"/>
    <n v="1313.6363636363637"/>
    <n v="30"/>
    <n v="3"/>
    <n v="33"/>
    <n v="138"/>
    <n v="0"/>
    <n v="0"/>
    <n v="2.8695652173913042"/>
    <x v="0"/>
    <n v="0"/>
  </r>
  <r>
    <s v="DANSAM LINK COMPANY"/>
    <x v="15"/>
    <x v="14"/>
    <x v="0"/>
    <s v="FRYTOL"/>
    <n v="1.921093333333332"/>
    <n v="188.00000000000003"/>
    <n v="83720"/>
    <n v="963"/>
    <n v="9.52407"/>
    <n v="428842.34042553185"/>
    <n v="445.31914893617017"/>
    <n v="5"/>
    <n v="1.1263275308036945E-2"/>
    <n v="0.90792314258060791"/>
    <s v="C"/>
    <n v="8.5454545454545467"/>
    <n v="8.7322424242424188E-2"/>
    <n v="3805.4545454545455"/>
    <n v="30"/>
    <n v="3"/>
    <n v="33"/>
    <n v="282.00000000000006"/>
    <n v="0"/>
    <n v="0"/>
    <n v="3.414893617021276"/>
    <x v="0"/>
    <n v="0"/>
  </r>
  <r>
    <s v="DANSAM LINK COMPANY"/>
    <x v="16"/>
    <x v="15"/>
    <x v="0"/>
    <s v="FRYTOL"/>
    <n v="1.4731499999999995"/>
    <n v="114.66666666666666"/>
    <n v="41552.223333333335"/>
    <n v="0"/>
    <n v="0"/>
    <n v="0"/>
    <n v="362.37404069767445"/>
    <n v="1"/>
    <n v="8.6370056738704157E-3"/>
    <n v="0.91656014825447829"/>
    <s v="C"/>
    <n v="5.2121212121212119"/>
    <n v="6.6961363636363611E-2"/>
    <n v="1888.7374242424244"/>
    <n v="30"/>
    <n v="3"/>
    <n v="33"/>
    <n v="172"/>
    <n v="172"/>
    <n v="2.2097249999999993"/>
    <n v="0"/>
    <x v="1"/>
    <n v="62328.335000000006"/>
  </r>
  <r>
    <s v="DANSAM LINK COMPANY"/>
    <x v="17"/>
    <x v="16"/>
    <x v="1"/>
    <s v="FORTUNE DELICIOUS"/>
    <n v="1.4249999999999989"/>
    <n v="63.333333333333336"/>
    <n v="19638.333333333336"/>
    <n v="204"/>
    <n v="4.59"/>
    <n v="63256.1052631579"/>
    <n v="310.0789473684211"/>
    <n v="5"/>
    <n v="8.3547046025627663E-3"/>
    <n v="0.924914852857041"/>
    <s v="C"/>
    <n v="2.8787878787878789"/>
    <n v="6.4772727272727218E-2"/>
    <n v="892.65151515151524"/>
    <n v="30"/>
    <n v="3"/>
    <n v="33"/>
    <n v="95"/>
    <n v="0"/>
    <n v="0"/>
    <n v="2.1473684210526316"/>
    <x v="0"/>
    <n v="0"/>
  </r>
  <r>
    <s v="DANSAM LINK COMPANY"/>
    <x v="18"/>
    <x v="17"/>
    <x v="0"/>
    <s v="VIKING"/>
    <n v="1.162499999999999"/>
    <n v="51.666666666666664"/>
    <n v="27383.333333333332"/>
    <n v="0"/>
    <n v="0"/>
    <n v="0"/>
    <n v="530"/>
    <n v="5"/>
    <n v="6.8156800705117286E-3"/>
    <n v="0.9317305329275527"/>
    <s v="C"/>
    <n v="2.3484848484848482"/>
    <n v="5.2840909090909043E-2"/>
    <n v="1244.6969696969697"/>
    <n v="30"/>
    <n v="3"/>
    <n v="33"/>
    <n v="77.499999999999986"/>
    <n v="77.499999999999986"/>
    <n v="1.7437499999999984"/>
    <n v="0"/>
    <x v="1"/>
    <n v="41074.999999999993"/>
  </r>
  <r>
    <s v="DANSAM LINK COMPANY"/>
    <x v="19"/>
    <x v="18"/>
    <x v="3"/>
    <s v="FORTUNE"/>
    <n v="1.0649999999999993"/>
    <n v="71"/>
    <n v="31365"/>
    <n v="17"/>
    <n v="0.255"/>
    <n v="7509.9295774647881"/>
    <n v="441.76056338028167"/>
    <n v="20"/>
    <n v="6.2440423871784881E-3"/>
    <n v="0.93797457531473116"/>
    <s v="C"/>
    <n v="3.2272727272727271"/>
    <n v="4.8409090909090874E-2"/>
    <n v="1425.6818181818182"/>
    <n v="30"/>
    <n v="3"/>
    <n v="33"/>
    <n v="106.5"/>
    <n v="89.5"/>
    <n v="1.3424999999999991"/>
    <n v="0.15962441314553991"/>
    <x v="1"/>
    <n v="39537.570422535209"/>
  </r>
  <r>
    <s v="DANSAM LINK COMPANY"/>
    <x v="20"/>
    <x v="19"/>
    <x v="0"/>
    <s v="FRYTOL"/>
    <n v="1.026146666666667"/>
    <n v="98.333333333333329"/>
    <n v="27626.653333333332"/>
    <n v="0"/>
    <n v="0"/>
    <n v="0"/>
    <n v="280.94901694915256"/>
    <n v="1"/>
    <n v="6.0162472132662802E-3"/>
    <n v="0.94399082252799749"/>
    <s v="C"/>
    <n v="4.4696969696969697"/>
    <n v="4.6643030303030318E-2"/>
    <n v="1255.7569696969697"/>
    <n v="30"/>
    <n v="3"/>
    <n v="33"/>
    <n v="147.5"/>
    <n v="147.5"/>
    <n v="1.5392200000000007"/>
    <n v="0"/>
    <x v="1"/>
    <n v="41439.980000000003"/>
  </r>
  <r>
    <s v="DANSAM LINK COMPANY"/>
    <x v="21"/>
    <x v="20"/>
    <x v="2"/>
    <s v="JAMAA"/>
    <n v="0.96413333333333062"/>
    <n v="192.66666666666669"/>
    <n v="16035.479999999914"/>
    <n v="172"/>
    <n v="0.82880000000000009"/>
    <n v="14315.411211072586"/>
    <n v="83.22913494809643"/>
    <n v="40"/>
    <n v="5.652666103497659E-3"/>
    <n v="0.94964348863149517"/>
    <s v="C"/>
    <n v="8.7575757575757578"/>
    <n v="4.38242424242423E-2"/>
    <n v="728.88545454545067"/>
    <n v="30"/>
    <n v="3"/>
    <n v="33"/>
    <n v="289"/>
    <n v="117"/>
    <n v="0.58548581314878723"/>
    <n v="0.59515570934256057"/>
    <x v="1"/>
    <n v="9737.8087889272829"/>
  </r>
  <r>
    <s v="DANSAM LINK COMPANY"/>
    <x v="22"/>
    <x v="21"/>
    <x v="1"/>
    <s v="FORTUNE"/>
    <n v="0.75833333333333319"/>
    <n v="30.333333333333332"/>
    <n v="8450"/>
    <n v="90"/>
    <n v="2.25"/>
    <n v="25071.428571428569"/>
    <n v="278.57142857142856"/>
    <n v="40"/>
    <n v="4.4460708703696616E-3"/>
    <n v="0.9540895595018648"/>
    <s v="C"/>
    <n v="1.3787878787878787"/>
    <n v="3.4469696969696963E-2"/>
    <n v="384.09090909090907"/>
    <n v="30"/>
    <n v="3"/>
    <n v="33"/>
    <n v="45.499999999999993"/>
    <n v="0"/>
    <n v="0"/>
    <n v="1.9780219780219783"/>
    <x v="3"/>
    <n v="0"/>
  </r>
  <r>
    <s v="DANSAM LINK COMPANY"/>
    <x v="23"/>
    <x v="22"/>
    <x v="2"/>
    <s v="JAMAA"/>
    <n v="0.59502666666666615"/>
    <n v="107.66666666666666"/>
    <n v="12076.890000000005"/>
    <n v="829"/>
    <n v="4.3771199999999997"/>
    <n v="92988.314024767853"/>
    <n v="112.16925696594433"/>
    <n v="40"/>
    <n v="3.488611951331635E-3"/>
    <n v="0.95757817145319646"/>
    <s v="C"/>
    <n v="4.8939393939393936"/>
    <n v="2.7046666666666642E-2"/>
    <n v="548.94954545454573"/>
    <n v="30"/>
    <n v="3"/>
    <n v="33"/>
    <n v="161.5"/>
    <n v="0"/>
    <n v="0"/>
    <n v="5.1331269349845199"/>
    <x v="0"/>
    <n v="0"/>
  </r>
  <r>
    <s v="DANSAM LINK COMPANY"/>
    <x v="24"/>
    <x v="23"/>
    <x v="4"/>
    <s v="FRYTOL"/>
    <n v="0.51127999999999951"/>
    <n v="56"/>
    <n v="17486.666666666664"/>
    <n v="0"/>
    <n v="0"/>
    <n v="0"/>
    <n v="312.2619047619047"/>
    <n v="40"/>
    <n v="2.9976093818935368E-3"/>
    <n v="0.96057578083508999"/>
    <s v="C"/>
    <n v="2.5454545454545454"/>
    <n v="2.3239999999999979E-2"/>
    <n v="794.84848484848476"/>
    <n v="30"/>
    <n v="3"/>
    <n v="33"/>
    <n v="84"/>
    <n v="84"/>
    <n v="0.76691999999999927"/>
    <n v="0"/>
    <x v="1"/>
    <n v="26229.999999999996"/>
  </r>
  <r>
    <s v="DANSAM LINK COMPANY"/>
    <x v="25"/>
    <x v="24"/>
    <x v="0"/>
    <s v="FRYTOL"/>
    <n v="0.50700000000000012"/>
    <n v="56.333333333333329"/>
    <n v="19910"/>
    <n v="0"/>
    <n v="0"/>
    <n v="0"/>
    <n v="353.43195266272193"/>
    <n v="16"/>
    <n v="2.9725159533328604E-3"/>
    <n v="0.9635482967884228"/>
    <s v="C"/>
    <n v="2.5606060606060606"/>
    <n v="2.304545454545455E-2"/>
    <n v="905"/>
    <n v="30"/>
    <n v="3"/>
    <n v="33"/>
    <n v="84.5"/>
    <n v="84.5"/>
    <n v="0.76050000000000029"/>
    <n v="0"/>
    <x v="1"/>
    <n v="29865.000000000004"/>
  </r>
  <r>
    <s v="DANSAM LINK COMPANY"/>
    <x v="26"/>
    <x v="25"/>
    <x v="2"/>
    <s v="ALIFE"/>
    <n v="0.47733333333333272"/>
    <n v="116.66666666666667"/>
    <n v="12494.436666666668"/>
    <n v="292"/>
    <n v="1.1679999999999999"/>
    <n v="31271.790057142858"/>
    <n v="107.09517142857143"/>
    <n v="24"/>
    <n v="2.798581752250263E-3"/>
    <n v="0.96634687854067303"/>
    <s v="C"/>
    <n v="5.3030303030303036"/>
    <n v="2.1696969696969669E-2"/>
    <n v="567.92893939393946"/>
    <n v="30"/>
    <n v="3"/>
    <n v="33"/>
    <n v="175.00000000000003"/>
    <n v="0"/>
    <n v="0"/>
    <n v="1.6685714285714284"/>
    <x v="3"/>
    <n v="0"/>
  </r>
  <r>
    <s v="DANSAM LINK COMPANY"/>
    <x v="27"/>
    <x v="26"/>
    <x v="0"/>
    <s v="PALME D'OR"/>
    <n v="0.46560000000000001"/>
    <n v="32.333333333333336"/>
    <n v="11316.666666666666"/>
    <n v="0"/>
    <n v="0"/>
    <n v="0"/>
    <n v="349.99999999999994"/>
    <n v="16"/>
    <n v="2.7297897985636677E-3"/>
    <n v="0.96907666833923667"/>
    <s v="C"/>
    <n v="1.4696969696969697"/>
    <n v="2.1163636363636364E-2"/>
    <n v="514.39393939393938"/>
    <n v="30"/>
    <n v="3"/>
    <n v="33"/>
    <n v="48.5"/>
    <n v="48.5"/>
    <n v="0.69840000000000002"/>
    <n v="0"/>
    <x v="1"/>
    <n v="16974.999999999996"/>
  </r>
  <r>
    <s v="DANSAM LINK COMPANY"/>
    <x v="28"/>
    <x v="27"/>
    <x v="5"/>
    <s v="EAZZY"/>
    <n v="0.42616666666666614"/>
    <n v="54.333333333333336"/>
    <n v="6781.8100000000077"/>
    <n v="165"/>
    <n v="1.2375"/>
    <n v="20595.067177914134"/>
    <n v="124.81858895705535"/>
    <n v="18"/>
    <n v="2.498594113304442E-3"/>
    <n v="0.97157526245254111"/>
    <s v="C"/>
    <n v="2.4696969696969697"/>
    <n v="1.9371212121212098E-2"/>
    <n v="308.26409090909124"/>
    <n v="30"/>
    <n v="3"/>
    <n v="33"/>
    <n v="81.5"/>
    <n v="0"/>
    <n v="0"/>
    <n v="2.0245398773006134"/>
    <x v="0"/>
    <n v="0"/>
  </r>
  <r>
    <s v="DANSAM LINK COMPANY"/>
    <x v="29"/>
    <x v="28"/>
    <x v="4"/>
    <s v="FRYTOL"/>
    <n v="0.41606999999999922"/>
    <n v="39"/>
    <n v="11514.309999999998"/>
    <n v="0"/>
    <n v="0"/>
    <n v="0"/>
    <n v="295.23871794871786"/>
    <n v="32"/>
    <n v="2.4393978554303761E-3"/>
    <n v="0.97401466030797146"/>
    <s v="C"/>
    <n v="1.7727272727272727"/>
    <n v="1.8912272727272691E-2"/>
    <n v="523.37772727272716"/>
    <n v="30"/>
    <n v="3"/>
    <n v="33"/>
    <n v="58.5"/>
    <n v="58.5"/>
    <n v="0.62410499999999891"/>
    <n v="0"/>
    <x v="1"/>
    <n v="17271.464999999997"/>
  </r>
  <r>
    <s v="DANSAM LINK COMPANY"/>
    <x v="30"/>
    <x v="29"/>
    <x v="2"/>
    <s v="JAMAA"/>
    <n v="0.36266666666666664"/>
    <n v="28.333333333333332"/>
    <n v="6393.333333333333"/>
    <n v="93"/>
    <n v="1.1968000000000001"/>
    <n v="20985.176470588238"/>
    <n v="225.64705882352942"/>
    <n v="18"/>
    <n v="2.1262967503130514E-3"/>
    <n v="0.97614095705828452"/>
    <s v="C"/>
    <n v="1.2878787878787878"/>
    <n v="1.6484848484848484E-2"/>
    <n v="290.60606060606057"/>
    <n v="30"/>
    <n v="3"/>
    <n v="33"/>
    <n v="42.5"/>
    <n v="0"/>
    <n v="0"/>
    <n v="2.1882352941176473"/>
    <x v="0"/>
    <n v="0"/>
  </r>
  <r>
    <s v="DANSAM LINK COMPANY"/>
    <x v="31"/>
    <x v="30"/>
    <x v="1"/>
    <s v="FORTUNE DELIGHT"/>
    <n v="0.3075"/>
    <n v="13.666666666666668"/>
    <n v="4611.6666666666661"/>
    <n v="92"/>
    <n v="2.0699999999999998"/>
    <n v="31044.390243902435"/>
    <n v="337.43902439024384"/>
    <n v="18"/>
    <n v="1.8028573089740717E-3"/>
    <n v="0.97794381436725863"/>
    <s v="C"/>
    <n v="0.62121212121212122"/>
    <n v="1.3977272727272727E-2"/>
    <n v="209.6212121212121"/>
    <n v="30"/>
    <n v="3"/>
    <n v="33"/>
    <n v="20.5"/>
    <n v="0"/>
    <n v="0"/>
    <n v="4.4878048780487809"/>
    <x v="0"/>
    <n v="0"/>
  </r>
  <r>
    <s v="DANSAM LINK COMPANY"/>
    <x v="32"/>
    <x v="31"/>
    <x v="2"/>
    <s v="ALIFE"/>
    <n v="0.27739999999999965"/>
    <n v="67.333333333333343"/>
    <n v="7594.4999999999991"/>
    <n v="608"/>
    <n v="2.4319999999999999"/>
    <n v="68576.079207920775"/>
    <n v="112.78960396039601"/>
    <n v="36"/>
    <n v="1.6263824959655507E-3"/>
    <n v="0.97957019686322422"/>
    <s v="C"/>
    <n v="3.060606060606061"/>
    <n v="1.2609090909090893E-2"/>
    <n v="345.20454545454544"/>
    <n v="30"/>
    <n v="3"/>
    <n v="33"/>
    <n v="101.00000000000001"/>
    <n v="0"/>
    <n v="0"/>
    <n v="6.0198019801980189"/>
    <x v="0"/>
    <n v="0"/>
  </r>
  <r>
    <s v="DANSAM LINK COMPANY"/>
    <x v="33"/>
    <x v="32"/>
    <x v="2"/>
    <s v="ALIFE"/>
    <n v="0.26666666666666627"/>
    <n v="65"/>
    <n v="7173.833333333333"/>
    <n v="325"/>
    <n v="1.3"/>
    <n v="35869.166666666664"/>
    <n v="110.36666666666666"/>
    <n v="15"/>
    <n v="1.5634534928772414E-3"/>
    <n v="0.98113365035610145"/>
    <s v="C"/>
    <n v="2.9545454545454546"/>
    <n v="1.2121212121212104E-2"/>
    <n v="326.08333333333331"/>
    <n v="30"/>
    <n v="3"/>
    <n v="33"/>
    <n v="97.5"/>
    <n v="0"/>
    <n v="0"/>
    <n v="3.3333333333333335"/>
    <x v="0"/>
    <n v="0"/>
  </r>
  <r>
    <s v="DANSAM LINK COMPANY"/>
    <x v="34"/>
    <x v="33"/>
    <x v="2"/>
    <s v="ALIFE"/>
    <n v="0.26573333333333343"/>
    <n v="71.333333333333343"/>
    <n v="7462.3400000000065"/>
    <n v="157"/>
    <n v="0.56520000000000004"/>
    <n v="16424.122149532723"/>
    <n v="104.61224299065428"/>
    <n v="5"/>
    <n v="1.5579814056521741E-3"/>
    <n v="0.98269163176175367"/>
    <s v="C"/>
    <n v="3.2424242424242427"/>
    <n v="1.2078787878787883E-2"/>
    <n v="339.197272727273"/>
    <n v="30"/>
    <n v="3"/>
    <n v="33"/>
    <n v="107.00000000000001"/>
    <n v="0"/>
    <n v="0"/>
    <n v="1.4672897196261681"/>
    <x v="3"/>
    <n v="0"/>
  </r>
  <r>
    <s v="DANSAM LINK COMPANY"/>
    <x v="35"/>
    <x v="34"/>
    <x v="0"/>
    <s v="FRYTOL"/>
    <n v="0.23976000000000008"/>
    <n v="24.666666666666664"/>
    <n v="9311.6666666666679"/>
    <n v="0"/>
    <n v="0"/>
    <n v="0"/>
    <n v="377.50000000000011"/>
    <n v="20"/>
    <n v="1.4057010354459303E-3"/>
    <n v="0.98409733279719958"/>
    <s v="C"/>
    <n v="1.1212121212121211"/>
    <n v="1.0898181818181822E-2"/>
    <n v="423.25757575757581"/>
    <n v="30"/>
    <n v="3"/>
    <n v="33"/>
    <n v="37"/>
    <n v="37"/>
    <n v="0.35964000000000013"/>
    <n v="0"/>
    <x v="1"/>
    <n v="13967.500000000004"/>
  </r>
  <r>
    <s v="DANSAM LINK COMPANY"/>
    <x v="36"/>
    <x v="35"/>
    <x v="1"/>
    <s v="FORTUNE"/>
    <n v="0.22050000000000003"/>
    <n v="7"/>
    <n v="2627.666666666667"/>
    <n v="0"/>
    <n v="0"/>
    <n v="0"/>
    <n v="375.38095238095241"/>
    <n v="5"/>
    <n v="1.2927806069228712E-3"/>
    <n v="0.98539011340412241"/>
    <s v="C"/>
    <n v="0.31818181818181818"/>
    <n v="1.0022727272727273E-2"/>
    <n v="119.43939393939395"/>
    <n v="30"/>
    <n v="3"/>
    <n v="33"/>
    <n v="10.5"/>
    <n v="10.5"/>
    <n v="0.33075000000000004"/>
    <n v="0"/>
    <x v="1"/>
    <n v="3941.5000000000005"/>
  </r>
  <r>
    <s v="DANSAM LINK COMPANY"/>
    <x v="37"/>
    <x v="36"/>
    <x v="2"/>
    <s v="ALIFE"/>
    <n v="0.21839999999999984"/>
    <n v="57.666666666666664"/>
    <n v="6511.3333333333376"/>
    <n v="8"/>
    <n v="2.8799999999999999E-2"/>
    <n v="903.30635838150351"/>
    <n v="112.91329479768794"/>
    <n v="5"/>
    <n v="1.2804684106664619E-3"/>
    <n v="0.98667058181478884"/>
    <s v="C"/>
    <n v="2.6212121212121211"/>
    <n v="9.9272727272727204E-3"/>
    <n v="295.96969696969717"/>
    <n v="30"/>
    <n v="3"/>
    <n v="33"/>
    <n v="86.5"/>
    <n v="78.5"/>
    <n v="0.29730173410404603"/>
    <n v="9.2485549132947972E-2"/>
    <x v="1"/>
    <n v="8863.6936416185035"/>
  </r>
  <r>
    <s v="DANSAM LINK COMPANY"/>
    <x v="38"/>
    <x v="37"/>
    <x v="5"/>
    <s v="JAMAA"/>
    <n v="0.21608666666666676"/>
    <n v="27.666666666666668"/>
    <n v="4151.850000000004"/>
    <n v="456"/>
    <n v="3.42"/>
    <n v="68430.491566265133"/>
    <n v="150.06686746987967"/>
    <n v="32"/>
    <n v="1.2669054516157531E-3"/>
    <n v="0.98793748726640462"/>
    <s v="C"/>
    <n v="1.2575757575757576"/>
    <n v="9.8221212121212161E-3"/>
    <n v="188.72045454545471"/>
    <n v="30"/>
    <n v="3"/>
    <n v="33"/>
    <n v="41.5"/>
    <n v="0"/>
    <n v="0"/>
    <n v="10.987951807228916"/>
    <x v="0"/>
    <n v="0"/>
  </r>
  <r>
    <s v="DANSAM LINK COMPANY"/>
    <x v="39"/>
    <x v="38"/>
    <x v="0"/>
    <s v="FRYTOL"/>
    <n v="0.20277000000000001"/>
    <n v="15.666666666666666"/>
    <n v="4672.9399999999996"/>
    <n v="-1"/>
    <n v="-1.2150000000000001E-2"/>
    <n v="-298.27276595744678"/>
    <n v="298.27276595744678"/>
    <n v="5"/>
    <n v="1.1888304928151952E-3"/>
    <n v="0.98912631775921978"/>
    <s v="C"/>
    <n v="0.71212121212121204"/>
    <n v="9.2168181818181819E-3"/>
    <n v="212.40636363636361"/>
    <n v="30"/>
    <n v="3"/>
    <n v="33"/>
    <n v="23.499999999999996"/>
    <n v="24.499999999999996"/>
    <n v="0.31709776595744676"/>
    <n v="-4.2553191489361708E-2"/>
    <x v="1"/>
    <n v="7307.6827659574446"/>
  </r>
  <r>
    <s v="DANSAM LINK COMPANY"/>
    <x v="40"/>
    <x v="39"/>
    <x v="2"/>
    <s v="ALIFE"/>
    <n v="0.19433333333333347"/>
    <n v="50.333333333333336"/>
    <n v="5677.9866666666721"/>
    <n v="121"/>
    <n v="0.43560000000000004"/>
    <n v="13649.729536423853"/>
    <n v="112.8076821192054"/>
    <n v="48"/>
    <n v="1.1393667329342922E-3"/>
    <n v="0.99026568449215402"/>
    <s v="C"/>
    <n v="2.2878787878787881"/>
    <n v="8.8333333333333389E-3"/>
    <n v="258.09030303030329"/>
    <n v="30"/>
    <n v="3"/>
    <n v="33"/>
    <n v="75.5"/>
    <n v="0"/>
    <n v="0"/>
    <n v="1.6026490066225165"/>
    <x v="3"/>
    <n v="0"/>
  </r>
  <r>
    <s v="DANSAM LINK COMPANY"/>
    <x v="41"/>
    <x v="40"/>
    <x v="1"/>
    <s v="VIKING"/>
    <n v="0.16499999999999998"/>
    <n v="3.6666666666666665"/>
    <n v="1228.3333333333333"/>
    <n v="0"/>
    <n v="0"/>
    <n v="0"/>
    <n v="335"/>
    <n v="32"/>
    <n v="9.6738684871779449E-4"/>
    <n v="0.9912330713408718"/>
    <s v="C"/>
    <n v="0.16666666666666666"/>
    <n v="7.4999999999999989E-3"/>
    <n v="55.833333333333329"/>
    <n v="30"/>
    <n v="3"/>
    <n v="33"/>
    <n v="5.5"/>
    <n v="5.5"/>
    <n v="0.24749999999999997"/>
    <n v="0"/>
    <x v="1"/>
    <n v="1842.5"/>
  </r>
  <r>
    <s v="DANSAM LINK COMPANY"/>
    <x v="42"/>
    <x v="41"/>
    <x v="2"/>
    <s v="ALIFE"/>
    <n v="0.1644000000000001"/>
    <n v="41.666666666666664"/>
    <n v="5137.6966666666676"/>
    <n v="303"/>
    <n v="1.0908"/>
    <n v="37361.330160000012"/>
    <n v="123.30472000000003"/>
    <n v="30"/>
    <n v="9.638690783588214E-4"/>
    <n v="0.99219694041923057"/>
    <s v="C"/>
    <n v="1.8939393939393938"/>
    <n v="7.4727272727272776E-3"/>
    <n v="233.53166666666672"/>
    <n v="30"/>
    <n v="3"/>
    <n v="33"/>
    <n v="62.499999999999993"/>
    <n v="0"/>
    <n v="0"/>
    <n v="4.8480000000000008"/>
    <x v="0"/>
    <n v="0"/>
  </r>
  <r>
    <s v="DANSAM LINK COMPANY"/>
    <x v="43"/>
    <x v="42"/>
    <x v="1"/>
    <s v="PROMISE"/>
    <n v="0.1575"/>
    <n v="7"/>
    <n v="2590"/>
    <n v="240"/>
    <n v="5.4"/>
    <n v="88800"/>
    <n v="370"/>
    <n v="12"/>
    <n v="9.2341471923062211E-4"/>
    <n v="0.9931203551384612"/>
    <s v="C"/>
    <n v="0.31818181818181818"/>
    <n v="7.1590909090909092E-3"/>
    <n v="117.72727272727273"/>
    <n v="30"/>
    <n v="3"/>
    <n v="33"/>
    <n v="10.5"/>
    <n v="0"/>
    <n v="0"/>
    <n v="22.857142857142858"/>
    <x v="0"/>
    <n v="0"/>
  </r>
  <r>
    <s v="DANSAM LINK COMPANY"/>
    <x v="44"/>
    <x v="43"/>
    <x v="1"/>
    <s v="VIKING"/>
    <n v="0.15000000000000002"/>
    <n v="6.6666666666666661"/>
    <n v="1666.6666666666665"/>
    <n v="0"/>
    <n v="0"/>
    <n v="0"/>
    <n v="250"/>
    <n v="12"/>
    <n v="8.7944258974344974E-4"/>
    <n v="0.99399979772820468"/>
    <s v="C"/>
    <n v="0.30303030303030298"/>
    <n v="6.8181818181818196E-3"/>
    <n v="75.757575757575751"/>
    <n v="30"/>
    <n v="3"/>
    <n v="33"/>
    <n v="9.9999999999999982"/>
    <n v="9.9999999999999982"/>
    <n v="0.22500000000000001"/>
    <n v="0"/>
    <x v="1"/>
    <n v="2499.9999999999995"/>
  </r>
  <r>
    <s v="DANSAM LINK COMPANY"/>
    <x v="45"/>
    <x v="44"/>
    <x v="1"/>
    <s v="FORTUNE DELIGHT"/>
    <n v="0.13800000000000004"/>
    <n v="7.6666666666666661"/>
    <n v="1758.3333333333335"/>
    <n v="0"/>
    <n v="0"/>
    <n v="0"/>
    <n v="229.34782608695656"/>
    <n v="4"/>
    <n v="8.0908718256397392E-4"/>
    <n v="0.99480888491076869"/>
    <s v="C"/>
    <n v="0.34848484848484845"/>
    <n v="6.2727272727272744E-3"/>
    <n v="79.924242424242436"/>
    <n v="30"/>
    <n v="3"/>
    <n v="33"/>
    <n v="11.499999999999998"/>
    <n v="11.499999999999998"/>
    <n v="0.20700000000000005"/>
    <n v="0"/>
    <x v="1"/>
    <n v="2637.5"/>
  </r>
  <r>
    <s v="DANSAM LINK COMPANY"/>
    <x v="46"/>
    <x v="45"/>
    <x v="1"/>
    <s v="FORTUNE DELIGHT"/>
    <n v="0.10000000000000002"/>
    <n v="5"/>
    <n v="875"/>
    <n v="0"/>
    <n v="0"/>
    <n v="0"/>
    <n v="175"/>
    <n v="12"/>
    <n v="5.8629505982896657E-4"/>
    <n v="0.99539517997059768"/>
    <s v="C"/>
    <n v="0.22727272727272727"/>
    <n v="4.5454545454545461E-3"/>
    <n v="39.772727272727273"/>
    <n v="30"/>
    <n v="3"/>
    <n v="33"/>
    <n v="7.5"/>
    <n v="7.5"/>
    <n v="0.15000000000000002"/>
    <n v="0"/>
    <x v="1"/>
    <n v="1312.5"/>
  </r>
  <r>
    <s v="DANSAM LINK COMPANY"/>
    <x v="47"/>
    <x v="46"/>
    <x v="5"/>
    <s v="JAMAA"/>
    <n v="9.4000000000000014E-2"/>
    <n v="31.333333333333332"/>
    <n v="2869"/>
    <n v="398"/>
    <n v="1.194"/>
    <n v="36442.404255319147"/>
    <n v="91.563829787234042"/>
    <n v="48"/>
    <n v="5.5111735623922849E-4"/>
    <n v="0.99594629732683693"/>
    <s v="C"/>
    <n v="1.4242424242424241"/>
    <n v="4.2727272727272735E-3"/>
    <n v="130.40909090909091"/>
    <n v="30"/>
    <n v="3"/>
    <n v="33"/>
    <n v="46.999999999999993"/>
    <n v="0"/>
    <n v="0"/>
    <n v="8.4680851063829792"/>
    <x v="0"/>
    <n v="0"/>
  </r>
  <r>
    <s v="DANSAM LINK COMPANY"/>
    <x v="48"/>
    <x v="47"/>
    <x v="5"/>
    <s v="JAMAA"/>
    <n v="9.1499999999999998E-2"/>
    <n v="18.333333333333336"/>
    <n v="2114.3666666666663"/>
    <n v="34"/>
    <n v="0.153"/>
    <n v="3921.1890909090898"/>
    <n v="115.32909090909088"/>
    <n v="24"/>
    <n v="5.364599797435043E-4"/>
    <n v="0.99648275730658042"/>
    <s v="C"/>
    <n v="0.83333333333333348"/>
    <n v="4.1590909090909092E-3"/>
    <n v="96.107575757575745"/>
    <n v="30"/>
    <n v="3"/>
    <n v="33"/>
    <n v="27.500000000000004"/>
    <n v="0"/>
    <n v="0"/>
    <n v="1.2363636363636361"/>
    <x v="3"/>
    <n v="0"/>
  </r>
  <r>
    <s v="DANSAM LINK COMPANY"/>
    <x v="49"/>
    <x v="48"/>
    <x v="2"/>
    <s v="JAMAA"/>
    <n v="8.6400000000000005E-2"/>
    <n v="15"/>
    <n v="2614.0066666666667"/>
    <n v="82"/>
    <n v="0.47232000000000002"/>
    <n v="14289.903111111113"/>
    <n v="174.26711111111112"/>
    <n v="1"/>
    <n v="5.06558931692227E-4"/>
    <n v="0.99698931623827269"/>
    <s v="C"/>
    <n v="0.68181818181818177"/>
    <n v="3.9272727272727272E-3"/>
    <n v="118.81848484848484"/>
    <n v="30"/>
    <n v="3"/>
    <n v="33"/>
    <n v="22.5"/>
    <n v="0"/>
    <n v="0"/>
    <n v="3.6444444444444444"/>
    <x v="0"/>
    <n v="0"/>
  </r>
  <r>
    <s v="DANSAM LINK COMPANY"/>
    <x v="50"/>
    <x v="49"/>
    <x v="4"/>
    <s v="FRYTOL"/>
    <n v="7.9439999999999997E-2"/>
    <n v="8"/>
    <n v="2240"/>
    <n v="0"/>
    <n v="0"/>
    <n v="0"/>
    <n v="280"/>
    <n v="1"/>
    <n v="4.6575279552813094E-4"/>
    <n v="0.99745506903380088"/>
    <s v="C"/>
    <n v="0.36363636363636365"/>
    <n v="3.6109090909090908E-3"/>
    <n v="101.81818181818181"/>
    <n v="30"/>
    <n v="3"/>
    <n v="33"/>
    <n v="12"/>
    <n v="12"/>
    <n v="0.11915999999999999"/>
    <n v="0"/>
    <x v="1"/>
    <n v="3360"/>
  </r>
  <r>
    <s v="DANSAM LINK COMPANY"/>
    <x v="51"/>
    <x v="50"/>
    <x v="2"/>
    <s v="EAZZY"/>
    <n v="7.5680000000000011E-2"/>
    <n v="12.666666666666666"/>
    <n v="0"/>
    <n v="0"/>
    <n v="0"/>
    <n v="0"/>
    <n v="0"/>
    <n v="12"/>
    <n v="4.4370810127856189E-4"/>
    <n v="0.99789877713507946"/>
    <s v="C"/>
    <n v="0.57575757575757569"/>
    <n v="3.4400000000000003E-3"/>
    <n v="0"/>
    <n v="30"/>
    <n v="3"/>
    <n v="33"/>
    <n v="18.999999999999996"/>
    <n v="18.999999999999996"/>
    <n v="0.11352"/>
    <n v="0"/>
    <x v="1"/>
    <n v="0"/>
  </r>
  <r>
    <s v="DANSAM LINK COMPANY"/>
    <x v="52"/>
    <x v="51"/>
    <x v="5"/>
    <s v="EAZZY"/>
    <n v="7.0833333333333331E-2"/>
    <n v="7.333333333333333"/>
    <n v="946.6"/>
    <n v="37"/>
    <n v="0.3145"/>
    <n v="4776.0272727272732"/>
    <n v="129.08181818181819"/>
    <n v="20"/>
    <n v="4.1529233404551786E-4"/>
    <n v="0.99831406946912493"/>
    <s v="C"/>
    <n v="0.33333333333333331"/>
    <n v="3.2196969696969696E-3"/>
    <n v="43.027272727272731"/>
    <n v="30"/>
    <n v="3"/>
    <n v="33"/>
    <n v="11"/>
    <n v="0"/>
    <n v="0"/>
    <n v="3.3636363636363638"/>
    <x v="0"/>
    <n v="0"/>
  </r>
  <r>
    <s v="DANSAM LINK COMPANY"/>
    <x v="53"/>
    <x v="52"/>
    <x v="2"/>
    <s v="JAMAA"/>
    <n v="6.1700000000000005E-2"/>
    <n v="7.333333333333333"/>
    <n v="8.413333333333334"/>
    <n v="0"/>
    <n v="0"/>
    <n v="0"/>
    <n v="1.1472727272727274"/>
    <n v="48"/>
    <n v="3.6174405191447234E-4"/>
    <n v="0.9986758135210394"/>
    <s v="C"/>
    <n v="0.33333333333333331"/>
    <n v="2.804545454545455E-3"/>
    <n v="0.38242424242424244"/>
    <n v="30"/>
    <n v="3"/>
    <n v="33"/>
    <n v="11"/>
    <n v="11"/>
    <n v="9.2550000000000021E-2"/>
    <n v="0"/>
    <x v="1"/>
    <n v="12.620000000000001"/>
  </r>
  <r>
    <s v="DANSAM LINK COMPANY"/>
    <x v="54"/>
    <x v="53"/>
    <x v="2"/>
    <s v="JAMAA"/>
    <n v="5.951999999999999E-2"/>
    <n v="10.333333333333334"/>
    <n v="1343.3333333333333"/>
    <n v="535"/>
    <n v="3.0815999999999999"/>
    <n v="69549.999999999985"/>
    <n v="129.99999999999997"/>
    <n v="1"/>
    <n v="3.4896281961020075E-4"/>
    <n v="0.99902477634064957"/>
    <s v="C"/>
    <n v="0.46969696969696972"/>
    <n v="2.7054545454545452E-3"/>
    <n v="61.060606060606055"/>
    <n v="30"/>
    <n v="3"/>
    <n v="33"/>
    <n v="15.5"/>
    <n v="0"/>
    <n v="0"/>
    <n v="34.516129032258064"/>
    <x v="0"/>
    <n v="0"/>
  </r>
  <r>
    <s v="DANSAM LINK COMPANY"/>
    <x v="55"/>
    <x v="54"/>
    <x v="5"/>
    <s v="JAMAA"/>
    <n v="4.8600000000000004E-2"/>
    <n v="9"/>
    <n v="1036.3333333333335"/>
    <n v="159"/>
    <n v="0.85860000000000003"/>
    <n v="18308.555555555558"/>
    <n v="115.14814814814817"/>
    <n v="16"/>
    <n v="2.8493939907687772E-4"/>
    <n v="0.99930971573972649"/>
    <s v="C"/>
    <n v="0.40909090909090912"/>
    <n v="2.2090909090909092E-3"/>
    <n v="47.106060606060616"/>
    <n v="30"/>
    <n v="3"/>
    <n v="33"/>
    <n v="13.5"/>
    <n v="0"/>
    <n v="0"/>
    <n v="11.777777777777779"/>
    <x v="0"/>
    <n v="0"/>
  </r>
  <r>
    <s v="DANSAM LINK COMPANY"/>
    <x v="56"/>
    <x v="55"/>
    <x v="5"/>
    <s v="EAZZY"/>
    <n v="4.0533333333333338E-2"/>
    <n v="6"/>
    <n v="572.51666666666665"/>
    <n v="0"/>
    <n v="0"/>
    <n v="0"/>
    <n v="95.419444444444437"/>
    <n v="16"/>
    <n v="2.3764493091734109E-4"/>
    <n v="0.99954736067064387"/>
    <s v="C"/>
    <n v="0.27272727272727271"/>
    <n v="1.8424242424242426E-3"/>
    <n v="26.023484848484848"/>
    <n v="30"/>
    <n v="3"/>
    <n v="33"/>
    <n v="9"/>
    <n v="9"/>
    <n v="6.0800000000000007E-2"/>
    <n v="0"/>
    <x v="1"/>
    <n v="858.77499999999998"/>
  </r>
  <r>
    <s v="DANSAM LINK COMPANY"/>
    <x v="57"/>
    <x v="56"/>
    <x v="5"/>
    <s v="JAMAA"/>
    <n v="2.3333333333333334E-2"/>
    <n v="4.666666666666667"/>
    <n v="566"/>
    <n v="76"/>
    <n v="0.38"/>
    <n v="9217.7142857142844"/>
    <n v="121.28571428571428"/>
    <n v="3"/>
    <n v="1.3680218062675885E-4"/>
    <n v="0.9996841628512706"/>
    <s v="C"/>
    <n v="0.21212121212121213"/>
    <n v="1.0606060606060607E-3"/>
    <n v="25.727272727272727"/>
    <n v="30"/>
    <n v="3"/>
    <n v="33"/>
    <n v="7"/>
    <n v="0"/>
    <n v="0"/>
    <n v="10.857142857142858"/>
    <x v="0"/>
    <n v="0"/>
  </r>
  <r>
    <s v="DANSAM LINK COMPANY"/>
    <x v="58"/>
    <x v="57"/>
    <x v="5"/>
    <s v="JAMAA"/>
    <n v="1.4166666666666668E-2"/>
    <n v="1.6666666666666667"/>
    <n v="225"/>
    <n v="197"/>
    <n v="1.6770499999999999"/>
    <n v="26595"/>
    <n v="135"/>
    <n v="32"/>
    <n v="8.3058466809103582E-5"/>
    <n v="0.99976722131807971"/>
    <s v="C"/>
    <n v="7.575757575757576E-2"/>
    <n v="6.4393939393939397E-4"/>
    <n v="10.227272727272727"/>
    <n v="30"/>
    <n v="3"/>
    <n v="33"/>
    <n v="2.5"/>
    <n v="0"/>
    <n v="0"/>
    <n v="78.8"/>
    <x v="0"/>
    <n v="0"/>
  </r>
  <r>
    <s v="DANSAM LINK COMPANY"/>
    <x v="59"/>
    <x v="58"/>
    <x v="5"/>
    <s v="JAMAA"/>
    <n v="1.3333333333333334E-2"/>
    <n v="1.6666666666666667"/>
    <n v="185"/>
    <n v="160"/>
    <n v="1.28"/>
    <n v="17760"/>
    <n v="111"/>
    <n v="24"/>
    <n v="7.8172674643862202E-5"/>
    <n v="0.99984539399272354"/>
    <s v="C"/>
    <n v="7.575757575757576E-2"/>
    <n v="6.0606060606060606E-4"/>
    <n v="8.4090909090909083"/>
    <n v="30"/>
    <n v="3"/>
    <n v="33"/>
    <n v="2.5"/>
    <n v="0"/>
    <n v="0"/>
    <n v="64"/>
    <x v="0"/>
    <n v="0"/>
  </r>
  <r>
    <s v="DANSAM LINK COMPANY"/>
    <x v="60"/>
    <x v="59"/>
    <x v="2"/>
    <s v="ALIFE"/>
    <n v="1.3100000000000063E-2"/>
    <n v="1.6666666666666667"/>
    <n v="278.05333333333363"/>
    <n v="0"/>
    <n v="0"/>
    <n v="0"/>
    <n v="166.83200000000016"/>
    <n v="12"/>
    <n v="7.6804652837594969E-5"/>
    <n v="0.99992219864556109"/>
    <s v="C"/>
    <n v="7.575757575757576E-2"/>
    <n v="5.9545454545454832E-4"/>
    <n v="12.638787878787893"/>
    <n v="30"/>
    <n v="3"/>
    <n v="33"/>
    <n v="2.5"/>
    <n v="2.5"/>
    <n v="1.9650000000000094E-2"/>
    <n v="0"/>
    <x v="1"/>
    <n v="417.08000000000038"/>
  </r>
  <r>
    <s v="DANSAM LINK COMPANY"/>
    <x v="61"/>
    <x v="60"/>
    <x v="1"/>
    <s v="FORTUNE DELIGHT"/>
    <n v="7.3333333333333332E-3"/>
    <n v="0.33333333333333331"/>
    <n v="77"/>
    <n v="0"/>
    <n v="0"/>
    <n v="0"/>
    <n v="231"/>
    <n v="5"/>
    <n v="4.2994971054124204E-5"/>
    <n v="0.99996519361661518"/>
    <s v="C"/>
    <n v="1.515151515151515E-2"/>
    <n v="3.3333333333333332E-4"/>
    <n v="3.5"/>
    <n v="30"/>
    <n v="3"/>
    <n v="33"/>
    <n v="0.49999999999999994"/>
    <n v="0.49999999999999994"/>
    <n v="1.0999999999999999E-2"/>
    <n v="0"/>
    <x v="1"/>
    <n v="115.49999999999999"/>
  </r>
  <r>
    <s v="DANSAM LINK COMPANY"/>
    <x v="62"/>
    <x v="61"/>
    <x v="2"/>
    <s v="JAMAA"/>
    <n v="3.5200000000000001E-3"/>
    <n v="0.66666666666666663"/>
    <n v="28"/>
    <n v="112"/>
    <n v="0.59136"/>
    <n v="4704"/>
    <n v="42"/>
    <n v="1"/>
    <n v="2.0637586105979619E-5"/>
    <n v="0.99998583120272111"/>
    <s v="C"/>
    <n v="3.03030303030303E-2"/>
    <n v="1.6000000000000001E-4"/>
    <n v="1.2727272727272727"/>
    <n v="30"/>
    <n v="3"/>
    <n v="33"/>
    <n v="0.99999999999999989"/>
    <n v="0"/>
    <n v="0"/>
    <n v="112.00000000000001"/>
    <x v="0"/>
    <n v="0"/>
  </r>
  <r>
    <s v="DANSAM LINK COMPANY"/>
    <x v="63"/>
    <x v="62"/>
    <x v="3"/>
    <s v="FORTUNE"/>
    <n v="1.7500000000000009E-3"/>
    <n v="0"/>
    <n v="22.75"/>
    <n v="0"/>
    <n v="0"/>
    <e v="#DIV/0!"/>
    <e v="#DIV/0!"/>
    <n v="48"/>
    <n v="1.0260163547006917E-5"/>
    <n v="0.9999960913662681"/>
    <s v="C"/>
    <n v="0"/>
    <n v="7.9545454545454591E-5"/>
    <n v="1.0340909090909092"/>
    <n v="30"/>
    <n v="3"/>
    <n v="33"/>
    <n v="0"/>
    <n v="0"/>
    <e v="#DIV/0!"/>
    <e v="#DIV/0!"/>
    <x v="4"/>
    <e v="#DIV/0!"/>
  </r>
  <r>
    <s v="DANSAM LINK COMPANY"/>
    <x v="64"/>
    <x v="63"/>
    <x v="2"/>
    <s v="JAMAA"/>
    <n v="6.6666666666666686E-4"/>
    <n v="0"/>
    <n v="12.966666666666667"/>
    <n v="0"/>
    <n v="3.5999999999999999E-3"/>
    <e v="#DIV/0!"/>
    <e v="#DIV/0!"/>
    <n v="20"/>
    <n v="3.9086337321931109E-6"/>
    <n v="1.0000000000000002"/>
    <s v="C"/>
    <n v="0"/>
    <n v="3.0303030303030312E-5"/>
    <n v="0.58939393939393936"/>
    <n v="30"/>
    <n v="3"/>
    <n v="33"/>
    <n v="0"/>
    <n v="0"/>
    <e v="#DIV/0!"/>
    <e v="#DIV/0!"/>
    <x v="4"/>
    <e v="#DI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
  <r>
    <s v="MICHEAL ADJEI - SUNYANI"/>
    <x v="0"/>
    <x v="0"/>
    <x v="0"/>
    <s v="FRYTOL"/>
    <n v="25.843590000000201"/>
    <n v="2565.666666666667"/>
    <n v="772888.25"/>
    <n v="996"/>
    <n v="9.6811199999999999"/>
    <n v="300037.6888398077"/>
    <n v="301.24265947771858"/>
    <n v="1"/>
    <n v="0.18430027777173025"/>
    <n v="0.18430027777173025"/>
    <s v="A"/>
    <n v="116.62121212121214"/>
    <n v="1.1747086363636454"/>
    <n v="35131.284090909088"/>
    <n v="7"/>
    <n v="3"/>
    <n v="10"/>
    <n v="1166.2121212121215"/>
    <n v="170.21212121212147"/>
    <n v="1.7145221282199834"/>
    <n v="0.85404703131090021"/>
    <x v="0"/>
    <n v="51275.152069283271"/>
  </r>
  <r>
    <s v="MICHEAL ADJEI - SUNYANI"/>
    <x v="1"/>
    <x v="1"/>
    <x v="1"/>
    <s v="JAMAA"/>
    <n v="14.432599999999974"/>
    <n v="2957.333333333333"/>
    <n v="270367.72333333339"/>
    <n v="357"/>
    <n v="1.7151999999999998"/>
    <n v="32637.943157123544"/>
    <n v="91.422809963931499"/>
    <n v="6"/>
    <n v="0.1029242527438428"/>
    <n v="0.28722453051557306"/>
    <s v="A"/>
    <n v="134.42424242424241"/>
    <n v="0.65602727272727157"/>
    <n v="12289.441969696973"/>
    <n v="7"/>
    <n v="3"/>
    <n v="10"/>
    <n v="1344.242424242424"/>
    <n v="987.24242424242402"/>
    <n v="4.8180145442249271"/>
    <n v="0.26557709648331834"/>
    <x v="1"/>
    <n v="90256.476539846175"/>
  </r>
  <r>
    <s v="MICHEAL ADJEI - SUNYANI"/>
    <x v="2"/>
    <x v="2"/>
    <x v="1"/>
    <s v="JAMAA"/>
    <n v="11.217200000000066"/>
    <n v="1535.3333333333335"/>
    <n v="168105.70666666667"/>
    <n v="0"/>
    <n v="0"/>
    <n v="0"/>
    <n v="109.49134172818063"/>
    <n v="4"/>
    <n v="7.9994036270543245E-2"/>
    <n v="0.36721856678611631"/>
    <s v="A"/>
    <n v="69.787878787878796"/>
    <n v="0.50987272727273025"/>
    <n v="7641.1684848484847"/>
    <n v="7"/>
    <n v="3"/>
    <n v="10"/>
    <n v="697.87878787878799"/>
    <n v="697.87878787878799"/>
    <n v="5.0987272727273023"/>
    <n v="0"/>
    <x v="1"/>
    <n v="76411.68484848486"/>
  </r>
  <r>
    <s v="MICHEAL ADJEI - SUNYANI"/>
    <x v="3"/>
    <x v="3"/>
    <x v="0"/>
    <s v="FRYTOL"/>
    <n v="9.2488500000000613"/>
    <n v="360.33333333333337"/>
    <n v="290035.75"/>
    <n v="164"/>
    <n v="2.6648999999999998"/>
    <n v="132005.17021276595"/>
    <n v="804.909574468085"/>
    <n v="1"/>
    <n v="6.5956998391828114E-2"/>
    <n v="0.43317556517794442"/>
    <s v="A"/>
    <n v="16.378787878787879"/>
    <n v="0.42040227272727554"/>
    <n v="13183.443181818182"/>
    <n v="7"/>
    <n v="3"/>
    <n v="10"/>
    <n v="163.78787878787878"/>
    <n v="0"/>
    <n v="0"/>
    <n v="1.0012950971322849"/>
    <x v="2"/>
    <n v="0"/>
  </r>
  <r>
    <s v="MICHEAL ADJEI - SUNYANI"/>
    <x v="4"/>
    <x v="4"/>
    <x v="2"/>
    <s v="FORTUNE"/>
    <n v="8.4299999999999908"/>
    <n v="190"/>
    <n v="108885.86666666667"/>
    <n v="178"/>
    <n v="4.4550000000000001"/>
    <n v="102008.8645614035"/>
    <n v="573.08350877192981"/>
    <n v="1"/>
    <n v="6.0117473679766324E-2"/>
    <n v="0.49329303885771075"/>
    <s v="A"/>
    <n v="8.6363636363636367"/>
    <n v="0.38318181818181779"/>
    <n v="4949.3575757575754"/>
    <n v="7"/>
    <n v="3"/>
    <n v="10"/>
    <n v="86.363636363636374"/>
    <n v="0"/>
    <n v="0"/>
    <n v="2.061052631578947"/>
    <x v="3"/>
    <n v="0"/>
  </r>
  <r>
    <s v="MICHEAL ADJEI - SUNYANI"/>
    <x v="5"/>
    <x v="5"/>
    <x v="1"/>
    <s v="EAZZY"/>
    <n v="8.2544800000000187"/>
    <n v="1050.3333333333335"/>
    <n v="112853.23999999976"/>
    <n v="0"/>
    <n v="0"/>
    <n v="0"/>
    <n v="107.44516661377315"/>
    <n v="1"/>
    <n v="5.8865775105594209E-2"/>
    <n v="0.55215881396330491"/>
    <s v="B"/>
    <n v="47.742424242424249"/>
    <n v="0.37520363636363724"/>
    <n v="5129.6927272727162"/>
    <n v="14"/>
    <n v="3"/>
    <n v="17"/>
    <n v="811.62121212121224"/>
    <n v="811.62121212121224"/>
    <n v="6.3784618181818322"/>
    <n v="0"/>
    <x v="1"/>
    <n v="87204.776363636178"/>
  </r>
  <r>
    <s v="MICHEAL ADJEI - SUNYANI"/>
    <x v="6"/>
    <x v="6"/>
    <x v="1"/>
    <s v="JAMAA"/>
    <n v="7.7553666666666761"/>
    <n v="1204.6666666666665"/>
    <n v="139133.00333333333"/>
    <n v="-93"/>
    <n v="-0.58045000000000002"/>
    <n v="-10741.037058660764"/>
    <n v="115.49502213613725"/>
    <n v="60"/>
    <n v="5.5306411798371473E-2"/>
    <n v="0.60746522576167639"/>
    <s v="B"/>
    <n v="54.757575757575751"/>
    <n v="0.35251666666666709"/>
    <n v="6324.2274242424237"/>
    <n v="14"/>
    <n v="3"/>
    <n v="17"/>
    <n v="930.87878787878776"/>
    <n v="1023.8787878787878"/>
    <n v="6.591495923261399"/>
    <n v="-9.9905595885282736E-2"/>
    <x v="1"/>
    <n v="118252.90327078197"/>
  </r>
  <r>
    <s v="MICHEAL ADJEI - SUNYANI"/>
    <x v="7"/>
    <x v="7"/>
    <x v="1"/>
    <s v="JAMAA"/>
    <n v="5.4787333333333086"/>
    <n v="1017.6666666666665"/>
    <n v="89775.913333333345"/>
    <n v="3"/>
    <n v="1.6059999999999998E-2"/>
    <n v="264.65221749099254"/>
    <n v="88.217405830330847"/>
    <n v="4"/>
    <n v="3.90708905059459E-2"/>
    <n v="0.64653611626762231"/>
    <s v="B"/>
    <n v="46.257575757575751"/>
    <n v="0.24903333333333222"/>
    <n v="4080.7233333333338"/>
    <n v="14"/>
    <n v="3"/>
    <n v="17"/>
    <n v="786.37878787878776"/>
    <n v="783.37878787878776"/>
    <n v="4.2174157986679575"/>
    <n v="3.8149553958497914E-3"/>
    <x v="1"/>
    <n v="69107.644449175685"/>
  </r>
  <r>
    <s v="MICHEAL ADJEI - SUNYANI"/>
    <x v="8"/>
    <x v="8"/>
    <x v="1"/>
    <s v="JAMAA"/>
    <n v="4.0512000000000103"/>
    <n v="221"/>
    <n v="67270.14666666658"/>
    <n v="5"/>
    <n v="7.3599999999999999E-2"/>
    <n v="1521.9490196078411"/>
    <n v="304.38980392156822"/>
    <n v="20"/>
    <n v="2.8890617956283539E-2"/>
    <n v="0.67542673422390587"/>
    <s v="B"/>
    <n v="10.045454545454545"/>
    <n v="0.18414545454545503"/>
    <n v="3057.7339393939355"/>
    <n v="14"/>
    <n v="3"/>
    <n v="17"/>
    <n v="170.77272727272725"/>
    <n v="165.77272727272725"/>
    <n v="3.0388166186754497"/>
    <n v="2.9278679797710944E-2"/>
    <x v="1"/>
    <n v="50459.527950089054"/>
  </r>
  <r>
    <s v="MICHEAL ADJEI - SUNYANI"/>
    <x v="9"/>
    <x v="9"/>
    <x v="2"/>
    <s v="FORTUNE"/>
    <n v="3.7833333333333328"/>
    <n v="75.666666666666671"/>
    <n v="44183.333333333336"/>
    <n v="71"/>
    <n v="3.55"/>
    <n v="41458.370044052863"/>
    <n v="583.92070484581495"/>
    <n v="5"/>
    <n v="2.6980360864584753E-2"/>
    <n v="0.70240709508849064"/>
    <s v="B"/>
    <n v="3.4393939393939394"/>
    <n v="0.17196969696969694"/>
    <n v="2008.3333333333335"/>
    <n v="14"/>
    <n v="3"/>
    <n v="17"/>
    <n v="58.469696969696969"/>
    <n v="0"/>
    <n v="0"/>
    <n v="1.2143042238922002"/>
    <x v="2"/>
    <n v="0"/>
  </r>
  <r>
    <s v="MICHEAL ADJEI - SUNYANI"/>
    <x v="10"/>
    <x v="10"/>
    <x v="2"/>
    <s v="VIKING"/>
    <n v="3.6299999999999986"/>
    <n v="80.666666666666671"/>
    <n v="36300"/>
    <n v="0"/>
    <n v="0"/>
    <n v="0"/>
    <n v="450"/>
    <n v="1"/>
    <n v="2.5886883684169859E-2"/>
    <n v="0.72829397877266056"/>
    <s v="B"/>
    <n v="3.666666666666667"/>
    <n v="0.16499999999999992"/>
    <n v="1650"/>
    <n v="14"/>
    <n v="3"/>
    <n v="17"/>
    <n v="62.333333333333336"/>
    <n v="62.333333333333336"/>
    <n v="2.8049999999999988"/>
    <n v="0"/>
    <x v="1"/>
    <n v="28050"/>
  </r>
  <r>
    <s v="MICHEAL ADJEI - SUNYANI"/>
    <x v="11"/>
    <x v="11"/>
    <x v="0"/>
    <s v="FRYTOL"/>
    <n v="3.379186666666695"/>
    <n v="273.66666666666669"/>
    <n v="97542.666666666672"/>
    <n v="509"/>
    <n v="4.1269999999999998"/>
    <n v="181422.23142509136"/>
    <n v="356.42874543239952"/>
    <n v="5"/>
    <n v="2.4098240271927942E-2"/>
    <n v="0.75239221904458853"/>
    <s v="B"/>
    <n v="12.439393939393939"/>
    <n v="0.15359939393939523"/>
    <n v="4433.757575757576"/>
    <n v="14"/>
    <n v="3"/>
    <n v="17"/>
    <n v="211.46969696969697"/>
    <n v="0"/>
    <n v="0"/>
    <n v="2.4069642473310884"/>
    <x v="3"/>
    <n v="0"/>
  </r>
  <r>
    <s v="MICHEAL ADJEI - SUNYANI"/>
    <x v="12"/>
    <x v="12"/>
    <x v="1"/>
    <s v="EAZZY"/>
    <n v="3.3616000000000064"/>
    <n v="509.33333333333331"/>
    <n v="56901"/>
    <n v="0"/>
    <n v="0"/>
    <n v="0"/>
    <n v="111.71662303664922"/>
    <n v="1"/>
    <n v="2.397282319358281E-2"/>
    <n v="0.77636504223817138"/>
    <s v="B"/>
    <n v="23.151515151515152"/>
    <n v="0.1528000000000003"/>
    <n v="2586.409090909091"/>
    <n v="14"/>
    <n v="3"/>
    <n v="17"/>
    <n v="393.57575757575756"/>
    <n v="393.57575757575756"/>
    <n v="2.5976000000000052"/>
    <n v="0"/>
    <x v="1"/>
    <n v="43968.954545454551"/>
  </r>
  <r>
    <s v="MICHEAL ADJEI - SUNYANI"/>
    <x v="13"/>
    <x v="13"/>
    <x v="0"/>
    <s v="FRYTOL"/>
    <n v="2.969999999999998"/>
    <n v="132"/>
    <n v="71626.666666666657"/>
    <n v="0"/>
    <n v="0"/>
    <n v="0"/>
    <n v="542.62626262626259"/>
    <n v="5"/>
    <n v="2.1180177559775332E-2"/>
    <n v="0.79754521979794668"/>
    <s v="B"/>
    <n v="6"/>
    <n v="0.1349999999999999"/>
    <n v="3255.7575757575755"/>
    <n v="14"/>
    <n v="3"/>
    <n v="17"/>
    <n v="102"/>
    <n v="102"/>
    <n v="2.2949999999999986"/>
    <n v="0"/>
    <x v="1"/>
    <n v="55347.878787878784"/>
  </r>
  <r>
    <s v="MICHEAL ADJEI - SUNYANI"/>
    <x v="14"/>
    <x v="14"/>
    <x v="0"/>
    <s v="FRYTOL"/>
    <n v="2.1379033333333295"/>
    <n v="156.33333333333331"/>
    <n v="86672.383333333331"/>
    <n v="361"/>
    <n v="3.5702900000000004"/>
    <n v="200141.13251599148"/>
    <n v="554.4075692963753"/>
    <n v="5"/>
    <n v="1.52461859278234E-2"/>
    <n v="0.81279140572577013"/>
    <s v="C"/>
    <n v="7.1060606060606055"/>
    <n v="9.7177424242424065E-2"/>
    <n v="3939.6537878787876"/>
    <n v="30"/>
    <n v="3"/>
    <n v="33"/>
    <n v="234.49999999999997"/>
    <n v="0"/>
    <n v="0"/>
    <n v="1.539445628997868"/>
    <x v="2"/>
    <n v="0"/>
  </r>
  <r>
    <s v="MICHEAL ADJEI - SUNYANI"/>
    <x v="15"/>
    <x v="15"/>
    <x v="1"/>
    <s v="JAMAA"/>
    <n v="1.7223999999999977"/>
    <n v="352.66666666666663"/>
    <n v="26527.546666666585"/>
    <n v="6"/>
    <n v="3.1999999999999994E-2"/>
    <n v="451.31931947069813"/>
    <n v="75.219886578449689"/>
    <n v="20"/>
    <n v="1.2283076710086535E-2"/>
    <n v="0.82507448243585668"/>
    <s v="C"/>
    <n v="16.030303030303028"/>
    <n v="7.8290909090908981E-2"/>
    <n v="1205.7975757575721"/>
    <n v="30"/>
    <n v="3"/>
    <n v="33"/>
    <n v="528.99999999999989"/>
    <n v="522.99999999999989"/>
    <n v="2.5542964083175765"/>
    <n v="1.1342155009451798E-2"/>
    <x v="1"/>
    <n v="39340.000680529178"/>
  </r>
  <r>
    <s v="MICHEAL ADJEI - SUNYANI"/>
    <x v="16"/>
    <x v="16"/>
    <x v="2"/>
    <s v="VIKING"/>
    <n v="1.6274999999999968"/>
    <n v="31.333333333333336"/>
    <n v="20512"/>
    <n v="68"/>
    <n v="1.53"/>
    <n v="44515.404255319139"/>
    <n v="654.63829787234033"/>
    <n v="1"/>
    <n v="1.1606309420381922E-2"/>
    <n v="0.83668079185623856"/>
    <s v="C"/>
    <n v="1.4242424242424243"/>
    <n v="7.3977272727272586E-2"/>
    <n v="932.36363636363637"/>
    <n v="30"/>
    <n v="3"/>
    <n v="33"/>
    <n v="47"/>
    <n v="0"/>
    <n v="0"/>
    <n v="1.446808510638298"/>
    <x v="2"/>
    <n v="0"/>
  </r>
  <r>
    <s v="MICHEAL ADJEI - SUNYANI"/>
    <x v="17"/>
    <x v="17"/>
    <x v="2"/>
    <s v="VIKING"/>
    <n v="1.5599999999999992"/>
    <n v="69.333333333333329"/>
    <n v="17122"/>
    <n v="0"/>
    <n v="0"/>
    <n v="0"/>
    <n v="246.95192307692309"/>
    <n v="40"/>
    <n v="1.1124941748568864E-2"/>
    <n v="0.84780573360480738"/>
    <s v="C"/>
    <n v="3.1515151515151514"/>
    <n v="7.0909090909090866E-2"/>
    <n v="778.27272727272725"/>
    <n v="30"/>
    <n v="3"/>
    <n v="33"/>
    <n v="104"/>
    <n v="104"/>
    <n v="2.339999999999999"/>
    <n v="0"/>
    <x v="1"/>
    <n v="25683"/>
  </r>
  <r>
    <s v="MICHEAL ADJEI - SUNYANI"/>
    <x v="18"/>
    <x v="18"/>
    <x v="1"/>
    <s v="EAZZY"/>
    <n v="1.4918400000000003"/>
    <n v="166.33333333333331"/>
    <n v="22475.013333333336"/>
    <n v="0"/>
    <n v="0"/>
    <n v="0"/>
    <n v="135.1203206412826"/>
    <n v="40"/>
    <n v="1.06388673706314E-2"/>
    <n v="0.85844460097543873"/>
    <s v="C"/>
    <n v="7.5606060606060597"/>
    <n v="6.7810909090909102E-2"/>
    <n v="1021.5915151515153"/>
    <n v="30"/>
    <n v="3"/>
    <n v="33"/>
    <n v="249.49999999999997"/>
    <n v="249.49999999999997"/>
    <n v="2.2377600000000002"/>
    <n v="0"/>
    <x v="1"/>
    <n v="33712.520000000004"/>
  </r>
  <r>
    <s v="MICHEAL ADJEI - SUNYANI"/>
    <x v="19"/>
    <x v="19"/>
    <x v="2"/>
    <s v="FORTUNE"/>
    <n v="1.4084999999999988"/>
    <n v="9.6666666666666661"/>
    <n v="14384.333333333332"/>
    <n v="0"/>
    <n v="0"/>
    <n v="0"/>
    <n v="1488.0344827586207"/>
    <n v="40"/>
    <n v="1.0044538751832845E-2"/>
    <n v="0.8684891397272716"/>
    <s v="C"/>
    <n v="0.43939393939393939"/>
    <n v="6.4022727272727217E-2"/>
    <n v="653.83333333333326"/>
    <n v="30"/>
    <n v="3"/>
    <n v="33"/>
    <n v="14.5"/>
    <n v="14.5"/>
    <n v="2.1127499999999984"/>
    <n v="0"/>
    <x v="1"/>
    <n v="21576.5"/>
  </r>
  <r>
    <s v="MICHEAL ADJEI - SUNYANI"/>
    <x v="20"/>
    <x v="20"/>
    <x v="2"/>
    <s v="FORTUNE"/>
    <n v="1.2833333333333317"/>
    <n v="51.333333333333336"/>
    <n v="14190.666666666668"/>
    <n v="128"/>
    <n v="3.2"/>
    <n v="35384.519480519484"/>
    <n v="276.44155844155847"/>
    <n v="40"/>
    <n v="9.1519285752115574E-3"/>
    <n v="0.87764106830248312"/>
    <s v="C"/>
    <n v="2.3333333333333335"/>
    <n v="5.8333333333333258E-2"/>
    <n v="645.03030303030312"/>
    <n v="30"/>
    <n v="3"/>
    <n v="33"/>
    <n v="77"/>
    <n v="0"/>
    <n v="0"/>
    <n v="1.6623376623376624"/>
    <x v="2"/>
    <n v="0"/>
  </r>
  <r>
    <s v="MICHEAL ADJEI - SUNYANI"/>
    <x v="21"/>
    <x v="21"/>
    <x v="3"/>
    <s v="FORTUNE"/>
    <n v="1.2499999999999987"/>
    <n v="55.333333333333329"/>
    <n v="20000"/>
    <n v="0"/>
    <n v="0"/>
    <n v="0"/>
    <n v="361.44578313253015"/>
    <n v="16"/>
    <n v="8.9142161446865847E-3"/>
    <n v="0.88655528444716969"/>
    <s v="C"/>
    <n v="2.5151515151515151"/>
    <n v="5.6818181818181761E-2"/>
    <n v="909.09090909090912"/>
    <n v="30"/>
    <n v="3"/>
    <n v="33"/>
    <n v="83"/>
    <n v="83"/>
    <n v="1.8749999999999982"/>
    <n v="0"/>
    <x v="1"/>
    <n v="30000.000000000004"/>
  </r>
  <r>
    <s v="MICHEAL ADJEI - SUNYANI"/>
    <x v="22"/>
    <x v="22"/>
    <x v="2"/>
    <s v="FORTUNE"/>
    <n v="1.168333333333333"/>
    <n v="13"/>
    <n v="15665.533333333344"/>
    <n v="15"/>
    <n v="0.3"/>
    <n v="18075.615384615397"/>
    <n v="1205.0410256410264"/>
    <n v="5"/>
    <n v="8.3318206899004009E-3"/>
    <n v="0.89488710513707004"/>
    <s v="C"/>
    <n v="0.59090909090909094"/>
    <n v="5.3106060606060594E-2"/>
    <n v="712.06969696969747"/>
    <n v="30"/>
    <n v="3"/>
    <n v="33"/>
    <n v="19.5"/>
    <n v="4.5"/>
    <n v="0.40442307692307683"/>
    <n v="0.76923076923076927"/>
    <x v="1"/>
    <n v="5422.6846153846191"/>
  </r>
  <r>
    <s v="MICHEAL ADJEI - SUNYANI"/>
    <x v="23"/>
    <x v="23"/>
    <x v="0"/>
    <s v="FRYTOL"/>
    <n v="1.048139999999999"/>
    <n v="63.666666666666671"/>
    <n v="36526.153333333335"/>
    <n v="306"/>
    <n v="2.9743200000000001"/>
    <n v="175555.01968586387"/>
    <n v="573.70921465968581"/>
    <n v="5"/>
    <n v="7.4746772079134381E-3"/>
    <n v="0.90236178234498343"/>
    <s v="C"/>
    <n v="2.893939393939394"/>
    <n v="4.7642727272727226E-2"/>
    <n v="1660.2796969696972"/>
    <n v="30"/>
    <n v="3"/>
    <n v="33"/>
    <n v="95.5"/>
    <n v="0"/>
    <n v="0"/>
    <n v="3.2041884816753927"/>
    <x v="3"/>
    <n v="0"/>
  </r>
  <r>
    <s v="MICHEAL ADJEI - SUNYANI"/>
    <x v="24"/>
    <x v="24"/>
    <x v="4"/>
    <s v="EAZZY"/>
    <n v="0.94392666666666381"/>
    <n v="105"/>
    <n v="10869.14000000003"/>
    <n v="0"/>
    <n v="0"/>
    <n v="0"/>
    <n v="103.51561904761934"/>
    <n v="48"/>
    <n v="6.73149306512014E-3"/>
    <n v="0.90909327541010354"/>
    <s v="C"/>
    <n v="4.7727272727272725"/>
    <n v="4.2905757575757444E-2"/>
    <n v="494.05181818181956"/>
    <n v="30"/>
    <n v="3"/>
    <n v="33"/>
    <n v="157.5"/>
    <n v="157.5"/>
    <n v="1.4158899999999957"/>
    <n v="0"/>
    <x v="1"/>
    <n v="16303.710000000046"/>
  </r>
  <r>
    <s v="MICHEAL ADJEI - SUNYANI"/>
    <x v="25"/>
    <x v="25"/>
    <x v="2"/>
    <s v="FORTUNE DELICIOUS"/>
    <n v="0.91200000000000014"/>
    <n v="16"/>
    <n v="13360.400000000001"/>
    <n v="212"/>
    <n v="4.7699999999999996"/>
    <n v="177025.30000000002"/>
    <n v="835.02500000000009"/>
    <n v="32"/>
    <n v="6.5038120991633402E-3"/>
    <n v="0.91559708750926683"/>
    <s v="C"/>
    <n v="0.72727272727272729"/>
    <n v="4.1454545454545459E-2"/>
    <n v="607.29090909090917"/>
    <n v="30"/>
    <n v="3"/>
    <n v="33"/>
    <n v="24"/>
    <n v="0"/>
    <n v="0"/>
    <n v="8.8333333333333339"/>
    <x v="3"/>
    <n v="0"/>
  </r>
  <r>
    <s v="MICHEAL ADJEI - SUNYANI"/>
    <x v="26"/>
    <x v="26"/>
    <x v="2"/>
    <s v="PROMISE"/>
    <n v="0.87899999999999823"/>
    <n v="19"/>
    <n v="13179"/>
    <n v="71"/>
    <n v="1.5974999999999999"/>
    <n v="49247.84210526316"/>
    <n v="693.63157894736844"/>
    <n v="12"/>
    <n v="6.2684767929435999E-3"/>
    <n v="0.92186556430221045"/>
    <s v="C"/>
    <n v="0.86363636363636365"/>
    <n v="3.9954545454545375E-2"/>
    <n v="599.0454545454545"/>
    <n v="30"/>
    <n v="3"/>
    <n v="33"/>
    <n v="28.5"/>
    <n v="0"/>
    <n v="0"/>
    <n v="2.4912280701754388"/>
    <x v="3"/>
    <n v="0"/>
  </r>
  <r>
    <s v="MICHEAL ADJEI - SUNYANI"/>
    <x v="27"/>
    <x v="27"/>
    <x v="4"/>
    <s v="JAMAA"/>
    <n v="0.82988333333333419"/>
    <n v="67.333333333333329"/>
    <n v="13835.433333333329"/>
    <n v="6"/>
    <n v="5.4399999999999997E-2"/>
    <n v="1232.8603960396035"/>
    <n v="205.47673267326726"/>
    <n v="4"/>
    <n v="5.9182075265650676E-3"/>
    <n v="0.92778377182877547"/>
    <s v="C"/>
    <n v="3.0606060606060606"/>
    <n v="3.7721969696969733E-2"/>
    <n v="628.8833333333331"/>
    <n v="30"/>
    <n v="3"/>
    <n v="33"/>
    <n v="101"/>
    <n v="95"/>
    <n v="1.1708750000000014"/>
    <n v="5.9405940594059403E-2"/>
    <x v="1"/>
    <n v="19520.289603960391"/>
  </r>
  <r>
    <s v="MICHEAL ADJEI - SUNYANI"/>
    <x v="28"/>
    <x v="28"/>
    <x v="0"/>
    <s v="FRYTOL"/>
    <n v="0.81972000000000089"/>
    <n v="54"/>
    <n v="23612.660000000014"/>
    <n v="0"/>
    <n v="0"/>
    <n v="0"/>
    <n v="437.27148148148177"/>
    <n v="32"/>
    <n v="5.8457290064980018E-3"/>
    <n v="0.93362950083527352"/>
    <s v="C"/>
    <n v="2.4545454545454546"/>
    <n v="3.7260000000000043E-2"/>
    <n v="1073.3027272727279"/>
    <n v="30"/>
    <n v="3"/>
    <n v="33"/>
    <n v="81"/>
    <n v="81"/>
    <n v="1.2295800000000012"/>
    <n v="0"/>
    <x v="1"/>
    <n v="35418.990000000027"/>
  </r>
  <r>
    <s v="MICHEAL ADJEI - SUNYANI"/>
    <x v="29"/>
    <x v="29"/>
    <x v="2"/>
    <s v="FORTUNE DELICIOUS"/>
    <n v="0.74999999999999978"/>
    <n v="33.333333333333336"/>
    <n v="9599.3333333333339"/>
    <n v="222"/>
    <n v="4.9950000000000001"/>
    <n v="63931.560000000005"/>
    <n v="287.98"/>
    <n v="1"/>
    <n v="5.3485296868119548E-3"/>
    <n v="0.93897803052208551"/>
    <s v="C"/>
    <n v="1.5151515151515154"/>
    <n v="3.4090909090909081E-2"/>
    <n v="436.33333333333337"/>
    <n v="30"/>
    <n v="3"/>
    <n v="33"/>
    <n v="50.000000000000007"/>
    <n v="0"/>
    <n v="0"/>
    <n v="4.4399999999999995"/>
    <x v="3"/>
    <n v="0"/>
  </r>
  <r>
    <s v="MICHEAL ADJEI - SUNYANI"/>
    <x v="30"/>
    <x v="30"/>
    <x v="4"/>
    <s v="JAMAA"/>
    <n v="0.7230000000000002"/>
    <n v="101"/>
    <n v="11792.146666666669"/>
    <n v="4"/>
    <n v="2.3400000000000001E-2"/>
    <n v="467.0157095709572"/>
    <n v="116.7539273927393"/>
    <n v="1"/>
    <n v="5.1559826180867276E-3"/>
    <n v="0.9441340131401722"/>
    <s v="C"/>
    <n v="4.5909090909090908"/>
    <n v="3.2863636363636373E-2"/>
    <n v="536.00666666666677"/>
    <n v="30"/>
    <n v="3"/>
    <n v="33"/>
    <n v="151.5"/>
    <n v="147.5"/>
    <n v="1.0558663366336636"/>
    <n v="2.6402640264026403E-2"/>
    <x v="1"/>
    <n v="17221.204290429047"/>
  </r>
  <r>
    <s v="MICHEAL ADJEI - SUNYANI"/>
    <x v="31"/>
    <x v="31"/>
    <x v="4"/>
    <s v="EAZZY"/>
    <n v="0.60618666666666721"/>
    <n v="80.666666666666657"/>
    <n v="7939.6"/>
    <n v="157"/>
    <n v="1.0054400000000001"/>
    <n v="15452.692561983473"/>
    <n v="98.424793388429762"/>
    <n v="12"/>
    <n v="4.3229431765550042E-3"/>
    <n v="0.94845695631672722"/>
    <s v="C"/>
    <n v="3.6666666666666661"/>
    <n v="2.7553939393939419E-2"/>
    <n v="360.89090909090913"/>
    <n v="30"/>
    <n v="3"/>
    <n v="33"/>
    <n v="120.99999999999999"/>
    <n v="0"/>
    <n v="0"/>
    <n v="1.2975206611570249"/>
    <x v="2"/>
    <n v="0"/>
  </r>
  <r>
    <s v="MICHEAL ADJEI - SUNYANI"/>
    <x v="32"/>
    <x v="32"/>
    <x v="4"/>
    <s v="EAZZY"/>
    <n v="0.56326666666666703"/>
    <n v="43.333333333333329"/>
    <n v="7176.6000000000022"/>
    <n v="2"/>
    <n v="2.0399999999999998E-2"/>
    <n v="331.22769230769245"/>
    <n v="165.61384615384623"/>
    <n v="1"/>
    <n v="4.0168646510110447E-3"/>
    <n v="0.95247382096773825"/>
    <s v="C"/>
    <n v="1.9696969696969695"/>
    <n v="2.5603030303030318E-2"/>
    <n v="326.209090909091"/>
    <n v="30"/>
    <n v="3"/>
    <n v="33"/>
    <n v="65"/>
    <n v="63"/>
    <n v="0.81890307692307751"/>
    <n v="3.0769230769230771E-2"/>
    <x v="1"/>
    <n v="10433.672307692312"/>
  </r>
  <r>
    <s v="MICHEAL ADJEI - SUNYANI"/>
    <x v="33"/>
    <x v="33"/>
    <x v="1"/>
    <s v="JAMAA"/>
    <n v="0.54479999999999917"/>
    <n v="91.333333333333343"/>
    <n v="5013.1166666666786"/>
    <n v="0"/>
    <n v="0"/>
    <n v="0"/>
    <n v="54.888138686131512"/>
    <n v="16"/>
    <n v="3.8851719645001991E-3"/>
    <n v="0.95635899293223847"/>
    <s v="C"/>
    <n v="4.1515151515151523"/>
    <n v="2.4763636363636325E-2"/>
    <n v="227.86893939393994"/>
    <n v="30"/>
    <n v="3"/>
    <n v="33"/>
    <n v="137.00000000000003"/>
    <n v="137.00000000000003"/>
    <n v="0.81719999999999882"/>
    <n v="0"/>
    <x v="1"/>
    <n v="7519.6750000000184"/>
  </r>
  <r>
    <s v="MICHEAL ADJEI - SUNYANI"/>
    <x v="34"/>
    <x v="34"/>
    <x v="4"/>
    <s v="JAMAA"/>
    <n v="0.50699999999999878"/>
    <n v="112"/>
    <n v="8558"/>
    <n v="2"/>
    <n v="1.3349999999999999E-2"/>
    <n v="152.82142857142858"/>
    <n v="76.410714285714292"/>
    <n v="24"/>
    <n v="3.6156060682848738E-3"/>
    <n v="0.9599745990005234"/>
    <s v="C"/>
    <n v="5.0909090909090908"/>
    <n v="2.3045454545454491E-2"/>
    <n v="389"/>
    <n v="30"/>
    <n v="3"/>
    <n v="33"/>
    <n v="168"/>
    <n v="166"/>
    <n v="0.75144642857142674"/>
    <n v="1.1904761904761904E-2"/>
    <x v="1"/>
    <n v="12684.178571428572"/>
  </r>
  <r>
    <s v="MICHEAL ADJEI - SUNYANI"/>
    <x v="35"/>
    <x v="35"/>
    <x v="5"/>
    <s v="FRYTOL"/>
    <n v="0.49571999999999888"/>
    <n v="33"/>
    <n v="13005"/>
    <n v="0"/>
    <n v="0"/>
    <n v="0"/>
    <n v="394.09090909090907"/>
    <n v="6"/>
    <n v="3.5351641817952229E-3"/>
    <n v="0.96350976318231862"/>
    <s v="C"/>
    <n v="1.5"/>
    <n v="2.2532727272727222E-2"/>
    <n v="591.13636363636363"/>
    <n v="30"/>
    <n v="3"/>
    <n v="33"/>
    <n v="49.5"/>
    <n v="49.5"/>
    <n v="0.74357999999999835"/>
    <n v="0"/>
    <x v="1"/>
    <n v="19507.5"/>
  </r>
  <r>
    <s v="MICHEAL ADJEI - SUNYANI"/>
    <x v="36"/>
    <x v="36"/>
    <x v="2"/>
    <s v="FORTUNE DELIGHT"/>
    <n v="0.47700000000000009"/>
    <n v="6.666666666666667"/>
    <n v="6723"/>
    <n v="93"/>
    <n v="2.0924999999999998"/>
    <n v="93785.849999999991"/>
    <n v="1008.4499999999999"/>
    <n v="12"/>
    <n v="3.4016648808124048E-3"/>
    <n v="0.96691142806313102"/>
    <s v="C"/>
    <n v="0.30303030303030304"/>
    <n v="2.1681818181818188E-2"/>
    <n v="305.59090909090907"/>
    <n v="30"/>
    <n v="3"/>
    <n v="33"/>
    <n v="10"/>
    <n v="0"/>
    <n v="0"/>
    <n v="9.3000000000000007"/>
    <x v="3"/>
    <n v="0"/>
  </r>
  <r>
    <s v="MICHEAL ADJEI - SUNYANI"/>
    <x v="37"/>
    <x v="37"/>
    <x v="1"/>
    <s v="ALIFE"/>
    <n v="0.44020000000000015"/>
    <n v="109.33333333333333"/>
    <n v="10955.693333333333"/>
    <n v="0"/>
    <n v="0"/>
    <n v="0"/>
    <n v="100.20451219512195"/>
    <n v="1"/>
    <n v="3.1392303575128321E-3"/>
    <n v="0.97005065842064386"/>
    <s v="C"/>
    <n v="4.9696969696969697"/>
    <n v="2.0009090909090917E-2"/>
    <n v="497.98606060606056"/>
    <n v="30"/>
    <n v="3"/>
    <n v="33"/>
    <n v="164"/>
    <n v="164"/>
    <n v="0.66030000000000022"/>
    <n v="0"/>
    <x v="1"/>
    <n v="16433.54"/>
  </r>
  <r>
    <s v="MICHEAL ADJEI - SUNYANI"/>
    <x v="38"/>
    <x v="38"/>
    <x v="1"/>
    <s v="JAMAA"/>
    <n v="0.42239999999999794"/>
    <n v="79.666666666666671"/>
    <n v="3280.7800000000129"/>
    <n v="0"/>
    <n v="0"/>
    <n v="0"/>
    <n v="41.181338912134052"/>
    <n v="48"/>
    <n v="3.0122919196124793E-3"/>
    <n v="0.97306295034025636"/>
    <s v="C"/>
    <n v="3.6212121212121215"/>
    <n v="1.9199999999999908E-2"/>
    <n v="149.12636363636423"/>
    <n v="30"/>
    <n v="3"/>
    <n v="33"/>
    <n v="119.50000000000001"/>
    <n v="119.50000000000001"/>
    <n v="0.63359999999999694"/>
    <n v="0"/>
    <x v="1"/>
    <n v="4921.1700000000201"/>
  </r>
  <r>
    <s v="MICHEAL ADJEI - SUNYANI"/>
    <x v="39"/>
    <x v="39"/>
    <x v="1"/>
    <s v="ALIFE"/>
    <n v="0.35313333333333319"/>
    <n v="91"/>
    <n v="8825.0799999999981"/>
    <n v="4"/>
    <n v="1.7600000000000001E-2"/>
    <n v="387.9156043956043"/>
    <n v="96.978901098901076"/>
    <n v="20"/>
    <n v="2.5183254889815931E-3"/>
    <n v="0.97558127582923793"/>
    <s v="C"/>
    <n v="4.1363636363636367"/>
    <n v="1.6051515151515146E-2"/>
    <n v="401.13999999999993"/>
    <n v="30"/>
    <n v="3"/>
    <n v="33"/>
    <n v="136.5"/>
    <n v="132.5"/>
    <n v="0.51417765567765539"/>
    <n v="2.9304029304029304E-2"/>
    <x v="1"/>
    <n v="12849.704395604393"/>
  </r>
  <r>
    <s v="MICHEAL ADJEI - SUNYANI"/>
    <x v="40"/>
    <x v="40"/>
    <x v="3"/>
    <s v="FORTUNE"/>
    <n v="0.33333333333333331"/>
    <n v="33.333333333333336"/>
    <n v="10666.666666666666"/>
    <n v="0"/>
    <n v="0"/>
    <n v="0"/>
    <n v="319.99999999999994"/>
    <n v="48"/>
    <n v="2.3771243052497582E-3"/>
    <n v="0.97795840013448765"/>
    <s v="C"/>
    <n v="1.5151515151515154"/>
    <n v="1.515151515151515E-2"/>
    <n v="484.84848484848482"/>
    <n v="30"/>
    <n v="3"/>
    <n v="33"/>
    <n v="50.000000000000007"/>
    <n v="50.000000000000007"/>
    <n v="0.5"/>
    <n v="0"/>
    <x v="1"/>
    <n v="16000"/>
  </r>
  <r>
    <s v="MICHEAL ADJEI - SUNYANI"/>
    <x v="41"/>
    <x v="41"/>
    <x v="1"/>
    <s v="ALIFE"/>
    <n v="0.29215999999999986"/>
    <n v="66"/>
    <n v="4191.8600000000006"/>
    <n v="0"/>
    <n v="0"/>
    <n v="0"/>
    <n v="63.513030303030312"/>
    <n v="24"/>
    <n v="2.0835019110653072E-3"/>
    <n v="0.98004190204555297"/>
    <s v="C"/>
    <n v="3"/>
    <n v="1.3279999999999993E-2"/>
    <n v="190.53909090909093"/>
    <n v="30"/>
    <n v="3"/>
    <n v="33"/>
    <n v="99"/>
    <n v="99"/>
    <n v="0.4382399999999998"/>
    <n v="0"/>
    <x v="1"/>
    <n v="6287.7900000000009"/>
  </r>
  <r>
    <s v="MICHEAL ADJEI - SUNYANI"/>
    <x v="42"/>
    <x v="42"/>
    <x v="1"/>
    <s v="ALIFE"/>
    <n v="0.28066666666666656"/>
    <n v="50.666666666666671"/>
    <n v="6846.0533333333287"/>
    <n v="8"/>
    <n v="3.1200000000000002E-2"/>
    <n v="1080.9557894736834"/>
    <n v="135.11947368421042"/>
    <n v="1"/>
    <n v="2.001538665020296E-3"/>
    <n v="0.98204344071057326"/>
    <s v="C"/>
    <n v="2.3030303030303032"/>
    <n v="1.2757575757575752E-2"/>
    <n v="311.1842424242422"/>
    <n v="30"/>
    <n v="3"/>
    <n v="33"/>
    <n v="76"/>
    <n v="68"/>
    <n v="0.37668421052631562"/>
    <n v="0.10526315789473684"/>
    <x v="1"/>
    <n v="9188.1242105263082"/>
  </r>
  <r>
    <s v="MICHEAL ADJEI - SUNYANI"/>
    <x v="43"/>
    <x v="43"/>
    <x v="4"/>
    <s v="EAZZY"/>
    <n v="0.27853333333333269"/>
    <n v="36"/>
    <n v="3459.49"/>
    <n v="2"/>
    <n v="1.788E-2"/>
    <n v="192.19388888888886"/>
    <n v="96.096944444444432"/>
    <n v="6"/>
    <n v="1.9863250694666934E-3"/>
    <n v="0.98402976578003998"/>
    <s v="C"/>
    <n v="1.6363636363636365"/>
    <n v="1.2660606060606032E-2"/>
    <n v="157.24954545454545"/>
    <n v="30"/>
    <n v="3"/>
    <n v="33"/>
    <n v="54"/>
    <n v="52"/>
    <n v="0.40232592592592498"/>
    <n v="3.7037037037037035E-2"/>
    <x v="1"/>
    <n v="4997.0411111111107"/>
  </r>
  <r>
    <s v="MICHEAL ADJEI - SUNYANI"/>
    <x v="44"/>
    <x v="44"/>
    <x v="0"/>
    <s v="FRYTOL"/>
    <n v="0.24000000000000005"/>
    <n v="26.666666666666668"/>
    <n v="8453.3333333333321"/>
    <n v="15"/>
    <n v="0.13500000000000001"/>
    <n v="4754.9999999999991"/>
    <n v="316.99999999999994"/>
    <n v="12"/>
    <n v="1.7115294997798263E-3"/>
    <n v="0.9857412952798198"/>
    <s v="C"/>
    <n v="1.2121212121212122"/>
    <n v="1.0909090909090912E-2"/>
    <n v="384.24242424242419"/>
    <n v="30"/>
    <n v="3"/>
    <n v="33"/>
    <n v="40"/>
    <n v="25"/>
    <n v="0.22500000000000003"/>
    <n v="0.375"/>
    <x v="1"/>
    <n v="7924.9999999999982"/>
  </r>
  <r>
    <s v="MICHEAL ADJEI - SUNYANI"/>
    <x v="45"/>
    <x v="45"/>
    <x v="1"/>
    <s v="ALIFE"/>
    <n v="0.22773333333333315"/>
    <n v="48.666666666666664"/>
    <n v="5816.4800000000005"/>
    <n v="100"/>
    <n v="0.36160000000000003"/>
    <n v="11951.671232876713"/>
    <n v="119.51671232876714"/>
    <n v="4"/>
    <n v="1.6240513253466336E-3"/>
    <n v="0.98736534660516639"/>
    <s v="C"/>
    <n v="2.2121212121212119"/>
    <n v="1.0351515151515143E-2"/>
    <n v="264.38545454545459"/>
    <n v="30"/>
    <n v="3"/>
    <n v="33"/>
    <n v="73"/>
    <n v="0"/>
    <n v="0"/>
    <n v="1.3698630136986301"/>
    <x v="2"/>
    <n v="0"/>
  </r>
  <r>
    <s v="MICHEAL ADJEI - SUNYANI"/>
    <x v="46"/>
    <x v="46"/>
    <x v="1"/>
    <s v="ALIFE"/>
    <n v="0.20950000000000008"/>
    <n v="38"/>
    <n v="5166.3133333333353"/>
    <n v="2"/>
    <n v="9.5999999999999992E-3"/>
    <n v="271.91122807017553"/>
    <n v="135.95561403508776"/>
    <n v="18"/>
    <n v="1.4940226258494736E-3"/>
    <n v="0.98885936923101592"/>
    <s v="C"/>
    <n v="1.7272727272727273"/>
    <n v="9.5227272727272765E-3"/>
    <n v="234.83242424242434"/>
    <n v="30"/>
    <n v="3"/>
    <n v="33"/>
    <n v="57"/>
    <n v="55"/>
    <n v="0.30322368421052642"/>
    <n v="3.5087719298245612E-2"/>
    <x v="1"/>
    <n v="7477.5587719298273"/>
  </r>
  <r>
    <s v="MICHEAL ADJEI - SUNYANI"/>
    <x v="47"/>
    <x v="47"/>
    <x v="1"/>
    <s v="ALIFE"/>
    <n v="0.20000000000000012"/>
    <n v="33.333333333333336"/>
    <n v="1766.6666666666665"/>
    <n v="0"/>
    <n v="0"/>
    <n v="0"/>
    <n v="52.999999999999993"/>
    <n v="40"/>
    <n v="1.4262745831498558E-3"/>
    <n v="0.99028564381416573"/>
    <s v="C"/>
    <n v="1.5151515151515154"/>
    <n v="9.0909090909090957E-3"/>
    <n v="80.303030303030297"/>
    <n v="30"/>
    <n v="3"/>
    <n v="33"/>
    <n v="50.000000000000007"/>
    <n v="50.000000000000007"/>
    <n v="0.30000000000000021"/>
    <n v="0"/>
    <x v="1"/>
    <n v="2650"/>
  </r>
  <r>
    <s v="MICHEAL ADJEI - SUNYANI"/>
    <x v="48"/>
    <x v="48"/>
    <x v="4"/>
    <s v="JAMAA"/>
    <n v="0.19550000000000006"/>
    <n v="18.333333333333336"/>
    <n v="3276.7499999999986"/>
    <n v="352"/>
    <n v="2.64392"/>
    <n v="62913.599999999962"/>
    <n v="178.73181818181808"/>
    <n v="10"/>
    <n v="1.3941834050289837E-3"/>
    <n v="0.99167982721919468"/>
    <s v="C"/>
    <n v="0.83333333333333348"/>
    <n v="8.8863636363636384E-3"/>
    <n v="148.94318181818176"/>
    <n v="30"/>
    <n v="3"/>
    <n v="33"/>
    <n v="27.500000000000004"/>
    <n v="0"/>
    <n v="0"/>
    <n v="12.799999999999999"/>
    <x v="3"/>
    <n v="0"/>
  </r>
  <r>
    <s v="MICHEAL ADJEI - SUNYANI"/>
    <x v="49"/>
    <x v="49"/>
    <x v="0"/>
    <s v="FRYTOL"/>
    <n v="0.1875"/>
    <n v="8.3333333333333339"/>
    <n v="3500"/>
    <n v="849"/>
    <n v="19.102499999999999"/>
    <n v="356579.99999999994"/>
    <n v="419.99999999999994"/>
    <n v="12"/>
    <n v="1.3371324217029891E-3"/>
    <n v="0.99301695964089765"/>
    <s v="C"/>
    <n v="0.37878787878787884"/>
    <n v="8.5227272727272721E-3"/>
    <n v="159.09090909090909"/>
    <n v="30"/>
    <n v="3"/>
    <n v="33"/>
    <n v="12.500000000000002"/>
    <n v="0"/>
    <n v="0"/>
    <n v="67.919999999999987"/>
    <x v="3"/>
    <n v="0"/>
  </r>
  <r>
    <s v="MICHEAL ADJEI - SUNYANI"/>
    <x v="50"/>
    <x v="50"/>
    <x v="4"/>
    <s v="JAMAA"/>
    <n v="0.15166666666666667"/>
    <n v="30.333333333333336"/>
    <n v="2573.333333333333"/>
    <n v="140"/>
    <n v="0.7"/>
    <n v="11876.923076923074"/>
    <n v="84.835164835164818"/>
    <n v="24"/>
    <n v="1.08159155888864E-3"/>
    <n v="0.9940985511997863"/>
    <s v="C"/>
    <n v="1.3787878787878789"/>
    <n v="6.8939393939393941E-3"/>
    <n v="116.96969696969695"/>
    <n v="30"/>
    <n v="3"/>
    <n v="33"/>
    <n v="45.5"/>
    <n v="0"/>
    <n v="0"/>
    <n v="3.0769230769230771"/>
    <x v="3"/>
    <n v="0"/>
  </r>
  <r>
    <s v="MICHEAL ADJEI - SUNYANI"/>
    <x v="51"/>
    <x v="51"/>
    <x v="2"/>
    <s v="FORTUNE DELICIOUS"/>
    <n v="0.14400000000000002"/>
    <n v="6.666666666666667"/>
    <n v="2560"/>
    <n v="99"/>
    <n v="1.782"/>
    <n v="38016"/>
    <n v="384"/>
    <n v="32"/>
    <n v="1.0269176998678956E-3"/>
    <n v="0.99512546889965414"/>
    <s v="C"/>
    <n v="0.30303030303030304"/>
    <n v="6.5454545454545461E-3"/>
    <n v="116.36363636363636"/>
    <n v="30"/>
    <n v="3"/>
    <n v="33"/>
    <n v="10"/>
    <n v="0"/>
    <n v="0"/>
    <n v="9.9"/>
    <x v="3"/>
    <n v="0"/>
  </r>
  <r>
    <s v="MICHEAL ADJEI - SUNYANI"/>
    <x v="52"/>
    <x v="52"/>
    <x v="1"/>
    <s v="ALIFE"/>
    <n v="0.13850000000000007"/>
    <n v="32.333333333333336"/>
    <n v="2767.0899999999988"/>
    <n v="0"/>
    <n v="0"/>
    <n v="0"/>
    <n v="85.58010309278346"/>
    <n v="18"/>
    <n v="9.8769514883127502E-4"/>
    <n v="0.99611316404848538"/>
    <s v="C"/>
    <n v="1.4696969696969697"/>
    <n v="6.2954545454545485E-3"/>
    <n v="125.77681818181813"/>
    <n v="30"/>
    <n v="3"/>
    <n v="33"/>
    <n v="48.5"/>
    <n v="48.5"/>
    <n v="0.20775000000000007"/>
    <n v="0"/>
    <x v="1"/>
    <n v="4150.6349999999975"/>
  </r>
  <r>
    <s v="MICHEAL ADJEI - SUNYANI"/>
    <x v="53"/>
    <x v="53"/>
    <x v="4"/>
    <s v="JAMAA"/>
    <n v="0.1274666666666667"/>
    <n v="18"/>
    <n v="2639.5"/>
    <n v="197"/>
    <n v="1.2670400000000002"/>
    <n v="28887.861111111109"/>
    <n v="146.63888888888889"/>
    <n v="18"/>
    <n v="9.090123343275079E-4"/>
    <n v="0.99702217638281287"/>
    <s v="C"/>
    <n v="0.81818181818181823"/>
    <n v="5.7939393939393955E-3"/>
    <n v="119.97727272727273"/>
    <n v="30"/>
    <n v="3"/>
    <n v="33"/>
    <n v="27"/>
    <n v="0"/>
    <n v="0"/>
    <n v="7.2962962962962967"/>
    <x v="3"/>
    <n v="0"/>
  </r>
  <r>
    <s v="MICHEAL ADJEI - SUNYANI"/>
    <x v="54"/>
    <x v="54"/>
    <x v="4"/>
    <s v="JAMAA"/>
    <n v="0.11200000000000004"/>
    <n v="37.333333333333336"/>
    <n v="2533.333333333333"/>
    <n v="371"/>
    <n v="1.113"/>
    <n v="25174.999999999996"/>
    <n v="67.857142857142847"/>
    <n v="18"/>
    <n v="7.9871376656391916E-4"/>
    <n v="0.9978208901493768"/>
    <s v="C"/>
    <n v="1.696969696969697"/>
    <n v="5.090909090909093E-3"/>
    <n v="115.15151515151514"/>
    <n v="30"/>
    <n v="3"/>
    <n v="33"/>
    <n v="56"/>
    <n v="0"/>
    <n v="0"/>
    <n v="6.625"/>
    <x v="3"/>
    <n v="0"/>
  </r>
  <r>
    <s v="MICHEAL ADJEI - SUNYANI"/>
    <x v="55"/>
    <x v="55"/>
    <x v="1"/>
    <s v="ALIFE"/>
    <n v="0.10740000000000002"/>
    <n v="23"/>
    <n v="2716.3033333333333"/>
    <n v="4"/>
    <n v="1.95E-2"/>
    <n v="472.40057971014494"/>
    <n v="118.10014492753623"/>
    <n v="5"/>
    <n v="7.6590945115147236E-4"/>
    <n v="0.99858679960052832"/>
    <s v="C"/>
    <n v="1.0454545454545454"/>
    <n v="4.8818181818181825E-3"/>
    <n v="123.46833333333333"/>
    <n v="30"/>
    <n v="3"/>
    <n v="33"/>
    <n v="34.5"/>
    <n v="30.5"/>
    <n v="0.14242173913043479"/>
    <n v="0.11594202898550725"/>
    <x v="1"/>
    <n v="3602.054420289855"/>
  </r>
  <r>
    <s v="MICHEAL ADJEI - SUNYANI"/>
    <x v="56"/>
    <x v="56"/>
    <x v="1"/>
    <s v="ALIFE"/>
    <n v="0.10350000000000004"/>
    <n v="20.666666666666668"/>
    <n v="2573.4666666666672"/>
    <n v="0"/>
    <n v="0"/>
    <n v="0"/>
    <n v="124.52258064516131"/>
    <n v="100"/>
    <n v="7.3809709678005029E-4"/>
    <n v="0.9993248966973084"/>
    <s v="C"/>
    <n v="0.93939393939393945"/>
    <n v="4.704545454545456E-3"/>
    <n v="116.9757575757576"/>
    <n v="30"/>
    <n v="3"/>
    <n v="33"/>
    <n v="31"/>
    <n v="31"/>
    <n v="0.15525000000000003"/>
    <n v="0"/>
    <x v="1"/>
    <n v="3860.2000000000007"/>
  </r>
  <r>
    <s v="MICHEAL ADJEI - SUNYANI"/>
    <x v="57"/>
    <x v="57"/>
    <x v="4"/>
    <s v="JAMAA"/>
    <n v="9.4666666666666691E-2"/>
    <n v="8"/>
    <n v="1806.8333333333333"/>
    <n v="148"/>
    <n v="1.19"/>
    <n v="33426.416666666664"/>
    <n v="225.85416666666666"/>
    <n v="12"/>
    <n v="6.751033026909316E-4"/>
    <n v="0.99999999999999933"/>
    <s v="C"/>
    <n v="0.36363636363636365"/>
    <n v="4.3030303030303042E-3"/>
    <n v="82.128787878787875"/>
    <n v="30"/>
    <n v="3"/>
    <n v="33"/>
    <n v="12"/>
    <n v="0"/>
    <n v="0"/>
    <n v="12.333333333333334"/>
    <x v="3"/>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s v="MICHEAL ADJEI - TECHIMAN"/>
    <x v="0"/>
    <x v="0"/>
    <x v="0"/>
    <s v="FRYTOL"/>
    <n v="17.336699999999936"/>
    <n v="835"/>
    <n v="512162.75"/>
    <n v="85"/>
    <n v="1.3810499999999999"/>
    <n v="52136.327844311381"/>
    <n v="613.36856287425155"/>
    <n v="4"/>
    <n v="0.15768752970847302"/>
    <n v="0.15768752970847302"/>
    <s v="A"/>
    <n v="37.954545454545453"/>
    <n v="0.78803181818181534"/>
    <n v="23280.125"/>
    <n v="7"/>
    <n v="3"/>
    <n v="10"/>
    <n v="379.5454545454545"/>
    <n v="294.5454545454545"/>
    <n v="6.1155044093630693"/>
    <n v="0.22395209580838327"/>
    <x v="0"/>
    <n v="180664.9221556886"/>
  </r>
  <r>
    <s v="MICHEAL ADJEI - TECHIMAN"/>
    <x v="1"/>
    <x v="1"/>
    <x v="1"/>
    <s v="FORTUNE"/>
    <n v="12.73500000000004"/>
    <n v="291.33333333333337"/>
    <n v="152215.06666666479"/>
    <n v="165"/>
    <n v="4.1449999999999996"/>
    <n v="86208.762013728905"/>
    <n v="522.47734553775092"/>
    <n v="12"/>
    <n v="0.11583234934199807"/>
    <n v="0.27351987905047109"/>
    <s v="A"/>
    <n v="13.242424242424244"/>
    <n v="0.57886363636363825"/>
    <n v="6918.8666666665813"/>
    <n v="7"/>
    <n v="3"/>
    <n v="10"/>
    <n v="132.42424242424244"/>
    <n v="0"/>
    <n v="0"/>
    <n v="1.2459954233409609"/>
    <x v="1"/>
    <n v="0"/>
  </r>
  <r>
    <s v="MICHEAL ADJEI - TECHIMAN"/>
    <x v="2"/>
    <x v="2"/>
    <x v="2"/>
    <s v="JAMAA"/>
    <n v="7.671999999999966"/>
    <n v="1594.3333333333335"/>
    <n v="129099.82666666665"/>
    <n v="0"/>
    <n v="0"/>
    <n v="0"/>
    <n v="80.97417520384694"/>
    <n v="5"/>
    <n v="6.978137292122516E-2"/>
    <n v="0.34330125197169625"/>
    <s v="A"/>
    <n v="72.469696969696983"/>
    <n v="0.34872727272727116"/>
    <n v="5868.1739393939388"/>
    <n v="7"/>
    <n v="3"/>
    <n v="10"/>
    <n v="724.69696969696986"/>
    <n v="724.69696969696986"/>
    <n v="3.4872727272727122"/>
    <n v="0"/>
    <x v="0"/>
    <n v="58681.739393939395"/>
  </r>
  <r>
    <s v="MICHEAL ADJEI - TECHIMAN"/>
    <x v="3"/>
    <x v="3"/>
    <x v="1"/>
    <s v="FORTUNE"/>
    <n v="6.3333333333333508"/>
    <n v="253.33333333333334"/>
    <n v="74347"/>
    <n v="179"/>
    <n v="4.4749999999999996"/>
    <n v="52532.024999999994"/>
    <n v="293.47499999999997"/>
    <n v="12"/>
    <n v="5.7605408650646832E-2"/>
    <n v="0.40090666062234309"/>
    <s v="A"/>
    <n v="11.515151515151516"/>
    <n v="0.28787878787878868"/>
    <n v="3379.409090909091"/>
    <n v="7"/>
    <n v="3"/>
    <n v="10"/>
    <n v="115.15151515151516"/>
    <n v="0"/>
    <n v="0"/>
    <n v="1.5544736842105262"/>
    <x v="1"/>
    <n v="0"/>
  </r>
  <r>
    <s v="MICHEAL ADJEI - TECHIMAN"/>
    <x v="4"/>
    <x v="4"/>
    <x v="0"/>
    <s v="FRYTOL"/>
    <n v="5.7750000000000004"/>
    <n v="256.66666666666669"/>
    <n v="107800"/>
    <n v="360"/>
    <n v="8.1"/>
    <n v="151199.99999999997"/>
    <n v="419.99999999999994"/>
    <n v="1"/>
    <n v="5.2527037098550194E-2"/>
    <n v="0.45343369772089326"/>
    <s v="A"/>
    <n v="11.666666666666668"/>
    <n v="0.26250000000000001"/>
    <n v="4900"/>
    <n v="7"/>
    <n v="3"/>
    <n v="10"/>
    <n v="116.66666666666669"/>
    <n v="0"/>
    <n v="0"/>
    <n v="3.0857142857142854"/>
    <x v="2"/>
    <n v="0"/>
  </r>
  <r>
    <s v="MICHEAL ADJEI - TECHIMAN"/>
    <x v="5"/>
    <x v="5"/>
    <x v="0"/>
    <s v="FRYTOL"/>
    <n v="5.3627333333333844"/>
    <n v="490.66666666666663"/>
    <n v="194819.29333333345"/>
    <n v="0"/>
    <n v="0"/>
    <n v="0"/>
    <n v="397.05019021739156"/>
    <n v="20"/>
    <n v="4.8777228181754881E-2"/>
    <n v="0.50221092590264815"/>
    <s v="B"/>
    <n v="22.303030303030301"/>
    <n v="0.24376060606060837"/>
    <n v="8855.4224242424298"/>
    <n v="14"/>
    <n v="3"/>
    <n v="17"/>
    <n v="379.15151515151513"/>
    <n v="379.15151515151513"/>
    <n v="4.1439303030303423"/>
    <n v="0"/>
    <x v="0"/>
    <n v="150542.1812121213"/>
  </r>
  <r>
    <s v="MICHEAL ADJEI - TECHIMAN"/>
    <x v="6"/>
    <x v="6"/>
    <x v="2"/>
    <s v="JAMAA"/>
    <n v="4.6094400000000197"/>
    <n v="871.33333333333337"/>
    <n v="68563.06666666668"/>
    <n v="77"/>
    <n v="0.40655999999999998"/>
    <n v="6058.9397092578438"/>
    <n v="78.687528691660305"/>
    <n v="5"/>
    <n v="4.1925580239574413E-2"/>
    <n v="0.54413650614222253"/>
    <s v="B"/>
    <n v="39.606060606060609"/>
    <n v="0.2095200000000009"/>
    <n v="3116.5030303030308"/>
    <n v="14"/>
    <n v="3"/>
    <n v="17"/>
    <n v="673.30303030303037"/>
    <n v="596.30303030303037"/>
    <n v="3.1545023412394935"/>
    <n v="0.11436158242945225"/>
    <x v="0"/>
    <n v="46921.611805893685"/>
  </r>
  <r>
    <s v="MICHEAL ADJEI - TECHIMAN"/>
    <x v="7"/>
    <x v="7"/>
    <x v="3"/>
    <s v="FORTUNE"/>
    <n v="4.3931666666666622"/>
    <n v="277.33333333333331"/>
    <n v="76530.666666666657"/>
    <n v="0"/>
    <n v="0"/>
    <n v="0"/>
    <n v="275.95192307692304"/>
    <n v="12"/>
    <n v="3.9958446490063006E-2"/>
    <n v="0.5840949526322855"/>
    <s v="B"/>
    <n v="12.606060606060606"/>
    <n v="0.19968939393939375"/>
    <n v="3478.6666666666661"/>
    <n v="14"/>
    <n v="3"/>
    <n v="17"/>
    <n v="214.30303030303028"/>
    <n v="214.30303030303028"/>
    <n v="3.3947196969696938"/>
    <n v="0"/>
    <x v="0"/>
    <n v="59137.333333333321"/>
  </r>
  <r>
    <s v="MICHEAL ADJEI - TECHIMAN"/>
    <x v="8"/>
    <x v="8"/>
    <x v="0"/>
    <s v="FRYTOL"/>
    <n v="3.9311999999999752"/>
    <n v="309.33333333333337"/>
    <n v="140253.59000000011"/>
    <n v="0"/>
    <n v="3.2400000000000003E-3"/>
    <n v="0"/>
    <n v="453.4060021551727"/>
    <n v="1"/>
    <n v="3.5756586708540122E-2"/>
    <n v="0.6198515393408256"/>
    <s v="B"/>
    <n v="14.060606060606062"/>
    <n v="0.17869090909090796"/>
    <n v="6375.1631818181868"/>
    <n v="14"/>
    <n v="3"/>
    <n v="17"/>
    <n v="239.03030303030306"/>
    <n v="239.03030303030306"/>
    <n v="3.0377454545454352"/>
    <n v="0"/>
    <x v="0"/>
    <n v="108377.77409090917"/>
  </r>
  <r>
    <s v="MICHEAL ADJEI - TECHIMAN"/>
    <x v="9"/>
    <x v="9"/>
    <x v="2"/>
    <s v="EAZZY"/>
    <n v="3.7657599999999882"/>
    <n v="485.66666666666669"/>
    <n v="51529.813333333332"/>
    <n v="0"/>
    <n v="0"/>
    <n v="0"/>
    <n v="106.10119423472889"/>
    <n v="1"/>
    <n v="3.425181216004082E-2"/>
    <n v="0.6541033515008664"/>
    <s v="B"/>
    <n v="22.075757575757578"/>
    <n v="0.17117090909090857"/>
    <n v="2342.2642424242422"/>
    <n v="14"/>
    <n v="3"/>
    <n v="17"/>
    <n v="375.28787878787881"/>
    <n v="375.28787878787881"/>
    <n v="2.9099054545454455"/>
    <n v="0"/>
    <x v="0"/>
    <n v="39818.492121212126"/>
  </r>
  <r>
    <s v="MICHEAL ADJEI - TECHIMAN"/>
    <x v="10"/>
    <x v="10"/>
    <x v="2"/>
    <s v="JAMAA"/>
    <n v="3.4964800000000067"/>
    <n v="559"/>
    <n v="56840.693333333336"/>
    <n v="0"/>
    <n v="0"/>
    <n v="0"/>
    <n v="101.6828145497913"/>
    <n v="6"/>
    <n v="3.1802551458760021E-2"/>
    <n v="0.68590590295962639"/>
    <s v="B"/>
    <n v="25.40909090909091"/>
    <n v="0.1589309090909094"/>
    <n v="2583.6678787878791"/>
    <n v="14"/>
    <n v="3"/>
    <n v="17"/>
    <n v="431.9545454545455"/>
    <n v="431.9545454545455"/>
    <n v="2.7018254545454603"/>
    <n v="0"/>
    <x v="0"/>
    <n v="43922.35393939395"/>
  </r>
  <r>
    <s v="MICHEAL ADJEI - TECHIMAN"/>
    <x v="11"/>
    <x v="11"/>
    <x v="0"/>
    <s v="FRYTOL"/>
    <n v="3.2090266666666678"/>
    <n v="379"/>
    <n v="83153.833333333328"/>
    <n v="43"/>
    <n v="0.35322000000000003"/>
    <n v="9434.3399296394018"/>
    <n v="219.4032541776605"/>
    <n v="5"/>
    <n v="2.9187993553287779E-2"/>
    <n v="0.71509389651291422"/>
    <s v="B"/>
    <n v="17.227272727272727"/>
    <n v="0.14586484848484854"/>
    <n v="3779.7196969696965"/>
    <n v="14"/>
    <n v="3"/>
    <n v="17"/>
    <n v="292.86363636363637"/>
    <n v="249.86363636363637"/>
    <n v="2.1156176045414576"/>
    <n v="0.14682601272699053"/>
    <x v="0"/>
    <n v="54820.89491884545"/>
  </r>
  <r>
    <s v="MICHEAL ADJEI - TECHIMAN"/>
    <x v="12"/>
    <x v="12"/>
    <x v="0"/>
    <s v="FRYTOL"/>
    <n v="2.840400000000018"/>
    <n v="208"/>
    <n v="74516.5"/>
    <n v="51"/>
    <n v="0.50220000000000009"/>
    <n v="18270.872596153848"/>
    <n v="358.25240384615387"/>
    <n v="4"/>
    <n v="2.5835116220731241E-2"/>
    <n v="0.74092901273364542"/>
    <s v="B"/>
    <n v="9.454545454545455"/>
    <n v="0.12910909090909173"/>
    <n v="3387.1136363636365"/>
    <n v="14"/>
    <n v="3"/>
    <n v="17"/>
    <n v="160.72727272727275"/>
    <n v="109.72727272727275"/>
    <n v="1.4984103146853245"/>
    <n v="0.31730769230769229"/>
    <x v="0"/>
    <n v="39310.05922202798"/>
  </r>
  <r>
    <s v="MICHEAL ADJEI - TECHIMAN"/>
    <x v="13"/>
    <x v="13"/>
    <x v="1"/>
    <s v="FORTUNE DELICIOUS"/>
    <n v="2.745000000000009"/>
    <n v="21.333333333333336"/>
    <n v="30578.266666666546"/>
    <n v="3"/>
    <n v="7.6499999999999999E-2"/>
    <n v="4300.0687499999822"/>
    <n v="1433.3562499999941"/>
    <n v="12"/>
    <n v="2.4967396854635629E-2"/>
    <n v="0.76589640958828109"/>
    <s v="B"/>
    <n v="0.96969696969696983"/>
    <n v="0.12477272727272769"/>
    <n v="1389.9212121212067"/>
    <n v="14"/>
    <n v="3"/>
    <n v="17"/>
    <n v="16.484848484848488"/>
    <n v="13.484848484848488"/>
    <n v="1.7351207386363696"/>
    <n v="0.18198529411764702"/>
    <x v="0"/>
    <n v="19328.591856060531"/>
  </r>
  <r>
    <s v="MICHEAL ADJEI - TECHIMAN"/>
    <x v="14"/>
    <x v="14"/>
    <x v="0"/>
    <s v="FRYTOL"/>
    <n v="2.7074999999999978"/>
    <n v="120.33333333333334"/>
    <n v="62236.666666666664"/>
    <n v="0"/>
    <n v="0"/>
    <n v="0"/>
    <n v="517.20221606648192"/>
    <n v="24"/>
    <n v="2.4626312198151434E-2"/>
    <n v="0.79052272178643257"/>
    <s v="B"/>
    <n v="5.4696969696969697"/>
    <n v="0.12306818181818172"/>
    <n v="2828.939393939394"/>
    <n v="14"/>
    <n v="3"/>
    <n v="17"/>
    <n v="92.984848484848484"/>
    <n v="92.984848484848484"/>
    <n v="2.0921590909090888"/>
    <n v="0"/>
    <x v="0"/>
    <n v="48091.969696969689"/>
  </r>
  <r>
    <s v="MICHEAL ADJEI - TECHIMAN"/>
    <x v="15"/>
    <x v="15"/>
    <x v="1"/>
    <s v="FORTUNE"/>
    <n v="2.034000000000006"/>
    <n v="23.666666666666668"/>
    <n v="19725"/>
    <n v="0"/>
    <n v="0"/>
    <n v="0"/>
    <n v="833.45070422535207"/>
    <n v="1"/>
    <n v="1.8500431767697213E-2"/>
    <n v="0.80902315355412979"/>
    <s v="C"/>
    <n v="1.0757575757575759"/>
    <n v="9.2454545454545733E-2"/>
    <n v="896.59090909090912"/>
    <n v="30"/>
    <n v="3"/>
    <n v="33"/>
    <n v="35.500000000000007"/>
    <n v="35.500000000000007"/>
    <n v="3.0510000000000095"/>
    <n v="0"/>
    <x v="0"/>
    <n v="29587.500000000004"/>
  </r>
  <r>
    <s v="MICHEAL ADJEI - TECHIMAN"/>
    <x v="16"/>
    <x v="16"/>
    <x v="0"/>
    <s v="FRYTOL"/>
    <n v="1.6499999999999961"/>
    <n v="183.33333333333334"/>
    <n v="44880"/>
    <n v="0"/>
    <n v="0"/>
    <n v="0"/>
    <n v="244.79999999999998"/>
    <n v="5"/>
    <n v="1.5007724885300019E-2"/>
    <n v="0.82403087843942979"/>
    <s v="C"/>
    <n v="8.3333333333333339"/>
    <n v="7.4999999999999831E-2"/>
    <n v="2040"/>
    <n v="30"/>
    <n v="3"/>
    <n v="33"/>
    <n v="275"/>
    <n v="275"/>
    <n v="2.4749999999999943"/>
    <n v="0"/>
    <x v="0"/>
    <n v="67320"/>
  </r>
  <r>
    <s v="MICHEAL ADJEI - TECHIMAN"/>
    <x v="17"/>
    <x v="17"/>
    <x v="1"/>
    <s v="FORTUNE DELIGHT"/>
    <n v="1.546499999999992"/>
    <n v="13.666666666666666"/>
    <n v="19972"/>
    <n v="0"/>
    <n v="0"/>
    <n v="0"/>
    <n v="1461.3658536585367"/>
    <n v="5"/>
    <n v="1.4066331233403888E-2"/>
    <n v="0.83809720967283363"/>
    <s v="C"/>
    <n v="0.62121212121212122"/>
    <n v="7.0295454545454175E-2"/>
    <n v="907.81818181818187"/>
    <n v="30"/>
    <n v="3"/>
    <n v="33"/>
    <n v="20.5"/>
    <n v="20.5"/>
    <n v="2.3197499999999884"/>
    <n v="0"/>
    <x v="0"/>
    <n v="29958.000000000004"/>
  </r>
  <r>
    <s v="MICHEAL ADJEI - TECHIMAN"/>
    <x v="18"/>
    <x v="18"/>
    <x v="1"/>
    <s v="FORTUNE"/>
    <n v="1.5333333333333334"/>
    <n v="30.666666666666664"/>
    <n v="15511.333333333332"/>
    <n v="160"/>
    <n v="8"/>
    <n v="80928.695652173905"/>
    <n v="505.80434782608694"/>
    <n v="1"/>
    <n v="1.3946572620682881E-2"/>
    <n v="0.85204378229351652"/>
    <s v="C"/>
    <n v="1.3939393939393938"/>
    <n v="6.9696969696969702E-2"/>
    <n v="705.06060606060601"/>
    <n v="30"/>
    <n v="3"/>
    <n v="33"/>
    <n v="45.999999999999993"/>
    <n v="0"/>
    <n v="0"/>
    <n v="3.4782608695652177"/>
    <x v="2"/>
    <n v="0"/>
  </r>
  <r>
    <s v="MICHEAL ADJEI - TECHIMAN"/>
    <x v="19"/>
    <x v="19"/>
    <x v="2"/>
    <s v="JAMAA"/>
    <n v="1.386666666666664"/>
    <n v="95.666666666666671"/>
    <n v="23209.306666666678"/>
    <n v="0"/>
    <n v="-6.4000000000000003E-3"/>
    <n v="0"/>
    <n v="242.60599303135899"/>
    <n v="5"/>
    <n v="1.2612552630878406E-2"/>
    <n v="0.86465633492439498"/>
    <s v="C"/>
    <n v="4.3484848484848486"/>
    <n v="6.3030303030302909E-2"/>
    <n v="1054.9684848484853"/>
    <n v="30"/>
    <n v="3"/>
    <n v="33"/>
    <n v="143.5"/>
    <n v="143.5"/>
    <n v="2.0799999999999956"/>
    <n v="0"/>
    <x v="0"/>
    <n v="34813.960000000014"/>
  </r>
  <r>
    <s v="MICHEAL ADJEI - TECHIMAN"/>
    <x v="20"/>
    <x v="20"/>
    <x v="1"/>
    <s v="PROMISE"/>
    <n v="1.3694999999999937"/>
    <n v="12.666666666666668"/>
    <n v="14410"/>
    <n v="39"/>
    <n v="0.87749999999999995"/>
    <n v="44367.631578947367"/>
    <n v="1137.6315789473683"/>
    <n v="1"/>
    <n v="1.2456411654798988E-2"/>
    <n v="0.87711274657919391"/>
    <s v="C"/>
    <n v="0.5757575757575758"/>
    <n v="6.2249999999999715E-2"/>
    <n v="655"/>
    <n v="30"/>
    <n v="3"/>
    <n v="33"/>
    <n v="19"/>
    <n v="0"/>
    <n v="0"/>
    <n v="2.0526315789473686"/>
    <x v="2"/>
    <n v="0"/>
  </r>
  <r>
    <s v="MICHEAL ADJEI - TECHIMAN"/>
    <x v="21"/>
    <x v="21"/>
    <x v="2"/>
    <s v="JAMAA"/>
    <n v="1.257600000000004"/>
    <n v="170"/>
    <n v="18816.839999999997"/>
    <n v="0"/>
    <n v="0"/>
    <n v="0"/>
    <n v="110.68729411764704"/>
    <n v="60"/>
    <n v="1.1438615039850551E-2"/>
    <n v="0.88855136161904447"/>
    <s v="C"/>
    <n v="7.7272727272727275"/>
    <n v="5.7163636363636548E-2"/>
    <n v="855.31090909090892"/>
    <n v="30"/>
    <n v="3"/>
    <n v="33"/>
    <n v="255"/>
    <n v="255"/>
    <n v="1.8864000000000061"/>
    <n v="0"/>
    <x v="0"/>
    <n v="28225.259999999995"/>
  </r>
  <r>
    <s v="MICHEAL ADJEI - TECHIMAN"/>
    <x v="22"/>
    <x v="22"/>
    <x v="1"/>
    <s v="VIKING"/>
    <n v="1.1609999999999956"/>
    <n v="2"/>
    <n v="12505.933333333334"/>
    <n v="0"/>
    <n v="0"/>
    <n v="0"/>
    <n v="6252.9666666666672"/>
    <n v="1"/>
    <n v="1.0559980964747454E-2"/>
    <n v="0.89911134258379188"/>
    <s v="C"/>
    <n v="9.0909090909090912E-2"/>
    <n v="5.2772727272727075E-2"/>
    <n v="568.4515151515152"/>
    <n v="30"/>
    <n v="3"/>
    <n v="33"/>
    <n v="3"/>
    <n v="3"/>
    <n v="1.7414999999999934"/>
    <n v="0"/>
    <x v="0"/>
    <n v="18758.900000000001"/>
  </r>
  <r>
    <s v="MICHEAL ADJEI - TECHIMAN"/>
    <x v="23"/>
    <x v="23"/>
    <x v="4"/>
    <s v="JAMAA"/>
    <n v="1.0303333333333338"/>
    <n v="115.33333333333334"/>
    <n v="16660"/>
    <n v="20"/>
    <n v="0.154"/>
    <n v="2889.0173410404623"/>
    <n v="144.45086705202311"/>
    <n v="6"/>
    <n v="9.3714904283762612E-3"/>
    <n v="0.90848283301216815"/>
    <s v="C"/>
    <n v="5.2424242424242431"/>
    <n v="4.6833333333333352E-2"/>
    <n v="757.27272727272725"/>
    <n v="30"/>
    <n v="3"/>
    <n v="33"/>
    <n v="173.00000000000003"/>
    <n v="153.00000000000003"/>
    <n v="1.3668294797687868"/>
    <n v="0.11560693641618495"/>
    <x v="0"/>
    <n v="22100.98265895954"/>
  </r>
  <r>
    <s v="MICHEAL ADJEI - TECHIMAN"/>
    <x v="24"/>
    <x v="24"/>
    <x v="2"/>
    <s v="JAMAA"/>
    <n v="0.94463999999999881"/>
    <n v="163.66666666666669"/>
    <n v="6725.5700000000143"/>
    <n v="0"/>
    <n v="0"/>
    <n v="0"/>
    <n v="41.093095723014336"/>
    <n v="12"/>
    <n v="8.5920589306968647E-3"/>
    <n v="0.91707489194286496"/>
    <s v="C"/>
    <n v="7.4393939393939403"/>
    <n v="4.2938181818181764E-2"/>
    <n v="305.70772727272794"/>
    <n v="30"/>
    <n v="3"/>
    <n v="33"/>
    <n v="245.50000000000003"/>
    <n v="245.50000000000003"/>
    <n v="1.4169599999999982"/>
    <n v="0"/>
    <x v="0"/>
    <n v="10088.355000000021"/>
  </r>
  <r>
    <s v="MICHEAL ADJEI - TECHIMAN"/>
    <x v="25"/>
    <x v="25"/>
    <x v="2"/>
    <s v="JAMAA"/>
    <n v="0.87999999999999834"/>
    <n v="166"/>
    <n v="6835.0200000000177"/>
    <n v="0"/>
    <n v="0"/>
    <n v="0"/>
    <n v="41.17481927710854"/>
    <n v="36"/>
    <n v="8.0041199388266801E-3"/>
    <n v="0.92507901188169162"/>
    <s v="C"/>
    <n v="7.5454545454545459"/>
    <n v="3.9999999999999925E-2"/>
    <n v="310.68272727272807"/>
    <n v="30"/>
    <n v="3"/>
    <n v="33"/>
    <n v="249"/>
    <n v="249"/>
    <n v="1.3199999999999974"/>
    <n v="0"/>
    <x v="0"/>
    <n v="10252.530000000026"/>
  </r>
  <r>
    <s v="MICHEAL ADJEI - TECHIMAN"/>
    <x v="26"/>
    <x v="26"/>
    <x v="0"/>
    <s v="FRYTOL"/>
    <n v="0.8099999999999985"/>
    <n v="45.666666666666671"/>
    <n v="23332.063333333528"/>
    <n v="0"/>
    <n v="0"/>
    <n v="0"/>
    <n v="510.92109489051518"/>
    <n v="20"/>
    <n v="7.3674285800563767E-3"/>
    <n v="0.93244644046174796"/>
    <s v="C"/>
    <n v="2.0757575757575761"/>
    <n v="3.681818181818175E-2"/>
    <n v="1060.5483333333423"/>
    <n v="30"/>
    <n v="3"/>
    <n v="33"/>
    <n v="68.500000000000014"/>
    <n v="68.500000000000014"/>
    <n v="1.2149999999999979"/>
    <n v="0"/>
    <x v="0"/>
    <n v="34998.095000000299"/>
  </r>
  <r>
    <s v="MICHEAL ADJEI - TECHIMAN"/>
    <x v="27"/>
    <x v="27"/>
    <x v="4"/>
    <s v="JAMAA"/>
    <n v="0.68533333333333379"/>
    <n v="71.333333333333329"/>
    <n v="10619"/>
    <n v="3"/>
    <n v="2.4E-2"/>
    <n v="446.59345794392527"/>
    <n v="148.86448598130843"/>
    <n v="1"/>
    <n v="6.2335115887226129E-3"/>
    <n v="0.93867995205047061"/>
    <s v="C"/>
    <n v="3.2424242424242422"/>
    <n v="3.1151515151515173E-2"/>
    <n v="482.68181818181819"/>
    <n v="30"/>
    <n v="3"/>
    <n v="33"/>
    <n v="107"/>
    <n v="104"/>
    <n v="0.99917757009345864"/>
    <n v="2.8037383177570093E-2"/>
    <x v="0"/>
    <n v="15481.906542056076"/>
  </r>
  <r>
    <s v="MICHEAL ADJEI - TECHIMAN"/>
    <x v="28"/>
    <x v="28"/>
    <x v="1"/>
    <s v="FORTUNE"/>
    <n v="0.6666666666666613"/>
    <n v="23.666666666666668"/>
    <n v="7800.3666666666904"/>
    <n v="62"/>
    <n v="1.2549999999999999"/>
    <n v="20434.763380281751"/>
    <n v="329.59295774647984"/>
    <n v="72"/>
    <n v="6.0637272263838115E-3"/>
    <n v="0.94474367927685443"/>
    <s v="C"/>
    <n v="1.0757575757575759"/>
    <n v="3.0303030303030058E-2"/>
    <n v="354.56212121212229"/>
    <n v="30"/>
    <n v="3"/>
    <n v="33"/>
    <n v="35.500000000000007"/>
    <n v="0"/>
    <n v="0"/>
    <n v="1.7464788732394363"/>
    <x v="1"/>
    <n v="0"/>
  </r>
  <r>
    <s v="MICHEAL ADJEI - TECHIMAN"/>
    <x v="29"/>
    <x v="29"/>
    <x v="4"/>
    <s v="JAMAA"/>
    <n v="0.63000000000000111"/>
    <n v="104.33333333333333"/>
    <n v="9225.5600000000231"/>
    <n v="0"/>
    <n v="0"/>
    <n v="0"/>
    <n v="88.423897763578495"/>
    <n v="12"/>
    <n v="5.7302222289327583E-3"/>
    <n v="0.95047390150578714"/>
    <s v="C"/>
    <n v="4.7424242424242422"/>
    <n v="2.8636363636363685E-2"/>
    <n v="419.34363636363742"/>
    <n v="30"/>
    <n v="3"/>
    <n v="33"/>
    <n v="156.5"/>
    <n v="156.5"/>
    <n v="0.94500000000000173"/>
    <n v="0"/>
    <x v="0"/>
    <n v="13838.340000000035"/>
  </r>
  <r>
    <s v="MICHEAL ADJEI - TECHIMAN"/>
    <x v="30"/>
    <x v="30"/>
    <x v="1"/>
    <s v="FORTUNE DELIGHT"/>
    <n v="0.60749999999999993"/>
    <n v="27"/>
    <n v="9402.3333333333321"/>
    <n v="365"/>
    <n v="8.2125000000000004"/>
    <n v="127105.6172839506"/>
    <n v="348.23456790123453"/>
    <n v="5"/>
    <n v="5.5255714350422921E-3"/>
    <n v="0.95599947294082943"/>
    <s v="C"/>
    <n v="1.2272727272727273"/>
    <n v="2.7613636363636361E-2"/>
    <n v="427.37878787878782"/>
    <n v="30"/>
    <n v="3"/>
    <n v="33"/>
    <n v="40.5"/>
    <n v="0"/>
    <n v="0"/>
    <n v="9.0123456790123448"/>
    <x v="2"/>
    <n v="0"/>
  </r>
  <r>
    <s v="MICHEAL ADJEI - TECHIMAN"/>
    <x v="31"/>
    <x v="31"/>
    <x v="1"/>
    <s v="FORTUNE DELICIOUS"/>
    <n v="0.56249999999999978"/>
    <n v="25"/>
    <n v="7460"/>
    <n v="0"/>
    <n v="0"/>
    <n v="0"/>
    <n v="298.39999999999998"/>
    <n v="20"/>
    <n v="5.1162698472613805E-3"/>
    <n v="0.96111574278809087"/>
    <s v="C"/>
    <n v="1.1363636363636365"/>
    <n v="2.5568181818181809E-2"/>
    <n v="339.09090909090907"/>
    <n v="30"/>
    <n v="3"/>
    <n v="33"/>
    <n v="37.5"/>
    <n v="37.5"/>
    <n v="0.84374999999999967"/>
    <n v="0"/>
    <x v="0"/>
    <n v="11190"/>
  </r>
  <r>
    <s v="MICHEAL ADJEI - TECHIMAN"/>
    <x v="32"/>
    <x v="32"/>
    <x v="4"/>
    <s v="JAMAA"/>
    <n v="0.50500000000000034"/>
    <n v="101"/>
    <n v="7565"/>
    <n v="14"/>
    <n v="7.0000000000000007E-2"/>
    <n v="1048.6138613861385"/>
    <n v="74.900990099009903"/>
    <n v="20"/>
    <n v="4.5932733739857774E-3"/>
    <n v="0.96570901616207661"/>
    <s v="C"/>
    <n v="4.5909090909090908"/>
    <n v="2.2954545454545471E-2"/>
    <n v="343.86363636363637"/>
    <n v="30"/>
    <n v="3"/>
    <n v="33"/>
    <n v="151.5"/>
    <n v="137.5"/>
    <n v="0.68750000000000044"/>
    <n v="9.2409240924092403E-2"/>
    <x v="0"/>
    <n v="10298.886138613861"/>
  </r>
  <r>
    <s v="MICHEAL ADJEI - TECHIMAN"/>
    <x v="33"/>
    <x v="33"/>
    <x v="5"/>
    <s v="FRYTOL"/>
    <n v="0.49193999999999743"/>
    <n v="23"/>
    <n v="12905.833333333334"/>
    <n v="0"/>
    <n v="1.6200000000000001E-3"/>
    <n v="0"/>
    <n v="561.12318840579712"/>
    <n v="20"/>
    <n v="4.4744849576208914E-3"/>
    <n v="0.97018350111969753"/>
    <s v="C"/>
    <n v="1.0454545454545454"/>
    <n v="2.2360909090908973E-2"/>
    <n v="586.62878787878788"/>
    <n v="30"/>
    <n v="3"/>
    <n v="33"/>
    <n v="34.5"/>
    <n v="34.5"/>
    <n v="0.73790999999999618"/>
    <n v="0"/>
    <x v="0"/>
    <n v="19358.75"/>
  </r>
  <r>
    <s v="MICHEAL ADJEI - TECHIMAN"/>
    <x v="34"/>
    <x v="34"/>
    <x v="4"/>
    <s v="JAMAA"/>
    <n v="0.45049999999999929"/>
    <n v="43.666666666666671"/>
    <n v="6859.666666666667"/>
    <n v="0"/>
    <n v="0"/>
    <n v="0"/>
    <n v="157.09160305343511"/>
    <n v="36"/>
    <n v="4.0975636732288869E-3"/>
    <n v="0.97428106479292642"/>
    <s v="C"/>
    <n v="1.9848484848484851"/>
    <n v="2.0477272727272695E-2"/>
    <n v="311.80303030303031"/>
    <n v="30"/>
    <n v="3"/>
    <n v="33"/>
    <n v="65.500000000000014"/>
    <n v="65.500000000000014"/>
    <n v="0.67574999999999907"/>
    <n v="0"/>
    <x v="0"/>
    <n v="10289.500000000002"/>
  </r>
  <r>
    <s v="MICHEAL ADJEI - TECHIMAN"/>
    <x v="35"/>
    <x v="35"/>
    <x v="3"/>
    <s v="FORTUNE"/>
    <n v="0.37500000000000011"/>
    <n v="25"/>
    <n v="6786.6666666666661"/>
    <n v="0"/>
    <n v="0"/>
    <n v="0"/>
    <n v="271.46666666666664"/>
    <n v="12"/>
    <n v="3.4108465648409227E-3"/>
    <n v="0.97769191135776734"/>
    <s v="C"/>
    <n v="1.1363636363636365"/>
    <n v="1.7045454545454551E-2"/>
    <n v="308.48484848484844"/>
    <n v="30"/>
    <n v="3"/>
    <n v="33"/>
    <n v="37.5"/>
    <n v="37.5"/>
    <n v="0.56250000000000022"/>
    <n v="0"/>
    <x v="0"/>
    <n v="10179.999999999998"/>
  </r>
  <r>
    <s v="MICHEAL ADJEI - TECHIMAN"/>
    <x v="36"/>
    <x v="36"/>
    <x v="1"/>
    <s v="VIKING"/>
    <n v="0.375"/>
    <n v="16.666666666666668"/>
    <n v="4000"/>
    <n v="0"/>
    <n v="0"/>
    <n v="0"/>
    <n v="239.99999999999997"/>
    <n v="1"/>
    <n v="3.4108465648409218E-3"/>
    <n v="0.98110275792260826"/>
    <s v="C"/>
    <n v="0.75757575757575768"/>
    <n v="1.7045454545454544E-2"/>
    <n v="181.81818181818181"/>
    <n v="30"/>
    <n v="3"/>
    <n v="33"/>
    <n v="25.000000000000004"/>
    <n v="25.000000000000004"/>
    <n v="0.5625"/>
    <n v="0"/>
    <x v="0"/>
    <n v="6000"/>
  </r>
  <r>
    <s v="MICHEAL ADJEI - TECHIMAN"/>
    <x v="37"/>
    <x v="37"/>
    <x v="4"/>
    <s v="JAMAA"/>
    <n v="0.3419999999999993"/>
    <n v="76"/>
    <n v="5622"/>
    <n v="22"/>
    <n v="9.9000000000000005E-2"/>
    <n v="1627.421052631579"/>
    <n v="73.973684210526315"/>
    <n v="26"/>
    <n v="3.1106920671349144E-3"/>
    <n v="0.98421344998974314"/>
    <s v="C"/>
    <n v="3.4545454545454546"/>
    <n v="1.5545454545454513E-2"/>
    <n v="255.54545454545453"/>
    <n v="30"/>
    <n v="3"/>
    <n v="33"/>
    <n v="114"/>
    <n v="92"/>
    <n v="0.41399999999999915"/>
    <n v="0.19298245614035087"/>
    <x v="0"/>
    <n v="6805.5789473684208"/>
  </r>
  <r>
    <s v="MICHEAL ADJEI - TECHIMAN"/>
    <x v="38"/>
    <x v="38"/>
    <x v="1"/>
    <s v="PROMISE"/>
    <n v="0.30000000000000004"/>
    <n v="13.333333333333334"/>
    <n v="2279.2000000000003"/>
    <n v="0"/>
    <n v="0"/>
    <n v="0"/>
    <n v="170.94000000000003"/>
    <n v="30"/>
    <n v="2.7286772518727376E-3"/>
    <n v="0.9869421272416159"/>
    <s v="C"/>
    <n v="0.60606060606060608"/>
    <n v="1.3636363636363639E-2"/>
    <n v="103.60000000000001"/>
    <n v="30"/>
    <n v="3"/>
    <n v="33"/>
    <n v="20"/>
    <n v="20"/>
    <n v="0.45"/>
    <n v="0"/>
    <x v="0"/>
    <n v="3418.8000000000006"/>
  </r>
  <r>
    <s v="MICHEAL ADJEI - TECHIMAN"/>
    <x v="39"/>
    <x v="39"/>
    <x v="1"/>
    <s v="VIKING"/>
    <n v="0.28499999999999998"/>
    <n v="12.666666666666666"/>
    <n v="1342.6666666666667"/>
    <n v="0"/>
    <n v="0"/>
    <n v="0"/>
    <n v="106.00000000000001"/>
    <n v="40"/>
    <n v="2.5922433892791E-3"/>
    <n v="0.989534370630895"/>
    <s v="C"/>
    <n v="0.57575757575757569"/>
    <n v="1.2954545454545453E-2"/>
    <n v="61.030303030303031"/>
    <n v="30"/>
    <n v="3"/>
    <n v="33"/>
    <n v="18.999999999999996"/>
    <n v="18.999999999999996"/>
    <n v="0.42749999999999994"/>
    <n v="0"/>
    <x v="0"/>
    <n v="2014"/>
  </r>
  <r>
    <s v="MICHEAL ADJEI - TECHIMAN"/>
    <x v="40"/>
    <x v="40"/>
    <x v="2"/>
    <s v="EAZZY"/>
    <n v="0.27983999999999926"/>
    <n v="53"/>
    <n v="4770"/>
    <n v="0"/>
    <n v="0"/>
    <n v="0"/>
    <n v="90"/>
    <n v="36"/>
    <n v="2.5453101405468826E-3"/>
    <n v="0.99207968077144193"/>
    <s v="C"/>
    <n v="2.4090909090909092"/>
    <n v="1.2719999999999966E-2"/>
    <n v="216.81818181818181"/>
    <n v="30"/>
    <n v="3"/>
    <n v="33"/>
    <n v="79.5"/>
    <n v="79.5"/>
    <n v="0.41975999999999891"/>
    <n v="0"/>
    <x v="0"/>
    <n v="7155"/>
  </r>
  <r>
    <s v="MICHEAL ADJEI - TECHIMAN"/>
    <x v="41"/>
    <x v="41"/>
    <x v="4"/>
    <s v="JAMAA"/>
    <n v="0.25400000000000017"/>
    <n v="84.666666666666657"/>
    <n v="5716.6666666666661"/>
    <n v="42"/>
    <n v="0.126"/>
    <n v="2835.8267716535429"/>
    <n v="67.519685039370074"/>
    <n v="1"/>
    <n v="2.3102800732522524E-3"/>
    <n v="0.99438996084469422"/>
    <s v="C"/>
    <n v="3.8484848484848482"/>
    <n v="1.1545454545454553E-2"/>
    <n v="259.84848484848482"/>
    <n v="30"/>
    <n v="3"/>
    <n v="33"/>
    <n v="126.99999999999999"/>
    <n v="84.999999999999986"/>
    <n v="0.25500000000000017"/>
    <n v="0.33070866141732286"/>
    <x v="0"/>
    <n v="5739.1732283464553"/>
  </r>
  <r>
    <s v="MICHEAL ADJEI - TECHIMAN"/>
    <x v="42"/>
    <x v="42"/>
    <x v="0"/>
    <s v="FRYTOL"/>
    <n v="0.22828666666666653"/>
    <n v="20.333333333333332"/>
    <n v="4827.7133333333322"/>
    <n v="0"/>
    <n v="0"/>
    <n v="0"/>
    <n v="237.4285245901639"/>
    <n v="40"/>
    <n v="2.076402114130624E-3"/>
    <n v="0.99646636295882485"/>
    <s v="C"/>
    <n v="0.9242424242424242"/>
    <n v="1.0376666666666661E-2"/>
    <n v="219.44151515151509"/>
    <n v="30"/>
    <n v="3"/>
    <n v="33"/>
    <n v="30.5"/>
    <n v="30.5"/>
    <n v="0.34242999999999979"/>
    <n v="0"/>
    <x v="0"/>
    <n v="7241.5699999999988"/>
  </r>
  <r>
    <s v="MICHEAL ADJEI - TECHIMAN"/>
    <x v="43"/>
    <x v="43"/>
    <x v="2"/>
    <s v="ALIFE"/>
    <n v="0.16199999999999984"/>
    <n v="42.666666666666664"/>
    <n v="4313.1466666666665"/>
    <n v="0"/>
    <n v="0"/>
    <n v="0"/>
    <n v="101.089375"/>
    <n v="20"/>
    <n v="1.4734857160112766E-3"/>
    <n v="0.99793984867483609"/>
    <s v="C"/>
    <n v="1.9393939393939392"/>
    <n v="7.3636363636363561E-3"/>
    <n v="196.05212121212119"/>
    <n v="30"/>
    <n v="3"/>
    <n v="33"/>
    <n v="63.999999999999993"/>
    <n v="63.999999999999993"/>
    <n v="0.24299999999999977"/>
    <n v="0"/>
    <x v="0"/>
    <n v="6469.7199999999993"/>
  </r>
  <r>
    <s v="MICHEAL ADJEI - TECHIMAN"/>
    <x v="44"/>
    <x v="44"/>
    <x v="1"/>
    <s v="FORTUNE"/>
    <n v="0.13650000000000004"/>
    <n v="6"/>
    <n v="1419.6"/>
    <n v="18"/>
    <n v="0.40500000000000003"/>
    <n v="4258.8"/>
    <n v="236.6"/>
    <n v="1"/>
    <n v="1.2415481496020958E-3"/>
    <n v="0.99918139682443818"/>
    <s v="C"/>
    <n v="0.27272727272727271"/>
    <n v="6.2045454545454565E-3"/>
    <n v="64.527272727272717"/>
    <n v="30"/>
    <n v="3"/>
    <n v="33"/>
    <n v="9"/>
    <n v="0"/>
    <n v="0"/>
    <n v="2"/>
    <x v="2"/>
    <n v="0"/>
  </r>
  <r>
    <s v="MICHEAL ADJEI - TECHIMAN"/>
    <x v="45"/>
    <x v="45"/>
    <x v="2"/>
    <s v="ALIFE"/>
    <n v="0.09"/>
    <n v="24.333333333333332"/>
    <n v="2313.3333333333335"/>
    <n v="297"/>
    <n v="1.0692000000000002"/>
    <n v="28235.342465753427"/>
    <n v="95.068493150684944"/>
    <n v="20"/>
    <n v="8.1860317556182115E-4"/>
    <n v="1"/>
    <s v="C"/>
    <n v="1.106060606060606"/>
    <n v="4.0909090909090904E-3"/>
    <n v="105.15151515151516"/>
    <n v="30"/>
    <n v="3"/>
    <n v="33"/>
    <n v="36.5"/>
    <n v="0"/>
    <n v="0"/>
    <n v="8.1369863013698627"/>
    <x v="2"/>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s v="DE-2KAY'S VENTURES"/>
    <x v="0"/>
    <x v="0"/>
    <x v="0"/>
    <s v="FORTUNE"/>
    <n v="11.641666666666652"/>
    <n v="428.00000000000006"/>
    <n v="160169.33333333334"/>
    <n v="36"/>
    <n v="0.9"/>
    <n v="13472.186915887849"/>
    <n v="374.22741433021804"/>
    <n v="5"/>
    <n v="0.33923915432754004"/>
    <n v="0.33923915432754004"/>
    <s v="A"/>
    <n v="19.454545454545457"/>
    <n v="0.52916666666666601"/>
    <n v="7280.4242424242429"/>
    <n v="7"/>
    <n v="3"/>
    <n v="10"/>
    <n v="194.54545454545456"/>
    <n v="158.54545454545456"/>
    <n v="4.3124610591900261"/>
    <n v="0.18504672897196262"/>
    <x v="0"/>
    <n v="59332.055508354577"/>
  </r>
  <r>
    <s v="DE-2KAY'S VENTURES"/>
    <x v="1"/>
    <x v="1"/>
    <x v="0"/>
    <s v="FORTUNE"/>
    <n v="3.3000000000000025"/>
    <n v="66"/>
    <n v="34633.333333333336"/>
    <n v="0"/>
    <n v="0"/>
    <n v="0"/>
    <n v="524.74747474747483"/>
    <n v="1"/>
    <n v="9.6162279966861941E-2"/>
    <n v="0.43540143429440198"/>
    <s v="A"/>
    <n v="3"/>
    <n v="0.15000000000000011"/>
    <n v="1574.2424242424242"/>
    <n v="7"/>
    <n v="3"/>
    <n v="10"/>
    <n v="30"/>
    <n v="30"/>
    <n v="1.5000000000000011"/>
    <n v="0"/>
    <x v="0"/>
    <n v="15742.424242424244"/>
  </r>
  <r>
    <s v="DE-2KAY'S VENTURES"/>
    <x v="2"/>
    <x v="2"/>
    <x v="1"/>
    <s v="FRYTOL"/>
    <n v="3.125789999999999"/>
    <n v="270.66666666666669"/>
    <n v="102317.98333333341"/>
    <n v="660"/>
    <n v="6.4152000000000005"/>
    <n v="249494.589901478"/>
    <n v="378.0221059113303"/>
    <n v="12"/>
    <n v="9.1085785787156676E-2"/>
    <n v="0.52648722008155868"/>
    <s v="B"/>
    <n v="12.303030303030305"/>
    <n v="0.14208136363636359"/>
    <n v="4650.8174242424275"/>
    <n v="14"/>
    <n v="3"/>
    <n v="17"/>
    <n v="209.15151515151518"/>
    <n v="0"/>
    <n v="0"/>
    <n v="3.1556070704143719"/>
    <x v="1"/>
    <n v="0"/>
  </r>
  <r>
    <s v="DE-2KAY'S VENTURES"/>
    <x v="3"/>
    <x v="3"/>
    <x v="1"/>
    <s v="FRYTOL"/>
    <n v="2.4763333333333621"/>
    <n v="246.66666666666669"/>
    <n v="76221.666666666657"/>
    <n v="322"/>
    <n v="2.6081999999999996"/>
    <n v="99500.175675675666"/>
    <n v="309.00675675675672"/>
    <n v="4"/>
    <n v="7.2160563421598489E-2"/>
    <n v="0.59864778350315717"/>
    <s v="B"/>
    <n v="11.212121212121213"/>
    <n v="0.11256060606060737"/>
    <n v="3464.6212121212116"/>
    <n v="14"/>
    <n v="3"/>
    <n v="17"/>
    <n v="190.60606060606062"/>
    <n v="0"/>
    <n v="0"/>
    <n v="1.6893481717011127"/>
    <x v="2"/>
    <n v="0"/>
  </r>
  <r>
    <s v="DE-2KAY'S VENTURES"/>
    <x v="4"/>
    <x v="4"/>
    <x v="1"/>
    <s v="FRYTOL"/>
    <n v="2.2499999999999982"/>
    <n v="100"/>
    <n v="55640"/>
    <n v="0"/>
    <n v="0"/>
    <n v="0"/>
    <n v="556.4"/>
    <n v="5"/>
    <n v="6.5565190886496677E-2"/>
    <n v="0.66421297438965388"/>
    <s v="B"/>
    <n v="4.5454545454545459"/>
    <n v="0.1022727272727272"/>
    <n v="2529.090909090909"/>
    <n v="14"/>
    <n v="3"/>
    <n v="17"/>
    <n v="77.27272727272728"/>
    <n v="77.27272727272728"/>
    <n v="1.7386363636363624"/>
    <n v="0"/>
    <x v="0"/>
    <n v="42994.545454545456"/>
  </r>
  <r>
    <s v="DE-2KAY'S VENTURES"/>
    <x v="5"/>
    <x v="5"/>
    <x v="1"/>
    <s v="FRYTOL"/>
    <n v="2.1694500000000021"/>
    <n v="109"/>
    <n v="68807.5"/>
    <n v="0"/>
    <n v="0"/>
    <n v="0"/>
    <n v="631.2614678899082"/>
    <n v="1"/>
    <n v="6.3217957052760204E-2"/>
    <n v="0.72743093144241411"/>
    <s v="B"/>
    <n v="4.9545454545454541"/>
    <n v="9.8611363636363733E-2"/>
    <n v="3127.6136363636365"/>
    <n v="14"/>
    <n v="3"/>
    <n v="17"/>
    <n v="84.22727272727272"/>
    <n v="84.22727272727272"/>
    <n v="1.6763931818181834"/>
    <n v="0"/>
    <x v="0"/>
    <n v="53169.431818181809"/>
  </r>
  <r>
    <s v="DE-2KAY'S VENTURES"/>
    <x v="6"/>
    <x v="6"/>
    <x v="0"/>
    <s v="FORTUNE DELICIOUS"/>
    <n v="1.8450000000000009"/>
    <n v="75.333333333333343"/>
    <n v="27928.333333333332"/>
    <n v="5"/>
    <n v="0.1125"/>
    <n v="1853.6504424778759"/>
    <n v="370.73008849557516"/>
    <n v="5"/>
    <n v="5.3763456526927343E-2"/>
    <n v="0.78119438796934149"/>
    <s v="B"/>
    <n v="3.4242424242424248"/>
    <n v="8.3863636363636404E-2"/>
    <n v="1269.469696969697"/>
    <n v="14"/>
    <n v="3"/>
    <n v="17"/>
    <n v="58.212121212121218"/>
    <n v="53.212121212121218"/>
    <n v="1.3032260659694295"/>
    <n v="8.5892764185320131E-2"/>
    <x v="0"/>
    <n v="19727.334406006972"/>
  </r>
  <r>
    <s v="DE-2KAY'S VENTURES"/>
    <x v="7"/>
    <x v="7"/>
    <x v="0"/>
    <s v="FORTUNE"/>
    <n v="1.3274999999999983"/>
    <n v="51.666666666666664"/>
    <n v="12390"/>
    <n v="0"/>
    <n v="0"/>
    <n v="0"/>
    <n v="239.80645161290323"/>
    <n v="20"/>
    <n v="3.8683462623033023E-2"/>
    <n v="0.8198778505923745"/>
    <s v="C"/>
    <n v="2.3484848484848482"/>
    <n v="6.0340909090909015E-2"/>
    <n v="563.18181818181813"/>
    <n v="30"/>
    <n v="3"/>
    <n v="33"/>
    <n v="77.499999999999986"/>
    <n v="77.499999999999986"/>
    <n v="1.9912499999999973"/>
    <n v="0"/>
    <x v="0"/>
    <n v="18584.999999999996"/>
  </r>
  <r>
    <s v="DE-2KAY'S VENTURES"/>
    <x v="8"/>
    <x v="8"/>
    <x v="0"/>
    <s v="FORTUNE"/>
    <n v="1.2779999999999994"/>
    <n v="45.333333333333336"/>
    <n v="31240"/>
    <n v="0"/>
    <n v="0"/>
    <n v="0"/>
    <n v="689.11764705882354"/>
    <n v="1"/>
    <n v="3.7241028423530123E-2"/>
    <n v="0.85711887901590467"/>
    <s v="C"/>
    <n v="2.0606060606060606"/>
    <n v="5.8090909090909061E-2"/>
    <n v="1420"/>
    <n v="30"/>
    <n v="3"/>
    <n v="33"/>
    <n v="68"/>
    <n v="68"/>
    <n v="1.9169999999999989"/>
    <n v="0"/>
    <x v="0"/>
    <n v="46860"/>
  </r>
  <r>
    <s v="DE-2KAY'S VENTURES"/>
    <x v="9"/>
    <x v="9"/>
    <x v="1"/>
    <s v="NO BRAND"/>
    <n v="0.90449999999999919"/>
    <n v="40"/>
    <n v="18090.400000000001"/>
    <n v="0"/>
    <n v="0"/>
    <n v="0"/>
    <n v="452.26000000000005"/>
    <n v="5"/>
    <n v="2.6357206736371659E-2"/>
    <n v="0.88347608575227632"/>
    <s v="C"/>
    <n v="1.8181818181818181"/>
    <n v="4.1113636363636324E-2"/>
    <n v="822.29090909090917"/>
    <n v="30"/>
    <n v="3"/>
    <n v="33"/>
    <n v="60"/>
    <n v="60"/>
    <n v="1.3567499999999988"/>
    <n v="0"/>
    <x v="0"/>
    <n v="27135.600000000002"/>
  </r>
  <r>
    <s v="DE-2KAY'S VENTURES"/>
    <x v="10"/>
    <x v="10"/>
    <x v="0"/>
    <s v="FORTUNE DELIGHT"/>
    <n v="0.8475000000000007"/>
    <n v="30"/>
    <n v="14509.333333333334"/>
    <n v="0"/>
    <n v="0"/>
    <n v="0"/>
    <n v="483.64444444444445"/>
    <n v="20"/>
    <n v="2.4696221900580455E-2"/>
    <n v="0.90817230765285673"/>
    <s v="C"/>
    <n v="1.3636363636363635"/>
    <n v="3.8522727272727306E-2"/>
    <n v="659.5151515151515"/>
    <n v="30"/>
    <n v="3"/>
    <n v="33"/>
    <n v="45"/>
    <n v="45"/>
    <n v="1.2712500000000011"/>
    <n v="0"/>
    <x v="0"/>
    <n v="21764"/>
  </r>
  <r>
    <s v="DE-2KAY'S VENTURES"/>
    <x v="11"/>
    <x v="11"/>
    <x v="1"/>
    <s v="FRYTOL"/>
    <n v="0.69984000000000035"/>
    <n v="51.666666666666671"/>
    <n v="26856.573333333334"/>
    <n v="38"/>
    <n v="0.36936000000000002"/>
    <n v="19752.576516129033"/>
    <n v="519.8046451612903"/>
    <n v="20"/>
    <n v="2.0393396973335951E-2"/>
    <n v="0.9285657046261927"/>
    <s v="C"/>
    <n v="2.3484848484848486"/>
    <n v="3.1810909090909105E-2"/>
    <n v="1220.7533333333333"/>
    <n v="30"/>
    <n v="3"/>
    <n v="33"/>
    <n v="77.5"/>
    <n v="39.5"/>
    <n v="0.53503896774193571"/>
    <n v="0.49032258064516127"/>
    <x v="0"/>
    <n v="20532.283483870968"/>
  </r>
  <r>
    <s v="DE-2KAY'S VENTURES"/>
    <x v="12"/>
    <x v="12"/>
    <x v="1"/>
    <s v="FRYTOL"/>
    <n v="0.42309666666666645"/>
    <n v="32.333333333333336"/>
    <n v="10408.176666666675"/>
    <n v="427"/>
    <n v="4.2230300000000005"/>
    <n v="137452.31247422693"/>
    <n v="321.90237113402088"/>
    <n v="12"/>
    <n v="1.2329072761529095E-2"/>
    <n v="0.94089477738772176"/>
    <s v="C"/>
    <n v="1.4696969696969697"/>
    <n v="1.9231666666666657E-2"/>
    <n v="473.09893939393982"/>
    <n v="30"/>
    <n v="3"/>
    <n v="33"/>
    <n v="48.5"/>
    <n v="0"/>
    <n v="0"/>
    <n v="8.8041237113402069"/>
    <x v="1"/>
    <n v="0"/>
  </r>
  <r>
    <s v="DE-2KAY'S VENTURES"/>
    <x v="13"/>
    <x v="13"/>
    <x v="1"/>
    <s v="FRYTOL"/>
    <n v="0.3769199999999987"/>
    <n v="92.666666666666671"/>
    <n v="12077.833333333321"/>
    <n v="0"/>
    <n v="0"/>
    <n v="0"/>
    <n v="130.33633093525165"/>
    <n v="1"/>
    <n v="1.0983480777305894E-2"/>
    <n v="0.95187825816502769"/>
    <s v="C"/>
    <n v="4.2121212121212119"/>
    <n v="1.7132727272727213E-2"/>
    <n v="548.99242424242368"/>
    <n v="30"/>
    <n v="3"/>
    <n v="33"/>
    <n v="139"/>
    <n v="139"/>
    <n v="0.565379999999998"/>
    <n v="0"/>
    <x v="0"/>
    <n v="18116.749999999978"/>
  </r>
  <r>
    <s v="DE-2KAY'S VENTURES"/>
    <x v="14"/>
    <x v="14"/>
    <x v="1"/>
    <s v="FRYTOL"/>
    <n v="0.30000000000000021"/>
    <n v="33.333333333333336"/>
    <n v="7833.333333333333"/>
    <n v="0"/>
    <n v="0"/>
    <n v="0"/>
    <n v="234.99999999999997"/>
    <n v="5"/>
    <n v="8.7420254515329036E-3"/>
    <n v="0.9606202836165606"/>
    <s v="C"/>
    <n v="1.5151515151515154"/>
    <n v="1.3636363636363646E-2"/>
    <n v="356.06060606060606"/>
    <n v="30"/>
    <n v="3"/>
    <n v="33"/>
    <n v="50.000000000000007"/>
    <n v="50.000000000000007"/>
    <n v="0.45000000000000034"/>
    <n v="0"/>
    <x v="0"/>
    <n v="11750"/>
  </r>
  <r>
    <s v="DE-2KAY'S VENTURES"/>
    <x v="15"/>
    <x v="15"/>
    <x v="1"/>
    <s v="FRYTOL"/>
    <n v="0.29954999999999993"/>
    <n v="24.666666666666668"/>
    <n v="3661.1666666666665"/>
    <n v="0"/>
    <n v="0"/>
    <n v="0"/>
    <n v="148.42567567567565"/>
    <n v="12"/>
    <n v="8.7289124133555947E-3"/>
    <n v="0.9693491960299162"/>
    <s v="C"/>
    <n v="1.1212121212121213"/>
    <n v="1.3615909090909088E-2"/>
    <n v="166.41666666666666"/>
    <n v="30"/>
    <n v="3"/>
    <n v="33"/>
    <n v="37.000000000000007"/>
    <n v="37.000000000000007"/>
    <n v="0.44932499999999992"/>
    <n v="0"/>
    <x v="0"/>
    <n v="5491.75"/>
  </r>
  <r>
    <s v="DE-2KAY'S VENTURES"/>
    <x v="16"/>
    <x v="16"/>
    <x v="1"/>
    <s v="FRYTOL"/>
    <n v="0.28746000000000105"/>
    <n v="50.666666666666664"/>
    <n v="8399.5066666666626"/>
    <n v="57"/>
    <n v="0.24786000000000002"/>
    <n v="9449.4449999999961"/>
    <n v="165.77973684210519"/>
    <n v="1"/>
    <n v="8.376608787658852E-3"/>
    <n v="0.97772580481757509"/>
    <s v="C"/>
    <n v="2.3030303030303028"/>
    <n v="1.3066363636363683E-2"/>
    <n v="381.79575757575736"/>
    <n v="30"/>
    <n v="3"/>
    <n v="33"/>
    <n v="75.999999999999986"/>
    <n v="18.999999999999986"/>
    <n v="0.10779750000000032"/>
    <n v="0.75000000000000011"/>
    <x v="0"/>
    <n v="3149.8149999999964"/>
  </r>
  <r>
    <s v="DE-2KAY'S VENTURES"/>
    <x v="17"/>
    <x v="17"/>
    <x v="0"/>
    <s v="FORTUNE"/>
    <n v="0.25000000000000006"/>
    <n v="10"/>
    <n v="3010"/>
    <n v="0"/>
    <n v="0"/>
    <n v="0"/>
    <n v="301"/>
    <n v="1"/>
    <n v="7.2850212096107489E-3"/>
    <n v="0.98501082602718582"/>
    <s v="C"/>
    <n v="0.45454545454545453"/>
    <n v="1.1363636363636366E-2"/>
    <n v="136.81818181818181"/>
    <n v="30"/>
    <n v="3"/>
    <n v="33"/>
    <n v="15"/>
    <n v="15"/>
    <n v="0.37500000000000006"/>
    <n v="0"/>
    <x v="0"/>
    <n v="4515"/>
  </r>
  <r>
    <s v="DE-2KAY'S VENTURES"/>
    <x v="18"/>
    <x v="18"/>
    <x v="1"/>
    <s v="FRYTOL"/>
    <n v="0.20249999999999987"/>
    <n v="12.333333333333334"/>
    <n v="9166.8833333333114"/>
    <n v="0"/>
    <n v="0"/>
    <n v="0"/>
    <n v="743.26081081080895"/>
    <n v="4"/>
    <n v="5.9008671797847016E-3"/>
    <n v="0.99091169320697048"/>
    <s v="C"/>
    <n v="0.56060606060606066"/>
    <n v="9.2045454545454496E-3"/>
    <n v="416.67651515151414"/>
    <n v="30"/>
    <n v="3"/>
    <n v="33"/>
    <n v="18.500000000000004"/>
    <n v="18.500000000000004"/>
    <n v="0.30374999999999985"/>
    <n v="0"/>
    <x v="0"/>
    <n v="13750.324999999968"/>
  </r>
  <r>
    <s v="DE-2KAY'S VENTURES"/>
    <x v="19"/>
    <x v="19"/>
    <x v="0"/>
    <s v="VIKING"/>
    <n v="0.15000000000000005"/>
    <n v="6.333333333333333"/>
    <n v="998.33333333333337"/>
    <n v="0"/>
    <n v="0"/>
    <n v="0"/>
    <n v="157.63157894736844"/>
    <n v="5"/>
    <n v="4.3710127257664501E-3"/>
    <n v="0.99528270593273693"/>
    <s v="C"/>
    <n v="0.28787878787878785"/>
    <n v="6.8181818181818205E-3"/>
    <n v="45.378787878787882"/>
    <n v="30"/>
    <n v="3"/>
    <n v="33"/>
    <n v="9.4999999999999982"/>
    <n v="9.4999999999999982"/>
    <n v="0.22500000000000003"/>
    <n v="0"/>
    <x v="0"/>
    <n v="1497.5"/>
  </r>
  <r>
    <s v="DE-2KAY'S VENTURES"/>
    <x v="20"/>
    <x v="20"/>
    <x v="0"/>
    <s v="FORTUNE DELIGHT"/>
    <n v="0.1179"/>
    <n v="2.6666666666666665"/>
    <n v="1930.3333333333335"/>
    <n v="0"/>
    <n v="0"/>
    <n v="0"/>
    <n v="723.87500000000011"/>
    <n v="36"/>
    <n v="3.4356160024524287E-3"/>
    <n v="0.99871832193518939"/>
    <s v="C"/>
    <n v="0.1212121212121212"/>
    <n v="5.3590909090909097E-3"/>
    <n v="87.742424242424249"/>
    <n v="30"/>
    <n v="3"/>
    <n v="33"/>
    <n v="3.9999999999999996"/>
    <n v="3.9999999999999996"/>
    <n v="0.17685000000000001"/>
    <n v="0"/>
    <x v="0"/>
    <n v="2895.5"/>
  </r>
  <r>
    <s v="DE-2KAY'S VENTURES"/>
    <x v="21"/>
    <x v="21"/>
    <x v="2"/>
    <s v="FRYTOL"/>
    <n v="3.7916666666666661E-2"/>
    <n v="0.1"/>
    <n v="1020.8333333333334"/>
    <n v="0"/>
    <n v="0"/>
    <n v="0"/>
    <n v="10208.333333333334"/>
    <n v="24"/>
    <n v="1.1048948834576299E-3"/>
    <n v="0.99982321681864705"/>
    <s v="C"/>
    <n v="4.5454545454545461E-3"/>
    <n v="1.7234848484848483E-3"/>
    <n v="46.401515151515156"/>
    <n v="30"/>
    <n v="3"/>
    <n v="33"/>
    <n v="0.15000000000000002"/>
    <n v="0.15000000000000002"/>
    <n v="5.6875000000000002E-2"/>
    <n v="0"/>
    <x v="0"/>
    <n v="1531.2500000000002"/>
  </r>
  <r>
    <s v="DE-2KAY'S VENTURES"/>
    <x v="21"/>
    <x v="21"/>
    <x v="2"/>
    <s v="FRYTOL"/>
    <n v="6.0666666666666673E-3"/>
    <n v="1"/>
    <n v="163.33333333333334"/>
    <n v="0"/>
    <n v="0"/>
    <n v="0"/>
    <n v="163.33333333333334"/>
    <n v="5"/>
    <n v="1.7678318135322082E-4"/>
    <n v="1.0000000000000002"/>
    <s v="C"/>
    <n v="4.5454545454545456E-2"/>
    <n v="2.7575757575757579E-4"/>
    <n v="7.4242424242424248"/>
    <n v="30"/>
    <n v="3"/>
    <n v="33"/>
    <n v="1.5"/>
    <n v="1.5"/>
    <n v="9.1000000000000004E-3"/>
    <n v="0"/>
    <x v="0"/>
    <n v="24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
  <r>
    <s v="FIO DISTRIBUTION"/>
    <x v="0"/>
    <x v="0"/>
    <x v="0"/>
    <s v="FRYTOL"/>
    <n v="14.61240000000007"/>
    <n v="773.66666666666663"/>
    <n v="538763.33333333326"/>
    <n v="421"/>
    <n v="6.832349999999999"/>
    <n v="293174.53252908227"/>
    <n v="696.37656182679871"/>
    <n v="1"/>
    <n v="0.21052163476072577"/>
    <n v="0.21052163476072577"/>
    <s v="A"/>
    <n v="35.166666666666664"/>
    <n v="0.66420000000000323"/>
    <n v="24489.24242424242"/>
    <n v="7"/>
    <n v="1"/>
    <n v="8"/>
    <n v="281.33333333333331"/>
    <n v="0"/>
    <n v="0"/>
    <n v="1.4964454976303319"/>
    <x v="0"/>
    <n v="0"/>
  </r>
  <r>
    <s v="FIO DISTRIBUTION"/>
    <x v="1"/>
    <x v="1"/>
    <x v="0"/>
    <s v="FRYTOL"/>
    <n v="13.54033333333334"/>
    <n v="1327.3333333333333"/>
    <n v="575108.33333333337"/>
    <n v="1055"/>
    <n v="10.433950000000001"/>
    <n v="457111.47036664997"/>
    <n v="433.28101456554498"/>
    <n v="12"/>
    <n v="0.19507631248381294"/>
    <n v="0.40559794724453868"/>
    <s v="A"/>
    <n v="60.333333333333329"/>
    <n v="0.61546969696969722"/>
    <n v="26141.28787878788"/>
    <n v="7"/>
    <n v="1"/>
    <n v="8"/>
    <n v="482.66666666666663"/>
    <n v="0"/>
    <n v="0"/>
    <n v="2.1857734806629834"/>
    <x v="1"/>
    <n v="0"/>
  </r>
  <r>
    <s v="FIO DISTRIBUTION"/>
    <x v="2"/>
    <x v="2"/>
    <x v="1"/>
    <s v="FORTUNE"/>
    <n v="7.5299999999999816"/>
    <n v="213.33333333333331"/>
    <n v="102890.93333333329"/>
    <n v="697"/>
    <n v="17.43"/>
    <n v="336163.97124999989"/>
    <n v="482.30124999999987"/>
    <n v="5"/>
    <n v="0.10848511604857884"/>
    <n v="0.51408306329311748"/>
    <s v="B"/>
    <n v="9.6969696969696955"/>
    <n v="0.34227272727272645"/>
    <n v="4676.8606060606044"/>
    <n v="14"/>
    <n v="1"/>
    <n v="15"/>
    <n v="145.45454545454544"/>
    <n v="0"/>
    <n v="0"/>
    <n v="4.7918750000000001"/>
    <x v="1"/>
    <n v="0"/>
  </r>
  <r>
    <s v="FIO DISTRIBUTION"/>
    <x v="3"/>
    <x v="3"/>
    <x v="2"/>
    <s v="JAMAA"/>
    <n v="6.7966000000000122"/>
    <n v="914.33333333333326"/>
    <n v="115433.23999999999"/>
    <n v="0"/>
    <n v="0"/>
    <n v="0"/>
    <n v="126.24853080568721"/>
    <n v="1"/>
    <n v="9.7918982700634011E-2"/>
    <n v="0.61200204599375152"/>
    <s v="B"/>
    <n v="41.560606060606055"/>
    <n v="0.30893636363636418"/>
    <n v="5246.9654545454541"/>
    <n v="14"/>
    <n v="1"/>
    <n v="15"/>
    <n v="623.40909090909088"/>
    <n v="623.40909090909088"/>
    <n v="4.634045454545463"/>
    <n v="0"/>
    <x v="2"/>
    <n v="78704.481818181812"/>
  </r>
  <r>
    <s v="FIO DISTRIBUTION"/>
    <x v="4"/>
    <x v="4"/>
    <x v="0"/>
    <s v="FRYTOL"/>
    <n v="5.0849999999999991"/>
    <n v="226"/>
    <n v="154333.33333333334"/>
    <n v="7849"/>
    <n v="176.60249999999999"/>
    <n v="5360010.3244837765"/>
    <n v="682.89085545722719"/>
    <n v="4"/>
    <n v="7.3259869204120143E-2"/>
    <n v="0.68526191519787161"/>
    <s v="B"/>
    <n v="10.272727272727273"/>
    <n v="0.23113636363636358"/>
    <n v="7015.1515151515159"/>
    <n v="14"/>
    <n v="1"/>
    <n v="15"/>
    <n v="154.09090909090909"/>
    <n v="0"/>
    <n v="0"/>
    <n v="50.93746312684366"/>
    <x v="1"/>
    <n v="0"/>
  </r>
  <r>
    <s v="FIO DISTRIBUTION"/>
    <x v="5"/>
    <x v="5"/>
    <x v="1"/>
    <s v="FORTUNE DELICIOUS"/>
    <n v="2.540999999999999"/>
    <n v="100.66666666666667"/>
    <n v="39398"/>
    <n v="116"/>
    <n v="2.61"/>
    <n v="45399.019867549665"/>
    <n v="391.37086092715231"/>
    <n v="24"/>
    <n v="3.6608324021173894E-2"/>
    <n v="0.72187023921904547"/>
    <s v="B"/>
    <n v="4.5757575757575761"/>
    <n v="0.11549999999999995"/>
    <n v="1790.8181818181818"/>
    <n v="14"/>
    <n v="1"/>
    <n v="15"/>
    <n v="68.63636363636364"/>
    <n v="0"/>
    <n v="0"/>
    <n v="2"/>
    <x v="1"/>
    <n v="0"/>
  </r>
  <r>
    <s v="FIO DISTRIBUTION"/>
    <x v="6"/>
    <x v="6"/>
    <x v="2"/>
    <s v="JAMAA"/>
    <n v="1.8416000000000001"/>
    <n v="374.33333333333337"/>
    <n v="35984.113333333342"/>
    <n v="0"/>
    <n v="0"/>
    <n v="0"/>
    <n v="96.128530721282289"/>
    <n v="12"/>
    <n v="2.6532030506648513E-2"/>
    <n v="0.74840226972569401"/>
    <s v="B"/>
    <n v="17.015151515151516"/>
    <n v="8.3709090909090914E-2"/>
    <n v="1635.6415151515155"/>
    <n v="14"/>
    <n v="1"/>
    <n v="15"/>
    <n v="255.22727272727275"/>
    <n v="255.22727272727275"/>
    <n v="1.2556363636363637"/>
    <n v="0"/>
    <x v="2"/>
    <n v="24534.62272727273"/>
  </r>
  <r>
    <s v="FIO DISTRIBUTION"/>
    <x v="7"/>
    <x v="7"/>
    <x v="0"/>
    <s v="FRYTOL"/>
    <n v="1.8241199999999973"/>
    <n v="127.33333333333334"/>
    <n v="51340"/>
    <n v="336"/>
    <n v="3.2699700000000003"/>
    <n v="135473.08900523558"/>
    <n v="403.19371727748688"/>
    <n v="48"/>
    <n v="2.6280195204054956E-2"/>
    <n v="0.77468246492974902"/>
    <s v="B"/>
    <n v="5.7878787878787881"/>
    <n v="8.2914545454545338E-2"/>
    <n v="2333.6363636363635"/>
    <n v="14"/>
    <n v="1"/>
    <n v="15"/>
    <n v="86.818181818181827"/>
    <n v="0"/>
    <n v="0"/>
    <n v="3.8701570680628268"/>
    <x v="1"/>
    <n v="0"/>
  </r>
  <r>
    <s v="FIO DISTRIBUTION"/>
    <x v="8"/>
    <x v="8"/>
    <x v="0"/>
    <s v="FRYTOL"/>
    <n v="1.7474399999999983"/>
    <n v="149.66666666666666"/>
    <n v="75506.666666666672"/>
    <n v="275"/>
    <n v="2.673"/>
    <n v="138737.19376391984"/>
    <n v="504.49888641425395"/>
    <n v="5"/>
    <n v="2.5175462309153903E-2"/>
    <n v="0.79985792723890292"/>
    <s v="B"/>
    <n v="6.8030303030303028"/>
    <n v="7.9429090909090838E-2"/>
    <n v="3432.1212121212125"/>
    <n v="14"/>
    <n v="1"/>
    <n v="15"/>
    <n v="102.04545454545455"/>
    <n v="0"/>
    <n v="0"/>
    <n v="2.6948775055679288"/>
    <x v="1"/>
    <n v="0"/>
  </r>
  <r>
    <s v="FIO DISTRIBUTION"/>
    <x v="9"/>
    <x v="9"/>
    <x v="1"/>
    <s v="FORTUNE DELIGHT"/>
    <n v="1.4759999999999993"/>
    <n v="55.333333333333336"/>
    <n v="28614"/>
    <n v="105"/>
    <n v="2.3624999999999998"/>
    <n v="54297.650602409631"/>
    <n v="517.12048192771078"/>
    <n v="16"/>
    <n v="2.1264811591992391E-2"/>
    <n v="0.82112273883089526"/>
    <s v="C"/>
    <n v="2.5151515151515151"/>
    <n v="6.7090909090909062E-2"/>
    <n v="1300.6363636363637"/>
    <n v="30"/>
    <n v="1"/>
    <n v="31"/>
    <n v="77.969696969696969"/>
    <n v="0"/>
    <n v="0"/>
    <n v="1.346677030703459"/>
    <x v="0"/>
    <n v="0"/>
  </r>
  <r>
    <s v="FIO DISTRIBUTION"/>
    <x v="10"/>
    <x v="10"/>
    <x v="0"/>
    <s v="FRYTOL"/>
    <n v="1.3027500000000019"/>
    <n v="57.666666666666664"/>
    <n v="16193.033333333282"/>
    <n v="9"/>
    <n v="0.10935"/>
    <n v="2527.2364161849628"/>
    <n v="280.80404624277367"/>
    <n v="6"/>
    <n v="1.8768789499639661E-2"/>
    <n v="0.83989152833053493"/>
    <s v="C"/>
    <n v="2.6212121212121211"/>
    <n v="5.9215909090909173E-2"/>
    <n v="736.04696969696738"/>
    <n v="30"/>
    <n v="1"/>
    <n v="31"/>
    <n v="81.257575757575751"/>
    <n v="72.257575757575751"/>
    <n v="1.6323738176563343"/>
    <n v="0.11075890359873206"/>
    <x v="2"/>
    <n v="20290.219644421024"/>
  </r>
  <r>
    <s v="FIO DISTRIBUTION"/>
    <x v="11"/>
    <x v="11"/>
    <x v="0"/>
    <s v="FRYTOL"/>
    <n v="0.95986666666666709"/>
    <n v="77.333333333333343"/>
    <n v="32448.333333333332"/>
    <n v="185"/>
    <n v="1.49973"/>
    <n v="77624.245689655159"/>
    <n v="419.59051724137925"/>
    <n v="5"/>
    <n v="1.3828850826626318E-2"/>
    <n v="0.85372037915716126"/>
    <s v="C"/>
    <n v="3.5151515151515156"/>
    <n v="4.3630303030303047E-2"/>
    <n v="1474.9242424242423"/>
    <n v="30"/>
    <n v="1"/>
    <n v="31"/>
    <n v="108.96969696969698"/>
    <n v="0"/>
    <n v="0"/>
    <n v="1.6977196885428252"/>
    <x v="0"/>
    <n v="0"/>
  </r>
  <r>
    <s v="FIO DISTRIBUTION"/>
    <x v="12"/>
    <x v="12"/>
    <x v="2"/>
    <s v="JAMAA"/>
    <n v="0.92639999999999878"/>
    <n v="44.333333333333336"/>
    <n v="15662.406666666666"/>
    <n v="30"/>
    <n v="0.38400000000000001"/>
    <n v="10598.621052631577"/>
    <n v="353.28736842105258"/>
    <n v="20"/>
    <n v="1.3346694755299277E-2"/>
    <n v="0.86706707391246052"/>
    <s v="C"/>
    <n v="2.0151515151515151"/>
    <n v="4.2109090909090853E-2"/>
    <n v="711.92757575757571"/>
    <n v="30"/>
    <n v="1"/>
    <n v="31"/>
    <n v="62.469696969696969"/>
    <n v="32.469696969696969"/>
    <n v="0.67849460013670437"/>
    <n v="0.48023284016492845"/>
    <x v="2"/>
    <n v="11471.133795853268"/>
  </r>
  <r>
    <s v="FIO DISTRIBUTION"/>
    <x v="13"/>
    <x v="13"/>
    <x v="0"/>
    <s v="FRYTOL"/>
    <n v="0.89399999999999968"/>
    <n v="99.333333333333343"/>
    <n v="29160"/>
    <n v="73"/>
    <n v="0.65700000000000003"/>
    <n v="21429.664429530199"/>
    <n v="293.55704697986573"/>
    <n v="40"/>
    <n v="1.2879906208157993E-2"/>
    <n v="0.87994698012061856"/>
    <s v="C"/>
    <n v="4.5151515151515156"/>
    <n v="4.0636363636363623E-2"/>
    <n v="1325.4545454545455"/>
    <n v="30"/>
    <n v="1"/>
    <n v="31"/>
    <n v="139.969696969697"/>
    <n v="66.969696969696997"/>
    <n v="0.60272727272727278"/>
    <n v="0.52154145919030082"/>
    <x v="2"/>
    <n v="19659.426479560712"/>
  </r>
  <r>
    <s v="FIO DISTRIBUTION"/>
    <x v="14"/>
    <x v="14"/>
    <x v="0"/>
    <s v="FRYTOL"/>
    <n v="0.7874999999999992"/>
    <n v="35"/>
    <n v="5810.3500000000022"/>
    <n v="0"/>
    <n v="0"/>
    <n v="0"/>
    <n v="166.01000000000008"/>
    <n v="1"/>
    <n v="1.1345554965239835E-2"/>
    <n v="0.89129253508585837"/>
    <s v="C"/>
    <n v="1.5909090909090908"/>
    <n v="3.5795454545454512E-2"/>
    <n v="264.10681818181826"/>
    <n v="30"/>
    <n v="1"/>
    <n v="31"/>
    <n v="49.318181818181813"/>
    <n v="49.318181818181813"/>
    <n v="1.1096590909090895"/>
    <n v="0"/>
    <x v="2"/>
    <n v="8187.3113636363669"/>
  </r>
  <r>
    <s v="FIO DISTRIBUTION"/>
    <x v="15"/>
    <x v="15"/>
    <x v="2"/>
    <s v="ALIFE"/>
    <n v="0.58670000000000033"/>
    <n v="123.33333333333333"/>
    <n v="14742.466666666664"/>
    <n v="15"/>
    <n v="0.06"/>
    <n v="1793.0027027027024"/>
    <n v="119.5335135135135"/>
    <n v="18"/>
    <n v="8.4526185372777417E-3"/>
    <n v="0.89974515362313612"/>
    <s v="C"/>
    <n v="5.6060606060606055"/>
    <n v="2.6668181818181834E-2"/>
    <n v="670.11212121212111"/>
    <n v="30"/>
    <n v="1"/>
    <n v="31"/>
    <n v="173.78787878787878"/>
    <n v="158.78787878787878"/>
    <n v="0.7553582309582314"/>
    <n v="8.6312118570183088E-2"/>
    <x v="2"/>
    <n v="18980.473054873051"/>
  </r>
  <r>
    <s v="FIO DISTRIBUTION"/>
    <x v="16"/>
    <x v="16"/>
    <x v="2"/>
    <s v="ALIFE"/>
    <n v="0.55806666666666671"/>
    <n v="116"/>
    <n v="14015.033333333329"/>
    <n v="0"/>
    <n v="0"/>
    <n v="0"/>
    <n v="120.81925287356319"/>
    <n v="18"/>
    <n v="8.0400965599172706E-3"/>
    <n v="0.90778525018305334"/>
    <s v="C"/>
    <n v="5.2727272727272725"/>
    <n v="2.5366666666666669E-2"/>
    <n v="637.04696969696954"/>
    <n v="30"/>
    <n v="1"/>
    <n v="31"/>
    <n v="163.45454545454544"/>
    <n v="163.45454545454544"/>
    <n v="0.78636666666666666"/>
    <n v="0"/>
    <x v="2"/>
    <n v="19748.456060606055"/>
  </r>
  <r>
    <s v="FIO DISTRIBUTION"/>
    <x v="17"/>
    <x v="17"/>
    <x v="2"/>
    <s v="ALIFE"/>
    <n v="0.54160000000000008"/>
    <n v="110.33333333333334"/>
    <n v="13257.406666666659"/>
    <n v="0"/>
    <n v="0"/>
    <n v="0"/>
    <n v="120.15776435045309"/>
    <n v="40"/>
    <n v="7.8028604053001927E-3"/>
    <n v="0.91558811058835354"/>
    <s v="C"/>
    <n v="5.0151515151515156"/>
    <n v="2.461818181818182E-2"/>
    <n v="602.60939393939361"/>
    <n v="30"/>
    <n v="1"/>
    <n v="31"/>
    <n v="155.469696969697"/>
    <n v="155.469696969697"/>
    <n v="0.7631636363636366"/>
    <n v="0"/>
    <x v="2"/>
    <n v="18680.891212121202"/>
  </r>
  <r>
    <s v="FIO DISTRIBUTION"/>
    <x v="18"/>
    <x v="18"/>
    <x v="2"/>
    <s v="ALIFE"/>
    <n v="0.52059999999999995"/>
    <n v="108"/>
    <n v="12810.173333333329"/>
    <n v="0"/>
    <n v="0"/>
    <n v="0"/>
    <n v="118.61271604938267"/>
    <n v="5"/>
    <n v="7.5003122728937955E-3"/>
    <n v="0.92308842286124737"/>
    <s v="C"/>
    <n v="4.9090909090909092"/>
    <n v="2.3663636363636362E-2"/>
    <n v="582.28060606060581"/>
    <n v="30"/>
    <n v="1"/>
    <n v="31"/>
    <n v="152.18181818181819"/>
    <n v="152.18181818181819"/>
    <n v="0.73357272727272715"/>
    <n v="0"/>
    <x v="2"/>
    <n v="18050.69878787878"/>
  </r>
  <r>
    <s v="FIO DISTRIBUTION"/>
    <x v="19"/>
    <x v="19"/>
    <x v="2"/>
    <s v="ALIFE"/>
    <n v="0.49599999999999966"/>
    <n v="116.66666666666667"/>
    <n v="11773.343333333329"/>
    <n v="0"/>
    <n v="0"/>
    <n v="0"/>
    <n v="100.91437142857139"/>
    <n v="48"/>
    <n v="7.1458987463605848E-3"/>
    <n v="0.93023432160760799"/>
    <s v="C"/>
    <n v="5.3030303030303036"/>
    <n v="2.2545454545454532E-2"/>
    <n v="535.15196969696945"/>
    <n v="30"/>
    <n v="1"/>
    <n v="31"/>
    <n v="164.39393939393941"/>
    <n v="164.39393939393941"/>
    <n v="0.69890909090909048"/>
    <n v="0"/>
    <x v="2"/>
    <n v="16589.711060606056"/>
  </r>
  <r>
    <s v="FIO DISTRIBUTION"/>
    <x v="20"/>
    <x v="20"/>
    <x v="2"/>
    <s v="JAMAA"/>
    <n v="0.45672000000000007"/>
    <n v="79"/>
    <n v="8618.7333333333336"/>
    <n v="0"/>
    <n v="8.8000000000000003E-4"/>
    <n v="0"/>
    <n v="109.09789029535865"/>
    <n v="40"/>
    <n v="6.5799896682213884E-3"/>
    <n v="0.93681431127582937"/>
    <s v="C"/>
    <n v="3.5909090909090908"/>
    <n v="2.0760000000000004E-2"/>
    <n v="391.76060606060605"/>
    <n v="30"/>
    <n v="1"/>
    <n v="31"/>
    <n v="111.31818181818181"/>
    <n v="111.31818181818181"/>
    <n v="0.64356000000000002"/>
    <n v="0"/>
    <x v="2"/>
    <n v="12144.578787878787"/>
  </r>
  <r>
    <s v="FIO DISTRIBUTION"/>
    <x v="21"/>
    <x v="21"/>
    <x v="2"/>
    <s v="ALIFE"/>
    <n v="0.44719999999999976"/>
    <n v="98.333333333333329"/>
    <n v="10986.78666666667"/>
    <n v="0"/>
    <n v="0"/>
    <n v="0"/>
    <n v="111.73003389830512"/>
    <n v="36"/>
    <n v="6.442834514863818E-3"/>
    <n v="0.9432571457906932"/>
    <s v="C"/>
    <n v="4.4696969696969697"/>
    <n v="2.0327272727272718E-2"/>
    <n v="499.39939393939409"/>
    <n v="30"/>
    <n v="1"/>
    <n v="31"/>
    <n v="138.56060606060606"/>
    <n v="138.56060606060606"/>
    <n v="0.63014545454545423"/>
    <n v="0"/>
    <x v="2"/>
    <n v="15481.381212121218"/>
  </r>
  <r>
    <s v="FIO DISTRIBUTION"/>
    <x v="22"/>
    <x v="22"/>
    <x v="0"/>
    <s v="FRYTOL"/>
    <n v="0.42224999999999968"/>
    <n v="22.999999999999996"/>
    <n v="5160.8333333333339"/>
    <n v="0"/>
    <n v="0"/>
    <n v="0"/>
    <n v="224.38405797101456"/>
    <n v="24"/>
    <n v="6.0833785194571704E-3"/>
    <n v="0.94934052431015037"/>
    <s v="C"/>
    <n v="1.0454545454545452"/>
    <n v="1.9193181818181804E-2"/>
    <n v="234.58333333333337"/>
    <n v="30"/>
    <n v="1"/>
    <n v="31"/>
    <n v="32.409090909090899"/>
    <n v="32.409090909090899"/>
    <n v="0.59498863636363586"/>
    <n v="0"/>
    <x v="2"/>
    <n v="7272.083333333333"/>
  </r>
  <r>
    <s v="FIO DISTRIBUTION"/>
    <x v="23"/>
    <x v="23"/>
    <x v="2"/>
    <s v="ALIFE"/>
    <n v="0.38839999999999986"/>
    <n v="79.333333333333329"/>
    <n v="9488.4833333333372"/>
    <n v="0"/>
    <n v="0"/>
    <n v="0"/>
    <n v="119.60273109243703"/>
    <n v="1"/>
    <n v="5.595699744125911E-3"/>
    <n v="0.95493622405427625"/>
    <s v="C"/>
    <n v="3.606060606060606"/>
    <n v="1.7654545454545447E-2"/>
    <n v="431.29469696969716"/>
    <n v="30"/>
    <n v="1"/>
    <n v="31"/>
    <n v="111.78787878787878"/>
    <n v="111.78787878787878"/>
    <n v="0.54729090909090883"/>
    <n v="0"/>
    <x v="2"/>
    <n v="13370.13560606061"/>
  </r>
  <r>
    <s v="FIO DISTRIBUTION"/>
    <x v="24"/>
    <x v="24"/>
    <x v="2"/>
    <s v="JAMAA"/>
    <n v="0.37830000000000008"/>
    <n v="52.333333333333336"/>
    <n v="6032.8"/>
    <n v="20"/>
    <n v="0.12480000000000001"/>
    <n v="2305.5286624203823"/>
    <n v="115.27643312101911"/>
    <n v="18"/>
    <n v="5.4501884994923623E-3"/>
    <n v="0.96038641255376866"/>
    <s v="C"/>
    <n v="2.3787878787878789"/>
    <n v="1.7195454545454548E-2"/>
    <n v="274.21818181818185"/>
    <n v="30"/>
    <n v="1"/>
    <n v="31"/>
    <n v="73.742424242424249"/>
    <n v="53.742424242424249"/>
    <n v="0.38848584250144774"/>
    <n v="0.27121430039038419"/>
    <x v="2"/>
    <n v="6195.2349739432548"/>
  </r>
  <r>
    <s v="FIO DISTRIBUTION"/>
    <x v="25"/>
    <x v="25"/>
    <x v="2"/>
    <s v="ALIFE"/>
    <n v="0.34993333333333321"/>
    <n v="73.333333333333329"/>
    <n v="8786.5866666666698"/>
    <n v="0"/>
    <n v="1.2000000000000001E-3"/>
    <n v="0"/>
    <n v="119.81709090909096"/>
    <n v="6"/>
    <n v="5.0415084031783224E-3"/>
    <n v="0.96542792095694696"/>
    <s v="C"/>
    <n v="3.333333333333333"/>
    <n v="1.5906060606060601E-2"/>
    <n v="399.39030303030319"/>
    <n v="30"/>
    <n v="1"/>
    <n v="31"/>
    <n v="103.33333333333333"/>
    <n v="103.33333333333333"/>
    <n v="0.49308787878787863"/>
    <n v="0"/>
    <x v="2"/>
    <n v="12381.099393939399"/>
  </r>
  <r>
    <s v="FIO DISTRIBUTION"/>
    <x v="26"/>
    <x v="26"/>
    <x v="1"/>
    <s v="FORTUNE DELICIOUS"/>
    <n v="0.23999999999999996"/>
    <n v="10.666666666666666"/>
    <n v="3912"/>
    <n v="0"/>
    <n v="0"/>
    <n v="0"/>
    <n v="366.75"/>
    <n v="1"/>
    <n v="3.4576929417873812E-3"/>
    <n v="0.96888561389873429"/>
    <s v="C"/>
    <n v="0.48484848484848481"/>
    <n v="1.0909090909090908E-2"/>
    <n v="177.81818181818181"/>
    <n v="30"/>
    <n v="1"/>
    <n v="31"/>
    <n v="15.030303030303029"/>
    <n v="15.030303030303029"/>
    <n v="0.33818181818181814"/>
    <n v="0"/>
    <x v="2"/>
    <n v="5512.363636363636"/>
  </r>
  <r>
    <s v="FIO DISTRIBUTION"/>
    <x v="27"/>
    <x v="27"/>
    <x v="1"/>
    <s v="FORTUNE"/>
    <n v="0.22499999999999998"/>
    <n v="9"/>
    <n v="3037"/>
    <n v="45"/>
    <n v="1.125"/>
    <n v="15185"/>
    <n v="337.44444444444446"/>
    <n v="60"/>
    <n v="3.2415871329256702E-3"/>
    <n v="0.97212720103165995"/>
    <s v="C"/>
    <n v="0.40909090909090912"/>
    <n v="1.0227272727272725E-2"/>
    <n v="138.04545454545453"/>
    <n v="30"/>
    <n v="1"/>
    <n v="31"/>
    <n v="12.681818181818183"/>
    <n v="0"/>
    <n v="0"/>
    <n v="3.5483870967741931"/>
    <x v="1"/>
    <n v="0"/>
  </r>
  <r>
    <s v="FIO DISTRIBUTION"/>
    <x v="28"/>
    <x v="28"/>
    <x v="3"/>
    <s v="JAMAA"/>
    <n v="0.21973333333333334"/>
    <n v="29.666666666666668"/>
    <n v="3992.6333333333332"/>
    <n v="10"/>
    <n v="6.6720000000000002E-2"/>
    <n v="1345.8314606741574"/>
    <n v="134.58314606741573"/>
    <n v="100"/>
    <n v="3.1657099822586699E-3"/>
    <n v="0.97529291101391857"/>
    <s v="C"/>
    <n v="1.3484848484848486"/>
    <n v="9.9878787878787886E-3"/>
    <n v="181.48333333333332"/>
    <n v="30"/>
    <n v="1"/>
    <n v="31"/>
    <n v="41.803030303030305"/>
    <n v="31.803030303030305"/>
    <n v="0.23555682669390537"/>
    <n v="0.23921710764769843"/>
    <x v="2"/>
    <n v="4280.1518726591758"/>
  </r>
  <r>
    <s v="FIO DISTRIBUTION"/>
    <x v="29"/>
    <x v="29"/>
    <x v="2"/>
    <s v="JAMAA"/>
    <n v="0.2106666666666667"/>
    <n v="29.666666666666668"/>
    <n v="2245.8666666666663"/>
    <n v="0"/>
    <n v="0"/>
    <n v="0"/>
    <n v="75.703370786516842"/>
    <n v="30"/>
    <n v="3.0350860266800356E-3"/>
    <n v="0.97832799704059858"/>
    <s v="C"/>
    <n v="1.3484848484848486"/>
    <n v="9.5757575757575777E-3"/>
    <n v="102.08484848484846"/>
    <n v="30"/>
    <n v="1"/>
    <n v="31"/>
    <n v="41.803030303030305"/>
    <n v="41.803030303030305"/>
    <n v="0.29684848484848492"/>
    <n v="0"/>
    <x v="2"/>
    <n v="3164.6303030303025"/>
  </r>
  <r>
    <s v="FIO DISTRIBUTION"/>
    <x v="30"/>
    <x v="30"/>
    <x v="0"/>
    <s v="FRYTOL"/>
    <n v="0.16991999999999996"/>
    <n v="34.333333333333329"/>
    <n v="6288.0533333333369"/>
    <n v="82"/>
    <n v="0.35711999999999999"/>
    <n v="15018.069126213602"/>
    <n v="183.14718446601955"/>
    <n v="24"/>
    <n v="2.4480466027854658E-3"/>
    <n v="0.980776043643384"/>
    <s v="C"/>
    <n v="1.5606060606060603"/>
    <n v="7.7236363636363622E-3"/>
    <n v="285.82060606060622"/>
    <n v="30"/>
    <n v="1"/>
    <n v="31"/>
    <n v="48.378787878787868"/>
    <n v="0"/>
    <n v="0"/>
    <n v="1.6949577200125279"/>
    <x v="0"/>
    <n v="0"/>
  </r>
  <r>
    <s v="FIO DISTRIBUTION"/>
    <x v="31"/>
    <x v="31"/>
    <x v="1"/>
    <s v="FORTUNE"/>
    <n v="0.14250000000000002"/>
    <n v="6.333333333333333"/>
    <n v="1631.6666666666667"/>
    <n v="0"/>
    <n v="0"/>
    <n v="0"/>
    <n v="257.63157894736844"/>
    <n v="1"/>
    <n v="2.0530051841862584E-3"/>
    <n v="0.98282904882757027"/>
    <s v="C"/>
    <n v="0.28787878787878785"/>
    <n v="6.4772727272727282E-3"/>
    <n v="74.166666666666671"/>
    <n v="30"/>
    <n v="1"/>
    <n v="31"/>
    <n v="8.9242424242424239"/>
    <n v="8.9242424242424239"/>
    <n v="0.20079545454545458"/>
    <n v="0"/>
    <x v="2"/>
    <n v="2299.1666666666665"/>
  </r>
  <r>
    <s v="FIO DISTRIBUTION"/>
    <x v="32"/>
    <x v="32"/>
    <x v="3"/>
    <s v="EAZZY"/>
    <n v="0.14166666666666666"/>
    <n v="12.666666666666668"/>
    <n v="1730.1666666666663"/>
    <n v="26"/>
    <n v="0.221"/>
    <n v="3551.3947368421045"/>
    <n v="136.59210526315786"/>
    <n v="10"/>
    <n v="2.040999305916163E-3"/>
    <n v="0.98487004813348644"/>
    <s v="C"/>
    <n v="0.5757575757575758"/>
    <n v="6.4393939393939392E-3"/>
    <n v="78.643939393939377"/>
    <n v="30"/>
    <n v="1"/>
    <n v="31"/>
    <n v="17.848484848484851"/>
    <n v="0"/>
    <n v="0"/>
    <n v="1.4567062818336161"/>
    <x v="0"/>
    <n v="0"/>
  </r>
  <r>
    <s v="FIO DISTRIBUTION"/>
    <x v="33"/>
    <x v="33"/>
    <x v="1"/>
    <s v="FORTUNE DELIGHT"/>
    <n v="0.13500000000000001"/>
    <n v="6"/>
    <n v="2893.6666666666665"/>
    <n v="0"/>
    <n v="0"/>
    <n v="0"/>
    <n v="482.27777777777777"/>
    <n v="24"/>
    <n v="1.9449522797554024E-3"/>
    <n v="0.98681500041324188"/>
    <s v="C"/>
    <n v="0.27272727272727271"/>
    <n v="6.1363636363636368E-3"/>
    <n v="131.53030303030303"/>
    <n v="30"/>
    <n v="1"/>
    <n v="31"/>
    <n v="8.4545454545454533"/>
    <n v="8.4545454545454533"/>
    <n v="0.19022727272727272"/>
    <n v="0"/>
    <x v="2"/>
    <n v="4077.4393939393931"/>
  </r>
  <r>
    <s v="FIO DISTRIBUTION"/>
    <x v="34"/>
    <x v="34"/>
    <x v="0"/>
    <s v="FRYTOL"/>
    <n v="0.13187999999999997"/>
    <n v="33"/>
    <n v="4882.8533333333344"/>
    <n v="89"/>
    <n v="0.2888"/>
    <n v="13168.907474747479"/>
    <n v="147.96525252525257"/>
    <n v="12"/>
    <n v="1.9000022715121659E-3"/>
    <n v="0.9887150026847541"/>
    <s v="C"/>
    <n v="1.5"/>
    <n v="5.9945454545454529E-3"/>
    <n v="221.94787878787884"/>
    <n v="30"/>
    <n v="1"/>
    <n v="31"/>
    <n v="46.5"/>
    <n v="0"/>
    <n v="0"/>
    <n v="1.913978494623656"/>
    <x v="0"/>
    <n v="0"/>
  </r>
  <r>
    <s v="FIO DISTRIBUTION"/>
    <x v="35"/>
    <x v="35"/>
    <x v="4"/>
    <s v="FRYTOL"/>
    <n v="0.1257533333333333"/>
    <n v="5.333333333333333"/>
    <n v="3296.3333333333335"/>
    <n v="0"/>
    <n v="7.1399999999999996E-3"/>
    <n v="0"/>
    <n v="618.06250000000011"/>
    <n v="18"/>
    <n v="1.8117350544704269E-3"/>
    <n v="0.99052673773922451"/>
    <s v="C"/>
    <n v="0.2424242424242424"/>
    <n v="5.7160606060606047E-3"/>
    <n v="149.83333333333334"/>
    <n v="30"/>
    <n v="1"/>
    <n v="31"/>
    <n v="7.5151515151515147"/>
    <n v="7.5151515151515147"/>
    <n v="0.17719787878787874"/>
    <n v="0"/>
    <x v="2"/>
    <n v="4644.8333333333339"/>
  </r>
  <r>
    <s v="FIO DISTRIBUTION"/>
    <x v="36"/>
    <x v="36"/>
    <x v="1"/>
    <s v="FORTUNE"/>
    <n v="0.11250000000000004"/>
    <n v="0.33333333333333331"/>
    <n v="1400"/>
    <n v="0"/>
    <n v="0"/>
    <n v="0"/>
    <n v="4200"/>
    <n v="20"/>
    <n v="1.620793566462836E-3"/>
    <n v="0.99214753130568734"/>
    <s v="C"/>
    <n v="1.515151515151515E-2"/>
    <n v="5.1136363636363653E-3"/>
    <n v="63.636363636363633"/>
    <n v="30"/>
    <n v="1"/>
    <n v="31"/>
    <n v="0.46969696969696967"/>
    <n v="0.46969696969696967"/>
    <n v="0.15852272727272734"/>
    <n v="0"/>
    <x v="2"/>
    <n v="1972.7272727272725"/>
  </r>
  <r>
    <s v="FIO DISTRIBUTION"/>
    <x v="37"/>
    <x v="37"/>
    <x v="0"/>
    <s v="FRYTOL"/>
    <n v="0.10325999999999999"/>
    <n v="26"/>
    <n v="3326.9166666666661"/>
    <n v="3"/>
    <n v="9.7200000000000012E-3"/>
    <n v="383.87499999999994"/>
    <n v="127.95833333333331"/>
    <n v="1"/>
    <n v="1.487672388204021E-3"/>
    <n v="0.99363520369389136"/>
    <s v="C"/>
    <n v="1.1818181818181819"/>
    <n v="4.6936363636363634E-3"/>
    <n v="151.22348484848482"/>
    <n v="30"/>
    <n v="1"/>
    <n v="31"/>
    <n v="36.63636363636364"/>
    <n v="33.63636363636364"/>
    <n v="0.1335881118881119"/>
    <n v="8.1885856079404462E-2"/>
    <x v="2"/>
    <n v="4304.05303030303"/>
  </r>
  <r>
    <s v="FIO DISTRIBUTION"/>
    <x v="38"/>
    <x v="38"/>
    <x v="2"/>
    <s v="ALIFE"/>
    <n v="8.4000000000000005E-2"/>
    <n v="21"/>
    <n v="1678.11"/>
    <n v="0"/>
    <n v="0"/>
    <n v="0"/>
    <n v="79.91"/>
    <n v="12"/>
    <n v="1.2101925296255837E-3"/>
    <n v="0.99484539622351698"/>
    <s v="C"/>
    <n v="0.95454545454545459"/>
    <n v="3.8181818181818182E-3"/>
    <n v="76.277727272727262"/>
    <n v="30"/>
    <n v="1"/>
    <n v="31"/>
    <n v="29.590909090909093"/>
    <n v="29.590909090909093"/>
    <n v="0.11836363636363639"/>
    <n v="0"/>
    <x v="2"/>
    <n v="2364.6095454545457"/>
  </r>
  <r>
    <s v="FIO DISTRIBUTION"/>
    <x v="39"/>
    <x v="39"/>
    <x v="2"/>
    <s v="ALIFE"/>
    <n v="8.1600000000000006E-2"/>
    <n v="22.666666666666668"/>
    <n v="2266.6666666666665"/>
    <n v="0"/>
    <n v="0"/>
    <n v="0"/>
    <n v="99.999999999999986"/>
    <n v="18"/>
    <n v="1.17561560020771E-3"/>
    <n v="0.99602101182372471"/>
    <s v="C"/>
    <n v="1.0303030303030303"/>
    <n v="3.7090909090909093E-3"/>
    <n v="103.03030303030302"/>
    <n v="30"/>
    <n v="1"/>
    <n v="31"/>
    <n v="31.939393939393938"/>
    <n v="31.939393939393938"/>
    <n v="0.11498181818181819"/>
    <n v="0"/>
    <x v="2"/>
    <n v="3193.9393939393935"/>
  </r>
  <r>
    <s v="FIO DISTRIBUTION"/>
    <x v="40"/>
    <x v="40"/>
    <x v="3"/>
    <s v="JAMAA"/>
    <n v="8.0250000000000002E-2"/>
    <n v="14"/>
    <n v="1341.1733333333332"/>
    <n v="5"/>
    <n v="2.9700000000000001E-2"/>
    <n v="478.99047619047616"/>
    <n v="95.798095238095229"/>
    <n v="40"/>
    <n v="1.1561660774101559E-3"/>
    <n v="0.99717717790113491"/>
    <s v="C"/>
    <n v="0.63636363636363635"/>
    <n v="3.647727272727273E-3"/>
    <n v="60.962424242424234"/>
    <n v="30"/>
    <n v="1"/>
    <n v="31"/>
    <n v="19.727272727272727"/>
    <n v="14.727272727272727"/>
    <n v="8.4418831168831171E-2"/>
    <n v="0.25345622119815669"/>
    <x v="2"/>
    <n v="1410.8446753246751"/>
  </r>
  <r>
    <s v="FIO DISTRIBUTION"/>
    <x v="41"/>
    <x v="41"/>
    <x v="1"/>
    <s v="FORTUNE"/>
    <n v="7.6333333333333336E-2"/>
    <n v="1.6666666666666667"/>
    <n v="662.4"/>
    <n v="85"/>
    <n v="1.7"/>
    <n v="33782.399999999994"/>
    <n v="397.43999999999994"/>
    <n v="20"/>
    <n v="1.099738449540709E-3"/>
    <n v="0.99827691635067561"/>
    <s v="C"/>
    <n v="7.575757575757576E-2"/>
    <n v="3.4696969696969698E-3"/>
    <n v="30.109090909090909"/>
    <n v="30"/>
    <n v="1"/>
    <n v="31"/>
    <n v="2.3484848484848486"/>
    <n v="0"/>
    <n v="0"/>
    <n v="36.193548387096769"/>
    <x v="1"/>
    <n v="0"/>
  </r>
  <r>
    <s v="FIO DISTRIBUTION"/>
    <x v="42"/>
    <x v="42"/>
    <x v="3"/>
    <s v="JAMAA"/>
    <n v="6.2000000000000013E-2"/>
    <n v="20.666666666666664"/>
    <n v="1260.6666666666665"/>
    <n v="34"/>
    <n v="0.10199999999999999"/>
    <n v="2074"/>
    <n v="61"/>
    <n v="1"/>
    <n v="8.9323734329507386E-4"/>
    <n v="0.99917015369397066"/>
    <s v="C"/>
    <n v="0.93939393939393934"/>
    <n v="2.8181818181818186E-3"/>
    <n v="57.303030303030297"/>
    <n v="30"/>
    <n v="1"/>
    <n v="31"/>
    <n v="29.121212121212121"/>
    <n v="0"/>
    <n v="0"/>
    <n v="1.1675338189386055"/>
    <x v="0"/>
    <n v="0"/>
  </r>
  <r>
    <s v="FIO DISTRIBUTION"/>
    <x v="43"/>
    <x v="43"/>
    <x v="0"/>
    <s v="FRYTOL"/>
    <n v="5.7599999999999991E-2"/>
    <n v="2.3333333333333335"/>
    <n v="1333.3933333333334"/>
    <n v="0"/>
    <n v="0"/>
    <n v="0"/>
    <n v="571.45428571428567"/>
    <n v="36"/>
    <n v="8.2984630602897156E-4"/>
    <n v="0.99999999999999967"/>
    <s v="C"/>
    <n v="0.10606060606060606"/>
    <n v="2.6181818181818177E-3"/>
    <n v="60.608787878787886"/>
    <n v="30"/>
    <n v="1"/>
    <n v="31"/>
    <n v="3.2878787878787881"/>
    <n v="3.2878787878787881"/>
    <n v="8.1163636363636354E-2"/>
    <n v="0"/>
    <x v="2"/>
    <n v="1878.872424242424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s v="M. OSEI AKOTO ENTERPRISE"/>
    <x v="0"/>
    <x v="0"/>
    <x v="0"/>
    <s v="FORTUNE"/>
    <n v="6.3766666666666723"/>
    <n v="195"/>
    <n v="83127.666666666657"/>
    <n v="930"/>
    <n v="23.26"/>
    <n v="396455.02564102563"/>
    <n v="426.29572649572646"/>
    <n v="5"/>
    <n v="0.1525906875650235"/>
    <n v="0.1525906875650235"/>
    <s v="A"/>
    <n v="8.8636363636363633"/>
    <n v="0.28984848484848508"/>
    <n v="3778.5303030303025"/>
    <n v="7"/>
    <n v="3"/>
    <n v="10"/>
    <n v="88.636363636363626"/>
    <n v="0"/>
    <n v="0"/>
    <n v="10.492307692307694"/>
    <x v="0"/>
    <n v="0"/>
  </r>
  <r>
    <s v="M. OSEI AKOTO ENTERPRISE"/>
    <x v="1"/>
    <x v="1"/>
    <x v="1"/>
    <s v="JAMAA"/>
    <n v="5.1576000000000111"/>
    <n v="704.33333333333337"/>
    <n v="85775.120000000024"/>
    <n v="0"/>
    <n v="0"/>
    <n v="0"/>
    <n v="121.78199716043542"/>
    <n v="4"/>
    <n v="0.12341898539237316"/>
    <n v="0.27600967295739665"/>
    <s v="A"/>
    <n v="32.015151515151516"/>
    <n v="0.23443636363636414"/>
    <n v="3898.8690909090919"/>
    <n v="7"/>
    <n v="3"/>
    <n v="10"/>
    <n v="320.15151515151513"/>
    <n v="320.15151515151513"/>
    <n v="2.3443636363636413"/>
    <n v="0"/>
    <x v="1"/>
    <n v="38988.69090909091"/>
  </r>
  <r>
    <s v="M. OSEI AKOTO ENTERPRISE"/>
    <x v="2"/>
    <x v="2"/>
    <x v="2"/>
    <s v="FRYTOL"/>
    <n v="3.1387499999999982"/>
    <n v="277.66666666666663"/>
    <n v="100114.2899999998"/>
    <n v="1641"/>
    <n v="15.95457"/>
    <n v="591671.84834333626"/>
    <n v="360.55566626650597"/>
    <n v="12"/>
    <n v="7.5108837521387889E-2"/>
    <n v="0.35111851047878451"/>
    <s v="A"/>
    <n v="12.621212121212119"/>
    <n v="0.14267045454545446"/>
    <n v="4550.6495454545366"/>
    <n v="7"/>
    <n v="3"/>
    <n v="10"/>
    <n v="126.21212121212119"/>
    <n v="0"/>
    <n v="0"/>
    <n v="13.001920768307325"/>
    <x v="0"/>
    <n v="0"/>
  </r>
  <r>
    <s v="M. OSEI AKOTO ENTERPRISE"/>
    <x v="3"/>
    <x v="3"/>
    <x v="2"/>
    <s v="FRYTOL"/>
    <n v="2.7472500000000069"/>
    <n v="133.66666666666666"/>
    <n v="107719.16666666667"/>
    <n v="194"/>
    <n v="3.1549499999999999"/>
    <n v="156340.536159601"/>
    <n v="805.87905236907739"/>
    <n v="5"/>
    <n v="6.5740423378935417E-2"/>
    <n v="0.41685893385771994"/>
    <s v="A"/>
    <n v="6.0757575757575752"/>
    <n v="0.12487500000000031"/>
    <n v="4896.325757575758"/>
    <n v="7"/>
    <n v="3"/>
    <n v="10"/>
    <n v="60.757575757575751"/>
    <n v="0"/>
    <n v="0"/>
    <n v="3.1930174563591027"/>
    <x v="0"/>
    <n v="0"/>
  </r>
  <r>
    <s v="M. OSEI AKOTO ENTERPRISE"/>
    <x v="4"/>
    <x v="4"/>
    <x v="0"/>
    <s v="VIKING"/>
    <n v="2.3445000000000022"/>
    <n v="68"/>
    <n v="29008.333333333336"/>
    <n v="6"/>
    <n v="0.153"/>
    <n v="2559.5588235294117"/>
    <n v="426.59313725490199"/>
    <n v="1"/>
    <n v="5.6102801933538574E-2"/>
    <n v="0.4729617357912585"/>
    <s v="A"/>
    <n v="3.0909090909090908"/>
    <n v="0.10656818181818192"/>
    <n v="1318.5606060606062"/>
    <n v="7"/>
    <n v="3"/>
    <n v="10"/>
    <n v="30.909090909090907"/>
    <n v="24.909090909090907"/>
    <n v="0.85881417112299541"/>
    <n v="0.19411764705882353"/>
    <x v="1"/>
    <n v="10626.047237076649"/>
  </r>
  <r>
    <s v="M. OSEI AKOTO ENTERPRISE"/>
    <x v="5"/>
    <x v="5"/>
    <x v="1"/>
    <s v="JAMAA"/>
    <n v="2.300480000000003"/>
    <n v="357.66666666666669"/>
    <n v="40702.80000000001"/>
    <n v="0"/>
    <n v="0"/>
    <n v="0"/>
    <n v="113.80093196644923"/>
    <n v="5"/>
    <n v="5.50494236690411E-2"/>
    <n v="0.52801115946029964"/>
    <s v="B"/>
    <n v="16.257575757575758"/>
    <n v="0.10456727272727286"/>
    <n v="1850.1272727272733"/>
    <n v="14"/>
    <n v="3"/>
    <n v="17"/>
    <n v="276.37878787878788"/>
    <n v="276.37878787878788"/>
    <n v="1.7776436363636385"/>
    <n v="0"/>
    <x v="1"/>
    <n v="31452.163636363643"/>
  </r>
  <r>
    <s v="M. OSEI AKOTO ENTERPRISE"/>
    <x v="6"/>
    <x v="6"/>
    <x v="1"/>
    <s v="JAMAA"/>
    <n v="1.7840000000000036"/>
    <n v="363.33333333333337"/>
    <n v="28136.996666666659"/>
    <n v="0"/>
    <n v="0"/>
    <n v="0"/>
    <n v="77.441275229357771"/>
    <n v="24"/>
    <n v="4.2690295862415406E-2"/>
    <n v="0.57070145532271499"/>
    <s v="B"/>
    <n v="16.515151515151516"/>
    <n v="8.1090909090909255E-2"/>
    <n v="1278.9543939393936"/>
    <n v="14"/>
    <n v="3"/>
    <n v="17"/>
    <n v="280.75757575757575"/>
    <n v="280.75757575757575"/>
    <n v="1.378545454545457"/>
    <n v="0"/>
    <x v="1"/>
    <n v="21742.22469696969"/>
  </r>
  <r>
    <s v="M. OSEI AKOTO ENTERPRISE"/>
    <x v="7"/>
    <x v="7"/>
    <x v="2"/>
    <s v="FRYTOL"/>
    <n v="1.7624999999999997"/>
    <n v="78.333333333333329"/>
    <n v="47283.333333333328"/>
    <n v="112"/>
    <n v="2.52"/>
    <n v="67605.106382978716"/>
    <n v="603.61702127659566"/>
    <n v="12"/>
    <n v="4.2175810794566698E-2"/>
    <n v="0.61287726611728166"/>
    <s v="B"/>
    <n v="3.5606060606060606"/>
    <n v="8.0113636363636345E-2"/>
    <n v="2149.242424242424"/>
    <n v="14"/>
    <n v="3"/>
    <n v="17"/>
    <n v="60.530303030303031"/>
    <n v="0"/>
    <n v="0"/>
    <n v="1.8503128911138924"/>
    <x v="2"/>
    <n v="0"/>
  </r>
  <r>
    <s v="M. OSEI AKOTO ENTERPRISE"/>
    <x v="8"/>
    <x v="8"/>
    <x v="0"/>
    <s v="FORTUNE"/>
    <n v="1.5666666666666669"/>
    <n v="31.333333333333336"/>
    <n v="20926.666666666664"/>
    <n v="32"/>
    <n v="1.6"/>
    <n v="21371.914893617017"/>
    <n v="667.87234042553177"/>
    <n v="20"/>
    <n v="3.7489609595170406E-2"/>
    <n v="0.65036687571245211"/>
    <s v="B"/>
    <n v="1.4242424242424243"/>
    <n v="7.1212121212121227E-2"/>
    <n v="951.21212121212113"/>
    <n v="14"/>
    <n v="3"/>
    <n v="17"/>
    <n v="24.212121212121215"/>
    <n v="0"/>
    <n v="0"/>
    <n v="1.3216520650813515"/>
    <x v="2"/>
    <n v="0"/>
  </r>
  <r>
    <s v="M. OSEI AKOTO ENTERPRISE"/>
    <x v="9"/>
    <x v="9"/>
    <x v="2"/>
    <s v="FRYTOL"/>
    <n v="1.4759966666666655"/>
    <n v="85.666666666666671"/>
    <n v="38353.333333333336"/>
    <n v="0"/>
    <n v="0"/>
    <n v="0"/>
    <n v="447.70428015564204"/>
    <n v="3"/>
    <n v="3.531991838113159E-2"/>
    <n v="0.68568679409358368"/>
    <s v="B"/>
    <n v="3.893939393939394"/>
    <n v="6.7090757575757526E-2"/>
    <n v="1743.3333333333335"/>
    <n v="14"/>
    <n v="3"/>
    <n v="17"/>
    <n v="66.196969696969703"/>
    <n v="66.196969696969703"/>
    <n v="1.140542878787878"/>
    <n v="0"/>
    <x v="1"/>
    <n v="29636.666666666672"/>
  </r>
  <r>
    <s v="M. OSEI AKOTO ENTERPRISE"/>
    <x v="10"/>
    <x v="10"/>
    <x v="2"/>
    <s v="FRYTOL"/>
    <n v="1.3378500000000024"/>
    <n v="81"/>
    <n v="37578.196666666525"/>
    <n v="0"/>
    <n v="0"/>
    <n v="0"/>
    <n v="463.92835390946328"/>
    <n v="1"/>
    <n v="3.2014132466105627E-2"/>
    <n v="0.71770092655968931"/>
    <s v="B"/>
    <n v="3.6818181818181817"/>
    <n v="6.0811363636363747E-2"/>
    <n v="1708.0998484848421"/>
    <n v="14"/>
    <n v="3"/>
    <n v="17"/>
    <n v="62.590909090909086"/>
    <n v="62.590909090909086"/>
    <n v="1.0337931818181836"/>
    <n v="0"/>
    <x v="1"/>
    <n v="29037.697424242313"/>
  </r>
  <r>
    <s v="M. OSEI AKOTO ENTERPRISE"/>
    <x v="11"/>
    <x v="11"/>
    <x v="0"/>
    <s v="FORTUNE DELICIOUS"/>
    <n v="1.3035000000000037"/>
    <n v="35.333333333333336"/>
    <n v="15616.666666666666"/>
    <n v="16"/>
    <n v="0.36899999999999999"/>
    <n v="7071.6981132075462"/>
    <n v="441.98113207547163"/>
    <n v="5"/>
    <n v="3.1192152834449847E-2"/>
    <n v="0.74889307939413918"/>
    <s v="B"/>
    <n v="1.6060606060606062"/>
    <n v="5.9250000000000164E-2"/>
    <n v="709.84848484848487"/>
    <n v="14"/>
    <n v="3"/>
    <n v="17"/>
    <n v="27.303030303030305"/>
    <n v="11.303030303030305"/>
    <n v="0.41698584905660502"/>
    <n v="0.58601553829078801"/>
    <x v="1"/>
    <n v="4995.726129216695"/>
  </r>
  <r>
    <s v="M. OSEI AKOTO ENTERPRISE"/>
    <x v="12"/>
    <x v="12"/>
    <x v="2"/>
    <s v="FRYTOL"/>
    <n v="1.2791933333333352"/>
    <n v="114.66666666666667"/>
    <n v="57490.833333333336"/>
    <n v="512"/>
    <n v="5.06942"/>
    <n v="256703.2558139535"/>
    <n v="501.37354651162792"/>
    <n v="1"/>
    <n v="3.0610505529837073E-2"/>
    <n v="0.7795035849239762"/>
    <s v="B"/>
    <n v="5.2121212121212119"/>
    <n v="5.8145151515151601E-2"/>
    <n v="2613.219696969697"/>
    <n v="14"/>
    <n v="3"/>
    <n v="17"/>
    <n v="88.606060606060609"/>
    <n v="0"/>
    <n v="0"/>
    <n v="5.7783857729138166"/>
    <x v="0"/>
    <n v="0"/>
  </r>
  <r>
    <s v="M. OSEI AKOTO ENTERPRISE"/>
    <x v="13"/>
    <x v="13"/>
    <x v="3"/>
    <s v="FRYTOL"/>
    <n v="1.2112199999999955"/>
    <n v="59.333333333333336"/>
    <n v="37578.216666666631"/>
    <n v="5"/>
    <n v="5.3460000000000001E-2"/>
    <n v="3166.7036516853905"/>
    <n v="633.34073033707807"/>
    <n v="4"/>
    <n v="2.8983935064167316E-2"/>
    <n v="0.8084875199881435"/>
    <s v="C"/>
    <n v="2.6969696969696972"/>
    <n v="5.5055454545454345E-2"/>
    <n v="1708.100757575756"/>
    <n v="30"/>
    <n v="3"/>
    <n v="33"/>
    <n v="89.000000000000014"/>
    <n v="84.000000000000014"/>
    <n v="1.7147608988763983"/>
    <n v="5.6179775280898868E-2"/>
    <x v="1"/>
    <n v="53200.621348314569"/>
  </r>
  <r>
    <s v="M. OSEI AKOTO ENTERPRISE"/>
    <x v="14"/>
    <x v="14"/>
    <x v="2"/>
    <s v="FRYTOL"/>
    <n v="1.1994266666666678"/>
    <n v="125.33333333333334"/>
    <n v="40941.666666666672"/>
    <n v="810"/>
    <n v="6.56182"/>
    <n v="264596.4095744681"/>
    <n v="326.66223404255322"/>
    <n v="12"/>
    <n v="2.8701726045555292E-2"/>
    <n v="0.83718924603369882"/>
    <s v="C"/>
    <n v="5.6969696969696972"/>
    <n v="5.4519393939393986E-2"/>
    <n v="1860.9848484848487"/>
    <n v="30"/>
    <n v="3"/>
    <n v="33"/>
    <n v="188"/>
    <n v="0"/>
    <n v="0"/>
    <n v="4.3085106382978724"/>
    <x v="0"/>
    <n v="0"/>
  </r>
  <r>
    <s v="M. OSEI AKOTO ENTERPRISE"/>
    <x v="15"/>
    <x v="15"/>
    <x v="1"/>
    <s v="JAMAA"/>
    <n v="1.1473733333333307"/>
    <n v="201"/>
    <n v="19941.133333333335"/>
    <n v="0"/>
    <n v="0"/>
    <n v="0"/>
    <n v="99.209618573797684"/>
    <n v="12"/>
    <n v="2.7456113825473968E-2"/>
    <n v="0.86464535985917279"/>
    <s v="C"/>
    <n v="9.1363636363636367"/>
    <n v="5.2153333333333211E-2"/>
    <n v="906.41515151515159"/>
    <n v="30"/>
    <n v="3"/>
    <n v="33"/>
    <n v="301.5"/>
    <n v="301.5"/>
    <n v="1.721059999999996"/>
    <n v="0"/>
    <x v="1"/>
    <n v="29911.7"/>
  </r>
  <r>
    <s v="M. OSEI AKOTO ENTERPRISE"/>
    <x v="16"/>
    <x v="16"/>
    <x v="0"/>
    <s v="FORTUNE"/>
    <n v="0.62100000000000011"/>
    <n v="14"/>
    <n v="7402.6000000000076"/>
    <n v="44"/>
    <n v="0.89500000000000002"/>
    <n v="23265.31428571431"/>
    <n v="528.75714285714344"/>
    <n v="48"/>
    <n v="1.4860243122511165E-2"/>
    <n v="0.87950560298168401"/>
    <s v="C"/>
    <n v="0.63636363636363635"/>
    <n v="2.8227272727272733E-2"/>
    <n v="336.48181818181854"/>
    <n v="30"/>
    <n v="3"/>
    <n v="33"/>
    <n v="21"/>
    <n v="0"/>
    <n v="0"/>
    <n v="2.0952380952380953"/>
    <x v="0"/>
    <n v="0"/>
  </r>
  <r>
    <s v="M. OSEI AKOTO ENTERPRISE"/>
    <x v="17"/>
    <x v="17"/>
    <x v="1"/>
    <s v="JAMAA"/>
    <n v="0.58373333333333333"/>
    <n v="38"/>
    <n v="10397.75"/>
    <n v="283"/>
    <n v="3.6224000000000003"/>
    <n v="77435.875"/>
    <n v="273.625"/>
    <n v="24"/>
    <n v="1.3968469004906895E-2"/>
    <n v="0.8934740719865909"/>
    <s v="C"/>
    <n v="1.7272727272727273"/>
    <n v="2.6533333333333332E-2"/>
    <n v="472.625"/>
    <n v="30"/>
    <n v="3"/>
    <n v="33"/>
    <n v="57"/>
    <n v="0"/>
    <n v="0"/>
    <n v="4.9649122807017543"/>
    <x v="0"/>
    <n v="0"/>
  </r>
  <r>
    <s v="M. OSEI AKOTO ENTERPRISE"/>
    <x v="18"/>
    <x v="18"/>
    <x v="1"/>
    <s v="JAMAA"/>
    <n v="0.44160000000000066"/>
    <n v="86"/>
    <n v="8832"/>
    <n v="613"/>
    <n v="2.944"/>
    <n v="62953.674418604649"/>
    <n v="102.69767441860465"/>
    <n v="1"/>
    <n v="1.0567283998230176E-2"/>
    <n v="0.90404135598482105"/>
    <s v="C"/>
    <n v="3.9090909090909092"/>
    <n v="2.0072727272727301E-2"/>
    <n v="401.45454545454544"/>
    <n v="30"/>
    <n v="3"/>
    <n v="33"/>
    <n v="129"/>
    <n v="0"/>
    <n v="0"/>
    <n v="4.7519379844961236"/>
    <x v="0"/>
    <n v="0"/>
  </r>
  <r>
    <s v="M. OSEI AKOTO ENTERPRISE"/>
    <x v="19"/>
    <x v="19"/>
    <x v="1"/>
    <s v="JAMAA"/>
    <n v="0.4031999999999995"/>
    <n v="58.333333333333336"/>
    <n v="6435.3200000000024"/>
    <n v="0"/>
    <n v="0"/>
    <n v="0"/>
    <n v="110.31977142857147"/>
    <n v="20"/>
    <n v="9.648389737514482E-3"/>
    <n v="0.91368974572233552"/>
    <s v="C"/>
    <n v="2.6515151515151518"/>
    <n v="1.8327272727272706E-2"/>
    <n v="292.51454545454556"/>
    <n v="30"/>
    <n v="3"/>
    <n v="33"/>
    <n v="87.500000000000014"/>
    <n v="87.500000000000014"/>
    <n v="0.60479999999999923"/>
    <n v="0"/>
    <x v="1"/>
    <n v="9652.980000000005"/>
  </r>
  <r>
    <s v="M. OSEI AKOTO ENTERPRISE"/>
    <x v="20"/>
    <x v="20"/>
    <x v="2"/>
    <s v="FRYTOL"/>
    <n v="0.38555999999999951"/>
    <n v="30.666666666666668"/>
    <n v="17643.886666666665"/>
    <n v="207"/>
    <n v="2.0152800000000002"/>
    <n v="119096.23499999999"/>
    <n v="575.34413043478253"/>
    <n v="6"/>
    <n v="9.2262726864982235E-3"/>
    <n v="0.92291601840883375"/>
    <s v="C"/>
    <n v="1.393939393939394"/>
    <n v="1.7525454545454525E-2"/>
    <n v="801.99484848484838"/>
    <n v="30"/>
    <n v="3"/>
    <n v="33"/>
    <n v="46"/>
    <n v="0"/>
    <n v="0"/>
    <n v="4.5"/>
    <x v="0"/>
    <n v="0"/>
  </r>
  <r>
    <s v="M. OSEI AKOTO ENTERPRISE"/>
    <x v="21"/>
    <x v="21"/>
    <x v="2"/>
    <s v="FRYTOL"/>
    <n v="0.33570000000000016"/>
    <n v="31"/>
    <n v="11731.659999999998"/>
    <n v="52"/>
    <n v="0.56655000000000011"/>
    <n v="19678.913548387092"/>
    <n v="378.44064516129026"/>
    <n v="12"/>
    <n v="8.0331459198502413E-3"/>
    <n v="0.93094916432868402"/>
    <s v="C"/>
    <n v="1.4090909090909092"/>
    <n v="1.5259090909090917E-2"/>
    <n v="533.25727272727261"/>
    <n v="30"/>
    <n v="3"/>
    <n v="33"/>
    <n v="46.5"/>
    <n v="0"/>
    <n v="0"/>
    <n v="1.118279569892473"/>
    <x v="2"/>
    <n v="0"/>
  </r>
  <r>
    <s v="M. OSEI AKOTO ENTERPRISE"/>
    <x v="22"/>
    <x v="22"/>
    <x v="0"/>
    <s v="PROMISE"/>
    <n v="0.28650000000000003"/>
    <n v="12"/>
    <n v="2551.3333333333335"/>
    <n v="0"/>
    <n v="0"/>
    <n v="0"/>
    <n v="212.61111111111111"/>
    <n v="16"/>
    <n v="6.8558126483082909E-3"/>
    <n v="0.93780497697699228"/>
    <s v="C"/>
    <n v="0.54545454545454541"/>
    <n v="1.3022727272727274E-2"/>
    <n v="115.96969696969698"/>
    <n v="30"/>
    <n v="3"/>
    <n v="33"/>
    <n v="18"/>
    <n v="18"/>
    <n v="0.42975000000000002"/>
    <n v="0"/>
    <x v="1"/>
    <n v="3827"/>
  </r>
  <r>
    <s v="M. OSEI AKOTO ENTERPRISE"/>
    <x v="23"/>
    <x v="23"/>
    <x v="0"/>
    <s v="FORTUNE DELICIOUS"/>
    <n v="0.27810000000000046"/>
    <n v="11.666666666666668"/>
    <n v="2516.2833333333338"/>
    <n v="32"/>
    <n v="0.58229999999999993"/>
    <n v="6901.8057142857151"/>
    <n v="215.6814285714286"/>
    <n v="20"/>
    <n v="6.6548045287767484E-3"/>
    <n v="0.94445978150576904"/>
    <s v="C"/>
    <n v="0.53030303030303039"/>
    <n v="1.2640909090909112E-2"/>
    <n v="114.37651515151516"/>
    <n v="30"/>
    <n v="3"/>
    <n v="33"/>
    <n v="17.500000000000004"/>
    <n v="0"/>
    <n v="0"/>
    <n v="1.8285714285714283"/>
    <x v="2"/>
    <n v="0"/>
  </r>
  <r>
    <s v="M. OSEI AKOTO ENTERPRISE"/>
    <x v="24"/>
    <x v="24"/>
    <x v="2"/>
    <s v="FRYTOL"/>
    <n v="0.22505999999999976"/>
    <n v="42.666666666666671"/>
    <n v="10239.536666666667"/>
    <n v="184"/>
    <n v="0.79812000000000016"/>
    <n v="44158.001874999994"/>
    <n v="239.98914062499998"/>
    <n v="6"/>
    <n v="5.3855818311632185E-3"/>
    <n v="0.94984536333693226"/>
    <s v="C"/>
    <n v="1.9393939393939397"/>
    <n v="1.0229999999999989E-2"/>
    <n v="465.43348484848485"/>
    <n v="30"/>
    <n v="3"/>
    <n v="33"/>
    <n v="64.000000000000014"/>
    <n v="0"/>
    <n v="0"/>
    <n v="2.8749999999999996"/>
    <x v="0"/>
    <n v="0"/>
  </r>
  <r>
    <s v="M. OSEI AKOTO ENTERPRISE"/>
    <x v="25"/>
    <x v="25"/>
    <x v="3"/>
    <s v="FRYTOL"/>
    <n v="0.22442666666666661"/>
    <n v="6.666666666666667"/>
    <n v="6290.25"/>
    <n v="0"/>
    <n v="0"/>
    <n v="0"/>
    <n v="943.53749999999991"/>
    <n v="24"/>
    <n v="5.3704264570715579E-3"/>
    <n v="0.95521578979400379"/>
    <s v="C"/>
    <n v="0.30303030303030304"/>
    <n v="1.0201212121212118E-2"/>
    <n v="285.92045454545456"/>
    <n v="30"/>
    <n v="3"/>
    <n v="33"/>
    <n v="10"/>
    <n v="10"/>
    <n v="0.33663999999999988"/>
    <n v="0"/>
    <x v="1"/>
    <n v="9435.375"/>
  </r>
  <r>
    <s v="M. OSEI AKOTO ENTERPRISE"/>
    <x v="26"/>
    <x v="26"/>
    <x v="4"/>
    <s v="JAMAA"/>
    <n v="0.19833333333333342"/>
    <n v="39.666666666666671"/>
    <n v="3143.333333333333"/>
    <n v="33"/>
    <n v="0.16500000000000001"/>
    <n v="2615.0420168067221"/>
    <n v="79.243697478991578"/>
    <n v="1"/>
    <n v="4.746025044494979E-3"/>
    <n v="0.95996181483849874"/>
    <s v="C"/>
    <n v="1.8030303030303032"/>
    <n v="9.0151515151515194E-3"/>
    <n v="142.87878787878788"/>
    <n v="30"/>
    <n v="3"/>
    <n v="33"/>
    <n v="59.500000000000007"/>
    <n v="26.500000000000007"/>
    <n v="0.13250000000000006"/>
    <n v="0.55462184873949572"/>
    <x v="1"/>
    <n v="2099.9579831932774"/>
  </r>
  <r>
    <s v="M. OSEI AKOTO ENTERPRISE"/>
    <x v="27"/>
    <x v="27"/>
    <x v="0"/>
    <s v="VIKING"/>
    <n v="0.19800000000000018"/>
    <n v="9.3333333333333321"/>
    <n v="1430"/>
    <n v="0"/>
    <n v="0"/>
    <n v="0"/>
    <n v="153.21428571428572"/>
    <n v="12"/>
    <n v="4.7380485318151569E-3"/>
    <n v="0.96469986337031388"/>
    <s v="C"/>
    <n v="0.4242424242424242"/>
    <n v="9.000000000000008E-3"/>
    <n v="65"/>
    <n v="30"/>
    <n v="3"/>
    <n v="33"/>
    <n v="13.999999999999998"/>
    <n v="13.999999999999998"/>
    <n v="0.29700000000000026"/>
    <n v="0"/>
    <x v="1"/>
    <n v="2145"/>
  </r>
  <r>
    <s v="M. OSEI AKOTO ENTERPRISE"/>
    <x v="28"/>
    <x v="28"/>
    <x v="4"/>
    <s v="JAMAA"/>
    <n v="0.17700000000000007"/>
    <n v="59"/>
    <n v="3751"/>
    <n v="130"/>
    <n v="0.39"/>
    <n v="8264.9152542372885"/>
    <n v="63.576271186440678"/>
    <n v="36"/>
    <n v="4.2355282329862749E-3"/>
    <n v="0.96893539160330011"/>
    <s v="C"/>
    <n v="2.6818181818181817"/>
    <n v="8.0454545454545483E-3"/>
    <n v="170.5"/>
    <n v="30"/>
    <n v="3"/>
    <n v="33"/>
    <n v="88.5"/>
    <n v="0"/>
    <n v="0"/>
    <n v="1.4689265536723164"/>
    <x v="2"/>
    <n v="0"/>
  </r>
  <r>
    <s v="M. OSEI AKOTO ENTERPRISE"/>
    <x v="29"/>
    <x v="29"/>
    <x v="4"/>
    <s v="JAMAA"/>
    <n v="0.1677333333333334"/>
    <n v="8.3333333333333321"/>
    <n v="2835.2000000000003"/>
    <n v="0"/>
    <n v="0"/>
    <n v="0"/>
    <n v="340.2240000000001"/>
    <n v="48"/>
    <n v="4.0137811804871817E-3"/>
    <n v="0.97294917278378734"/>
    <s v="C"/>
    <n v="0.37878787878787873"/>
    <n v="7.6242424242424275E-3"/>
    <n v="128.87272727272727"/>
    <n v="30"/>
    <n v="3"/>
    <n v="33"/>
    <n v="12.499999999999998"/>
    <n v="12.499999999999998"/>
    <n v="0.2516000000000001"/>
    <n v="0"/>
    <x v="1"/>
    <n v="4252.8000000000011"/>
  </r>
  <r>
    <s v="M. OSEI AKOTO ENTERPRISE"/>
    <x v="30"/>
    <x v="30"/>
    <x v="0"/>
    <s v="FORTUNE"/>
    <n v="0.15000000000000005"/>
    <n v="6"/>
    <n v="1402.6666666666667"/>
    <n v="0"/>
    <n v="0"/>
    <n v="0"/>
    <n v="233.7777777777778"/>
    <n v="1"/>
    <n v="3.5894307059205718E-3"/>
    <n v="0.97653860348970789"/>
    <s v="C"/>
    <n v="0.27272727272727271"/>
    <n v="6.8181818181818205E-3"/>
    <n v="63.757575757575758"/>
    <n v="30"/>
    <n v="3"/>
    <n v="33"/>
    <n v="9"/>
    <n v="9"/>
    <n v="0.22500000000000009"/>
    <n v="0"/>
    <x v="1"/>
    <n v="2104"/>
  </r>
  <r>
    <s v="M. OSEI AKOTO ENTERPRISE"/>
    <x v="31"/>
    <x v="31"/>
    <x v="1"/>
    <s v="ALIFE"/>
    <n v="0.12360000000000011"/>
    <n v="22"/>
    <n v="2830.6"/>
    <n v="0"/>
    <n v="0"/>
    <n v="0"/>
    <n v="128.66363636363636"/>
    <n v="4"/>
    <n v="2.9576909016785528E-3"/>
    <n v="0.97949629439138641"/>
    <s v="C"/>
    <n v="1"/>
    <n v="5.6181818181818234E-3"/>
    <n v="128.66363636363636"/>
    <n v="30"/>
    <n v="3"/>
    <n v="33"/>
    <n v="33"/>
    <n v="33"/>
    <n v="0.18540000000000015"/>
    <n v="0"/>
    <x v="1"/>
    <n v="4245.8999999999996"/>
  </r>
  <r>
    <s v="M. OSEI AKOTO ENTERPRISE"/>
    <x v="32"/>
    <x v="32"/>
    <x v="4"/>
    <s v="EAZZY"/>
    <n v="0.11418333333333336"/>
    <n v="5.666666666666667"/>
    <n v="1466.1"/>
    <n v="68"/>
    <n v="0.57799999999999996"/>
    <n v="17593.199999999997"/>
    <n v="258.72352941176467"/>
    <n v="40"/>
    <n v="2.7323544184735373E-3"/>
    <n v="0.98222864880985994"/>
    <s v="C"/>
    <n v="0.25757575757575757"/>
    <n v="5.1901515151515165E-3"/>
    <n v="66.640909090909091"/>
    <n v="30"/>
    <n v="3"/>
    <n v="33"/>
    <n v="8.5"/>
    <n v="0"/>
    <n v="0"/>
    <n v="8"/>
    <x v="0"/>
    <n v="0"/>
  </r>
  <r>
    <s v="M. OSEI AKOTO ENTERPRISE"/>
    <x v="33"/>
    <x v="33"/>
    <x v="4"/>
    <s v="JAMAA"/>
    <n v="0.11306666666666666"/>
    <n v="8.6666666666666661"/>
    <n v="2049.3333333333335"/>
    <n v="0"/>
    <n v="0"/>
    <n v="0"/>
    <n v="236.46153846153848"/>
    <n v="1"/>
    <n v="2.705633100996128E-3"/>
    <n v="0.98493428191085608"/>
    <s v="C"/>
    <n v="0.39393939393939392"/>
    <n v="5.1393939393939393E-3"/>
    <n v="93.151515151515156"/>
    <n v="30"/>
    <n v="3"/>
    <n v="33"/>
    <n v="13"/>
    <n v="13"/>
    <n v="0.1696"/>
    <n v="0"/>
    <x v="1"/>
    <n v="3074.0000000000005"/>
  </r>
  <r>
    <s v="M. OSEI AKOTO ENTERPRISE"/>
    <x v="34"/>
    <x v="34"/>
    <x v="2"/>
    <s v="FRYTOL"/>
    <n v="9.0720000000000023E-2"/>
    <n v="28"/>
    <n v="4480"/>
    <n v="205"/>
    <n v="0.66583999999999999"/>
    <n v="32800"/>
    <n v="160"/>
    <n v="12"/>
    <n v="2.1708876909407615E-3"/>
    <n v="0.98710516960179684"/>
    <s v="C"/>
    <n v="1.2727272727272727"/>
    <n v="4.1236363636363649E-3"/>
    <n v="203.63636363636363"/>
    <n v="30"/>
    <n v="3"/>
    <n v="33"/>
    <n v="42"/>
    <n v="0"/>
    <n v="0"/>
    <n v="4.8809523809523814"/>
    <x v="0"/>
    <n v="0"/>
  </r>
  <r>
    <s v="M. OSEI AKOTO ENTERPRISE"/>
    <x v="35"/>
    <x v="35"/>
    <x v="2"/>
    <s v="FRYTOL"/>
    <n v="9.0000000000000024E-2"/>
    <n v="10"/>
    <n v="2700"/>
    <n v="0"/>
    <n v="0"/>
    <n v="0"/>
    <n v="270"/>
    <n v="40"/>
    <n v="2.1536584235523431E-3"/>
    <n v="0.98925882802534915"/>
    <s v="C"/>
    <n v="0.45454545454545453"/>
    <n v="4.0909090909090921E-3"/>
    <n v="122.72727272727273"/>
    <n v="30"/>
    <n v="3"/>
    <n v="33"/>
    <n v="15"/>
    <n v="15"/>
    <n v="0.13500000000000004"/>
    <n v="0"/>
    <x v="1"/>
    <n v="4050"/>
  </r>
  <r>
    <s v="M. OSEI AKOTO ENTERPRISE"/>
    <x v="36"/>
    <x v="36"/>
    <x v="0"/>
    <s v="FORTUNE DELIGHT"/>
    <n v="8.8500000000000037E-2"/>
    <n v="0.33333333333333331"/>
    <n v="1883"/>
    <n v="32"/>
    <n v="0.73799999999999999"/>
    <n v="180768"/>
    <n v="5649"/>
    <n v="18"/>
    <n v="2.1177641164931375E-3"/>
    <n v="0.99137659214184226"/>
    <s v="C"/>
    <n v="1.515151515151515E-2"/>
    <n v="4.0227272727272742E-3"/>
    <n v="85.590909090909093"/>
    <n v="30"/>
    <n v="3"/>
    <n v="33"/>
    <n v="0.49999999999999994"/>
    <n v="0"/>
    <n v="0"/>
    <n v="64"/>
    <x v="0"/>
    <n v="0"/>
  </r>
  <r>
    <s v="M. OSEI AKOTO ENTERPRISE"/>
    <x v="37"/>
    <x v="37"/>
    <x v="4"/>
    <s v="JAMAA"/>
    <n v="8.0999999999999975E-2"/>
    <n v="5.3333333333333339"/>
    <n v="1388.2"/>
    <n v="0"/>
    <n v="0"/>
    <n v="0"/>
    <n v="260.28749999999997"/>
    <n v="24"/>
    <n v="1.9382925811971075E-3"/>
    <n v="0.99331488472303942"/>
    <s v="C"/>
    <n v="0.24242424242424246"/>
    <n v="3.6818181818181806E-3"/>
    <n v="63.1"/>
    <n v="30"/>
    <n v="3"/>
    <n v="33"/>
    <n v="8.0000000000000018"/>
    <n v="8.0000000000000018"/>
    <n v="0.12149999999999998"/>
    <n v="0"/>
    <x v="1"/>
    <n v="2082.3000000000002"/>
  </r>
  <r>
    <s v="M. OSEI AKOTO ENTERPRISE"/>
    <x v="38"/>
    <x v="38"/>
    <x v="4"/>
    <s v="JAMAA"/>
    <n v="7.9333333333333325E-2"/>
    <n v="6.666666666666667"/>
    <n v="1185"/>
    <n v="155"/>
    <n v="1.1625000000000001"/>
    <n v="27551.25"/>
    <n v="177.75"/>
    <n v="18"/>
    <n v="1.8984100177979904E-3"/>
    <n v="0.99521329474083742"/>
    <s v="C"/>
    <n v="0.30303030303030304"/>
    <n v="3.6060606060606057E-3"/>
    <n v="53.863636363636367"/>
    <n v="30"/>
    <n v="3"/>
    <n v="33"/>
    <n v="10"/>
    <n v="0"/>
    <n v="0"/>
    <n v="15.5"/>
    <x v="0"/>
    <n v="0"/>
  </r>
  <r>
    <s v="M. OSEI AKOTO ENTERPRISE"/>
    <x v="39"/>
    <x v="39"/>
    <x v="4"/>
    <s v="EAZZY"/>
    <n v="7.5833333333333322E-2"/>
    <n v="7"/>
    <n v="893.47666666666635"/>
    <n v="83"/>
    <n v="0.62250000000000005"/>
    <n v="10594.080476190473"/>
    <n v="127.63952380952377"/>
    <n v="1"/>
    <n v="1.8146566346598438E-3"/>
    <n v="0.99702795137549727"/>
    <s v="C"/>
    <n v="0.31818181818181818"/>
    <n v="3.4469696969696966E-3"/>
    <n v="40.61257575757574"/>
    <n v="30"/>
    <n v="3"/>
    <n v="33"/>
    <n v="10.5"/>
    <n v="0"/>
    <n v="0"/>
    <n v="7.9047619047619051"/>
    <x v="0"/>
    <n v="0"/>
  </r>
  <r>
    <s v="M. OSEI AKOTO ENTERPRISE"/>
    <x v="40"/>
    <x v="40"/>
    <x v="1"/>
    <s v="ALIFE"/>
    <n v="5.5800000000000002E-2"/>
    <n v="9.6666666666666679"/>
    <n v="1307.7133333333336"/>
    <n v="0"/>
    <n v="0"/>
    <n v="0"/>
    <n v="135.28068965517244"/>
    <n v="30"/>
    <n v="1.3352682226024522E-3"/>
    <n v="0.9983632195980997"/>
    <s v="C"/>
    <n v="0.43939393939393945"/>
    <n v="2.5363636363636365E-3"/>
    <n v="59.441515151515162"/>
    <n v="30"/>
    <n v="3"/>
    <n v="33"/>
    <n v="14.500000000000002"/>
    <n v="14.500000000000002"/>
    <n v="8.3699999999999997E-2"/>
    <n v="0"/>
    <x v="1"/>
    <n v="1961.5700000000006"/>
  </r>
  <r>
    <s v="M. OSEI AKOTO ENTERPRISE"/>
    <x v="41"/>
    <x v="41"/>
    <x v="1"/>
    <s v="ALIFE"/>
    <n v="3.6000000000000011E-2"/>
    <n v="6"/>
    <n v="853.54666666666685"/>
    <n v="0"/>
    <n v="0"/>
    <n v="0"/>
    <n v="142.25777777777782"/>
    <n v="100"/>
    <n v="8.6146336942093723E-4"/>
    <n v="0.99922468296752065"/>
    <s v="C"/>
    <n v="0.27272727272727271"/>
    <n v="1.636363636363637E-3"/>
    <n v="38.797575757575764"/>
    <n v="30"/>
    <n v="3"/>
    <n v="33"/>
    <n v="9"/>
    <n v="9"/>
    <n v="5.4000000000000013E-2"/>
    <n v="0"/>
    <x v="1"/>
    <n v="1280.3200000000004"/>
  </r>
  <r>
    <s v="M. OSEI AKOTO ENTERPRISE"/>
    <x v="42"/>
    <x v="42"/>
    <x v="2"/>
    <s v="FRYTOL"/>
    <n v="3.240000000000004E-2"/>
    <n v="9.6666666666666661"/>
    <n v="1051.3900000000001"/>
    <n v="265"/>
    <n v="0.85860000000000003"/>
    <n v="28822.587931034486"/>
    <n v="108.7644827586207"/>
    <n v="18"/>
    <n v="7.7531703247884424E-4"/>
    <n v="0.99999999999999944"/>
    <s v="C"/>
    <n v="0.43939393939393939"/>
    <n v="1.4727272727272746E-3"/>
    <n v="47.790454545454551"/>
    <n v="30"/>
    <n v="3"/>
    <n v="33"/>
    <n v="14.5"/>
    <n v="0"/>
    <n v="0"/>
    <n v="18.275862068965516"/>
    <x v="0"/>
    <n v="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s v="Distribution &amp; Co. Ltd"/>
    <x v="0"/>
    <x v="0"/>
    <x v="0"/>
    <s v="FRYTOL"/>
    <n v="9.8671500000000414"/>
    <n v="609.08333333333337"/>
    <n v="224981.91666666666"/>
    <n v="15"/>
    <n v="0.24299999999999999"/>
    <n v="5540.6683540840058"/>
    <n v="369.37789027226705"/>
    <n v="4"/>
    <n v="0.2363961101967188"/>
    <n v="0.2363961101967188"/>
    <s v="A"/>
    <n v="27.685606060606062"/>
    <n v="0.44850681818182009"/>
    <n v="10226.450757575758"/>
    <n v="7"/>
    <n v="1"/>
    <n v="8"/>
    <n v="221.4848484848485"/>
    <n v="206.4848484848485"/>
    <n v="3.3450545454545595"/>
    <n v="6.7724722944315224E-2"/>
    <x v="0"/>
    <n v="81811.606060606064"/>
  </r>
  <r>
    <s v="Distribution &amp; Co. Ltd"/>
    <x v="1"/>
    <x v="1"/>
    <x v="1"/>
    <s v="FORTUNE"/>
    <n v="4.1983333333333457"/>
    <n v="167.93333333333288"/>
    <n v="33796.400000000089"/>
    <n v="21"/>
    <n v="0.53"/>
    <n v="4226.2270742358305"/>
    <n v="201.24890829694431"/>
    <n v="5"/>
    <n v="0.10058321494141907"/>
    <n v="0.33697932513813789"/>
    <s v="A"/>
    <n v="7.6333333333333124"/>
    <n v="0.19083333333333388"/>
    <n v="1536.2000000000041"/>
    <n v="7"/>
    <n v="1"/>
    <n v="8"/>
    <n v="61.066666666666499"/>
    <n v="40.066666666666499"/>
    <n v="1.0016666666666683"/>
    <n v="0.34388646288209701"/>
    <x v="0"/>
    <n v="12289.600000000031"/>
  </r>
  <r>
    <s v="Distribution &amp; Co. Ltd"/>
    <x v="2"/>
    <x v="2"/>
    <x v="0"/>
    <s v="FRYTOL"/>
    <n v="2.8063800000000039"/>
    <n v="288.72222222222217"/>
    <n v="52617.693333333205"/>
    <n v="446"/>
    <n v="4.3383599999999998"/>
    <n v="81280.516082355025"/>
    <n v="182.24330960169289"/>
    <n v="12"/>
    <n v="6.7234947855648874E-2"/>
    <n v="0.40421427299378676"/>
    <s v="A"/>
    <n v="13.123737373737372"/>
    <n v="0.12756272727272744"/>
    <n v="2391.7133333333277"/>
    <n v="7"/>
    <n v="1"/>
    <n v="8"/>
    <n v="104.98989898989898"/>
    <n v="0"/>
    <n v="0"/>
    <n v="4.2480277082932467"/>
    <x v="1"/>
    <n v="19133.706666666621"/>
  </r>
  <r>
    <s v="Distribution &amp; Co. Ltd"/>
    <x v="3"/>
    <x v="3"/>
    <x v="0"/>
    <s v="FRYTOL"/>
    <n v="2.7256633333333276"/>
    <n v="262.02777777777777"/>
    <n v="58170.166666666664"/>
    <n v="0"/>
    <n v="0"/>
    <n v="0"/>
    <n v="222"/>
    <n v="12"/>
    <n v="6.5301146704551824E-2"/>
    <n v="0.4695154196983386"/>
    <s v="A"/>
    <n v="11.910353535353535"/>
    <n v="0.12389378787878762"/>
    <n v="2644.0984848484845"/>
    <n v="7"/>
    <n v="1"/>
    <n v="8"/>
    <n v="95.282828282828277"/>
    <n v="95.282828282828277"/>
    <n v="0.99115030303030094"/>
    <n v="0"/>
    <x v="0"/>
    <n v="21152.787878787876"/>
  </r>
  <r>
    <s v="Distribution &amp; Co. Ltd"/>
    <x v="4"/>
    <x v="4"/>
    <x v="1"/>
    <s v="FORTUNE DELIGHT"/>
    <n v="2.3355000000000086"/>
    <n v="103.79999999999951"/>
    <n v="21175.200000000001"/>
    <n v="102"/>
    <n v="2.3085"/>
    <n v="20808.000000000098"/>
    <n v="204.00000000000097"/>
    <n v="5"/>
    <n v="5.5953655854470284E-2"/>
    <n v="0.52546907555280886"/>
    <s v="B"/>
    <n v="4.7181818181817965"/>
    <n v="0.1061590909090913"/>
    <n v="962.5090909090909"/>
    <n v="14"/>
    <n v="1"/>
    <n v="15"/>
    <n v="70.772727272726954"/>
    <n v="0"/>
    <n v="0"/>
    <n v="1.4412331406551124"/>
    <x v="2"/>
    <n v="14437.636363636368"/>
  </r>
  <r>
    <s v="Distribution &amp; Co. Ltd"/>
    <x v="5"/>
    <x v="5"/>
    <x v="0"/>
    <s v="FRYTOL"/>
    <n v="1.83"/>
    <n v="81.333333333333329"/>
    <n v="36083.333333333336"/>
    <n v="128"/>
    <n v="2.88"/>
    <n v="56786.885245901649"/>
    <n v="443.64754098360663"/>
    <n v="1"/>
    <n v="4.3842941645763328E-2"/>
    <n v="0.56931201719857216"/>
    <s v="B"/>
    <n v="3.6969696969696968"/>
    <n v="8.318181818181819E-2"/>
    <n v="1640.1515151515152"/>
    <n v="14"/>
    <n v="1"/>
    <n v="15"/>
    <n v="55.454545454545453"/>
    <n v="0"/>
    <n v="0"/>
    <n v="2.3081967213114756"/>
    <x v="1"/>
    <n v="24602.272727272732"/>
  </r>
  <r>
    <s v="Distribution &amp; Co. Ltd"/>
    <x v="6"/>
    <x v="6"/>
    <x v="1"/>
    <s v="FORTUNE"/>
    <n v="1.6666666666666672"/>
    <n v="66.666666666666671"/>
    <n v="13248"/>
    <n v="40"/>
    <n v="1"/>
    <n v="7948.8"/>
    <n v="198.72"/>
    <n v="1"/>
    <n v="3.9929819349511238E-2"/>
    <n v="0.60924183654808339"/>
    <s v="B"/>
    <n v="3.0303030303030307"/>
    <n v="7.5757575757575787E-2"/>
    <n v="602.18181818181813"/>
    <n v="14"/>
    <n v="1"/>
    <n v="15"/>
    <n v="45.45454545454546"/>
    <n v="5.4545454545454604"/>
    <n v="0.13636363636363652"/>
    <n v="0.87999999999999989"/>
    <x v="3"/>
    <n v="9032.7272727272739"/>
  </r>
  <r>
    <s v="Distribution &amp; Co. Ltd"/>
    <x v="7"/>
    <x v="7"/>
    <x v="2"/>
    <s v="FORTUNE"/>
    <n v="1.649999999999995"/>
    <n v="110"/>
    <n v="29094.666666666668"/>
    <n v="0"/>
    <n v="0"/>
    <n v="0"/>
    <n v="264.4969696969697"/>
    <n v="1"/>
    <n v="3.9530521156015991E-2"/>
    <n v="0.64877235770409936"/>
    <s v="B"/>
    <n v="5"/>
    <n v="7.4999999999999775E-2"/>
    <n v="1322.4848484848485"/>
    <n v="14"/>
    <n v="1"/>
    <n v="15"/>
    <n v="75"/>
    <n v="75"/>
    <n v="1.1249999999999967"/>
    <n v="0"/>
    <x v="0"/>
    <n v="19837.272727272728"/>
  </r>
  <r>
    <s v="Distribution &amp; Co. Ltd"/>
    <x v="8"/>
    <x v="8"/>
    <x v="0"/>
    <s v="FRYTOL"/>
    <n v="1.4644800000000029"/>
    <n v="150.66666666666666"/>
    <n v="35008.633333333324"/>
    <n v="0"/>
    <n v="0"/>
    <n v="0"/>
    <n v="232.3581858407079"/>
    <n v="6"/>
    <n v="3.5085853104583391E-2"/>
    <n v="0.6838582108086827"/>
    <s v="B"/>
    <n v="6.8484848484848477"/>
    <n v="6.6567272727272864E-2"/>
    <n v="1591.3015151515146"/>
    <n v="14"/>
    <n v="1"/>
    <n v="15"/>
    <n v="102.72727272727272"/>
    <n v="102.72727272727272"/>
    <n v="0.9985090909090929"/>
    <n v="0"/>
    <x v="0"/>
    <n v="23869.522727272721"/>
  </r>
  <r>
    <s v="Distribution &amp; Co. Ltd"/>
    <x v="9"/>
    <x v="9"/>
    <x v="3"/>
    <s v="JAMAA"/>
    <n v="1.384543333333333"/>
    <n v="221.88194444444449"/>
    <n v="19973.106666666677"/>
    <n v="0"/>
    <n v="0"/>
    <n v="0"/>
    <n v="90.016818252949861"/>
    <n v="48"/>
    <n v="3.3170739108942054E-2"/>
    <n v="0.71702894991762478"/>
    <s v="B"/>
    <n v="10.085542929292931"/>
    <n v="6.2933787878787867E-2"/>
    <n v="907.86848484848531"/>
    <n v="14"/>
    <n v="1"/>
    <n v="15"/>
    <n v="151.28314393939397"/>
    <n v="151.28314393939397"/>
    <n v="0.94400681818181786"/>
    <n v="0"/>
    <x v="0"/>
    <n v="13618.02727272728"/>
  </r>
  <r>
    <s v="Distribution &amp; Co. Ltd"/>
    <x v="10"/>
    <x v="10"/>
    <x v="1"/>
    <s v="FORTUNE DELIGHT"/>
    <n v="1.3499999999999985"/>
    <n v="60"/>
    <n v="12000"/>
    <n v="65"/>
    <n v="1.4624999999999999"/>
    <n v="13000"/>
    <n v="200"/>
    <n v="1"/>
    <n v="3.2343153673104058E-2"/>
    <n v="0.74937210359072881"/>
    <s v="B"/>
    <n v="2.7272727272727271"/>
    <n v="6.1363636363636294E-2"/>
    <n v="545.4545454545455"/>
    <n v="14"/>
    <n v="1"/>
    <n v="15"/>
    <n v="40.909090909090907"/>
    <n v="0"/>
    <n v="0"/>
    <n v="1.588888888888889"/>
    <x v="2"/>
    <n v="8181.8181818181811"/>
  </r>
  <r>
    <s v="Distribution &amp; Co. Ltd"/>
    <x v="11"/>
    <x v="11"/>
    <x v="0"/>
    <s v="VIKING"/>
    <n v="1.2374999999999992"/>
    <n v="55"/>
    <n v="15653.333333333334"/>
    <n v="0"/>
    <n v="0"/>
    <n v="0"/>
    <n v="284.60606060606062"/>
    <n v="1"/>
    <n v="2.9647890867012066E-2"/>
    <n v="0.77901999445774084"/>
    <s v="B"/>
    <n v="2.5"/>
    <n v="5.624999999999996E-2"/>
    <n v="711.5151515151515"/>
    <n v="14"/>
    <n v="1"/>
    <n v="15"/>
    <n v="37.5"/>
    <n v="37.5"/>
    <n v="0.84374999999999944"/>
    <n v="0"/>
    <x v="0"/>
    <n v="10672.727272727274"/>
  </r>
  <r>
    <s v="Distribution &amp; Co. Ltd"/>
    <x v="12"/>
    <x v="12"/>
    <x v="0"/>
    <s v="FRYTOL"/>
    <n v="1.2331233333333447"/>
    <n v="151.78333333333339"/>
    <n v="27411.649999999998"/>
    <n v="208"/>
    <n v="1.6847999999999999"/>
    <n v="37564.22444273634"/>
    <n v="180.59723289777088"/>
    <n v="20"/>
    <n v="2.9543035161400541E-2"/>
    <n v="0.80856302961914139"/>
    <s v="C"/>
    <n v="6.8992424242424271"/>
    <n v="5.6051060606061125E-2"/>
    <n v="1245.9840909090908"/>
    <n v="30"/>
    <n v="1"/>
    <n v="31"/>
    <n v="213.87651515151524"/>
    <n v="5.8765151515152354"/>
    <n v="4.7742184816209746E-2"/>
    <n v="0.97252379417463308"/>
    <x v="3"/>
    <n v="38625.506818181821"/>
  </r>
  <r>
    <s v="Distribution &amp; Co. Ltd"/>
    <x v="13"/>
    <x v="13"/>
    <x v="3"/>
    <s v="JAMAA"/>
    <n v="1.0463999999999998"/>
    <n v="217.99999999999997"/>
    <n v="14823.226666666662"/>
    <n v="0"/>
    <n v="0"/>
    <n v="0"/>
    <n v="67.996452599388363"/>
    <n v="24"/>
    <n v="2.5069537780397121E-2"/>
    <n v="0.8336325673995385"/>
    <s v="C"/>
    <n v="9.9090909090909083"/>
    <n v="4.7563636363636357E-2"/>
    <n v="673.78303030303005"/>
    <n v="30"/>
    <n v="1"/>
    <n v="31"/>
    <n v="307.18181818181813"/>
    <n v="307.18181818181813"/>
    <n v="1.4744727272727269"/>
    <n v="0"/>
    <x v="0"/>
    <n v="20887.27393939393"/>
  </r>
  <r>
    <s v="Distribution &amp; Co. Ltd"/>
    <x v="14"/>
    <x v="14"/>
    <x v="0"/>
    <s v="FRYTOL"/>
    <n v="0.96764999999999846"/>
    <n v="89.597222222222229"/>
    <n v="23440.1566666666"/>
    <n v="138"/>
    <n v="1.4949000000000001"/>
    <n v="36103.146278096312"/>
    <n v="261.61700201519068"/>
    <n v="24"/>
    <n v="2.3182853816132686E-2"/>
    <n v="0.85681542121567122"/>
    <s v="C"/>
    <n v="4.0726010101010104"/>
    <n v="4.3984090909090841E-2"/>
    <n v="1065.4616666666636"/>
    <n v="30"/>
    <n v="1"/>
    <n v="31"/>
    <n v="126.25063131313132"/>
    <n v="0"/>
    <n v="0"/>
    <n v="1.0930638410649012"/>
    <x v="2"/>
    <n v="33029.311666666574"/>
  </r>
  <r>
    <s v="Distribution &amp; Co. Ltd"/>
    <x v="15"/>
    <x v="15"/>
    <x v="1"/>
    <s v="FORTUNE DELICIOUS"/>
    <n v="0.7574999999999994"/>
    <n v="33.6666666666667"/>
    <n v="5974.0000000000036"/>
    <n v="0"/>
    <n v="0"/>
    <n v="0"/>
    <n v="177.44554455445538"/>
    <n v="5"/>
    <n v="1.8148102894352838E-2"/>
    <n v="0.87496352411002409"/>
    <s v="C"/>
    <n v="1.5303030303030318"/>
    <n v="3.4431818181818154E-2"/>
    <n v="271.54545454545473"/>
    <n v="30"/>
    <n v="1"/>
    <n v="31"/>
    <n v="47.439393939393987"/>
    <n v="47.439393939393987"/>
    <n v="1.067386363636363"/>
    <n v="0"/>
    <x v="0"/>
    <n v="8417.9090909090955"/>
  </r>
  <r>
    <s v="Distribution &amp; Co. Ltd"/>
    <x v="16"/>
    <x v="16"/>
    <x v="0"/>
    <s v="VIKING"/>
    <n v="0.67949999999999922"/>
    <n v="37.75"/>
    <n v="12998"/>
    <n v="0"/>
    <n v="0"/>
    <n v="0"/>
    <n v="344.31788079470198"/>
    <n v="4"/>
    <n v="1.6279387348795707E-2"/>
    <n v="0.89124291145881984"/>
    <s v="C"/>
    <n v="1.7159090909090908"/>
    <n v="3.0886363636363601E-2"/>
    <n v="590.81818181818187"/>
    <n v="30"/>
    <n v="1"/>
    <n v="31"/>
    <n v="53.193181818181813"/>
    <n v="53.193181818181813"/>
    <n v="0.95747727272727146"/>
    <n v="0"/>
    <x v="0"/>
    <n v="18315.363636363632"/>
  </r>
  <r>
    <s v="Distribution &amp; Co. Ltd"/>
    <x v="17"/>
    <x v="17"/>
    <x v="4"/>
    <s v="FRYTOL"/>
    <n v="0.63092999999999944"/>
    <n v="63.5"/>
    <n v="16722"/>
    <n v="5"/>
    <n v="4.965E-2"/>
    <n v="1316.6929133858266"/>
    <n v="263.33858267716533"/>
    <n v="6"/>
    <n v="1.5115752553312257E-2"/>
    <n v="0.90635866401213205"/>
    <s v="C"/>
    <n v="2.8863636363636362"/>
    <n v="2.8678636363636337E-2"/>
    <n v="760.09090909090912"/>
    <n v="30"/>
    <n v="1"/>
    <n v="31"/>
    <n v="89.47727272727272"/>
    <n v="84.47727272727272"/>
    <n v="0.83935819971367132"/>
    <n v="5.5880111760223526E-2"/>
    <x v="0"/>
    <n v="23562.818181818177"/>
  </r>
  <r>
    <s v="Distribution &amp; Co. Ltd"/>
    <x v="18"/>
    <x v="18"/>
    <x v="4"/>
    <s v="FORTUNE"/>
    <n v="0.41665999999999959"/>
    <n v="41.833333333333336"/>
    <n v="11052"/>
    <n v="0"/>
    <n v="0"/>
    <n v="0"/>
    <n v="264.19123505976091"/>
    <n v="12"/>
    <n v="9.9822951181003979E-3"/>
    <n v="0.9163409591302325"/>
    <s v="C"/>
    <n v="1.9015151515151516"/>
    <n v="1.8939090909090892E-2"/>
    <n v="502.36363636363637"/>
    <n v="30"/>
    <n v="1"/>
    <n v="31"/>
    <n v="58.946969696969703"/>
    <n v="58.946969696969703"/>
    <n v="0.58711181818181757"/>
    <n v="0"/>
    <x v="0"/>
    <n v="15573.272727272726"/>
  </r>
  <r>
    <s v="Distribution &amp; Co. Ltd"/>
    <x v="19"/>
    <x v="19"/>
    <x v="1"/>
    <s v="FORTUNE DELICIOUS"/>
    <n v="0.33749999999999991"/>
    <n v="15"/>
    <n v="2433.3333333333335"/>
    <n v="0"/>
    <n v="0"/>
    <n v="0"/>
    <n v="162.22222222222223"/>
    <n v="1"/>
    <n v="8.0857884182760215E-3"/>
    <n v="0.92442674754850851"/>
    <s v="C"/>
    <n v="0.68181818181818177"/>
    <n v="1.5340909090909087E-2"/>
    <n v="110.60606060606061"/>
    <n v="30"/>
    <n v="1"/>
    <n v="31"/>
    <n v="21.136363636363633"/>
    <n v="21.136363636363633"/>
    <n v="0.47556818181818161"/>
    <n v="0"/>
    <x v="0"/>
    <n v="3428.7878787878785"/>
  </r>
  <r>
    <s v="Distribution &amp; Co. Ltd"/>
    <x v="20"/>
    <x v="20"/>
    <x v="1"/>
    <s v="VIKING"/>
    <n v="0.29099999999999959"/>
    <n v="12.933333333333335"/>
    <n v="2276.2666666666646"/>
    <n v="0"/>
    <n v="0"/>
    <n v="0"/>
    <n v="175.9999999999998"/>
    <n v="5"/>
    <n v="6.9717464584246498E-3"/>
    <n v="0.9313984940069332"/>
    <s v="C"/>
    <n v="0.587878787878788"/>
    <n v="1.3227272727272709E-2"/>
    <n v="103.46666666666657"/>
    <n v="30"/>
    <n v="1"/>
    <n v="31"/>
    <n v="18.224242424242426"/>
    <n v="18.224242424242426"/>
    <n v="0.41004545454545394"/>
    <n v="0"/>
    <x v="0"/>
    <n v="3207.4666666666635"/>
  </r>
  <r>
    <s v="Distribution &amp; Co. Ltd"/>
    <x v="21"/>
    <x v="21"/>
    <x v="0"/>
    <s v="FRYTOL"/>
    <n v="0.27900000000000019"/>
    <n v="31"/>
    <n v="5922.333333333333"/>
    <n v="0"/>
    <n v="0"/>
    <n v="0"/>
    <n v="191.04301075268816"/>
    <n v="1"/>
    <n v="6.6842517591081839E-3"/>
    <n v="0.93808274576604134"/>
    <s v="C"/>
    <n v="1.4090909090909092"/>
    <n v="1.268181818181819E-2"/>
    <n v="269.19696969696969"/>
    <n v="30"/>
    <n v="1"/>
    <n v="31"/>
    <n v="43.681818181818187"/>
    <n v="43.681818181818187"/>
    <n v="0.39313636363636395"/>
    <n v="0"/>
    <x v="0"/>
    <n v="8345.1060606060619"/>
  </r>
  <r>
    <s v="Distribution &amp; Co. Ltd"/>
    <x v="22"/>
    <x v="22"/>
    <x v="0"/>
    <s v="FRYTOL"/>
    <n v="0.27719999999999995"/>
    <n v="25.666666666666668"/>
    <n v="4685"/>
    <n v="0"/>
    <n v="0"/>
    <n v="0"/>
    <n v="182.53246753246754"/>
    <n v="6"/>
    <n v="6.6411275542107061E-3"/>
    <n v="0.94472387332025209"/>
    <s v="C"/>
    <n v="1.1666666666666667"/>
    <n v="1.2599999999999998E-2"/>
    <n v="212.95454545454547"/>
    <n v="30"/>
    <n v="1"/>
    <n v="31"/>
    <n v="36.166666666666671"/>
    <n v="36.166666666666671"/>
    <n v="0.3906"/>
    <n v="0"/>
    <x v="0"/>
    <n v="6601.5909090909099"/>
  </r>
  <r>
    <s v="Distribution &amp; Co. Ltd"/>
    <x v="23"/>
    <x v="23"/>
    <x v="1"/>
    <s v="PROMISE"/>
    <n v="0.25649999999999995"/>
    <n v="11.399999999999993"/>
    <n v="1972.0000000000007"/>
    <n v="0"/>
    <n v="0"/>
    <n v="0"/>
    <n v="172.98245614035105"/>
    <n v="5"/>
    <n v="6.1451991978897762E-3"/>
    <n v="0.9508690725181419"/>
    <s v="C"/>
    <n v="0.51818181818181785"/>
    <n v="1.1659090909090907E-2"/>
    <n v="89.636363636363669"/>
    <n v="30"/>
    <n v="1"/>
    <n v="31"/>
    <n v="16.063636363636352"/>
    <n v="16.063636363636352"/>
    <n v="0.36143181818181802"/>
    <n v="0"/>
    <x v="0"/>
    <n v="2778.7272727272734"/>
  </r>
  <r>
    <s v="Distribution &amp; Co. Ltd"/>
    <x v="24"/>
    <x v="24"/>
    <x v="0"/>
    <s v="FRYTOL"/>
    <n v="0.19440000000000032"/>
    <n v="60"/>
    <n v="3352"/>
    <n v="3"/>
    <n v="9.7200000000000012E-3"/>
    <n v="167.6"/>
    <n v="55.866666666666667"/>
    <n v="72"/>
    <n v="4.657414128926997E-3"/>
    <n v="0.95552648664706885"/>
    <s v="C"/>
    <n v="2.7272727272727271"/>
    <n v="8.8363636363636509E-3"/>
    <n v="152.36363636363637"/>
    <n v="30"/>
    <n v="1"/>
    <n v="31"/>
    <n v="84.545454545454533"/>
    <n v="81.545454545454533"/>
    <n v="0.26420727272727312"/>
    <n v="3.5483870967741943E-2"/>
    <x v="0"/>
    <n v="4723.272727272727"/>
  </r>
  <r>
    <s v="Distribution &amp; Co. Ltd"/>
    <x v="25"/>
    <x v="25"/>
    <x v="0"/>
    <s v="VIKING"/>
    <n v="0.17400000000000007"/>
    <n v="9.6666666666666661"/>
    <n v="2923.3333333333335"/>
    <n v="0"/>
    <n v="0"/>
    <n v="0"/>
    <n v="302.41379310344831"/>
    <n v="1"/>
    <n v="4.1686731400889738E-3"/>
    <n v="0.9596951597871578"/>
    <s v="C"/>
    <n v="0.43939393939393939"/>
    <n v="7.9090909090909125E-3"/>
    <n v="132.87878787878788"/>
    <n v="30"/>
    <n v="1"/>
    <n v="31"/>
    <n v="13.621212121212121"/>
    <n v="13.621212121212121"/>
    <n v="0.24518181818181831"/>
    <n v="0"/>
    <x v="0"/>
    <n v="4119.2424242424249"/>
  </r>
  <r>
    <s v="Distribution &amp; Co. Ltd"/>
    <x v="26"/>
    <x v="26"/>
    <x v="3"/>
    <s v="JAMAA"/>
    <n v="0.17066666666666666"/>
    <n v="13.333333333333334"/>
    <n v="2346.6666666666665"/>
    <n v="0"/>
    <n v="0"/>
    <n v="0"/>
    <n v="175.99999999999997"/>
    <n v="16"/>
    <n v="4.0888135013899497E-3"/>
    <n v="0.9637839732885477"/>
    <s v="C"/>
    <n v="0.60606060606060608"/>
    <n v="7.7575757575757574E-3"/>
    <n v="106.66666666666666"/>
    <n v="30"/>
    <n v="1"/>
    <n v="31"/>
    <n v="18.787878787878789"/>
    <n v="18.787878787878789"/>
    <n v="0.2404848484848485"/>
    <n v="0"/>
    <x v="0"/>
    <n v="3306.6666666666665"/>
  </r>
  <r>
    <s v="Distribution &amp; Co. Ltd"/>
    <x v="27"/>
    <x v="27"/>
    <x v="0"/>
    <s v="FRYTOL"/>
    <n v="0.15228000000000005"/>
    <n v="46.999999999999979"/>
    <n v="3478.1600000000012"/>
    <n v="0"/>
    <n v="0"/>
    <n v="0"/>
    <n v="74.003404255319211"/>
    <n v="36"/>
    <n v="3.6483077343261428E-3"/>
    <n v="0.96743228102287382"/>
    <s v="C"/>
    <n v="2.1363636363636354"/>
    <n v="6.9218181818181844E-3"/>
    <n v="158.09818181818187"/>
    <n v="30"/>
    <n v="1"/>
    <n v="31"/>
    <n v="66.227272727272691"/>
    <n v="66.227272727272691"/>
    <n v="0.21457636363636368"/>
    <n v="0"/>
    <x v="0"/>
    <n v="4901.0436363636381"/>
  </r>
  <r>
    <s v="Distribution &amp; Co. Ltd"/>
    <x v="28"/>
    <x v="28"/>
    <x v="2"/>
    <s v="FORTUNE"/>
    <n v="0.15000000000000002"/>
    <n v="10.000000000000002"/>
    <n v="2691.266666666666"/>
    <n v="0"/>
    <n v="0"/>
    <n v="0"/>
    <n v="269.12666666666655"/>
    <n v="60"/>
    <n v="3.593683741456011E-3"/>
    <n v="0.97102596476432979"/>
    <s v="C"/>
    <n v="0.45454545454545464"/>
    <n v="6.8181818181818196E-3"/>
    <n v="122.330303030303"/>
    <n v="30"/>
    <n v="1"/>
    <n v="31"/>
    <n v="14.090909090909093"/>
    <n v="14.090909090909093"/>
    <n v="0.21136363636363639"/>
    <n v="0"/>
    <x v="0"/>
    <n v="3792.2393939393928"/>
  </r>
  <r>
    <s v="Distribution &amp; Co. Ltd"/>
    <x v="29"/>
    <x v="29"/>
    <x v="3"/>
    <s v="ALIFE"/>
    <n v="0.1493333333333334"/>
    <n v="37.333333333333336"/>
    <n v="3172.200000000003"/>
    <n v="0"/>
    <n v="0"/>
    <n v="0"/>
    <n v="84.969642857142929"/>
    <n v="40"/>
    <n v="3.5777118137162076E-3"/>
    <n v="0.97460367657804603"/>
    <s v="C"/>
    <n v="1.696969696969697"/>
    <n v="6.7878787878787906E-3"/>
    <n v="144.19090909090923"/>
    <n v="30"/>
    <n v="1"/>
    <n v="31"/>
    <n v="52.606060606060609"/>
    <n v="52.606060606060609"/>
    <n v="0.21042424242424251"/>
    <n v="0"/>
    <x v="0"/>
    <n v="4469.918181818186"/>
  </r>
  <r>
    <s v="Distribution &amp; Co. Ltd"/>
    <x v="30"/>
    <x v="30"/>
    <x v="3"/>
    <s v="ALIFE"/>
    <n v="0.14790000000000009"/>
    <n v="36.975000000000001"/>
    <n v="3140.6133333333419"/>
    <n v="0"/>
    <n v="0"/>
    <n v="0"/>
    <n v="84.93883254451228"/>
    <n v="40"/>
    <n v="3.5433721690756284E-3"/>
    <n v="0.97814704874712166"/>
    <s v="C"/>
    <n v="1.6806818181818182"/>
    <n v="6.7227272727272769E-3"/>
    <n v="142.75515151515191"/>
    <n v="30"/>
    <n v="1"/>
    <n v="31"/>
    <n v="52.101136363636364"/>
    <n v="52.101136363636364"/>
    <n v="0.20840454545454556"/>
    <n v="0"/>
    <x v="0"/>
    <n v="4425.4096969697084"/>
  </r>
  <r>
    <s v="Distribution &amp; Co. Ltd"/>
    <x v="31"/>
    <x v="31"/>
    <x v="3"/>
    <s v="ALIFE"/>
    <n v="0.14346666666666671"/>
    <n v="35.866666666666667"/>
    <n v="3047.8933333333348"/>
    <n v="0"/>
    <n v="0"/>
    <n v="0"/>
    <n v="84.978438661710072"/>
    <n v="40"/>
    <n v="3.4371588496059273E-3"/>
    <n v="0.9815842075967276"/>
    <s v="C"/>
    <n v="1.6303030303030304"/>
    <n v="6.521212121212123E-3"/>
    <n v="138.54060606060614"/>
    <n v="30"/>
    <n v="1"/>
    <n v="31"/>
    <n v="50.539393939393939"/>
    <n v="50.539393939393939"/>
    <n v="0.20215757575757581"/>
    <n v="0"/>
    <x v="0"/>
    <n v="4294.7587878787899"/>
  </r>
  <r>
    <s v="Distribution &amp; Co. Ltd"/>
    <x v="32"/>
    <x v="32"/>
    <x v="3"/>
    <s v="ALIFE"/>
    <n v="0.14000000000000007"/>
    <n v="35"/>
    <n v="2974.2000000000003"/>
    <n v="0"/>
    <n v="0"/>
    <n v="0"/>
    <n v="84.977142857142866"/>
    <n v="40"/>
    <n v="3.3541048253589445E-3"/>
    <n v="0.98493831242208651"/>
    <s v="C"/>
    <n v="1.5909090909090908"/>
    <n v="6.3636363636363664E-3"/>
    <n v="135.19090909090912"/>
    <n v="30"/>
    <n v="1"/>
    <n v="31"/>
    <n v="49.318181818181813"/>
    <n v="49.318181818181813"/>
    <n v="0.19727272727272735"/>
    <n v="0"/>
    <x v="0"/>
    <n v="4190.9181818181814"/>
  </r>
  <r>
    <s v="Distribution &amp; Co. Ltd"/>
    <x v="33"/>
    <x v="33"/>
    <x v="0"/>
    <s v="FRYTOL"/>
    <n v="0.11140666666666672"/>
    <n v="11.277777777777777"/>
    <n v="0"/>
    <n v="11"/>
    <n v="0.11043"/>
    <n v="0"/>
    <n v="0"/>
    <n v="12"/>
    <n v="2.6690688445987296E-3"/>
    <n v="0.98760738126668524"/>
    <s v="C"/>
    <n v="0.51262626262626254"/>
    <n v="5.0639393939393967E-3"/>
    <n v="0"/>
    <n v="30"/>
    <n v="1"/>
    <n v="31"/>
    <n v="15.891414141414138"/>
    <n v="4.8914141414141383"/>
    <n v="4.8319461113599048E-2"/>
    <n v="0.69219767996186254"/>
    <x v="0"/>
    <n v="0"/>
  </r>
  <r>
    <s v="Distribution &amp; Co. Ltd"/>
    <x v="34"/>
    <x v="34"/>
    <x v="0"/>
    <s v="FRYTOL"/>
    <n v="6.6239999999999966E-2"/>
    <n v="15.333333333333334"/>
    <n v="1564"/>
    <n v="0"/>
    <n v="0"/>
    <n v="0"/>
    <n v="102"/>
    <n v="24"/>
    <n v="1.5869707402269733E-3"/>
    <n v="0.98919435200691219"/>
    <s v="C"/>
    <n v="0.69696969696969702"/>
    <n v="3.0109090909090893E-3"/>
    <n v="71.090909090909093"/>
    <n v="30"/>
    <n v="1"/>
    <n v="31"/>
    <n v="21.606060606060609"/>
    <n v="21.606060606060609"/>
    <n v="9.3338181818181779E-2"/>
    <n v="0"/>
    <x v="0"/>
    <n v="2203.818181818182"/>
  </r>
  <r>
    <s v="Distribution &amp; Co. Ltd"/>
    <x v="35"/>
    <x v="35"/>
    <x v="3"/>
    <s v="ALIFE"/>
    <n v="6.0000000000000005E-2"/>
    <n v="16.666666666666668"/>
    <n v="1333.2533333333333"/>
    <n v="0"/>
    <n v="0"/>
    <n v="0"/>
    <n v="79.995199999999997"/>
    <n v="18"/>
    <n v="1.4374734965824042E-3"/>
    <n v="0.9906318255034946"/>
    <s v="C"/>
    <n v="0.75757575757575768"/>
    <n v="2.7272727272727275E-3"/>
    <n v="60.602424242424242"/>
    <n v="30"/>
    <n v="1"/>
    <n v="31"/>
    <n v="23.484848484848488"/>
    <n v="23.484848484848488"/>
    <n v="8.4545454545454563E-2"/>
    <n v="0"/>
    <x v="0"/>
    <n v="1878.6751515151516"/>
  </r>
  <r>
    <s v="Distribution &amp; Co. Ltd"/>
    <x v="36"/>
    <x v="36"/>
    <x v="3"/>
    <s v="ALIFE"/>
    <n v="5.9999999999999991E-2"/>
    <n v="16.666666666666668"/>
    <n v="1333.28"/>
    <n v="0"/>
    <n v="0"/>
    <n v="0"/>
    <n v="79.996799999999993"/>
    <n v="18"/>
    <n v="1.437473496582404E-3"/>
    <n v="0.99206929900007701"/>
    <s v="C"/>
    <n v="0.75757575757575768"/>
    <n v="2.7272727272727271E-3"/>
    <n v="60.603636363636362"/>
    <n v="30"/>
    <n v="1"/>
    <n v="31"/>
    <n v="23.484848484848488"/>
    <n v="23.484848484848488"/>
    <n v="8.4545454545454535E-2"/>
    <n v="0"/>
    <x v="0"/>
    <n v="1878.7127272727273"/>
  </r>
  <r>
    <s v="Distribution &amp; Co. Ltd"/>
    <x v="37"/>
    <x v="37"/>
    <x v="3"/>
    <s v="ALIFE"/>
    <n v="5.9999999999999977E-2"/>
    <n v="16.666666666666668"/>
    <n v="1333.2266666666667"/>
    <n v="0"/>
    <n v="0"/>
    <n v="0"/>
    <n v="79.993600000000001"/>
    <n v="18"/>
    <n v="1.4374734965824035E-3"/>
    <n v="0.99350677249665942"/>
    <s v="C"/>
    <n v="0.75757575757575768"/>
    <n v="2.7272727272727262E-3"/>
    <n v="60.601212121212122"/>
    <n v="30"/>
    <n v="1"/>
    <n v="31"/>
    <n v="23.484848484848488"/>
    <n v="23.484848484848488"/>
    <n v="8.4545454545454521E-2"/>
    <n v="0"/>
    <x v="0"/>
    <n v="1878.6375757575761"/>
  </r>
  <r>
    <s v="Distribution &amp; Co. Ltd"/>
    <x v="38"/>
    <x v="38"/>
    <x v="3"/>
    <s v="ALIFE"/>
    <n v="5.999999999999997E-2"/>
    <n v="16.666666666666668"/>
    <n v="1333.2266666666667"/>
    <n v="0"/>
    <n v="0"/>
    <n v="0"/>
    <n v="79.993600000000001"/>
    <n v="18"/>
    <n v="1.4374734965824033E-3"/>
    <n v="0.99494424599324183"/>
    <s v="C"/>
    <n v="0.75757575757575768"/>
    <n v="2.7272727272727258E-3"/>
    <n v="60.601212121212122"/>
    <n v="30"/>
    <n v="1"/>
    <n v="31"/>
    <n v="23.484848484848488"/>
    <n v="23.484848484848488"/>
    <n v="8.4545454545454507E-2"/>
    <n v="0"/>
    <x v="0"/>
    <n v="1878.6375757575761"/>
  </r>
  <r>
    <s v="Distribution &amp; Co. Ltd"/>
    <x v="39"/>
    <x v="39"/>
    <x v="5"/>
    <s v="JAMAA"/>
    <n v="5.6666666666666678E-2"/>
    <n v="6.666666666666667"/>
    <n v="633.33333333333337"/>
    <n v="0"/>
    <n v="0"/>
    <n v="0"/>
    <n v="95"/>
    <n v="10"/>
    <n v="1.3576138578833819E-3"/>
    <n v="0.99630185985112518"/>
    <s v="C"/>
    <n v="0.30303030303030304"/>
    <n v="2.5757575757575763E-3"/>
    <n v="28.787878787878789"/>
    <n v="30"/>
    <n v="1"/>
    <n v="31"/>
    <n v="9.3939393939393945"/>
    <n v="9.3939393939393945"/>
    <n v="7.9848484848484863E-2"/>
    <n v="0"/>
    <x v="0"/>
    <n v="892.42424242424249"/>
  </r>
  <r>
    <s v="Distribution &amp; Co. Ltd"/>
    <x v="40"/>
    <x v="40"/>
    <x v="0"/>
    <s v="FRYTOL"/>
    <n v="5.2499999999999991E-2"/>
    <n v="2.3333333333333335"/>
    <n v="991.66666666666663"/>
    <n v="0"/>
    <n v="0"/>
    <n v="0"/>
    <n v="424.99999999999994"/>
    <n v="1"/>
    <n v="1.2577893095096033E-3"/>
    <n v="0.99755964916063478"/>
    <s v="C"/>
    <n v="0.10606060606060606"/>
    <n v="2.3863636363636361E-3"/>
    <n v="45.075757575757571"/>
    <n v="30"/>
    <n v="1"/>
    <n v="31"/>
    <n v="3.2878787878787881"/>
    <n v="3.2878787878787881"/>
    <n v="7.3977272727272711E-2"/>
    <n v="0"/>
    <x v="0"/>
    <n v="1397.3484848484848"/>
  </r>
  <r>
    <s v="Distribution &amp; Co. Ltd"/>
    <x v="41"/>
    <x v="41"/>
    <x v="5"/>
    <s v="JAMAA"/>
    <n v="4.2666666666666679E-2"/>
    <n v="6.666666666666667"/>
    <n v="474.53"/>
    <n v="2"/>
    <n v="1.2800000000000001E-2"/>
    <n v="142.35899999999998"/>
    <n v="71.17949999999999"/>
    <n v="40"/>
    <n v="1.0222033753474876E-3"/>
    <n v="0.99858185253598231"/>
    <s v="C"/>
    <n v="0.30303030303030304"/>
    <n v="1.93939393939394E-3"/>
    <n v="21.569545454545452"/>
    <n v="30"/>
    <n v="1"/>
    <n v="31"/>
    <n v="9.3939393939393945"/>
    <n v="7.3939393939393945"/>
    <n v="4.7321212121212132E-2"/>
    <n v="0.2129032258064516"/>
    <x v="0"/>
    <n v="668.65590909090906"/>
  </r>
  <r>
    <s v="Distribution &amp; Co. Ltd"/>
    <x v="42"/>
    <x v="42"/>
    <x v="5"/>
    <s v="JAMAA"/>
    <n v="3.6000000000000011E-2"/>
    <n v="6.666666666666667"/>
    <n v="408.33333333333331"/>
    <n v="5"/>
    <n v="2.7E-2"/>
    <n v="306.24999999999994"/>
    <n v="61.249999999999993"/>
    <n v="12"/>
    <n v="8.6248409794944278E-4"/>
    <n v="0.99944433663393173"/>
    <s v="C"/>
    <n v="0.30303030303030304"/>
    <n v="1.636363636363637E-3"/>
    <n v="18.560606060606059"/>
    <n v="30"/>
    <n v="1"/>
    <n v="31"/>
    <n v="9.3939393939393945"/>
    <n v="4.3939393939393945"/>
    <n v="2.3727272727272736E-2"/>
    <n v="0.532258064516129"/>
    <x v="0"/>
    <n v="575.37878787878788"/>
  </r>
  <r>
    <s v="Distribution &amp; Co. Ltd"/>
    <x v="43"/>
    <x v="43"/>
    <x v="5"/>
    <s v="JAMAA"/>
    <n v="9.9999999999999985E-3"/>
    <n v="3.3333333333333335"/>
    <n v="150"/>
    <n v="0"/>
    <n v="0"/>
    <n v="0"/>
    <n v="45"/>
    <n v="1"/>
    <n v="2.3957891609706732E-4"/>
    <n v="0.99968391555002878"/>
    <s v="C"/>
    <n v="0.15151515151515152"/>
    <n v="4.5454545454545449E-4"/>
    <n v="6.8181818181818183"/>
    <n v="30"/>
    <n v="1"/>
    <n v="31"/>
    <n v="4.6969696969696972"/>
    <n v="4.6969696969696972"/>
    <n v="1.409090909090909E-2"/>
    <n v="0"/>
    <x v="0"/>
    <n v="211.36363636363637"/>
  </r>
  <r>
    <s v="Distribution &amp; Co. Ltd"/>
    <x v="44"/>
    <x v="44"/>
    <x v="5"/>
    <s v="JAMAA"/>
    <n v="8.3333333333333332E-3"/>
    <n v="1.6666666666666667"/>
    <n v="59.983333333333341"/>
    <n v="124"/>
    <n v="0.62"/>
    <n v="4462.76"/>
    <n v="35.99"/>
    <n v="1"/>
    <n v="1.9964909674755613E-4"/>
    <n v="0.9998835646467763"/>
    <s v="C"/>
    <n v="7.575757575757576E-2"/>
    <n v="3.7878787878787879E-4"/>
    <n v="2.726515151515152"/>
    <n v="30"/>
    <n v="1"/>
    <n v="31"/>
    <n v="2.3484848484848486"/>
    <n v="0"/>
    <n v="0"/>
    <n v="52.8"/>
    <x v="1"/>
    <n v="84.521969696969705"/>
  </r>
  <r>
    <s v="Distribution &amp; Co. Ltd"/>
    <x v="45"/>
    <x v="45"/>
    <x v="4"/>
    <s v="FRYTOL"/>
    <n v="4.8600000000000006E-3"/>
    <n v="0.5"/>
    <n v="98.506666666666661"/>
    <n v="0"/>
    <n v="0"/>
    <n v="0"/>
    <n v="197.01333333333332"/>
    <n v="12"/>
    <n v="1.1643535322317474E-4"/>
    <n v="0.99999999999999944"/>
    <s v="C"/>
    <n v="2.2727272727272728E-2"/>
    <n v="2.2090909090909095E-4"/>
    <n v="4.4775757575757575"/>
    <n v="30"/>
    <n v="1"/>
    <n v="31"/>
    <n v="0.70454545454545459"/>
    <n v="0.70454545454545459"/>
    <s v="`"/>
    <n v="0"/>
    <x v="0"/>
    <n v="138.8048484848484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s v="TIDEEYA COMPANY LIMITED"/>
    <x v="0"/>
    <x v="0"/>
    <x v="0"/>
    <s v="FORTUNE"/>
    <n v="6.3333333333333339"/>
    <n v="253.33333333333334"/>
    <n v="55722.333333333328"/>
    <n v="30"/>
    <n v="0.75"/>
    <n v="6598.6973684210516"/>
    <n v="219.9565789473684"/>
    <n v="1"/>
    <n v="0.4256087437060308"/>
    <n v="0.4256087437060308"/>
    <s v="A"/>
    <n v="11.515151515151516"/>
    <n v="0.2878787878787879"/>
    <n v="2532.833333333333"/>
    <n v="7"/>
    <n v="4"/>
    <n v="11"/>
    <n v="126.66666666666667"/>
    <n v="96.666666666666671"/>
    <n v="2.416666666666667"/>
    <n v="0.23684210526315788"/>
    <x v="0"/>
    <n v="21262.469298245614"/>
  </r>
  <r>
    <s v="TIDEEYA COMPANY LIMITED"/>
    <x v="1"/>
    <x v="1"/>
    <x v="1"/>
    <s v="FORTUNE"/>
    <n v="2.9799999999999969"/>
    <n v="198.66666666666669"/>
    <n v="52188.333333333328"/>
    <n v="0"/>
    <n v="0"/>
    <n v="0"/>
    <n v="262.69295302013415"/>
    <n v="12"/>
    <n v="0.20026011414378481"/>
    <n v="0.62586885784981561"/>
    <s v="B"/>
    <n v="9.0303030303030312"/>
    <n v="0.1354545454545453"/>
    <n v="2372.1969696969695"/>
    <n v="14"/>
    <n v="4"/>
    <n v="18"/>
    <n v="162.54545454545456"/>
    <n v="162.54545454545456"/>
    <n v="2.4381818181818158"/>
    <n v="0"/>
    <x v="0"/>
    <n v="42699.545454545449"/>
  </r>
  <r>
    <s v="TIDEEYA COMPANY LIMITED"/>
    <x v="2"/>
    <x v="2"/>
    <x v="2"/>
    <s v="FRYTOL"/>
    <n v="2.4515999999999996"/>
    <n v="151.33333333333334"/>
    <n v="65830"/>
    <n v="4"/>
    <n v="6.4799999999999996E-2"/>
    <n v="1740"/>
    <n v="435"/>
    <n v="12"/>
    <n v="0.16475090464258499"/>
    <n v="0.79061976249240062"/>
    <s v="B"/>
    <n v="6.8787878787878789"/>
    <n v="0.11143636363636361"/>
    <n v="2992.2727272727275"/>
    <n v="14"/>
    <n v="4"/>
    <n v="18"/>
    <n v="123.81818181818181"/>
    <n v="119.81818181818181"/>
    <n v="1.9410545454545447"/>
    <n v="3.2305433186490456E-2"/>
    <x v="0"/>
    <n v="52120.909090909088"/>
  </r>
  <r>
    <s v="TIDEEYA COMPANY LIMITED"/>
    <x v="3"/>
    <x v="3"/>
    <x v="0"/>
    <s v="FORTUNE"/>
    <n v="0.93333333333333335"/>
    <n v="37.333333333333336"/>
    <n v="7871.666666666667"/>
    <n v="0"/>
    <n v="0"/>
    <n v="0"/>
    <n v="210.84821428571428"/>
    <n v="6"/>
    <n v="6.2721288546151902E-2"/>
    <n v="0.85334105103855251"/>
    <s v="C"/>
    <n v="1.696969696969697"/>
    <n v="4.2424242424242427E-2"/>
    <n v="357.80303030303031"/>
    <n v="30"/>
    <n v="4"/>
    <n v="34"/>
    <n v="57.696969696969695"/>
    <n v="57.696969696969695"/>
    <n v="1.4424242424242424"/>
    <n v="0"/>
    <x v="0"/>
    <n v="12165.30303030303"/>
  </r>
  <r>
    <s v="TIDEEYA COMPANY LIMITED"/>
    <x v="4"/>
    <x v="4"/>
    <x v="0"/>
    <s v="FORTUNE DELICIOUS"/>
    <n v="0.86249999999999982"/>
    <n v="38.333333333333336"/>
    <n v="8428.3333333333339"/>
    <n v="0"/>
    <n v="0"/>
    <n v="0"/>
    <n v="219.86956521739131"/>
    <n v="4"/>
    <n v="5.7961190754702865E-2"/>
    <n v="0.91130224179325536"/>
    <s v="C"/>
    <n v="1.7424242424242424"/>
    <n v="3.9204545454545443E-2"/>
    <n v="383.10606060606062"/>
    <n v="30"/>
    <n v="4"/>
    <n v="34"/>
    <n v="59.242424242424242"/>
    <n v="59.242424242424242"/>
    <n v="1.3329545454545451"/>
    <n v="0"/>
    <x v="0"/>
    <n v="13025.606060606062"/>
  </r>
  <r>
    <s v="TIDEEYA COMPANY LIMITED"/>
    <x v="5"/>
    <x v="5"/>
    <x v="2"/>
    <s v="FRYTOL"/>
    <n v="0.75"/>
    <n v="33.333333333333336"/>
    <n v="17543.333333333332"/>
    <n v="0"/>
    <n v="0"/>
    <n v="0"/>
    <n v="526.29999999999995"/>
    <n v="60"/>
    <n v="5.0401035438872067E-2"/>
    <n v="0.96170327723212745"/>
    <s v="C"/>
    <n v="1.5151515151515154"/>
    <n v="3.4090909090909088E-2"/>
    <n v="797.42424242424238"/>
    <n v="30"/>
    <n v="4"/>
    <n v="34"/>
    <n v="51.515151515151523"/>
    <n v="51.515151515151523"/>
    <n v="1.1590909090909092"/>
    <n v="0"/>
    <x v="0"/>
    <n v="27112.424242424244"/>
  </r>
  <r>
    <s v="TIDEEYA COMPANY LIMITED"/>
    <x v="6"/>
    <x v="6"/>
    <x v="0"/>
    <s v="FORTUNE DELICIOUS"/>
    <n v="0.3"/>
    <n v="13.333333333333334"/>
    <n v="3046.6666666666665"/>
    <n v="0"/>
    <n v="0"/>
    <n v="0"/>
    <n v="228.49999999999997"/>
    <n v="6"/>
    <n v="2.0160414175548827E-2"/>
    <n v="0.98186369140767626"/>
    <s v="C"/>
    <n v="0.60606060606060608"/>
    <n v="1.3636363636363636E-2"/>
    <n v="138.48484848484847"/>
    <n v="30"/>
    <n v="4"/>
    <n v="34"/>
    <n v="20.606060606060606"/>
    <n v="20.606060606060606"/>
    <n v="0.46363636363636357"/>
    <n v="0"/>
    <x v="0"/>
    <n v="4708.484848484848"/>
  </r>
  <r>
    <s v="TIDEEYA COMPANY LIMITED"/>
    <x v="7"/>
    <x v="7"/>
    <x v="0"/>
    <s v="PROMISE"/>
    <n v="0.15"/>
    <n v="6.666666666666667"/>
    <n v="1380"/>
    <n v="0"/>
    <n v="0"/>
    <n v="0"/>
    <n v="207"/>
    <n v="4"/>
    <n v="1.0080207087774413E-2"/>
    <n v="0.99194389849545073"/>
    <s v="C"/>
    <n v="0.30303030303030304"/>
    <n v="6.8181818181818179E-3"/>
    <n v="62.727272727272727"/>
    <n v="30"/>
    <n v="4"/>
    <n v="34"/>
    <n v="10.303030303030303"/>
    <n v="10.303030303030303"/>
    <n v="0.23181818181818178"/>
    <n v="0"/>
    <x v="0"/>
    <n v="2132.7272727272725"/>
  </r>
  <r>
    <s v="TIDEEYA COMPANY LIMITED"/>
    <x v="8"/>
    <x v="8"/>
    <x v="2"/>
    <s v="FRYTOL"/>
    <n v="0.11988000000000006"/>
    <n v="12.333333333333334"/>
    <n v="3145"/>
    <n v="0"/>
    <n v="0"/>
    <n v="0"/>
    <n v="255"/>
    <n v="20"/>
    <n v="8.0561015045493151E-3"/>
    <n v="1"/>
    <s v="C"/>
    <n v="0.56060606060606066"/>
    <n v="5.4490909090909112E-3"/>
    <n v="142.95454545454547"/>
    <n v="30"/>
    <n v="4"/>
    <n v="34"/>
    <n v="19.060606060606062"/>
    <n v="19.060606060606062"/>
    <n v="0.18526909090909099"/>
    <n v="0"/>
    <x v="0"/>
    <n v="4860.454545454546"/>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DEJOL LIMITED"/>
    <x v="0"/>
    <x v="0"/>
    <x v="0"/>
    <s v="FRYTOL"/>
    <n v="46.492649999999948"/>
    <n v="2730.666666666667"/>
    <n v="1873815.8333333335"/>
    <n v="821"/>
    <n v="13.304249999999998"/>
    <n v="563379.93133544922"/>
    <n v="686.21185302734375"/>
    <n v="4"/>
    <n v="0.23707446288918449"/>
    <n v="0.23707446288918449"/>
    <s v="A"/>
    <n v="124.12121212121214"/>
    <n v="2.1133022727272706"/>
    <n v="85173.446969696975"/>
    <n v="7"/>
    <n v="3"/>
    <n v="10"/>
    <n v="1241.2121212121215"/>
    <n v="420.21212121212147"/>
    <n v="7.1545807167746753"/>
    <n v="0.66145019531249982"/>
    <x v="0"/>
    <n v="288354.53836152068"/>
  </r>
  <r>
    <s v="DEJOL LIMITED"/>
    <x v="1"/>
    <x v="1"/>
    <x v="0"/>
    <s v="FRYTOL"/>
    <n v="39.045000000000023"/>
    <n v="1735.3333333333333"/>
    <n v="1250898.3333333335"/>
    <n v="-29"/>
    <n v="-0.65249999999999997"/>
    <n v="-20904.370918171346"/>
    <n v="720.84037648866706"/>
    <n v="5"/>
    <n v="0.19909754345059327"/>
    <n v="0.43617200633977776"/>
    <s v="A"/>
    <n v="78.878787878787875"/>
    <n v="1.7747727272727283"/>
    <n v="56859.015151515159"/>
    <n v="7"/>
    <n v="3"/>
    <n v="10"/>
    <n v="788.78787878787875"/>
    <n v="817.78787878787875"/>
    <n v="18.400227272727285"/>
    <n v="-3.6765270841336919E-2"/>
    <x v="0"/>
    <n v="589494.52243332297"/>
  </r>
  <r>
    <s v="DEJOL LIMITED"/>
    <x v="2"/>
    <x v="2"/>
    <x v="1"/>
    <s v="FORTUNE"/>
    <n v="30.238333333333379"/>
    <n v="1020"/>
    <n v="442009.66666666663"/>
    <n v="1325"/>
    <n v="33.14"/>
    <n v="574179.22385620908"/>
    <n v="433.34281045751629"/>
    <n v="5"/>
    <n v="0.15419075130508034"/>
    <n v="0.59036275764485813"/>
    <s v="B"/>
    <n v="46.363636363636367"/>
    <n v="1.374469696969699"/>
    <n v="20091.348484848484"/>
    <n v="14"/>
    <n v="3"/>
    <n v="17"/>
    <n v="788.18181818181824"/>
    <n v="0"/>
    <n v="0"/>
    <n v="1.6810841983852363"/>
    <x v="1"/>
    <n v="0"/>
  </r>
  <r>
    <s v="DEJOL LIMITED"/>
    <x v="3"/>
    <x v="3"/>
    <x v="0"/>
    <s v="FRYTOL"/>
    <n v="15.924060000000074"/>
    <n v="1494.9999999999998"/>
    <n v="604916.60666666611"/>
    <n v="44"/>
    <n v="0.42768"/>
    <n v="17803.565681159405"/>
    <n v="404.62649275362287"/>
    <n v="1"/>
    <n v="8.1199672884104665E-2"/>
    <n v="0.67156243052896281"/>
    <s v="B"/>
    <n v="67.954545454545439"/>
    <n v="0.72382090909091246"/>
    <n v="27496.209393939367"/>
    <n v="14"/>
    <n v="3"/>
    <n v="17"/>
    <n v="1155.2272727272725"/>
    <n v="1111.2272727272725"/>
    <n v="11.836287467923436"/>
    <n v="3.8087743458587453E-2"/>
    <x v="0"/>
    <n v="449631.99401580985"/>
  </r>
  <r>
    <s v="DEJOL LIMITED"/>
    <x v="4"/>
    <x v="4"/>
    <x v="0"/>
    <s v="FRYTOL"/>
    <n v="11.616043333333369"/>
    <n v="1113.6666666666667"/>
    <n v="404626.54000000068"/>
    <n v="1581"/>
    <n v="15.636089999999999"/>
    <n v="574421.93331936642"/>
    <n v="363.32823106854295"/>
    <n v="12"/>
    <n v="5.9232313799009173E-2"/>
    <n v="0.73079474432797198"/>
    <s v="B"/>
    <n v="50.621212121212125"/>
    <n v="0.52800196969697133"/>
    <n v="18392.115454545485"/>
    <n v="14"/>
    <n v="3"/>
    <n v="17"/>
    <n v="860.56060606060612"/>
    <n v="0"/>
    <n v="0"/>
    <n v="1.8371744986530978"/>
    <x v="1"/>
    <n v="0"/>
  </r>
  <r>
    <s v="DEJOL LIMITED"/>
    <x v="5"/>
    <x v="5"/>
    <x v="0"/>
    <s v="FRYTOL"/>
    <n v="8.2030500000000188"/>
    <n v="878.33333333333337"/>
    <n v="316989.58333333331"/>
    <n v="257"/>
    <n v="2.0886699999999996"/>
    <n v="92751.031783681203"/>
    <n v="360.89895635673622"/>
    <n v="1"/>
    <n v="4.1828841178189059E-2"/>
    <n v="0.77262358550616106"/>
    <s v="B"/>
    <n v="39.924242424242429"/>
    <n v="0.37286590909090994"/>
    <n v="14408.617424242424"/>
    <n v="14"/>
    <n v="3"/>
    <n v="17"/>
    <n v="678.71212121212125"/>
    <n v="421.71212121212125"/>
    <n v="3.938511137657418"/>
    <n v="0.37865833240316998"/>
    <x v="0"/>
    <n v="152195.46442844"/>
  </r>
  <r>
    <s v="DEJOL LIMITED"/>
    <x v="6"/>
    <x v="6"/>
    <x v="0"/>
    <s v="FRYTOL"/>
    <n v="7.4070000000000018"/>
    <n v="823"/>
    <n v="273530"/>
    <n v="156"/>
    <n v="1.4039999999999999"/>
    <n v="51847.727825030379"/>
    <n v="332.35722964763062"/>
    <n v="1"/>
    <n v="3.7769637708760247E-2"/>
    <n v="0.81039322321492135"/>
    <s v="C"/>
    <n v="37.409090909090907"/>
    <n v="0.33668181818181825"/>
    <n v="12433.181818181818"/>
    <n v="30"/>
    <n v="3"/>
    <n v="33"/>
    <n v="1234.5"/>
    <n v="1078.5"/>
    <n v="9.7065000000000019"/>
    <n v="0.12636695018226002"/>
    <x v="0"/>
    <n v="358447.27217496961"/>
  </r>
  <r>
    <s v="DEJOL LIMITED"/>
    <x v="7"/>
    <x v="7"/>
    <x v="1"/>
    <s v="VIKING"/>
    <n v="6.9315000000000158"/>
    <n v="235"/>
    <n v="91220"/>
    <n v="608"/>
    <n v="13.68"/>
    <n v="236007.48936170212"/>
    <n v="388.17021276595744"/>
    <n v="1"/>
    <n v="3.534497688379535E-2"/>
    <n v="0.8457382000987167"/>
    <s v="C"/>
    <n v="10.681818181818182"/>
    <n v="0.31506818181818252"/>
    <n v="4146.363636363636"/>
    <n v="30"/>
    <n v="3"/>
    <n v="33"/>
    <n v="352.5"/>
    <n v="0"/>
    <n v="0"/>
    <n v="1.724822695035461"/>
    <x v="1"/>
    <n v="0"/>
  </r>
  <r>
    <s v="DEJOL LIMITED"/>
    <x v="8"/>
    <x v="8"/>
    <x v="1"/>
    <s v="FORTUNE"/>
    <n v="5.0083333333333337"/>
    <n v="200.33333333333334"/>
    <n v="67723.333333333328"/>
    <n v="20"/>
    <n v="0.5"/>
    <n v="6761.0648918469215"/>
    <n v="338.05324459234606"/>
    <n v="20"/>
    <n v="2.553840090788545E-2"/>
    <n v="0.8712766010066022"/>
    <s v="C"/>
    <n v="9.1060606060606073"/>
    <n v="0.22765151515151516"/>
    <n v="3078.333333333333"/>
    <n v="30"/>
    <n v="3"/>
    <n v="33"/>
    <n v="300.50000000000006"/>
    <n v="280.50000000000006"/>
    <n v="7.0125000000000011"/>
    <n v="6.6555740432612295E-2"/>
    <x v="0"/>
    <n v="94823.935108153091"/>
  </r>
  <r>
    <s v="DEJOL LIMITED"/>
    <x v="9"/>
    <x v="9"/>
    <x v="0"/>
    <s v="FRYTOL"/>
    <n v="4.9550399999999861"/>
    <n v="459"/>
    <n v="227634.91333333324"/>
    <n v="197"/>
    <n v="1.9197"/>
    <n v="97699.516180101637"/>
    <n v="495.93663035584586"/>
    <n v="12"/>
    <n v="2.5266648526044929E-2"/>
    <n v="0.89654324953264708"/>
    <s v="C"/>
    <n v="20.863636363636363"/>
    <n v="0.22522909090909027"/>
    <n v="10347.041515151512"/>
    <n v="30"/>
    <n v="3"/>
    <n v="33"/>
    <n v="688.5"/>
    <n v="491.5"/>
    <n v="5.3058870588235152"/>
    <n v="0.2861292665214234"/>
    <x v="0"/>
    <n v="243752.85381989824"/>
  </r>
  <r>
    <s v="DEJOL LIMITED"/>
    <x v="10"/>
    <x v="10"/>
    <x v="1"/>
    <s v="FORTUNE"/>
    <n v="3.9666666666666668"/>
    <n v="79.333333333333329"/>
    <n v="38626.666666666664"/>
    <n v="0"/>
    <n v="0"/>
    <n v="0"/>
    <n v="486.89075630252103"/>
    <n v="1"/>
    <n v="2.0226753464481655E-2"/>
    <n v="0.91677000299712874"/>
    <s v="C"/>
    <n v="3.606060606060606"/>
    <n v="0.1803030303030303"/>
    <n v="1755.7575757575758"/>
    <n v="30"/>
    <n v="3"/>
    <n v="33"/>
    <n v="119"/>
    <n v="119"/>
    <n v="5.9500000000000011"/>
    <n v="0"/>
    <x v="0"/>
    <n v="57940"/>
  </r>
  <r>
    <s v="DEJOL LIMITED"/>
    <x v="11"/>
    <x v="11"/>
    <x v="2"/>
    <s v="JAMAA"/>
    <n v="3.5472000000000006"/>
    <n v="492.66666666666669"/>
    <n v="56760"/>
    <n v="1645"/>
    <n v="11.843999999999999"/>
    <n v="189520.02706359944"/>
    <n v="115.20974289580514"/>
    <n v="6"/>
    <n v="1.808781677879227E-2"/>
    <n v="0.93485781977592097"/>
    <s v="C"/>
    <n v="22.393939393939394"/>
    <n v="0.16123636363636365"/>
    <n v="2580"/>
    <n v="30"/>
    <n v="3"/>
    <n v="33"/>
    <n v="739"/>
    <n v="0"/>
    <n v="0"/>
    <n v="2.2259810554803789"/>
    <x v="2"/>
    <n v="0"/>
  </r>
  <r>
    <s v="DEJOL LIMITED"/>
    <x v="12"/>
    <x v="12"/>
    <x v="1"/>
    <s v="VIKING"/>
    <n v="2.6849999999999996"/>
    <n v="59.666666666666671"/>
    <n v="37646.666666666664"/>
    <n v="231"/>
    <n v="10.395"/>
    <n v="145749.38547486032"/>
    <n v="630.949720670391"/>
    <n v="1"/>
    <n v="1.3691302450117621E-2"/>
    <n v="0.9485491222260386"/>
    <s v="C"/>
    <n v="2.7121212121212124"/>
    <n v="0.12204545454545453"/>
    <n v="1711.212121212121"/>
    <n v="30"/>
    <n v="3"/>
    <n v="33"/>
    <n v="89.500000000000014"/>
    <n v="0"/>
    <n v="0"/>
    <n v="2.5810055865921782"/>
    <x v="2"/>
    <n v="0"/>
  </r>
  <r>
    <s v="DEJOL LIMITED"/>
    <x v="13"/>
    <x v="13"/>
    <x v="2"/>
    <s v="JAMAA"/>
    <n v="2.6560000000000006"/>
    <n v="553.33333333333326"/>
    <n v="41531.166666666664"/>
    <n v="0"/>
    <n v="0"/>
    <n v="0"/>
    <n v="75.056325301204822"/>
    <n v="5"/>
    <n v="1.3543426185293264E-2"/>
    <n v="0.96209254841133185"/>
    <s v="C"/>
    <n v="25.151515151515149"/>
    <n v="0.12072727272727275"/>
    <n v="1887.780303030303"/>
    <n v="30"/>
    <n v="3"/>
    <n v="33"/>
    <n v="829.99999999999989"/>
    <n v="829.99999999999989"/>
    <n v="3.9840000000000009"/>
    <n v="0"/>
    <x v="0"/>
    <n v="62296.749999999993"/>
  </r>
  <r>
    <s v="DEJOL LIMITED"/>
    <x v="14"/>
    <x v="14"/>
    <x v="2"/>
    <s v="EAZZY"/>
    <n v="2.5745066666666667"/>
    <n v="287.33333333333331"/>
    <n v="44536.666666666664"/>
    <n v="0"/>
    <n v="0"/>
    <n v="0"/>
    <n v="155"/>
    <n v="12"/>
    <n v="1.3127876883864987E-2"/>
    <n v="0.97522042529519681"/>
    <s v="C"/>
    <n v="13.060606060606061"/>
    <n v="0.11702303030303031"/>
    <n v="2024.3939393939393"/>
    <n v="30"/>
    <n v="3"/>
    <n v="33"/>
    <n v="431"/>
    <n v="431"/>
    <n v="3.8617600000000003"/>
    <n v="0"/>
    <x v="0"/>
    <n v="66805"/>
  </r>
  <r>
    <s v="DEJOL LIMITED"/>
    <x v="15"/>
    <x v="15"/>
    <x v="3"/>
    <s v="FRYTOL"/>
    <n v="1.9123200000000085"/>
    <n v="125.33333333333333"/>
    <n v="74337.333333333299"/>
    <n v="0"/>
    <n v="0"/>
    <n v="0"/>
    <n v="593.11702127659555"/>
    <n v="4"/>
    <n v="9.7512668534111904E-3"/>
    <n v="0.98497169214860802"/>
    <s v="C"/>
    <n v="5.6969696969696964"/>
    <n v="8.6923636363636744E-2"/>
    <n v="3378.9696969696956"/>
    <n v="30"/>
    <n v="3"/>
    <n v="33"/>
    <n v="187.99999999999997"/>
    <n v="187.99999999999997"/>
    <n v="2.8684800000000128"/>
    <n v="0"/>
    <x v="0"/>
    <n v="111505.99999999994"/>
  </r>
  <r>
    <s v="DEJOL LIMITED"/>
    <x v="16"/>
    <x v="16"/>
    <x v="2"/>
    <s v="JAMAA"/>
    <n v="1.6640000000000004"/>
    <n v="266.66666666666669"/>
    <n v="11200"/>
    <n v="2"/>
    <n v="1.248E-2"/>
    <n v="84"/>
    <n v="42"/>
    <n v="12"/>
    <n v="8.4850380919909603E-3"/>
    <n v="0.993456730240599"/>
    <s v="C"/>
    <n v="12.121212121212123"/>
    <n v="7.5636363636363654E-2"/>
    <n v="509.09090909090907"/>
    <n v="30"/>
    <n v="3"/>
    <n v="33"/>
    <n v="400.00000000000006"/>
    <n v="398.00000000000006"/>
    <n v="2.4835200000000008"/>
    <n v="4.9999999999999992E-3"/>
    <x v="0"/>
    <n v="16716.000000000004"/>
  </r>
  <r>
    <s v="DEJOL LIMITED"/>
    <x v="17"/>
    <x v="17"/>
    <x v="2"/>
    <s v="EAZZY"/>
    <n v="1.2832000000000001"/>
    <n v="133.66666666666666"/>
    <n v="9696"/>
    <n v="0"/>
    <n v="0"/>
    <n v="0"/>
    <n v="72.538653366583546"/>
    <n v="5"/>
    <n v="6.5432697594007211E-3"/>
    <n v="0.99999999999999967"/>
    <s v="C"/>
    <n v="6.0757575757575752"/>
    <n v="5.8327272727272735E-2"/>
    <n v="440.72727272727275"/>
    <n v="30"/>
    <n v="3"/>
    <n v="33"/>
    <n v="200.49999999999997"/>
    <n v="200.49999999999997"/>
    <n v="1.9248000000000001"/>
    <n v="0"/>
    <x v="0"/>
    <n v="14543.999999999998"/>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
  <r>
    <s v="NAN ENTERPRISE LIMITED"/>
    <x v="0"/>
    <x v="0"/>
    <x v="0"/>
    <s v="FRYTOL"/>
    <n v="26.271000000000079"/>
    <n v="1604.6666666666667"/>
    <n v="1153262"/>
    <n v="999"/>
    <n v="16.187849999999997"/>
    <n v="717973.87079351896"/>
    <n v="718.69256335687578"/>
    <n v="4"/>
    <n v="0.18703620950580552"/>
    <n v="0.18703620950580552"/>
    <s v="A"/>
    <n v="72.939393939393938"/>
    <n v="1.1941363636363673"/>
    <n v="52421"/>
    <n v="7"/>
    <n v="3"/>
    <n v="10"/>
    <n v="729.39393939393938"/>
    <n v="0"/>
    <n v="0"/>
    <n v="1.3696302451184046"/>
    <x v="0"/>
    <n v="0"/>
  </r>
  <r>
    <s v="NAN ENTERPRISE LIMITED"/>
    <x v="1"/>
    <x v="1"/>
    <x v="1"/>
    <s v="FORTUNE"/>
    <n v="20.138333333333264"/>
    <n v="783"/>
    <n v="285615.99999999994"/>
    <n v="0"/>
    <n v="0"/>
    <n v="0"/>
    <n v="364.77139208173685"/>
    <n v="12"/>
    <n v="0.14337473002287907"/>
    <n v="0.33041093952868461"/>
    <s v="A"/>
    <n v="35.590909090909093"/>
    <n v="0.91537878787878479"/>
    <n v="12982.545454545452"/>
    <n v="7"/>
    <n v="3"/>
    <n v="10"/>
    <n v="355.90909090909093"/>
    <n v="355.90909090909093"/>
    <n v="9.1537878787878473"/>
    <n v="0"/>
    <x v="1"/>
    <n v="129825.45454545453"/>
  </r>
  <r>
    <s v="NAN ENTERPRISE LIMITED"/>
    <x v="2"/>
    <x v="2"/>
    <x v="0"/>
    <s v="FRYTOL"/>
    <n v="17.97"/>
    <n v="798.66666666666674"/>
    <n v="524996"/>
    <n v="17"/>
    <n v="0.38250000000000001"/>
    <n v="11174.789649415692"/>
    <n v="657.34056761268778"/>
    <n v="5"/>
    <n v="0.12793729529973411"/>
    <n v="0.45834823482841869"/>
    <s v="A"/>
    <n v="36.303030303030305"/>
    <n v="0.81681818181818178"/>
    <n v="23863.454545454544"/>
    <n v="7"/>
    <n v="3"/>
    <n v="10"/>
    <n v="363.03030303030306"/>
    <n v="346.03030303030306"/>
    <n v="7.7856818181818177"/>
    <n v="4.6828046744574289E-2"/>
    <x v="1"/>
    <n v="227459.75580512977"/>
  </r>
  <r>
    <s v="NAN ENTERPRISE LIMITED"/>
    <x v="3"/>
    <x v="3"/>
    <x v="0"/>
    <s v="FRYTOL"/>
    <n v="16.436520000000069"/>
    <n v="1664.3333333333335"/>
    <n v="598899.30666666676"/>
    <n v="2122"/>
    <n v="20.628270000000001"/>
    <n v="763587.61991588236"/>
    <n v="359.84336471059487"/>
    <n v="12"/>
    <n v="0.11701969465442373"/>
    <n v="0.57536792948284243"/>
    <s v="B"/>
    <n v="75.651515151515156"/>
    <n v="0.74711454545454858"/>
    <n v="27222.695757575762"/>
    <n v="14"/>
    <n v="3"/>
    <n v="17"/>
    <n v="1286.0757575757577"/>
    <n v="0"/>
    <n v="0"/>
    <n v="1.649980561020723"/>
    <x v="0"/>
    <n v="0"/>
  </r>
  <r>
    <s v="NAN ENTERPRISE LIMITED"/>
    <x v="4"/>
    <x v="4"/>
    <x v="0"/>
    <s v="FRYTOL"/>
    <n v="15.300036666666692"/>
    <n v="1518.3333333333333"/>
    <n v="594480.66000000015"/>
    <n v="2598"/>
    <n v="25.695040000000002"/>
    <n v="1017207.9613699234"/>
    <n v="391.53501207464336"/>
    <n v="1"/>
    <n v="0.10892850913300479"/>
    <n v="0.68429643861584721"/>
    <s v="B"/>
    <n v="69.015151515151516"/>
    <n v="0.69545621212121322"/>
    <n v="27021.84818181819"/>
    <n v="14"/>
    <n v="3"/>
    <n v="17"/>
    <n v="1173.2575757575758"/>
    <n v="0"/>
    <n v="0"/>
    <n v="2.2143475172725511"/>
    <x v="2"/>
    <n v="0"/>
  </r>
  <r>
    <s v="NAN ENTERPRISE LIMITED"/>
    <x v="5"/>
    <x v="5"/>
    <x v="1"/>
    <s v="VIKING"/>
    <n v="11.62500000000006"/>
    <n v="506.00000000000006"/>
    <n v="153190"/>
    <n v="0"/>
    <n v="0"/>
    <n v="0"/>
    <n v="302.7470355731225"/>
    <n v="20"/>
    <n v="8.2764110064519572E-2"/>
    <n v="0.76706054868036677"/>
    <s v="B"/>
    <n v="23.000000000000004"/>
    <n v="0.5284090909090936"/>
    <n v="6963.181818181818"/>
    <n v="14"/>
    <n v="3"/>
    <n v="17"/>
    <n v="391.00000000000006"/>
    <n v="391.00000000000006"/>
    <n v="8.9829545454545929"/>
    <n v="0"/>
    <x v="1"/>
    <n v="118374.09090909091"/>
  </r>
  <r>
    <s v="NAN ENTERPRISE LIMITED"/>
    <x v="6"/>
    <x v="6"/>
    <x v="0"/>
    <s v="FRYTOL"/>
    <n v="5.6519666666666799"/>
    <n v="675.33333333333326"/>
    <n v="254215"/>
    <n v="992"/>
    <n v="8.0356100000000001"/>
    <n v="373417.49259624881"/>
    <n v="376.42892398815405"/>
    <n v="5"/>
    <n v="4.0239139034924258E-2"/>
    <n v="0.80729968771529104"/>
    <s v="C"/>
    <n v="30.696969696969692"/>
    <n v="0.25690757575757633"/>
    <n v="11555.227272727272"/>
    <n v="30"/>
    <n v="3"/>
    <n v="33"/>
    <n v="1012.9999999999999"/>
    <n v="20.999999999999886"/>
    <n v="0.17575217176702809"/>
    <n v="0.97926949654491624"/>
    <x v="3"/>
    <n v="7905.0074037511922"/>
  </r>
  <r>
    <s v="NAN ENTERPRISE LIMITED"/>
    <x v="7"/>
    <x v="7"/>
    <x v="0"/>
    <s v="FRYTOL"/>
    <n v="5.6440799999999891"/>
    <n v="455"/>
    <n v="183282.01666666663"/>
    <n v="0"/>
    <n v="0"/>
    <n v="0"/>
    <n v="402.81761904761896"/>
    <n v="12"/>
    <n v="4.0182989964124755E-2"/>
    <n v="0.84748267767941576"/>
    <s v="C"/>
    <n v="20.681818181818183"/>
    <n v="0.25654909090909039"/>
    <n v="8331.0007575757554"/>
    <n v="30"/>
    <n v="3"/>
    <n v="33"/>
    <n v="682.5"/>
    <n v="682.5"/>
    <n v="8.4661199999999841"/>
    <n v="0"/>
    <x v="1"/>
    <n v="274923.02499999997"/>
  </r>
  <r>
    <s v="NAN ENTERPRISE LIMITED"/>
    <x v="8"/>
    <x v="8"/>
    <x v="0"/>
    <s v="FRYTOL"/>
    <n v="3.8912399999999998"/>
    <n v="387.33333333333337"/>
    <n v="114651.94666666667"/>
    <n v="1"/>
    <n v="1.2960000000000001E-2"/>
    <n v="296.00330464716006"/>
    <n v="296.00330464716006"/>
    <n v="1"/>
    <n v="2.7703657259996513E-2"/>
    <n v="0.87518633493941222"/>
    <s v="C"/>
    <n v="17.606060606060609"/>
    <n v="0.17687454545454545"/>
    <n v="5211.4521212121217"/>
    <n v="30"/>
    <n v="3"/>
    <n v="33"/>
    <n v="581.00000000000011"/>
    <n v="580.00000000000011"/>
    <n v="5.8268137693631674"/>
    <n v="1.7211703958691907E-3"/>
    <x v="1"/>
    <n v="171681.91669535288"/>
  </r>
  <r>
    <s v="NAN ENTERPRISE LIMITED"/>
    <x v="9"/>
    <x v="9"/>
    <x v="1"/>
    <s v="FORTUNE"/>
    <n v="2.9199999999999884"/>
    <n v="130"/>
    <n v="49013.333333333328"/>
    <n v="0"/>
    <n v="0"/>
    <n v="0"/>
    <n v="377.02564102564099"/>
    <n v="1"/>
    <n v="2.078892054953935E-2"/>
    <n v="0.89597525548895163"/>
    <s v="C"/>
    <n v="5.9090909090909092"/>
    <n v="0.13272727272727219"/>
    <n v="2227.8787878787875"/>
    <n v="30"/>
    <n v="3"/>
    <n v="33"/>
    <n v="195"/>
    <n v="195"/>
    <n v="4.379999999999983"/>
    <n v="0"/>
    <x v="1"/>
    <n v="73520"/>
  </r>
  <r>
    <s v="NAN ENTERPRISE LIMITED"/>
    <x v="10"/>
    <x v="10"/>
    <x v="2"/>
    <s v="FORTUNE"/>
    <n v="2.5200000000000022"/>
    <n v="168"/>
    <n v="45360"/>
    <n v="0"/>
    <n v="0"/>
    <n v="0"/>
    <n v="270"/>
    <n v="6"/>
    <n v="1.7941123213986103E-2"/>
    <n v="0.91391637870293774"/>
    <s v="C"/>
    <n v="7.6363636363636367"/>
    <n v="0.11454545454545464"/>
    <n v="2061.818181818182"/>
    <n v="30"/>
    <n v="3"/>
    <n v="33"/>
    <n v="252"/>
    <n v="252"/>
    <n v="3.7800000000000038"/>
    <n v="0"/>
    <x v="1"/>
    <n v="68040"/>
  </r>
  <r>
    <s v="NAN ENTERPRISE LIMITED"/>
    <x v="11"/>
    <x v="11"/>
    <x v="0"/>
    <s v="FRYTOL"/>
    <n v="2.3639999999999999"/>
    <n v="262.66666666666669"/>
    <n v="103568.66666666667"/>
    <n v="236"/>
    <n v="2.1240000000000001"/>
    <n v="93054.081218274107"/>
    <n v="394.29695431472078"/>
    <n v="5"/>
    <n v="1.6830482253120279E-2"/>
    <n v="0.93074686095605796"/>
    <s v="C"/>
    <n v="11.939393939393939"/>
    <n v="0.10745454545454546"/>
    <n v="4707.666666666667"/>
    <n v="30"/>
    <n v="3"/>
    <n v="33"/>
    <n v="394"/>
    <n v="158"/>
    <n v="1.4219999999999997"/>
    <n v="0.59898477157360408"/>
    <x v="1"/>
    <n v="62298.918781725886"/>
  </r>
  <r>
    <s v="NAN ENTERPRISE LIMITED"/>
    <x v="12"/>
    <x v="12"/>
    <x v="0"/>
    <s v="FRYTOL"/>
    <n v="1.7280000000000002"/>
    <n v="392"/>
    <n v="67725.666666666657"/>
    <n v="0"/>
    <n v="0"/>
    <n v="0"/>
    <n v="172.76955782312922"/>
    <n v="4"/>
    <n v="1.2302484489590461E-2"/>
    <n v="0.94304934544564845"/>
    <s v="C"/>
    <n v="17.818181818181817"/>
    <n v="7.8545454545454557E-2"/>
    <n v="3078.4393939393935"/>
    <n v="30"/>
    <n v="3"/>
    <n v="33"/>
    <n v="588"/>
    <n v="588"/>
    <n v="2.5920000000000005"/>
    <n v="0"/>
    <x v="1"/>
    <n v="101588.49999999999"/>
  </r>
  <r>
    <s v="NAN ENTERPRISE LIMITED"/>
    <x v="13"/>
    <x v="13"/>
    <x v="1"/>
    <s v="VIKING"/>
    <n v="1.5150000000000001"/>
    <n v="33.666666666666664"/>
    <n v="25940"/>
    <n v="0"/>
    <n v="0"/>
    <n v="0"/>
    <n v="770.49504950495054"/>
    <n v="12"/>
    <n v="1.0786032408408303E-2"/>
    <n v="0.9538353778540567"/>
    <s v="C"/>
    <n v="1.5303030303030303"/>
    <n v="6.8863636363636363E-2"/>
    <n v="1179.090909090909"/>
    <n v="30"/>
    <n v="3"/>
    <n v="33"/>
    <n v="50.5"/>
    <n v="50.5"/>
    <n v="2.2725000000000004"/>
    <n v="0"/>
    <x v="1"/>
    <n v="38910"/>
  </r>
  <r>
    <s v="NAN ENTERPRISE LIMITED"/>
    <x v="14"/>
    <x v="14"/>
    <x v="1"/>
    <s v="FORTUNE"/>
    <n v="1.3724999999999994"/>
    <n v="58.666666666666664"/>
    <n v="20446.666666666668"/>
    <n v="0"/>
    <n v="0"/>
    <n v="0"/>
    <n v="348.52272727272731"/>
    <n v="24"/>
    <n v="9.7715046076174168E-3"/>
    <n v="0.96360688246167414"/>
    <s v="C"/>
    <n v="2.6666666666666665"/>
    <n v="6.2386363636363608E-2"/>
    <n v="929.39393939393949"/>
    <n v="30"/>
    <n v="3"/>
    <n v="33"/>
    <n v="88"/>
    <n v="88"/>
    <n v="2.058749999999999"/>
    <n v="0"/>
    <x v="1"/>
    <n v="30670.000000000004"/>
  </r>
  <r>
    <s v="NAN ENTERPRISE LIMITED"/>
    <x v="15"/>
    <x v="15"/>
    <x v="0"/>
    <s v="FRYTOL"/>
    <n v="1.0389599999999963"/>
    <n v="317"/>
    <n v="38644.38666666668"/>
    <n v="0"/>
    <n v="0"/>
    <n v="0"/>
    <n v="121.90658254468984"/>
    <n v="1"/>
    <n v="7.3968687993662373E-3"/>
    <n v="0.97100375126104033"/>
    <s v="C"/>
    <n v="14.409090909090908"/>
    <n v="4.7225454545454376E-2"/>
    <n v="1756.5630303030309"/>
    <n v="30"/>
    <n v="3"/>
    <n v="33"/>
    <n v="475.5"/>
    <n v="475.5"/>
    <n v="1.5584399999999945"/>
    <n v="0"/>
    <x v="1"/>
    <n v="57966.580000000016"/>
  </r>
  <r>
    <s v="NAN ENTERPRISE LIMITED"/>
    <x v="16"/>
    <x v="16"/>
    <x v="1"/>
    <s v="FORTUNE DELICIOUS"/>
    <n v="0.92999999999999938"/>
    <n v="40.333333333333336"/>
    <n v="15093.333333333332"/>
    <n v="0"/>
    <n v="0"/>
    <n v="0"/>
    <n v="374.21487603305781"/>
    <n v="5"/>
    <n v="6.6211288051615273E-3"/>
    <n v="0.97762488006620185"/>
    <s v="C"/>
    <n v="1.8333333333333335"/>
    <n v="4.2272727272727247E-2"/>
    <n v="686.06060606060601"/>
    <n v="30"/>
    <n v="3"/>
    <n v="33"/>
    <n v="60.500000000000007"/>
    <n v="60.500000000000007"/>
    <n v="1.3949999999999991"/>
    <n v="0"/>
    <x v="1"/>
    <n v="22640"/>
  </r>
  <r>
    <s v="NAN ENTERPRISE LIMITED"/>
    <x v="17"/>
    <x v="17"/>
    <x v="0"/>
    <s v="FRYTOL"/>
    <n v="0.92340000000000044"/>
    <n v="279.66666666666669"/>
    <n v="37982.680000000008"/>
    <n v="558"/>
    <n v="1.8087200000000001"/>
    <n v="75784.27451728248"/>
    <n v="135.81411203814065"/>
    <n v="5"/>
    <n v="6.5741401491249043E-3"/>
    <n v="0.98419902021532679"/>
    <s v="C"/>
    <n v="12.712121212121213"/>
    <n v="4.1972727272727293E-2"/>
    <n v="1726.4854545454548"/>
    <n v="30"/>
    <n v="3"/>
    <n v="33"/>
    <n v="419.5"/>
    <n v="0"/>
    <n v="0"/>
    <n v="1.33015494636472"/>
    <x v="0"/>
    <n v="0"/>
  </r>
  <r>
    <s v="NAN ENTERPRISE LIMITED"/>
    <x v="18"/>
    <x v="18"/>
    <x v="0"/>
    <s v="FRYTOL"/>
    <n v="0.64476999999999962"/>
    <n v="49.666666666666664"/>
    <n v="17670.006666666664"/>
    <n v="0"/>
    <n v="0"/>
    <n v="0"/>
    <n v="355.77194630872481"/>
    <n v="1"/>
    <n v="4.5904357201118264E-3"/>
    <n v="0.98878945593543865"/>
    <s v="C"/>
    <n v="2.2575757575757573"/>
    <n v="2.9307727272727256E-2"/>
    <n v="803.18212121212116"/>
    <n v="30"/>
    <n v="3"/>
    <n v="33"/>
    <n v="74.499999999999986"/>
    <n v="74.499999999999986"/>
    <n v="0.96715499999999932"/>
    <n v="0"/>
    <x v="1"/>
    <n v="26505.009999999995"/>
  </r>
  <r>
    <s v="NAN ENTERPRISE LIMITED"/>
    <x v="19"/>
    <x v="19"/>
    <x v="1"/>
    <s v="FORTUNE"/>
    <n v="0.49999999999999972"/>
    <n v="20"/>
    <n v="8700"/>
    <n v="0"/>
    <n v="0"/>
    <n v="0"/>
    <n v="435"/>
    <n v="5"/>
    <n v="3.5597466694416817E-3"/>
    <n v="0.99234920260488035"/>
    <s v="C"/>
    <n v="0.90909090909090906"/>
    <n v="2.2727272727272714E-2"/>
    <n v="395.45454545454544"/>
    <n v="30"/>
    <n v="3"/>
    <n v="33"/>
    <n v="30"/>
    <n v="30"/>
    <n v="0.74999999999999956"/>
    <n v="0"/>
    <x v="1"/>
    <n v="13050"/>
  </r>
  <r>
    <s v="NAN ENTERPRISE LIMITED"/>
    <x v="20"/>
    <x v="20"/>
    <x v="0"/>
    <s v="VIKING"/>
    <n v="0.255"/>
    <n v="11.333333333333334"/>
    <n v="4476.666666666667"/>
    <n v="0"/>
    <n v="0"/>
    <n v="0"/>
    <n v="395"/>
    <n v="1"/>
    <n v="1.8154708014152586E-3"/>
    <n v="0.99416467340629566"/>
    <s v="C"/>
    <n v="0.51515151515151514"/>
    <n v="1.1590909090909091E-2"/>
    <n v="203.4848484848485"/>
    <n v="30"/>
    <n v="3"/>
    <n v="33"/>
    <n v="17"/>
    <n v="17"/>
    <n v="0.38250000000000001"/>
    <n v="0"/>
    <x v="1"/>
    <n v="6715"/>
  </r>
  <r>
    <s v="NAN ENTERPRISE LIMITED"/>
    <x v="21"/>
    <x v="21"/>
    <x v="1"/>
    <s v="VIKING"/>
    <n v="0.22199999999999998"/>
    <n v="12.333333333333334"/>
    <n v="2733.3333333333335"/>
    <n v="0"/>
    <n v="0"/>
    <n v="0"/>
    <n v="221.62162162162161"/>
    <n v="60"/>
    <n v="1.5805275212321074E-3"/>
    <n v="0.99574520092752772"/>
    <s v="C"/>
    <n v="0.56060606060606066"/>
    <n v="1.009090909090909E-2"/>
    <n v="124.24242424242425"/>
    <n v="30"/>
    <n v="3"/>
    <n v="33"/>
    <n v="18.500000000000004"/>
    <n v="18.500000000000004"/>
    <n v="0.33300000000000002"/>
    <n v="0"/>
    <x v="1"/>
    <n v="4100.0000000000009"/>
  </r>
  <r>
    <s v="NAN ENTERPRISE LIMITED"/>
    <x v="22"/>
    <x v="22"/>
    <x v="2"/>
    <s v="FORTUNE"/>
    <n v="0.16500000000000004"/>
    <n v="11"/>
    <n v="3410"/>
    <n v="0"/>
    <n v="0"/>
    <n v="0"/>
    <n v="310"/>
    <n v="1"/>
    <n v="1.1747164009157558E-3"/>
    <n v="0.99691991732844343"/>
    <s v="C"/>
    <n v="0.5"/>
    <n v="7.5000000000000015E-3"/>
    <n v="155"/>
    <n v="30"/>
    <n v="3"/>
    <n v="33"/>
    <n v="16.5"/>
    <n v="16.5"/>
    <n v="0.24750000000000003"/>
    <n v="0"/>
    <x v="1"/>
    <n v="5115"/>
  </r>
  <r>
    <s v="NAN ENTERPRISE LIMITED"/>
    <x v="23"/>
    <x v="23"/>
    <x v="3"/>
    <s v="FRYTOL"/>
    <n v="0.14246"/>
    <n v="17"/>
    <n v="4188.6666666666661"/>
    <n v="0"/>
    <n v="0"/>
    <n v="0"/>
    <n v="246.39215686274505"/>
    <n v="6"/>
    <n v="1.0142430210573245E-3"/>
    <n v="0.99793416034950078"/>
    <s v="C"/>
    <n v="0.77272727272727271"/>
    <n v="6.4754545454545455E-3"/>
    <n v="190.39393939393938"/>
    <n v="30"/>
    <n v="3"/>
    <n v="33"/>
    <n v="25.5"/>
    <n v="25.5"/>
    <n v="0.21369000000000002"/>
    <n v="0"/>
    <x v="1"/>
    <n v="6282.9999999999991"/>
  </r>
  <r>
    <s v="NAN ENTERPRISE LIMITED"/>
    <x v="24"/>
    <x v="24"/>
    <x v="0"/>
    <s v="FRYTOL"/>
    <n v="9.0000000000000011E-2"/>
    <n v="5"/>
    <n v="1925"/>
    <n v="0"/>
    <n v="0"/>
    <n v="0"/>
    <n v="385"/>
    <n v="12"/>
    <n v="6.4075440049950313E-4"/>
    <n v="0.99857491475000026"/>
    <s v="C"/>
    <n v="0.22727272727272727"/>
    <n v="4.0909090909090912E-3"/>
    <n v="87.5"/>
    <n v="30"/>
    <n v="3"/>
    <n v="33"/>
    <n v="7.5"/>
    <n v="7.5"/>
    <n v="0.13500000000000001"/>
    <n v="0"/>
    <x v="1"/>
    <n v="2887.5"/>
  </r>
  <r>
    <s v="NAN ENTERPRISE LIMITED"/>
    <x v="25"/>
    <x v="25"/>
    <x v="0"/>
    <s v="FRYTOL"/>
    <n v="4.5000000000000005E-2"/>
    <n v="2"/>
    <n v="1064"/>
    <n v="0"/>
    <n v="0"/>
    <n v="0"/>
    <n v="532"/>
    <n v="36"/>
    <n v="3.2037720024975157E-4"/>
    <n v="0.99889529195025006"/>
    <s v="C"/>
    <n v="9.0909090909090912E-2"/>
    <n v="2.0454545454545456E-3"/>
    <n v="48.363636363636367"/>
    <n v="30"/>
    <n v="3"/>
    <n v="33"/>
    <n v="3"/>
    <n v="3"/>
    <n v="6.7500000000000018E-2"/>
    <n v="0"/>
    <x v="1"/>
    <n v="1596"/>
  </r>
  <r>
    <s v="NAN ENTERPRISE LIMITED"/>
    <x v="26"/>
    <x v="26"/>
    <x v="1"/>
    <s v="FORTUNE"/>
    <n v="3.3333333333333333E-2"/>
    <n v="0.66666666666666663"/>
    <n v="546.66666666666663"/>
    <n v="0"/>
    <n v="0"/>
    <n v="0"/>
    <n v="820"/>
    <n v="20"/>
    <n v="2.3731644462944557E-4"/>
    <n v="0.9991326083948795"/>
    <s v="C"/>
    <n v="3.03030303030303E-2"/>
    <n v="1.5151515151515152E-3"/>
    <n v="24.848484848484848"/>
    <n v="30"/>
    <n v="3"/>
    <n v="33"/>
    <n v="0.99999999999999989"/>
    <n v="0.99999999999999989"/>
    <n v="4.9999999999999996E-2"/>
    <n v="0"/>
    <x v="1"/>
    <n v="819.99999999999989"/>
  </r>
  <r>
    <s v="NAN ENTERPRISE LIMITED"/>
    <x v="27"/>
    <x v="27"/>
    <x v="3"/>
    <s v="FRYTOL"/>
    <n v="3.0333333333333334E-2"/>
    <n v="1.6666666666666667"/>
    <n v="833.33333333333337"/>
    <n v="0"/>
    <n v="0"/>
    <n v="0"/>
    <n v="500"/>
    <n v="1"/>
    <n v="2.1595796461279548E-4"/>
    <n v="0.99934856635949232"/>
    <s v="C"/>
    <n v="7.575757575757576E-2"/>
    <n v="1.3787878787878789E-3"/>
    <n v="37.878787878787882"/>
    <n v="30"/>
    <n v="3"/>
    <n v="33"/>
    <n v="2.5"/>
    <n v="2.5"/>
    <n v="4.5499999999999999E-2"/>
    <n v="0"/>
    <x v="1"/>
    <n v="1250"/>
  </r>
  <r>
    <s v="NAN ENTERPRISE LIMITED"/>
    <x v="28"/>
    <x v="28"/>
    <x v="1"/>
    <s v="FORTUNE DELIGHT"/>
    <n v="2.3999999999999997E-2"/>
    <n v="1.3333333333333333"/>
    <n v="340.66666666666663"/>
    <n v="0"/>
    <n v="0"/>
    <n v="0"/>
    <n v="255.49999999999997"/>
    <n v="72"/>
    <n v="1.708678401332008E-4"/>
    <n v="0.99951943419962552"/>
    <s v="C"/>
    <n v="6.0606060606060601E-2"/>
    <n v="1.0909090909090907E-3"/>
    <n v="15.484848484848483"/>
    <n v="30"/>
    <n v="3"/>
    <n v="33"/>
    <n v="1.9999999999999998"/>
    <n v="1.9999999999999998"/>
    <n v="3.5999999999999997E-2"/>
    <n v="0"/>
    <x v="1"/>
    <n v="510.99999999999989"/>
  </r>
  <r>
    <s v="NAN ENTERPRISE LIMITED"/>
    <x v="29"/>
    <x v="29"/>
    <x v="1"/>
    <s v="VIKING"/>
    <n v="2.2500000000000003E-2"/>
    <n v="1"/>
    <n v="185"/>
    <n v="0"/>
    <n v="0"/>
    <n v="0"/>
    <n v="185"/>
    <n v="12"/>
    <n v="1.6018860012487578E-4"/>
    <n v="0.99967962279975042"/>
    <s v="C"/>
    <n v="4.5454545454545456E-2"/>
    <n v="1.0227272727272728E-3"/>
    <n v="8.4090909090909083"/>
    <n v="30"/>
    <n v="3"/>
    <n v="33"/>
    <n v="1.5"/>
    <n v="1.5"/>
    <n v="3.3750000000000009E-2"/>
    <n v="0"/>
    <x v="1"/>
    <n v="277.5"/>
  </r>
  <r>
    <s v="NAN ENTERPRISE LIMITED"/>
    <x v="30"/>
    <x v="30"/>
    <x v="0"/>
    <s v="FRYTOL"/>
    <n v="1.7999999999999999E-2"/>
    <n v="1"/>
    <n v="385"/>
    <n v="0"/>
    <n v="0"/>
    <n v="0"/>
    <n v="385"/>
    <n v="5"/>
    <n v="1.2815088009990059E-4"/>
    <n v="0.9998077736798503"/>
    <s v="C"/>
    <n v="4.5454545454545456E-2"/>
    <n v="8.1818181818181816E-4"/>
    <n v="17.5"/>
    <n v="30"/>
    <n v="3"/>
    <n v="33"/>
    <n v="1.5"/>
    <n v="1.5"/>
    <n v="2.7E-2"/>
    <n v="0"/>
    <x v="1"/>
    <n v="577.5"/>
  </r>
  <r>
    <s v="NAN ENTERPRISE LIMITED"/>
    <x v="31"/>
    <x v="31"/>
    <x v="0"/>
    <s v="FRYTOL"/>
    <n v="1.4999999999999999E-2"/>
    <n v="0.66666666666666663"/>
    <n v="434"/>
    <n v="427"/>
    <n v="9.6074999999999999"/>
    <n v="277977"/>
    <n v="651"/>
    <n v="20"/>
    <n v="1.0679240008325051E-4"/>
    <n v="0.99991456607993356"/>
    <s v="C"/>
    <n v="3.03030303030303E-2"/>
    <n v="6.8181818181818176E-4"/>
    <n v="19.727272727272727"/>
    <n v="30"/>
    <n v="3"/>
    <n v="33"/>
    <n v="0.99999999999999989"/>
    <n v="0"/>
    <n v="0"/>
    <n v="427.00000000000006"/>
    <x v="2"/>
    <n v="0"/>
  </r>
  <r>
    <s v="NAN ENTERPRISE LIMITED"/>
    <x v="32"/>
    <x v="32"/>
    <x v="1"/>
    <s v="FORTUNE DELICIOUS"/>
    <n v="1.1999999999999999E-2"/>
    <n v="0.66666666666666663"/>
    <n v="233.33333333333334"/>
    <n v="0"/>
    <n v="0"/>
    <n v="0"/>
    <n v="350.00000000000006"/>
    <n v="20"/>
    <n v="8.5433920066600402E-5"/>
    <n v="1.0000000000000002"/>
    <s v="C"/>
    <n v="3.03030303030303E-2"/>
    <n v="5.4545454545454537E-4"/>
    <n v="10.606060606060607"/>
    <n v="30"/>
    <n v="3"/>
    <n v="33"/>
    <n v="0.99999999999999989"/>
    <n v="0.99999999999999989"/>
    <n v="1.7999999999999999E-2"/>
    <n v="0"/>
    <x v="1"/>
    <n v="350"/>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MICHEAL ADJEI - GOASO"/>
    <x v="0"/>
    <x v="0"/>
    <x v="0"/>
    <s v="FORTUNE"/>
    <n v="11.006666666666696"/>
    <n v="433.33333333333331"/>
    <n v="130194.8"/>
    <n v="452"/>
    <n v="11.3"/>
    <n v="135803.19138461541"/>
    <n v="300.44953846153851"/>
    <n v="5"/>
    <n v="0.17698343789845755"/>
    <n v="0.17698343789845755"/>
    <s v="A"/>
    <n v="19.696969696969695"/>
    <n v="0.50030303030303169"/>
    <n v="5917.9454545454546"/>
    <n v="7"/>
    <n v="3"/>
    <n v="10"/>
    <n v="196.96969696969694"/>
    <n v="0"/>
    <n v="0"/>
    <n v="2.2947692307692309"/>
    <x v="0"/>
    <n v="0"/>
  </r>
  <r>
    <s v="MICHEAL ADJEI - GOASO"/>
    <x v="1"/>
    <x v="1"/>
    <x v="1"/>
    <s v="FRYTOL"/>
    <n v="9.8334000000000028"/>
    <n v="584"/>
    <n v="289880.83333333331"/>
    <n v="789"/>
    <n v="12.781799999999999"/>
    <n v="391636.94777397258"/>
    <n v="496.37128995433784"/>
    <n v="12"/>
    <n v="0.15811771092344232"/>
    <n v="0.3351011488218999"/>
    <s v="A"/>
    <n v="26.545454545454547"/>
    <n v="0.44697272727272741"/>
    <n v="13176.401515151514"/>
    <n v="7"/>
    <n v="3"/>
    <n v="10"/>
    <n v="265.4545454545455"/>
    <n v="0"/>
    <n v="0"/>
    <n v="2.9722602739726023"/>
    <x v="0"/>
    <n v="0"/>
  </r>
  <r>
    <s v="MICHEAL ADJEI - GOASO"/>
    <x v="2"/>
    <x v="2"/>
    <x v="1"/>
    <s v="FRYTOL"/>
    <n v="7.9936199999999946"/>
    <n v="805.00000000000011"/>
    <n v="222994.58333333331"/>
    <n v="697"/>
    <n v="6.7829400000000009"/>
    <n v="193077.29761904757"/>
    <n v="277.0119047619047"/>
    <n v="4"/>
    <n v="0.12853467736406998"/>
    <n v="0.46363582618596988"/>
    <s v="A"/>
    <n v="36.590909090909093"/>
    <n v="0.36334636363636341"/>
    <n v="10136.117424242424"/>
    <n v="7"/>
    <n v="3"/>
    <n v="10"/>
    <n v="365.90909090909093"/>
    <n v="0"/>
    <n v="0"/>
    <n v="1.9048447204968944"/>
    <x v="1"/>
    <n v="0"/>
  </r>
  <r>
    <s v="MICHEAL ADJEI - GOASO"/>
    <x v="3"/>
    <x v="3"/>
    <x v="1"/>
    <s v="FRYTOL"/>
    <n v="5.6227033333333729"/>
    <n v="562.33333333333326"/>
    <n v="198539.27666666667"/>
    <n v="932"/>
    <n v="9.2174800000000019"/>
    <n v="329055.01930053352"/>
    <n v="353.06332542975701"/>
    <n v="1"/>
    <n v="9.0411147748315074E-2"/>
    <n v="0.55404697393428493"/>
    <s v="B"/>
    <n v="25.560606060606059"/>
    <n v="0.25557742424242602"/>
    <n v="9024.5125757575752"/>
    <n v="14"/>
    <n v="3"/>
    <n v="17"/>
    <n v="434.530303030303"/>
    <n v="0"/>
    <n v="0"/>
    <n v="2.1448446598556434"/>
    <x v="0"/>
    <n v="0"/>
  </r>
  <r>
    <s v="MICHEAL ADJEI - GOASO"/>
    <x v="4"/>
    <x v="4"/>
    <x v="1"/>
    <s v="FRYTOL"/>
    <n v="3.0299999999999985"/>
    <n v="134.66666666666666"/>
    <n v="56560"/>
    <n v="7"/>
    <n v="0.1575"/>
    <n v="2940.0000000000005"/>
    <n v="420.00000000000006"/>
    <n v="1"/>
    <n v="4.8721364339702422E-2"/>
    <n v="0.60276833827398735"/>
    <s v="B"/>
    <n v="6.1212121212121211"/>
    <n v="0.13772727272727267"/>
    <n v="2570.909090909091"/>
    <n v="14"/>
    <n v="3"/>
    <n v="17"/>
    <n v="104.06060606060606"/>
    <n v="97.060606060606062"/>
    <n v="2.1838636363636352"/>
    <n v="6.7268491555037849E-2"/>
    <x v="2"/>
    <n v="40765.454545454551"/>
  </r>
  <r>
    <s v="MICHEAL ADJEI - GOASO"/>
    <x v="5"/>
    <x v="5"/>
    <x v="1"/>
    <s v="FRYTOL"/>
    <n v="2.9200400000000113"/>
    <n v="349.66666666666669"/>
    <n v="82361"/>
    <n v="506"/>
    <n v="4.0985999999999994"/>
    <n v="119183.98284080075"/>
    <n v="235.54146806482362"/>
    <n v="20"/>
    <n v="4.695324512425917E-2"/>
    <n v="0.64972158339824648"/>
    <s v="B"/>
    <n v="15.893939393939394"/>
    <n v="0.13272909090909144"/>
    <n v="3743.681818181818"/>
    <n v="14"/>
    <n v="3"/>
    <n v="17"/>
    <n v="270.19696969696969"/>
    <n v="0"/>
    <n v="0"/>
    <n v="1.8727079010822634"/>
    <x v="1"/>
    <n v="0"/>
  </r>
  <r>
    <s v="MICHEAL ADJEI - GOASO"/>
    <x v="6"/>
    <x v="6"/>
    <x v="0"/>
    <s v="VIKING"/>
    <n v="2.6943333333333332"/>
    <n v="45.666666666666664"/>
    <n v="7215.333333333333"/>
    <n v="0"/>
    <n v="0"/>
    <n v="0"/>
    <n v="158"/>
    <n v="1"/>
    <n v="4.3323959071266765E-2"/>
    <n v="0.69304554246951322"/>
    <s v="B"/>
    <n v="2.0757575757575757"/>
    <n v="0.12246969696969696"/>
    <n v="327.96969696969694"/>
    <n v="14"/>
    <n v="3"/>
    <n v="17"/>
    <n v="35.287878787878789"/>
    <n v="35.287878787878789"/>
    <n v="2.0819848484848484"/>
    <n v="0"/>
    <x v="2"/>
    <n v="5575.484848484849"/>
  </r>
  <r>
    <s v="MICHEAL ADJEI - GOASO"/>
    <x v="7"/>
    <x v="7"/>
    <x v="0"/>
    <s v="FORTUNE"/>
    <n v="2.666666666666667"/>
    <n v="53.333333333333329"/>
    <n v="12266.666666666668"/>
    <n v="0"/>
    <n v="0"/>
    <n v="0"/>
    <n v="230.00000000000006"/>
    <n v="5"/>
    <n v="4.2879088527790939E-2"/>
    <n v="0.73592463099730421"/>
    <s v="B"/>
    <n v="2.4242424242424239"/>
    <n v="0.12121212121212123"/>
    <n v="557.57575757575762"/>
    <n v="14"/>
    <n v="3"/>
    <n v="17"/>
    <n v="41.212121212121204"/>
    <n v="41.212121212121204"/>
    <n v="2.0606060606060606"/>
    <n v="0"/>
    <x v="2"/>
    <n v="9478.7878787878799"/>
  </r>
  <r>
    <s v="MICHEAL ADJEI - GOASO"/>
    <x v="8"/>
    <x v="8"/>
    <x v="0"/>
    <s v="PROMISE"/>
    <n v="2.4974999999999978"/>
    <n v="109.66666666666667"/>
    <n v="33025"/>
    <n v="90"/>
    <n v="2.0249999999999999"/>
    <n v="27102.58358662614"/>
    <n v="301.13981762917933"/>
    <n v="12"/>
    <n v="4.0158946349309159E-2"/>
    <n v="0.77608357734661337"/>
    <s v="B"/>
    <n v="4.9848484848484853"/>
    <n v="0.11352272727272718"/>
    <n v="1501.1363636363637"/>
    <n v="14"/>
    <n v="3"/>
    <n v="17"/>
    <n v="84.742424242424249"/>
    <n v="0"/>
    <n v="0"/>
    <n v="1.0620418380118004"/>
    <x v="1"/>
    <n v="0"/>
  </r>
  <r>
    <s v="MICHEAL ADJEI - GOASO"/>
    <x v="9"/>
    <x v="9"/>
    <x v="1"/>
    <s v="VIKING"/>
    <n v="1.9439999999999997"/>
    <n v="108"/>
    <n v="36720"/>
    <n v="0"/>
    <n v="0"/>
    <n v="0"/>
    <n v="340"/>
    <n v="1"/>
    <n v="3.1258855536759583E-2"/>
    <n v="0.80734243288337293"/>
    <s v="C"/>
    <n v="4.9090909090909092"/>
    <n v="8.8363636363636353E-2"/>
    <n v="1669.090909090909"/>
    <n v="30"/>
    <n v="3"/>
    <n v="33"/>
    <n v="162"/>
    <n v="162"/>
    <n v="2.9159999999999995"/>
    <n v="0"/>
    <x v="2"/>
    <n v="55080"/>
  </r>
  <r>
    <s v="MICHEAL ADJEI - GOASO"/>
    <x v="10"/>
    <x v="10"/>
    <x v="0"/>
    <s v="FORTUNE"/>
    <n v="1.6333333333333337"/>
    <n v="78.333333333333343"/>
    <n v="23894"/>
    <n v="19"/>
    <n v="0.38"/>
    <n v="5795.5659574468082"/>
    <n v="305.02978723404254"/>
    <n v="1"/>
    <n v="2.6263441723271955E-2"/>
    <n v="0.83360587460664493"/>
    <s v="C"/>
    <n v="3.560606060606061"/>
    <n v="7.4242424242424263E-2"/>
    <n v="1086.090909090909"/>
    <n v="30"/>
    <n v="3"/>
    <n v="33"/>
    <n v="117.50000000000001"/>
    <n v="98.500000000000014"/>
    <n v="2.0538297872340432"/>
    <n v="0.16170212765957445"/>
    <x v="2"/>
    <n v="30045.434042553195"/>
  </r>
  <r>
    <s v="MICHEAL ADJEI - GOASO"/>
    <x v="11"/>
    <x v="11"/>
    <x v="0"/>
    <s v="FORTUNE"/>
    <n v="1.3833333333333333"/>
    <n v="27.666666666666668"/>
    <n v="15251.333333333334"/>
    <n v="0"/>
    <n v="0"/>
    <n v="0"/>
    <n v="551.25301204819277"/>
    <n v="12"/>
    <n v="2.2243527173791546E-2"/>
    <n v="0.85584940178043645"/>
    <s v="C"/>
    <n v="1.2575757575757576"/>
    <n v="6.2878787878787881E-2"/>
    <n v="693.24242424242425"/>
    <n v="30"/>
    <n v="3"/>
    <n v="33"/>
    <n v="41.5"/>
    <n v="41.5"/>
    <n v="2.0750000000000002"/>
    <n v="0"/>
    <x v="2"/>
    <n v="22877"/>
  </r>
  <r>
    <s v="MICHEAL ADJEI - GOASO"/>
    <x v="12"/>
    <x v="12"/>
    <x v="1"/>
    <s v="FRYTOL"/>
    <n v="1.3706699999999989"/>
    <n v="101.33333333333333"/>
    <n v="35310"/>
    <n v="0"/>
    <n v="0"/>
    <n v="0"/>
    <n v="348.45394736842104"/>
    <n v="1"/>
    <n v="2.2039905102145183E-2"/>
    <n v="0.8778893068825816"/>
    <s v="C"/>
    <n v="4.6060606060606055"/>
    <n v="6.2303181818181771E-2"/>
    <n v="1605"/>
    <n v="30"/>
    <n v="3"/>
    <n v="33"/>
    <n v="151.99999999999997"/>
    <n v="151.99999999999997"/>
    <n v="2.0560049999999981"/>
    <n v="0"/>
    <x v="2"/>
    <n v="52964.999999999985"/>
  </r>
  <r>
    <s v="MICHEAL ADJEI - GOASO"/>
    <x v="13"/>
    <x v="13"/>
    <x v="0"/>
    <s v="FORTUNE DELIGHT"/>
    <n v="1.1916666666666669"/>
    <n v="47.666666666666671"/>
    <n v="9628.6666666666679"/>
    <n v="0"/>
    <n v="0"/>
    <n v="0"/>
    <n v="202"/>
    <n v="6"/>
    <n v="1.9161592685856578E-2"/>
    <n v="0.8970508995684382"/>
    <s v="C"/>
    <n v="2.166666666666667"/>
    <n v="5.4166666666666675E-2"/>
    <n v="437.66666666666674"/>
    <n v="30"/>
    <n v="3"/>
    <n v="33"/>
    <n v="71.500000000000014"/>
    <n v="71.500000000000014"/>
    <n v="1.7875000000000003"/>
    <n v="0"/>
    <x v="2"/>
    <n v="14443.000000000004"/>
  </r>
  <r>
    <s v="MICHEAL ADJEI - GOASO"/>
    <x v="14"/>
    <x v="14"/>
    <x v="1"/>
    <s v="FRYTOL"/>
    <n v="0.96875999999999973"/>
    <n v="93.333333333333343"/>
    <n v="37920.716666666667"/>
    <n v="510"/>
    <n v="4.9572000000000012"/>
    <n v="207209.63035714283"/>
    <n v="406.29339285714281"/>
    <n v="1"/>
    <n v="1.5577329675818525E-2"/>
    <n v="0.91262822924425668"/>
    <s v="C"/>
    <n v="4.2424242424242431"/>
    <n v="4.4034545454545444E-2"/>
    <n v="1723.6689393939394"/>
    <n v="30"/>
    <n v="3"/>
    <n v="33"/>
    <n v="140.00000000000003"/>
    <n v="0"/>
    <n v="0"/>
    <n v="3.6428571428571419"/>
    <x v="0"/>
    <n v="0"/>
  </r>
  <r>
    <s v="MICHEAL ADJEI - GOASO"/>
    <x v="15"/>
    <x v="15"/>
    <x v="1"/>
    <s v="FRYTOL"/>
    <n v="0.91935000000000267"/>
    <n v="75.666666666666671"/>
    <n v="26483.333333333332"/>
    <n v="0"/>
    <n v="0"/>
    <n v="0"/>
    <n v="349.99999999999994"/>
    <n v="5"/>
    <n v="1.4782833764259266E-2"/>
    <n v="0.92741106300851595"/>
    <s v="C"/>
    <n v="3.4393939393939394"/>
    <n v="4.1788636363636486E-2"/>
    <n v="1203.7878787878788"/>
    <n v="30"/>
    <n v="3"/>
    <n v="33"/>
    <n v="113.5"/>
    <n v="113.5"/>
    <n v="1.3790250000000039"/>
    <n v="0"/>
    <x v="2"/>
    <n v="39724.999999999993"/>
  </r>
  <r>
    <s v="MICHEAL ADJEI - GOASO"/>
    <x v="16"/>
    <x v="16"/>
    <x v="1"/>
    <s v="FRYTOL"/>
    <n v="0.89099999999999957"/>
    <n v="99"/>
    <n v="25776.666666666668"/>
    <n v="60"/>
    <n v="0.54"/>
    <n v="15622.222222222223"/>
    <n v="260.37037037037038"/>
    <n v="20"/>
    <n v="1.4326975454348139E-2"/>
    <n v="0.94173803846286408"/>
    <s v="C"/>
    <n v="4.5"/>
    <n v="4.049999999999998E-2"/>
    <n v="1171.6666666666667"/>
    <n v="30"/>
    <n v="3"/>
    <n v="33"/>
    <n v="148.5"/>
    <n v="88.5"/>
    <n v="0.79649999999999954"/>
    <n v="0.40404040404040403"/>
    <x v="2"/>
    <n v="23042.777777777777"/>
  </r>
  <r>
    <s v="MICHEAL ADJEI - GOASO"/>
    <x v="17"/>
    <x v="17"/>
    <x v="0"/>
    <s v="FORTUNE"/>
    <n v="0.76666666666666661"/>
    <n v="30.666666666666668"/>
    <n v="10596"/>
    <n v="251"/>
    <n v="6.2750000000000004"/>
    <n v="86725.956521739121"/>
    <n v="345.52173913043475"/>
    <n v="5"/>
    <n v="1.2327737951739892E-2"/>
    <n v="0.95406577641460399"/>
    <s v="C"/>
    <n v="1.393939393939394"/>
    <n v="3.4848484848484844E-2"/>
    <n v="481.63636363636363"/>
    <n v="30"/>
    <n v="3"/>
    <n v="33"/>
    <n v="46"/>
    <n v="0"/>
    <n v="0"/>
    <n v="5.4565217391304346"/>
    <x v="0"/>
    <n v="0"/>
  </r>
  <r>
    <s v="MICHEAL ADJEI - GOASO"/>
    <x v="18"/>
    <x v="18"/>
    <x v="0"/>
    <s v="FORTUNE"/>
    <n v="0.71249999999999947"/>
    <n v="31.666666666666668"/>
    <n v="6915"/>
    <n v="0"/>
    <n v="0"/>
    <n v="0"/>
    <n v="218.36842105263156"/>
    <n v="5"/>
    <n v="1.1456756466019132E-2"/>
    <n v="0.96552253288062317"/>
    <s v="C"/>
    <n v="1.4393939393939394"/>
    <n v="3.2386363636363609E-2"/>
    <n v="314.31818181818181"/>
    <n v="30"/>
    <n v="3"/>
    <n v="33"/>
    <n v="47.5"/>
    <n v="47.5"/>
    <n v="1.0687499999999992"/>
    <n v="0"/>
    <x v="2"/>
    <n v="10372.5"/>
  </r>
  <r>
    <s v="MICHEAL ADJEI - GOASO"/>
    <x v="19"/>
    <x v="19"/>
    <x v="0"/>
    <s v="FORTUNE DELIGHT"/>
    <n v="0.59166666666666667"/>
    <n v="23.666666666666668"/>
    <n v="4544"/>
    <n v="200"/>
    <n v="5"/>
    <n v="38400"/>
    <n v="192"/>
    <n v="5"/>
    <n v="9.5137977671036142E-3"/>
    <n v="0.97503633064772677"/>
    <s v="C"/>
    <n v="1.0757575757575759"/>
    <n v="2.6893939393939394E-2"/>
    <n v="206.54545454545453"/>
    <n v="30"/>
    <n v="3"/>
    <n v="33"/>
    <n v="35.500000000000007"/>
    <n v="0"/>
    <n v="0"/>
    <n v="5.6338028169014072"/>
    <x v="0"/>
    <n v="0"/>
  </r>
  <r>
    <s v="MICHEAL ADJEI - GOASO"/>
    <x v="20"/>
    <x v="20"/>
    <x v="0"/>
    <s v="VIKING"/>
    <n v="0.48749999999999982"/>
    <n v="21.666666666666668"/>
    <n v="5545"/>
    <n v="0"/>
    <n v="0"/>
    <n v="0"/>
    <n v="255.92307692307691"/>
    <n v="1"/>
    <n v="7.838833371486777E-3"/>
    <n v="0.9828751640192136"/>
    <s v="C"/>
    <n v="0.98484848484848486"/>
    <n v="2.2159090909090903E-2"/>
    <n v="252.04545454545453"/>
    <n v="30"/>
    <n v="3"/>
    <n v="33"/>
    <n v="32.5"/>
    <n v="32.5"/>
    <n v="0.73124999999999962"/>
    <n v="0"/>
    <x v="2"/>
    <n v="8317.5"/>
  </r>
  <r>
    <s v="MICHEAL ADJEI - GOASO"/>
    <x v="21"/>
    <x v="21"/>
    <x v="0"/>
    <s v="FORTUNE DELICIOUS"/>
    <n v="0.33"/>
    <n v="14.666666666666666"/>
    <n v="4072.666666666667"/>
    <n v="90"/>
    <n v="2.0249999999999999"/>
    <n v="24991.363636363636"/>
    <n v="277.68181818181819"/>
    <n v="5"/>
    <n v="5.3062872053141284E-3"/>
    <n v="0.98818145122452772"/>
    <s v="C"/>
    <n v="0.66666666666666663"/>
    <n v="1.5000000000000001E-2"/>
    <n v="185.12121212121212"/>
    <n v="30"/>
    <n v="3"/>
    <n v="33"/>
    <n v="22"/>
    <n v="0"/>
    <n v="0"/>
    <n v="4.0909090909090908"/>
    <x v="0"/>
    <n v="0"/>
  </r>
  <r>
    <s v="MICHEAL ADJEI - GOASO"/>
    <x v="22"/>
    <x v="22"/>
    <x v="1"/>
    <s v="FRYTOL"/>
    <n v="0.32100000000000001"/>
    <n v="35.666666666666664"/>
    <n v="4208.666666666667"/>
    <n v="157"/>
    <n v="1.413"/>
    <n v="18526.000000000004"/>
    <n v="118.00000000000001"/>
    <n v="1"/>
    <n v="5.1615702815328342E-3"/>
    <n v="0.99334302150606058"/>
    <s v="C"/>
    <n v="1.6212121212121211"/>
    <n v="1.4590909090909092E-2"/>
    <n v="191.30303030303031"/>
    <n v="30"/>
    <n v="3"/>
    <n v="33"/>
    <n v="53.5"/>
    <n v="0"/>
    <n v="0"/>
    <n v="2.9345794392523366"/>
    <x v="0"/>
    <n v="0"/>
  </r>
  <r>
    <s v="MICHEAL ADJEI - GOASO"/>
    <x v="23"/>
    <x v="23"/>
    <x v="0"/>
    <s v="EXCELLA"/>
    <n v="0.15"/>
    <n v="6"/>
    <n v="1260"/>
    <n v="0"/>
    <n v="0"/>
    <n v="0"/>
    <n v="210"/>
    <n v="6"/>
    <n v="2.4119487296882401E-3"/>
    <n v="0.99575497023574877"/>
    <s v="C"/>
    <n v="0.27272727272727271"/>
    <n v="6.8181818181818179E-3"/>
    <n v="57.272727272727273"/>
    <n v="30"/>
    <n v="3"/>
    <n v="33"/>
    <n v="9"/>
    <n v="9"/>
    <n v="0.22500000000000001"/>
    <n v="0"/>
    <x v="2"/>
    <n v="1890"/>
  </r>
  <r>
    <s v="MICHEAL ADJEI - GOASO"/>
    <x v="24"/>
    <x v="24"/>
    <x v="1"/>
    <s v="FRYTOL"/>
    <n v="0.14399999999999993"/>
    <n v="13.333333333333334"/>
    <n v="1893.3333333333333"/>
    <n v="0"/>
    <n v="0"/>
    <n v="0"/>
    <n v="142"/>
    <n v="60"/>
    <n v="2.3154707805007092E-3"/>
    <n v="0.99807044101624953"/>
    <s v="C"/>
    <n v="0.60606060606060608"/>
    <n v="6.5454545454545427E-3"/>
    <n v="86.060606060606062"/>
    <n v="30"/>
    <n v="3"/>
    <n v="33"/>
    <n v="20"/>
    <n v="20"/>
    <n v="0.21599999999999989"/>
    <n v="0"/>
    <x v="2"/>
    <n v="2840"/>
  </r>
  <r>
    <s v="MICHEAL ADJEI - GOASO"/>
    <x v="25"/>
    <x v="25"/>
    <x v="2"/>
    <s v="FORTUNE"/>
    <n v="0.12000000000000004"/>
    <n v="8"/>
    <n v="1920"/>
    <n v="0"/>
    <n v="0"/>
    <n v="0"/>
    <n v="240"/>
    <n v="4"/>
    <n v="1.9295589837505925E-3"/>
    <n v="1.0000000000000002"/>
    <s v="C"/>
    <n v="0.36363636363636365"/>
    <n v="5.4545454545454558E-3"/>
    <n v="87.272727272727266"/>
    <n v="30"/>
    <n v="3"/>
    <n v="33"/>
    <n v="12"/>
    <n v="12"/>
    <n v="0.18000000000000008"/>
    <n v="0"/>
    <x v="2"/>
    <n v="2880"/>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
  <r>
    <s v="KYEI BEKIND - SUHUM"/>
    <x v="0"/>
    <x v="0"/>
    <x v="0"/>
    <s v="FRYTOL"/>
    <n v="5.8650000000000109"/>
    <n v="260.66666666666669"/>
    <n v="187650"/>
    <n v="441"/>
    <n v="9.9224999999999994"/>
    <n v="317469.24552429665"/>
    <n v="719.88491048593346"/>
    <n v="1"/>
    <n v="0.16588782513471628"/>
    <n v="0.16588782513471628"/>
    <s v="A"/>
    <n v="11.84848484848485"/>
    <n v="0.2665909090909096"/>
    <n v="8529.545454545454"/>
    <n v="7"/>
    <n v="3"/>
    <n v="10"/>
    <n v="118.4848484848485"/>
    <n v="0"/>
    <n v="0"/>
    <n v="3.7219948849104854"/>
    <x v="0"/>
    <n v="0"/>
  </r>
  <r>
    <s v="KYEI BEKIND - SUHUM"/>
    <x v="1"/>
    <x v="1"/>
    <x v="0"/>
    <s v="FRYTOL"/>
    <n v="4.5160199999999886"/>
    <n v="391"/>
    <n v="153086.55333333334"/>
    <n v="663"/>
    <n v="6.4443600000000005"/>
    <n v="259581.54695652178"/>
    <n v="391.52571184995742"/>
    <n v="24"/>
    <n v="0.12773277682265613"/>
    <n v="0.29362060195737238"/>
    <s v="A"/>
    <n v="17.772727272727273"/>
    <n v="0.20527363636363585"/>
    <n v="6958.4796969696972"/>
    <n v="7"/>
    <n v="3"/>
    <n v="10"/>
    <n v="177.72727272727275"/>
    <n v="0"/>
    <n v="0"/>
    <n v="3.7304347826086954"/>
    <x v="0"/>
    <n v="0"/>
  </r>
  <r>
    <s v="KYEI BEKIND - SUHUM"/>
    <x v="2"/>
    <x v="2"/>
    <x v="1"/>
    <s v="JAMAA"/>
    <n v="2.7264000000000137"/>
    <n v="378.66666666666663"/>
    <n v="39062.333333333328"/>
    <n v="0"/>
    <n v="0"/>
    <n v="0"/>
    <n v="103.15757042253522"/>
    <n v="24"/>
    <n v="7.711450408308472E-2"/>
    <n v="0.37073510604045712"/>
    <s v="A"/>
    <n v="17.212121212121211"/>
    <n v="0.12392727272727334"/>
    <n v="1775.5606060606058"/>
    <n v="7"/>
    <n v="3"/>
    <n v="10"/>
    <n v="172.12121212121212"/>
    <n v="172.12121212121212"/>
    <n v="1.2392727272727337"/>
    <n v="0"/>
    <x v="1"/>
    <n v="17755.60606060606"/>
  </r>
  <r>
    <s v="KYEI BEKIND - SUHUM"/>
    <x v="3"/>
    <x v="3"/>
    <x v="0"/>
    <s v="FRYTOL"/>
    <n v="2.7040500000000005"/>
    <n v="106"/>
    <n v="93805"/>
    <n v="2"/>
    <n v="3.2399999999999998E-2"/>
    <n v="1769.9056603773586"/>
    <n v="884.95283018867929"/>
    <n v="20"/>
    <n v="7.6482348432315231E-2"/>
    <n v="0.44721745447277234"/>
    <s v="A"/>
    <n v="4.8181818181818183"/>
    <n v="0.12291136363636367"/>
    <n v="4263.863636363636"/>
    <n v="7"/>
    <n v="3"/>
    <n v="10"/>
    <n v="48.181818181818187"/>
    <n v="46.181818181818187"/>
    <n v="1.1780938250428818"/>
    <n v="4.1509433962264149E-2"/>
    <x v="1"/>
    <n v="40868.730703259011"/>
  </r>
  <r>
    <s v="KYEI BEKIND - SUHUM"/>
    <x v="4"/>
    <x v="4"/>
    <x v="1"/>
    <s v="JAMAA"/>
    <n v="2.1715200000000041"/>
    <n v="348"/>
    <n v="40038"/>
    <n v="0"/>
    <n v="0"/>
    <n v="0"/>
    <n v="115.05172413793103"/>
    <n v="12"/>
    <n v="6.1420073322513064E-2"/>
    <n v="0.50863752779528537"/>
    <s v="B"/>
    <n v="15.818181818181818"/>
    <n v="9.8705454545454735E-2"/>
    <n v="1819.909090909091"/>
    <n v="14"/>
    <n v="3"/>
    <n v="17"/>
    <n v="268.90909090909093"/>
    <n v="268.90909090909093"/>
    <n v="1.6779927272727304"/>
    <n v="0"/>
    <x v="1"/>
    <n v="30938.454545454548"/>
  </r>
  <r>
    <s v="KYEI BEKIND - SUHUM"/>
    <x v="5"/>
    <x v="5"/>
    <x v="1"/>
    <s v="JAMAA"/>
    <n v="1.7759999999999909"/>
    <n v="370"/>
    <n v="35420"/>
    <n v="182"/>
    <n v="0.87560000000000004"/>
    <n v="17422.81081081081"/>
    <n v="95.729729729729726"/>
    <n v="12"/>
    <n v="5.0233039631586374E-2"/>
    <n v="0.55887056742687169"/>
    <s v="B"/>
    <n v="16.818181818181817"/>
    <n v="8.0727272727272315E-2"/>
    <n v="1610"/>
    <n v="14"/>
    <n v="3"/>
    <n v="17"/>
    <n v="285.90909090909088"/>
    <n v="103.90909090909088"/>
    <n v="0.49876363636363369"/>
    <n v="0.63656597774244839"/>
    <x v="1"/>
    <n v="9947.1891891891864"/>
  </r>
  <r>
    <s v="KYEI BEKIND - SUHUM"/>
    <x v="6"/>
    <x v="6"/>
    <x v="0"/>
    <s v="FRYTOL"/>
    <n v="1.7452166666666771"/>
    <n v="143.66666666666669"/>
    <n v="58432.26666666667"/>
    <n v="403"/>
    <n v="3.2642999999999995"/>
    <n v="163908.60881670532"/>
    <n v="406.72111368909509"/>
    <n v="1"/>
    <n v="4.9362352467552197E-2"/>
    <n v="0.60823291989442385"/>
    <s v="B"/>
    <n v="6.5303030303030312"/>
    <n v="7.9328030303030775E-2"/>
    <n v="2656.0121212121212"/>
    <n v="14"/>
    <n v="3"/>
    <n v="17"/>
    <n v="111.01515151515153"/>
    <n v="0"/>
    <n v="0"/>
    <n v="3.630135116691688"/>
    <x v="0"/>
    <n v="0"/>
  </r>
  <r>
    <s v="KYEI BEKIND - SUHUM"/>
    <x v="7"/>
    <x v="7"/>
    <x v="2"/>
    <s v="FORTUNE"/>
    <n v="1.4666666666666637"/>
    <n v="32.666666666666671"/>
    <n v="17628.333333333328"/>
    <n v="472"/>
    <n v="11.8"/>
    <n v="254711.42857142846"/>
    <n v="539.64285714285688"/>
    <n v="1"/>
    <n v="4.1483741437496377E-2"/>
    <n v="0.64971666133192019"/>
    <s v="B"/>
    <n v="1.4848484848484851"/>
    <n v="6.6666666666666527E-2"/>
    <n v="801.28787878787853"/>
    <n v="14"/>
    <n v="3"/>
    <n v="17"/>
    <n v="25.242424242424246"/>
    <n v="0"/>
    <n v="0"/>
    <n v="18.698679471788711"/>
    <x v="0"/>
    <n v="0"/>
  </r>
  <r>
    <s v="KYEI BEKIND - SUHUM"/>
    <x v="8"/>
    <x v="8"/>
    <x v="2"/>
    <s v="FORTUNE"/>
    <n v="1.1500000000000001"/>
    <n v="23"/>
    <n v="16965"/>
    <n v="0"/>
    <n v="0"/>
    <n v="0"/>
    <n v="737.60869565217388"/>
    <n v="72"/>
    <n v="3.2527024536218821E-2"/>
    <n v="0.68224368586813899"/>
    <s v="B"/>
    <n v="1.0454545454545454"/>
    <n v="5.2272727272727276E-2"/>
    <n v="771.13636363636363"/>
    <n v="14"/>
    <n v="3"/>
    <n v="17"/>
    <n v="17.772727272727273"/>
    <n v="17.772727272727273"/>
    <n v="0.88863636363636378"/>
    <n v="0"/>
    <x v="1"/>
    <n v="13109.318181818182"/>
  </r>
  <r>
    <s v="KYEI BEKIND - SUHUM"/>
    <x v="9"/>
    <x v="8"/>
    <x v="2"/>
    <s v="FORTUNE"/>
    <n v="1.1166666666666667"/>
    <n v="22.333333333333332"/>
    <n v="15446.999999999998"/>
    <n v="0"/>
    <n v="0"/>
    <n v="0"/>
    <n v="691.65671641791039"/>
    <n v="36"/>
    <n v="3.1584212230821175E-2"/>
    <n v="0.71382789809896019"/>
    <s v="B"/>
    <n v="1.0151515151515151"/>
    <n v="5.0757575757575758E-2"/>
    <n v="702.13636363636351"/>
    <n v="14"/>
    <n v="3"/>
    <n v="17"/>
    <n v="17.257575757575758"/>
    <n v="17.257575757575758"/>
    <n v="0.86287878787878791"/>
    <n v="0"/>
    <x v="1"/>
    <n v="11936.31818181818"/>
  </r>
  <r>
    <s v="KYEI BEKIND - SUHUM"/>
    <x v="10"/>
    <x v="9"/>
    <x v="0"/>
    <s v="VIKING"/>
    <n v="1.0499999999999969"/>
    <n v="27.333333333333332"/>
    <n v="5904.333333333333"/>
    <n v="0"/>
    <n v="0"/>
    <n v="0"/>
    <n v="216.01219512195121"/>
    <n v="1"/>
    <n v="2.969858762002579E-2"/>
    <n v="0.74352648571898594"/>
    <s v="B"/>
    <n v="1.2424242424242424"/>
    <n v="4.7727272727272591E-2"/>
    <n v="268.37878787878788"/>
    <n v="14"/>
    <n v="3"/>
    <n v="17"/>
    <n v="21.121212121212121"/>
    <n v="21.121212121212121"/>
    <n v="0.81136363636363407"/>
    <n v="0"/>
    <x v="1"/>
    <n v="4562.439393939394"/>
  </r>
  <r>
    <s v="KYEI BEKIND - SUHUM"/>
    <x v="11"/>
    <x v="10"/>
    <x v="1"/>
    <s v="JAMAA"/>
    <n v="0.80640000000000045"/>
    <n v="63"/>
    <n v="13281"/>
    <n v="500"/>
    <n v="6.4"/>
    <n v="105404.76190476189"/>
    <n v="210.8095238095238"/>
    <n v="60"/>
    <n v="2.2808515292179886E-2"/>
    <n v="0.76633500101116581"/>
    <s v="B"/>
    <n v="2.8636363636363638"/>
    <n v="3.6654545454545474E-2"/>
    <n v="603.68181818181813"/>
    <n v="14"/>
    <n v="3"/>
    <n v="17"/>
    <n v="48.681818181818187"/>
    <n v="0"/>
    <n v="0"/>
    <n v="10.270774976657329"/>
    <x v="0"/>
    <n v="0"/>
  </r>
  <r>
    <s v="KYEI BEKIND - SUHUM"/>
    <x v="12"/>
    <x v="11"/>
    <x v="0"/>
    <s v="PALME D'OR"/>
    <n v="0.7368000000000019"/>
    <n v="13"/>
    <n v="51.166666666666664"/>
    <n v="4"/>
    <n v="5.7599999999999998E-2"/>
    <n v="15.743589743589743"/>
    <n v="3.9358974358974357"/>
    <n v="20"/>
    <n v="2.0839923198509643E-2"/>
    <n v="0.7871749242096755"/>
    <s v="B"/>
    <n v="0.59090909090909094"/>
    <n v="3.3490909090909175E-2"/>
    <n v="2.3257575757575757"/>
    <n v="14"/>
    <n v="3"/>
    <n v="17"/>
    <n v="10.045454545454547"/>
    <n v="6.0454545454545467"/>
    <n v="0.34263776223776321"/>
    <n v="0.39819004524886875"/>
    <x v="1"/>
    <n v="23.794289044289048"/>
  </r>
  <r>
    <s v="KYEI BEKIND - SUHUM"/>
    <x v="13"/>
    <x v="12"/>
    <x v="3"/>
    <s v="FORTUNE"/>
    <n v="0.68083333333332907"/>
    <n v="26"/>
    <n v="16741.246666666684"/>
    <n v="0"/>
    <n v="0"/>
    <n v="0"/>
    <n v="643.89410256410326"/>
    <n v="1"/>
    <n v="1.9256941337746816E-2"/>
    <n v="0.8064318655474223"/>
    <s v="C"/>
    <n v="1.1818181818181819"/>
    <n v="3.0946969696969504E-2"/>
    <n v="760.9657575757584"/>
    <n v="30"/>
    <n v="3"/>
    <n v="33"/>
    <n v="39"/>
    <n v="39"/>
    <n v="1.0212499999999936"/>
    <n v="0"/>
    <x v="1"/>
    <n v="25111.870000000028"/>
  </r>
  <r>
    <s v="KYEI BEKIND - SUHUM"/>
    <x v="14"/>
    <x v="13"/>
    <x v="1"/>
    <s v="ALIFE"/>
    <n v="0.62400000000000044"/>
    <n v="156"/>
    <n v="15510"/>
    <n v="83"/>
    <n v="0.3357"/>
    <n v="8252.1153846153848"/>
    <n v="99.42307692307692"/>
    <n v="20"/>
    <n v="1.7649446357043963E-2"/>
    <n v="0.82408131190446632"/>
    <s v="C"/>
    <n v="7.0909090909090908"/>
    <n v="2.8363636363636383E-2"/>
    <n v="705"/>
    <n v="30"/>
    <n v="3"/>
    <n v="33"/>
    <n v="234"/>
    <n v="151"/>
    <n v="0.60400000000000043"/>
    <n v="0.35470085470085472"/>
    <x v="1"/>
    <n v="15012.884615384615"/>
  </r>
  <r>
    <s v="KYEI BEKIND - SUHUM"/>
    <x v="15"/>
    <x v="14"/>
    <x v="1"/>
    <s v="EAZZY"/>
    <n v="0.56320000000000059"/>
    <n v="58.666666666666671"/>
    <n v="7514.666666666667"/>
    <n v="0"/>
    <n v="0"/>
    <n v="0"/>
    <n v="128.09090909090909"/>
    <n v="20"/>
    <n v="1.5929756711998658E-2"/>
    <n v="0.84001106861646502"/>
    <s v="C"/>
    <n v="2.666666666666667"/>
    <n v="2.5600000000000026E-2"/>
    <n v="341.57575757575756"/>
    <n v="30"/>
    <n v="3"/>
    <n v="33"/>
    <n v="88.000000000000014"/>
    <n v="88.000000000000014"/>
    <n v="0.84480000000000088"/>
    <n v="0"/>
    <x v="1"/>
    <n v="11272.000000000002"/>
  </r>
  <r>
    <s v="KYEI BEKIND - SUHUM"/>
    <x v="16"/>
    <x v="15"/>
    <x v="1"/>
    <s v="ALIFE"/>
    <n v="0.56280000000000019"/>
    <n v="156.33333333333331"/>
    <n v="15238.866666666669"/>
    <n v="94"/>
    <n v="0.34079999999999999"/>
    <n v="9162.815351812369"/>
    <n v="97.476759061833718"/>
    <n v="5"/>
    <n v="1.5918442964333875E-2"/>
    <n v="0.85592951158079889"/>
    <s v="C"/>
    <n v="7.1060606060606055"/>
    <n v="2.5581818181818192E-2"/>
    <n v="692.67575757575764"/>
    <n v="30"/>
    <n v="3"/>
    <n v="33"/>
    <n v="234.49999999999997"/>
    <n v="140.49999999999997"/>
    <n v="0.50580000000000014"/>
    <n v="0.40085287846481882"/>
    <x v="1"/>
    <n v="13695.484648187634"/>
  </r>
  <r>
    <s v="KYEI BEKIND - SUHUM"/>
    <x v="17"/>
    <x v="16"/>
    <x v="1"/>
    <s v="JAMAA"/>
    <n v="0.55263999999999724"/>
    <n v="104.66666666666667"/>
    <n v="8349.3333333333285"/>
    <n v="0"/>
    <n v="0"/>
    <n v="0"/>
    <n v="79.770700636942621"/>
    <n v="1"/>
    <n v="1.5631073773648588E-2"/>
    <n v="0.87156058535444747"/>
    <s v="C"/>
    <n v="4.7575757575757578"/>
    <n v="2.5119999999999875E-2"/>
    <n v="379.51515151515127"/>
    <n v="30"/>
    <n v="3"/>
    <n v="33"/>
    <n v="157"/>
    <n v="157"/>
    <n v="0.82895999999999581"/>
    <n v="0"/>
    <x v="1"/>
    <n v="12523.999999999991"/>
  </r>
  <r>
    <s v="KYEI BEKIND - SUHUM"/>
    <x v="18"/>
    <x v="17"/>
    <x v="2"/>
    <s v="FORTUNE"/>
    <n v="0.55000000000000004"/>
    <n v="22"/>
    <n v="7977.333333333333"/>
    <n v="68"/>
    <n v="1.7"/>
    <n v="24657.21212121212"/>
    <n v="362.60606060606057"/>
    <n v="5"/>
    <n v="1.5556403039061176E-2"/>
    <n v="0.88711698839350861"/>
    <s v="C"/>
    <n v="1"/>
    <n v="2.5000000000000001E-2"/>
    <n v="362.60606060606057"/>
    <n v="30"/>
    <n v="3"/>
    <n v="33"/>
    <n v="33"/>
    <n v="0"/>
    <n v="0"/>
    <n v="2.0606060606060606"/>
    <x v="0"/>
    <n v="0"/>
  </r>
  <r>
    <s v="KYEI BEKIND - SUHUM"/>
    <x v="19"/>
    <x v="18"/>
    <x v="1"/>
    <s v="ALIFE"/>
    <n v="0.47600000000000031"/>
    <n v="119"/>
    <n v="12073.333333333332"/>
    <n v="105"/>
    <n v="0.42"/>
    <n v="10652.941176470587"/>
    <n v="101.45658263305322"/>
    <n v="5"/>
    <n v="1.3463359721078406E-2"/>
    <n v="0.90058034811458698"/>
    <s v="C"/>
    <n v="5.4090909090909092"/>
    <n v="2.1636363636363651E-2"/>
    <n v="548.78787878787875"/>
    <n v="30"/>
    <n v="3"/>
    <n v="33"/>
    <n v="178.5"/>
    <n v="73.5"/>
    <n v="0.29400000000000021"/>
    <n v="0.58823529411764708"/>
    <x v="1"/>
    <n v="7457.0588235294117"/>
  </r>
  <r>
    <s v="KYEI BEKIND - SUHUM"/>
    <x v="20"/>
    <x v="19"/>
    <x v="1"/>
    <s v="ALIFE"/>
    <n v="0.42959999999999987"/>
    <n v="119.33333333333334"/>
    <n v="11336.666666666668"/>
    <n v="65"/>
    <n v="0.23400000000000001"/>
    <n v="6175"/>
    <n v="95"/>
    <n v="20"/>
    <n v="1.215096499196487E-2"/>
    <n v="0.91273131310655187"/>
    <s v="C"/>
    <n v="5.4242424242424248"/>
    <n v="1.9527272727272723E-2"/>
    <n v="515.30303030303037"/>
    <n v="30"/>
    <n v="3"/>
    <n v="33"/>
    <n v="179.00000000000003"/>
    <n v="114.00000000000003"/>
    <n v="0.41039999999999993"/>
    <n v="0.36312849162011168"/>
    <x v="1"/>
    <n v="10830.000000000002"/>
  </r>
  <r>
    <s v="KYEI BEKIND - SUHUM"/>
    <x v="21"/>
    <x v="20"/>
    <x v="1"/>
    <s v="ALIFE"/>
    <n v="0.40439999999999954"/>
    <n v="112.33333333333331"/>
    <n v="6546.7866666666614"/>
    <n v="94"/>
    <n v="0.34079999999999999"/>
    <n v="5478.319999999997"/>
    <n v="58.279999999999966"/>
    <n v="40"/>
    <n v="1.1438198889084239E-2"/>
    <n v="0.92416951199563613"/>
    <s v="C"/>
    <n v="5.1060606060606055"/>
    <n v="1.8381818181818162E-2"/>
    <n v="297.58121212121188"/>
    <n v="30"/>
    <n v="3"/>
    <n v="33"/>
    <n v="168.49999999999997"/>
    <n v="74.499999999999972"/>
    <n v="0.26819999999999961"/>
    <n v="0.55786350148367958"/>
    <x v="1"/>
    <n v="4341.859999999996"/>
  </r>
  <r>
    <s v="KYEI BEKIND - SUHUM"/>
    <x v="22"/>
    <x v="21"/>
    <x v="1"/>
    <s v="ALIFE"/>
    <n v="0.32666666666666683"/>
    <n v="81.666666666666671"/>
    <n v="8000"/>
    <n v="68"/>
    <n v="0.27200000000000002"/>
    <n v="6661.2244897959181"/>
    <n v="97.959183673469383"/>
    <n v="18"/>
    <n v="9.2395605928969442E-3"/>
    <n v="0.93340907258853312"/>
    <s v="C"/>
    <n v="3.7121212121212124"/>
    <n v="1.4848484848484856E-2"/>
    <n v="363.63636363636363"/>
    <n v="30"/>
    <n v="3"/>
    <n v="33"/>
    <n v="122.50000000000001"/>
    <n v="54.500000000000014"/>
    <n v="0.21800000000000017"/>
    <n v="0.55510204081632641"/>
    <x v="1"/>
    <n v="5338.7755102040828"/>
  </r>
  <r>
    <s v="KYEI BEKIND - SUHUM"/>
    <x v="23"/>
    <x v="22"/>
    <x v="1"/>
    <s v="ALIFE"/>
    <n v="0.25799999999999979"/>
    <n v="71.666666666666657"/>
    <n v="6763.3333333333321"/>
    <n v="57"/>
    <n v="0.20620000000000002"/>
    <n v="5379.2093023255811"/>
    <n v="94.372093023255815"/>
    <n v="18"/>
    <n v="7.2973672437777809E-3"/>
    <n v="0.94070643983231095"/>
    <s v="C"/>
    <n v="3.2575757575757573"/>
    <n v="1.1727272727272718E-2"/>
    <n v="307.42424242424238"/>
    <n v="30"/>
    <n v="3"/>
    <n v="33"/>
    <n v="107.49999999999999"/>
    <n v="50.499999999999986"/>
    <n v="0.1817999999999998"/>
    <n v="0.53023255813953496"/>
    <x v="1"/>
    <n v="4765.7906976744171"/>
  </r>
  <r>
    <s v="KYEI BEKIND - SUHUM"/>
    <x v="24"/>
    <x v="23"/>
    <x v="1"/>
    <s v="ALIFE"/>
    <n v="0.25733333333333352"/>
    <n v="64.333333333333329"/>
    <n v="6351.666666666667"/>
    <n v="65"/>
    <n v="0.26"/>
    <n v="6417.4870466321254"/>
    <n v="98.730569948186542"/>
    <n v="40"/>
    <n v="7.2785109976698393E-3"/>
    <n v="0.9479849508299808"/>
    <s v="C"/>
    <n v="2.9242424242424239"/>
    <n v="1.1696969696969706E-2"/>
    <n v="288.71212121212125"/>
    <n v="30"/>
    <n v="3"/>
    <n v="33"/>
    <n v="96.499999999999986"/>
    <n v="31.499999999999986"/>
    <n v="0.12600000000000006"/>
    <n v="0.67357512953367882"/>
    <x v="1"/>
    <n v="3110.0129533678746"/>
  </r>
  <r>
    <s v="KYEI BEKIND - SUHUM"/>
    <x v="25"/>
    <x v="24"/>
    <x v="0"/>
    <s v="FRYTOL"/>
    <n v="0.23700000000000004"/>
    <n v="26.333333333333336"/>
    <n v="8338.6666666666661"/>
    <n v="66"/>
    <n v="0.59399999999999997"/>
    <n v="20899.443037974681"/>
    <n v="316.65822784810121"/>
    <n v="18"/>
    <n v="6.7033954913772705E-3"/>
    <n v="0.95468834632135802"/>
    <s v="C"/>
    <n v="1.196969696969697"/>
    <n v="1.0772727272727274E-2"/>
    <n v="379.030303030303"/>
    <n v="30"/>
    <n v="3"/>
    <n v="33"/>
    <n v="39.5"/>
    <n v="0"/>
    <n v="0"/>
    <n v="1.6708860759493671"/>
    <x v="2"/>
    <n v="0"/>
  </r>
  <r>
    <s v="KYEI BEKIND - SUHUM"/>
    <x v="26"/>
    <x v="25"/>
    <x v="2"/>
    <s v="FORTUNE DELIGHT"/>
    <n v="0.22666666666666679"/>
    <n v="5"/>
    <n v="2346"/>
    <n v="0"/>
    <n v="0"/>
    <n v="0"/>
    <n v="469.2"/>
    <n v="40"/>
    <n v="6.4111236767040022E-3"/>
    <n v="0.96109946999806206"/>
    <s v="C"/>
    <n v="0.22727272727272727"/>
    <n v="1.0303030303030309E-2"/>
    <n v="106.63636363636364"/>
    <n v="30"/>
    <n v="3"/>
    <n v="33"/>
    <n v="7.5"/>
    <n v="7.5"/>
    <n v="0.34000000000000019"/>
    <n v="0"/>
    <x v="1"/>
    <n v="3519"/>
  </r>
  <r>
    <s v="KYEI BEKIND - SUHUM"/>
    <x v="27"/>
    <x v="26"/>
    <x v="0"/>
    <s v="FRYTOL"/>
    <n v="0.17082000000000006"/>
    <n v="6.9999999999999991"/>
    <n v="4208.9866666666694"/>
    <n v="168"/>
    <n v="1.7472000000000001"/>
    <n v="101015.68000000008"/>
    <n v="601.28380952380996"/>
    <n v="18"/>
    <n v="4.8315359402407833E-3"/>
    <n v="0.96593100593830283"/>
    <s v="C"/>
    <n v="0.31818181818181812"/>
    <n v="7.7645454545454571E-3"/>
    <n v="191.3175757575759"/>
    <n v="30"/>
    <n v="3"/>
    <n v="33"/>
    <n v="10.499999999999998"/>
    <n v="0"/>
    <n v="0"/>
    <n v="16.000000000000004"/>
    <x v="0"/>
    <n v="0"/>
  </r>
  <r>
    <s v="KYEI BEKIND - SUHUM"/>
    <x v="28"/>
    <x v="27"/>
    <x v="2"/>
    <s v="FORTUNE"/>
    <n v="0.11666666666666671"/>
    <n v="1.3333333333333333"/>
    <n v="1613.3333333333335"/>
    <n v="65"/>
    <n v="1.3"/>
    <n v="78650.000000000015"/>
    <n v="1210.0000000000002"/>
    <n v="16"/>
    <n v="3.2998430688917653E-3"/>
    <n v="0.96923084900719458"/>
    <s v="C"/>
    <n v="6.0606060606060601E-2"/>
    <n v="5.3030303030303051E-3"/>
    <n v="73.333333333333343"/>
    <n v="30"/>
    <n v="3"/>
    <n v="33"/>
    <n v="1.9999999999999998"/>
    <n v="0"/>
    <n v="0"/>
    <n v="32.500000000000007"/>
    <x v="0"/>
    <n v="0"/>
  </r>
  <r>
    <s v="KYEI BEKIND - SUHUM"/>
    <x v="29"/>
    <x v="28"/>
    <x v="0"/>
    <s v="FRYTOL"/>
    <n v="0.11200999999999986"/>
    <n v="4.333333333333333"/>
    <n v="4337.08"/>
    <n v="101"/>
    <n v="0.99889000000000006"/>
    <n v="101087.32615384617"/>
    <n v="1000.8646153846155"/>
    <n v="48"/>
    <n v="3.1681321898277088E-3"/>
    <n v="0.97239898119702228"/>
    <s v="C"/>
    <n v="0.19696969696969696"/>
    <n v="5.09136363636363E-3"/>
    <n v="197.14"/>
    <n v="30"/>
    <n v="3"/>
    <n v="33"/>
    <n v="6.5"/>
    <n v="0"/>
    <n v="0"/>
    <n v="15.538461538461538"/>
    <x v="0"/>
    <n v="0"/>
  </r>
  <r>
    <s v="KYEI BEKIND - SUHUM"/>
    <x v="30"/>
    <x v="29"/>
    <x v="1"/>
    <s v="ALIFE"/>
    <n v="0.11100000000000003"/>
    <n v="24.666666666666668"/>
    <n v="1565.3333333333333"/>
    <n v="0"/>
    <n v="0"/>
    <n v="0"/>
    <n v="63.459459459459453"/>
    <n v="48"/>
    <n v="3.1395649769741648E-3"/>
    <n v="0.97553854617399649"/>
    <s v="C"/>
    <n v="1.1212121212121213"/>
    <n v="5.0454545454545465E-3"/>
    <n v="71.151515151515142"/>
    <n v="30"/>
    <n v="3"/>
    <n v="33"/>
    <n v="37.000000000000007"/>
    <n v="37.000000000000007"/>
    <n v="0.16650000000000006"/>
    <n v="0"/>
    <x v="1"/>
    <n v="2348"/>
  </r>
  <r>
    <s v="KYEI BEKIND - SUHUM"/>
    <x v="31"/>
    <x v="30"/>
    <x v="1"/>
    <s v="ALIFE"/>
    <n v="9.0000000000000038E-2"/>
    <n v="20"/>
    <n v="1236"/>
    <n v="0"/>
    <n v="0"/>
    <n v="0"/>
    <n v="61.8"/>
    <n v="20"/>
    <n v="2.5455932245736479E-3"/>
    <n v="0.97808413939857008"/>
    <s v="C"/>
    <n v="0.90909090909090906"/>
    <n v="4.090909090909093E-3"/>
    <n v="56.18181818181818"/>
    <n v="30"/>
    <n v="3"/>
    <n v="33"/>
    <n v="30"/>
    <n v="30"/>
    <n v="0.13500000000000006"/>
    <n v="0"/>
    <x v="1"/>
    <n v="1854"/>
  </r>
  <r>
    <s v="KYEI BEKIND - SUHUM"/>
    <x v="32"/>
    <x v="31"/>
    <x v="4"/>
    <s v="JAMAA"/>
    <n v="9.0000000000000038E-2"/>
    <n v="30"/>
    <n v="1410.6666666666665"/>
    <n v="29"/>
    <n v="8.6999999999999994E-2"/>
    <n v="1363.6444444444444"/>
    <n v="47.022222222222219"/>
    <n v="5"/>
    <n v="2.5455932245736479E-3"/>
    <n v="0.98062973262314368"/>
    <s v="C"/>
    <n v="1.3636363636363635"/>
    <n v="4.090909090909093E-3"/>
    <n v="64.12121212121211"/>
    <n v="30"/>
    <n v="3"/>
    <n v="33"/>
    <n v="45"/>
    <n v="16"/>
    <n v="4.8000000000000022E-2"/>
    <n v="0.64444444444444449"/>
    <x v="1"/>
    <n v="752.3555555555555"/>
  </r>
  <r>
    <s v="KYEI BEKIND - SUHUM"/>
    <x v="33"/>
    <x v="32"/>
    <x v="4"/>
    <s v="EAZZY"/>
    <n v="8.7466666666666623E-2"/>
    <n v="13.666666666666666"/>
    <n v="863.98666666666668"/>
    <n v="0"/>
    <n v="0"/>
    <n v="0"/>
    <n v="63.218536585365854"/>
    <n v="5"/>
    <n v="2.4739394893634244E-3"/>
    <n v="0.98310367211250715"/>
    <s v="C"/>
    <n v="0.62121212121212122"/>
    <n v="3.9757575757575735E-3"/>
    <n v="39.272121212121213"/>
    <n v="30"/>
    <n v="3"/>
    <n v="33"/>
    <n v="20.5"/>
    <n v="20.5"/>
    <n v="0.13119999999999996"/>
    <n v="0"/>
    <x v="1"/>
    <n v="1295.98"/>
  </r>
  <r>
    <s v="KYEI BEKIND - SUHUM"/>
    <x v="34"/>
    <x v="33"/>
    <x v="2"/>
    <s v="FORTUNE DELIGHT"/>
    <n v="8.3333333333333329E-2"/>
    <n v="3.3333333333333335"/>
    <n v="640"/>
    <n v="0"/>
    <n v="0"/>
    <n v="0"/>
    <n v="192"/>
    <n v="48"/>
    <n v="2.3570307634941173E-3"/>
    <n v="0.98546070287600129"/>
    <s v="C"/>
    <n v="0.15151515151515152"/>
    <n v="3.7878787878787876E-3"/>
    <n v="29.09090909090909"/>
    <n v="30"/>
    <n v="3"/>
    <n v="33"/>
    <n v="5"/>
    <n v="5"/>
    <n v="0.12499999999999997"/>
    <n v="0"/>
    <x v="1"/>
    <n v="960"/>
  </r>
  <r>
    <s v="KYEI BEKIND - SUHUM"/>
    <x v="35"/>
    <x v="34"/>
    <x v="4"/>
    <s v="EAZZY"/>
    <n v="7.2500000000000037E-2"/>
    <n v="9.6666666666666661"/>
    <n v="853.35"/>
    <n v="0"/>
    <n v="0"/>
    <n v="0"/>
    <n v="88.277586206896558"/>
    <n v="32"/>
    <n v="2.0506167642398831E-3"/>
    <n v="0.98751131964024119"/>
    <s v="C"/>
    <n v="0.43939393939393939"/>
    <n v="3.2954545454545472E-3"/>
    <n v="38.788636363636364"/>
    <n v="30"/>
    <n v="3"/>
    <n v="33"/>
    <n v="14.5"/>
    <n v="14.5"/>
    <n v="0.10875000000000005"/>
    <n v="0"/>
    <x v="1"/>
    <n v="1280.0250000000001"/>
  </r>
  <r>
    <s v="KYEI BEKIND - SUHUM"/>
    <x v="36"/>
    <x v="35"/>
    <x v="4"/>
    <s v="JAMAA"/>
    <n v="6.8000000000000033E-2"/>
    <n v="8"/>
    <n v="780"/>
    <n v="25"/>
    <n v="0.21759999999999999"/>
    <n v="2437.5"/>
    <n v="97.5"/>
    <n v="30"/>
    <n v="1.9233371030112007E-3"/>
    <n v="0.98943465674325237"/>
    <s v="C"/>
    <n v="0.36363636363636365"/>
    <n v="3.0909090909090925E-3"/>
    <n v="35.454545454545453"/>
    <n v="30"/>
    <n v="3"/>
    <n v="33"/>
    <n v="12"/>
    <n v="0"/>
    <n v="0"/>
    <n v="2.0833333333333335"/>
    <x v="0"/>
    <n v="0"/>
  </r>
  <r>
    <s v="KYEI BEKIND - SUHUM"/>
    <x v="37"/>
    <x v="36"/>
    <x v="5"/>
    <s v="FRYTOL"/>
    <n v="5.596000000000001E-2"/>
    <n v="2"/>
    <n v="1447.666666666667"/>
    <n v="0"/>
    <n v="0"/>
    <n v="0"/>
    <n v="723.83333333333348"/>
    <n v="40"/>
    <n v="1.58279329830157E-3"/>
    <n v="0.99101745004155395"/>
    <s v="C"/>
    <n v="9.0909090909090912E-2"/>
    <n v="2.5436363636363642E-3"/>
    <n v="65.803030303030312"/>
    <n v="30"/>
    <n v="3"/>
    <n v="33"/>
    <n v="3"/>
    <n v="3"/>
    <n v="8.3940000000000015E-2"/>
    <n v="0"/>
    <x v="1"/>
    <n v="2171.5000000000005"/>
  </r>
  <r>
    <s v="KYEI BEKIND - SUHUM"/>
    <x v="38"/>
    <x v="37"/>
    <x v="1"/>
    <s v="ALIFE"/>
    <n v="5.5500000000000015E-2"/>
    <n v="12.333333333333334"/>
    <n v="758.9666666666667"/>
    <n v="0"/>
    <n v="0"/>
    <n v="0"/>
    <n v="61.537837837837834"/>
    <n v="12"/>
    <n v="1.5697824884870824E-3"/>
    <n v="0.992587232530041"/>
    <s v="C"/>
    <n v="0.56060606060606066"/>
    <n v="2.5227272727272733E-3"/>
    <n v="34.49848484848485"/>
    <n v="30"/>
    <n v="3"/>
    <n v="33"/>
    <n v="18.500000000000004"/>
    <n v="18.500000000000004"/>
    <n v="8.3250000000000032E-2"/>
    <n v="0"/>
    <x v="1"/>
    <n v="1138.45"/>
  </r>
  <r>
    <s v="KYEI BEKIND - SUHUM"/>
    <x v="39"/>
    <x v="38"/>
    <x v="0"/>
    <s v="FRYTOL"/>
    <n v="5.5080000000000004E-2"/>
    <n v="0.66666666666666663"/>
    <n v="1920"/>
    <n v="104"/>
    <n v="1.01088"/>
    <n v="299520"/>
    <n v="2880"/>
    <n v="12"/>
    <n v="1.5579030534390718E-3"/>
    <n v="0.99414513558348006"/>
    <s v="C"/>
    <n v="3.03030303030303E-2"/>
    <n v="2.5036363636363637E-3"/>
    <n v="87.272727272727266"/>
    <n v="30"/>
    <n v="3"/>
    <n v="33"/>
    <n v="0.99999999999999989"/>
    <n v="0"/>
    <n v="0"/>
    <n v="104.00000000000001"/>
    <x v="0"/>
    <n v="0"/>
  </r>
  <r>
    <s v="KYEI BEKIND - SUHUM"/>
    <x v="40"/>
    <x v="39"/>
    <x v="4"/>
    <s v="JAMAA"/>
    <n v="5.3999999999999992E-2"/>
    <n v="10"/>
    <n v="590.66666666666663"/>
    <n v="20"/>
    <n v="0.108"/>
    <n v="1181.3333333333333"/>
    <n v="59.066666666666663"/>
    <n v="4"/>
    <n v="1.5273559347441879E-3"/>
    <n v="0.99567249151822423"/>
    <s v="C"/>
    <n v="0.45454545454545453"/>
    <n v="2.454545454545454E-3"/>
    <n v="26.848484848484848"/>
    <n v="30"/>
    <n v="3"/>
    <n v="33"/>
    <n v="15"/>
    <n v="0"/>
    <n v="0"/>
    <n v="1.3333333333333333"/>
    <x v="2"/>
    <n v="0"/>
  </r>
  <r>
    <s v="KYEI BEKIND - SUHUM"/>
    <x v="41"/>
    <x v="40"/>
    <x v="2"/>
    <s v="PROMISE"/>
    <n v="5.2500000000000005E-2"/>
    <n v="0.33333333333333331"/>
    <n v="736.66666666666663"/>
    <n v="70"/>
    <n v="1.575"/>
    <n v="154700"/>
    <n v="2210"/>
    <n v="1"/>
    <n v="1.4849293810012939E-3"/>
    <n v="0.99715742089922554"/>
    <s v="C"/>
    <n v="1.515151515151515E-2"/>
    <n v="2.3863636363636366E-3"/>
    <n v="33.484848484848484"/>
    <n v="30"/>
    <n v="3"/>
    <n v="33"/>
    <n v="0.49999999999999994"/>
    <n v="0"/>
    <n v="0"/>
    <n v="140.00000000000003"/>
    <x v="0"/>
    <n v="0"/>
  </r>
  <r>
    <s v="KYEI BEKIND - SUHUM"/>
    <x v="42"/>
    <x v="41"/>
    <x v="4"/>
    <s v="JAMAA"/>
    <n v="5.2500000000000005E-2"/>
    <n v="7"/>
    <n v="611.72"/>
    <n v="144"/>
    <n v="1.08"/>
    <n v="12583.954285714288"/>
    <n v="87.388571428571439"/>
    <n v="12"/>
    <n v="1.4849293810012939E-3"/>
    <n v="0.99864235028022685"/>
    <s v="C"/>
    <n v="0.31818181818181818"/>
    <n v="2.3863636363636366E-3"/>
    <n v="27.805454545454548"/>
    <n v="30"/>
    <n v="3"/>
    <n v="33"/>
    <n v="10.5"/>
    <n v="0"/>
    <n v="0"/>
    <n v="13.714285714285714"/>
    <x v="0"/>
    <n v="0"/>
  </r>
  <r>
    <s v="KYEI BEKIND - SUHUM"/>
    <x v="43"/>
    <x v="42"/>
    <x v="4"/>
    <s v="JAMAA"/>
    <n v="4.8000000000000008E-2"/>
    <n v="10.666666666666666"/>
    <n v="558.66666666666663"/>
    <n v="0"/>
    <n v="0"/>
    <n v="0"/>
    <n v="52.375"/>
    <n v="20"/>
    <n v="1.3576497197726118E-3"/>
    <n v="0.99999999999999944"/>
    <s v="C"/>
    <n v="0.48484848484848481"/>
    <n v="2.1818181818181823E-3"/>
    <n v="25.393939393939391"/>
    <n v="30"/>
    <n v="3"/>
    <n v="33"/>
    <n v="15.999999999999998"/>
    <n v="15.999999999999998"/>
    <n v="7.2000000000000008E-2"/>
    <n v="0"/>
    <x v="1"/>
    <n v="837.99999999999989"/>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
  <r>
    <s v="KYEI BEKIND - NKAWKAW"/>
    <x v="0"/>
    <x v="0"/>
    <x v="0"/>
    <s v="FRYTOL"/>
    <n v="18.261180000000039"/>
    <n v="1878.6666666666667"/>
    <n v="640929.61333333328"/>
    <n v="1128"/>
    <n v="10.96416"/>
    <n v="384830.69757274655"/>
    <n v="341.16196593328596"/>
    <n v="12"/>
    <n v="0.13003862975390704"/>
    <n v="0.13003862975390704"/>
    <s v="A"/>
    <n v="85.393939393939391"/>
    <n v="0.83005363636363816"/>
    <n v="29133.164242424242"/>
    <n v="7"/>
    <n v="3"/>
    <n v="10"/>
    <n v="853.93939393939388"/>
    <n v="0"/>
    <n v="0"/>
    <n v="1.3209368346344927"/>
    <x v="0"/>
    <n v="0"/>
  </r>
  <r>
    <s v="KYEI BEKIND - NKAWKAW"/>
    <x v="1"/>
    <x v="1"/>
    <x v="0"/>
    <s v="FRYTOL"/>
    <n v="18.037500000000001"/>
    <n v="801.66666666666663"/>
    <n v="801666.66666666663"/>
    <n v="0"/>
    <n v="0"/>
    <n v="0"/>
    <n v="1000"/>
    <n v="4"/>
    <n v="0.12844579507929352"/>
    <n v="0.25848442483320055"/>
    <s v="A"/>
    <n v="36.439393939393938"/>
    <n v="0.81988636363636369"/>
    <n v="36439.393939393936"/>
    <n v="7"/>
    <n v="3"/>
    <n v="10"/>
    <n v="364.39393939393938"/>
    <n v="364.39393939393938"/>
    <n v="8.1988636363636385"/>
    <n v="0"/>
    <x v="1"/>
    <n v="364393.93939393939"/>
  </r>
  <r>
    <s v="KYEI BEKIND - NKAWKAW"/>
    <x v="2"/>
    <x v="2"/>
    <x v="1"/>
    <s v="FORTUNE"/>
    <n v="13.533333333333331"/>
    <n v="270.66666666666669"/>
    <n v="215943"/>
    <n v="0"/>
    <n v="0"/>
    <n v="0"/>
    <n v="797.81896551724128"/>
    <n v="5"/>
    <n v="9.6371435069888031E-2"/>
    <n v="0.3548558599030886"/>
    <s v="A"/>
    <n v="12.303030303030305"/>
    <n v="0.61515151515151512"/>
    <n v="9815.5909090909099"/>
    <n v="7"/>
    <n v="3"/>
    <n v="10"/>
    <n v="123.03030303030305"/>
    <n v="123.03030303030305"/>
    <n v="6.1515151515151514"/>
    <n v="0"/>
    <x v="1"/>
    <n v="98155.909090909088"/>
  </r>
  <r>
    <s v="KYEI BEKIND - NKAWKAW"/>
    <x v="3"/>
    <x v="3"/>
    <x v="2"/>
    <s v="EAZZY"/>
    <n v="9.5072000000000063"/>
    <n v="990.33333333333337"/>
    <n v="155663.33333333334"/>
    <n v="45"/>
    <n v="0.432"/>
    <n v="7073.2245035341639"/>
    <n v="157.18276674520365"/>
    <n v="32"/>
    <n v="6.7701170504663066E-2"/>
    <n v="0.42255703040775167"/>
    <s v="A"/>
    <n v="45.015151515151516"/>
    <n v="0.43214545454545483"/>
    <n v="7075.606060606061"/>
    <n v="7"/>
    <n v="3"/>
    <n v="10"/>
    <n v="450.15151515151513"/>
    <n v="405.15151515151513"/>
    <n v="3.8894545454545475"/>
    <n v="9.9966341299225853E-2"/>
    <x v="1"/>
    <n v="63682.836102526446"/>
  </r>
  <r>
    <s v="KYEI BEKIND - NKAWKAW"/>
    <x v="4"/>
    <x v="4"/>
    <x v="3"/>
    <s v="FORTUNE"/>
    <n v="8.9999999999999964"/>
    <n v="600"/>
    <n v="235875"/>
    <n v="100"/>
    <n v="1.5"/>
    <n v="39312.5"/>
    <n v="393.125"/>
    <n v="1"/>
    <n v="6.4089378002142261E-2"/>
    <n v="0.48664640840989393"/>
    <s v="A"/>
    <n v="27.272727272727273"/>
    <n v="0.40909090909090895"/>
    <n v="10721.59090909091"/>
    <n v="7"/>
    <n v="3"/>
    <n v="10"/>
    <n v="272.72727272727275"/>
    <n v="172.72727272727275"/>
    <n v="2.5909090909090899"/>
    <n v="0.36666666666666664"/>
    <x v="1"/>
    <n v="67903.409090909103"/>
  </r>
  <r>
    <s v="KYEI BEKIND - NKAWKAW"/>
    <x v="5"/>
    <x v="5"/>
    <x v="0"/>
    <s v="FRYTOL"/>
    <n v="8.5266000000000055"/>
    <n v="526.33333333333326"/>
    <n v="332478.33333333337"/>
    <n v="832"/>
    <n v="13.478399999999999"/>
    <n v="525564.23052564927"/>
    <n v="631.68777707409765"/>
    <n v="1"/>
    <n v="6.071827671922965E-2"/>
    <n v="0.54736468512912362"/>
    <s v="B"/>
    <n v="23.924242424242422"/>
    <n v="0.38757272727272751"/>
    <n v="15112.651515151518"/>
    <n v="14"/>
    <n v="3"/>
    <n v="17"/>
    <n v="406.71212121212119"/>
    <n v="0"/>
    <n v="0"/>
    <n v="2.0456729873710091"/>
    <x v="2"/>
    <n v="0"/>
  </r>
  <r>
    <s v="KYEI BEKIND - NKAWKAW"/>
    <x v="6"/>
    <x v="6"/>
    <x v="1"/>
    <s v="VIET NCP"/>
    <n v="6.6583333333333323"/>
    <n v="266.33333333333331"/>
    <n v="32492.666666666664"/>
    <n v="0"/>
    <n v="0"/>
    <n v="0"/>
    <n v="122"/>
    <n v="1"/>
    <n v="4.7414271318251558E-2"/>
    <n v="0.59477895644737522"/>
    <s v="B"/>
    <n v="12.106060606060606"/>
    <n v="0.30265151515151512"/>
    <n v="1476.9393939393938"/>
    <n v="14"/>
    <n v="3"/>
    <n v="17"/>
    <n v="205.80303030303028"/>
    <n v="205.80303030303028"/>
    <n v="5.1450757575757571"/>
    <n v="0"/>
    <x v="1"/>
    <n v="25107.969696969696"/>
  </r>
  <r>
    <s v="KYEI BEKIND - NKAWKAW"/>
    <x v="7"/>
    <x v="7"/>
    <x v="0"/>
    <s v="VIKING"/>
    <n v="5.6759999999999966"/>
    <n v="315.33333333333331"/>
    <n v="25919.333333333332"/>
    <n v="0"/>
    <n v="0"/>
    <n v="0"/>
    <n v="82.196617336152215"/>
    <n v="24"/>
    <n v="4.0419034393351046E-2"/>
    <n v="0.63519799084072626"/>
    <s v="B"/>
    <n v="14.333333333333332"/>
    <n v="0.25799999999999984"/>
    <n v="1178.151515151515"/>
    <n v="14"/>
    <n v="3"/>
    <n v="17"/>
    <n v="243.66666666666666"/>
    <n v="243.66666666666666"/>
    <n v="4.3859999999999975"/>
    <n v="0"/>
    <x v="1"/>
    <n v="20028.575757575756"/>
  </r>
  <r>
    <s v="KYEI BEKIND - NKAWKAW"/>
    <x v="8"/>
    <x v="8"/>
    <x v="0"/>
    <s v="FRYTOL"/>
    <n v="5.6474999999999982"/>
    <n v="251"/>
    <n v="164803.33333333334"/>
    <n v="681"/>
    <n v="15.3225"/>
    <n v="447135.73705179291"/>
    <n v="656.58698539176635"/>
    <n v="48"/>
    <n v="4.0216084696344273E-2"/>
    <n v="0.67541407553707056"/>
    <s v="B"/>
    <n v="11.409090909090908"/>
    <n v="0.25670454545454535"/>
    <n v="7491.0606060606069"/>
    <n v="14"/>
    <n v="3"/>
    <n v="17"/>
    <n v="193.95454545454544"/>
    <n v="0"/>
    <n v="0"/>
    <n v="3.5111319428169678"/>
    <x v="2"/>
    <n v="0"/>
  </r>
  <r>
    <s v="KYEI BEKIND - NKAWKAW"/>
    <x v="9"/>
    <x v="9"/>
    <x v="1"/>
    <s v="FORTUNE"/>
    <n v="4.5583333333333336"/>
    <n v="182.33333333333334"/>
    <n v="73161.666666666672"/>
    <n v="792"/>
    <n v="19.8"/>
    <n v="317791.80987202923"/>
    <n v="401.2522851919561"/>
    <n v="60"/>
    <n v="3.2460083117751698E-2"/>
    <n v="0.70787415865482228"/>
    <s v="B"/>
    <n v="8.287878787878789"/>
    <n v="0.20719696969696971"/>
    <n v="3325.5303030303035"/>
    <n v="14"/>
    <n v="3"/>
    <n v="17"/>
    <n v="140.89393939393941"/>
    <n v="0"/>
    <n v="0"/>
    <n v="5.6212495967308307"/>
    <x v="2"/>
    <n v="0"/>
  </r>
  <r>
    <s v="KYEI BEKIND - NKAWKAW"/>
    <x v="10"/>
    <x v="10"/>
    <x v="1"/>
    <s v="FORTUNE"/>
    <n v="4.2250000000000005"/>
    <n v="169"/>
    <n v="67541"/>
    <n v="284"/>
    <n v="7.1"/>
    <n v="113500.85207100592"/>
    <n v="399.6508875739645"/>
    <n v="20"/>
    <n v="3.0086402451005693E-2"/>
    <n v="0.73796056110582797"/>
    <s v="B"/>
    <n v="7.6818181818181817"/>
    <n v="0.19204545454545457"/>
    <n v="3070.0454545454545"/>
    <n v="14"/>
    <n v="3"/>
    <n v="17"/>
    <n v="130.59090909090909"/>
    <n v="0"/>
    <n v="0"/>
    <n v="2.1747302471284371"/>
    <x v="2"/>
    <n v="0"/>
  </r>
  <r>
    <s v="KYEI BEKIND - NKAWKAW"/>
    <x v="11"/>
    <x v="11"/>
    <x v="0"/>
    <s v="FRYTOL"/>
    <n v="3.6296300000000024"/>
    <n v="367"/>
    <n v="148284.66666666669"/>
    <n v="579"/>
    <n v="5.7263100000000007"/>
    <n v="233942.29427792918"/>
    <n v="404.04541326067215"/>
    <n v="12"/>
    <n v="2.5846747675323987E-2"/>
    <n v="0.76380730878115199"/>
    <s v="B"/>
    <n v="16.681818181818183"/>
    <n v="0.16498318181818192"/>
    <n v="6740.2121212121219"/>
    <n v="14"/>
    <n v="3"/>
    <n v="17"/>
    <n v="283.59090909090912"/>
    <n v="0"/>
    <n v="0"/>
    <n v="2.0416733450873537"/>
    <x v="2"/>
    <n v="0"/>
  </r>
  <r>
    <s v="KYEI BEKIND - NKAWKAW"/>
    <x v="12"/>
    <x v="12"/>
    <x v="3"/>
    <s v="FORTUNE"/>
    <n v="3.5350000000000001"/>
    <n v="235.66666666666663"/>
    <n v="93191.666666666657"/>
    <n v="0"/>
    <n v="0"/>
    <n v="0"/>
    <n v="395.43847241867047"/>
    <n v="48"/>
    <n v="2.5172883470841446E-2"/>
    <n v="0.78898019225199345"/>
    <s v="B"/>
    <n v="10.712121212121211"/>
    <n v="0.16068181818181818"/>
    <n v="4235.984848484848"/>
    <n v="14"/>
    <n v="3"/>
    <n v="17"/>
    <n v="182.10606060606059"/>
    <n v="182.10606060606059"/>
    <n v="2.7315909090909094"/>
    <n v="0"/>
    <x v="1"/>
    <n v="72011.742424242431"/>
  </r>
  <r>
    <s v="KYEI BEKIND - NKAWKAW"/>
    <x v="13"/>
    <x v="13"/>
    <x v="2"/>
    <s v="JAMAA"/>
    <n v="3.1984000000000017"/>
    <n v="666.33333333333326"/>
    <n v="66573.666666666657"/>
    <n v="1740"/>
    <n v="8.3520000000000003"/>
    <n v="173844.19209604803"/>
    <n v="99.910455227613809"/>
    <n v="6"/>
    <n v="2.2775940733561335E-2"/>
    <n v="0.81175613298555482"/>
    <s v="C"/>
    <n v="30.287878787878785"/>
    <n v="0.14538181818181825"/>
    <n v="3026.0757575757571"/>
    <n v="30"/>
    <n v="3"/>
    <n v="33"/>
    <n v="999.49999999999989"/>
    <n v="0"/>
    <n v="0"/>
    <n v="1.740870435217609"/>
    <x v="0"/>
    <n v="0"/>
  </r>
  <r>
    <s v="KYEI BEKIND - NKAWKAW"/>
    <x v="14"/>
    <x v="14"/>
    <x v="2"/>
    <s v="JAMAA"/>
    <n v="2.6232000000000011"/>
    <n v="364.33333333333337"/>
    <n v="50685.333333333328"/>
    <n v="1150"/>
    <n v="8.2799999999999994"/>
    <n v="159985.72735590115"/>
    <n v="139.11802378774013"/>
    <n v="48"/>
    <n v="1.8679917375024415E-2"/>
    <n v="0.83043605036057921"/>
    <s v="C"/>
    <n v="16.560606060606062"/>
    <n v="0.11923636363636368"/>
    <n v="2303.8787878787875"/>
    <n v="30"/>
    <n v="3"/>
    <n v="33"/>
    <n v="546.5"/>
    <n v="0"/>
    <n v="0"/>
    <n v="2.1043000914913081"/>
    <x v="2"/>
    <n v="0"/>
  </r>
  <r>
    <s v="KYEI BEKIND - NKAWKAW"/>
    <x v="15"/>
    <x v="15"/>
    <x v="0"/>
    <s v="FRYTOL"/>
    <n v="2.5410666666666675"/>
    <n v="244.33333333333334"/>
    <n v="62535.333333333328"/>
    <n v="0"/>
    <n v="0"/>
    <n v="0"/>
    <n v="255.94270122783081"/>
    <n v="40"/>
    <n v="1.8095042458738195E-2"/>
    <n v="0.84853109281931738"/>
    <s v="C"/>
    <n v="11.106060606060607"/>
    <n v="0.11550303030303034"/>
    <n v="2842.5151515151515"/>
    <n v="30"/>
    <n v="3"/>
    <n v="33"/>
    <n v="366.50000000000006"/>
    <n v="366.50000000000006"/>
    <n v="3.8116000000000017"/>
    <n v="0"/>
    <x v="1"/>
    <n v="93803"/>
  </r>
  <r>
    <s v="KYEI BEKIND - NKAWKAW"/>
    <x v="16"/>
    <x v="16"/>
    <x v="2"/>
    <s v="EAZZY"/>
    <n v="2.2144000000000017"/>
    <n v="288.33333333333331"/>
    <n v="32050"/>
    <n v="0"/>
    <n v="0"/>
    <n v="0"/>
    <n v="111.15606936416185"/>
    <n v="4"/>
    <n v="1.5768835405327111E-2"/>
    <n v="0.86429992822464452"/>
    <s v="C"/>
    <n v="13.106060606060606"/>
    <n v="0.10065454545454554"/>
    <n v="1456.8181818181818"/>
    <n v="30"/>
    <n v="3"/>
    <n v="33"/>
    <n v="432.5"/>
    <n v="432.5"/>
    <n v="3.3216000000000028"/>
    <n v="0"/>
    <x v="1"/>
    <n v="48075"/>
  </r>
  <r>
    <s v="KYEI BEKIND - NKAWKAW"/>
    <x v="17"/>
    <x v="17"/>
    <x v="1"/>
    <s v="FORTUNE"/>
    <n v="2.16"/>
    <n v="108"/>
    <n v="38032"/>
    <n v="50"/>
    <n v="1"/>
    <n v="17607.407407407409"/>
    <n v="352.14814814814815"/>
    <n v="12"/>
    <n v="1.5381450720514151E-2"/>
    <n v="0.87968137894515863"/>
    <s v="C"/>
    <n v="4.9090909090909092"/>
    <n v="9.818181818181819E-2"/>
    <n v="1728.7272727272727"/>
    <n v="30"/>
    <n v="3"/>
    <n v="33"/>
    <n v="162"/>
    <n v="112"/>
    <n v="2.2400000000000002"/>
    <n v="0.30864197530864196"/>
    <x v="1"/>
    <n v="39440.592592592591"/>
  </r>
  <r>
    <s v="KYEI BEKIND - NKAWKAW"/>
    <x v="18"/>
    <x v="18"/>
    <x v="0"/>
    <s v="FRYTOL"/>
    <n v="2.1394933333333341"/>
    <n v="264"/>
    <n v="79200.666666666672"/>
    <n v="830"/>
    <n v="6.7229999999999999"/>
    <n v="249002.09595959599"/>
    <n v="300.00252525252529"/>
    <n v="1"/>
    <n v="1.5235421885895941E-2"/>
    <n v="0.89491680083105463"/>
    <s v="C"/>
    <n v="12"/>
    <n v="9.7249696969697E-2"/>
    <n v="3600.0303030303035"/>
    <n v="30"/>
    <n v="3"/>
    <n v="33"/>
    <n v="396"/>
    <n v="0"/>
    <n v="0"/>
    <n v="2.095959595959596"/>
    <x v="2"/>
    <n v="0"/>
  </r>
  <r>
    <s v="KYEI BEKIND - NKAWKAW"/>
    <x v="19"/>
    <x v="19"/>
    <x v="0"/>
    <s v="FRYTOL"/>
    <n v="1.7639999999999991"/>
    <n v="196"/>
    <n v="55365.333333333328"/>
    <n v="332"/>
    <n v="2.988"/>
    <n v="93782.095238095222"/>
    <n v="282.47619047619042"/>
    <n v="24"/>
    <n v="1.2561518088419883E-2"/>
    <n v="0.9074783189194745"/>
    <s v="C"/>
    <n v="8.9090909090909083"/>
    <n v="8.0181818181818146E-2"/>
    <n v="2516.6060606060605"/>
    <n v="30"/>
    <n v="3"/>
    <n v="33"/>
    <n v="294"/>
    <n v="0"/>
    <n v="0"/>
    <n v="1.129251700680272"/>
    <x v="0"/>
    <n v="0"/>
  </r>
  <r>
    <s v="KYEI BEKIND - NKAWKAW"/>
    <x v="20"/>
    <x v="20"/>
    <x v="0"/>
    <s v="FRYTOL"/>
    <n v="1.6225999999999992"/>
    <n v="126.66666666666667"/>
    <n v="41800"/>
    <n v="0"/>
    <n v="0"/>
    <n v="0"/>
    <n v="330"/>
    <n v="48"/>
    <n v="1.1554602749586225E-2"/>
    <n v="0.9190329216690607"/>
    <s v="C"/>
    <n v="5.7575757575757578"/>
    <n v="7.375454545454542E-2"/>
    <n v="1900"/>
    <n v="30"/>
    <n v="3"/>
    <n v="33"/>
    <n v="190"/>
    <n v="190"/>
    <n v="2.4338999999999991"/>
    <n v="0"/>
    <x v="1"/>
    <n v="62700"/>
  </r>
  <r>
    <s v="KYEI BEKIND - NKAWKAW"/>
    <x v="21"/>
    <x v="21"/>
    <x v="0"/>
    <s v="FRYTOL"/>
    <n v="1.5940799999999995"/>
    <n v="164"/>
    <n v="62121.333333333328"/>
    <n v="260"/>
    <n v="2.5272000000000001"/>
    <n v="98485.040650406489"/>
    <n v="378.78861788617883"/>
    <n v="24"/>
    <n v="1.1351510631739439E-2"/>
    <n v="0.93038443230080015"/>
    <s v="C"/>
    <n v="7.4545454545454541"/>
    <n v="7.2458181818181797E-2"/>
    <n v="2823.6969696969695"/>
    <n v="30"/>
    <n v="3"/>
    <n v="33"/>
    <n v="246"/>
    <n v="0"/>
    <n v="0"/>
    <n v="1.056910569105691"/>
    <x v="0"/>
    <n v="0"/>
  </r>
  <r>
    <s v="KYEI BEKIND - NKAWKAW"/>
    <x v="22"/>
    <x v="22"/>
    <x v="2"/>
    <s v="JAMAA"/>
    <n v="1.46848"/>
    <n v="235.33333333333331"/>
    <n v="28670"/>
    <n v="413"/>
    <n v="2.5771199999999999"/>
    <n v="50314.63172804533"/>
    <n v="121.8271954674221"/>
    <n v="24"/>
    <n v="1.0457107756509546E-2"/>
    <n v="0.94084154005730969"/>
    <s v="C"/>
    <n v="10.696969696969695"/>
    <n v="6.6749090909090911E-2"/>
    <n v="1303.1818181818182"/>
    <n v="30"/>
    <n v="3"/>
    <n v="33"/>
    <n v="352.99999999999994"/>
    <n v="0"/>
    <n v="0"/>
    <n v="1.1699716713881021"/>
    <x v="0"/>
    <n v="0"/>
  </r>
  <r>
    <s v="KYEI BEKIND - NKAWKAW"/>
    <x v="23"/>
    <x v="23"/>
    <x v="2"/>
    <s v="JAMAA"/>
    <n v="1.3633799999999996"/>
    <n v="244.33333333333334"/>
    <n v="11974.333333333334"/>
    <n v="0"/>
    <n v="0"/>
    <n v="0"/>
    <n v="49.008185538881307"/>
    <n v="1"/>
    <n v="9.7086862422845251E-3"/>
    <n v="0.95055022629959418"/>
    <s v="C"/>
    <n v="11.106060606060607"/>
    <n v="6.1971818181818163E-2"/>
    <n v="544.28787878787887"/>
    <n v="30"/>
    <n v="3"/>
    <n v="33"/>
    <n v="366.50000000000006"/>
    <n v="366.50000000000006"/>
    <n v="2.0450699999999995"/>
    <n v="0"/>
    <x v="1"/>
    <n v="17961.5"/>
  </r>
  <r>
    <s v="KYEI BEKIND - NKAWKAW"/>
    <x v="24"/>
    <x v="24"/>
    <x v="0"/>
    <s v="FRYTOL"/>
    <n v="1.2067200000000002"/>
    <n v="279.33333333333337"/>
    <n v="55750"/>
    <n v="0"/>
    <n v="0"/>
    <n v="0"/>
    <n v="199.58233890214794"/>
    <n v="40"/>
    <n v="8.5931038025272403E-3"/>
    <n v="0.95914333010212138"/>
    <s v="C"/>
    <n v="12.696969696969699"/>
    <n v="5.4850909090909103E-2"/>
    <n v="2534.090909090909"/>
    <n v="30"/>
    <n v="3"/>
    <n v="33"/>
    <n v="419.00000000000006"/>
    <n v="419.00000000000006"/>
    <n v="1.8100800000000004"/>
    <n v="0"/>
    <x v="1"/>
    <n v="83625"/>
  </r>
  <r>
    <s v="KYEI BEKIND - NKAWKAW"/>
    <x v="25"/>
    <x v="25"/>
    <x v="2"/>
    <s v="JAMAA"/>
    <n v="0.77226666666666688"/>
    <n v="60.333333333333329"/>
    <n v="13941.333333333332"/>
    <n v="395"/>
    <n v="5.056"/>
    <n v="91273.370165745859"/>
    <n v="231.0718232044199"/>
    <n v="18"/>
    <n v="5.4993433687171595E-3"/>
    <n v="0.96464267347083854"/>
    <s v="C"/>
    <n v="2.7424242424242422"/>
    <n v="3.510303030303031E-2"/>
    <n v="633.69696969696963"/>
    <n v="30"/>
    <n v="3"/>
    <n v="33"/>
    <n v="90.5"/>
    <n v="0"/>
    <n v="0"/>
    <n v="4.3646408839779003"/>
    <x v="2"/>
    <n v="0"/>
  </r>
  <r>
    <s v="KYEI BEKIND - NKAWKAW"/>
    <x v="26"/>
    <x v="26"/>
    <x v="1"/>
    <s v="FORTUNE"/>
    <n v="0.7583333333333333"/>
    <n v="30.333333333333332"/>
    <n v="8456.6733333333341"/>
    <n v="0"/>
    <n v="0"/>
    <n v="0"/>
    <n v="278.79142857142858"/>
    <n v="18"/>
    <n v="5.4001235168471742E-3"/>
    <n v="0.9700427969876857"/>
    <s v="C"/>
    <n v="1.3787878787878787"/>
    <n v="3.446969696969697E-2"/>
    <n v="384.39424242424246"/>
    <n v="30"/>
    <n v="3"/>
    <n v="33"/>
    <n v="45.499999999999993"/>
    <n v="45.499999999999993"/>
    <n v="1.1374999999999997"/>
    <n v="0"/>
    <x v="1"/>
    <n v="12685.009999999998"/>
  </r>
  <r>
    <s v="KYEI BEKIND - NKAWKAW"/>
    <x v="27"/>
    <x v="27"/>
    <x v="0"/>
    <s v="VIKING"/>
    <n v="0.66"/>
    <n v="29.333333333333332"/>
    <n v="13845.333333333334"/>
    <n v="0"/>
    <n v="0"/>
    <n v="0"/>
    <n v="472.00000000000006"/>
    <n v="1"/>
    <n v="4.6998877201571013E-3"/>
    <n v="0.97474268470784275"/>
    <s v="C"/>
    <n v="1.3333333333333333"/>
    <n v="3.0000000000000002E-2"/>
    <n v="629.33333333333337"/>
    <n v="30"/>
    <n v="3"/>
    <n v="33"/>
    <n v="44"/>
    <n v="44"/>
    <n v="0.99"/>
    <n v="0"/>
    <x v="1"/>
    <n v="20768.000000000004"/>
  </r>
  <r>
    <s v="KYEI BEKIND - NKAWKAW"/>
    <x v="28"/>
    <x v="28"/>
    <x v="4"/>
    <s v="FRYTOL"/>
    <n v="0.52628999999999992"/>
    <n v="53"/>
    <n v="20959.666666666664"/>
    <n v="0"/>
    <n v="0"/>
    <n v="0"/>
    <n v="395.46540880503142"/>
    <n v="6"/>
    <n v="3.7477331943052737E-3"/>
    <n v="0.97849041790214808"/>
    <s v="C"/>
    <n v="2.4090909090909092"/>
    <n v="2.3922272727272723E-2"/>
    <n v="952.71212121212113"/>
    <n v="30"/>
    <n v="3"/>
    <n v="33"/>
    <n v="79.5"/>
    <n v="79.5"/>
    <n v="0.78943499999999989"/>
    <n v="0"/>
    <x v="1"/>
    <n v="31439.499999999996"/>
  </r>
  <r>
    <s v="KYEI BEKIND - NKAWKAW"/>
    <x v="29"/>
    <x v="29"/>
    <x v="1"/>
    <s v="FORTUNE DELICIOUS"/>
    <n v="0.52499999999999991"/>
    <n v="23.333333333333332"/>
    <n v="8480"/>
    <n v="208"/>
    <n v="4.68"/>
    <n v="75593.142857142855"/>
    <n v="363.42857142857144"/>
    <n v="1"/>
    <n v="3.7385470501249663E-3"/>
    <n v="0.98222896495227308"/>
    <s v="C"/>
    <n v="1.0606060606060606"/>
    <n v="2.3863636363636361E-2"/>
    <n v="385.45454545454544"/>
    <n v="30"/>
    <n v="3"/>
    <n v="33"/>
    <n v="35"/>
    <n v="0"/>
    <n v="0"/>
    <n v="5.9428571428571431"/>
    <x v="2"/>
    <n v="0"/>
  </r>
  <r>
    <s v="KYEI BEKIND - NKAWKAW"/>
    <x v="30"/>
    <x v="30"/>
    <x v="1"/>
    <s v="FORTUNE DELIGHT"/>
    <n v="0.45750000000000007"/>
    <n v="20.333333333333332"/>
    <n v="9892.6666666666661"/>
    <n v="92"/>
    <n v="2.0699999999999998"/>
    <n v="44760.262295081964"/>
    <n v="486.52459016393442"/>
    <n v="20"/>
    <n v="3.2578767151089003E-3"/>
    <n v="0.98548684166738199"/>
    <s v="C"/>
    <n v="0.9242424242424242"/>
    <n v="2.0795454545454548E-2"/>
    <n v="449.66666666666663"/>
    <n v="30"/>
    <n v="3"/>
    <n v="33"/>
    <n v="30.5"/>
    <n v="0"/>
    <n v="0"/>
    <n v="3.0163934426229506"/>
    <x v="2"/>
    <n v="0"/>
  </r>
  <r>
    <s v="KYEI BEKIND - NKAWKAW"/>
    <x v="31"/>
    <x v="31"/>
    <x v="1"/>
    <s v="FORTUNE"/>
    <n v="0.29249999999999998"/>
    <n v="13"/>
    <n v="3257.666666666667"/>
    <n v="30"/>
    <n v="0.67500000000000004"/>
    <n v="7517.6923076923085"/>
    <n v="250.58974358974362"/>
    <n v="36"/>
    <n v="2.0829047850696243E-3"/>
    <n v="0.98756974645245166"/>
    <s v="C"/>
    <n v="0.59090909090909094"/>
    <n v="1.3295454545454544E-2"/>
    <n v="148.07575757575759"/>
    <n v="30"/>
    <n v="3"/>
    <n v="33"/>
    <n v="19.5"/>
    <n v="0"/>
    <n v="0"/>
    <n v="1.5384615384615385"/>
    <x v="0"/>
    <n v="0"/>
  </r>
  <r>
    <s v="KYEI BEKIND - NKAWKAW"/>
    <x v="32"/>
    <x v="32"/>
    <x v="4"/>
    <s v="FRYTOL"/>
    <n v="0.24873333333333328"/>
    <n v="13.666666666666666"/>
    <n v="6712.333333333333"/>
    <n v="0"/>
    <n v="0"/>
    <n v="0"/>
    <n v="491.14634146341461"/>
    <n v="24"/>
    <n v="1.771240513525873E-3"/>
    <n v="0.9893409869659775"/>
    <s v="C"/>
    <n v="0.62121212121212122"/>
    <n v="1.1306060606060604E-2"/>
    <n v="305.10606060606057"/>
    <n v="30"/>
    <n v="3"/>
    <n v="33"/>
    <n v="20.5"/>
    <n v="20.5"/>
    <n v="0.37309999999999993"/>
    <n v="0"/>
    <x v="1"/>
    <n v="10068.5"/>
  </r>
  <r>
    <s v="KYEI BEKIND - NKAWKAW"/>
    <x v="33"/>
    <x v="33"/>
    <x v="2"/>
    <s v="ALIFE"/>
    <n v="0.24133333333333332"/>
    <n v="60.333333333333329"/>
    <n v="6470"/>
    <n v="0"/>
    <n v="0"/>
    <n v="0"/>
    <n v="107.2375690607735"/>
    <n v="5"/>
    <n v="1.7185448027241118E-3"/>
    <n v="0.99105953176870165"/>
    <s v="C"/>
    <n v="2.7424242424242422"/>
    <n v="1.096969696969697E-2"/>
    <n v="294.09090909090907"/>
    <n v="30"/>
    <n v="3"/>
    <n v="33"/>
    <n v="90.5"/>
    <n v="90.5"/>
    <n v="0.36199999999999999"/>
    <n v="0"/>
    <x v="1"/>
    <n v="9705.0000000000018"/>
  </r>
  <r>
    <s v="KYEI BEKIND - NKAWKAW"/>
    <x v="34"/>
    <x v="34"/>
    <x v="2"/>
    <s v="ALIFE"/>
    <n v="0.22800000000000001"/>
    <n v="56.999999999999993"/>
    <n v="6145"/>
    <n v="0"/>
    <n v="0"/>
    <n v="0"/>
    <n v="107.80701754385966"/>
    <n v="18"/>
    <n v="1.6235975760542714E-3"/>
    <n v="0.99268312934475589"/>
    <s v="C"/>
    <n v="2.5909090909090904"/>
    <n v="1.0363636363636365E-2"/>
    <n v="279.31818181818181"/>
    <n v="30"/>
    <n v="3"/>
    <n v="33"/>
    <n v="85.499999999999986"/>
    <n v="85.499999999999986"/>
    <n v="0.34199999999999997"/>
    <n v="0"/>
    <x v="1"/>
    <n v="9217.5"/>
  </r>
  <r>
    <s v="KYEI BEKIND - NKAWKAW"/>
    <x v="35"/>
    <x v="35"/>
    <x v="2"/>
    <s v="ALIFE"/>
    <n v="0.20000000000000004"/>
    <n v="50"/>
    <n v="5350"/>
    <n v="715"/>
    <n v="2.86"/>
    <n v="76505"/>
    <n v="107"/>
    <n v="20"/>
    <n v="1.4242084000476067E-3"/>
    <n v="0.99410733774480353"/>
    <s v="C"/>
    <n v="2.2727272727272729"/>
    <n v="9.0909090909090922E-3"/>
    <n v="243.18181818181819"/>
    <n v="30"/>
    <n v="3"/>
    <n v="33"/>
    <n v="75"/>
    <n v="0"/>
    <n v="0"/>
    <n v="9.5333333333333332"/>
    <x v="2"/>
    <n v="0"/>
  </r>
  <r>
    <s v="KYEI BEKIND - NKAWKAW"/>
    <x v="36"/>
    <x v="36"/>
    <x v="2"/>
    <s v="JAMAA"/>
    <n v="0.15456000000000003"/>
    <n v="23"/>
    <n v="1451.3"/>
    <n v="0"/>
    <n v="0"/>
    <n v="0"/>
    <n v="63.1"/>
    <n v="20"/>
    <n v="1.1006282515567906E-3"/>
    <n v="0.9952079659963603"/>
    <s v="C"/>
    <n v="1.0454545454545454"/>
    <n v="7.0254545454545465E-3"/>
    <n v="65.968181818181819"/>
    <n v="30"/>
    <n v="3"/>
    <n v="33"/>
    <n v="34.5"/>
    <n v="34.5"/>
    <n v="0.23184000000000007"/>
    <n v="0"/>
    <x v="1"/>
    <n v="2176.9500000000003"/>
  </r>
  <r>
    <s v="KYEI BEKIND - NKAWKAW"/>
    <x v="37"/>
    <x v="37"/>
    <x v="0"/>
    <s v="FRYTOL"/>
    <n v="0.13932000000000003"/>
    <n v="43"/>
    <n v="6260"/>
    <n v="41"/>
    <n v="0.13284000000000001"/>
    <n v="5968.8372093023263"/>
    <n v="145.58139534883722"/>
    <n v="5"/>
    <n v="9.9210357147316288E-4"/>
    <n v="0.99620006956783347"/>
    <s v="C"/>
    <n v="1.9545454545454546"/>
    <n v="6.3327272727272737E-3"/>
    <n v="284.54545454545456"/>
    <n v="30"/>
    <n v="3"/>
    <n v="33"/>
    <n v="64.5"/>
    <n v="23.5"/>
    <n v="7.6140000000000013E-2"/>
    <n v="0.63565891472868219"/>
    <x v="1"/>
    <n v="3421.1627906976746"/>
  </r>
  <r>
    <s v="KYEI BEKIND - NKAWKAW"/>
    <x v="38"/>
    <x v="38"/>
    <x v="2"/>
    <s v="ALIFE"/>
    <n v="0.11600000000000002"/>
    <n v="29"/>
    <n v="3015"/>
    <n v="636"/>
    <n v="2.544"/>
    <n v="66122.068965517246"/>
    <n v="103.96551724137932"/>
    <n v="12"/>
    <n v="8.260408720276119E-4"/>
    <n v="0.99702611043986111"/>
    <s v="C"/>
    <n v="1.3181818181818181"/>
    <n v="5.2727272727272735E-3"/>
    <n v="137.04545454545453"/>
    <n v="30"/>
    <n v="3"/>
    <n v="33"/>
    <n v="43.5"/>
    <n v="0"/>
    <n v="0"/>
    <n v="14.620689655172415"/>
    <x v="2"/>
    <n v="0"/>
  </r>
  <r>
    <s v="KYEI BEKIND - NKAWKAW"/>
    <x v="39"/>
    <x v="39"/>
    <x v="1"/>
    <s v="FORTUNE DELICIOUS"/>
    <n v="9.5999999999999988E-2"/>
    <n v="5.333333333333333"/>
    <n v="1706.6666666666667"/>
    <n v="0"/>
    <n v="0"/>
    <n v="0"/>
    <n v="320.00000000000006"/>
    <n v="40"/>
    <n v="6.8362003202285108E-4"/>
    <n v="0.99770973047188394"/>
    <s v="C"/>
    <n v="0.2424242424242424"/>
    <n v="4.3636363636363629E-3"/>
    <n v="77.575757575757578"/>
    <n v="30"/>
    <n v="3"/>
    <n v="33"/>
    <n v="7.9999999999999991"/>
    <n v="7.9999999999999991"/>
    <n v="0.14399999999999999"/>
    <n v="0"/>
    <x v="1"/>
    <n v="2560"/>
  </r>
  <r>
    <s v="KYEI BEKIND - NKAWKAW"/>
    <x v="40"/>
    <x v="40"/>
    <x v="1"/>
    <s v="FORTUNE DELIGHT"/>
    <n v="7.4999999999999997E-2"/>
    <n v="3"/>
    <n v="1115.3333333333335"/>
    <n v="0"/>
    <n v="0"/>
    <n v="0"/>
    <n v="371.77777777777783"/>
    <n v="5"/>
    <n v="5.3407815001785242E-4"/>
    <n v="0.99824380862190176"/>
    <s v="C"/>
    <n v="0.13636363636363635"/>
    <n v="3.4090909090909089E-3"/>
    <n v="50.696969696969703"/>
    <n v="30"/>
    <n v="3"/>
    <n v="33"/>
    <n v="4.5"/>
    <n v="4.5"/>
    <n v="0.1125"/>
    <n v="0"/>
    <x v="1"/>
    <n v="1673.0000000000002"/>
  </r>
  <r>
    <s v="KYEI BEKIND - NKAWKAW"/>
    <x v="41"/>
    <x v="41"/>
    <x v="2"/>
    <s v="JAMAA"/>
    <n v="3.3000000000000002E-2"/>
    <n v="5"/>
    <n v="581.66666666666663"/>
    <n v="445"/>
    <n v="2.9369999999999998"/>
    <n v="51768.333333333328"/>
    <n v="116.33333333333333"/>
    <n v="40"/>
    <n v="2.3499438600785508E-4"/>
    <n v="0.99847880300790959"/>
    <s v="C"/>
    <n v="0.22727272727272727"/>
    <n v="1.5E-3"/>
    <n v="26.439393939393938"/>
    <n v="30"/>
    <n v="3"/>
    <n v="33"/>
    <n v="7.5"/>
    <n v="0"/>
    <n v="0"/>
    <n v="59.333333333333336"/>
    <x v="2"/>
    <n v="0"/>
  </r>
  <r>
    <s v="KYEI BEKIND - NKAWKAW"/>
    <x v="42"/>
    <x v="42"/>
    <x v="2"/>
    <s v="ALIFE"/>
    <n v="3.0000000000000002E-2"/>
    <n v="6.666666666666667"/>
    <n v="653.33333333333337"/>
    <n v="0"/>
    <n v="0"/>
    <n v="0"/>
    <n v="98"/>
    <n v="18"/>
    <n v="2.13631260007141E-4"/>
    <n v="0.99869243426791676"/>
    <s v="C"/>
    <n v="0.30303030303030304"/>
    <n v="1.3636363636363637E-3"/>
    <n v="29.696969696969699"/>
    <n v="30"/>
    <n v="3"/>
    <n v="33"/>
    <n v="10"/>
    <n v="10"/>
    <n v="4.4999999999999998E-2"/>
    <n v="0"/>
    <x v="1"/>
    <n v="980"/>
  </r>
  <r>
    <s v="KYEI BEKIND - NKAWKAW"/>
    <x v="43"/>
    <x v="43"/>
    <x v="2"/>
    <s v="ALIFE"/>
    <n v="2.2949999999999998E-2"/>
    <n v="5.6666666666666661"/>
    <n v="461.33333333333331"/>
    <n v="0"/>
    <n v="0"/>
    <n v="0"/>
    <n v="81.411764705882362"/>
    <n v="4"/>
    <n v="1.6342791390546284E-4"/>
    <n v="0.99885586218182221"/>
    <s v="C"/>
    <n v="0.25757575757575757"/>
    <n v="1.0431818181818181E-3"/>
    <n v="20.969696969696969"/>
    <n v="30"/>
    <n v="3"/>
    <n v="33"/>
    <n v="8.5"/>
    <n v="8.5"/>
    <n v="3.4425000000000004E-2"/>
    <n v="0"/>
    <x v="1"/>
    <n v="692.00000000000011"/>
  </r>
  <r>
    <s v="KYEI BEKIND - NKAWKAW"/>
    <x v="44"/>
    <x v="44"/>
    <x v="5"/>
    <s v="JAMAA"/>
    <n v="2.1666666666666667E-2"/>
    <n v="4.333333333333333"/>
    <n v="303.33333333333331"/>
    <n v="0"/>
    <n v="0"/>
    <n v="0"/>
    <n v="70"/>
    <n v="20"/>
    <n v="1.5428924333849071E-4"/>
    <n v="0.9990101514251607"/>
    <s v="C"/>
    <n v="0.19696969696969696"/>
    <n v="9.848484848484849E-4"/>
    <n v="13.787878787878787"/>
    <n v="30"/>
    <n v="3"/>
    <n v="33"/>
    <n v="6.5"/>
    <n v="6.5"/>
    <n v="3.2500000000000008E-2"/>
    <n v="0"/>
    <x v="1"/>
    <n v="455"/>
  </r>
  <r>
    <s v="KYEI BEKIND - NKAWKAW"/>
    <x v="45"/>
    <x v="45"/>
    <x v="2"/>
    <s v="ALIFE"/>
    <n v="2.1599999999999998E-2"/>
    <n v="6"/>
    <n v="480"/>
    <n v="0"/>
    <n v="0"/>
    <n v="0"/>
    <n v="80"/>
    <n v="6"/>
    <n v="1.5381450720514149E-4"/>
    <n v="0.99916396593236589"/>
    <s v="C"/>
    <n v="0.27272727272727271"/>
    <n v="9.8181818181818179E-4"/>
    <n v="21.818181818181817"/>
    <n v="30"/>
    <n v="3"/>
    <n v="33"/>
    <n v="9"/>
    <n v="9"/>
    <n v="3.2399999999999991E-2"/>
    <n v="0"/>
    <x v="1"/>
    <n v="720"/>
  </r>
  <r>
    <s v="KYEI BEKIND - NKAWKAW"/>
    <x v="46"/>
    <x v="46"/>
    <x v="2"/>
    <s v="ALIFE"/>
    <n v="1.9499999999999997E-2"/>
    <n v="4.333333333333333"/>
    <n v="348.66666666666669"/>
    <n v="353"/>
    <n v="1.5885"/>
    <n v="28402.923076923078"/>
    <n v="80.461538461538467"/>
    <n v="18"/>
    <n v="1.3886031900464161E-4"/>
    <n v="0.99930282625137057"/>
    <s v="C"/>
    <n v="0.19696969696969696"/>
    <n v="8.8636363636363619E-4"/>
    <n v="15.84848484848485"/>
    <n v="30"/>
    <n v="3"/>
    <n v="33"/>
    <n v="6.5"/>
    <n v="0"/>
    <n v="0"/>
    <n v="54.307692307692307"/>
    <x v="2"/>
    <n v="0"/>
  </r>
  <r>
    <s v="KYEI BEKIND - NKAWKAW"/>
    <x v="47"/>
    <x v="47"/>
    <x v="2"/>
    <s v="ALIFE"/>
    <n v="1.755E-2"/>
    <n v="4.333333333333333"/>
    <n v="356.66666666666669"/>
    <n v="0"/>
    <n v="0"/>
    <n v="0"/>
    <n v="82.307692307692321"/>
    <n v="5"/>
    <n v="1.2497428710417745E-4"/>
    <n v="0.9994278005384748"/>
    <s v="C"/>
    <n v="0.19696969696969696"/>
    <n v="7.9772727272727276E-4"/>
    <n v="16.212121212121215"/>
    <n v="30"/>
    <n v="3"/>
    <n v="33"/>
    <n v="6.5"/>
    <n v="6.5"/>
    <n v="2.6325000000000001E-2"/>
    <n v="0"/>
    <x v="1"/>
    <n v="535.00000000000011"/>
  </r>
  <r>
    <s v="KYEI BEKIND - NKAWKAW"/>
    <x v="48"/>
    <x v="48"/>
    <x v="0"/>
    <s v="FRYTOL"/>
    <n v="1.4400000000000001E-2"/>
    <n v="1.3333333333333333"/>
    <n v="373.33333333333331"/>
    <n v="0"/>
    <n v="0"/>
    <n v="0"/>
    <n v="280"/>
    <n v="24"/>
    <n v="1.0254300480342767E-4"/>
    <n v="0.99953034354327819"/>
    <s v="C"/>
    <n v="6.0606060606060601E-2"/>
    <n v="6.5454545454545464E-4"/>
    <n v="16.969696969696969"/>
    <n v="30"/>
    <n v="3"/>
    <n v="33"/>
    <n v="1.9999999999999998"/>
    <n v="1.9999999999999998"/>
    <n v="2.1600000000000001E-2"/>
    <n v="0"/>
    <x v="1"/>
    <n v="559.99999999999989"/>
  </r>
  <r>
    <s v="KYEI BEKIND - NKAWKAW"/>
    <x v="49"/>
    <x v="49"/>
    <x v="2"/>
    <s v="ALIFE"/>
    <n v="1.2E-2"/>
    <n v="3.3333333333333335"/>
    <n v="264.26666666666665"/>
    <n v="0"/>
    <n v="0"/>
    <n v="0"/>
    <n v="79.279999999999987"/>
    <n v="1"/>
    <n v="8.5452504002856398E-5"/>
    <n v="0.99961579604728101"/>
    <s v="C"/>
    <n v="0.15151515151515152"/>
    <n v="5.4545454545454548E-4"/>
    <n v="12.012121212121212"/>
    <n v="30"/>
    <n v="3"/>
    <n v="33"/>
    <n v="5"/>
    <n v="5"/>
    <n v="1.8000000000000002E-2"/>
    <n v="0"/>
    <x v="1"/>
    <n v="396.39999999999992"/>
  </r>
  <r>
    <s v="KYEI BEKIND - NKAWKAW"/>
    <x v="50"/>
    <x v="50"/>
    <x v="2"/>
    <s v="ALIFE"/>
    <n v="1.1999999999999999E-2"/>
    <n v="3.3333333333333335"/>
    <n v="194.26666666666665"/>
    <n v="0"/>
    <n v="0"/>
    <n v="0"/>
    <n v="58.279999999999994"/>
    <n v="12"/>
    <n v="8.5452504002856385E-5"/>
    <n v="0.99970124855128384"/>
    <s v="C"/>
    <n v="0.15151515151515152"/>
    <n v="5.4545454545454537E-4"/>
    <n v="8.8303030303030301"/>
    <n v="30"/>
    <n v="3"/>
    <n v="33"/>
    <n v="5"/>
    <n v="5"/>
    <n v="1.7999999999999995E-2"/>
    <n v="0"/>
    <x v="1"/>
    <n v="291.39999999999998"/>
  </r>
  <r>
    <s v="KYEI BEKIND - NKAWKAW"/>
    <x v="51"/>
    <x v="51"/>
    <x v="5"/>
    <s v="JAMAA"/>
    <n v="0.01"/>
    <n v="3.3333333333333335"/>
    <n v="171"/>
    <n v="32"/>
    <n v="9.6000000000000002E-2"/>
    <n v="1641.6"/>
    <n v="51.3"/>
    <n v="30"/>
    <n v="7.1210420002380332E-5"/>
    <n v="0.99977245897128619"/>
    <s v="C"/>
    <n v="0.15151515151515152"/>
    <n v="4.5454545454545455E-4"/>
    <n v="7.7727272727272725"/>
    <n v="30"/>
    <n v="3"/>
    <n v="33"/>
    <n v="5"/>
    <n v="0"/>
    <n v="0"/>
    <n v="6.4"/>
    <x v="2"/>
    <n v="0"/>
  </r>
  <r>
    <s v="KYEI BEKIND - NKAWKAW"/>
    <x v="52"/>
    <x v="52"/>
    <x v="4"/>
    <s v="FRYTOL"/>
    <n v="9.9600000000000001E-3"/>
    <n v="1"/>
    <n v="280"/>
    <n v="0"/>
    <n v="0"/>
    <n v="0"/>
    <n v="280"/>
    <n v="5"/>
    <n v="7.0925578322370803E-5"/>
    <n v="0.99984338454960853"/>
    <s v="C"/>
    <n v="4.5454545454545456E-2"/>
    <n v="4.5272727272727272E-4"/>
    <n v="12.727272727272727"/>
    <n v="30"/>
    <n v="3"/>
    <n v="33"/>
    <n v="1.5"/>
    <n v="1.5"/>
    <n v="1.494E-2"/>
    <n v="0"/>
    <x v="1"/>
    <n v="420"/>
  </r>
  <r>
    <s v="KYEI BEKIND - NKAWKAW"/>
    <x v="53"/>
    <x v="53"/>
    <x v="1"/>
    <s v="PROMISE"/>
    <n v="7.4999999999999997E-3"/>
    <n v="0.33333333333333331"/>
    <n v="120"/>
    <n v="0"/>
    <n v="0"/>
    <n v="0"/>
    <n v="360"/>
    <n v="72"/>
    <n v="5.3407815001785242E-5"/>
    <n v="0.99989679236461027"/>
    <s v="C"/>
    <n v="1.515151515151515E-2"/>
    <n v="3.4090909090909088E-4"/>
    <n v="5.4545454545454541"/>
    <n v="30"/>
    <n v="3"/>
    <n v="33"/>
    <n v="0.49999999999999994"/>
    <n v="0.49999999999999994"/>
    <n v="1.125E-2"/>
    <n v="0"/>
    <x v="1"/>
    <n v="179.99999999999997"/>
  </r>
  <r>
    <s v="KYEI BEKIND - NKAWKAW"/>
    <x v="54"/>
    <x v="54"/>
    <x v="2"/>
    <s v="ALIFE"/>
    <n v="6.000000000000001E-3"/>
    <n v="1.6666666666666667"/>
    <n v="133.33333333333334"/>
    <n v="0"/>
    <n v="0"/>
    <n v="0"/>
    <n v="80"/>
    <n v="1"/>
    <n v="4.2726252001428199E-5"/>
    <n v="0.99993951861661168"/>
    <s v="C"/>
    <n v="7.575757575757576E-2"/>
    <n v="2.7272727272727279E-4"/>
    <n v="6.0606060606060614"/>
    <n v="30"/>
    <n v="3"/>
    <n v="33"/>
    <n v="2.5"/>
    <n v="2.5"/>
    <n v="9.0000000000000011E-3"/>
    <n v="0"/>
    <x v="1"/>
    <n v="200"/>
  </r>
  <r>
    <s v="KYEI BEKIND - NKAWKAW"/>
    <x v="55"/>
    <x v="55"/>
    <x v="2"/>
    <s v="ALIFE"/>
    <n v="4.4999999999999997E-3"/>
    <n v="1"/>
    <n v="62"/>
    <n v="0"/>
    <n v="0"/>
    <n v="0"/>
    <n v="62"/>
    <n v="5"/>
    <n v="3.2044689001071143E-5"/>
    <n v="0.99997156330561277"/>
    <s v="C"/>
    <n v="4.5454545454545456E-2"/>
    <n v="2.0454545454545454E-4"/>
    <n v="2.8181818181818183"/>
    <n v="30"/>
    <n v="3"/>
    <n v="33"/>
    <n v="1.5"/>
    <n v="1.5"/>
    <n v="6.7499999999999999E-3"/>
    <n v="0"/>
    <x v="1"/>
    <n v="93"/>
  </r>
  <r>
    <s v="KYEI BEKIND - NKAWKAW"/>
    <x v="56"/>
    <x v="56"/>
    <x v="4"/>
    <s v="FRYTOL"/>
    <n v="2.7933333333333334E-3"/>
    <n v="0.33333333333333331"/>
    <n v="72.333333333333329"/>
    <n v="0"/>
    <n v="0"/>
    <n v="0"/>
    <n v="217"/>
    <n v="20"/>
    <n v="1.9891443987331573E-5"/>
    <n v="0.99999145474960005"/>
    <s v="C"/>
    <n v="1.515151515151515E-2"/>
    <n v="1.2696969696969699E-4"/>
    <n v="3.2878787878787876"/>
    <n v="30"/>
    <n v="3"/>
    <n v="33"/>
    <n v="0.49999999999999994"/>
    <n v="0.49999999999999994"/>
    <n v="4.1899999999999993E-3"/>
    <n v="0"/>
    <x v="1"/>
    <n v="108.49999999999999"/>
  </r>
  <r>
    <s v="KYEI BEKIND - NKAWKAW"/>
    <x v="57"/>
    <x v="57"/>
    <x v="2"/>
    <s v="ALIFE"/>
    <n v="1.1999999999999999E-3"/>
    <n v="0.33333333333333331"/>
    <n v="33.333333333333336"/>
    <n v="60"/>
    <n v="0.216"/>
    <n v="6000.0000000000009"/>
    <n v="100.00000000000001"/>
    <n v="100"/>
    <n v="8.5452504002856388E-6"/>
    <n v="1.0000000000000004"/>
    <s v="C"/>
    <n v="1.515151515151515E-2"/>
    <n v="5.4545454545454539E-5"/>
    <n v="1.5151515151515154"/>
    <n v="30"/>
    <n v="3"/>
    <n v="33"/>
    <n v="0.49999999999999994"/>
    <n v="0"/>
    <n v="0"/>
    <n v="120.00000000000001"/>
    <x v="2"/>
    <n v="0"/>
  </r>
  <r>
    <m/>
    <x v="58"/>
    <x v="58"/>
    <x v="6"/>
    <m/>
    <m/>
    <m/>
    <m/>
    <m/>
    <m/>
    <m/>
    <m/>
    <m/>
    <m/>
    <m/>
    <m/>
    <m/>
    <m/>
    <m/>
    <m/>
    <m/>
    <m/>
    <m/>
    <m/>
    <m/>
    <m/>
    <x v="3"/>
    <m/>
  </r>
  <r>
    <m/>
    <x v="58"/>
    <x v="58"/>
    <x v="6"/>
    <m/>
    <m/>
    <m/>
    <m/>
    <m/>
    <m/>
    <m/>
    <m/>
    <m/>
    <m/>
    <m/>
    <m/>
    <m/>
    <m/>
    <m/>
    <m/>
    <m/>
    <m/>
    <m/>
    <m/>
    <m/>
    <m/>
    <x v="3"/>
    <m/>
  </r>
  <r>
    <m/>
    <x v="58"/>
    <x v="58"/>
    <x v="6"/>
    <m/>
    <m/>
    <m/>
    <m/>
    <m/>
    <m/>
    <m/>
    <m/>
    <m/>
    <m/>
    <m/>
    <m/>
    <m/>
    <m/>
    <m/>
    <m/>
    <m/>
    <m/>
    <m/>
    <m/>
    <m/>
    <m/>
    <x v="3"/>
    <m/>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s v="I-AGE PLUS PREMIUM"/>
    <x v="0"/>
    <x v="0"/>
    <x v="0"/>
    <s v="FORTUNE"/>
    <n v="13.366666666666729"/>
    <n v="533"/>
    <n v="171330"/>
    <n v="0"/>
    <n v="0"/>
    <n v="0"/>
    <n v="321.44465290806755"/>
    <n v="5"/>
    <n v="0.39138790445450289"/>
    <n v="0.39138790445450289"/>
    <s v="A"/>
    <n v="24.227272727272727"/>
    <n v="0.60757575757576043"/>
    <n v="7787.727272727273"/>
    <n v="7"/>
    <n v="4"/>
    <n v="11"/>
    <n v="266.5"/>
    <n v="266.5"/>
    <n v="6.6833333333333655"/>
    <n v="0"/>
    <x v="0"/>
    <n v="85665"/>
  </r>
  <r>
    <s v="I-AGE PLUS PREMIUM"/>
    <x v="1"/>
    <x v="1"/>
    <x v="0"/>
    <s v="FORTUNE"/>
    <n v="6.8166666666666664"/>
    <n v="272.66666666666663"/>
    <n v="85523.333333333328"/>
    <n v="61"/>
    <n v="1.5249999999999999"/>
    <n v="19132.970660146704"/>
    <n v="313.65525672371643"/>
    <n v="1"/>
    <n v="0.19959807097492635"/>
    <n v="0.59098597542942921"/>
    <s v="B"/>
    <n v="12.393939393939393"/>
    <n v="0.30984848484848482"/>
    <n v="3887.424242424242"/>
    <n v="14"/>
    <n v="4"/>
    <n v="18"/>
    <n v="223.09090909090907"/>
    <n v="162.09090909090907"/>
    <n v="4.0522727272727277"/>
    <n v="0.27343113284433579"/>
    <x v="0"/>
    <n v="50840.665703489663"/>
  </r>
  <r>
    <s v="I-AGE PLUS PREMIUM"/>
    <x v="2"/>
    <x v="2"/>
    <x v="1"/>
    <s v="EAZZY"/>
    <n v="5.1763200000000058"/>
    <n v="674"/>
    <n v="35715.260000000038"/>
    <n v="0"/>
    <n v="0"/>
    <n v="0"/>
    <n v="52.990000000000059"/>
    <n v="4"/>
    <n v="0.15156725966976997"/>
    <n v="0.74255323509919924"/>
    <s v="B"/>
    <n v="30.636363636363637"/>
    <n v="0.23528727272727298"/>
    <n v="1623.4209090909108"/>
    <n v="14"/>
    <n v="4"/>
    <n v="18"/>
    <n v="551.4545454545455"/>
    <n v="551.4545454545455"/>
    <n v="4.2351709090909138"/>
    <n v="0"/>
    <x v="0"/>
    <n v="29221.576363636399"/>
  </r>
  <r>
    <s v="I-AGE PLUS PREMIUM"/>
    <x v="3"/>
    <x v="3"/>
    <x v="1"/>
    <s v="JAMAA"/>
    <n v="1.4752000000000003"/>
    <n v="307.33333333333331"/>
    <n v="25411.633333333335"/>
    <n v="0"/>
    <n v="0"/>
    <n v="0"/>
    <n v="82.68427331887203"/>
    <n v="5"/>
    <n v="4.3195169824285291E-2"/>
    <n v="0.78574840492348452"/>
    <s v="B"/>
    <n v="13.969696969696969"/>
    <n v="6.7054545454545464E-2"/>
    <n v="1155.0742424242426"/>
    <n v="14"/>
    <n v="4"/>
    <n v="18"/>
    <n v="251.45454545454544"/>
    <n v="251.45454545454544"/>
    <n v="1.2069818181818184"/>
    <n v="0"/>
    <x v="0"/>
    <n v="20791.336363636365"/>
  </r>
  <r>
    <s v="I-AGE PLUS PREMIUM"/>
    <x v="4"/>
    <x v="4"/>
    <x v="0"/>
    <s v="FORTUNE DELICIOUS"/>
    <n v="1.2974999999999994"/>
    <n v="57.666666666666671"/>
    <n v="15346.666666666668"/>
    <n v="2"/>
    <n v="4.4999999999999998E-2"/>
    <n v="532.25433526011557"/>
    <n v="266.12716763005778"/>
    <n v="5"/>
    <n v="3.7991955563320322E-2"/>
    <n v="0.82374036048680488"/>
    <s v="C"/>
    <n v="2.6212121212121215"/>
    <n v="5.8977272727272705E-2"/>
    <n v="697.57575757575762"/>
    <n v="30"/>
    <n v="4"/>
    <n v="34"/>
    <n v="89.121212121212139"/>
    <n v="87.121212121212139"/>
    <n v="1.9602272727272723"/>
    <n v="2.2441346480788844E-2"/>
    <x v="0"/>
    <n v="23185.321422315646"/>
  </r>
  <r>
    <s v="I-AGE PLUS PREMIUM"/>
    <x v="5"/>
    <x v="5"/>
    <x v="0"/>
    <s v="FORTUNE DELICIOUS"/>
    <n v="1.0949999999999993"/>
    <n v="47.666666666666671"/>
    <n v="14216.666666666666"/>
    <n v="0"/>
    <n v="0"/>
    <n v="0"/>
    <n v="298.25174825174821"/>
    <n v="1"/>
    <n v="3.2062575215287659E-2"/>
    <n v="0.85580293570209254"/>
    <s v="C"/>
    <n v="2.166666666666667"/>
    <n v="4.9772727272727239E-2"/>
    <n v="646.21212121212113"/>
    <n v="30"/>
    <n v="4"/>
    <n v="34"/>
    <n v="73.666666666666671"/>
    <n v="73.666666666666671"/>
    <n v="1.6922727272727263"/>
    <n v="0"/>
    <x v="0"/>
    <n v="21971.21212121212"/>
  </r>
  <r>
    <s v="I-AGE PLUS PREMIUM"/>
    <x v="6"/>
    <x v="6"/>
    <x v="0"/>
    <s v="FORTUNE"/>
    <n v="0.9166666666666663"/>
    <n v="36.666666666666671"/>
    <n v="10980"/>
    <n v="65"/>
    <n v="1.625"/>
    <n v="19464.545454545452"/>
    <n v="299.45454545454544"/>
    <n v="20"/>
    <n v="2.684081639027126E-2"/>
    <n v="0.88264375209236379"/>
    <s v="C"/>
    <n v="1.666666666666667"/>
    <n v="4.166666666666665E-2"/>
    <n v="499.09090909090907"/>
    <n v="30"/>
    <n v="4"/>
    <n v="34"/>
    <n v="56.666666666666679"/>
    <n v="0"/>
    <n v="0"/>
    <n v="1.1470588235294115"/>
    <x v="1"/>
    <n v="0"/>
  </r>
  <r>
    <s v="I-AGE PLUS PREMIUM"/>
    <x v="7"/>
    <x v="7"/>
    <x v="0"/>
    <s v="FORTUNE DELICIOUS"/>
    <n v="0.58800000000000019"/>
    <n v="32.666666666666664"/>
    <n v="8458.3333333333339"/>
    <n v="102"/>
    <n v="1.8360000000000001"/>
    <n v="26410.714285714286"/>
    <n v="258.92857142857144"/>
    <n v="60"/>
    <n v="1.7217163677250378E-2"/>
    <n v="0.89986091576961413"/>
    <s v="C"/>
    <n v="1.4848484848484846"/>
    <n v="2.6727272727272735E-2"/>
    <n v="384.469696969697"/>
    <n v="30"/>
    <n v="4"/>
    <n v="34"/>
    <n v="50.484848484848477"/>
    <n v="0"/>
    <n v="0"/>
    <n v="2.0204081632653064"/>
    <x v="2"/>
    <n v="0"/>
  </r>
  <r>
    <s v="I-AGE PLUS PREMIUM"/>
    <x v="8"/>
    <x v="8"/>
    <x v="0"/>
    <s v="FORTUNE"/>
    <n v="0.58333333333333337"/>
    <n v="11.666666666666666"/>
    <n v="6500"/>
    <n v="3"/>
    <n v="0.15"/>
    <n v="1671.4285714285716"/>
    <n v="557.14285714285722"/>
    <n v="5"/>
    <n v="1.7080519521081718E-2"/>
    <n v="0.91694143529069583"/>
    <s v="C"/>
    <n v="0.53030303030303028"/>
    <n v="2.6515151515151516E-2"/>
    <n v="295.45454545454544"/>
    <n v="30"/>
    <n v="4"/>
    <n v="34"/>
    <n v="18.030303030303031"/>
    <n v="15.030303030303031"/>
    <n v="0.75151515151515169"/>
    <n v="0.16638655462184873"/>
    <x v="0"/>
    <n v="8374.0259740259753"/>
  </r>
  <r>
    <s v="I-AGE PLUS PREMIUM"/>
    <x v="9"/>
    <x v="9"/>
    <x v="0"/>
    <s v="FORTUNE"/>
    <n v="0.4933333333333334"/>
    <n v="24.666666666666668"/>
    <n v="6792"/>
    <n v="0"/>
    <n v="0"/>
    <n v="0"/>
    <n v="275.35135135135135"/>
    <n v="12"/>
    <n v="1.444523936640054E-2"/>
    <n v="0.93138667465709635"/>
    <s v="C"/>
    <n v="1.1212121212121213"/>
    <n v="2.2424242424242426E-2"/>
    <n v="308.72727272727275"/>
    <n v="30"/>
    <n v="4"/>
    <n v="34"/>
    <n v="38.121212121212125"/>
    <n v="38.121212121212125"/>
    <n v="0.76242424242424256"/>
    <n v="0"/>
    <x v="0"/>
    <n v="10496.727272727274"/>
  </r>
  <r>
    <s v="I-AGE PLUS PREMIUM"/>
    <x v="10"/>
    <x v="10"/>
    <x v="0"/>
    <s v="VIKING"/>
    <n v="0.42"/>
    <n v="18.666666666666668"/>
    <n v="4745"/>
    <n v="116"/>
    <n v="2.61"/>
    <n v="29486.785714285714"/>
    <n v="254.19642857142856"/>
    <n v="12"/>
    <n v="1.2297974055178837E-2"/>
    <n v="0.9436846487122752"/>
    <s v="C"/>
    <n v="0.84848484848484851"/>
    <n v="1.9090909090909089E-2"/>
    <n v="215.68181818181819"/>
    <n v="30"/>
    <n v="4"/>
    <n v="34"/>
    <n v="28.848484848484848"/>
    <n v="0"/>
    <n v="0"/>
    <n v="4.0210084033613445"/>
    <x v="2"/>
    <n v="0"/>
  </r>
  <r>
    <s v="I-AGE PLUS PREMIUM"/>
    <x v="11"/>
    <x v="11"/>
    <x v="2"/>
    <s v="FORTUNE"/>
    <n v="0.40500000000000019"/>
    <n v="27"/>
    <n v="6750"/>
    <n v="0"/>
    <n v="0"/>
    <n v="0"/>
    <n v="250"/>
    <n v="1"/>
    <n v="1.1858760696065312E-2"/>
    <n v="0.95554340940834048"/>
    <s v="C"/>
    <n v="1.2272727272727273"/>
    <n v="1.8409090909090917E-2"/>
    <n v="306.81818181818181"/>
    <n v="30"/>
    <n v="4"/>
    <n v="34"/>
    <n v="41.727272727272727"/>
    <n v="41.727272727272727"/>
    <n v="0.6259090909090913"/>
    <n v="0"/>
    <x v="0"/>
    <n v="10431.818181818182"/>
  </r>
  <r>
    <s v="I-AGE PLUS PREMIUM"/>
    <x v="12"/>
    <x v="12"/>
    <x v="0"/>
    <s v="FORTUNE"/>
    <n v="0.35249999999999992"/>
    <n v="14.666666666666666"/>
    <n v="4437"/>
    <n v="0"/>
    <n v="0"/>
    <n v="0"/>
    <n v="302.52272727272731"/>
    <n v="20"/>
    <n v="1.0321513939167951E-2"/>
    <n v="0.9658649233475084"/>
    <s v="C"/>
    <n v="0.66666666666666663"/>
    <n v="1.6022727272727268E-2"/>
    <n v="201.68181818181819"/>
    <n v="30"/>
    <n v="4"/>
    <n v="34"/>
    <n v="22.666666666666664"/>
    <n v="22.666666666666664"/>
    <n v="0.54477272727272708"/>
    <n v="0"/>
    <x v="0"/>
    <n v="6857.181818181818"/>
  </r>
  <r>
    <s v="I-AGE PLUS PREMIUM"/>
    <x v="13"/>
    <x v="13"/>
    <x v="0"/>
    <s v="FORTUNE DELIGHT"/>
    <n v="0.24450000000000002"/>
    <n v="10.333333333333334"/>
    <n v="4185"/>
    <n v="36"/>
    <n v="0.82350000000000001"/>
    <n v="14580"/>
    <n v="405"/>
    <n v="5"/>
    <n v="7.159177753550538E-3"/>
    <n v="0.97302410110105897"/>
    <s v="C"/>
    <n v="0.46969696969696972"/>
    <n v="1.1113636363636365E-2"/>
    <n v="190.22727272727272"/>
    <n v="30"/>
    <n v="4"/>
    <n v="34"/>
    <n v="15.969696969696971"/>
    <n v="0"/>
    <n v="0"/>
    <n v="2.2542694497153697"/>
    <x v="2"/>
    <n v="0"/>
  </r>
  <r>
    <s v="I-AGE PLUS PREMIUM"/>
    <x v="14"/>
    <x v="14"/>
    <x v="0"/>
    <s v="PROMISE"/>
    <n v="0.24"/>
    <n v="10"/>
    <n v="3115"/>
    <n v="0"/>
    <n v="0"/>
    <n v="0"/>
    <n v="311.5"/>
    <n v="6"/>
    <n v="7.0274137458164777E-3"/>
    <n v="0.98005151484687547"/>
    <s v="C"/>
    <n v="0.45454545454545453"/>
    <n v="1.0909090909090908E-2"/>
    <n v="141.59090909090909"/>
    <n v="30"/>
    <n v="4"/>
    <n v="34"/>
    <n v="15.454545454545453"/>
    <n v="15.454545454545453"/>
    <n v="0.37090909090909085"/>
    <n v="0"/>
    <x v="0"/>
    <n v="4814.090909090909"/>
  </r>
  <r>
    <s v="I-AGE PLUS PREMIUM"/>
    <x v="15"/>
    <x v="15"/>
    <x v="1"/>
    <s v="JAMAA"/>
    <n v="0.18128000000000005"/>
    <n v="34.333333333333336"/>
    <n v="2246.7833333333333"/>
    <n v="0"/>
    <n v="0"/>
    <n v="0"/>
    <n v="65.440291262135915"/>
    <n v="20"/>
    <n v="5.3080398493400485E-3"/>
    <n v="0.9853595546962155"/>
    <s v="C"/>
    <n v="1.5606060606060608"/>
    <n v="8.2400000000000025E-3"/>
    <n v="102.12651515151515"/>
    <n v="30"/>
    <n v="4"/>
    <n v="34"/>
    <n v="53.060606060606069"/>
    <n v="53.060606060606069"/>
    <n v="0.28016000000000013"/>
    <n v="0"/>
    <x v="0"/>
    <n v="3472.3015151515156"/>
  </r>
  <r>
    <s v="I-AGE PLUS PREMIUM"/>
    <x v="16"/>
    <x v="16"/>
    <x v="1"/>
    <s v="JAMAA"/>
    <n v="0.16000000000000003"/>
    <n v="33.333333333333336"/>
    <n v="1719.6666666666667"/>
    <n v="0"/>
    <n v="0"/>
    <n v="0"/>
    <n v="51.589999999999996"/>
    <n v="36"/>
    <n v="4.684942497210986E-3"/>
    <n v="0.99004449719342646"/>
    <s v="C"/>
    <n v="1.5151515151515154"/>
    <n v="7.2727272727272745E-3"/>
    <n v="78.166666666666671"/>
    <n v="30"/>
    <n v="4"/>
    <n v="34"/>
    <n v="51.515151515151523"/>
    <n v="51.515151515151523"/>
    <n v="0.24727272727272734"/>
    <n v="0"/>
    <x v="0"/>
    <n v="2657.666666666667"/>
  </r>
  <r>
    <s v="I-AGE PLUS PREMIUM"/>
    <x v="17"/>
    <x v="17"/>
    <x v="3"/>
    <s v="JAMAA"/>
    <n v="0.12500000000000003"/>
    <n v="16.666666666666668"/>
    <n v="1333.5000000000007"/>
    <n v="0"/>
    <n v="0"/>
    <n v="0"/>
    <n v="80.010000000000034"/>
    <n v="1"/>
    <n v="3.6601113259460832E-3"/>
    <n v="0.99370460851937259"/>
    <s v="C"/>
    <n v="0.75757575757575768"/>
    <n v="5.6818181818181828E-3"/>
    <n v="60.613636363636395"/>
    <n v="30"/>
    <n v="4"/>
    <n v="34"/>
    <n v="25.757575757575761"/>
    <n v="25.757575757575761"/>
    <n v="0.19318181818181823"/>
    <n v="0"/>
    <x v="0"/>
    <n v="2060.8636363636374"/>
  </r>
  <r>
    <s v="I-AGE PLUS PREMIUM"/>
    <x v="18"/>
    <x v="18"/>
    <x v="3"/>
    <s v="EAZZY"/>
    <n v="0.12500000000000003"/>
    <n v="16.666666666666668"/>
    <n v="900"/>
    <n v="0"/>
    <n v="0"/>
    <n v="0"/>
    <n v="53.999999999999993"/>
    <n v="20"/>
    <n v="3.6601113259460832E-3"/>
    <n v="0.99736471984531871"/>
    <s v="C"/>
    <n v="0.75757575757575768"/>
    <n v="5.6818181818181828E-3"/>
    <n v="40.909090909090907"/>
    <n v="30"/>
    <n v="4"/>
    <n v="34"/>
    <n v="25.757575757575761"/>
    <n v="25.757575757575761"/>
    <n v="0.19318181818181823"/>
    <n v="0"/>
    <x v="0"/>
    <n v="1390.909090909091"/>
  </r>
  <r>
    <s v="I-AGE PLUS PREMIUM"/>
    <x v="19"/>
    <x v="19"/>
    <x v="0"/>
    <s v="VIKING"/>
    <n v="0.09"/>
    <n v="2"/>
    <n v="836.66666666666663"/>
    <n v="0"/>
    <n v="0"/>
    <n v="0"/>
    <n v="418.33333333333331"/>
    <n v="24"/>
    <n v="2.6352801546811792E-3"/>
    <n v="0.99999999999999989"/>
    <s v="C"/>
    <n v="9.0909090909090912E-2"/>
    <n v="4.0909090909090904E-3"/>
    <n v="38.030303030303031"/>
    <n v="30"/>
    <n v="4"/>
    <n v="34"/>
    <n v="3.0909090909090908"/>
    <n v="3.0909090909090908"/>
    <n v="0.1390909090909091"/>
    <n v="0"/>
    <x v="0"/>
    <n v="1293.030303030303"/>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QUEEN LATIFA - BOLGA"/>
    <x v="0"/>
    <x v="0"/>
    <x v="0"/>
    <s v="EAZZY"/>
    <n v="10.369280000000009"/>
    <n v="1349.6666666666667"/>
    <n v="71546.056666666671"/>
    <n v="0"/>
    <n v="0"/>
    <n v="0"/>
    <n v="53.010167942701905"/>
    <n v="32"/>
    <n v="0.11365686221997677"/>
    <n v="0.11365686221997677"/>
    <s v="A"/>
    <n v="61.348484848484851"/>
    <n v="0.47133090909090947"/>
    <n v="3252.0934848484849"/>
    <n v="7"/>
    <n v="4"/>
    <n v="11"/>
    <n v="674.83333333333337"/>
    <n v="674.83333333333337"/>
    <n v="5.1846400000000044"/>
    <n v="0"/>
    <x v="0"/>
    <n v="35773.028333333335"/>
  </r>
  <r>
    <s v="QUEEN LATIFA - BOLGA"/>
    <x v="1"/>
    <x v="1"/>
    <x v="0"/>
    <s v="JAMAA"/>
    <n v="9.2757600000000124"/>
    <n v="1486"/>
    <n v="147418.28"/>
    <n v="-22"/>
    <n v="-0.13728000000000001"/>
    <n v="-2182.5048183041722"/>
    <n v="99.204764468371465"/>
    <n v="5"/>
    <n v="0.1016708755386654"/>
    <n v="0.21532773775864217"/>
    <s v="A"/>
    <n v="67.545454545454547"/>
    <n v="0.42162545454545514"/>
    <n v="6700.8309090909088"/>
    <n v="7"/>
    <n v="4"/>
    <n v="11"/>
    <n v="743"/>
    <n v="765"/>
    <n v="4.7752061911170989"/>
    <n v="-2.9609690444145357E-2"/>
    <x v="0"/>
    <n v="75891.644818304165"/>
  </r>
  <r>
    <s v="QUEEN LATIFA - BOLGA"/>
    <x v="2"/>
    <x v="2"/>
    <x v="0"/>
    <s v="EAZZY"/>
    <n v="8.2241066666666711"/>
    <n v="856.33333333333326"/>
    <n v="98516.626666666663"/>
    <n v="0"/>
    <n v="0"/>
    <n v="0"/>
    <n v="115.04471778902297"/>
    <n v="4"/>
    <n v="9.01437860965974E-2"/>
    <n v="0.30547152385523957"/>
    <s v="A"/>
    <n v="38.924242424242422"/>
    <n v="0.37382303030303049"/>
    <n v="4478.0284848484844"/>
    <n v="7"/>
    <n v="4"/>
    <n v="11"/>
    <n v="428.16666666666663"/>
    <n v="428.16666666666663"/>
    <n v="4.1120533333333356"/>
    <n v="0"/>
    <x v="0"/>
    <n v="49258.313333333332"/>
  </r>
  <r>
    <s v="QUEEN LATIFA - BOLGA"/>
    <x v="3"/>
    <x v="3"/>
    <x v="1"/>
    <s v="FORTUNE"/>
    <n v="7.4166666666666714"/>
    <n v="296.66666666666669"/>
    <n v="57256.666666666672"/>
    <n v="0"/>
    <n v="0"/>
    <n v="0"/>
    <n v="193"/>
    <n v="24"/>
    <n v="8.1293499786371626E-2"/>
    <n v="0.38676502364161119"/>
    <s v="A"/>
    <n v="13.484848484848486"/>
    <n v="0.33712121212121232"/>
    <n v="2602.575757575758"/>
    <n v="7"/>
    <n v="4"/>
    <n v="11"/>
    <n v="148.33333333333334"/>
    <n v="148.33333333333334"/>
    <n v="3.7083333333333357"/>
    <n v="0"/>
    <x v="0"/>
    <n v="28628.333333333336"/>
  </r>
  <r>
    <s v="QUEEN LATIFA - BOLGA"/>
    <x v="4"/>
    <x v="4"/>
    <x v="0"/>
    <s v="JAMAA"/>
    <n v="7.0666666666666806"/>
    <n v="549"/>
    <n v="108504.66666666666"/>
    <n v="178"/>
    <n v="2.2784"/>
    <n v="35180.019429265325"/>
    <n v="197.64055859137824"/>
    <n v="1"/>
    <n v="7.745717732454295E-2"/>
    <n v="0.46422220096615413"/>
    <s v="A"/>
    <n v="24.954545454545453"/>
    <n v="0.32121212121212184"/>
    <n v="4932.030303030303"/>
    <n v="7"/>
    <n v="4"/>
    <n v="11"/>
    <n v="274.5"/>
    <n v="96.5"/>
    <n v="1.242137219186402"/>
    <n v="0.64845173041894355"/>
    <x v="0"/>
    <n v="19072.313904068"/>
  </r>
  <r>
    <s v="QUEEN LATIFA - BOLGA"/>
    <x v="5"/>
    <x v="5"/>
    <x v="0"/>
    <s v="JAMAA"/>
    <n v="5.567199999999997"/>
    <n v="1159"/>
    <n v="70867.266666666706"/>
    <n v="387"/>
    <n v="1.8585999999999998"/>
    <n v="23663.185677308036"/>
    <n v="61.145182628702941"/>
    <n v="16"/>
    <n v="6.1021641169980351E-2"/>
    <n v="0.52524384213613451"/>
    <s v="B"/>
    <n v="52.68181818181818"/>
    <n v="0.25305454545454531"/>
    <n v="3221.2393939393955"/>
    <n v="14"/>
    <n v="4"/>
    <n v="18"/>
    <n v="948.27272727272725"/>
    <n v="561.27272727272725"/>
    <n v="2.6960461840144312"/>
    <n v="0.40811044003451252"/>
    <x v="0"/>
    <n v="34319.123413601083"/>
  </r>
  <r>
    <s v="QUEEN LATIFA - BOLGA"/>
    <x v="6"/>
    <x v="6"/>
    <x v="2"/>
    <s v="FRYTOL"/>
    <n v="4.5090000000000012"/>
    <n v="278.33333333333337"/>
    <n v="91850"/>
    <n v="122"/>
    <n v="1.9763999999999999"/>
    <n v="40259.999999999993"/>
    <n v="329.99999999999994"/>
    <n v="100"/>
    <n v="4.9422794229674091E-2"/>
    <n v="0.57466663636580861"/>
    <s v="B"/>
    <n v="12.651515151515154"/>
    <n v="0.2049545454545455"/>
    <n v="4175"/>
    <n v="14"/>
    <n v="4"/>
    <n v="18"/>
    <n v="227.72727272727278"/>
    <n v="105.72727272727278"/>
    <n v="1.7127818181818193"/>
    <n v="0.53572854291417149"/>
    <x v="0"/>
    <n v="34890.000000000007"/>
  </r>
  <r>
    <s v="QUEEN LATIFA - BOLGA"/>
    <x v="7"/>
    <x v="7"/>
    <x v="1"/>
    <s v="FORTUNE"/>
    <n v="4.1666666666666643"/>
    <n v="166.66666666666669"/>
    <n v="31166.666666666668"/>
    <n v="0"/>
    <n v="0"/>
    <n v="0"/>
    <n v="187"/>
    <n v="5"/>
    <n v="4.5670505497961533E-2"/>
    <n v="0.6203371418637702"/>
    <s v="B"/>
    <n v="7.575757575757577"/>
    <n v="0.18939393939393928"/>
    <n v="1416.6666666666667"/>
    <n v="14"/>
    <n v="4"/>
    <n v="18"/>
    <n v="136.36363636363637"/>
    <n v="136.36363636363637"/>
    <n v="3.409090909090907"/>
    <n v="0"/>
    <x v="0"/>
    <n v="25500.000000000004"/>
  </r>
  <r>
    <s v="QUEEN LATIFA - BOLGA"/>
    <x v="8"/>
    <x v="8"/>
    <x v="0"/>
    <s v="EAZZY"/>
    <n v="3.7259200000000021"/>
    <n v="705.66666666666663"/>
    <n v="70566.666666666672"/>
    <n v="1462"/>
    <n v="7.7193600000000009"/>
    <n v="146200.00000000003"/>
    <n v="100.00000000000001"/>
    <n v="12"/>
    <n v="4.0839515962791603E-2"/>
    <n v="0.66117665782656176"/>
    <s v="B"/>
    <n v="32.075757575757571"/>
    <n v="0.16936000000000009"/>
    <n v="3207.575757575758"/>
    <n v="14"/>
    <n v="4"/>
    <n v="18"/>
    <n v="577.36363636363626"/>
    <n v="0"/>
    <n v="0"/>
    <n v="2.5321996535978593"/>
    <x v="1"/>
    <n v="0"/>
  </r>
  <r>
    <s v="QUEEN LATIFA - BOLGA"/>
    <x v="9"/>
    <x v="9"/>
    <x v="0"/>
    <s v="JAMAA"/>
    <n v="2.8344000000000058"/>
    <n v="392.66666666666663"/>
    <n v="53463.866666666698"/>
    <n v="121"/>
    <n v="0.87720000000000009"/>
    <n v="16474.858743633285"/>
    <n v="136.15585738539906"/>
    <n v="6"/>
    <n v="3.1067635388021399E-2"/>
    <n v="0.69224429321458314"/>
    <s v="B"/>
    <n v="17.848484848484848"/>
    <n v="0.12883636363636389"/>
    <n v="2430.1757575757588"/>
    <n v="14"/>
    <n v="4"/>
    <n v="18"/>
    <n v="321.27272727272725"/>
    <n v="200.27272727272725"/>
    <n v="1.4456358697329863"/>
    <n v="0.37662705149971704"/>
    <x v="0"/>
    <n v="27268.304892730372"/>
  </r>
  <r>
    <s v="QUEEN LATIFA - BOLGA"/>
    <x v="10"/>
    <x v="10"/>
    <x v="0"/>
    <s v="JAMAA"/>
    <n v="2.6514400000000009"/>
    <n v="502"/>
    <n v="40124.333333333328"/>
    <n v="1706"/>
    <n v="9.0076800000000006"/>
    <n v="136358.79017264274"/>
    <n v="79.928950863213799"/>
    <n v="48"/>
    <n v="2.9062225223403657E-2"/>
    <n v="0.72130651843798677"/>
    <s v="B"/>
    <n v="22.818181818181817"/>
    <n v="0.12052000000000004"/>
    <n v="1823.833333333333"/>
    <n v="14"/>
    <n v="4"/>
    <n v="18"/>
    <n v="410.72727272727269"/>
    <n v="0"/>
    <n v="0"/>
    <n v="4.1536077910579907"/>
    <x v="1"/>
    <n v="0"/>
  </r>
  <r>
    <s v="QUEEN LATIFA - BOLGA"/>
    <x v="11"/>
    <x v="11"/>
    <x v="0"/>
    <s v="EAZZY"/>
    <n v="1.9950933333333374"/>
    <n v="222.66666666666666"/>
    <n v="35626.666666666664"/>
    <n v="959"/>
    <n v="8.5926400000000012"/>
    <n v="153440"/>
    <n v="160"/>
    <n v="5"/>
    <n v="2.1868061051747191E-2"/>
    <n v="0.74317457948973398"/>
    <s v="B"/>
    <n v="10.121212121212121"/>
    <n v="9.0686060606060784E-2"/>
    <n v="1619.3939393939393"/>
    <n v="14"/>
    <n v="4"/>
    <n v="18"/>
    <n v="182.18181818181819"/>
    <n v="0"/>
    <n v="0"/>
    <n v="5.2639720558882237"/>
    <x v="1"/>
    <n v="0"/>
  </r>
  <r>
    <s v="QUEEN LATIFA - BOLGA"/>
    <x v="12"/>
    <x v="12"/>
    <x v="1"/>
    <s v="FORTUNE DELICIOUS"/>
    <n v="1.9724999999999993"/>
    <n v="87.666666666666657"/>
    <n v="21897.666666666664"/>
    <n v="146"/>
    <n v="3.2850000000000001"/>
    <n v="36468.35741444867"/>
    <n v="249.7832699619772"/>
    <n v="1"/>
    <n v="2.1620417302734993E-2"/>
    <n v="0.76479499679246898"/>
    <s v="B"/>
    <n v="3.9848484848484844"/>
    <n v="8.9659090909090869E-2"/>
    <n v="995.34848484848476"/>
    <n v="14"/>
    <n v="4"/>
    <n v="18"/>
    <n v="71.72727272727272"/>
    <n v="0"/>
    <n v="0"/>
    <n v="2.0354879594423321"/>
    <x v="1"/>
    <n v="0"/>
  </r>
  <r>
    <s v="QUEEN LATIFA - BOLGA"/>
    <x v="13"/>
    <x v="13"/>
    <x v="3"/>
    <s v="EAZZY"/>
    <n v="1.6924999999999994"/>
    <n v="225.66666666666669"/>
    <n v="19820.820000000022"/>
    <n v="286"/>
    <n v="2.145"/>
    <n v="25120.034800590867"/>
    <n v="87.832289512555477"/>
    <n v="5"/>
    <n v="1.8551359333271979E-2"/>
    <n v="0.78334635612574099"/>
    <s v="B"/>
    <n v="10.257575757575758"/>
    <n v="7.6931818181818157E-2"/>
    <n v="900.94636363636459"/>
    <n v="14"/>
    <n v="4"/>
    <n v="18"/>
    <n v="184.63636363636363"/>
    <n v="0"/>
    <n v="0"/>
    <n v="1.548990645002462"/>
    <x v="2"/>
    <n v="0"/>
  </r>
  <r>
    <s v="QUEEN LATIFA - BOLGA"/>
    <x v="14"/>
    <x v="14"/>
    <x v="1"/>
    <s v="FORTUNE"/>
    <n v="1.6274999999999993"/>
    <n v="72.333333333333343"/>
    <n v="12470.333333333332"/>
    <n v="0"/>
    <n v="0"/>
    <n v="0"/>
    <n v="172.40092165898614"/>
    <n v="100"/>
    <n v="1.7838899447503775E-2"/>
    <n v="0.80118525557324483"/>
    <s v="C"/>
    <n v="3.2878787878787885"/>
    <n v="7.3977272727272697E-2"/>
    <n v="566.83333333333326"/>
    <n v="30"/>
    <n v="4"/>
    <n v="34"/>
    <n v="111.78787878787881"/>
    <n v="111.78787878787881"/>
    <n v="2.5152272727272718"/>
    <n v="0"/>
    <x v="0"/>
    <n v="19272.333333333332"/>
  </r>
  <r>
    <s v="QUEEN LATIFA - BOLGA"/>
    <x v="15"/>
    <x v="15"/>
    <x v="0"/>
    <s v="ALIFE"/>
    <n v="1.6178000000000008"/>
    <n v="448"/>
    <n v="35950.920000000006"/>
    <n v="1333"/>
    <n v="4.7988"/>
    <n v="106970.03651785717"/>
    <n v="80.247589285714298"/>
    <n v="16"/>
    <n v="1.773257851070454E-2"/>
    <n v="0.81891783408394936"/>
    <s v="C"/>
    <n v="20.363636363636363"/>
    <n v="7.3536363636363677E-2"/>
    <n v="1634.1327272727276"/>
    <n v="30"/>
    <n v="4"/>
    <n v="34"/>
    <n v="692.36363636363637"/>
    <n v="0"/>
    <n v="0"/>
    <n v="1.9252888655462184"/>
    <x v="2"/>
    <n v="0"/>
  </r>
  <r>
    <s v="QUEEN LATIFA - BOLGA"/>
    <x v="16"/>
    <x v="16"/>
    <x v="1"/>
    <s v="FORTUNE DELIGHT"/>
    <n v="1.2299999999999991"/>
    <n v="54.666666666666671"/>
    <n v="15909.333333333332"/>
    <n v="0"/>
    <n v="0"/>
    <n v="0"/>
    <n v="291.02439024390242"/>
    <n v="5"/>
    <n v="1.3481933222998241E-2"/>
    <n v="0.83239976730694765"/>
    <s v="C"/>
    <n v="2.4848484848484849"/>
    <n v="5.5909090909090867E-2"/>
    <n v="723.15151515151513"/>
    <n v="30"/>
    <n v="4"/>
    <n v="34"/>
    <n v="84.484848484848484"/>
    <n v="84.484848484848484"/>
    <n v="1.9009090909090895"/>
    <n v="0"/>
    <x v="0"/>
    <n v="24587.151515151512"/>
  </r>
  <r>
    <s v="QUEEN LATIFA - BOLGA"/>
    <x v="17"/>
    <x v="17"/>
    <x v="1"/>
    <s v="FORTUNE"/>
    <n v="1.1333333333333337"/>
    <n v="54.666666666666664"/>
    <n v="9351"/>
    <n v="4"/>
    <n v="0.08"/>
    <n v="684.21951219512198"/>
    <n v="171.05487804878049"/>
    <n v="48"/>
    <n v="1.2422377495445548E-2"/>
    <n v="0.84482214480239315"/>
    <s v="C"/>
    <n v="2.4848484848484849"/>
    <n v="5.1515151515151535E-2"/>
    <n v="425.04545454545456"/>
    <n v="30"/>
    <n v="4"/>
    <n v="34"/>
    <n v="84.484848484848484"/>
    <n v="80.484848484848484"/>
    <n v="1.6685883222468596"/>
    <n v="4.7345767575322814E-2"/>
    <x v="0"/>
    <n v="13767.325942350333"/>
  </r>
  <r>
    <s v="QUEEN LATIFA - BOLGA"/>
    <x v="18"/>
    <x v="18"/>
    <x v="2"/>
    <s v="FRYTOL"/>
    <n v="1.0975500000000016"/>
    <n v="90.333333333333329"/>
    <n v="12195"/>
    <n v="0"/>
    <n v="0"/>
    <n v="0"/>
    <n v="135"/>
    <n v="1"/>
    <n v="1.2030159194229067E-2"/>
    <n v="0.85685230399662227"/>
    <s v="C"/>
    <n v="4.1060606060606055"/>
    <n v="4.9888636363636434E-2"/>
    <n v="554.31818181818187"/>
    <n v="30"/>
    <n v="4"/>
    <n v="34"/>
    <n v="139.60606060606059"/>
    <n v="139.60606060606059"/>
    <n v="1.6962136363636386"/>
    <n v="0"/>
    <x v="0"/>
    <n v="18846.81818181818"/>
  </r>
  <r>
    <s v="QUEEN LATIFA - BOLGA"/>
    <x v="19"/>
    <x v="19"/>
    <x v="1"/>
    <s v="FORTUNE DELIGHT"/>
    <n v="1.0874999999999997"/>
    <n v="48.333333333333336"/>
    <n v="13621.333333333332"/>
    <n v="18"/>
    <n v="0.40500000000000003"/>
    <n v="5072.7724137931027"/>
    <n v="281.82068965517237"/>
    <n v="60"/>
    <n v="1.1920001934967964E-2"/>
    <n v="0.86877230593159027"/>
    <s v="C"/>
    <n v="2.1969696969696972"/>
    <n v="4.9431818181818167E-2"/>
    <n v="619.15151515151513"/>
    <n v="30"/>
    <n v="4"/>
    <n v="34"/>
    <n v="74.696969696969703"/>
    <n v="56.696969696969703"/>
    <n v="1.2756818181818179"/>
    <n v="0.24097363083164297"/>
    <x v="0"/>
    <n v="15978.37910135841"/>
  </r>
  <r>
    <s v="QUEEN LATIFA - BOLGA"/>
    <x v="20"/>
    <x v="20"/>
    <x v="3"/>
    <s v="JAMAA"/>
    <n v="1.0141666666666669"/>
    <n v="131.66666666666666"/>
    <n v="15102"/>
    <n v="38"/>
    <n v="0.28499999999999998"/>
    <n v="4358.5518987341775"/>
    <n v="114.6987341772152"/>
    <n v="18"/>
    <n v="1.1116201038203846E-2"/>
    <n v="0.87988850696979415"/>
    <s v="C"/>
    <n v="5.9848484848484844"/>
    <n v="4.6098484848484861E-2"/>
    <n v="686.4545454545455"/>
    <n v="30"/>
    <n v="4"/>
    <n v="34"/>
    <n v="203.48484848484847"/>
    <n v="165.48484848484847"/>
    <n v="1.2746522823168396"/>
    <n v="0.18674609084139987"/>
    <x v="0"/>
    <n v="18980.902646720369"/>
  </r>
  <r>
    <s v="QUEEN LATIFA - BOLGA"/>
    <x v="21"/>
    <x v="21"/>
    <x v="1"/>
    <s v="PROMISE"/>
    <n v="0.98999999999999977"/>
    <n v="44"/>
    <n v="10285"/>
    <n v="60"/>
    <n v="1.35"/>
    <n v="14025"/>
    <n v="233.75"/>
    <n v="18"/>
    <n v="1.0851312106315663E-2"/>
    <n v="0.89073981907610977"/>
    <s v="C"/>
    <n v="2"/>
    <n v="4.4999999999999991E-2"/>
    <n v="467.5"/>
    <n v="30"/>
    <n v="4"/>
    <n v="34"/>
    <n v="68"/>
    <n v="8"/>
    <n v="0.17999999999999994"/>
    <n v="0.88235294117647056"/>
    <x v="3"/>
    <n v="1870"/>
  </r>
  <r>
    <s v="QUEEN LATIFA - BOLGA"/>
    <x v="22"/>
    <x v="22"/>
    <x v="2"/>
    <s v="FRYTOL"/>
    <n v="0.78788666666666596"/>
    <n v="79.333333333333329"/>
    <n v="19358.216666666678"/>
    <n v="210"/>
    <n v="2.0769000000000002"/>
    <n v="51242.338235294148"/>
    <n v="244.01113445378166"/>
    <n v="20"/>
    <n v="8.6359637620249379E-3"/>
    <n v="0.89937578283813469"/>
    <s v="C"/>
    <n v="3.606060606060606"/>
    <n v="3.581303030303027E-2"/>
    <n v="879.91893939393992"/>
    <n v="30"/>
    <n v="4"/>
    <n v="34"/>
    <n v="122.60606060606061"/>
    <n v="0"/>
    <n v="0"/>
    <n v="1.71280276816609"/>
    <x v="2"/>
    <n v="0"/>
  </r>
  <r>
    <s v="QUEEN LATIFA - BOLGA"/>
    <x v="23"/>
    <x v="23"/>
    <x v="0"/>
    <s v="ALIFE"/>
    <n v="0.71240000000000114"/>
    <n v="196.66666666666666"/>
    <n v="15830.919999999998"/>
    <n v="379"/>
    <n v="1.3644000000000001"/>
    <n v="30508.061084745757"/>
    <n v="80.496203389830498"/>
    <n v="32"/>
    <n v="7.8085603480194882E-3"/>
    <n v="0.90718434318615415"/>
    <s v="C"/>
    <n v="8.9393939393939394"/>
    <n v="3.2381818181818234E-2"/>
    <n v="719.58727272727265"/>
    <n v="30"/>
    <n v="4"/>
    <n v="34"/>
    <n v="303.93939393939394"/>
    <n v="0"/>
    <n v="0"/>
    <n v="1.2469591226321037"/>
    <x v="2"/>
    <n v="0"/>
  </r>
  <r>
    <s v="QUEEN LATIFA - BOLGA"/>
    <x v="24"/>
    <x v="24"/>
    <x v="2"/>
    <s v="FRYTOL"/>
    <n v="0.65330999999999961"/>
    <n v="51"/>
    <n v="16830"/>
    <n v="497"/>
    <n v="6.3665700000000003"/>
    <n v="164010"/>
    <n v="330"/>
    <n v="4"/>
    <n v="7.1608795072495793E-3"/>
    <n v="0.91434522269340368"/>
    <s v="C"/>
    <n v="2.3181818181818183"/>
    <n v="2.9695909090909075E-2"/>
    <n v="765"/>
    <n v="30"/>
    <n v="4"/>
    <n v="34"/>
    <n v="78.818181818181827"/>
    <n v="0"/>
    <n v="0"/>
    <n v="6.3056516724336786"/>
    <x v="1"/>
    <n v="0"/>
  </r>
  <r>
    <s v="QUEEN LATIFA - BOLGA"/>
    <x v="25"/>
    <x v="25"/>
    <x v="3"/>
    <s v="JAMAA"/>
    <n v="0.57941666666666614"/>
    <n v="67.666666666666657"/>
    <n v="7916"/>
    <n v="-2"/>
    <n v="-1.7000000000000001E-2"/>
    <n v="-233.97044334975374"/>
    <n v="116.98522167487687"/>
    <n v="18"/>
    <n v="6.3509404945465281E-3"/>
    <n v="0.92069616318795022"/>
    <s v="C"/>
    <n v="3.0757575757575752"/>
    <n v="2.6337121212121187E-2"/>
    <n v="359.81818181818181"/>
    <n v="30"/>
    <n v="4"/>
    <n v="34"/>
    <n v="104.57575757575756"/>
    <n v="106.57575757575756"/>
    <n v="0.9125877369756672"/>
    <n v="-1.9124891335844683E-2"/>
    <x v="0"/>
    <n v="12467.788625167936"/>
  </r>
  <r>
    <s v="QUEEN LATIFA - BOLGA"/>
    <x v="26"/>
    <x v="26"/>
    <x v="1"/>
    <s v="FORTUNE"/>
    <n v="0.56666666666666665"/>
    <n v="22.666666666666664"/>
    <n v="5100.2266666666674"/>
    <n v="0"/>
    <n v="0"/>
    <n v="0"/>
    <n v="225.01000000000005"/>
    <n v="5"/>
    <n v="6.211188747722772E-3"/>
    <n v="0.92690735193567297"/>
    <s v="C"/>
    <n v="1.0303030303030303"/>
    <n v="2.5757575757575757E-2"/>
    <n v="231.82848484848489"/>
    <n v="30"/>
    <n v="4"/>
    <n v="34"/>
    <n v="35.030303030303031"/>
    <n v="35.030303030303031"/>
    <n v="0.87575757575757573"/>
    <n v="0"/>
    <x v="0"/>
    <n v="7882.1684848484865"/>
  </r>
  <r>
    <s v="QUEEN LATIFA - BOLGA"/>
    <x v="27"/>
    <x v="27"/>
    <x v="3"/>
    <s v="JAMAA"/>
    <n v="0.53200000000000036"/>
    <n v="177.33333333333334"/>
    <n v="10691"/>
    <n v="5"/>
    <n v="1.4999999999999999E-2"/>
    <n v="301.43796992481202"/>
    <n v="60.287593984962406"/>
    <n v="18"/>
    <n v="5.831210141979736E-3"/>
    <n v="0.93273856207765271"/>
    <s v="C"/>
    <n v="8.0606060606060606"/>
    <n v="2.4181818181818197E-2"/>
    <n v="485.95454545454544"/>
    <n v="30"/>
    <n v="4"/>
    <n v="34"/>
    <n v="274.06060606060606"/>
    <n v="269.06060606060606"/>
    <n v="0.80718181818181867"/>
    <n v="1.8244139761167625E-2"/>
    <x v="0"/>
    <n v="16221.016575529733"/>
  </r>
  <r>
    <s v="QUEEN LATIFA - BOLGA"/>
    <x v="28"/>
    <x v="28"/>
    <x v="0"/>
    <s v="JAMAA"/>
    <n v="0.49247999999999981"/>
    <n v="101.33333333333334"/>
    <n v="6116.8933333333325"/>
    <n v="106"/>
    <n v="0.51516000000000006"/>
    <n v="6398.5923684210511"/>
    <n v="60.364078947368405"/>
    <n v="1"/>
    <n v="5.3980345314326638E-3"/>
    <n v="0.93813659660908533"/>
    <s v="C"/>
    <n v="4.6060606060606064"/>
    <n v="2.2385454545454538E-2"/>
    <n v="278.04060606060602"/>
    <n v="30"/>
    <n v="4"/>
    <n v="34"/>
    <n v="156.60606060606062"/>
    <n v="50.606060606060623"/>
    <n v="0.24594545454545449"/>
    <n v="0.67685758513931882"/>
    <x v="0"/>
    <n v="3054.7882376395537"/>
  </r>
  <r>
    <s v="QUEEN LATIFA - BOLGA"/>
    <x v="29"/>
    <x v="29"/>
    <x v="0"/>
    <s v="ALIFE"/>
    <n v="0.48180000000000078"/>
    <n v="133.33333333333334"/>
    <n v="10706.626666666667"/>
    <n v="2"/>
    <n v="8.8000000000000005E-3"/>
    <n v="160.5994"/>
    <n v="80.299700000000001"/>
    <n v="1"/>
    <n v="5.2809718917402994E-3"/>
    <n v="0.94341756850082559"/>
    <s v="C"/>
    <n v="6.0606060606060614"/>
    <n v="2.1900000000000034E-2"/>
    <n v="486.66484848484851"/>
    <n v="30"/>
    <n v="4"/>
    <n v="34"/>
    <n v="206.06060606060609"/>
    <n v="204.06060606060609"/>
    <n v="0.73737300000000128"/>
    <n v="9.7058823529411753E-3"/>
    <x v="0"/>
    <n v="16386.005448484852"/>
  </r>
  <r>
    <s v="QUEEN LATIFA - BOLGA"/>
    <x v="30"/>
    <x v="30"/>
    <x v="3"/>
    <s v="JAMAA"/>
    <n v="0.46799999999999964"/>
    <n v="86"/>
    <n v="6373.333333333333"/>
    <n v="5"/>
    <n v="2.7E-2"/>
    <n v="370.54263565891466"/>
    <n v="74.108527131782935"/>
    <n v="20"/>
    <n v="5.129711177531038E-3"/>
    <n v="0.94854727967835661"/>
    <s v="C"/>
    <n v="3.9090909090909092"/>
    <n v="2.1272727272727256E-2"/>
    <n v="289.69696969696969"/>
    <n v="30"/>
    <n v="4"/>
    <n v="34"/>
    <n v="132.90909090909091"/>
    <n v="127.90909090909091"/>
    <n v="0.69606342494714535"/>
    <n v="3.761969904240766E-2"/>
    <x v="0"/>
    <n v="9479.154334038054"/>
  </r>
  <r>
    <s v="QUEEN LATIFA - BOLGA"/>
    <x v="31"/>
    <x v="31"/>
    <x v="1"/>
    <s v="FORTUNE DELICIOUS"/>
    <n v="0.42749999999999999"/>
    <n v="19"/>
    <n v="4442.333333333333"/>
    <n v="0"/>
    <n v="0"/>
    <n v="0"/>
    <n v="233.80701754385964"/>
    <n v="10"/>
    <n v="4.6857938640908559E-3"/>
    <n v="0.95323307354244746"/>
    <s v="C"/>
    <n v="0.86363636363636365"/>
    <n v="1.9431818181818182E-2"/>
    <n v="201.92424242424241"/>
    <n v="30"/>
    <n v="4"/>
    <n v="34"/>
    <n v="29.363636363636363"/>
    <n v="29.363636363636363"/>
    <n v="0.66068181818181815"/>
    <n v="0"/>
    <x v="0"/>
    <n v="6865.424242424242"/>
  </r>
  <r>
    <s v="QUEEN LATIFA - BOLGA"/>
    <x v="32"/>
    <x v="32"/>
    <x v="3"/>
    <s v="JAMAA"/>
    <n v="0.42666666666666686"/>
    <n v="85.333333333333343"/>
    <n v="6234.6666666666661"/>
    <n v="1"/>
    <n v="5.0000000000000001E-3"/>
    <n v="73.062499999999986"/>
    <n v="73.062499999999986"/>
    <n v="1"/>
    <n v="4.6766597629912653E-3"/>
    <n v="0.95790973330543872"/>
    <s v="C"/>
    <n v="3.8787878787878793"/>
    <n v="1.9393939393939404E-2"/>
    <n v="283.39393939393938"/>
    <n v="30"/>
    <n v="4"/>
    <n v="34"/>
    <n v="131.8787878787879"/>
    <n v="130.8787878787879"/>
    <n v="0.65439393939393975"/>
    <n v="7.5827205882352923E-3"/>
    <x v="0"/>
    <n v="9562.3314393939399"/>
  </r>
  <r>
    <s v="QUEEN LATIFA - BOLGA"/>
    <x v="33"/>
    <x v="33"/>
    <x v="2"/>
    <s v="FORTUNE"/>
    <n v="0.41845999999999983"/>
    <n v="32.666666666666664"/>
    <n v="8166.6666666666661"/>
    <n v="0"/>
    <n v="0"/>
    <n v="0"/>
    <n v="250"/>
    <n v="12"/>
    <n v="4.5867071353624762E-3"/>
    <n v="0.96249644044080118"/>
    <s v="C"/>
    <n v="1.4848484848484846"/>
    <n v="1.9020909090909085E-2"/>
    <n v="371.21212121212119"/>
    <n v="30"/>
    <n v="4"/>
    <n v="34"/>
    <n v="50.484848484848477"/>
    <n v="50.484848484848477"/>
    <n v="0.64671090909090878"/>
    <n v="0"/>
    <x v="0"/>
    <n v="12621.21212121212"/>
  </r>
  <r>
    <s v="QUEEN LATIFA - BOLGA"/>
    <x v="34"/>
    <x v="34"/>
    <x v="0"/>
    <s v="ALIFE"/>
    <n v="0.40220000000000022"/>
    <n v="110.66666666666666"/>
    <n v="8937.5999999999985"/>
    <n v="1391"/>
    <n v="5.0076000000000001"/>
    <n v="112339.17108433734"/>
    <n v="80.76144578313253"/>
    <n v="20"/>
    <n v="4.4084825547072359E-3"/>
    <n v="0.96690492299550845"/>
    <s v="C"/>
    <n v="5.0303030303030303"/>
    <n v="1.8281818181818191E-2"/>
    <n v="406.25454545454539"/>
    <n v="30"/>
    <n v="4"/>
    <n v="34"/>
    <n v="171.03030303030303"/>
    <n v="0"/>
    <n v="0"/>
    <n v="8.1330616583982991"/>
    <x v="1"/>
    <n v="0"/>
  </r>
  <r>
    <s v="QUEEN LATIFA - BOLGA"/>
    <x v="35"/>
    <x v="35"/>
    <x v="3"/>
    <s v="EAZZY"/>
    <n v="0.37516666666666643"/>
    <n v="49.666666666666671"/>
    <n v="4000.4533333333366"/>
    <n v="0"/>
    <n v="0"/>
    <n v="0"/>
    <n v="80.546040268456437"/>
    <n v="6"/>
    <n v="4.112172315036456E-3"/>
    <n v="0.97101709531054492"/>
    <s v="C"/>
    <n v="2.2575757575757578"/>
    <n v="1.7053030303030292E-2"/>
    <n v="181.83878787878803"/>
    <n v="30"/>
    <n v="4"/>
    <n v="34"/>
    <n v="76.757575757575765"/>
    <n v="76.757575757575765"/>
    <n v="0.57980303030302993"/>
    <n v="0"/>
    <x v="0"/>
    <n v="6182.5187878787929"/>
  </r>
  <r>
    <s v="QUEEN LATIFA - BOLGA"/>
    <x v="36"/>
    <x v="36"/>
    <x v="3"/>
    <s v="JAMAA"/>
    <n v="0.30986666666666673"/>
    <n v="48"/>
    <n v="2710.9399999999991"/>
    <n v="7"/>
    <n v="4.8000000000000008E-2"/>
    <n v="395.34541666666655"/>
    <n v="56.477916666666651"/>
    <n v="12"/>
    <n v="3.396424152872406E-3"/>
    <n v="0.97441351946341737"/>
    <s v="C"/>
    <n v="2.1818181818181817"/>
    <n v="1.4084848484848488E-2"/>
    <n v="123.22454545454542"/>
    <n v="30"/>
    <n v="4"/>
    <n v="34"/>
    <n v="74.181818181818173"/>
    <n v="67.181818181818173"/>
    <n v="0.43369595959595963"/>
    <n v="9.4362745098039227E-2"/>
    <x v="0"/>
    <n v="3794.2891287878774"/>
  </r>
  <r>
    <s v="QUEEN LATIFA - BOLGA"/>
    <x v="37"/>
    <x v="37"/>
    <x v="2"/>
    <s v="FRYTOL"/>
    <n v="0.29807999999999996"/>
    <n v="30"/>
    <n v="6592.83"/>
    <n v="28"/>
    <n v="0.27216000000000001"/>
    <n v="6153.308"/>
    <n v="219.761"/>
    <n v="4"/>
    <n v="3.267231426919771E-3"/>
    <n v="0.97768075089033712"/>
    <s v="C"/>
    <n v="1.3636363636363635"/>
    <n v="1.3549090909090906E-2"/>
    <n v="299.67409090909092"/>
    <n v="30"/>
    <n v="4"/>
    <n v="34"/>
    <n v="46.36363636363636"/>
    <n v="18.36363636363636"/>
    <n v="0.18246109090909085"/>
    <n v="0.60392156862745106"/>
    <x v="0"/>
    <n v="4035.6110909090899"/>
  </r>
  <r>
    <s v="QUEEN LATIFA - BOLGA"/>
    <x v="38"/>
    <x v="38"/>
    <x v="0"/>
    <s v="ALIFE"/>
    <n v="0.2634000000000003"/>
    <n v="72.666666666666671"/>
    <n v="7316.7066666666678"/>
    <n v="0"/>
    <n v="0"/>
    <n v="0"/>
    <n v="100.68862385321101"/>
    <n v="12"/>
    <n v="2.8871066755591411E-3"/>
    <n v="0.98056785756589626"/>
    <s v="C"/>
    <n v="3.3030303030303032"/>
    <n v="1.1972727272727286E-2"/>
    <n v="332.5775757575758"/>
    <n v="30"/>
    <n v="4"/>
    <n v="34"/>
    <n v="112.30303030303031"/>
    <n v="112.30303030303031"/>
    <n v="0.40707272727272775"/>
    <n v="0"/>
    <x v="0"/>
    <n v="11307.637575757577"/>
  </r>
  <r>
    <s v="QUEEN LATIFA - BOLGA"/>
    <x v="39"/>
    <x v="39"/>
    <x v="3"/>
    <s v="JAMAA"/>
    <n v="0.25575000000000003"/>
    <n v="56.666666666666671"/>
    <n v="10457.316666666668"/>
    <n v="0"/>
    <n v="0"/>
    <n v="0"/>
    <n v="184.54088235294117"/>
    <n v="3"/>
    <n v="2.803255627464881E-3"/>
    <n v="0.98337111319336112"/>
    <s v="C"/>
    <n v="2.5757575757575761"/>
    <n v="1.1625000000000002E-2"/>
    <n v="475.3325757575758"/>
    <n v="30"/>
    <n v="4"/>
    <n v="34"/>
    <n v="87.575757575757592"/>
    <n v="87.575757575757592"/>
    <n v="0.3952500000000001"/>
    <n v="0"/>
    <x v="0"/>
    <n v="16161.307575757579"/>
  </r>
  <r>
    <s v="QUEEN LATIFA - BOLGA"/>
    <x v="40"/>
    <x v="40"/>
    <x v="3"/>
    <s v="EAZZY"/>
    <n v="0.22186666666666657"/>
    <n v="34.666666666666664"/>
    <n v="1940.9866666666667"/>
    <n v="134"/>
    <n v="0.85760000000000003"/>
    <n v="7502.66"/>
    <n v="55.99"/>
    <n v="12"/>
    <n v="2.431863076755456E-3"/>
    <n v="0.98580297627011659"/>
    <s v="C"/>
    <n v="1.5757575757575757"/>
    <n v="1.0084848484848481E-2"/>
    <n v="88.226666666666674"/>
    <n v="30"/>
    <n v="4"/>
    <n v="34"/>
    <n v="53.575757575757571"/>
    <n v="0"/>
    <n v="0"/>
    <n v="2.5011312217194575"/>
    <x v="1"/>
    <n v="0"/>
  </r>
  <r>
    <s v="QUEEN LATIFA - BOLGA"/>
    <x v="41"/>
    <x v="41"/>
    <x v="0"/>
    <s v="ALIFE"/>
    <n v="0.21166666666666681"/>
    <n v="52.666666666666671"/>
    <n v="4445"/>
    <n v="0"/>
    <n v="0"/>
    <n v="0"/>
    <n v="84.398734177215189"/>
    <n v="40"/>
    <n v="2.3200616792964485E-3"/>
    <n v="0.98812303794941303"/>
    <s v="C"/>
    <n v="2.393939393939394"/>
    <n v="9.6212121212121277E-3"/>
    <n v="202.04545454545453"/>
    <n v="30"/>
    <n v="4"/>
    <n v="34"/>
    <n v="81.393939393939391"/>
    <n v="81.393939393939391"/>
    <n v="0.32712121212121231"/>
    <n v="0"/>
    <x v="0"/>
    <n v="6869.545454545454"/>
  </r>
  <r>
    <s v="QUEEN LATIFA - BOLGA"/>
    <x v="42"/>
    <x v="42"/>
    <x v="0"/>
    <s v="ALIFE"/>
    <n v="0.17866666666666672"/>
    <n v="44.666666666666664"/>
    <n v="3662.6666666666665"/>
    <n v="20"/>
    <n v="0.08"/>
    <n v="1640"/>
    <n v="82"/>
    <n v="40"/>
    <n v="1.9583512757525923E-3"/>
    <n v="0.99008138922516564"/>
    <s v="C"/>
    <n v="2.0303030303030303"/>
    <n v="8.1212121212121246E-3"/>
    <n v="166.48484848484847"/>
    <n v="30"/>
    <n v="4"/>
    <n v="34"/>
    <n v="69.030303030303031"/>
    <n v="49.030303030303031"/>
    <n v="0.1961212121212122"/>
    <n v="0.28972783143107989"/>
    <x v="0"/>
    <n v="4020.4848484848485"/>
  </r>
  <r>
    <s v="QUEEN LATIFA - BOLGA"/>
    <x v="43"/>
    <x v="43"/>
    <x v="0"/>
    <s v="ALIFE"/>
    <n v="0.16900000000000009"/>
    <n v="42"/>
    <n v="3390"/>
    <n v="4"/>
    <n v="1.6E-2"/>
    <n v="322.85714285714283"/>
    <n v="80.714285714285708"/>
    <n v="40"/>
    <n v="1.8523957029973218E-3"/>
    <n v="0.99193378492816298"/>
    <s v="C"/>
    <n v="1.9090909090909092"/>
    <n v="7.6818181818181864E-3"/>
    <n v="154.09090909090909"/>
    <n v="30"/>
    <n v="4"/>
    <n v="34"/>
    <n v="64.909090909090907"/>
    <n v="60.909090909090907"/>
    <n v="0.24508658008658021"/>
    <n v="6.1624649859943981E-2"/>
    <x v="0"/>
    <n v="4916.2337662337659"/>
  </r>
  <r>
    <s v="QUEEN LATIFA - BOLGA"/>
    <x v="44"/>
    <x v="44"/>
    <x v="2"/>
    <s v="FRYTOL"/>
    <n v="0.16739999999999997"/>
    <n v="10.333333333333332"/>
    <n v="1601.6666666666665"/>
    <n v="151"/>
    <n v="2.4461999999999997"/>
    <n v="23405"/>
    <n v="155"/>
    <n v="1"/>
    <n v="1.8348582288861032E-3"/>
    <n v="0.99376864315704905"/>
    <s v="C"/>
    <n v="0.46969696969696967"/>
    <n v="7.6090909090909074E-3"/>
    <n v="72.803030303030297"/>
    <n v="30"/>
    <n v="4"/>
    <n v="34"/>
    <n v="15.969696969696969"/>
    <n v="0"/>
    <n v="0"/>
    <n v="9.4554079696394684"/>
    <x v="1"/>
    <n v="0"/>
  </r>
  <r>
    <s v="QUEEN LATIFA - BOLGA"/>
    <x v="45"/>
    <x v="45"/>
    <x v="0"/>
    <s v="ALIFE"/>
    <n v="0.16466666666666674"/>
    <n v="40.999999999999993"/>
    <n v="3458"/>
    <n v="64"/>
    <n v="0.25600000000000001"/>
    <n v="5397.8536585365864"/>
    <n v="84.341463414634163"/>
    <n v="40"/>
    <n v="1.8048983772794415E-3"/>
    <n v="0.99557354153432853"/>
    <s v="C"/>
    <n v="1.8636363636363633"/>
    <n v="7.4848484848484883E-3"/>
    <n v="157.18181818181819"/>
    <n v="30"/>
    <n v="4"/>
    <n v="34"/>
    <n v="63.363636363636353"/>
    <n v="0"/>
    <n v="0"/>
    <n v="1.0100430416068868"/>
    <x v="2"/>
    <n v="0"/>
  </r>
  <r>
    <s v="QUEEN LATIFA - BOLGA"/>
    <x v="46"/>
    <x v="46"/>
    <x v="1"/>
    <s v="FORTUNE DELICIOUS"/>
    <n v="0.14099999999999999"/>
    <n v="7.3333333333333339"/>
    <n v="1711"/>
    <n v="0"/>
    <n v="0"/>
    <n v="0"/>
    <n v="233.31818181818181"/>
    <n v="30"/>
    <n v="1.5454899060510189E-3"/>
    <n v="0.9971190314403795"/>
    <s v="C"/>
    <n v="0.33333333333333337"/>
    <n v="6.4090909090909086E-3"/>
    <n v="77.772727272727266"/>
    <n v="30"/>
    <n v="4"/>
    <n v="34"/>
    <n v="11.333333333333334"/>
    <n v="11.333333333333334"/>
    <n v="0.21790909090909089"/>
    <n v="0"/>
    <x v="0"/>
    <n v="2644.2727272727275"/>
  </r>
  <r>
    <s v="QUEEN LATIFA - BOLGA"/>
    <x v="47"/>
    <x v="47"/>
    <x v="2"/>
    <s v="FRYTOL"/>
    <n v="0.13284000000000004"/>
    <n v="13.333333333333334"/>
    <n v="2665"/>
    <n v="-2"/>
    <n v="-1.9440000000000002E-2"/>
    <n v="-399.75"/>
    <n v="199.875"/>
    <n v="20"/>
    <n v="1.4560487880838117E-3"/>
    <n v="0.99857508022846331"/>
    <s v="C"/>
    <n v="0.60606060606060608"/>
    <n v="6.0381818181818201E-3"/>
    <n v="121.13636363636364"/>
    <n v="30"/>
    <n v="4"/>
    <n v="34"/>
    <n v="20.606060606060606"/>
    <n v="22.606060606060606"/>
    <n v="0.22522418181818188"/>
    <n v="-9.7058823529411767E-2"/>
    <x v="0"/>
    <n v="4518.386363636364"/>
  </r>
  <r>
    <s v="QUEEN LATIFA - BOLGA"/>
    <x v="48"/>
    <x v="48"/>
    <x v="0"/>
    <s v="ALIFE"/>
    <n v="0.13"/>
    <n v="21.666666666666668"/>
    <n v="1148.3333333333333"/>
    <n v="118"/>
    <n v="0.70799999999999996"/>
    <n v="6253.9999999999991"/>
    <n v="52.999999999999993"/>
    <n v="24"/>
    <n v="1.4249197715364007E-3"/>
    <n v="0.99999999999999967"/>
    <s v="C"/>
    <n v="0.98484848484848486"/>
    <n v="5.909090909090909E-3"/>
    <n v="52.196969696969695"/>
    <n v="30"/>
    <n v="4"/>
    <n v="34"/>
    <n v="33.484848484848484"/>
    <n v="0"/>
    <n v="0"/>
    <n v="3.5239819004524886"/>
    <x v="1"/>
    <n v="0"/>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MAALTIMA ENT - TAMALE"/>
    <x v="0"/>
    <x v="0"/>
    <x v="0"/>
    <s v="FORTUNE"/>
    <n v="31.649999999999594"/>
    <n v="1266"/>
    <n v="335752.33333333331"/>
    <n v="922"/>
    <n v="23.05"/>
    <n v="244521.05160610846"/>
    <n v="265.20721432332806"/>
    <n v="1"/>
    <n v="0.15873052491808282"/>
    <n v="0.15873052491808282"/>
    <s v="A"/>
    <n v="57.545454545454547"/>
    <n v="1.4386363636363451"/>
    <n v="15261.469696969696"/>
    <n v="7"/>
    <n v="4"/>
    <n v="11"/>
    <n v="633"/>
    <n v="0"/>
    <n v="0"/>
    <n v="1.4565560821484993"/>
    <x v="0"/>
    <n v="0"/>
  </r>
  <r>
    <s v="MAALTIMA ENT - TAMALE"/>
    <x v="1"/>
    <x v="1"/>
    <x v="0"/>
    <s v="FORTUNE"/>
    <n v="30.364999999999728"/>
    <n v="1105.6666666666667"/>
    <n v="335332.20000000036"/>
    <n v="551"/>
    <n v="13.78"/>
    <n v="167110.07735905956"/>
    <n v="303.28507687669611"/>
    <n v="12"/>
    <n v="0.15228601545458462"/>
    <n v="0.31101654037266746"/>
    <s v="A"/>
    <n v="50.257575757575758"/>
    <n v="1.3802272727272604"/>
    <n v="15242.372727272743"/>
    <n v="7"/>
    <n v="4"/>
    <n v="11"/>
    <n v="552.83333333333337"/>
    <n v="1.8333333333333712"/>
    <n v="5.0348959903527869E-2"/>
    <n v="0.99668375037684653"/>
    <x v="1"/>
    <n v="556.02264094062105"/>
  </r>
  <r>
    <s v="MAALTIMA ENT - TAMALE"/>
    <x v="2"/>
    <x v="2"/>
    <x v="1"/>
    <s v="FRYTOL"/>
    <n v="16.225650000000059"/>
    <n v="932.33333333333337"/>
    <n v="480883.66666666674"/>
    <n v="1515"/>
    <n v="24.555150000000001"/>
    <n v="781414.46728637838"/>
    <n v="515.78512692170193"/>
    <n v="12"/>
    <n v="8.1374595312389664E-2"/>
    <n v="0.39239113568505712"/>
    <s v="A"/>
    <n v="42.378787878787882"/>
    <n v="0.73752954545454807"/>
    <n v="21858.348484848488"/>
    <n v="7"/>
    <n v="4"/>
    <n v="11"/>
    <n v="466.16666666666669"/>
    <n v="0"/>
    <n v="0"/>
    <n v="3.2499106185198428"/>
    <x v="2"/>
    <n v="0"/>
  </r>
  <r>
    <s v="MAALTIMA ENT - TAMALE"/>
    <x v="3"/>
    <x v="3"/>
    <x v="2"/>
    <s v="JAMAA"/>
    <n v="14.355466666666825"/>
    <n v="1086.6666666666667"/>
    <n v="250487.56000000198"/>
    <n v="137"/>
    <n v="1.7624000000000002"/>
    <n v="31579.873361963437"/>
    <n v="230.51002453987911"/>
    <n v="6"/>
    <n v="7.1995284658581196E-2"/>
    <n v="0.46438642034363831"/>
    <s v="A"/>
    <n v="49.393939393939398"/>
    <n v="0.65252121212121927"/>
    <n v="11385.798181818272"/>
    <n v="7"/>
    <n v="4"/>
    <n v="11"/>
    <n v="543.33333333333337"/>
    <n v="406.33333333333337"/>
    <n v="5.3678876891616136"/>
    <n v="0.25214723926380367"/>
    <x v="3"/>
    <n v="93663.906638037559"/>
  </r>
  <r>
    <s v="MAALTIMA ENT - TAMALE"/>
    <x v="4"/>
    <x v="4"/>
    <x v="2"/>
    <s v="EAZZY"/>
    <n v="10.969639999999989"/>
    <n v="2077.3333333333335"/>
    <n v="262342.74000000017"/>
    <n v="531"/>
    <n v="2.8041200000000002"/>
    <n v="67059.04762836975"/>
    <n v="126.28822528883191"/>
    <n v="4"/>
    <n v="5.5014746140992693E-2"/>
    <n v="0.51940116648463097"/>
    <s v="B"/>
    <n v="94.424242424242436"/>
    <n v="0.49861999999999951"/>
    <n v="11924.670000000007"/>
    <n v="14"/>
    <n v="4"/>
    <n v="18"/>
    <n v="1699.636363636364"/>
    <n v="1168.636363636364"/>
    <n v="6.1711425866495464"/>
    <n v="0.31241976893453138"/>
    <x v="3"/>
    <n v="147585.01237163044"/>
  </r>
  <r>
    <s v="MAALTIMA ENT - TAMALE"/>
    <x v="5"/>
    <x v="5"/>
    <x v="2"/>
    <s v="EAZZY"/>
    <n v="9.5977333333332844"/>
    <n v="999.33333333333337"/>
    <n v="114971.19999999998"/>
    <n v="3"/>
    <n v="3.5619999999999999E-2"/>
    <n v="345.14369579719806"/>
    <n v="115.04789859906602"/>
    <n v="60"/>
    <n v="4.8134383887007665E-2"/>
    <n v="0.56753555037163861"/>
    <s v="B"/>
    <n v="45.424242424242429"/>
    <n v="0.43626060606060385"/>
    <n v="5225.9636363636355"/>
    <n v="14"/>
    <n v="4"/>
    <n v="18"/>
    <n v="817.63636363636374"/>
    <n v="814.63636363636374"/>
    <n v="7.8238785008186884"/>
    <n v="3.6691127418278847E-3"/>
    <x v="3"/>
    <n v="93722.201758748241"/>
  </r>
  <r>
    <s v="MAALTIMA ENT - TAMALE"/>
    <x v="6"/>
    <x v="6"/>
    <x v="0"/>
    <s v="FORTUNE"/>
    <n v="7.7406666666666109"/>
    <n v="341.33333333333337"/>
    <n v="86041.999999999985"/>
    <n v="159"/>
    <n v="3.1880000000000002"/>
    <n v="40080.111328124993"/>
    <n v="252.07617187499994"/>
    <n v="6"/>
    <n v="3.8820855709823486E-2"/>
    <n v="0.60635640608146213"/>
    <s v="B"/>
    <n v="15.515151515151517"/>
    <n v="0.3518484848484823"/>
    <n v="3910.9999999999995"/>
    <n v="14"/>
    <n v="4"/>
    <n v="18"/>
    <n v="279.27272727272731"/>
    <n v="120.27272727272731"/>
    <n v="2.7275129616477081"/>
    <n v="0.56933593749999989"/>
    <x v="3"/>
    <n v="30317.888671875004"/>
  </r>
  <r>
    <s v="MAALTIMA ENT - TAMALE"/>
    <x v="7"/>
    <x v="7"/>
    <x v="2"/>
    <s v="EAZZY"/>
    <n v="7.2934400000000021"/>
    <n v="945"/>
    <n v="78484.953333333367"/>
    <n v="0"/>
    <n v="0"/>
    <n v="0"/>
    <n v="83.052860670194036"/>
    <n v="4"/>
    <n v="3.6577932374677949E-2"/>
    <n v="0.64293433845614012"/>
    <s v="B"/>
    <n v="42.954545454545453"/>
    <n v="0.33152000000000009"/>
    <n v="3567.4978787878804"/>
    <n v="14"/>
    <n v="4"/>
    <n v="18"/>
    <n v="773.18181818181813"/>
    <n v="773.18181818181813"/>
    <n v="5.9673600000000011"/>
    <n v="0"/>
    <x v="3"/>
    <n v="64214.961818181837"/>
  </r>
  <r>
    <s v="MAALTIMA ENT - TAMALE"/>
    <x v="8"/>
    <x v="8"/>
    <x v="1"/>
    <s v="FRYTOL"/>
    <n v="5.1828766666667097"/>
    <n v="507"/>
    <n v="186796.00999999995"/>
    <n v="268"/>
    <n v="2.6505199999999998"/>
    <n v="98740.297199211011"/>
    <n v="368.43394477317543"/>
    <n v="20"/>
    <n v="2.5993072160685648E-2"/>
    <n v="0.66892741061682581"/>
    <s v="B"/>
    <n v="23.045454545454547"/>
    <n v="0.23558530303030498"/>
    <n v="8490.7277272727242"/>
    <n v="14"/>
    <n v="4"/>
    <n v="18"/>
    <n v="414.81818181818187"/>
    <n v="146.81818181818187"/>
    <n v="1.5008688930727523"/>
    <n v="0.64606618452772291"/>
    <x v="3"/>
    <n v="54092.801891698051"/>
  </r>
  <r>
    <s v="MAALTIMA ENT - TAMALE"/>
    <x v="9"/>
    <x v="9"/>
    <x v="0"/>
    <s v="FORTUNE DELICIOUS"/>
    <n v="4.9770000000000287"/>
    <n v="162.66666666666669"/>
    <n v="51887.933333333232"/>
    <n v="48"/>
    <n v="1.0934999999999999"/>
    <n v="15311.19344262292"/>
    <n v="318.98319672131083"/>
    <n v="5"/>
    <n v="2.4960563112711307E-2"/>
    <n v="0.69388797372953714"/>
    <s v="B"/>
    <n v="7.3939393939393945"/>
    <n v="0.22622727272727403"/>
    <n v="2358.5424242424197"/>
    <n v="14"/>
    <n v="4"/>
    <n v="18"/>
    <n v="133.09090909090909"/>
    <n v="85.090909090909093"/>
    <n v="2.6034679582712514"/>
    <n v="0.36065573770491804"/>
    <x v="3"/>
    <n v="27142.57019374063"/>
  </r>
  <r>
    <s v="MAALTIMA ENT - TAMALE"/>
    <x v="10"/>
    <x v="10"/>
    <x v="2"/>
    <s v="JAMAA"/>
    <n v="4.8680666666667065"/>
    <n v="1001"/>
    <n v="97980.80333333333"/>
    <n v="-227"/>
    <n v="-1.0895999999999999"/>
    <n v="-22219.422933732934"/>
    <n v="97.882920412920413"/>
    <n v="1"/>
    <n v="2.4414242569865338E-2"/>
    <n v="0.7183022162994025"/>
    <s v="B"/>
    <n v="45.5"/>
    <n v="0.22127575757575937"/>
    <n v="4453.6728787878783"/>
    <n v="14"/>
    <n v="4"/>
    <n v="18"/>
    <n v="819"/>
    <n v="1046"/>
    <n v="5.0869108225108643"/>
    <n v="-0.27716727716727718"/>
    <x v="3"/>
    <n v="102385.53475191475"/>
  </r>
  <r>
    <s v="MAALTIMA ENT - TAMALE"/>
    <x v="11"/>
    <x v="11"/>
    <x v="0"/>
    <s v="FORTUNE DELICIOUS"/>
    <n v="3.8498999999999897"/>
    <n v="161.66666666666666"/>
    <n v="46007.833333333241"/>
    <n v="172"/>
    <n v="3.1059000000000001"/>
    <n v="48948.540206185469"/>
    <n v="284.58453608247368"/>
    <n v="1"/>
    <n v="1.930795095994102E-2"/>
    <n v="0.73761016725934347"/>
    <s v="B"/>
    <n v="7.3484848484848477"/>
    <n v="0.17499545454545407"/>
    <n v="2091.2651515151474"/>
    <n v="14"/>
    <n v="4"/>
    <n v="18"/>
    <n v="132.27272727272725"/>
    <n v="0"/>
    <n v="0"/>
    <n v="1.3003436426116841"/>
    <x v="0"/>
    <n v="0"/>
  </r>
  <r>
    <s v="MAALTIMA ENT - TAMALE"/>
    <x v="12"/>
    <x v="12"/>
    <x v="2"/>
    <s v="JAMAA"/>
    <n v="3.5392866666666505"/>
    <n v="657.66666666666674"/>
    <n v="63963.993333333427"/>
    <n v="0"/>
    <n v="0"/>
    <n v="0"/>
    <n v="97.258986315256081"/>
    <n v="5"/>
    <n v="1.7750168418185663E-2"/>
    <n v="0.75536033567752914"/>
    <s v="B"/>
    <n v="29.893939393939398"/>
    <n v="0.16087666666666592"/>
    <n v="2907.4542424242468"/>
    <n v="14"/>
    <n v="4"/>
    <n v="18"/>
    <n v="538.09090909090912"/>
    <n v="538.09090909090912"/>
    <n v="2.8957799999999865"/>
    <n v="0"/>
    <x v="3"/>
    <n v="52334.176363636434"/>
  </r>
  <r>
    <s v="MAALTIMA ENT - TAMALE"/>
    <x v="13"/>
    <x v="13"/>
    <x v="2"/>
    <s v="JAMAA"/>
    <n v="3.3221000000000154"/>
    <n v="458.33333333333331"/>
    <n v="20134.09"/>
    <n v="256"/>
    <n v="1.8465"/>
    <n v="11245.804450909092"/>
    <n v="43.928923636363642"/>
    <n v="20"/>
    <n v="1.6660937656567839E-2"/>
    <n v="0.77202127333409698"/>
    <s v="B"/>
    <n v="20.833333333333332"/>
    <n v="0.15100454545454614"/>
    <n v="915.18590909090915"/>
    <n v="14"/>
    <n v="4"/>
    <n v="18"/>
    <n v="375"/>
    <n v="119"/>
    <n v="0.86253796363636759"/>
    <n v="0.68266666666666664"/>
    <x v="3"/>
    <n v="5227.5419127272735"/>
  </r>
  <r>
    <s v="MAALTIMA ENT - TAMALE"/>
    <x v="14"/>
    <x v="14"/>
    <x v="2"/>
    <s v="EAZZY"/>
    <n v="3.0824933333333404"/>
    <n v="467"/>
    <n v="44369.226666666662"/>
    <n v="26"/>
    <n v="0.17599999999999999"/>
    <n v="2470.2353176302636"/>
    <n v="95.009050678087064"/>
    <n v="1"/>
    <n v="1.5459266504154762E-2"/>
    <n v="0.78748053983825173"/>
    <s v="B"/>
    <n v="21.227272727272727"/>
    <n v="0.14011333333333365"/>
    <n v="2016.78303030303"/>
    <n v="14"/>
    <n v="4"/>
    <n v="18"/>
    <n v="382.09090909090907"/>
    <n v="356.09090909090907"/>
    <n v="2.3504236688079998"/>
    <n v="6.8046633357125866E-2"/>
    <x v="3"/>
    <n v="33831.859227824272"/>
  </r>
  <r>
    <s v="MAALTIMA ENT - TAMALE"/>
    <x v="15"/>
    <x v="15"/>
    <x v="1"/>
    <s v="FRYTOL"/>
    <n v="3.0812399999999833"/>
    <n v="301"/>
    <n v="124412"/>
    <n v="142"/>
    <n v="1.3818599999999999"/>
    <n v="58692.704318936878"/>
    <n v="413.32890365448503"/>
    <n v="40"/>
    <n v="1.5452980808802436E-2"/>
    <n v="0.80293352064705414"/>
    <s v="C"/>
    <n v="13.681818181818182"/>
    <n v="0.14005636363636287"/>
    <n v="5655.090909090909"/>
    <n v="30"/>
    <n v="4"/>
    <n v="34"/>
    <n v="465.18181818181819"/>
    <n v="323.18181818181819"/>
    <n v="3.3083081244336876"/>
    <n v="0.30525698651553645"/>
    <x v="3"/>
    <n v="133580.38659015403"/>
  </r>
  <r>
    <s v="MAALTIMA ENT - TAMALE"/>
    <x v="16"/>
    <x v="16"/>
    <x v="0"/>
    <s v="FORTUNE"/>
    <n v="3.0450000000000124"/>
    <n v="90.666666666666657"/>
    <n v="22569.933333333218"/>
    <n v="0"/>
    <n v="0"/>
    <n v="0"/>
    <n v="248.93308823529287"/>
    <n v="40"/>
    <n v="1.5271230596384529E-2"/>
    <n v="0.81820475124343872"/>
    <s v="C"/>
    <n v="4.1212121212121211"/>
    <n v="0.13840909090909148"/>
    <n v="1025.9060606060555"/>
    <n v="30"/>
    <n v="4"/>
    <n v="34"/>
    <n v="140.12121212121212"/>
    <n v="140.12121212121212"/>
    <n v="4.7059090909091106"/>
    <n v="0"/>
    <x v="3"/>
    <n v="34880.806060605886"/>
  </r>
  <r>
    <s v="MAALTIMA ENT - TAMALE"/>
    <x v="17"/>
    <x v="17"/>
    <x v="2"/>
    <s v="JAMAA"/>
    <n v="2.8424933333333389"/>
    <n v="454"/>
    <n v="49860.53333333334"/>
    <n v="74"/>
    <n v="0.46332000000000001"/>
    <n v="8127.0472834067559"/>
    <n v="109.82496328928049"/>
    <n v="40"/>
    <n v="1.4255622713306718E-2"/>
    <n v="0.83246037395674544"/>
    <s v="C"/>
    <n v="20.636363636363637"/>
    <n v="0.12920424242424267"/>
    <n v="2266.3878787878789"/>
    <n v="30"/>
    <n v="4"/>
    <n v="34"/>
    <n v="701.63636363636363"/>
    <n v="627.63636363636363"/>
    <n v="3.9296303510879795"/>
    <n v="0.10546773775589531"/>
    <x v="3"/>
    <n v="68930.140595381134"/>
  </r>
  <r>
    <s v="MAALTIMA ENT - TAMALE"/>
    <x v="18"/>
    <x v="18"/>
    <x v="2"/>
    <s v="EAZZY"/>
    <n v="2.3352000000000097"/>
    <n v="260.33333333333331"/>
    <n v="39093.773333333345"/>
    <n v="245"/>
    <n v="2.1985600000000005"/>
    <n v="36791.195134443034"/>
    <n v="150.16814340588994"/>
    <n v="40"/>
    <n v="1.1711454084951447E-2"/>
    <n v="0.84417182804169688"/>
    <s v="C"/>
    <n v="11.833333333333332"/>
    <n v="0.10614545454545499"/>
    <n v="1776.9896969696974"/>
    <n v="30"/>
    <n v="4"/>
    <n v="34"/>
    <n v="402.33333333333331"/>
    <n v="157.33333333333331"/>
    <n v="1.4112860435339367"/>
    <n v="0.60894780447390229"/>
    <x v="3"/>
    <n v="23626.45456252668"/>
  </r>
  <r>
    <s v="MAALTIMA ENT - TAMALE"/>
    <x v="19"/>
    <x v="19"/>
    <x v="1"/>
    <s v="FRYTOL"/>
    <n v="2.1775499999999992"/>
    <n v="206"/>
    <n v="58197.013333333343"/>
    <n v="1002"/>
    <n v="9.7467300000000012"/>
    <n v="283074.79300970881"/>
    <n v="282.50977346278324"/>
    <n v="16"/>
    <n v="1.0920810569838089E-2"/>
    <n v="0.85509263861153495"/>
    <s v="C"/>
    <n v="9.3636363636363633"/>
    <n v="9.8979545454545417E-2"/>
    <n v="2645.3187878787885"/>
    <n v="30"/>
    <n v="4"/>
    <n v="34"/>
    <n v="318.36363636363637"/>
    <n v="0"/>
    <n v="0"/>
    <n v="3.1473443746430609"/>
    <x v="2"/>
    <n v="0"/>
  </r>
  <r>
    <s v="MAALTIMA ENT - TAMALE"/>
    <x v="20"/>
    <x v="20"/>
    <x v="2"/>
    <s v="ALIFE"/>
    <n v="2.1436000000000188"/>
    <n v="589.66666666666674"/>
    <n v="55454.649999999776"/>
    <n v="10"/>
    <n v="3.7200000000000004E-2"/>
    <n v="940.44064443187847"/>
    <n v="94.04406444318785"/>
    <n v="24"/>
    <n v="1.075054512525781E-2"/>
    <n v="0.86584318373679281"/>
    <s v="C"/>
    <n v="26.803030303030308"/>
    <n v="9.7436363636364487E-2"/>
    <n v="2520.6659090908988"/>
    <n v="30"/>
    <n v="4"/>
    <n v="34"/>
    <n v="911.30303030303048"/>
    <n v="901.30303030303048"/>
    <n v="3.2764836219744367"/>
    <n v="1.0973298307451865E-2"/>
    <x v="3"/>
    <n v="84762.200264658692"/>
  </r>
  <r>
    <s v="MAALTIMA ENT - TAMALE"/>
    <x v="21"/>
    <x v="21"/>
    <x v="2"/>
    <s v="ALIFE"/>
    <n v="2.0846000000000164"/>
    <n v="569.33333333333337"/>
    <n v="52511.316666666258"/>
    <n v="631"/>
    <n v="2.2746"/>
    <n v="58199.017827868396"/>
    <n v="92.232991803277969"/>
    <n v="36"/>
    <n v="1.0454649360007656E-2"/>
    <n v="0.87629783309680043"/>
    <s v="C"/>
    <n v="25.878787878787879"/>
    <n v="9.4754545454546202E-2"/>
    <n v="2386.8780303030117"/>
    <n v="30"/>
    <n v="4"/>
    <n v="34"/>
    <n v="879.87878787878788"/>
    <n v="248.87878787878788"/>
    <n v="0.91126356184799517"/>
    <n v="0.71714423474307754"/>
    <x v="3"/>
    <n v="22954.835202433998"/>
  </r>
  <r>
    <s v="MAALTIMA ENT - TAMALE"/>
    <x v="22"/>
    <x v="22"/>
    <x v="2"/>
    <s v="ALIFE"/>
    <n v="2.048666666666684"/>
    <n v="562.66666666666663"/>
    <n v="52878.083333332994"/>
    <n v="14"/>
    <n v="5.2600000000000001E-2"/>
    <n v="1315.68690758293"/>
    <n v="93.977636255923571"/>
    <n v="18"/>
    <n v="1.0274437136877913E-2"/>
    <n v="0.88657227023367835"/>
    <s v="C"/>
    <n v="25.575757575757574"/>
    <n v="9.312121212121291E-2"/>
    <n v="2403.549242424227"/>
    <n v="30"/>
    <n v="4"/>
    <n v="34"/>
    <n v="869.57575757575751"/>
    <n v="855.57575757575751"/>
    <n v="3.1151472784719494"/>
    <n v="1.6099804850850295E-2"/>
    <x v="3"/>
    <n v="80404.987334840785"/>
  </r>
  <r>
    <s v="MAALTIMA ENT - TAMALE"/>
    <x v="23"/>
    <x v="23"/>
    <x v="1"/>
    <s v="FRYTOL"/>
    <n v="1.9784333333333317"/>
    <n v="151.66666666666666"/>
    <n v="50966.666666666664"/>
    <n v="0"/>
    <n v="4.2699999999999995E-3"/>
    <n v="0"/>
    <n v="336.04395604395603"/>
    <n v="18"/>
    <n v="9.9222041553060376E-3"/>
    <n v="0.89649447438898444"/>
    <s v="C"/>
    <n v="6.8939393939393936"/>
    <n v="8.9928787878787803E-2"/>
    <n v="2316.6666666666665"/>
    <n v="30"/>
    <n v="4"/>
    <n v="34"/>
    <n v="234.39393939393938"/>
    <n v="234.39393939393938"/>
    <n v="3.0575787878787852"/>
    <n v="0"/>
    <x v="3"/>
    <n v="78766.666666666657"/>
  </r>
  <r>
    <s v="MAALTIMA ENT - TAMALE"/>
    <x v="24"/>
    <x v="24"/>
    <x v="0"/>
    <s v="FORTUNE DELICIOUS"/>
    <n v="1.9199999999999979"/>
    <n v="85.333333333333329"/>
    <n v="19276.666666666664"/>
    <n v="0"/>
    <n v="0"/>
    <n v="0"/>
    <n v="225.89843749999997"/>
    <n v="18"/>
    <n v="9.6291503267842832E-3"/>
    <n v="0.90612362471576868"/>
    <s v="C"/>
    <n v="3.8787878787878785"/>
    <n v="8.7272727272727182E-2"/>
    <n v="876.21212121212113"/>
    <n v="30"/>
    <n v="4"/>
    <n v="34"/>
    <n v="131.87878787878788"/>
    <n v="131.87878787878788"/>
    <n v="2.9672727272727242"/>
    <n v="0"/>
    <x v="3"/>
    <n v="29791.212121212116"/>
  </r>
  <r>
    <s v="MAALTIMA ENT - TAMALE"/>
    <x v="25"/>
    <x v="25"/>
    <x v="3"/>
    <s v="JAMAA"/>
    <n v="1.6874199999999915"/>
    <n v="195.66666666666666"/>
    <n v="26896.940000000042"/>
    <n v="28"/>
    <n v="0.21063999999999999"/>
    <n v="3848.9658603066505"/>
    <n v="137.46306643952323"/>
    <n v="36"/>
    <n v="8.4627191898032673E-3"/>
    <n v="0.91458634390557192"/>
    <s v="C"/>
    <n v="8.8939393939393927"/>
    <n v="7.6700909090908709E-2"/>
    <n v="1222.5881818181838"/>
    <n v="30"/>
    <n v="4"/>
    <n v="34"/>
    <n v="302.39393939393938"/>
    <n v="274.39393939393938"/>
    <n v="2.3663602446956671"/>
    <n v="9.2594448341517185E-2"/>
    <x v="3"/>
    <n v="37719.0323215116"/>
  </r>
  <r>
    <s v="MAALTIMA ENT - TAMALE"/>
    <x v="26"/>
    <x v="26"/>
    <x v="2"/>
    <s v="ALIFE"/>
    <n v="1.3880000000000061"/>
    <n v="381.33333333333337"/>
    <n v="36150.80333333333"/>
    <n v="513"/>
    <n v="1.8482000000000001"/>
    <n v="48632.942596153836"/>
    <n v="94.80105769230768"/>
    <n v="18"/>
    <n v="6.9610732570711768E-3"/>
    <n v="0.9215474171626431"/>
    <s v="C"/>
    <n v="17.333333333333336"/>
    <n v="6.3090909090909364E-2"/>
    <n v="1643.2183333333332"/>
    <n v="30"/>
    <n v="4"/>
    <n v="34"/>
    <n v="589.33333333333337"/>
    <n v="76.333333333333371"/>
    <n v="0.27784265734265867"/>
    <n v="0.87047511312217185"/>
    <x v="1"/>
    <n v="7236.4807371794896"/>
  </r>
  <r>
    <s v="MAALTIMA ENT - TAMALE"/>
    <x v="27"/>
    <x v="27"/>
    <x v="0"/>
    <s v="PROMISE"/>
    <n v="1.2254999999999994"/>
    <n v="38.666666666666664"/>
    <n v="10838.8"/>
    <n v="6"/>
    <n v="0.13500000000000001"/>
    <n v="1681.8827586206899"/>
    <n v="280.31379310344829"/>
    <n v="36"/>
    <n v="6.1461061070177845E-3"/>
    <n v="0.92769352326966092"/>
    <s v="C"/>
    <n v="1.7575757575757576"/>
    <n v="5.5704545454545423E-2"/>
    <n v="492.67272727272723"/>
    <n v="30"/>
    <n v="4"/>
    <n v="34"/>
    <n v="59.757575757575758"/>
    <n v="53.757575757575758"/>
    <n v="1.7037907523510962"/>
    <n v="0.10040567951318459"/>
    <x v="3"/>
    <n v="15068.989968652038"/>
  </r>
  <r>
    <s v="MAALTIMA ENT - TAMALE"/>
    <x v="28"/>
    <x v="28"/>
    <x v="0"/>
    <s v="FORTUNE DELIGHT"/>
    <n v="1.1489999999999996"/>
    <n v="39"/>
    <n v="9815.4000000000087"/>
    <n v="35"/>
    <n v="0.78749999999999998"/>
    <n v="8808.6923076923158"/>
    <n v="251.67692307692329"/>
    <n v="48"/>
    <n v="5.762444648684974E-3"/>
    <n v="0.93345596791834595"/>
    <s v="C"/>
    <n v="1.7727272727272727"/>
    <n v="5.2227272727272706E-2"/>
    <n v="446.15454545454583"/>
    <n v="30"/>
    <n v="4"/>
    <n v="34"/>
    <n v="60.272727272727273"/>
    <n v="25.272727272727273"/>
    <n v="0.7445734265734264"/>
    <n v="0.58069381598793368"/>
    <x v="3"/>
    <n v="6360.5622377622431"/>
  </r>
  <r>
    <s v="MAALTIMA ENT - TAMALE"/>
    <x v="29"/>
    <x v="29"/>
    <x v="3"/>
    <s v="EAZZY"/>
    <n v="1.1269999999999945"/>
    <n v="146"/>
    <n v="18598.626666666663"/>
    <n v="50"/>
    <n v="0.37531999999999999"/>
    <n v="6369.3926940639258"/>
    <n v="127.38785388127852"/>
    <n v="20"/>
    <n v="5.652110634523878E-3"/>
    <n v="0.93910807855286982"/>
    <s v="C"/>
    <n v="6.6363636363636367"/>
    <n v="5.1227272727272476E-2"/>
    <n v="845.39212121212108"/>
    <n v="30"/>
    <n v="4"/>
    <n v="34"/>
    <n v="225.63636363636365"/>
    <n v="175.63636363636365"/>
    <n v="1.3557683686176771"/>
    <n v="0.22159548751007249"/>
    <x v="3"/>
    <n v="22373.939427148194"/>
  </r>
  <r>
    <s v="MAALTIMA ENT - TAMALE"/>
    <x v="30"/>
    <x v="30"/>
    <x v="3"/>
    <s v="JAMAA"/>
    <n v="1.1260500000000022"/>
    <n v="185.66666666666666"/>
    <n v="19124.363333333316"/>
    <n v="3"/>
    <n v="1.8000000000000002E-2"/>
    <n v="309.01125673249527"/>
    <n v="103.00375224416509"/>
    <n v="5"/>
    <n v="5.6473462111851433E-3"/>
    <n v="0.94475542476405494"/>
    <s v="C"/>
    <n v="8.4393939393939394"/>
    <n v="5.1184090909091012E-2"/>
    <n v="869.28924242424171"/>
    <n v="30"/>
    <n v="4"/>
    <n v="34"/>
    <n v="286.93939393939394"/>
    <n v="283.93939393939394"/>
    <n v="1.722064387138897"/>
    <n v="1.0455169500475234E-2"/>
    <x v="3"/>
    <n v="29246.822985691724"/>
  </r>
  <r>
    <s v="MAALTIMA ENT - TAMALE"/>
    <x v="31"/>
    <x v="31"/>
    <x v="2"/>
    <s v="JAMAA"/>
    <n v="1.0853199999999976"/>
    <n v="186"/>
    <n v="9337.0199999999495"/>
    <n v="0"/>
    <n v="0"/>
    <n v="0"/>
    <n v="50.199032258064243"/>
    <n v="5"/>
    <n v="5.4430778295132855E-3"/>
    <n v="0.95019850259356819"/>
    <s v="C"/>
    <n v="8.454545454545455"/>
    <n v="4.9332727272727167E-2"/>
    <n v="424.40999999999769"/>
    <n v="30"/>
    <n v="4"/>
    <n v="34"/>
    <n v="287.4545454545455"/>
    <n v="287.4545454545455"/>
    <n v="1.6773127272727237"/>
    <n v="0"/>
    <x v="3"/>
    <n v="14429.939999999924"/>
  </r>
  <r>
    <s v="MAALTIMA ENT - TAMALE"/>
    <x v="32"/>
    <x v="32"/>
    <x v="2"/>
    <s v="JAMAA"/>
    <n v="0.95039999999999503"/>
    <n v="195.33333333333334"/>
    <n v="16927.379999999863"/>
    <n v="0"/>
    <n v="0"/>
    <n v="0"/>
    <n v="86.658941979521472"/>
    <n v="48"/>
    <n v="4.7664294117582004E-3"/>
    <n v="0.95496493200532639"/>
    <s v="C"/>
    <n v="8.8787878787878789"/>
    <n v="4.3199999999999773E-2"/>
    <n v="769.42636363635745"/>
    <n v="30"/>
    <n v="4"/>
    <n v="34"/>
    <n v="301.87878787878788"/>
    <n v="301.87878787878788"/>
    <n v="1.4687999999999923"/>
    <n v="0"/>
    <x v="3"/>
    <n v="26160.49636363615"/>
  </r>
  <r>
    <s v="MAALTIMA ENT - TAMALE"/>
    <x v="33"/>
    <x v="33"/>
    <x v="3"/>
    <s v="JAMAA"/>
    <n v="0.86399999999999322"/>
    <n v="288"/>
    <n v="16780.666666666664"/>
    <n v="117"/>
    <n v="0.35099999999999998"/>
    <n v="6817.1458333333321"/>
    <n v="58.266203703703695"/>
    <n v="32"/>
    <n v="4.3331176470528983E-3"/>
    <n v="0.9592980496523793"/>
    <s v="C"/>
    <n v="13.090909090909092"/>
    <n v="3.9272727272726966E-2"/>
    <n v="762.75757575757564"/>
    <n v="30"/>
    <n v="4"/>
    <n v="34"/>
    <n v="445.09090909090912"/>
    <n v="328.09090909090912"/>
    <n v="0.98427272727271975"/>
    <n v="0.26286764705882348"/>
    <x v="3"/>
    <n v="19116.61174242424"/>
  </r>
  <r>
    <s v="MAALTIMA ENT - TAMALE"/>
    <x v="34"/>
    <x v="34"/>
    <x v="3"/>
    <s v="JAMAA"/>
    <n v="0.84149999999999903"/>
    <n v="88.666666666666657"/>
    <n v="14836"/>
    <n v="158"/>
    <n v="1.343"/>
    <n v="26437.08270676692"/>
    <n v="167.3233082706767"/>
    <n v="48"/>
    <n v="4.2202760416609241E-3"/>
    <n v="0.96351832569404028"/>
    <s v="C"/>
    <n v="4.0303030303030303"/>
    <n v="3.8249999999999958E-2"/>
    <n v="674.36363636363637"/>
    <n v="30"/>
    <n v="4"/>
    <n v="34"/>
    <n v="137.03030303030303"/>
    <n v="0"/>
    <n v="0"/>
    <n v="1.1530296329057939"/>
    <x v="0"/>
    <n v="0"/>
  </r>
  <r>
    <s v="MAALTIMA ENT - TAMALE"/>
    <x v="35"/>
    <x v="35"/>
    <x v="3"/>
    <s v="JAMAA"/>
    <n v="0.81666666666666721"/>
    <n v="88.666666666666671"/>
    <n v="13036.166666666666"/>
    <n v="32"/>
    <n v="0.26200000000000001"/>
    <n v="4704.7819548872176"/>
    <n v="147.02443609022555"/>
    <n v="24"/>
    <n v="4.0957323438579061E-3"/>
    <n v="0.96761405803789824"/>
    <s v="C"/>
    <n v="4.0303030303030303"/>
    <n v="3.7121212121212145E-2"/>
    <n v="592.55303030303025"/>
    <n v="30"/>
    <n v="4"/>
    <n v="34"/>
    <n v="137.03030303030303"/>
    <n v="105.03030303030303"/>
    <n v="0.96738437001594957"/>
    <n v="0.2335249889429456"/>
    <x v="3"/>
    <n v="15442.021075415811"/>
  </r>
  <r>
    <s v="MAALTIMA ENT - TAMALE"/>
    <x v="36"/>
    <x v="36"/>
    <x v="1"/>
    <s v="FRYTOL"/>
    <n v="0.71999999999999853"/>
    <n v="63.666666666666664"/>
    <n v="10400"/>
    <n v="138"/>
    <n v="1.4904000000000002"/>
    <n v="22542.408376963351"/>
    <n v="163.35078534031413"/>
    <n v="30"/>
    <n v="3.6109313725441032E-3"/>
    <n v="0.97122498941044233"/>
    <s v="C"/>
    <n v="2.893939393939394"/>
    <n v="3.272727272727266E-2"/>
    <n v="472.72727272727275"/>
    <n v="30"/>
    <n v="4"/>
    <n v="34"/>
    <n v="98.393939393939391"/>
    <n v="0"/>
    <n v="0"/>
    <n v="1.4025254080689868"/>
    <x v="0"/>
    <n v="0"/>
  </r>
  <r>
    <s v="MAALTIMA ENT - TAMALE"/>
    <x v="37"/>
    <x v="37"/>
    <x v="3"/>
    <s v="EAZZY"/>
    <n v="0.71541666666666492"/>
    <n v="77.333333333333329"/>
    <n v="9494.1666666666661"/>
    <n v="92"/>
    <n v="0.78625"/>
    <n v="11294.784482758621"/>
    <n v="122.76939655172414"/>
    <n v="100"/>
    <n v="3.5879451195938786E-3"/>
    <n v="0.97481293453003626"/>
    <s v="C"/>
    <n v="3.5151515151515151"/>
    <n v="3.2518939393939315E-2"/>
    <n v="431.55303030303025"/>
    <n v="30"/>
    <n v="4"/>
    <n v="34"/>
    <n v="119.51515151515152"/>
    <n v="27.515151515151516"/>
    <n v="0.25454480146290431"/>
    <n v="0.76977687626774849"/>
    <x v="3"/>
    <n v="3378.01854754441"/>
  </r>
  <r>
    <s v="MAALTIMA ENT - TAMALE"/>
    <x v="38"/>
    <x v="38"/>
    <x v="3"/>
    <s v="JAMAA"/>
    <n v="0.61999999999999889"/>
    <n v="124"/>
    <n v="9477.3333333333339"/>
    <n v="19"/>
    <n v="9.5000000000000001E-2"/>
    <n v="1452.1720430107528"/>
    <n v="76.430107526881727"/>
    <n v="40"/>
    <n v="3.1094131263574229E-3"/>
    <n v="0.97792234765639363"/>
    <s v="C"/>
    <n v="5.6363636363636367"/>
    <n v="2.8181818181818131E-2"/>
    <n v="430.78787878787881"/>
    <n v="30"/>
    <n v="4"/>
    <n v="34"/>
    <n v="191.63636363636365"/>
    <n v="172.63636363636365"/>
    <n v="0.86318181818181672"/>
    <n v="9.9146110056925987E-2"/>
    <x v="3"/>
    <n v="13194.615835777129"/>
  </r>
  <r>
    <s v="MAALTIMA ENT - TAMALE"/>
    <x v="39"/>
    <x v="39"/>
    <x v="2"/>
    <s v="EAZZY"/>
    <n v="0.53599999999999892"/>
    <n v="35"/>
    <n v="7245.6066666666666"/>
    <n v="0"/>
    <n v="0"/>
    <n v="0"/>
    <n v="207.01733333333334"/>
    <n v="40"/>
    <n v="2.6881377995606102E-3"/>
    <n v="0.9806104854559542"/>
    <s v="C"/>
    <n v="1.5909090909090908"/>
    <n v="2.4363636363636313E-2"/>
    <n v="329.34575757575755"/>
    <n v="30"/>
    <n v="4"/>
    <n v="34"/>
    <n v="54.090909090909086"/>
    <n v="54.090909090909086"/>
    <n v="0.82836363636363464"/>
    <n v="0"/>
    <x v="3"/>
    <n v="11197.755757575756"/>
  </r>
  <r>
    <s v="MAALTIMA ENT - TAMALE"/>
    <x v="40"/>
    <x v="40"/>
    <x v="4"/>
    <s v="FORTUNE"/>
    <n v="0.456666666666667"/>
    <n v="45.666666666666664"/>
    <n v="14400"/>
    <n v="6"/>
    <n v="0.06"/>
    <n v="1891.9708029197081"/>
    <n v="315.32846715328469"/>
    <n v="10"/>
    <n v="2.2902666575858495E-3"/>
    <n v="0.98290075211354"/>
    <s v="C"/>
    <n v="2.0757575757575757"/>
    <n v="2.0757575757575773E-2"/>
    <n v="654.5454545454545"/>
    <n v="30"/>
    <n v="4"/>
    <n v="34"/>
    <n v="70.575757575757578"/>
    <n v="64.575757575757578"/>
    <n v="0.6457575757575762"/>
    <n v="8.5015027908973806E-2"/>
    <x v="3"/>
    <n v="20362.57465162575"/>
  </r>
  <r>
    <s v="MAALTIMA ENT - TAMALE"/>
    <x v="41"/>
    <x v="41"/>
    <x v="0"/>
    <s v="FORTUNE DELIGHT"/>
    <n v="0.44249999999999967"/>
    <n v="19.666666666666668"/>
    <n v="3736.6666666666665"/>
    <n v="32"/>
    <n v="0.72"/>
    <n v="6079.9999999999991"/>
    <n v="189.99999999999997"/>
    <n v="12"/>
    <n v="2.2192182393760661E-3"/>
    <n v="0.9851199703529161"/>
    <s v="C"/>
    <n v="0.89393939393939403"/>
    <n v="2.0113636363636347E-2"/>
    <n v="169.84848484848484"/>
    <n v="30"/>
    <n v="4"/>
    <n v="34"/>
    <n v="30.393939393939398"/>
    <n v="0"/>
    <n v="0"/>
    <n v="1.05284147557328"/>
    <x v="0"/>
    <n v="0"/>
  </r>
  <r>
    <s v="MAALTIMA ENT - TAMALE"/>
    <x v="42"/>
    <x v="42"/>
    <x v="0"/>
    <s v="FORTUNE"/>
    <n v="0.42500000000000004"/>
    <n v="17"/>
    <n v="3142.1533333333318"/>
    <n v="0"/>
    <n v="0"/>
    <n v="0"/>
    <n v="184.83254901960777"/>
    <n v="12"/>
    <n v="2.1314525462933988E-3"/>
    <n v="0.98725142289920953"/>
    <s v="C"/>
    <n v="0.77272727272727271"/>
    <n v="1.9318181818181821E-2"/>
    <n v="142.82515151515145"/>
    <n v="30"/>
    <n v="4"/>
    <n v="34"/>
    <n v="26.272727272727273"/>
    <n v="26.272727272727273"/>
    <n v="0.65681818181818197"/>
    <n v="0"/>
    <x v="3"/>
    <n v="4856.0551515151501"/>
  </r>
  <r>
    <s v="MAALTIMA ENT - TAMALE"/>
    <x v="43"/>
    <x v="43"/>
    <x v="1"/>
    <s v="FRYTOL"/>
    <n v="0.36852333333333331"/>
    <n v="41.666666666666664"/>
    <n v="13336.5"/>
    <n v="19"/>
    <n v="0.15390000000000001"/>
    <n v="6081.4440000000004"/>
    <n v="320.07600000000002"/>
    <n v="4"/>
    <n v="1.8482117581220332E-3"/>
    <n v="0.98909963465733153"/>
    <s v="C"/>
    <n v="1.8939393939393938"/>
    <n v="1.6751060606060606E-2"/>
    <n v="606.2045454545455"/>
    <n v="30"/>
    <n v="4"/>
    <n v="34"/>
    <n v="64.393939393939391"/>
    <n v="45.393939393939391"/>
    <n v="0.40148942060606058"/>
    <n v="0.29505882352941176"/>
    <x v="3"/>
    <n v="14529.510545454545"/>
  </r>
  <r>
    <s v="MAALTIMA ENT - TAMALE"/>
    <x v="44"/>
    <x v="44"/>
    <x v="1"/>
    <s v="PALME D'OR"/>
    <n v="0.36480000000000001"/>
    <n v="24"/>
    <n v="25.333333333333332"/>
    <n v="0"/>
    <n v="0"/>
    <n v="0"/>
    <n v="1.0555555555555556"/>
    <n v="12"/>
    <n v="1.8295385620890161E-3"/>
    <n v="0.99092917321942053"/>
    <s v="C"/>
    <n v="1.0909090909090908"/>
    <n v="1.6581818181818184E-2"/>
    <n v="1.1515151515151514"/>
    <n v="30"/>
    <n v="4"/>
    <n v="34"/>
    <n v="37.090909090909086"/>
    <n v="37.090909090909086"/>
    <n v="0.56378181818181816"/>
    <n v="0"/>
    <x v="3"/>
    <n v="39.151515151515149"/>
  </r>
  <r>
    <s v="MAALTIMA ENT - TAMALE"/>
    <x v="45"/>
    <x v="45"/>
    <x v="2"/>
    <s v="ALIFE"/>
    <n v="0.31840000000000018"/>
    <n v="77.666666666666671"/>
    <n v="4010.5666666666662"/>
    <n v="59"/>
    <n v="0.23619999999999999"/>
    <n v="3046.6536480686691"/>
    <n v="51.638197424892695"/>
    <n v="48"/>
    <n v="1.5968340958583964E-3"/>
    <n v="0.99252600731527896"/>
    <s v="C"/>
    <n v="3.5303030303030307"/>
    <n v="1.4472727272727281E-2"/>
    <n v="182.29848484848483"/>
    <n v="30"/>
    <n v="4"/>
    <n v="34"/>
    <n v="120.03030303030305"/>
    <n v="61.030303030303045"/>
    <n v="0.25019804916113947"/>
    <n v="0.49154253976268614"/>
    <x v="3"/>
    <n v="3151.4948367798156"/>
  </r>
  <r>
    <s v="MAALTIMA ENT - TAMALE"/>
    <x v="46"/>
    <x v="46"/>
    <x v="2"/>
    <s v="ALIFE"/>
    <n v="0.2893333333333335"/>
    <n v="70"/>
    <n v="3629.7666666666664"/>
    <n v="25"/>
    <n v="0.1017"/>
    <n v="1296.3452380952381"/>
    <n v="51.853809523809524"/>
    <n v="32"/>
    <n v="1.4510594589668007E-3"/>
    <n v="0.9939770667742458"/>
    <s v="C"/>
    <n v="3.1818181818181817"/>
    <n v="1.3151515151515159E-2"/>
    <n v="164.98939393939392"/>
    <n v="30"/>
    <n v="4"/>
    <n v="34"/>
    <n v="108.18181818181817"/>
    <n v="83.181818181818173"/>
    <n v="0.34381818181818197"/>
    <n v="0.23109243697478993"/>
    <x v="3"/>
    <n v="4313.2941558441553"/>
  </r>
  <r>
    <s v="MAALTIMA ENT - TAMALE"/>
    <x v="47"/>
    <x v="47"/>
    <x v="2"/>
    <s v="ALIFE"/>
    <n v="0.2840000000000002"/>
    <n v="70"/>
    <n v="3550"/>
    <n v="31"/>
    <n v="0.126"/>
    <n v="1572.1428571428571"/>
    <n v="50.714285714285715"/>
    <n v="24"/>
    <n v="1.4243118191701778E-3"/>
    <n v="0.99540137859341593"/>
    <s v="C"/>
    <n v="3.1818181818181817"/>
    <n v="1.2909090909090919E-2"/>
    <n v="161.36363636363637"/>
    <n v="30"/>
    <n v="4"/>
    <n v="34"/>
    <n v="108.18181818181817"/>
    <n v="77.181818181818173"/>
    <n v="0.31313766233766255"/>
    <n v="0.28655462184873953"/>
    <x v="3"/>
    <n v="3914.2207792207787"/>
  </r>
  <r>
    <s v="MAALTIMA ENT - TAMALE"/>
    <x v="48"/>
    <x v="48"/>
    <x v="2"/>
    <s v="ALIFE"/>
    <n v="0.28266666666666684"/>
    <n v="68.666666666666671"/>
    <n v="3533.333333333333"/>
    <n v="13"/>
    <n v="5.2999999999999999E-2"/>
    <n v="668.9320388349513"/>
    <n v="51.45631067961164"/>
    <n v="1"/>
    <n v="1.417624909221022E-3"/>
    <n v="0.99681900350263697"/>
    <s v="C"/>
    <n v="3.1212121212121215"/>
    <n v="1.2848484848484857E-2"/>
    <n v="160.60606060606059"/>
    <n v="30"/>
    <n v="4"/>
    <n v="34"/>
    <n v="106.12121212121214"/>
    <n v="93.121212121212139"/>
    <n v="0.38333392174168901"/>
    <n v="0.12250142775556823"/>
    <x v="3"/>
    <n v="4791.6740217711094"/>
  </r>
  <r>
    <s v="MAALTIMA ENT - TAMALE"/>
    <x v="49"/>
    <x v="49"/>
    <x v="1"/>
    <s v="FORTUNE"/>
    <n v="0.26473999999999981"/>
    <n v="14.666666666666666"/>
    <n v="4224.2300000000005"/>
    <n v="0"/>
    <n v="0"/>
    <n v="0"/>
    <n v="288.01568181818186"/>
    <n v="12"/>
    <n v="1.327719404954621E-3"/>
    <n v="0.99814672290759154"/>
    <s v="C"/>
    <n v="0.66666666666666663"/>
    <n v="1.2033636363636356E-2"/>
    <n v="192.01045454545456"/>
    <n v="30"/>
    <n v="4"/>
    <n v="34"/>
    <n v="22.666666666666664"/>
    <n v="22.666666666666664"/>
    <n v="0.40914363636363604"/>
    <n v="0"/>
    <x v="3"/>
    <n v="6528.3554545454544"/>
  </r>
  <r>
    <s v="MAALTIMA ENT - TAMALE"/>
    <x v="50"/>
    <x v="50"/>
    <x v="2"/>
    <s v="ALIFE"/>
    <n v="0.16633333333333322"/>
    <n v="46"/>
    <n v="4620.3866666666663"/>
    <n v="471"/>
    <n v="1.6988000000000001"/>
    <n v="47308.741739130426"/>
    <n v="100.44318840579709"/>
    <n v="20"/>
    <n v="8.341920161571805E-4"/>
    <n v="0.99898091492374874"/>
    <s v="C"/>
    <n v="2.0909090909090908"/>
    <n v="7.5606060606060559E-3"/>
    <n v="210.01757575757574"/>
    <n v="30"/>
    <n v="4"/>
    <n v="34"/>
    <n v="71.090909090909093"/>
    <n v="0"/>
    <n v="0"/>
    <n v="6.625319693094629"/>
    <x v="2"/>
    <n v="0"/>
  </r>
  <r>
    <s v="MAALTIMA ENT - TAMALE"/>
    <x v="51"/>
    <x v="51"/>
    <x v="0"/>
    <s v="FORTUNE"/>
    <n v="9.3333333333333351E-2"/>
    <n v="4"/>
    <n v="527.33333333333348"/>
    <n v="0"/>
    <n v="0"/>
    <n v="0"/>
    <n v="131.83333333333337"/>
    <n v="48"/>
    <n v="4.6808369644090326E-4"/>
    <n v="0.99944899862018965"/>
    <s v="C"/>
    <n v="0.18181818181818182"/>
    <n v="4.2424242424242429E-3"/>
    <n v="23.969696969696976"/>
    <n v="30"/>
    <n v="4"/>
    <n v="34"/>
    <n v="6.1818181818181817"/>
    <n v="6.1818181818181817"/>
    <n v="0.14424242424242428"/>
    <n v="0"/>
    <x v="3"/>
    <n v="814.96969696969722"/>
  </r>
  <r>
    <s v="MAALTIMA ENT - TAMALE"/>
    <x v="52"/>
    <x v="52"/>
    <x v="3"/>
    <s v="JAMAA"/>
    <n v="5.6533333333333352E-2"/>
    <n v="7.666666666666667"/>
    <n v="654.77666666666664"/>
    <n v="0"/>
    <n v="0"/>
    <n v="0"/>
    <n v="85.40565217391304"/>
    <n v="1"/>
    <n v="2.8352498184420431E-4"/>
    <n v="0.99973252360203391"/>
    <s v="C"/>
    <n v="0.34848484848484851"/>
    <n v="2.5696969696969705E-3"/>
    <n v="29.762575757575757"/>
    <n v="30"/>
    <n v="4"/>
    <n v="34"/>
    <n v="11.84848484848485"/>
    <n v="11.84848484848485"/>
    <n v="8.7369696969697014E-2"/>
    <n v="0"/>
    <x v="3"/>
    <n v="1011.9275757575758"/>
  </r>
  <r>
    <s v="MAALTIMA ENT - TAMALE"/>
    <x v="53"/>
    <x v="53"/>
    <x v="2"/>
    <s v="ALIFE"/>
    <n v="5.3333333333333365E-2"/>
    <n v="13"/>
    <n v="1065.4966666666664"/>
    <n v="0"/>
    <n v="0"/>
    <n v="0"/>
    <n v="81.961282051282041"/>
    <n v="3"/>
    <n v="2.6747639796623055E-4"/>
    <n v="1.0000000000000002"/>
    <s v="C"/>
    <n v="0.59090909090909094"/>
    <n v="2.4242424242424255E-3"/>
    <n v="48.431666666666658"/>
    <n v="30"/>
    <n v="4"/>
    <n v="34"/>
    <n v="20.090909090909093"/>
    <n v="20.090909090909093"/>
    <n v="8.2424242424242483E-2"/>
    <n v="0"/>
    <x v="3"/>
    <n v="1646.6766666666667"/>
  </r>
  <r>
    <m/>
    <x v="54"/>
    <x v="54"/>
    <x v="5"/>
    <m/>
    <m/>
    <m/>
    <m/>
    <m/>
    <m/>
    <m/>
    <m/>
    <m/>
    <m/>
    <m/>
    <m/>
    <m/>
    <m/>
    <m/>
    <m/>
    <m/>
    <m/>
    <m/>
    <m/>
    <m/>
    <m/>
    <x v="4"/>
    <m/>
  </r>
  <r>
    <m/>
    <x v="54"/>
    <x v="54"/>
    <x v="5"/>
    <m/>
    <m/>
    <m/>
    <m/>
    <m/>
    <m/>
    <m/>
    <m/>
    <m/>
    <m/>
    <m/>
    <m/>
    <m/>
    <m/>
    <m/>
    <m/>
    <m/>
    <m/>
    <m/>
    <m/>
    <m/>
    <m/>
    <x v="4"/>
    <m/>
  </r>
  <r>
    <m/>
    <x v="54"/>
    <x v="54"/>
    <x v="5"/>
    <m/>
    <m/>
    <m/>
    <m/>
    <m/>
    <m/>
    <m/>
    <m/>
    <m/>
    <m/>
    <m/>
    <m/>
    <m/>
    <m/>
    <m/>
    <m/>
    <m/>
    <m/>
    <m/>
    <m/>
    <m/>
    <m/>
    <x v="4"/>
    <m/>
  </r>
  <r>
    <m/>
    <x v="54"/>
    <x v="54"/>
    <x v="5"/>
    <m/>
    <m/>
    <m/>
    <m/>
    <m/>
    <m/>
    <m/>
    <m/>
    <m/>
    <m/>
    <m/>
    <m/>
    <m/>
    <m/>
    <m/>
    <m/>
    <m/>
    <m/>
    <m/>
    <m/>
    <m/>
    <m/>
    <x v="4"/>
    <m/>
  </r>
  <r>
    <m/>
    <x v="54"/>
    <x v="54"/>
    <x v="5"/>
    <m/>
    <m/>
    <m/>
    <m/>
    <m/>
    <m/>
    <m/>
    <m/>
    <m/>
    <m/>
    <m/>
    <m/>
    <m/>
    <m/>
    <m/>
    <m/>
    <m/>
    <m/>
    <m/>
    <m/>
    <m/>
    <m/>
    <x v="4"/>
    <m/>
  </r>
  <r>
    <m/>
    <x v="54"/>
    <x v="54"/>
    <x v="5"/>
    <m/>
    <m/>
    <m/>
    <m/>
    <m/>
    <m/>
    <m/>
    <m/>
    <m/>
    <m/>
    <m/>
    <m/>
    <m/>
    <m/>
    <m/>
    <m/>
    <m/>
    <m/>
    <m/>
    <m/>
    <m/>
    <m/>
    <x v="4"/>
    <m/>
  </r>
  <r>
    <m/>
    <x v="54"/>
    <x v="54"/>
    <x v="5"/>
    <m/>
    <m/>
    <m/>
    <m/>
    <m/>
    <m/>
    <m/>
    <m/>
    <m/>
    <m/>
    <m/>
    <m/>
    <m/>
    <m/>
    <m/>
    <m/>
    <m/>
    <m/>
    <m/>
    <m/>
    <m/>
    <m/>
    <x v="4"/>
    <m/>
  </r>
  <r>
    <m/>
    <x v="54"/>
    <x v="54"/>
    <x v="5"/>
    <m/>
    <m/>
    <m/>
    <m/>
    <m/>
    <m/>
    <m/>
    <m/>
    <m/>
    <m/>
    <m/>
    <m/>
    <m/>
    <m/>
    <m/>
    <m/>
    <m/>
    <m/>
    <m/>
    <m/>
    <m/>
    <m/>
    <x v="4"/>
    <m/>
  </r>
  <r>
    <m/>
    <x v="54"/>
    <x v="54"/>
    <x v="5"/>
    <m/>
    <m/>
    <m/>
    <m/>
    <m/>
    <m/>
    <m/>
    <m/>
    <m/>
    <m/>
    <m/>
    <m/>
    <m/>
    <m/>
    <m/>
    <m/>
    <m/>
    <m/>
    <m/>
    <m/>
    <m/>
    <m/>
    <x v="4"/>
    <m/>
  </r>
  <r>
    <m/>
    <x v="54"/>
    <x v="54"/>
    <x v="5"/>
    <m/>
    <m/>
    <m/>
    <m/>
    <m/>
    <m/>
    <m/>
    <m/>
    <m/>
    <m/>
    <m/>
    <m/>
    <m/>
    <m/>
    <m/>
    <m/>
    <m/>
    <m/>
    <m/>
    <m/>
    <m/>
    <m/>
    <x v="4"/>
    <m/>
  </r>
  <r>
    <m/>
    <x v="54"/>
    <x v="54"/>
    <x v="5"/>
    <m/>
    <m/>
    <m/>
    <m/>
    <m/>
    <m/>
    <m/>
    <m/>
    <m/>
    <m/>
    <m/>
    <m/>
    <m/>
    <m/>
    <m/>
    <m/>
    <m/>
    <m/>
    <m/>
    <m/>
    <m/>
    <m/>
    <x v="4"/>
    <m/>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s v="ABA KING ENTERPRISE"/>
    <x v="0"/>
    <x v="0"/>
    <x v="0"/>
    <s v="FRYTOL"/>
    <n v="59.889240000001493"/>
    <n v="6114.0000000000009"/>
    <n v="2187860.3866666667"/>
    <n v="1347"/>
    <n v="13.092840000000001"/>
    <n v="482016.34622832836"/>
    <n v="357.84435503216656"/>
    <n v="12"/>
    <n v="0.32623265195413681"/>
    <n v="0.32623265195413681"/>
    <s v="A"/>
    <n v="277.90909090909093"/>
    <n v="2.7222381818182497"/>
    <n v="99448.199393939401"/>
    <n v="7"/>
    <n v="3"/>
    <n v="10"/>
    <n v="2779.0909090909095"/>
    <n v="1432.0909090909095"/>
    <n v="14.027941798555085"/>
    <n v="0.48469087340529926"/>
    <x v="0"/>
    <n v="512465.6477110656"/>
  </r>
  <r>
    <s v="ABA KING ENTERPRISE"/>
    <x v="1"/>
    <x v="1"/>
    <x v="0"/>
    <s v="FRYTOL"/>
    <n v="32.227500000000589"/>
    <n v="1432.3333333333333"/>
    <n v="1037681.6666666667"/>
    <n v="1193"/>
    <n v="26.842500000000001"/>
    <n v="864291.99092390051"/>
    <n v="724.46939725389814"/>
    <n v="1"/>
    <n v="0.17555178177001202"/>
    <n v="0.50178443372414883"/>
    <s v="B"/>
    <n v="65.106060606060609"/>
    <n v="1.4648863636363905"/>
    <n v="47167.348484848488"/>
    <n v="14"/>
    <n v="3"/>
    <n v="17"/>
    <n v="1106.8030303030303"/>
    <n v="0"/>
    <n v="0"/>
    <n v="1.0778792317485524"/>
    <x v="1"/>
    <n v="0"/>
  </r>
  <r>
    <s v="ABA KING ENTERPRISE"/>
    <x v="2"/>
    <x v="2"/>
    <x v="0"/>
    <s v="FRYTOL"/>
    <n v="21.550050000000091"/>
    <n v="1097"/>
    <n v="834771.58333333326"/>
    <n v="1200"/>
    <n v="19.440000000000001"/>
    <n v="913150.31905195978"/>
    <n v="760.95859920996645"/>
    <n v="4"/>
    <n v="0.11738886586712571"/>
    <n v="0.61917329959127454"/>
    <s v="B"/>
    <n v="49.863636363636367"/>
    <n v="0.97954772727273143"/>
    <n v="37944.162878787873"/>
    <n v="14"/>
    <n v="3"/>
    <n v="17"/>
    <n v="847.68181818181824"/>
    <n v="0"/>
    <n v="0"/>
    <n v="1.4156255027079199"/>
    <x v="1"/>
    <n v="0"/>
  </r>
  <r>
    <s v="ABA KING ENTERPRISE"/>
    <x v="3"/>
    <x v="3"/>
    <x v="0"/>
    <s v="FRYTOL"/>
    <n v="17.875476666666685"/>
    <n v="2086.6666666666665"/>
    <n v="658906.75"/>
    <n v="605"/>
    <n v="4.9005000000000001"/>
    <n v="191040.85483226838"/>
    <n v="315.77000798722048"/>
    <n v="1"/>
    <n v="9.737248557354912E-2"/>
    <n v="0.7165457851648237"/>
    <s v="B"/>
    <n v="94.848484848484844"/>
    <n v="0.81252166666666747"/>
    <n v="29950.30681818182"/>
    <n v="14"/>
    <n v="3"/>
    <n v="17"/>
    <n v="1612.4242424242423"/>
    <n v="1007.4242424242423"/>
    <n v="8.6301223029819045"/>
    <n v="0.37521142642360461"/>
    <x v="0"/>
    <n v="318114.3610768225"/>
  </r>
  <r>
    <s v="ABA KING ENTERPRISE"/>
    <x v="4"/>
    <x v="4"/>
    <x v="1"/>
    <s v="FORTUNE"/>
    <n v="3.5733333333333275"/>
    <n v="109.66666666666667"/>
    <n v="47238.133333333353"/>
    <n v="121"/>
    <n v="3.0249999999999999"/>
    <n v="52119.885714285731"/>
    <n v="430.7428571428573"/>
    <n v="20"/>
    <n v="1.9464899031101712E-2"/>
    <n v="0.73601068419592541"/>
    <s v="B"/>
    <n v="4.9848484848484853"/>
    <n v="0.16242424242424217"/>
    <n v="2147.1878787878795"/>
    <n v="14"/>
    <n v="3"/>
    <n v="17"/>
    <n v="84.742424242424249"/>
    <n v="0"/>
    <n v="0"/>
    <n v="1.4278562488825317"/>
    <x v="1"/>
    <n v="0"/>
  </r>
  <r>
    <s v="ABA KING ENTERPRISE"/>
    <x v="5"/>
    <x v="5"/>
    <x v="1"/>
    <s v="EXCELLA"/>
    <n v="3.0199999999999934"/>
    <n v="102"/>
    <n v="45689"/>
    <n v="0"/>
    <n v="0"/>
    <n v="0"/>
    <n v="447.93137254901961"/>
    <n v="1"/>
    <n v="1.6450744890091549E-2"/>
    <n v="0.75246142908601699"/>
    <s v="B"/>
    <n v="4.6363636363636367"/>
    <n v="0.13727272727272696"/>
    <n v="2076.7727272727275"/>
    <n v="14"/>
    <n v="3"/>
    <n v="17"/>
    <n v="78.818181818181827"/>
    <n v="78.818181818181827"/>
    <n v="2.3336363636363586"/>
    <n v="0"/>
    <x v="0"/>
    <n v="35305.136363636368"/>
  </r>
  <r>
    <s v="ABA KING ENTERPRISE"/>
    <x v="6"/>
    <x v="6"/>
    <x v="2"/>
    <s v="JAMAA"/>
    <n v="2.9972800000000031"/>
    <n v="480"/>
    <n v="73731.41333333333"/>
    <n v="713"/>
    <n v="4.4491199999999997"/>
    <n v="109521.87022222221"/>
    <n v="153.6071111111111"/>
    <n v="5"/>
    <n v="1.6326982994759522E-2"/>
    <n v="0.76878841208077653"/>
    <s v="B"/>
    <n v="21.818181818181817"/>
    <n v="0.13624000000000014"/>
    <n v="3351.4278787878789"/>
    <n v="14"/>
    <n v="3"/>
    <n v="17"/>
    <n v="370.90909090909088"/>
    <n v="0"/>
    <n v="0"/>
    <n v="1.9223039215686275"/>
    <x v="1"/>
    <n v="0"/>
  </r>
  <r>
    <s v="ABA KING ENTERPRISE"/>
    <x v="7"/>
    <x v="7"/>
    <x v="2"/>
    <s v="JAMAA"/>
    <n v="2.8757333333333301"/>
    <n v="202.66666666666666"/>
    <n v="53431.64666666666"/>
    <n v="0"/>
    <n v="0"/>
    <n v="0"/>
    <n v="263.64299342105261"/>
    <n v="24"/>
    <n v="1.5664885906820969E-2"/>
    <n v="0.78445329798759755"/>
    <s v="B"/>
    <n v="9.212121212121211"/>
    <n v="0.13071515151515137"/>
    <n v="2428.7112121212117"/>
    <n v="14"/>
    <n v="3"/>
    <n v="17"/>
    <n v="156.60606060606059"/>
    <n v="156.60606060606059"/>
    <n v="2.2221575757575733"/>
    <n v="0"/>
    <x v="0"/>
    <n v="41288.090606060599"/>
  </r>
  <r>
    <s v="ABA KING ENTERPRISE"/>
    <x v="8"/>
    <x v="8"/>
    <x v="0"/>
    <s v="FRYTOL"/>
    <n v="2.8687733333333485"/>
    <n v="216"/>
    <n v="122221.72333333333"/>
    <n v="1103"/>
    <n v="10.908670000000001"/>
    <n v="624122.96683641966"/>
    <n v="565.841311728395"/>
    <n v="48"/>
    <n v="1.5626972931842578E-2"/>
    <n v="0.80008027091944012"/>
    <s v="C"/>
    <n v="9.8181818181818183"/>
    <n v="0.13039878787878856"/>
    <n v="5555.5328787878789"/>
    <n v="30"/>
    <n v="3"/>
    <n v="33"/>
    <n v="324"/>
    <n v="0"/>
    <n v="0"/>
    <n v="3.4043209876543208"/>
    <x v="2"/>
    <n v="0"/>
  </r>
  <r>
    <s v="ABA KING ENTERPRISE"/>
    <x v="9"/>
    <x v="9"/>
    <x v="0"/>
    <s v="FRYTOL"/>
    <n v="2.6999999999999842"/>
    <n v="300"/>
    <n v="115000"/>
    <n v="110"/>
    <n v="0.99"/>
    <n v="42166.666666666664"/>
    <n v="383.33333333333331"/>
    <n v="5"/>
    <n v="1.4707619603724178E-2"/>
    <n v="0.81478789052316425"/>
    <s v="C"/>
    <n v="13.636363636363637"/>
    <n v="0.122727272727272"/>
    <n v="5227.272727272727"/>
    <n v="30"/>
    <n v="3"/>
    <n v="33"/>
    <n v="450"/>
    <n v="340"/>
    <n v="3.0599999999999818"/>
    <n v="0.24444444444444444"/>
    <x v="0"/>
    <n v="130333.33333333333"/>
  </r>
  <r>
    <s v="ABA KING ENTERPRISE"/>
    <x v="10"/>
    <x v="10"/>
    <x v="2"/>
    <s v="EAZZY"/>
    <n v="2.4038399999999993"/>
    <n v="301.66666666666669"/>
    <n v="55191.110000000008"/>
    <n v="0"/>
    <n v="0"/>
    <n v="0"/>
    <n v="182.953955801105"/>
    <n v="1"/>
    <n v="1.3094357151191307E-2"/>
    <n v="0.82788224767435559"/>
    <s v="C"/>
    <n v="13.712121212121213"/>
    <n v="0.10926545454545451"/>
    <n v="2508.6868181818186"/>
    <n v="30"/>
    <n v="3"/>
    <n v="33"/>
    <n v="452.5"/>
    <n v="452.5"/>
    <n v="3.6057599999999987"/>
    <n v="0"/>
    <x v="0"/>
    <n v="82786.665000000008"/>
  </r>
  <r>
    <s v="ABA KING ENTERPRISE"/>
    <x v="11"/>
    <x v="11"/>
    <x v="1"/>
    <s v="FORTUNE DELICIOUS"/>
    <n v="2.3564999999999952"/>
    <n v="70.333333333333329"/>
    <n v="37172.466666666638"/>
    <n v="23"/>
    <n v="0.51749999999999996"/>
    <n v="12155.925118483403"/>
    <n v="528.51848341232187"/>
    <n v="5"/>
    <n v="1.2836483554139319E-2"/>
    <n v="0.84071873122849494"/>
    <s v="C"/>
    <n v="3.1969696969696968"/>
    <n v="0.10711363636363615"/>
    <n v="1689.6575757575745"/>
    <n v="30"/>
    <n v="3"/>
    <n v="33"/>
    <n v="105.5"/>
    <n v="82.5"/>
    <n v="2.7641409952606577"/>
    <n v="0.21800947867298578"/>
    <x v="0"/>
    <n v="43602.774881516554"/>
  </r>
  <r>
    <s v="ABA KING ENTERPRISE"/>
    <x v="12"/>
    <x v="12"/>
    <x v="2"/>
    <s v="JAMAA"/>
    <n v="1.6440000000000041"/>
    <n v="228"/>
    <n v="40189.653333333335"/>
    <n v="0"/>
    <n v="0"/>
    <n v="0"/>
    <n v="176.27040935672517"/>
    <n v="5"/>
    <n v="8.9553061587121299E-3"/>
    <n v="0.84967403738720704"/>
    <s v="C"/>
    <n v="10.363636363636363"/>
    <n v="7.472727272727292E-2"/>
    <n v="1826.8024242424244"/>
    <n v="30"/>
    <n v="3"/>
    <n v="33"/>
    <n v="342"/>
    <n v="342"/>
    <n v="2.466000000000006"/>
    <n v="0"/>
    <x v="0"/>
    <n v="60284.48000000001"/>
  </r>
  <r>
    <s v="ABA KING ENTERPRISE"/>
    <x v="13"/>
    <x v="13"/>
    <x v="2"/>
    <s v="JAMAA"/>
    <n v="1.5503999999999964"/>
    <n v="321.66666666666669"/>
    <n v="28614.743333333332"/>
    <n v="0"/>
    <n v="0"/>
    <n v="0"/>
    <n v="88.957751295336777"/>
    <n v="1"/>
    <n v="8.4454420124496481E-3"/>
    <n v="0.85811947939965671"/>
    <s v="C"/>
    <n v="14.621212121212123"/>
    <n v="7.0472727272727118E-2"/>
    <n v="1300.6701515151515"/>
    <n v="30"/>
    <n v="3"/>
    <n v="33"/>
    <n v="482.50000000000006"/>
    <n v="482.50000000000006"/>
    <n v="2.3255999999999948"/>
    <n v="0"/>
    <x v="0"/>
    <n v="42922.114999999998"/>
  </r>
  <r>
    <s v="ABA KING ENTERPRISE"/>
    <x v="14"/>
    <x v="14"/>
    <x v="1"/>
    <s v="FORTUNE DELIGHT"/>
    <n v="1.319999999999999"/>
    <n v="41.333333333333336"/>
    <n v="21674"/>
    <n v="107"/>
    <n v="2.4075000000000002"/>
    <n v="56107.693548387098"/>
    <n v="524.37096774193549"/>
    <n v="12"/>
    <n v="7.1903918062651909E-3"/>
    <n v="0.86530987120592195"/>
    <s v="C"/>
    <n v="1.8787878787878789"/>
    <n v="5.9999999999999949E-2"/>
    <n v="985.18181818181813"/>
    <n v="30"/>
    <n v="3"/>
    <n v="33"/>
    <n v="62"/>
    <n v="0"/>
    <n v="0"/>
    <n v="1.7258064516129032"/>
    <x v="1"/>
    <n v="0"/>
  </r>
  <r>
    <s v="ABA KING ENTERPRISE"/>
    <x v="15"/>
    <x v="15"/>
    <x v="0"/>
    <s v="NO BRAND"/>
    <n v="1.2554999999999998"/>
    <n v="41"/>
    <n v="6889.583333333333"/>
    <n v="0"/>
    <n v="0"/>
    <n v="0"/>
    <n v="168.03861788617886"/>
    <n v="12"/>
    <n v="6.8390431157317822E-3"/>
    <n v="0.87214891432165376"/>
    <s v="C"/>
    <n v="1.8636363636363635"/>
    <n v="5.706818181818181E-2"/>
    <n v="313.16287878787875"/>
    <n v="30"/>
    <n v="3"/>
    <n v="33"/>
    <n v="61.5"/>
    <n v="61.5"/>
    <n v="1.8832499999999996"/>
    <n v="0"/>
    <x v="0"/>
    <n v="10334.375"/>
  </r>
  <r>
    <s v="ABA KING ENTERPRISE"/>
    <x v="16"/>
    <x v="16"/>
    <x v="1"/>
    <s v="FORTUNE"/>
    <n v="1.2333333333333329"/>
    <n v="24.666666666666664"/>
    <n v="15395.333333333334"/>
    <n v="71"/>
    <n v="3.55"/>
    <n v="44313.5945945946"/>
    <n v="624.13513513513522"/>
    <n v="1"/>
    <n v="6.7182953745407118E-3"/>
    <n v="0.87886720969619447"/>
    <s v="C"/>
    <n v="1.1212121212121211"/>
    <n v="5.606060606060604E-2"/>
    <n v="699.78787878787887"/>
    <n v="30"/>
    <n v="3"/>
    <n v="33"/>
    <n v="37"/>
    <n v="0"/>
    <n v="0"/>
    <n v="1.9189189189189189"/>
    <x v="1"/>
    <n v="0"/>
  </r>
  <r>
    <s v="ABA KING ENTERPRISE"/>
    <x v="17"/>
    <x v="17"/>
    <x v="1"/>
    <s v="FORTUNE"/>
    <n v="1.2166666666666655"/>
    <n v="48.666666666666671"/>
    <n v="15686.666666666666"/>
    <n v="101"/>
    <n v="2.5249999999999999"/>
    <n v="32555.205479452048"/>
    <n v="322.32876712328761"/>
    <n v="16"/>
    <n v="6.627507599209076E-3"/>
    <n v="0.88549471729540352"/>
    <s v="C"/>
    <n v="2.2121212121212124"/>
    <n v="5.530303030303025E-2"/>
    <n v="713.030303030303"/>
    <n v="30"/>
    <n v="3"/>
    <n v="33"/>
    <n v="73.000000000000014"/>
    <n v="0"/>
    <n v="0"/>
    <n v="1.3835616438356162"/>
    <x v="1"/>
    <n v="0"/>
  </r>
  <r>
    <s v="ABA KING ENTERPRISE"/>
    <x v="18"/>
    <x v="18"/>
    <x v="2"/>
    <s v="JAMAA"/>
    <n v="1.2095999999999987"/>
    <n v="208.66666666666669"/>
    <n v="17383.773333333345"/>
    <n v="0"/>
    <n v="0"/>
    <n v="0"/>
    <n v="83.308817891373849"/>
    <n v="60"/>
    <n v="6.5890135824684636E-3"/>
    <n v="0.89208373087787196"/>
    <s v="C"/>
    <n v="9.4848484848484862"/>
    <n v="5.4981818181818125E-2"/>
    <n v="790.17151515151568"/>
    <n v="30"/>
    <n v="3"/>
    <n v="33"/>
    <n v="313.00000000000006"/>
    <n v="313.00000000000006"/>
    <n v="1.8143999999999982"/>
    <n v="0"/>
    <x v="0"/>
    <n v="26075.660000000018"/>
  </r>
  <r>
    <s v="ABA KING ENTERPRISE"/>
    <x v="19"/>
    <x v="19"/>
    <x v="0"/>
    <s v="FRYTOL"/>
    <n v="1.1242666666666832"/>
    <n v="327.66666666666663"/>
    <n v="48594.880000000405"/>
    <n v="21"/>
    <n v="6.8040000000000003E-2"/>
    <n v="3114.4226246185408"/>
    <n v="148.30583926754957"/>
    <n v="12"/>
    <n v="6.1241801727706085E-3"/>
    <n v="0.89820791105064257"/>
    <s v="C"/>
    <n v="14.893939393939393"/>
    <n v="5.1103030303031052E-2"/>
    <n v="2208.8581818182001"/>
    <n v="30"/>
    <n v="3"/>
    <n v="33"/>
    <n v="491.49999999999994"/>
    <n v="470.49999999999994"/>
    <n v="1.6143462868769312"/>
    <n v="4.2726347914547311E-2"/>
    <x v="0"/>
    <n v="69777.897375382061"/>
  </r>
  <r>
    <s v="ABA KING ENTERPRISE"/>
    <x v="20"/>
    <x v="20"/>
    <x v="2"/>
    <s v="JAMAA"/>
    <n v="1.0169866666666643"/>
    <n v="186.66666666666669"/>
    <n v="22831.833333333325"/>
    <n v="0"/>
    <n v="0"/>
    <n v="0"/>
    <n v="122.3133928571428"/>
    <n v="20"/>
    <n v="5.5397974205158617E-3"/>
    <n v="0.90374770847115848"/>
    <s v="C"/>
    <n v="8.4848484848484862"/>
    <n v="4.6226666666666555E-2"/>
    <n v="1037.8106060606058"/>
    <n v="30"/>
    <n v="3"/>
    <n v="33"/>
    <n v="280.00000000000006"/>
    <n v="280.00000000000006"/>
    <n v="1.5254799999999966"/>
    <n v="0"/>
    <x v="0"/>
    <n v="34247.749999999993"/>
  </r>
  <r>
    <s v="ABA KING ENTERPRISE"/>
    <x v="21"/>
    <x v="21"/>
    <x v="3"/>
    <s v="FRYTOL"/>
    <n v="1.0168200000000001"/>
    <n v="87"/>
    <n v="30675.746666666666"/>
    <n v="0"/>
    <n v="0"/>
    <n v="0"/>
    <n v="352.59478927203065"/>
    <n v="1"/>
    <n v="5.5388895427625588E-3"/>
    <n v="0.90928659801392109"/>
    <s v="C"/>
    <n v="3.9545454545454546"/>
    <n v="4.6219090909090911E-2"/>
    <n v="1394.3521212121211"/>
    <n v="30"/>
    <n v="3"/>
    <n v="33"/>
    <n v="130.5"/>
    <n v="130.5"/>
    <n v="1.5252300000000003"/>
    <n v="0"/>
    <x v="0"/>
    <n v="46013.62"/>
  </r>
  <r>
    <s v="ABA KING ENTERPRISE"/>
    <x v="22"/>
    <x v="22"/>
    <x v="0"/>
    <s v="FRYTOL"/>
    <n v="0.99047999999999381"/>
    <n v="192.33333333333334"/>
    <n v="43890.050000000338"/>
    <n v="45"/>
    <n v="0.19440000000000002"/>
    <n v="10268.902512998346"/>
    <n v="228.19783362218544"/>
    <n v="1"/>
    <n v="5.3954085426284144E-3"/>
    <n v="0.91468200655654952"/>
    <s v="C"/>
    <n v="8.7424242424242422"/>
    <n v="4.5021818181817899E-2"/>
    <n v="1995.0022727272881"/>
    <n v="30"/>
    <n v="3"/>
    <n v="33"/>
    <n v="288.5"/>
    <n v="243.5"/>
    <n v="1.2539785788561446"/>
    <n v="0.15597920277296359"/>
    <x v="0"/>
    <n v="55566.172487002157"/>
  </r>
  <r>
    <s v="ABA KING ENTERPRISE"/>
    <x v="23"/>
    <x v="23"/>
    <x v="1"/>
    <s v="FORTUNE"/>
    <n v="0.80833333333333268"/>
    <n v="32.333333333333336"/>
    <n v="8165"/>
    <n v="27"/>
    <n v="0.67500000000000004"/>
    <n v="6818.1958762886588"/>
    <n v="252.52577319587627"/>
    <n v="1"/>
    <n v="4.4032071035841128E-3"/>
    <n v="0.91908521366013363"/>
    <s v="C"/>
    <n v="1.4696969696969697"/>
    <n v="3.6742424242424215E-2"/>
    <n v="371.13636363636363"/>
    <n v="30"/>
    <n v="3"/>
    <n v="33"/>
    <n v="48.5"/>
    <n v="21.5"/>
    <n v="0.53749999999999953"/>
    <n v="0.55670103092783507"/>
    <x v="0"/>
    <n v="5429.3041237113393"/>
  </r>
  <r>
    <s v="ABA KING ENTERPRISE"/>
    <x v="24"/>
    <x v="24"/>
    <x v="0"/>
    <s v="FRYTOL"/>
    <n v="0.77900999999999965"/>
    <n v="208.66666666666666"/>
    <n v="31447.529999999857"/>
    <n v="0"/>
    <n v="0"/>
    <n v="0"/>
    <n v="150.70701277955203"/>
    <n v="20"/>
    <n v="4.2434750916656421E-3"/>
    <n v="0.9233286887517993"/>
    <s v="C"/>
    <n v="9.4848484848484844"/>
    <n v="3.5409545454545437E-2"/>
    <n v="1429.4331818181754"/>
    <n v="30"/>
    <n v="3"/>
    <n v="33"/>
    <n v="313"/>
    <n v="313"/>
    <n v="1.1685149999999995"/>
    <n v="0"/>
    <x v="0"/>
    <n v="47171.294999999787"/>
  </r>
  <r>
    <s v="ABA KING ENTERPRISE"/>
    <x v="25"/>
    <x v="25"/>
    <x v="1"/>
    <s v="FORTUNE"/>
    <n v="0.77849999999999886"/>
    <n v="27.666666666666664"/>
    <n v="8799.3333333333339"/>
    <n v="0"/>
    <n v="0"/>
    <n v="0"/>
    <n v="318.04819277108436"/>
    <n v="16"/>
    <n v="4.2406969857404905E-3"/>
    <n v="0.92756938573753978"/>
    <s v="C"/>
    <n v="1.2575757575757576"/>
    <n v="3.5386363636363584E-2"/>
    <n v="399.969696969697"/>
    <n v="30"/>
    <n v="3"/>
    <n v="33"/>
    <n v="41.5"/>
    <n v="41.5"/>
    <n v="1.1677499999999983"/>
    <n v="0"/>
    <x v="0"/>
    <n v="13199"/>
  </r>
  <r>
    <s v="ABA KING ENTERPRISE"/>
    <x v="26"/>
    <x v="26"/>
    <x v="4"/>
    <s v="JAMAA"/>
    <n v="0.73049999999999948"/>
    <n v="144.66666666666669"/>
    <n v="13184"/>
    <n v="169"/>
    <n v="0.76049999999999995"/>
    <n v="15401.585253456218"/>
    <n v="91.133640552995374"/>
    <n v="24"/>
    <n v="3.9792281927853957E-3"/>
    <n v="0.93154861393032518"/>
    <s v="C"/>
    <n v="6.575757575757577"/>
    <n v="3.3204545454545431E-2"/>
    <n v="599.27272727272725"/>
    <n v="30"/>
    <n v="3"/>
    <n v="33"/>
    <n v="217.00000000000003"/>
    <n v="48.000000000000028"/>
    <n v="0.24237788018433173"/>
    <n v="0.7788018433179722"/>
    <x v="0"/>
    <n v="4374.4147465437809"/>
  </r>
  <r>
    <s v="ABA KING ENTERPRISE"/>
    <x v="27"/>
    <x v="27"/>
    <x v="1"/>
    <s v="PROMISE"/>
    <n v="0.72899999999999876"/>
    <n v="26.333333333333336"/>
    <n v="9243.7333333333336"/>
    <n v="2"/>
    <n v="4.4999999999999998E-2"/>
    <n v="702.05569620253164"/>
    <n v="351.02784810126582"/>
    <n v="4"/>
    <n v="3.9710572930055444E-3"/>
    <n v="0.93551967122333068"/>
    <s v="C"/>
    <n v="1.196969696969697"/>
    <n v="3.3136363636363582E-2"/>
    <n v="420.16969696969699"/>
    <n v="30"/>
    <n v="3"/>
    <n v="33"/>
    <n v="39.5"/>
    <n v="37.5"/>
    <n v="1.0381329113924032"/>
    <n v="5.0632911392405063E-2"/>
    <x v="0"/>
    <n v="13163.544303797467"/>
  </r>
  <r>
    <s v="ABA KING ENTERPRISE"/>
    <x v="28"/>
    <x v="28"/>
    <x v="0"/>
    <s v="FRYTOL"/>
    <n v="0.7268399999999986"/>
    <n v="45"/>
    <n v="27557.903333333335"/>
    <n v="192"/>
    <n v="1.8662400000000003"/>
    <n v="117580.38755555556"/>
    <n v="612.3978518518519"/>
    <n v="30"/>
    <n v="3.9592911973225647E-3"/>
    <n v="0.93947896242065321"/>
    <s v="C"/>
    <n v="2.0454545454545454"/>
    <n v="3.3038181818181751E-2"/>
    <n v="1252.6319696969697"/>
    <n v="30"/>
    <n v="3"/>
    <n v="33"/>
    <n v="67.5"/>
    <n v="0"/>
    <n v="0"/>
    <n v="2.8444444444444446"/>
    <x v="2"/>
    <n v="0"/>
  </r>
  <r>
    <s v="ABA KING ENTERPRISE"/>
    <x v="29"/>
    <x v="29"/>
    <x v="2"/>
    <s v="JAMAA"/>
    <n v="0.67199999999999938"/>
    <n v="114.66666666666667"/>
    <n v="4681.3466666666727"/>
    <n v="0"/>
    <n v="0"/>
    <n v="0"/>
    <n v="40.825697674418656"/>
    <n v="6"/>
    <n v="3.6605631013713691E-3"/>
    <n v="0.94313952552202462"/>
    <s v="C"/>
    <n v="5.2121212121212119"/>
    <n v="3.0545454545454518E-2"/>
    <n v="212.78848484848513"/>
    <n v="30"/>
    <n v="3"/>
    <n v="33"/>
    <n v="172"/>
    <n v="172"/>
    <n v="1.0079999999999989"/>
    <n v="0"/>
    <x v="0"/>
    <n v="7022.0200000000086"/>
  </r>
  <r>
    <s v="ABA KING ENTERPRISE"/>
    <x v="30"/>
    <x v="30"/>
    <x v="1"/>
    <s v="FORTUNE"/>
    <n v="0.66733333333333156"/>
    <n v="30.333333333333332"/>
    <n v="8464.1166666666795"/>
    <n v="0"/>
    <n v="0"/>
    <n v="0"/>
    <n v="279.03681318681362"/>
    <n v="20"/>
    <n v="3.6351425242785061E-3"/>
    <n v="0.94677466804630317"/>
    <s v="C"/>
    <n v="1.3787878787878787"/>
    <n v="3.0333333333333254E-2"/>
    <n v="384.73257575757634"/>
    <n v="30"/>
    <n v="3"/>
    <n v="33"/>
    <n v="45.499999999999993"/>
    <n v="45.499999999999993"/>
    <n v="1.0009999999999972"/>
    <n v="0"/>
    <x v="0"/>
    <n v="12696.175000000017"/>
  </r>
  <r>
    <s v="ABA KING ENTERPRISE"/>
    <x v="31"/>
    <x v="31"/>
    <x v="2"/>
    <s v="ALIFE"/>
    <n v="0.57583333333333353"/>
    <n v="100.66666666666666"/>
    <n v="15979.416666666664"/>
    <n v="0"/>
    <n v="0"/>
    <n v="0"/>
    <n v="158.73592715231788"/>
    <n v="32"/>
    <n v="3.1367176377078611E-3"/>
    <n v="0.94991138568401101"/>
    <s v="C"/>
    <n v="4.5757575757575752"/>
    <n v="2.6174242424242433E-2"/>
    <n v="726.33712121212113"/>
    <n v="30"/>
    <n v="3"/>
    <n v="33"/>
    <n v="150.99999999999997"/>
    <n v="150.99999999999997"/>
    <n v="0.86375000000000024"/>
    <n v="0"/>
    <x v="0"/>
    <n v="23969.124999999996"/>
  </r>
  <r>
    <s v="ABA KING ENTERPRISE"/>
    <x v="32"/>
    <x v="32"/>
    <x v="2"/>
    <s v="ALIFE"/>
    <n v="0.56433333333333358"/>
    <n v="99.999999999999986"/>
    <n v="15445.96666666666"/>
    <n v="106"/>
    <n v="0.42760000000000004"/>
    <n v="16372.72466666666"/>
    <n v="154.45966666666661"/>
    <n v="40"/>
    <n v="3.0740740727290359E-3"/>
    <n v="0.95298545975674009"/>
    <s v="C"/>
    <n v="4.545454545454545"/>
    <n v="2.5651515151515161E-2"/>
    <n v="702.08939393939363"/>
    <n v="30"/>
    <n v="3"/>
    <n v="33"/>
    <n v="149.99999999999997"/>
    <n v="43.999999999999972"/>
    <n v="0.24830666666666665"/>
    <n v="0.70666666666666678"/>
    <x v="0"/>
    <n v="6796.2253333333265"/>
  </r>
  <r>
    <s v="ABA KING ENTERPRISE"/>
    <x v="33"/>
    <x v="33"/>
    <x v="5"/>
    <s v="FORTUNE"/>
    <n v="0.49816666666666726"/>
    <n v="26.333333333333332"/>
    <n v="8968.8333333333321"/>
    <n v="0"/>
    <n v="0"/>
    <n v="0"/>
    <n v="340.58860759493666"/>
    <n v="40"/>
    <n v="2.7136466046624617E-3"/>
    <n v="0.95569910636140254"/>
    <s v="C"/>
    <n v="1.196969696969697"/>
    <n v="2.2643939393939421E-2"/>
    <n v="407.67424242424238"/>
    <n v="30"/>
    <n v="3"/>
    <n v="33"/>
    <n v="39.5"/>
    <n v="39.5"/>
    <n v="0.74725000000000097"/>
    <n v="0"/>
    <x v="0"/>
    <n v="13453.249999999998"/>
  </r>
  <r>
    <s v="ABA KING ENTERPRISE"/>
    <x v="34"/>
    <x v="34"/>
    <x v="2"/>
    <s v="JAMAA"/>
    <n v="0.49520000000000053"/>
    <n v="98"/>
    <n v="10590"/>
    <n v="744"/>
    <n v="3.5720000000000001"/>
    <n v="80397.551020408166"/>
    <n v="108.06122448979592"/>
    <n v="18"/>
    <n v="2.6974863806534309E-3"/>
    <n v="0.95839659274205602"/>
    <s v="C"/>
    <n v="4.4545454545454541"/>
    <n v="2.2509090909090933E-2"/>
    <n v="481.36363636363637"/>
    <n v="30"/>
    <n v="3"/>
    <n v="33"/>
    <n v="147"/>
    <n v="0"/>
    <n v="0"/>
    <n v="5.0612244897959187"/>
    <x v="2"/>
    <n v="0"/>
  </r>
  <r>
    <s v="ABA KING ENTERPRISE"/>
    <x v="35"/>
    <x v="35"/>
    <x v="0"/>
    <s v="FRYTOL"/>
    <n v="0.49499999999999961"/>
    <n v="22"/>
    <n v="11350"/>
    <n v="0"/>
    <n v="0"/>
    <n v="0"/>
    <n v="515.90909090909088"/>
    <n v="5"/>
    <n v="2.6963969273494466E-3"/>
    <n v="0.96109298966940548"/>
    <s v="C"/>
    <n v="1"/>
    <n v="2.2499999999999982E-2"/>
    <n v="515.90909090909088"/>
    <n v="30"/>
    <n v="3"/>
    <n v="33"/>
    <n v="33"/>
    <n v="33"/>
    <n v="0.74249999999999938"/>
    <n v="0"/>
    <x v="0"/>
    <n v="17025"/>
  </r>
  <r>
    <s v="ABA KING ENTERPRISE"/>
    <x v="36"/>
    <x v="36"/>
    <x v="2"/>
    <s v="EAZZY"/>
    <n v="0.48639999999999994"/>
    <n v="38"/>
    <n v="6336.916666666667"/>
    <n v="86"/>
    <n v="1.1008"/>
    <n v="14341.442982456141"/>
    <n v="166.76096491228071"/>
    <n v="40"/>
    <n v="2.6495504352783265E-3"/>
    <n v="0.96374254010468385"/>
    <s v="C"/>
    <n v="1.7272727272727273"/>
    <n v="2.2109090909090908E-2"/>
    <n v="288.04166666666669"/>
    <n v="30"/>
    <n v="3"/>
    <n v="33"/>
    <n v="57"/>
    <n v="0"/>
    <n v="0"/>
    <n v="1.5087719298245614"/>
    <x v="1"/>
    <n v="0"/>
  </r>
  <r>
    <s v="ABA KING ENTERPRISE"/>
    <x v="37"/>
    <x v="37"/>
    <x v="2"/>
    <s v="ALIFE"/>
    <n v="0.47820000000000024"/>
    <n v="99.666666666666671"/>
    <n v="13556.433333333338"/>
    <n v="0"/>
    <n v="0"/>
    <n v="0"/>
    <n v="136.0177257525084"/>
    <n v="40"/>
    <n v="2.6048828498151655E-3"/>
    <n v="0.96634742295449905"/>
    <s v="C"/>
    <n v="4.5303030303030303"/>
    <n v="2.1736363636363647E-2"/>
    <n v="616.20151515151531"/>
    <n v="30"/>
    <n v="3"/>
    <n v="33"/>
    <n v="149.5"/>
    <n v="149.5"/>
    <n v="0.71730000000000027"/>
    <n v="0"/>
    <x v="0"/>
    <n v="20334.650000000005"/>
  </r>
  <r>
    <s v="ABA KING ENTERPRISE"/>
    <x v="38"/>
    <x v="38"/>
    <x v="2"/>
    <s v="ALIFE"/>
    <n v="0.47640000000000005"/>
    <n v="106.66666666666667"/>
    <n v="13609.563333333334"/>
    <n v="0"/>
    <n v="0"/>
    <n v="0"/>
    <n v="127.58965624999999"/>
    <n v="36"/>
    <n v="2.5950777700793483E-3"/>
    <n v="0.96894250072457844"/>
    <s v="C"/>
    <n v="4.8484848484848486"/>
    <n v="2.1654545454545458E-2"/>
    <n v="618.61651515151516"/>
    <n v="30"/>
    <n v="3"/>
    <n v="33"/>
    <n v="160"/>
    <n v="160"/>
    <n v="0.71460000000000001"/>
    <n v="0"/>
    <x v="0"/>
    <n v="20414.344999999998"/>
  </r>
  <r>
    <s v="ABA KING ENTERPRISE"/>
    <x v="39"/>
    <x v="39"/>
    <x v="2"/>
    <s v="ALIFE"/>
    <n v="0.47283333333333366"/>
    <n v="81.333333333333329"/>
    <n v="12952.316666666669"/>
    <n v="0"/>
    <n v="0"/>
    <n v="0"/>
    <n v="159.24979508196725"/>
    <n v="18"/>
    <n v="2.575649186158381E-3"/>
    <n v="0.97151814991073682"/>
    <s v="C"/>
    <n v="3.6969696969696968"/>
    <n v="2.1492424242424257E-2"/>
    <n v="588.74166666666679"/>
    <n v="30"/>
    <n v="3"/>
    <n v="33"/>
    <n v="122"/>
    <n v="122"/>
    <n v="0.70925000000000049"/>
    <n v="0"/>
    <x v="0"/>
    <n v="19428.475000000006"/>
  </r>
  <r>
    <s v="ABA KING ENTERPRISE"/>
    <x v="40"/>
    <x v="40"/>
    <x v="2"/>
    <s v="ALIFE"/>
    <n v="0.47033333333333349"/>
    <n v="85.666666666666671"/>
    <n v="12832.766666666666"/>
    <n v="498"/>
    <n v="1.992"/>
    <n v="74599.8186770428"/>
    <n v="149.7988326848249"/>
    <n v="1"/>
    <n v="2.5620310198586353E-3"/>
    <n v="0.97408018093059545"/>
    <s v="C"/>
    <n v="3.893939393939394"/>
    <n v="2.1378787878787886E-2"/>
    <n v="583.30757575757571"/>
    <n v="30"/>
    <n v="3"/>
    <n v="33"/>
    <n v="128.5"/>
    <n v="0"/>
    <n v="0"/>
    <n v="3.8754863813229572"/>
    <x v="2"/>
    <n v="0"/>
  </r>
  <r>
    <s v="ABA KING ENTERPRISE"/>
    <x v="41"/>
    <x v="41"/>
    <x v="4"/>
    <s v="JAMAA"/>
    <n v="0.4589999999999998"/>
    <n v="41.999999999999993"/>
    <n v="9898.3333333333321"/>
    <n v="50"/>
    <n v="0.42499999999999999"/>
    <n v="11783.730158730159"/>
    <n v="235.67460317460319"/>
    <n v="4"/>
    <n v="2.5002953326331238E-3"/>
    <n v="0.97658047626322853"/>
    <s v="C"/>
    <n v="1.9090909090909087"/>
    <n v="2.0863636363636355E-2"/>
    <n v="449.92424242424238"/>
    <n v="30"/>
    <n v="3"/>
    <n v="33"/>
    <n v="62.999999999999986"/>
    <n v="12.999999999999986"/>
    <n v="0.14207142857142838"/>
    <n v="0.79365079365079383"/>
    <x v="0"/>
    <n v="3063.7698412698383"/>
  </r>
  <r>
    <s v="ABA KING ENTERPRISE"/>
    <x v="42"/>
    <x v="42"/>
    <x v="0"/>
    <s v="FRYTOL"/>
    <n v="0.40634999999999893"/>
    <n v="23.666666666666668"/>
    <n v="11360.213333333377"/>
    <n v="0"/>
    <n v="0"/>
    <n v="0"/>
    <n v="480.00901408450886"/>
    <n v="10"/>
    <n v="2.2134967503604961E-3"/>
    <n v="0.97879397301358906"/>
    <s v="C"/>
    <n v="1.0757575757575759"/>
    <n v="1.8470454545454498E-2"/>
    <n v="516.37333333333527"/>
    <n v="30"/>
    <n v="3"/>
    <n v="33"/>
    <n v="35.500000000000007"/>
    <n v="35.500000000000007"/>
    <n v="0.60952499999999843"/>
    <n v="0"/>
    <x v="0"/>
    <n v="17040.320000000069"/>
  </r>
  <r>
    <s v="ABA KING ENTERPRISE"/>
    <x v="43"/>
    <x v="43"/>
    <x v="2"/>
    <s v="ALIFE"/>
    <n v="0.40320000000000006"/>
    <n v="96.333333333333329"/>
    <n v="11307.900000000001"/>
    <n v="0"/>
    <n v="0"/>
    <n v="0"/>
    <n v="117.38304498269898"/>
    <n v="6"/>
    <n v="2.1963378608228241E-3"/>
    <n v="0.98099031087441191"/>
    <s v="C"/>
    <n v="4.3787878787878789"/>
    <n v="1.832727272727273E-2"/>
    <n v="513.99545454545466"/>
    <n v="30"/>
    <n v="3"/>
    <n v="33"/>
    <n v="144.5"/>
    <n v="144.5"/>
    <n v="0.60480000000000012"/>
    <n v="0"/>
    <x v="0"/>
    <n v="16961.850000000002"/>
  </r>
  <r>
    <s v="ABA KING ENTERPRISE"/>
    <x v="44"/>
    <x v="44"/>
    <x v="4"/>
    <s v="EAZZY"/>
    <n v="0.38050000000000006"/>
    <n v="39"/>
    <n v="3270.6399999999994"/>
    <n v="0"/>
    <n v="0"/>
    <n v="0"/>
    <n v="83.862564102564093"/>
    <n v="20"/>
    <n v="2.072684910821142E-3"/>
    <n v="0.98306299578523304"/>
    <s v="C"/>
    <n v="1.7727272727272727"/>
    <n v="1.7295454545454548E-2"/>
    <n v="148.66545454545451"/>
    <n v="30"/>
    <n v="3"/>
    <n v="33"/>
    <n v="58.5"/>
    <n v="58.5"/>
    <n v="0.57075000000000009"/>
    <n v="0"/>
    <x v="0"/>
    <n v="4905.9599999999991"/>
  </r>
  <r>
    <s v="ABA KING ENTERPRISE"/>
    <x v="45"/>
    <x v="45"/>
    <x v="1"/>
    <s v="FORTUNE DELICIOUS"/>
    <n v="0.37499999999999989"/>
    <n v="16.666666666666664"/>
    <n v="5635.666666666667"/>
    <n v="0"/>
    <n v="0"/>
    <n v="0"/>
    <n v="338.14000000000004"/>
    <n v="1"/>
    <n v="2.0427249449617027E-3"/>
    <n v="0.98510572073019476"/>
    <s v="C"/>
    <n v="0.75757575757575746"/>
    <n v="1.7045454545454541E-2"/>
    <n v="256.16666666666669"/>
    <n v="30"/>
    <n v="3"/>
    <n v="33"/>
    <n v="24.999999999999996"/>
    <n v="24.999999999999996"/>
    <n v="0.56249999999999989"/>
    <n v="0"/>
    <x v="0"/>
    <n v="8453.5"/>
  </r>
  <r>
    <s v="ABA KING ENTERPRISE"/>
    <x v="46"/>
    <x v="46"/>
    <x v="1"/>
    <s v="FORTUNE DELICIOUS"/>
    <n v="0.33630000000000021"/>
    <n v="16"/>
    <n v="5755.75"/>
    <n v="42"/>
    <n v="0.75600000000000001"/>
    <n v="15108.84375"/>
    <n v="359.734375"/>
    <n v="18"/>
    <n v="1.8319157306416569E-3"/>
    <n v="0.98693763646083643"/>
    <s v="C"/>
    <n v="0.72727272727272729"/>
    <n v="1.5286363636363647E-2"/>
    <n v="261.625"/>
    <n v="30"/>
    <n v="3"/>
    <n v="33"/>
    <n v="24"/>
    <n v="0"/>
    <n v="0"/>
    <n v="1.75"/>
    <x v="1"/>
    <n v="0"/>
  </r>
  <r>
    <s v="ABA KING ENTERPRISE"/>
    <x v="47"/>
    <x v="47"/>
    <x v="4"/>
    <s v="JAMAA"/>
    <n v="0.32853333333333329"/>
    <n v="40.666666666666664"/>
    <n v="5627.4000000000015"/>
    <n v="100"/>
    <n v="0.64"/>
    <n v="13837.868852459022"/>
    <n v="138.37868852459022"/>
    <n v="12"/>
    <n v="1.7896086273371152E-3"/>
    <n v="0.98872724508817356"/>
    <s v="C"/>
    <n v="1.8484848484848484"/>
    <n v="1.4933333333333331E-2"/>
    <n v="255.79090909090917"/>
    <n v="30"/>
    <n v="3"/>
    <n v="33"/>
    <n v="61"/>
    <n v="0"/>
    <n v="0"/>
    <n v="1.639344262295082"/>
    <x v="1"/>
    <n v="0"/>
  </r>
  <r>
    <s v="ABA KING ENTERPRISE"/>
    <x v="48"/>
    <x v="48"/>
    <x v="4"/>
    <s v="JAMAA"/>
    <n v="0.28933333333333355"/>
    <n v="27.333333333333336"/>
    <n v="6211.666666666667"/>
    <n v="430"/>
    <n v="3.44"/>
    <n v="97720.121951219509"/>
    <n v="227.2560975609756"/>
    <n v="18"/>
    <n v="1.5760757797571199E-3"/>
    <n v="0.99030332086793071"/>
    <s v="C"/>
    <n v="1.2424242424242424"/>
    <n v="1.3151515151515162E-2"/>
    <n v="282.34848484848487"/>
    <n v="30"/>
    <n v="3"/>
    <n v="33"/>
    <n v="41"/>
    <n v="0"/>
    <n v="0"/>
    <n v="10.487804878048781"/>
    <x v="2"/>
    <n v="0"/>
  </r>
  <r>
    <s v="ABA KING ENTERPRISE"/>
    <x v="49"/>
    <x v="49"/>
    <x v="5"/>
    <s v="FORTUNE"/>
    <n v="0.28000000000000019"/>
    <n v="18.666666666666668"/>
    <n v="5220.666666666667"/>
    <n v="0"/>
    <n v="0"/>
    <n v="0"/>
    <n v="279.67857142857144"/>
    <n v="12"/>
    <n v="1.5252346255714064E-3"/>
    <n v="0.99182855549350213"/>
    <s v="C"/>
    <n v="0.84848484848484851"/>
    <n v="1.2727272727272736E-2"/>
    <n v="237.30303030303031"/>
    <n v="30"/>
    <n v="3"/>
    <n v="33"/>
    <n v="28"/>
    <n v="28"/>
    <n v="0.42000000000000026"/>
    <n v="0"/>
    <x v="0"/>
    <n v="7831"/>
  </r>
  <r>
    <s v="ABA KING ENTERPRISE"/>
    <x v="50"/>
    <x v="50"/>
    <x v="1"/>
    <s v="FORTUNE DELIGHT"/>
    <n v="0.27870000000000011"/>
    <n v="14.333333333333334"/>
    <n v="4234.083333333333"/>
    <n v="36"/>
    <n v="0.64800000000000002"/>
    <n v="10634.441860465115"/>
    <n v="295.40116279069764"/>
    <n v="72"/>
    <n v="1.5181531790955387E-3"/>
    <n v="0.99334670867259767"/>
    <s v="C"/>
    <n v="0.65151515151515149"/>
    <n v="1.2668181818181823E-2"/>
    <n v="192.45833333333331"/>
    <n v="30"/>
    <n v="3"/>
    <n v="33"/>
    <n v="21.5"/>
    <n v="0"/>
    <n v="0"/>
    <n v="1.6744186046511629"/>
    <x v="1"/>
    <n v="0"/>
  </r>
  <r>
    <s v="ABA KING ENTERPRISE"/>
    <x v="51"/>
    <x v="51"/>
    <x v="4"/>
    <s v="JAMAA"/>
    <n v="0.27733333333333349"/>
    <n v="31.999999999999996"/>
    <n v="5548.7566666666671"/>
    <n v="536"/>
    <n v="4.0199999999999996"/>
    <n v="92941.674166666693"/>
    <n v="173.39864583333338"/>
    <n v="4"/>
    <n v="1.5107085815183451E-3"/>
    <n v="0.99485741725411603"/>
    <s v="C"/>
    <n v="1.4545454545454544"/>
    <n v="1.2606060606060614E-2"/>
    <n v="252.21621212121215"/>
    <n v="30"/>
    <n v="3"/>
    <n v="33"/>
    <n v="47.999999999999993"/>
    <n v="0"/>
    <n v="0"/>
    <n v="11.166666666666668"/>
    <x v="2"/>
    <n v="0"/>
  </r>
  <r>
    <s v="ABA KING ENTERPRISE"/>
    <x v="52"/>
    <x v="52"/>
    <x v="4"/>
    <s v="JAMAA"/>
    <n v="0.26639999999999991"/>
    <n v="40.333333333333329"/>
    <n v="5556.6933333333345"/>
    <n v="132"/>
    <n v="0.7128000000000001"/>
    <n v="18185.541818181824"/>
    <n v="137.76925619834716"/>
    <n v="40"/>
    <n v="1.4511518009007937E-3"/>
    <n v="0.99630856905501686"/>
    <s v="C"/>
    <n v="1.833333333333333"/>
    <n v="1.2109090909090904E-2"/>
    <n v="252.57696969696974"/>
    <n v="30"/>
    <n v="3"/>
    <n v="33"/>
    <n v="60.499999999999993"/>
    <n v="0"/>
    <n v="0"/>
    <n v="2.1818181818181821"/>
    <x v="2"/>
    <n v="0"/>
  </r>
  <r>
    <s v="ABA KING ENTERPRISE"/>
    <x v="53"/>
    <x v="53"/>
    <x v="2"/>
    <s v="ALIFE"/>
    <n v="0.24986666666666668"/>
    <n v="50.333333333333329"/>
    <n v="7020.4999999999973"/>
    <n v="0"/>
    <n v="0"/>
    <n v="0"/>
    <n v="139.4801324503311"/>
    <n v="12"/>
    <n v="1.3610903277718161E-3"/>
    <n v="0.99766965938278862"/>
    <s v="C"/>
    <n v="2.2878787878787876"/>
    <n v="1.1357575757575759E-2"/>
    <n v="319.11363636363626"/>
    <n v="30"/>
    <n v="3"/>
    <n v="33"/>
    <n v="75.499999999999986"/>
    <n v="75.499999999999986"/>
    <n v="0.37480000000000002"/>
    <n v="0"/>
    <x v="0"/>
    <n v="10530.749999999996"/>
  </r>
  <r>
    <s v="ABA KING ENTERPRISE"/>
    <x v="54"/>
    <x v="54"/>
    <x v="2"/>
    <s v="ALIFE"/>
    <n v="0.21633333333333349"/>
    <n v="42.333333333333329"/>
    <n v="4508.3333333333339"/>
    <n v="0"/>
    <n v="0"/>
    <n v="0"/>
    <n v="106.49606299212601"/>
    <n v="20"/>
    <n v="1.1784253238045746E-3"/>
    <n v="0.99884808470659314"/>
    <s v="C"/>
    <n v="1.9242424242424241"/>
    <n v="9.8333333333333398E-3"/>
    <n v="204.92424242424246"/>
    <n v="30"/>
    <n v="3"/>
    <n v="33"/>
    <n v="63.499999999999993"/>
    <n v="63.499999999999993"/>
    <n v="0.32450000000000023"/>
    <n v="0"/>
    <x v="0"/>
    <n v="6762.5000000000009"/>
  </r>
  <r>
    <s v="ABA KING ENTERPRISE"/>
    <x v="55"/>
    <x v="55"/>
    <x v="4"/>
    <s v="EAZZY"/>
    <n v="0.21146666666666661"/>
    <n v="26.000000000000004"/>
    <n v="3016.583333333333"/>
    <n v="126"/>
    <n v="0.81200000000000017"/>
    <n v="14618.82692307692"/>
    <n v="116.02243589743587"/>
    <n v="3"/>
    <n v="1.1519152934077372E-3"/>
    <n v="1.0000000000000009"/>
    <s v="C"/>
    <n v="1.1818181818181819"/>
    <n v="9.612121212121209E-3"/>
    <n v="137.11742424242422"/>
    <n v="30"/>
    <n v="3"/>
    <n v="33"/>
    <n v="39"/>
    <n v="0"/>
    <n v="0"/>
    <n v="3.2307692307692308"/>
    <x v="2"/>
    <n v="0"/>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s v="SONTURK INVT LTD - TAKORADI"/>
    <x v="0"/>
    <x v="0"/>
    <x v="0"/>
    <s v="FORTUNE"/>
    <n v="13.941666666666659"/>
    <n v="556"/>
    <n v="183644.33333333334"/>
    <n v="313"/>
    <n v="7.835"/>
    <n v="103382.5113908873"/>
    <n v="330.2955635491607"/>
    <n v="12"/>
    <n v="0.19712003504942674"/>
    <n v="0.19712003504942674"/>
    <s v="A"/>
    <n v="25.272727272727273"/>
    <n v="0.63371212121212084"/>
    <n v="8347.4696969696979"/>
    <n v="7"/>
    <n v="3"/>
    <n v="10"/>
    <n v="252.72727272727275"/>
    <n v="0"/>
    <n v="0"/>
    <n v="0"/>
    <x v="0"/>
    <n v="0"/>
  </r>
  <r>
    <s v="SONTURK INVT LTD - TAKORADI"/>
    <x v="1"/>
    <x v="1"/>
    <x v="1"/>
    <s v="FRYTOL"/>
    <n v="13.232159999999984"/>
    <n v="1357.3333333333333"/>
    <n v="407510"/>
    <n v="472"/>
    <n v="4.5926999999999998"/>
    <n v="141707.79960707269"/>
    <n v="300.22838899803537"/>
    <n v="5"/>
    <n v="0.18708838084731291"/>
    <n v="0.38420841589673965"/>
    <s v="A"/>
    <n v="61.696969696969695"/>
    <n v="0.60146181818181743"/>
    <n v="18523.18181818182"/>
    <n v="7"/>
    <n v="3"/>
    <n v="10"/>
    <n v="616.969696969697"/>
    <n v="144.969696969697"/>
    <n v="1.413258024647257"/>
    <n v="1.413258024647257"/>
    <x v="1"/>
    <n v="43524.018574745496"/>
  </r>
  <r>
    <s v="SONTURK INVT LTD - TAKORADI"/>
    <x v="2"/>
    <x v="2"/>
    <x v="1"/>
    <s v="FRYTOL"/>
    <n v="9.7686000000000135"/>
    <n v="600.33333333333337"/>
    <n v="329409"/>
    <n v="310"/>
    <n v="5.0341499999999995"/>
    <n v="170100.14991671292"/>
    <n v="548.71016102165459"/>
    <n v="4"/>
    <n v="0.13811740162944414"/>
    <n v="0.52232581752618379"/>
    <s v="B"/>
    <n v="27.287878787878789"/>
    <n v="0.44402727272727333"/>
    <n v="14973.136363636364"/>
    <n v="14"/>
    <n v="3"/>
    <n v="17"/>
    <n v="463.89393939393943"/>
    <n v="153.89393939393943"/>
    <n v="2.5041560294785765"/>
    <n v="2.5041560294785765"/>
    <x v="2"/>
    <n v="84443.168265105254"/>
  </r>
  <r>
    <s v="SONTURK INVT LTD - TAKORADI"/>
    <x v="3"/>
    <x v="3"/>
    <x v="1"/>
    <s v="FRYTOL"/>
    <n v="7.1699999999999982"/>
    <n v="318.66666666666669"/>
    <n v="209825.33333333331"/>
    <n v="252"/>
    <n v="5.67"/>
    <n v="165928.82008368199"/>
    <n v="658.44769874476981"/>
    <n v="1"/>
    <n v="0.1013760180254195"/>
    <n v="0.6237018355516033"/>
    <s v="B"/>
    <n v="14.484848484848486"/>
    <n v="0.32590909090909082"/>
    <n v="9537.5151515151501"/>
    <n v="14"/>
    <n v="3"/>
    <n v="17"/>
    <n v="246.24242424242428"/>
    <n v="0"/>
    <n v="0"/>
    <n v="0"/>
    <x v="0"/>
    <n v="0"/>
  </r>
  <r>
    <s v="SONTURK INVT LTD - TAKORADI"/>
    <x v="4"/>
    <x v="4"/>
    <x v="1"/>
    <s v="FRYTOL"/>
    <n v="6.2455000000000069"/>
    <n v="767"/>
    <n v="197468.83333333331"/>
    <n v="20"/>
    <n v="0.16979"/>
    <n v="5149.1221208170355"/>
    <n v="257.45610604085175"/>
    <n v="20"/>
    <n v="8.8304591433439092E-2"/>
    <n v="0.71200642698504235"/>
    <s v="B"/>
    <n v="34.863636363636367"/>
    <n v="0.28388636363636394"/>
    <n v="8975.8560606060601"/>
    <n v="14"/>
    <n v="3"/>
    <n v="17"/>
    <n v="592.68181818181824"/>
    <n v="572.68181818181824"/>
    <n v="4.6632129015052799"/>
    <n v="4.6632129015052799"/>
    <x v="2"/>
    <n v="147440.43090948599"/>
  </r>
  <r>
    <s v="SONTURK INVT LTD - TAKORADI"/>
    <x v="5"/>
    <x v="5"/>
    <x v="0"/>
    <s v="FORTUNE"/>
    <n v="1.859999999999999"/>
    <n v="82.333333333333329"/>
    <n v="20171.666666666668"/>
    <n v="0"/>
    <n v="0"/>
    <n v="0"/>
    <n v="245.00000000000003"/>
    <n v="1"/>
    <n v="2.6298381245087897E-2"/>
    <n v="0.73830480823013023"/>
    <s v="B"/>
    <n v="3.7424242424242422"/>
    <n v="8.4545454545454493E-2"/>
    <n v="916.89393939393949"/>
    <n v="14"/>
    <n v="3"/>
    <n v="17"/>
    <n v="63.621212121212118"/>
    <n v="63.621212121212118"/>
    <n v="1.4372727272727264"/>
    <n v="1.4372727272727264"/>
    <x v="1"/>
    <n v="15587.19696969697"/>
  </r>
  <r>
    <s v="SONTURK INVT LTD - TAKORADI"/>
    <x v="6"/>
    <x v="6"/>
    <x v="0"/>
    <s v="FORTUNE DELICIOUS"/>
    <n v="1.8134999999999986"/>
    <n v="79"/>
    <n v="21938.999999999996"/>
    <n v="222"/>
    <n v="4.9950000000000001"/>
    <n v="61651.367088607585"/>
    <n v="277.70886075949363"/>
    <n v="5"/>
    <n v="2.5640921713960693E-2"/>
    <n v="0.76394572994409093"/>
    <s v="B"/>
    <n v="3.5909090909090908"/>
    <n v="8.243181818181812E-2"/>
    <n v="997.22727272727252"/>
    <n v="14"/>
    <n v="3"/>
    <n v="17"/>
    <n v="61.045454545454547"/>
    <n v="0"/>
    <n v="0"/>
    <n v="0"/>
    <x v="0"/>
    <n v="0"/>
  </r>
  <r>
    <s v="SONTURK INVT LTD - TAKORADI"/>
    <x v="7"/>
    <x v="7"/>
    <x v="0"/>
    <s v="FORTUNE DELIGHT"/>
    <n v="1.7549999999999988"/>
    <n v="78"/>
    <n v="20816"/>
    <n v="185"/>
    <n v="4.1624999999999996"/>
    <n v="49371.282051282047"/>
    <n v="266.87179487179486"/>
    <n v="5"/>
    <n v="2.4813795207058738E-2"/>
    <n v="0.78875952515114967"/>
    <s v="B"/>
    <n v="3.5454545454545454"/>
    <n v="7.9772727272727217E-2"/>
    <n v="946.18181818181813"/>
    <n v="14"/>
    <n v="3"/>
    <n v="17"/>
    <n v="60.272727272727273"/>
    <n v="0"/>
    <n v="0"/>
    <n v="0"/>
    <x v="0"/>
    <n v="0"/>
  </r>
  <r>
    <s v="SONTURK INVT LTD - TAKORADI"/>
    <x v="8"/>
    <x v="8"/>
    <x v="1"/>
    <s v="FRYTOL"/>
    <n v="1.5"/>
    <n v="66.666666666666671"/>
    <n v="34898.666666666664"/>
    <n v="0"/>
    <n v="0"/>
    <n v="0"/>
    <n v="523.4799999999999"/>
    <n v="5"/>
    <n v="2.1208371971845087E-2"/>
    <n v="0.80996789712299477"/>
    <s v="C"/>
    <n v="3.0303030303030307"/>
    <n v="6.8181818181818177E-2"/>
    <n v="1586.3030303030303"/>
    <n v="30"/>
    <n v="3"/>
    <n v="33"/>
    <n v="100.00000000000001"/>
    <n v="100.00000000000001"/>
    <n v="2.25"/>
    <n v="2.25"/>
    <x v="2"/>
    <n v="52348"/>
  </r>
  <r>
    <s v="SONTURK INVT LTD - TAKORADI"/>
    <x v="9"/>
    <x v="9"/>
    <x v="1"/>
    <s v="FRYTOL"/>
    <n v="1.4031199999999977"/>
    <n v="138.66666666666669"/>
    <n v="55357.666666666672"/>
    <n v="110"/>
    <n v="1.09446"/>
    <n v="43913.533653846149"/>
    <n v="399.21394230769226"/>
    <n v="20"/>
    <n v="1.983859392075682E-2"/>
    <n v="0.82980649104375159"/>
    <s v="C"/>
    <n v="6.3030303030303036"/>
    <n v="6.377818181818172E-2"/>
    <n v="2516.257575757576"/>
    <n v="30"/>
    <n v="3"/>
    <n v="33"/>
    <n v="208.00000000000003"/>
    <n v="98.000000000000028"/>
    <n v="0.99162807692307542"/>
    <n v="0.99162807692307542"/>
    <x v="3"/>
    <n v="39122.966346153851"/>
  </r>
  <r>
    <s v="SONTURK INVT LTD - TAKORADI"/>
    <x v="10"/>
    <x v="10"/>
    <x v="1"/>
    <s v="FRYTOL"/>
    <n v="1.3799999999999994"/>
    <n v="153.33333333333334"/>
    <n v="43381.333333333336"/>
    <n v="174"/>
    <n v="1.5660000000000001"/>
    <n v="49228.382608695654"/>
    <n v="282.92173913043479"/>
    <n v="5"/>
    <n v="1.9511702214097475E-2"/>
    <n v="0.84931819325784907"/>
    <s v="C"/>
    <n v="6.9696969696969697"/>
    <n v="6.2727272727272701E-2"/>
    <n v="1971.878787878788"/>
    <n v="30"/>
    <n v="3"/>
    <n v="33"/>
    <n v="230"/>
    <n v="56"/>
    <n v="0.50399999999999978"/>
    <n v="0.50399999999999978"/>
    <x v="0"/>
    <n v="15843.617391304348"/>
  </r>
  <r>
    <s v="SONTURK INVT LTD - TAKORADI"/>
    <x v="11"/>
    <x v="11"/>
    <x v="0"/>
    <s v="FORTUNE"/>
    <n v="1.0733333333333337"/>
    <n v="51"/>
    <n v="12803.833333333334"/>
    <n v="105"/>
    <n v="2.11"/>
    <n v="26360.833333333336"/>
    <n v="251.05555555555557"/>
    <n v="1"/>
    <n v="1.5175768388742491E-2"/>
    <n v="0.86449396164659154"/>
    <s v="C"/>
    <n v="2.3181818181818183"/>
    <n v="4.8787878787878804E-2"/>
    <n v="581.99242424242425"/>
    <n v="30"/>
    <n v="3"/>
    <n v="33"/>
    <n v="76.5"/>
    <n v="0"/>
    <n v="0"/>
    <n v="0"/>
    <x v="0"/>
    <n v="0"/>
  </r>
  <r>
    <s v="SONTURK INVT LTD - TAKORADI"/>
    <x v="12"/>
    <x v="12"/>
    <x v="0"/>
    <s v="PROMISE"/>
    <n v="0.95099999999999929"/>
    <n v="41.666666666666671"/>
    <n v="11365.666666666668"/>
    <n v="175"/>
    <n v="3.9375"/>
    <n v="47735.8"/>
    <n v="272.77600000000001"/>
    <n v="1"/>
    <n v="1.3446107830149776E-2"/>
    <n v="0.8779400694767413"/>
    <s v="C"/>
    <n v="1.8939393939393943"/>
    <n v="4.3227272727272698E-2"/>
    <n v="516.62121212121212"/>
    <n v="30"/>
    <n v="3"/>
    <n v="33"/>
    <n v="62.500000000000007"/>
    <n v="0"/>
    <n v="0"/>
    <n v="0"/>
    <x v="0"/>
    <n v="0"/>
  </r>
  <r>
    <s v="SONTURK INVT LTD - TAKORADI"/>
    <x v="13"/>
    <x v="13"/>
    <x v="0"/>
    <s v="FORTUNE DELICIOUS"/>
    <n v="0.94799999999999818"/>
    <n v="52.666666666666664"/>
    <n v="12251"/>
    <n v="72"/>
    <n v="1.296"/>
    <n v="16748.202531645569"/>
    <n v="232.61392405063293"/>
    <n v="20"/>
    <n v="1.3403691086206071E-2"/>
    <n v="0.8913437605629474"/>
    <s v="C"/>
    <n v="2.393939393939394"/>
    <n v="4.3090909090909006E-2"/>
    <n v="556.86363636363637"/>
    <n v="30"/>
    <n v="3"/>
    <n v="33"/>
    <n v="79"/>
    <n v="7"/>
    <n v="0.12599999999999978"/>
    <n v="0.12599999999999978"/>
    <x v="0"/>
    <n v="1628.2974683544305"/>
  </r>
  <r>
    <s v="SONTURK INVT LTD - TAKORADI"/>
    <x v="14"/>
    <x v="14"/>
    <x v="1"/>
    <s v="FRYTOL"/>
    <n v="0.71735999999999989"/>
    <n v="56"/>
    <n v="18480"/>
    <n v="0"/>
    <n v="0"/>
    <n v="0"/>
    <n v="330"/>
    <n v="60"/>
    <n v="1.0142691811815194E-2"/>
    <n v="0.90148645237476255"/>
    <s v="C"/>
    <n v="2.5454545454545454"/>
    <n v="3.2607272727272721E-2"/>
    <n v="840"/>
    <n v="30"/>
    <n v="3"/>
    <n v="33"/>
    <n v="84"/>
    <n v="84"/>
    <n v="1.0760399999999999"/>
    <n v="1.0760399999999999"/>
    <x v="1"/>
    <n v="27720"/>
  </r>
  <r>
    <s v="SONTURK INVT LTD - TAKORADI"/>
    <x v="15"/>
    <x v="15"/>
    <x v="1"/>
    <s v="FRYTOL"/>
    <n v="0.59939999999999882"/>
    <n v="60.333333333333329"/>
    <n v="25561.666666666668"/>
    <n v="64"/>
    <n v="0.62208000000000008"/>
    <n v="27115.138121546966"/>
    <n v="423.67403314917135"/>
    <n v="1"/>
    <n v="8.47486543994928E-3"/>
    <n v="0.90996131781471179"/>
    <s v="C"/>
    <n v="2.7424242424242422"/>
    <n v="2.7245454545454493E-2"/>
    <n v="1161.8939393939395"/>
    <n v="30"/>
    <n v="3"/>
    <n v="33"/>
    <n v="90.5"/>
    <n v="26.5"/>
    <n v="0.26327237569060724"/>
    <n v="0.26327237569060724"/>
    <x v="0"/>
    <n v="11227.361878453041"/>
  </r>
  <r>
    <s v="SONTURK INVT LTD - TAKORADI"/>
    <x v="16"/>
    <x v="16"/>
    <x v="1"/>
    <s v="FRYTOL"/>
    <n v="0.58724999999999994"/>
    <n v="47.666666666666664"/>
    <n v="6514"/>
    <n v="0"/>
    <n v="0"/>
    <n v="0"/>
    <n v="136.65734265734267"/>
    <n v="1"/>
    <n v="8.303077626977351E-3"/>
    <n v="0.91826439544168914"/>
    <s v="C"/>
    <n v="2.1666666666666665"/>
    <n v="2.6693181818181814E-2"/>
    <n v="296.09090909090907"/>
    <n v="30"/>
    <n v="3"/>
    <n v="33"/>
    <n v="71.5"/>
    <n v="71.5"/>
    <n v="0.88087499999999996"/>
    <n v="0.88087499999999996"/>
    <x v="3"/>
    <n v="9771"/>
  </r>
  <r>
    <s v="SONTURK INVT LTD - TAKORADI"/>
    <x v="17"/>
    <x v="17"/>
    <x v="1"/>
    <s v="FRYTOL"/>
    <n v="0.56447999999999943"/>
    <n v="130"/>
    <n v="20789"/>
    <n v="125"/>
    <n v="0.54"/>
    <n v="19989.423076923078"/>
    <n v="159.91538461538462"/>
    <n v="20"/>
    <n v="7.9811345404447349E-3"/>
    <n v="0.92624552998213383"/>
    <s v="C"/>
    <n v="5.9090909090909092"/>
    <n v="2.5658181818181792E-2"/>
    <n v="944.9545454545455"/>
    <n v="30"/>
    <n v="3"/>
    <n v="33"/>
    <n v="195"/>
    <n v="70"/>
    <n v="0.30395076923076891"/>
    <n v="0.30395076923076891"/>
    <x v="0"/>
    <n v="11194.076923076924"/>
  </r>
  <r>
    <s v="SONTURK INVT LTD - TAKORADI"/>
    <x v="18"/>
    <x v="18"/>
    <x v="0"/>
    <s v="FORTUNE"/>
    <n v="0.53333333333333355"/>
    <n v="10.666666666666666"/>
    <n v="5281.333333333333"/>
    <n v="0"/>
    <n v="0"/>
    <n v="0"/>
    <n v="495.125"/>
    <n v="24"/>
    <n v="7.5407544788782567E-3"/>
    <n v="0.93378628446101208"/>
    <s v="C"/>
    <n v="0.48484848484848481"/>
    <n v="2.4242424242424253E-2"/>
    <n v="240.06060606060603"/>
    <n v="30"/>
    <n v="3"/>
    <n v="33"/>
    <n v="15.999999999999998"/>
    <n v="15.999999999999998"/>
    <n v="0.80000000000000038"/>
    <n v="0.80000000000000038"/>
    <x v="3"/>
    <n v="7921.9999999999991"/>
  </r>
  <r>
    <s v="SONTURK INVT LTD - TAKORADI"/>
    <x v="19"/>
    <x v="19"/>
    <x v="1"/>
    <s v="FORTUNE"/>
    <n v="0.51666999999999974"/>
    <n v="40.333333333333336"/>
    <n v="13636"/>
    <n v="0"/>
    <n v="0"/>
    <n v="0"/>
    <n v="338.08264462809916"/>
    <n v="12"/>
    <n v="7.3051530311287975E-3"/>
    <n v="0.94109143749214086"/>
    <s v="C"/>
    <n v="1.8333333333333335"/>
    <n v="2.3484999999999989E-2"/>
    <n v="619.81818181818187"/>
    <n v="30"/>
    <n v="3"/>
    <n v="33"/>
    <n v="60.500000000000007"/>
    <n v="60.500000000000007"/>
    <n v="0.77500499999999972"/>
    <n v="0.77500499999999972"/>
    <x v="0"/>
    <n v="20454"/>
  </r>
  <r>
    <s v="SONTURK INVT LTD - TAKORADI"/>
    <x v="20"/>
    <x v="20"/>
    <x v="1"/>
    <s v="FRYTOL"/>
    <n v="0.47844000000000048"/>
    <n v="146.66666666666666"/>
    <n v="19415.760000000002"/>
    <n v="0"/>
    <n v="0"/>
    <n v="0"/>
    <n v="132.38018181818185"/>
    <n v="12"/>
    <n v="6.7646223241397165E-3"/>
    <n v="0.94785605981628063"/>
    <s v="C"/>
    <n v="6.6666666666666661"/>
    <n v="2.174727272727275E-2"/>
    <n v="882.53454545454554"/>
    <n v="30"/>
    <n v="3"/>
    <n v="33"/>
    <n v="219.99999999999997"/>
    <n v="219.99999999999997"/>
    <n v="0.71766000000000063"/>
    <n v="0.71766000000000063"/>
    <x v="0"/>
    <n v="29123.640000000003"/>
  </r>
  <r>
    <s v="SONTURK INVT LTD - TAKORADI"/>
    <x v="21"/>
    <x v="21"/>
    <x v="1"/>
    <s v="VIKING"/>
    <n v="0.375"/>
    <n v="16.666666666666668"/>
    <n v="7783.333333333333"/>
    <n v="0"/>
    <n v="0"/>
    <n v="0"/>
    <n v="466.99999999999994"/>
    <n v="1"/>
    <n v="5.3020929929612718E-3"/>
    <n v="0.95315815280924188"/>
    <s v="C"/>
    <n v="0.75757575757575768"/>
    <n v="1.7045454545454544E-2"/>
    <n v="353.78787878787875"/>
    <n v="30"/>
    <n v="3"/>
    <n v="33"/>
    <n v="25.000000000000004"/>
    <n v="25.000000000000004"/>
    <n v="0.5625"/>
    <n v="0.5625"/>
    <x v="0"/>
    <n v="11675"/>
  </r>
  <r>
    <s v="SONTURK INVT LTD - TAKORADI"/>
    <x v="22"/>
    <x v="22"/>
    <x v="2"/>
    <s v="JAMAA"/>
    <n v="0.3664000000000005"/>
    <n v="76.333333333333329"/>
    <n v="5877.666666666667"/>
    <n v="546"/>
    <n v="2.6207999999999996"/>
    <n v="42042.000000000007"/>
    <n v="77.000000000000014"/>
    <n v="5"/>
    <n v="5.1804983269893674E-3"/>
    <n v="0.95833865113623129"/>
    <s v="C"/>
    <n v="3.4696969696969693"/>
    <n v="1.6654545454545477E-2"/>
    <n v="267.16666666666669"/>
    <n v="30"/>
    <n v="3"/>
    <n v="33"/>
    <n v="114.49999999999999"/>
    <n v="0"/>
    <n v="0"/>
    <n v="0"/>
    <x v="0"/>
    <n v="0"/>
  </r>
  <r>
    <s v="SONTURK INVT LTD - TAKORADI"/>
    <x v="23"/>
    <x v="23"/>
    <x v="3"/>
    <s v="JAMAA"/>
    <n v="0.33716666666666673"/>
    <n v="39.666666666666664"/>
    <n v="4805.666666666667"/>
    <n v="373"/>
    <n v="3.1705000000000001"/>
    <n v="45189.420168067234"/>
    <n v="121.1512605042017"/>
    <n v="6"/>
    <n v="4.7671707221158465E-3"/>
    <n v="0.96310582185834714"/>
    <s v="C"/>
    <n v="1.803030303030303"/>
    <n v="1.5325757575757578E-2"/>
    <n v="218.43939393939397"/>
    <n v="30"/>
    <n v="3"/>
    <n v="33"/>
    <n v="59.5"/>
    <n v="0"/>
    <n v="0"/>
    <n v="0"/>
    <x v="0"/>
    <n v="0"/>
  </r>
  <r>
    <s v="SONTURK INVT LTD - TAKORADI"/>
    <x v="24"/>
    <x v="24"/>
    <x v="2"/>
    <s v="JAMAA"/>
    <n v="0.33119999999999994"/>
    <n v="45.999999999999993"/>
    <n v="4922"/>
    <n v="0"/>
    <n v="0"/>
    <n v="0"/>
    <n v="107.00000000000001"/>
    <n v="12"/>
    <n v="4.6828085313833949E-3"/>
    <n v="0.96778863038973051"/>
    <s v="C"/>
    <n v="2.0909090909090904"/>
    <n v="1.5054545454545452E-2"/>
    <n v="223.72727272727272"/>
    <n v="30"/>
    <n v="3"/>
    <n v="33"/>
    <n v="68.999999999999986"/>
    <n v="68.999999999999986"/>
    <n v="0.49679999999999991"/>
    <n v="0.49679999999999991"/>
    <x v="0"/>
    <n v="7382.9999999999991"/>
  </r>
  <r>
    <s v="SONTURK INVT LTD - TAKORADI"/>
    <x v="25"/>
    <x v="25"/>
    <x v="0"/>
    <s v="FORTUNE DELIGHT"/>
    <n v="0.31800000000000017"/>
    <n v="17.666666666666668"/>
    <n v="4183.333333333333"/>
    <n v="100"/>
    <n v="1.8"/>
    <n v="23679.245283018863"/>
    <n v="236.79245283018864"/>
    <n v="6"/>
    <n v="4.4961748580311612E-3"/>
    <n v="0.97228480524776162"/>
    <s v="C"/>
    <n v="0.80303030303030309"/>
    <n v="1.4454545454545463E-2"/>
    <n v="190.15151515151513"/>
    <n v="30"/>
    <n v="3"/>
    <n v="33"/>
    <n v="26.500000000000004"/>
    <n v="0"/>
    <n v="0"/>
    <n v="0"/>
    <x v="0"/>
    <n v="0"/>
  </r>
  <r>
    <s v="SONTURK INVT LTD - TAKORADI"/>
    <x v="26"/>
    <x v="26"/>
    <x v="1"/>
    <s v="FRYTOL"/>
    <n v="0.26868000000000009"/>
    <n v="82.333333333333329"/>
    <n v="9782.8533333333326"/>
    <n v="105"/>
    <n v="0.34020000000000006"/>
    <n v="12476.108502024292"/>
    <n v="118.82008097165992"/>
    <n v="1"/>
    <n v="3.7988435875968935E-3"/>
    <n v="0.97608364883535848"/>
    <s v="C"/>
    <n v="3.7424242424242422"/>
    <n v="1.2212727272727276E-2"/>
    <n v="444.67515151515147"/>
    <n v="30"/>
    <n v="3"/>
    <n v="33"/>
    <n v="123.5"/>
    <n v="18.5"/>
    <n v="6.0371417004048598E-2"/>
    <n v="6.0371417004048598E-2"/>
    <x v="0"/>
    <n v="2198.1714979757085"/>
  </r>
  <r>
    <s v="SONTURK INVT LTD - TAKORADI"/>
    <x v="27"/>
    <x v="27"/>
    <x v="2"/>
    <s v="JAMAA"/>
    <n v="0.23040000000000005"/>
    <n v="18"/>
    <n v="3420"/>
    <n v="18"/>
    <n v="0.23039999999999999"/>
    <n v="3420"/>
    <n v="190"/>
    <n v="6"/>
    <n v="3.2576059348754065E-3"/>
    <n v="0.97934125477023393"/>
    <s v="C"/>
    <n v="0.81818181818181823"/>
    <n v="1.0472727272727274E-2"/>
    <n v="155.45454545454547"/>
    <n v="30"/>
    <n v="3"/>
    <n v="33"/>
    <n v="27"/>
    <n v="9"/>
    <n v="0.11520000000000002"/>
    <n v="0.11520000000000002"/>
    <x v="0"/>
    <n v="1710"/>
  </r>
  <r>
    <s v="SONTURK INVT LTD - TAKORADI"/>
    <x v="28"/>
    <x v="28"/>
    <x v="3"/>
    <s v="JAMAA"/>
    <n v="0.19750000000000001"/>
    <n v="26.333333333333332"/>
    <n v="3006"/>
    <n v="82"/>
    <n v="0.61499999999999999"/>
    <n v="9360.4556962025326"/>
    <n v="114.15189873417722"/>
    <n v="3"/>
    <n v="2.7924356429596033E-3"/>
    <n v="0.98213369041319354"/>
    <s v="C"/>
    <n v="1.196969696969697"/>
    <n v="8.9772727272727278E-3"/>
    <n v="136.63636363636363"/>
    <n v="30"/>
    <n v="3"/>
    <n v="33"/>
    <n v="39.5"/>
    <n v="0"/>
    <n v="0"/>
    <n v="0"/>
    <x v="0"/>
    <n v="0"/>
  </r>
  <r>
    <s v="SONTURK INVT LTD - TAKORADI"/>
    <x v="29"/>
    <x v="29"/>
    <x v="2"/>
    <s v="ALIFE"/>
    <n v="0.184"/>
    <n v="46"/>
    <n v="3837.75"/>
    <n v="0"/>
    <n v="0"/>
    <n v="0"/>
    <n v="83.429347826086953"/>
    <n v="36"/>
    <n v="2.6015602952129974E-3"/>
    <n v="0.98473525070840651"/>
    <s v="C"/>
    <n v="2.0909090909090908"/>
    <n v="8.363636363636363E-3"/>
    <n v="174.44318181818181"/>
    <n v="30"/>
    <n v="3"/>
    <n v="33"/>
    <n v="69"/>
    <n v="69"/>
    <n v="0.27600000000000002"/>
    <n v="0.27600000000000002"/>
    <x v="0"/>
    <n v="5756.625"/>
  </r>
  <r>
    <s v="SONTURK INVT LTD - TAKORADI"/>
    <x v="30"/>
    <x v="30"/>
    <x v="3"/>
    <s v="JAMAA"/>
    <n v="0.18333333333333335"/>
    <n v="36.666666666666664"/>
    <n v="2640.3333333333335"/>
    <n v="232"/>
    <n v="1.1599999999999999"/>
    <n v="16706.109090909093"/>
    <n v="72.009090909090915"/>
    <n v="4"/>
    <n v="2.5921343521144E-3"/>
    <n v="0.98732738506052087"/>
    <s v="C"/>
    <n v="1.6666666666666665"/>
    <n v="8.3333333333333332E-3"/>
    <n v="120.01515151515152"/>
    <n v="30"/>
    <n v="3"/>
    <n v="33"/>
    <n v="54.999999999999993"/>
    <n v="0"/>
    <n v="0"/>
    <n v="0"/>
    <x v="0"/>
    <n v="0"/>
  </r>
  <r>
    <s v="SONTURK INVT LTD - TAKORADI"/>
    <x v="31"/>
    <x v="31"/>
    <x v="0"/>
    <s v="VIKING"/>
    <n v="0.17999999999999997"/>
    <n v="4"/>
    <n v="1705"/>
    <n v="0"/>
    <n v="0"/>
    <n v="0"/>
    <n v="426.25"/>
    <n v="1"/>
    <n v="2.5450046366214101E-3"/>
    <n v="0.98987238969714231"/>
    <s v="C"/>
    <n v="0.18181818181818182"/>
    <n v="8.1818181818181807E-3"/>
    <n v="77.5"/>
    <n v="30"/>
    <n v="3"/>
    <n v="33"/>
    <n v="6"/>
    <n v="6"/>
    <n v="0.26999999999999996"/>
    <n v="0.26999999999999996"/>
    <x v="0"/>
    <n v="2557.5"/>
  </r>
  <r>
    <s v="SONTURK INVT LTD - TAKORADI"/>
    <x v="32"/>
    <x v="32"/>
    <x v="2"/>
    <s v="ALIFE"/>
    <n v="0.16933333333333334"/>
    <n v="42.333333333333336"/>
    <n v="3513.3333333333339"/>
    <n v="0"/>
    <n v="0"/>
    <n v="0"/>
    <n v="82.992125984251985"/>
    <n v="12"/>
    <n v="2.3941895470438457E-3"/>
    <n v="0.99226657924418615"/>
    <s v="C"/>
    <n v="1.9242424242424243"/>
    <n v="7.6969696969696969E-3"/>
    <n v="159.69696969696972"/>
    <n v="30"/>
    <n v="3"/>
    <n v="33"/>
    <n v="63.5"/>
    <n v="63.5"/>
    <n v="0.254"/>
    <n v="0.254"/>
    <x v="0"/>
    <n v="5270.0000000000009"/>
  </r>
  <r>
    <s v="SONTURK INVT LTD - TAKORADI"/>
    <x v="33"/>
    <x v="33"/>
    <x v="2"/>
    <s v="ALIFE"/>
    <n v="0.15959999999999994"/>
    <n v="44.333333333333329"/>
    <n v="3487.4666666666667"/>
    <n v="8"/>
    <n v="2.8799999999999999E-2"/>
    <n v="629.31729323308275"/>
    <n v="78.664661654135344"/>
    <n v="12"/>
    <n v="2.2565707778043165E-3"/>
    <n v="0.99452315002199043"/>
    <s v="C"/>
    <n v="2.0151515151515151"/>
    <n v="7.2545454545454519E-3"/>
    <n v="158.52121212121213"/>
    <n v="30"/>
    <n v="3"/>
    <n v="33"/>
    <n v="66.5"/>
    <n v="58.5"/>
    <n v="0.21059999999999993"/>
    <n v="0.21059999999999993"/>
    <x v="0"/>
    <n v="4601.8827067669172"/>
  </r>
  <r>
    <s v="SONTURK INVT LTD - TAKORADI"/>
    <x v="34"/>
    <x v="34"/>
    <x v="2"/>
    <s v="ALIFE"/>
    <n v="0.13319999999999999"/>
    <n v="37"/>
    <n v="2920"/>
    <n v="45"/>
    <n v="0.16200000000000001"/>
    <n v="3551.3513513513512"/>
    <n v="78.918918918918919"/>
    <n v="6"/>
    <n v="1.8833034310998436E-3"/>
    <n v="0.99640645345309031"/>
    <s v="C"/>
    <n v="1.6818181818181819"/>
    <n v="6.0545454545454539E-3"/>
    <n v="132.72727272727272"/>
    <n v="30"/>
    <n v="3"/>
    <n v="33"/>
    <n v="55.5"/>
    <n v="10.5"/>
    <n v="3.7799999999999993E-2"/>
    <n v="3.7799999999999993E-2"/>
    <x v="0"/>
    <n v="828.64864864864865"/>
  </r>
  <r>
    <s v="SONTURK INVT LTD - TAKORADI"/>
    <x v="35"/>
    <x v="35"/>
    <x v="2"/>
    <s v="JAMAA"/>
    <n v="0.12799999999999997"/>
    <n v="26.666666666666668"/>
    <n v="1971.4133333333339"/>
    <n v="251"/>
    <n v="1.2047999999999999"/>
    <n v="18555.928000000004"/>
    <n v="73.928000000000011"/>
    <n v="20"/>
    <n v="1.8097810749307804E-3"/>
    <n v="0.99821623452802111"/>
    <s v="C"/>
    <n v="1.2121212121212122"/>
    <n v="5.818181818181817E-3"/>
    <n v="89.609696969696998"/>
    <n v="30"/>
    <n v="3"/>
    <n v="33"/>
    <n v="40"/>
    <n v="0"/>
    <n v="0"/>
    <n v="0"/>
    <x v="0"/>
    <n v="0"/>
  </r>
  <r>
    <s v="SONTURK INVT LTD - TAKORADI"/>
    <x v="36"/>
    <x v="36"/>
    <x v="4"/>
    <s v="FORTUNE"/>
    <n v="0.12615999999999999"/>
    <n v="12.666666666666666"/>
    <n v="3606.6666666666665"/>
    <n v="0"/>
    <n v="0"/>
    <n v="0"/>
    <n v="284.73684210526318"/>
    <n v="12"/>
    <n v="1.7837654719786509E-3"/>
    <n v="0.99999999999999978"/>
    <s v="C"/>
    <n v="0.57575757575757569"/>
    <n v="5.734545454545454E-3"/>
    <n v="163.93939393939394"/>
    <n v="30"/>
    <n v="3"/>
    <n v="33"/>
    <n v="18.999999999999996"/>
    <n v="18.999999999999996"/>
    <n v="0.18923999999999996"/>
    <n v="0.18923999999999996"/>
    <x v="0"/>
    <n v="5409.9999999999991"/>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s v="ZENABOG ENT"/>
    <x v="0"/>
    <x v="0"/>
    <x v="0"/>
    <s v="EAZZY"/>
    <n v="11.869840000000041"/>
    <n v="1540.6666666666667"/>
    <n v="81899.563333333674"/>
    <n v="1210"/>
    <n v="9.2992799999999995"/>
    <n v="64321.811964517787"/>
    <n v="53.158522284725443"/>
    <n v="1"/>
    <n v="0.14200724139020174"/>
    <n v="0.14200724139020174"/>
    <s v="A"/>
    <n v="70.030303030303031"/>
    <n v="0.53953818181818369"/>
    <n v="3722.7074242424396"/>
    <n v="7"/>
    <n v="4"/>
    <n v="11"/>
    <n v="770.33333333333337"/>
    <n v="0"/>
    <n v="0"/>
    <n v="1.5707485936823884"/>
    <x v="0"/>
    <n v="0"/>
  </r>
  <r>
    <s v="ZENABOG ENT"/>
    <x v="1"/>
    <x v="1"/>
    <x v="0"/>
    <s v="JAMAA"/>
    <n v="9.9764666666666351"/>
    <n v="2063.3333333333335"/>
    <n v="92591.286666666638"/>
    <n v="1416"/>
    <n v="6.7988"/>
    <n v="63542.453273020983"/>
    <n v="44.874613893376399"/>
    <n v="5"/>
    <n v="0.11935548500692725"/>
    <n v="0.26136272639712899"/>
    <s v="A"/>
    <n v="93.787878787878796"/>
    <n v="0.45347575757575614"/>
    <n v="4208.6948484848472"/>
    <n v="7"/>
    <n v="4"/>
    <n v="11"/>
    <n v="1031.6666666666667"/>
    <n v="0"/>
    <n v="0"/>
    <n v="1.3725363489499192"/>
    <x v="0"/>
    <n v="0"/>
  </r>
  <r>
    <s v="ZENABOG ENT"/>
    <x v="2"/>
    <x v="2"/>
    <x v="1"/>
    <s v="FORTUNE"/>
    <n v="8.8500000000000139"/>
    <n v="350.33333333333337"/>
    <n v="68322"/>
    <n v="188"/>
    <n v="4.7"/>
    <n v="36663.756422454804"/>
    <n v="195.01998097050426"/>
    <n v="24"/>
    <n v="0.1058787722752188"/>
    <n v="0.36724149867234779"/>
    <s v="A"/>
    <n v="15.924242424242426"/>
    <n v="0.40227272727272789"/>
    <n v="3105.5454545454545"/>
    <n v="7"/>
    <n v="4"/>
    <n v="11"/>
    <n v="175.16666666666669"/>
    <n v="0"/>
    <n v="0"/>
    <n v="1.0732635585156993"/>
    <x v="0"/>
    <n v="0"/>
  </r>
  <r>
    <s v="ZENABOG ENT"/>
    <x v="3"/>
    <x v="3"/>
    <x v="0"/>
    <s v="JAMAA"/>
    <n v="6.2272000000000141"/>
    <n v="472.33333333333337"/>
    <n v="59844.133333333331"/>
    <n v="1"/>
    <n v="1.2800000000000001E-2"/>
    <n v="126.69894142554692"/>
    <n v="126.69894142554692"/>
    <n v="16"/>
    <n v="7.4500371831891857E-2"/>
    <n v="0.44174187050423963"/>
    <s v="A"/>
    <n v="21.469696969696972"/>
    <n v="0.28305454545454611"/>
    <n v="2720.1878787878786"/>
    <n v="7"/>
    <n v="4"/>
    <n v="11"/>
    <n v="236.16666666666669"/>
    <n v="235.16666666666669"/>
    <n v="3.1004160903316937"/>
    <n v="4.234297812279463E-3"/>
    <x v="1"/>
    <n v="29795.367725241118"/>
  </r>
  <r>
    <s v="ZENABOG ENT"/>
    <x v="4"/>
    <x v="4"/>
    <x v="1"/>
    <s v="FORTUNE"/>
    <n v="5.2083333333333339"/>
    <n v="208.33333333333334"/>
    <n v="38958.333333333336"/>
    <n v="383"/>
    <n v="9.5749999999999993"/>
    <n v="71621"/>
    <n v="187"/>
    <n v="32"/>
    <n v="6.2310953551800052E-2"/>
    <n v="0.50405282405603968"/>
    <s v="B"/>
    <n v="9.4696969696969706"/>
    <n v="0.23674242424242428"/>
    <n v="1770.8333333333335"/>
    <n v="14"/>
    <n v="4"/>
    <n v="18"/>
    <n v="170.45454545454547"/>
    <n v="0"/>
    <n v="0"/>
    <n v="2.2469333333333332"/>
    <x v="2"/>
    <n v="0"/>
  </r>
  <r>
    <s v="ZENABOG ENT"/>
    <x v="5"/>
    <x v="5"/>
    <x v="0"/>
    <s v="JAMAA"/>
    <n v="4.6440000000000072"/>
    <n v="639"/>
    <n v="27734.759999999995"/>
    <n v="1496"/>
    <n v="10.774800000000001"/>
    <n v="64931.456901408441"/>
    <n v="43.403380281690133"/>
    <n v="4"/>
    <n v="5.5559437112555489E-2"/>
    <n v="0.55961226116859519"/>
    <s v="B"/>
    <n v="29.045454545454547"/>
    <n v="0.21109090909090941"/>
    <n v="1260.6709090909089"/>
    <n v="14"/>
    <n v="4"/>
    <n v="18"/>
    <n v="522.81818181818187"/>
    <n v="0"/>
    <n v="0"/>
    <n v="2.8614154060163446"/>
    <x v="2"/>
    <n v="0"/>
  </r>
  <r>
    <s v="ZENABOG ENT"/>
    <x v="6"/>
    <x v="6"/>
    <x v="2"/>
    <s v="FRYTOL"/>
    <n v="3.8637000000000055"/>
    <n v="233"/>
    <n v="60985"/>
    <n v="1130"/>
    <n v="18.306000000000001"/>
    <n v="295764.16309012874"/>
    <n v="261.73819742489269"/>
    <n v="32"/>
    <n v="4.622415959771331E-2"/>
    <n v="0.6058364207663085"/>
    <s v="B"/>
    <n v="10.590909090909092"/>
    <n v="0.17562272727272751"/>
    <n v="2772.0454545454545"/>
    <n v="14"/>
    <n v="4"/>
    <n v="18"/>
    <n v="190.63636363636365"/>
    <n v="0"/>
    <n v="0"/>
    <n v="5.9275154983309486"/>
    <x v="2"/>
    <n v="0"/>
  </r>
  <r>
    <s v="ZENABOG ENT"/>
    <x v="7"/>
    <x v="7"/>
    <x v="0"/>
    <s v="EAZZY"/>
    <n v="3.0045866666666696"/>
    <n v="335.33333333333337"/>
    <n v="0"/>
    <n v="1236"/>
    <n v="11.074560000000002"/>
    <n v="0"/>
    <n v="0"/>
    <n v="48"/>
    <n v="3.594598276397272E-2"/>
    <n v="0.64178240353028126"/>
    <s v="B"/>
    <n v="15.242424242424244"/>
    <n v="0.13657212121212134"/>
    <n v="0"/>
    <n v="14"/>
    <n v="4"/>
    <n v="18"/>
    <n v="274.36363636363637"/>
    <n v="0"/>
    <n v="0"/>
    <n v="4.5049701789264409"/>
    <x v="2"/>
    <n v="0"/>
  </r>
  <r>
    <s v="ZENABOG ENT"/>
    <x v="8"/>
    <x v="8"/>
    <x v="0"/>
    <s v="EAZZY"/>
    <n v="2.5167999999999986"/>
    <n v="476.66666666666669"/>
    <n v="0"/>
    <n v="6374"/>
    <n v="33.654720000000005"/>
    <n v="0"/>
    <n v="0"/>
    <n v="5"/>
    <n v="3.011024791664069E-2"/>
    <n v="0.67189265144692201"/>
    <s v="B"/>
    <n v="21.666666666666668"/>
    <n v="0.11439999999999993"/>
    <n v="0"/>
    <n v="14"/>
    <n v="4"/>
    <n v="18"/>
    <n v="390"/>
    <n v="0"/>
    <n v="0"/>
    <n v="16.343589743589742"/>
    <x v="2"/>
    <n v="0"/>
  </r>
  <r>
    <s v="ZENABOG ENT"/>
    <x v="9"/>
    <x v="9"/>
    <x v="0"/>
    <s v="JAMAA"/>
    <n v="2.3420800000000019"/>
    <n v="375.33333333333331"/>
    <n v="15764"/>
    <n v="2522"/>
    <n v="15.73728"/>
    <n v="105924"/>
    <n v="42"/>
    <n v="5"/>
    <n v="2.8019949714163193E-2"/>
    <n v="0.69991260116108522"/>
    <s v="B"/>
    <n v="17.060606060606059"/>
    <n v="0.10645818181818191"/>
    <n v="716.5454545454545"/>
    <n v="14"/>
    <n v="4"/>
    <n v="18"/>
    <n v="307.09090909090907"/>
    <n v="0"/>
    <n v="0"/>
    <n v="8.2125518058022511"/>
    <x v="2"/>
    <n v="0"/>
  </r>
  <r>
    <s v="ZENABOG ENT"/>
    <x v="10"/>
    <x v="10"/>
    <x v="1"/>
    <s v="FORTUNE DELICIOUS"/>
    <n v="1.8764999999999992"/>
    <n v="80"/>
    <n v="15095.400000000001"/>
    <n v="177"/>
    <n v="3.9914999999999998"/>
    <n v="33398.572500000002"/>
    <n v="188.69250000000002"/>
    <n v="20"/>
    <n v="2.2449888833270926E-2"/>
    <n v="0.72236248999435615"/>
    <s v="B"/>
    <n v="3.6363636363636362"/>
    <n v="8.5295454545454508E-2"/>
    <n v="686.15454545454554"/>
    <n v="14"/>
    <n v="4"/>
    <n v="18"/>
    <n v="65.454545454545453"/>
    <n v="0"/>
    <n v="0"/>
    <n v="2.7041666666666666"/>
    <x v="2"/>
    <n v="0"/>
  </r>
  <r>
    <s v="ZENABOG ENT"/>
    <x v="11"/>
    <x v="11"/>
    <x v="0"/>
    <s v="ALIFE"/>
    <n v="1.8313333333333404"/>
    <n v="490.33333333333337"/>
    <n v="40694.826666666653"/>
    <n v="392"/>
    <n v="1.4144000000000001"/>
    <n v="32533.729544527519"/>
    <n v="82.994208021753877"/>
    <n v="5"/>
    <n v="2.1909528244069807E-2"/>
    <n v="0.74427201823842593"/>
    <s v="B"/>
    <n v="22.287878787878789"/>
    <n v="8.3242424242424562E-2"/>
    <n v="1849.7648484848478"/>
    <n v="14"/>
    <n v="4"/>
    <n v="18"/>
    <n v="401.18181818181819"/>
    <n v="9.181818181818187"/>
    <n v="3.4292936159693622E-2"/>
    <n v="0.97711307500566502"/>
    <x v="3"/>
    <n v="762.03772819974063"/>
  </r>
  <r>
    <s v="ZENABOG ENT"/>
    <x v="12"/>
    <x v="12"/>
    <x v="0"/>
    <s v="JAMAA"/>
    <n v="1.627119999999997"/>
    <n v="300.66666666666669"/>
    <n v="12638.140000000018"/>
    <n v="881"/>
    <n v="4.6525600000000003"/>
    <n v="37031.711773835967"/>
    <n v="42.033725055432427"/>
    <n v="15"/>
    <n v="1.9466380558695304E-2"/>
    <n v="0.76373839879712124"/>
    <s v="B"/>
    <n v="13.666666666666668"/>
    <n v="7.3959999999999859E-2"/>
    <n v="574.46090909090992"/>
    <n v="14"/>
    <n v="4"/>
    <n v="18"/>
    <n v="246.00000000000003"/>
    <n v="0"/>
    <n v="0"/>
    <n v="3.5813008130081299"/>
    <x v="2"/>
    <n v="0"/>
  </r>
  <r>
    <s v="ZENABOG ENT"/>
    <x v="13"/>
    <x v="13"/>
    <x v="0"/>
    <s v="ALIFE"/>
    <n v="1.441200000000004"/>
    <n v="389.33333333333331"/>
    <n v="32025.78666666666"/>
    <n v="1065"/>
    <n v="3.8353999999999999"/>
    <n v="87604.784589041083"/>
    <n v="82.258013698630123"/>
    <n v="1"/>
    <n v="1.7242088881700059E-2"/>
    <n v="0.78098048767882133"/>
    <s v="B"/>
    <n v="17.696969696969695"/>
    <n v="6.5509090909091086E-2"/>
    <n v="1455.7175757575753"/>
    <n v="14"/>
    <n v="4"/>
    <n v="18"/>
    <n v="318.5454545454545"/>
    <n v="0"/>
    <n v="0"/>
    <n v="3.3433219178082196"/>
    <x v="2"/>
    <n v="0"/>
  </r>
  <r>
    <s v="ZENABOG ENT"/>
    <x v="14"/>
    <x v="14"/>
    <x v="3"/>
    <s v="JAMAA"/>
    <n v="1.3668333333333336"/>
    <n v="178.33333333333331"/>
    <n v="14561.769999999986"/>
    <n v="577"/>
    <n v="4.3274999999999997"/>
    <n v="47114.810971962579"/>
    <n v="81.654785046728904"/>
    <n v="40"/>
    <n v="1.635238816250599E-2"/>
    <n v="0.79733287584132728"/>
    <s v="B"/>
    <n v="8.1060606060606055"/>
    <n v="6.2128787878787887E-2"/>
    <n v="661.89863636363577"/>
    <n v="14"/>
    <n v="4"/>
    <n v="18"/>
    <n v="145.90909090909091"/>
    <n v="0"/>
    <n v="0"/>
    <n v="3.9545171339563865"/>
    <x v="2"/>
    <n v="0"/>
  </r>
  <r>
    <s v="ZENABOG ENT"/>
    <x v="15"/>
    <x v="15"/>
    <x v="0"/>
    <s v="ALIFE"/>
    <n v="1.3014666666666701"/>
    <n v="349"/>
    <n v="28920.479999999992"/>
    <n v="2541"/>
    <n v="9.1486000000000001"/>
    <n v="210564.29707736385"/>
    <n v="82.866704871060151"/>
    <n v="18"/>
    <n v="1.5570360771049519E-2"/>
    <n v="0.81290323661237684"/>
    <s v="C"/>
    <n v="15.863636363636363"/>
    <n v="5.9157575757575916E-2"/>
    <n v="1314.5672727272724"/>
    <n v="30"/>
    <n v="4"/>
    <n v="34"/>
    <n v="539.36363636363637"/>
    <n v="0"/>
    <n v="0"/>
    <n v="4.7111073655823361"/>
    <x v="2"/>
    <n v="0"/>
  </r>
  <r>
    <s v="ZENABOG ENT"/>
    <x v="16"/>
    <x v="16"/>
    <x v="0"/>
    <s v="ALIFE"/>
    <n v="1.2618000000000027"/>
    <n v="339.33333333333337"/>
    <n v="28039.106666666659"/>
    <n v="1477"/>
    <n v="5.3193999999999999"/>
    <n v="122044.48098231823"/>
    <n v="82.629980353634551"/>
    <n v="18"/>
    <n v="1.5095800548799001E-2"/>
    <n v="0.82799903716117584"/>
    <s v="C"/>
    <n v="15.424242424242426"/>
    <n v="5.7354545454545575E-2"/>
    <n v="1274.5048484848483"/>
    <n v="30"/>
    <n v="4"/>
    <n v="34"/>
    <n v="524.42424242424249"/>
    <n v="0"/>
    <n v="0"/>
    <n v="2.8164220501560151"/>
    <x v="2"/>
    <n v="0"/>
  </r>
  <r>
    <s v="ZENABOG ENT"/>
    <x v="17"/>
    <x v="17"/>
    <x v="4"/>
    <s v="FORTUNE"/>
    <n v="1.2349999999999999"/>
    <n v="82.333333333333329"/>
    <n v="7904"/>
    <n v="150"/>
    <n v="2.25"/>
    <n v="14400"/>
    <n v="96"/>
    <n v="60"/>
    <n v="1.4775173306202824E-2"/>
    <n v="0.84277421046737866"/>
    <s v="C"/>
    <n v="3.7424242424242422"/>
    <n v="5.613636363636363E-2"/>
    <n v="359.27272727272725"/>
    <n v="30"/>
    <n v="4"/>
    <n v="34"/>
    <n v="127.24242424242424"/>
    <n v="0"/>
    <n v="0"/>
    <n v="1.1788521076446774"/>
    <x v="0"/>
    <n v="0"/>
  </r>
  <r>
    <s v="ZENABOG ENT"/>
    <x v="18"/>
    <x v="18"/>
    <x v="0"/>
    <s v="EAZZY"/>
    <n v="1.1327999999999983"/>
    <n v="118"/>
    <n v="6726"/>
    <n v="0"/>
    <n v="0"/>
    <n v="0"/>
    <n v="57"/>
    <n v="18"/>
    <n v="1.3552482851227964E-2"/>
    <n v="0.85632669331860667"/>
    <s v="C"/>
    <n v="5.3636363636363633"/>
    <n v="5.1490909090909011E-2"/>
    <n v="305.72727272727275"/>
    <n v="30"/>
    <n v="4"/>
    <n v="34"/>
    <n v="182.36363636363635"/>
    <n v="182.36363636363635"/>
    <n v="1.7506909090909062"/>
    <n v="0"/>
    <x v="1"/>
    <n v="10394.727272727272"/>
  </r>
  <r>
    <s v="ZENABOG ENT"/>
    <x v="19"/>
    <x v="19"/>
    <x v="1"/>
    <s v="FORTUNE DELIGHT"/>
    <n v="0.9299999999999996"/>
    <n v="38"/>
    <n v="7936"/>
    <n v="53"/>
    <n v="1.2015"/>
    <n v="11068.631578947368"/>
    <n v="208.84210526315789"/>
    <n v="10"/>
    <n v="1.1126243866209411E-2"/>
    <n v="0.86745293718481609"/>
    <s v="C"/>
    <n v="1.7272727272727273"/>
    <n v="4.2272727272727254E-2"/>
    <n v="360.72727272727275"/>
    <n v="30"/>
    <n v="4"/>
    <n v="34"/>
    <n v="58.727272727272727"/>
    <n v="5.7272727272727266"/>
    <n v="0.14016746411483244"/>
    <n v="0.9024767801857585"/>
    <x v="3"/>
    <n v="1196.0956937799042"/>
  </r>
  <r>
    <s v="ZENABOG ENT"/>
    <x v="20"/>
    <x v="20"/>
    <x v="1"/>
    <s v="FORTUNE"/>
    <n v="0.91333333333333355"/>
    <n v="45.000000000000007"/>
    <n v="7535"/>
    <n v="0"/>
    <n v="0"/>
    <n v="0"/>
    <n v="167.44444444444443"/>
    <n v="100"/>
    <n v="1.0926848814843659E-2"/>
    <n v="0.87837978599965971"/>
    <s v="C"/>
    <n v="2.0454545454545459"/>
    <n v="4.1515151515151526E-2"/>
    <n v="342.5"/>
    <n v="30"/>
    <n v="4"/>
    <n v="34"/>
    <n v="69.545454545454561"/>
    <n v="69.545454545454561"/>
    <n v="1.4115151515151518"/>
    <n v="0"/>
    <x v="1"/>
    <n v="11645.000000000002"/>
  </r>
  <r>
    <s v="ZENABOG ENT"/>
    <x v="21"/>
    <x v="21"/>
    <x v="1"/>
    <s v="FORTUNE DELICIOUS"/>
    <n v="0.88500000000000001"/>
    <n v="39.333333333333336"/>
    <n v="6962"/>
    <n v="137"/>
    <n v="3.0825"/>
    <n v="24249"/>
    <n v="177"/>
    <n v="18"/>
    <n v="1.0587877227521863E-2"/>
    <n v="0.88896766322718157"/>
    <s v="C"/>
    <n v="1.7878787878787881"/>
    <n v="4.022727272727273E-2"/>
    <n v="316.45454545454544"/>
    <n v="30"/>
    <n v="4"/>
    <n v="34"/>
    <n v="60.787878787878796"/>
    <n v="0"/>
    <n v="0"/>
    <n v="2.2537387836490526"/>
    <x v="2"/>
    <n v="0"/>
  </r>
  <r>
    <s v="ZENABOG ENT"/>
    <x v="22"/>
    <x v="22"/>
    <x v="2"/>
    <s v="FRYTOL"/>
    <n v="0.79449666666666541"/>
    <n v="80.333333333333329"/>
    <n v="20485"/>
    <n v="1561"/>
    <n v="15.443210000000001"/>
    <n v="398055.00000000006"/>
    <n v="255.00000000000003"/>
    <n v="24"/>
    <n v="9.5051222195954976E-3"/>
    <n v="0.89847278544677711"/>
    <s v="C"/>
    <n v="3.6515151515151514"/>
    <n v="3.6113484848484791E-2"/>
    <n v="931.13636363636363"/>
    <n v="30"/>
    <n v="4"/>
    <n v="34"/>
    <n v="124.15151515151514"/>
    <n v="0"/>
    <n v="0"/>
    <n v="12.57334635098853"/>
    <x v="2"/>
    <n v="0"/>
  </r>
  <r>
    <s v="ZENABOG ENT"/>
    <x v="23"/>
    <x v="23"/>
    <x v="2"/>
    <s v="FRYTOL"/>
    <n v="0.79379999999999884"/>
    <n v="72.666666666666657"/>
    <n v="19600"/>
    <n v="340"/>
    <n v="3.3048000000000002"/>
    <n v="91706.422018348632"/>
    <n v="269.72477064220186"/>
    <n v="6"/>
    <n v="9.4967875064484106E-3"/>
    <n v="0.90796957295322556"/>
    <s v="C"/>
    <n v="3.3030303030303028"/>
    <n v="3.6081818181818132E-2"/>
    <n v="890.90909090909088"/>
    <n v="30"/>
    <n v="4"/>
    <n v="34"/>
    <n v="112.3030303030303"/>
    <n v="0"/>
    <n v="0"/>
    <n v="3.0275229357798166"/>
    <x v="2"/>
    <n v="0"/>
  </r>
  <r>
    <s v="ZENABOG ENT"/>
    <x v="24"/>
    <x v="24"/>
    <x v="3"/>
    <s v="JAMAA"/>
    <n v="0.79253333333333198"/>
    <n v="121"/>
    <n v="6933.4566666666515"/>
    <n v="0"/>
    <n v="0"/>
    <n v="0"/>
    <n v="57.301294765840098"/>
    <n v="12"/>
    <n v="9.4816334825446099E-3"/>
    <n v="0.91745120643577016"/>
    <s v="C"/>
    <n v="5.5"/>
    <n v="3.6024242424242361E-2"/>
    <n v="315.1571212121205"/>
    <n v="30"/>
    <n v="4"/>
    <n v="34"/>
    <n v="187"/>
    <n v="187"/>
    <n v="1.2248242424242404"/>
    <n v="0"/>
    <x v="1"/>
    <n v="10715.342121212097"/>
  </r>
  <r>
    <s v="ZENABOG ENT"/>
    <x v="25"/>
    <x v="25"/>
    <x v="1"/>
    <s v="PROMISE"/>
    <n v="0.77999999999999992"/>
    <n v="34.666666666666664"/>
    <n v="5962.666666666667"/>
    <n v="133"/>
    <n v="2.9925000000000002"/>
    <n v="22876.000000000004"/>
    <n v="172.00000000000003"/>
    <n v="24"/>
    <n v="9.3316884039175742E-3"/>
    <n v="0.92678289483968779"/>
    <s v="C"/>
    <n v="1.5757575757575757"/>
    <n v="3.5454545454545454E-2"/>
    <n v="271.03030303030306"/>
    <n v="30"/>
    <n v="4"/>
    <n v="34"/>
    <n v="53.575757575757571"/>
    <n v="0"/>
    <n v="0"/>
    <n v="2.4824660633484164"/>
    <x v="2"/>
    <n v="0"/>
  </r>
  <r>
    <s v="ZENABOG ENT"/>
    <x v="26"/>
    <x v="26"/>
    <x v="4"/>
    <s v="FORTUNE"/>
    <n v="0.54999999999999949"/>
    <n v="34.333333333333336"/>
    <n v="6892.8666666666659"/>
    <n v="0"/>
    <n v="0"/>
    <n v="0"/>
    <n v="200.76310679611646"/>
    <n v="20"/>
    <n v="6.5800366950700788E-3"/>
    <n v="0.93336293153475791"/>
    <s v="C"/>
    <n v="1.5606060606060608"/>
    <n v="2.4999999999999977E-2"/>
    <n v="313.31212121212116"/>
    <n v="30"/>
    <n v="4"/>
    <n v="34"/>
    <n v="53.060606060606069"/>
    <n v="53.060606060606069"/>
    <n v="0.84999999999999931"/>
    <n v="0"/>
    <x v="1"/>
    <n v="10652.61212121212"/>
  </r>
  <r>
    <s v="ZENABOG ENT"/>
    <x v="27"/>
    <x v="27"/>
    <x v="1"/>
    <s v="FORTUNE"/>
    <n v="0.50999999999999979"/>
    <n v="22.666666666666668"/>
    <n v="3694.666666666667"/>
    <n v="0"/>
    <n v="0"/>
    <n v="0"/>
    <n v="163"/>
    <n v="5"/>
    <n v="6.101488571792258E-3"/>
    <n v="0.93946442010655018"/>
    <s v="C"/>
    <n v="1.0303030303030303"/>
    <n v="2.3181818181818171E-2"/>
    <n v="167.93939393939397"/>
    <n v="30"/>
    <n v="4"/>
    <n v="34"/>
    <n v="35.030303030303031"/>
    <n v="35.030303030303031"/>
    <n v="0.78818181818181787"/>
    <n v="0"/>
    <x v="1"/>
    <n v="5709.939393939394"/>
  </r>
  <r>
    <s v="ZENABOG ENT"/>
    <x v="28"/>
    <x v="28"/>
    <x v="2"/>
    <s v="FRYTOL"/>
    <n v="0.45602999999999971"/>
    <n v="23.666666666666668"/>
    <n v="5067"/>
    <n v="0"/>
    <n v="0"/>
    <n v="0"/>
    <n v="214.09859154929578"/>
    <n v="16"/>
    <n v="5.455807516459652E-3"/>
    <n v="0.94492022762300987"/>
    <s v="C"/>
    <n v="1.0757575757575759"/>
    <n v="2.0728636363636352E-2"/>
    <n v="230.31818181818181"/>
    <n v="30"/>
    <n v="4"/>
    <n v="34"/>
    <n v="36.575757575757578"/>
    <n v="36.575757575757578"/>
    <n v="0.70477363636363588"/>
    <n v="0"/>
    <x v="1"/>
    <n v="7830.818181818182"/>
  </r>
  <r>
    <s v="ZENABOG ENT"/>
    <x v="29"/>
    <x v="29"/>
    <x v="1"/>
    <s v="FORTUNE DELIGHT"/>
    <n v="0.43500000000000005"/>
    <n v="19.333333333333332"/>
    <n v="3673.333333333333"/>
    <n v="0"/>
    <n v="0"/>
    <n v="0"/>
    <n v="190"/>
    <n v="12"/>
    <n v="5.2042108406463406E-3"/>
    <n v="0.95012443846365624"/>
    <s v="C"/>
    <n v="0.87878787878787878"/>
    <n v="1.9772727272727275E-2"/>
    <n v="166.96969696969697"/>
    <n v="30"/>
    <n v="4"/>
    <n v="34"/>
    <n v="29.878787878787879"/>
    <n v="29.878787878787879"/>
    <n v="0.67227272727272736"/>
    <n v="0"/>
    <x v="1"/>
    <n v="5676.969696969697"/>
  </r>
  <r>
    <s v="ZENABOG ENT"/>
    <x v="30"/>
    <x v="30"/>
    <x v="3"/>
    <s v="JAMAA"/>
    <n v="0.42930000000000013"/>
    <n v="66.333333333333343"/>
    <n v="3737.0266666666721"/>
    <n v="0"/>
    <n v="0"/>
    <n v="0"/>
    <n v="56.337085427135754"/>
    <n v="6"/>
    <n v="5.1360177330792515E-3"/>
    <n v="0.9552604561967355"/>
    <s v="C"/>
    <n v="3.0151515151515156"/>
    <n v="1.9513636363636368E-2"/>
    <n v="169.86484848484872"/>
    <n v="30"/>
    <n v="4"/>
    <n v="34"/>
    <n v="102.51515151515153"/>
    <n v="102.51515151515153"/>
    <n v="0.66346363636363648"/>
    <n v="0"/>
    <x v="1"/>
    <n v="5775.4048484848572"/>
  </r>
  <r>
    <s v="ZENABOG ENT"/>
    <x v="31"/>
    <x v="31"/>
    <x v="3"/>
    <s v="JAMAA"/>
    <n v="0.35983333333333306"/>
    <n v="36.333333333333336"/>
    <n v="3048"/>
    <n v="0"/>
    <n v="0"/>
    <n v="0"/>
    <n v="83.88990825688073"/>
    <n v="3"/>
    <n v="4.3049391589867585E-3"/>
    <n v="0.95956539535572227"/>
    <s v="C"/>
    <n v="1.6515151515151516"/>
    <n v="1.6356060606060593E-2"/>
    <n v="138.54545454545453"/>
    <n v="30"/>
    <n v="4"/>
    <n v="34"/>
    <n v="56.151515151515156"/>
    <n v="56.151515151515156"/>
    <n v="0.55610606060606016"/>
    <n v="0"/>
    <x v="1"/>
    <n v="4710.545454545455"/>
  </r>
  <r>
    <s v="ZENABOG ENT"/>
    <x v="32"/>
    <x v="32"/>
    <x v="3"/>
    <s v="JAMAA"/>
    <n v="0.33900000000000008"/>
    <n v="113"/>
    <n v="3842"/>
    <n v="516"/>
    <n v="1.548"/>
    <n v="17544"/>
    <n v="34"/>
    <n v="4"/>
    <n v="4.0556953447795623E-3"/>
    <n v="0.96362109070050184"/>
    <s v="C"/>
    <n v="5.1363636363636367"/>
    <n v="1.5409090909090912E-2"/>
    <n v="174.63636363636363"/>
    <n v="30"/>
    <n v="4"/>
    <n v="34"/>
    <n v="174.63636363636365"/>
    <n v="0"/>
    <n v="0"/>
    <n v="2.9547110879750127"/>
    <x v="2"/>
    <n v="0"/>
  </r>
  <r>
    <s v="ZENABOG ENT"/>
    <x v="33"/>
    <x v="33"/>
    <x v="0"/>
    <s v="EAZZY"/>
    <n v="0.29866666666666669"/>
    <n v="23.333333333333336"/>
    <n v="2800"/>
    <n v="0"/>
    <n v="0"/>
    <n v="0"/>
    <n v="119.99999999999999"/>
    <n v="1"/>
    <n v="3.573159320474422E-3"/>
    <n v="0.96719425002097625"/>
    <s v="C"/>
    <n v="1.0606060606060608"/>
    <n v="1.3575757575757576E-2"/>
    <n v="127.27272727272727"/>
    <n v="30"/>
    <n v="4"/>
    <n v="34"/>
    <n v="36.060606060606069"/>
    <n v="36.060606060606069"/>
    <n v="0.46157575757575769"/>
    <n v="0"/>
    <x v="1"/>
    <n v="4327.2727272727279"/>
  </r>
  <r>
    <s v="ZENABOG ENT"/>
    <x v="34"/>
    <x v="34"/>
    <x v="0"/>
    <s v="JAMAA"/>
    <n v="0.28440000000000021"/>
    <n v="58"/>
    <n v="3118.4"/>
    <n v="14"/>
    <n v="6.9600000000000009E-2"/>
    <n v="752.71724137931039"/>
    <n v="53.765517241379314"/>
    <n v="4"/>
    <n v="3.4024771565053335E-3"/>
    <n v="0.97059672717748158"/>
    <s v="C"/>
    <n v="2.6363636363636362"/>
    <n v="1.2927272727272737E-2"/>
    <n v="141.74545454545455"/>
    <n v="30"/>
    <n v="4"/>
    <n v="34"/>
    <n v="89.636363636363626"/>
    <n v="75.636363636363626"/>
    <n v="0.37087899686520398"/>
    <n v="0.15618661257606492"/>
    <x v="1"/>
    <n v="4066.6282131661437"/>
  </r>
  <r>
    <s v="ZENABOG ENT"/>
    <x v="35"/>
    <x v="35"/>
    <x v="5"/>
    <s v="FRYTOL"/>
    <n v="0.28209999999999996"/>
    <n v="13.666666666666666"/>
    <n v="5115"/>
    <n v="0"/>
    <n v="0"/>
    <n v="0"/>
    <n v="374.26829268292687"/>
    <n v="40"/>
    <n v="3.3749606394168556E-3"/>
    <n v="0.97397168781689847"/>
    <s v="C"/>
    <n v="0.62121212121212122"/>
    <n v="1.282272727272727E-2"/>
    <n v="232.5"/>
    <n v="30"/>
    <n v="4"/>
    <n v="34"/>
    <n v="21.121212121212121"/>
    <n v="21.121212121212121"/>
    <n v="0.43597272727272723"/>
    <n v="0"/>
    <x v="1"/>
    <n v="7905.0000000000009"/>
  </r>
  <r>
    <s v="ZENABOG ENT"/>
    <x v="36"/>
    <x v="36"/>
    <x v="2"/>
    <s v="FRYTOL"/>
    <n v="0.26649000000000006"/>
    <n v="23.666666666666664"/>
    <n v="6854.0166666666655"/>
    <n v="391"/>
    <n v="3.8005200000000006"/>
    <n v="113236.07816901407"/>
    <n v="289.60633802816898"/>
    <n v="20"/>
    <n v="3.1882072343076859E-3"/>
    <n v="0.97715989505120615"/>
    <s v="C"/>
    <n v="1.0757575757575757"/>
    <n v="1.2113181818181822E-2"/>
    <n v="311.54621212121208"/>
    <n v="30"/>
    <n v="4"/>
    <n v="34"/>
    <n v="36.575757575757571"/>
    <n v="0"/>
    <n v="0"/>
    <n v="10.690140845070424"/>
    <x v="2"/>
    <n v="0"/>
  </r>
  <r>
    <s v="ZENABOG ENT"/>
    <x v="37"/>
    <x v="37"/>
    <x v="3"/>
    <s v="EAZZY"/>
    <n v="0.26000000000000012"/>
    <n v="34.666666666666671"/>
    <n v="0"/>
    <n v="0"/>
    <n v="0"/>
    <n v="0"/>
    <n v="0"/>
    <n v="20"/>
    <n v="3.1105628013058596E-3"/>
    <n v="0.98027045785251199"/>
    <s v="C"/>
    <n v="1.5757575757575759"/>
    <n v="1.1818181818181823E-2"/>
    <n v="0"/>
    <n v="30"/>
    <n v="4"/>
    <n v="34"/>
    <n v="53.575757575757578"/>
    <n v="53.575757575757578"/>
    <n v="0.40181818181818196"/>
    <n v="0"/>
    <x v="1"/>
    <n v="0"/>
  </r>
  <r>
    <s v="ZENABOG ENT"/>
    <x v="38"/>
    <x v="38"/>
    <x v="2"/>
    <s v="FRYTOL"/>
    <n v="0.216"/>
    <n v="20"/>
    <n v="3120"/>
    <n v="123"/>
    <n v="1.3338000000000001"/>
    <n v="19188"/>
    <n v="156"/>
    <n v="30"/>
    <n v="2.5841598657002514E-3"/>
    <n v="0.98285461771821225"/>
    <s v="C"/>
    <n v="0.90909090909090906"/>
    <n v="9.8181818181818179E-3"/>
    <n v="141.81818181818181"/>
    <n v="30"/>
    <n v="4"/>
    <n v="34"/>
    <n v="30.909090909090907"/>
    <n v="0"/>
    <n v="0"/>
    <n v="3.9794117647058829"/>
    <x v="2"/>
    <n v="0"/>
  </r>
  <r>
    <s v="ZENABOG ENT"/>
    <x v="39"/>
    <x v="39"/>
    <x v="1"/>
    <s v="FORTUNE DELICIOUS"/>
    <n v="0.2082"/>
    <n v="11"/>
    <n v="1815.9666666666667"/>
    <n v="0"/>
    <n v="0"/>
    <n v="0"/>
    <n v="165.08787878787879"/>
    <n v="1"/>
    <n v="2.4908429816610754E-3"/>
    <n v="0.98534546069987328"/>
    <s v="C"/>
    <n v="0.5"/>
    <n v="9.4636363636363633E-3"/>
    <n v="82.543939393939397"/>
    <n v="30"/>
    <n v="4"/>
    <n v="34"/>
    <n v="17"/>
    <n v="17"/>
    <n v="0.32176363636363636"/>
    <n v="0"/>
    <x v="1"/>
    <n v="2806.4939393939394"/>
  </r>
  <r>
    <s v="ZENABOG ENT"/>
    <x v="40"/>
    <x v="40"/>
    <x v="3"/>
    <s v="JAMAA"/>
    <n v="0.2053333333333334"/>
    <n v="25.333333333333336"/>
    <n v="1694"/>
    <n v="140"/>
    <n v="1.1200000000000001"/>
    <n v="9361.5789473684199"/>
    <n v="66.868421052631575"/>
    <n v="40"/>
    <n v="2.4565470328261657E-3"/>
    <n v="0.98780200773269944"/>
    <s v="C"/>
    <n v="1.1515151515151516"/>
    <n v="9.3333333333333358E-3"/>
    <n v="77"/>
    <n v="30"/>
    <n v="4"/>
    <n v="34"/>
    <n v="39.151515151515156"/>
    <n v="0"/>
    <n v="0"/>
    <n v="3.575851393188854"/>
    <x v="2"/>
    <n v="0"/>
  </r>
  <r>
    <s v="ZENABOG ENT"/>
    <x v="41"/>
    <x v="41"/>
    <x v="0"/>
    <s v="JAMAA"/>
    <n v="0.17599999999999999"/>
    <n v="36.666666666666664"/>
    <n v="0"/>
    <n v="665"/>
    <n v="3.1920000000000002"/>
    <n v="0"/>
    <n v="0"/>
    <n v="48"/>
    <n v="2.1056117424224268E-3"/>
    <n v="0.98990761947512185"/>
    <s v="C"/>
    <n v="1.6666666666666665"/>
    <n v="8.0000000000000002E-3"/>
    <n v="0"/>
    <n v="30"/>
    <n v="4"/>
    <n v="34"/>
    <n v="56.666666666666664"/>
    <n v="0"/>
    <n v="0"/>
    <n v="11.73529411764706"/>
    <x v="2"/>
    <n v="0"/>
  </r>
  <r>
    <s v="ZENABOG ENT"/>
    <x v="42"/>
    <x v="42"/>
    <x v="0"/>
    <s v="ALIFE"/>
    <n v="0.14230000000000009"/>
    <n v="32.666666666666664"/>
    <n v="1809.3166666666666"/>
    <n v="0"/>
    <n v="1.2999999999999999E-3"/>
    <n v="0"/>
    <n v="55.387244897959185"/>
    <n v="40"/>
    <n v="1.7024349485608612E-3"/>
    <n v="0.99161005442368266"/>
    <s v="C"/>
    <n v="1.4848484848484846"/>
    <n v="6.4681818181818226E-3"/>
    <n v="82.24166666666666"/>
    <n v="30"/>
    <n v="4"/>
    <n v="34"/>
    <n v="50.484848484848477"/>
    <n v="50.484848484848477"/>
    <n v="0.21991818181818196"/>
    <n v="0"/>
    <x v="1"/>
    <n v="2796.2166666666662"/>
  </r>
  <r>
    <s v="ZENABOG ENT"/>
    <x v="43"/>
    <x v="43"/>
    <x v="1"/>
    <s v="VIKING"/>
    <n v="0.12749999999999997"/>
    <n v="5.666666666666667"/>
    <n v="765"/>
    <n v="0"/>
    <n v="0"/>
    <n v="0"/>
    <n v="135"/>
    <n v="12"/>
    <n v="1.5253721429480647E-3"/>
    <n v="0.99313542656663067"/>
    <s v="C"/>
    <n v="0.25757575757575757"/>
    <n v="5.7954545454545446E-3"/>
    <n v="34.772727272727273"/>
    <n v="30"/>
    <n v="4"/>
    <n v="34"/>
    <n v="8.7575757575757578"/>
    <n v="8.7575757575757578"/>
    <n v="0.1970454545454545"/>
    <n v="0"/>
    <x v="1"/>
    <n v="1182.2727272727273"/>
  </r>
  <r>
    <s v="ZENABOG ENT"/>
    <x v="44"/>
    <x v="44"/>
    <x v="0"/>
    <s v="ALIFE"/>
    <n v="0.12163333333333338"/>
    <n v="28.333333333333336"/>
    <n v="1559.7166666666667"/>
    <n v="93"/>
    <n v="0.37360000000000004"/>
    <n v="5119.5405882352943"/>
    <n v="55.048823529411763"/>
    <n v="40"/>
    <n v="1.4551850848673181E-3"/>
    <n v="0.99459061165149798"/>
    <s v="C"/>
    <n v="1.2878787878787881"/>
    <n v="5.5287878787878813E-3"/>
    <n v="70.896212121212116"/>
    <n v="30"/>
    <n v="4"/>
    <n v="34"/>
    <n v="43.787878787878796"/>
    <n v="0"/>
    <n v="0"/>
    <n v="2.123875432525951"/>
    <x v="2"/>
    <n v="0"/>
  </r>
  <r>
    <s v="ZENABOG ENT"/>
    <x v="45"/>
    <x v="45"/>
    <x v="0"/>
    <s v="ALIFE"/>
    <n v="0.10833333333333336"/>
    <n v="24.666666666666664"/>
    <n v="1384.7333333333333"/>
    <n v="92"/>
    <n v="0.36799999999999999"/>
    <n v="5164.6810810810812"/>
    <n v="56.137837837837843"/>
    <n v="1"/>
    <n v="1.2960678338774412E-3"/>
    <n v="0.99588667948537546"/>
    <s v="C"/>
    <n v="1.1212121212121211"/>
    <n v="4.9242424242424256E-3"/>
    <n v="62.942424242424245"/>
    <n v="30"/>
    <n v="4"/>
    <n v="34"/>
    <n v="38.121212121212118"/>
    <n v="0"/>
    <n v="0"/>
    <n v="2.4133545310015903"/>
    <x v="2"/>
    <n v="0"/>
  </r>
  <r>
    <s v="ZENABOG ENT"/>
    <x v="46"/>
    <x v="46"/>
    <x v="0"/>
    <s v="JAMAA"/>
    <n v="9.5999999999999988E-2"/>
    <n v="16.666666666666668"/>
    <n v="0"/>
    <n v="1090"/>
    <n v="6.2788799999999991"/>
    <n v="0"/>
    <n v="0"/>
    <n v="12"/>
    <n v="1.1485154958667783E-3"/>
    <n v="0.99703519498124227"/>
    <s v="C"/>
    <n v="0.75757575757575768"/>
    <n v="4.3636363636363629E-3"/>
    <n v="0"/>
    <n v="30"/>
    <n v="4"/>
    <n v="34"/>
    <n v="25.757575757575761"/>
    <n v="0"/>
    <n v="0"/>
    <n v="42.317647058823525"/>
    <x v="2"/>
    <n v="0"/>
  </r>
  <r>
    <s v="ZENABOG ENT"/>
    <x v="47"/>
    <x v="47"/>
    <x v="0"/>
    <s v="ALIFE"/>
    <n v="9.4666666666666718E-2"/>
    <n v="19.333333333333332"/>
    <n v="1205.1666666666667"/>
    <n v="91"/>
    <n v="0.36399999999999999"/>
    <n v="5672.5948275862074"/>
    <n v="62.33620689655173"/>
    <n v="40"/>
    <n v="1.1325638917575181E-3"/>
    <n v="0.9981677588729998"/>
    <s v="C"/>
    <n v="0.87878787878787878"/>
    <n v="4.3030303030303051E-3"/>
    <n v="54.780303030303031"/>
    <n v="30"/>
    <n v="4"/>
    <n v="34"/>
    <n v="29.878787878787879"/>
    <n v="0"/>
    <n v="0"/>
    <n v="3.0456389452332657"/>
    <x v="2"/>
    <n v="0"/>
  </r>
  <r>
    <s v="ZENABOG ENT"/>
    <x v="48"/>
    <x v="48"/>
    <x v="0"/>
    <s v="JAMAA"/>
    <n v="7.6799999999999993E-2"/>
    <n v="13.333333333333334"/>
    <n v="0"/>
    <n v="0"/>
    <n v="0"/>
    <n v="0"/>
    <n v="0"/>
    <n v="12"/>
    <n v="9.1881239669342266E-4"/>
    <n v="0.99908657126969325"/>
    <s v="C"/>
    <n v="0.60606060606060608"/>
    <n v="3.4909090909090905E-3"/>
    <n v="0"/>
    <n v="30"/>
    <n v="4"/>
    <n v="34"/>
    <n v="20.606060606060606"/>
    <n v="20.606060606060606"/>
    <n v="0.11869090909090907"/>
    <n v="0"/>
    <x v="1"/>
    <n v="0"/>
  </r>
  <r>
    <s v="ZENABOG ENT"/>
    <x v="49"/>
    <x v="49"/>
    <x v="2"/>
    <s v="FRYTOL"/>
    <n v="7.6349999999999973E-2"/>
    <n v="8.6666666666666661"/>
    <n v="1217.0833333333335"/>
    <n v="45"/>
    <n v="0.37147000000000002"/>
    <n v="6319.4711538461543"/>
    <n v="140.43269230769232"/>
    <n v="12"/>
    <n v="9.1342873030654688E-4"/>
    <n v="0.99999999999999978"/>
    <s v="C"/>
    <n v="0.39393939393939392"/>
    <n v="3.4704545454545444E-3"/>
    <n v="55.321969696969703"/>
    <n v="30"/>
    <n v="4"/>
    <n v="34"/>
    <n v="13.393939393939393"/>
    <n v="0"/>
    <n v="0"/>
    <n v="3.3597285067873308"/>
    <x v="2"/>
    <n v="0"/>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s v="MAALTIMA ENT - WA"/>
    <x v="0"/>
    <x v="0"/>
    <x v="0"/>
    <s v="JAMAA"/>
    <n v="8.5973333333333439"/>
    <n v="671.66666666666663"/>
    <n v="135016.6"/>
    <n v="0"/>
    <n v="0"/>
    <n v="0"/>
    <n v="201.01727047146403"/>
    <n v="12"/>
    <n v="0.30179558544388613"/>
    <n v="0.30179558544388613"/>
    <s v="A"/>
    <n v="30.530303030303028"/>
    <n v="0.39078787878787929"/>
    <n v="6137.1181818181822"/>
    <n v="7"/>
    <n v="4"/>
    <n v="11"/>
    <n v="335.83333333333331"/>
    <n v="335.83333333333331"/>
    <n v="4.298666666666672"/>
    <n v="0"/>
    <x v="0"/>
    <n v="67508.3"/>
  </r>
  <r>
    <s v="MAALTIMA ENT - WA"/>
    <x v="1"/>
    <x v="1"/>
    <x v="0"/>
    <s v="JAMAA"/>
    <n v="3.7231999999999994"/>
    <n v="775.66666666666663"/>
    <n v="65658.170000000013"/>
    <n v="4"/>
    <n v="1.9199999999999998E-2"/>
    <n v="338.58961753330476"/>
    <n v="84.64740438332619"/>
    <n v="5"/>
    <n v="0.13069695918013438"/>
    <n v="0.43249254462402054"/>
    <s v="A"/>
    <n v="35.257575757575758"/>
    <n v="0.1692363636363636"/>
    <n v="2984.4622727272731"/>
    <n v="7"/>
    <n v="4"/>
    <n v="11"/>
    <n v="387.83333333333331"/>
    <n v="383.83333333333331"/>
    <n v="1.8423999999999998"/>
    <n v="1.0313708637730984E-2"/>
    <x v="0"/>
    <n v="32490.495382466703"/>
  </r>
  <r>
    <s v="MAALTIMA ENT - WA"/>
    <x v="2"/>
    <x v="2"/>
    <x v="1"/>
    <s v="FRYTOL"/>
    <n v="2.4299999999999993"/>
    <n v="150"/>
    <n v="63871.666666666672"/>
    <n v="5"/>
    <n v="8.1000000000000003E-2"/>
    <n v="2129.0555555555557"/>
    <n v="425.81111111111113"/>
    <n v="1"/>
    <n v="8.5301249142599511E-2"/>
    <n v="0.51779379376662005"/>
    <s v="B"/>
    <n v="6.8181818181818183"/>
    <n v="0.11045454545454542"/>
    <n v="2903.257575757576"/>
    <n v="14"/>
    <n v="4"/>
    <n v="18"/>
    <n v="122.72727272727273"/>
    <n v="117.72727272727273"/>
    <n v="1.9071818181818176"/>
    <n v="4.0740740740740737E-2"/>
    <x v="0"/>
    <n v="50129.580808080813"/>
  </r>
  <r>
    <s v="MAALTIMA ENT - WA"/>
    <x v="3"/>
    <x v="3"/>
    <x v="0"/>
    <s v="EAZZY"/>
    <n v="1.5523199999999993"/>
    <n v="294"/>
    <n v="37557.766666666612"/>
    <n v="0"/>
    <n v="0"/>
    <n v="0"/>
    <n v="127.74750566893405"/>
    <n v="16"/>
    <n v="5.4491701674502076E-2"/>
    <n v="0.57228549544112217"/>
    <s v="B"/>
    <n v="13.363636363636363"/>
    <n v="7.055999999999997E-2"/>
    <n v="1707.1712121212097"/>
    <n v="14"/>
    <n v="4"/>
    <n v="18"/>
    <n v="240.54545454545453"/>
    <n v="240.54545454545453"/>
    <n v="1.2700799999999992"/>
    <n v="0"/>
    <x v="0"/>
    <n v="30729.08181818177"/>
  </r>
  <r>
    <s v="MAALTIMA ENT - WA"/>
    <x v="4"/>
    <x v="4"/>
    <x v="0"/>
    <s v="ALIFE"/>
    <n v="1.1052000000000015"/>
    <n v="307"/>
    <n v="25582.133333333331"/>
    <n v="5"/>
    <n v="1.7999999999999999E-2"/>
    <n v="416.64712269272525"/>
    <n v="83.329424538545055"/>
    <n v="18"/>
    <n v="3.8796271832263841E-2"/>
    <n v="0.61108176727338603"/>
    <s v="B"/>
    <n v="13.954545454545455"/>
    <n v="5.0236363636363704E-2"/>
    <n v="1162.8242424242424"/>
    <n v="14"/>
    <n v="4"/>
    <n v="18"/>
    <n v="251.18181818181819"/>
    <n v="246.18181818181819"/>
    <n v="0.88625454545454674"/>
    <n v="1.9905899384726745E-2"/>
    <x v="0"/>
    <n v="20514.189240943637"/>
  </r>
  <r>
    <s v="MAALTIMA ENT - WA"/>
    <x v="5"/>
    <x v="5"/>
    <x v="0"/>
    <s v="EAZZY"/>
    <n v="1.0956799999999998"/>
    <n v="142.66666666666666"/>
    <n v="7559.9066666666622"/>
    <n v="0"/>
    <n v="0"/>
    <n v="0"/>
    <n v="52.989999999999974"/>
    <n v="18"/>
    <n v="3.846208751463516E-2"/>
    <n v="0.64954385478802124"/>
    <s v="B"/>
    <n v="6.4848484848484844"/>
    <n v="4.9803636363636355E-2"/>
    <n v="343.63212121212104"/>
    <n v="14"/>
    <n v="4"/>
    <n v="18"/>
    <n v="116.72727272727272"/>
    <n v="116.72727272727272"/>
    <n v="0.89646545454545445"/>
    <n v="0"/>
    <x v="0"/>
    <n v="6185.3781818181787"/>
  </r>
  <r>
    <s v="MAALTIMA ENT - WA"/>
    <x v="6"/>
    <x v="6"/>
    <x v="0"/>
    <s v="ALIFE"/>
    <n v="1.090800000000002"/>
    <n v="303"/>
    <n v="25312.266666666663"/>
    <n v="8"/>
    <n v="2.8799999999999999E-2"/>
    <n v="668.31067106710657"/>
    <n v="83.538833883388321"/>
    <n v="48"/>
    <n v="3.8290782948455865E-2"/>
    <n v="0.68783463773647713"/>
    <s v="B"/>
    <n v="13.772727272727273"/>
    <n v="4.9581818181818275E-2"/>
    <n v="1150.5575757575755"/>
    <n v="14"/>
    <n v="4"/>
    <n v="18"/>
    <n v="247.90909090909093"/>
    <n v="239.90909090909093"/>
    <n v="0.86367272727272892"/>
    <n v="3.2269893656032264E-2"/>
    <x v="0"/>
    <n v="20041.725692569256"/>
  </r>
  <r>
    <s v="MAALTIMA ENT - WA"/>
    <x v="7"/>
    <x v="7"/>
    <x v="0"/>
    <s v="ALIFE"/>
    <n v="1.0152000000000012"/>
    <n v="282"/>
    <n v="23528.000000000004"/>
    <n v="89"/>
    <n v="0.32040000000000002"/>
    <n v="7425.5035460992913"/>
    <n v="83.432624113475185"/>
    <n v="32"/>
    <n v="3.5636966308463851E-2"/>
    <n v="0.72347160404494093"/>
    <s v="B"/>
    <n v="12.818181818181818"/>
    <n v="4.6145454545454601E-2"/>
    <n v="1069.4545454545457"/>
    <n v="14"/>
    <n v="4"/>
    <n v="18"/>
    <n v="230.72727272727272"/>
    <n v="141.72727272727272"/>
    <n v="0.51021818181818246"/>
    <n v="0.38573680063041765"/>
    <x v="0"/>
    <n v="11824.678272082529"/>
  </r>
  <r>
    <s v="MAALTIMA ENT - WA"/>
    <x v="8"/>
    <x v="8"/>
    <x v="2"/>
    <s v="JAMAA"/>
    <n v="0.89750000000000019"/>
    <n v="119.66666666666667"/>
    <n v="12601.333333333332"/>
    <n v="0"/>
    <n v="0"/>
    <n v="0"/>
    <n v="105.30362116991643"/>
    <n v="1"/>
    <n v="3.1505296751227617E-2"/>
    <n v="0.75497690079616853"/>
    <s v="B"/>
    <n v="5.4393939393939394"/>
    <n v="4.0795454545454551E-2"/>
    <n v="572.78787878787875"/>
    <n v="14"/>
    <n v="4"/>
    <n v="18"/>
    <n v="97.909090909090907"/>
    <n v="97.909090909090907"/>
    <n v="0.73431818181818187"/>
    <n v="0"/>
    <x v="0"/>
    <n v="10310.181818181816"/>
  </r>
  <r>
    <s v="MAALTIMA ENT - WA"/>
    <x v="9"/>
    <x v="9"/>
    <x v="0"/>
    <s v="JAMAA"/>
    <n v="0.87776000000000032"/>
    <n v="140.66666666666666"/>
    <n v="17684.966666666667"/>
    <n v="5"/>
    <n v="3.1200000000000002E-2"/>
    <n v="628.61255924170621"/>
    <n v="125.72251184834124"/>
    <n v="1"/>
    <n v="3.0812355739674155E-2"/>
    <n v="0.78578925653584264"/>
    <s v="B"/>
    <n v="6.3939393939393936"/>
    <n v="3.9898181818181833E-2"/>
    <n v="803.86212121212122"/>
    <n v="14"/>
    <n v="4"/>
    <n v="18"/>
    <n v="115.09090909090908"/>
    <n v="110.09090909090908"/>
    <n v="0.68696727272727298"/>
    <n v="4.3443917851500792E-2"/>
    <x v="0"/>
    <n v="13840.905622576474"/>
  </r>
  <r>
    <s v="MAALTIMA ENT - WA"/>
    <x v="10"/>
    <x v="10"/>
    <x v="0"/>
    <s v="EAZZY"/>
    <n v="0.79040000000000088"/>
    <n v="82.333333333333343"/>
    <n v="4527.5099999999957"/>
    <n v="0"/>
    <n v="0"/>
    <n v="0"/>
    <n v="54.989999999999938"/>
    <n v="16"/>
    <n v="2.7745723177905659E-2"/>
    <n v="0.81353497971374833"/>
    <s v="C"/>
    <n v="3.7424242424242427"/>
    <n v="3.5927272727272766E-2"/>
    <n v="205.79590909090891"/>
    <n v="30"/>
    <n v="4"/>
    <n v="34"/>
    <n v="127.24242424242425"/>
    <n v="127.24242424242425"/>
    <n v="1.2215272727272741"/>
    <n v="0"/>
    <x v="0"/>
    <n v="6997.060909090902"/>
  </r>
  <r>
    <s v="MAALTIMA ENT - WA"/>
    <x v="11"/>
    <x v="11"/>
    <x v="0"/>
    <s v="ALIFE"/>
    <n v="0.74640000000000095"/>
    <n v="207.33333333333331"/>
    <n v="17715.733333333334"/>
    <n v="0"/>
    <n v="0"/>
    <n v="0"/>
    <n v="85.445659163987145"/>
    <n v="24"/>
    <n v="2.6201173810714559E-2"/>
    <n v="0.83973615352446285"/>
    <s v="C"/>
    <n v="9.4242424242424239"/>
    <n v="3.3927272727272771E-2"/>
    <n v="805.26060606060605"/>
    <n v="30"/>
    <n v="4"/>
    <n v="34"/>
    <n v="320.42424242424244"/>
    <n v="320.42424242424244"/>
    <n v="1.1535272727272745"/>
    <n v="0"/>
    <x v="0"/>
    <n v="27378.860606060611"/>
  </r>
  <r>
    <s v="MAALTIMA ENT - WA"/>
    <x v="12"/>
    <x v="12"/>
    <x v="2"/>
    <s v="EAZZY"/>
    <n v="0.6649999999999997"/>
    <n v="88.666666666666671"/>
    <n v="10236.333333333332"/>
    <n v="32"/>
    <n v="0.24"/>
    <n v="3694.3157894736837"/>
    <n v="115.44736842105262"/>
    <n v="48"/>
    <n v="2.3343757481410973E-2"/>
    <n v="0.86307991100587378"/>
    <s v="C"/>
    <n v="4.0303030303030303"/>
    <n v="3.0227272727272714E-2"/>
    <n v="465.28787878787875"/>
    <n v="30"/>
    <n v="4"/>
    <n v="34"/>
    <n v="137.03030303030303"/>
    <n v="105.03030303030303"/>
    <n v="0.78772727272727239"/>
    <n v="0.2335249889429456"/>
    <x v="0"/>
    <n v="12125.472089314193"/>
  </r>
  <r>
    <s v="MAALTIMA ENT - WA"/>
    <x v="13"/>
    <x v="13"/>
    <x v="0"/>
    <s v="JAMAA"/>
    <n v="0.54559999999999975"/>
    <n v="103.33333333333334"/>
    <n v="8226.2666666666664"/>
    <n v="0"/>
    <n v="0"/>
    <n v="0"/>
    <n v="79.609032258064502"/>
    <n v="4"/>
    <n v="1.9152412153169665E-2"/>
    <n v="0.88223232315904343"/>
    <s v="C"/>
    <n v="4.6969696969696972"/>
    <n v="2.4799999999999989E-2"/>
    <n v="373.92121212121214"/>
    <n v="30"/>
    <n v="4"/>
    <n v="34"/>
    <n v="159.69696969696972"/>
    <n v="159.69696969696972"/>
    <n v="0.84319999999999973"/>
    <n v="0"/>
    <x v="0"/>
    <n v="12713.321212121211"/>
  </r>
  <r>
    <s v="MAALTIMA ENT - WA"/>
    <x v="14"/>
    <x v="14"/>
    <x v="0"/>
    <s v="EAZZY"/>
    <n v="0.51370666666666687"/>
    <n v="57.333333333333336"/>
    <n v="9089"/>
    <n v="0"/>
    <n v="0"/>
    <n v="0"/>
    <n v="158.52906976744185"/>
    <n v="18"/>
    <n v="1.8032847884587526E-2"/>
    <n v="0.90026517104363091"/>
    <s v="C"/>
    <n v="2.606060606060606"/>
    <n v="2.3350303030303041E-2"/>
    <n v="413.13636363636363"/>
    <n v="30"/>
    <n v="4"/>
    <n v="34"/>
    <n v="88.606060606060609"/>
    <n v="88.606060606060609"/>
    <n v="0.7939103030303033"/>
    <n v="0"/>
    <x v="0"/>
    <n v="14046.636363636364"/>
  </r>
  <r>
    <s v="MAALTIMA ENT - WA"/>
    <x v="15"/>
    <x v="15"/>
    <x v="0"/>
    <s v="JAMAA"/>
    <n v="0.48000000000000037"/>
    <n v="66.666666666666671"/>
    <n v="4133.333333333333"/>
    <n v="0"/>
    <n v="0"/>
    <n v="0"/>
    <n v="61.999999999999993"/>
    <n v="100"/>
    <n v="1.684962946026659E-2"/>
    <n v="0.91711480050389749"/>
    <s v="C"/>
    <n v="3.0303030303030307"/>
    <n v="2.1818181818181834E-2"/>
    <n v="187.87878787878788"/>
    <n v="30"/>
    <n v="4"/>
    <n v="34"/>
    <n v="103.03030303030305"/>
    <n v="103.03030303030305"/>
    <n v="0.74181818181818238"/>
    <n v="0"/>
    <x v="0"/>
    <n v="6387.878787878788"/>
  </r>
  <r>
    <s v="MAALTIMA ENT - WA"/>
    <x v="16"/>
    <x v="16"/>
    <x v="2"/>
    <s v="JAMAA"/>
    <n v="0.41366666666666696"/>
    <n v="48.666666666666671"/>
    <n v="5033.6666666666661"/>
    <n v="12"/>
    <n v="0.10199999999999999"/>
    <n v="1241.1780821917805"/>
    <n v="103.43150684931504"/>
    <n v="10"/>
    <n v="1.4521104277910302E-2"/>
    <n v="0.9316359047818078"/>
    <s v="C"/>
    <n v="2.2121212121212124"/>
    <n v="1.8803030303030318E-2"/>
    <n v="228.80303030303028"/>
    <n v="30"/>
    <n v="4"/>
    <n v="34"/>
    <n v="75.212121212121218"/>
    <n v="63.212121212121218"/>
    <n v="0.53730303030303073"/>
    <n v="0.15954875100725222"/>
    <x v="0"/>
    <n v="6538.1249481112482"/>
  </r>
  <r>
    <s v="MAALTIMA ENT - WA"/>
    <x v="17"/>
    <x v="17"/>
    <x v="1"/>
    <s v="FRYTOL"/>
    <n v="0.39559999999999979"/>
    <n v="40"/>
    <n v="10938.666666666666"/>
    <n v="13"/>
    <n v="0.12856999999999999"/>
    <n v="3555.0666666666662"/>
    <n v="273.46666666666664"/>
    <n v="12"/>
    <n v="1.3886902946836362E-2"/>
    <n v="0.94552280772864417"/>
    <s v="C"/>
    <n v="1.8181818181818181"/>
    <n v="1.7981818181818172E-2"/>
    <n v="497.21212121212119"/>
    <n v="30"/>
    <n v="4"/>
    <n v="34"/>
    <n v="61.818181818181813"/>
    <n v="48.818181818181813"/>
    <n v="0.48281181818181784"/>
    <n v="0.21029411764705885"/>
    <x v="0"/>
    <n v="13350.145454545453"/>
  </r>
  <r>
    <s v="MAALTIMA ENT - WA"/>
    <x v="18"/>
    <x v="18"/>
    <x v="2"/>
    <s v="JAMAA"/>
    <n v="0.34019999999999995"/>
    <n v="63"/>
    <n v="5091.6666666666661"/>
    <n v="0"/>
    <n v="0"/>
    <n v="0"/>
    <n v="80.820105820105809"/>
    <n v="18"/>
    <n v="1.1942174879963933E-2"/>
    <n v="0.95746498260860813"/>
    <s v="C"/>
    <n v="2.8636363636363638"/>
    <n v="1.5463636363636362E-2"/>
    <n v="231.43939393939391"/>
    <n v="30"/>
    <n v="4"/>
    <n v="34"/>
    <n v="97.363636363636374"/>
    <n v="97.363636363636374"/>
    <n v="0.52576363636363632"/>
    <n v="0"/>
    <x v="0"/>
    <n v="7868.939393939394"/>
  </r>
  <r>
    <s v="MAALTIMA ENT - WA"/>
    <x v="19"/>
    <x v="19"/>
    <x v="1"/>
    <s v="FRYTOL"/>
    <n v="0.31103999999999998"/>
    <n v="32"/>
    <n v="10726.733333333334"/>
    <n v="5"/>
    <n v="4.8600000000000004E-2"/>
    <n v="1676.0520833333335"/>
    <n v="335.21041666666667"/>
    <n v="18"/>
    <n v="1.0918559890252741E-2"/>
    <n v="0.96838354249886083"/>
    <s v="C"/>
    <n v="1.4545454545454546"/>
    <n v="1.4138181818181817E-2"/>
    <n v="487.57878787878786"/>
    <n v="30"/>
    <n v="4"/>
    <n v="34"/>
    <n v="49.454545454545453"/>
    <n v="44.454545454545453"/>
    <n v="0.43209818181818183"/>
    <n v="0.10110294117647059"/>
    <x v="0"/>
    <n v="14901.626704545455"/>
  </r>
  <r>
    <s v="MAALTIMA ENT - WA"/>
    <x v="20"/>
    <x v="20"/>
    <x v="1"/>
    <s v="FRYTOL"/>
    <n v="0.2592000000000001"/>
    <n v="26.666666666666664"/>
    <n v="7393.0966666666673"/>
    <n v="3"/>
    <n v="2.9160000000000005E-2"/>
    <n v="831.72337500000026"/>
    <n v="277.24112500000007"/>
    <n v="18"/>
    <n v="9.0987999085439548E-3"/>
    <n v="0.97748234240740484"/>
    <s v="C"/>
    <n v="1.2121212121212119"/>
    <n v="1.1781818181818187E-2"/>
    <n v="336.0498484848485"/>
    <n v="30"/>
    <n v="4"/>
    <n v="34"/>
    <n v="41.212121212121204"/>
    <n v="38.212121212121204"/>
    <n v="0.37142181818181824"/>
    <n v="7.2794117647058842E-2"/>
    <x v="0"/>
    <n v="10593.971473484849"/>
  </r>
  <r>
    <s v="MAALTIMA ENT - WA"/>
    <x v="21"/>
    <x v="21"/>
    <x v="0"/>
    <s v="JAMAA"/>
    <n v="0.25920000000000004"/>
    <n v="54"/>
    <n v="4151.84"/>
    <n v="0"/>
    <n v="0"/>
    <n v="0"/>
    <n v="76.885925925925932"/>
    <n v="100"/>
    <n v="9.098799908543953E-3"/>
    <n v="0.98658114231594873"/>
    <s v="C"/>
    <n v="2.4545454545454546"/>
    <n v="1.1781818181818183E-2"/>
    <n v="188.72"/>
    <n v="30"/>
    <n v="4"/>
    <n v="34"/>
    <n v="83.454545454545453"/>
    <n v="83.454545454545453"/>
    <n v="0.40058181818181826"/>
    <n v="0"/>
    <x v="0"/>
    <n v="6416.4800000000005"/>
  </r>
  <r>
    <s v="MAALTIMA ENT - WA"/>
    <x v="22"/>
    <x v="22"/>
    <x v="0"/>
    <s v="EAZZY"/>
    <n v="0.19626666666666664"/>
    <n v="61.333333333333329"/>
    <n v="2756.666666666667"/>
    <n v="0"/>
    <n v="0"/>
    <n v="0"/>
    <n v="44.945652173913054"/>
    <n v="36"/>
    <n v="6.8896262681978878E-3"/>
    <n v="0.99347076858414662"/>
    <s v="C"/>
    <n v="2.7878787878787876"/>
    <n v="8.9212121212121197E-3"/>
    <n v="125.30303030303031"/>
    <n v="30"/>
    <n v="4"/>
    <n v="34"/>
    <n v="94.787878787878782"/>
    <n v="94.787878787878782"/>
    <n v="0.3033212121212121"/>
    <n v="0"/>
    <x v="0"/>
    <n v="4260.3030303030309"/>
  </r>
  <r>
    <s v="MAALTIMA ENT - WA"/>
    <x v="23"/>
    <x v="23"/>
    <x v="0"/>
    <s v="ALIFE"/>
    <n v="0.18600000000000008"/>
    <n v="51.666666666666664"/>
    <n v="5156"/>
    <n v="0"/>
    <n v="0"/>
    <n v="0"/>
    <n v="99.793548387096777"/>
    <n v="16"/>
    <n v="6.5292314158533005E-3"/>
    <n v="0.99999999999999989"/>
    <s v="C"/>
    <n v="2.3484848484848482"/>
    <n v="8.4545454545454576E-3"/>
    <n v="234.36363636363637"/>
    <n v="30"/>
    <n v="4"/>
    <n v="34"/>
    <n v="79.848484848484844"/>
    <n v="79.848484848484844"/>
    <n v="0.28745454545454557"/>
    <n v="0"/>
    <x v="0"/>
    <n v="7968.363636363636"/>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s v="TIMUGNA VENTURES"/>
    <x v="0"/>
    <x v="0"/>
    <x v="0"/>
    <s v="JAMAA"/>
    <n v="19.694933333333339"/>
    <n v="1538.6666666666667"/>
    <n v="283522.2"/>
    <n v="0"/>
    <n v="0"/>
    <n v="0"/>
    <n v="184.26486135181975"/>
    <n v="18"/>
    <n v="0.17744717861484718"/>
    <n v="0.17744717861484718"/>
    <s v="A"/>
    <n v="69.939393939393938"/>
    <n v="0.8952242424242427"/>
    <n v="12887.372727272728"/>
    <n v="7"/>
    <n v="4"/>
    <n v="11"/>
    <n v="769.33333333333326"/>
    <n v="769.33333333333326"/>
    <n v="9.8474666666666675"/>
    <n v="0"/>
    <x v="0"/>
    <n v="141761.09999999998"/>
  </r>
  <r>
    <s v="TIMUGNA VENTURES"/>
    <x v="1"/>
    <x v="1"/>
    <x v="1"/>
    <s v="FORTUNE"/>
    <n v="17.391666666666676"/>
    <n v="695.66666666666663"/>
    <n v="217302.33333333331"/>
    <n v="29"/>
    <n v="0.72499999999999998"/>
    <n v="9058.6022999520846"/>
    <n v="312.36559655007187"/>
    <n v="18"/>
    <n v="0.15669523370189378"/>
    <n v="0.33414241231674097"/>
    <s v="A"/>
    <n v="31.621212121212121"/>
    <n v="0.79053030303030347"/>
    <n v="9877.3787878787862"/>
    <n v="7"/>
    <n v="4"/>
    <n v="11"/>
    <n v="347.83333333333331"/>
    <n v="318.83333333333331"/>
    <n v="7.9708333333333368"/>
    <n v="8.3373263057019656E-2"/>
    <x v="0"/>
    <n v="99592.564366714578"/>
  </r>
  <r>
    <s v="TIMUGNA VENTURES"/>
    <x v="2"/>
    <x v="2"/>
    <x v="1"/>
    <s v="FORTUNE"/>
    <n v="11.224999999999991"/>
    <n v="449"/>
    <n v="136065"/>
    <n v="0"/>
    <n v="0"/>
    <n v="0"/>
    <n v="303.04008908685967"/>
    <n v="4"/>
    <n v="0.10113487292594664"/>
    <n v="0.43527728524268761"/>
    <s v="A"/>
    <n v="20.40909090909091"/>
    <n v="0.51022727272727231"/>
    <n v="6184.772727272727"/>
    <n v="7"/>
    <n v="4"/>
    <n v="11"/>
    <n v="224.5"/>
    <n v="224.5"/>
    <n v="5.6124999999999954"/>
    <n v="0"/>
    <x v="0"/>
    <n v="68032.5"/>
  </r>
  <r>
    <s v="TIMUGNA VENTURES"/>
    <x v="3"/>
    <x v="3"/>
    <x v="0"/>
    <s v="JAMAA"/>
    <n v="7.8104000000000049"/>
    <n v="1251.6666666666667"/>
    <n v="122653.33333333339"/>
    <n v="0"/>
    <n v="0"/>
    <n v="0"/>
    <n v="252"/>
    <n v="1"/>
    <n v="7.037005002234431E-2"/>
    <n v="0.50564733526503192"/>
    <s v="B"/>
    <n v="56.893939393939398"/>
    <n v="0.35501818181818207"/>
    <n v="5575.1515151515177"/>
    <n v="14"/>
    <n v="4"/>
    <n v="18"/>
    <n v="1024.0909090909092"/>
    <n v="1024.0909090909092"/>
    <n v="6.3903272727272773"/>
    <n v="0"/>
    <x v="0"/>
    <n v="258070.90909090912"/>
  </r>
  <r>
    <s v="TIMUGNA VENTURES"/>
    <x v="4"/>
    <x v="4"/>
    <x v="0"/>
    <s v="JAMAA"/>
    <n v="7.5455999999999941"/>
    <n v="1572"/>
    <n v="141797.83333333331"/>
    <n v="1539"/>
    <n v="7.3872"/>
    <n v="138821.16125954196"/>
    <n v="90.202184054283279"/>
    <n v="4"/>
    <n v="6.7984258097997602E-2"/>
    <n v="0.57363159336302949"/>
    <s v="B"/>
    <n v="71.454545454545453"/>
    <n v="0.34298181818181789"/>
    <n v="6445.3560606060601"/>
    <n v="14"/>
    <n v="4"/>
    <n v="18"/>
    <n v="1286.1818181818182"/>
    <n v="0"/>
    <n v="0"/>
    <n v="1.1965648854961832"/>
    <x v="1"/>
    <n v="0"/>
  </r>
  <r>
    <s v="TIMUGNA VENTURES"/>
    <x v="5"/>
    <x v="5"/>
    <x v="0"/>
    <s v="EAZZY"/>
    <n v="6.8094400000000084"/>
    <n v="1289.6666666666667"/>
    <n v="119939"/>
    <n v="0"/>
    <n v="0"/>
    <n v="0"/>
    <n v="93"/>
    <n v="36"/>
    <n v="6.1351612391702406E-2"/>
    <n v="0.63498320575473188"/>
    <s v="B"/>
    <n v="58.621212121212125"/>
    <n v="0.30952000000000041"/>
    <n v="5451.772727272727"/>
    <n v="14"/>
    <n v="4"/>
    <n v="18"/>
    <n v="1055.1818181818182"/>
    <n v="1055.1818181818182"/>
    <n v="5.5713600000000065"/>
    <n v="0"/>
    <x v="0"/>
    <n v="98131.909090909103"/>
  </r>
  <r>
    <s v="TIMUGNA VENTURES"/>
    <x v="6"/>
    <x v="6"/>
    <x v="0"/>
    <s v="EAZZY"/>
    <n v="3.7393066666666694"/>
    <n v="417.33333333333331"/>
    <n v="64686.666666666664"/>
    <n v="0"/>
    <n v="0"/>
    <n v="0"/>
    <n v="155"/>
    <n v="1"/>
    <n v="3.3690361208416841E-2"/>
    <n v="0.66867356696314872"/>
    <s v="B"/>
    <n v="18.969696969696969"/>
    <n v="0.16996848484848498"/>
    <n v="2940.30303030303"/>
    <n v="14"/>
    <n v="4"/>
    <n v="18"/>
    <n v="341.45454545454544"/>
    <n v="341.45454545454544"/>
    <n v="3.0594327272727293"/>
    <n v="0"/>
    <x v="0"/>
    <n v="52925.454545454544"/>
  </r>
  <r>
    <s v="TIMUGNA VENTURES"/>
    <x v="7"/>
    <x v="7"/>
    <x v="0"/>
    <s v="ALIFE"/>
    <n v="3.1080000000000014"/>
    <n v="863.33333333333326"/>
    <n v="77274.666666666657"/>
    <n v="0"/>
    <n v="0"/>
    <n v="0"/>
    <n v="89.5073359073359"/>
    <n v="1"/>
    <n v="2.800242183107729E-2"/>
    <n v="0.69667598879422599"/>
    <s v="B"/>
    <n v="39.242424242424242"/>
    <n v="0.14127272727272733"/>
    <n v="3512.484848484848"/>
    <n v="14"/>
    <n v="4"/>
    <n v="18"/>
    <n v="706.36363636363637"/>
    <n v="706.36363636363637"/>
    <n v="2.5429090909090926"/>
    <n v="0"/>
    <x v="0"/>
    <n v="63224.727272727272"/>
  </r>
  <r>
    <s v="TIMUGNA VENTURES"/>
    <x v="8"/>
    <x v="8"/>
    <x v="0"/>
    <s v="ALIFE"/>
    <n v="3.0876000000000037"/>
    <n v="857.66666666666674"/>
    <n v="77040"/>
    <n v="0"/>
    <n v="0"/>
    <n v="0"/>
    <n v="89.825106879129407"/>
    <n v="18"/>
    <n v="2.7818622151104987E-2"/>
    <n v="0.72449461094533096"/>
    <s v="B"/>
    <n v="38.984848484848492"/>
    <n v="0.14034545454545472"/>
    <n v="3501.818181818182"/>
    <n v="14"/>
    <n v="4"/>
    <n v="18"/>
    <n v="701.72727272727286"/>
    <n v="701.72727272727286"/>
    <n v="2.526218181818185"/>
    <n v="0"/>
    <x v="0"/>
    <n v="63032.727272727272"/>
  </r>
  <r>
    <s v="TIMUGNA VENTURES"/>
    <x v="9"/>
    <x v="9"/>
    <x v="0"/>
    <s v="EAZZY"/>
    <n v="2.2272000000000003"/>
    <n v="290"/>
    <n v="15367.100000000002"/>
    <n v="0"/>
    <n v="0"/>
    <n v="0"/>
    <n v="52.990000000000009"/>
    <n v="18"/>
    <n v="2.0066600354625264E-2"/>
    <n v="0.74456121129995623"/>
    <s v="B"/>
    <n v="13.181818181818182"/>
    <n v="0.10123636363636365"/>
    <n v="698.50454545454556"/>
    <n v="14"/>
    <n v="4"/>
    <n v="18"/>
    <n v="237.27272727272728"/>
    <n v="237.27272727272728"/>
    <n v="1.8222545454545458"/>
    <n v="0"/>
    <x v="0"/>
    <n v="12573.081818181821"/>
  </r>
  <r>
    <s v="TIMUGNA VENTURES"/>
    <x v="10"/>
    <x v="10"/>
    <x v="0"/>
    <s v="ALIFE"/>
    <n v="2.1396000000000024"/>
    <n v="594.33333333333337"/>
    <n v="51344"/>
    <n v="0"/>
    <n v="0"/>
    <n v="0"/>
    <n v="86.389231632080751"/>
    <n v="1"/>
    <n v="1.9277342905332371E-2"/>
    <n v="0.76383855420528857"/>
    <s v="B"/>
    <n v="27.015151515151516"/>
    <n v="9.7254545454545566E-2"/>
    <n v="2333.818181818182"/>
    <n v="14"/>
    <n v="4"/>
    <n v="18"/>
    <n v="486.27272727272725"/>
    <n v="486.27272727272725"/>
    <n v="1.75058181818182"/>
    <n v="0"/>
    <x v="0"/>
    <n v="42008.727272727265"/>
  </r>
  <r>
    <s v="TIMUGNA VENTURES"/>
    <x v="11"/>
    <x v="11"/>
    <x v="1"/>
    <s v="FORTUNE DELICIOUS"/>
    <n v="2.129999999999999"/>
    <n v="94.666666666666657"/>
    <n v="26834.666666666668"/>
    <n v="100"/>
    <n v="2.25"/>
    <n v="28346.478873239441"/>
    <n v="283.46478873239442"/>
    <n v="4"/>
    <n v="1.9190848938286542E-2"/>
    <n v="0.78302940314357516"/>
    <s v="B"/>
    <n v="4.3030303030303028"/>
    <n v="9.6818181818181775E-2"/>
    <n v="1219.7575757575758"/>
    <n v="14"/>
    <n v="4"/>
    <n v="18"/>
    <n v="77.454545454545453"/>
    <n v="0"/>
    <n v="0"/>
    <n v="1.2910798122065728"/>
    <x v="1"/>
    <n v="0"/>
  </r>
  <r>
    <s v="TIMUGNA VENTURES"/>
    <x v="12"/>
    <x v="12"/>
    <x v="0"/>
    <s v="EAZZY"/>
    <n v="1.9949999999999983"/>
    <n v="221.66666666666669"/>
    <n v="23313.666666666664"/>
    <n v="0"/>
    <n v="0"/>
    <n v="0"/>
    <n v="105.17443609022554"/>
    <n v="30"/>
    <n v="1.7974527526704993E-2"/>
    <n v="0.8010039306702802"/>
    <s v="C"/>
    <n v="10.075757575757576"/>
    <n v="9.06818181818181E-2"/>
    <n v="1059.712121212121"/>
    <n v="30"/>
    <n v="4"/>
    <n v="34"/>
    <n v="342.57575757575756"/>
    <n v="342.57575757575756"/>
    <n v="3.0831818181818154"/>
    <n v="0"/>
    <x v="0"/>
    <n v="36030.212121212113"/>
  </r>
  <r>
    <s v="TIMUGNA VENTURES"/>
    <x v="13"/>
    <x v="13"/>
    <x v="1"/>
    <s v="FORTUNE DELICIOUS"/>
    <n v="1.8749999999999987"/>
    <n v="83.333333333333343"/>
    <n v="21475.333333333336"/>
    <n v="28"/>
    <n v="0.63"/>
    <n v="7215.7120000000004"/>
    <n v="257.70400000000001"/>
    <n v="16"/>
    <n v="1.6893352938632516E-2"/>
    <n v="0.81789728360891267"/>
    <s v="C"/>
    <n v="3.7878787878787885"/>
    <n v="8.5227272727272665E-2"/>
    <n v="976.15151515151524"/>
    <n v="30"/>
    <n v="4"/>
    <n v="34"/>
    <n v="128.78787878787881"/>
    <n v="100.78787878787881"/>
    <n v="2.2677272727272717"/>
    <n v="0.2174117647058823"/>
    <x v="0"/>
    <n v="25973.43951515152"/>
  </r>
  <r>
    <s v="TIMUGNA VENTURES"/>
    <x v="14"/>
    <x v="14"/>
    <x v="0"/>
    <s v="ALIFE"/>
    <n v="1.8120000000000029"/>
    <n v="503.33333333333337"/>
    <n v="44602.666666666664"/>
    <n v="1"/>
    <n v="3.5999999999999999E-3"/>
    <n v="88.614569536423829"/>
    <n v="88.614569536423829"/>
    <n v="1"/>
    <n v="1.63257362798945E-2"/>
    <n v="0.8342230198888072"/>
    <s v="C"/>
    <n v="22.878787878787879"/>
    <n v="8.23636363636365E-2"/>
    <n v="2027.3939393939393"/>
    <n v="30"/>
    <n v="4"/>
    <n v="34"/>
    <n v="777.87878787878788"/>
    <n v="776.87878787878788"/>
    <n v="2.7967636363636403"/>
    <n v="1.2855473315153876E-3"/>
    <x v="0"/>
    <n v="68842.779369857511"/>
  </r>
  <r>
    <s v="TIMUGNA VENTURES"/>
    <x v="15"/>
    <x v="15"/>
    <x v="2"/>
    <s v="FORTUNE"/>
    <n v="1.6599999999999997"/>
    <n v="110.66666666666666"/>
    <n v="22757.333333333336"/>
    <n v="21"/>
    <n v="0.315"/>
    <n v="4318.409638554218"/>
    <n v="205.6385542168675"/>
    <n v="18"/>
    <n v="1.4956248468335995E-2"/>
    <n v="0.84917926835714319"/>
    <s v="C"/>
    <n v="5.0303030303030303"/>
    <n v="7.5454545454545441E-2"/>
    <n v="1034.4242424242425"/>
    <n v="30"/>
    <n v="4"/>
    <n v="34"/>
    <n v="171.03030303030303"/>
    <n v="150.03030303030303"/>
    <n v="2.2504545454545455"/>
    <n v="0.12278525868178597"/>
    <x v="0"/>
    <n v="30852.01460387003"/>
  </r>
  <r>
    <s v="TIMUGNA VENTURES"/>
    <x v="16"/>
    <x v="16"/>
    <x v="3"/>
    <s v="FRYTOL"/>
    <n v="1.431"/>
    <n v="88.333333333333329"/>
    <n v="22083.333333333332"/>
    <n v="40"/>
    <n v="0.64800000000000002"/>
    <n v="10000"/>
    <n v="250"/>
    <n v="1"/>
    <n v="1.2893006962764344E-2"/>
    <n v="0.86207227531990749"/>
    <s v="C"/>
    <n v="4.0151515151515147"/>
    <n v="6.5045454545454545E-2"/>
    <n v="1003.7878787878788"/>
    <n v="30"/>
    <n v="4"/>
    <n v="34"/>
    <n v="136.5151515151515"/>
    <n v="96.515151515151501"/>
    <n v="1.5635454545454543"/>
    <n v="0.29300776914539406"/>
    <x v="0"/>
    <n v="24128.787878787876"/>
  </r>
  <r>
    <s v="TIMUGNA VENTURES"/>
    <x v="17"/>
    <x v="17"/>
    <x v="3"/>
    <s v="VIKING"/>
    <n v="1.3919999999999975"/>
    <n v="77.333333333333329"/>
    <n v="77.333333333333329"/>
    <n v="0"/>
    <n v="0"/>
    <n v="0"/>
    <n v="1"/>
    <n v="48"/>
    <n v="1.2541625221640765E-2"/>
    <n v="0.87461390054154831"/>
    <s v="C"/>
    <n v="3.5151515151515151"/>
    <n v="6.3272727272727161E-2"/>
    <n v="3.5151515151515151"/>
    <n v="30"/>
    <n v="4"/>
    <n v="34"/>
    <n v="119.51515151515152"/>
    <n v="119.51515151515152"/>
    <n v="2.1512727272727235"/>
    <n v="0"/>
    <x v="0"/>
    <n v="119.51515151515152"/>
  </r>
  <r>
    <s v="TIMUGNA VENTURES"/>
    <x v="18"/>
    <x v="18"/>
    <x v="1"/>
    <s v="FORTUNE"/>
    <n v="1.3200000000000007"/>
    <n v="66"/>
    <n v="10890"/>
    <n v="0"/>
    <n v="0"/>
    <n v="0"/>
    <n v="165"/>
    <n v="4"/>
    <n v="1.1892920468797306E-2"/>
    <n v="0.88650682101034561"/>
    <s v="C"/>
    <n v="3"/>
    <n v="6.0000000000000032E-2"/>
    <n v="495"/>
    <n v="30"/>
    <n v="4"/>
    <n v="34"/>
    <n v="102"/>
    <n v="102"/>
    <n v="2.0400000000000014"/>
    <n v="0"/>
    <x v="0"/>
    <n v="16830"/>
  </r>
  <r>
    <s v="TIMUGNA VENTURES"/>
    <x v="19"/>
    <x v="19"/>
    <x v="0"/>
    <s v="JAMAA"/>
    <n v="1.2231999999999996"/>
    <n v="231.66666666666669"/>
    <n v="9500.65"/>
    <n v="0"/>
    <n v="0"/>
    <n v="0"/>
    <n v="41.01"/>
    <n v="1"/>
    <n v="1.102077296775216E-2"/>
    <n v="0.89752759397809778"/>
    <s v="C"/>
    <n v="10.530303030303031"/>
    <n v="5.5599999999999983E-2"/>
    <n v="431.84772727272724"/>
    <n v="30"/>
    <n v="4"/>
    <n v="34"/>
    <n v="358.03030303030306"/>
    <n v="358.03030303030306"/>
    <n v="1.8903999999999994"/>
    <n v="0"/>
    <x v="0"/>
    <n v="14682.822727272727"/>
  </r>
  <r>
    <s v="TIMUGNA VENTURES"/>
    <x v="20"/>
    <x v="20"/>
    <x v="1"/>
    <s v="VIKING"/>
    <n v="1.2149999999999994"/>
    <n v="54"/>
    <n v="13392"/>
    <n v="0"/>
    <n v="0"/>
    <n v="0"/>
    <n v="248"/>
    <n v="1"/>
    <n v="1.0946892704233872E-2"/>
    <n v="0.90847448668233166"/>
    <s v="C"/>
    <n v="2.4545454545454546"/>
    <n v="5.5227272727272701E-2"/>
    <n v="608.72727272727275"/>
    <n v="30"/>
    <n v="4"/>
    <n v="34"/>
    <n v="83.454545454545453"/>
    <n v="83.454545454545453"/>
    <n v="1.8777272727272718"/>
    <n v="0"/>
    <x v="0"/>
    <n v="20696.727272727272"/>
  </r>
  <r>
    <s v="TIMUGNA VENTURES"/>
    <x v="21"/>
    <x v="21"/>
    <x v="2"/>
    <s v="FORTUNE"/>
    <n v="1.085"/>
    <n v="72.333333333333329"/>
    <n v="13598.666666666666"/>
    <n v="0"/>
    <n v="0"/>
    <n v="0"/>
    <n v="188"/>
    <n v="10"/>
    <n v="9.7756202338220213E-3"/>
    <n v="0.91825010691615372"/>
    <s v="C"/>
    <n v="3.2878787878787876"/>
    <n v="4.9318181818181817E-2"/>
    <n v="618.12121212121212"/>
    <n v="30"/>
    <n v="4"/>
    <n v="34"/>
    <n v="111.78787878787878"/>
    <n v="111.78787878787878"/>
    <n v="1.6768181818181815"/>
    <n v="0"/>
    <x v="0"/>
    <n v="21016.121212121212"/>
  </r>
  <r>
    <s v="TIMUGNA VENTURES"/>
    <x v="22"/>
    <x v="22"/>
    <x v="1"/>
    <s v="PROMISE"/>
    <n v="0.89999999999999925"/>
    <n v="40"/>
    <n v="7381.333333333333"/>
    <n v="119"/>
    <n v="2.6775000000000002"/>
    <n v="21959.466666666667"/>
    <n v="184.53333333333333"/>
    <n v="48"/>
    <n v="8.1088094105436059E-3"/>
    <n v="0.92635891632669731"/>
    <s v="C"/>
    <n v="1.8181818181818181"/>
    <n v="4.0909090909090874E-2"/>
    <n v="335.5151515151515"/>
    <n v="30"/>
    <n v="4"/>
    <n v="34"/>
    <n v="61.818181818181813"/>
    <n v="0"/>
    <n v="0"/>
    <n v="1.9250000000000003"/>
    <x v="1"/>
    <n v="0"/>
  </r>
  <r>
    <s v="TIMUGNA VENTURES"/>
    <x v="23"/>
    <x v="23"/>
    <x v="1"/>
    <s v="FORTUNE"/>
    <n v="0.84999999999999987"/>
    <n v="34"/>
    <n v="5507.3199999999952"/>
    <n v="0"/>
    <n v="0"/>
    <n v="0"/>
    <n v="161.97999999999985"/>
    <n v="1"/>
    <n v="7.6583199988467443E-3"/>
    <n v="0.93401723632554401"/>
    <s v="C"/>
    <n v="1.5454545454545454"/>
    <n v="3.8636363636363628E-2"/>
    <n v="250.33272727272706"/>
    <n v="30"/>
    <n v="4"/>
    <n v="34"/>
    <n v="52.545454545454547"/>
    <n v="52.545454545454547"/>
    <n v="1.3136363636363635"/>
    <n v="0"/>
    <x v="0"/>
    <n v="8511.3127272727197"/>
  </r>
  <r>
    <s v="TIMUGNA VENTURES"/>
    <x v="24"/>
    <x v="24"/>
    <x v="0"/>
    <s v="ALIFE"/>
    <n v="0.8484000000000006"/>
    <n v="235.66666666666666"/>
    <n v="23566.666666666668"/>
    <n v="0"/>
    <n v="0"/>
    <n v="0"/>
    <n v="100.00000000000001"/>
    <n v="4"/>
    <n v="7.6439043376724516E-3"/>
    <n v="0.94166114066321649"/>
    <s v="C"/>
    <n v="10.712121212121211"/>
    <n v="3.856363636363639E-2"/>
    <n v="1071.2121212121212"/>
    <n v="30"/>
    <n v="4"/>
    <n v="34"/>
    <n v="364.21212121212119"/>
    <n v="364.21212121212119"/>
    <n v="1.3111636363636374"/>
    <n v="0"/>
    <x v="0"/>
    <n v="36421.212121212127"/>
  </r>
  <r>
    <s v="TIMUGNA VENTURES"/>
    <x v="25"/>
    <x v="25"/>
    <x v="1"/>
    <s v="PROMISE"/>
    <n v="0.75"/>
    <n v="33.333333333333336"/>
    <n v="8932.3333333333339"/>
    <n v="0"/>
    <n v="0"/>
    <n v="0"/>
    <n v="267.97000000000003"/>
    <n v="16"/>
    <n v="6.7573411754530107E-3"/>
    <n v="0.9484184818386695"/>
    <s v="C"/>
    <n v="1.5151515151515154"/>
    <n v="3.4090909090909088E-2"/>
    <n v="406.01515151515156"/>
    <n v="30"/>
    <n v="4"/>
    <n v="34"/>
    <n v="51.515151515151523"/>
    <n v="51.515151515151523"/>
    <n v="1.1590909090909092"/>
    <n v="0"/>
    <x v="0"/>
    <n v="13804.515151515156"/>
  </r>
  <r>
    <s v="TIMUGNA VENTURES"/>
    <x v="26"/>
    <x v="26"/>
    <x v="4"/>
    <s v="JAMAA"/>
    <n v="0.70749999999999968"/>
    <n v="94.333333333333329"/>
    <n v="10492.300000000007"/>
    <n v="95"/>
    <n v="0.71250000000000002"/>
    <n v="10566.450530035343"/>
    <n v="111.22579505300361"/>
    <n v="18"/>
    <n v="6.3744251755106706E-3"/>
    <n v="0.95479290701418018"/>
    <s v="C"/>
    <n v="4.2878787878787881"/>
    <n v="3.2159090909090894E-2"/>
    <n v="476.92272727272757"/>
    <n v="30"/>
    <n v="4"/>
    <n v="34"/>
    <n v="145.78787878787878"/>
    <n v="50.787878787878782"/>
    <n v="0.3809090909090907"/>
    <n v="0.65163167740594474"/>
    <x v="0"/>
    <n v="5648.9221972373944"/>
  </r>
  <r>
    <s v="TIMUGNA VENTURES"/>
    <x v="27"/>
    <x v="27"/>
    <x v="1"/>
    <s v="FORTUNE DELIGHT"/>
    <n v="0.59249999999999969"/>
    <n v="26.333333333333332"/>
    <n v="7314.6666666666661"/>
    <n v="27"/>
    <n v="0.60750000000000004"/>
    <n v="7499.8481012658231"/>
    <n v="277.77215189873419"/>
    <n v="18"/>
    <n v="5.3382995286078757E-3"/>
    <n v="0.96013120654278805"/>
    <s v="C"/>
    <n v="1.196969696969697"/>
    <n v="2.6931818181818168E-2"/>
    <n v="332.48484848484844"/>
    <n v="30"/>
    <n v="4"/>
    <n v="34"/>
    <n v="40.696969696969695"/>
    <n v="13.696969696969695"/>
    <n v="0.308181818181818"/>
    <n v="0.66344005956813112"/>
    <x v="0"/>
    <n v="3804.6367472190254"/>
  </r>
  <r>
    <s v="TIMUGNA VENTURES"/>
    <x v="28"/>
    <x v="28"/>
    <x v="4"/>
    <s v="EAZZY"/>
    <n v="0.59093333333333331"/>
    <n v="92.333333333333343"/>
    <n v="9510.3333333333339"/>
    <n v="17"/>
    <n v="0.10880000000000001"/>
    <n v="1751"/>
    <n v="103"/>
    <n v="18"/>
    <n v="5.3241841937080436E-3"/>
    <n v="0.96545539073649611"/>
    <s v="C"/>
    <n v="4.1969696969696972"/>
    <n v="2.6860606060606061E-2"/>
    <n v="432.28787878787881"/>
    <n v="30"/>
    <n v="4"/>
    <n v="34"/>
    <n v="142.69696969696972"/>
    <n v="125.69696969696972"/>
    <n v="0.80446060606060599"/>
    <n v="0.1191335740072202"/>
    <x v="0"/>
    <n v="12946.787878787882"/>
  </r>
  <r>
    <s v="TIMUGNA VENTURES"/>
    <x v="29"/>
    <x v="29"/>
    <x v="4"/>
    <s v="EAZZY"/>
    <n v="0.54683333333333328"/>
    <n v="64.333333333333329"/>
    <n v="8174"/>
    <n v="56"/>
    <n v="0.47599999999999998"/>
    <n v="7115.1917098445601"/>
    <n v="127.05699481865285"/>
    <n v="48"/>
    <n v="4.9268525325914057E-3"/>
    <n v="0.97038224326908751"/>
    <s v="C"/>
    <n v="2.9242424242424239"/>
    <n v="2.4856060606060604E-2"/>
    <n v="371.54545454545456"/>
    <n v="30"/>
    <n v="4"/>
    <n v="34"/>
    <n v="99.424242424242408"/>
    <n v="43.424242424242408"/>
    <n v="0.36910606060606044"/>
    <n v="0.56324291374580926"/>
    <x v="0"/>
    <n v="5517.353744700893"/>
  </r>
  <r>
    <s v="TIMUGNA VENTURES"/>
    <x v="30"/>
    <x v="30"/>
    <x v="0"/>
    <s v="JAMAA"/>
    <n v="0.4800000000000002"/>
    <n v="100"/>
    <n v="9247.3333333333339"/>
    <n v="0"/>
    <n v="0"/>
    <n v="0"/>
    <n v="92.473333333333343"/>
    <n v="32"/>
    <n v="4.3246983522899291E-3"/>
    <n v="0.97470694162137739"/>
    <s v="C"/>
    <n v="4.5454545454545459"/>
    <n v="2.1818181818181827E-2"/>
    <n v="420.33333333333337"/>
    <n v="30"/>
    <n v="4"/>
    <n v="34"/>
    <n v="154.54545454545456"/>
    <n v="154.54545454545456"/>
    <n v="0.74181818181818215"/>
    <n v="0"/>
    <x v="0"/>
    <n v="14291.333333333336"/>
  </r>
  <r>
    <s v="TIMUGNA VENTURES"/>
    <x v="31"/>
    <x v="31"/>
    <x v="3"/>
    <s v="FRYTOL"/>
    <n v="0.46812666666666636"/>
    <n v="47.333333333333336"/>
    <n v="12070"/>
    <n v="236"/>
    <n v="2.3340399999999999"/>
    <n v="60180"/>
    <n v="255"/>
    <n v="18"/>
    <n v="4.2177221333256415E-3"/>
    <n v="0.97892466375470299"/>
    <s v="C"/>
    <n v="2.1515151515151518"/>
    <n v="2.1278484848484835E-2"/>
    <n v="548.63636363636363"/>
    <n v="30"/>
    <n v="4"/>
    <n v="34"/>
    <n v="73.151515151515156"/>
    <n v="0"/>
    <n v="0"/>
    <n v="3.2261806130903063"/>
    <x v="2"/>
    <n v="0"/>
  </r>
  <r>
    <s v="TIMUGNA VENTURES"/>
    <x v="32"/>
    <x v="32"/>
    <x v="3"/>
    <s v="FRYTOL"/>
    <n v="0.43415999999999949"/>
    <n v="44.666666666666664"/>
    <n v="10720"/>
    <n v="0"/>
    <n v="0"/>
    <n v="0"/>
    <n v="240"/>
    <n v="4"/>
    <n v="3.9116896596462346E-3"/>
    <n v="0.98283635341434927"/>
    <s v="C"/>
    <n v="2.0303030303030303"/>
    <n v="1.9734545454545432E-2"/>
    <n v="487.27272727272725"/>
    <n v="30"/>
    <n v="4"/>
    <n v="34"/>
    <n v="69.030303030303031"/>
    <n v="69.030303030303031"/>
    <n v="0.67097454545454471"/>
    <n v="0"/>
    <x v="0"/>
    <n v="16567.272727272728"/>
  </r>
  <r>
    <s v="TIMUGNA VENTURES"/>
    <x v="33"/>
    <x v="33"/>
    <x v="1"/>
    <s v="VIKING"/>
    <n v="0.42749999999999999"/>
    <n v="19"/>
    <n v="3846"/>
    <n v="0"/>
    <n v="0"/>
    <n v="0"/>
    <n v="202.42105263157896"/>
    <n v="24"/>
    <n v="3.8516844700082161E-3"/>
    <n v="0.98668803788435744"/>
    <s v="C"/>
    <n v="0.86363636363636365"/>
    <n v="1.9431818181818182E-2"/>
    <n v="174.81818181818181"/>
    <n v="30"/>
    <n v="4"/>
    <n v="34"/>
    <n v="29.363636363636363"/>
    <n v="29.363636363636363"/>
    <n v="0.66068181818181815"/>
    <n v="0"/>
    <x v="0"/>
    <n v="5943.818181818182"/>
  </r>
  <r>
    <s v="TIMUGNA VENTURES"/>
    <x v="34"/>
    <x v="34"/>
    <x v="1"/>
    <s v="FORTUNE DELICIOUS"/>
    <n v="0.3600000000000001"/>
    <n v="19.999999999999996"/>
    <n v="4226.666666666667"/>
    <n v="0"/>
    <n v="0"/>
    <n v="0"/>
    <n v="211.3333333333334"/>
    <n v="4"/>
    <n v="3.2435237642174462E-3"/>
    <n v="0.98993156164857488"/>
    <s v="C"/>
    <n v="0.90909090909090895"/>
    <n v="1.6363636363636368E-2"/>
    <n v="192.12121212121212"/>
    <n v="30"/>
    <n v="4"/>
    <n v="34"/>
    <n v="30.909090909090903"/>
    <n v="30.909090909090903"/>
    <n v="0.5563636363636365"/>
    <n v="0"/>
    <x v="0"/>
    <n v="6532.1212121212129"/>
  </r>
  <r>
    <s v="TIMUGNA VENTURES"/>
    <x v="35"/>
    <x v="35"/>
    <x v="4"/>
    <s v="JAMAA"/>
    <n v="0.33000000000000013"/>
    <n v="110"/>
    <n v="6108"/>
    <n v="398"/>
    <n v="1.194"/>
    <n v="22099.854545454546"/>
    <n v="55.527272727272724"/>
    <n v="18"/>
    <n v="2.9732301171993261E-3"/>
    <n v="0.99290479176577418"/>
    <s v="C"/>
    <n v="5"/>
    <n v="1.5000000000000006E-2"/>
    <n v="277.63636363636363"/>
    <n v="30"/>
    <n v="4"/>
    <n v="34"/>
    <n v="170"/>
    <n v="0"/>
    <n v="0"/>
    <n v="2.3411764705882354"/>
    <x v="2"/>
    <n v="0"/>
  </r>
  <r>
    <s v="TIMUGNA VENTURES"/>
    <x v="36"/>
    <x v="36"/>
    <x v="1"/>
    <s v="FORTUNE"/>
    <n v="0.28500000000000003"/>
    <n v="12.666666666666668"/>
    <n v="3974.666666666667"/>
    <n v="0"/>
    <n v="0"/>
    <n v="0"/>
    <n v="313.78947368421052"/>
    <n v="16"/>
    <n v="2.5677896466721442E-3"/>
    <n v="0.99547258141244632"/>
    <s v="C"/>
    <n v="0.5757575757575758"/>
    <n v="1.2954545454545456E-2"/>
    <n v="180.66666666666669"/>
    <n v="30"/>
    <n v="4"/>
    <n v="34"/>
    <n v="19.575757575757578"/>
    <n v="19.575757575757578"/>
    <n v="0.44045454545454554"/>
    <n v="0"/>
    <x v="0"/>
    <n v="6142.666666666667"/>
  </r>
  <r>
    <s v="TIMUGNA VENTURES"/>
    <x v="37"/>
    <x v="37"/>
    <x v="1"/>
    <s v="FORTUNE"/>
    <n v="0.27749999999999997"/>
    <n v="12.333333333333334"/>
    <n v="2010.3333333333333"/>
    <n v="0"/>
    <n v="0"/>
    <n v="0"/>
    <n v="163"/>
    <n v="32"/>
    <n v="2.5002162349176136E-3"/>
    <n v="0.99797279764736391"/>
    <s v="C"/>
    <n v="0.56060606060606066"/>
    <n v="1.2613636363636362E-2"/>
    <n v="91.378787878787875"/>
    <n v="30"/>
    <n v="4"/>
    <n v="34"/>
    <n v="19.060606060606062"/>
    <n v="19.060606060606062"/>
    <n v="0.42886363636363634"/>
    <n v="0"/>
    <x v="0"/>
    <n v="3106.878787878788"/>
  </r>
  <r>
    <s v="TIMUGNA VENTURES"/>
    <x v="38"/>
    <x v="38"/>
    <x v="4"/>
    <s v="EAZZY"/>
    <n v="0.22500000000000009"/>
    <n v="30"/>
    <n v="2400.3000000000015"/>
    <n v="0"/>
    <n v="0"/>
    <n v="0"/>
    <n v="80.010000000000048"/>
    <n v="18"/>
    <n v="2.0272023526359041E-3"/>
    <n v="0.99999999999999978"/>
    <s v="C"/>
    <n v="1.3636363636363635"/>
    <n v="1.0227272727272731E-2"/>
    <n v="109.10454545454553"/>
    <n v="30"/>
    <n v="4"/>
    <n v="34"/>
    <n v="46.36363636363636"/>
    <n v="46.36363636363636"/>
    <n v="0.34772727272727283"/>
    <n v="0"/>
    <x v="0"/>
    <n v="3709.5545454545472"/>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s v="KHAWAJA BROTHERS CO. LTD."/>
    <x v="0"/>
    <x v="0"/>
    <x v="0"/>
    <s v="FRYTOL"/>
    <n v="17.072640000000028"/>
    <n v="1725"/>
    <n v="447893.83333333337"/>
    <n v="480"/>
    <n v="4.6656000000000004"/>
    <n v="124631.32753623188"/>
    <n v="259.64859903381642"/>
    <n v="1"/>
    <n v="0.40872139302887084"/>
    <n v="0.40872139302887084"/>
    <s v="A"/>
    <n v="78.409090909090907"/>
    <n v="21.818181818181817"/>
    <n v="20358.810606060608"/>
    <n v="7"/>
    <n v="3"/>
    <n v="10"/>
    <n v="784.09090909090901"/>
    <n v="304.09090909090901"/>
    <n v="3.0096432569170002"/>
    <n v="0.61217391304347835"/>
    <x v="0"/>
    <n v="78956.778524374153"/>
  </r>
  <r>
    <s v="KHAWAJA BROTHERS CO. LTD."/>
    <x v="1"/>
    <x v="1"/>
    <x v="1"/>
    <s v="FORTUNE"/>
    <n v="4.9916666666666627"/>
    <n v="141"/>
    <n v="51514.266666666597"/>
    <n v="216"/>
    <n v="5.4"/>
    <n v="78915.472340425418"/>
    <n v="365.34940898345104"/>
    <n v="12"/>
    <n v="0.11950119920151631"/>
    <n v="0.52822259223038714"/>
    <s v="B"/>
    <n v="6.4090909090909092"/>
    <n v="9.8181818181818183"/>
    <n v="2341.5575757575725"/>
    <n v="14"/>
    <n v="3"/>
    <n v="17"/>
    <n v="108.95454545454545"/>
    <n v="0"/>
    <n v="0"/>
    <n v="1.9824780976220275"/>
    <x v="1"/>
    <n v="0"/>
  </r>
  <r>
    <s v="KHAWAJA BROTHERS CO. LTD."/>
    <x v="2"/>
    <x v="2"/>
    <x v="0"/>
    <s v="FRYTOL"/>
    <n v="3.8800766666666786"/>
    <n v="467.66666666666669"/>
    <n v="100566.33333333334"/>
    <n v="154"/>
    <n v="1.2494499999999997"/>
    <n v="33115.927298645758"/>
    <n v="215.03848895224519"/>
    <n v="5"/>
    <n v="9.2889578896926311E-2"/>
    <n v="0.62111217112731343"/>
    <s v="B"/>
    <n v="21.257575757575758"/>
    <n v="7"/>
    <n v="4571.19696969697"/>
    <n v="14"/>
    <n v="3"/>
    <n v="17"/>
    <n v="361.37878787878788"/>
    <n v="207.37878787878788"/>
    <n v="1.7205536621741344"/>
    <n v="0.42614565427026119"/>
    <x v="0"/>
    <n v="44594.421186202722"/>
  </r>
  <r>
    <s v="KHAWAJA BROTHERS CO. LTD."/>
    <x v="3"/>
    <x v="3"/>
    <x v="0"/>
    <s v="FRYTOL"/>
    <n v="3.832499999999996"/>
    <n v="170.33333333333334"/>
    <n v="88573.333333333328"/>
    <n v="14"/>
    <n v="0.315"/>
    <n v="7279.9999999999982"/>
    <n v="519.99999999999989"/>
    <n v="4"/>
    <n v="9.1750586832683362E-2"/>
    <n v="0.71286275795999676"/>
    <s v="B"/>
    <n v="7.7424242424242431"/>
    <n v="0.63636363636363635"/>
    <n v="4026.060606060606"/>
    <n v="14"/>
    <n v="3"/>
    <n v="17"/>
    <n v="131.62121212121212"/>
    <n v="117.62121212121212"/>
    <n v="2.6464772727272701"/>
    <n v="0.10636583400483481"/>
    <x v="0"/>
    <n v="61163.030303030289"/>
  </r>
  <r>
    <s v="KHAWAJA BROTHERS CO. LTD."/>
    <x v="4"/>
    <x v="4"/>
    <x v="0"/>
    <s v="FRYTOL"/>
    <n v="3.4695000000000142"/>
    <n v="193"/>
    <n v="93162.666666666657"/>
    <n v="42"/>
    <n v="0.6804"/>
    <n v="20273.740932642486"/>
    <n v="482.70811744386867"/>
    <n v="1"/>
    <n v="8.3060315985909086E-2"/>
    <n v="0.79592307394590589"/>
    <s v="B"/>
    <n v="8.7727272727272734"/>
    <n v="1.9090909090909092"/>
    <n v="4234.6666666666661"/>
    <n v="14"/>
    <n v="3"/>
    <n v="17"/>
    <n v="149.13636363636365"/>
    <n v="107.13636363636365"/>
    <n v="1.9259565473386799"/>
    <n v="0.28162145687290457"/>
    <x v="0"/>
    <n v="51715.592400690846"/>
  </r>
  <r>
    <s v="KHAWAJA BROTHERS CO. LTD."/>
    <x v="5"/>
    <x v="5"/>
    <x v="1"/>
    <s v="EXCELLA"/>
    <n v="1.7166666666666619"/>
    <n v="31.666666666666664"/>
    <n v="9407.3333333333121"/>
    <n v="0"/>
    <n v="0"/>
    <n v="0"/>
    <n v="297.07368421052564"/>
    <n v="20"/>
    <n v="4.109724045995377E-2"/>
    <n v="0.83702031440585967"/>
    <s v="C"/>
    <n v="1.4393939393939392"/>
    <n v="0"/>
    <n v="427.60606060605966"/>
    <n v="30"/>
    <n v="3"/>
    <n v="33"/>
    <n v="47.499999999999993"/>
    <n v="47.499999999999993"/>
    <n v="2.5749999999999926"/>
    <n v="0"/>
    <x v="0"/>
    <n v="14110.999999999965"/>
  </r>
  <r>
    <s v="KHAWAJA BROTHERS CO. LTD."/>
    <x v="6"/>
    <x v="6"/>
    <x v="0"/>
    <s v="FRYTOL"/>
    <n v="1.7028866666666655"/>
    <n v="148"/>
    <n v="48244.583333333467"/>
    <n v="262"/>
    <n v="2.5911800000000005"/>
    <n v="85405.951576576816"/>
    <n v="325.97691441441532"/>
    <n v="1"/>
    <n v="4.0767345329737456E-2"/>
    <n v="0.87778765973559714"/>
    <s v="C"/>
    <n v="6.7272727272727275"/>
    <n v="11.909090909090908"/>
    <n v="2192.9356060606119"/>
    <n v="30"/>
    <n v="3"/>
    <n v="33"/>
    <n v="222"/>
    <n v="0"/>
    <n v="0"/>
    <n v="1.1801801801801801"/>
    <x v="1"/>
    <n v="0"/>
  </r>
  <r>
    <s v="KHAWAJA BROTHERS CO. LTD."/>
    <x v="7"/>
    <x v="7"/>
    <x v="1"/>
    <s v="FORTUNE"/>
    <n v="1.3124999999999969"/>
    <n v="41.666666666666671"/>
    <n v="12250"/>
    <n v="0"/>
    <n v="0"/>
    <n v="0"/>
    <n v="293.99999999999994"/>
    <n v="5"/>
    <n v="3.142143384680933E-2"/>
    <n v="0.90920909358240642"/>
    <s v="C"/>
    <n v="1.8939393939393943"/>
    <n v="0"/>
    <n v="556.81818181818187"/>
    <n v="30"/>
    <n v="3"/>
    <n v="33"/>
    <n v="62.500000000000007"/>
    <n v="62.500000000000007"/>
    <n v="1.9687499999999953"/>
    <n v="0"/>
    <x v="0"/>
    <n v="18375"/>
  </r>
  <r>
    <s v="KHAWAJA BROTHERS CO. LTD."/>
    <x v="8"/>
    <x v="8"/>
    <x v="1"/>
    <s v="FORTUNE"/>
    <n v="0.67499999999999893"/>
    <n v="27"/>
    <n v="6831"/>
    <n v="41"/>
    <n v="1.0249999999999999"/>
    <n v="10373"/>
    <n v="253"/>
    <n v="1"/>
    <n v="1.6159594549787666E-2"/>
    <n v="0.92536868813219408"/>
    <s v="C"/>
    <n v="1.2272727272727273"/>
    <n v="1.8636363636363635"/>
    <n v="310.5"/>
    <n v="30"/>
    <n v="3"/>
    <n v="33"/>
    <n v="40.5"/>
    <n v="0"/>
    <n v="0"/>
    <n v="1.0123456790123457"/>
    <x v="1"/>
    <n v="0"/>
  </r>
  <r>
    <s v="KHAWAJA BROTHERS CO. LTD."/>
    <x v="9"/>
    <x v="9"/>
    <x v="1"/>
    <s v="FORTUNE"/>
    <n v="0.62999999999999956"/>
    <n v="21.333333333333332"/>
    <n v="7245"/>
    <n v="6"/>
    <n v="0.12"/>
    <n v="2037.65625"/>
    <n v="339.609375"/>
    <n v="1"/>
    <n v="1.5082288246468503E-2"/>
    <n v="0.9404509763786626"/>
    <s v="C"/>
    <n v="0.96969696969696961"/>
    <n v="0.27272727272727271"/>
    <n v="329.31818181818181"/>
    <n v="30"/>
    <n v="3"/>
    <n v="33"/>
    <n v="31.999999999999996"/>
    <n v="25.999999999999996"/>
    <n v="0.76781249999999945"/>
    <n v="0.18750000000000003"/>
    <x v="0"/>
    <n v="8829.8437499999982"/>
  </r>
  <r>
    <s v="KHAWAJA BROTHERS CO. LTD."/>
    <x v="10"/>
    <x v="10"/>
    <x v="0"/>
    <s v="FRYTOL"/>
    <n v="0.57887999999999973"/>
    <n v="49.333333333333336"/>
    <n v="16377.57333333333"/>
    <n v="114"/>
    <n v="1.1080800000000002"/>
    <n v="37845.473513513505"/>
    <n v="331.97783783783774"/>
    <n v="5"/>
    <n v="1.3858468285897919E-2"/>
    <n v="0.95430944466456047"/>
    <s v="C"/>
    <n v="2.2424242424242427"/>
    <n v="5.1818181818181817"/>
    <n v="744.43515151515135"/>
    <n v="30"/>
    <n v="3"/>
    <n v="33"/>
    <n v="74.000000000000014"/>
    <n v="0"/>
    <n v="0"/>
    <n v="1.5405405405405403"/>
    <x v="1"/>
    <n v="0"/>
  </r>
  <r>
    <s v="KHAWAJA BROTHERS CO. LTD."/>
    <x v="11"/>
    <x v="11"/>
    <x v="1"/>
    <s v="PROMISE"/>
    <n v="0.56699999999999973"/>
    <n v="14"/>
    <n v="5670"/>
    <n v="0"/>
    <n v="0"/>
    <n v="0"/>
    <n v="405"/>
    <n v="12"/>
    <n v="1.3574059421821655E-2"/>
    <n v="0.96788350408638213"/>
    <s v="C"/>
    <n v="0.63636363636363635"/>
    <n v="0"/>
    <n v="257.72727272727275"/>
    <n v="30"/>
    <n v="3"/>
    <n v="33"/>
    <n v="21"/>
    <n v="21"/>
    <n v="0.8504999999999997"/>
    <n v="0"/>
    <x v="0"/>
    <n v="8505"/>
  </r>
  <r>
    <s v="KHAWAJA BROTHERS CO. LTD."/>
    <x v="12"/>
    <x v="12"/>
    <x v="1"/>
    <s v="FORTUNE DELIGHT"/>
    <n v="0.41999999999999954"/>
    <n v="7"/>
    <n v="5040"/>
    <n v="14"/>
    <n v="0.31950000000000001"/>
    <n v="10080"/>
    <n v="720"/>
    <n v="5"/>
    <n v="1.0054858830978997E-2"/>
    <n v="0.97793836291736114"/>
    <s v="C"/>
    <n v="0.31818181818181818"/>
    <n v="0.63636363636363635"/>
    <n v="229.09090909090909"/>
    <n v="30"/>
    <n v="3"/>
    <n v="33"/>
    <n v="10.5"/>
    <n v="0"/>
    <n v="0"/>
    <n v="1.3333333333333333"/>
    <x v="1"/>
    <n v="0"/>
  </r>
  <r>
    <s v="KHAWAJA BROTHERS CO. LTD."/>
    <x v="13"/>
    <x v="13"/>
    <x v="1"/>
    <s v="FORTUNE DELICIOUS"/>
    <n v="0.41369999999999996"/>
    <n v="19.666666666666664"/>
    <n v="4941.333333333333"/>
    <n v="1"/>
    <n v="1.7999999999999999E-2"/>
    <n v="251.25423728813561"/>
    <n v="251.25423728813561"/>
    <n v="5"/>
    <n v="9.9040359485143229E-3"/>
    <n v="0.98784239886587544"/>
    <s v="C"/>
    <n v="0.89393939393939381"/>
    <n v="4.5454545454545456E-2"/>
    <n v="224.60606060606059"/>
    <n v="30"/>
    <n v="3"/>
    <n v="33"/>
    <n v="29.499999999999996"/>
    <n v="28.499999999999996"/>
    <n v="0.59951440677966095"/>
    <n v="3.389830508474577E-2"/>
    <x v="0"/>
    <n v="7160.7457627118638"/>
  </r>
  <r>
    <s v="KHAWAJA BROTHERS CO. LTD."/>
    <x v="14"/>
    <x v="14"/>
    <x v="1"/>
    <s v="FORTUNE DELIGHT"/>
    <n v="0.20250000000000004"/>
    <n v="9"/>
    <n v="1782"/>
    <n v="49"/>
    <n v="1.1025"/>
    <n v="9702"/>
    <n v="198"/>
    <n v="20"/>
    <n v="4.8478783649363085E-3"/>
    <n v="0.99269027723081171"/>
    <s v="C"/>
    <n v="0.40909090909090912"/>
    <n v="2.2272727272727271"/>
    <n v="81"/>
    <n v="30"/>
    <n v="3"/>
    <n v="33"/>
    <n v="13.5"/>
    <n v="0"/>
    <n v="0"/>
    <n v="3.6296296296296298"/>
    <x v="2"/>
    <n v="0"/>
  </r>
  <r>
    <s v="KHAWAJA BROTHERS CO. LTD."/>
    <x v="15"/>
    <x v="15"/>
    <x v="1"/>
    <s v="FORTUNE DELIGHT"/>
    <n v="0.20000000000000004"/>
    <n v="7.333333333333333"/>
    <n v="2160"/>
    <n v="0"/>
    <n v="0"/>
    <n v="0"/>
    <n v="294.54545454545456"/>
    <n v="20"/>
    <n v="4.7880280147519104E-3"/>
    <n v="0.99747830524556358"/>
    <s v="C"/>
    <n v="0.33333333333333331"/>
    <n v="0"/>
    <n v="98.181818181818187"/>
    <n v="30"/>
    <n v="3"/>
    <n v="33"/>
    <n v="11"/>
    <n v="11"/>
    <n v="0.3000000000000001"/>
    <n v="0"/>
    <x v="0"/>
    <n v="3240"/>
  </r>
  <r>
    <s v="KHAWAJA BROTHERS CO. LTD."/>
    <x v="16"/>
    <x v="16"/>
    <x v="1"/>
    <s v="FORTUNE"/>
    <n v="3.3333333333333333E-2"/>
    <n v="0.66666666666666663"/>
    <n v="273.33333333333331"/>
    <n v="85"/>
    <n v="4.25"/>
    <n v="34850"/>
    <n v="410"/>
    <n v="1"/>
    <n v="7.9800466912531814E-4"/>
    <n v="0.99827630991468885"/>
    <s v="C"/>
    <n v="3.03030303030303E-2"/>
    <n v="3.8636363636363638"/>
    <n v="12.424242424242424"/>
    <n v="30"/>
    <n v="3"/>
    <n v="33"/>
    <n v="0.99999999999999989"/>
    <n v="0"/>
    <n v="0"/>
    <n v="85.000000000000014"/>
    <x v="2"/>
    <n v="0"/>
  </r>
  <r>
    <s v="KHAWAJA BROTHERS CO. LTD."/>
    <x v="17"/>
    <x v="17"/>
    <x v="1"/>
    <s v="FORTUNE DELICIOUS"/>
    <n v="3.0000000000000002E-2"/>
    <n v="0"/>
    <n v="320"/>
    <n v="0"/>
    <n v="0"/>
    <n v="0"/>
    <n v="0"/>
    <n v="20"/>
    <n v="7.182042022127864E-4"/>
    <n v="0.99899451411690166"/>
    <s v="C"/>
    <n v="0"/>
    <n v="0"/>
    <n v="14.545454545454545"/>
    <n v="30"/>
    <n v="3"/>
    <n v="33"/>
    <n v="0"/>
    <n v="0"/>
    <n v="0"/>
    <n v="0"/>
    <x v="0"/>
    <n v="0"/>
  </r>
  <r>
    <s v="KHAWAJA BROTHERS CO. LTD."/>
    <x v="18"/>
    <x v="18"/>
    <x v="1"/>
    <s v="FORTUNE DELIGHT"/>
    <n v="2.4000000000000004E-2"/>
    <n v="0.66666666666666663"/>
    <n v="306.66666666666669"/>
    <n v="0"/>
    <n v="0"/>
    <n v="0"/>
    <n v="460.00000000000006"/>
    <n v="12"/>
    <n v="5.7456336177022917E-4"/>
    <n v="0.99956907747867185"/>
    <s v="C"/>
    <n v="3.03030303030303E-2"/>
    <n v="0"/>
    <n v="13.939393939393939"/>
    <n v="30"/>
    <n v="3"/>
    <n v="33"/>
    <n v="0.99999999999999989"/>
    <n v="0.99999999999999989"/>
    <n v="3.6000000000000004E-2"/>
    <n v="0"/>
    <x v="0"/>
    <n v="460"/>
  </r>
  <r>
    <s v="KHAWAJA BROTHERS CO. LTD."/>
    <x v="19"/>
    <x v="19"/>
    <x v="0"/>
    <s v="VIKING"/>
    <n v="1.7999999999999999E-2"/>
    <n v="1"/>
    <n v="340"/>
    <n v="0"/>
    <n v="0"/>
    <n v="0"/>
    <n v="340"/>
    <n v="5"/>
    <n v="4.3092252132767177E-4"/>
    <n v="0.99999999999999956"/>
    <s v="C"/>
    <n v="4.5454545454545456E-2"/>
    <n v="0"/>
    <n v="15.454545454545455"/>
    <n v="30"/>
    <n v="3"/>
    <n v="33"/>
    <n v="1.5"/>
    <n v="1.5"/>
    <n v="2.7E-2"/>
    <n v="0"/>
    <x v="0"/>
    <n v="510"/>
  </r>
  <r>
    <m/>
    <x v="20"/>
    <x v="20"/>
    <x v="2"/>
    <m/>
    <m/>
    <m/>
    <m/>
    <m/>
    <m/>
    <m/>
    <m/>
    <m/>
    <m/>
    <m/>
    <m/>
    <m/>
    <m/>
    <m/>
    <m/>
    <m/>
    <m/>
    <m/>
    <m/>
    <m/>
    <m/>
    <x v="3"/>
    <m/>
  </r>
  <r>
    <m/>
    <x v="20"/>
    <x v="20"/>
    <x v="2"/>
    <m/>
    <m/>
    <m/>
    <m/>
    <m/>
    <m/>
    <m/>
    <m/>
    <m/>
    <m/>
    <m/>
    <m/>
    <m/>
    <m/>
    <m/>
    <m/>
    <m/>
    <m/>
    <m/>
    <m/>
    <m/>
    <m/>
    <x v="3"/>
    <m/>
  </r>
  <r>
    <m/>
    <x v="20"/>
    <x v="20"/>
    <x v="2"/>
    <m/>
    <m/>
    <m/>
    <m/>
    <m/>
    <m/>
    <m/>
    <m/>
    <m/>
    <m/>
    <m/>
    <m/>
    <m/>
    <m/>
    <m/>
    <m/>
    <m/>
    <m/>
    <m/>
    <m/>
    <m/>
    <m/>
    <x v="3"/>
    <m/>
  </r>
  <r>
    <m/>
    <x v="20"/>
    <x v="20"/>
    <x v="2"/>
    <m/>
    <m/>
    <m/>
    <m/>
    <m/>
    <m/>
    <m/>
    <m/>
    <m/>
    <m/>
    <m/>
    <m/>
    <m/>
    <m/>
    <m/>
    <m/>
    <m/>
    <m/>
    <m/>
    <m/>
    <m/>
    <m/>
    <x v="3"/>
    <m/>
  </r>
  <r>
    <m/>
    <x v="20"/>
    <x v="20"/>
    <x v="2"/>
    <m/>
    <m/>
    <m/>
    <m/>
    <m/>
    <m/>
    <m/>
    <m/>
    <m/>
    <m/>
    <m/>
    <m/>
    <m/>
    <m/>
    <m/>
    <m/>
    <m/>
    <m/>
    <m/>
    <m/>
    <m/>
    <m/>
    <x v="3"/>
    <m/>
  </r>
  <r>
    <m/>
    <x v="20"/>
    <x v="20"/>
    <x v="2"/>
    <m/>
    <m/>
    <m/>
    <m/>
    <m/>
    <m/>
    <m/>
    <m/>
    <m/>
    <m/>
    <m/>
    <m/>
    <m/>
    <m/>
    <m/>
    <m/>
    <m/>
    <m/>
    <m/>
    <m/>
    <m/>
    <m/>
    <x v="3"/>
    <m/>
  </r>
  <r>
    <m/>
    <x v="20"/>
    <x v="20"/>
    <x v="2"/>
    <m/>
    <m/>
    <m/>
    <m/>
    <m/>
    <m/>
    <m/>
    <m/>
    <m/>
    <m/>
    <m/>
    <m/>
    <m/>
    <m/>
    <m/>
    <m/>
    <m/>
    <m/>
    <m/>
    <m/>
    <m/>
    <m/>
    <x v="3"/>
    <m/>
  </r>
  <r>
    <m/>
    <x v="20"/>
    <x v="20"/>
    <x v="2"/>
    <m/>
    <m/>
    <m/>
    <m/>
    <m/>
    <m/>
    <m/>
    <m/>
    <m/>
    <m/>
    <m/>
    <m/>
    <m/>
    <m/>
    <m/>
    <m/>
    <m/>
    <m/>
    <m/>
    <m/>
    <m/>
    <m/>
    <x v="3"/>
    <m/>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KYEI BEKIND - AKIM ODA"/>
    <x v="0"/>
    <x v="0"/>
    <x v="0"/>
    <s v="FRYTOL"/>
    <n v="11.767500000000076"/>
    <n v="523"/>
    <n v="329270"/>
    <n v="858"/>
    <n v="19.305"/>
    <n v="180180"/>
    <n v="210"/>
    <n v="1"/>
    <n v="0.17358320529815197"/>
    <n v="0.17358320529815197"/>
    <s v="A"/>
    <n v="23.772727272727273"/>
    <n v="0.5348863636363671"/>
    <n v="14966.818181818182"/>
    <n v="7"/>
    <n v="3"/>
    <n v="10"/>
    <n v="237.72727272727275"/>
    <n v="0"/>
    <n v="0"/>
    <n v="3.6091778202676861"/>
    <x v="0"/>
    <n v="0"/>
  </r>
  <r>
    <s v="KYEI BEKIND - AKIM ODA"/>
    <x v="1"/>
    <x v="1"/>
    <x v="0"/>
    <s v="FRYTOL"/>
    <n v="11.602439999999998"/>
    <n v="1171.3333333333335"/>
    <n v="430296.66666666663"/>
    <n v="292"/>
    <n v="2.8471500000000001"/>
    <n v="107268.03642572564"/>
    <n v="367.35628912919742"/>
    <n v="1"/>
    <n v="0.17114839383721919"/>
    <n v="0.34473159913537116"/>
    <s v="A"/>
    <n v="53.242424242424249"/>
    <n v="0.52738363636363628"/>
    <n v="19558.939393939392"/>
    <n v="7"/>
    <n v="3"/>
    <n v="10"/>
    <n v="532.42424242424249"/>
    <n v="240.42424242424249"/>
    <n v="2.3814808030216796"/>
    <n v="0.54843483210017063"/>
    <x v="1"/>
    <n v="88321.357513668278"/>
  </r>
  <r>
    <s v="KYEI BEKIND - AKIM ODA"/>
    <x v="2"/>
    <x v="2"/>
    <x v="0"/>
    <s v="FRYTOL"/>
    <n v="8.1216000000000381"/>
    <n v="405.66666666666663"/>
    <n v="287383.33333333331"/>
    <n v="1154"/>
    <n v="18.694800000000001"/>
    <n v="817519.3919474117"/>
    <n v="708.42235004108466"/>
    <n v="6"/>
    <n v="0.1198022825705943"/>
    <n v="0.46453388170596543"/>
    <s v="A"/>
    <n v="18.439393939393938"/>
    <n v="0.36916363636363808"/>
    <n v="13062.878787878786"/>
    <n v="7"/>
    <n v="3"/>
    <n v="10"/>
    <n v="184.39393939393938"/>
    <n v="0"/>
    <n v="0"/>
    <n v="6.2583401807723913"/>
    <x v="0"/>
    <n v="0"/>
  </r>
  <r>
    <s v="KYEI BEKIND - AKIM ODA"/>
    <x v="3"/>
    <x v="3"/>
    <x v="1"/>
    <s v="FORTUNE"/>
    <n v="6.2466666666666777"/>
    <n v="215.66666666666666"/>
    <n v="75365.733333333337"/>
    <n v="361"/>
    <n v="9.0250000000000004"/>
    <n v="126153.15177743432"/>
    <n v="349.45471406491504"/>
    <n v="4"/>
    <n v="9.2145011466251758E-2"/>
    <n v="0.55667889317221719"/>
    <s v="B"/>
    <n v="9.8030303030303028"/>
    <n v="0.28393939393939444"/>
    <n v="3425.7151515151518"/>
    <n v="14"/>
    <n v="3"/>
    <n v="17"/>
    <n v="166.65151515151516"/>
    <n v="0"/>
    <n v="0"/>
    <n v="2.1661969269933632"/>
    <x v="0"/>
    <n v="0"/>
  </r>
  <r>
    <s v="KYEI BEKIND - AKIM ODA"/>
    <x v="4"/>
    <x v="4"/>
    <x v="2"/>
    <s v="JAMAA"/>
    <n v="4.8454466666666729"/>
    <n v="767.66666666666674"/>
    <n v="84793.930000000022"/>
    <n v="211"/>
    <n v="1.3210600000000001"/>
    <n v="23306.364607034306"/>
    <n v="110.45670429874079"/>
    <n v="1"/>
    <n v="7.1475518461970824E-2"/>
    <n v="0.62815441163418806"/>
    <s v="B"/>
    <n v="34.893939393939398"/>
    <n v="0.22024757575757603"/>
    <n v="3854.2695454545465"/>
    <n v="14"/>
    <n v="3"/>
    <n v="17"/>
    <n v="593.19696969696975"/>
    <n v="382.19696969696975"/>
    <n v="2.4123947453255998"/>
    <n v="0.35569972669919031"/>
    <x v="1"/>
    <n v="42216.217665692981"/>
  </r>
  <r>
    <s v="KYEI BEKIND - AKIM ODA"/>
    <x v="5"/>
    <x v="5"/>
    <x v="0"/>
    <s v="VIKING"/>
    <n v="4.1775000000000162"/>
    <n v="185.66666666666666"/>
    <n v="87942.333333333328"/>
    <n v="0"/>
    <n v="0"/>
    <n v="0"/>
    <n v="473.65709156193896"/>
    <n v="1"/>
    <n v="6.1622591045933969E-2"/>
    <n v="0.68977700268012199"/>
    <s v="B"/>
    <n v="8.4393939393939394"/>
    <n v="0.18988636363636438"/>
    <n v="3997.3787878787875"/>
    <n v="14"/>
    <n v="3"/>
    <n v="17"/>
    <n v="143.46969696969697"/>
    <n v="143.46969696969697"/>
    <n v="3.2280681818181942"/>
    <n v="0"/>
    <x v="1"/>
    <n v="67955.439393939392"/>
  </r>
  <r>
    <s v="KYEI BEKIND - AKIM ODA"/>
    <x v="6"/>
    <x v="6"/>
    <x v="0"/>
    <s v="FRYTOL"/>
    <n v="3.6614633333333533"/>
    <n v="393.33333333333337"/>
    <n v="133272.5"/>
    <n v="484"/>
    <n v="3.9244999999999997"/>
    <n v="163992.94067796608"/>
    <n v="338.82838983050846"/>
    <n v="72"/>
    <n v="5.4010498532539211E-2"/>
    <n v="0.74378750121266124"/>
    <s v="B"/>
    <n v="17.878787878787879"/>
    <n v="0.16643015151515242"/>
    <n v="6057.840909090909"/>
    <n v="14"/>
    <n v="3"/>
    <n v="17"/>
    <n v="303.93939393939394"/>
    <n v="0"/>
    <n v="0"/>
    <n v="1.5924227318045863"/>
    <x v="2"/>
    <n v="0"/>
  </r>
  <r>
    <s v="KYEI BEKIND - AKIM ODA"/>
    <x v="7"/>
    <x v="7"/>
    <x v="1"/>
    <s v="FORTUNE"/>
    <n v="2.4166666666666634"/>
    <n v="96.666666666666657"/>
    <n v="26927.666666666664"/>
    <n v="0"/>
    <n v="0"/>
    <n v="0"/>
    <n v="278.56206896551726"/>
    <n v="36"/>
    <n v="3.5648416922642645E-2"/>
    <n v="0.77943591813530388"/>
    <s v="B"/>
    <n v="4.3939393939393936"/>
    <n v="0.1098484848484847"/>
    <n v="1223.9848484848483"/>
    <n v="14"/>
    <n v="3"/>
    <n v="17"/>
    <n v="74.696969696969688"/>
    <n v="74.696969696969688"/>
    <n v="1.86742424242424"/>
    <n v="0"/>
    <x v="1"/>
    <n v="20807.742424242424"/>
  </r>
  <r>
    <s v="KYEI BEKIND - AKIM ODA"/>
    <x v="8"/>
    <x v="8"/>
    <x v="0"/>
    <s v="FRYTOL"/>
    <n v="1.4700499999999939"/>
    <n v="57"/>
    <n v="36234.166666666657"/>
    <n v="2"/>
    <n v="2.0799999999999999E-2"/>
    <n v="1271.3742690058475"/>
    <n v="635.68713450292375"/>
    <n v="24"/>
    <n v="2.1684809088467864E-2"/>
    <n v="0.8011207272237717"/>
    <s v="C"/>
    <n v="2.5909090909090908"/>
    <n v="6.6820454545454266E-2"/>
    <n v="1647.0075757575753"/>
    <n v="30"/>
    <n v="3"/>
    <n v="33"/>
    <n v="85.5"/>
    <n v="83.5"/>
    <n v="2.1534942982456053"/>
    <n v="2.3391812865497075E-2"/>
    <x v="1"/>
    <n v="53079.875730994136"/>
  </r>
  <r>
    <s v="KYEI BEKIND - AKIM ODA"/>
    <x v="9"/>
    <x v="9"/>
    <x v="2"/>
    <s v="JAMAA"/>
    <n v="1.3245333333333322"/>
    <n v="269.33333333333331"/>
    <n v="25887.10999999999"/>
    <n v="0"/>
    <n v="8.0000000000000004E-4"/>
    <n v="0"/>
    <n v="96.11550742574255"/>
    <n v="1"/>
    <n v="1.9538282687422467E-2"/>
    <n v="0.82065900991119412"/>
    <s v="C"/>
    <n v="12.242424242424242"/>
    <n v="6.0206060606060555E-2"/>
    <n v="1176.6868181818177"/>
    <n v="30"/>
    <n v="3"/>
    <n v="33"/>
    <n v="404"/>
    <n v="404"/>
    <n v="1.9867999999999983"/>
    <n v="0"/>
    <x v="1"/>
    <n v="38830.664999999994"/>
  </r>
  <r>
    <s v="KYEI BEKIND - AKIM ODA"/>
    <x v="10"/>
    <x v="10"/>
    <x v="1"/>
    <s v="FORTUNE"/>
    <n v="1.0274999999999967"/>
    <n v="13.333333333333332"/>
    <n v="11356.133333333335"/>
    <n v="0"/>
    <n v="0"/>
    <n v="0"/>
    <n v="851.71000000000015"/>
    <n v="60"/>
    <n v="1.5156723470902862E-2"/>
    <n v="0.83581573338209703"/>
    <s v="C"/>
    <n v="0.60606060606060597"/>
    <n v="4.6704545454545304E-2"/>
    <n v="516.18787878787884"/>
    <n v="30"/>
    <n v="3"/>
    <n v="33"/>
    <n v="19.999999999999996"/>
    <n v="19.999999999999996"/>
    <n v="1.5412499999999949"/>
    <n v="0"/>
    <x v="1"/>
    <n v="17034.2"/>
  </r>
  <r>
    <s v="KYEI BEKIND - AKIM ODA"/>
    <x v="11"/>
    <x v="11"/>
    <x v="1"/>
    <s v="FORTUNE DELIGHT"/>
    <n v="0.89166666666666672"/>
    <n v="35.666666666666671"/>
    <n v="15728.666666666666"/>
    <n v="0"/>
    <n v="0"/>
    <n v="0"/>
    <n v="440.99065420560743"/>
    <n v="4"/>
    <n v="1.31530365886992E-2"/>
    <n v="0.84896876997079618"/>
    <s v="C"/>
    <n v="1.6212121212121213"/>
    <n v="4.0530303030303035E-2"/>
    <n v="714.93939393939388"/>
    <n v="30"/>
    <n v="3"/>
    <n v="33"/>
    <n v="53.500000000000007"/>
    <n v="53.500000000000007"/>
    <n v="1.3375000000000001"/>
    <n v="0"/>
    <x v="1"/>
    <n v="23593"/>
  </r>
  <r>
    <s v="KYEI BEKIND - AKIM ODA"/>
    <x v="12"/>
    <x v="12"/>
    <x v="1"/>
    <s v="FORTUNE DELICIOUS"/>
    <n v="0.87299999999999911"/>
    <n v="24.666666666666664"/>
    <n v="11594.933333333327"/>
    <n v="91"/>
    <n v="2.0565000000000002"/>
    <n v="42775.902702702682"/>
    <n v="470.06486486486466"/>
    <n v="20"/>
    <n v="1.287768329936567E-2"/>
    <n v="0.86184645327016185"/>
    <s v="C"/>
    <n v="1.1212121212121211"/>
    <n v="3.9681818181818145E-2"/>
    <n v="527.04242424242398"/>
    <n v="30"/>
    <n v="3"/>
    <n v="33"/>
    <n v="37"/>
    <n v="0"/>
    <n v="0"/>
    <n v="2.4594594594594597"/>
    <x v="0"/>
    <n v="0"/>
  </r>
  <r>
    <s v="KYEI BEKIND - AKIM ODA"/>
    <x v="13"/>
    <x v="13"/>
    <x v="2"/>
    <s v="JAMAA"/>
    <n v="0.85173333333333279"/>
    <n v="63.666666666666664"/>
    <n v="14849.153333333332"/>
    <n v="0"/>
    <n v="0"/>
    <n v="0"/>
    <n v="233.23277486910993"/>
    <n v="5"/>
    <n v="1.2563977230446419E-2"/>
    <n v="0.87441043050060829"/>
    <s v="C"/>
    <n v="2.893939393939394"/>
    <n v="3.8715151515151487E-2"/>
    <n v="674.96151515151507"/>
    <n v="30"/>
    <n v="3"/>
    <n v="33"/>
    <n v="95.5"/>
    <n v="95.5"/>
    <n v="1.2775999999999992"/>
    <n v="0"/>
    <x v="1"/>
    <n v="22273.73"/>
  </r>
  <r>
    <s v="KYEI BEKIND - AKIM ODA"/>
    <x v="14"/>
    <x v="14"/>
    <x v="2"/>
    <s v="JAMAA"/>
    <n v="0.82130000000000125"/>
    <n v="109.66666666666666"/>
    <n v="14548.033333333333"/>
    <n v="265"/>
    <n v="1.9100999999999999"/>
    <n v="35154.0623100304"/>
    <n v="132.65683890577509"/>
    <n v="1"/>
    <n v="1.211505302837234E-2"/>
    <n v="0.88652548352898064"/>
    <s v="C"/>
    <n v="4.9848484848484844"/>
    <n v="3.7331818181818237E-2"/>
    <n v="661.2742424242424"/>
    <n v="30"/>
    <n v="3"/>
    <n v="33"/>
    <n v="164.5"/>
    <n v="0"/>
    <n v="0"/>
    <n v="1.6109422492401215"/>
    <x v="2"/>
    <n v="0"/>
  </r>
  <r>
    <s v="KYEI BEKIND - AKIM ODA"/>
    <x v="15"/>
    <x v="15"/>
    <x v="2"/>
    <s v="ALIFE"/>
    <n v="0.7333333333333335"/>
    <n v="178.00000000000003"/>
    <n v="18252.206666666669"/>
    <n v="50"/>
    <n v="0.2001"/>
    <n v="5127.0243445692886"/>
    <n v="102.54048689138577"/>
    <n v="5"/>
    <n v="1.0817450652388129E-2"/>
    <n v="0.89734293418136879"/>
    <s v="C"/>
    <n v="8.0909090909090917"/>
    <n v="3.333333333333334E-2"/>
    <n v="829.64575757575767"/>
    <n v="30"/>
    <n v="3"/>
    <n v="33"/>
    <n v="267"/>
    <n v="217"/>
    <n v="0.89400749063670415"/>
    <n v="0.18726591760299627"/>
    <x v="1"/>
    <n v="22251.285655430711"/>
  </r>
  <r>
    <s v="KYEI BEKIND - AKIM ODA"/>
    <x v="16"/>
    <x v="16"/>
    <x v="1"/>
    <s v="PROMISE"/>
    <n v="0.63749999999999907"/>
    <n v="12"/>
    <n v="8050.6666666666661"/>
    <n v="106"/>
    <n v="2.3940000000000001"/>
    <n v="71114.222222222219"/>
    <n v="670.8888888888888"/>
    <n v="1"/>
    <n v="9.4038065330419376E-3"/>
    <n v="0.90674674071441075"/>
    <s v="C"/>
    <n v="0.54545454545454541"/>
    <n v="2.8977272727272685E-2"/>
    <n v="365.93939393939394"/>
    <n v="30"/>
    <n v="3"/>
    <n v="33"/>
    <n v="18"/>
    <n v="0"/>
    <n v="0"/>
    <n v="5.8888888888888893"/>
    <x v="0"/>
    <n v="0"/>
  </r>
  <r>
    <s v="KYEI BEKIND - AKIM ODA"/>
    <x v="17"/>
    <x v="17"/>
    <x v="2"/>
    <s v="ALIFE"/>
    <n v="0.61813333333333342"/>
    <n v="147.66666666666669"/>
    <n v="15820.993333333337"/>
    <n v="238"/>
    <n v="0.95399999999999996"/>
    <n v="25499.298510158016"/>
    <n v="107.13990970654629"/>
    <n v="20"/>
    <n v="9.1181274953584298E-3"/>
    <n v="0.9158648682097692"/>
    <s v="C"/>
    <n v="6.7121212121212128"/>
    <n v="2.80969696969697E-2"/>
    <n v="719.13606060606082"/>
    <n v="30"/>
    <n v="3"/>
    <n v="33"/>
    <n v="221.50000000000003"/>
    <n v="0"/>
    <n v="0"/>
    <n v="1.0744920993227989"/>
    <x v="2"/>
    <n v="0"/>
  </r>
  <r>
    <s v="KYEI BEKIND - AKIM ODA"/>
    <x v="18"/>
    <x v="18"/>
    <x v="0"/>
    <s v="FRYTOL"/>
    <n v="0.50249999999999961"/>
    <n v="22.333333333333332"/>
    <n v="11630"/>
    <n v="0"/>
    <n v="0"/>
    <n v="0"/>
    <n v="520.74626865671644"/>
    <n v="5"/>
    <n v="7.412412208397768E-3"/>
    <n v="0.92327728041816692"/>
    <s v="C"/>
    <n v="1.0151515151515151"/>
    <n v="2.2840909090909075E-2"/>
    <n v="528.63636363636363"/>
    <n v="30"/>
    <n v="3"/>
    <n v="33"/>
    <n v="33.5"/>
    <n v="33.5"/>
    <n v="0.75374999999999948"/>
    <n v="0"/>
    <x v="1"/>
    <n v="17445"/>
  </r>
  <r>
    <s v="KYEI BEKIND - AKIM ODA"/>
    <x v="19"/>
    <x v="19"/>
    <x v="1"/>
    <s v="FORTUNE DELIGHT"/>
    <n v="0.40049999999999952"/>
    <n v="9.3333333333333339"/>
    <n v="5198.333333333333"/>
    <n v="83"/>
    <n v="1.494"/>
    <n v="46228.03571428571"/>
    <n v="556.96428571428567"/>
    <n v="20"/>
    <n v="5.9078031631110538E-3"/>
    <n v="0.92918508358127794"/>
    <s v="C"/>
    <n v="0.42424242424242425"/>
    <n v="1.8204545454545432E-2"/>
    <n v="236.28787878787878"/>
    <n v="30"/>
    <n v="3"/>
    <n v="33"/>
    <n v="14"/>
    <n v="0"/>
    <n v="0"/>
    <n v="5.9285714285714288"/>
    <x v="0"/>
    <n v="0"/>
  </r>
  <r>
    <s v="KYEI BEKIND - AKIM ODA"/>
    <x v="20"/>
    <x v="20"/>
    <x v="1"/>
    <s v="FORTUNE"/>
    <n v="0.36666666666666675"/>
    <n v="7.333333333333333"/>
    <n v="2870.6666666666665"/>
    <n v="0"/>
    <n v="0"/>
    <n v="0"/>
    <n v="391.45454545454544"/>
    <n v="1"/>
    <n v="5.4087253261940645E-3"/>
    <n v="0.93459380890747201"/>
    <s v="C"/>
    <n v="0.33333333333333331"/>
    <n v="1.666666666666667E-2"/>
    <n v="130.48484848484847"/>
    <n v="30"/>
    <n v="3"/>
    <n v="33"/>
    <n v="11"/>
    <n v="11"/>
    <n v="0.55000000000000016"/>
    <n v="0"/>
    <x v="1"/>
    <n v="4306"/>
  </r>
  <r>
    <s v="KYEI BEKIND - AKIM ODA"/>
    <x v="21"/>
    <x v="21"/>
    <x v="2"/>
    <s v="JAMAA"/>
    <n v="0.34488666666666656"/>
    <n v="64.666666666666657"/>
    <n v="7997.7033333333338"/>
    <n v="327"/>
    <n v="1.7265600000000001"/>
    <n v="40441.994690721658"/>
    <n v="123.67582474226806"/>
    <n v="40"/>
    <n v="5.0874470418181342E-3"/>
    <n v="0.9396812559492902"/>
    <s v="C"/>
    <n v="2.939393939393939"/>
    <n v="1.5676666666666662E-2"/>
    <n v="363.53196969696972"/>
    <n v="30"/>
    <n v="3"/>
    <n v="33"/>
    <n v="96.999999999999986"/>
    <n v="0"/>
    <n v="0"/>
    <n v="3.3711340206185572"/>
    <x v="0"/>
    <n v="0"/>
  </r>
  <r>
    <s v="KYEI BEKIND - AKIM ODA"/>
    <x v="22"/>
    <x v="22"/>
    <x v="3"/>
    <s v="JAMAA"/>
    <n v="0.31100000000000017"/>
    <n v="39.333333333333329"/>
    <n v="4001.2533333333345"/>
    <n v="105"/>
    <n v="0.79149999999999998"/>
    <n v="10681.311864406784"/>
    <n v="101.72677966101699"/>
    <n v="40"/>
    <n v="4.5875824812173305E-3"/>
    <n v="0.94426883843050757"/>
    <s v="C"/>
    <n v="1.7878787878787876"/>
    <n v="1.4136363636363643E-2"/>
    <n v="181.87515151515157"/>
    <n v="30"/>
    <n v="3"/>
    <n v="33"/>
    <n v="58.999999999999993"/>
    <n v="0"/>
    <n v="0"/>
    <n v="1.7796610169491527"/>
    <x v="2"/>
    <n v="0"/>
  </r>
  <r>
    <s v="KYEI BEKIND - AKIM ODA"/>
    <x v="23"/>
    <x v="23"/>
    <x v="3"/>
    <s v="JAMAA"/>
    <n v="0.30574999999999958"/>
    <n v="64.333333333333343"/>
    <n v="4688.166666666667"/>
    <n v="127"/>
    <n v="0.57299999999999995"/>
    <n v="9254.8782383419675"/>
    <n v="72.87305699481864"/>
    <n v="40"/>
    <n v="4.5101393685922711E-3"/>
    <n v="0.94877897779909981"/>
    <s v="C"/>
    <n v="2.9242424242424248"/>
    <n v="1.3897727272727254E-2"/>
    <n v="213.09848484848487"/>
    <n v="30"/>
    <n v="3"/>
    <n v="33"/>
    <n v="96.500000000000014"/>
    <n v="0"/>
    <n v="0"/>
    <n v="1.3160621761658029"/>
    <x v="2"/>
    <n v="0"/>
  </r>
  <r>
    <s v="KYEI BEKIND - AKIM ODA"/>
    <x v="24"/>
    <x v="24"/>
    <x v="1"/>
    <s v="FORTUNE"/>
    <n v="0.2966666666666668"/>
    <n v="6.666666666666667"/>
    <n v="3850.416666666667"/>
    <n v="66"/>
    <n v="1.32"/>
    <n v="38119.125"/>
    <n v="577.5625"/>
    <n v="18"/>
    <n v="4.3761504911933808E-3"/>
    <n v="0.95315512829029314"/>
    <s v="C"/>
    <n v="0.30303030303030304"/>
    <n v="1.348484848484849E-2"/>
    <n v="175.01893939393941"/>
    <n v="30"/>
    <n v="3"/>
    <n v="33"/>
    <n v="10"/>
    <n v="0"/>
    <n v="0"/>
    <n v="6.6"/>
    <x v="0"/>
    <n v="0"/>
  </r>
  <r>
    <s v="KYEI BEKIND - AKIM ODA"/>
    <x v="25"/>
    <x v="25"/>
    <x v="1"/>
    <s v="VIKING"/>
    <n v="0.28500000000000009"/>
    <n v="4"/>
    <n v="3818.0666666666671"/>
    <n v="0"/>
    <n v="4.4999999999999997E-3"/>
    <n v="0"/>
    <n v="954.51666666666677"/>
    <n v="40"/>
    <n v="4.2040546853599325E-3"/>
    <n v="0.95735918297565303"/>
    <s v="C"/>
    <n v="0.18181818181818182"/>
    <n v="1.2954545454545458E-2"/>
    <n v="173.54848484848486"/>
    <n v="30"/>
    <n v="3"/>
    <n v="33"/>
    <n v="6"/>
    <n v="6"/>
    <n v="0.42750000000000016"/>
    <n v="0"/>
    <x v="1"/>
    <n v="5727.1"/>
  </r>
  <r>
    <s v="KYEI BEKIND - AKIM ODA"/>
    <x v="26"/>
    <x v="26"/>
    <x v="4"/>
    <s v="FRYTOL"/>
    <n v="0.27300000000000074"/>
    <n v="6"/>
    <n v="7376.666666666667"/>
    <n v="0"/>
    <n v="0"/>
    <n v="0"/>
    <n v="1229.4444444444446"/>
    <n v="16"/>
    <n v="4.0270418565026816E-3"/>
    <n v="0.96138622483215574"/>
    <s v="C"/>
    <n v="0.27272727272727271"/>
    <n v="1.2409090909090943E-2"/>
    <n v="335.30303030303031"/>
    <n v="30"/>
    <n v="3"/>
    <n v="33"/>
    <n v="9"/>
    <n v="9"/>
    <n v="0.40950000000000114"/>
    <n v="0"/>
    <x v="1"/>
    <n v="11065.000000000002"/>
  </r>
  <r>
    <s v="KYEI BEKIND - AKIM ODA"/>
    <x v="27"/>
    <x v="27"/>
    <x v="2"/>
    <s v="ALIFE"/>
    <n v="0.26633333333333337"/>
    <n v="65.333333333333329"/>
    <n v="5663.5333333333338"/>
    <n v="248"/>
    <n v="0.99399999999999999"/>
    <n v="21498.310204081637"/>
    <n v="86.686734693877568"/>
    <n v="24"/>
    <n v="3.9287013960264154E-3"/>
    <n v="0.96531492622818216"/>
    <s v="C"/>
    <n v="2.9696969696969693"/>
    <n v="1.2106060606060608E-2"/>
    <n v="257.43333333333334"/>
    <n v="30"/>
    <n v="3"/>
    <n v="33"/>
    <n v="97.999999999999986"/>
    <n v="0"/>
    <n v="0"/>
    <n v="2.5306122448979593"/>
    <x v="0"/>
    <n v="0"/>
  </r>
  <r>
    <s v="KYEI BEKIND - AKIM ODA"/>
    <x v="28"/>
    <x v="28"/>
    <x v="4"/>
    <s v="FRYTOL"/>
    <n v="0.24540333333333306"/>
    <n v="11.333333333333334"/>
    <n v="6898.3566666666693"/>
    <n v="0"/>
    <n v="0"/>
    <n v="0"/>
    <n v="608.67852941176488"/>
    <n v="18"/>
    <n v="3.6199615203612065E-3"/>
    <n v="0.96893488774854342"/>
    <s v="C"/>
    <n v="0.51515151515151514"/>
    <n v="1.1154696969696957E-2"/>
    <n v="313.56166666666678"/>
    <n v="30"/>
    <n v="3"/>
    <n v="33"/>
    <n v="17"/>
    <n v="17"/>
    <n v="0.36810499999999957"/>
    <n v="0"/>
    <x v="1"/>
    <n v="10347.535000000003"/>
  </r>
  <r>
    <s v="KYEI BEKIND - AKIM ODA"/>
    <x v="29"/>
    <x v="29"/>
    <x v="5"/>
    <s v="FORTUNE"/>
    <n v="0.24500000000000011"/>
    <n v="16.333333333333332"/>
    <n v="7513.333333333333"/>
    <n v="234"/>
    <n v="3.51"/>
    <n v="107640"/>
    <n v="460"/>
    <n v="36"/>
    <n v="3.6140119225023986E-3"/>
    <n v="0.97254889967104585"/>
    <s v="C"/>
    <n v="0.74242424242424232"/>
    <n v="1.113636363636364E-2"/>
    <n v="341.5151515151515"/>
    <n v="30"/>
    <n v="3"/>
    <n v="33"/>
    <n v="24.499999999999996"/>
    <n v="0"/>
    <n v="0"/>
    <n v="9.5510204081632661"/>
    <x v="0"/>
    <n v="0"/>
  </r>
  <r>
    <s v="KYEI BEKIND - AKIM ODA"/>
    <x v="30"/>
    <x v="30"/>
    <x v="2"/>
    <s v="EAZZY"/>
    <n v="0.22613333333333327"/>
    <n v="16.333333333333332"/>
    <n v="3234.9466666666658"/>
    <n v="67"/>
    <n v="0.86399999999999999"/>
    <n v="13269.88326530612"/>
    <n v="198.05795918367343"/>
    <n v="20"/>
    <n v="3.3357084193545924E-3"/>
    <n v="0.97588460809040045"/>
    <s v="C"/>
    <n v="0.74242424242424232"/>
    <n v="1.0278787878787875E-2"/>
    <n v="147.04303030303026"/>
    <n v="30"/>
    <n v="3"/>
    <n v="33"/>
    <n v="24.499999999999996"/>
    <n v="0"/>
    <n v="0"/>
    <n v="2.7346938775510208"/>
    <x v="0"/>
    <n v="0"/>
  </r>
  <r>
    <s v="KYEI BEKIND - AKIM ODA"/>
    <x v="31"/>
    <x v="31"/>
    <x v="1"/>
    <s v="FORTUNE DELICIOUS"/>
    <n v="0.20850000000000007"/>
    <n v="4"/>
    <n v="2583.7499999999995"/>
    <n v="18"/>
    <n v="0.32400000000000001"/>
    <n v="11626.874999999998"/>
    <n v="645.93749999999989"/>
    <n v="5"/>
    <n v="3.0755979013948982E-3"/>
    <n v="0.97896020599179534"/>
    <s v="C"/>
    <n v="0.18181818181818182"/>
    <n v="9.47727272727273E-3"/>
    <n v="117.4431818181818"/>
    <n v="30"/>
    <n v="3"/>
    <n v="33"/>
    <n v="6"/>
    <n v="0"/>
    <n v="0"/>
    <n v="3"/>
    <x v="0"/>
    <n v="0"/>
  </r>
  <r>
    <s v="KYEI BEKIND - AKIM ODA"/>
    <x v="32"/>
    <x v="32"/>
    <x v="2"/>
    <s v="ALIFE"/>
    <n v="0.17733333333333343"/>
    <n v="43"/>
    <n v="3768.9066666666658"/>
    <n v="302"/>
    <n v="1.2110000000000001"/>
    <n v="26469.995658914726"/>
    <n v="87.648992248062001"/>
    <n v="5"/>
    <n v="2.6158562486684029E-3"/>
    <n v="0.98157606224046379"/>
    <s v="C"/>
    <n v="1.9545454545454546"/>
    <n v="8.060606060606065E-3"/>
    <n v="171.31393939393936"/>
    <n v="30"/>
    <n v="3"/>
    <n v="33"/>
    <n v="64.5"/>
    <n v="0"/>
    <n v="0"/>
    <n v="4.6821705426356592"/>
    <x v="0"/>
    <n v="0"/>
  </r>
  <r>
    <s v="KYEI BEKIND - AKIM ODA"/>
    <x v="33"/>
    <x v="33"/>
    <x v="0"/>
    <s v="FRYTOL"/>
    <n v="0.17462333333333335"/>
    <n v="15.666666666666666"/>
    <n v="7066.8666666666668"/>
    <n v="192"/>
    <n v="1.8988800000000001"/>
    <n v="86606.706382978737"/>
    <n v="451.0765957446809"/>
    <n v="5"/>
    <n v="2.5758808514848041E-3"/>
    <n v="0.98415194309194864"/>
    <s v="C"/>
    <n v="0.71212121212121204"/>
    <n v="7.9374242424242441E-3"/>
    <n v="321.22121212121215"/>
    <n v="30"/>
    <n v="3"/>
    <n v="33"/>
    <n v="23.499999999999996"/>
    <n v="0"/>
    <n v="0"/>
    <n v="8.1702127659574479"/>
    <x v="0"/>
    <n v="0"/>
  </r>
  <r>
    <s v="KYEI BEKIND - AKIM ODA"/>
    <x v="34"/>
    <x v="34"/>
    <x v="2"/>
    <s v="EAZZY"/>
    <n v="0.16319999999999998"/>
    <n v="17"/>
    <n v="1490"/>
    <n v="0"/>
    <n v="0"/>
    <n v="0"/>
    <n v="87.647058823529406"/>
    <n v="48"/>
    <n v="2.4073744724587391E-3"/>
    <n v="0.9865593175644074"/>
    <s v="C"/>
    <n v="0.77272727272727271"/>
    <n v="7.4181818181818177E-3"/>
    <n v="67.727272727272734"/>
    <n v="30"/>
    <n v="3"/>
    <n v="33"/>
    <n v="25.5"/>
    <n v="25.5"/>
    <n v="0.24479999999999999"/>
    <n v="0"/>
    <x v="1"/>
    <n v="2235"/>
  </r>
  <r>
    <s v="KYEI BEKIND - AKIM ODA"/>
    <x v="35"/>
    <x v="35"/>
    <x v="1"/>
    <s v="FORTUNE"/>
    <n v="0.13200000000000003"/>
    <n v="2.3333333333333335"/>
    <n v="2015.6000000000008"/>
    <n v="47"/>
    <n v="1.0575000000000001"/>
    <n v="40599.942857142873"/>
    <n v="863.82857142857176"/>
    <n v="32"/>
    <n v="1.9471411174298632E-3"/>
    <n v="0.98850645868183729"/>
    <s v="C"/>
    <n v="0.10606060606060606"/>
    <n v="6.0000000000000019E-3"/>
    <n v="91.618181818181853"/>
    <n v="30"/>
    <n v="3"/>
    <n v="33"/>
    <n v="3.5"/>
    <n v="0"/>
    <n v="0"/>
    <n v="13.428571428571429"/>
    <x v="0"/>
    <n v="0"/>
  </r>
  <r>
    <s v="KYEI BEKIND - AKIM ODA"/>
    <x v="36"/>
    <x v="36"/>
    <x v="0"/>
    <s v="FRYTOL"/>
    <n v="0.11556000000000007"/>
    <n v="13.333333333333334"/>
    <n v="5483.213333333324"/>
    <n v="201"/>
    <n v="0.87156000000000011"/>
    <n v="82659.440999999861"/>
    <n v="411.2409999999993"/>
    <n v="48"/>
    <n v="1.7046335418954173E-3"/>
    <n v="0.99021109222373271"/>
    <s v="C"/>
    <n v="0.60606060606060608"/>
    <n v="5.2527272727272761E-3"/>
    <n v="249.23696969696928"/>
    <n v="30"/>
    <n v="3"/>
    <n v="33"/>
    <n v="20"/>
    <n v="0"/>
    <n v="0"/>
    <n v="10.050000000000001"/>
    <x v="0"/>
    <n v="0"/>
  </r>
  <r>
    <s v="KYEI BEKIND - AKIM ODA"/>
    <x v="37"/>
    <x v="37"/>
    <x v="2"/>
    <s v="ALIFE"/>
    <n v="0.10679999999999999"/>
    <n v="28"/>
    <n v="2873.2599999999993"/>
    <n v="496"/>
    <n v="1.7856000000000001"/>
    <n v="50897.748571428558"/>
    <n v="102.61642857142854"/>
    <n v="24"/>
    <n v="1.5754141768296161E-3"/>
    <n v="0.99178650640056232"/>
    <s v="C"/>
    <n v="1.2727272727272727"/>
    <n v="4.8545454545454543E-3"/>
    <n v="130.60272727272724"/>
    <n v="30"/>
    <n v="3"/>
    <n v="33"/>
    <n v="42"/>
    <n v="0"/>
    <n v="0"/>
    <n v="11.80952380952381"/>
    <x v="0"/>
    <n v="0"/>
  </r>
  <r>
    <s v="KYEI BEKIND - AKIM ODA"/>
    <x v="38"/>
    <x v="38"/>
    <x v="1"/>
    <s v="FORTUNE DELIGHT"/>
    <n v="8.550000000000002E-2"/>
    <n v="2.6666666666666665"/>
    <n v="1900"/>
    <n v="238"/>
    <n v="5.3550000000000004"/>
    <n v="169575"/>
    <n v="712.5"/>
    <n v="30"/>
    <n v="1.2612164056079796E-3"/>
    <n v="0.99304772280617026"/>
    <s v="C"/>
    <n v="0.1212121212121212"/>
    <n v="3.8863636363636374E-3"/>
    <n v="86.36363636363636"/>
    <n v="30"/>
    <n v="3"/>
    <n v="33"/>
    <n v="3.9999999999999996"/>
    <n v="0"/>
    <n v="0"/>
    <n v="59.500000000000007"/>
    <x v="0"/>
    <n v="0"/>
  </r>
  <r>
    <s v="KYEI BEKIND - AKIM ODA"/>
    <x v="39"/>
    <x v="39"/>
    <x v="2"/>
    <s v="ALIFE"/>
    <n v="6.200666666666662E-2"/>
    <n v="12.666666666666666"/>
    <n v="1269.5866666666677"/>
    <n v="0"/>
    <n v="0"/>
    <n v="0"/>
    <n v="100.23052631578956"/>
    <n v="100"/>
    <n v="9.1466462288965352E-4"/>
    <n v="0.99396238742905996"/>
    <s v="C"/>
    <n v="0.57575757575757569"/>
    <n v="2.8184848484848462E-3"/>
    <n v="57.708484848484893"/>
    <n v="30"/>
    <n v="3"/>
    <n v="33"/>
    <n v="18.999999999999996"/>
    <n v="18.999999999999996"/>
    <n v="9.3009999999999926E-2"/>
    <n v="0"/>
    <x v="1"/>
    <n v="1904.3800000000012"/>
  </r>
  <r>
    <s v="KYEI BEKIND - AKIM ODA"/>
    <x v="40"/>
    <x v="40"/>
    <x v="2"/>
    <s v="ALIFE"/>
    <n v="6.0000000000000026E-2"/>
    <n v="16.666666666666668"/>
    <n v="1833.3333333333335"/>
    <n v="288"/>
    <n v="1.0378000000000001"/>
    <n v="31680"/>
    <n v="110"/>
    <n v="10"/>
    <n v="8.8506414428630162E-4"/>
    <n v="0.99484745157334631"/>
    <s v="C"/>
    <n v="0.75757575757575768"/>
    <n v="2.7272727272727284E-3"/>
    <n v="83.333333333333343"/>
    <n v="30"/>
    <n v="3"/>
    <n v="33"/>
    <n v="25.000000000000004"/>
    <n v="0"/>
    <n v="0"/>
    <n v="11.519999999999998"/>
    <x v="0"/>
    <n v="0"/>
  </r>
  <r>
    <s v="KYEI BEKIND - AKIM ODA"/>
    <x v="41"/>
    <x v="41"/>
    <x v="2"/>
    <s v="ALIFE"/>
    <n v="5.9999999999999991E-2"/>
    <n v="16.333333333333332"/>
    <n v="1850.0199999999998"/>
    <n v="169"/>
    <n v="0.61019999999999996"/>
    <n v="19142.043673469387"/>
    <n v="113.26653061224489"/>
    <n v="12"/>
    <n v="8.8506414428630119E-4"/>
    <n v="0.99573251571763266"/>
    <s v="C"/>
    <n v="0.74242424242424232"/>
    <n v="2.7272727272727271E-3"/>
    <n v="84.091818181818169"/>
    <n v="30"/>
    <n v="3"/>
    <n v="33"/>
    <n v="24.499999999999996"/>
    <n v="0"/>
    <n v="0"/>
    <n v="6.8979591836734704"/>
    <x v="0"/>
    <n v="0"/>
  </r>
  <r>
    <s v="KYEI BEKIND - AKIM ODA"/>
    <x v="42"/>
    <x v="42"/>
    <x v="2"/>
    <s v="ALIFE"/>
    <n v="5.9999999999999991E-2"/>
    <n v="16.666666666666664"/>
    <n v="971.33333333333314"/>
    <n v="119"/>
    <n v="0.43020000000000003"/>
    <n v="6935.32"/>
    <n v="58.279999999999994"/>
    <n v="12"/>
    <n v="8.8506414428630119E-4"/>
    <n v="0.99661757986191901"/>
    <s v="C"/>
    <n v="0.75757575757575746"/>
    <n v="2.7272727272727271E-3"/>
    <n v="44.151515151515142"/>
    <n v="30"/>
    <n v="3"/>
    <n v="33"/>
    <n v="24.999999999999996"/>
    <n v="0"/>
    <n v="0"/>
    <n v="4.7600000000000007"/>
    <x v="0"/>
    <n v="0"/>
  </r>
  <r>
    <s v="KYEI BEKIND - AKIM ODA"/>
    <x v="43"/>
    <x v="43"/>
    <x v="3"/>
    <s v="JAMAA"/>
    <n v="5.800000000000001E-2"/>
    <n v="19.333333333333336"/>
    <n v="1052.3333333333333"/>
    <n v="162"/>
    <n v="0.48599999999999999"/>
    <n v="8817.8275862068949"/>
    <n v="54.431034482758612"/>
    <n v="4"/>
    <n v="8.5556200614342467E-4"/>
    <n v="0.99747314186806246"/>
    <s v="C"/>
    <n v="0.8787878787878789"/>
    <n v="2.6363636363636368E-3"/>
    <n v="47.833333333333329"/>
    <n v="30"/>
    <n v="3"/>
    <n v="33"/>
    <n v="29.000000000000004"/>
    <n v="0"/>
    <n v="0"/>
    <n v="5.5862068965517233"/>
    <x v="0"/>
    <n v="0"/>
  </r>
  <r>
    <s v="KYEI BEKIND - AKIM ODA"/>
    <x v="44"/>
    <x v="44"/>
    <x v="0"/>
    <s v="FRYTOL"/>
    <n v="5.3999999999999999E-2"/>
    <n v="6"/>
    <n v="1500"/>
    <n v="0"/>
    <n v="0"/>
    <n v="0"/>
    <n v="250"/>
    <n v="12"/>
    <n v="7.9655772985767119E-4"/>
    <n v="0.99826969959792011"/>
    <s v="C"/>
    <n v="0.27272727272727271"/>
    <n v="2.4545454545454545E-3"/>
    <n v="68.181818181818187"/>
    <n v="30"/>
    <n v="3"/>
    <n v="33"/>
    <n v="9"/>
    <n v="9"/>
    <n v="8.1000000000000003E-2"/>
    <n v="0"/>
    <x v="1"/>
    <n v="2250"/>
  </r>
  <r>
    <s v="KYEI BEKIND - AKIM ODA"/>
    <x v="45"/>
    <x v="45"/>
    <x v="0"/>
    <s v="FRYTOL"/>
    <n v="4.2660000000000038E-2"/>
    <n v="12"/>
    <n v="1342.8600000000004"/>
    <n v="0"/>
    <n v="0"/>
    <n v="0"/>
    <n v="111.90500000000003"/>
    <n v="48"/>
    <n v="6.2928060658756075E-4"/>
    <n v="0.99889898020450762"/>
    <s v="C"/>
    <n v="0.54545454545454541"/>
    <n v="1.9390909090909109E-3"/>
    <n v="61.039090909090923"/>
    <n v="30"/>
    <n v="3"/>
    <n v="33"/>
    <n v="18"/>
    <n v="18"/>
    <n v="6.3990000000000061E-2"/>
    <n v="0"/>
    <x v="1"/>
    <n v="2014.2900000000004"/>
  </r>
  <r>
    <s v="KYEI BEKIND - AKIM ODA"/>
    <x v="46"/>
    <x v="46"/>
    <x v="2"/>
    <s v="ALIFE"/>
    <n v="3.143E-2"/>
    <n v="7"/>
    <n v="624.50666666666666"/>
    <n v="0"/>
    <n v="0"/>
    <n v="0"/>
    <n v="89.215238095238092"/>
    <n v="1"/>
    <n v="4.6362610091530749E-4"/>
    <n v="0.99936260630542295"/>
    <s v="C"/>
    <n v="0.31818181818181818"/>
    <n v="1.4286363636363637E-3"/>
    <n v="28.386666666666667"/>
    <n v="30"/>
    <n v="3"/>
    <n v="33"/>
    <n v="10.5"/>
    <n v="10.5"/>
    <n v="4.7144999999999999E-2"/>
    <n v="0"/>
    <x v="1"/>
    <n v="936.76"/>
  </r>
  <r>
    <s v="KYEI BEKIND - AKIM ODA"/>
    <x v="47"/>
    <x v="47"/>
    <x v="1"/>
    <s v="FORTUNE DELICIOUS"/>
    <n v="1.4999999999999999E-2"/>
    <n v="0.66666666666666663"/>
    <n v="143.33333333333334"/>
    <n v="0"/>
    <n v="0"/>
    <n v="0"/>
    <n v="215.00000000000003"/>
    <n v="1"/>
    <n v="2.2126603607157532E-4"/>
    <n v="0.99958387234149448"/>
    <s v="C"/>
    <n v="3.03030303030303E-2"/>
    <n v="6.8181818181818176E-4"/>
    <n v="6.5151515151515156"/>
    <n v="30"/>
    <n v="3"/>
    <n v="33"/>
    <n v="0.99999999999999989"/>
    <n v="0.99999999999999989"/>
    <n v="2.2499999999999999E-2"/>
    <n v="0"/>
    <x v="1"/>
    <n v="215"/>
  </r>
  <r>
    <s v="KYEI BEKIND - AKIM ODA"/>
    <x v="48"/>
    <x v="48"/>
    <x v="2"/>
    <s v="EAZZY"/>
    <n v="1.0666666666666666E-2"/>
    <n v="0.66666666666666663"/>
    <n v="76"/>
    <n v="0"/>
    <n v="0"/>
    <n v="0"/>
    <n v="114"/>
    <n v="16"/>
    <n v="1.5734473676200911E-4"/>
    <n v="0.99974121707825647"/>
    <s v="C"/>
    <n v="3.03030303030303E-2"/>
    <n v="4.8484848484848484E-4"/>
    <n v="3.4545454545454546"/>
    <n v="30"/>
    <n v="3"/>
    <n v="33"/>
    <n v="0.99999999999999989"/>
    <n v="0.99999999999999989"/>
    <n v="1.5999999999999997E-2"/>
    <n v="0"/>
    <x v="1"/>
    <n v="113.99999999999999"/>
  </r>
  <r>
    <s v="KYEI BEKIND - AKIM ODA"/>
    <x v="49"/>
    <x v="49"/>
    <x v="2"/>
    <s v="ALIFE"/>
    <n v="9.5833333333333326E-3"/>
    <n v="1.6666666666666665"/>
    <n v="154"/>
    <n v="0"/>
    <n v="0"/>
    <n v="0"/>
    <n v="92.4"/>
    <n v="3"/>
    <n v="1.4136441193461754E-4"/>
    <n v="0.99988258149019105"/>
    <s v="C"/>
    <n v="7.5757575757575746E-2"/>
    <n v="4.3560606060606059E-4"/>
    <n v="7"/>
    <n v="30"/>
    <n v="3"/>
    <n v="33"/>
    <n v="2.4999999999999996"/>
    <n v="2.4999999999999996"/>
    <n v="1.4374999999999997E-2"/>
    <n v="0"/>
    <x v="1"/>
    <n v="230.99999999999997"/>
  </r>
  <r>
    <s v="KYEI BEKIND - AKIM ODA"/>
    <x v="50"/>
    <x v="50"/>
    <x v="2"/>
    <s v="EAZZY"/>
    <n v="7.9600000000000001E-3"/>
    <n v="0.66666666666666663"/>
    <n v="63.626666666666672"/>
    <n v="0"/>
    <n v="0"/>
    <n v="0"/>
    <n v="95.440000000000012"/>
    <n v="24"/>
    <n v="1.1741850980864931E-4"/>
    <n v="0.99999999999999967"/>
    <s v="C"/>
    <n v="3.03030303030303E-2"/>
    <n v="3.6181818181818185E-4"/>
    <n v="2.8921212121212125"/>
    <n v="30"/>
    <n v="3"/>
    <n v="33"/>
    <n v="0.99999999999999989"/>
    <n v="0.99999999999999989"/>
    <n v="1.1939999999999999E-2"/>
    <n v="0"/>
    <x v="1"/>
    <n v="95.44"/>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r>
    <m/>
    <x v="51"/>
    <x v="51"/>
    <x v="6"/>
    <m/>
    <m/>
    <m/>
    <m/>
    <m/>
    <m/>
    <m/>
    <m/>
    <m/>
    <m/>
    <m/>
    <m/>
    <m/>
    <m/>
    <m/>
    <m/>
    <m/>
    <m/>
    <m/>
    <m/>
    <m/>
    <m/>
    <x v="3"/>
    <m/>
  </r>
</pivotCacheRecords>
</file>

<file path=xl/pivotCache/pivotCacheRecords2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s v="KOFI GYIMAH ENT. LTD."/>
    <x v="0"/>
    <x v="0"/>
    <x v="0"/>
    <s v="JAMAA"/>
    <n v="26.936333333333685"/>
    <n v="5601.666666666667"/>
    <n v="409083.81333333551"/>
    <n v="3800"/>
    <n v="18.239999999999998"/>
    <n v="277509.99535852572"/>
    <n v="73.028946146980445"/>
    <n v="24"/>
    <n v="0.27720264254467591"/>
    <n v="0.27720264254467591"/>
    <s v="A"/>
    <n v="254.62121212121212"/>
    <n v="1.2243787878788039"/>
    <n v="18594.718787878886"/>
    <n v="7"/>
    <n v="3"/>
    <n v="10"/>
    <n v="2546.212121212121"/>
    <n v="0"/>
    <n v="0"/>
    <n v="1.492412972329664"/>
    <x v="0"/>
    <n v="0"/>
  </r>
  <r>
    <s v="KOFI GYIMAH ENT. LTD."/>
    <x v="1"/>
    <x v="1"/>
    <x v="0"/>
    <s v="JAMAA"/>
    <n v="14.248099999999877"/>
    <n v="1974.3333333333335"/>
    <n v="234307.08333333308"/>
    <n v="12116"/>
    <n v="87.235199999999992"/>
    <n v="1437885.1705216933"/>
    <n v="118.67655748775944"/>
    <n v="48"/>
    <n v="0.14662763941791301"/>
    <n v="0.42383028196258893"/>
    <s v="A"/>
    <n v="89.742424242424249"/>
    <n v="0.64764090909090344"/>
    <n v="10650.321969696959"/>
    <n v="7"/>
    <n v="3"/>
    <n v="10"/>
    <n v="897.42424242424249"/>
    <n v="0"/>
    <n v="0"/>
    <n v="13.500861050143508"/>
    <x v="1"/>
    <n v="0"/>
  </r>
  <r>
    <s v="KOFI GYIMAH ENT. LTD."/>
    <x v="2"/>
    <x v="2"/>
    <x v="0"/>
    <s v="JAMAA"/>
    <n v="12.617279999999978"/>
    <n v="2013.6666666666667"/>
    <n v="189311.24666666653"/>
    <n v="3765"/>
    <n v="23.493600000000001"/>
    <n v="353959.69725211029"/>
    <n v="94.013199801357317"/>
    <n v="24"/>
    <n v="0.12984482017074966"/>
    <n v="0.55367510213333859"/>
    <s v="B"/>
    <n v="91.530303030303031"/>
    <n v="0.57351272727272629"/>
    <n v="8605.05666666666"/>
    <n v="14"/>
    <n v="3"/>
    <n v="17"/>
    <n v="1556.0151515151515"/>
    <n v="0"/>
    <n v="0"/>
    <n v="2.4196422485564328"/>
    <x v="1"/>
    <n v="0"/>
  </r>
  <r>
    <s v="KOFI GYIMAH ENT. LTD."/>
    <x v="3"/>
    <x v="3"/>
    <x v="0"/>
    <s v="JAMAA"/>
    <n v="6.7082400000000018"/>
    <n v="1245"/>
    <n v="100048.88666666675"/>
    <n v="-999"/>
    <n v="-5.2747200000000003"/>
    <n v="-80280.190987951879"/>
    <n v="80.360551539491368"/>
    <n v="16"/>
    <n v="6.9034706090554496E-2"/>
    <n v="0.6227098082238931"/>
    <s v="B"/>
    <n v="56.590909090909093"/>
    <n v="0.30492000000000008"/>
    <n v="4547.6766666666699"/>
    <n v="14"/>
    <n v="3"/>
    <n v="17"/>
    <n v="962.04545454545462"/>
    <n v="1961.0454545454545"/>
    <n v="10.566396433734942"/>
    <n v="-1.0384124734231042"/>
    <x v="2"/>
    <n v="157590.69432128526"/>
  </r>
  <r>
    <s v="KOFI GYIMAH ENT. LTD."/>
    <x v="4"/>
    <x v="4"/>
    <x v="0"/>
    <s v="JAMAA"/>
    <n v="5.5903999999999918"/>
    <n v="385.66666666666669"/>
    <n v="82252.913333333257"/>
    <n v="1054"/>
    <n v="13.4976"/>
    <n v="224791.45372515102"/>
    <n v="213.27462402765752"/>
    <n v="10"/>
    <n v="5.7530979948337453E-2"/>
    <n v="0.68024078817223055"/>
    <s v="B"/>
    <n v="17.530303030303031"/>
    <n v="0.25410909090909056"/>
    <n v="3738.7687878787842"/>
    <n v="14"/>
    <n v="3"/>
    <n v="17"/>
    <n v="298.0151515151515"/>
    <n v="0"/>
    <n v="0"/>
    <n v="3.536732929991357"/>
    <x v="1"/>
    <n v="0"/>
  </r>
  <r>
    <s v="KOFI GYIMAH ENT. LTD."/>
    <x v="5"/>
    <x v="5"/>
    <x v="0"/>
    <s v="JAMAA"/>
    <n v="3.4195199999999994"/>
    <n v="590.33333333333326"/>
    <n v="0"/>
    <n v="106"/>
    <n v="0.61055999999999999"/>
    <n v="0"/>
    <n v="0"/>
    <n v="1"/>
    <n v="3.5190386475554364E-2"/>
    <n v="0.71543117464778494"/>
    <s v="B"/>
    <n v="26.833333333333329"/>
    <n v="0.15543272727272725"/>
    <n v="0"/>
    <n v="14"/>
    <n v="3"/>
    <n v="17"/>
    <n v="456.16666666666657"/>
    <n v="350.16666666666657"/>
    <n v="2.028348819875776"/>
    <n v="0.2323712093533066"/>
    <x v="2"/>
    <n v="0"/>
  </r>
  <r>
    <s v="KOFI GYIMAH ENT. LTD."/>
    <x v="6"/>
    <x v="6"/>
    <x v="1"/>
    <s v="JAMAA"/>
    <n v="2.9146500000000093"/>
    <n v="320.99999999999994"/>
    <n v="42521"/>
    <n v="0"/>
    <n v="0"/>
    <n v="0"/>
    <n v="132.46417445482868"/>
    <n v="1"/>
    <n v="2.9994753632373805E-2"/>
    <n v="0.74542592828015874"/>
    <s v="B"/>
    <n v="14.590909090909088"/>
    <n v="0.13248409090909133"/>
    <n v="1932.7727272727273"/>
    <n v="14"/>
    <n v="3"/>
    <n v="17"/>
    <n v="248.0454545454545"/>
    <n v="248.0454545454545"/>
    <n v="2.2522295454545529"/>
    <n v="0"/>
    <x v="2"/>
    <n v="32857.13636363636"/>
  </r>
  <r>
    <s v="KOFI GYIMAH ENT. LTD."/>
    <x v="7"/>
    <x v="7"/>
    <x v="1"/>
    <s v="JAMAA"/>
    <n v="2.5720000000000018"/>
    <n v="308.66666666666669"/>
    <n v="33147.666666666664"/>
    <n v="118"/>
    <n v="0.94399999999999995"/>
    <n v="12672.002159827212"/>
    <n v="107.38984881209502"/>
    <n v="4"/>
    <n v="2.6468531845149586E-2"/>
    <n v="0.77189446012530838"/>
    <s v="B"/>
    <n v="14.030303030303031"/>
    <n v="0.11690909090909099"/>
    <n v="1506.712121212121"/>
    <n v="14"/>
    <n v="3"/>
    <n v="17"/>
    <n v="238.51515151515153"/>
    <n v="120.51515151515153"/>
    <n v="1.0042061653249568"/>
    <n v="0.49472748062507937"/>
    <x v="2"/>
    <n v="12942.103900778848"/>
  </r>
  <r>
    <s v="KOFI GYIMAH ENT. LTD."/>
    <x v="8"/>
    <x v="8"/>
    <x v="1"/>
    <s v="JAMAA"/>
    <n v="2.4333333333333087"/>
    <n v="486.66666666666669"/>
    <n v="34869.666666666664"/>
    <n v="410"/>
    <n v="2.0499999999999998"/>
    <n v="29376.499999999996"/>
    <n v="71.649999999999991"/>
    <n v="32"/>
    <n v="2.5041508873715642E-2"/>
    <n v="0.79693596899902397"/>
    <s v="B"/>
    <n v="22.121212121212121"/>
    <n v="0.11060606060605949"/>
    <n v="1584.9848484848483"/>
    <n v="14"/>
    <n v="3"/>
    <n v="17"/>
    <n v="376.06060606060606"/>
    <n v="0"/>
    <n v="0"/>
    <n v="1.0902497985495567"/>
    <x v="0"/>
    <n v="0"/>
  </r>
  <r>
    <s v="KOFI GYIMAH ENT. LTD."/>
    <x v="9"/>
    <x v="9"/>
    <x v="1"/>
    <s v="JAMAA"/>
    <n v="2.2025533333333347"/>
    <n v="280.33333333333331"/>
    <n v="28230.299999999992"/>
    <n v="0"/>
    <n v="0"/>
    <n v="0"/>
    <n v="100.70261593341259"/>
    <n v="100"/>
    <n v="2.2666544729383242E-2"/>
    <n v="0.8196025137284072"/>
    <s v="C"/>
    <n v="12.742424242424242"/>
    <n v="0.10011606060606067"/>
    <n v="1283.1954545454541"/>
    <n v="30"/>
    <n v="3"/>
    <n v="33"/>
    <n v="420.5"/>
    <n v="420.5"/>
    <n v="3.3038300000000023"/>
    <n v="0"/>
    <x v="2"/>
    <n v="42345.44999999999"/>
  </r>
  <r>
    <s v="KOFI GYIMAH ENT. LTD."/>
    <x v="10"/>
    <x v="10"/>
    <x v="1"/>
    <s v="JAMAA"/>
    <n v="1.8116266666666674"/>
    <n v="267"/>
    <n v="24642.716666666671"/>
    <n v="53"/>
    <n v="0.33920000000000006"/>
    <n v="4891.6254057428223"/>
    <n v="92.294818976279672"/>
    <n v="30"/>
    <n v="1.8643506266791929E-2"/>
    <n v="0.8382460199951991"/>
    <s v="C"/>
    <n v="12.136363636363637"/>
    <n v="8.2346666666666693E-2"/>
    <n v="1120.1234848484851"/>
    <n v="30"/>
    <n v="3"/>
    <n v="33"/>
    <n v="400.5"/>
    <n v="347.5"/>
    <n v="2.3578287141073666"/>
    <n v="0.13233458177278401"/>
    <x v="2"/>
    <n v="32072.449594257185"/>
  </r>
  <r>
    <s v="KOFI GYIMAH ENT. LTD."/>
    <x v="11"/>
    <x v="11"/>
    <x v="1"/>
    <s v="EAZZY"/>
    <n v="1.5893333333333344"/>
    <n v="233.33333333333334"/>
    <n v="4654.5333333333247"/>
    <n v="0"/>
    <n v="0"/>
    <n v="0"/>
    <n v="19.947999999999961"/>
    <n v="40"/>
    <n v="1.6355878672585953E-2"/>
    <n v="0.85460189866778502"/>
    <s v="C"/>
    <n v="10.606060606060607"/>
    <n v="7.2242424242424289E-2"/>
    <n v="211.56969696969657"/>
    <n v="30"/>
    <n v="3"/>
    <n v="33"/>
    <n v="350.00000000000006"/>
    <n v="350.00000000000006"/>
    <n v="2.3840000000000017"/>
    <n v="0"/>
    <x v="2"/>
    <n v="6981.7999999999874"/>
  </r>
  <r>
    <s v="KOFI GYIMAH ENT. LTD."/>
    <x v="12"/>
    <x v="12"/>
    <x v="1"/>
    <s v="JAMAA"/>
    <n v="1.551349999999998"/>
    <n v="321"/>
    <n v="22695.23333333333"/>
    <n v="271"/>
    <n v="1.2195"/>
    <n v="19160.150259605398"/>
    <n v="70.701661474558662"/>
    <n v="48"/>
    <n v="1.596499101009826E-2"/>
    <n v="0.87056688967788332"/>
    <s v="C"/>
    <n v="14.590909090909092"/>
    <n v="7.0515909090909004E-2"/>
    <n v="1031.6015151515151"/>
    <n v="30"/>
    <n v="3"/>
    <n v="33"/>
    <n v="481.5"/>
    <n v="210.5"/>
    <n v="1.017318302180684"/>
    <n v="0.56282450674974038"/>
    <x v="2"/>
    <n v="14882.699740394599"/>
  </r>
  <r>
    <s v="KOFI GYIMAH ENT. LTD."/>
    <x v="13"/>
    <x v="13"/>
    <x v="1"/>
    <s v="JAMAA"/>
    <n v="1.5079999999999836"/>
    <n v="502.66666666666669"/>
    <n v="31386.666666666664"/>
    <n v="314"/>
    <n v="0.94199999999999995"/>
    <n v="19606.259946949602"/>
    <n v="62.440318302387261"/>
    <n v="16"/>
    <n v="1.5518874814341024E-2"/>
    <n v="0.88608576449222431"/>
    <s v="C"/>
    <n v="22.848484848484848"/>
    <n v="6.8545454545453799E-2"/>
    <n v="1426.6666666666665"/>
    <n v="30"/>
    <n v="3"/>
    <n v="33"/>
    <n v="754"/>
    <n v="440"/>
    <n v="1.3199999999999856"/>
    <n v="0.41644562334217505"/>
    <x v="2"/>
    <n v="27473.740053050395"/>
  </r>
  <r>
    <s v="KOFI GYIMAH ENT. LTD."/>
    <x v="14"/>
    <x v="14"/>
    <x v="1"/>
    <s v="JAMAA"/>
    <n v="1.1762999999999988"/>
    <n v="196.66666666666669"/>
    <n v="20017.346666666672"/>
    <n v="0"/>
    <n v="0"/>
    <n v="0"/>
    <n v="101.78311864406781"/>
    <n v="40"/>
    <n v="1.2105339817048756E-2"/>
    <n v="0.89819110430927307"/>
    <s v="C"/>
    <n v="8.9393939393939394"/>
    <n v="5.3468181818181762E-2"/>
    <n v="909.87939393939416"/>
    <n v="30"/>
    <n v="3"/>
    <n v="33"/>
    <n v="295"/>
    <n v="295"/>
    <n v="1.7644499999999981"/>
    <n v="0"/>
    <x v="2"/>
    <n v="30026.020000000004"/>
  </r>
  <r>
    <s v="KOFI GYIMAH ENT. LTD."/>
    <x v="15"/>
    <x v="15"/>
    <x v="0"/>
    <s v="ALIFE"/>
    <n v="1.0915333333333379"/>
    <n v="266"/>
    <n v="25034.053333333286"/>
    <n v="21"/>
    <n v="7.5600000000000014E-2"/>
    <n v="1976.3726315789436"/>
    <n v="94.112982456140173"/>
    <n v="40"/>
    <n v="1.1233003418886358E-2"/>
    <n v="0.9094241077281594"/>
    <s v="C"/>
    <n v="12.090909090909092"/>
    <n v="4.9615151515151723E-2"/>
    <n v="1137.911515151513"/>
    <n v="30"/>
    <n v="3"/>
    <n v="33"/>
    <n v="399"/>
    <n v="378"/>
    <n v="1.5511263157894801"/>
    <n v="5.2631578947368418E-2"/>
    <x v="2"/>
    <n v="35574.707368420983"/>
  </r>
  <r>
    <s v="KOFI GYIMAH ENT. LTD."/>
    <x v="16"/>
    <x v="16"/>
    <x v="0"/>
    <s v="JAMAA"/>
    <n v="0.99667999999999946"/>
    <n v="164.33333333333334"/>
    <n v="259.72999999999996"/>
    <n v="8"/>
    <n v="4.6079999999999996E-2"/>
    <n v="12.644056795131844"/>
    <n v="1.5805070993914805"/>
    <n v="24"/>
    <n v="1.0256864820926772E-2"/>
    <n v="0.91968097254908621"/>
    <s v="C"/>
    <n v="7.4696969696969697"/>
    <n v="4.5303636363636338E-2"/>
    <n v="11.80590909090909"/>
    <n v="30"/>
    <n v="3"/>
    <n v="33"/>
    <n v="246.5"/>
    <n v="238.5"/>
    <n v="1.4465000811359017"/>
    <n v="3.2454361054766734E-2"/>
    <x v="2"/>
    <n v="376.95094320486811"/>
  </r>
  <r>
    <s v="KOFI GYIMAH ENT. LTD."/>
    <x v="17"/>
    <x v="17"/>
    <x v="0"/>
    <s v="ALIFE"/>
    <n v="0.80280000000000262"/>
    <n v="198.66666666666666"/>
    <n v="18071.839999999946"/>
    <n v="0"/>
    <n v="0"/>
    <n v="0"/>
    <n v="90.965637583892345"/>
    <n v="18"/>
    <n v="8.2616397221174729E-3"/>
    <n v="0.92794261227120367"/>
    <s v="C"/>
    <n v="9.0303030303030294"/>
    <n v="3.6490909090909213E-2"/>
    <n v="821.44727272727027"/>
    <n v="30"/>
    <n v="3"/>
    <n v="33"/>
    <n v="297.99999999999994"/>
    <n v="297.99999999999994"/>
    <n v="1.2042000000000037"/>
    <n v="0"/>
    <x v="2"/>
    <n v="27107.759999999915"/>
  </r>
  <r>
    <s v="KOFI GYIMAH ENT. LTD."/>
    <x v="18"/>
    <x v="18"/>
    <x v="0"/>
    <s v="ALIFE"/>
    <n v="0.65973333333333284"/>
    <n v="148"/>
    <n v="14511.680000000006"/>
    <n v="153"/>
    <n v="0.61199999999999999"/>
    <n v="15001.939459459465"/>
    <n v="98.051891891891927"/>
    <n v="18"/>
    <n v="6.7893362140902004E-3"/>
    <n v="0.93473194848529384"/>
    <s v="C"/>
    <n v="6.7272727272727275"/>
    <n v="2.9987878787878765E-2"/>
    <n v="659.62181818181841"/>
    <n v="30"/>
    <n v="3"/>
    <n v="33"/>
    <n v="222"/>
    <n v="69"/>
    <n v="0.30757837837837815"/>
    <n v="0.68918918918918914"/>
    <x v="2"/>
    <n v="6765.5805405405426"/>
  </r>
  <r>
    <s v="KOFI GYIMAH ENT. LTD."/>
    <x v="19"/>
    <x v="19"/>
    <x v="0"/>
    <s v="ALIFE"/>
    <n v="0.61886666666666734"/>
    <n v="146.33333333333334"/>
    <n v="14192.593333333312"/>
    <n v="397"/>
    <n v="1.4292"/>
    <n v="38504.27940774482"/>
    <n v="96.9881093394076"/>
    <n v="12"/>
    <n v="6.368776078759038E-3"/>
    <n v="0.94110072456405292"/>
    <s v="C"/>
    <n v="6.6515151515151523"/>
    <n v="2.8130303030303061E-2"/>
    <n v="645.11787878787788"/>
    <n v="30"/>
    <n v="3"/>
    <n v="33"/>
    <n v="219.50000000000003"/>
    <n v="0"/>
    <n v="0"/>
    <n v="1.808656036446469"/>
    <x v="0"/>
    <n v="0"/>
  </r>
  <r>
    <s v="KOFI GYIMAH ENT. LTD."/>
    <x v="20"/>
    <x v="20"/>
    <x v="0"/>
    <s v="ALIFE"/>
    <n v="0.59463333333333324"/>
    <n v="128.66666666666666"/>
    <n v="13015.913333333336"/>
    <n v="12"/>
    <n v="4.8000000000000001E-2"/>
    <n v="1213.9193782383422"/>
    <n v="101.15994818652852"/>
    <n v="18"/>
    <n v="6.1193900931262703E-3"/>
    <n v="0.94722011465717915"/>
    <s v="C"/>
    <n v="5.8484848484848477"/>
    <n v="2.7028787878787874E-2"/>
    <n v="591.63242424242435"/>
    <n v="30"/>
    <n v="3"/>
    <n v="33"/>
    <n v="192.99999999999997"/>
    <n v="180.99999999999997"/>
    <n v="0.83649196891191691"/>
    <n v="6.2176165803108814E-2"/>
    <x v="2"/>
    <n v="18309.950621761662"/>
  </r>
  <r>
    <s v="KOFI GYIMAH ENT. LTD."/>
    <x v="21"/>
    <x v="21"/>
    <x v="0"/>
    <s v="EAZZY"/>
    <n v="0.51888000000000101"/>
    <n v="63.333333333333336"/>
    <n v="3580.6866666666574"/>
    <n v="0"/>
    <n v="0"/>
    <n v="0"/>
    <n v="56.537157894736694"/>
    <n v="40"/>
    <n v="5.3398101881070113E-3"/>
    <n v="0.95255992484528618"/>
    <s v="C"/>
    <n v="2.8787878787878789"/>
    <n v="2.358545454545459E-2"/>
    <n v="162.75848484848441"/>
    <n v="30"/>
    <n v="3"/>
    <n v="33"/>
    <n v="95"/>
    <n v="95"/>
    <n v="0.77832000000000146"/>
    <n v="0"/>
    <x v="2"/>
    <n v="5371.0299999999861"/>
  </r>
  <r>
    <s v="KOFI GYIMAH ENT. LTD."/>
    <x v="22"/>
    <x v="22"/>
    <x v="0"/>
    <s v="ALIFE"/>
    <n v="0.4920000000000006"/>
    <n v="115.66666666666666"/>
    <n v="11787.613333333324"/>
    <n v="37"/>
    <n v="0.13320000000000001"/>
    <n v="3770.6774639769424"/>
    <n v="101.91020172910655"/>
    <n v="18"/>
    <n v="5.0631872736444797E-3"/>
    <n v="0.9576231121189307"/>
    <s v="C"/>
    <n v="5.2575757575757569"/>
    <n v="2.2363636363636391E-2"/>
    <n v="535.80060606060567"/>
    <n v="30"/>
    <n v="3"/>
    <n v="33"/>
    <n v="173.49999999999997"/>
    <n v="136.49999999999997"/>
    <n v="0.58061671469740694"/>
    <n v="0.21325648414985593"/>
    <x v="2"/>
    <n v="13910.742536023041"/>
  </r>
  <r>
    <s v="KOFI GYIMAH ENT. LTD."/>
    <x v="23"/>
    <x v="23"/>
    <x v="0"/>
    <s v="EAZZY"/>
    <n v="0.44800000000000012"/>
    <n v="18.333333333333332"/>
    <n v="4677.3066666666637"/>
    <n v="48"/>
    <n v="0.76800000000000002"/>
    <n v="12246.039272727267"/>
    <n v="255.12581818181803"/>
    <n v="10"/>
    <n v="4.6103819077087903E-3"/>
    <n v="0.96223349402663949"/>
    <s v="C"/>
    <n v="0.83333333333333326"/>
    <n v="2.0363636363636368E-2"/>
    <n v="212.60484848484836"/>
    <n v="30"/>
    <n v="3"/>
    <n v="33"/>
    <n v="27.499999999999996"/>
    <n v="0"/>
    <n v="0"/>
    <n v="1.7454545454545456"/>
    <x v="0"/>
    <n v="0"/>
  </r>
  <r>
    <s v="KOFI GYIMAH ENT. LTD."/>
    <x v="24"/>
    <x v="24"/>
    <x v="0"/>
    <s v="JAMAA"/>
    <n v="0.36293333333333339"/>
    <n v="68"/>
    <n v="397.46666666666664"/>
    <n v="5"/>
    <n v="2.4E-2"/>
    <n v="29.225490196078429"/>
    <n v="5.8450980392156859"/>
    <n v="18"/>
    <n v="3.7349582002331326E-3"/>
    <n v="0.96596845222687266"/>
    <s v="C"/>
    <n v="3.0909090909090908"/>
    <n v="1.6496969696969701E-2"/>
    <n v="18.066666666666666"/>
    <n v="30"/>
    <n v="3"/>
    <n v="33"/>
    <n v="102"/>
    <n v="97"/>
    <n v="0.51771372549019612"/>
    <n v="4.9019607843137254E-2"/>
    <x v="2"/>
    <n v="566.97450980392159"/>
  </r>
  <r>
    <s v="KOFI GYIMAH ENT. LTD."/>
    <x v="25"/>
    <x v="25"/>
    <x v="0"/>
    <s v="EAZZY"/>
    <n v="0.34260666666666667"/>
    <n v="35.666666666666664"/>
    <n v="4104.0600000000004"/>
    <n v="0"/>
    <n v="0"/>
    <n v="0"/>
    <n v="115.06710280373834"/>
    <n v="24"/>
    <n v="3.5257758425455712E-3"/>
    <n v="0.96949422806941821"/>
    <s v="C"/>
    <n v="1.6212121212121211"/>
    <n v="1.5573030303030304E-2"/>
    <n v="186.54818181818183"/>
    <n v="30"/>
    <n v="3"/>
    <n v="33"/>
    <n v="53.5"/>
    <n v="53.5"/>
    <n v="0.51390999999999998"/>
    <n v="0"/>
    <x v="2"/>
    <n v="6156.0900000000011"/>
  </r>
  <r>
    <s v="KOFI GYIMAH ENT. LTD."/>
    <x v="26"/>
    <x v="26"/>
    <x v="0"/>
    <s v="ALIFE"/>
    <n v="0.3125333333333335"/>
    <n v="64"/>
    <n v="7059.873333333333"/>
    <n v="111"/>
    <n v="0.44400000000000001"/>
    <n v="12244.467812499999"/>
    <n v="110.31052083333333"/>
    <n v="12"/>
    <n v="3.216290235615895E-3"/>
    <n v="0.97271051830503408"/>
    <s v="C"/>
    <n v="2.9090909090909092"/>
    <n v="1.4206060606060613E-2"/>
    <n v="320.90333333333331"/>
    <n v="30"/>
    <n v="3"/>
    <n v="33"/>
    <n v="96"/>
    <n v="0"/>
    <n v="0"/>
    <n v="1.15625"/>
    <x v="0"/>
    <n v="0"/>
  </r>
  <r>
    <s v="KOFI GYIMAH ENT. LTD."/>
    <x v="27"/>
    <x v="27"/>
    <x v="0"/>
    <s v="ALIFE"/>
    <n v="0.31233333333333319"/>
    <n v="69"/>
    <n v="6240.4866666666649"/>
    <n v="0"/>
    <n v="0"/>
    <n v="0"/>
    <n v="90.441835748792244"/>
    <n v="40"/>
    <n v="3.2142320294070935E-3"/>
    <n v="0.97592475033444115"/>
    <s v="C"/>
    <n v="3.1363636363636362"/>
    <n v="1.4196969696969691E-2"/>
    <n v="283.65848484848476"/>
    <n v="30"/>
    <n v="3"/>
    <n v="33"/>
    <n v="103.5"/>
    <n v="103.5"/>
    <n v="0.46849999999999981"/>
    <n v="0"/>
    <x v="2"/>
    <n v="9360.7299999999977"/>
  </r>
  <r>
    <s v="KOFI GYIMAH ENT. LTD."/>
    <x v="28"/>
    <x v="28"/>
    <x v="1"/>
    <s v="EAZZY"/>
    <n v="0.30099999999999966"/>
    <n v="38"/>
    <n v="0"/>
    <n v="0"/>
    <n v="0"/>
    <n v="0"/>
    <n v="0"/>
    <n v="32"/>
    <n v="3.0976003442418393E-3"/>
    <n v="0.97902235067868304"/>
    <s v="C"/>
    <n v="1.7272727272727273"/>
    <n v="1.3681818181818167E-2"/>
    <n v="0"/>
    <n v="30"/>
    <n v="3"/>
    <n v="33"/>
    <n v="57"/>
    <n v="57"/>
    <n v="0.45149999999999951"/>
    <n v="0"/>
    <x v="2"/>
    <n v="0"/>
  </r>
  <r>
    <s v="KOFI GYIMAH ENT. LTD."/>
    <x v="29"/>
    <x v="29"/>
    <x v="1"/>
    <s v="JAMAA"/>
    <n v="0.27333333333333332"/>
    <n v="27.333333333333332"/>
    <n v="2824.6666666666665"/>
    <n v="0"/>
    <n v="0"/>
    <n v="0"/>
    <n v="103.34146341463415"/>
    <n v="18"/>
    <n v="2.8128818186913744E-3"/>
    <n v="0.98183523249737437"/>
    <s v="C"/>
    <n v="1.2424242424242424"/>
    <n v="1.2424242424242423E-2"/>
    <n v="128.39393939393938"/>
    <n v="30"/>
    <n v="3"/>
    <n v="33"/>
    <n v="41"/>
    <n v="41"/>
    <n v="0.41"/>
    <n v="0"/>
    <x v="2"/>
    <n v="4237"/>
  </r>
  <r>
    <s v="KOFI GYIMAH ENT. LTD."/>
    <x v="30"/>
    <x v="30"/>
    <x v="0"/>
    <s v="EAZZY"/>
    <n v="0.26399999999999985"/>
    <n v="30.666666666666668"/>
    <n v="0"/>
    <n v="97"/>
    <n v="0.64019999999999988"/>
    <n v="0"/>
    <n v="0"/>
    <n v="40"/>
    <n v="2.7168321956141063E-3"/>
    <n v="0.9845520646929885"/>
    <s v="C"/>
    <n v="1.393939393939394"/>
    <n v="1.1999999999999993E-2"/>
    <n v="0"/>
    <n v="30"/>
    <n v="3"/>
    <n v="33"/>
    <n v="46"/>
    <n v="0"/>
    <n v="0"/>
    <n v="2.1086956521739131"/>
    <x v="1"/>
    <n v="0"/>
  </r>
  <r>
    <s v="KOFI GYIMAH ENT. LTD."/>
    <x v="31"/>
    <x v="31"/>
    <x v="1"/>
    <s v="EAZZY"/>
    <n v="0.24916666666666712"/>
    <n v="24.333333333333332"/>
    <n v="6796"/>
    <n v="0"/>
    <n v="0"/>
    <n v="0"/>
    <n v="279.28767123287673"/>
    <n v="24"/>
    <n v="2.5641819017948857E-3"/>
    <n v="0.98711624659478336"/>
    <s v="C"/>
    <n v="1.106060606060606"/>
    <n v="1.1325757575757597E-2"/>
    <n v="308.90909090909093"/>
    <n v="30"/>
    <n v="3"/>
    <n v="33"/>
    <n v="36.5"/>
    <n v="36.5"/>
    <n v="0.37375000000000069"/>
    <n v="0"/>
    <x v="2"/>
    <n v="10194"/>
  </r>
  <r>
    <s v="KOFI GYIMAH ENT. LTD."/>
    <x v="32"/>
    <x v="32"/>
    <x v="0"/>
    <s v="EAZZY"/>
    <n v="0.24170666666666651"/>
    <n v="27.666666666666664"/>
    <n v="2130.4366666666665"/>
    <n v="0"/>
    <n v="0"/>
    <n v="0"/>
    <n v="77.003734939759042"/>
    <n v="48"/>
    <n v="2.4874108102066928E-3"/>
    <n v="0.98960365740499001"/>
    <s v="C"/>
    <n v="1.2575757575757576"/>
    <n v="1.098666666666666E-2"/>
    <n v="96.838030303030294"/>
    <n v="30"/>
    <n v="3"/>
    <n v="33"/>
    <n v="41.5"/>
    <n v="41.5"/>
    <n v="0.36255999999999983"/>
    <n v="0"/>
    <x v="2"/>
    <n v="3195.6550000000002"/>
  </r>
  <r>
    <s v="KOFI GYIMAH ENT. LTD."/>
    <x v="33"/>
    <x v="33"/>
    <x v="0"/>
    <s v="ALIFE"/>
    <n v="0.23990000000000017"/>
    <n v="50.666666666666664"/>
    <n v="5380.9466666666704"/>
    <n v="326"/>
    <n v="1.3047"/>
    <n v="34622.143684210554"/>
    <n v="106.20289473684218"/>
    <n v="40"/>
    <n v="2.4688183474538823E-3"/>
    <n v="0.99207247575244384"/>
    <s v="C"/>
    <n v="2.3030303030303028"/>
    <n v="1.0904545454545462E-2"/>
    <n v="244.58848484848502"/>
    <n v="30"/>
    <n v="3"/>
    <n v="33"/>
    <n v="75.999999999999986"/>
    <n v="0"/>
    <n v="0"/>
    <n v="4.2894736842105274"/>
    <x v="1"/>
    <n v="0"/>
  </r>
  <r>
    <s v="KOFI GYIMAH ENT. LTD."/>
    <x v="34"/>
    <x v="34"/>
    <x v="0"/>
    <s v="ALIFE"/>
    <n v="0.21333333333333343"/>
    <n v="45.666666666666664"/>
    <n v="3210.1233333333294"/>
    <n v="0"/>
    <n v="0"/>
    <n v="0"/>
    <n v="70.294671532846635"/>
    <n v="40"/>
    <n v="2.1954199560518055E-3"/>
    <n v="0.99426789570849561"/>
    <s v="C"/>
    <n v="2.0757575757575757"/>
    <n v="9.6969696969697022E-3"/>
    <n v="145.91469696969679"/>
    <n v="30"/>
    <n v="3"/>
    <n v="33"/>
    <n v="68.5"/>
    <n v="68.5"/>
    <n v="0.32000000000000017"/>
    <n v="0"/>
    <x v="2"/>
    <n v="4815.1849999999949"/>
  </r>
  <r>
    <s v="KOFI GYIMAH ENT. LTD."/>
    <x v="35"/>
    <x v="35"/>
    <x v="0"/>
    <s v="ALIFE"/>
    <n v="0.13199999999999987"/>
    <n v="30.666666666666668"/>
    <n v="3667.1466666666656"/>
    <n v="0"/>
    <n v="0"/>
    <n v="0"/>
    <n v="119.58086956521736"/>
    <n v="36"/>
    <n v="1.3584160978070527E-3"/>
    <n v="0.99562631180630268"/>
    <s v="C"/>
    <n v="1.393939393939394"/>
    <n v="5.9999999999999941E-3"/>
    <n v="166.68848484848479"/>
    <n v="30"/>
    <n v="3"/>
    <n v="33"/>
    <n v="46"/>
    <n v="46"/>
    <n v="0.19799999999999979"/>
    <n v="0"/>
    <x v="2"/>
    <n v="5500.7199999999984"/>
  </r>
  <r>
    <s v="KOFI GYIMAH ENT. LTD."/>
    <x v="36"/>
    <x v="36"/>
    <x v="0"/>
    <s v="JAMAA"/>
    <n v="0.11280000000000004"/>
    <n v="15.666666666666666"/>
    <n v="1172.6666666666665"/>
    <n v="0"/>
    <n v="0"/>
    <n v="0"/>
    <n v="74.851063829787222"/>
    <n v="18"/>
    <n v="1.160828301762392E-3"/>
    <n v="0.99678714010806502"/>
    <s v="C"/>
    <n v="0.71212121212121204"/>
    <n v="5.1272727272727294E-3"/>
    <n v="53.303030303030297"/>
    <n v="30"/>
    <n v="3"/>
    <n v="33"/>
    <n v="23.499999999999996"/>
    <n v="23.499999999999996"/>
    <n v="0.16920000000000004"/>
    <n v="0"/>
    <x v="2"/>
    <n v="1758.9999999999995"/>
  </r>
  <r>
    <s v="KOFI GYIMAH ENT. LTD."/>
    <x v="37"/>
    <x v="37"/>
    <x v="1"/>
    <s v="JAMAA"/>
    <n v="0.10080000000000004"/>
    <n v="14.000000000000002"/>
    <n v="992.66666666666663"/>
    <n v="0"/>
    <n v="0"/>
    <n v="0"/>
    <n v="70.904761904761898"/>
    <n v="32"/>
    <n v="1.0373359292344781E-3"/>
    <n v="0.99782447603729951"/>
    <s v="C"/>
    <n v="0.63636363636363646"/>
    <n v="4.5818181818181834E-3"/>
    <n v="45.121212121212118"/>
    <n v="30"/>
    <n v="3"/>
    <n v="33"/>
    <n v="21.000000000000004"/>
    <n v="21.000000000000004"/>
    <n v="0.15120000000000006"/>
    <n v="0"/>
    <x v="2"/>
    <n v="1489"/>
  </r>
  <r>
    <s v="KOFI GYIMAH ENT. LTD."/>
    <x v="38"/>
    <x v="38"/>
    <x v="0"/>
    <s v="EAZZY"/>
    <n v="7.9200000000000062E-2"/>
    <n v="15"/>
    <n v="1350"/>
    <n v="0"/>
    <n v="0"/>
    <n v="0"/>
    <n v="90"/>
    <n v="18"/>
    <n v="8.1504965868423301E-4"/>
    <n v="0.9986395256959838"/>
    <s v="C"/>
    <n v="0.68181818181818177"/>
    <n v="3.6000000000000029E-3"/>
    <n v="61.363636363636367"/>
    <n v="30"/>
    <n v="3"/>
    <n v="33"/>
    <n v="22.5"/>
    <n v="22.5"/>
    <n v="0.1188000000000001"/>
    <n v="0"/>
    <x v="2"/>
    <n v="2025"/>
  </r>
  <r>
    <s v="KOFI GYIMAH ENT. LTD."/>
    <x v="39"/>
    <x v="39"/>
    <x v="0"/>
    <s v="JAMAA"/>
    <n v="3.3599999999999998E-2"/>
    <n v="4.666666666666667"/>
    <n v="310"/>
    <n v="0"/>
    <n v="0"/>
    <n v="0"/>
    <n v="66.428571428571431"/>
    <n v="40"/>
    <n v="3.4577864307815917E-4"/>
    <n v="0.99898530433906196"/>
    <s v="C"/>
    <n v="0.21212121212121213"/>
    <n v="1.5272727272727272E-3"/>
    <n v="14.090909090909092"/>
    <n v="30"/>
    <n v="3"/>
    <n v="33"/>
    <n v="7"/>
    <n v="7"/>
    <n v="5.0399999999999993E-2"/>
    <n v="0"/>
    <x v="2"/>
    <n v="465"/>
  </r>
  <r>
    <s v="KOFI GYIMAH ENT. LTD."/>
    <x v="40"/>
    <x v="40"/>
    <x v="0"/>
    <s v="ALIFE"/>
    <n v="2.7999999999999997E-2"/>
    <n v="4.666666666666667"/>
    <n v="247.33333333333334"/>
    <n v="6"/>
    <n v="3.5999999999999997E-2"/>
    <n v="318"/>
    <n v="53"/>
    <n v="16"/>
    <n v="2.8814886923179928E-4"/>
    <n v="0.99927345320829375"/>
    <s v="C"/>
    <n v="0.21212121212121213"/>
    <n v="1.2727272727272726E-3"/>
    <n v="11.242424242424242"/>
    <n v="30"/>
    <n v="3"/>
    <n v="33"/>
    <n v="7"/>
    <n v="1"/>
    <n v="5.9999999999999993E-3"/>
    <n v="0.8571428571428571"/>
    <x v="3"/>
    <n v="53"/>
  </r>
  <r>
    <s v="KOFI GYIMAH ENT. LTD."/>
    <x v="41"/>
    <x v="41"/>
    <x v="0"/>
    <s v="EAZZY"/>
    <n v="2.5599999999999998E-2"/>
    <n v="2"/>
    <n v="352.83333333333331"/>
    <n v="0"/>
    <n v="0"/>
    <n v="0"/>
    <n v="176.41666666666666"/>
    <n v="36"/>
    <n v="2.6345039472621648E-4"/>
    <n v="0.99953690360301994"/>
    <s v="C"/>
    <n v="9.0909090909090912E-2"/>
    <n v="1.1636363636363634E-3"/>
    <n v="16.037878787878785"/>
    <n v="30"/>
    <n v="3"/>
    <n v="33"/>
    <n v="3"/>
    <n v="3"/>
    <n v="3.8399999999999997E-2"/>
    <n v="0"/>
    <x v="2"/>
    <n v="529.25"/>
  </r>
  <r>
    <s v="KOFI GYIMAH ENT. LTD."/>
    <x v="42"/>
    <x v="42"/>
    <x v="1"/>
    <s v="JAMAA"/>
    <n v="2.1000000000000001E-2"/>
    <n v="2.3333333333333335"/>
    <n v="214.66666666666666"/>
    <n v="0"/>
    <n v="0"/>
    <n v="0"/>
    <n v="91.999999999999986"/>
    <n v="36"/>
    <n v="2.1611165192384952E-4"/>
    <n v="0.99975301525494376"/>
    <s v="C"/>
    <n v="0.10606060606060606"/>
    <n v="9.5454545454545456E-4"/>
    <n v="9.7575757575757578"/>
    <n v="30"/>
    <n v="3"/>
    <n v="33"/>
    <n v="3.5"/>
    <n v="3.5"/>
    <n v="3.15E-2"/>
    <n v="0"/>
    <x v="2"/>
    <n v="321.99999999999994"/>
  </r>
  <r>
    <s v="KOFI GYIMAH ENT. LTD."/>
    <x v="43"/>
    <x v="43"/>
    <x v="0"/>
    <s v="JAMAA"/>
    <n v="1.4400000000000001E-2"/>
    <n v="1"/>
    <n v="70"/>
    <n v="0"/>
    <n v="0"/>
    <n v="0"/>
    <n v="70"/>
    <n v="36"/>
    <n v="1.4819084703349681E-4"/>
    <n v="0.9999012061019773"/>
    <s v="C"/>
    <n v="4.5454545454545456E-2"/>
    <n v="6.5454545454545464E-4"/>
    <n v="3.1818181818181817"/>
    <n v="30"/>
    <n v="3"/>
    <n v="33"/>
    <n v="1.5"/>
    <n v="1.5"/>
    <n v="2.1600000000000001E-2"/>
    <n v="0"/>
    <x v="2"/>
    <n v="105"/>
  </r>
  <r>
    <s v="KOFI GYIMAH ENT. LTD."/>
    <x v="44"/>
    <x v="44"/>
    <x v="0"/>
    <s v="JAMAA"/>
    <n v="4.7999999999999996E-3"/>
    <n v="0.66666666666666663"/>
    <n v="29.333333333333332"/>
    <n v="0"/>
    <n v="0"/>
    <n v="0"/>
    <n v="44"/>
    <n v="100"/>
    <n v="4.9396949011165597E-5"/>
    <n v="0.99995060305098848"/>
    <s v="C"/>
    <n v="3.03030303030303E-2"/>
    <n v="2.1818181818181816E-4"/>
    <n v="1.3333333333333333"/>
    <n v="30"/>
    <n v="3"/>
    <n v="33"/>
    <n v="0.99999999999999989"/>
    <n v="0.99999999999999989"/>
    <n v="7.1999999999999989E-3"/>
    <n v="0"/>
    <x v="2"/>
    <n v="43.999999999999993"/>
  </r>
  <r>
    <s v="KOFI GYIMAH ENT. LTD."/>
    <x v="45"/>
    <x v="45"/>
    <x v="0"/>
    <s v="JAMAA"/>
    <n v="4.7999999999999996E-3"/>
    <n v="1"/>
    <n v="40.43"/>
    <n v="0"/>
    <n v="0"/>
    <n v="0"/>
    <n v="40.43"/>
    <n v="32"/>
    <n v="4.9396949011165597E-5"/>
    <n v="0.99999999999999967"/>
    <s v="C"/>
    <n v="4.5454545454545456E-2"/>
    <n v="2.1818181818181816E-4"/>
    <n v="1.8377272727272727"/>
    <n v="30"/>
    <n v="3"/>
    <n v="33"/>
    <n v="1.5"/>
    <n v="1.5"/>
    <n v="7.1999999999999998E-3"/>
    <n v="0"/>
    <x v="2"/>
    <n v="60.644999999999996"/>
  </r>
</pivotCacheRecords>
</file>

<file path=xl/pivotCache/pivotCacheRecords2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s v="ERNIEVERO ENT LTD"/>
    <x v="0"/>
    <x v="0"/>
    <x v="0"/>
    <s v="FRYTOL"/>
    <n v="26.820000000000036"/>
    <n v="1192"/>
    <n v="786810"/>
    <n v="0"/>
    <n v="0"/>
    <n v="0"/>
    <n v="660.07550335570465"/>
    <n v="1"/>
    <n v="0.24437508301114214"/>
    <n v="0.24437508301114214"/>
    <s v="A"/>
    <n v="54.18181818181818"/>
    <n v="1.2190909090909108"/>
    <n v="35764.090909090912"/>
    <n v="7"/>
    <n v="3"/>
    <n v="10"/>
    <n v="541.81818181818176"/>
    <n v="541.81818181818176"/>
    <n v="12.190909090909106"/>
    <n v="0"/>
    <x v="0"/>
    <n v="357640.909090909"/>
  </r>
  <r>
    <s v="ERNIEVERO ENT LTD"/>
    <x v="1"/>
    <x v="1"/>
    <x v="1"/>
    <s v="FORTUNE"/>
    <n v="20.691666666666659"/>
    <n v="827.66666666666663"/>
    <n v="253705.33333333337"/>
    <n v="530"/>
    <n v="13.25"/>
    <n v="162461.32903745474"/>
    <n v="306.53080950463158"/>
    <n v="5"/>
    <n v="0.18853571063779048"/>
    <n v="0.43291079364893259"/>
    <s v="A"/>
    <n v="37.621212121212118"/>
    <n v="0.94053030303030272"/>
    <n v="11532.060606060608"/>
    <n v="7"/>
    <n v="3"/>
    <n v="10"/>
    <n v="376.21212121212119"/>
    <n v="0"/>
    <n v="0"/>
    <n v="1.4087797019734194"/>
    <x v="1"/>
    <n v="0"/>
  </r>
  <r>
    <s v="ERNIEVERO ENT LTD"/>
    <x v="2"/>
    <x v="2"/>
    <x v="0"/>
    <s v="FRYTOL"/>
    <n v="14.661000000000044"/>
    <n v="892"/>
    <n v="514396"/>
    <n v="724"/>
    <n v="11.7288"/>
    <n v="417514.24215246632"/>
    <n v="576.67713004484301"/>
    <n v="4"/>
    <n v="0.13358624504199704"/>
    <n v="0.5664970386909296"/>
    <s v="B"/>
    <n v="40.545454545454547"/>
    <n v="0.66640909090909295"/>
    <n v="23381.636363636364"/>
    <n v="14"/>
    <n v="3"/>
    <n v="17"/>
    <n v="689.27272727272725"/>
    <n v="0"/>
    <n v="0"/>
    <n v="1.0503824848324981"/>
    <x v="1"/>
    <n v="0"/>
  </r>
  <r>
    <s v="ERNIEVERO ENT LTD"/>
    <x v="3"/>
    <x v="3"/>
    <x v="1"/>
    <s v="FORTUNE"/>
    <n v="9.966666666666665"/>
    <n v="199.33333333333334"/>
    <n v="108400"/>
    <n v="0"/>
    <n v="0"/>
    <n v="0"/>
    <n v="543.81270903010034"/>
    <n v="1"/>
    <n v="9.0813012453804853E-2"/>
    <n v="0.65731005114473451"/>
    <s v="B"/>
    <n v="9.0606060606060606"/>
    <n v="0.45303030303030295"/>
    <n v="4927.272727272727"/>
    <n v="14"/>
    <n v="3"/>
    <n v="17"/>
    <n v="154.03030303030303"/>
    <n v="154.03030303030303"/>
    <n v="7.7015151515151503"/>
    <n v="0"/>
    <x v="0"/>
    <n v="83763.636363636368"/>
  </r>
  <r>
    <s v="ERNIEVERO ENT LTD"/>
    <x v="4"/>
    <x v="4"/>
    <x v="0"/>
    <s v="FRYTOL"/>
    <n v="9.3733199999999908"/>
    <n v="952"/>
    <n v="326967.89000000007"/>
    <n v="199"/>
    <n v="1.9367100000000002"/>
    <n v="68347.279527310937"/>
    <n v="343.45366596638661"/>
    <n v="5"/>
    <n v="8.5406631360551585E-2"/>
    <n v="0.74271668250528611"/>
    <s v="B"/>
    <n v="43.272727272727273"/>
    <n v="0.42605999999999961"/>
    <n v="14862.176818181821"/>
    <n v="14"/>
    <n v="3"/>
    <n v="17"/>
    <n v="735.63636363636363"/>
    <n v="536.63636363636363"/>
    <n v="5.2836810504201628"/>
    <n v="0.27051408798813642"/>
    <x v="0"/>
    <n v="184309.72638178"/>
  </r>
  <r>
    <s v="ERNIEVERO ENT LTD"/>
    <x v="5"/>
    <x v="5"/>
    <x v="0"/>
    <s v="FRYTOL"/>
    <n v="8.5836033333333663"/>
    <n v="849.66666666666663"/>
    <n v="344147.72000000009"/>
    <n v="4479"/>
    <n v="44.299770000000002"/>
    <n v="1814167.4827932529"/>
    <n v="405.03850921930183"/>
    <n v="12"/>
    <n v="7.8210990943999067E-2"/>
    <n v="0.82092767344928519"/>
    <s v="C"/>
    <n v="38.621212121212118"/>
    <n v="0.39016378787878936"/>
    <n v="15643.078181818186"/>
    <n v="30"/>
    <n v="3"/>
    <n v="33"/>
    <n v="1274.4999999999998"/>
    <n v="0"/>
    <n v="0"/>
    <n v="3.5143193409180076"/>
    <x v="2"/>
    <n v="0"/>
  </r>
  <r>
    <s v="ERNIEVERO ENT LTD"/>
    <x v="6"/>
    <x v="6"/>
    <x v="0"/>
    <s v="FRYTOL"/>
    <n v="3.3189000000000037"/>
    <n v="403.66666666666669"/>
    <n v="122236.66666666667"/>
    <n v="573"/>
    <n v="4.6413000000000002"/>
    <n v="173513.48472336913"/>
    <n v="302.81585466556567"/>
    <n v="12"/>
    <n v="3.0240733147117057E-2"/>
    <n v="0.85116840659640225"/>
    <s v="C"/>
    <n v="18.348484848484848"/>
    <n v="0.15085909090909108"/>
    <n v="5556.212121212121"/>
    <n v="30"/>
    <n v="3"/>
    <n v="33"/>
    <n v="605.5"/>
    <n v="32.5"/>
    <n v="0.2672111890999177"/>
    <n v="0.94632535094962844"/>
    <x v="3"/>
    <n v="9841.5152766308838"/>
  </r>
  <r>
    <s v="ERNIEVERO ENT LTD"/>
    <x v="7"/>
    <x v="7"/>
    <x v="2"/>
    <s v="FRYTOL"/>
    <n v="2.9282400000000002"/>
    <n v="285.33333333333331"/>
    <n v="117843.68"/>
    <n v="98"/>
    <n v="0.97608000000000006"/>
    <n v="40474.348037383177"/>
    <n v="413.00355140186917"/>
    <n v="20"/>
    <n v="2.6681166781377552E-2"/>
    <n v="0.8778495733777798"/>
    <s v="C"/>
    <n v="12.969696969696969"/>
    <n v="0.13310181818181818"/>
    <n v="5356.5309090909086"/>
    <n v="30"/>
    <n v="3"/>
    <n v="33"/>
    <n v="428"/>
    <n v="330"/>
    <n v="3.3866327102803742"/>
    <n v="0.22897196261682243"/>
    <x v="0"/>
    <n v="136291.17196261682"/>
  </r>
  <r>
    <s v="ERNIEVERO ENT LTD"/>
    <x v="8"/>
    <x v="8"/>
    <x v="0"/>
    <s v="FRYTOL"/>
    <n v="2.530980000000004"/>
    <n v="251"/>
    <n v="102563.48666666668"/>
    <n v="0"/>
    <n v="0"/>
    <n v="0"/>
    <n v="408.61946879150071"/>
    <n v="6"/>
    <n v="2.3061463370601814E-2"/>
    <n v="0.90091103674838158"/>
    <s v="C"/>
    <n v="11.409090909090908"/>
    <n v="0.11504454545454564"/>
    <n v="4661.9766666666674"/>
    <n v="30"/>
    <n v="3"/>
    <n v="33"/>
    <n v="376.5"/>
    <n v="376.5"/>
    <n v="3.796470000000006"/>
    <n v="0"/>
    <x v="0"/>
    <n v="153845.23000000001"/>
  </r>
  <r>
    <s v="ERNIEVERO ENT LTD"/>
    <x v="9"/>
    <x v="9"/>
    <x v="1"/>
    <s v="VIKING"/>
    <n v="2.2724999999999995"/>
    <n v="101"/>
    <n v="22236.666666666668"/>
    <n v="0"/>
    <n v="0"/>
    <n v="0"/>
    <n v="220.16501650165017"/>
    <n v="1"/>
    <n v="2.0706278006816542E-2"/>
    <n v="0.92161731475519815"/>
    <s v="C"/>
    <n v="4.5909090909090908"/>
    <n v="0.10329545454545452"/>
    <n v="1010.7575757575759"/>
    <n v="30"/>
    <n v="3"/>
    <n v="33"/>
    <n v="151.5"/>
    <n v="151.5"/>
    <n v="3.4087499999999991"/>
    <n v="0"/>
    <x v="0"/>
    <n v="33355"/>
  </r>
  <r>
    <s v="ERNIEVERO ENT LTD"/>
    <x v="10"/>
    <x v="10"/>
    <x v="1"/>
    <s v="FORTUNE DELICIOUS"/>
    <n v="1.6799999999999997"/>
    <n v="74.666666666666671"/>
    <n v="21068.666666666664"/>
    <n v="51"/>
    <n v="1.1475"/>
    <n v="14390.651785714284"/>
    <n v="282.16964285714283"/>
    <n v="5"/>
    <n v="1.5307611463785165E-2"/>
    <n v="0.93692492621898327"/>
    <s v="C"/>
    <n v="3.393939393939394"/>
    <n v="7.6363636363636356E-2"/>
    <n v="957.66666666666652"/>
    <n v="30"/>
    <n v="3"/>
    <n v="33"/>
    <n v="112"/>
    <n v="61"/>
    <n v="1.3724999999999996"/>
    <n v="0.45535714285714285"/>
    <x v="0"/>
    <n v="17212.348214285714"/>
  </r>
  <r>
    <s v="ERNIEVERO ENT LTD"/>
    <x v="11"/>
    <x v="11"/>
    <x v="0"/>
    <s v="FRYTOL"/>
    <n v="1.2393000000000036"/>
    <n v="102"/>
    <n v="35910"/>
    <n v="0"/>
    <n v="0"/>
    <n v="0"/>
    <n v="352.05882352941177"/>
    <n v="5"/>
    <n v="1.1292096956588699E-2"/>
    <n v="0.94821702317557199"/>
    <s v="C"/>
    <n v="4.6363636363636367"/>
    <n v="5.6331818181818344E-2"/>
    <n v="1632.2727272727273"/>
    <n v="30"/>
    <n v="3"/>
    <n v="33"/>
    <n v="153"/>
    <n v="153"/>
    <n v="1.8589500000000054"/>
    <n v="0"/>
    <x v="0"/>
    <n v="53865"/>
  </r>
  <r>
    <s v="ERNIEVERO ENT LTD"/>
    <x v="12"/>
    <x v="12"/>
    <x v="2"/>
    <s v="FRYTOL"/>
    <n v="0.87155999999999978"/>
    <n v="89.333333333333329"/>
    <n v="26395.013333333332"/>
    <n v="366"/>
    <n v="3.5575200000000002"/>
    <n v="108140.76358208954"/>
    <n v="295.46656716417908"/>
    <n v="1"/>
    <n v="7.9413701472479756E-3"/>
    <n v="0.95615839332281993"/>
    <s v="C"/>
    <n v="4.0606060606060606"/>
    <n v="3.9616363636363623E-2"/>
    <n v="1199.7733333333333"/>
    <n v="30"/>
    <n v="3"/>
    <n v="33"/>
    <n v="134"/>
    <n v="0"/>
    <n v="0"/>
    <n v="2.7313432835820897"/>
    <x v="2"/>
    <n v="0"/>
  </r>
  <r>
    <s v="ERNIEVERO ENT LTD"/>
    <x v="13"/>
    <x v="13"/>
    <x v="0"/>
    <s v="FRYTOL"/>
    <n v="0.8009999999999976"/>
    <n v="89"/>
    <n v="21360"/>
    <n v="0"/>
    <n v="0"/>
    <n v="0"/>
    <n v="240"/>
    <n v="1"/>
    <n v="7.2984504657689778E-3"/>
    <n v="0.96345684378858887"/>
    <s v="C"/>
    <n v="4.0454545454545459"/>
    <n v="3.6409090909090801E-2"/>
    <n v="970.90909090909088"/>
    <n v="30"/>
    <n v="3"/>
    <n v="33"/>
    <n v="133.5"/>
    <n v="133.5"/>
    <n v="1.2014999999999965"/>
    <n v="0"/>
    <x v="0"/>
    <n v="32040"/>
  </r>
  <r>
    <s v="ERNIEVERO ENT LTD"/>
    <x v="14"/>
    <x v="14"/>
    <x v="0"/>
    <s v="FRYTOL"/>
    <n v="0.7531199999999999"/>
    <n v="174.33333333333331"/>
    <n v="30049"/>
    <n v="209"/>
    <n v="0.90288000000000013"/>
    <n v="36024.326959847043"/>
    <n v="172.36520076481838"/>
    <n v="36"/>
    <n v="6.8621835390511214E-3"/>
    <n v="0.97031902732763997"/>
    <s v="C"/>
    <n v="7.924242424242423"/>
    <n v="3.4232727272727269E-2"/>
    <n v="1365.8636363636363"/>
    <n v="30"/>
    <n v="3"/>
    <n v="33"/>
    <n v="261.49999999999994"/>
    <n v="52.499999999999943"/>
    <n v="0.22679999999999975"/>
    <n v="0.79923518164435969"/>
    <x v="0"/>
    <n v="9049.1730401529549"/>
  </r>
  <r>
    <s v="ERNIEVERO ENT LTD"/>
    <x v="15"/>
    <x v="15"/>
    <x v="0"/>
    <s v="FRYTOL"/>
    <n v="0.68040000000000045"/>
    <n v="210"/>
    <n v="28745"/>
    <n v="199"/>
    <n v="0.64476"/>
    <n v="27239.309523809523"/>
    <n v="136.88095238095238"/>
    <n v="12"/>
    <n v="6.1995826428329973E-3"/>
    <n v="0.97651860997047302"/>
    <s v="C"/>
    <n v="9.545454545454545"/>
    <n v="3.0927272727272748E-2"/>
    <n v="1306.590909090909"/>
    <n v="30"/>
    <n v="3"/>
    <n v="33"/>
    <n v="315"/>
    <n v="116"/>
    <n v="0.37584000000000028"/>
    <n v="0.63174603174603172"/>
    <x v="0"/>
    <n v="15878.190476190475"/>
  </r>
  <r>
    <s v="ERNIEVERO ENT LTD"/>
    <x v="16"/>
    <x v="16"/>
    <x v="1"/>
    <s v="VIKING"/>
    <n v="0.6449999999999998"/>
    <n v="14.333333333333332"/>
    <n v="6303.333333333333"/>
    <n v="0"/>
    <n v="0"/>
    <n v="0"/>
    <n v="439.76744186046511"/>
    <n v="5"/>
    <n v="5.8770294012746608E-3"/>
    <n v="0.98239563937174768"/>
    <s v="C"/>
    <n v="0.65151515151515149"/>
    <n v="2.9318181818181809E-2"/>
    <n v="286.5151515151515"/>
    <n v="30"/>
    <n v="3"/>
    <n v="33"/>
    <n v="21.5"/>
    <n v="21.5"/>
    <n v="0.96749999999999969"/>
    <n v="0"/>
    <x v="0"/>
    <n v="9455"/>
  </r>
  <r>
    <s v="ERNIEVERO ENT LTD"/>
    <x v="17"/>
    <x v="17"/>
    <x v="0"/>
    <s v="FRYTOL"/>
    <n v="0.53352000000000033"/>
    <n v="164.66666666666666"/>
    <n v="21766.333333333332"/>
    <n v="0"/>
    <n v="0"/>
    <n v="0"/>
    <n v="132.18421052631578"/>
    <n v="6"/>
    <n v="4.8612600405706355E-3"/>
    <n v="0.98725689941231831"/>
    <s v="C"/>
    <n v="7.4848484848484844"/>
    <n v="2.4250909090909104E-2"/>
    <n v="989.37878787878788"/>
    <n v="30"/>
    <n v="3"/>
    <n v="33"/>
    <n v="247"/>
    <n v="247"/>
    <n v="0.80028000000000055"/>
    <n v="0"/>
    <x v="0"/>
    <n v="32649.499999999996"/>
  </r>
  <r>
    <s v="ERNIEVERO ENT LTD"/>
    <x v="18"/>
    <x v="18"/>
    <x v="1"/>
    <s v="FORTUNE"/>
    <n v="0.53333333333333344"/>
    <n v="26.666666666666668"/>
    <n v="7607"/>
    <n v="89"/>
    <n v="1.78"/>
    <n v="25388.362499999999"/>
    <n v="285.26249999999999"/>
    <n v="12"/>
    <n v="4.8595591948524357E-3"/>
    <n v="0.99211645860717079"/>
    <s v="C"/>
    <n v="1.2121212121212122"/>
    <n v="2.4242424242424246E-2"/>
    <n v="345.77272727272725"/>
    <n v="30"/>
    <n v="3"/>
    <n v="33"/>
    <n v="40"/>
    <n v="0"/>
    <n v="0"/>
    <n v="2.2250000000000001"/>
    <x v="2"/>
    <n v="0"/>
  </r>
  <r>
    <s v="ERNIEVERO ENT LTD"/>
    <x v="19"/>
    <x v="19"/>
    <x v="1"/>
    <s v="FORTUNE DELIGHT"/>
    <n v="0.3075"/>
    <n v="13.666666666666668"/>
    <n v="4578.3333333333339"/>
    <n v="0"/>
    <n v="0"/>
    <n v="0"/>
    <n v="335"/>
    <n v="6"/>
    <n v="2.8018395982821066E-3"/>
    <n v="0.99491829820545286"/>
    <s v="C"/>
    <n v="0.62121212121212122"/>
    <n v="1.3977272727272727E-2"/>
    <n v="208.10606060606062"/>
    <n v="30"/>
    <n v="3"/>
    <n v="33"/>
    <n v="20.5"/>
    <n v="20.5"/>
    <n v="0.46124999999999994"/>
    <n v="0"/>
    <x v="0"/>
    <n v="6867.5"/>
  </r>
  <r>
    <s v="ERNIEVERO ENT LTD"/>
    <x v="20"/>
    <x v="20"/>
    <x v="2"/>
    <s v="FRYTOL"/>
    <n v="0.28771333333333338"/>
    <n v="34.333333333333336"/>
    <n v="8746.6666666666679"/>
    <n v="0"/>
    <n v="0"/>
    <n v="0"/>
    <n v="254.75728155339809"/>
    <n v="12"/>
    <n v="2.621549952153082E-3"/>
    <n v="0.99753984815760599"/>
    <s v="C"/>
    <n v="1.5606060606060608"/>
    <n v="1.3077878787878789E-2"/>
    <n v="397.57575757575762"/>
    <n v="30"/>
    <n v="3"/>
    <n v="33"/>
    <n v="51.500000000000007"/>
    <n v="51.500000000000007"/>
    <n v="0.43157000000000006"/>
    <n v="0"/>
    <x v="0"/>
    <n v="13120.000000000004"/>
  </r>
  <r>
    <s v="ERNIEVERO ENT LTD"/>
    <x v="21"/>
    <x v="21"/>
    <x v="0"/>
    <s v="FRYTOL"/>
    <n v="0.255"/>
    <n v="11.333333333333334"/>
    <n v="9406.6666666666661"/>
    <n v="2291"/>
    <n v="51.547499999999999"/>
    <n v="1901529.9999999998"/>
    <n v="829.99999999999989"/>
    <n v="20"/>
    <n v="2.3234767400388203E-3"/>
    <n v="0.99986332489764485"/>
    <s v="C"/>
    <n v="0.51515151515151514"/>
    <n v="1.1590909090909091E-2"/>
    <n v="427.57575757575756"/>
    <n v="30"/>
    <n v="3"/>
    <n v="33"/>
    <n v="17"/>
    <n v="0"/>
    <n v="0"/>
    <n v="134.76470588235293"/>
    <x v="2"/>
    <n v="0"/>
  </r>
  <r>
    <s v="ERNIEVERO ENT LTD"/>
    <x v="22"/>
    <x v="22"/>
    <x v="1"/>
    <s v="FORTUNE"/>
    <n v="1.4999999999999999E-2"/>
    <n v="0.66666666666666663"/>
    <n v="246.66666666666666"/>
    <n v="0"/>
    <n v="0"/>
    <n v="0"/>
    <n v="370"/>
    <n v="5"/>
    <n v="1.3667510235522472E-4"/>
    <n v="1"/>
    <s v="C"/>
    <n v="3.03030303030303E-2"/>
    <n v="6.8181818181818176E-4"/>
    <n v="11.212121212121211"/>
    <n v="30"/>
    <n v="3"/>
    <n v="33"/>
    <n v="0.99999999999999989"/>
    <n v="0.99999999999999989"/>
    <n v="2.2499999999999999E-2"/>
    <n v="0"/>
    <x v="0"/>
    <n v="369.99999999999994"/>
  </r>
  <r>
    <m/>
    <x v="23"/>
    <x v="23"/>
    <x v="3"/>
    <m/>
    <m/>
    <m/>
    <m/>
    <m/>
    <m/>
    <m/>
    <m/>
    <m/>
    <m/>
    <m/>
    <m/>
    <m/>
    <m/>
    <m/>
    <m/>
    <m/>
    <m/>
    <m/>
    <m/>
    <m/>
    <m/>
    <x v="4"/>
    <m/>
  </r>
  <r>
    <m/>
    <x v="23"/>
    <x v="23"/>
    <x v="3"/>
    <m/>
    <m/>
    <m/>
    <m/>
    <m/>
    <m/>
    <m/>
    <m/>
    <m/>
    <m/>
    <m/>
    <m/>
    <m/>
    <m/>
    <m/>
    <m/>
    <m/>
    <m/>
    <m/>
    <m/>
    <m/>
    <m/>
    <x v="4"/>
    <m/>
  </r>
  <r>
    <m/>
    <x v="23"/>
    <x v="23"/>
    <x v="3"/>
    <m/>
    <m/>
    <m/>
    <m/>
    <m/>
    <m/>
    <m/>
    <m/>
    <m/>
    <m/>
    <m/>
    <m/>
    <m/>
    <m/>
    <m/>
    <m/>
    <m/>
    <m/>
    <m/>
    <m/>
    <m/>
    <m/>
    <x v="4"/>
    <m/>
  </r>
  <r>
    <m/>
    <x v="23"/>
    <x v="23"/>
    <x v="3"/>
    <m/>
    <m/>
    <m/>
    <m/>
    <m/>
    <m/>
    <m/>
    <m/>
    <m/>
    <m/>
    <m/>
    <m/>
    <m/>
    <m/>
    <m/>
    <m/>
    <m/>
    <m/>
    <m/>
    <m/>
    <m/>
    <m/>
    <x v="4"/>
    <m/>
  </r>
  <r>
    <m/>
    <x v="23"/>
    <x v="23"/>
    <x v="3"/>
    <m/>
    <m/>
    <m/>
    <m/>
    <m/>
    <m/>
    <m/>
    <m/>
    <m/>
    <m/>
    <m/>
    <m/>
    <m/>
    <m/>
    <m/>
    <m/>
    <m/>
    <m/>
    <m/>
    <m/>
    <m/>
    <m/>
    <x v="4"/>
    <m/>
  </r>
</pivotCacheRecords>
</file>

<file path=xl/pivotCache/pivotCacheRecords2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
  <r>
    <s v="SONTURK INVT LTD - KASOA"/>
    <x v="0"/>
    <x v="0"/>
    <x v="0"/>
    <s v="FORTUNE"/>
    <n v="10.15833333333331"/>
    <n v="286"/>
    <n v="150092.8666666667"/>
    <n v="528"/>
    <n v="13.215"/>
    <n v="188496"/>
    <n v="357"/>
    <n v="4"/>
    <n v="0.21564072041195212"/>
    <n v="0.21564072041195212"/>
    <s v="A"/>
    <n v="13"/>
    <n v="0.46174242424242318"/>
    <n v="6822.4030303030313"/>
    <n v="7"/>
    <n v="1"/>
    <n v="8"/>
    <n v="104"/>
    <n v="0"/>
    <n v="0"/>
    <n v="5.0769230769230766"/>
    <x v="0"/>
    <n v="0"/>
  </r>
  <r>
    <s v="SONTURK INVT LTD - KASOA"/>
    <x v="1"/>
    <x v="1"/>
    <x v="1"/>
    <s v="NO BRAND"/>
    <n v="5.1599999999999842"/>
    <n v="268.33333333333337"/>
    <n v="200273.45666666667"/>
    <n v="240"/>
    <n v="4.32"/>
    <n v="179126.56993788818"/>
    <n v="746.36070807453405"/>
    <n v="5"/>
    <n v="0.10953628718546403"/>
    <n v="0.32517700759741613"/>
    <s v="A"/>
    <n v="12.196969696969699"/>
    <n v="0.23454545454545384"/>
    <n v="9103.3389393939397"/>
    <n v="7"/>
    <n v="1"/>
    <n v="8"/>
    <n v="97.575757575757592"/>
    <n v="0"/>
    <n v="0"/>
    <n v="2.4596273291925463"/>
    <x v="0"/>
    <n v="0"/>
  </r>
  <r>
    <s v="SONTURK INVT LTD - KASOA"/>
    <x v="2"/>
    <x v="2"/>
    <x v="1"/>
    <s v="FRYTOL"/>
    <n v="4.5419399999999941"/>
    <n v="339"/>
    <n v="143330.56666666671"/>
    <n v="779"/>
    <n v="7.5718800000000002"/>
    <n v="329364.34051130788"/>
    <n v="422.80403146509354"/>
    <n v="1"/>
    <n v="9.6416132600609952E-2"/>
    <n v="0.42159314019802607"/>
    <s v="A"/>
    <n v="15.409090909090908"/>
    <n v="0.2064518181818179"/>
    <n v="6515.0257575757596"/>
    <n v="7"/>
    <n v="1"/>
    <n v="8"/>
    <n v="123.27272727272727"/>
    <n v="0"/>
    <n v="0"/>
    <n v="6.3193215339233042"/>
    <x v="0"/>
    <n v="0"/>
  </r>
  <r>
    <s v="SONTURK INVT LTD - KASOA"/>
    <x v="3"/>
    <x v="3"/>
    <x v="1"/>
    <s v="FRYTOL"/>
    <n v="4.0270500000000231"/>
    <n v="149.66666666666666"/>
    <n v="147021.41666666666"/>
    <n v="194"/>
    <n v="3.1549499999999999"/>
    <n v="190571.1904231626"/>
    <n v="982.325723830735"/>
    <n v="12"/>
    <n v="8.5486066920586593E-2"/>
    <n v="0.50707920711861265"/>
    <s v="B"/>
    <n v="6.8030303030303028"/>
    <n v="0.18304772727272833"/>
    <n v="6682.7916666666661"/>
    <n v="14"/>
    <n v="1"/>
    <n v="15"/>
    <n v="102.04545454545455"/>
    <n v="0"/>
    <n v="0"/>
    <n v="1.9011135857461023"/>
    <x v="1"/>
    <n v="0"/>
  </r>
  <r>
    <s v="SONTURK INVT LTD - KASOA"/>
    <x v="4"/>
    <x v="4"/>
    <x v="0"/>
    <s v="FORTUNE"/>
    <n v="3.3666666666666645"/>
    <n v="134.66666666666666"/>
    <n v="46046"/>
    <n v="48"/>
    <n v="1.2"/>
    <n v="16412.435643564357"/>
    <n v="341.92574257425747"/>
    <n v="1"/>
    <n v="7.1467474197234454E-2"/>
    <n v="0.57854668131584708"/>
    <s v="B"/>
    <n v="6.1212121212121211"/>
    <n v="0.15303030303030293"/>
    <n v="2093"/>
    <n v="14"/>
    <n v="1"/>
    <n v="15"/>
    <n v="91.818181818181813"/>
    <n v="43.818181818181813"/>
    <n v="1.0954545454545448"/>
    <n v="0.52277227722772279"/>
    <x v="2"/>
    <n v="14982.564356435643"/>
  </r>
  <r>
    <s v="SONTURK INVT LTD - KASOA"/>
    <x v="5"/>
    <x v="5"/>
    <x v="1"/>
    <s v="FRYTOL"/>
    <n v="2.407499999999998"/>
    <n v="107"/>
    <n v="71164"/>
    <n v="92"/>
    <n v="2.0699999999999998"/>
    <n v="61187.738317757015"/>
    <n v="665.08411214953276"/>
    <n v="1"/>
    <n v="5.110632003856691E-2"/>
    <n v="0.62965300135441393"/>
    <s v="B"/>
    <n v="4.8636363636363633"/>
    <n v="0.10943181818181809"/>
    <n v="3234.7272727272725"/>
    <n v="14"/>
    <n v="1"/>
    <n v="15"/>
    <n v="72.954545454545453"/>
    <n v="0"/>
    <n v="0"/>
    <n v="1.2610591900311527"/>
    <x v="1"/>
    <n v="0"/>
  </r>
  <r>
    <s v="SONTURK INVT LTD - KASOA"/>
    <x v="6"/>
    <x v="6"/>
    <x v="1"/>
    <s v="FRYTOL"/>
    <n v="1.7887466666666765"/>
    <n v="148.66666666666669"/>
    <n v="75967"/>
    <n v="205"/>
    <n v="2.02745"/>
    <n v="104752.70179372195"/>
    <n v="510.98878923766807"/>
    <n v="5"/>
    <n v="3.7971447399620772E-2"/>
    <n v="0.66762444875403471"/>
    <s v="B"/>
    <n v="6.7575757575757587"/>
    <n v="8.130666666666711E-2"/>
    <n v="3453.0454545454545"/>
    <n v="14"/>
    <n v="1"/>
    <n v="15"/>
    <n v="101.36363636363637"/>
    <n v="0"/>
    <n v="0"/>
    <n v="2.022421524663677"/>
    <x v="0"/>
    <n v="0"/>
  </r>
  <r>
    <s v="SONTURK INVT LTD - KASOA"/>
    <x v="7"/>
    <x v="7"/>
    <x v="1"/>
    <s v="FRYTOL"/>
    <n v="1.5810000000000102"/>
    <n v="111.66666666666667"/>
    <n v="56904.316666666666"/>
    <n v="256"/>
    <n v="2.0735999999999999"/>
    <n v="130455.26925373134"/>
    <n v="509.59089552238805"/>
    <n v="20"/>
    <n v="3.3561408922523309E-2"/>
    <n v="0.70118585767655806"/>
    <s v="B"/>
    <n v="5.0757575757575761"/>
    <n v="7.1863636363636824E-2"/>
    <n v="2586.5598484848483"/>
    <n v="14"/>
    <n v="1"/>
    <n v="15"/>
    <n v="76.13636363636364"/>
    <n v="0"/>
    <n v="0"/>
    <n v="3.3623880597014923"/>
    <x v="0"/>
    <n v="0"/>
  </r>
  <r>
    <s v="SONTURK INVT LTD - KASOA"/>
    <x v="8"/>
    <x v="8"/>
    <x v="2"/>
    <s v="JAMAA"/>
    <n v="1.3190666666666679"/>
    <n v="265.33333333333337"/>
    <n v="29353.693333333325"/>
    <n v="0"/>
    <n v="0"/>
    <n v="0"/>
    <n v="110.62949748743713"/>
    <n v="1"/>
    <n v="2.8001097910227393E-2"/>
    <n v="0.72918695558678548"/>
    <s v="B"/>
    <n v="12.060606060606062"/>
    <n v="5.9957575757575814E-2"/>
    <n v="1334.2587878787874"/>
    <n v="14"/>
    <n v="1"/>
    <n v="15"/>
    <n v="180.90909090909093"/>
    <n v="180.90909090909093"/>
    <n v="0.89936363636363714"/>
    <n v="0"/>
    <x v="2"/>
    <n v="20013.881818181813"/>
  </r>
  <r>
    <s v="SONTURK INVT LTD - KASOA"/>
    <x v="9"/>
    <x v="9"/>
    <x v="2"/>
    <s v="JAMAA"/>
    <n v="1.0452000000000001"/>
    <n v="141.33333333333334"/>
    <n v="16175.086666666666"/>
    <n v="320"/>
    <n v="2.3109000000000002"/>
    <n v="36622.837735849054"/>
    <n v="114.44636792452829"/>
    <n v="5"/>
    <n v="2.2187466543846391E-2"/>
    <n v="0.75137442213063188"/>
    <s v="B"/>
    <n v="6.4242424242424248"/>
    <n v="4.7509090909090917E-2"/>
    <n v="735.23121212121214"/>
    <n v="14"/>
    <n v="1"/>
    <n v="15"/>
    <n v="96.363636363636374"/>
    <n v="0"/>
    <n v="0"/>
    <n v="3.3207547169811318"/>
    <x v="0"/>
    <n v="0"/>
  </r>
  <r>
    <s v="SONTURK INVT LTD - KASOA"/>
    <x v="10"/>
    <x v="10"/>
    <x v="1"/>
    <s v="FRYTOL"/>
    <n v="1.0303200000000001"/>
    <n v="77.333333333333343"/>
    <n v="40936.086666666662"/>
    <n v="73"/>
    <n v="0.70956000000000008"/>
    <n v="38642.25422413792"/>
    <n v="529.34594827586193"/>
    <n v="1"/>
    <n v="2.1871594459869702E-2"/>
    <n v="0.77324601659050163"/>
    <s v="B"/>
    <n v="3.5151515151515156"/>
    <n v="4.6832727272727276E-2"/>
    <n v="1860.7312121212119"/>
    <n v="14"/>
    <n v="1"/>
    <n v="15"/>
    <n v="52.727272727272734"/>
    <n v="0"/>
    <n v="0"/>
    <n v="1.3844827586206896"/>
    <x v="1"/>
    <n v="0"/>
  </r>
  <r>
    <s v="SONTURK INVT LTD - KASOA"/>
    <x v="11"/>
    <x v="11"/>
    <x v="0"/>
    <s v="FORTUNE DELICIOUS"/>
    <n v="0.91199999999999992"/>
    <n v="24.333333333333336"/>
    <n v="13674"/>
    <n v="28"/>
    <n v="0.63"/>
    <n v="15734.465753424658"/>
    <n v="561.94520547945206"/>
    <n v="24"/>
    <n v="1.9359901921151841E-2"/>
    <n v="0.79260591851165352"/>
    <s v="B"/>
    <n v="1.1060606060606062"/>
    <n v="4.1454545454545452E-2"/>
    <n v="621.5454545454545"/>
    <n v="14"/>
    <n v="1"/>
    <n v="15"/>
    <n v="16.590909090909093"/>
    <n v="0"/>
    <n v="0"/>
    <n v="1.6876712328767121"/>
    <x v="1"/>
    <n v="0"/>
  </r>
  <r>
    <s v="SONTURK INVT LTD - KASOA"/>
    <x v="12"/>
    <x v="12"/>
    <x v="0"/>
    <s v="FORTUNE DELICIOUS"/>
    <n v="0.86249999999999938"/>
    <n v="38.333333333333336"/>
    <n v="9137.6666666666661"/>
    <n v="0"/>
    <n v="0"/>
    <n v="0"/>
    <n v="238.37391304347824"/>
    <n v="12"/>
    <n v="1.8309117770826153E-2"/>
    <n v="0.81091503628247963"/>
    <s v="C"/>
    <n v="1.7424242424242424"/>
    <n v="3.9204545454545429E-2"/>
    <n v="415.34848484848482"/>
    <n v="30"/>
    <n v="1"/>
    <n v="31"/>
    <n v="54.015151515151516"/>
    <n v="54.015151515151516"/>
    <n v="1.2153409090909082"/>
    <n v="0"/>
    <x v="2"/>
    <n v="12875.80303030303"/>
  </r>
  <r>
    <s v="SONTURK INVT LTD - KASOA"/>
    <x v="13"/>
    <x v="13"/>
    <x v="2"/>
    <s v="JAMAA"/>
    <n v="0.78293333333333326"/>
    <n v="46.333333333333329"/>
    <n v="13578.296666666667"/>
    <n v="0"/>
    <n v="6.4000000000000003E-3"/>
    <n v="0"/>
    <n v="293.0567625899281"/>
    <n v="12"/>
    <n v="1.6620079544006374E-2"/>
    <n v="0.82753511582648598"/>
    <s v="C"/>
    <n v="2.106060606060606"/>
    <n v="3.5587878787878786E-2"/>
    <n v="617.19530303030308"/>
    <n v="30"/>
    <n v="1"/>
    <n v="31"/>
    <n v="65.287878787878782"/>
    <n v="65.287878787878782"/>
    <n v="1.1032242424242422"/>
    <n v="0"/>
    <x v="2"/>
    <n v="19133.054393939394"/>
  </r>
  <r>
    <s v="SONTURK INVT LTD - KASOA"/>
    <x v="14"/>
    <x v="14"/>
    <x v="1"/>
    <s v="FORTUNE"/>
    <n v="0.5508299999999996"/>
    <n v="22.666666666666664"/>
    <n v="14345.966666666669"/>
    <n v="0"/>
    <n v="0"/>
    <n v="0"/>
    <n v="632.91029411764725"/>
    <n v="1"/>
    <n v="1.1692998657048313E-2"/>
    <n v="0.83922811448353429"/>
    <s v="C"/>
    <n v="1.0303030303030303"/>
    <n v="2.5037727272727253E-2"/>
    <n v="652.08939393939409"/>
    <n v="30"/>
    <n v="1"/>
    <n v="31"/>
    <n v="31.939393939393938"/>
    <n v="31.939393939393938"/>
    <n v="0.77616954545454497"/>
    <n v="0"/>
    <x v="2"/>
    <n v="20214.771212121217"/>
  </r>
  <r>
    <s v="SONTURK INVT LTD - KASOA"/>
    <x v="15"/>
    <x v="15"/>
    <x v="1"/>
    <s v="FRYTOL"/>
    <n v="0.54629999999999967"/>
    <n v="16.333333333333332"/>
    <n v="5057.833333333333"/>
    <n v="0"/>
    <n v="0"/>
    <n v="0"/>
    <n v="309.66326530612247"/>
    <n v="5"/>
    <n v="1.159683598632154E-2"/>
    <n v="0.85082495046985585"/>
    <s v="C"/>
    <n v="0.74242424242424232"/>
    <n v="2.4831818181818167E-2"/>
    <n v="229.90151515151513"/>
    <n v="30"/>
    <n v="1"/>
    <n v="31"/>
    <n v="23.015151515151512"/>
    <n v="23.015151515151512"/>
    <n v="0.7697863636363631"/>
    <n v="0"/>
    <x v="2"/>
    <n v="7126.9469696969691"/>
  </r>
  <r>
    <s v="SONTURK INVT LTD - KASOA"/>
    <x v="16"/>
    <x v="16"/>
    <x v="3"/>
    <s v="FORTUNE"/>
    <n v="0.529249999999998"/>
    <n v="19"/>
    <n v="10846.090000000037"/>
    <n v="0"/>
    <n v="0"/>
    <n v="0"/>
    <n v="570.84684210526507"/>
    <n v="1"/>
    <n v="1.1234899223431551E-2"/>
    <n v="0.86205984969328742"/>
    <s v="C"/>
    <n v="0.86363636363636365"/>
    <n v="2.4056818181818092E-2"/>
    <n v="493.00409090909255"/>
    <n v="30"/>
    <n v="1"/>
    <n v="31"/>
    <n v="26.772727272727273"/>
    <n v="26.772727272727273"/>
    <n v="0.74576136363636081"/>
    <n v="0"/>
    <x v="2"/>
    <n v="15283.12681818187"/>
  </r>
  <r>
    <s v="SONTURK INVT LTD - KASOA"/>
    <x v="17"/>
    <x v="17"/>
    <x v="0"/>
    <s v="FORTUNE DELIGHT"/>
    <n v="0.52499999999999969"/>
    <n v="23.333333333333332"/>
    <n v="6516"/>
    <n v="150"/>
    <n v="3.375"/>
    <n v="41888.571428571428"/>
    <n v="279.25714285714287"/>
    <n v="60"/>
    <n v="1.1144680382242008E-2"/>
    <n v="0.87320453007552945"/>
    <s v="C"/>
    <n v="1.0606060606060606"/>
    <n v="2.3863636363636351E-2"/>
    <n v="296.18181818181819"/>
    <n v="30"/>
    <n v="1"/>
    <n v="31"/>
    <n v="32.878787878787875"/>
    <n v="0"/>
    <n v="0"/>
    <n v="4.5622119815668212"/>
    <x v="0"/>
    <n v="0"/>
  </r>
  <r>
    <s v="SONTURK INVT LTD - KASOA"/>
    <x v="18"/>
    <x v="18"/>
    <x v="3"/>
    <s v="FORTUNE"/>
    <n v="0.42999999999999949"/>
    <n v="28.666666666666668"/>
    <n v="7756.666666666667"/>
    <n v="31"/>
    <n v="0.46500000000000002"/>
    <n v="8388.0232558139523"/>
    <n v="270.58139534883719"/>
    <n v="16"/>
    <n v="9.1280239321220192E-3"/>
    <n v="0.88233255400765143"/>
    <s v="C"/>
    <n v="1.303030303030303"/>
    <n v="1.9545454545454522E-2"/>
    <n v="352.57575757575756"/>
    <n v="30"/>
    <n v="1"/>
    <n v="31"/>
    <n v="40.393939393939391"/>
    <n v="9.3939393939393909"/>
    <n v="0.14090909090909071"/>
    <n v="0.76744186046511631"/>
    <x v="2"/>
    <n v="2541.8252290345304"/>
  </r>
  <r>
    <s v="SONTURK INVT LTD - KASOA"/>
    <x v="19"/>
    <x v="19"/>
    <x v="0"/>
    <s v="FORTUNE DELIGHT"/>
    <n v="0.4275000000000001"/>
    <n v="14.333333333333332"/>
    <n v="8800.3333333333321"/>
    <n v="228"/>
    <n v="5.13"/>
    <n v="139986.6976744186"/>
    <n v="613.97674418604652"/>
    <n v="1"/>
    <n v="9.0749540255399275E-3"/>
    <n v="0.89140750803319135"/>
    <s v="C"/>
    <n v="0.65151515151515149"/>
    <n v="1.9431818181818186E-2"/>
    <n v="400.01515151515144"/>
    <n v="30"/>
    <n v="1"/>
    <n v="31"/>
    <n v="20.196969696969695"/>
    <n v="0"/>
    <n v="0"/>
    <n v="11.288822205551389"/>
    <x v="0"/>
    <n v="0"/>
  </r>
  <r>
    <s v="SONTURK INVT LTD - KASOA"/>
    <x v="20"/>
    <x v="20"/>
    <x v="2"/>
    <s v="JAMAA"/>
    <n v="0.40347666666666682"/>
    <n v="63"/>
    <n v="7468.4933333333329"/>
    <n v="0"/>
    <n v="0"/>
    <n v="0"/>
    <n v="118.54751322751322"/>
    <n v="4"/>
    <n v="8.5649876032236234E-3"/>
    <n v="0.89997249563641502"/>
    <s v="C"/>
    <n v="2.8636363636363638"/>
    <n v="1.833984848484849E-2"/>
    <n v="339.47696969696966"/>
    <n v="30"/>
    <n v="1"/>
    <n v="31"/>
    <n v="88.77272727272728"/>
    <n v="88.77272727272728"/>
    <n v="0.56853530303030331"/>
    <n v="0"/>
    <x v="2"/>
    <n v="10523.78606060606"/>
  </r>
  <r>
    <s v="SONTURK INVT LTD - KASOA"/>
    <x v="21"/>
    <x v="21"/>
    <x v="0"/>
    <s v="FORTUNE"/>
    <n v="0.36000000000000015"/>
    <n v="10.333333333333332"/>
    <n v="5418.8333333333339"/>
    <n v="112"/>
    <n v="2.2549999999999999"/>
    <n v="58733.161290322591"/>
    <n v="524.4032258064517"/>
    <n v="5"/>
    <n v="7.6420665478230988E-3"/>
    <n v="0.90761456218423808"/>
    <s v="C"/>
    <n v="0.46969696969696967"/>
    <n v="1.6363636363636372E-2"/>
    <n v="246.31060606060609"/>
    <n v="30"/>
    <n v="1"/>
    <n v="31"/>
    <n v="14.560606060606061"/>
    <n v="0"/>
    <n v="0"/>
    <n v="7.6919875130072839"/>
    <x v="0"/>
    <n v="0"/>
  </r>
  <r>
    <s v="SONTURK INVT LTD - KASOA"/>
    <x v="22"/>
    <x v="22"/>
    <x v="2"/>
    <s v="JAMAA"/>
    <n v="0.35200000000000009"/>
    <n v="66.333333333333329"/>
    <n v="6548.5600000000013"/>
    <n v="0"/>
    <n v="0"/>
    <n v="0"/>
    <n v="98.722010050251285"/>
    <n v="12"/>
    <n v="7.4722428467603619E-3"/>
    <n v="0.91508680503099848"/>
    <s v="C"/>
    <n v="3.0151515151515151"/>
    <n v="1.6000000000000004E-2"/>
    <n v="297.66181818181826"/>
    <n v="30"/>
    <n v="1"/>
    <n v="31"/>
    <n v="93.469696969696969"/>
    <n v="93.469696969696969"/>
    <n v="0.49600000000000016"/>
    <n v="0"/>
    <x v="2"/>
    <n v="9227.5163636363668"/>
  </r>
  <r>
    <s v="SONTURK INVT LTD - KASOA"/>
    <x v="23"/>
    <x v="23"/>
    <x v="0"/>
    <s v="FORTUNE"/>
    <n v="0.35000000000000009"/>
    <n v="7"/>
    <n v="3421.6666666666665"/>
    <n v="0"/>
    <n v="0"/>
    <n v="0"/>
    <n v="488.8095238095238"/>
    <n v="6"/>
    <n v="7.4297869214946782E-3"/>
    <n v="0.92251659195249314"/>
    <s v="C"/>
    <n v="0.31818181818181818"/>
    <n v="1.5909090909090914E-2"/>
    <n v="155.53030303030303"/>
    <n v="30"/>
    <n v="1"/>
    <n v="31"/>
    <n v="9.8636363636363633"/>
    <n v="9.8636363636363633"/>
    <n v="0.49318181818181828"/>
    <n v="0"/>
    <x v="2"/>
    <n v="4821.439393939394"/>
  </r>
  <r>
    <s v="SONTURK INVT LTD - KASOA"/>
    <x v="24"/>
    <x v="24"/>
    <x v="0"/>
    <s v="PROMISE"/>
    <n v="0.27750000000000002"/>
    <n v="9.6666666666666679"/>
    <n v="3625.6666666666665"/>
    <n v="0"/>
    <n v="0"/>
    <n v="0"/>
    <n v="375.06896551724134"/>
    <n v="12"/>
    <n v="5.8907596306136366E-3"/>
    <n v="0.92840735158310672"/>
    <s v="C"/>
    <n v="0.43939393939393945"/>
    <n v="1.2613636363636365E-2"/>
    <n v="164.80303030303028"/>
    <n v="30"/>
    <n v="1"/>
    <n v="31"/>
    <n v="13.621212121212123"/>
    <n v="13.621212121212123"/>
    <n v="0.3910227272727273"/>
    <n v="0"/>
    <x v="2"/>
    <n v="5108.893939393939"/>
  </r>
  <r>
    <s v="SONTURK INVT LTD - KASOA"/>
    <x v="25"/>
    <x v="25"/>
    <x v="4"/>
    <s v="FRYTOL"/>
    <n v="0.2494799999999997"/>
    <n v="9.6666666666666661"/>
    <n v="6539.2466666666651"/>
    <n v="0"/>
    <n v="0"/>
    <n v="0"/>
    <n v="676.4737931034482"/>
    <n v="48"/>
    <n v="5.2959521176413988E-3"/>
    <n v="0.93370330370074817"/>
    <s v="C"/>
    <n v="0.43939393939393939"/>
    <n v="1.1339999999999987E-2"/>
    <n v="297.2384848484848"/>
    <n v="30"/>
    <n v="1"/>
    <n v="31"/>
    <n v="13.621212121212121"/>
    <n v="13.621212121212121"/>
    <n v="0.35153999999999958"/>
    <n v="0"/>
    <x v="2"/>
    <n v="9214.3930303030284"/>
  </r>
  <r>
    <s v="SONTURK INVT LTD - KASOA"/>
    <x v="26"/>
    <x v="26"/>
    <x v="1"/>
    <s v="FRYTOL"/>
    <n v="0.24900000000000011"/>
    <n v="27.666666666666664"/>
    <n v="8904.6666666666679"/>
    <n v="0"/>
    <n v="0"/>
    <n v="0"/>
    <n v="321.85542168674704"/>
    <n v="6"/>
    <n v="5.2857626955776435E-3"/>
    <n v="0.93898906639632584"/>
    <s v="C"/>
    <n v="1.2575757575757576"/>
    <n v="1.1318181818181823E-2"/>
    <n v="404.75757575757581"/>
    <n v="30"/>
    <n v="1"/>
    <n v="31"/>
    <n v="38.984848484848484"/>
    <n v="38.984848484848484"/>
    <n v="0.35086363636363654"/>
    <n v="0"/>
    <x v="2"/>
    <n v="12547.48484848485"/>
  </r>
  <r>
    <s v="SONTURK INVT LTD - KASOA"/>
    <x v="27"/>
    <x v="27"/>
    <x v="1"/>
    <s v="FRYTOL"/>
    <n v="0.19080000000000008"/>
    <n v="2.6666666666666665"/>
    <n v="5028.6633333333284"/>
    <n v="0"/>
    <n v="0"/>
    <n v="0"/>
    <n v="1885.7487499999982"/>
    <n v="36"/>
    <n v="4.0502952703462426E-3"/>
    <n v="0.94303936166667213"/>
    <s v="C"/>
    <n v="0.1212121212121212"/>
    <n v="8.6727272727272764E-3"/>
    <n v="228.57560606060585"/>
    <n v="30"/>
    <n v="1"/>
    <n v="31"/>
    <n v="3.7575757575757573"/>
    <n v="3.7575757575757573"/>
    <n v="0.26885454545454557"/>
    <n v="0"/>
    <x v="2"/>
    <n v="7085.8437878787809"/>
  </r>
  <r>
    <s v="SONTURK INVT LTD - KASOA"/>
    <x v="28"/>
    <x v="28"/>
    <x v="0"/>
    <s v="VIKING"/>
    <n v="0.1875"/>
    <n v="8.3333333333333339"/>
    <n v="1933.3333333333333"/>
    <n v="0"/>
    <n v="0"/>
    <n v="0"/>
    <n v="231.99999999999997"/>
    <n v="6"/>
    <n v="3.9802429936578619E-3"/>
    <n v="0.94701960466032997"/>
    <s v="C"/>
    <n v="0.37878787878787884"/>
    <n v="8.5227272727272721E-3"/>
    <n v="87.878787878787875"/>
    <n v="30"/>
    <n v="1"/>
    <n v="31"/>
    <n v="11.742424242424244"/>
    <n v="11.742424242424244"/>
    <n v="0.26420454545454547"/>
    <n v="0"/>
    <x v="2"/>
    <n v="2724.2424242424245"/>
  </r>
  <r>
    <s v="SONTURK INVT LTD - KASOA"/>
    <x v="29"/>
    <x v="29"/>
    <x v="1"/>
    <s v="FRYTOL"/>
    <n v="0.14573999999999998"/>
    <n v="25.333333333333336"/>
    <n v="5743.2833333333347"/>
    <n v="157"/>
    <n v="0.67823999999999995"/>
    <n v="35593.242763157898"/>
    <n v="226.70855263157898"/>
    <n v="72"/>
    <n v="3.0937632741103826E-3"/>
    <n v="0.95011336793444034"/>
    <s v="C"/>
    <n v="1.1515151515151516"/>
    <n v="6.6245454545454533E-3"/>
    <n v="261.05833333333339"/>
    <n v="30"/>
    <n v="1"/>
    <n v="31"/>
    <n v="35.696969696969703"/>
    <n v="0"/>
    <n v="0"/>
    <n v="4.3981324278438025"/>
    <x v="0"/>
    <n v="0"/>
  </r>
  <r>
    <s v="SONTURK INVT LTD - KASOA"/>
    <x v="30"/>
    <x v="30"/>
    <x v="2"/>
    <s v="JAMAA"/>
    <n v="0.14399999999999999"/>
    <n v="24.666666666666664"/>
    <n v="3078.0999999999995"/>
    <n v="319"/>
    <n v="1.8374399999999997"/>
    <n v="39807.320270270269"/>
    <n v="124.78783783783783"/>
    <n v="24"/>
    <n v="3.0568266191292378E-3"/>
    <n v="0.95317019455356955"/>
    <s v="C"/>
    <n v="1.1212121212121211"/>
    <n v="6.5454545454545453E-3"/>
    <n v="139.91363636363633"/>
    <n v="30"/>
    <n v="1"/>
    <n v="31"/>
    <n v="34.757575757575751"/>
    <n v="0"/>
    <n v="0"/>
    <n v="9.1778552746294704"/>
    <x v="0"/>
    <n v="0"/>
  </r>
  <r>
    <s v="SONTURK INVT LTD - KASOA"/>
    <x v="31"/>
    <x v="31"/>
    <x v="2"/>
    <s v="ALIFE"/>
    <n v="0.13833333333333336"/>
    <n v="30.333333333333336"/>
    <n v="3560.6333333333323"/>
    <n v="1"/>
    <n v="4.0000000000000001E-3"/>
    <n v="117.38351648351644"/>
    <n v="117.38351648351644"/>
    <n v="48"/>
    <n v="2.9365348308764681E-3"/>
    <n v="0.95610672938444596"/>
    <s v="C"/>
    <n v="1.3787878787878789"/>
    <n v="6.2878787878787893E-3"/>
    <n v="161.84696969696964"/>
    <n v="30"/>
    <n v="1"/>
    <n v="31"/>
    <n v="42.742424242424249"/>
    <n v="41.742424242424249"/>
    <n v="0.19036380286380294"/>
    <n v="2.3395958879829842E-2"/>
    <x v="2"/>
    <n v="4899.8725441225433"/>
  </r>
  <r>
    <s v="SONTURK INVT LTD - KASOA"/>
    <x v="32"/>
    <x v="32"/>
    <x v="5"/>
    <s v="JAMAA"/>
    <n v="0.13033333333333336"/>
    <n v="15"/>
    <n v="3295.1666666666665"/>
    <n v="78"/>
    <n v="0.66300000000000003"/>
    <n v="17134.866666666665"/>
    <n v="219.67777777777778"/>
    <n v="100"/>
    <n v="2.7667111298137325E-3"/>
    <n v="0.95887344051425971"/>
    <s v="C"/>
    <n v="0.68181818181818177"/>
    <n v="5.9242424242424256E-3"/>
    <n v="149.78030303030303"/>
    <n v="30"/>
    <n v="1"/>
    <n v="31"/>
    <n v="21.136363636363633"/>
    <n v="0"/>
    <n v="0"/>
    <n v="3.6903225806451618"/>
    <x v="0"/>
    <n v="0"/>
  </r>
  <r>
    <s v="SONTURK INVT LTD - KASOA"/>
    <x v="33"/>
    <x v="33"/>
    <x v="2"/>
    <s v="EAZZY"/>
    <n v="0.12799999999999995"/>
    <n v="15.333333333333332"/>
    <n v="2105.44"/>
    <n v="305"/>
    <n v="2.3424"/>
    <n v="41879.947826086966"/>
    <n v="137.31130434782611"/>
    <n v="20"/>
    <n v="2.7171792170037662E-3"/>
    <n v="0.96159061973126347"/>
    <s v="C"/>
    <n v="0.69696969696969691"/>
    <n v="5.8181818181818161E-3"/>
    <n v="95.701818181818183"/>
    <n v="30"/>
    <n v="1"/>
    <n v="31"/>
    <n v="21.606060606060606"/>
    <n v="0"/>
    <n v="0"/>
    <n v="14.1164095371669"/>
    <x v="0"/>
    <n v="0"/>
  </r>
  <r>
    <s v="SONTURK INVT LTD - KASOA"/>
    <x v="34"/>
    <x v="34"/>
    <x v="2"/>
    <s v="ALIFE"/>
    <n v="0.12533333333333335"/>
    <n v="23.333333333333336"/>
    <n v="3217.5666666666652"/>
    <n v="0"/>
    <n v="0"/>
    <n v="0"/>
    <n v="137.89571428571421"/>
    <n v="4"/>
    <n v="2.6605713166495226E-3"/>
    <n v="0.96425119104791301"/>
    <s v="C"/>
    <n v="1.0606060606060608"/>
    <n v="5.6969696969696977E-3"/>
    <n v="146.25303030303024"/>
    <n v="30"/>
    <n v="1"/>
    <n v="31"/>
    <n v="32.878787878787882"/>
    <n v="32.878787878787882"/>
    <n v="0.17660606060606063"/>
    <n v="0"/>
    <x v="2"/>
    <n v="4533.843939393937"/>
  </r>
  <r>
    <s v="SONTURK INVT LTD - KASOA"/>
    <x v="35"/>
    <x v="35"/>
    <x v="2"/>
    <s v="ALIFE"/>
    <n v="0.1206666666666667"/>
    <n v="24.333333333333336"/>
    <n v="3116.2833333333319"/>
    <n v="99"/>
    <n v="0.39600000000000002"/>
    <n v="17028"/>
    <n v="172"/>
    <n v="20"/>
    <n v="2.5615074910295939E-3"/>
    <n v="0.96681269853894258"/>
    <s v="C"/>
    <n v="1.1060606060606062"/>
    <n v="5.4848484848484865E-3"/>
    <n v="141.64924242424237"/>
    <n v="30"/>
    <n v="1"/>
    <n v="31"/>
    <n v="34.287878787878789"/>
    <n v="0"/>
    <n v="0"/>
    <n v="2.8873177198409192"/>
    <x v="0"/>
    <n v="0"/>
  </r>
  <r>
    <s v="SONTURK INVT LTD - KASOA"/>
    <x v="36"/>
    <x v="36"/>
    <x v="2"/>
    <s v="ALIFE"/>
    <n v="0.11559999999999995"/>
    <n v="27"/>
    <n v="3032.856666666667"/>
    <n v="0"/>
    <n v="0"/>
    <n v="0"/>
    <n v="112.32802469135804"/>
    <n v="12"/>
    <n v="2.4539524803565264E-3"/>
    <n v="0.9692666510192991"/>
    <s v="C"/>
    <n v="1.2272727272727273"/>
    <n v="5.2545454545454527E-3"/>
    <n v="137.85712121212123"/>
    <n v="30"/>
    <n v="1"/>
    <n v="31"/>
    <n v="38.045454545454547"/>
    <n v="38.045454545454547"/>
    <n v="0.16289090909090903"/>
    <n v="0"/>
    <x v="2"/>
    <n v="4273.5707575757579"/>
  </r>
  <r>
    <s v="SONTURK INVT LTD - KASOA"/>
    <x v="37"/>
    <x v="37"/>
    <x v="2"/>
    <s v="ALIFE"/>
    <n v="0.11483333333333337"/>
    <n v="18.666666666666664"/>
    <n v="2959.4833333333327"/>
    <n v="97"/>
    <n v="0.38819999999999999"/>
    <n v="15378.74375"/>
    <n v="158.54374999999999"/>
    <n v="24"/>
    <n v="2.4376777090046827E-3"/>
    <n v="0.97170432872830381"/>
    <s v="C"/>
    <n v="0.8484848484848484"/>
    <n v="5.2196969696969714E-3"/>
    <n v="134.52196969696968"/>
    <n v="30"/>
    <n v="1"/>
    <n v="31"/>
    <n v="26.303030303030301"/>
    <n v="0"/>
    <n v="0"/>
    <n v="3.6877880184331802"/>
    <x v="0"/>
    <n v="0"/>
  </r>
  <r>
    <s v="SONTURK INVT LTD - KASOA"/>
    <x v="38"/>
    <x v="38"/>
    <x v="5"/>
    <s v="JAMAA"/>
    <n v="0.10749999999999998"/>
    <n v="14.333333333333332"/>
    <n v="3009.3333333333335"/>
    <n v="144"/>
    <n v="1.08"/>
    <n v="30233.302325581401"/>
    <n v="209.95348837209306"/>
    <n v="24"/>
    <n v="2.2820059830305074E-3"/>
    <n v="0.97398633471133433"/>
    <s v="C"/>
    <n v="0.65151515151515149"/>
    <n v="4.8863636363636357E-3"/>
    <n v="136.78787878787878"/>
    <n v="30"/>
    <n v="1"/>
    <n v="31"/>
    <n v="20.196969696969695"/>
    <n v="0"/>
    <n v="0"/>
    <n v="7.1297824456114034"/>
    <x v="0"/>
    <n v="0"/>
  </r>
  <r>
    <s v="SONTURK INVT LTD - KASOA"/>
    <x v="39"/>
    <x v="39"/>
    <x v="5"/>
    <s v="JAMAA"/>
    <n v="0.10666666666666667"/>
    <n v="16.666666666666664"/>
    <n v="2844"/>
    <n v="105"/>
    <n v="0.67200000000000004"/>
    <n v="17917.2"/>
    <n v="170.64000000000001"/>
    <n v="3"/>
    <n v="2.2643160141698061E-3"/>
    <n v="0.9762506507255041"/>
    <s v="C"/>
    <n v="0.75757575757575746"/>
    <n v="4.8484848484848485E-3"/>
    <n v="129.27272727272728"/>
    <n v="30"/>
    <n v="1"/>
    <n v="31"/>
    <n v="23.484848484848481"/>
    <n v="0"/>
    <n v="0"/>
    <n v="4.4709677419354845"/>
    <x v="0"/>
    <n v="0"/>
  </r>
  <r>
    <s v="SONTURK INVT LTD - KASOA"/>
    <x v="40"/>
    <x v="40"/>
    <x v="4"/>
    <s v="FRYTOL"/>
    <n v="0.10299333333333334"/>
    <n v="2.333333333333333"/>
    <n v="2696.6666666666665"/>
    <n v="0"/>
    <n v="0"/>
    <n v="0"/>
    <n v="1155.7142857142858"/>
    <n v="1"/>
    <n v="2.1863386314318334E-3"/>
    <n v="0.9784369893569359"/>
    <s v="C"/>
    <n v="0.10606060606060605"/>
    <n v="4.6815151515151518E-3"/>
    <n v="122.57575757575756"/>
    <n v="30"/>
    <n v="1"/>
    <n v="31"/>
    <n v="3.2878787878787876"/>
    <n v="3.2878787878787876"/>
    <n v="0.14512696969696973"/>
    <n v="0"/>
    <x v="2"/>
    <n v="3799.848484848485"/>
  </r>
  <r>
    <s v="SONTURK INVT LTD - KASOA"/>
    <x v="41"/>
    <x v="41"/>
    <x v="2"/>
    <s v="ALIFE"/>
    <n v="0.1028"/>
    <n v="25.666666666666668"/>
    <n v="2435.2366666666667"/>
    <n v="0"/>
    <n v="0"/>
    <n v="0"/>
    <n v="94.879350649350641"/>
    <n v="40"/>
    <n v="2.1822345586561508E-3"/>
    <n v="0.98061922391559209"/>
    <s v="C"/>
    <n v="1.1666666666666667"/>
    <n v="4.6727272727272728E-3"/>
    <n v="110.69257575757575"/>
    <n v="30"/>
    <n v="1"/>
    <n v="31"/>
    <n v="36.166666666666671"/>
    <n v="36.166666666666671"/>
    <n v="0.14485454545454546"/>
    <n v="0"/>
    <x v="2"/>
    <n v="3431.4698484848486"/>
  </r>
  <r>
    <s v="SONTURK INVT LTD - KASOA"/>
    <x v="42"/>
    <x v="42"/>
    <x v="2"/>
    <s v="JAMAA"/>
    <n v="9.7919999999999979E-2"/>
    <n v="17"/>
    <n v="2127"/>
    <n v="0"/>
    <n v="0"/>
    <n v="0"/>
    <n v="125.11764705882354"/>
    <n v="30"/>
    <n v="2.0786421010078816E-3"/>
    <n v="0.98269786601659992"/>
    <s v="C"/>
    <n v="0.77272727272727271"/>
    <n v="4.4509090909090896E-3"/>
    <n v="96.681818181818187"/>
    <n v="30"/>
    <n v="1"/>
    <n v="31"/>
    <n v="23.954545454545453"/>
    <n v="23.954545454545453"/>
    <n v="0.13797818181818178"/>
    <n v="0"/>
    <x v="2"/>
    <n v="2997.1363636363635"/>
  </r>
  <r>
    <s v="SONTURK INVT LTD - KASOA"/>
    <x v="43"/>
    <x v="43"/>
    <x v="4"/>
    <s v="FRYTOL"/>
    <n v="9.5696666666666652E-2"/>
    <n v="1"/>
    <n v="2683.503333333334"/>
    <n v="0"/>
    <n v="0"/>
    <n v="0"/>
    <n v="2683.503333333334"/>
    <n v="20"/>
    <n v="2.0314452640875298E-3"/>
    <n v="0.98472931128068741"/>
    <s v="C"/>
    <n v="4.5454545454545456E-2"/>
    <n v="4.3498484848484842E-3"/>
    <n v="121.97742424242428"/>
    <n v="30"/>
    <n v="1"/>
    <n v="31"/>
    <n v="1.4090909090909092"/>
    <n v="1.4090909090909092"/>
    <n v="0.13484530303030304"/>
    <n v="0"/>
    <x v="2"/>
    <n v="3781.3001515151527"/>
  </r>
  <r>
    <s v="SONTURK INVT LTD - KASOA"/>
    <x v="44"/>
    <x v="44"/>
    <x v="5"/>
    <s v="JAMAA"/>
    <n v="9.0000000000000011E-2"/>
    <n v="15.999999999999998"/>
    <n v="2271.6933333333332"/>
    <n v="198"/>
    <n v="1.0741500000000002"/>
    <n v="28112.205000000002"/>
    <n v="141.98083333333335"/>
    <n v="40"/>
    <n v="1.9105166369557741E-3"/>
    <n v="0.98663982791764315"/>
    <s v="C"/>
    <n v="0.72727272727272718"/>
    <n v="4.0909090909090912E-3"/>
    <n v="103.25878787878787"/>
    <n v="30"/>
    <n v="1"/>
    <n v="31"/>
    <n v="22.545454545454543"/>
    <n v="0"/>
    <n v="0"/>
    <n v="8.7822580645161299"/>
    <x v="0"/>
    <n v="0"/>
  </r>
  <r>
    <s v="SONTURK INVT LTD - KASOA"/>
    <x v="45"/>
    <x v="45"/>
    <x v="0"/>
    <s v="VIKING"/>
    <n v="8.2500000000000018E-2"/>
    <n v="2"/>
    <n v="864.66666666666663"/>
    <n v="0"/>
    <n v="0"/>
    <n v="0"/>
    <n v="432.33333333333331"/>
    <n v="18"/>
    <n v="1.7513069172094599E-3"/>
    <n v="0.98839113483485264"/>
    <s v="C"/>
    <n v="9.0909090909090912E-2"/>
    <n v="3.7500000000000007E-3"/>
    <n v="39.303030303030305"/>
    <n v="30"/>
    <n v="1"/>
    <n v="31"/>
    <n v="2.8181818181818183"/>
    <n v="2.8181818181818183"/>
    <n v="0.11625000000000002"/>
    <n v="0"/>
    <x v="2"/>
    <n v="1218.3939393939395"/>
  </r>
  <r>
    <s v="SONTURK INVT LTD - KASOA"/>
    <x v="46"/>
    <x v="46"/>
    <x v="2"/>
    <s v="ALIFE"/>
    <n v="7.3599999999999971E-2"/>
    <n v="15"/>
    <n v="1916.9500000000003"/>
    <n v="0"/>
    <n v="0"/>
    <n v="0"/>
    <n v="127.79666666666668"/>
    <n v="1"/>
    <n v="1.5623780497771656E-3"/>
    <n v="0.98995351288462985"/>
    <s v="C"/>
    <n v="0.68181818181818177"/>
    <n v="3.3454545454545443E-3"/>
    <n v="87.134090909090915"/>
    <n v="30"/>
    <n v="1"/>
    <n v="31"/>
    <n v="21.136363636363633"/>
    <n v="21.136363636363633"/>
    <n v="0.10370909090909086"/>
    <n v="0"/>
    <x v="2"/>
    <n v="2701.1568181818179"/>
  </r>
  <r>
    <s v="SONTURK INVT LTD - KASOA"/>
    <x v="47"/>
    <x v="47"/>
    <x v="5"/>
    <s v="JAMAA"/>
    <n v="5.7499999999999989E-2"/>
    <n v="12.666666666666666"/>
    <n v="1703.6666666666667"/>
    <n v="31"/>
    <n v="0.13950000000000001"/>
    <n v="4169.5"/>
    <n v="134.5"/>
    <n v="10"/>
    <n v="1.2206078513884108E-3"/>
    <n v="0.99117412073601829"/>
    <s v="C"/>
    <n v="0.57575757575757569"/>
    <n v="2.6136363636363631E-3"/>
    <n v="77.439393939393938"/>
    <n v="30"/>
    <n v="1"/>
    <n v="31"/>
    <n v="17.848484848484848"/>
    <n v="0"/>
    <n v="0"/>
    <n v="1.736842105263158"/>
    <x v="1"/>
    <n v="0"/>
  </r>
  <r>
    <s v="SONTURK INVT LTD - KASOA"/>
    <x v="48"/>
    <x v="48"/>
    <x v="2"/>
    <s v="JAMAA"/>
    <n v="5.28E-2"/>
    <n v="10.666666666666666"/>
    <n v="1084.6933333333334"/>
    <n v="997"/>
    <n v="4.7871999999999995"/>
    <n v="101384.93000000001"/>
    <n v="101.69000000000001"/>
    <n v="24"/>
    <n v="1.1208364270140539E-3"/>
    <n v="0.9922949571630324"/>
    <s v="C"/>
    <n v="0.48484848484848481"/>
    <n v="2.3999999999999998E-3"/>
    <n v="49.304242424242425"/>
    <n v="30"/>
    <n v="1"/>
    <n v="31"/>
    <n v="15.030303030303029"/>
    <n v="0"/>
    <n v="0"/>
    <n v="66.332661290322591"/>
    <x v="0"/>
    <n v="0"/>
  </r>
  <r>
    <s v="SONTURK INVT LTD - KASOA"/>
    <x v="49"/>
    <x v="49"/>
    <x v="2"/>
    <s v="ALIFE"/>
    <n v="5.2200000000000003E-2"/>
    <n v="12.333333333333334"/>
    <n v="1337.3233333333333"/>
    <n v="0"/>
    <n v="0"/>
    <n v="0"/>
    <n v="108.43162162162162"/>
    <n v="1"/>
    <n v="1.1080996494343489E-3"/>
    <n v="0.99340305681246677"/>
    <s v="C"/>
    <n v="0.56060606060606066"/>
    <n v="2.3727272727272729E-3"/>
    <n v="60.787424242424237"/>
    <n v="30"/>
    <n v="1"/>
    <n v="31"/>
    <n v="17.378787878787879"/>
    <n v="17.378787878787879"/>
    <n v="7.3554545454545456E-2"/>
    <n v="0"/>
    <x v="2"/>
    <n v="1884.4101515151515"/>
  </r>
  <r>
    <s v="SONTURK INVT LTD - KASOA"/>
    <x v="50"/>
    <x v="50"/>
    <x v="0"/>
    <s v="FORTUNE"/>
    <n v="4.8000000000000008E-2"/>
    <n v="0.66666666666666663"/>
    <n v="483.19999999999987"/>
    <n v="0"/>
    <n v="0"/>
    <n v="0"/>
    <n v="724.79999999999984"/>
    <n v="18"/>
    <n v="1.0189422063764128E-3"/>
    <n v="0.99442199901884321"/>
    <s v="C"/>
    <n v="3.03030303030303E-2"/>
    <n v="2.1818181818181823E-3"/>
    <n v="21.963636363636358"/>
    <n v="30"/>
    <n v="1"/>
    <n v="31"/>
    <n v="0.93939393939393934"/>
    <n v="0.93939393939393934"/>
    <n v="6.7636363636363647E-2"/>
    <n v="0"/>
    <x v="2"/>
    <n v="680.87272727272705"/>
  </r>
  <r>
    <s v="SONTURK INVT LTD - KASOA"/>
    <x v="51"/>
    <x v="51"/>
    <x v="5"/>
    <s v="EAZZY"/>
    <n v="4.7499999999999994E-2"/>
    <n v="6.3333333333333339"/>
    <n v="910.00333333333333"/>
    <n v="0"/>
    <n v="0"/>
    <n v="0"/>
    <n v="143.68473684210525"/>
    <n v="40"/>
    <n v="1.0083282250599917E-3"/>
    <n v="0.99543032724390323"/>
    <s v="C"/>
    <n v="0.2878787878787879"/>
    <n v="2.1590909090909087E-3"/>
    <n v="41.363787878787882"/>
    <n v="30"/>
    <n v="1"/>
    <n v="31"/>
    <n v="8.9242424242424256"/>
    <n v="8.9242424242424256"/>
    <n v="6.6931818181818176E-2"/>
    <n v="0"/>
    <x v="2"/>
    <n v="1282.2774242424243"/>
  </r>
  <r>
    <s v="SONTURK INVT LTD - KASOA"/>
    <x v="52"/>
    <x v="52"/>
    <x v="5"/>
    <s v="JAMAA"/>
    <n v="4.5333333333333337E-2"/>
    <n v="5"/>
    <n v="1284"/>
    <n v="105"/>
    <n v="0.84"/>
    <n v="26964"/>
    <n v="256.8"/>
    <n v="40"/>
    <n v="9.623343060221677E-4"/>
    <n v="0.99639266154992545"/>
    <s v="C"/>
    <n v="0.22727272727272727"/>
    <n v="2.060606060606061E-3"/>
    <n v="58.363636363636367"/>
    <n v="30"/>
    <n v="1"/>
    <n v="31"/>
    <n v="7.045454545454545"/>
    <n v="0"/>
    <n v="0"/>
    <n v="14.903225806451614"/>
    <x v="0"/>
    <n v="0"/>
  </r>
  <r>
    <s v="SONTURK INVT LTD - KASOA"/>
    <x v="53"/>
    <x v="53"/>
    <x v="5"/>
    <s v="JAMAA"/>
    <n v="4.5000000000000005E-2"/>
    <n v="15"/>
    <n v="1444.4199999999998"/>
    <n v="0"/>
    <n v="0"/>
    <n v="0"/>
    <n v="96.294666666666657"/>
    <n v="18"/>
    <n v="9.5525831847788703E-4"/>
    <n v="0.99734791986840332"/>
    <s v="C"/>
    <n v="0.68181818181818177"/>
    <n v="2.0454545454545456E-3"/>
    <n v="65.655454545454532"/>
    <n v="30"/>
    <n v="1"/>
    <n v="31"/>
    <n v="21.136363636363633"/>
    <n v="21.136363636363633"/>
    <n v="6.3409090909090901E-2"/>
    <n v="0"/>
    <x v="2"/>
    <n v="2035.3190909090904"/>
  </r>
  <r>
    <s v="SONTURK INVT LTD - KASOA"/>
    <x v="54"/>
    <x v="54"/>
    <x v="2"/>
    <s v="EAZZY"/>
    <n v="4.2666666666666665E-2"/>
    <n v="3.3333333333333335"/>
    <n v="759.66666666666663"/>
    <n v="87"/>
    <n v="1.1136000000000001"/>
    <n v="19827.3"/>
    <n v="227.89999999999998"/>
    <n v="24"/>
    <n v="9.0572640566792236E-4"/>
    <n v="0.9982536462740712"/>
    <s v="C"/>
    <n v="0.15151515151515152"/>
    <n v="1.9393939393939393E-3"/>
    <n v="34.530303030303031"/>
    <n v="30"/>
    <n v="1"/>
    <n v="31"/>
    <n v="4.6969696969696972"/>
    <n v="0"/>
    <n v="0"/>
    <n v="18.522580645161288"/>
    <x v="0"/>
    <n v="0"/>
  </r>
  <r>
    <s v="SONTURK INVT LTD - KASOA"/>
    <x v="55"/>
    <x v="55"/>
    <x v="5"/>
    <s v="JAMAA"/>
    <n v="3.6666666666666667E-2"/>
    <n v="7.3333333333333339"/>
    <n v="1016"/>
    <n v="114"/>
    <n v="0.56999999999999995"/>
    <n v="15794.181818181816"/>
    <n v="138.54545454545453"/>
    <n v="40"/>
    <n v="7.7835862987087089E-4"/>
    <n v="0.99903200490394206"/>
    <s v="C"/>
    <n v="0.33333333333333337"/>
    <n v="1.6666666666666668E-3"/>
    <n v="46.18181818181818"/>
    <n v="30"/>
    <n v="1"/>
    <n v="31"/>
    <n v="10.333333333333334"/>
    <n v="0"/>
    <n v="0"/>
    <n v="11.032258064516128"/>
    <x v="0"/>
    <n v="0"/>
  </r>
  <r>
    <s v="SONTURK INVT LTD - KASOA"/>
    <x v="56"/>
    <x v="56"/>
    <x v="0"/>
    <s v="FORTUNE DELIGHT"/>
    <n v="2.3999999999999997E-2"/>
    <n v="1.3333333333333333"/>
    <n v="316"/>
    <n v="0"/>
    <n v="0"/>
    <n v="0"/>
    <n v="237"/>
    <n v="18"/>
    <n v="5.094711031882063E-4"/>
    <n v="0.99954147600713028"/>
    <s v="C"/>
    <n v="6.0606060606060601E-2"/>
    <n v="1.0909090909090907E-3"/>
    <n v="14.363636363636363"/>
    <n v="30"/>
    <n v="1"/>
    <n v="31"/>
    <n v="1.8787878787878787"/>
    <n v="1.8787878787878787"/>
    <n v="3.3818181818181817E-2"/>
    <n v="0"/>
    <x v="2"/>
    <n v="445.27272727272725"/>
  </r>
  <r>
    <s v="SONTURK INVT LTD - KASOA"/>
    <x v="57"/>
    <x v="57"/>
    <x v="1"/>
    <s v="FRYTOL"/>
    <n v="2.1600000000000005E-2"/>
    <n v="6.333333333333333"/>
    <n v="1000.04"/>
    <n v="0"/>
    <n v="0"/>
    <n v="0"/>
    <n v="157.90105263157895"/>
    <n v="18"/>
    <n v="4.5852399286938584E-4"/>
    <n v="0.99999999999999967"/>
    <s v="C"/>
    <n v="0.28787878787878785"/>
    <n v="9.8181818181818201E-4"/>
    <n v="45.456363636363633"/>
    <n v="30"/>
    <n v="1"/>
    <n v="31"/>
    <n v="8.9242424242424239"/>
    <n v="8.9242424242424239"/>
    <n v="3.043636363636364E-2"/>
    <n v="0"/>
    <x v="2"/>
    <n v="1409.1472727272726"/>
  </r>
</pivotCacheRecords>
</file>

<file path=xl/pivotCache/pivotCacheRecords2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s v="GIANT TRADERS COMPANY LIMITED"/>
    <x v="0"/>
    <x v="0"/>
    <x v="0"/>
    <s v="FORTUNE"/>
    <n v="17.479999999999997"/>
    <n v="1165.3333333333333"/>
    <n v="268026.66666666669"/>
    <n v="0"/>
    <n v="0"/>
    <n v="0"/>
    <n v="230.00000000000003"/>
    <n v="24"/>
    <n v="0.38831054921432651"/>
    <n v="0.38831054921432651"/>
    <s v="A"/>
    <n v="52.969696969696969"/>
    <n v="0.79454545454545444"/>
    <n v="12183.030303030304"/>
    <n v="7"/>
    <n v="3"/>
    <n v="10"/>
    <n v="529.69696969696975"/>
    <n v="529.69696969696975"/>
    <n v="7.9454545454545453"/>
    <n v="0"/>
    <x v="0"/>
    <n v="121830.30303030305"/>
  </r>
  <r>
    <s v="GIANT TRADERS COMPANY LIMITED"/>
    <x v="1"/>
    <x v="1"/>
    <x v="1"/>
    <s v="JAMAA"/>
    <n v="8.760999999999985"/>
    <n v="1819"/>
    <n v="162995.55000000008"/>
    <n v="1337"/>
    <n v="6.4193999999999996"/>
    <n v="119804.8655030237"/>
    <n v="89.607229246838969"/>
    <n v="48"/>
    <n v="0.19462178041571562"/>
    <n v="0.58293232963004216"/>
    <s v="B"/>
    <n v="82.681818181818187"/>
    <n v="0.39822727272727204"/>
    <n v="7408.8886363636402"/>
    <n v="14"/>
    <n v="3"/>
    <n v="17"/>
    <n v="1405.5909090909092"/>
    <n v="68.590909090909236"/>
    <n v="0.33036006297166287"/>
    <n v="0.95120137114768932"/>
    <x v="1"/>
    <n v="6146.241315158195"/>
  </r>
  <r>
    <s v="GIANT TRADERS COMPANY LIMITED"/>
    <x v="2"/>
    <x v="2"/>
    <x v="1"/>
    <s v="JAMAA"/>
    <n v="4.2881000000000045"/>
    <n v="591.66666666666663"/>
    <n v="76824.286666666652"/>
    <n v="425"/>
    <n v="3.0621"/>
    <n v="55183.642535211264"/>
    <n v="129.84386478873239"/>
    <n v="32"/>
    <n v="9.5258264650226285E-2"/>
    <n v="0.6781905942802684"/>
    <s v="B"/>
    <n v="26.893939393939391"/>
    <n v="0.19491363636363657"/>
    <n v="3492.0130303030296"/>
    <n v="14"/>
    <n v="3"/>
    <n v="17"/>
    <n v="457.19696969696963"/>
    <n v="32.196969696969632"/>
    <n v="0.23334731113956445"/>
    <n v="0.92957746478873249"/>
    <x v="1"/>
    <n v="4180.5789799402392"/>
  </r>
  <r>
    <s v="GIANT TRADERS COMPANY LIMITED"/>
    <x v="3"/>
    <x v="3"/>
    <x v="1"/>
    <s v="JAMAA"/>
    <n v="4.0449933333333528"/>
    <n v="763.33333333333337"/>
    <n v="76479.193333333329"/>
    <n v="805"/>
    <n v="4.2528200000000007"/>
    <n v="80653.821790393005"/>
    <n v="100.1910829694323"/>
    <n v="16"/>
    <n v="8.9857756455089463E-2"/>
    <n v="0.76804835073535782"/>
    <s v="B"/>
    <n v="34.696969696969695"/>
    <n v="0.18386333333333421"/>
    <n v="3476.3269696969696"/>
    <n v="14"/>
    <n v="3"/>
    <n v="17"/>
    <n v="589.84848484848487"/>
    <n v="0"/>
    <n v="0"/>
    <n v="1.3647572566144361"/>
    <x v="2"/>
    <n v="0"/>
  </r>
  <r>
    <s v="GIANT TRADERS COMPANY LIMITED"/>
    <x v="4"/>
    <x v="4"/>
    <x v="0"/>
    <s v="FORTUNE"/>
    <n v="2"/>
    <n v="133.33333333333334"/>
    <n v="16000"/>
    <n v="0"/>
    <n v="0"/>
    <n v="0"/>
    <n v="119.99999999999999"/>
    <n v="10"/>
    <n v="4.4429124624064821E-2"/>
    <n v="0.81247747535942261"/>
    <s v="C"/>
    <n v="6.0606060606060614"/>
    <n v="9.0909090909090912E-2"/>
    <n v="727.27272727272725"/>
    <n v="30"/>
    <n v="3"/>
    <n v="33"/>
    <n v="200.00000000000003"/>
    <n v="200.00000000000003"/>
    <n v="3"/>
    <n v="0"/>
    <x v="0"/>
    <n v="24000"/>
  </r>
  <r>
    <s v="GIANT TRADERS COMPANY LIMITED"/>
    <x v="5"/>
    <x v="5"/>
    <x v="1"/>
    <s v="JAMAA"/>
    <n v="1.6767999999999947"/>
    <n v="347.33333333333331"/>
    <n v="35090.106666666652"/>
    <n v="292"/>
    <n v="1.4016"/>
    <n v="29499.936122840678"/>
    <n v="101.02717850287904"/>
    <n v="1"/>
    <n v="3.7249378084815835E-2"/>
    <n v="0.84972685344423848"/>
    <s v="C"/>
    <n v="15.787878787878787"/>
    <n v="7.6218181818181574E-2"/>
    <n v="1595.0048484848478"/>
    <n v="30"/>
    <n v="3"/>
    <n v="33"/>
    <n v="521"/>
    <n v="229"/>
    <n v="1.1055293666026837"/>
    <n v="0.56046065259117084"/>
    <x v="0"/>
    <n v="23135.2238771593"/>
  </r>
  <r>
    <s v="GIANT TRADERS COMPANY LIMITED"/>
    <x v="6"/>
    <x v="6"/>
    <x v="1"/>
    <s v="JAMAA"/>
    <n v="1.2057066666666683"/>
    <n v="192"/>
    <n v="23171.706666666669"/>
    <n v="2801"/>
    <n v="17.479670000000002"/>
    <n v="338041.40819444449"/>
    <n v="120.68597222222223"/>
    <n v="1"/>
    <n v="2.6784245876699593E-2"/>
    <n v="0.87651109932093807"/>
    <s v="C"/>
    <n v="8.7272727272727266"/>
    <n v="5.480484848484856E-2"/>
    <n v="1053.2593939393939"/>
    <n v="30"/>
    <n v="3"/>
    <n v="33"/>
    <n v="288"/>
    <n v="0"/>
    <n v="0"/>
    <n v="9.7256944444444446"/>
    <x v="3"/>
    <n v="0"/>
  </r>
  <r>
    <s v="GIANT TRADERS COMPANY LIMITED"/>
    <x v="7"/>
    <x v="7"/>
    <x v="1"/>
    <s v="JAMAA"/>
    <n v="1.1360000000000023"/>
    <n v="53.333333333333336"/>
    <n v="20857.666666666672"/>
    <n v="77"/>
    <n v="0.99039999999999995"/>
    <n v="30113.256250000006"/>
    <n v="391.08125000000007"/>
    <n v="40"/>
    <n v="2.5235742786468871E-2"/>
    <n v="0.90174684210740697"/>
    <s v="C"/>
    <n v="2.4242424242424243"/>
    <n v="5.1636363636363744E-2"/>
    <n v="948.07575757575785"/>
    <n v="30"/>
    <n v="3"/>
    <n v="33"/>
    <n v="80"/>
    <n v="3"/>
    <n v="6.3900000000000123E-2"/>
    <n v="0.96250000000000002"/>
    <x v="1"/>
    <n v="1173.2437500000001"/>
  </r>
  <r>
    <s v="GIANT TRADERS COMPANY LIMITED"/>
    <x v="8"/>
    <x v="8"/>
    <x v="1"/>
    <s v="ALIFE"/>
    <n v="0.66966666666666685"/>
    <n v="131.33333333333334"/>
    <n v="16436.933333333349"/>
    <n v="27"/>
    <n v="0.1103"/>
    <n v="3379.1664974619321"/>
    <n v="125.15431472081229"/>
    <n v="60"/>
    <n v="1.487635189495771E-2"/>
    <n v="0.91662319400236469"/>
    <s v="C"/>
    <n v="5.9696969696969697"/>
    <n v="3.0439393939393947E-2"/>
    <n v="747.13333333333401"/>
    <n v="30"/>
    <n v="3"/>
    <n v="33"/>
    <n v="197"/>
    <n v="170"/>
    <n v="0.86682741116751283"/>
    <n v="0.13705583756345177"/>
    <x v="0"/>
    <n v="21276.233502538089"/>
  </r>
  <r>
    <s v="GIANT TRADERS COMPANY LIMITED"/>
    <x v="9"/>
    <x v="9"/>
    <x v="2"/>
    <s v="EAZZY"/>
    <n v="0.52076666666666727"/>
    <n v="41.666666666666664"/>
    <n v="4411.1999999999935"/>
    <n v="90"/>
    <n v="0.76500000000000001"/>
    <n v="9528.1919999999864"/>
    <n v="105.86879999999985"/>
    <n v="100"/>
    <n v="1.1568603566696093E-2"/>
    <n v="0.92819179756906078"/>
    <s v="C"/>
    <n v="1.8939393939393938"/>
    <n v="2.3671212121212148E-2"/>
    <n v="200.50909090909062"/>
    <n v="30"/>
    <n v="3"/>
    <n v="33"/>
    <n v="62.499999999999993"/>
    <n v="0"/>
    <n v="0"/>
    <n v="1.4400000000000002"/>
    <x v="2"/>
    <n v="0"/>
  </r>
  <r>
    <s v="GIANT TRADERS COMPANY LIMITED"/>
    <x v="10"/>
    <x v="10"/>
    <x v="1"/>
    <s v="ALIFE"/>
    <n v="0.40840000000000032"/>
    <n v="95.333333333333329"/>
    <n v="10846.386666666676"/>
    <n v="19"/>
    <n v="7.1400000000000005E-2"/>
    <n v="2161.6924475524497"/>
    <n v="113.77328671328682"/>
    <n v="12"/>
    <n v="9.0724272482340437E-3"/>
    <n v="0.93726422481729488"/>
    <s v="C"/>
    <n v="4.333333333333333"/>
    <n v="1.8563636363636379E-2"/>
    <n v="493.0175757575762"/>
    <n v="30"/>
    <n v="3"/>
    <n v="33"/>
    <n v="143"/>
    <n v="124"/>
    <n v="0.53120559440559478"/>
    <n v="0.13286713286713286"/>
    <x v="0"/>
    <n v="14107.887552447566"/>
  </r>
  <r>
    <s v="GIANT TRADERS COMPANY LIMITED"/>
    <x v="11"/>
    <x v="11"/>
    <x v="2"/>
    <s v="JAMAA"/>
    <n v="0.39865000000000039"/>
    <n v="25.333333333333336"/>
    <n v="7355.4666666666835"/>
    <n v="9"/>
    <n v="7.6499999999999999E-2"/>
    <n v="2613.1263157894791"/>
    <n v="290.34736842105326"/>
    <n v="18"/>
    <n v="8.8558352656917302E-3"/>
    <n v="0.94612006008298666"/>
    <s v="C"/>
    <n v="1.1515151515151516"/>
    <n v="1.8120454545454565E-2"/>
    <n v="334.33939393939471"/>
    <n v="30"/>
    <n v="3"/>
    <n v="33"/>
    <n v="38"/>
    <n v="29"/>
    <n v="0.45634934210526357"/>
    <n v="0.23684210526315788"/>
    <x v="0"/>
    <n v="8420.0736842105453"/>
  </r>
  <r>
    <s v="GIANT TRADERS COMPANY LIMITED"/>
    <x v="12"/>
    <x v="12"/>
    <x v="1"/>
    <s v="ALIFE"/>
    <n v="0.3869333333333338"/>
    <n v="88.333333333333343"/>
    <n v="10345.626666666678"/>
    <n v="191"/>
    <n v="0.68899999999999995"/>
    <n v="22369.977660377379"/>
    <n v="117.12030188679256"/>
    <n v="40"/>
    <n v="8.595554643935752E-3"/>
    <n v="0.95471561472692246"/>
    <s v="C"/>
    <n v="4.0151515151515156"/>
    <n v="1.7587878787878809E-2"/>
    <n v="470.25575757575808"/>
    <n v="30"/>
    <n v="3"/>
    <n v="33"/>
    <n v="132.5"/>
    <n v="0"/>
    <n v="0"/>
    <n v="1.4415094339622641"/>
    <x v="2"/>
    <n v="0"/>
  </r>
  <r>
    <s v="GIANT TRADERS COMPANY LIMITED"/>
    <x v="13"/>
    <x v="13"/>
    <x v="2"/>
    <s v="JAMAA"/>
    <n v="0.37333333333333341"/>
    <n v="74.666666666666671"/>
    <n v="7153"/>
    <n v="437"/>
    <n v="2.1850000000000001"/>
    <n v="41864.209821428572"/>
    <n v="95.799107142857139"/>
    <n v="18"/>
    <n v="8.2934365964921018E-3"/>
    <n v="0.96300905132341452"/>
    <s v="C"/>
    <n v="3.393939393939394"/>
    <n v="1.6969696969696971E-2"/>
    <n v="325.13636363636363"/>
    <n v="30"/>
    <n v="3"/>
    <n v="33"/>
    <n v="112"/>
    <n v="0"/>
    <n v="0"/>
    <n v="3.9017857142857144"/>
    <x v="3"/>
    <n v="0"/>
  </r>
  <r>
    <s v="GIANT TRADERS COMPANY LIMITED"/>
    <x v="14"/>
    <x v="14"/>
    <x v="1"/>
    <s v="ALIFE"/>
    <n v="0.23580000000000009"/>
    <n v="63.666666666666664"/>
    <n v="4389.7566666666653"/>
    <n v="0"/>
    <n v="0"/>
    <n v="0"/>
    <n v="68.949057591623017"/>
    <n v="18"/>
    <n v="5.2381937931772447E-3"/>
    <n v="0.96824724511659177"/>
    <s v="C"/>
    <n v="2.893939393939394"/>
    <n v="1.0718181818181823E-2"/>
    <n v="199.53439393939388"/>
    <n v="30"/>
    <n v="3"/>
    <n v="33"/>
    <n v="95.5"/>
    <n v="95.5"/>
    <n v="0.35370000000000018"/>
    <n v="0"/>
    <x v="0"/>
    <n v="6584.6349999999984"/>
  </r>
  <r>
    <s v="GIANT TRADERS COMPANY LIMITED"/>
    <x v="15"/>
    <x v="15"/>
    <x v="2"/>
    <s v="JAMAA"/>
    <n v="0.21600000000000008"/>
    <n v="72"/>
    <n v="5065.666666666667"/>
    <n v="555"/>
    <n v="1.665"/>
    <n v="39047.847222222219"/>
    <n v="70.356481481481481"/>
    <n v="40"/>
    <n v="4.7983454593990031E-3"/>
    <n v="0.97304559057599083"/>
    <s v="C"/>
    <n v="3.2727272727272729"/>
    <n v="9.8181818181818214E-3"/>
    <n v="230.25757575757578"/>
    <n v="30"/>
    <n v="3"/>
    <n v="33"/>
    <n v="108"/>
    <n v="0"/>
    <n v="0"/>
    <n v="5.1388888888888893"/>
    <x v="3"/>
    <n v="0"/>
  </r>
  <r>
    <s v="GIANT TRADERS COMPANY LIMITED"/>
    <x v="16"/>
    <x v="16"/>
    <x v="1"/>
    <s v="ALIFE"/>
    <n v="0.18590000000000004"/>
    <n v="39.666666666666664"/>
    <n v="4682.6199999999981"/>
    <n v="271"/>
    <n v="1.0840000000000001"/>
    <n v="31991.345042016797"/>
    <n v="118.04924369747896"/>
    <n v="40"/>
    <n v="4.1296871338068258E-3"/>
    <n v="0.97717527770979762"/>
    <s v="C"/>
    <n v="1.803030303030303"/>
    <n v="8.4500000000000009E-3"/>
    <n v="212.84636363636355"/>
    <n v="30"/>
    <n v="3"/>
    <n v="33"/>
    <n v="59.5"/>
    <n v="0"/>
    <n v="0"/>
    <n v="4.5546218487394956"/>
    <x v="3"/>
    <n v="0"/>
  </r>
  <r>
    <s v="GIANT TRADERS COMPANY LIMITED"/>
    <x v="17"/>
    <x v="17"/>
    <x v="1"/>
    <s v="ALIFE"/>
    <n v="0.16623333333333332"/>
    <n v="40.333333333333336"/>
    <n v="4360.7866666666669"/>
    <n v="307"/>
    <n v="1.2282"/>
    <n v="33192.43404958678"/>
    <n v="108.11867768595042"/>
    <n v="4"/>
    <n v="3.6928007416701875E-3"/>
    <n v="0.98086807845146784"/>
    <s v="C"/>
    <n v="1.8333333333333335"/>
    <n v="7.5560606060606052E-3"/>
    <n v="198.21757575757576"/>
    <n v="30"/>
    <n v="3"/>
    <n v="33"/>
    <n v="60.500000000000007"/>
    <n v="0"/>
    <n v="0"/>
    <n v="5.0743801652892557"/>
    <x v="3"/>
    <n v="0"/>
  </r>
  <r>
    <s v="GIANT TRADERS COMPANY LIMITED"/>
    <x v="18"/>
    <x v="18"/>
    <x v="1"/>
    <s v="ALIFE"/>
    <n v="0.14546666666666677"/>
    <n v="27"/>
    <n v="3825.0000000000036"/>
    <n v="292"/>
    <n v="1.0522"/>
    <n v="41366.666666666708"/>
    <n v="141.6666666666668"/>
    <n v="18"/>
    <n v="3.2314783309903171E-3"/>
    <n v="0.9840995567824582"/>
    <s v="C"/>
    <n v="1.2272727272727273"/>
    <n v="6.6121212121212167E-3"/>
    <n v="173.86363636363652"/>
    <n v="30"/>
    <n v="3"/>
    <n v="33"/>
    <n v="40.5"/>
    <n v="0"/>
    <n v="0"/>
    <n v="7.2098765432098766"/>
    <x v="3"/>
    <n v="0"/>
  </r>
  <r>
    <s v="GIANT TRADERS COMPANY LIMITED"/>
    <x v="19"/>
    <x v="19"/>
    <x v="2"/>
    <s v="JAMAA"/>
    <n v="0.14079999999999998"/>
    <n v="20.666666666666664"/>
    <n v="2855.5"/>
    <n v="201"/>
    <n v="1.2872000000000001"/>
    <n v="27772.040322580648"/>
    <n v="138.16935483870969"/>
    <n v="24"/>
    <n v="3.1278103735341632E-3"/>
    <n v="0.98722736715599235"/>
    <s v="C"/>
    <n v="0.93939393939393934"/>
    <n v="6.3999999999999994E-3"/>
    <n v="129.79545454545453"/>
    <n v="30"/>
    <n v="3"/>
    <n v="33"/>
    <n v="30.999999999999996"/>
    <n v="0"/>
    <n v="0"/>
    <n v="6.4838709677419359"/>
    <x v="3"/>
    <n v="0"/>
  </r>
  <r>
    <s v="GIANT TRADERS COMPANY LIMITED"/>
    <x v="20"/>
    <x v="20"/>
    <x v="1"/>
    <s v="ALIFE"/>
    <n v="0.13733333333333334"/>
    <n v="33.333333333333336"/>
    <n v="1936.0000000000009"/>
    <n v="0"/>
    <n v="0"/>
    <n v="0"/>
    <n v="58.08000000000002"/>
    <n v="40"/>
    <n v="3.0507998908524511E-3"/>
    <n v="0.99027816704684479"/>
    <s v="C"/>
    <n v="1.5151515151515154"/>
    <n v="6.2424242424242429E-3"/>
    <n v="88.000000000000043"/>
    <n v="30"/>
    <n v="3"/>
    <n v="33"/>
    <n v="50.000000000000007"/>
    <n v="50.000000000000007"/>
    <n v="0.20600000000000002"/>
    <n v="0"/>
    <x v="0"/>
    <n v="2904.0000000000014"/>
  </r>
  <r>
    <s v="GIANT TRADERS COMPANY LIMITED"/>
    <x v="21"/>
    <x v="21"/>
    <x v="1"/>
    <s v="ALIFE"/>
    <n v="0.12863333333333335"/>
    <n v="29.333333333333332"/>
    <n v="3417.0333333333324"/>
    <n v="259"/>
    <n v="1.038"/>
    <n v="30170.851136363628"/>
    <n v="116.48977272727269"/>
    <n v="30"/>
    <n v="2.8575331987377695E-3"/>
    <n v="0.99313570024558251"/>
    <s v="C"/>
    <n v="1.3333333333333333"/>
    <n v="5.8469696969696977E-3"/>
    <n v="155.31969696969693"/>
    <n v="30"/>
    <n v="3"/>
    <n v="33"/>
    <n v="44"/>
    <n v="0"/>
    <n v="0"/>
    <n v="5.8863636363636367"/>
    <x v="3"/>
    <n v="0"/>
  </r>
  <r>
    <s v="GIANT TRADERS COMPANY LIMITED"/>
    <x v="22"/>
    <x v="22"/>
    <x v="2"/>
    <s v="JAMAA"/>
    <n v="0.12000000000000001"/>
    <n v="14"/>
    <n v="2566.6666666666665"/>
    <n v="91"/>
    <n v="0.72799999999999998"/>
    <n v="16683.333333333332"/>
    <n v="183.33333333333331"/>
    <n v="48"/>
    <n v="2.6657474774438895E-3"/>
    <n v="0.99580144772302637"/>
    <s v="C"/>
    <n v="0.63636363636363635"/>
    <n v="5.454545454545455E-3"/>
    <n v="116.66666666666666"/>
    <n v="30"/>
    <n v="3"/>
    <n v="33"/>
    <n v="21"/>
    <n v="0"/>
    <n v="0"/>
    <n v="4.333333333333333"/>
    <x v="3"/>
    <n v="0"/>
  </r>
  <r>
    <s v="GIANT TRADERS COMPANY LIMITED"/>
    <x v="23"/>
    <x v="23"/>
    <x v="2"/>
    <s v="EAZZY"/>
    <n v="0.11266666666666673"/>
    <n v="12"/>
    <n v="1652.8333333333333"/>
    <n v="44"/>
    <n v="0.33"/>
    <n v="6060.3888888888887"/>
    <n v="137.73611111111111"/>
    <n v="40"/>
    <n v="2.5028406871556532E-3"/>
    <n v="0.99830428841018204"/>
    <s v="C"/>
    <n v="0.54545454545454541"/>
    <n v="5.1212121212121245E-3"/>
    <n v="75.128787878787875"/>
    <n v="30"/>
    <n v="3"/>
    <n v="33"/>
    <n v="18"/>
    <n v="0"/>
    <n v="0"/>
    <n v="2.4444444444444446"/>
    <x v="3"/>
    <n v="0"/>
  </r>
  <r>
    <s v="GIANT TRADERS COMPANY LIMITED"/>
    <x v="24"/>
    <x v="24"/>
    <x v="2"/>
    <s v="JAMAA"/>
    <n v="7.6333333333333336E-2"/>
    <n v="10"/>
    <n v="1699.1666666666665"/>
    <n v="233"/>
    <n v="1.7510999999999999"/>
    <n v="39590.583333333328"/>
    <n v="169.91666666666666"/>
    <n v="16"/>
    <n v="1.6957115898184741E-3"/>
    <n v="1.0000000000000004"/>
    <s v="C"/>
    <n v="0.45454545454545453"/>
    <n v="3.4696969696969698E-3"/>
    <n v="77.234848484848484"/>
    <n v="30"/>
    <n v="3"/>
    <n v="33"/>
    <n v="15"/>
    <n v="0"/>
    <n v="0"/>
    <n v="15.533333333333333"/>
    <x v="3"/>
    <n v="0"/>
  </r>
</pivotCacheRecords>
</file>

<file path=xl/pivotCache/pivotCacheRecords3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
  <r>
    <s v="WOFA KUMAH - HO"/>
    <x v="0"/>
    <x v="0"/>
    <x v="0"/>
    <s v="FORTUNE"/>
    <n v="26.516666666666573"/>
    <n v="888.99999999999989"/>
    <n v="374012.66666666616"/>
    <n v="540"/>
    <n v="13.5"/>
    <n v="227184.29696287937"/>
    <n v="420.7116610423692"/>
    <n v="1"/>
    <n v="0.19788973176177427"/>
    <n v="0.19788973176177427"/>
    <s v="A"/>
    <n v="40.409090909090907"/>
    <n v="1.2053030303030261"/>
    <n v="17000.575757575734"/>
    <n v="7"/>
    <n v="3"/>
    <n v="10"/>
    <n v="404.09090909090907"/>
    <n v="0"/>
    <n v="0"/>
    <n v="1.3363329583802026"/>
    <x v="0"/>
    <n v="0"/>
  </r>
  <r>
    <s v="WOFA KUMAH - HO"/>
    <x v="1"/>
    <x v="1"/>
    <x v="0"/>
    <s v="FORTUNE"/>
    <n v="20.683333333333131"/>
    <n v="827.33333333333326"/>
    <n v="270166.66666666663"/>
    <n v="745"/>
    <n v="18.625"/>
    <n v="243280.62046736505"/>
    <n v="326.55116841257052"/>
    <n v="24"/>
    <n v="0.15435647838866143"/>
    <n v="0.35224621015043567"/>
    <s v="A"/>
    <n v="37.606060606060602"/>
    <n v="0.94015151515150597"/>
    <n v="12280.303030303028"/>
    <n v="7"/>
    <n v="3"/>
    <n v="10"/>
    <n v="376.06060606060601"/>
    <n v="0"/>
    <n v="0"/>
    <n v="1.9810636583400487"/>
    <x v="0"/>
    <n v="0"/>
  </r>
  <r>
    <s v="WOFA KUMAH - HO"/>
    <x v="2"/>
    <x v="2"/>
    <x v="1"/>
    <s v="JAMAA"/>
    <n v="10.158933333333291"/>
    <n v="756.66666666666663"/>
    <n v="159084.40333333341"/>
    <n v="1"/>
    <n v="1.2800000000000001E-2"/>
    <n v="210.24370484581507"/>
    <n v="210.24370484581507"/>
    <n v="6"/>
    <n v="7.5814528937237433E-2"/>
    <n v="0.42806073908767311"/>
    <s v="A"/>
    <n v="34.393939393939391"/>
    <n v="0.46176969696969505"/>
    <n v="7231.1092424242461"/>
    <n v="7"/>
    <n v="3"/>
    <n v="10"/>
    <n v="343.93939393939388"/>
    <n v="342.93939393939388"/>
    <n v="4.6042710666132498"/>
    <n v="2.9074889867841416E-3"/>
    <x v="1"/>
    <n v="72100.848719396628"/>
  </r>
  <r>
    <s v="WOFA KUMAH - HO"/>
    <x v="3"/>
    <x v="3"/>
    <x v="2"/>
    <s v="FRYTOL"/>
    <n v="7.028720000000062"/>
    <n v="584"/>
    <n v="270108.74666666664"/>
    <n v="275"/>
    <n v="2.7197499999999999"/>
    <n v="127191.61872146117"/>
    <n v="462.51497716894971"/>
    <n v="1"/>
    <n v="5.2454236911199319E-2"/>
    <n v="0.48051497599887244"/>
    <s v="A"/>
    <n v="26.545454545454547"/>
    <n v="0.31948727272727556"/>
    <n v="12277.670303030302"/>
    <n v="7"/>
    <n v="3"/>
    <n v="10"/>
    <n v="265.4545454545455"/>
    <n v="0"/>
    <n v="0"/>
    <n v="1.0359589041095889"/>
    <x v="0"/>
    <n v="0"/>
  </r>
  <r>
    <s v="WOFA KUMAH - HO"/>
    <x v="4"/>
    <x v="4"/>
    <x v="2"/>
    <s v="FRYTOL"/>
    <n v="5.9373000000000218"/>
    <n v="196.66666666666666"/>
    <n v="210539.58333333334"/>
    <n v="125"/>
    <n v="2.0249999999999999"/>
    <n v="133817.53177966105"/>
    <n v="1070.5402542372883"/>
    <n v="1"/>
    <n v="4.4309140328944972E-2"/>
    <n v="0.52482411632781745"/>
    <s v="B"/>
    <n v="8.9393939393939394"/>
    <n v="0.26987727272727374"/>
    <n v="9569.9810606060619"/>
    <n v="14"/>
    <n v="3"/>
    <n v="17"/>
    <n v="151.96969696969697"/>
    <n v="26.969696969696969"/>
    <n v="0.81420600924499531"/>
    <n v="0.82253240279162509"/>
    <x v="2"/>
    <n v="28872.146250642018"/>
  </r>
  <r>
    <s v="WOFA KUMAH - HO"/>
    <x v="5"/>
    <x v="5"/>
    <x v="0"/>
    <s v="FORTUNE"/>
    <n v="5.5000000000000036"/>
    <n v="110"/>
    <n v="56900"/>
    <n v="0"/>
    <n v="0"/>
    <n v="0"/>
    <n v="517.27272727272725"/>
    <n v="1"/>
    <n v="4.104563889464851E-2"/>
    <n v="0.56586975522246596"/>
    <s v="B"/>
    <n v="5"/>
    <n v="0.25000000000000017"/>
    <n v="2586.3636363636365"/>
    <n v="14"/>
    <n v="3"/>
    <n v="17"/>
    <n v="85"/>
    <n v="85"/>
    <n v="4.2500000000000027"/>
    <n v="0"/>
    <x v="1"/>
    <n v="43968.181818181816"/>
  </r>
  <r>
    <s v="WOFA KUMAH - HO"/>
    <x v="6"/>
    <x v="6"/>
    <x v="1"/>
    <s v="JAMAA"/>
    <n v="3.7407999999999619"/>
    <n v="677.66666666666674"/>
    <n v="78785.783333333617"/>
    <n v="1492"/>
    <n v="7.1615999999999991"/>
    <n v="173460.48509591797"/>
    <n v="116.26037875061526"/>
    <n v="72"/>
    <n v="2.7917004723108998E-2"/>
    <n v="0.59378675994557495"/>
    <s v="B"/>
    <n v="30.803030303030308"/>
    <n v="0.1700363636363619"/>
    <n v="3581.1719696969826"/>
    <n v="14"/>
    <n v="3"/>
    <n v="17"/>
    <n v="523.65151515151524"/>
    <n v="0"/>
    <n v="0"/>
    <n v="2.8492231127571537"/>
    <x v="3"/>
    <n v="0"/>
  </r>
  <r>
    <s v="WOFA KUMAH - HO"/>
    <x v="7"/>
    <x v="7"/>
    <x v="0"/>
    <s v="FORTUNE DELICIOUS"/>
    <n v="3.6524999999999985"/>
    <n v="162.33333333333334"/>
    <n v="48838"/>
    <n v="27"/>
    <n v="0.60750000000000004"/>
    <n v="8122.9527720739225"/>
    <n v="300.85010266940452"/>
    <n v="36"/>
    <n v="2.7258035647764276E-2"/>
    <n v="0.62104479559333925"/>
    <s v="B"/>
    <n v="7.3787878787878789"/>
    <n v="0.16602272727272721"/>
    <n v="2219.909090909091"/>
    <n v="14"/>
    <n v="3"/>
    <n v="17"/>
    <n v="125.43939393939394"/>
    <n v="98.439393939393938"/>
    <n v="2.2148863636363627"/>
    <n v="0.21524338688247374"/>
    <x v="1"/>
    <n v="29615.501773380623"/>
  </r>
  <r>
    <s v="WOFA KUMAH - HO"/>
    <x v="8"/>
    <x v="8"/>
    <x v="2"/>
    <s v="FRYTOL"/>
    <n v="3.4149600000000264"/>
    <n v="237.00000000000003"/>
    <n v="102666.72333333315"/>
    <n v="296"/>
    <n v="2.8771200000000006"/>
    <n v="128225.10593530216"/>
    <n v="433.19292545710186"/>
    <n v="24"/>
    <n v="2.5485311818121796E-2"/>
    <n v="0.646530107411461"/>
    <s v="B"/>
    <n v="10.772727272727273"/>
    <n v="0.15522545454545575"/>
    <n v="4666.6692424242347"/>
    <n v="14"/>
    <n v="3"/>
    <n v="17"/>
    <n v="183.13636363636365"/>
    <n v="0"/>
    <n v="0"/>
    <n v="1.6162819558203025"/>
    <x v="0"/>
    <n v="0"/>
  </r>
  <r>
    <s v="WOFA KUMAH - HO"/>
    <x v="9"/>
    <x v="9"/>
    <x v="1"/>
    <s v="JAMAA"/>
    <n v="3.2427200000000003"/>
    <n v="503.33333333333331"/>
    <n v="60599.503333333319"/>
    <n v="2"/>
    <n v="1.248E-2"/>
    <n v="240.79272847682114"/>
    <n v="120.39636423841057"/>
    <n v="1"/>
    <n v="2.4199911664809916E-2"/>
    <n v="0.67073001907627094"/>
    <s v="B"/>
    <n v="22.878787878787879"/>
    <n v="0.14739636363636366"/>
    <n v="2754.5228787878782"/>
    <n v="14"/>
    <n v="3"/>
    <n v="17"/>
    <n v="388.93939393939394"/>
    <n v="386.93939393939394"/>
    <n v="2.4928532016857319"/>
    <n v="5.1421893260615503E-3"/>
    <x v="1"/>
    <n v="46586.096210917109"/>
  </r>
  <r>
    <s v="WOFA KUMAH - HO"/>
    <x v="10"/>
    <x v="10"/>
    <x v="0"/>
    <s v="FORTUNE"/>
    <n v="3.1866666666666581"/>
    <n v="125.33333333333334"/>
    <n v="47916.200000000012"/>
    <n v="359"/>
    <n v="7.18"/>
    <n v="137249.32819148939"/>
    <n v="382.3101063829788"/>
    <n v="60"/>
    <n v="2.3781594414111422E-2"/>
    <n v="0.69451161349038237"/>
    <s v="B"/>
    <n v="5.6969696969696972"/>
    <n v="0.14484848484848445"/>
    <n v="2178.0090909090914"/>
    <n v="14"/>
    <n v="3"/>
    <n v="17"/>
    <n v="96.848484848484858"/>
    <n v="0"/>
    <n v="0"/>
    <n v="3.7068210262828534"/>
    <x v="3"/>
    <n v="0"/>
  </r>
  <r>
    <s v="WOFA KUMAH - HO"/>
    <x v="11"/>
    <x v="11"/>
    <x v="0"/>
    <s v="FORTUNE DELICIOUS"/>
    <n v="3.1725000000000034"/>
    <n v="106.33333333333333"/>
    <n v="47395.399999999921"/>
    <n v="95"/>
    <n v="2.1375000000000002"/>
    <n v="42343.852664576734"/>
    <n v="445.72476489028139"/>
    <n v="12"/>
    <n v="2.367587079877681E-2"/>
    <n v="0.71818748428915913"/>
    <s v="B"/>
    <n v="4.833333333333333"/>
    <n v="0.14420454545454561"/>
    <n v="2154.3363636363601"/>
    <n v="14"/>
    <n v="3"/>
    <n v="17"/>
    <n v="82.166666666666657"/>
    <n v="0"/>
    <n v="0"/>
    <n v="1.1561866125760651"/>
    <x v="0"/>
    <n v="0"/>
  </r>
  <r>
    <s v="WOFA KUMAH - HO"/>
    <x v="12"/>
    <x v="12"/>
    <x v="0"/>
    <s v="FORTUNE DELIGHT"/>
    <n v="3.0975000000000019"/>
    <n v="108.66666666666666"/>
    <n v="53619.533333333355"/>
    <n v="327"/>
    <n v="7.3574999999999999"/>
    <n v="161352.03128834366"/>
    <n v="493.43128834355855"/>
    <n v="1"/>
    <n v="2.3116157541122503E-2"/>
    <n v="0.74130364183028163"/>
    <s v="B"/>
    <n v="4.9393939393939386"/>
    <n v="0.14079545454545464"/>
    <n v="2437.2515151515163"/>
    <n v="14"/>
    <n v="3"/>
    <n v="17"/>
    <n v="83.969696969696955"/>
    <n v="0"/>
    <n v="0"/>
    <n v="3.8942619992782395"/>
    <x v="3"/>
    <n v="0"/>
  </r>
  <r>
    <s v="WOFA KUMAH - HO"/>
    <x v="13"/>
    <x v="13"/>
    <x v="3"/>
    <s v="FORTUNE"/>
    <n v="3.0233333333333285"/>
    <n v="146"/>
    <n v="69213.733333333279"/>
    <n v="-24"/>
    <n v="-0.36"/>
    <n v="-11377.599999999991"/>
    <n v="474.06666666666632"/>
    <n v="1"/>
    <n v="2.2562663319664313E-2"/>
    <n v="0.76386630514994591"/>
    <s v="B"/>
    <n v="6.6363636363636367"/>
    <n v="0.1374242424242422"/>
    <n v="3146.0787878787855"/>
    <n v="14"/>
    <n v="3"/>
    <n v="17"/>
    <n v="112.81818181818183"/>
    <n v="136.81818181818181"/>
    <n v="2.83319842258198"/>
    <n v="-0.21273166800966961"/>
    <x v="1"/>
    <n v="64860.939393939341"/>
  </r>
  <r>
    <s v="WOFA KUMAH - HO"/>
    <x v="14"/>
    <x v="14"/>
    <x v="1"/>
    <s v="EAZZY"/>
    <n v="2.608639999999987"/>
    <n v="317.33333333333337"/>
    <n v="38394.313333333397"/>
    <n v="0"/>
    <n v="0"/>
    <n v="0"/>
    <n v="120.9904831932775"/>
    <n v="20"/>
    <n v="1.9467871899297325E-2"/>
    <n v="0.78333417704924324"/>
    <s v="B"/>
    <n v="14.424242424242426"/>
    <n v="0.11857454545454486"/>
    <n v="1745.1960606060636"/>
    <n v="14"/>
    <n v="3"/>
    <n v="17"/>
    <n v="245.21212121212125"/>
    <n v="245.21212121212125"/>
    <n v="2.0157672727272629"/>
    <n v="0"/>
    <x v="1"/>
    <n v="29668.333030303082"/>
  </r>
  <r>
    <s v="WOFA KUMAH - HO"/>
    <x v="15"/>
    <x v="15"/>
    <x v="1"/>
    <s v="ALIFE"/>
    <n v="2.40133333333333"/>
    <n v="546"/>
    <n v="59461.413333333294"/>
    <n v="0"/>
    <n v="0"/>
    <n v="0"/>
    <n v="108.90368742368734"/>
    <n v="20"/>
    <n v="1.792077470285135E-2"/>
    <n v="0.8012549517520946"/>
    <s v="C"/>
    <n v="24.818181818181817"/>
    <n v="0.109151515151515"/>
    <n v="2702.7915151515135"/>
    <n v="30"/>
    <n v="3"/>
    <n v="33"/>
    <n v="819"/>
    <n v="819"/>
    <n v="3.601999999999995"/>
    <n v="0"/>
    <x v="1"/>
    <n v="89192.119999999937"/>
  </r>
  <r>
    <s v="WOFA KUMAH - HO"/>
    <x v="16"/>
    <x v="16"/>
    <x v="1"/>
    <s v="JAMAA"/>
    <n v="2.3148000000000102"/>
    <n v="281.66666666666669"/>
    <n v="44594.483333333337"/>
    <n v="0"/>
    <n v="0"/>
    <n v="0"/>
    <n v="158.32360946745561"/>
    <n v="5"/>
    <n v="1.7274989984242314E-2"/>
    <n v="0.81852994173633686"/>
    <s v="C"/>
    <n v="12.803030303030305"/>
    <n v="0.10521818181818228"/>
    <n v="2027.0219696969698"/>
    <n v="30"/>
    <n v="3"/>
    <n v="33"/>
    <n v="422.50000000000006"/>
    <n v="422.50000000000006"/>
    <n v="3.4722000000000155"/>
    <n v="0"/>
    <x v="1"/>
    <n v="66891.725000000006"/>
  </r>
  <r>
    <s v="WOFA KUMAH - HO"/>
    <x v="17"/>
    <x v="17"/>
    <x v="1"/>
    <s v="ALIFE"/>
    <n v="1.8946666666666641"/>
    <n v="442"/>
    <n v="49705.043333333342"/>
    <n v="490"/>
    <n v="1.96"/>
    <n v="55102.876093514336"/>
    <n v="112.45484917043743"/>
    <n v="1"/>
    <n v="1.4139600695586767E-2"/>
    <n v="0.83266954243192359"/>
    <s v="C"/>
    <n v="20.09090909090909"/>
    <n v="8.6121212121212001E-2"/>
    <n v="2259.3201515151518"/>
    <n v="30"/>
    <n v="3"/>
    <n v="33"/>
    <n v="663"/>
    <n v="173"/>
    <n v="0.741577677224735"/>
    <n v="0.73906485671191557"/>
    <x v="1"/>
    <n v="19454.688906485673"/>
  </r>
  <r>
    <s v="WOFA KUMAH - HO"/>
    <x v="18"/>
    <x v="18"/>
    <x v="3"/>
    <s v="FORTUNE"/>
    <n v="1.86"/>
    <n v="124"/>
    <n v="46550"/>
    <n v="0"/>
    <n v="0"/>
    <n v="0"/>
    <n v="375.40322580645159"/>
    <n v="5"/>
    <n v="1.3880888789826578E-2"/>
    <n v="0.84655043122175022"/>
    <s v="C"/>
    <n v="5.6363636363636367"/>
    <n v="8.4545454545454549E-2"/>
    <n v="2115.909090909091"/>
    <n v="30"/>
    <n v="3"/>
    <n v="33"/>
    <n v="186"/>
    <n v="186"/>
    <n v="2.7900000000000005"/>
    <n v="0"/>
    <x v="1"/>
    <n v="69825"/>
  </r>
  <r>
    <s v="WOFA KUMAH - HO"/>
    <x v="19"/>
    <x v="19"/>
    <x v="1"/>
    <s v="ALIFE"/>
    <n v="1.7853333333333299"/>
    <n v="406.66666666666663"/>
    <n v="46086.579999999987"/>
    <n v="439"/>
    <n v="1.756"/>
    <n v="49750.840868852451"/>
    <n v="113.3276557377049"/>
    <n v="5"/>
    <n v="1.3323663146650719E-2"/>
    <n v="0.8598740943684009"/>
    <s v="C"/>
    <n v="18.484848484848484"/>
    <n v="8.1151515151514989E-2"/>
    <n v="2094.8445454545449"/>
    <n v="30"/>
    <n v="3"/>
    <n v="33"/>
    <n v="610"/>
    <n v="171"/>
    <n v="0.75071803278688387"/>
    <n v="0.71967213114754103"/>
    <x v="1"/>
    <n v="19379.029131147538"/>
  </r>
  <r>
    <s v="WOFA KUMAH - HO"/>
    <x v="20"/>
    <x v="20"/>
    <x v="0"/>
    <s v="EXCELLA"/>
    <n v="1.6033333333333331"/>
    <n v="57.333333333333336"/>
    <n v="16301.80000000001"/>
    <n v="0"/>
    <n v="0"/>
    <n v="0"/>
    <n v="284.33372093023274"/>
    <n v="1"/>
    <n v="1.1965425641409648E-2"/>
    <n v="0.87183952000981058"/>
    <s v="C"/>
    <n v="2.606060606060606"/>
    <n v="7.2878787878787862E-2"/>
    <n v="740.99090909090955"/>
    <n v="30"/>
    <n v="3"/>
    <n v="33"/>
    <n v="86"/>
    <n v="86"/>
    <n v="2.4049999999999994"/>
    <n v="0"/>
    <x v="1"/>
    <n v="24452.700000000015"/>
  </r>
  <r>
    <s v="WOFA KUMAH - HO"/>
    <x v="21"/>
    <x v="21"/>
    <x v="0"/>
    <s v="FORTUNE"/>
    <n v="1.4583333333333324"/>
    <n v="58.333333333333329"/>
    <n v="14352.666666666666"/>
    <n v="139"/>
    <n v="3.4750000000000001"/>
    <n v="34200.354285714289"/>
    <n v="246.0457142857143"/>
    <n v="5"/>
    <n v="1.0883313343278E-2"/>
    <n v="0.88272283335308854"/>
    <s v="C"/>
    <n v="2.6515151515151514"/>
    <n v="6.6287878787878743E-2"/>
    <n v="652.39393939393938"/>
    <n v="30"/>
    <n v="3"/>
    <n v="33"/>
    <n v="87.5"/>
    <n v="0"/>
    <n v="0"/>
    <n v="1.5885714285714285"/>
    <x v="0"/>
    <n v="0"/>
  </r>
  <r>
    <s v="WOFA KUMAH - HO"/>
    <x v="22"/>
    <x v="22"/>
    <x v="2"/>
    <s v="FRYTOL"/>
    <n v="1.2299999999999989"/>
    <n v="54.666666666666664"/>
    <n v="28921.666666666668"/>
    <n v="60"/>
    <n v="1.35"/>
    <n v="31743.292682926833"/>
    <n v="529.05487804878055"/>
    <n v="1"/>
    <n v="9.1792974255304714E-3"/>
    <n v="0.89190213077861902"/>
    <s v="C"/>
    <n v="2.4848484848484849"/>
    <n v="5.590909090909086E-2"/>
    <n v="1314.6212121212122"/>
    <n v="30"/>
    <n v="3"/>
    <n v="33"/>
    <n v="82"/>
    <n v="22"/>
    <n v="0.49499999999999955"/>
    <n v="0.73170731707317072"/>
    <x v="1"/>
    <n v="11639.207317073173"/>
  </r>
  <r>
    <s v="WOFA KUMAH - HO"/>
    <x v="23"/>
    <x v="23"/>
    <x v="0"/>
    <s v="FORTUNE DELIGHT"/>
    <n v="1.1849999999999992"/>
    <n v="52.666666666666671"/>
    <n v="21131.333333333336"/>
    <n v="399"/>
    <n v="8.9774999999999991"/>
    <n v="160089.91139240505"/>
    <n v="401.22784810126581"/>
    <n v="5"/>
    <n v="8.8434694709378942E-3"/>
    <n v="0.90074560024955697"/>
    <s v="C"/>
    <n v="2.393939393939394"/>
    <n v="5.3863636363636329E-2"/>
    <n v="960.51515151515162"/>
    <n v="30"/>
    <n v="3"/>
    <n v="33"/>
    <n v="79"/>
    <n v="0"/>
    <n v="0"/>
    <n v="5.0506329113924053"/>
    <x v="3"/>
    <n v="0"/>
  </r>
  <r>
    <s v="WOFA KUMAH - HO"/>
    <x v="24"/>
    <x v="24"/>
    <x v="2"/>
    <s v="FRYTOL"/>
    <n v="1.121033333333336"/>
    <n v="64.666666666666671"/>
    <n v="37456.083333333336"/>
    <n v="245"/>
    <n v="1.9844999999999999"/>
    <n v="141908.35695876289"/>
    <n v="579.21778350515467"/>
    <n v="1"/>
    <n v="8.3660962525207664E-3"/>
    <n v="0.90911169650207768"/>
    <s v="C"/>
    <n v="2.9393939393939394"/>
    <n v="5.0956060606060727E-2"/>
    <n v="1702.5492424242425"/>
    <n v="30"/>
    <n v="3"/>
    <n v="33"/>
    <n v="97"/>
    <n v="0"/>
    <n v="0"/>
    <n v="2.5257731958762886"/>
    <x v="3"/>
    <n v="0"/>
  </r>
  <r>
    <s v="WOFA KUMAH - HO"/>
    <x v="25"/>
    <x v="25"/>
    <x v="0"/>
    <s v="FORTUNE"/>
    <n v="1.0725"/>
    <n v="47.666666666666671"/>
    <n v="10704.999999999998"/>
    <n v="1"/>
    <n v="2.2499999999999999E-2"/>
    <n v="224.58041958041952"/>
    <n v="224.58041958041952"/>
    <n v="40"/>
    <n v="8.0038995844564538E-3"/>
    <n v="0.91711559608653415"/>
    <s v="C"/>
    <n v="2.166666666666667"/>
    <n v="4.8750000000000002E-2"/>
    <n v="486.59090909090901"/>
    <n v="30"/>
    <n v="3"/>
    <n v="33"/>
    <n v="71.500000000000014"/>
    <n v="70.500000000000014"/>
    <n v="1.5862500000000002"/>
    <n v="1.3986013986013983E-2"/>
    <x v="1"/>
    <n v="15832.919580419579"/>
  </r>
  <r>
    <s v="WOFA KUMAH - HO"/>
    <x v="26"/>
    <x v="26"/>
    <x v="1"/>
    <s v="ALIFE"/>
    <n v="0.86266666666666703"/>
    <n v="199"/>
    <n v="22806.766666666666"/>
    <n v="399"/>
    <n v="1.5960000000000001"/>
    <n v="45728.140201005022"/>
    <n v="114.60686767169179"/>
    <n v="18"/>
    <n v="6.437946270263656E-3"/>
    <n v="0.92355354235679776"/>
    <s v="C"/>
    <n v="9.045454545454545"/>
    <n v="3.9212121212121226E-2"/>
    <n v="1036.6712121212122"/>
    <n v="30"/>
    <n v="3"/>
    <n v="33"/>
    <n v="298.5"/>
    <n v="0"/>
    <n v="0"/>
    <n v="1.3366834170854272"/>
    <x v="0"/>
    <n v="0"/>
  </r>
  <r>
    <s v="WOFA KUMAH - HO"/>
    <x v="27"/>
    <x v="27"/>
    <x v="1"/>
    <s v="ALIFE"/>
    <n v="0.85946666666667126"/>
    <n v="209.33333333333334"/>
    <n v="22235.293333333324"/>
    <n v="0"/>
    <n v="0"/>
    <n v="0"/>
    <n v="106.21955414012734"/>
    <n v="40"/>
    <n v="6.4140651712704371E-3"/>
    <n v="0.92996760752806817"/>
    <s v="C"/>
    <n v="9.5151515151515156"/>
    <n v="3.9066666666666874E-2"/>
    <n v="1010.6951515151511"/>
    <n v="30"/>
    <n v="3"/>
    <n v="33"/>
    <n v="314"/>
    <n v="314"/>
    <n v="1.2892000000000068"/>
    <n v="0"/>
    <x v="1"/>
    <n v="33352.939999999988"/>
  </r>
  <r>
    <s v="WOFA KUMAH - HO"/>
    <x v="28"/>
    <x v="28"/>
    <x v="1"/>
    <s v="ALIFE"/>
    <n v="0.73820000000000197"/>
    <n v="161.33333333333334"/>
    <n v="19753.760000000031"/>
    <n v="0"/>
    <n v="0"/>
    <n v="0"/>
    <n v="122.44066115702498"/>
    <n v="40"/>
    <n v="5.5090710240053801E-3"/>
    <n v="0.9354766785520735"/>
    <s v="C"/>
    <n v="7.3333333333333339"/>
    <n v="3.3554545454545545E-2"/>
    <n v="897.89818181818328"/>
    <n v="30"/>
    <n v="3"/>
    <n v="33"/>
    <n v="242.00000000000003"/>
    <n v="242.00000000000003"/>
    <n v="1.1073000000000031"/>
    <n v="0"/>
    <x v="1"/>
    <n v="29630.640000000047"/>
  </r>
  <r>
    <s v="WOFA KUMAH - HO"/>
    <x v="29"/>
    <x v="29"/>
    <x v="1"/>
    <s v="ALIFE"/>
    <n v="0.73560000000000192"/>
    <n v="186.33333333333334"/>
    <n v="19282.520000000015"/>
    <n v="0"/>
    <n v="0"/>
    <n v="0"/>
    <n v="103.48400715563514"/>
    <n v="40"/>
    <n v="5.4896676310733639E-3"/>
    <n v="0.9409663461831469"/>
    <s v="C"/>
    <n v="8.4696969696969706"/>
    <n v="3.3436363636363722E-2"/>
    <n v="876.47818181818252"/>
    <n v="30"/>
    <n v="3"/>
    <n v="33"/>
    <n v="279.50000000000006"/>
    <n v="279.50000000000006"/>
    <n v="1.103400000000003"/>
    <n v="0"/>
    <x v="1"/>
    <n v="28923.780000000028"/>
  </r>
  <r>
    <s v="WOFA KUMAH - HO"/>
    <x v="30"/>
    <x v="30"/>
    <x v="1"/>
    <s v="ALIFE"/>
    <n v="0.70920000000000394"/>
    <n v="154.66666666666669"/>
    <n v="19051.666666666712"/>
    <n v="2"/>
    <n v="7.1999999999999998E-3"/>
    <n v="246.35775862069019"/>
    <n v="123.1788793103451"/>
    <n v="16"/>
    <n v="5.2926485643790665E-3"/>
    <n v="0.94625899474752595"/>
    <s v="C"/>
    <n v="7.0303030303030312"/>
    <n v="3.2236363636363813E-2"/>
    <n v="865.98484848485054"/>
    <n v="30"/>
    <n v="3"/>
    <n v="33"/>
    <n v="232.00000000000003"/>
    <n v="230.00000000000003"/>
    <n v="1.0546293103448334"/>
    <n v="8.6206896551724119E-3"/>
    <x v="1"/>
    <n v="28331.142241379377"/>
  </r>
  <r>
    <s v="WOFA KUMAH - HO"/>
    <x v="31"/>
    <x v="31"/>
    <x v="1"/>
    <s v="JAMAA"/>
    <n v="0.70847999999999933"/>
    <n v="119"/>
    <n v="8219.5000000000036"/>
    <n v="0"/>
    <n v="0"/>
    <n v="0"/>
    <n v="69.071428571428598"/>
    <n v="24"/>
    <n v="5.2872753171055512E-3"/>
    <n v="0.95154627006463155"/>
    <s v="C"/>
    <n v="5.4090909090909092"/>
    <n v="3.220363636363633E-2"/>
    <n v="373.61363636363654"/>
    <n v="30"/>
    <n v="3"/>
    <n v="33"/>
    <n v="178.5"/>
    <n v="178.5"/>
    <n v="1.062719999999999"/>
    <n v="0"/>
    <x v="1"/>
    <n v="12329.250000000005"/>
  </r>
  <r>
    <s v="WOFA KUMAH - HO"/>
    <x v="32"/>
    <x v="32"/>
    <x v="4"/>
    <s v="EAZZY"/>
    <n v="0.60233333333333283"/>
    <n v="75.333333333333329"/>
    <n v="8613.9466666666704"/>
    <n v="160"/>
    <n v="1.2"/>
    <n v="18295.107964601779"/>
    <n v="114.34442477876112"/>
    <n v="18"/>
    <n v="4.4951193625836208E-3"/>
    <n v="0.95604138942721517"/>
    <s v="C"/>
    <n v="3.4242424242424239"/>
    <n v="2.7378787878787857E-2"/>
    <n v="391.54303030303049"/>
    <n v="30"/>
    <n v="3"/>
    <n v="33"/>
    <n v="112.99999999999999"/>
    <n v="0"/>
    <n v="0"/>
    <n v="1.4159292035398232"/>
    <x v="0"/>
    <n v="0"/>
  </r>
  <r>
    <s v="WOFA KUMAH - HO"/>
    <x v="33"/>
    <x v="33"/>
    <x v="1"/>
    <s v="EAZZY"/>
    <n v="0.57600000000000029"/>
    <n v="31"/>
    <n v="10452.313333333339"/>
    <n v="0"/>
    <n v="0"/>
    <n v="0"/>
    <n v="337.17139784946255"/>
    <n v="18"/>
    <n v="4.2985978187850072E-3"/>
    <n v="0.96033998724600023"/>
    <s v="C"/>
    <n v="1.4090909090909092"/>
    <n v="2.6181818181818195E-2"/>
    <n v="475.10515151515176"/>
    <n v="30"/>
    <n v="3"/>
    <n v="33"/>
    <n v="46.5"/>
    <n v="46.5"/>
    <n v="0.86400000000000043"/>
    <n v="0"/>
    <x v="1"/>
    <n v="15678.470000000008"/>
  </r>
  <r>
    <s v="WOFA KUMAH - HO"/>
    <x v="34"/>
    <x v="34"/>
    <x v="1"/>
    <s v="JAMAA"/>
    <n v="0.504"/>
    <n v="84"/>
    <n v="5544"/>
    <n v="0"/>
    <n v="0"/>
    <n v="0"/>
    <n v="66"/>
    <n v="18"/>
    <n v="3.7612730914368792E-3"/>
    <n v="0.96410126033743715"/>
    <s v="C"/>
    <n v="3.8181818181818183"/>
    <n v="2.290909090909091E-2"/>
    <n v="252"/>
    <n v="30"/>
    <n v="3"/>
    <n v="33"/>
    <n v="126"/>
    <n v="126"/>
    <n v="0.75600000000000001"/>
    <n v="0"/>
    <x v="1"/>
    <n v="8316"/>
  </r>
  <r>
    <s v="WOFA KUMAH - HO"/>
    <x v="35"/>
    <x v="35"/>
    <x v="2"/>
    <s v="FRYTOL"/>
    <n v="0.48923999999999884"/>
    <n v="42.333333333333336"/>
    <n v="20445"/>
    <n v="144"/>
    <n v="1.39968"/>
    <n v="69545.196850393695"/>
    <n v="482.95275590551176"/>
    <n v="20"/>
    <n v="3.651121522330505E-3"/>
    <n v="0.96775238185976764"/>
    <s v="C"/>
    <n v="1.9242424242424243"/>
    <n v="2.2238181818181765E-2"/>
    <n v="929.31818181818187"/>
    <n v="30"/>
    <n v="3"/>
    <n v="33"/>
    <n v="63.5"/>
    <n v="0"/>
    <n v="0"/>
    <n v="2.2677165354330708"/>
    <x v="3"/>
    <n v="0"/>
  </r>
  <r>
    <s v="WOFA KUMAH - HO"/>
    <x v="36"/>
    <x v="36"/>
    <x v="4"/>
    <s v="JAMAA"/>
    <n v="0.46785999999999928"/>
    <n v="57.666666666666671"/>
    <n v="10561.013333333321"/>
    <n v="80"/>
    <n v="0.6"/>
    <n v="14651.116763005761"/>
    <n v="183.13895953757202"/>
    <n v="5"/>
    <n v="3.4915659296818565E-3"/>
    <n v="0.97124394778944945"/>
    <s v="C"/>
    <n v="2.6212121212121215"/>
    <n v="2.1266363636363604E-2"/>
    <n v="480.04606060606005"/>
    <n v="30"/>
    <n v="3"/>
    <n v="33"/>
    <n v="86.500000000000014"/>
    <n v="6.5000000000000142"/>
    <n v="5.2735664739884419E-2"/>
    <n v="0.92485549132947964"/>
    <x v="2"/>
    <n v="1190.4032369942208"/>
  </r>
  <r>
    <s v="WOFA KUMAH - HO"/>
    <x v="37"/>
    <x v="37"/>
    <x v="4"/>
    <s v="JAMAA"/>
    <n v="0.4478933333333332"/>
    <n v="63.666666666666671"/>
    <n v="8701.5866666666661"/>
    <n v="291"/>
    <n v="1.8624000000000001"/>
    <n v="39772.173612565435"/>
    <n v="136.67413612565443"/>
    <n v="5"/>
    <n v="3.3425578224218944E-3"/>
    <n v="0.97458650561187132"/>
    <s v="C"/>
    <n v="2.893939393939394"/>
    <n v="2.0358787878787872E-2"/>
    <n v="395.52666666666664"/>
    <n v="30"/>
    <n v="3"/>
    <n v="33"/>
    <n v="95.5"/>
    <n v="0"/>
    <n v="0"/>
    <n v="3.0471204188481678"/>
    <x v="3"/>
    <n v="0"/>
  </r>
  <r>
    <s v="WOFA KUMAH - HO"/>
    <x v="38"/>
    <x v="38"/>
    <x v="1"/>
    <s v="EAZZY"/>
    <n v="0.41887999999999881"/>
    <n v="78"/>
    <n v="7140"/>
    <n v="0"/>
    <n v="0"/>
    <n v="0"/>
    <n v="91.538461538461533"/>
    <n v="5"/>
    <n v="3.1260358582164195E-3"/>
    <n v="0.97771254147008779"/>
    <s v="C"/>
    <n v="3.5454545454545454"/>
    <n v="1.9039999999999946E-2"/>
    <n v="324.54545454545456"/>
    <n v="30"/>
    <n v="3"/>
    <n v="33"/>
    <n v="117"/>
    <n v="117"/>
    <n v="0.62831999999999821"/>
    <n v="0"/>
    <x v="1"/>
    <n v="10710"/>
  </r>
  <r>
    <s v="WOFA KUMAH - HO"/>
    <x v="39"/>
    <x v="39"/>
    <x v="2"/>
    <s v="FRYTOL"/>
    <n v="0.41399999999999898"/>
    <n v="39"/>
    <n v="13340.333333333332"/>
    <n v="0"/>
    <n v="0"/>
    <n v="0"/>
    <n v="342.05982905982904"/>
    <n v="48"/>
    <n v="3.0896171822517148E-3"/>
    <n v="0.98080215865233955"/>
    <s v="C"/>
    <n v="1.7727272727272727"/>
    <n v="1.8818181818181772E-2"/>
    <n v="606.37878787878788"/>
    <n v="30"/>
    <n v="3"/>
    <n v="33"/>
    <n v="58.5"/>
    <n v="58.5"/>
    <n v="0.62099999999999844"/>
    <n v="0"/>
    <x v="1"/>
    <n v="20010.5"/>
  </r>
  <r>
    <s v="WOFA KUMAH - HO"/>
    <x v="40"/>
    <x v="40"/>
    <x v="0"/>
    <s v="PROMISE"/>
    <n v="0.40049999999999963"/>
    <n v="10.333333333333334"/>
    <n v="5542.4000000000015"/>
    <n v="1"/>
    <n v="2.2499999999999999E-2"/>
    <n v="536.36129032258077"/>
    <n v="536.36129032258077"/>
    <n v="32"/>
    <n v="2.9888687958739462E-3"/>
    <n v="0.98379102744821345"/>
    <s v="C"/>
    <n v="0.46969696969696972"/>
    <n v="1.8204545454545439E-2"/>
    <n v="251.92727272727279"/>
    <n v="30"/>
    <n v="3"/>
    <n v="33"/>
    <n v="15.5"/>
    <n v="14.5"/>
    <n v="0.56199193548387039"/>
    <n v="6.4516129032258063E-2"/>
    <x v="1"/>
    <n v="7777.238709677421"/>
  </r>
  <r>
    <s v="WOFA KUMAH - HO"/>
    <x v="41"/>
    <x v="41"/>
    <x v="0"/>
    <s v="FORTUNE DELIGHT"/>
    <n v="0.31200000000000006"/>
    <n v="15.666666666666668"/>
    <n v="6312"/>
    <n v="61"/>
    <n v="1.0980000000000001"/>
    <n v="24576.51063829787"/>
    <n v="402.89361702127655"/>
    <n v="24"/>
    <n v="2.3284071518418778E-3"/>
    <n v="0.98611943460005536"/>
    <s v="C"/>
    <n v="0.71212121212121215"/>
    <n v="1.4181818181818184E-2"/>
    <n v="286.90909090909093"/>
    <n v="30"/>
    <n v="3"/>
    <n v="33"/>
    <n v="23.5"/>
    <n v="0"/>
    <n v="0"/>
    <n v="2.5957446808510638"/>
    <x v="3"/>
    <n v="0"/>
  </r>
  <r>
    <s v="WOFA KUMAH - HO"/>
    <x v="42"/>
    <x v="42"/>
    <x v="2"/>
    <s v="FRYTOL"/>
    <n v="0.2166000000000001"/>
    <n v="34.666666666666664"/>
    <n v="8474.9266666666681"/>
    <n v="17"/>
    <n v="7.3439999999999991E-2"/>
    <n v="4155.9736538461548"/>
    <n v="244.46903846153853"/>
    <n v="30"/>
    <n v="1.6164518881056119E-3"/>
    <n v="0.98773588648816102"/>
    <s v="C"/>
    <n v="1.5757575757575757"/>
    <n v="9.8454545454545496E-3"/>
    <n v="385.22393939393947"/>
    <n v="30"/>
    <n v="3"/>
    <n v="33"/>
    <n v="52"/>
    <n v="35"/>
    <n v="0.21868269230769244"/>
    <n v="0.32692307692307693"/>
    <x v="1"/>
    <n v="8556.4163461538483"/>
  </r>
  <r>
    <s v="WOFA KUMAH - HO"/>
    <x v="43"/>
    <x v="43"/>
    <x v="2"/>
    <s v="FRYTOL"/>
    <n v="0.20089333333333334"/>
    <n v="52.666666666666671"/>
    <n v="7667.9799999999868"/>
    <n v="36"/>
    <n v="0.11664000000000002"/>
    <n v="5241.404050632902"/>
    <n v="145.59455696202505"/>
    <n v="100"/>
    <n v="1.499235493880409E-3"/>
    <n v="0.98923512198204144"/>
    <s v="C"/>
    <n v="2.393939393939394"/>
    <n v="9.1315151515151526E-3"/>
    <n v="348.54454545454485"/>
    <n v="30"/>
    <n v="3"/>
    <n v="33"/>
    <n v="79"/>
    <n v="43"/>
    <n v="0.16402050632911391"/>
    <n v="0.45569620253164556"/>
    <x v="1"/>
    <n v="6260.5659493670773"/>
  </r>
  <r>
    <s v="WOFA KUMAH - HO"/>
    <x v="44"/>
    <x v="44"/>
    <x v="2"/>
    <s v="FRYTOL"/>
    <n v="0.18822000000000025"/>
    <n v="42.333333333333336"/>
    <n v="7418.6300000000074"/>
    <n v="-5"/>
    <n v="-1.6200000000000003E-2"/>
    <n v="-876.2161417322842"/>
    <n v="175.24322834645685"/>
    <n v="40"/>
    <n v="1.4046563914092269E-3"/>
    <n v="0.99063977837345063"/>
    <s v="C"/>
    <n v="1.9242424242424243"/>
    <n v="8.5554545454545571E-3"/>
    <n v="337.21045454545487"/>
    <n v="30"/>
    <n v="3"/>
    <n v="33"/>
    <n v="63.5"/>
    <n v="68.5"/>
    <n v="0.30456070866141771"/>
    <n v="-7.874015748031496E-2"/>
    <x v="1"/>
    <n v="12004.161141732295"/>
  </r>
  <r>
    <s v="WOFA KUMAH - HO"/>
    <x v="45"/>
    <x v="45"/>
    <x v="4"/>
    <s v="JAMAA"/>
    <n v="0.1861500000000002"/>
    <n v="22.000000000000004"/>
    <n v="3633.570000000002"/>
    <n v="57"/>
    <n v="0.30960000000000004"/>
    <n v="9414.2495454545478"/>
    <n v="165.16227272727278"/>
    <n v="40"/>
    <n v="1.3892083054979679E-3"/>
    <n v="0.99202898667894857"/>
    <s v="C"/>
    <n v="1.0000000000000002"/>
    <n v="8.4613636363636453E-3"/>
    <n v="165.16227272727281"/>
    <n v="30"/>
    <n v="3"/>
    <n v="33"/>
    <n v="33.000000000000007"/>
    <n v="0"/>
    <n v="0"/>
    <n v="1.7272727272727268"/>
    <x v="0"/>
    <n v="0"/>
  </r>
  <r>
    <s v="WOFA KUMAH - HO"/>
    <x v="46"/>
    <x v="46"/>
    <x v="4"/>
    <s v="JAMAA"/>
    <n v="0.1800000000000001"/>
    <n v="60"/>
    <n v="4924.6666666666661"/>
    <n v="60"/>
    <n v="0.18"/>
    <n v="4924.6666666666661"/>
    <n v="82.077777777777769"/>
    <n v="12"/>
    <n v="1.3433118183703149E-3"/>
    <n v="0.9933722984973189"/>
    <s v="C"/>
    <n v="2.7272727272727271"/>
    <n v="8.1818181818181859E-3"/>
    <n v="223.84848484848482"/>
    <n v="30"/>
    <n v="3"/>
    <n v="33"/>
    <n v="90"/>
    <n v="30"/>
    <n v="9.0000000000000052E-2"/>
    <n v="0.66666666666666663"/>
    <x v="1"/>
    <n v="2462.333333333333"/>
  </r>
  <r>
    <s v="WOFA KUMAH - HO"/>
    <x v="47"/>
    <x v="47"/>
    <x v="4"/>
    <s v="EAZZY"/>
    <n v="0.15797333333333313"/>
    <n v="20"/>
    <n v="2388.6300000000006"/>
    <n v="160"/>
    <n v="1.024"/>
    <n v="19109.040000000005"/>
    <n v="119.43150000000003"/>
    <n v="4"/>
    <n v="1.1789302536334414E-3"/>
    <n v="0.99455122875095237"/>
    <s v="C"/>
    <n v="0.90909090909090906"/>
    <n v="7.1806060606060514E-3"/>
    <n v="108.57409090909094"/>
    <n v="30"/>
    <n v="3"/>
    <n v="33"/>
    <n v="30"/>
    <n v="0"/>
    <n v="0"/>
    <n v="5.333333333333333"/>
    <x v="3"/>
    <n v="0"/>
  </r>
  <r>
    <s v="WOFA KUMAH - HO"/>
    <x v="48"/>
    <x v="48"/>
    <x v="2"/>
    <s v="VIKING"/>
    <n v="0.15750000000000006"/>
    <n v="7"/>
    <n v="3269"/>
    <n v="0"/>
    <n v="0"/>
    <n v="0"/>
    <n v="467"/>
    <n v="12"/>
    <n v="1.1753978410740252E-3"/>
    <n v="0.99572662659202638"/>
    <s v="C"/>
    <n v="0.31818181818181818"/>
    <n v="7.1590909090909118E-3"/>
    <n v="148.59090909090909"/>
    <n v="30"/>
    <n v="3"/>
    <n v="33"/>
    <n v="10.5"/>
    <n v="10.5"/>
    <n v="0.23625000000000007"/>
    <n v="0"/>
    <x v="1"/>
    <n v="4903.5"/>
  </r>
  <r>
    <s v="WOFA KUMAH - HO"/>
    <x v="49"/>
    <x v="49"/>
    <x v="0"/>
    <s v="FORTUNE"/>
    <n v="0.15000000000000002"/>
    <n v="4.333333333333333"/>
    <n v="2178.6666666666656"/>
    <n v="0"/>
    <n v="0"/>
    <n v="0"/>
    <n v="502.76923076923055"/>
    <n v="24"/>
    <n v="1.1194265153085952E-3"/>
    <n v="0.99684605310733498"/>
    <s v="C"/>
    <n v="0.19696969696969696"/>
    <n v="6.8181818181818196E-3"/>
    <n v="99.030303030302989"/>
    <n v="30"/>
    <n v="3"/>
    <n v="33"/>
    <n v="6.5"/>
    <n v="6.5"/>
    <n v="0.22500000000000006"/>
    <n v="0"/>
    <x v="1"/>
    <n v="3267.9999999999986"/>
  </r>
  <r>
    <s v="WOFA KUMAH - HO"/>
    <x v="50"/>
    <x v="50"/>
    <x v="0"/>
    <s v="VIKING"/>
    <n v="0.11250000000000003"/>
    <n v="4"/>
    <n v="1192"/>
    <n v="0"/>
    <n v="0"/>
    <n v="0"/>
    <n v="298"/>
    <n v="1"/>
    <n v="8.3956988648144649E-4"/>
    <n v="0.99768562299381647"/>
    <s v="C"/>
    <n v="0.18181818181818182"/>
    <n v="5.1136363636363653E-3"/>
    <n v="54.18181818181818"/>
    <n v="30"/>
    <n v="3"/>
    <n v="33"/>
    <n v="6"/>
    <n v="6"/>
    <n v="0.16875000000000007"/>
    <n v="0"/>
    <x v="1"/>
    <n v="1788"/>
  </r>
  <r>
    <s v="WOFA KUMAH - HO"/>
    <x v="51"/>
    <x v="51"/>
    <x v="4"/>
    <s v="JAMAA"/>
    <n v="0.10653333333333331"/>
    <n v="5.6666666666666661"/>
    <n v="1882.5333333333324"/>
    <n v="11"/>
    <n v="9.35E-2"/>
    <n v="3654.3294117647042"/>
    <n v="332.21176470588222"/>
    <n v="12"/>
    <n v="7.9504158731694868E-4"/>
    <n v="0.99848066458113338"/>
    <s v="C"/>
    <n v="0.25757575757575757"/>
    <n v="4.8424242424242418E-3"/>
    <n v="85.569696969696921"/>
    <n v="30"/>
    <n v="3"/>
    <n v="33"/>
    <n v="8.5"/>
    <n v="0"/>
    <n v="0"/>
    <n v="1.2941176470588236"/>
    <x v="0"/>
    <n v="0"/>
  </r>
  <r>
    <s v="WOFA KUMAH - HO"/>
    <x v="52"/>
    <x v="52"/>
    <x v="5"/>
    <s v="FORTUNE"/>
    <n v="0.10291999999999997"/>
    <n v="10.333333333333332"/>
    <n v="2893.3333333333335"/>
    <n v="0"/>
    <n v="0"/>
    <n v="0"/>
    <n v="280.00000000000006"/>
    <n v="20"/>
    <n v="7.6807584637040378E-4"/>
    <n v="0.99924874042750378"/>
    <s v="C"/>
    <n v="0.46969696969696967"/>
    <n v="4.6781818181818166E-3"/>
    <n v="131.51515151515153"/>
    <n v="30"/>
    <n v="3"/>
    <n v="33"/>
    <n v="15.499999999999998"/>
    <n v="15.499999999999998"/>
    <n v="0.15437999999999996"/>
    <n v="0"/>
    <x v="1"/>
    <n v="4340"/>
  </r>
  <r>
    <s v="WOFA KUMAH - HO"/>
    <x v="53"/>
    <x v="53"/>
    <x v="4"/>
    <s v="JAMAA"/>
    <n v="0.10066666666666671"/>
    <n v="6"/>
    <n v="2090.5"/>
    <n v="235"/>
    <n v="1.88"/>
    <n v="81877.916666666672"/>
    <n v="348.41666666666669"/>
    <n v="1"/>
    <n v="7.5125957249599072E-4"/>
    <n v="0.99999999999999978"/>
    <s v="C"/>
    <n v="0.27272727272727271"/>
    <n v="4.5757575757575776E-3"/>
    <n v="95.022727272727266"/>
    <n v="30"/>
    <n v="3"/>
    <n v="33"/>
    <n v="9"/>
    <n v="0"/>
    <n v="0"/>
    <n v="26.111111111111111"/>
    <x v="3"/>
    <n v="0"/>
  </r>
</pivotCacheRecords>
</file>

<file path=xl/pivotCache/pivotCacheRecords3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
  <r>
    <s v="KYEI BEKIND - KOFORIDUA"/>
    <x v="0"/>
    <x v="0"/>
    <x v="0"/>
    <s v="FRYTOL"/>
    <n v="16.800000000000004"/>
    <n v="746.66666666666674"/>
    <n v="737870"/>
    <n v="0"/>
    <n v="0"/>
    <n v="0"/>
    <n v="988.21874999999989"/>
    <n v="12"/>
    <n v="0.12338387624890979"/>
    <n v="0.12338387624890979"/>
    <s v="A"/>
    <n v="33.939393939393945"/>
    <n v="0.76363636363636378"/>
    <n v="33539.545454545456"/>
    <n v="7"/>
    <n v="2"/>
    <n v="9"/>
    <n v="305.4545454545455"/>
    <n v="305.4545454545455"/>
    <n v="6.8727272727272748"/>
    <n v="0"/>
    <x v="0"/>
    <n v="301855.90909090912"/>
  </r>
  <r>
    <s v="KYEI BEKIND - KOFORIDUA"/>
    <x v="1"/>
    <x v="1"/>
    <x v="1"/>
    <s v="FORTUNE"/>
    <n v="12.941666666666666"/>
    <n v="510.33333333333337"/>
    <n v="153828.93333333329"/>
    <n v="387"/>
    <n v="9.6750000000000007"/>
    <n v="116652.7704768125"/>
    <n v="301.42834748530362"/>
    <n v="1"/>
    <n v="9.5047202288966695E-2"/>
    <n v="0.21843107853787647"/>
    <s v="A"/>
    <n v="23.196969696969699"/>
    <n v="0.58825757575757576"/>
    <n v="6992.2242424242404"/>
    <n v="7"/>
    <n v="2"/>
    <n v="9"/>
    <n v="208.77272727272728"/>
    <n v="0"/>
    <n v="0"/>
    <n v="1.8536903984323971"/>
    <x v="1"/>
    <n v="0"/>
  </r>
  <r>
    <s v="KYEI BEKIND - KOFORIDUA"/>
    <x v="2"/>
    <x v="2"/>
    <x v="2"/>
    <s v="FORTUNE"/>
    <n v="9.7100000000000026"/>
    <n v="647.33333333333337"/>
    <n v="289518.33333333331"/>
    <n v="766"/>
    <n v="11.49"/>
    <n v="342591.72502574662"/>
    <n v="447.24768280123578"/>
    <n v="5"/>
    <n v="7.1312942760530601E-2"/>
    <n v="0.28974402129840704"/>
    <s v="A"/>
    <n v="29.424242424242426"/>
    <n v="0.44136363636363646"/>
    <n v="13159.924242424242"/>
    <n v="7"/>
    <n v="2"/>
    <n v="9"/>
    <n v="264.81818181818181"/>
    <n v="0"/>
    <n v="0"/>
    <n v="2.8925506350841057"/>
    <x v="2"/>
    <n v="0"/>
  </r>
  <r>
    <s v="KYEI BEKIND - KOFORIDUA"/>
    <x v="3"/>
    <x v="3"/>
    <x v="0"/>
    <s v="FRYTOL"/>
    <n v="6.1908299999999947"/>
    <n v="633.66666666666663"/>
    <n v="203947.82666666666"/>
    <n v="1350"/>
    <n v="13.122"/>
    <n v="434502.2083114151"/>
    <n v="321.85348763808526"/>
    <n v="4"/>
    <n v="4.546717872607365E-2"/>
    <n v="0.33521120002448068"/>
    <s v="A"/>
    <n v="28.803030303030301"/>
    <n v="0.28140136363636342"/>
    <n v="9270.3557575757568"/>
    <n v="7"/>
    <n v="2"/>
    <n v="9"/>
    <n v="259.22727272727269"/>
    <n v="0"/>
    <n v="0"/>
    <n v="5.2077853761178332"/>
    <x v="2"/>
    <n v="0"/>
  </r>
  <r>
    <s v="KYEI BEKIND - KOFORIDUA"/>
    <x v="4"/>
    <x v="4"/>
    <x v="3"/>
    <s v="JAMAA"/>
    <n v="5.4400000000000279"/>
    <n v="753.33333333333326"/>
    <n v="89139.520000000004"/>
    <n v="1236"/>
    <n v="8.9061000000000003"/>
    <n v="146251.92042477877"/>
    <n v="118.32679646017701"/>
    <n v="20"/>
    <n v="3.9952874213932892E-2"/>
    <n v="0.37516407423841358"/>
    <s v="A"/>
    <n v="34.242424242424242"/>
    <n v="0.24727272727272853"/>
    <n v="4051.7963636363638"/>
    <n v="7"/>
    <n v="2"/>
    <n v="9"/>
    <n v="308.18181818181819"/>
    <n v="0"/>
    <n v="0"/>
    <n v="4.0106194690265484"/>
    <x v="2"/>
    <n v="0"/>
  </r>
  <r>
    <s v="KYEI BEKIND - KOFORIDUA"/>
    <x v="5"/>
    <x v="5"/>
    <x v="0"/>
    <s v="FRYTOL"/>
    <n v="4.9124999999999979"/>
    <n v="218.33333333333331"/>
    <n v="144816.66666666666"/>
    <n v="2269"/>
    <n v="51.052500000000002"/>
    <n v="1504987.8625954199"/>
    <n v="663.28244274809163"/>
    <n v="16"/>
    <n v="3.6078767385283865E-2"/>
    <n v="0.41124284162369745"/>
    <s v="A"/>
    <n v="9.9242424242424239"/>
    <n v="0.22329545454545444"/>
    <n v="6582.5757575757571"/>
    <n v="7"/>
    <n v="2"/>
    <n v="9"/>
    <n v="89.318181818181813"/>
    <n v="0"/>
    <n v="0"/>
    <n v="25.403562340966921"/>
    <x v="2"/>
    <n v="0"/>
  </r>
  <r>
    <s v="KYEI BEKIND - KOFORIDUA"/>
    <x v="6"/>
    <x v="6"/>
    <x v="0"/>
    <s v="FRYTOL"/>
    <n v="4.6858500000000145"/>
    <n v="284"/>
    <n v="172114.58333333334"/>
    <n v="273"/>
    <n v="4.4266499999999995"/>
    <n v="165448.17341549299"/>
    <n v="606.03726525821605"/>
    <n v="24"/>
    <n v="3.441418669767593E-2"/>
    <n v="0.44565702832137338"/>
    <s v="A"/>
    <n v="12.909090909090908"/>
    <n v="0.21299318181818247"/>
    <n v="7823.390151515152"/>
    <n v="7"/>
    <n v="2"/>
    <n v="9"/>
    <n v="116.18181818181817"/>
    <n v="0"/>
    <n v="0"/>
    <n v="2.3497652582159625"/>
    <x v="2"/>
    <n v="0"/>
  </r>
  <r>
    <s v="KYEI BEKIND - KOFORIDUA"/>
    <x v="7"/>
    <x v="7"/>
    <x v="0"/>
    <s v="FORTUNE"/>
    <n v="4.0308799999999998"/>
    <n v="314.66666666666669"/>
    <n v="103840"/>
    <n v="0"/>
    <n v="0"/>
    <n v="0"/>
    <n v="330"/>
    <n v="48"/>
    <n v="2.9603904707988415E-2"/>
    <n v="0.47526093302936179"/>
    <s v="A"/>
    <n v="14.303030303030305"/>
    <n v="0.18322181818181818"/>
    <n v="4720"/>
    <n v="7"/>
    <n v="2"/>
    <n v="9"/>
    <n v="128.72727272727275"/>
    <n v="128.72727272727275"/>
    <n v="1.6489963636363638"/>
    <n v="0"/>
    <x v="0"/>
    <n v="42480.000000000007"/>
  </r>
  <r>
    <s v="KYEI BEKIND - KOFORIDUA"/>
    <x v="8"/>
    <x v="8"/>
    <x v="0"/>
    <s v="FRYTOL"/>
    <n v="3.9119999999999995"/>
    <n v="217.33333333333334"/>
    <n v="171693.33333333334"/>
    <n v="0"/>
    <n v="0"/>
    <n v="0"/>
    <n v="790"/>
    <n v="1"/>
    <n v="2.873081689796041E-2"/>
    <n v="0.50399174992732221"/>
    <s v="B"/>
    <n v="9.8787878787878789"/>
    <n v="0.17781818181818179"/>
    <n v="7804.2424242424249"/>
    <n v="14"/>
    <n v="2"/>
    <n v="16"/>
    <n v="158.06060606060606"/>
    <n v="158.06060606060606"/>
    <n v="2.8450909090909087"/>
    <n v="0"/>
    <x v="0"/>
    <n v="124867.87878787878"/>
  </r>
  <r>
    <s v="KYEI BEKIND - KOFORIDUA"/>
    <x v="9"/>
    <x v="9"/>
    <x v="3"/>
    <s v="JAMAA"/>
    <n v="3.664093333333343"/>
    <n v="585.66666666666663"/>
    <n v="64802.520000000004"/>
    <n v="28"/>
    <n v="0.1807"/>
    <n v="3098.1284462151398"/>
    <n v="110.64744450768356"/>
    <n v="1"/>
    <n v="2.6910121333598599E-2"/>
    <n v="0.53090187126092081"/>
    <s v="B"/>
    <n v="26.621212121212121"/>
    <n v="0.1665496969696974"/>
    <n v="2945.5690909090913"/>
    <n v="14"/>
    <n v="2"/>
    <n v="16"/>
    <n v="425.93939393939394"/>
    <n v="397.93939393939394"/>
    <n v="2.4896193746227278"/>
    <n v="6.5737051792828682E-2"/>
    <x v="0"/>
    <n v="44030.977008330316"/>
  </r>
  <r>
    <s v="KYEI BEKIND - KOFORIDUA"/>
    <x v="10"/>
    <x v="10"/>
    <x v="0"/>
    <s v="FRYTOL"/>
    <n v="3.615870000000025"/>
    <n v="442"/>
    <n v="120819.66666666666"/>
    <n v="27"/>
    <n v="0.21910999999999997"/>
    <n v="7380.3868778280539"/>
    <n v="273.34766214177978"/>
    <n v="1"/>
    <n v="2.6555955750723122E-2"/>
    <n v="0.55745782701164392"/>
    <s v="B"/>
    <n v="20.09090909090909"/>
    <n v="0.1643577272727284"/>
    <n v="5491.80303030303"/>
    <n v="14"/>
    <n v="2"/>
    <n v="16"/>
    <n v="321.45454545454544"/>
    <n v="294.45454545454544"/>
    <n v="2.4088446997120694"/>
    <n v="8.3993212669683265E-2"/>
    <x v="0"/>
    <n v="80488.461607020421"/>
  </r>
  <r>
    <s v="KYEI BEKIND - KOFORIDUA"/>
    <x v="11"/>
    <x v="11"/>
    <x v="3"/>
    <s v="EAZZY"/>
    <n v="3.5928799999999974"/>
    <n v="374"/>
    <n v="50872.479999999996"/>
    <n v="0"/>
    <n v="0"/>
    <n v="0"/>
    <n v="136.02267379679142"/>
    <n v="1"/>
    <n v="2.6387110791498962E-2"/>
    <n v="0.58384493780314284"/>
    <s v="B"/>
    <n v="17"/>
    <n v="0.16331272727272717"/>
    <n v="2312.3854545454542"/>
    <n v="14"/>
    <n v="2"/>
    <n v="16"/>
    <n v="272"/>
    <n v="272"/>
    <n v="2.6130036363636346"/>
    <n v="0"/>
    <x v="0"/>
    <n v="36998.167272727267"/>
  </r>
  <r>
    <s v="KYEI BEKIND - KOFORIDUA"/>
    <x v="12"/>
    <x v="12"/>
    <x v="3"/>
    <s v="JAMAA"/>
    <n v="3.3240666666666554"/>
    <n v="691"/>
    <n v="61860.823333333334"/>
    <n v="13"/>
    <n v="6.2399999999999997E-2"/>
    <n v="1163.807095996141"/>
    <n v="89.523622768933919"/>
    <n v="48"/>
    <n v="2.4412870847805034E-2"/>
    <n v="0.60825780865094792"/>
    <s v="B"/>
    <n v="31.40909090909091"/>
    <n v="0.15109393939393889"/>
    <n v="2811.8556060606061"/>
    <n v="14"/>
    <n v="2"/>
    <n v="16"/>
    <n v="502.54545454545456"/>
    <n v="489.54545454545456"/>
    <n v="2.3549663202210156"/>
    <n v="2.5868306801736612E-2"/>
    <x v="0"/>
    <n v="43825.882600973564"/>
  </r>
  <r>
    <s v="KYEI BEKIND - KOFORIDUA"/>
    <x v="13"/>
    <x v="13"/>
    <x v="4"/>
    <s v="FRYTOL"/>
    <n v="3.1728666666666667"/>
    <n v="174"/>
    <n v="85747"/>
    <n v="0"/>
    <n v="0"/>
    <n v="0"/>
    <n v="492.79885057471262"/>
    <n v="5"/>
    <n v="2.3302415961564928E-2"/>
    <n v="0.63156022461251282"/>
    <s v="B"/>
    <n v="7.9090909090909092"/>
    <n v="0.14422121212121211"/>
    <n v="3897.590909090909"/>
    <n v="14"/>
    <n v="2"/>
    <n v="16"/>
    <n v="126.54545454545455"/>
    <n v="126.54545454545455"/>
    <n v="2.3075393939393942"/>
    <n v="0"/>
    <x v="0"/>
    <n v="62361.454545454544"/>
  </r>
  <r>
    <s v="KYEI BEKIND - KOFORIDUA"/>
    <x v="14"/>
    <x v="14"/>
    <x v="1"/>
    <s v="FORTUNE DELIGHT"/>
    <n v="3.0533333333333359"/>
    <n v="122"/>
    <n v="58808"/>
    <n v="0"/>
    <n v="0"/>
    <n v="0"/>
    <n v="482.03278688524591"/>
    <n v="60"/>
    <n v="2.2424529889682826E-2"/>
    <n v="0.65398475450219562"/>
    <s v="B"/>
    <n v="5.5454545454545459"/>
    <n v="0.1387878787878789"/>
    <n v="2673.090909090909"/>
    <n v="14"/>
    <n v="2"/>
    <n v="16"/>
    <n v="88.727272727272734"/>
    <n v="88.727272727272734"/>
    <n v="2.2206060606060625"/>
    <n v="0"/>
    <x v="0"/>
    <n v="42769.454545454551"/>
  </r>
  <r>
    <s v="KYEI BEKIND - KOFORIDUA"/>
    <x v="15"/>
    <x v="15"/>
    <x v="1"/>
    <s v="FORTUNE"/>
    <n v="2.8666666666666667"/>
    <n v="57.333333333333329"/>
    <n v="29514.666666666664"/>
    <n v="7"/>
    <n v="0.35"/>
    <n v="3603.5348837209303"/>
    <n v="514.79069767441865"/>
    <n v="12"/>
    <n v="2.1053597931361585E-2"/>
    <n v="0.67503835243355725"/>
    <s v="B"/>
    <n v="2.606060606060606"/>
    <n v="0.13030303030303031"/>
    <n v="1341.5757575757575"/>
    <n v="14"/>
    <n v="2"/>
    <n v="16"/>
    <n v="41.696969696969695"/>
    <n v="34.696969696969695"/>
    <n v="1.7348484848484851"/>
    <n v="0.16787790697674418"/>
    <x v="0"/>
    <n v="17861.677237491192"/>
  </r>
  <r>
    <s v="KYEI BEKIND - KOFORIDUA"/>
    <x v="16"/>
    <x v="16"/>
    <x v="3"/>
    <s v="JAMAA"/>
    <n v="2.5495999999999941"/>
    <n v="195"/>
    <n v="40920.343333333331"/>
    <n v="564"/>
    <n v="7.2288000000000014"/>
    <n v="118354.22379487178"/>
    <n v="209.8479145299145"/>
    <n v="40"/>
    <n v="1.8724972076441644E-2"/>
    <n v="0.69376332450999889"/>
    <s v="B"/>
    <n v="8.8636363636363633"/>
    <n v="0.11589090909090882"/>
    <n v="1860.0156060606059"/>
    <n v="14"/>
    <n v="2"/>
    <n v="16"/>
    <n v="141.81818181818181"/>
    <n v="0"/>
    <n v="0"/>
    <n v="3.976923076923077"/>
    <x v="2"/>
    <n v="0"/>
  </r>
  <r>
    <s v="KYEI BEKIND - KOFORIDUA"/>
    <x v="17"/>
    <x v="17"/>
    <x v="3"/>
    <s v="ALIFE"/>
    <n v="2.1959999999999806"/>
    <n v="548.66666666666663"/>
    <n v="49998.266666666663"/>
    <n v="945"/>
    <n v="3.78"/>
    <n v="86114.876063183474"/>
    <n v="91.126852976913725"/>
    <n v="1"/>
    <n v="1.6128035252535918E-2"/>
    <n v="0.70989135976253481"/>
    <s v="B"/>
    <n v="24.939393939393938"/>
    <n v="9.9818181818180932E-2"/>
    <n v="2272.6484848484847"/>
    <n v="14"/>
    <n v="2"/>
    <n v="16"/>
    <n v="399.030303030303"/>
    <n v="0"/>
    <n v="0"/>
    <n v="2.3682411907654921"/>
    <x v="2"/>
    <n v="0"/>
  </r>
  <r>
    <s v="KYEI BEKIND - KOFORIDUA"/>
    <x v="18"/>
    <x v="18"/>
    <x v="2"/>
    <s v="FORTUNE"/>
    <n v="1.8875000000000013"/>
    <n v="123.66666666666667"/>
    <n v="42530.44999999999"/>
    <n v="0"/>
    <n v="0"/>
    <n v="0"/>
    <n v="343.91199460916431"/>
    <n v="20"/>
    <n v="1.3862325382131984E-2"/>
    <n v="0.72375368514466676"/>
    <s v="B"/>
    <n v="5.6212121212121211"/>
    <n v="8.5795454545454605E-2"/>
    <n v="1933.2022727272722"/>
    <n v="14"/>
    <n v="2"/>
    <n v="16"/>
    <n v="89.939393939393938"/>
    <n v="89.939393939393938"/>
    <n v="1.3727272727272735"/>
    <n v="0"/>
    <x v="0"/>
    <n v="30931.236363636352"/>
  </r>
  <r>
    <s v="KYEI BEKIND - KOFORIDUA"/>
    <x v="19"/>
    <x v="19"/>
    <x v="3"/>
    <s v="ALIFE"/>
    <n v="1.5753333333333217"/>
    <n v="393"/>
    <n v="33550.666666666657"/>
    <n v="464"/>
    <n v="1.8560000000000001"/>
    <n v="39611.983036471574"/>
    <n v="85.370653095843906"/>
    <n v="32"/>
    <n v="1.1569686491117922E-2"/>
    <n v="0.73532337163578465"/>
    <s v="B"/>
    <n v="17.863636363636363"/>
    <n v="7.1606060606060076E-2"/>
    <n v="1525.0303030303025"/>
    <n v="14"/>
    <n v="2"/>
    <n v="16"/>
    <n v="285.81818181818181"/>
    <n v="0"/>
    <n v="0"/>
    <n v="1.6234096692111959"/>
    <x v="1"/>
    <n v="0"/>
  </r>
  <r>
    <s v="KYEI BEKIND - KOFORIDUA"/>
    <x v="20"/>
    <x v="20"/>
    <x v="0"/>
    <s v="FRYTOL"/>
    <n v="1.5702966666666631"/>
    <n v="153"/>
    <n v="65503"/>
    <n v="141"/>
    <n v="1.39941"/>
    <n v="60365.509803921566"/>
    <n v="428.12418300653593"/>
    <n v="1"/>
    <n v="1.1532695809171135E-2"/>
    <n v="0.74685606744495581"/>
    <s v="B"/>
    <n v="6.9545454545454541"/>
    <n v="7.1377121212121045E-2"/>
    <n v="2977.409090909091"/>
    <n v="14"/>
    <n v="2"/>
    <n v="16"/>
    <n v="111.27272727272727"/>
    <n v="0"/>
    <n v="0"/>
    <n v="1.2671568627450982"/>
    <x v="1"/>
    <n v="0"/>
  </r>
  <r>
    <s v="KYEI BEKIND - KOFORIDUA"/>
    <x v="21"/>
    <x v="21"/>
    <x v="5"/>
    <s v="JAMAA"/>
    <n v="1.4766666666666652"/>
    <n v="144.66666666666666"/>
    <n v="19123.600000000002"/>
    <n v="4"/>
    <n v="4.1250000000000002E-2"/>
    <n v="528.76313364055306"/>
    <n v="132.19078341013827"/>
    <n v="1"/>
    <n v="1.0845051027433923E-2"/>
    <n v="0.75770111847238975"/>
    <s v="B"/>
    <n v="6.5757575757575752"/>
    <n v="6.7121212121212054E-2"/>
    <n v="869.25454545454556"/>
    <n v="14"/>
    <n v="2"/>
    <n v="16"/>
    <n v="105.2121212121212"/>
    <n v="101.2121212121212"/>
    <n v="1.0331099008518352"/>
    <n v="3.8018433179723504E-2"/>
    <x v="0"/>
    <n v="13379.309593632175"/>
  </r>
  <r>
    <s v="KYEI BEKIND - KOFORIDUA"/>
    <x v="22"/>
    <x v="22"/>
    <x v="3"/>
    <s v="ALIFE"/>
    <n v="1.4646000000000061"/>
    <n v="406.66666666666663"/>
    <n v="40928.33"/>
    <n v="635"/>
    <n v="2.286"/>
    <n v="63908.580860655748"/>
    <n v="100.64343442622952"/>
    <n v="5"/>
    <n v="1.0756430068699642E-2"/>
    <n v="0.76845754854108939"/>
    <s v="B"/>
    <n v="18.484848484848484"/>
    <n v="6.6572727272727547E-2"/>
    <n v="1860.3786363636364"/>
    <n v="14"/>
    <n v="2"/>
    <n v="16"/>
    <n v="295.75757575757575"/>
    <n v="0"/>
    <n v="0"/>
    <n v="2.1470286885245904"/>
    <x v="2"/>
    <n v="0"/>
  </r>
  <r>
    <s v="KYEI BEKIND - KOFORIDUA"/>
    <x v="23"/>
    <x v="23"/>
    <x v="3"/>
    <s v="JAMAA"/>
    <n v="1.398906666666661"/>
    <n v="264"/>
    <n v="21125.399999999983"/>
    <n v="0"/>
    <n v="0"/>
    <n v="0"/>
    <n v="80.020454545454484"/>
    <n v="5"/>
    <n v="1.0273959943081794E-2"/>
    <n v="0.77873150848417116"/>
    <s v="B"/>
    <n v="12"/>
    <n v="6.3586666666666403E-2"/>
    <n v="960.24545454545375"/>
    <n v="14"/>
    <n v="2"/>
    <n v="16"/>
    <n v="192"/>
    <n v="192"/>
    <n v="1.0173866666666624"/>
    <n v="0"/>
    <x v="0"/>
    <n v="15363.927272727262"/>
  </r>
  <r>
    <s v="KYEI BEKIND - KOFORIDUA"/>
    <x v="24"/>
    <x v="24"/>
    <x v="5"/>
    <s v="JAMAA"/>
    <n v="1.2458666666666631"/>
    <n v="180.33333333333331"/>
    <n v="16077.333333333332"/>
    <n v="0"/>
    <n v="0"/>
    <n v="0"/>
    <n v="89.15341959334566"/>
    <n v="30"/>
    <n v="9.1499915846810272E-3"/>
    <n v="0.78788150006885216"/>
    <s v="B"/>
    <n v="8.1969696969696955"/>
    <n v="5.6630303030302871E-2"/>
    <n v="730.78787878787875"/>
    <n v="14"/>
    <n v="2"/>
    <n v="16"/>
    <n v="131.15151515151513"/>
    <n v="131.15151515151513"/>
    <n v="0.90608484848484572"/>
    <n v="0"/>
    <x v="0"/>
    <n v="11692.606060606058"/>
  </r>
  <r>
    <s v="KYEI BEKIND - KOFORIDUA"/>
    <x v="25"/>
    <x v="25"/>
    <x v="1"/>
    <s v="FORTUNE"/>
    <n v="1.1976666666666669"/>
    <n v="55.666666666666664"/>
    <n v="16386.416666666668"/>
    <n v="72"/>
    <n v="1.45"/>
    <n v="21194.407185628748"/>
    <n v="294.36676646706593"/>
    <n v="18"/>
    <n v="8.7959973683002547E-3"/>
    <n v="0.79667749743715244"/>
    <s v="B"/>
    <n v="2.5303030303030303"/>
    <n v="5.4439393939393947E-2"/>
    <n v="744.83712121212125"/>
    <n v="14"/>
    <n v="2"/>
    <n v="16"/>
    <n v="40.484848484848484"/>
    <n v="0"/>
    <n v="0"/>
    <n v="1.778443113772455"/>
    <x v="1"/>
    <n v="0"/>
  </r>
  <r>
    <s v="KYEI BEKIND - KOFORIDUA"/>
    <x v="26"/>
    <x v="26"/>
    <x v="3"/>
    <s v="ALIFE"/>
    <n v="1.131733333333337"/>
    <n v="314"/>
    <n v="18321.519999999997"/>
    <n v="5"/>
    <n v="1.7999999999999999E-2"/>
    <n v="291.74394904458597"/>
    <n v="58.348789808917189"/>
    <n v="40"/>
    <n v="8.3117646158789634E-3"/>
    <n v="0.80498926205303145"/>
    <s v="C"/>
    <n v="14.272727272727273"/>
    <n v="5.1442424242424407E-2"/>
    <n v="832.79636363636348"/>
    <n v="30"/>
    <n v="2"/>
    <n v="32"/>
    <n v="456.72727272727275"/>
    <n v="451.72727272727275"/>
    <n v="1.6281363443350758"/>
    <n v="1.0947452229299362E-2"/>
    <x v="0"/>
    <n v="26357.739687319048"/>
  </r>
  <r>
    <s v="KYEI BEKIND - KOFORIDUA"/>
    <x v="27"/>
    <x v="27"/>
    <x v="3"/>
    <s v="ALIFE"/>
    <n v="1.0856666666666674"/>
    <n v="271.33333333333331"/>
    <n v="26403.73333333333"/>
    <n v="898"/>
    <n v="3.5920000000000001"/>
    <n v="87385.328746928746"/>
    <n v="97.311056511056506"/>
    <n v="18"/>
    <n v="7.9734381933075273E-3"/>
    <n v="0.81296270024633899"/>
    <s v="C"/>
    <n v="12.333333333333332"/>
    <n v="4.9348484848484885E-2"/>
    <n v="1200.1696969696968"/>
    <n v="30"/>
    <n v="2"/>
    <n v="32"/>
    <n v="394.66666666666663"/>
    <n v="0"/>
    <n v="0"/>
    <n v="2.2753378378378382"/>
    <x v="2"/>
    <n v="0"/>
  </r>
  <r>
    <s v="KYEI BEKIND - KOFORIDUA"/>
    <x v="28"/>
    <x v="28"/>
    <x v="5"/>
    <s v="JAMAA"/>
    <n v="1.0162800000000018"/>
    <n v="139.33333333333334"/>
    <n v="14185.566666666666"/>
    <n v="3"/>
    <n v="2.1600000000000001E-2"/>
    <n v="305.43086124401907"/>
    <n v="101.81028708133969"/>
    <n v="4"/>
    <n v="7.4638431996572763E-3"/>
    <n v="0.8204265434459963"/>
    <s v="C"/>
    <n v="6.3333333333333339"/>
    <n v="4.6194545454545537E-2"/>
    <n v="644.7984848484848"/>
    <n v="30"/>
    <n v="2"/>
    <n v="32"/>
    <n v="202.66666666666669"/>
    <n v="199.66666666666669"/>
    <n v="1.4563438277511989"/>
    <n v="1.4802631578947368E-2"/>
    <x v="0"/>
    <n v="20328.120653907496"/>
  </r>
  <r>
    <s v="KYEI BEKIND - KOFORIDUA"/>
    <x v="29"/>
    <x v="29"/>
    <x v="1"/>
    <s v="FORTUNE"/>
    <n v="0.96666666666666656"/>
    <n v="38.666666666666671"/>
    <n v="11862.666666666668"/>
    <n v="63"/>
    <n v="1.575"/>
    <n v="19327.96551724138"/>
    <n v="306.79310344827587"/>
    <n v="18"/>
    <n v="7.0994690698777431E-3"/>
    <n v="0.8275260125158741"/>
    <s v="C"/>
    <n v="1.7575757575757578"/>
    <n v="4.3939393939393938E-2"/>
    <n v="539.21212121212125"/>
    <n v="30"/>
    <n v="2"/>
    <n v="32"/>
    <n v="56.242424242424249"/>
    <n v="0"/>
    <n v="0"/>
    <n v="1.1201508620689653"/>
    <x v="1"/>
    <n v="0"/>
  </r>
  <r>
    <s v="KYEI BEKIND - KOFORIDUA"/>
    <x v="30"/>
    <x v="30"/>
    <x v="3"/>
    <s v="ALIFE"/>
    <n v="0.95253333333333767"/>
    <n v="264"/>
    <n v="27310.706666666665"/>
    <n v="332"/>
    <n v="1.1952"/>
    <n v="34345.282626262626"/>
    <n v="103.44964646464646"/>
    <n v="1"/>
    <n v="6.995669935890598E-3"/>
    <n v="0.83452168245176472"/>
    <s v="C"/>
    <n v="12"/>
    <n v="4.3296969696969896E-2"/>
    <n v="1241.3957575757574"/>
    <n v="30"/>
    <n v="2"/>
    <n v="32"/>
    <n v="384"/>
    <n v="52"/>
    <n v="0.18762020202020285"/>
    <n v="0.86458333333333337"/>
    <x v="3"/>
    <n v="5379.381616161616"/>
  </r>
  <r>
    <s v="KYEI BEKIND - KOFORIDUA"/>
    <x v="31"/>
    <x v="31"/>
    <x v="3"/>
    <s v="JAMAA"/>
    <n v="0.94655999999999851"/>
    <n v="164"/>
    <n v="6739.2400000000171"/>
    <n v="0"/>
    <n v="0"/>
    <n v="0"/>
    <n v="41.0929268292684"/>
    <n v="12"/>
    <n v="6.9518001132242765E-3"/>
    <n v="0.84147348256498899"/>
    <s v="C"/>
    <n v="7.4545454545454541"/>
    <n v="4.3025454545454478E-2"/>
    <n v="306.32909090909169"/>
    <n v="30"/>
    <n v="2"/>
    <n v="32"/>
    <n v="238.54545454545453"/>
    <n v="238.54545454545453"/>
    <n v="1.3768145454545431"/>
    <n v="0"/>
    <x v="0"/>
    <n v="9802.5309090909341"/>
  </r>
  <r>
    <s v="KYEI BEKIND - KOFORIDUA"/>
    <x v="32"/>
    <x v="32"/>
    <x v="1"/>
    <s v="FORTUNE DELIGHT"/>
    <n v="0.93599999999999994"/>
    <n v="51.333333333333329"/>
    <n v="19321"/>
    <n v="0"/>
    <n v="0"/>
    <n v="0"/>
    <n v="376.38311688311694"/>
    <n v="5"/>
    <n v="6.8742445338678291E-3"/>
    <n v="0.84834772709885686"/>
    <s v="C"/>
    <n v="2.333333333333333"/>
    <n v="4.2545454545454546E-2"/>
    <n v="878.22727272727275"/>
    <n v="30"/>
    <n v="2"/>
    <n v="32"/>
    <n v="74.666666666666657"/>
    <n v="74.666666666666657"/>
    <n v="1.3614545454545453"/>
    <n v="0"/>
    <x v="0"/>
    <n v="28103.272727272728"/>
  </r>
  <r>
    <s v="KYEI BEKIND - KOFORIDUA"/>
    <x v="33"/>
    <x v="33"/>
    <x v="3"/>
    <s v="JAMAA"/>
    <n v="0.93503999999999854"/>
    <n v="162.33333333333334"/>
    <n v="6657.2900000000227"/>
    <n v="0"/>
    <n v="0"/>
    <n v="0"/>
    <n v="41.01000000000014"/>
    <n v="40"/>
    <n v="6.8671940266535952E-3"/>
    <n v="0.85521492112551045"/>
    <s v="C"/>
    <n v="7.3787878787878789"/>
    <n v="4.2501818181818113E-2"/>
    <n v="302.60409090909195"/>
    <n v="30"/>
    <n v="2"/>
    <n v="32"/>
    <n v="236.12121212121212"/>
    <n v="236.12121212121212"/>
    <n v="1.3600581818181796"/>
    <n v="0"/>
    <x v="0"/>
    <n v="9683.3309090909424"/>
  </r>
  <r>
    <s v="KYEI BEKIND - KOFORIDUA"/>
    <x v="34"/>
    <x v="34"/>
    <x v="1"/>
    <s v="EXCELLA"/>
    <n v="0.8166666666666661"/>
    <n v="32.666666666666671"/>
    <n v="5553.3333333333339"/>
    <n v="0"/>
    <n v="0"/>
    <n v="0"/>
    <n v="170"/>
    <n v="24"/>
    <n v="5.9978273176553316E-3"/>
    <n v="0.86121274844316575"/>
    <s v="C"/>
    <n v="1.4848484848484851"/>
    <n v="3.7121212121212097E-2"/>
    <n v="252.42424242424246"/>
    <n v="30"/>
    <n v="2"/>
    <n v="32"/>
    <n v="47.515151515151523"/>
    <n v="47.515151515151523"/>
    <n v="1.1878787878787871"/>
    <n v="0"/>
    <x v="0"/>
    <n v="8077.5757575757589"/>
  </r>
  <r>
    <s v="KYEI BEKIND - KOFORIDUA"/>
    <x v="35"/>
    <x v="35"/>
    <x v="3"/>
    <s v="ALIFE"/>
    <n v="0.7994999999999991"/>
    <n v="177.33333333333334"/>
    <n v="10960.206666666665"/>
    <n v="0"/>
    <n v="0"/>
    <n v="0"/>
    <n v="61.80567669172931"/>
    <n v="100"/>
    <n v="5.8717505393454314E-3"/>
    <n v="0.86708449898251116"/>
    <s v="C"/>
    <n v="8.0606060606060606"/>
    <n v="3.6340909090909049E-2"/>
    <n v="498.19121212121206"/>
    <n v="30"/>
    <n v="2"/>
    <n v="32"/>
    <n v="257.93939393939394"/>
    <n v="257.93939393939394"/>
    <n v="1.1629090909090896"/>
    <n v="0"/>
    <x v="0"/>
    <n v="15942.118787878784"/>
  </r>
  <r>
    <s v="KYEI BEKIND - KOFORIDUA"/>
    <x v="36"/>
    <x v="36"/>
    <x v="1"/>
    <s v="FORTUNE"/>
    <n v="0.79649999999999954"/>
    <n v="35"/>
    <n v="8970.3333333333339"/>
    <n v="67"/>
    <n v="1.512"/>
    <n v="17171.780952380956"/>
    <n v="256.29523809523812"/>
    <n v="40"/>
    <n v="5.8497177043009864E-3"/>
    <n v="0.87293421668681215"/>
    <s v="C"/>
    <n v="1.5909090909090908"/>
    <n v="3.6204545454545434E-2"/>
    <n v="407.74242424242425"/>
    <n v="30"/>
    <n v="2"/>
    <n v="32"/>
    <n v="50.909090909090907"/>
    <n v="0"/>
    <n v="0"/>
    <n v="1.3160714285714286"/>
    <x v="1"/>
    <n v="0"/>
  </r>
  <r>
    <s v="KYEI BEKIND - KOFORIDUA"/>
    <x v="37"/>
    <x v="37"/>
    <x v="1"/>
    <s v="FORTUNE DELICIOUS"/>
    <n v="0.76799999999999957"/>
    <n v="31.666666666666668"/>
    <n v="9448.5999999999985"/>
    <n v="2"/>
    <n v="4.4999999999999998E-2"/>
    <n v="596.75368421052622"/>
    <n v="298.37684210526311"/>
    <n v="10"/>
    <n v="5.6404057713787285E-3"/>
    <n v="0.87857462245819085"/>
    <s v="C"/>
    <n v="1.4393939393939394"/>
    <n v="3.490909090909089E-2"/>
    <n v="429.48181818181814"/>
    <n v="30"/>
    <n v="2"/>
    <n v="32"/>
    <n v="46.060606060606062"/>
    <n v="44.060606060606062"/>
    <n v="1.0685856459330136"/>
    <n v="4.3421052631578944E-2"/>
    <x v="0"/>
    <n v="13146.664497607653"/>
  </r>
  <r>
    <s v="KYEI BEKIND - KOFORIDUA"/>
    <x v="38"/>
    <x v="38"/>
    <x v="3"/>
    <s v="ALIFE"/>
    <n v="0.74999999999999867"/>
    <n v="166.33333333333334"/>
    <n v="10284.513333333329"/>
    <n v="0"/>
    <n v="0"/>
    <n v="0"/>
    <n v="61.830741482965898"/>
    <n v="5"/>
    <n v="5.5082087611120333E-3"/>
    <n v="0.88408283121930287"/>
    <s v="C"/>
    <n v="7.5606060606060614"/>
    <n v="3.4090909090909033E-2"/>
    <n v="467.47787878787858"/>
    <n v="30"/>
    <n v="2"/>
    <n v="32"/>
    <n v="241.93939393939397"/>
    <n v="241.93939393939397"/>
    <n v="1.0909090909090891"/>
    <n v="0"/>
    <x v="0"/>
    <n v="14959.292121212115"/>
  </r>
  <r>
    <s v="KYEI BEKIND - KOFORIDUA"/>
    <x v="39"/>
    <x v="39"/>
    <x v="0"/>
    <s v="VIKING"/>
    <n v="0.73799999999999999"/>
    <n v="41"/>
    <n v="9389"/>
    <n v="0"/>
    <n v="0"/>
    <n v="0"/>
    <n v="229"/>
    <n v="12"/>
    <n v="5.4200774209342498E-3"/>
    <n v="0.88950290864023707"/>
    <s v="C"/>
    <n v="1.8636363636363635"/>
    <n v="3.3545454545454545E-2"/>
    <n v="426.77272727272725"/>
    <n v="30"/>
    <n v="2"/>
    <n v="32"/>
    <n v="59.636363636363633"/>
    <n v="59.636363636363633"/>
    <n v="1.0734545454545454"/>
    <n v="0"/>
    <x v="0"/>
    <n v="13656.727272727272"/>
  </r>
  <r>
    <s v="KYEI BEKIND - KOFORIDUA"/>
    <x v="40"/>
    <x v="40"/>
    <x v="1"/>
    <s v="FORTUNE DELIGHT"/>
    <n v="0.71849999999999969"/>
    <n v="31"/>
    <n v="8990.5333333333347"/>
    <n v="58"/>
    <n v="1.3185"/>
    <n v="16820.997849462368"/>
    <n v="290.01720430107531"/>
    <n v="100"/>
    <n v="5.2768639931453348E-3"/>
    <n v="0.89477977263338238"/>
    <s v="C"/>
    <n v="1.4090909090909092"/>
    <n v="3.2659090909090895E-2"/>
    <n v="408.66060606060614"/>
    <n v="30"/>
    <n v="2"/>
    <n v="32"/>
    <n v="45.090909090909093"/>
    <n v="0"/>
    <n v="0"/>
    <n v="1.286290322580645"/>
    <x v="1"/>
    <n v="0"/>
  </r>
  <r>
    <s v="KYEI BEKIND - KOFORIDUA"/>
    <x v="41"/>
    <x v="41"/>
    <x v="1"/>
    <s v="FORTUNE DELIGHT"/>
    <n v="0.71250000000000002"/>
    <n v="31.666666666666668"/>
    <n v="14377.333333333334"/>
    <n v="20"/>
    <n v="0.45"/>
    <n v="9080.4210526315783"/>
    <n v="454.02105263157893"/>
    <n v="40"/>
    <n v="5.2327983230564413E-3"/>
    <n v="0.90001257095643883"/>
    <s v="C"/>
    <n v="1.4393939393939394"/>
    <n v="3.2386363636363637E-2"/>
    <n v="653.5151515151515"/>
    <n v="30"/>
    <n v="2"/>
    <n v="32"/>
    <n v="46.060606060606062"/>
    <n v="26.060606060606062"/>
    <n v="0.58636363636363642"/>
    <n v="0.43421052631578944"/>
    <x v="0"/>
    <n v="11832.06379585327"/>
  </r>
  <r>
    <s v="KYEI BEKIND - KOFORIDUA"/>
    <x v="42"/>
    <x v="42"/>
    <x v="3"/>
    <s v="ALIFE"/>
    <n v="0.70466666666666711"/>
    <n v="176"/>
    <n v="18307.466666666667"/>
    <n v="12"/>
    <n v="4.8000000000000001E-2"/>
    <n v="1248.2363636363636"/>
    <n v="104.01969696969697"/>
    <n v="1"/>
    <n v="5.1752681426626068E-3"/>
    <n v="0.90518783909910139"/>
    <s v="C"/>
    <n v="8"/>
    <n v="3.2030303030303048E-2"/>
    <n v="832.15757575757573"/>
    <n v="30"/>
    <n v="2"/>
    <n v="32"/>
    <n v="256"/>
    <n v="244"/>
    <n v="0.97692424242424303"/>
    <n v="4.6875E-2"/>
    <x v="0"/>
    <n v="25380.806060606061"/>
  </r>
  <r>
    <s v="KYEI BEKIND - KOFORIDUA"/>
    <x v="43"/>
    <x v="43"/>
    <x v="0"/>
    <s v="VIKING"/>
    <n v="0.69000000000000006"/>
    <n v="30.666666666666668"/>
    <n v="14474.666666666666"/>
    <n v="0"/>
    <n v="0"/>
    <n v="0"/>
    <n v="471.99999999999994"/>
    <n v="5"/>
    <n v="5.0675520602230795E-3"/>
    <n v="0.91025539115932452"/>
    <s v="C"/>
    <n v="1.393939393939394"/>
    <n v="3.1363636363636364E-2"/>
    <n v="657.93939393939388"/>
    <n v="30"/>
    <n v="2"/>
    <n v="32"/>
    <n v="44.606060606060609"/>
    <n v="44.606060606060609"/>
    <n v="1.0036363636363637"/>
    <n v="0"/>
    <x v="0"/>
    <n v="21054.060606060604"/>
  </r>
  <r>
    <s v="KYEI BEKIND - KOFORIDUA"/>
    <x v="44"/>
    <x v="44"/>
    <x v="0"/>
    <s v="FRYTOL"/>
    <n v="0.67178333333333295"/>
    <n v="61.666666666666664"/>
    <n v="16502.166666666664"/>
    <n v="93"/>
    <n v="0.97242000000000006"/>
    <n v="24887.051351351351"/>
    <n v="267.60270270270269"/>
    <n v="15"/>
    <n v="4.9337637896476223E-3"/>
    <n v="0.91518915494897213"/>
    <s v="C"/>
    <n v="2.8030303030303028"/>
    <n v="3.0535606060606044E-2"/>
    <n v="750.09848484848476"/>
    <n v="30"/>
    <n v="2"/>
    <n v="32"/>
    <n v="89.696969696969688"/>
    <n v="0"/>
    <n v="0"/>
    <n v="1.0368243243243245"/>
    <x v="1"/>
    <n v="0"/>
  </r>
  <r>
    <s v="KYEI BEKIND - KOFORIDUA"/>
    <x v="45"/>
    <x v="45"/>
    <x v="1"/>
    <s v="VIKING"/>
    <n v="0.65000000000000013"/>
    <n v="13"/>
    <n v="9750"/>
    <n v="0"/>
    <n v="0"/>
    <n v="0"/>
    <n v="750"/>
    <n v="40"/>
    <n v="4.773780926297105E-3"/>
    <n v="0.91996293587526923"/>
    <s v="C"/>
    <n v="0.59090909090909094"/>
    <n v="2.9545454545454552E-2"/>
    <n v="443.18181818181819"/>
    <n v="30"/>
    <n v="2"/>
    <n v="32"/>
    <n v="18.90909090909091"/>
    <n v="18.90909090909091"/>
    <n v="0.94545454545454566"/>
    <n v="0"/>
    <x v="0"/>
    <n v="14181.818181818182"/>
  </r>
  <r>
    <s v="KYEI BEKIND - KOFORIDUA"/>
    <x v="46"/>
    <x v="46"/>
    <x v="0"/>
    <s v="FRYTOL"/>
    <n v="0.59099999999999997"/>
    <n v="65.666666666666671"/>
    <n v="18683.333333333332"/>
    <n v="1"/>
    <n v="8.9999999999999993E-3"/>
    <n v="284.51776649746188"/>
    <n v="284.51776649746188"/>
    <n v="1"/>
    <n v="4.3404685037562894E-3"/>
    <n v="0.92430340437902547"/>
    <s v="C"/>
    <n v="2.9848484848484849"/>
    <n v="2.6863636363636364E-2"/>
    <n v="849.24242424242414"/>
    <n v="30"/>
    <n v="2"/>
    <n v="32"/>
    <n v="95.515151515151516"/>
    <n v="94.515151515151516"/>
    <n v="0.85063636363636352"/>
    <n v="1.0469543147208122E-2"/>
    <x v="0"/>
    <n v="26891.239809260111"/>
  </r>
  <r>
    <s v="KYEI BEKIND - KOFORIDUA"/>
    <x v="47"/>
    <x v="47"/>
    <x v="3"/>
    <s v="EAZZY"/>
    <n v="0.58879999999999977"/>
    <n v="76.666666666666657"/>
    <n v="8417"/>
    <n v="84"/>
    <n v="0.64512000000000003"/>
    <n v="9222.1043478260872"/>
    <n v="109.78695652173914"/>
    <n v="20"/>
    <n v="4.3243110913903596E-3"/>
    <n v="0.92862771547041578"/>
    <s v="C"/>
    <n v="3.4848484848484844"/>
    <n v="2.6763636363636354E-2"/>
    <n v="382.59090909090907"/>
    <n v="30"/>
    <n v="2"/>
    <n v="32"/>
    <n v="111.5151515151515"/>
    <n v="27.515151515151501"/>
    <n v="0.21131636363636347"/>
    <n v="0.75326086956521754"/>
    <x v="0"/>
    <n v="3020.8047430830029"/>
  </r>
  <r>
    <s v="KYEI BEKIND - KOFORIDUA"/>
    <x v="48"/>
    <x v="48"/>
    <x v="3"/>
    <s v="ALIFE"/>
    <n v="0.58846666666666936"/>
    <n v="163"/>
    <n v="18079.199999999997"/>
    <n v="894"/>
    <n v="3.2183999999999999"/>
    <n v="99158.3116564417"/>
    <n v="110.91533742331286"/>
    <n v="20"/>
    <n v="4.3218629986076645E-3"/>
    <n v="0.93294957846902349"/>
    <s v="C"/>
    <n v="7.4090909090909092"/>
    <n v="2.6748484848484969E-2"/>
    <n v="821.78181818181804"/>
    <n v="30"/>
    <n v="2"/>
    <n v="32"/>
    <n v="237.09090909090909"/>
    <n v="0"/>
    <n v="0"/>
    <n v="3.7707055214723928"/>
    <x v="2"/>
    <n v="0"/>
  </r>
  <r>
    <s v="KYEI BEKIND - KOFORIDUA"/>
    <x v="49"/>
    <x v="49"/>
    <x v="1"/>
    <s v="FORTUNE DELICIOUS"/>
    <n v="0.58499999999999996"/>
    <n v="26"/>
    <n v="8212.6666666666679"/>
    <n v="0"/>
    <n v="0"/>
    <n v="0"/>
    <n v="315.87179487179492"/>
    <n v="1"/>
    <n v="4.2964028336673933E-3"/>
    <n v="0.93724598130269088"/>
    <s v="C"/>
    <n v="1.1818181818181819"/>
    <n v="2.6590909090909089E-2"/>
    <n v="373.30303030303037"/>
    <n v="30"/>
    <n v="2"/>
    <n v="32"/>
    <n v="37.81818181818182"/>
    <n v="37.81818181818182"/>
    <n v="0.85090909090909084"/>
    <n v="0"/>
    <x v="0"/>
    <n v="11945.696969696972"/>
  </r>
  <r>
    <s v="KYEI BEKIND - KOFORIDUA"/>
    <x v="50"/>
    <x v="50"/>
    <x v="3"/>
    <s v="ALIFE"/>
    <n v="0.55015333333333305"/>
    <n v="135.33333333333334"/>
    <n v="11101.226666666666"/>
    <n v="0"/>
    <n v="0"/>
    <n v="0"/>
    <n v="82.028768472906393"/>
    <n v="40"/>
    <n v="4.0404792141622119E-3"/>
    <n v="0.94128646051685305"/>
    <s v="C"/>
    <n v="6.1515151515151523"/>
    <n v="2.5006969696969684E-2"/>
    <n v="504.60121212121209"/>
    <n v="30"/>
    <n v="2"/>
    <n v="32"/>
    <n v="196.84848484848487"/>
    <n v="196.84848484848487"/>
    <n v="0.80022303030302988"/>
    <n v="0"/>
    <x v="0"/>
    <n v="16147.238787878787"/>
  </r>
  <r>
    <s v="KYEI BEKIND - KOFORIDUA"/>
    <x v="51"/>
    <x v="51"/>
    <x v="3"/>
    <s v="ALIFE"/>
    <n v="0.53333333333333377"/>
    <n v="133.33333333333334"/>
    <n v="14933.333333333334"/>
    <n v="0"/>
    <n v="0"/>
    <n v="0"/>
    <n v="112"/>
    <n v="18"/>
    <n v="3.9169484523463444E-3"/>
    <n v="0.94520340896919941"/>
    <s v="C"/>
    <n v="6.0606060606060614"/>
    <n v="2.4242424242424263E-2"/>
    <n v="678.78787878787887"/>
    <n v="30"/>
    <n v="2"/>
    <n v="32"/>
    <n v="193.93939393939397"/>
    <n v="193.93939393939397"/>
    <n v="0.77575757575757653"/>
    <n v="0"/>
    <x v="0"/>
    <n v="21721.212121212124"/>
  </r>
  <r>
    <s v="KYEI BEKIND - KOFORIDUA"/>
    <x v="52"/>
    <x v="52"/>
    <x v="3"/>
    <s v="JAMAA"/>
    <n v="0.48223999999999806"/>
    <n v="91.333333333333329"/>
    <n v="15999"/>
    <n v="0"/>
    <n v="0"/>
    <n v="0"/>
    <n v="175.17153284671534"/>
    <n v="12"/>
    <n v="3.5417047906115477E-3"/>
    <n v="0.94874511375981097"/>
    <s v="C"/>
    <n v="4.1515151515151514"/>
    <n v="2.1919999999999912E-2"/>
    <n v="727.22727272727275"/>
    <n v="30"/>
    <n v="2"/>
    <n v="32"/>
    <n v="132.84848484848484"/>
    <n v="132.84848484848484"/>
    <n v="0.70143999999999718"/>
    <n v="0"/>
    <x v="0"/>
    <n v="23271.272727272728"/>
  </r>
  <r>
    <s v="KYEI BEKIND - KOFORIDUA"/>
    <x v="53"/>
    <x v="53"/>
    <x v="0"/>
    <s v="FRYTOL"/>
    <n v="0.4698"/>
    <n v="43.333333333333336"/>
    <n v="7003.5066666666671"/>
    <n v="0"/>
    <n v="0"/>
    <n v="0"/>
    <n v="161.6193846153846"/>
    <n v="100"/>
    <n v="3.4503419679605836E-3"/>
    <n v="0.95219545572777153"/>
    <s v="C"/>
    <n v="1.9696969696969697"/>
    <n v="2.1354545454545456E-2"/>
    <n v="318.34121212121215"/>
    <n v="30"/>
    <n v="2"/>
    <n v="32"/>
    <n v="63.030303030303031"/>
    <n v="63.030303030303031"/>
    <n v="0.68334545454545459"/>
    <n v="0"/>
    <x v="0"/>
    <n v="10186.918787878787"/>
  </r>
  <r>
    <s v="KYEI BEKIND - KOFORIDUA"/>
    <x v="54"/>
    <x v="54"/>
    <x v="1"/>
    <s v="FORTUNE DELICIOUS"/>
    <n v="0.45900000000000019"/>
    <n v="22.333333333333332"/>
    <n v="5640"/>
    <n v="132"/>
    <n v="2.3868"/>
    <n v="33334.925373134334"/>
    <n v="252.53731343283584"/>
    <n v="4"/>
    <n v="3.3710237618005717E-3"/>
    <n v="0.95556647948957207"/>
    <s v="C"/>
    <n v="1.0151515151515151"/>
    <n v="2.0863636363636372E-2"/>
    <n v="256.36363636363637"/>
    <n v="30"/>
    <n v="2"/>
    <n v="32"/>
    <n v="32.484848484848484"/>
    <n v="0"/>
    <n v="0"/>
    <n v="4.0634328358208958"/>
    <x v="2"/>
    <n v="0"/>
  </r>
  <r>
    <s v="KYEI BEKIND - KOFORIDUA"/>
    <x v="55"/>
    <x v="55"/>
    <x v="0"/>
    <s v="VIKING"/>
    <n v="0.44999999999999996"/>
    <n v="24.333333333333332"/>
    <n v="173"/>
    <n v="0"/>
    <n v="0"/>
    <n v="0"/>
    <n v="7.1095890410958908"/>
    <n v="12"/>
    <n v="3.3049252566672255E-3"/>
    <n v="0.95887140474623933"/>
    <s v="C"/>
    <n v="1.106060606060606"/>
    <n v="2.0454545454545451E-2"/>
    <n v="7.8636363636363633"/>
    <n v="30"/>
    <n v="2"/>
    <n v="32"/>
    <n v="35.393939393939391"/>
    <n v="35.393939393939391"/>
    <n v="0.65454545454545443"/>
    <n v="0"/>
    <x v="0"/>
    <n v="251.63636363636363"/>
  </r>
  <r>
    <s v="KYEI BEKIND - KOFORIDUA"/>
    <x v="56"/>
    <x v="56"/>
    <x v="5"/>
    <s v="JAMAA"/>
    <n v="0.44549999999999756"/>
    <n v="97.666666666666671"/>
    <n v="5336.333333333333"/>
    <n v="0"/>
    <n v="0"/>
    <n v="0"/>
    <n v="54.638225255972692"/>
    <n v="6"/>
    <n v="3.2718760041005354E-3"/>
    <n v="0.96214328075033984"/>
    <s v="C"/>
    <n v="4.4393939393939394"/>
    <n v="2.024999999999989E-2"/>
    <n v="242.56060606060603"/>
    <n v="30"/>
    <n v="2"/>
    <n v="32"/>
    <n v="142.06060606060606"/>
    <n v="142.06060606060606"/>
    <n v="0.64799999999999647"/>
    <n v="0"/>
    <x v="0"/>
    <n v="7761.9393939393931"/>
  </r>
  <r>
    <s v="KYEI BEKIND - KOFORIDUA"/>
    <x v="57"/>
    <x v="57"/>
    <x v="1"/>
    <s v="FORTUNE"/>
    <n v="0.40949999999999998"/>
    <n v="17.666666666666668"/>
    <n v="7084"/>
    <n v="0"/>
    <n v="0"/>
    <n v="0"/>
    <n v="400.98113207547169"/>
    <n v="6"/>
    <n v="3.0074819835671754E-3"/>
    <n v="0.96515076273390699"/>
    <s v="C"/>
    <n v="0.80303030303030309"/>
    <n v="1.8613636363636363E-2"/>
    <n v="322"/>
    <n v="30"/>
    <n v="2"/>
    <n v="32"/>
    <n v="25.696969696969699"/>
    <n v="25.696969696969699"/>
    <n v="0.59563636363636363"/>
    <n v="0"/>
    <x v="0"/>
    <n v="10304"/>
  </r>
  <r>
    <s v="KYEI BEKIND - KOFORIDUA"/>
    <x v="58"/>
    <x v="58"/>
    <x v="5"/>
    <s v="JAMAA"/>
    <n v="0.38000000000000023"/>
    <n v="126.66666666666666"/>
    <n v="6320.6666666666661"/>
    <n v="267"/>
    <n v="0.80100000000000005"/>
    <n v="13323.3"/>
    <n v="49.9"/>
    <n v="5"/>
    <n v="2.7908257722967702E-3"/>
    <n v="0.96794158850620371"/>
    <s v="C"/>
    <n v="5.7575757575757569"/>
    <n v="1.7272727272727283E-2"/>
    <n v="287.30303030303025"/>
    <n v="30"/>
    <n v="2"/>
    <n v="32"/>
    <n v="184.24242424242422"/>
    <n v="0"/>
    <n v="0"/>
    <n v="1.4491776315789475"/>
    <x v="1"/>
    <n v="0"/>
  </r>
  <r>
    <s v="KYEI BEKIND - KOFORIDUA"/>
    <x v="59"/>
    <x v="59"/>
    <x v="5"/>
    <s v="EAZZY"/>
    <n v="0.37499999999999933"/>
    <n v="50"/>
    <n v="4391.4999999999973"/>
    <n v="1"/>
    <n v="7.4999999999999997E-3"/>
    <n v="87.829999999999941"/>
    <n v="87.829999999999941"/>
    <n v="18"/>
    <n v="2.7541043805560167E-3"/>
    <n v="0.97069569288675972"/>
    <s v="C"/>
    <n v="2.2727272727272729"/>
    <n v="1.7045454545454516E-2"/>
    <n v="199.61363636363623"/>
    <n v="30"/>
    <n v="2"/>
    <n v="32"/>
    <n v="72.727272727272734"/>
    <n v="71.727272727272734"/>
    <n v="0.53795454545454457"/>
    <n v="1.3749999999999998E-2"/>
    <x v="0"/>
    <n v="6299.8063636363604"/>
  </r>
  <r>
    <s v="KYEI BEKIND - KOFORIDUA"/>
    <x v="60"/>
    <x v="60"/>
    <x v="5"/>
    <s v="JAMAA"/>
    <n v="0.33999999999999997"/>
    <n v="38"/>
    <n v="3858"/>
    <n v="0"/>
    <n v="0"/>
    <n v="0"/>
    <n v="101.52631578947368"/>
    <n v="18"/>
    <n v="2.4970546383707927E-3"/>
    <n v="0.97319274752513052"/>
    <s v="C"/>
    <n v="1.7272727272727273"/>
    <n v="1.5454545454545453E-2"/>
    <n v="175.36363636363637"/>
    <n v="30"/>
    <n v="2"/>
    <n v="32"/>
    <n v="55.272727272727273"/>
    <n v="55.272727272727273"/>
    <n v="0.49454545454545451"/>
    <n v="0"/>
    <x v="0"/>
    <n v="5611.636363636364"/>
  </r>
  <r>
    <s v="KYEI BEKIND - KOFORIDUA"/>
    <x v="61"/>
    <x v="61"/>
    <x v="5"/>
    <s v="JAMAA"/>
    <n v="0.32886666666666642"/>
    <n v="40.666666666666664"/>
    <n v="3836.4033333333373"/>
    <n v="28"/>
    <n v="0.21"/>
    <n v="2641.458032786888"/>
    <n v="94.337786885246004"/>
    <n v="6"/>
    <n v="2.415288339428061E-3"/>
    <n v="0.97560803586455858"/>
    <s v="C"/>
    <n v="1.8484848484848484"/>
    <n v="1.4948484848484838E-2"/>
    <n v="174.38196969696989"/>
    <n v="30"/>
    <n v="2"/>
    <n v="32"/>
    <n v="59.151515151515149"/>
    <n v="31.151515151515149"/>
    <n v="0.25191872826626904"/>
    <n v="0.47336065573770492"/>
    <x v="0"/>
    <n v="2938.764997516148"/>
  </r>
  <r>
    <s v="KYEI BEKIND - KOFORIDUA"/>
    <x v="62"/>
    <x v="62"/>
    <x v="1"/>
    <s v="FORTUNE DELIGHT"/>
    <n v="0.32500000000000001"/>
    <n v="13"/>
    <n v="6328.666666666667"/>
    <n v="0"/>
    <n v="0"/>
    <n v="0"/>
    <n v="486.82051282051282"/>
    <n v="48"/>
    <n v="2.3868904631485521E-3"/>
    <n v="0.97799492632770713"/>
    <s v="C"/>
    <n v="0.59090909090909094"/>
    <n v="1.4772727272727272E-2"/>
    <n v="287.66666666666669"/>
    <n v="30"/>
    <n v="2"/>
    <n v="32"/>
    <n v="18.90909090909091"/>
    <n v="18.90909090909091"/>
    <n v="0.47272727272727277"/>
    <n v="0"/>
    <x v="0"/>
    <n v="9205.3333333333339"/>
  </r>
  <r>
    <s v="KYEI BEKIND - KOFORIDUA"/>
    <x v="63"/>
    <x v="63"/>
    <x v="3"/>
    <s v="ALIFE"/>
    <n v="0.32133333333333358"/>
    <n v="80.333333333333343"/>
    <n v="6791.2066666666606"/>
    <n v="0"/>
    <n v="0"/>
    <n v="0"/>
    <n v="84.537842323651361"/>
    <n v="1"/>
    <n v="2.3599614425386726E-3"/>
    <n v="0.98035488777024582"/>
    <s v="C"/>
    <n v="3.6515151515151518"/>
    <n v="1.4606060606060617E-2"/>
    <n v="308.69121212121183"/>
    <n v="30"/>
    <n v="2"/>
    <n v="32"/>
    <n v="116.84848484848486"/>
    <n v="116.84848484848486"/>
    <n v="0.46739393939393975"/>
    <n v="0"/>
    <x v="0"/>
    <n v="9878.1187878787787"/>
  </r>
  <r>
    <s v="KYEI BEKIND - KOFORIDUA"/>
    <x v="64"/>
    <x v="64"/>
    <x v="0"/>
    <s v="FRYTOL"/>
    <n v="0.30024000000000006"/>
    <n v="29"/>
    <n v="10457.66"/>
    <n v="96"/>
    <n v="0.93312000000000017"/>
    <n v="34618.46068965517"/>
    <n v="360.60896551724136"/>
    <n v="20"/>
    <n v="2.2050461312483733E-3"/>
    <n v="0.98255993390149421"/>
    <s v="C"/>
    <n v="1.3181818181818181"/>
    <n v="1.364727272727273E-2"/>
    <n v="475.34818181818179"/>
    <n v="30"/>
    <n v="2"/>
    <n v="32"/>
    <n v="42.18181818181818"/>
    <n v="0"/>
    <n v="0"/>
    <n v="2.2758620689655173"/>
    <x v="2"/>
    <n v="0"/>
  </r>
  <r>
    <s v="KYEI BEKIND - KOFORIDUA"/>
    <x v="65"/>
    <x v="65"/>
    <x v="0"/>
    <s v="FRYTOL"/>
    <n v="0.25800000000000001"/>
    <n v="28.666666666666664"/>
    <n v="3640.666666666667"/>
    <n v="0"/>
    <n v="0"/>
    <n v="0"/>
    <n v="127.00000000000001"/>
    <n v="18"/>
    <n v="1.8948238138225429E-3"/>
    <n v="0.98445475771531676"/>
    <s v="C"/>
    <n v="1.303030303030303"/>
    <n v="1.1727272727272727E-2"/>
    <n v="165.4848484848485"/>
    <n v="30"/>
    <n v="2"/>
    <n v="32"/>
    <n v="41.696969696969695"/>
    <n v="41.696969696969695"/>
    <n v="0.37527272727272731"/>
    <n v="0"/>
    <x v="0"/>
    <n v="5295.515151515152"/>
  </r>
  <r>
    <s v="KYEI BEKIND - KOFORIDUA"/>
    <x v="66"/>
    <x v="66"/>
    <x v="3"/>
    <s v="ALIFE"/>
    <n v="0.25200000000000039"/>
    <n v="70"/>
    <n v="7000"/>
    <n v="1"/>
    <n v="3.5999999999999999E-3"/>
    <n v="100"/>
    <n v="100"/>
    <n v="12"/>
    <n v="1.8507581437336492E-3"/>
    <n v="0.98630551585905046"/>
    <s v="C"/>
    <n v="3.1818181818181817"/>
    <n v="1.1454545454545472E-2"/>
    <n v="318.18181818181819"/>
    <n v="30"/>
    <n v="2"/>
    <n v="32"/>
    <n v="101.81818181818181"/>
    <n v="100.81818181818181"/>
    <n v="0.36294545454545507"/>
    <n v="9.8214285714285712E-3"/>
    <x v="0"/>
    <n v="10081.818181818182"/>
  </r>
  <r>
    <s v="KYEI BEKIND - KOFORIDUA"/>
    <x v="67"/>
    <x v="67"/>
    <x v="5"/>
    <s v="JAMAA"/>
    <n v="0.25000000000000011"/>
    <n v="50"/>
    <n v="2655.3333333333335"/>
    <n v="59"/>
    <n v="0.29499999999999998"/>
    <n v="3133.2933333333335"/>
    <n v="53.106666666666669"/>
    <n v="12"/>
    <n v="1.8360695870373485E-3"/>
    <n v="0.98814158544608777"/>
    <s v="C"/>
    <n v="2.2727272727272729"/>
    <n v="1.1363636363636369E-2"/>
    <n v="120.6969696969697"/>
    <n v="30"/>
    <n v="2"/>
    <n v="32"/>
    <n v="72.727272727272734"/>
    <n v="13.727272727272734"/>
    <n v="6.8636363636363704E-2"/>
    <n v="0.81124999999999992"/>
    <x v="3"/>
    <n v="729.0096969696973"/>
  </r>
  <r>
    <s v="KYEI BEKIND - KOFORIDUA"/>
    <x v="68"/>
    <x v="68"/>
    <x v="3"/>
    <s v="EAZZY"/>
    <n v="0.24405333333333332"/>
    <n v="34.666666666666664"/>
    <n v="2447.3066666666664"/>
    <n v="748"/>
    <n v="5.2659200000000004"/>
    <n v="52805.347692307696"/>
    <n v="70.595384615384617"/>
    <n v="1"/>
    <n v="1.7923956117936858E-3"/>
    <n v="0.98993398105788144"/>
    <s v="C"/>
    <n v="1.5757575757575757"/>
    <n v="1.1093333333333332E-2"/>
    <n v="111.24121212121211"/>
    <n v="30"/>
    <n v="2"/>
    <n v="32"/>
    <n v="50.424242424242422"/>
    <n v="0"/>
    <n v="0"/>
    <n v="14.834134615384617"/>
    <x v="2"/>
    <n v="0"/>
  </r>
  <r>
    <s v="KYEI BEKIND - KOFORIDUA"/>
    <x v="69"/>
    <x v="69"/>
    <x v="4"/>
    <s v="FRYTOL"/>
    <n v="0.24347333333333335"/>
    <n v="27.333333333333332"/>
    <n v="6326.9000000000005"/>
    <n v="65"/>
    <n v="0.54470000000000007"/>
    <n v="15045.676829268294"/>
    <n v="231.47195121951222"/>
    <n v="24"/>
    <n v="1.7881359303517593E-3"/>
    <n v="0.9917221169882332"/>
    <s v="C"/>
    <n v="1.2424242424242424"/>
    <n v="1.1066969696969698E-2"/>
    <n v="287.58636363636367"/>
    <n v="30"/>
    <n v="2"/>
    <n v="32"/>
    <n v="39.757575757575758"/>
    <n v="0"/>
    <n v="0"/>
    <n v="1.6349085365853659"/>
    <x v="1"/>
    <n v="0"/>
  </r>
  <r>
    <s v="KYEI BEKIND - KOFORIDUA"/>
    <x v="70"/>
    <x v="70"/>
    <x v="5"/>
    <s v="JAMAA"/>
    <n v="0.15839999999999987"/>
    <n v="28.333333333333332"/>
    <n v="1925.9599999999998"/>
    <n v="1"/>
    <n v="5.4000000000000003E-3"/>
    <n v="67.975058823529409"/>
    <n v="67.975058823529409"/>
    <n v="20"/>
    <n v="1.1633336903468625E-3"/>
    <n v="0.99288545067858003"/>
    <s v="C"/>
    <n v="1.2878787878787878"/>
    <n v="7.1999999999999946E-3"/>
    <n v="87.543636363636352"/>
    <n v="30"/>
    <n v="2"/>
    <n v="32"/>
    <n v="41.212121212121211"/>
    <n v="40.212121212121211"/>
    <n v="0.2248094117647057"/>
    <n v="2.4264705882352942E-2"/>
    <x v="0"/>
    <n v="2733.421304812834"/>
  </r>
  <r>
    <s v="KYEI BEKIND - KOFORIDUA"/>
    <x v="71"/>
    <x v="71"/>
    <x v="3"/>
    <s v="JAMAA"/>
    <n v="0.15600000000000003"/>
    <n v="38.666666666666664"/>
    <n v="4196.1666666666661"/>
    <n v="0"/>
    <n v="0"/>
    <n v="0"/>
    <n v="108.52155172413792"/>
    <n v="36"/>
    <n v="1.1457074223113052E-3"/>
    <n v="0.99403115810089138"/>
    <s v="C"/>
    <n v="1.7575757575757576"/>
    <n v="7.0909090909090922E-3"/>
    <n v="190.73484848484847"/>
    <n v="30"/>
    <n v="2"/>
    <n v="32"/>
    <n v="56.242424242424242"/>
    <n v="56.242424242424242"/>
    <n v="0.22690909090909095"/>
    <n v="0"/>
    <x v="0"/>
    <n v="6103.515151515151"/>
  </r>
  <r>
    <s v="KYEI BEKIND - KOFORIDUA"/>
    <x v="72"/>
    <x v="72"/>
    <x v="5"/>
    <s v="EAZZY"/>
    <n v="0.14906666666666674"/>
    <n v="22"/>
    <n v="1469.3066666666668"/>
    <n v="0"/>
    <n v="0"/>
    <n v="0"/>
    <n v="66.786666666666676"/>
    <n v="1"/>
    <n v="1.0947870924308031E-3"/>
    <n v="0.9951259451933222"/>
    <s v="C"/>
    <n v="1"/>
    <n v="6.7757575757575791E-3"/>
    <n v="66.786666666666676"/>
    <n v="30"/>
    <n v="2"/>
    <n v="32"/>
    <n v="32"/>
    <n v="32"/>
    <n v="0.2168242424242425"/>
    <n v="0"/>
    <x v="0"/>
    <n v="2137.1733333333336"/>
  </r>
  <r>
    <s v="KYEI BEKIND - KOFORIDUA"/>
    <x v="73"/>
    <x v="73"/>
    <x v="3"/>
    <s v="JAMAA"/>
    <n v="0.14107666666666663"/>
    <n v="25"/>
    <n v="10496.723333333332"/>
    <n v="0"/>
    <n v="0"/>
    <n v="0"/>
    <n v="419.86893333333325"/>
    <n v="32"/>
    <n v="1.0361063084290887E-3"/>
    <n v="0.9961620515017513"/>
    <s v="C"/>
    <n v="1.1363636363636365"/>
    <n v="6.4125757575757558E-3"/>
    <n v="477.12378787878782"/>
    <n v="30"/>
    <n v="2"/>
    <n v="32"/>
    <n v="36.363636363636367"/>
    <n v="36.363636363636367"/>
    <n v="0.20520242424242421"/>
    <n v="0"/>
    <x v="0"/>
    <n v="15267.96121212121"/>
  </r>
  <r>
    <s v="KYEI BEKIND - KOFORIDUA"/>
    <x v="74"/>
    <x v="74"/>
    <x v="3"/>
    <s v="ALIFE"/>
    <n v="0.13900000000000007"/>
    <n v="30.666666666666668"/>
    <n v="1910.1666666666667"/>
    <n v="0"/>
    <n v="0"/>
    <n v="0"/>
    <n v="62.288043478260867"/>
    <n v="24"/>
    <n v="1.0208546903927658E-3"/>
    <n v="0.99718290619214411"/>
    <s v="C"/>
    <n v="1.393939393939394"/>
    <n v="6.3181818181818209E-3"/>
    <n v="86.825757575757578"/>
    <n v="30"/>
    <n v="2"/>
    <n v="32"/>
    <n v="44.606060606060609"/>
    <n v="44.606060606060609"/>
    <n v="0.20218181818181827"/>
    <n v="0"/>
    <x v="0"/>
    <n v="2778.4242424242425"/>
  </r>
  <r>
    <s v="KYEI BEKIND - KOFORIDUA"/>
    <x v="75"/>
    <x v="75"/>
    <x v="4"/>
    <s v="FRYTOL"/>
    <n v="0.13571"/>
    <n v="13.666666666666666"/>
    <n v="5740"/>
    <n v="0"/>
    <n v="0"/>
    <n v="0"/>
    <n v="420"/>
    <n v="20"/>
    <n v="9.9669201462735378E-4"/>
    <n v="0.99817959820677149"/>
    <s v="C"/>
    <n v="0.62121212121212122"/>
    <n v="6.1686363636363631E-3"/>
    <n v="260.90909090909093"/>
    <n v="30"/>
    <n v="2"/>
    <n v="32"/>
    <n v="19.878787878787879"/>
    <n v="19.878787878787879"/>
    <n v="0.19739636363636365"/>
    <n v="0"/>
    <x v="0"/>
    <n v="8349.0909090909099"/>
  </r>
  <r>
    <s v="KYEI BEKIND - KOFORIDUA"/>
    <x v="76"/>
    <x v="76"/>
    <x v="0"/>
    <s v="FRYTOL"/>
    <n v="0.126"/>
    <n v="11.666666666666666"/>
    <n v="1983.3333333333333"/>
    <n v="0"/>
    <n v="0"/>
    <n v="0"/>
    <n v="170"/>
    <n v="24"/>
    <n v="9.2537907186682319E-4"/>
    <n v="0.99910497727863834"/>
    <s v="C"/>
    <n v="0.53030303030303028"/>
    <n v="5.7272727272727275E-3"/>
    <n v="90.151515151515142"/>
    <n v="30"/>
    <n v="2"/>
    <n v="32"/>
    <n v="16.969696969696969"/>
    <n v="16.969696969696969"/>
    <n v="0.18327272727272728"/>
    <n v="0"/>
    <x v="0"/>
    <n v="2884.8484848484845"/>
  </r>
  <r>
    <s v="KYEI BEKIND - KOFORIDUA"/>
    <x v="77"/>
    <x v="77"/>
    <x v="3"/>
    <s v="JAMAA"/>
    <n v="0.12186666666666666"/>
    <n v="25"/>
    <n v="1920.4666666666667"/>
    <n v="0"/>
    <n v="0"/>
    <n v="0"/>
    <n v="76.818666666666672"/>
    <n v="40"/>
    <n v="8.9502272136113899E-4"/>
    <n v="0.99999999999999944"/>
    <s v="C"/>
    <n v="1.1363636363636365"/>
    <n v="5.5393939393939395E-3"/>
    <n v="87.293939393939397"/>
    <n v="30"/>
    <n v="2"/>
    <n v="32"/>
    <n v="36.363636363636367"/>
    <n v="36.363636363636367"/>
    <n v="0.17726060606060606"/>
    <n v="0"/>
    <x v="0"/>
    <n v="2793.4060606060611"/>
  </r>
</pivotCacheRecords>
</file>

<file path=xl/pivotCache/pivotCacheRecords3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s v="KYEI BEKIND - CAPE COAST"/>
    <x v="0"/>
    <x v="0"/>
    <x v="0"/>
    <s v="FRYTOL"/>
    <n v="6.7473000000000267"/>
    <n v="692.33333333333337"/>
    <n v="166131.66666666666"/>
    <n v="1684"/>
    <n v="16.368480000000002"/>
    <n v="404091.0832932113"/>
    <n v="239.95907558979295"/>
    <n v="12"/>
    <n v="0.22587418158981382"/>
    <n v="0.22587418158981382"/>
    <s v="A"/>
    <n v="31.469696969696972"/>
    <n v="0.30669545454545577"/>
    <n v="7551.4393939393931"/>
    <n v="7"/>
    <n v="3"/>
    <n v="10"/>
    <n v="314.69696969696975"/>
    <n v="0"/>
    <n v="0"/>
    <n v="5.351179585941261"/>
    <x v="0"/>
    <n v="0"/>
  </r>
  <r>
    <s v="KYEI BEKIND - CAPE COAST"/>
    <x v="1"/>
    <x v="1"/>
    <x v="1"/>
    <s v="FORTUNE"/>
    <n v="5.5249999999999995"/>
    <n v="221"/>
    <n v="46252"/>
    <n v="331"/>
    <n v="8.2750000000000004"/>
    <n v="69273.357466063346"/>
    <n v="209.28506787330318"/>
    <n v="5"/>
    <n v="0.18495618295966035"/>
    <n v="0.41083036454947419"/>
    <s v="A"/>
    <n v="10.045454545454545"/>
    <n v="0.2511363636363636"/>
    <n v="2102.3636363636365"/>
    <n v="7"/>
    <n v="3"/>
    <n v="10"/>
    <n v="100.45454545454545"/>
    <n v="0"/>
    <n v="0"/>
    <n v="3.295022624434389"/>
    <x v="0"/>
    <n v="0"/>
  </r>
  <r>
    <s v="KYEI BEKIND - CAPE COAST"/>
    <x v="2"/>
    <x v="2"/>
    <x v="0"/>
    <s v="FRYTOL"/>
    <n v="3.4694999999999965"/>
    <n v="210"/>
    <n v="87697.5"/>
    <n v="450"/>
    <n v="7.29"/>
    <n v="187923.21428571426"/>
    <n v="417.60714285714283"/>
    <n v="1"/>
    <n v="0.11614578765222462"/>
    <n v="0.5269761522016988"/>
    <s v="B"/>
    <n v="9.545454545454545"/>
    <n v="0.15770454545454529"/>
    <n v="3986.25"/>
    <n v="14"/>
    <n v="3"/>
    <n v="17"/>
    <n v="162.27272727272725"/>
    <n v="0"/>
    <n v="0"/>
    <n v="2.7731092436974794"/>
    <x v="0"/>
    <n v="0"/>
  </r>
  <r>
    <s v="KYEI BEKIND - CAPE COAST"/>
    <x v="3"/>
    <x v="3"/>
    <x v="0"/>
    <s v="FRYTOL"/>
    <n v="2.785916666666663"/>
    <n v="342"/>
    <n v="68678.999999999971"/>
    <n v="745"/>
    <n v="6.0345000000000004"/>
    <n v="149607.76315789469"/>
    <n v="200.81578947368413"/>
    <n v="4"/>
    <n v="9.3261993250745065E-2"/>
    <n v="0.62023814545244382"/>
    <s v="B"/>
    <n v="15.545454545454545"/>
    <n v="0.12663257575757558"/>
    <n v="3121.7727272727261"/>
    <n v="14"/>
    <n v="3"/>
    <n v="17"/>
    <n v="264.27272727272725"/>
    <n v="0"/>
    <n v="0"/>
    <n v="2.8190574475404198"/>
    <x v="0"/>
    <n v="0"/>
  </r>
  <r>
    <s v="KYEI BEKIND - CAPE COAST"/>
    <x v="4"/>
    <x v="4"/>
    <x v="1"/>
    <s v="FORTUNE DELIGHT"/>
    <n v="2.662500000000001"/>
    <n v="116.66666666666667"/>
    <n v="23973.466666666674"/>
    <n v="599"/>
    <n v="13.477499999999999"/>
    <n v="123086.62742857146"/>
    <n v="205.48685714285719"/>
    <n v="5"/>
    <n v="8.9130468258840884E-2"/>
    <n v="0.70936861371128468"/>
    <s v="B"/>
    <n v="5.3030303030303036"/>
    <n v="0.12102272727272732"/>
    <n v="1089.7030303030306"/>
    <n v="14"/>
    <n v="3"/>
    <n v="17"/>
    <n v="90.151515151515156"/>
    <n v="0"/>
    <n v="0"/>
    <n v="6.6443697478991597"/>
    <x v="0"/>
    <n v="0"/>
  </r>
  <r>
    <s v="KYEI BEKIND - CAPE COAST"/>
    <x v="5"/>
    <x v="5"/>
    <x v="0"/>
    <s v="FRYTOL"/>
    <n v="2.25"/>
    <n v="100"/>
    <n v="49000"/>
    <n v="0"/>
    <n v="0"/>
    <n v="0"/>
    <n v="490"/>
    <n v="20"/>
    <n v="7.5321522472259886E-2"/>
    <n v="0.78469013618354455"/>
    <s v="B"/>
    <n v="4.5454545454545459"/>
    <n v="0.10227272727272728"/>
    <n v="2227.2727272727275"/>
    <n v="14"/>
    <n v="3"/>
    <n v="17"/>
    <n v="77.27272727272728"/>
    <n v="77.27272727272728"/>
    <n v="1.738636363636364"/>
    <n v="0"/>
    <x v="1"/>
    <n v="37863.636363636368"/>
  </r>
  <r>
    <s v="KYEI BEKIND - CAPE COAST"/>
    <x v="6"/>
    <x v="6"/>
    <x v="0"/>
    <s v="VIKING"/>
    <n v="1.8524999999999998"/>
    <n v="82.333333333333329"/>
    <n v="38741.333333333336"/>
    <n v="0"/>
    <n v="0"/>
    <n v="0"/>
    <n v="470.54251012145755"/>
    <n v="1"/>
    <n v="6.2014720168827295E-2"/>
    <n v="0.8467048563523718"/>
    <s v="C"/>
    <n v="3.7424242424242422"/>
    <n v="8.4204545454545449E-2"/>
    <n v="1760.969696969697"/>
    <n v="30"/>
    <n v="3"/>
    <n v="33"/>
    <n v="123.5"/>
    <n v="123.5"/>
    <n v="2.7787500000000001"/>
    <n v="0"/>
    <x v="1"/>
    <n v="58112.000000000007"/>
  </r>
  <r>
    <s v="KYEI BEKIND - CAPE COAST"/>
    <x v="7"/>
    <x v="7"/>
    <x v="1"/>
    <s v="FORTUNE"/>
    <n v="1.26"/>
    <n v="63"/>
    <n v="11762"/>
    <n v="411"/>
    <n v="8.2200000000000006"/>
    <n v="76733.047619047618"/>
    <n v="186.69841269841271"/>
    <n v="20"/>
    <n v="4.2180052584465534E-2"/>
    <n v="0.88888490893683736"/>
    <s v="C"/>
    <n v="2.8636363636363638"/>
    <n v="5.7272727272727274E-2"/>
    <n v="534.63636363636363"/>
    <n v="30"/>
    <n v="3"/>
    <n v="33"/>
    <n v="94.5"/>
    <n v="0"/>
    <n v="0"/>
    <n v="4.3492063492063489"/>
    <x v="0"/>
    <n v="0"/>
  </r>
  <r>
    <s v="KYEI BEKIND - CAPE COAST"/>
    <x v="8"/>
    <x v="8"/>
    <x v="1"/>
    <s v="FORTUNE DELIGHT"/>
    <n v="0.97799999999999976"/>
    <n v="54.333333333333336"/>
    <n v="9245.3333333333339"/>
    <n v="107"/>
    <n v="1.9259999999999999"/>
    <n v="18207.067484662577"/>
    <n v="170.15950920245399"/>
    <n v="20"/>
    <n v="3.2739755101275622E-2"/>
    <n v="0.92162466403811294"/>
    <s v="C"/>
    <n v="2.4696969696969697"/>
    <n v="4.4454545454545441E-2"/>
    <n v="420.24242424242425"/>
    <n v="30"/>
    <n v="3"/>
    <n v="33"/>
    <n v="81.5"/>
    <n v="0"/>
    <n v="0"/>
    <n v="1.3128834355828221"/>
    <x v="2"/>
    <n v="0"/>
  </r>
  <r>
    <s v="KYEI BEKIND - CAPE COAST"/>
    <x v="9"/>
    <x v="9"/>
    <x v="1"/>
    <s v="FORTUNE DELIGHT"/>
    <n v="0.80666666666666664"/>
    <n v="39"/>
    <n v="5195.0000000000009"/>
    <n v="0"/>
    <n v="0"/>
    <n v="0"/>
    <n v="133.20512820512823"/>
    <n v="20"/>
    <n v="2.7004160649313911E-2"/>
    <n v="0.94862882468742682"/>
    <s v="C"/>
    <n v="1.7727272727272727"/>
    <n v="3.6666666666666667E-2"/>
    <n v="236.13636363636368"/>
    <n v="30"/>
    <n v="3"/>
    <n v="33"/>
    <n v="58.5"/>
    <n v="58.5"/>
    <n v="1.21"/>
    <n v="0"/>
    <x v="1"/>
    <n v="7792.5000000000018"/>
  </r>
  <r>
    <s v="KYEI BEKIND - CAPE COAST"/>
    <x v="10"/>
    <x v="10"/>
    <x v="1"/>
    <s v="FORTUNE"/>
    <n v="0.55833333333333335"/>
    <n v="22.333333333333332"/>
    <n v="4589.666666666667"/>
    <n v="0"/>
    <n v="0"/>
    <n v="0"/>
    <n v="205.50746268656718"/>
    <n v="12"/>
    <n v="1.8690896317190415E-2"/>
    <n v="0.96731972100461727"/>
    <s v="C"/>
    <n v="1.0151515151515151"/>
    <n v="2.5378787878787879E-2"/>
    <n v="208.62121212121212"/>
    <n v="30"/>
    <n v="3"/>
    <n v="33"/>
    <n v="33.5"/>
    <n v="33.5"/>
    <n v="0.83750000000000002"/>
    <n v="0"/>
    <x v="1"/>
    <n v="6884.5000000000009"/>
  </r>
  <r>
    <s v="KYEI BEKIND - CAPE COAST"/>
    <x v="11"/>
    <x v="11"/>
    <x v="0"/>
    <s v="FRYTOL"/>
    <n v="0.2571233333333332"/>
    <n v="25.666666666666668"/>
    <n v="6665.1799999999994"/>
    <n v="347"/>
    <n v="3.4318300000000006"/>
    <n v="90109.771168831154"/>
    <n v="259.6823376623376"/>
    <n v="1"/>
    <n v="8.607520413248455E-3"/>
    <n v="0.97592724141786569"/>
    <s v="C"/>
    <n v="1.1666666666666667"/>
    <n v="1.1687424242424237E-2"/>
    <n v="302.96272727272725"/>
    <n v="30"/>
    <n v="3"/>
    <n v="33"/>
    <n v="38.5"/>
    <n v="0"/>
    <n v="0"/>
    <n v="9.0129870129870131"/>
    <x v="0"/>
    <n v="0"/>
  </r>
  <r>
    <s v="KYEI BEKIND - CAPE COAST"/>
    <x v="12"/>
    <x v="12"/>
    <x v="0"/>
    <s v="FRYTOL"/>
    <n v="0.25200000000000017"/>
    <n v="28"/>
    <n v="6260"/>
    <n v="0"/>
    <n v="0"/>
    <n v="0"/>
    <n v="223.57142857142858"/>
    <n v="1"/>
    <n v="8.4360105168931124E-3"/>
    <n v="0.98436325193475882"/>
    <s v="C"/>
    <n v="1.2727272727272727"/>
    <n v="1.1454545454545462E-2"/>
    <n v="284.54545454545456"/>
    <n v="30"/>
    <n v="3"/>
    <n v="33"/>
    <n v="42"/>
    <n v="42"/>
    <n v="0.37800000000000022"/>
    <n v="0"/>
    <x v="1"/>
    <n v="9390"/>
  </r>
  <r>
    <s v="KYEI BEKIND - CAPE COAST"/>
    <x v="13"/>
    <x v="13"/>
    <x v="1"/>
    <s v="FORTUNE DELICIOUS"/>
    <n v="0.105"/>
    <n v="4.666666666666667"/>
    <n v="932.66666666666663"/>
    <n v="92"/>
    <n v="2.0699999999999998"/>
    <n v="18386.857142857141"/>
    <n v="199.85714285714283"/>
    <n v="12"/>
    <n v="3.5150043820387942E-3"/>
    <n v="0.9878782563167976"/>
    <s v="C"/>
    <n v="0.21212121212121213"/>
    <n v="4.7727272727272722E-3"/>
    <n v="42.393939393939391"/>
    <n v="30"/>
    <n v="3"/>
    <n v="33"/>
    <n v="7"/>
    <n v="0"/>
    <n v="0"/>
    <n v="13.142857142857142"/>
    <x v="0"/>
    <n v="0"/>
  </r>
  <r>
    <s v="KYEI BEKIND - CAPE COAST"/>
    <x v="14"/>
    <x v="14"/>
    <x v="2"/>
    <s v="FRYTOL"/>
    <n v="9.7939999999999972E-2"/>
    <n v="8.6666666666666661"/>
    <n v="2797.1666666666665"/>
    <n v="0"/>
    <n v="0"/>
    <n v="0"/>
    <n v="322.75"/>
    <n v="12"/>
    <n v="3.2786621826369467E-3"/>
    <n v="0.99115691849943455"/>
    <s v="C"/>
    <n v="0.39393939393939392"/>
    <n v="4.4518181818181809E-3"/>
    <n v="127.14393939393939"/>
    <n v="30"/>
    <n v="3"/>
    <n v="33"/>
    <n v="13"/>
    <n v="13"/>
    <n v="0.14690999999999996"/>
    <n v="0"/>
    <x v="1"/>
    <n v="4195.75"/>
  </r>
  <r>
    <s v="KYEI BEKIND - CAPE COAST"/>
    <x v="15"/>
    <x v="15"/>
    <x v="0"/>
    <s v="FRYTOL"/>
    <n v="9.7199999999999995E-2"/>
    <n v="29.666666666666668"/>
    <n v="2650.6933333333341"/>
    <n v="0"/>
    <n v="0"/>
    <n v="0"/>
    <n v="89.349213483146087"/>
    <n v="5"/>
    <n v="3.2538897708016268E-3"/>
    <n v="0.9944108082702362"/>
    <s v="C"/>
    <n v="1.3484848484848486"/>
    <n v="4.4181818181818176E-3"/>
    <n v="120.48606060606063"/>
    <n v="30"/>
    <n v="3"/>
    <n v="33"/>
    <n v="44.500000000000007"/>
    <n v="44.500000000000007"/>
    <n v="0.14580000000000001"/>
    <n v="0"/>
    <x v="1"/>
    <n v="3976.0400000000013"/>
  </r>
  <r>
    <s v="KYEI BEKIND - CAPE COAST"/>
    <x v="16"/>
    <x v="16"/>
    <x v="1"/>
    <s v="FORTUNE"/>
    <n v="5.2499999999999998E-2"/>
    <n v="2.3333333333333335"/>
    <n v="471.33333333333331"/>
    <n v="0"/>
    <n v="0"/>
    <n v="0"/>
    <n v="201.99999999999997"/>
    <n v="36"/>
    <n v="1.7575021910193971E-3"/>
    <n v="0.99616831046125565"/>
    <s v="C"/>
    <n v="0.10606060606060606"/>
    <n v="2.3863636363636361E-3"/>
    <n v="21.424242424242422"/>
    <n v="30"/>
    <n v="3"/>
    <n v="33"/>
    <n v="3.5"/>
    <n v="3.5"/>
    <n v="7.8749999999999987E-2"/>
    <n v="0"/>
    <x v="1"/>
    <n v="706.99999999999989"/>
  </r>
  <r>
    <s v="KYEI BEKIND - CAPE COAST"/>
    <x v="17"/>
    <x v="17"/>
    <x v="0"/>
    <s v="FORTUNE"/>
    <n v="4.2699999999999988E-2"/>
    <n v="2.6666666666666665"/>
    <n v="923.32666666666648"/>
    <n v="0"/>
    <n v="0"/>
    <n v="0"/>
    <n v="346.24749999999995"/>
    <n v="3"/>
    <n v="1.4294351153624426E-3"/>
    <n v="0.99759774557661807"/>
    <s v="C"/>
    <n v="0.1212121212121212"/>
    <n v="1.9409090909090904E-3"/>
    <n v="41.969393939393932"/>
    <n v="30"/>
    <n v="3"/>
    <n v="33"/>
    <n v="3.9999999999999996"/>
    <n v="3.9999999999999996"/>
    <n v="6.4049999999999982E-2"/>
    <n v="0"/>
    <x v="1"/>
    <n v="1384.9899999999996"/>
  </r>
  <r>
    <s v="KYEI BEKIND - CAPE COAST"/>
    <x v="18"/>
    <x v="18"/>
    <x v="0"/>
    <s v="FRYTOL"/>
    <n v="4.1759999999999999E-2"/>
    <n v="9.6666666666666661"/>
    <n v="1208.3333333333333"/>
    <n v="0"/>
    <n v="0"/>
    <n v="0"/>
    <n v="125"/>
    <n v="5"/>
    <n v="1.3979674570851433E-3"/>
    <n v="0.99899571303370316"/>
    <s v="C"/>
    <n v="0.43939393939393939"/>
    <n v="1.8981818181818182E-3"/>
    <n v="54.924242424242422"/>
    <n v="30"/>
    <n v="3"/>
    <n v="33"/>
    <n v="14.5"/>
    <n v="14.5"/>
    <n v="6.2640000000000001E-2"/>
    <n v="0"/>
    <x v="1"/>
    <n v="1812.5"/>
  </r>
  <r>
    <s v="KYEI BEKIND - CAPE COAST"/>
    <x v="19"/>
    <x v="19"/>
    <x v="0"/>
    <s v="FRYTOL"/>
    <n v="0.03"/>
    <n v="1.3333333333333333"/>
    <n v="636"/>
    <n v="196"/>
    <n v="4.41"/>
    <n v="93492"/>
    <n v="477"/>
    <n v="24"/>
    <n v="1.0042869662967983E-3"/>
    <n v="1"/>
    <s v="C"/>
    <n v="6.0606060606060601E-2"/>
    <n v="1.3636363636363635E-3"/>
    <n v="28.90909090909091"/>
    <n v="30"/>
    <n v="3"/>
    <n v="33"/>
    <n v="1.9999999999999998"/>
    <n v="0"/>
    <n v="0"/>
    <n v="98.000000000000014"/>
    <x v="0"/>
    <n v="0"/>
  </r>
</pivotCacheRecords>
</file>

<file path=xl/pivotCache/pivotCacheRecords3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s v="KYEI BEKIND - SWEDRU"/>
    <x v="0"/>
    <x v="0"/>
    <x v="0"/>
    <s v="FORTUNE"/>
    <n v="4.6916666666666771"/>
    <n v="187.66666666666666"/>
    <n v="57299.333333333328"/>
    <n v="0"/>
    <n v="0"/>
    <n v="0"/>
    <n v="305.32504440497337"/>
    <n v="12"/>
    <n v="0.15105344619717745"/>
    <n v="0.15105344619717745"/>
    <s v="A"/>
    <n v="8.5303030303030294"/>
    <n v="0.21325757575757623"/>
    <n v="2604.5151515151515"/>
    <n v="7"/>
    <n v="3"/>
    <n v="10"/>
    <n v="85.303030303030297"/>
    <n v="85.303030303030297"/>
    <n v="2.1325757575757622"/>
    <n v="0"/>
    <x v="0"/>
    <n v="26045.151515151516"/>
  </r>
  <r>
    <s v="KYEI BEKIND - SWEDRU"/>
    <x v="1"/>
    <x v="1"/>
    <x v="1"/>
    <s v="FRYTOL"/>
    <n v="3.9674999999999994"/>
    <n v="176.33333333333334"/>
    <n v="118713.33333333334"/>
    <n v="862"/>
    <n v="19.395"/>
    <n v="580326.42722117202"/>
    <n v="673.23251417769382"/>
    <n v="4"/>
    <n v="0.12773809189072116"/>
    <n v="0.27879153808789858"/>
    <s v="A"/>
    <n v="8.0151515151515156"/>
    <n v="0.18034090909090905"/>
    <n v="5396.0606060606069"/>
    <n v="7"/>
    <n v="3"/>
    <n v="10"/>
    <n v="80.151515151515156"/>
    <n v="0"/>
    <n v="0"/>
    <n v="10.754631379962193"/>
    <x v="1"/>
    <n v="0"/>
  </r>
  <r>
    <s v="KYEI BEKIND - SWEDRU"/>
    <x v="2"/>
    <x v="2"/>
    <x v="1"/>
    <s v="FRYTOL"/>
    <n v="3.8491200000000005"/>
    <n v="396"/>
    <n v="133133.33333333331"/>
    <n v="1081"/>
    <n v="10.507320000000002"/>
    <n v="363427.10437710432"/>
    <n v="336.19528619528614"/>
    <n v="1"/>
    <n v="0.12392671562908954"/>
    <n v="0.40271825371698811"/>
    <s v="A"/>
    <n v="18"/>
    <n v="0.17496000000000003"/>
    <n v="6051.515151515151"/>
    <n v="7"/>
    <n v="3"/>
    <n v="10"/>
    <n v="180"/>
    <n v="0"/>
    <n v="0"/>
    <n v="6.0055555555555555"/>
    <x v="1"/>
    <n v="0"/>
  </r>
  <r>
    <s v="KYEI BEKIND - SWEDRU"/>
    <x v="3"/>
    <x v="3"/>
    <x v="1"/>
    <s v="FRYTOL"/>
    <n v="2.4785999999999992"/>
    <n v="153"/>
    <n v="90823.333333333343"/>
    <n v="179"/>
    <n v="2.8997999999999999"/>
    <n v="106257.36383442268"/>
    <n v="593.61655773420489"/>
    <n v="20"/>
    <n v="7.9801294155095501E-2"/>
    <n v="0.48251954787208362"/>
    <s v="A"/>
    <n v="6.9545454545454541"/>
    <n v="0.11266363636363633"/>
    <n v="4128.3333333333339"/>
    <n v="7"/>
    <n v="3"/>
    <n v="10"/>
    <n v="69.545454545454547"/>
    <n v="0"/>
    <n v="0"/>
    <n v="2.5738562091503265"/>
    <x v="1"/>
    <n v="0"/>
  </r>
  <r>
    <s v="KYEI BEKIND - SWEDRU"/>
    <x v="4"/>
    <x v="4"/>
    <x v="1"/>
    <s v="FRYTOL"/>
    <n v="2.1"/>
    <n v="93.333333333333329"/>
    <n v="58656.666666666664"/>
    <n v="0"/>
    <n v="0"/>
    <n v="0"/>
    <n v="628.46428571428567"/>
    <n v="1"/>
    <n v="6.7611844479020661E-2"/>
    <n v="0.55013139235110431"/>
    <s v="B"/>
    <n v="4.2424242424242422"/>
    <n v="9.5454545454545459E-2"/>
    <n v="2666.212121212121"/>
    <n v="14"/>
    <n v="3"/>
    <n v="17"/>
    <n v="72.121212121212125"/>
    <n v="72.121212121212125"/>
    <n v="1.6227272727272728"/>
    <n v="0"/>
    <x v="0"/>
    <n v="45325.606060606056"/>
  </r>
  <r>
    <s v="KYEI BEKIND - SWEDRU"/>
    <x v="5"/>
    <x v="5"/>
    <x v="1"/>
    <s v="FRYTOL"/>
    <n v="1.6415999999999999"/>
    <n v="202.66666666666669"/>
    <n v="52490.666666666672"/>
    <n v="172"/>
    <n v="1.3932"/>
    <n v="44548"/>
    <n v="259"/>
    <n v="5"/>
    <n v="5.2853144712743008E-2"/>
    <n v="0.60298453706384736"/>
    <s v="B"/>
    <n v="9.2121212121212128"/>
    <n v="7.461818181818182E-2"/>
    <n v="2385.939393939394"/>
    <n v="14"/>
    <n v="3"/>
    <n v="17"/>
    <n v="156.60606060606062"/>
    <n v="0"/>
    <n v="0"/>
    <n v="1.0982972136222908"/>
    <x v="2"/>
    <n v="0"/>
  </r>
  <r>
    <s v="KYEI BEKIND - SWEDRU"/>
    <x v="6"/>
    <x v="6"/>
    <x v="0"/>
    <s v="FORTUNE DELIGHT"/>
    <n v="1.6349999999999998"/>
    <n v="72.666666666666671"/>
    <n v="34700"/>
    <n v="163"/>
    <n v="3.6675"/>
    <n v="77836.238532110088"/>
    <n v="477.52293577981646"/>
    <n v="1"/>
    <n v="5.2640650344380362E-2"/>
    <n v="0.65562518740822773"/>
    <s v="B"/>
    <n v="3.3030303030303032"/>
    <n v="7.4318181818181811E-2"/>
    <n v="1577.2727272727273"/>
    <n v="14"/>
    <n v="3"/>
    <n v="17"/>
    <n v="56.151515151515156"/>
    <n v="0"/>
    <n v="0"/>
    <n v="2.9028602266594707"/>
    <x v="1"/>
    <n v="0"/>
  </r>
  <r>
    <s v="KYEI BEKIND - SWEDRU"/>
    <x v="7"/>
    <x v="7"/>
    <x v="1"/>
    <s v="FRYTOL"/>
    <n v="1.3450666666666666"/>
    <n v="129.33333333333334"/>
    <n v="32905.333333333336"/>
    <n v="0"/>
    <n v="0"/>
    <n v="0"/>
    <n v="254.42268041237114"/>
    <n v="5"/>
    <n v="4.3305922990753039E-2"/>
    <n v="0.69893111039898081"/>
    <s v="B"/>
    <n v="5.8787878787878789"/>
    <n v="6.1139393939393938E-2"/>
    <n v="1495.6969696969697"/>
    <n v="14"/>
    <n v="3"/>
    <n v="17"/>
    <n v="99.939393939393938"/>
    <n v="99.939393939393938"/>
    <n v="1.0393696969696968"/>
    <n v="0"/>
    <x v="0"/>
    <n v="25426.848484848484"/>
  </r>
  <r>
    <s v="KYEI BEKIND - SWEDRU"/>
    <x v="8"/>
    <x v="8"/>
    <x v="1"/>
    <s v="FRYTOL"/>
    <n v="1.2494366666666665"/>
    <n v="126.33333333333333"/>
    <n v="53060"/>
    <n v="138"/>
    <n v="1.3648200000000001"/>
    <n v="57960"/>
    <n v="420"/>
    <n v="1"/>
    <n v="4.0227008377644112E-2"/>
    <n v="0.73915811877662496"/>
    <s v="B"/>
    <n v="5.7424242424242422"/>
    <n v="5.679257575757575E-2"/>
    <n v="2411.818181818182"/>
    <n v="14"/>
    <n v="3"/>
    <n v="17"/>
    <n v="97.621212121212125"/>
    <n v="0"/>
    <n v="0"/>
    <n v="1.4136271923017227"/>
    <x v="2"/>
    <n v="0"/>
  </r>
  <r>
    <s v="KYEI BEKIND - SWEDRU"/>
    <x v="9"/>
    <x v="9"/>
    <x v="0"/>
    <s v="FORTUNE"/>
    <n v="1.1833333333333333"/>
    <n v="23.666666666666668"/>
    <n v="13688"/>
    <n v="0"/>
    <n v="0"/>
    <n v="0"/>
    <n v="578.36619718309851"/>
    <n v="12"/>
    <n v="3.8098737761987835E-2"/>
    <n v="0.77725685653861276"/>
    <s v="B"/>
    <n v="1.0757575757575759"/>
    <n v="5.3787878787878787E-2"/>
    <n v="622.18181818181813"/>
    <n v="14"/>
    <n v="3"/>
    <n v="17"/>
    <n v="18.287878787878789"/>
    <n v="18.287878787878789"/>
    <n v="0.91439393939393943"/>
    <n v="0"/>
    <x v="0"/>
    <n v="10577.090909090908"/>
  </r>
  <r>
    <s v="KYEI BEKIND - SWEDRU"/>
    <x v="10"/>
    <x v="10"/>
    <x v="0"/>
    <s v="FORTUNE"/>
    <n v="0.98999999999999944"/>
    <n v="44"/>
    <n v="24200"/>
    <n v="0"/>
    <n v="0"/>
    <n v="0"/>
    <n v="550"/>
    <n v="12"/>
    <n v="3.1874155254395437E-2"/>
    <n v="0.80913101179300817"/>
    <s v="C"/>
    <n v="2"/>
    <n v="4.4999999999999978E-2"/>
    <n v="1100"/>
    <n v="30"/>
    <n v="3"/>
    <n v="33"/>
    <n v="66"/>
    <n v="66"/>
    <n v="1.4849999999999992"/>
    <n v="0"/>
    <x v="0"/>
    <n v="36300"/>
  </r>
  <r>
    <s v="KYEI BEKIND - SWEDRU"/>
    <x v="11"/>
    <x v="11"/>
    <x v="0"/>
    <s v="VIET NCP"/>
    <n v="0.72"/>
    <n v="36"/>
    <n v="4068"/>
    <n v="0"/>
    <n v="0"/>
    <n v="0"/>
    <n v="113"/>
    <n v="24"/>
    <n v="2.3181203821378511E-2"/>
    <n v="0.83231221561438673"/>
    <s v="C"/>
    <n v="1.6363636363636365"/>
    <n v="3.2727272727272723E-2"/>
    <n v="184.90909090909091"/>
    <n v="30"/>
    <n v="3"/>
    <n v="33"/>
    <n v="54"/>
    <n v="54"/>
    <n v="1.08"/>
    <n v="0"/>
    <x v="0"/>
    <n v="6102"/>
  </r>
  <r>
    <s v="KYEI BEKIND - SWEDRU"/>
    <x v="12"/>
    <x v="12"/>
    <x v="1"/>
    <s v="FRYTOL"/>
    <n v="0.70500000000000007"/>
    <n v="78.333333333333343"/>
    <n v="24128.666666666668"/>
    <n v="64"/>
    <n v="0.57599999999999996"/>
    <n v="19713.634042553189"/>
    <n v="308.02553191489358"/>
    <n v="1"/>
    <n v="2.2698262075099795E-2"/>
    <n v="0.85501047768948657"/>
    <s v="C"/>
    <n v="3.560606060606061"/>
    <n v="3.2045454545454551E-2"/>
    <n v="1096.7575757575758"/>
    <n v="30"/>
    <n v="3"/>
    <n v="33"/>
    <n v="117.50000000000001"/>
    <n v="53.500000000000014"/>
    <n v="0.48150000000000009"/>
    <n v="0.54468085106382969"/>
    <x v="0"/>
    <n v="16479.365957446811"/>
  </r>
  <r>
    <s v="KYEI BEKIND - SWEDRU"/>
    <x v="13"/>
    <x v="13"/>
    <x v="0"/>
    <s v="FORTUNE DELICIOUS"/>
    <n v="0.67499999999999971"/>
    <n v="30"/>
    <n v="9830"/>
    <n v="0"/>
    <n v="0"/>
    <n v="0"/>
    <n v="327.66666666666669"/>
    <n v="5"/>
    <n v="2.1732378582542344E-2"/>
    <n v="0.87674285627202897"/>
    <s v="C"/>
    <n v="1.3636363636363635"/>
    <n v="3.0681818181818168E-2"/>
    <n v="446.81818181818181"/>
    <n v="30"/>
    <n v="3"/>
    <n v="33"/>
    <n v="45"/>
    <n v="45"/>
    <n v="1.0124999999999995"/>
    <n v="0"/>
    <x v="0"/>
    <n v="14745"/>
  </r>
  <r>
    <s v="KYEI BEKIND - SWEDRU"/>
    <x v="14"/>
    <x v="14"/>
    <x v="0"/>
    <s v="FORTUNE"/>
    <n v="0.60000000000000009"/>
    <n v="24"/>
    <n v="6498.48"/>
    <n v="0"/>
    <n v="0"/>
    <n v="0"/>
    <n v="270.77"/>
    <n v="12"/>
    <n v="1.9317669851148762E-2"/>
    <n v="0.89606052612317777"/>
    <s v="C"/>
    <n v="1.0909090909090908"/>
    <n v="2.7272727272727278E-2"/>
    <n v="295.38545454545454"/>
    <n v="30"/>
    <n v="3"/>
    <n v="33"/>
    <n v="36"/>
    <n v="36"/>
    <n v="0.90000000000000013"/>
    <n v="0"/>
    <x v="0"/>
    <n v="9747.7199999999993"/>
  </r>
  <r>
    <s v="KYEI BEKIND - SWEDRU"/>
    <x v="15"/>
    <x v="15"/>
    <x v="0"/>
    <s v="FORTUNE"/>
    <n v="0.56666666666666676"/>
    <n v="22.666666666666664"/>
    <n v="6640.3333333333339"/>
    <n v="49"/>
    <n v="1.2250000000000001"/>
    <n v="14354.838235294119"/>
    <n v="292.95588235294122"/>
    <n v="1"/>
    <n v="1.8244465970529387E-2"/>
    <n v="0.91430499209370719"/>
    <s v="C"/>
    <n v="1.0303030303030303"/>
    <n v="2.575757575757576E-2"/>
    <n v="301.83333333333337"/>
    <n v="30"/>
    <n v="3"/>
    <n v="33"/>
    <n v="34"/>
    <n v="0"/>
    <n v="0"/>
    <n v="1.4411764705882353"/>
    <x v="2"/>
    <n v="0"/>
  </r>
  <r>
    <s v="KYEI BEKIND - SWEDRU"/>
    <x v="16"/>
    <x v="16"/>
    <x v="0"/>
    <s v="FORTUNE DELICIOUS"/>
    <n v="0.50999999999999979"/>
    <n v="22.666666666666668"/>
    <n v="5018.333333333333"/>
    <n v="0"/>
    <n v="0"/>
    <n v="0"/>
    <n v="221.39705882352939"/>
    <n v="5"/>
    <n v="1.6420019373476438E-2"/>
    <n v="0.93072501146718367"/>
    <s v="C"/>
    <n v="1.0303030303030303"/>
    <n v="2.3181818181818171E-2"/>
    <n v="228.10606060606059"/>
    <n v="30"/>
    <n v="3"/>
    <n v="33"/>
    <n v="34"/>
    <n v="34"/>
    <n v="0.76499999999999968"/>
    <n v="0"/>
    <x v="0"/>
    <n v="7527.4999999999991"/>
  </r>
  <r>
    <s v="KYEI BEKIND - SWEDRU"/>
    <x v="17"/>
    <x v="17"/>
    <x v="0"/>
    <s v="FORTUNE DELIGHT"/>
    <n v="0.43499999999999983"/>
    <n v="19.333333333333332"/>
    <n v="8539.3333333333339"/>
    <n v="7"/>
    <n v="0.1575"/>
    <n v="3091.8275862068967"/>
    <n v="441.68965517241384"/>
    <n v="5"/>
    <n v="1.4005310642082845E-2"/>
    <n v="0.94473032210926655"/>
    <s v="C"/>
    <n v="0.87878787878787878"/>
    <n v="1.9772727272727265E-2"/>
    <n v="388.15151515151518"/>
    <n v="30"/>
    <n v="3"/>
    <n v="33"/>
    <n v="29"/>
    <n v="22"/>
    <n v="0.49499999999999988"/>
    <n v="0.2413793103448276"/>
    <x v="0"/>
    <n v="9717.1724137931051"/>
  </r>
  <r>
    <s v="KYEI BEKIND - SWEDRU"/>
    <x v="18"/>
    <x v="18"/>
    <x v="2"/>
    <s v="FORTUNE"/>
    <n v="0.42999999999999994"/>
    <n v="28.666666666666668"/>
    <n v="6921.666666666667"/>
    <n v="0"/>
    <n v="0"/>
    <n v="0"/>
    <n v="241.45348837209303"/>
    <n v="1"/>
    <n v="1.3844330059989942E-2"/>
    <n v="0.95857465216925652"/>
    <s v="C"/>
    <n v="1.303030303030303"/>
    <n v="1.9545454545454543E-2"/>
    <n v="314.62121212121212"/>
    <n v="30"/>
    <n v="3"/>
    <n v="33"/>
    <n v="43"/>
    <n v="43"/>
    <n v="0.6449999999999998"/>
    <n v="0"/>
    <x v="0"/>
    <n v="10382.5"/>
  </r>
  <r>
    <s v="KYEI BEKIND - SWEDRU"/>
    <x v="19"/>
    <x v="19"/>
    <x v="0"/>
    <s v="FORTUNE DELIGHT"/>
    <n v="0.33333333333333343"/>
    <n v="13.333333333333334"/>
    <n v="2868.0000000000005"/>
    <n v="0"/>
    <n v="0"/>
    <n v="0"/>
    <n v="215.10000000000002"/>
    <n v="20"/>
    <n v="1.0732038806193759E-2"/>
    <n v="0.9693066909754503"/>
    <s v="C"/>
    <n v="0.60606060606060608"/>
    <n v="1.5151515151515155E-2"/>
    <n v="130.36363636363637"/>
    <n v="30"/>
    <n v="3"/>
    <n v="33"/>
    <n v="20"/>
    <n v="20"/>
    <n v="0.50000000000000011"/>
    <n v="0"/>
    <x v="0"/>
    <n v="4302"/>
  </r>
  <r>
    <s v="KYEI BEKIND - SWEDRU"/>
    <x v="20"/>
    <x v="20"/>
    <x v="0"/>
    <s v="VIET NCP"/>
    <n v="0.33333333333333343"/>
    <n v="13.333333333333334"/>
    <n v="1626.6666666666667"/>
    <n v="32"/>
    <n v="0.8"/>
    <n v="3904"/>
    <n v="122"/>
    <n v="20"/>
    <n v="1.0732038806193759E-2"/>
    <n v="0.98003872978164408"/>
    <s v="C"/>
    <n v="0.60606060606060608"/>
    <n v="1.5151515151515155E-2"/>
    <n v="73.939393939393938"/>
    <n v="30"/>
    <n v="3"/>
    <n v="33"/>
    <n v="20"/>
    <n v="0"/>
    <n v="0"/>
    <n v="1.6"/>
    <x v="2"/>
    <n v="0"/>
  </r>
  <r>
    <s v="KYEI BEKIND - SWEDRU"/>
    <x v="21"/>
    <x v="21"/>
    <x v="0"/>
    <s v="FORTUNE DELICIOUS"/>
    <n v="0.22199999999999998"/>
    <n v="12.333333333333334"/>
    <n v="3363.3333333333335"/>
    <n v="9"/>
    <n v="0.16200000000000001"/>
    <n v="2454.3243243243242"/>
    <n v="272.70270270270271"/>
    <n v="5"/>
    <n v="7.1475378449250403E-3"/>
    <n v="0.98718626762656914"/>
    <s v="C"/>
    <n v="0.56060606060606066"/>
    <n v="1.009090909090909E-2"/>
    <n v="152.87878787878788"/>
    <n v="30"/>
    <n v="3"/>
    <n v="33"/>
    <n v="18.500000000000004"/>
    <n v="9.5000000000000036"/>
    <n v="0.17100000000000004"/>
    <n v="0.4864864864864864"/>
    <x v="0"/>
    <n v="2590.6756756756768"/>
  </r>
  <r>
    <s v="KYEI BEKIND - SWEDRU"/>
    <x v="22"/>
    <x v="22"/>
    <x v="1"/>
    <s v="FRYTOL"/>
    <n v="0.15798999999999999"/>
    <n v="12.333333333333334"/>
    <n v="4070"/>
    <n v="0"/>
    <n v="0"/>
    <n v="0"/>
    <n v="330"/>
    <n v="1"/>
    <n v="5.0866644329716536E-3"/>
    <n v="0.99227293205954081"/>
    <s v="C"/>
    <n v="0.56060606060606066"/>
    <n v="7.1813636363636359E-3"/>
    <n v="185"/>
    <n v="30"/>
    <n v="3"/>
    <n v="33"/>
    <n v="18.500000000000004"/>
    <n v="18.500000000000004"/>
    <n v="0.23698500000000003"/>
    <n v="0"/>
    <x v="0"/>
    <n v="6105.0000000000009"/>
  </r>
  <r>
    <s v="KYEI BEKIND - SWEDRU"/>
    <x v="23"/>
    <x v="23"/>
    <x v="0"/>
    <s v="FORTUNE DELIGHT"/>
    <n v="0.13200000000000001"/>
    <n v="7.333333333333333"/>
    <n v="2724.666666666667"/>
    <n v="0"/>
    <n v="0"/>
    <n v="0"/>
    <n v="371.54545454545462"/>
    <n v="36"/>
    <n v="4.2498873672527273E-3"/>
    <n v="0.99652281942679355"/>
    <s v="C"/>
    <n v="0.33333333333333331"/>
    <n v="6.0000000000000001E-3"/>
    <n v="123.84848484848486"/>
    <n v="30"/>
    <n v="3"/>
    <n v="33"/>
    <n v="11"/>
    <n v="11"/>
    <n v="0.19800000000000001"/>
    <n v="0"/>
    <x v="0"/>
    <n v="4087.0000000000009"/>
  </r>
  <r>
    <s v="KYEI BEKIND - SWEDRU"/>
    <x v="24"/>
    <x v="24"/>
    <x v="1"/>
    <s v="VIKING"/>
    <n v="0.108"/>
    <n v="6"/>
    <n v="1372.6666666666665"/>
    <n v="0"/>
    <n v="0"/>
    <n v="0"/>
    <n v="228.77777777777774"/>
    <n v="6"/>
    <n v="3.4771805732067766E-3"/>
    <n v="1.0000000000000002"/>
    <s v="C"/>
    <n v="0.27272727272727271"/>
    <n v="4.909090909090909E-3"/>
    <n v="62.393939393939384"/>
    <n v="30"/>
    <n v="3"/>
    <n v="33"/>
    <n v="9"/>
    <n v="9"/>
    <n v="0.16200000000000001"/>
    <n v="0"/>
    <x v="0"/>
    <n v="2058.9999999999995"/>
  </r>
</pivotCacheRecords>
</file>

<file path=xl/pivotCache/pivotCacheRecords3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
  <r>
    <s v="KYEI BEKIND - TAKORADI"/>
    <x v="0"/>
    <x v="0"/>
    <x v="0"/>
    <s v="FORTUNE"/>
    <n v="48.908333333333275"/>
    <n v="1956.333333333333"/>
    <n v="590041.66666666674"/>
    <n v="1564"/>
    <n v="39.1"/>
    <n v="471711.62037825875"/>
    <n v="301.60589538251838"/>
    <n v="5"/>
    <n v="0.2706913587366816"/>
    <n v="0.2706913587366816"/>
    <s v="A"/>
    <n v="88.924242424242408"/>
    <n v="2.223106060606058"/>
    <n v="26820.07575757576"/>
    <n v="7"/>
    <n v="3"/>
    <n v="10"/>
    <n v="889.24242424242402"/>
    <n v="0"/>
    <n v="0"/>
    <n v="1.7588004770829788"/>
    <x v="0"/>
    <n v="0"/>
  </r>
  <r>
    <s v="KYEI BEKIND - TAKORADI"/>
    <x v="1"/>
    <x v="1"/>
    <x v="1"/>
    <s v="FORTUNE"/>
    <n v="17.720000000000017"/>
    <n v="1181.3333333333333"/>
    <n v="412208.33333333337"/>
    <n v="0"/>
    <n v="0"/>
    <n v="0"/>
    <n v="348.93481941309261"/>
    <n v="12"/>
    <n v="9.8074306562903557E-2"/>
    <n v="0.36876566529958515"/>
    <s v="A"/>
    <n v="53.696969696969695"/>
    <n v="0.8054545454545462"/>
    <n v="18736.742424242428"/>
    <n v="7"/>
    <n v="3"/>
    <n v="10"/>
    <n v="536.969696969697"/>
    <n v="536.969696969697"/>
    <n v="8.0545454545454636"/>
    <n v="0"/>
    <x v="1"/>
    <n v="187367.42424242428"/>
  </r>
  <r>
    <s v="KYEI BEKIND - TAKORADI"/>
    <x v="2"/>
    <x v="2"/>
    <x v="2"/>
    <s v="FRYTOL"/>
    <n v="16.803989999999995"/>
    <n v="1728"/>
    <n v="567336.41666666663"/>
    <n v="806"/>
    <n v="7.8343200000000008"/>
    <n v="264625.66657021607"/>
    <n v="328.31968557098764"/>
    <n v="1"/>
    <n v="9.3004495865686446E-2"/>
    <n v="0.46177016116527159"/>
    <s v="A"/>
    <n v="78.545454545454547"/>
    <n v="0.76381772727272701"/>
    <n v="25788.018939393936"/>
    <n v="7"/>
    <n v="3"/>
    <n v="10"/>
    <n v="785.4545454545455"/>
    <n v="0"/>
    <n v="0"/>
    <n v="1.0261574074074074"/>
    <x v="0"/>
    <n v="0"/>
  </r>
  <r>
    <s v="KYEI BEKIND - TAKORADI"/>
    <x v="3"/>
    <x v="3"/>
    <x v="2"/>
    <s v="FRYTOL"/>
    <n v="9.585033333333346"/>
    <n v="1183"/>
    <n v="309512"/>
    <n v="831"/>
    <n v="6.7310999999999996"/>
    <n v="217417.13609467456"/>
    <n v="261.63313609467457"/>
    <n v="20"/>
    <n v="5.3049971644976469E-2"/>
    <n v="0.51482013281024808"/>
    <s v="B"/>
    <n v="53.772727272727273"/>
    <n v="0.43568333333333392"/>
    <n v="14068.727272727272"/>
    <n v="14"/>
    <n v="3"/>
    <n v="17"/>
    <n v="914.13636363636363"/>
    <n v="83.136363636363626"/>
    <n v="0.67359663285432603"/>
    <n v="0.90905474615881854"/>
    <x v="2"/>
    <n v="21751.227541689077"/>
  </r>
  <r>
    <s v="KYEI BEKIND - TAKORADI"/>
    <x v="4"/>
    <x v="4"/>
    <x v="2"/>
    <s v="FRYTOL"/>
    <n v="9.2826000000000146"/>
    <n v="573"/>
    <n v="343861.66666666669"/>
    <n v="1043"/>
    <n v="16.896599999999999"/>
    <n v="625912.24840023275"/>
    <n v="600.10762070971498"/>
    <n v="4"/>
    <n v="5.137610373029397E-2"/>
    <n v="0.56619623654054207"/>
    <s v="B"/>
    <n v="26.045454545454547"/>
    <n v="0.42193636363636428"/>
    <n v="15630.075757575758"/>
    <n v="14"/>
    <n v="3"/>
    <n v="17"/>
    <n v="442.77272727272731"/>
    <n v="0"/>
    <n v="0"/>
    <n v="2.355610306950005"/>
    <x v="3"/>
    <n v="0"/>
  </r>
  <r>
    <s v="KYEI BEKIND - TAKORADI"/>
    <x v="5"/>
    <x v="5"/>
    <x v="3"/>
    <s v="JAMAA"/>
    <n v="7.4520666666666937"/>
    <n v="1552"/>
    <n v="145353.64000000001"/>
    <n v="10"/>
    <n v="4.8000000000000001E-2"/>
    <n v="936.55695876288678"/>
    <n v="93.655695876288675"/>
    <n v="20"/>
    <n v="4.1244710541414417E-2"/>
    <n v="0.60744094708195651"/>
    <s v="B"/>
    <n v="70.545454545454547"/>
    <n v="0.33873030303030427"/>
    <n v="6606.9836363636368"/>
    <n v="14"/>
    <n v="3"/>
    <n v="17"/>
    <n v="1199.2727272727273"/>
    <n v="1189.2727272727273"/>
    <n v="5.7103992580443821"/>
    <n v="8.3383869011522133E-3"/>
    <x v="1"/>
    <n v="111382.16485941895"/>
  </r>
  <r>
    <s v="KYEI BEKIND - TAKORADI"/>
    <x v="6"/>
    <x v="6"/>
    <x v="0"/>
    <s v="FORTUNE"/>
    <n v="6.0666666666666647"/>
    <n v="303"/>
    <n v="83082.333333333343"/>
    <n v="1931"/>
    <n v="38.619999999999997"/>
    <n v="529478.50055005506"/>
    <n v="274.1991199119912"/>
    <n v="1"/>
    <n v="3.3576982307088832E-2"/>
    <n v="0.64101792938904534"/>
    <s v="B"/>
    <n v="13.772727272727273"/>
    <n v="0.27575757575757565"/>
    <n v="3776.4696969696975"/>
    <n v="14"/>
    <n v="3"/>
    <n v="17"/>
    <n v="234.13636363636365"/>
    <n v="0"/>
    <n v="0"/>
    <n v="8.2473306154144819"/>
    <x v="3"/>
    <n v="0"/>
  </r>
  <r>
    <s v="KYEI BEKIND - TAKORADI"/>
    <x v="7"/>
    <x v="7"/>
    <x v="3"/>
    <s v="JAMAA"/>
    <n v="5.3760000000000101"/>
    <n v="746"/>
    <n v="84148.36"/>
    <n v="1375"/>
    <n v="9.9"/>
    <n v="155099.18900804289"/>
    <n v="112.79941018766756"/>
    <n v="5"/>
    <n v="2.9754372013666479E-2"/>
    <n v="0.67077230140271182"/>
    <s v="B"/>
    <n v="33.909090909090907"/>
    <n v="0.24436363636363681"/>
    <n v="3824.9254545454546"/>
    <n v="14"/>
    <n v="3"/>
    <n v="17"/>
    <n v="576.45454545454538"/>
    <n v="0"/>
    <n v="0"/>
    <n v="2.3852704620722287"/>
    <x v="3"/>
    <n v="0"/>
  </r>
  <r>
    <s v="KYEI BEKIND - TAKORADI"/>
    <x v="8"/>
    <x v="8"/>
    <x v="0"/>
    <s v="EXCELLA"/>
    <n v="4.9749999999999979"/>
    <n v="199"/>
    <n v="33800"/>
    <n v="0"/>
    <n v="0"/>
    <n v="0"/>
    <n v="169.84924623115577"/>
    <n v="24"/>
    <n v="2.7534970380950593E-2"/>
    <n v="0.69830727178366236"/>
    <s v="B"/>
    <n v="9.045454545454545"/>
    <n v="0.22613636363636355"/>
    <n v="1536.3636363636363"/>
    <n v="14"/>
    <n v="3"/>
    <n v="17"/>
    <n v="153.77272727272725"/>
    <n v="153.77272727272725"/>
    <n v="3.84431818181818"/>
    <n v="0"/>
    <x v="1"/>
    <n v="26118.181818181813"/>
  </r>
  <r>
    <s v="KYEI BEKIND - TAKORADI"/>
    <x v="9"/>
    <x v="9"/>
    <x v="3"/>
    <s v="JAMAA"/>
    <n v="4.8170666666666735"/>
    <n v="361.66666666666669"/>
    <n v="77994.679999999993"/>
    <n v="2132"/>
    <n v="27.296000000000003"/>
    <n v="459773.24726267275"/>
    <n v="215.65349308755756"/>
    <n v="5"/>
    <n v="2.6660861907483683E-2"/>
    <n v="0.7249681336911461"/>
    <s v="B"/>
    <n v="16.439393939393941"/>
    <n v="0.21895757575757607"/>
    <n v="3545.2127272727271"/>
    <n v="14"/>
    <n v="3"/>
    <n v="17"/>
    <n v="279.469696969697"/>
    <n v="0"/>
    <n v="0"/>
    <n v="7.6287340742748704"/>
    <x v="3"/>
    <n v="0"/>
  </r>
  <r>
    <s v="KYEI BEKIND - TAKORADI"/>
    <x v="10"/>
    <x v="10"/>
    <x v="2"/>
    <s v="FRYTOL"/>
    <n v="4.5988500000000005"/>
    <n v="465"/>
    <n v="156460"/>
    <n v="504"/>
    <n v="4.9845600000000001"/>
    <n v="169582.45161290324"/>
    <n v="336.47311827956992"/>
    <n v="1"/>
    <n v="2.5453105233454211E-2"/>
    <n v="0.75042123892460033"/>
    <s v="B"/>
    <n v="21.136363636363637"/>
    <n v="0.2090386363636364"/>
    <n v="7111.818181818182"/>
    <n v="14"/>
    <n v="3"/>
    <n v="17"/>
    <n v="359.31818181818181"/>
    <n v="0"/>
    <n v="0"/>
    <n v="1.4026565464895635"/>
    <x v="0"/>
    <n v="0"/>
  </r>
  <r>
    <s v="KYEI BEKIND - TAKORADI"/>
    <x v="11"/>
    <x v="11"/>
    <x v="0"/>
    <s v="FORTUNE DELICIOUS"/>
    <n v="3.8774999999999995"/>
    <n v="172.33333333333334"/>
    <n v="50411"/>
    <n v="1915"/>
    <n v="43.087499999999999"/>
    <n v="560176.39264990319"/>
    <n v="292.52030947775626"/>
    <n v="16"/>
    <n v="2.1460672894901701E-2"/>
    <n v="0.77188191181950205"/>
    <s v="B"/>
    <n v="7.8333333333333339"/>
    <n v="0.17624999999999999"/>
    <n v="2291.409090909091"/>
    <n v="14"/>
    <n v="3"/>
    <n v="17"/>
    <n v="133.16666666666669"/>
    <n v="0"/>
    <n v="0"/>
    <n v="14.380475594493115"/>
    <x v="3"/>
    <n v="0"/>
  </r>
  <r>
    <s v="KYEI BEKIND - TAKORADI"/>
    <x v="12"/>
    <x v="12"/>
    <x v="3"/>
    <s v="JAMAA"/>
    <n v="3.132480000000005"/>
    <n v="502"/>
    <n v="58728.666666666664"/>
    <n v="925"/>
    <n v="5.7720000000000002"/>
    <n v="108215.17264276228"/>
    <n v="116.98937583001327"/>
    <n v="20"/>
    <n v="1.7337234978677445E-2"/>
    <n v="0.7892191467981795"/>
    <s v="B"/>
    <n v="22.818181818181817"/>
    <n v="0.14238545454545479"/>
    <n v="2669.4848484848485"/>
    <n v="14"/>
    <n v="3"/>
    <n v="17"/>
    <n v="387.90909090909088"/>
    <n v="0"/>
    <n v="0"/>
    <n v="2.3845793297398643"/>
    <x v="3"/>
    <n v="0"/>
  </r>
  <r>
    <s v="KYEI BEKIND - TAKORADI"/>
    <x v="13"/>
    <x v="13"/>
    <x v="3"/>
    <s v="EAZZY"/>
    <n v="2.896319999999998"/>
    <n v="377"/>
    <n v="22573.546666666665"/>
    <n v="0"/>
    <n v="0"/>
    <n v="0"/>
    <n v="59.876781609195397"/>
    <n v="12"/>
    <n v="1.6030167922362774E-2"/>
    <n v="0.80524931472054229"/>
    <s v="C"/>
    <n v="17.136363636363637"/>
    <n v="0.13165090909090901"/>
    <n v="1026.070303030303"/>
    <n v="30"/>
    <n v="3"/>
    <n v="33"/>
    <n v="565.5"/>
    <n v="565.5"/>
    <n v="4.3444799999999972"/>
    <n v="0"/>
    <x v="1"/>
    <n v="33860.32"/>
  </r>
  <r>
    <s v="KYEI BEKIND - TAKORADI"/>
    <x v="14"/>
    <x v="14"/>
    <x v="3"/>
    <s v="JAMAA"/>
    <n v="2.4166666666666625"/>
    <n v="233.33333333333334"/>
    <n v="19816.833333333336"/>
    <n v="14"/>
    <n v="0.14000000000000001"/>
    <n v="1189.0100000000002"/>
    <n v="84.929285714285726"/>
    <n v="1"/>
    <n v="1.3375446248702951E-2"/>
    <n v="0.81862476096924519"/>
    <s v="C"/>
    <n v="10.606060606060607"/>
    <n v="0.10984848484848465"/>
    <n v="900.76515151515162"/>
    <n v="30"/>
    <n v="3"/>
    <n v="33"/>
    <n v="350.00000000000006"/>
    <n v="336.00000000000006"/>
    <n v="3.4799999999999947"/>
    <n v="3.9999999999999994E-2"/>
    <x v="1"/>
    <n v="28536.240000000009"/>
  </r>
  <r>
    <s v="KYEI BEKIND - TAKORADI"/>
    <x v="15"/>
    <x v="15"/>
    <x v="3"/>
    <s v="EAZZY"/>
    <n v="2.1893333333333294"/>
    <n v="226.33333333333334"/>
    <n v="28080"/>
    <n v="30"/>
    <n v="0.28799999999999998"/>
    <n v="3721.9440353460973"/>
    <n v="124.06480117820324"/>
    <n v="1"/>
    <n v="1.2117231856755997E-2"/>
    <n v="0.83074199282600114"/>
    <s v="C"/>
    <n v="10.287878787878789"/>
    <n v="9.9515151515151334E-2"/>
    <n v="1276.3636363636363"/>
    <n v="30"/>
    <n v="3"/>
    <n v="33"/>
    <n v="339.50000000000006"/>
    <n v="309.50000000000006"/>
    <n v="2.9938085419734852"/>
    <n v="8.8365243004418254E-2"/>
    <x v="1"/>
    <n v="38398.055964653911"/>
  </r>
  <r>
    <s v="KYEI BEKIND - TAKORADI"/>
    <x v="16"/>
    <x v="16"/>
    <x v="0"/>
    <s v="FORTUNE"/>
    <n v="1.95"/>
    <n v="86.666666666666671"/>
    <n v="21478.333333333332"/>
    <n v="0"/>
    <n v="0"/>
    <n v="0"/>
    <n v="247.82692307692304"/>
    <n v="5"/>
    <n v="1.0792601455849985E-2"/>
    <n v="0.84153459428185118"/>
    <s v="C"/>
    <n v="3.9393939393939394"/>
    <n v="8.8636363636363638E-2"/>
    <n v="976.28787878787875"/>
    <n v="30"/>
    <n v="3"/>
    <n v="33"/>
    <n v="130"/>
    <n v="130"/>
    <n v="2.9249999999999998"/>
    <n v="0"/>
    <x v="1"/>
    <n v="32217.499999999996"/>
  </r>
  <r>
    <s v="KYEI BEKIND - TAKORADI"/>
    <x v="17"/>
    <x v="17"/>
    <x v="0"/>
    <s v="PROMISE"/>
    <n v="1.9124999999999992"/>
    <n v="85"/>
    <n v="18866.666666666668"/>
    <n v="412"/>
    <n v="9.27"/>
    <n v="91447.843137254909"/>
    <n v="221.9607843137255"/>
    <n v="48"/>
    <n v="1.0585051427852866E-2"/>
    <n v="0.852119645709704"/>
    <s v="C"/>
    <n v="3.8636363636363638"/>
    <n v="8.6931818181818152E-2"/>
    <n v="857.57575757575762"/>
    <n v="30"/>
    <n v="3"/>
    <n v="33"/>
    <n v="127.5"/>
    <n v="0"/>
    <n v="0"/>
    <n v="3.2313725490196079"/>
    <x v="3"/>
    <n v="0"/>
  </r>
  <r>
    <s v="KYEI BEKIND - TAKORADI"/>
    <x v="18"/>
    <x v="18"/>
    <x v="0"/>
    <s v="FORTUNE"/>
    <n v="1.8166666666666664"/>
    <n v="36.333333333333329"/>
    <n v="20939.666666666668"/>
    <n v="0"/>
    <n v="0"/>
    <n v="0"/>
    <n v="576.32110091743129"/>
    <n v="5"/>
    <n v="1.0054645800749131E-2"/>
    <n v="0.86217429151045311"/>
    <s v="C"/>
    <n v="1.6515151515151514"/>
    <n v="8.2575757575757566E-2"/>
    <n v="951.80303030303037"/>
    <n v="30"/>
    <n v="3"/>
    <n v="33"/>
    <n v="54.499999999999993"/>
    <n v="54.499999999999993"/>
    <n v="2.7249999999999996"/>
    <n v="0"/>
    <x v="1"/>
    <n v="31409.5"/>
  </r>
  <r>
    <s v="KYEI BEKIND - TAKORADI"/>
    <x v="19"/>
    <x v="19"/>
    <x v="0"/>
    <s v="PROMISE"/>
    <n v="1.68"/>
    <n v="74.666666666666671"/>
    <n v="12763.659999999998"/>
    <n v="0"/>
    <n v="0"/>
    <n v="0"/>
    <n v="170.94187499999995"/>
    <n v="60"/>
    <n v="9.2982412542707577E-3"/>
    <n v="0.87147253276472392"/>
    <s v="C"/>
    <n v="3.393939393939394"/>
    <n v="7.6363636363636356E-2"/>
    <n v="580.1663636363636"/>
    <n v="30"/>
    <n v="3"/>
    <n v="33"/>
    <n v="112"/>
    <n v="112"/>
    <n v="2.5199999999999996"/>
    <n v="0"/>
    <x v="1"/>
    <n v="19145.489999999994"/>
  </r>
  <r>
    <s v="KYEI BEKIND - TAKORADI"/>
    <x v="20"/>
    <x v="20"/>
    <x v="1"/>
    <s v="FORTUNE"/>
    <n v="1.6199999999999981"/>
    <n v="108"/>
    <n v="28266.666666666668"/>
    <n v="0"/>
    <n v="0"/>
    <n v="0"/>
    <n v="261.72839506172841"/>
    <n v="1"/>
    <n v="8.9661612094753627E-3"/>
    <n v="0.88043869397419927"/>
    <s v="C"/>
    <n v="4.9090909090909092"/>
    <n v="7.3636363636363555E-2"/>
    <n v="1284.848484848485"/>
    <n v="30"/>
    <n v="3"/>
    <n v="33"/>
    <n v="162"/>
    <n v="162"/>
    <n v="2.4299999999999971"/>
    <n v="0"/>
    <x v="1"/>
    <n v="42400"/>
  </r>
  <r>
    <s v="KYEI BEKIND - TAKORADI"/>
    <x v="21"/>
    <x v="21"/>
    <x v="0"/>
    <s v="FORTUNE"/>
    <n v="1.5999999999999992"/>
    <n v="64"/>
    <n v="18917.666666666664"/>
    <n v="880"/>
    <n v="22"/>
    <n v="260117.91666666663"/>
    <n v="295.58854166666663"/>
    <n v="32"/>
    <n v="8.8554678612102408E-3"/>
    <n v="0.88929416183540955"/>
    <s v="C"/>
    <n v="2.9090909090909092"/>
    <n v="7.2727272727272696E-2"/>
    <n v="859.89393939393926"/>
    <n v="30"/>
    <n v="3"/>
    <n v="33"/>
    <n v="96"/>
    <n v="0"/>
    <n v="0"/>
    <n v="9.1666666666666661"/>
    <x v="3"/>
    <n v="0"/>
  </r>
  <r>
    <s v="KYEI BEKIND - TAKORADI"/>
    <x v="22"/>
    <x v="22"/>
    <x v="0"/>
    <s v="FORTUNE DELIGHT"/>
    <n v="1.56"/>
    <n v="69.333333333333343"/>
    <n v="25231.999999999996"/>
    <n v="386"/>
    <n v="8.6850000000000005"/>
    <n v="140474.30769230766"/>
    <n v="363.92307692307685"/>
    <n v="1"/>
    <n v="8.6340811646799884E-3"/>
    <n v="0.89792824300008955"/>
    <s v="C"/>
    <n v="3.1515151515151518"/>
    <n v="7.0909090909090908E-2"/>
    <n v="1146.9090909090908"/>
    <n v="30"/>
    <n v="3"/>
    <n v="33"/>
    <n v="104.00000000000001"/>
    <n v="0"/>
    <n v="0"/>
    <n v="3.7115384615384612"/>
    <x v="3"/>
    <n v="0"/>
  </r>
  <r>
    <s v="KYEI BEKIND - TAKORADI"/>
    <x v="23"/>
    <x v="23"/>
    <x v="1"/>
    <s v="FORTUNE"/>
    <n v="1.3333333333333319"/>
    <n v="133.33333333333334"/>
    <n v="42666.666666666664"/>
    <n v="1000"/>
    <n v="10"/>
    <n v="319999.99999999994"/>
    <n v="319.99999999999994"/>
    <n v="1"/>
    <n v="7.3795565510085294E-3"/>
    <n v="0.90530779955109808"/>
    <s v="C"/>
    <n v="6.0606060606060614"/>
    <n v="6.0606060606060545E-2"/>
    <n v="1939.3939393939393"/>
    <n v="30"/>
    <n v="3"/>
    <n v="33"/>
    <n v="200.00000000000003"/>
    <n v="0"/>
    <n v="0"/>
    <n v="4.9999999999999991"/>
    <x v="3"/>
    <n v="0"/>
  </r>
  <r>
    <s v="KYEI BEKIND - TAKORADI"/>
    <x v="24"/>
    <x v="24"/>
    <x v="4"/>
    <s v="FRYTOL"/>
    <n v="1.2254666666666667"/>
    <n v="67.333333333333329"/>
    <n v="32924.666666666672"/>
    <n v="0"/>
    <n v="0"/>
    <n v="0"/>
    <n v="488.98019801980206"/>
    <n v="1"/>
    <n v="6.7825504260319467E-3"/>
    <n v="0.91209034997713001"/>
    <s v="C"/>
    <n v="3.0606060606060606"/>
    <n v="5.5703030303030303E-2"/>
    <n v="1496.5757575757577"/>
    <n v="30"/>
    <n v="3"/>
    <n v="33"/>
    <n v="101"/>
    <n v="101"/>
    <n v="1.8382000000000001"/>
    <n v="0"/>
    <x v="1"/>
    <n v="49387.000000000007"/>
  </r>
  <r>
    <s v="KYEI BEKIND - TAKORADI"/>
    <x v="25"/>
    <x v="25"/>
    <x v="2"/>
    <s v="FRYTOL"/>
    <n v="1.0610999999999999"/>
    <n v="87.333333333333329"/>
    <n v="15150.333333333332"/>
    <n v="480"/>
    <n v="5.8319999999999999"/>
    <n v="83269.007633587782"/>
    <n v="173.47709923664121"/>
    <n v="32"/>
    <n v="5.8728355922063689E-3"/>
    <n v="0.91796318556933643"/>
    <s v="C"/>
    <n v="3.9696969696969693"/>
    <n v="4.8231818181818181E-2"/>
    <n v="688.65151515151513"/>
    <n v="30"/>
    <n v="3"/>
    <n v="33"/>
    <n v="131"/>
    <n v="0"/>
    <n v="0"/>
    <n v="3.66412213740458"/>
    <x v="3"/>
    <n v="0"/>
  </r>
  <r>
    <s v="KYEI BEKIND - TAKORADI"/>
    <x v="26"/>
    <x v="26"/>
    <x v="3"/>
    <s v="ALIFE"/>
    <n v="1.0210000000000032"/>
    <n v="273.33333333333331"/>
    <n v="28480.220000000005"/>
    <n v="359"/>
    <n v="1.2924"/>
    <n v="37406.337731707325"/>
    <n v="104.19592682926832"/>
    <n v="100"/>
    <n v="5.6508954289348056E-3"/>
    <n v="0.92361408099827125"/>
    <s v="C"/>
    <n v="12.424242424242424"/>
    <n v="4.6409090909091059E-2"/>
    <n v="1294.5554545454547"/>
    <n v="30"/>
    <n v="3"/>
    <n v="33"/>
    <n v="410"/>
    <n v="51"/>
    <n v="0.19050365853658599"/>
    <n v="0.87560975609756098"/>
    <x v="2"/>
    <n v="5313.9922682926845"/>
  </r>
  <r>
    <s v="KYEI BEKIND - TAKORADI"/>
    <x v="27"/>
    <x v="27"/>
    <x v="3"/>
    <s v="ALIFE"/>
    <n v="1.0171666666666672"/>
    <n v="252.66666666666669"/>
    <n v="25937.316666666666"/>
    <n v="205"/>
    <n v="0.82"/>
    <n v="21044.12895778364"/>
    <n v="102.65428759894458"/>
    <n v="10"/>
    <n v="5.6296792038506415E-3"/>
    <n v="0.92924376020212185"/>
    <s v="C"/>
    <n v="11.484848484848486"/>
    <n v="4.6234848484848511E-2"/>
    <n v="1178.9689393939393"/>
    <n v="30"/>
    <n v="3"/>
    <n v="33"/>
    <n v="379.00000000000006"/>
    <n v="174.00000000000006"/>
    <n v="0.70047625329815366"/>
    <n v="0.54089709762532978"/>
    <x v="1"/>
    <n v="17861.846042216363"/>
  </r>
  <r>
    <s v="KYEI BEKIND - TAKORADI"/>
    <x v="28"/>
    <x v="28"/>
    <x v="3"/>
    <s v="JAMAA"/>
    <n v="0.94655999999999851"/>
    <n v="163"/>
    <n v="6737.9166666666815"/>
    <n v="5"/>
    <n v="2.8799999999999996E-2"/>
    <n v="206.68456032719882"/>
    <n v="41.336912065439762"/>
    <n v="40"/>
    <n v="5.2388947866919729E-3"/>
    <n v="0.93448265498881378"/>
    <s v="C"/>
    <n v="7.4090909090909092"/>
    <n v="4.3025454545454478E-2"/>
    <n v="306.26893939394006"/>
    <n v="30"/>
    <n v="3"/>
    <n v="33"/>
    <n v="244.5"/>
    <n v="239.5"/>
    <n v="1.3908044171779119"/>
    <n v="2.0449897750511249E-2"/>
    <x v="1"/>
    <n v="9900.1904396728223"/>
  </r>
  <r>
    <s v="KYEI BEKIND - TAKORADI"/>
    <x v="29"/>
    <x v="29"/>
    <x v="2"/>
    <s v="FRYTOL"/>
    <n v="0.87749999999999906"/>
    <n v="39"/>
    <n v="20283.333333333332"/>
    <n v="0"/>
    <n v="0"/>
    <n v="0"/>
    <n v="520.08547008547009"/>
    <n v="1"/>
    <n v="4.8566706551324886E-3"/>
    <n v="0.93933932564394629"/>
    <s v="C"/>
    <n v="1.7727272727272727"/>
    <n v="3.9886363636363595E-2"/>
    <n v="921.96969696969688"/>
    <n v="30"/>
    <n v="3"/>
    <n v="33"/>
    <n v="58.5"/>
    <n v="58.5"/>
    <n v="1.3162499999999986"/>
    <n v="0"/>
    <x v="1"/>
    <n v="30425"/>
  </r>
  <r>
    <s v="KYEI BEKIND - TAKORADI"/>
    <x v="30"/>
    <x v="30"/>
    <x v="0"/>
    <s v="FORTUNE DELICIOUS"/>
    <n v="0.83400000000000007"/>
    <n v="46.333333333333329"/>
    <n v="10525"/>
    <n v="479"/>
    <n v="8.6219999999999999"/>
    <n v="108808.8129496403"/>
    <n v="227.15827338129498"/>
    <n v="24"/>
    <n v="4.6159126226558407E-3"/>
    <n v="0.9439552382666021"/>
    <s v="C"/>
    <n v="2.106060606060606"/>
    <n v="3.7909090909090913E-2"/>
    <n v="478.40909090909093"/>
    <n v="30"/>
    <n v="3"/>
    <n v="33"/>
    <n v="69.5"/>
    <n v="0"/>
    <n v="0"/>
    <n v="6.8920863309352516"/>
    <x v="3"/>
    <n v="0"/>
  </r>
  <r>
    <s v="KYEI BEKIND - TAKORADI"/>
    <x v="31"/>
    <x v="31"/>
    <x v="3"/>
    <s v="JAMAA"/>
    <n v="0.747999999999999"/>
    <n v="128.66666666666666"/>
    <n v="5324.8966666666747"/>
    <n v="1"/>
    <n v="5.7599999999999995E-3"/>
    <n v="41.385207253886072"/>
    <n v="41.385207253886072"/>
    <n v="6"/>
    <n v="4.139931225115784E-3"/>
    <n v="0.9480951694917179"/>
    <s v="C"/>
    <n v="5.8484848484848477"/>
    <n v="3.3999999999999954E-2"/>
    <n v="242.04075757575794"/>
    <n v="30"/>
    <n v="3"/>
    <n v="33"/>
    <n v="192.99999999999997"/>
    <n v="191.99999999999997"/>
    <n v="1.1161865284974077"/>
    <n v="5.1813471502590684E-3"/>
    <x v="1"/>
    <n v="7945.9597927461245"/>
  </r>
  <r>
    <s v="KYEI BEKIND - TAKORADI"/>
    <x v="32"/>
    <x v="32"/>
    <x v="5"/>
    <s v="JAMAA"/>
    <n v="0.7359999999999991"/>
    <n v="96"/>
    <n v="9184.5533333333369"/>
    <n v="327"/>
    <n v="2.4525000000000001"/>
    <n v="31284.884791666678"/>
    <n v="95.672430555555593"/>
    <n v="40"/>
    <n v="4.0735152161567078E-3"/>
    <n v="0.95216868470787464"/>
    <s v="C"/>
    <n v="4.3636363636363633"/>
    <n v="3.345454545454541E-2"/>
    <n v="417.47969696969716"/>
    <n v="30"/>
    <n v="3"/>
    <n v="33"/>
    <n v="144"/>
    <n v="0"/>
    <n v="0"/>
    <n v="2.2708333333333335"/>
    <x v="3"/>
    <n v="0"/>
  </r>
  <r>
    <s v="KYEI BEKIND - TAKORADI"/>
    <x v="33"/>
    <x v="33"/>
    <x v="3"/>
    <s v="ALIFE"/>
    <n v="0.68080000000000085"/>
    <n v="180.66666666666669"/>
    <n v="11010.666666666677"/>
    <n v="0"/>
    <n v="0"/>
    <n v="0"/>
    <n v="60.944649446494516"/>
    <n v="5"/>
    <n v="3.768001574944964E-3"/>
    <n v="0.95593668628281958"/>
    <s v="C"/>
    <n v="8.2121212121212128"/>
    <n v="3.0945454545454585E-2"/>
    <n v="500.48484848484895"/>
    <n v="30"/>
    <n v="3"/>
    <n v="33"/>
    <n v="271"/>
    <n v="271"/>
    <n v="1.021200000000001"/>
    <n v="0"/>
    <x v="1"/>
    <n v="16516.000000000015"/>
  </r>
  <r>
    <s v="KYEI BEKIND - TAKORADI"/>
    <x v="34"/>
    <x v="34"/>
    <x v="5"/>
    <s v="JAMAA"/>
    <n v="0.66158333333333297"/>
    <n v="74.666666666666671"/>
    <n v="8142"/>
    <n v="0"/>
    <n v="0"/>
    <n v="0"/>
    <n v="109.04464285714285"/>
    <n v="1"/>
    <n v="3.6616437161535466E-3"/>
    <n v="0.9595983299989731"/>
    <s v="C"/>
    <n v="3.393939393939394"/>
    <n v="3.007196969696968E-2"/>
    <n v="370.09090909090907"/>
    <n v="30"/>
    <n v="3"/>
    <n v="33"/>
    <n v="112"/>
    <n v="112"/>
    <n v="0.99237499999999934"/>
    <n v="0"/>
    <x v="1"/>
    <n v="12212.999999999998"/>
  </r>
  <r>
    <s v="KYEI BEKIND - TAKORADI"/>
    <x v="35"/>
    <x v="35"/>
    <x v="2"/>
    <s v="FRYTOL"/>
    <n v="0.59292000000000011"/>
    <n v="61"/>
    <n v="25426.666666666668"/>
    <n v="265"/>
    <n v="2.5758000000000001"/>
    <n v="110460.1092896175"/>
    <n v="416.83060109289619"/>
    <n v="12"/>
    <n v="3.2816150026679872E-3"/>
    <n v="0.96287994500164109"/>
    <s v="C"/>
    <n v="2.7727272727272729"/>
    <n v="2.6950909090909095E-2"/>
    <n v="1155.7575757575758"/>
    <n v="30"/>
    <n v="3"/>
    <n v="33"/>
    <n v="91.5"/>
    <n v="0"/>
    <n v="0"/>
    <n v="2.8961748633879782"/>
    <x v="3"/>
    <n v="0"/>
  </r>
  <r>
    <s v="KYEI BEKIND - TAKORADI"/>
    <x v="36"/>
    <x v="36"/>
    <x v="3"/>
    <s v="JAMAA"/>
    <n v="0.53856000000000004"/>
    <n v="101.33333333333333"/>
    <n v="14078.146666666667"/>
    <n v="155"/>
    <n v="0.81840000000000013"/>
    <n v="21534.007236842106"/>
    <n v="138.92907894736842"/>
    <n v="40"/>
    <n v="2.9807504820833688E-3"/>
    <n v="0.96586069548372444"/>
    <s v="C"/>
    <n v="4.6060606060606055"/>
    <n v="2.4480000000000002E-2"/>
    <n v="639.91575757575765"/>
    <n v="30"/>
    <n v="3"/>
    <n v="33"/>
    <n v="151.99999999999997"/>
    <n v="0"/>
    <n v="0"/>
    <n v="1.0197368421052633"/>
    <x v="0"/>
    <n v="0"/>
  </r>
  <r>
    <s v="KYEI BEKIND - TAKORADI"/>
    <x v="37"/>
    <x v="37"/>
    <x v="0"/>
    <s v="FORTUNE DELICIOUS"/>
    <n v="0.495"/>
    <n v="22.000000000000004"/>
    <n v="7616.6666666666661"/>
    <n v="112"/>
    <n v="2.52"/>
    <n v="38775.757575757569"/>
    <n v="346.21212121212113"/>
    <n v="18"/>
    <n v="2.7396603695619194E-3"/>
    <n v="0.96860035585328641"/>
    <s v="C"/>
    <n v="1.0000000000000002"/>
    <n v="2.2499999999999999E-2"/>
    <n v="346.21212121212119"/>
    <n v="30"/>
    <n v="3"/>
    <n v="33"/>
    <n v="33.000000000000007"/>
    <n v="0"/>
    <n v="0"/>
    <n v="3.3939393939393931"/>
    <x v="3"/>
    <n v="0"/>
  </r>
  <r>
    <s v="KYEI BEKIND - TAKORADI"/>
    <x v="38"/>
    <x v="38"/>
    <x v="4"/>
    <s v="FRYTOL"/>
    <n v="0.48600000000000004"/>
    <n v="50"/>
    <n v="12685"/>
    <n v="0"/>
    <n v="0"/>
    <n v="0"/>
    <n v="253.7"/>
    <n v="18"/>
    <n v="2.6898483628426122E-3"/>
    <n v="0.97129020421612899"/>
    <s v="C"/>
    <n v="2.2727272727272729"/>
    <n v="2.2090909090909092E-2"/>
    <n v="576.59090909090912"/>
    <n v="30"/>
    <n v="3"/>
    <n v="33"/>
    <n v="75"/>
    <n v="75"/>
    <n v="0.72900000000000009"/>
    <n v="0"/>
    <x v="1"/>
    <n v="19027.5"/>
  </r>
  <r>
    <s v="KYEI BEKIND - TAKORADI"/>
    <x v="39"/>
    <x v="39"/>
    <x v="0"/>
    <s v="VIKING"/>
    <n v="0.46499999999999991"/>
    <n v="10.333333333333334"/>
    <n v="4006.3333333333335"/>
    <n v="0"/>
    <n v="0"/>
    <n v="0"/>
    <n v="387.70967741935482"/>
    <n v="5"/>
    <n v="2.573620347164227E-3"/>
    <n v="0.97386382456329323"/>
    <s v="C"/>
    <n v="0.46969696969696972"/>
    <n v="2.1136363636363634E-2"/>
    <n v="182.10606060606062"/>
    <n v="30"/>
    <n v="3"/>
    <n v="33"/>
    <n v="15.5"/>
    <n v="15.5"/>
    <n v="0.69749999999999979"/>
    <n v="0"/>
    <x v="1"/>
    <n v="6009.5"/>
  </r>
  <r>
    <s v="KYEI BEKIND - TAKORADI"/>
    <x v="40"/>
    <x v="40"/>
    <x v="3"/>
    <s v="ALIFE"/>
    <n v="0.43799999999999961"/>
    <n v="114"/>
    <n v="11596.419999999998"/>
    <n v="365"/>
    <n v="1.3140000000000001"/>
    <n v="37128.888596491219"/>
    <n v="101.72298245614033"/>
    <n v="18"/>
    <n v="2.4241843270063025E-3"/>
    <n v="0.97628800889029954"/>
    <s v="C"/>
    <n v="5.1818181818181817"/>
    <n v="1.990909090909089E-2"/>
    <n v="527.1099999999999"/>
    <n v="30"/>
    <n v="3"/>
    <n v="33"/>
    <n v="171"/>
    <n v="0"/>
    <n v="0"/>
    <n v="2.134502923976608"/>
    <x v="3"/>
    <n v="0"/>
  </r>
  <r>
    <s v="KYEI BEKIND - TAKORADI"/>
    <x v="41"/>
    <x v="41"/>
    <x v="5"/>
    <s v="JAMAA"/>
    <n v="0.38186666666666658"/>
    <n v="57.666666666666671"/>
    <n v="4792.666666666667"/>
    <n v="258"/>
    <n v="1.6512"/>
    <n v="21442.335260115608"/>
    <n v="83.109826589595372"/>
    <n v="12"/>
    <n v="2.1135049962088446E-3"/>
    <n v="0.97840151388650842"/>
    <s v="C"/>
    <n v="2.6212121212121215"/>
    <n v="1.7357575757575752E-2"/>
    <n v="217.84848484848487"/>
    <n v="30"/>
    <n v="3"/>
    <n v="33"/>
    <n v="86.500000000000014"/>
    <n v="0"/>
    <n v="0"/>
    <n v="2.9826589595375719"/>
    <x v="3"/>
    <n v="0"/>
  </r>
  <r>
    <s v="KYEI BEKIND - TAKORADI"/>
    <x v="42"/>
    <x v="42"/>
    <x v="5"/>
    <s v="JAMAA"/>
    <n v="0.31050000000000011"/>
    <n v="69"/>
    <n v="4119.333333333333"/>
    <n v="74"/>
    <n v="0.33300000000000002"/>
    <n v="4417.8357487922704"/>
    <n v="59.700483091787433"/>
    <n v="1"/>
    <n v="1.7185142318161138E-3"/>
    <n v="0.98012002811832455"/>
    <s v="C"/>
    <n v="3.1363636363636362"/>
    <n v="1.4113636363636368E-2"/>
    <n v="187.24242424242422"/>
    <n v="30"/>
    <n v="3"/>
    <n v="33"/>
    <n v="103.5"/>
    <n v="29.5"/>
    <n v="0.13275000000000003"/>
    <n v="0.71497584541062797"/>
    <x v="1"/>
    <n v="1761.1642512077292"/>
  </r>
  <r>
    <s v="KYEI BEKIND - TAKORADI"/>
    <x v="43"/>
    <x v="43"/>
    <x v="3"/>
    <s v="ALIFE"/>
    <n v="0.31033333333333352"/>
    <n v="77"/>
    <n v="7394.1333333333332"/>
    <n v="333"/>
    <n v="1.3320000000000001"/>
    <n v="31977.225974025976"/>
    <n v="96.027705627705629"/>
    <n v="18"/>
    <n v="1.7175917872472382E-3"/>
    <n v="0.98183761990557183"/>
    <s v="C"/>
    <n v="3.5"/>
    <n v="1.4106060606060615E-2"/>
    <n v="336.09696969696967"/>
    <n v="30"/>
    <n v="3"/>
    <n v="33"/>
    <n v="115.5"/>
    <n v="0"/>
    <n v="0"/>
    <n v="2.883116883116883"/>
    <x v="3"/>
    <n v="0"/>
  </r>
  <r>
    <s v="KYEI BEKIND - TAKORADI"/>
    <x v="44"/>
    <x v="44"/>
    <x v="4"/>
    <s v="FRYTOL"/>
    <n v="0.30726666666666669"/>
    <n v="36.666666666666664"/>
    <n v="8066.666666666667"/>
    <n v="0"/>
    <n v="0"/>
    <n v="0"/>
    <n v="220.00000000000003"/>
    <n v="12"/>
    <n v="1.7006188071799176E-3"/>
    <n v="0.9835382387127517"/>
    <s v="C"/>
    <n v="1.6666666666666665"/>
    <n v="1.3966666666666667E-2"/>
    <n v="366.66666666666669"/>
    <n v="30"/>
    <n v="3"/>
    <n v="33"/>
    <n v="54.999999999999993"/>
    <n v="54.999999999999993"/>
    <n v="0.46090000000000003"/>
    <n v="0"/>
    <x v="1"/>
    <n v="12100"/>
  </r>
  <r>
    <s v="KYEI BEKIND - TAKORADI"/>
    <x v="45"/>
    <x v="45"/>
    <x v="5"/>
    <s v="JAMAA"/>
    <n v="0.30700000000000005"/>
    <n v="102.33333333333334"/>
    <n v="5270.6666666666661"/>
    <n v="231"/>
    <n v="0.69299999999999995"/>
    <n v="11897.628664495112"/>
    <n v="51.504885993485331"/>
    <n v="40"/>
    <n v="1.6991428958697161E-3"/>
    <n v="0.9852373816086214"/>
    <s v="C"/>
    <n v="4.6515151515151523"/>
    <n v="1.3954545454545457E-2"/>
    <n v="239.57575757575754"/>
    <n v="30"/>
    <n v="3"/>
    <n v="33"/>
    <n v="153.50000000000003"/>
    <n v="0"/>
    <n v="0"/>
    <n v="1.5048859934853418"/>
    <x v="0"/>
    <n v="0"/>
  </r>
  <r>
    <s v="KYEI BEKIND - TAKORADI"/>
    <x v="46"/>
    <x v="46"/>
    <x v="0"/>
    <s v="FORTUNE DELIGHT"/>
    <n v="0.30599999999999999"/>
    <n v="17"/>
    <n v="6743.333333333333"/>
    <n v="99"/>
    <n v="1.782"/>
    <n v="39269.999999999993"/>
    <n v="396.66666666666663"/>
    <n v="40"/>
    <n v="1.6936082284564594E-3"/>
    <n v="0.98693098983707783"/>
    <s v="C"/>
    <n v="0.77272727272727271"/>
    <n v="1.3909090909090909E-2"/>
    <n v="306.5151515151515"/>
    <n v="30"/>
    <n v="3"/>
    <n v="33"/>
    <n v="25.5"/>
    <n v="0"/>
    <n v="0"/>
    <n v="3.8823529411764706"/>
    <x v="3"/>
    <n v="0"/>
  </r>
  <r>
    <s v="KYEI BEKIND - TAKORADI"/>
    <x v="47"/>
    <x v="47"/>
    <x v="3"/>
    <s v="ALIFE"/>
    <n v="0.29866666666666686"/>
    <n v="74"/>
    <n v="6930.3333333333321"/>
    <n v="0"/>
    <n v="0"/>
    <n v="0"/>
    <n v="93.653153153153141"/>
    <n v="30"/>
    <n v="1.6530206674259134E-3"/>
    <n v="0.98858401050450373"/>
    <s v="C"/>
    <n v="3.3636363636363638"/>
    <n v="1.3575757575757585E-2"/>
    <n v="315.01515151515144"/>
    <n v="30"/>
    <n v="3"/>
    <n v="33"/>
    <n v="111"/>
    <n v="111"/>
    <n v="0.44800000000000029"/>
    <n v="0"/>
    <x v="1"/>
    <n v="10395.499999999998"/>
  </r>
  <r>
    <s v="KYEI BEKIND - TAKORADI"/>
    <x v="48"/>
    <x v="48"/>
    <x v="3"/>
    <s v="ALIFE"/>
    <n v="0.26683333333333348"/>
    <n v="66.333333333333329"/>
    <n v="6736.7999999999993"/>
    <n v="113"/>
    <n v="0.45200000000000001"/>
    <n v="11476.257286432161"/>
    <n v="101.55979899497487"/>
    <n v="20"/>
    <n v="1.4768337547705845E-3"/>
    <n v="0.99006084425927432"/>
    <s v="C"/>
    <n v="3.0151515151515151"/>
    <n v="1.2128787878787885E-2"/>
    <n v="306.21818181818179"/>
    <n v="30"/>
    <n v="3"/>
    <n v="33"/>
    <n v="99.5"/>
    <n v="0"/>
    <n v="0"/>
    <n v="1.135678391959799"/>
    <x v="0"/>
    <n v="0"/>
  </r>
  <r>
    <s v="KYEI BEKIND - TAKORADI"/>
    <x v="49"/>
    <x v="49"/>
    <x v="5"/>
    <s v="JAMAA"/>
    <n v="0.26640000000000008"/>
    <n v="49.333333333333329"/>
    <n v="3213"/>
    <n v="0"/>
    <n v="0"/>
    <n v="0"/>
    <n v="65.128378378378386"/>
    <n v="48"/>
    <n v="1.4744353988915063E-3"/>
    <n v="0.99153527965816579"/>
    <s v="C"/>
    <n v="2.2424242424242422"/>
    <n v="1.2109090909090913E-2"/>
    <n v="146.04545454545453"/>
    <n v="30"/>
    <n v="3"/>
    <n v="33"/>
    <n v="74"/>
    <n v="74"/>
    <n v="0.39960000000000018"/>
    <n v="0"/>
    <x v="1"/>
    <n v="4819.5000000000009"/>
  </r>
  <r>
    <s v="KYEI BEKIND - TAKORADI"/>
    <x v="50"/>
    <x v="50"/>
    <x v="3"/>
    <s v="ALIFE"/>
    <n v="0.22439999999999982"/>
    <n v="61.333333333333329"/>
    <n v="5813.3866666666672"/>
    <n v="10"/>
    <n v="3.5999999999999997E-2"/>
    <n v="947.83478260869583"/>
    <n v="94.783478260869586"/>
    <n v="40"/>
    <n v="1.241979367534736E-3"/>
    <n v="0.99277725902570058"/>
    <s v="C"/>
    <n v="2.7878787878787876"/>
    <n v="1.0199999999999992E-2"/>
    <n v="264.24484848484849"/>
    <n v="30"/>
    <n v="3"/>
    <n v="33"/>
    <n v="91.999999999999986"/>
    <n v="81.999999999999986"/>
    <n v="0.30001304347826063"/>
    <n v="0.10869565217391305"/>
    <x v="1"/>
    <n v="7772.2452173913043"/>
  </r>
  <r>
    <s v="KYEI BEKIND - TAKORADI"/>
    <x v="51"/>
    <x v="51"/>
    <x v="3"/>
    <s v="EAZZY"/>
    <n v="0.22186666666666668"/>
    <n v="17.333333333333332"/>
    <n v="2774"/>
    <n v="64"/>
    <n v="0.81920000000000004"/>
    <n v="10242.461538461539"/>
    <n v="160.03846153846155"/>
    <n v="24"/>
    <n v="1.2279582100878208E-3"/>
    <n v="0.99400521723578839"/>
    <s v="C"/>
    <n v="0.78787878787878785"/>
    <n v="1.0084848484848486E-2"/>
    <n v="126.09090909090909"/>
    <n v="30"/>
    <n v="3"/>
    <n v="33"/>
    <n v="26"/>
    <n v="0"/>
    <n v="0"/>
    <n v="2.4615384615384617"/>
    <x v="3"/>
    <n v="0"/>
  </r>
  <r>
    <s v="KYEI BEKIND - TAKORADI"/>
    <x v="52"/>
    <x v="52"/>
    <x v="2"/>
    <s v="FRYTOL"/>
    <n v="0.20400000000000001"/>
    <n v="22.666666666666664"/>
    <n v="7049.3333333333339"/>
    <n v="140"/>
    <n v="1.26"/>
    <n v="43540.000000000007"/>
    <n v="311.00000000000006"/>
    <n v="40"/>
    <n v="1.1290721523043064E-3"/>
    <n v="0.99513428938809267"/>
    <s v="C"/>
    <n v="1.0303030303030303"/>
    <n v="9.2727272727272728E-3"/>
    <n v="320.42424242424244"/>
    <n v="30"/>
    <n v="3"/>
    <n v="33"/>
    <n v="34"/>
    <n v="0"/>
    <n v="0"/>
    <n v="4.117647058823529"/>
    <x v="3"/>
    <n v="0"/>
  </r>
  <r>
    <s v="KYEI BEKIND - TAKORADI"/>
    <x v="53"/>
    <x v="53"/>
    <x v="5"/>
    <s v="JAMAA"/>
    <n v="0.20000000000000007"/>
    <n v="24.666666666666668"/>
    <n v="2386.6666666666665"/>
    <n v="112"/>
    <n v="0.89600000000000002"/>
    <n v="10836.756756756755"/>
    <n v="96.756756756756744"/>
    <n v="4"/>
    <n v="1.106933482651281E-3"/>
    <n v="0.9962412228707439"/>
    <s v="C"/>
    <n v="1.1212121212121213"/>
    <n v="9.0909090909090939E-3"/>
    <n v="108.48484848484848"/>
    <n v="30"/>
    <n v="3"/>
    <n v="33"/>
    <n v="37.000000000000007"/>
    <n v="0"/>
    <n v="0"/>
    <n v="3.0270270270270263"/>
    <x v="3"/>
    <n v="0"/>
  </r>
  <r>
    <s v="KYEI BEKIND - TAKORADI"/>
    <x v="54"/>
    <x v="54"/>
    <x v="2"/>
    <s v="FRYTOL"/>
    <n v="0.18720000000000003"/>
    <n v="18"/>
    <n v="4626"/>
    <n v="38"/>
    <n v="0.3952"/>
    <n v="9766"/>
    <n v="257"/>
    <n v="10"/>
    <n v="1.0360897397615988E-3"/>
    <n v="0.99727731261050545"/>
    <s v="C"/>
    <n v="0.81818181818181823"/>
    <n v="8.5090909090909106E-3"/>
    <n v="210.27272727272728"/>
    <n v="30"/>
    <n v="3"/>
    <n v="33"/>
    <n v="27"/>
    <n v="0"/>
    <n v="0"/>
    <n v="1.4074074074074074"/>
    <x v="0"/>
    <n v="0"/>
  </r>
  <r>
    <s v="KYEI BEKIND - TAKORADI"/>
    <x v="55"/>
    <x v="55"/>
    <x v="5"/>
    <s v="EAZZY"/>
    <n v="0.18559999999999999"/>
    <n v="29"/>
    <n v="1856"/>
    <n v="91"/>
    <n v="0.58240000000000003"/>
    <n v="5824"/>
    <n v="64"/>
    <n v="40"/>
    <n v="1.0272342719003884E-3"/>
    <n v="0.99830454688240589"/>
    <s v="C"/>
    <n v="1.3181818181818181"/>
    <n v="8.4363636363636359E-3"/>
    <n v="84.36363636363636"/>
    <n v="30"/>
    <n v="3"/>
    <n v="33"/>
    <n v="43.5"/>
    <n v="0"/>
    <n v="0"/>
    <n v="2.0919540229885056"/>
    <x v="3"/>
    <n v="0"/>
  </r>
  <r>
    <s v="KYEI BEKIND - TAKORADI"/>
    <x v="56"/>
    <x v="56"/>
    <x v="5"/>
    <s v="EAZZY"/>
    <n v="0.17566666666666672"/>
    <n v="20.666666666666668"/>
    <n v="1942.6666666666667"/>
    <n v="108"/>
    <n v="0.91800000000000004"/>
    <n v="10152"/>
    <n v="94"/>
    <n v="20"/>
    <n v="9.7225657559537508E-4"/>
    <n v="0.99927680345800129"/>
    <s v="C"/>
    <n v="0.93939393939393945"/>
    <n v="7.984848484848487E-3"/>
    <n v="88.303030303030312"/>
    <n v="30"/>
    <n v="3"/>
    <n v="33"/>
    <n v="31"/>
    <n v="0"/>
    <n v="0"/>
    <n v="3.4838709677419355"/>
    <x v="3"/>
    <n v="0"/>
  </r>
  <r>
    <s v="KYEI BEKIND - TAKORADI"/>
    <x v="57"/>
    <x v="57"/>
    <x v="3"/>
    <s v="ALIFE"/>
    <n v="0.13066666666666676"/>
    <n v="32.666666666666664"/>
    <n v="2162.0733333333328"/>
    <n v="0"/>
    <n v="0"/>
    <n v="0"/>
    <n v="66.185918367346929"/>
    <n v="48"/>
    <n v="7.2319654199883726E-4"/>
    <n v="1.0000000000000002"/>
    <s v="C"/>
    <n v="1.4848484848484846"/>
    <n v="5.939393939393944E-3"/>
    <n v="98.276060606060582"/>
    <n v="30"/>
    <n v="3"/>
    <n v="33"/>
    <n v="48.999999999999993"/>
    <n v="48.999999999999993"/>
    <n v="0.19600000000000012"/>
    <n v="0"/>
    <x v="1"/>
    <n v="3243.1099999999992"/>
  </r>
</pivotCacheRecords>
</file>

<file path=xl/pivotCache/pivotCacheRecords3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
  <r>
    <s v="KYEI BEKIND - TARKWA"/>
    <x v="0"/>
    <x v="0"/>
    <x v="0"/>
    <s v="FRYTOL"/>
    <n v="25.449120000000146"/>
    <n v="2589.6666666666665"/>
    <n v="949595.66666666674"/>
    <n v="1153"/>
    <n v="11.20716"/>
    <n v="422789.4723902691"/>
    <n v="366.68644613206339"/>
    <n v="5"/>
    <n v="0.16908378467641402"/>
    <n v="0.16908378467641402"/>
    <s v="A"/>
    <n v="117.7121212121212"/>
    <n v="1.1567781818181884"/>
    <n v="43163.439393939399"/>
    <n v="7"/>
    <n v="3"/>
    <n v="10"/>
    <n v="1177.121212121212"/>
    <n v="24.121212121212011"/>
    <n v="0.2370434889245138"/>
    <n v="0.97950830222679885"/>
    <x v="0"/>
    <n v="8844.9215491248833"/>
  </r>
  <r>
    <s v="KYEI BEKIND - TARKWA"/>
    <x v="1"/>
    <x v="1"/>
    <x v="1"/>
    <s v="FORTUNE"/>
    <n v="25.215000000000046"/>
    <n v="951.33333333333326"/>
    <n v="292063.59999999951"/>
    <n v="1567"/>
    <n v="39.174999999999997"/>
    <n v="481076.02789067896"/>
    <n v="307.00448493342628"/>
    <n v="12"/>
    <n v="0.1675282929474875"/>
    <n v="0.33661207762390155"/>
    <s v="A"/>
    <n v="43.242424242424242"/>
    <n v="1.1461363636363657"/>
    <n v="13275.618181818159"/>
    <n v="7"/>
    <n v="3"/>
    <n v="10"/>
    <n v="432.42424242424244"/>
    <n v="0"/>
    <n v="0"/>
    <n v="3.6237561317449192"/>
    <x v="1"/>
    <n v="0"/>
  </r>
  <r>
    <s v="KYEI BEKIND - TARKWA"/>
    <x v="2"/>
    <x v="2"/>
    <x v="0"/>
    <s v="FRYTOL"/>
    <n v="15.59385000000001"/>
    <n v="940"/>
    <n v="617318.75"/>
    <n v="3468"/>
    <n v="56.181600000000003"/>
    <n v="2277512.1542553194"/>
    <n v="656.72207446808511"/>
    <n v="4"/>
    <n v="0.10360543608880328"/>
    <n v="0.44021751371270484"/>
    <s v="A"/>
    <n v="42.727272727272727"/>
    <n v="0.7088113636363641"/>
    <n v="28059.94318181818"/>
    <n v="7"/>
    <n v="3"/>
    <n v="10"/>
    <n v="427.27272727272725"/>
    <n v="0"/>
    <n v="0"/>
    <n v="8.1165957446808523"/>
    <x v="1"/>
    <n v="0"/>
  </r>
  <r>
    <s v="KYEI BEKIND - TARKWA"/>
    <x v="3"/>
    <x v="3"/>
    <x v="0"/>
    <s v="FRYTOL"/>
    <n v="10.630570000000027"/>
    <n v="1293.3333333333335"/>
    <n v="390155.83333333337"/>
    <n v="765"/>
    <n v="6.1964999999999995"/>
    <n v="230775.1643041237"/>
    <n v="301.66688144329896"/>
    <n v="20"/>
    <n v="7.062943665115104E-2"/>
    <n v="0.51084695036385586"/>
    <s v="B"/>
    <n v="58.787878787878796"/>
    <n v="0.48320772727272848"/>
    <n v="17734.356060606064"/>
    <n v="14"/>
    <n v="3"/>
    <n v="17"/>
    <n v="999.39393939393949"/>
    <n v="234.39393939393949"/>
    <n v="1.9266040053889464"/>
    <n v="0.76546391752577314"/>
    <x v="2"/>
    <n v="70708.888726179342"/>
  </r>
  <r>
    <s v="KYEI BEKIND - TARKWA"/>
    <x v="4"/>
    <x v="4"/>
    <x v="0"/>
    <s v="FRYTOL"/>
    <n v="7.1635033333333302"/>
    <n v="710.33333333333326"/>
    <n v="287754.07666666666"/>
    <n v="278"/>
    <n v="2.7494200000000002"/>
    <n v="112617.03422806197"/>
    <n v="405.09724542468331"/>
    <n v="1"/>
    <n v="4.7594268687565618E-2"/>
    <n v="0.55844121905142152"/>
    <s v="B"/>
    <n v="32.287878787878782"/>
    <n v="0.32561378787878775"/>
    <n v="13079.730757575757"/>
    <n v="14"/>
    <n v="3"/>
    <n v="17"/>
    <n v="548.89393939393926"/>
    <n v="270.89393939393926"/>
    <n v="2.7318859284302408"/>
    <n v="0.50647307257018259"/>
    <x v="2"/>
    <n v="109738.3886507259"/>
  </r>
  <r>
    <s v="KYEI BEKIND - TARKWA"/>
    <x v="5"/>
    <x v="5"/>
    <x v="0"/>
    <s v="FRYTOL"/>
    <n v="6.2550000000000061"/>
    <n v="278"/>
    <n v="176533.33333333331"/>
    <n v="2029"/>
    <n v="45.652499999999996"/>
    <n v="1288439.3285371701"/>
    <n v="635.01199040767381"/>
    <n v="1"/>
    <n v="4.1558178559846656E-2"/>
    <n v="0.59999939761126819"/>
    <s v="B"/>
    <n v="12.636363636363637"/>
    <n v="0.28431818181818208"/>
    <n v="8024.2424242424231"/>
    <n v="14"/>
    <n v="3"/>
    <n v="17"/>
    <n v="214.81818181818181"/>
    <n v="0"/>
    <n v="0"/>
    <n v="9.4451967837494717"/>
    <x v="1"/>
    <n v="0"/>
  </r>
  <r>
    <s v="KYEI BEKIND - TARKWA"/>
    <x v="6"/>
    <x v="6"/>
    <x v="2"/>
    <s v="FORTUNE"/>
    <n v="5.3699999999999992"/>
    <n v="358"/>
    <n v="131071.66666666666"/>
    <n v="21"/>
    <n v="0.315"/>
    <n v="7688.5614525139654"/>
    <n v="366.12197392923645"/>
    <n v="5"/>
    <n v="3.5678244423081741E-2"/>
    <n v="0.63567764203434995"/>
    <s v="B"/>
    <n v="16.272727272727273"/>
    <n v="0.24409090909090905"/>
    <n v="5957.80303030303"/>
    <n v="14"/>
    <n v="3"/>
    <n v="17"/>
    <n v="276.63636363636363"/>
    <n v="255.63636363636363"/>
    <n v="3.834545454545454"/>
    <n v="7.5911929017417029E-2"/>
    <x v="2"/>
    <n v="93594.090062637537"/>
  </r>
  <r>
    <s v="KYEI BEKIND - TARKWA"/>
    <x v="7"/>
    <x v="7"/>
    <x v="3"/>
    <s v="JAMAA"/>
    <n v="5.2104000000000088"/>
    <n v="723.66666666666674"/>
    <n v="90180.666666666657"/>
    <n v="400"/>
    <n v="2.88"/>
    <n v="49846.522339935502"/>
    <n v="124.61630584983875"/>
    <n v="1"/>
    <n v="3.4617863080451665E-2"/>
    <n v="0.67029550511480163"/>
    <s v="B"/>
    <n v="32.893939393939398"/>
    <n v="0.23683636363636404"/>
    <n v="4099.121212121212"/>
    <n v="14"/>
    <n v="3"/>
    <n v="17"/>
    <n v="559.19696969696975"/>
    <n v="159.19696969696975"/>
    <n v="1.146218181818184"/>
    <n v="0.71531145853090194"/>
    <x v="2"/>
    <n v="19838.538266125095"/>
  </r>
  <r>
    <s v="KYEI BEKIND - TARKWA"/>
    <x v="8"/>
    <x v="8"/>
    <x v="1"/>
    <s v="FORTUNE"/>
    <n v="5.0666666666666673"/>
    <n v="101.33333333333333"/>
    <n v="50334.333333333328"/>
    <n v="0"/>
    <n v="0"/>
    <n v="0"/>
    <n v="496.72039473684208"/>
    <n v="1"/>
    <n v="3.3662899766036161E-2"/>
    <n v="0.70395840488083783"/>
    <s v="B"/>
    <n v="4.6060606060606055"/>
    <n v="0.23030303030303034"/>
    <n v="2287.924242424242"/>
    <n v="14"/>
    <n v="3"/>
    <n v="17"/>
    <n v="78.303030303030297"/>
    <n v="78.303030303030297"/>
    <n v="3.9151515151515155"/>
    <n v="0"/>
    <x v="2"/>
    <n v="38894.71212121212"/>
  </r>
  <r>
    <s v="KYEI BEKIND - TARKWA"/>
    <x v="9"/>
    <x v="9"/>
    <x v="0"/>
    <s v="FRYTOL"/>
    <n v="4.1585400000000021"/>
    <n v="419.33333333333337"/>
    <n v="163667.1"/>
    <n v="3"/>
    <n v="2.9160000000000005E-2"/>
    <n v="1170.9093004769475"/>
    <n v="390.30310015898249"/>
    <n v="1"/>
    <n v="2.7629312209155016E-2"/>
    <n v="0.73158771708999282"/>
    <s v="B"/>
    <n v="19.060606060606062"/>
    <n v="0.18902454545454556"/>
    <n v="7439.4136363636362"/>
    <n v="14"/>
    <n v="3"/>
    <n v="17"/>
    <n v="324.03030303030306"/>
    <n v="321.03030303030306"/>
    <n v="3.1836661916461932"/>
    <n v="9.258393341438324E-3"/>
    <x v="2"/>
    <n v="125299.12251770488"/>
  </r>
  <r>
    <s v="KYEI BEKIND - TARKWA"/>
    <x v="10"/>
    <x v="10"/>
    <x v="3"/>
    <s v="JAMAA"/>
    <n v="3.7535999999999969"/>
    <n v="780.33333333333326"/>
    <n v="71108.893333333341"/>
    <n v="0"/>
    <n v="0"/>
    <n v="0"/>
    <n v="91.126304997864182"/>
    <n v="24"/>
    <n v="2.4938893531932873E-2"/>
    <n v="0.75652661062192572"/>
    <s v="B"/>
    <n v="35.469696969696969"/>
    <n v="0.17061818181818167"/>
    <n v="3232.2224242424245"/>
    <n v="14"/>
    <n v="3"/>
    <n v="17"/>
    <n v="602.9848484848485"/>
    <n v="602.9848484848485"/>
    <n v="2.9005090909090891"/>
    <n v="0"/>
    <x v="2"/>
    <n v="54947.781212121226"/>
  </r>
  <r>
    <s v="KYEI BEKIND - TARKWA"/>
    <x v="11"/>
    <x v="11"/>
    <x v="3"/>
    <s v="JAMAA"/>
    <n v="3.4431999999999992"/>
    <n v="269"/>
    <n v="56534"/>
    <n v="0"/>
    <n v="0"/>
    <n v="0"/>
    <n v="210.1635687732342"/>
    <n v="16"/>
    <n v="2.2876597988371515E-2"/>
    <n v="0.77940320861029722"/>
    <s v="B"/>
    <n v="12.227272727272727"/>
    <n v="0.15650909090909088"/>
    <n v="2569.7272727272725"/>
    <n v="14"/>
    <n v="3"/>
    <n v="17"/>
    <n v="207.86363636363635"/>
    <n v="207.86363636363635"/>
    <n v="2.6606545454545447"/>
    <n v="0"/>
    <x v="2"/>
    <n v="43685.363636363632"/>
  </r>
  <r>
    <s v="KYEI BEKIND - TARKWA"/>
    <x v="12"/>
    <x v="12"/>
    <x v="1"/>
    <s v="FORTUNE"/>
    <n v="3.3023333333333165"/>
    <n v="149"/>
    <n v="50558.51666666667"/>
    <n v="335"/>
    <n v="6.7"/>
    <n v="113671.83277404922"/>
    <n v="339.318903803132"/>
    <n v="1"/>
    <n v="2.1940680788297272E-2"/>
    <n v="0.80134388939859447"/>
    <s v="C"/>
    <n v="6.7727272727272725"/>
    <n v="0.15010606060605983"/>
    <n v="2298.1143939393942"/>
    <n v="30"/>
    <n v="3"/>
    <n v="33"/>
    <n v="223.5"/>
    <n v="0"/>
    <n v="0"/>
    <n v="1.4988814317673378"/>
    <x v="3"/>
    <n v="0"/>
  </r>
  <r>
    <s v="KYEI BEKIND - TARKWA"/>
    <x v="13"/>
    <x v="13"/>
    <x v="1"/>
    <s v="FORTUNE DELICIOUS"/>
    <n v="2.6624999999999979"/>
    <n v="112"/>
    <n v="35991.93333333332"/>
    <n v="341"/>
    <n v="7.6725000000000003"/>
    <n v="109582.5827380952"/>
    <n v="321.35654761904749"/>
    <n v="32"/>
    <n v="1.768963236060616E-2"/>
    <n v="0.81903352175920063"/>
    <s v="C"/>
    <n v="5.0909090909090908"/>
    <n v="0.12102272727272717"/>
    <n v="1635.996969696969"/>
    <n v="30"/>
    <n v="3"/>
    <n v="33"/>
    <n v="168"/>
    <n v="0"/>
    <n v="0"/>
    <n v="2.0297619047619047"/>
    <x v="1"/>
    <n v="0"/>
  </r>
  <r>
    <s v="KYEI BEKIND - TARKWA"/>
    <x v="14"/>
    <x v="14"/>
    <x v="3"/>
    <s v="EAZZY"/>
    <n v="2.639359999999999"/>
    <n v="343.66666666666663"/>
    <n v="33247.666666666664"/>
    <n v="0"/>
    <n v="0"/>
    <n v="0"/>
    <n v="96.743937924345303"/>
    <n v="5"/>
    <n v="1.7535890353911544E-2"/>
    <n v="0.8365694121131122"/>
    <s v="C"/>
    <n v="15.621212121212119"/>
    <n v="0.11997090909090904"/>
    <n v="1511.2575757575758"/>
    <n v="30"/>
    <n v="3"/>
    <n v="33"/>
    <n v="515.49999999999989"/>
    <n v="515.49999999999989"/>
    <n v="3.9590399999999981"/>
    <n v="0"/>
    <x v="2"/>
    <n v="49871.499999999993"/>
  </r>
  <r>
    <s v="KYEI BEKIND - TARKWA"/>
    <x v="15"/>
    <x v="15"/>
    <x v="1"/>
    <s v="PROMISE"/>
    <n v="2.25"/>
    <n v="100"/>
    <n v="36000"/>
    <n v="0"/>
    <n v="0"/>
    <n v="0"/>
    <n v="360"/>
    <n v="1"/>
    <n v="1.4948985093470006E-2"/>
    <n v="0.85151839720658218"/>
    <s v="C"/>
    <n v="4.5454545454545459"/>
    <n v="0.10227272727272728"/>
    <n v="1636.3636363636363"/>
    <n v="30"/>
    <n v="3"/>
    <n v="33"/>
    <n v="150"/>
    <n v="150"/>
    <n v="3.375"/>
    <n v="0"/>
    <x v="2"/>
    <n v="54000"/>
  </r>
  <r>
    <s v="KYEI BEKIND - TARKWA"/>
    <x v="16"/>
    <x v="16"/>
    <x v="1"/>
    <s v="FORTUNE"/>
    <n v="2.1166666666666676"/>
    <n v="84.666666666666671"/>
    <n v="23205.333333333332"/>
    <n v="85"/>
    <n v="2.125"/>
    <n v="23296.692913385825"/>
    <n v="274.0787401574803"/>
    <n v="12"/>
    <n v="1.406311931015327E-2"/>
    <n v="0.86558151651673543"/>
    <s v="C"/>
    <n v="3.8484848484848486"/>
    <n v="9.6212121212121249E-2"/>
    <n v="1054.7878787878788"/>
    <n v="30"/>
    <n v="3"/>
    <n v="33"/>
    <n v="127"/>
    <n v="42"/>
    <n v="1.0500000000000003"/>
    <n v="0.6692913385826772"/>
    <x v="2"/>
    <n v="11511.307086614172"/>
  </r>
  <r>
    <s v="KYEI BEKIND - TARKWA"/>
    <x v="17"/>
    <x v="17"/>
    <x v="4"/>
    <s v="FRYTOL"/>
    <n v="2.105999999999999"/>
    <n v="210.33333333333334"/>
    <n v="54672.093333333221"/>
    <n v="0"/>
    <n v="0"/>
    <n v="0"/>
    <n v="259.93071315372373"/>
    <n v="5"/>
    <n v="1.3992250047487918E-2"/>
    <n v="0.87957376656422337"/>
    <s v="C"/>
    <n v="9.5606060606060606"/>
    <n v="9.5727272727272675E-2"/>
    <n v="2485.0951515151464"/>
    <n v="30"/>
    <n v="3"/>
    <n v="33"/>
    <n v="315.5"/>
    <n v="315.5"/>
    <n v="3.1589999999999985"/>
    <n v="0"/>
    <x v="2"/>
    <n v="82008.139999999839"/>
  </r>
  <r>
    <s v="KYEI BEKIND - TARKWA"/>
    <x v="18"/>
    <x v="18"/>
    <x v="1"/>
    <s v="VIKING"/>
    <n v="1.5750000000000002"/>
    <n v="35"/>
    <n v="24237.666666666668"/>
    <n v="0"/>
    <n v="0"/>
    <n v="0"/>
    <n v="692.50476190476195"/>
    <n v="60"/>
    <n v="1.0464289565429004E-2"/>
    <n v="0.89003805612965237"/>
    <s v="C"/>
    <n v="1.5909090909090908"/>
    <n v="7.1590909090909094E-2"/>
    <n v="1101.7121212121212"/>
    <n v="30"/>
    <n v="3"/>
    <n v="33"/>
    <n v="52.5"/>
    <n v="52.5"/>
    <n v="2.3625000000000003"/>
    <n v="0"/>
    <x v="2"/>
    <n v="36356.5"/>
  </r>
  <r>
    <s v="KYEI BEKIND - TARKWA"/>
    <x v="19"/>
    <x v="19"/>
    <x v="0"/>
    <s v="FRYTOL"/>
    <n v="1.4729999999999996"/>
    <n v="163.66666666666666"/>
    <n v="46492"/>
    <n v="186"/>
    <n v="1.6739999999999999"/>
    <n v="52836.122199592668"/>
    <n v="284.06517311608962"/>
    <n v="5"/>
    <n v="9.7866022411916935E-3"/>
    <n v="0.89982465837084402"/>
    <s v="C"/>
    <n v="7.4393939393939386"/>
    <n v="6.6954545454545433E-2"/>
    <n v="2113.2727272727275"/>
    <n v="30"/>
    <n v="3"/>
    <n v="33"/>
    <n v="245.49999999999997"/>
    <n v="59.499999999999972"/>
    <n v="0.53549999999999964"/>
    <n v="0.75763747454175157"/>
    <x v="2"/>
    <n v="16901.877800407325"/>
  </r>
  <r>
    <s v="KYEI BEKIND - TARKWA"/>
    <x v="20"/>
    <x v="20"/>
    <x v="0"/>
    <s v="FRYTOL"/>
    <n v="1.3041000000000016"/>
    <n v="295"/>
    <n v="57913.456666666687"/>
    <n v="104"/>
    <n v="0.44928000000000001"/>
    <n v="20416.947435028258"/>
    <n v="196.31680225988708"/>
    <n v="20"/>
    <n v="8.6644317601752251E-3"/>
    <n v="0.90848909013101919"/>
    <s v="C"/>
    <n v="13.409090909090908"/>
    <n v="5.9277272727272796E-2"/>
    <n v="2632.4298484848496"/>
    <n v="30"/>
    <n v="3"/>
    <n v="33"/>
    <n v="442.5"/>
    <n v="338.5"/>
    <n v="1.4963994915254255"/>
    <n v="0.23502824858757063"/>
    <x v="2"/>
    <n v="66453.237564971772"/>
  </r>
  <r>
    <s v="KYEI BEKIND - TARKWA"/>
    <x v="21"/>
    <x v="21"/>
    <x v="3"/>
    <s v="JAMAA"/>
    <n v="1.2800000000000016"/>
    <n v="126.33333333333333"/>
    <n v="10495.999999999971"/>
    <n v="0"/>
    <n v="0"/>
    <n v="0"/>
    <n v="83.081794195250438"/>
    <n v="1"/>
    <n v="8.5043115198407248E-3"/>
    <n v="0.91699340165085996"/>
    <s v="C"/>
    <n v="5.7424242424242422"/>
    <n v="5.8181818181818251E-2"/>
    <n v="477.09090909090776"/>
    <n v="30"/>
    <n v="3"/>
    <n v="33"/>
    <n v="189.5"/>
    <n v="189.5"/>
    <n v="1.9200000000000024"/>
    <n v="0"/>
    <x v="2"/>
    <n v="15743.999999999958"/>
  </r>
  <r>
    <s v="KYEI BEKIND - TARKWA"/>
    <x v="22"/>
    <x v="22"/>
    <x v="1"/>
    <s v="FORTUNE"/>
    <n v="1.1774999999999995"/>
    <n v="51.999999999999993"/>
    <n v="23356.333333333336"/>
    <n v="0"/>
    <n v="0"/>
    <n v="0"/>
    <n v="449.16025641025652"/>
    <n v="6"/>
    <n v="7.823302198915966E-3"/>
    <n v="0.92481670384977588"/>
    <s v="C"/>
    <n v="2.3636363636363633"/>
    <n v="5.352272727272725E-2"/>
    <n v="1061.6515151515152"/>
    <n v="30"/>
    <n v="3"/>
    <n v="33"/>
    <n v="77.999999999999986"/>
    <n v="77.999999999999986"/>
    <n v="1.7662499999999992"/>
    <n v="0"/>
    <x v="2"/>
    <n v="35034.5"/>
  </r>
  <r>
    <s v="KYEI BEKIND - TARKWA"/>
    <x v="23"/>
    <x v="23"/>
    <x v="2"/>
    <s v="FORTUNE"/>
    <n v="0.98666666666666591"/>
    <n v="98.666666666666671"/>
    <n v="31573.333333333332"/>
    <n v="140"/>
    <n v="1.4"/>
    <n v="44800"/>
    <n v="320"/>
    <n v="24"/>
    <n v="6.5554067965438783E-3"/>
    <n v="0.93137211064631975"/>
    <s v="C"/>
    <n v="4.4848484848484853"/>
    <n v="4.4848484848484811E-2"/>
    <n v="1435.151515151515"/>
    <n v="30"/>
    <n v="3"/>
    <n v="33"/>
    <n v="148.00000000000003"/>
    <n v="8.0000000000000284"/>
    <n v="8.000000000000021E-2"/>
    <n v="0.94594594594594572"/>
    <x v="0"/>
    <n v="2560.0000000000091"/>
  </r>
  <r>
    <s v="KYEI BEKIND - TARKWA"/>
    <x v="24"/>
    <x v="24"/>
    <x v="0"/>
    <s v="FRYTOL"/>
    <n v="0.79785000000000039"/>
    <n v="65.666666666666671"/>
    <n v="11447.666666666668"/>
    <n v="0"/>
    <n v="0"/>
    <n v="0"/>
    <n v="174.32994923857868"/>
    <n v="12"/>
    <n v="5.3009101141444663E-3"/>
    <n v="0.93667302076046421"/>
    <s v="C"/>
    <n v="2.9848484848484849"/>
    <n v="3.6265909090909106E-2"/>
    <n v="520.34848484848487"/>
    <n v="30"/>
    <n v="3"/>
    <n v="33"/>
    <n v="98.5"/>
    <n v="98.5"/>
    <n v="1.1967750000000006"/>
    <n v="0"/>
    <x v="2"/>
    <n v="17171.5"/>
  </r>
  <r>
    <s v="KYEI BEKIND - TARKWA"/>
    <x v="25"/>
    <x v="25"/>
    <x v="1"/>
    <s v="FORTUNE DELICIOUS"/>
    <n v="0.69599999999999995"/>
    <n v="38.666666666666671"/>
    <n v="11856.666666666666"/>
    <n v="184"/>
    <n v="3.3120000000000003"/>
    <n v="56421.379310344826"/>
    <n v="306.63793103448273"/>
    <n v="6"/>
    <n v="4.6242193889133882E-3"/>
    <n v="0.94129724014937766"/>
    <s v="C"/>
    <n v="1.7575757575757578"/>
    <n v="3.1636363636363636E-2"/>
    <n v="538.93939393939388"/>
    <n v="30"/>
    <n v="3"/>
    <n v="33"/>
    <n v="58.000000000000007"/>
    <n v="0"/>
    <n v="0"/>
    <n v="3.172413793103448"/>
    <x v="1"/>
    <n v="0"/>
  </r>
  <r>
    <s v="KYEI BEKIND - TARKWA"/>
    <x v="26"/>
    <x v="26"/>
    <x v="3"/>
    <s v="ALIFE"/>
    <n v="0.65675999999999979"/>
    <n v="162"/>
    <n v="15971.663333333334"/>
    <n v="13"/>
    <n v="5.2649999999999995E-2"/>
    <n v="1281.6766872427984"/>
    <n v="98.59051440329219"/>
    <n v="18"/>
    <n v="4.3635090888832703E-3"/>
    <n v="0.94566074923826093"/>
    <s v="C"/>
    <n v="7.3636363636363633"/>
    <n v="2.9852727272727263E-2"/>
    <n v="725.98469696969698"/>
    <n v="30"/>
    <n v="3"/>
    <n v="33"/>
    <n v="243"/>
    <n v="230"/>
    <n v="0.93243703703703673"/>
    <n v="5.3497942386831275E-2"/>
    <x v="2"/>
    <n v="22675.818312757205"/>
  </r>
  <r>
    <s v="KYEI BEKIND - TARKWA"/>
    <x v="27"/>
    <x v="27"/>
    <x v="3"/>
    <s v="ALIFE"/>
    <n v="0.64260000000000028"/>
    <n v="178.33333333333331"/>
    <n v="17314.863333333335"/>
    <n v="20"/>
    <n v="7.1999999999999995E-2"/>
    <n v="1941.8538317757011"/>
    <n v="97.092691588785058"/>
    <n v="18"/>
    <n v="4.2694301426950349E-3"/>
    <n v="0.94993017938095592"/>
    <s v="C"/>
    <n v="8.1060606060606055"/>
    <n v="2.9209090909090921E-2"/>
    <n v="787.0392424242425"/>
    <n v="30"/>
    <n v="3"/>
    <n v="33"/>
    <n v="267.5"/>
    <n v="247.5"/>
    <n v="0.89183271028037436"/>
    <n v="7.476635514018691E-2"/>
    <x v="2"/>
    <n v="24030.441168224301"/>
  </r>
  <r>
    <s v="KYEI BEKIND - TARKWA"/>
    <x v="28"/>
    <x v="28"/>
    <x v="1"/>
    <s v="FORTUNE DELIGHT"/>
    <n v="0.5625"/>
    <n v="25"/>
    <n v="11546.666666666668"/>
    <n v="113"/>
    <n v="2.5425"/>
    <n v="52190.933333333342"/>
    <n v="461.86666666666673"/>
    <n v="1"/>
    <n v="3.7372462733675014E-3"/>
    <n v="0.95366742565432339"/>
    <s v="C"/>
    <n v="1.1363636363636365"/>
    <n v="2.556818181818182E-2"/>
    <n v="524.84848484848487"/>
    <n v="30"/>
    <n v="3"/>
    <n v="33"/>
    <n v="37.5"/>
    <n v="0"/>
    <n v="0"/>
    <n v="3.0133333333333332"/>
    <x v="1"/>
    <n v="0"/>
  </r>
  <r>
    <s v="KYEI BEKIND - TARKWA"/>
    <x v="29"/>
    <x v="29"/>
    <x v="3"/>
    <s v="JAMAA"/>
    <n v="0.55967999999999973"/>
    <n v="106"/>
    <n v="21324.6"/>
    <n v="0"/>
    <n v="0"/>
    <n v="0"/>
    <n v="201.1754716981132"/>
    <n v="5"/>
    <n v="3.7185102120503503E-3"/>
    <n v="0.95738593586637377"/>
    <s v="C"/>
    <n v="4.8181818181818183"/>
    <n v="2.5439999999999987E-2"/>
    <n v="969.3"/>
    <n v="30"/>
    <n v="3"/>
    <n v="33"/>
    <n v="159"/>
    <n v="159"/>
    <n v="0.8395199999999996"/>
    <n v="0"/>
    <x v="2"/>
    <n v="31986.899999999998"/>
  </r>
  <r>
    <s v="KYEI BEKIND - TARKWA"/>
    <x v="30"/>
    <x v="30"/>
    <x v="4"/>
    <s v="FRYTOL"/>
    <n v="0.53866999999999965"/>
    <n v="47.666666666666671"/>
    <n v="15143.076666666679"/>
    <n v="39"/>
    <n v="0.38844000000000006"/>
    <n v="12389.790000000008"/>
    <n v="317.68692307692328"/>
    <n v="40"/>
    <n v="3.5789199112442145E-3"/>
    <n v="0.96096485577761803"/>
    <s v="C"/>
    <n v="2.166666666666667"/>
    <n v="2.4484999999999982E-2"/>
    <n v="688.32166666666717"/>
    <n v="30"/>
    <n v="3"/>
    <n v="33"/>
    <n v="71.500000000000014"/>
    <n v="32.500000000000014"/>
    <n v="0.36727499999999991"/>
    <n v="0.5454545454545453"/>
    <x v="2"/>
    <n v="10324.825000000012"/>
  </r>
  <r>
    <s v="KYEI BEKIND - TARKWA"/>
    <x v="31"/>
    <x v="31"/>
    <x v="3"/>
    <s v="ALIFE"/>
    <n v="0.4613333333333336"/>
    <n v="115"/>
    <n v="11486.599999999999"/>
    <n v="98"/>
    <n v="0.39200000000000002"/>
    <n v="9788.5808695652158"/>
    <n v="99.883478260869552"/>
    <n v="1"/>
    <n v="3.0650956102759256E-3"/>
    <n v="0.96402995138789394"/>
    <s v="C"/>
    <n v="5.2272727272727275"/>
    <n v="2.0969696969696982E-2"/>
    <n v="522.11818181818171"/>
    <n v="30"/>
    <n v="3"/>
    <n v="33"/>
    <n v="172.5"/>
    <n v="74.5"/>
    <n v="0.29886376811594217"/>
    <n v="0.56811594202898552"/>
    <x v="2"/>
    <n v="7441.319130434782"/>
  </r>
  <r>
    <s v="KYEI BEKIND - TARKWA"/>
    <x v="32"/>
    <x v="32"/>
    <x v="3"/>
    <s v="JAMAA"/>
    <n v="0.46128000000000019"/>
    <n v="77.333333333333329"/>
    <n v="3283.6400000000003"/>
    <n v="0"/>
    <n v="0"/>
    <n v="0"/>
    <n v="42.460862068965525"/>
    <n v="12"/>
    <n v="3.0647412639625985E-3"/>
    <n v="0.96709469265185655"/>
    <s v="C"/>
    <n v="3.5151515151515151"/>
    <n v="2.0967272727272737E-2"/>
    <n v="149.25636363636366"/>
    <n v="30"/>
    <n v="3"/>
    <n v="33"/>
    <n v="116"/>
    <n v="116"/>
    <n v="0.69192000000000031"/>
    <n v="0"/>
    <x v="2"/>
    <n v="4925.4600000000009"/>
  </r>
  <r>
    <s v="KYEI BEKIND - TARKWA"/>
    <x v="33"/>
    <x v="33"/>
    <x v="3"/>
    <s v="JAMAA"/>
    <n v="0.44159999999999983"/>
    <n v="75.333333333333329"/>
    <n v="3143.8200000000011"/>
    <n v="0"/>
    <n v="0"/>
    <n v="0"/>
    <n v="41.73212389380533"/>
    <n v="10"/>
    <n v="2.9339874743450453E-3"/>
    <n v="0.97002868012620158"/>
    <s v="C"/>
    <n v="3.4242424242424239"/>
    <n v="2.0072727272727266E-2"/>
    <n v="142.90090909090915"/>
    <n v="30"/>
    <n v="3"/>
    <n v="33"/>
    <n v="112.99999999999999"/>
    <n v="112.99999999999999"/>
    <n v="0.66239999999999966"/>
    <n v="0"/>
    <x v="2"/>
    <n v="4715.7300000000014"/>
  </r>
  <r>
    <s v="KYEI BEKIND - TARKWA"/>
    <x v="34"/>
    <x v="34"/>
    <x v="0"/>
    <s v="FRYTOL"/>
    <n v="0.42120000000000002"/>
    <n v="130"/>
    <n v="20600"/>
    <n v="181"/>
    <n v="0.58644000000000007"/>
    <n v="28681.538461538461"/>
    <n v="158.46153846153845"/>
    <n v="5"/>
    <n v="2.7984500094975851E-3"/>
    <n v="0.97282713013569921"/>
    <s v="C"/>
    <n v="5.9090909090909092"/>
    <n v="1.9145454545454545E-2"/>
    <n v="936.36363636363637"/>
    <n v="30"/>
    <n v="3"/>
    <n v="33"/>
    <n v="195"/>
    <n v="14"/>
    <n v="4.5359999999999998E-2"/>
    <n v="0.92820512820512824"/>
    <x v="0"/>
    <n v="2218.4615384615381"/>
  </r>
  <r>
    <s v="KYEI BEKIND - TARKWA"/>
    <x v="35"/>
    <x v="35"/>
    <x v="5"/>
    <s v="JAMAA"/>
    <n v="0.41650000000000009"/>
    <n v="47.333333333333329"/>
    <n v="4746.3999999999996"/>
    <n v="0"/>
    <n v="0"/>
    <n v="0"/>
    <n v="100.27605633802817"/>
    <n v="40"/>
    <n v="2.7672232406356703E-3"/>
    <n v="0.97559435337633493"/>
    <s v="C"/>
    <n v="2.1515151515151514"/>
    <n v="1.8931818181818185E-2"/>
    <n v="215.74545454545452"/>
    <n v="30"/>
    <n v="3"/>
    <n v="33"/>
    <n v="71"/>
    <n v="71"/>
    <n v="0.62475000000000014"/>
    <n v="0"/>
    <x v="2"/>
    <n v="7119.6"/>
  </r>
  <r>
    <s v="KYEI BEKIND - TARKWA"/>
    <x v="36"/>
    <x v="36"/>
    <x v="3"/>
    <s v="ALIFE"/>
    <n v="0.41400000000000009"/>
    <n v="115"/>
    <n v="11560"/>
    <n v="149"/>
    <n v="0.53639999999999999"/>
    <n v="14977.739130434782"/>
    <n v="100.52173913043478"/>
    <n v="18"/>
    <n v="2.7506132571984815E-3"/>
    <n v="0.97834496663353343"/>
    <s v="C"/>
    <n v="5.2272727272727275"/>
    <n v="1.8818181818181821E-2"/>
    <n v="525.4545454545455"/>
    <n v="30"/>
    <n v="3"/>
    <n v="33"/>
    <n v="172.5"/>
    <n v="23.5"/>
    <n v="8.4600000000000022E-2"/>
    <n v="0.86376811594202896"/>
    <x v="0"/>
    <n v="2362.2608695652175"/>
  </r>
  <r>
    <s v="KYEI BEKIND - TARKWA"/>
    <x v="37"/>
    <x v="37"/>
    <x v="3"/>
    <s v="ALIFE"/>
    <n v="0.37200000000000011"/>
    <n v="93"/>
    <n v="9421.6666666666661"/>
    <n v="184"/>
    <n v="0.73599999999999999"/>
    <n v="18640.716845878134"/>
    <n v="101.30824372759857"/>
    <n v="40"/>
    <n v="2.4715655354537081E-3"/>
    <n v="0.98081653216898712"/>
    <s v="C"/>
    <n v="4.2272727272727275"/>
    <n v="1.6909090909090915E-2"/>
    <n v="428.25757575757575"/>
    <n v="30"/>
    <n v="3"/>
    <n v="33"/>
    <n v="139.5"/>
    <n v="0"/>
    <n v="0"/>
    <n v="1.3189964157706093"/>
    <x v="3"/>
    <n v="0"/>
  </r>
  <r>
    <s v="KYEI BEKIND - TARKWA"/>
    <x v="38"/>
    <x v="38"/>
    <x v="5"/>
    <s v="JAMAA"/>
    <n v="0.31375333333333311"/>
    <n v="40.333333333333329"/>
    <n v="4216.6833333333325"/>
    <n v="85"/>
    <n v="0.64150000000000007"/>
    <n v="8886.3987603305777"/>
    <n v="104.54586776859503"/>
    <n v="48"/>
    <n v="2.0845750680117876E-3"/>
    <n v="0.98290110723699886"/>
    <s v="C"/>
    <n v="1.833333333333333"/>
    <n v="1.4261515151515141E-2"/>
    <n v="191.6674242424242"/>
    <n v="30"/>
    <n v="3"/>
    <n v="33"/>
    <n v="60.499999999999993"/>
    <n v="0"/>
    <n v="0"/>
    <n v="1.4049586776859506"/>
    <x v="3"/>
    <n v="0"/>
  </r>
  <r>
    <s v="KYEI BEKIND - TARKWA"/>
    <x v="39"/>
    <x v="39"/>
    <x v="5"/>
    <s v="JAMAA"/>
    <n v="0.29333333333333339"/>
    <n v="34.999999999999993"/>
    <n v="3106.3333333333335"/>
    <n v="0"/>
    <n v="0"/>
    <n v="0"/>
    <n v="88.752380952380975"/>
    <n v="4"/>
    <n v="1.9489047232968306E-3"/>
    <n v="0.98485001196029565"/>
    <s v="C"/>
    <n v="1.5909090909090906"/>
    <n v="1.3333333333333336E-2"/>
    <n v="141.19696969696972"/>
    <n v="30"/>
    <n v="3"/>
    <n v="33"/>
    <n v="52.499999999999993"/>
    <n v="52.499999999999993"/>
    <n v="0.44000000000000011"/>
    <n v="0"/>
    <x v="2"/>
    <n v="4659.5000000000009"/>
  </r>
  <r>
    <s v="KYEI BEKIND - TARKWA"/>
    <x v="40"/>
    <x v="40"/>
    <x v="4"/>
    <s v="FRYTOL"/>
    <n v="0.27933333333333338"/>
    <n v="33.333333333333336"/>
    <n v="7301.3333333333339"/>
    <n v="0"/>
    <n v="0"/>
    <n v="0"/>
    <n v="219.04"/>
    <n v="40"/>
    <n v="1.8558888160485727E-3"/>
    <n v="0.98670590077634424"/>
    <s v="C"/>
    <n v="1.5151515151515154"/>
    <n v="1.26969696969697E-2"/>
    <n v="331.87878787878793"/>
    <n v="30"/>
    <n v="3"/>
    <n v="33"/>
    <n v="50.000000000000007"/>
    <n v="50.000000000000007"/>
    <n v="0.41900000000000009"/>
    <n v="0"/>
    <x v="2"/>
    <n v="10952.000000000002"/>
  </r>
  <r>
    <s v="KYEI BEKIND - TARKWA"/>
    <x v="41"/>
    <x v="41"/>
    <x v="1"/>
    <s v="VIKING"/>
    <n v="0.26250000000000001"/>
    <n v="11.666666666666668"/>
    <n v="3029.3333333333335"/>
    <n v="0"/>
    <n v="0"/>
    <n v="0"/>
    <n v="259.65714285714284"/>
    <n v="6"/>
    <n v="1.744048260904834E-3"/>
    <n v="0.98844994903724903"/>
    <s v="C"/>
    <n v="0.53030303030303039"/>
    <n v="1.1931818181818182E-2"/>
    <n v="137.69696969696972"/>
    <n v="30"/>
    <n v="3"/>
    <n v="33"/>
    <n v="17.500000000000004"/>
    <n v="17.500000000000004"/>
    <n v="0.39375000000000004"/>
    <n v="0"/>
    <x v="2"/>
    <n v="4544.0000000000009"/>
  </r>
  <r>
    <s v="KYEI BEKIND - TARKWA"/>
    <x v="42"/>
    <x v="42"/>
    <x v="2"/>
    <s v="FORTUNE"/>
    <n v="0.25000000000000006"/>
    <n v="16.666666666666664"/>
    <n v="5636.6666666666661"/>
    <n v="0"/>
    <n v="0"/>
    <n v="0"/>
    <n v="338.2"/>
    <n v="48"/>
    <n v="1.6609983437188898E-3"/>
    <n v="0.99011094738096794"/>
    <s v="C"/>
    <n v="0.75757575757575746"/>
    <n v="1.1363636363636366E-2"/>
    <n v="256.21212121212119"/>
    <n v="30"/>
    <n v="3"/>
    <n v="33"/>
    <n v="24.999999999999996"/>
    <n v="24.999999999999996"/>
    <n v="0.37500000000000006"/>
    <n v="0"/>
    <x v="2"/>
    <n v="8454.9999999999982"/>
  </r>
  <r>
    <s v="KYEI BEKIND - TARKWA"/>
    <x v="43"/>
    <x v="43"/>
    <x v="3"/>
    <s v="ALIFE"/>
    <n v="0.21650999999999987"/>
    <n v="51.666666666666664"/>
    <n v="4343.2933333333322"/>
    <n v="0"/>
    <n v="0"/>
    <n v="0"/>
    <n v="84.063741935483847"/>
    <n v="16"/>
    <n v="1.4384910055943061E-3"/>
    <n v="0.99154943838656229"/>
    <s v="C"/>
    <n v="2.3484848484848482"/>
    <n v="9.8413636363636307E-3"/>
    <n v="197.4224242424242"/>
    <n v="30"/>
    <n v="3"/>
    <n v="33"/>
    <n v="77.499999999999986"/>
    <n v="77.499999999999986"/>
    <n v="0.3247649999999998"/>
    <n v="0"/>
    <x v="2"/>
    <n v="6514.9399999999969"/>
  </r>
  <r>
    <s v="KYEI BEKIND - TARKWA"/>
    <x v="44"/>
    <x v="44"/>
    <x v="5"/>
    <s v="JAMAA"/>
    <n v="0.19700000000000004"/>
    <n v="65.666666666666657"/>
    <n v="3069.3333333333335"/>
    <n v="193"/>
    <n v="0.57899999999999996"/>
    <n v="9021.0355329949252"/>
    <n v="46.741116751269047"/>
    <n v="24"/>
    <n v="1.3088666948504852E-3"/>
    <n v="0.99285830508141282"/>
    <s v="C"/>
    <n v="2.9848484848484844"/>
    <n v="8.9545454545454563E-3"/>
    <n v="139.51515151515153"/>
    <n v="30"/>
    <n v="3"/>
    <n v="33"/>
    <n v="98.499999999999986"/>
    <n v="0"/>
    <n v="0"/>
    <n v="1.9593908629441628"/>
    <x v="3"/>
    <n v="0"/>
  </r>
  <r>
    <s v="KYEI BEKIND - TARKWA"/>
    <x v="45"/>
    <x v="45"/>
    <x v="3"/>
    <s v="ALIFE"/>
    <n v="0.1793333333333334"/>
    <n v="44.666666666666664"/>
    <n v="3985.8666666666668"/>
    <n v="140"/>
    <n v="0.56000000000000005"/>
    <n v="12493.014925373136"/>
    <n v="89.235820895522394"/>
    <n v="100"/>
    <n v="1.1914894785610172E-3"/>
    <n v="0.99404979455997389"/>
    <s v="C"/>
    <n v="2.0303030303030303"/>
    <n v="8.1515151515151544E-3"/>
    <n v="181.17575757575759"/>
    <n v="30"/>
    <n v="3"/>
    <n v="33"/>
    <n v="67"/>
    <n v="0"/>
    <n v="0"/>
    <n v="2.08955223880597"/>
    <x v="1"/>
    <n v="0"/>
  </r>
  <r>
    <s v="KYEI BEKIND - TARKWA"/>
    <x v="46"/>
    <x v="46"/>
    <x v="5"/>
    <s v="JAMAA"/>
    <n v="0.17000000000000007"/>
    <n v="34"/>
    <n v="1776.6666666666667"/>
    <n v="33"/>
    <n v="0.16500000000000001"/>
    <n v="1724.4117647058824"/>
    <n v="52.254901960784316"/>
    <n v="4"/>
    <n v="1.1294788737288453E-3"/>
    <n v="0.99517927343370272"/>
    <s v="C"/>
    <n v="1.5454545454545454"/>
    <n v="7.7272727272727302E-3"/>
    <n v="80.757575757575765"/>
    <n v="30"/>
    <n v="3"/>
    <n v="33"/>
    <n v="51"/>
    <n v="18"/>
    <n v="9.0000000000000038E-2"/>
    <n v="0.6470588235294118"/>
    <x v="2"/>
    <n v="940.58823529411768"/>
  </r>
  <r>
    <s v="KYEI BEKIND - TARKWA"/>
    <x v="47"/>
    <x v="47"/>
    <x v="3"/>
    <s v="JAMAA"/>
    <n v="0.14768000000000001"/>
    <n v="23.666666666666668"/>
    <n v="2272"/>
    <n v="0"/>
    <n v="0"/>
    <n v="0"/>
    <n v="96"/>
    <n v="18"/>
    <n v="9.8118494160162237E-4"/>
    <n v="0.99616045837530431"/>
    <s v="C"/>
    <n v="1.0757575757575759"/>
    <n v="6.712727272727273E-3"/>
    <n v="103.27272727272727"/>
    <n v="30"/>
    <n v="3"/>
    <n v="33"/>
    <n v="35.500000000000007"/>
    <n v="35.500000000000007"/>
    <n v="0.22152000000000005"/>
    <n v="0"/>
    <x v="2"/>
    <n v="3408.0000000000009"/>
  </r>
  <r>
    <s v="KYEI BEKIND - TARKWA"/>
    <x v="48"/>
    <x v="48"/>
    <x v="3"/>
    <s v="ALIFE"/>
    <n v="0.13600000000000004"/>
    <n v="33.666666666666664"/>
    <n v="3131.6000000000004"/>
    <n v="148"/>
    <n v="0.59200000000000008"/>
    <n v="13766.637623762379"/>
    <n v="93.017821782178231"/>
    <n v="12"/>
    <n v="9.0358309898307609E-4"/>
    <n v="0.9970640414742874"/>
    <s v="C"/>
    <n v="1.5303030303030303"/>
    <n v="6.1818181818181833E-3"/>
    <n v="142.34545454545457"/>
    <n v="30"/>
    <n v="3"/>
    <n v="33"/>
    <n v="50.5"/>
    <n v="0"/>
    <n v="0"/>
    <n v="2.9306930693069306"/>
    <x v="1"/>
    <n v="0"/>
  </r>
  <r>
    <s v="KYEI BEKIND - TARKWA"/>
    <x v="49"/>
    <x v="49"/>
    <x v="3"/>
    <s v="JAMAA"/>
    <n v="0.104"/>
    <n v="21.666666666666668"/>
    <n v="1430"/>
    <n v="0"/>
    <n v="0"/>
    <n v="0"/>
    <n v="66"/>
    <n v="30"/>
    <n v="6.9097531098705797E-4"/>
    <n v="0.99775501678527445"/>
    <s v="C"/>
    <n v="0.98484848484848486"/>
    <n v="4.7272727272727267E-3"/>
    <n v="65"/>
    <n v="30"/>
    <n v="3"/>
    <n v="33"/>
    <n v="32.5"/>
    <n v="32.5"/>
    <n v="0.156"/>
    <n v="0"/>
    <x v="2"/>
    <n v="2145"/>
  </r>
  <r>
    <s v="KYEI BEKIND - TARKWA"/>
    <x v="50"/>
    <x v="50"/>
    <x v="3"/>
    <s v="JAMAA"/>
    <n v="8.2879999999999995E-2"/>
    <n v="12.333333333333334"/>
    <n v="1223.6666666666667"/>
    <n v="0"/>
    <n v="0"/>
    <n v="0"/>
    <n v="99.216216216216225"/>
    <n v="48"/>
    <n v="5.5065417090968617E-4"/>
    <n v="0.99830567095618417"/>
    <s v="C"/>
    <n v="0.56060606060606066"/>
    <n v="3.7672727272727272E-3"/>
    <n v="55.621212121212125"/>
    <n v="30"/>
    <n v="3"/>
    <n v="33"/>
    <n v="18.500000000000004"/>
    <n v="18.500000000000004"/>
    <n v="0.12432000000000001"/>
    <n v="0"/>
    <x v="2"/>
    <n v="1835.5000000000005"/>
  </r>
  <r>
    <s v="KYEI BEKIND - TARKWA"/>
    <x v="51"/>
    <x v="51"/>
    <x v="4"/>
    <s v="FRYTOL"/>
    <n v="8.274999999999999E-2"/>
    <n v="8.3333333333333339"/>
    <n v="2423.6666666666665"/>
    <n v="37"/>
    <n v="0.36740999999999996"/>
    <n v="10761.08"/>
    <n v="290.83999999999997"/>
    <n v="12"/>
    <n v="5.4979045177095233E-4"/>
    <n v="0.99885546140795511"/>
    <s v="C"/>
    <n v="0.37878787878787884"/>
    <n v="3.761363636363636E-3"/>
    <n v="110.16666666666666"/>
    <n v="30"/>
    <n v="3"/>
    <n v="33"/>
    <n v="12.500000000000002"/>
    <n v="0"/>
    <n v="0"/>
    <n v="2.9599999999999995"/>
    <x v="1"/>
    <n v="0"/>
  </r>
  <r>
    <s v="KYEI BEKIND - TARKWA"/>
    <x v="52"/>
    <x v="52"/>
    <x v="5"/>
    <s v="JAMAA"/>
    <n v="5.7600000000000012E-2"/>
    <n v="8.3333333333333339"/>
    <n v="683.33333333333337"/>
    <n v="0"/>
    <n v="0"/>
    <n v="0"/>
    <n v="82"/>
    <n v="18"/>
    <n v="3.8269401839283223E-4"/>
    <n v="0.99923815542634797"/>
    <s v="C"/>
    <n v="0.37878787878787884"/>
    <n v="2.6181818181818185E-3"/>
    <n v="31.060606060606062"/>
    <n v="30"/>
    <n v="3"/>
    <n v="33"/>
    <n v="12.500000000000002"/>
    <n v="12.500000000000002"/>
    <n v="8.6400000000000032E-2"/>
    <n v="0"/>
    <x v="2"/>
    <n v="1025.0000000000002"/>
  </r>
  <r>
    <s v="KYEI BEKIND - TARKWA"/>
    <x v="53"/>
    <x v="53"/>
    <x v="3"/>
    <s v="EAZZY"/>
    <n v="4.2666666666666672E-2"/>
    <n v="3.333333333333333"/>
    <n v="675"/>
    <n v="35"/>
    <n v="0.44800000000000001"/>
    <n v="7087.5000000000009"/>
    <n v="202.50000000000003"/>
    <n v="24"/>
    <n v="2.8347705066135719E-4"/>
    <n v="0.99952163247700931"/>
    <s v="C"/>
    <n v="0.15151515151515149"/>
    <n v="1.9393939393939396E-3"/>
    <n v="30.681818181818183"/>
    <n v="30"/>
    <n v="3"/>
    <n v="33"/>
    <n v="4.9999999999999991"/>
    <n v="0"/>
    <n v="0"/>
    <n v="7.0000000000000009"/>
    <x v="1"/>
    <n v="0"/>
  </r>
  <r>
    <s v="KYEI BEKIND - TARKWA"/>
    <x v="54"/>
    <x v="54"/>
    <x v="1"/>
    <s v="FORTUNE"/>
    <n v="3.7499999999999999E-2"/>
    <n v="1.6666666666666667"/>
    <n v="433.33333333333331"/>
    <n v="0"/>
    <n v="0"/>
    <n v="0"/>
    <n v="260"/>
    <n v="40"/>
    <n v="2.4914975155783343E-4"/>
    <n v="0.99977078222856719"/>
    <s v="C"/>
    <n v="7.575757575757576E-2"/>
    <n v="1.7045454545454545E-3"/>
    <n v="19.696969696969695"/>
    <n v="30"/>
    <n v="3"/>
    <n v="33"/>
    <n v="2.5"/>
    <n v="2.5"/>
    <n v="5.6249999999999994E-2"/>
    <n v="0"/>
    <x v="2"/>
    <n v="650"/>
  </r>
</pivotCacheRecords>
</file>

<file path=xl/pivotCache/pivotCacheRecords3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
  <r>
    <s v="SONTURK INVT LTD - CAPE COAST"/>
    <x v="0"/>
    <x v="0"/>
    <x v="0"/>
    <s v="FORTUNE"/>
    <n v="41.16333333333305"/>
    <n v="1522.6666666666665"/>
    <n v="609291.66666666791"/>
    <n v="328"/>
    <n v="8.1999999999999993"/>
    <n v="131248.46760070079"/>
    <n v="400.14776707530734"/>
    <n v="1"/>
    <n v="0.19296242337677491"/>
    <n v="0.19296242337677491"/>
    <s v="A"/>
    <n v="69.212121212121204"/>
    <n v="1.8710606060605932"/>
    <n v="27695.075757575814"/>
    <n v="7"/>
    <n v="3"/>
    <n v="10"/>
    <n v="692.12121212121201"/>
    <n v="364.12121212121201"/>
    <n v="9.8435482672609815"/>
    <n v="0.47390542907180394"/>
    <x v="0"/>
    <n v="145702.28997505733"/>
  </r>
  <r>
    <s v="SONTURK INVT LTD - CAPE COAST"/>
    <x v="1"/>
    <x v="1"/>
    <x v="1"/>
    <s v="FRYTOL"/>
    <n v="33.138180000000361"/>
    <n v="3311.666666666667"/>
    <n v="1092775.0666666664"/>
    <n v="1431"/>
    <n v="13.909320000000001"/>
    <n v="472197.62065425247"/>
    <n v="329.97737292400592"/>
    <n v="24"/>
    <n v="0.15534270432656624"/>
    <n v="0.34830512770334116"/>
    <s v="A"/>
    <n v="150.53030303030303"/>
    <n v="1.5062809090909255"/>
    <n v="49671.593939393926"/>
    <n v="7"/>
    <n v="3"/>
    <n v="10"/>
    <n v="1505.3030303030303"/>
    <n v="74.303030303030255"/>
    <n v="0.74351299226793088"/>
    <n v="0.95063915450427783"/>
    <x v="1"/>
    <n v="24518.318739686725"/>
  </r>
  <r>
    <s v="SONTURK INVT LTD - CAPE COAST"/>
    <x v="2"/>
    <x v="2"/>
    <x v="0"/>
    <s v="FORTUNE DELICIOUS"/>
    <n v="14.487000000000148"/>
    <n v="510.33333333333337"/>
    <n v="207060.53333333402"/>
    <n v="30"/>
    <n v="0.67500000000000004"/>
    <n v="12172.075767472279"/>
    <n v="405.73585891574265"/>
    <n v="12"/>
    <n v="6.7911084965407389E-2"/>
    <n v="0.41621621266874853"/>
    <s v="A"/>
    <n v="23.196969696969699"/>
    <n v="0.65850000000000675"/>
    <n v="9411.8424242424553"/>
    <n v="7"/>
    <n v="3"/>
    <n v="10"/>
    <n v="231.969696969697"/>
    <n v="201.969696969697"/>
    <n v="5.7333801436969889"/>
    <n v="0.12932723709993466"/>
    <x v="0"/>
    <n v="81946.348474952276"/>
  </r>
  <r>
    <s v="SONTURK INVT LTD - CAPE COAST"/>
    <x v="3"/>
    <x v="3"/>
    <x v="1"/>
    <s v="FRYTOL"/>
    <n v="13.803749999999942"/>
    <n v="741.66666666666674"/>
    <n v="463919.58333333331"/>
    <n v="524"/>
    <n v="8.4928499999999989"/>
    <n v="327767.00449438201"/>
    <n v="625.50955056179771"/>
    <n v="6"/>
    <n v="6.470819625120651E-2"/>
    <n v="0.48092440891995503"/>
    <s v="A"/>
    <n v="33.712121212121218"/>
    <n v="0.62744318181817915"/>
    <n v="21087.253787878788"/>
    <n v="7"/>
    <n v="3"/>
    <n v="10"/>
    <n v="337.12121212121218"/>
    <n v="0"/>
    <n v="0"/>
    <n v="1.554337078651685"/>
    <x v="2"/>
    <n v="0"/>
  </r>
  <r>
    <s v="SONTURK INVT LTD - CAPE COAST"/>
    <x v="4"/>
    <x v="4"/>
    <x v="1"/>
    <s v="FRYTOL"/>
    <n v="10.582260000000057"/>
    <n v="1239.3333333333333"/>
    <n v="327382.10000000009"/>
    <n v="536"/>
    <n v="4.3416000000000006"/>
    <n v="141589.67638515335"/>
    <n v="264.15984400215177"/>
    <n v="1"/>
    <n v="4.9606734174503245E-2"/>
    <n v="0.53053114309445826"/>
    <s v="B"/>
    <n v="56.333333333333329"/>
    <n v="0.48101181818182076"/>
    <n v="14881.004545454549"/>
    <n v="14"/>
    <n v="3"/>
    <n v="17"/>
    <n v="957.66666666666663"/>
    <n v="421.66666666666663"/>
    <n v="3.6004730769230964"/>
    <n v="0.55969369996519325"/>
    <x v="0"/>
    <n v="111387.40088757398"/>
  </r>
  <r>
    <s v="SONTURK INVT LTD - CAPE COAST"/>
    <x v="5"/>
    <x v="5"/>
    <x v="1"/>
    <s v="FRYTOL"/>
    <n v="9.4725000000000144"/>
    <n v="421"/>
    <n v="271800"/>
    <n v="140"/>
    <n v="3.15"/>
    <n v="90384.798099762469"/>
    <n v="645.60570071258906"/>
    <n v="1"/>
    <n v="4.4404483491048238E-2"/>
    <n v="0.57493562658550645"/>
    <s v="B"/>
    <n v="19.136363636363637"/>
    <n v="0.43056818181818246"/>
    <n v="12354.545454545454"/>
    <n v="14"/>
    <n v="3"/>
    <n v="17"/>
    <n v="325.31818181818181"/>
    <n v="185.31818181818181"/>
    <n v="4.1696590909090974"/>
    <n v="0.43034791113595083"/>
    <x v="0"/>
    <n v="119642.47462751025"/>
  </r>
  <r>
    <s v="SONTURK INVT LTD - CAPE COAST"/>
    <x v="6"/>
    <x v="6"/>
    <x v="2"/>
    <s v="JAMAA"/>
    <n v="8.5976800000000058"/>
    <n v="1361.6666666666667"/>
    <n v="131237.71333333332"/>
    <n v="100"/>
    <n v="0.624"/>
    <n v="9638.020563035494"/>
    <n v="96.380205630354936"/>
    <n v="72"/>
    <n v="4.0303567128140969E-2"/>
    <n v="0.61523919371364744"/>
    <s v="B"/>
    <n v="61.893939393939398"/>
    <n v="0.39080363636363663"/>
    <n v="5965.3506060606051"/>
    <n v="14"/>
    <n v="3"/>
    <n v="17"/>
    <n v="1052.1969696969697"/>
    <n v="952.19696969696975"/>
    <n v="6.0122532502503656"/>
    <n v="9.5039239686082508E-2"/>
    <x v="0"/>
    <n v="91772.939739994792"/>
  </r>
  <r>
    <s v="SONTURK INVT LTD - CAPE COAST"/>
    <x v="7"/>
    <x v="7"/>
    <x v="2"/>
    <s v="JAMAA"/>
    <n v="7.7640000000000065"/>
    <n v="1061.3333333333333"/>
    <n v="114099.39333333331"/>
    <n v="8"/>
    <n v="6.2100000000000002E-2"/>
    <n v="860.04567839195965"/>
    <n v="107.50570979899496"/>
    <n v="36"/>
    <n v="3.6395503808339752E-2"/>
    <n v="0.65163469752198722"/>
    <s v="B"/>
    <n v="48.242424242424242"/>
    <n v="0.35290909090909123"/>
    <n v="5186.3360606060596"/>
    <n v="14"/>
    <n v="3"/>
    <n v="17"/>
    <n v="820.12121212121212"/>
    <n v="812.12121212121212"/>
    <n v="5.9409319323892245"/>
    <n v="9.7546556310966603E-3"/>
    <x v="0"/>
    <n v="87307.667351911063"/>
  </r>
  <r>
    <s v="SONTURK INVT LTD - CAPE COAST"/>
    <x v="8"/>
    <x v="8"/>
    <x v="0"/>
    <s v="FORTUNE DELIGHT"/>
    <n v="6.3345000000000251"/>
    <n v="213.66666666666669"/>
    <n v="116974.00000000004"/>
    <n v="557"/>
    <n v="12.532500000000001"/>
    <n v="304935.34165366623"/>
    <n v="547.46021840873652"/>
    <n v="24"/>
    <n v="2.9694399648883166E-2"/>
    <n v="0.68132909717087042"/>
    <s v="B"/>
    <n v="9.7121212121212128"/>
    <n v="0.28793181818181934"/>
    <n v="5317.0000000000018"/>
    <n v="14"/>
    <n v="3"/>
    <n v="17"/>
    <n v="165.10606060606062"/>
    <n v="0"/>
    <n v="0"/>
    <n v="3.3735890612095067"/>
    <x v="3"/>
    <n v="0"/>
  </r>
  <r>
    <s v="SONTURK INVT LTD - CAPE COAST"/>
    <x v="9"/>
    <x v="9"/>
    <x v="2"/>
    <s v="JAMAA"/>
    <n v="6.1994666666666767"/>
    <n v="420"/>
    <n v="90927.973333333299"/>
    <n v="0"/>
    <n v="0"/>
    <n v="0"/>
    <n v="216.49517460317452"/>
    <n v="1"/>
    <n v="2.9061400396231608E-2"/>
    <n v="0.71039049756710204"/>
    <s v="B"/>
    <n v="19.09090909090909"/>
    <n v="0.28179393939393987"/>
    <n v="4133.0896969696951"/>
    <n v="14"/>
    <n v="3"/>
    <n v="17"/>
    <n v="324.5454545454545"/>
    <n v="324.5454545454545"/>
    <n v="4.790496969696977"/>
    <n v="0"/>
    <x v="0"/>
    <n v="70262.524848484813"/>
  </r>
  <r>
    <s v="SONTURK INVT LTD - CAPE COAST"/>
    <x v="10"/>
    <x v="10"/>
    <x v="2"/>
    <s v="JAMAA"/>
    <n v="5.3168000000000069"/>
    <n v="1078"/>
    <n v="84775.059999999969"/>
    <n v="135"/>
    <n v="0.64800000000000002"/>
    <n v="10616.542764378475"/>
    <n v="78.641057513914632"/>
    <n v="60"/>
    <n v="2.4923701010842465E-2"/>
    <n v="0.73531419857794456"/>
    <s v="B"/>
    <n v="49"/>
    <n v="0.24167272727272759"/>
    <n v="3853.4118181818167"/>
    <n v="14"/>
    <n v="3"/>
    <n v="17"/>
    <n v="833"/>
    <n v="698"/>
    <n v="3.4426033395176296"/>
    <n v="0.16206482593037214"/>
    <x v="0"/>
    <n v="54891.458144712415"/>
  </r>
  <r>
    <s v="SONTURK INVT LTD - CAPE COAST"/>
    <x v="11"/>
    <x v="11"/>
    <x v="0"/>
    <s v="FORTUNE"/>
    <n v="4.5939999999999879"/>
    <n v="200"/>
    <n v="72783.133333333273"/>
    <n v="21"/>
    <n v="0.42"/>
    <n v="7642.2289999999939"/>
    <n v="363.91566666666637"/>
    <n v="6"/>
    <n v="2.1535412737701216E-2"/>
    <n v="0.75684961131564576"/>
    <s v="B"/>
    <n v="9.0909090909090917"/>
    <n v="0.20881818181818126"/>
    <n v="3308.3242424242399"/>
    <n v="14"/>
    <n v="3"/>
    <n v="17"/>
    <n v="154.54545454545456"/>
    <n v="133.54545454545456"/>
    <n v="3.0675390909090834"/>
    <n v="0.13588235294117645"/>
    <x v="0"/>
    <n v="48599.283121212087"/>
  </r>
  <r>
    <s v="SONTURK INVT LTD - CAPE COAST"/>
    <x v="12"/>
    <x v="12"/>
    <x v="0"/>
    <s v="PROMISE"/>
    <n v="3.988500000000005"/>
    <n v="136.66666666666666"/>
    <n v="52859.400000000016"/>
    <n v="0"/>
    <n v="0"/>
    <n v="0"/>
    <n v="386.77609756097576"/>
    <n v="4"/>
    <n v="1.8696994711432661E-2"/>
    <n v="0.77554660602707848"/>
    <s v="B"/>
    <n v="6.2121212121212119"/>
    <n v="0.18129545454545479"/>
    <n v="2402.7000000000007"/>
    <n v="14"/>
    <n v="3"/>
    <n v="17"/>
    <n v="105.60606060606061"/>
    <n v="105.60606060606061"/>
    <n v="3.0820227272727316"/>
    <n v="0"/>
    <x v="0"/>
    <n v="40845.900000000016"/>
  </r>
  <r>
    <s v="SONTURK INVT LTD - CAPE COAST"/>
    <x v="13"/>
    <x v="13"/>
    <x v="0"/>
    <s v="FORTUNE"/>
    <n v="3.2595000000000045"/>
    <n v="89.666666666666671"/>
    <n v="33702.866666666683"/>
    <n v="0"/>
    <n v="0"/>
    <n v="0"/>
    <n v="375.868401486989"/>
    <n v="12"/>
    <n v="1.5279642537774793E-2"/>
    <n v="0.79082624856485328"/>
    <s v="B"/>
    <n v="4.0757575757575761"/>
    <n v="0.1481590909090911"/>
    <n v="1531.9484848484856"/>
    <n v="14"/>
    <n v="3"/>
    <n v="17"/>
    <n v="69.287878787878796"/>
    <n v="69.287878787878796"/>
    <n v="2.5187045454545491"/>
    <n v="0"/>
    <x v="0"/>
    <n v="26043.124242424255"/>
  </r>
  <r>
    <s v="SONTURK INVT LTD - CAPE COAST"/>
    <x v="14"/>
    <x v="14"/>
    <x v="1"/>
    <s v="FRYTOL"/>
    <n v="2.9173000000000013"/>
    <n v="262.66666666666669"/>
    <n v="123575.02333333335"/>
    <n v="68"/>
    <n v="0.67252000000000001"/>
    <n v="31991.503502538075"/>
    <n v="470.4632868020305"/>
    <n v="12"/>
    <n v="1.3675502738288192E-2"/>
    <n v="0.8045017513031415"/>
    <s v="C"/>
    <n v="11.939393939393939"/>
    <n v="0.1326045454545455"/>
    <n v="5617.0465151515155"/>
    <n v="30"/>
    <n v="3"/>
    <n v="33"/>
    <n v="394"/>
    <n v="326"/>
    <n v="3.6207098984771586"/>
    <n v="0.17258883248730963"/>
    <x v="0"/>
    <n v="153371.03149746195"/>
  </r>
  <r>
    <s v="SONTURK INVT LTD - CAPE COAST"/>
    <x v="15"/>
    <x v="15"/>
    <x v="1"/>
    <s v="FRYTOL"/>
    <n v="2.808000000000002"/>
    <n v="312"/>
    <n v="101002"/>
    <n v="108"/>
    <n v="0.97199999999999998"/>
    <n v="34962.230769230766"/>
    <n v="323.72435897435895"/>
    <n v="1"/>
    <n v="1.3163134298534005E-2"/>
    <n v="0.8176648856016755"/>
    <s v="C"/>
    <n v="14.181818181818182"/>
    <n v="0.12763636363636374"/>
    <n v="4591"/>
    <n v="30"/>
    <n v="3"/>
    <n v="33"/>
    <n v="468"/>
    <n v="360"/>
    <n v="3.2400000000000024"/>
    <n v="0.23076923076923078"/>
    <x v="0"/>
    <n v="116540.76923076922"/>
  </r>
  <r>
    <s v="SONTURK INVT LTD - CAPE COAST"/>
    <x v="16"/>
    <x v="16"/>
    <x v="0"/>
    <s v="FORTUNE"/>
    <n v="2.6416666666666657"/>
    <n v="105.66666666666666"/>
    <n v="33222"/>
    <n v="0"/>
    <n v="0"/>
    <n v="0"/>
    <n v="314.40378548895904"/>
    <n v="20"/>
    <n v="1.2383409225532037E-2"/>
    <n v="0.83004829482720754"/>
    <s v="C"/>
    <n v="4.8030303030303028"/>
    <n v="0.12007575757575753"/>
    <n v="1510.090909090909"/>
    <n v="30"/>
    <n v="3"/>
    <n v="33"/>
    <n v="158.5"/>
    <n v="158.5"/>
    <n v="3.9624999999999986"/>
    <n v="0"/>
    <x v="0"/>
    <n v="49833.000000000007"/>
  </r>
  <r>
    <s v="SONTURK INVT LTD - CAPE COAST"/>
    <x v="17"/>
    <x v="17"/>
    <x v="2"/>
    <s v="JAMAA"/>
    <n v="1.9022399999999995"/>
    <n v="296.66666666666669"/>
    <n v="31394.199999999997"/>
    <n v="0"/>
    <n v="0"/>
    <n v="0"/>
    <n v="105.82314606741572"/>
    <n v="5"/>
    <n v="8.917179696596618E-3"/>
    <n v="0.83896547452380421"/>
    <s v="C"/>
    <n v="13.484848484848486"/>
    <n v="8.6465454545454526E-2"/>
    <n v="1427.0090909090907"/>
    <n v="30"/>
    <n v="3"/>
    <n v="33"/>
    <n v="445.00000000000006"/>
    <n v="445.00000000000006"/>
    <n v="2.853359999999999"/>
    <n v="0"/>
    <x v="0"/>
    <n v="47091.3"/>
  </r>
  <r>
    <s v="SONTURK INVT LTD - CAPE COAST"/>
    <x v="18"/>
    <x v="18"/>
    <x v="0"/>
    <s v="VIKING"/>
    <n v="1.3889999999999996"/>
    <n v="54.666666666666664"/>
    <n v="21970.6"/>
    <n v="0"/>
    <n v="0"/>
    <n v="0"/>
    <n v="401.9012195121951"/>
    <n v="1"/>
    <n v="6.5112512609201258E-3"/>
    <n v="0.84547672578472433"/>
    <s v="C"/>
    <n v="2.4848484848484849"/>
    <n v="6.3136363636363615E-2"/>
    <n v="998.66363636363633"/>
    <n v="30"/>
    <n v="3"/>
    <n v="33"/>
    <n v="82"/>
    <n v="82"/>
    <n v="2.0834999999999995"/>
    <n v="0"/>
    <x v="0"/>
    <n v="32955.9"/>
  </r>
  <r>
    <s v="SONTURK INVT LTD - CAPE COAST"/>
    <x v="19"/>
    <x v="19"/>
    <x v="0"/>
    <s v="FORTUNE DELICIOUS"/>
    <n v="1.3268999999999971"/>
    <n v="61.666666666666657"/>
    <n v="19115.700000000012"/>
    <n v="29"/>
    <n v="0.52200000000000002"/>
    <n v="8989.5454054054135"/>
    <n v="309.98432432432458"/>
    <n v="5"/>
    <n v="6.2201434831640739E-3"/>
    <n v="0.85169686926788835"/>
    <s v="C"/>
    <n v="2.8030303030303028"/>
    <n v="6.0313636363636229E-2"/>
    <n v="868.8954545454551"/>
    <n v="30"/>
    <n v="3"/>
    <n v="33"/>
    <n v="92.499999999999986"/>
    <n v="63.499999999999986"/>
    <n v="1.3663483783783752"/>
    <n v="0.31351351351351359"/>
    <x v="0"/>
    <n v="19684.004594594608"/>
  </r>
  <r>
    <s v="SONTURK INVT LTD - CAPE COAST"/>
    <x v="20"/>
    <x v="20"/>
    <x v="2"/>
    <s v="JAMAA"/>
    <n v="1.2998399999999997"/>
    <n v="191.66666666666669"/>
    <n v="21407.64"/>
    <n v="0"/>
    <n v="0"/>
    <n v="0"/>
    <n v="111.69203478260869"/>
    <n v="1"/>
    <n v="6.0932936205863337E-3"/>
    <n v="0.85779016288847465"/>
    <s v="C"/>
    <n v="8.7121212121212128"/>
    <n v="5.9083636363636345E-2"/>
    <n v="973.07454545454539"/>
    <n v="30"/>
    <n v="3"/>
    <n v="33"/>
    <n v="287.5"/>
    <n v="287.5"/>
    <n v="1.9497599999999993"/>
    <n v="0"/>
    <x v="0"/>
    <n v="32111.46"/>
  </r>
  <r>
    <s v="SONTURK INVT LTD - CAPE COAST"/>
    <x v="21"/>
    <x v="21"/>
    <x v="0"/>
    <s v="FORTUNE DELICIOUS"/>
    <n v="1.297499999999999"/>
    <n v="57.666666666666664"/>
    <n v="16140.666666666668"/>
    <n v="0"/>
    <n v="0"/>
    <n v="0"/>
    <n v="279.89595375722547"/>
    <n v="5"/>
    <n v="6.0823243420042184E-3"/>
    <n v="0.86387248723047882"/>
    <s v="C"/>
    <n v="2.6212121212121211"/>
    <n v="5.8977272727272684E-2"/>
    <n v="733.66666666666674"/>
    <n v="30"/>
    <n v="3"/>
    <n v="33"/>
    <n v="86.5"/>
    <n v="86.5"/>
    <n v="1.9462499999999985"/>
    <n v="0"/>
    <x v="0"/>
    <n v="24211.000000000004"/>
  </r>
  <r>
    <s v="SONTURK INVT LTD - CAPE COAST"/>
    <x v="22"/>
    <x v="22"/>
    <x v="2"/>
    <s v="EAZZY"/>
    <n v="1.2697599999999982"/>
    <n v="156.99999999999997"/>
    <n v="15028.946666666672"/>
    <n v="0"/>
    <n v="0"/>
    <n v="0"/>
    <n v="95.72577494692149"/>
    <n v="20"/>
    <n v="5.9522868258214045E-3"/>
    <n v="0.86982477405630021"/>
    <s v="C"/>
    <n v="7.1363636363636349"/>
    <n v="5.7716363636363559E-2"/>
    <n v="683.13393939393961"/>
    <n v="30"/>
    <n v="3"/>
    <n v="33"/>
    <n v="235.49999999999994"/>
    <n v="235.49999999999994"/>
    <n v="1.9046399999999972"/>
    <n v="0"/>
    <x v="0"/>
    <n v="22543.420000000006"/>
  </r>
  <r>
    <s v="SONTURK INVT LTD - CAPE COAST"/>
    <x v="23"/>
    <x v="23"/>
    <x v="1"/>
    <s v="FRYTOL"/>
    <n v="1.2447000000000012"/>
    <n v="250.33333333333334"/>
    <n v="46342.663333333287"/>
    <n v="110"/>
    <n v="0.47520000000000007"/>
    <n v="20363.620372836198"/>
    <n v="185.12382157123815"/>
    <n v="1"/>
    <n v="5.8348124150232484E-3"/>
    <n v="0.87565958647132347"/>
    <s v="C"/>
    <n v="11.378787878787879"/>
    <n v="5.6577272727272782E-2"/>
    <n v="2106.4846969696951"/>
    <n v="30"/>
    <n v="3"/>
    <n v="33"/>
    <n v="375.5"/>
    <n v="265.5"/>
    <n v="1.3201112516644486"/>
    <n v="0.29294274300932088"/>
    <x v="0"/>
    <n v="49150.374627163728"/>
  </r>
  <r>
    <s v="SONTURK INVT LTD - CAPE COAST"/>
    <x v="24"/>
    <x v="24"/>
    <x v="0"/>
    <s v="FORTUNE"/>
    <n v="1.1916666666666664"/>
    <n v="47.666666666666671"/>
    <n v="9136"/>
    <n v="0"/>
    <n v="0"/>
    <n v="0"/>
    <n v="191.66433566433565"/>
    <n v="40"/>
    <n v="5.5862066853346421E-3"/>
    <n v="0.88124579315665807"/>
    <s v="C"/>
    <n v="2.166666666666667"/>
    <n v="5.4166666666666655E-2"/>
    <n v="415.27272727272725"/>
    <n v="30"/>
    <n v="3"/>
    <n v="33"/>
    <n v="71.500000000000014"/>
    <n v="71.500000000000014"/>
    <n v="1.7874999999999996"/>
    <n v="0"/>
    <x v="0"/>
    <n v="13704.000000000002"/>
  </r>
  <r>
    <s v="SONTURK INVT LTD - CAPE COAST"/>
    <x v="25"/>
    <x v="25"/>
    <x v="2"/>
    <s v="JAMAA"/>
    <n v="1.1695199999999979"/>
    <n v="198"/>
    <n v="16824.960000000006"/>
    <n v="0"/>
    <n v="0"/>
    <n v="0"/>
    <n v="84.974545454545492"/>
    <n v="40"/>
    <n v="5.4823891826287219E-3"/>
    <n v="0.88672818233928674"/>
    <s v="C"/>
    <n v="9"/>
    <n v="5.3159999999999902E-2"/>
    <n v="764.77090909090941"/>
    <n v="30"/>
    <n v="3"/>
    <n v="33"/>
    <n v="297"/>
    <n v="297"/>
    <n v="1.7542799999999967"/>
    <n v="0"/>
    <x v="0"/>
    <n v="25237.44000000001"/>
  </r>
  <r>
    <s v="SONTURK INVT LTD - CAPE COAST"/>
    <x v="26"/>
    <x v="26"/>
    <x v="3"/>
    <s v="JAMAA"/>
    <n v="1.1416666666666662"/>
    <n v="110"/>
    <n v="17169.896666666667"/>
    <n v="546"/>
    <n v="4.0949999999999998"/>
    <n v="85225.123454545464"/>
    <n v="156.08996969696972"/>
    <n v="40"/>
    <n v="5.3518203908450752E-3"/>
    <n v="0.89208000273013177"/>
    <s v="C"/>
    <n v="5"/>
    <n v="5.1893939393939374E-2"/>
    <n v="780.44984848484853"/>
    <n v="30"/>
    <n v="3"/>
    <n v="33"/>
    <n v="165"/>
    <n v="0"/>
    <n v="0"/>
    <n v="3.3090909090909091"/>
    <x v="3"/>
    <n v="0"/>
  </r>
  <r>
    <s v="SONTURK INVT LTD - CAPE COAST"/>
    <x v="27"/>
    <x v="27"/>
    <x v="1"/>
    <s v="FRYTOL"/>
    <n v="0.93959999999999821"/>
    <n v="76"/>
    <n v="40559.606666666667"/>
    <n v="22"/>
    <n v="0.21384"/>
    <n v="11740.938771929825"/>
    <n v="533.67903508771929"/>
    <n v="40"/>
    <n v="4.4045872460479057E-3"/>
    <n v="0.89648458997617964"/>
    <s v="C"/>
    <n v="3.4545454545454546"/>
    <n v="4.2709090909090829E-2"/>
    <n v="1843.6184848484847"/>
    <n v="30"/>
    <n v="3"/>
    <n v="33"/>
    <n v="114"/>
    <n v="92"/>
    <n v="1.1374105263157874"/>
    <n v="0.19298245614035087"/>
    <x v="0"/>
    <n v="49098.471228070171"/>
  </r>
  <r>
    <s v="SONTURK INVT LTD - CAPE COAST"/>
    <x v="28"/>
    <x v="28"/>
    <x v="2"/>
    <s v="ALIFE"/>
    <n v="0.93216666666666692"/>
    <n v="185.99999999999997"/>
    <n v="19671.890000000018"/>
    <n v="0"/>
    <n v="0"/>
    <n v="0"/>
    <n v="105.76284946236571"/>
    <n v="16"/>
    <n v="4.3697418169338E-3"/>
    <n v="0.90085433179311347"/>
    <s v="C"/>
    <n v="8.4545454545454533"/>
    <n v="4.2371212121212136E-2"/>
    <n v="894.17681818181893"/>
    <n v="30"/>
    <n v="3"/>
    <n v="33"/>
    <n v="278.99999999999994"/>
    <n v="278.99999999999994"/>
    <n v="1.3982500000000004"/>
    <n v="0"/>
    <x v="0"/>
    <n v="29507.835000000028"/>
  </r>
  <r>
    <s v="SONTURK INVT LTD - CAPE COAST"/>
    <x v="29"/>
    <x v="29"/>
    <x v="3"/>
    <s v="JAMAA"/>
    <n v="0.87691666666666679"/>
    <n v="76.333333333333343"/>
    <n v="12584.866666666665"/>
    <n v="17"/>
    <n v="0.14449999999999999"/>
    <n v="2802.7432314410471"/>
    <n v="164.86724890829689"/>
    <n v="18"/>
    <n v="4.1107449615228296E-3"/>
    <n v="0.90496507675463633"/>
    <s v="C"/>
    <n v="3.4696969696969702"/>
    <n v="3.9859848484848491E-2"/>
    <n v="572.0393939393939"/>
    <n v="30"/>
    <n v="3"/>
    <n v="33"/>
    <n v="114.50000000000001"/>
    <n v="97.500000000000014"/>
    <n v="1.1200791484716159"/>
    <n v="0.148471615720524"/>
    <x v="0"/>
    <n v="16074.556768558949"/>
  </r>
  <r>
    <s v="SONTURK INVT LTD - CAPE COAST"/>
    <x v="30"/>
    <x v="30"/>
    <x v="2"/>
    <s v="ALIFE"/>
    <n v="0.87053333333333383"/>
    <n v="188.66666666666669"/>
    <n v="19235.76999999999"/>
    <n v="0"/>
    <n v="0"/>
    <n v="0"/>
    <n v="101.95637809187272"/>
    <n v="18"/>
    <n v="4.0808216445929963E-3"/>
    <n v="0.90904589839922934"/>
    <s v="C"/>
    <n v="8.5757575757575761"/>
    <n v="3.9569696969696991E-2"/>
    <n v="874.35318181818138"/>
    <n v="30"/>
    <n v="3"/>
    <n v="33"/>
    <n v="283"/>
    <n v="283"/>
    <n v="1.3058000000000007"/>
    <n v="0"/>
    <x v="0"/>
    <n v="28853.654999999981"/>
  </r>
  <r>
    <s v="SONTURK INVT LTD - CAPE COAST"/>
    <x v="31"/>
    <x v="31"/>
    <x v="2"/>
    <s v="EAZZY"/>
    <n v="0.78848000000000085"/>
    <n v="78.666666666666671"/>
    <n v="0"/>
    <n v="0"/>
    <n v="0"/>
    <n v="0"/>
    <n v="0"/>
    <n v="18"/>
    <n v="3.6961781095826555E-3"/>
    <n v="0.91274207650881201"/>
    <s v="C"/>
    <n v="3.5757575757575761"/>
    <n v="3.5840000000000038E-2"/>
    <n v="0"/>
    <n v="30"/>
    <n v="3"/>
    <n v="33"/>
    <n v="118.00000000000001"/>
    <n v="118.00000000000001"/>
    <n v="1.1827200000000013"/>
    <n v="0"/>
    <x v="0"/>
    <n v="0"/>
  </r>
  <r>
    <s v="SONTURK INVT LTD - CAPE COAST"/>
    <x v="32"/>
    <x v="32"/>
    <x v="3"/>
    <s v="JAMAA"/>
    <n v="0.75833333333333219"/>
    <n v="151.66666666666666"/>
    <n v="10978.666666666668"/>
    <n v="95"/>
    <n v="0.47499999999999998"/>
    <n v="6876.7472527472537"/>
    <n v="72.3868131868132"/>
    <n v="15"/>
    <n v="3.5548587997584042E-3"/>
    <n v="0.91629693530857037"/>
    <s v="C"/>
    <n v="6.8939393939393936"/>
    <n v="3.4469696969696921E-2"/>
    <n v="499.03030303030306"/>
    <n v="30"/>
    <n v="3"/>
    <n v="33"/>
    <n v="227.5"/>
    <n v="132.5"/>
    <n v="0.66249999999999909"/>
    <n v="0.4175824175824176"/>
    <x v="0"/>
    <n v="9591.252747252749"/>
  </r>
  <r>
    <s v="SONTURK INVT LTD - CAPE COAST"/>
    <x v="33"/>
    <x v="33"/>
    <x v="2"/>
    <s v="EAZZY"/>
    <n v="0.74986666666666668"/>
    <n v="47"/>
    <n v="10728.403333333332"/>
    <n v="0"/>
    <n v="0"/>
    <n v="0"/>
    <n v="228.26390070921983"/>
    <n v="20"/>
    <n v="3.5151693872248432E-3"/>
    <n v="0.91981210469579522"/>
    <s v="C"/>
    <n v="2.1363636363636362"/>
    <n v="3.4084848484848489E-2"/>
    <n v="487.65469696969689"/>
    <n v="30"/>
    <n v="3"/>
    <n v="33"/>
    <n v="70.5"/>
    <n v="70.5"/>
    <n v="1.1248"/>
    <n v="0"/>
    <x v="0"/>
    <n v="16092.604999999998"/>
  </r>
  <r>
    <s v="SONTURK INVT LTD - CAPE COAST"/>
    <x v="34"/>
    <x v="34"/>
    <x v="4"/>
    <s v="FORTUNE"/>
    <n v="0.73499999999999999"/>
    <n v="49"/>
    <n v="13553.333333333334"/>
    <n v="4"/>
    <n v="0.06"/>
    <n v="1106.3945578231294"/>
    <n v="276.59863945578235"/>
    <n v="5"/>
    <n v="3.4454785289966122E-3"/>
    <n v="0.92325758322479179"/>
    <s v="C"/>
    <n v="2.2272727272727271"/>
    <n v="3.3409090909090909E-2"/>
    <n v="616.06060606060612"/>
    <n v="30"/>
    <n v="3"/>
    <n v="33"/>
    <n v="73.5"/>
    <n v="69.5"/>
    <n v="1.0425"/>
    <n v="5.4421768707482991E-2"/>
    <x v="0"/>
    <n v="19223.605442176875"/>
  </r>
  <r>
    <s v="SONTURK INVT LTD - CAPE COAST"/>
    <x v="35"/>
    <x v="35"/>
    <x v="0"/>
    <s v="VIKING"/>
    <n v="0.73499999999999999"/>
    <n v="16.333333333333332"/>
    <n v="7356.3333333333339"/>
    <n v="0"/>
    <n v="0"/>
    <n v="0"/>
    <n v="450.3877551020409"/>
    <n v="16"/>
    <n v="3.4454785289966122E-3"/>
    <n v="0.92670306175378836"/>
    <s v="C"/>
    <n v="0.74242424242424232"/>
    <n v="3.3409090909090909E-2"/>
    <n v="334.37878787878793"/>
    <n v="30"/>
    <n v="3"/>
    <n v="33"/>
    <n v="24.499999999999996"/>
    <n v="24.499999999999996"/>
    <n v="1.1024999999999998"/>
    <n v="0"/>
    <x v="0"/>
    <n v="11034.5"/>
  </r>
  <r>
    <s v="SONTURK INVT LTD - CAPE COAST"/>
    <x v="36"/>
    <x v="36"/>
    <x v="3"/>
    <s v="JAMAA"/>
    <n v="0.73179999999999767"/>
    <n v="135.33333333333331"/>
    <n v="9854.5933333333196"/>
    <n v="44"/>
    <n v="0.20100000000000001"/>
    <n v="3203.9564532019667"/>
    <n v="72.817192118226515"/>
    <n v="5"/>
    <n v="3.4304778061492692E-3"/>
    <n v="0.93013353955993761"/>
    <s v="C"/>
    <n v="6.1515151515151505"/>
    <n v="3.3263636363636259E-2"/>
    <n v="447.93606060605998"/>
    <n v="30"/>
    <n v="3"/>
    <n v="33"/>
    <n v="202.99999999999997"/>
    <n v="158.99999999999997"/>
    <n v="0.85977487684728793"/>
    <n v="0.21674876847290644"/>
    <x v="0"/>
    <n v="11577.933546798015"/>
  </r>
  <r>
    <s v="SONTURK INVT LTD - CAPE COAST"/>
    <x v="37"/>
    <x v="37"/>
    <x v="2"/>
    <s v="ALIFE"/>
    <n v="0.72280000000000189"/>
    <n v="145.33333333333334"/>
    <n v="15923.209999999977"/>
    <n v="0"/>
    <n v="0"/>
    <n v="0"/>
    <n v="109.56337155963287"/>
    <n v="48"/>
    <n v="3.388288273141167E-3"/>
    <n v="0.9335218278330788"/>
    <s v="C"/>
    <n v="6.6060606060606064"/>
    <n v="3.2854545454545539E-2"/>
    <n v="723.78227272727167"/>
    <n v="30"/>
    <n v="3"/>
    <n v="33"/>
    <n v="218"/>
    <n v="218"/>
    <n v="1.0842000000000027"/>
    <n v="0"/>
    <x v="0"/>
    <n v="23884.814999999966"/>
  </r>
  <r>
    <s v="SONTURK INVT LTD - CAPE COAST"/>
    <x v="38"/>
    <x v="38"/>
    <x v="1"/>
    <s v="FRYTOL"/>
    <n v="0.72021333333333104"/>
    <n v="211.33333333333334"/>
    <n v="29590.400000000016"/>
    <n v="155"/>
    <n v="0.50220000000000009"/>
    <n v="21702.738170347013"/>
    <n v="140.01766561514202"/>
    <n v="32"/>
    <n v="3.3761626888395538E-3"/>
    <n v="0.93689799052191836"/>
    <s v="C"/>
    <n v="9.6060606060606073"/>
    <n v="3.2736969696969591E-2"/>
    <n v="1345.0181818181825"/>
    <n v="30"/>
    <n v="3"/>
    <n v="33"/>
    <n v="317.00000000000006"/>
    <n v="162.00000000000006"/>
    <n v="0.55208782334384698"/>
    <n v="0.4889589905362775"/>
    <x v="0"/>
    <n v="22682.861829653015"/>
  </r>
  <r>
    <s v="SONTURK INVT LTD - CAPE COAST"/>
    <x v="39"/>
    <x v="39"/>
    <x v="1"/>
    <s v="FRYTOL"/>
    <n v="0.70499999999999974"/>
    <n v="31.333333333333332"/>
    <n v="16380"/>
    <n v="0"/>
    <n v="0"/>
    <n v="0"/>
    <n v="522.76595744680856"/>
    <n v="30"/>
    <n v="3.3048467523028716E-3"/>
    <n v="0.94020283727422127"/>
    <s v="C"/>
    <n v="1.4242424242424241"/>
    <n v="3.2045454545454537E-2"/>
    <n v="744.5454545454545"/>
    <n v="30"/>
    <n v="3"/>
    <n v="33"/>
    <n v="46.999999999999993"/>
    <n v="46.999999999999993"/>
    <n v="1.0574999999999994"/>
    <n v="0"/>
    <x v="0"/>
    <n v="24570"/>
  </r>
  <r>
    <s v="SONTURK INVT LTD - CAPE COAST"/>
    <x v="40"/>
    <x v="40"/>
    <x v="3"/>
    <s v="JAMAA"/>
    <n v="0.69546666666666612"/>
    <n v="84"/>
    <n v="10331.833333333334"/>
    <n v="0"/>
    <n v="0"/>
    <n v="0"/>
    <n v="122.99801587301587"/>
    <n v="40"/>
    <n v="3.260157098820193E-3"/>
    <n v="0.94346299437304149"/>
    <s v="C"/>
    <n v="3.8181818181818183"/>
    <n v="3.1612121212121189E-2"/>
    <n v="469.62878787878793"/>
    <n v="30"/>
    <n v="3"/>
    <n v="33"/>
    <n v="126"/>
    <n v="126"/>
    <n v="1.0431999999999992"/>
    <n v="0"/>
    <x v="0"/>
    <n v="15497.75"/>
  </r>
  <r>
    <s v="SONTURK INVT LTD - CAPE COAST"/>
    <x v="41"/>
    <x v="41"/>
    <x v="4"/>
    <s v="FORTUNE"/>
    <n v="0.68441666666666701"/>
    <n v="39"/>
    <n v="14087.153333333261"/>
    <n v="7"/>
    <n v="0.10875"/>
    <n v="2528.4634188034061"/>
    <n v="361.20905982905799"/>
    <n v="40"/>
    <n v="3.2083577277380033E-3"/>
    <n v="0.94667135210077946"/>
    <s v="C"/>
    <n v="1.7727272727272727"/>
    <n v="3.1109848484848501E-2"/>
    <n v="640.32515151514826"/>
    <n v="30"/>
    <n v="3"/>
    <n v="33"/>
    <n v="58.5"/>
    <n v="51.5"/>
    <n v="0.9037809829059833"/>
    <n v="0.11965811965811966"/>
    <x v="0"/>
    <n v="18602.266581196487"/>
  </r>
  <r>
    <s v="SONTURK INVT LTD - CAPE COAST"/>
    <x v="42"/>
    <x v="42"/>
    <x v="1"/>
    <s v="FRYTOL"/>
    <n v="0.66135000000000388"/>
    <n v="37.333333333333329"/>
    <n v="17720.280000000137"/>
    <n v="0"/>
    <n v="0"/>
    <n v="0"/>
    <n v="474.65035714286086"/>
    <n v="10"/>
    <n v="3.1002275172135004E-3"/>
    <n v="0.94977157961799297"/>
    <s v="C"/>
    <n v="1.6969696969696968"/>
    <n v="3.0061363636363813E-2"/>
    <n v="805.46727272727901"/>
    <n v="30"/>
    <n v="3"/>
    <n v="33"/>
    <n v="55.999999999999993"/>
    <n v="55.999999999999993"/>
    <n v="0.99202500000000582"/>
    <n v="0"/>
    <x v="0"/>
    <n v="26580.420000000206"/>
  </r>
  <r>
    <s v="SONTURK INVT LTD - CAPE COAST"/>
    <x v="43"/>
    <x v="43"/>
    <x v="2"/>
    <s v="ALIFE"/>
    <n v="0.65513333333333401"/>
    <n v="133.66666666666666"/>
    <n v="14427.966666666645"/>
    <n v="0"/>
    <n v="0"/>
    <n v="0"/>
    <n v="107.93990024937641"/>
    <n v="12"/>
    <n v="3.0710854879319495E-3"/>
    <n v="0.95284266510592497"/>
    <s v="C"/>
    <n v="6.0757575757575752"/>
    <n v="2.9778787878787908E-2"/>
    <n v="655.8166666666657"/>
    <n v="30"/>
    <n v="3"/>
    <n v="33"/>
    <n v="200.49999999999997"/>
    <n v="200.49999999999997"/>
    <n v="0.98270000000000091"/>
    <n v="0"/>
    <x v="0"/>
    <n v="21641.949999999968"/>
  </r>
  <r>
    <s v="SONTURK INVT LTD - CAPE COAST"/>
    <x v="44"/>
    <x v="44"/>
    <x v="1"/>
    <s v="FRYTOL"/>
    <n v="0.65057999999999727"/>
    <n v="170"/>
    <n v="22663.769999999895"/>
    <n v="0"/>
    <n v="0"/>
    <n v="0"/>
    <n v="133.31629411764644"/>
    <n v="4"/>
    <n v="3.0497407093804168E-3"/>
    <n v="0.95589240581530543"/>
    <s v="C"/>
    <n v="7.7272727272727275"/>
    <n v="2.9571818181818057E-2"/>
    <n v="1030.1713636363588"/>
    <n v="30"/>
    <n v="3"/>
    <n v="33"/>
    <n v="255"/>
    <n v="255"/>
    <n v="0.97586999999999602"/>
    <n v="0"/>
    <x v="0"/>
    <n v="33995.654999999839"/>
  </r>
  <r>
    <s v="SONTURK INVT LTD - CAPE COAST"/>
    <x v="45"/>
    <x v="45"/>
    <x v="2"/>
    <s v="ALIFE"/>
    <n v="0.61193333333333388"/>
    <n v="121.66666666666666"/>
    <n v="13489.716666666653"/>
    <n v="0"/>
    <n v="0"/>
    <n v="0"/>
    <n v="110.87438356164373"/>
    <n v="12"/>
    <n v="2.8685757294929642E-3"/>
    <n v="0.95876098154479839"/>
    <s v="C"/>
    <n v="5.5303030303030303"/>
    <n v="2.7815151515151539E-2"/>
    <n v="613.16893939393879"/>
    <n v="30"/>
    <n v="3"/>
    <n v="33"/>
    <n v="182.5"/>
    <n v="182.5"/>
    <n v="0.91790000000000083"/>
    <n v="0"/>
    <x v="0"/>
    <n v="20234.574999999979"/>
  </r>
  <r>
    <s v="SONTURK INVT LTD - CAPE COAST"/>
    <x v="46"/>
    <x v="46"/>
    <x v="2"/>
    <s v="ALIFE"/>
    <n v="0.58733333333333326"/>
    <n v="122.66666666666666"/>
    <n v="11737.936666666659"/>
    <n v="0"/>
    <n v="0"/>
    <n v="0"/>
    <n v="95.689701086956475"/>
    <n v="32"/>
    <n v="2.7532576726040951E-3"/>
    <n v="0.96151423921740253"/>
    <s v="C"/>
    <n v="5.5757575757575752"/>
    <n v="2.6696969696969695E-2"/>
    <n v="533.54257575757538"/>
    <n v="30"/>
    <n v="3"/>
    <n v="33"/>
    <n v="183.99999999999997"/>
    <n v="183.99999999999997"/>
    <n v="0.88099999999999978"/>
    <n v="0"/>
    <x v="0"/>
    <n v="17606.904999999988"/>
  </r>
  <r>
    <s v="SONTURK INVT LTD - CAPE COAST"/>
    <x v="47"/>
    <x v="47"/>
    <x v="0"/>
    <s v="EXCELLA"/>
    <n v="0.58499999999999841"/>
    <n v="14.333333333333334"/>
    <n v="5038.2666666666555"/>
    <n v="0"/>
    <n v="0"/>
    <n v="0"/>
    <n v="351.50697674418524"/>
    <n v="1"/>
    <n v="2.7423196455279085E-3"/>
    <n v="0.96425655886293049"/>
    <s v="C"/>
    <n v="0.65151515151515149"/>
    <n v="2.6590909090909019E-2"/>
    <n v="229.01212121212072"/>
    <n v="30"/>
    <n v="3"/>
    <n v="33"/>
    <n v="21.5"/>
    <n v="21.5"/>
    <n v="0.87749999999999762"/>
    <n v="0"/>
    <x v="0"/>
    <n v="7557.3999999999824"/>
  </r>
  <r>
    <s v="SONTURK INVT LTD - CAPE COAST"/>
    <x v="48"/>
    <x v="48"/>
    <x v="1"/>
    <s v="FRYTOL"/>
    <n v="0.53999999999999981"/>
    <n v="31"/>
    <n v="6000"/>
    <n v="0"/>
    <n v="0"/>
    <n v="0"/>
    <n v="193.54838709677421"/>
    <n v="12"/>
    <n v="2.5313719804873061E-3"/>
    <n v="0.96678793084341774"/>
    <s v="C"/>
    <n v="1.4090909090909092"/>
    <n v="2.4545454545454537E-2"/>
    <n v="272.72727272727275"/>
    <n v="30"/>
    <n v="3"/>
    <n v="33"/>
    <n v="46.5"/>
    <n v="46.5"/>
    <n v="0.80999999999999972"/>
    <n v="0"/>
    <x v="0"/>
    <n v="9000"/>
  </r>
  <r>
    <s v="SONTURK INVT LTD - CAPE COAST"/>
    <x v="49"/>
    <x v="49"/>
    <x v="2"/>
    <s v="ALIFE"/>
    <n v="0.53633333333333355"/>
    <n v="94.333333333333343"/>
    <n v="11298.773333333327"/>
    <n v="0"/>
    <n v="0"/>
    <n v="0"/>
    <n v="119.7749823321554"/>
    <n v="20"/>
    <n v="2.5141836522247396E-3"/>
    <n v="0.96930211449564252"/>
    <s v="C"/>
    <n v="4.2878787878787881"/>
    <n v="2.4378787878787889E-2"/>
    <n v="513.58060606060576"/>
    <n v="30"/>
    <n v="3"/>
    <n v="33"/>
    <n v="141.5"/>
    <n v="141.5"/>
    <n v="0.80450000000000033"/>
    <n v="0"/>
    <x v="0"/>
    <n v="16948.159999999989"/>
  </r>
  <r>
    <s v="SONTURK INVT LTD - CAPE COAST"/>
    <x v="50"/>
    <x v="50"/>
    <x v="2"/>
    <s v="JAMAA"/>
    <n v="0.5117333333333336"/>
    <n v="85.666666666666671"/>
    <n v="7700.5466666666634"/>
    <n v="1057"/>
    <n v="5.0767999999999995"/>
    <n v="95013.359844357939"/>
    <n v="89.889649805447434"/>
    <n v="1"/>
    <n v="2.3988655953358739E-3"/>
    <n v="0.97170098009097838"/>
    <s v="C"/>
    <n v="3.893939393939394"/>
    <n v="2.3260606060606072E-2"/>
    <n v="350.02484848484835"/>
    <n v="30"/>
    <n v="3"/>
    <n v="33"/>
    <n v="128.5"/>
    <n v="0"/>
    <n v="0"/>
    <n v="8.2256809338521393"/>
    <x v="3"/>
    <n v="0"/>
  </r>
  <r>
    <s v="SONTURK INVT LTD - CAPE COAST"/>
    <x v="51"/>
    <x v="51"/>
    <x v="2"/>
    <s v="ALIFE"/>
    <n v="0.50400000000000023"/>
    <n v="104.66666666666667"/>
    <n v="10691.293333333328"/>
    <n v="0"/>
    <n v="0"/>
    <n v="0"/>
    <n v="102.14611464968146"/>
    <n v="16"/>
    <n v="2.3626138484548207E-3"/>
    <n v="0.9740635939394332"/>
    <s v="C"/>
    <n v="4.7575757575757578"/>
    <n v="2.2909090909090921E-2"/>
    <n v="485.96787878787853"/>
    <n v="30"/>
    <n v="3"/>
    <n v="33"/>
    <n v="157"/>
    <n v="157"/>
    <n v="0.75600000000000034"/>
    <n v="0"/>
    <x v="0"/>
    <n v="16036.93999999999"/>
  </r>
  <r>
    <s v="SONTURK INVT LTD - CAPE COAST"/>
    <x v="52"/>
    <x v="52"/>
    <x v="0"/>
    <s v="FORTUNE"/>
    <n v="0.50000000000000011"/>
    <n v="10"/>
    <n v="5164.666666666667"/>
    <n v="0"/>
    <n v="0"/>
    <n v="0"/>
    <n v="516.4666666666667"/>
    <n v="24"/>
    <n v="2.3438629448956552E-3"/>
    <n v="0.97640745688432884"/>
    <s v="C"/>
    <n v="0.45454545454545453"/>
    <n v="2.2727272727272731E-2"/>
    <n v="234.75757575757578"/>
    <n v="30"/>
    <n v="3"/>
    <n v="33"/>
    <n v="15"/>
    <n v="15"/>
    <n v="0.75000000000000011"/>
    <n v="0"/>
    <x v="0"/>
    <n v="7747"/>
  </r>
  <r>
    <s v="SONTURK INVT LTD - CAPE COAST"/>
    <x v="53"/>
    <x v="53"/>
    <x v="3"/>
    <s v="JAMAA"/>
    <n v="0.48824999999999974"/>
    <n v="66.666666666666671"/>
    <n v="7106.386666666659"/>
    <n v="286"/>
    <n v="1.5444"/>
    <n v="30486.398799999966"/>
    <n v="106.59579999999988"/>
    <n v="6"/>
    <n v="2.2887821656906054E-3"/>
    <n v="0.97869623905001946"/>
    <s v="C"/>
    <n v="3.0303030303030307"/>
    <n v="2.2193181818181806E-2"/>
    <n v="323.0175757575754"/>
    <n v="30"/>
    <n v="3"/>
    <n v="33"/>
    <n v="100.00000000000001"/>
    <n v="0"/>
    <n v="0"/>
    <n v="2.8599999999999994"/>
    <x v="3"/>
    <n v="0"/>
  </r>
  <r>
    <s v="SONTURK INVT LTD - CAPE COAST"/>
    <x v="54"/>
    <x v="54"/>
    <x v="0"/>
    <s v="FORTUNE DELIGHT"/>
    <n v="0.48749999999999966"/>
    <n v="21.666666666666668"/>
    <n v="6022.333333333333"/>
    <n v="0"/>
    <n v="0"/>
    <n v="0"/>
    <n v="277.95384615384614"/>
    <n v="12"/>
    <n v="2.2852663712732615E-3"/>
    <n v="0.9809815054212927"/>
    <s v="C"/>
    <n v="0.98484848484848486"/>
    <n v="2.2159090909090892E-2"/>
    <n v="273.74242424242425"/>
    <n v="30"/>
    <n v="3"/>
    <n v="33"/>
    <n v="32.5"/>
    <n v="32.5"/>
    <n v="0.7312499999999994"/>
    <n v="0"/>
    <x v="0"/>
    <n v="9033.5"/>
  </r>
  <r>
    <s v="SONTURK INVT LTD - CAPE COAST"/>
    <x v="55"/>
    <x v="55"/>
    <x v="3"/>
    <s v="JAMAA"/>
    <n v="0.43733333333333357"/>
    <n v="41"/>
    <n v="6246.6666666666661"/>
    <n v="86"/>
    <n v="0.68799999999999994"/>
    <n v="13102.764227642276"/>
    <n v="152.35772357723576"/>
    <n v="20"/>
    <n v="2.0500987891354005E-3"/>
    <n v="0.98303160421042812"/>
    <s v="C"/>
    <n v="1.8636363636363635"/>
    <n v="1.9878787878787888E-2"/>
    <n v="283.93939393939394"/>
    <n v="30"/>
    <n v="3"/>
    <n v="33"/>
    <n v="61.5"/>
    <n v="0"/>
    <n v="0"/>
    <n v="1.3983739837398375"/>
    <x v="2"/>
    <n v="0"/>
  </r>
  <r>
    <s v="SONTURK INVT LTD - CAPE COAST"/>
    <x v="56"/>
    <x v="56"/>
    <x v="3"/>
    <s v="EAZZY"/>
    <n v="0.42986666666666612"/>
    <n v="48.666666666666671"/>
    <n v="5107.8400000000074"/>
    <n v="337"/>
    <n v="2.1568000000000001"/>
    <n v="35370.042739726072"/>
    <n v="104.9556164383563"/>
    <n v="1"/>
    <n v="2.0150971024916215E-3"/>
    <n v="0.98504670131291971"/>
    <s v="C"/>
    <n v="2.2121212121212124"/>
    <n v="1.9539393939393915E-2"/>
    <n v="232.17454545454578"/>
    <n v="30"/>
    <n v="3"/>
    <n v="33"/>
    <n v="73.000000000000014"/>
    <n v="0"/>
    <n v="0"/>
    <n v="4.6164383561643829"/>
    <x v="3"/>
    <n v="0"/>
  </r>
  <r>
    <s v="SONTURK INVT LTD - CAPE COAST"/>
    <x v="57"/>
    <x v="57"/>
    <x v="1"/>
    <s v="FRYTOL"/>
    <n v="0.42699999999999988"/>
    <n v="28.666666666666668"/>
    <n v="11000"/>
    <n v="0"/>
    <n v="0"/>
    <n v="0"/>
    <n v="383.72093023255815"/>
    <n v="48"/>
    <n v="2.0016589549408884E-3"/>
    <n v="0.98704836026786058"/>
    <s v="C"/>
    <n v="1.303030303030303"/>
    <n v="1.9409090909090904E-2"/>
    <n v="500"/>
    <n v="30"/>
    <n v="3"/>
    <n v="33"/>
    <n v="43"/>
    <n v="43"/>
    <n v="0.64049999999999985"/>
    <n v="0"/>
    <x v="0"/>
    <n v="16500"/>
  </r>
  <r>
    <s v="SONTURK INVT LTD - CAPE COAST"/>
    <x v="58"/>
    <x v="58"/>
    <x v="2"/>
    <s v="ALIFE"/>
    <n v="0.39733333333333343"/>
    <n v="84.333333333333343"/>
    <n v="8424.3166666666639"/>
    <n v="50"/>
    <n v="0.2"/>
    <n v="4994.6541501976262"/>
    <n v="99.893083003952526"/>
    <n v="20"/>
    <n v="1.8625897535437471E-3"/>
    <n v="0.98891095002140428"/>
    <s v="C"/>
    <n v="3.8333333333333339"/>
    <n v="1.8060606060606065E-2"/>
    <n v="382.92348484848475"/>
    <n v="30"/>
    <n v="3"/>
    <n v="33"/>
    <n v="126.50000000000001"/>
    <n v="76.500000000000014"/>
    <n v="0.36042687747035584"/>
    <n v="0.39525691699604737"/>
    <x v="0"/>
    <n v="7641.8208498023696"/>
  </r>
  <r>
    <s v="SONTURK INVT LTD - CAPE COAST"/>
    <x v="59"/>
    <x v="59"/>
    <x v="0"/>
    <s v="FORTUNE DELIGHT"/>
    <n v="0.39166666666666666"/>
    <n v="15.666666666666668"/>
    <n v="3127.3333333333335"/>
    <n v="0"/>
    <n v="0"/>
    <n v="0"/>
    <n v="199.61702127659575"/>
    <n v="1"/>
    <n v="1.836025973501596E-3"/>
    <n v="0.99074697599490591"/>
    <s v="C"/>
    <n v="0.71212121212121215"/>
    <n v="1.7803030303030303E-2"/>
    <n v="142.15151515151516"/>
    <n v="30"/>
    <n v="3"/>
    <n v="33"/>
    <n v="23.5"/>
    <n v="23.5"/>
    <n v="0.58750000000000002"/>
    <n v="0"/>
    <x v="0"/>
    <n v="4691"/>
  </r>
  <r>
    <s v="SONTURK INVT LTD - CAPE COAST"/>
    <x v="60"/>
    <x v="60"/>
    <x v="3"/>
    <s v="JAMAA"/>
    <n v="0.37200000000000011"/>
    <n v="124"/>
    <n v="7854"/>
    <n v="76"/>
    <n v="0.22800000000000001"/>
    <n v="4813.7419354838712"/>
    <n v="63.338709677419352"/>
    <n v="6"/>
    <n v="1.7438340310023674E-3"/>
    <n v="0.99249081002590833"/>
    <s v="C"/>
    <n v="5.6363636363636367"/>
    <n v="1.6909090909090915E-2"/>
    <n v="357"/>
    <n v="30"/>
    <n v="3"/>
    <n v="33"/>
    <n v="186"/>
    <n v="110"/>
    <n v="0.33000000000000007"/>
    <n v="0.40860215053763443"/>
    <x v="0"/>
    <n v="6967.2580645161288"/>
  </r>
  <r>
    <s v="SONTURK INVT LTD - CAPE COAST"/>
    <x v="61"/>
    <x v="61"/>
    <x v="2"/>
    <s v="EAZZY"/>
    <n v="0.28688000000000002"/>
    <n v="51"/>
    <n v="0"/>
    <n v="0"/>
    <n v="0"/>
    <n v="0"/>
    <n v="0"/>
    <n v="12"/>
    <n v="1.3448148032633308E-3"/>
    <n v="0.99383562482917165"/>
    <s v="C"/>
    <n v="2.3181818181818183"/>
    <n v="1.3040000000000001E-2"/>
    <n v="0"/>
    <n v="30"/>
    <n v="3"/>
    <n v="33"/>
    <n v="76.5"/>
    <n v="76.5"/>
    <n v="0.43032000000000009"/>
    <n v="0"/>
    <x v="0"/>
    <n v="0"/>
  </r>
  <r>
    <s v="SONTURK INVT LTD - CAPE COAST"/>
    <x v="62"/>
    <x v="62"/>
    <x v="1"/>
    <s v="FRYTOL"/>
    <n v="0.26684999999999981"/>
    <n v="21.333333333333336"/>
    <n v="7673.8999999999978"/>
    <n v="0"/>
    <n v="0"/>
    <n v="0"/>
    <n v="359.71406249999984"/>
    <n v="4"/>
    <n v="1.2509196536908099E-3"/>
    <n v="0.99508654448286249"/>
    <s v="C"/>
    <n v="0.96969696969696983"/>
    <n v="1.2129545454545447E-2"/>
    <n v="348.81363636363625"/>
    <n v="30"/>
    <n v="3"/>
    <n v="33"/>
    <n v="32.000000000000007"/>
    <n v="32.000000000000007"/>
    <n v="0.40027499999999971"/>
    <n v="0"/>
    <x v="0"/>
    <n v="11510.849999999997"/>
  </r>
  <r>
    <s v="SONTURK INVT LTD - CAPE COAST"/>
    <x v="63"/>
    <x v="63"/>
    <x v="3"/>
    <s v="EAZZY"/>
    <n v="0.25000000000000039"/>
    <n v="22.666666666666668"/>
    <n v="2871.3833333333346"/>
    <n v="0"/>
    <n v="0"/>
    <n v="0"/>
    <n v="126.67867647058829"/>
    <n v="4"/>
    <n v="1.1719314724478291E-3"/>
    <n v="0.99625847595531036"/>
    <s v="C"/>
    <n v="1.0303030303030303"/>
    <n v="1.1363636363636381E-2"/>
    <n v="130.51742424242431"/>
    <n v="30"/>
    <n v="3"/>
    <n v="33"/>
    <n v="34"/>
    <n v="34"/>
    <n v="0.37500000000000056"/>
    <n v="0"/>
    <x v="0"/>
    <n v="4307.0750000000016"/>
  </r>
  <r>
    <s v="SONTURK INVT LTD - CAPE COAST"/>
    <x v="64"/>
    <x v="64"/>
    <x v="5"/>
    <s v="FRYTOL"/>
    <n v="0.2068199999999997"/>
    <n v="18"/>
    <n v="5413.99"/>
    <n v="0"/>
    <n v="0"/>
    <n v="0"/>
    <n v="300.77722222222224"/>
    <n v="18"/>
    <n v="9.6951546852663709E-4"/>
    <n v="0.997227991423837"/>
    <s v="C"/>
    <n v="0.81818181818181823"/>
    <n v="9.4009090909090778E-3"/>
    <n v="246.09045454545455"/>
    <n v="30"/>
    <n v="3"/>
    <n v="33"/>
    <n v="27"/>
    <n v="27"/>
    <n v="0.31022999999999956"/>
    <n v="0"/>
    <x v="0"/>
    <n v="8120.9850000000006"/>
  </r>
  <r>
    <s v="SONTURK INVT LTD - CAPE COAST"/>
    <x v="65"/>
    <x v="65"/>
    <x v="2"/>
    <s v="JAMAA"/>
    <n v="0.17071999999999998"/>
    <n v="30.666666666666668"/>
    <n v="1389.9733333333334"/>
    <n v="0"/>
    <n v="0"/>
    <n v="0"/>
    <n v="45.325217391304349"/>
    <n v="100"/>
    <n v="8.0028856390517214E-4"/>
    <n v="0.99802827998774213"/>
    <s v="C"/>
    <n v="1.393939393939394"/>
    <n v="7.7599999999999995E-3"/>
    <n v="63.18060606060606"/>
    <n v="30"/>
    <n v="3"/>
    <n v="33"/>
    <n v="46"/>
    <n v="46"/>
    <n v="0.25607999999999997"/>
    <n v="0"/>
    <x v="0"/>
    <n v="2084.96"/>
  </r>
  <r>
    <s v="SONTURK INVT LTD - CAPE COAST"/>
    <x v="66"/>
    <x v="66"/>
    <x v="5"/>
    <s v="FRYTOL"/>
    <n v="0.16109333333333334"/>
    <n v="16.333333333333332"/>
    <n v="4216.166666666667"/>
    <n v="0"/>
    <n v="0"/>
    <n v="0"/>
    <n v="258.13265306122452"/>
    <n v="40"/>
    <n v="7.5516138933944801E-4"/>
    <n v="0.99878344137708153"/>
    <s v="C"/>
    <n v="0.74242424242424232"/>
    <n v="7.3224242424242423E-3"/>
    <n v="191.64393939393941"/>
    <n v="30"/>
    <n v="3"/>
    <n v="33"/>
    <n v="24.499999999999996"/>
    <n v="24.499999999999996"/>
    <n v="0.24163999999999999"/>
    <n v="0"/>
    <x v="0"/>
    <n v="6324.25"/>
  </r>
  <r>
    <s v="SONTURK INVT LTD - CAPE COAST"/>
    <x v="67"/>
    <x v="67"/>
    <x v="2"/>
    <s v="EAZZY"/>
    <n v="0.13472000000000001"/>
    <n v="13"/>
    <n v="1625.08"/>
    <n v="0"/>
    <n v="0"/>
    <n v="0"/>
    <n v="125.00615384615384"/>
    <n v="10"/>
    <n v="6.3153043187268523E-4"/>
    <n v="0.99941497180895422"/>
    <s v="C"/>
    <n v="0.59090909090909094"/>
    <n v="6.1236363636363641E-3"/>
    <n v="73.86727272727272"/>
    <n v="30"/>
    <n v="3"/>
    <n v="33"/>
    <n v="19.5"/>
    <n v="19.5"/>
    <n v="0.20208000000000001"/>
    <n v="0"/>
    <x v="0"/>
    <n v="2437.62"/>
  </r>
  <r>
    <s v="SONTURK INVT LTD - CAPE COAST"/>
    <x v="68"/>
    <x v="68"/>
    <x v="0"/>
    <s v="FORTUNE DELIGHT"/>
    <n v="0.1247999999999999"/>
    <n v="4.333333333333333"/>
    <n v="1633.0666666666664"/>
    <n v="0"/>
    <n v="0"/>
    <n v="0"/>
    <n v="376.86153846153843"/>
    <n v="12"/>
    <n v="5.850281910459549E-4"/>
    <n v="1.0000000000000002"/>
    <s v="C"/>
    <n v="0.19696969696969696"/>
    <n v="5.6727272727272677E-3"/>
    <n v="74.23030303030302"/>
    <n v="30"/>
    <n v="3"/>
    <n v="33"/>
    <n v="6.5"/>
    <n v="6.5"/>
    <n v="0.18719999999999984"/>
    <n v="0"/>
    <x v="0"/>
    <n v="2449.6"/>
  </r>
</pivotCacheRecords>
</file>

<file path=xl/pivotCache/pivotCacheRecords3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9">
  <r>
    <x v="0"/>
    <x v="0"/>
    <x v="0"/>
    <x v="0"/>
    <x v="0"/>
    <x v="0"/>
    <n v="10.15833333333331"/>
    <n v="286"/>
    <n v="150092.8666666667"/>
    <n v="528"/>
    <n v="13.215"/>
    <n v="188496"/>
    <n v="357"/>
    <n v="4"/>
    <n v="0.21564072041195212"/>
    <n v="0.21564072041195212"/>
    <x v="0"/>
    <n v="13"/>
    <n v="0.46174242424242318"/>
    <n v="6822.4030303030313"/>
    <n v="7"/>
    <n v="1"/>
    <n v="8"/>
    <n v="104"/>
    <n v="0"/>
    <n v="0"/>
    <n v="5.0769230769230766"/>
    <x v="0"/>
    <n v="0"/>
    <n v="40.615384615384613"/>
    <n v="3.6939393939393854"/>
  </r>
  <r>
    <x v="0"/>
    <x v="0"/>
    <x v="1"/>
    <x v="1"/>
    <x v="1"/>
    <x v="1"/>
    <n v="5.1599999999999842"/>
    <n v="268.33333333333337"/>
    <n v="200273.45666666667"/>
    <n v="240"/>
    <n v="4.32"/>
    <n v="179126.56993788818"/>
    <n v="746.36070807453405"/>
    <n v="5"/>
    <n v="0.10953628718546403"/>
    <n v="0.32517700759741613"/>
    <x v="0"/>
    <n v="12.196969696969699"/>
    <n v="0.23454545454545384"/>
    <n v="9103.3389393939397"/>
    <n v="7"/>
    <n v="1"/>
    <n v="8"/>
    <n v="97.575757575757592"/>
    <n v="0"/>
    <n v="0"/>
    <n v="2.4596273291925463"/>
    <x v="0"/>
    <n v="0"/>
    <n v="19.677018633540371"/>
    <n v="1.8763636363636307"/>
  </r>
  <r>
    <x v="0"/>
    <x v="0"/>
    <x v="2"/>
    <x v="2"/>
    <x v="1"/>
    <x v="2"/>
    <n v="4.5419399999999941"/>
    <n v="339"/>
    <n v="143330.56666666671"/>
    <n v="779"/>
    <n v="7.5718800000000002"/>
    <n v="329364.34051130788"/>
    <n v="422.80403146509354"/>
    <n v="1"/>
    <n v="9.6416132600609952E-2"/>
    <n v="0.42159314019802607"/>
    <x v="0"/>
    <n v="15.409090909090908"/>
    <n v="0.2064518181818179"/>
    <n v="6515.0257575757596"/>
    <n v="7"/>
    <n v="1"/>
    <n v="8"/>
    <n v="123.27272727272727"/>
    <n v="0"/>
    <n v="0"/>
    <n v="6.3193215339233042"/>
    <x v="0"/>
    <n v="0"/>
    <n v="50.554572271386434"/>
    <n v="1.6516145454545432"/>
  </r>
  <r>
    <x v="0"/>
    <x v="0"/>
    <x v="3"/>
    <x v="3"/>
    <x v="1"/>
    <x v="2"/>
    <n v="4.0270500000000231"/>
    <n v="149.66666666666666"/>
    <n v="147021.41666666666"/>
    <n v="194"/>
    <n v="3.1549499999999999"/>
    <n v="190571.1904231626"/>
    <n v="982.325723830735"/>
    <n v="12"/>
    <n v="8.5486066920586593E-2"/>
    <n v="0.50707920711861265"/>
    <x v="1"/>
    <n v="6.8030303030303028"/>
    <n v="0.18304772727272833"/>
    <n v="6682.7916666666661"/>
    <n v="14"/>
    <n v="1"/>
    <n v="15"/>
    <n v="102.04545454545455"/>
    <n v="0"/>
    <n v="0"/>
    <n v="1.9011135857461023"/>
    <x v="1"/>
    <n v="0"/>
    <n v="28.516703786191535"/>
    <n v="2.7457159090909249"/>
  </r>
  <r>
    <x v="0"/>
    <x v="0"/>
    <x v="4"/>
    <x v="4"/>
    <x v="0"/>
    <x v="0"/>
    <n v="3.3666666666666645"/>
    <n v="134.66666666666666"/>
    <n v="46046"/>
    <n v="48"/>
    <n v="1.2"/>
    <n v="16412.435643564357"/>
    <n v="341.92574257425747"/>
    <n v="1"/>
    <n v="7.1467474197234454E-2"/>
    <n v="0.57854668131584708"/>
    <x v="1"/>
    <n v="6.1212121212121211"/>
    <n v="0.15303030303030293"/>
    <n v="2093"/>
    <n v="14"/>
    <n v="1"/>
    <n v="15"/>
    <n v="91.818181818181813"/>
    <n v="43.818181818181813"/>
    <n v="1.0954545454545448"/>
    <n v="0.52277227722772279"/>
    <x v="2"/>
    <n v="14982.564356435643"/>
    <n v="7.8415841584158423"/>
    <n v="2.2954545454545441"/>
  </r>
  <r>
    <x v="0"/>
    <x v="0"/>
    <x v="5"/>
    <x v="5"/>
    <x v="1"/>
    <x v="2"/>
    <n v="2.407499999999998"/>
    <n v="107"/>
    <n v="71164"/>
    <n v="92"/>
    <n v="2.0699999999999998"/>
    <n v="61187.738317757015"/>
    <n v="665.08411214953276"/>
    <n v="1"/>
    <n v="5.110632003856691E-2"/>
    <n v="0.62965300135441393"/>
    <x v="1"/>
    <n v="4.8636363636363633"/>
    <n v="0.10943181818181809"/>
    <n v="3234.7272727272725"/>
    <n v="14"/>
    <n v="1"/>
    <n v="15"/>
    <n v="72.954545454545453"/>
    <n v="0"/>
    <n v="0"/>
    <n v="1.2610591900311527"/>
    <x v="1"/>
    <n v="0"/>
    <n v="18.915887850467289"/>
    <n v="1.6414772727272713"/>
  </r>
  <r>
    <x v="0"/>
    <x v="0"/>
    <x v="6"/>
    <x v="6"/>
    <x v="1"/>
    <x v="2"/>
    <n v="1.7887466666666765"/>
    <n v="148.66666666666669"/>
    <n v="75967"/>
    <n v="205"/>
    <n v="2.02745"/>
    <n v="104752.70179372195"/>
    <n v="510.98878923766807"/>
    <n v="5"/>
    <n v="3.7971447399620772E-2"/>
    <n v="0.66762444875403471"/>
    <x v="1"/>
    <n v="6.7575757575757587"/>
    <n v="8.130666666666711E-2"/>
    <n v="3453.0454545454545"/>
    <n v="14"/>
    <n v="1"/>
    <n v="15"/>
    <n v="101.36363636363637"/>
    <n v="0"/>
    <n v="0"/>
    <n v="2.022421524663677"/>
    <x v="0"/>
    <n v="0"/>
    <n v="30.336322869955154"/>
    <n v="1.2196000000000067"/>
  </r>
  <r>
    <x v="0"/>
    <x v="0"/>
    <x v="7"/>
    <x v="7"/>
    <x v="1"/>
    <x v="2"/>
    <n v="1.5810000000000102"/>
    <n v="111.66666666666667"/>
    <n v="56904.316666666666"/>
    <n v="256"/>
    <n v="2.0735999999999999"/>
    <n v="130455.26925373134"/>
    <n v="509.59089552238805"/>
    <n v="20"/>
    <n v="3.3561408922523309E-2"/>
    <n v="0.70118585767655806"/>
    <x v="1"/>
    <n v="5.0757575757575761"/>
    <n v="7.1863636363636824E-2"/>
    <n v="2586.5598484848483"/>
    <n v="14"/>
    <n v="1"/>
    <n v="15"/>
    <n v="76.13636363636364"/>
    <n v="0"/>
    <n v="0"/>
    <n v="3.3623880597014923"/>
    <x v="0"/>
    <n v="0"/>
    <n v="50.435820895522383"/>
    <n v="1.0779545454545523"/>
  </r>
  <r>
    <x v="0"/>
    <x v="0"/>
    <x v="8"/>
    <x v="8"/>
    <x v="2"/>
    <x v="3"/>
    <n v="1.3190666666666679"/>
    <n v="265.33333333333337"/>
    <n v="29353.693333333325"/>
    <n v="0"/>
    <n v="0"/>
    <n v="0"/>
    <n v="110.62949748743713"/>
    <n v="1"/>
    <n v="2.8001097910227393E-2"/>
    <n v="0.72918695558678548"/>
    <x v="1"/>
    <n v="12.060606060606062"/>
    <n v="5.9957575757575814E-2"/>
    <n v="1334.2587878787874"/>
    <n v="14"/>
    <n v="1"/>
    <n v="15"/>
    <n v="180.90909090909093"/>
    <n v="180.90909090909093"/>
    <n v="0.89936363636363714"/>
    <n v="0"/>
    <x v="2"/>
    <n v="20013.881818181813"/>
    <n v="0"/>
    <n v="0.89936363636363725"/>
  </r>
  <r>
    <x v="0"/>
    <x v="0"/>
    <x v="9"/>
    <x v="9"/>
    <x v="2"/>
    <x v="3"/>
    <n v="1.0452000000000001"/>
    <n v="141.33333333333334"/>
    <n v="16175.086666666666"/>
    <n v="320"/>
    <n v="2.3109000000000002"/>
    <n v="36622.837735849054"/>
    <n v="114.44636792452829"/>
    <n v="5"/>
    <n v="2.2187466543846391E-2"/>
    <n v="0.75137442213063188"/>
    <x v="1"/>
    <n v="6.4242424242424248"/>
    <n v="4.7509090909090917E-2"/>
    <n v="735.23121212121214"/>
    <n v="14"/>
    <n v="1"/>
    <n v="15"/>
    <n v="96.363636363636374"/>
    <n v="0"/>
    <n v="0"/>
    <n v="3.3207547169811318"/>
    <x v="0"/>
    <n v="0"/>
    <n v="49.811320754716974"/>
    <n v="0.71263636363636373"/>
  </r>
  <r>
    <x v="0"/>
    <x v="0"/>
    <x v="10"/>
    <x v="10"/>
    <x v="1"/>
    <x v="2"/>
    <n v="1.0303200000000001"/>
    <n v="77.333333333333343"/>
    <n v="40936.086666666662"/>
    <n v="73"/>
    <n v="0.70956000000000008"/>
    <n v="38642.25422413792"/>
    <n v="529.34594827586193"/>
    <n v="1"/>
    <n v="2.1871594459869702E-2"/>
    <n v="0.77324601659050163"/>
    <x v="1"/>
    <n v="3.5151515151515156"/>
    <n v="4.6832727272727276E-2"/>
    <n v="1860.7312121212119"/>
    <n v="14"/>
    <n v="1"/>
    <n v="15"/>
    <n v="52.727272727272734"/>
    <n v="0"/>
    <n v="0"/>
    <n v="1.3844827586206896"/>
    <x v="1"/>
    <n v="0"/>
    <n v="20.767241379310342"/>
    <n v="0.70249090909090917"/>
  </r>
  <r>
    <x v="0"/>
    <x v="0"/>
    <x v="11"/>
    <x v="11"/>
    <x v="0"/>
    <x v="4"/>
    <n v="0.91199999999999992"/>
    <n v="24.333333333333336"/>
    <n v="13674"/>
    <n v="28"/>
    <n v="0.63"/>
    <n v="15734.465753424658"/>
    <n v="561.94520547945206"/>
    <n v="24"/>
    <n v="1.9359901921151841E-2"/>
    <n v="0.79260591851165352"/>
    <x v="1"/>
    <n v="1.1060606060606062"/>
    <n v="4.1454545454545452E-2"/>
    <n v="621.5454545454545"/>
    <n v="14"/>
    <n v="1"/>
    <n v="15"/>
    <n v="16.590909090909093"/>
    <n v="0"/>
    <n v="0"/>
    <n v="1.6876712328767121"/>
    <x v="1"/>
    <n v="0"/>
    <n v="25.31506849315068"/>
    <n v="0.62181818181818183"/>
  </r>
  <r>
    <x v="0"/>
    <x v="0"/>
    <x v="12"/>
    <x v="12"/>
    <x v="0"/>
    <x v="4"/>
    <n v="0.86249999999999938"/>
    <n v="38.333333333333336"/>
    <n v="9137.6666666666661"/>
    <n v="0"/>
    <n v="0"/>
    <n v="0"/>
    <n v="238.37391304347824"/>
    <n v="12"/>
    <n v="1.8309117770826153E-2"/>
    <n v="0.81091503628247963"/>
    <x v="2"/>
    <n v="1.7424242424242424"/>
    <n v="3.9204545454545429E-2"/>
    <n v="415.34848484848482"/>
    <n v="30"/>
    <n v="1"/>
    <n v="31"/>
    <n v="54.015151515151516"/>
    <n v="54.015151515151516"/>
    <n v="1.2153409090909082"/>
    <n v="0"/>
    <x v="2"/>
    <n v="12875.80303030303"/>
    <n v="0"/>
    <n v="1.2153409090909084"/>
  </r>
  <r>
    <x v="0"/>
    <x v="0"/>
    <x v="13"/>
    <x v="13"/>
    <x v="2"/>
    <x v="3"/>
    <n v="0.78293333333333326"/>
    <n v="46.333333333333329"/>
    <n v="13578.296666666667"/>
    <n v="0"/>
    <n v="6.4000000000000003E-3"/>
    <n v="0"/>
    <n v="293.0567625899281"/>
    <n v="12"/>
    <n v="1.6620079544006374E-2"/>
    <n v="0.82753511582648598"/>
    <x v="2"/>
    <n v="2.106060606060606"/>
    <n v="3.5587878787878786E-2"/>
    <n v="617.19530303030308"/>
    <n v="30"/>
    <n v="1"/>
    <n v="31"/>
    <n v="65.287878787878782"/>
    <n v="65.287878787878782"/>
    <n v="1.1032242424242422"/>
    <n v="0"/>
    <x v="2"/>
    <n v="19133.054393939394"/>
    <n v="0"/>
    <n v="1.1032242424242424"/>
  </r>
  <r>
    <x v="0"/>
    <x v="0"/>
    <x v="14"/>
    <x v="14"/>
    <x v="1"/>
    <x v="0"/>
    <n v="0.5508299999999996"/>
    <n v="22.666666666666664"/>
    <n v="14345.966666666669"/>
    <n v="0"/>
    <n v="0"/>
    <n v="0"/>
    <n v="632.91029411764725"/>
    <n v="1"/>
    <n v="1.1692998657048313E-2"/>
    <n v="0.83922811448353429"/>
    <x v="2"/>
    <n v="1.0303030303030303"/>
    <n v="2.5037727272727253E-2"/>
    <n v="652.08939393939409"/>
    <n v="30"/>
    <n v="1"/>
    <n v="31"/>
    <n v="31.939393939393938"/>
    <n v="31.939393939393938"/>
    <n v="0.77616954545454497"/>
    <n v="0"/>
    <x v="2"/>
    <n v="20214.771212121217"/>
    <n v="0"/>
    <n v="0.77616954545454486"/>
  </r>
  <r>
    <x v="0"/>
    <x v="0"/>
    <x v="15"/>
    <x v="15"/>
    <x v="1"/>
    <x v="2"/>
    <n v="0.54629999999999967"/>
    <n v="16.333333333333332"/>
    <n v="5057.833333333333"/>
    <n v="0"/>
    <n v="0"/>
    <n v="0"/>
    <n v="309.66326530612247"/>
    <n v="5"/>
    <n v="1.159683598632154E-2"/>
    <n v="0.85082495046985585"/>
    <x v="2"/>
    <n v="0.74242424242424232"/>
    <n v="2.4831818181818167E-2"/>
    <n v="229.90151515151513"/>
    <n v="30"/>
    <n v="1"/>
    <n v="31"/>
    <n v="23.015151515151512"/>
    <n v="23.015151515151512"/>
    <n v="0.7697863636363631"/>
    <n v="0"/>
    <x v="2"/>
    <n v="7126.9469696969691"/>
    <n v="0"/>
    <n v="0.76978636363636321"/>
  </r>
  <r>
    <x v="0"/>
    <x v="0"/>
    <x v="16"/>
    <x v="16"/>
    <x v="3"/>
    <x v="0"/>
    <n v="0.529249999999998"/>
    <n v="19"/>
    <n v="10846.090000000037"/>
    <n v="0"/>
    <n v="0"/>
    <n v="0"/>
    <n v="570.84684210526507"/>
    <n v="1"/>
    <n v="1.1234899223431551E-2"/>
    <n v="0.86205984969328742"/>
    <x v="2"/>
    <n v="0.86363636363636365"/>
    <n v="2.4056818181818092E-2"/>
    <n v="493.00409090909255"/>
    <n v="30"/>
    <n v="1"/>
    <n v="31"/>
    <n v="26.772727272727273"/>
    <n v="26.772727272727273"/>
    <n v="0.74576136363636081"/>
    <n v="0"/>
    <x v="2"/>
    <n v="15283.12681818187"/>
    <n v="0"/>
    <n v="0.74576136363636092"/>
  </r>
  <r>
    <x v="0"/>
    <x v="0"/>
    <x v="17"/>
    <x v="17"/>
    <x v="0"/>
    <x v="5"/>
    <n v="0.52499999999999969"/>
    <n v="23.333333333333332"/>
    <n v="6516"/>
    <n v="150"/>
    <n v="3.375"/>
    <n v="41888.571428571428"/>
    <n v="279.25714285714287"/>
    <n v="60"/>
    <n v="1.1144680382242008E-2"/>
    <n v="0.87320453007552945"/>
    <x v="2"/>
    <n v="1.0606060606060606"/>
    <n v="2.3863636363636351E-2"/>
    <n v="296.18181818181819"/>
    <n v="30"/>
    <n v="1"/>
    <n v="31"/>
    <n v="32.878787878787875"/>
    <n v="0"/>
    <n v="0"/>
    <n v="4.5622119815668212"/>
    <x v="0"/>
    <n v="0"/>
    <n v="141.42857142857144"/>
    <n v="0.73977272727272692"/>
  </r>
  <r>
    <x v="0"/>
    <x v="0"/>
    <x v="18"/>
    <x v="18"/>
    <x v="3"/>
    <x v="0"/>
    <n v="0.42999999999999949"/>
    <n v="28.666666666666668"/>
    <n v="7756.666666666667"/>
    <n v="31"/>
    <n v="0.46500000000000002"/>
    <n v="8388.0232558139523"/>
    <n v="270.58139534883719"/>
    <n v="16"/>
    <n v="9.1280239321220192E-3"/>
    <n v="0.88233255400765143"/>
    <x v="2"/>
    <n v="1.303030303030303"/>
    <n v="1.9545454545454522E-2"/>
    <n v="352.57575757575756"/>
    <n v="30"/>
    <n v="1"/>
    <n v="31"/>
    <n v="40.393939393939391"/>
    <n v="9.3939393939393909"/>
    <n v="0.14090909090909071"/>
    <n v="0.76744186046511631"/>
    <x v="2"/>
    <n v="2541.8252290345304"/>
    <n v="23.790697674418606"/>
    <n v="0.60590909090909018"/>
  </r>
  <r>
    <x v="0"/>
    <x v="0"/>
    <x v="19"/>
    <x v="19"/>
    <x v="0"/>
    <x v="5"/>
    <n v="0.4275000000000001"/>
    <n v="14.333333333333332"/>
    <n v="8800.3333333333321"/>
    <n v="228"/>
    <n v="5.13"/>
    <n v="139986.6976744186"/>
    <n v="613.97674418604652"/>
    <n v="1"/>
    <n v="9.0749540255399275E-3"/>
    <n v="0.89140750803319135"/>
    <x v="2"/>
    <n v="0.65151515151515149"/>
    <n v="1.9431818181818186E-2"/>
    <n v="400.01515151515144"/>
    <n v="30"/>
    <n v="1"/>
    <n v="31"/>
    <n v="20.196969696969695"/>
    <n v="0"/>
    <n v="0"/>
    <n v="11.288822205551389"/>
    <x v="0"/>
    <n v="0"/>
    <n v="349.95348837209303"/>
    <n v="0.60238636363636378"/>
  </r>
  <r>
    <x v="0"/>
    <x v="0"/>
    <x v="20"/>
    <x v="20"/>
    <x v="2"/>
    <x v="3"/>
    <n v="0.40347666666666682"/>
    <n v="63"/>
    <n v="7468.4933333333329"/>
    <n v="0"/>
    <n v="0"/>
    <n v="0"/>
    <n v="118.54751322751322"/>
    <n v="4"/>
    <n v="8.5649876032236234E-3"/>
    <n v="0.89997249563641502"/>
    <x v="2"/>
    <n v="2.8636363636363638"/>
    <n v="1.833984848484849E-2"/>
    <n v="339.47696969696966"/>
    <n v="30"/>
    <n v="1"/>
    <n v="31"/>
    <n v="88.77272727272728"/>
    <n v="88.77272727272728"/>
    <n v="0.56853530303030331"/>
    <n v="0"/>
    <x v="2"/>
    <n v="10523.78606060606"/>
    <n v="0"/>
    <n v="0.5685353030303032"/>
  </r>
  <r>
    <x v="0"/>
    <x v="0"/>
    <x v="21"/>
    <x v="21"/>
    <x v="0"/>
    <x v="0"/>
    <n v="0.36000000000000015"/>
    <n v="10.333333333333332"/>
    <n v="5418.8333333333339"/>
    <n v="112"/>
    <n v="2.2549999999999999"/>
    <n v="58733.161290322591"/>
    <n v="524.4032258064517"/>
    <n v="5"/>
    <n v="7.6420665478230988E-3"/>
    <n v="0.90761456218423808"/>
    <x v="2"/>
    <n v="0.46969696969696967"/>
    <n v="1.6363636363636372E-2"/>
    <n v="246.31060606060609"/>
    <n v="30"/>
    <n v="1"/>
    <n v="31"/>
    <n v="14.560606060606061"/>
    <n v="0"/>
    <n v="0"/>
    <n v="7.6919875130072839"/>
    <x v="0"/>
    <n v="0"/>
    <n v="238.45161290322579"/>
    <n v="0.50727272727272754"/>
  </r>
  <r>
    <x v="0"/>
    <x v="0"/>
    <x v="22"/>
    <x v="22"/>
    <x v="2"/>
    <x v="3"/>
    <n v="0.35200000000000009"/>
    <n v="66.333333333333329"/>
    <n v="6548.5600000000013"/>
    <n v="0"/>
    <n v="0"/>
    <n v="0"/>
    <n v="98.722010050251285"/>
    <n v="12"/>
    <n v="7.4722428467603619E-3"/>
    <n v="0.91508680503099848"/>
    <x v="2"/>
    <n v="3.0151515151515151"/>
    <n v="1.6000000000000004E-2"/>
    <n v="297.66181818181826"/>
    <n v="30"/>
    <n v="1"/>
    <n v="31"/>
    <n v="93.469696969696969"/>
    <n v="93.469696969696969"/>
    <n v="0.49600000000000016"/>
    <n v="0"/>
    <x v="2"/>
    <n v="9227.5163636363668"/>
    <n v="0"/>
    <n v="0.49600000000000011"/>
  </r>
  <r>
    <x v="0"/>
    <x v="0"/>
    <x v="23"/>
    <x v="23"/>
    <x v="0"/>
    <x v="0"/>
    <n v="0.35000000000000009"/>
    <n v="7"/>
    <n v="3421.6666666666665"/>
    <n v="0"/>
    <n v="0"/>
    <n v="0"/>
    <n v="488.8095238095238"/>
    <n v="6"/>
    <n v="7.4297869214946782E-3"/>
    <n v="0.92251659195249314"/>
    <x v="2"/>
    <n v="0.31818181818181818"/>
    <n v="1.5909090909090914E-2"/>
    <n v="155.53030303030303"/>
    <n v="30"/>
    <n v="1"/>
    <n v="31"/>
    <n v="9.8636363636363633"/>
    <n v="9.8636363636363633"/>
    <n v="0.49318181818181828"/>
    <n v="0"/>
    <x v="2"/>
    <n v="4821.439393939394"/>
    <n v="0"/>
    <n v="0.49318181818181833"/>
  </r>
  <r>
    <x v="0"/>
    <x v="0"/>
    <x v="24"/>
    <x v="24"/>
    <x v="0"/>
    <x v="6"/>
    <n v="0.27750000000000002"/>
    <n v="9.6666666666666679"/>
    <n v="3625.6666666666665"/>
    <n v="0"/>
    <n v="0"/>
    <n v="0"/>
    <n v="375.06896551724134"/>
    <n v="12"/>
    <n v="5.8907596306136366E-3"/>
    <n v="0.92840735158310672"/>
    <x v="2"/>
    <n v="0.43939393939393945"/>
    <n v="1.2613636363636365E-2"/>
    <n v="164.80303030303028"/>
    <n v="30"/>
    <n v="1"/>
    <n v="31"/>
    <n v="13.621212121212123"/>
    <n v="13.621212121212123"/>
    <n v="0.3910227272727273"/>
    <n v="0"/>
    <x v="2"/>
    <n v="5108.893939393939"/>
    <n v="0"/>
    <n v="0.3910227272727273"/>
  </r>
  <r>
    <x v="0"/>
    <x v="0"/>
    <x v="25"/>
    <x v="25"/>
    <x v="4"/>
    <x v="2"/>
    <n v="0.2494799999999997"/>
    <n v="9.6666666666666661"/>
    <n v="6539.2466666666651"/>
    <n v="0"/>
    <n v="0"/>
    <n v="0"/>
    <n v="676.4737931034482"/>
    <n v="48"/>
    <n v="5.2959521176413988E-3"/>
    <n v="0.93370330370074817"/>
    <x v="2"/>
    <n v="0.43939393939393939"/>
    <n v="1.1339999999999987E-2"/>
    <n v="297.2384848484848"/>
    <n v="30"/>
    <n v="1"/>
    <n v="31"/>
    <n v="13.621212121212121"/>
    <n v="13.621212121212121"/>
    <n v="0.35153999999999958"/>
    <n v="0"/>
    <x v="2"/>
    <n v="9214.3930303030284"/>
    <n v="0"/>
    <n v="0.35153999999999963"/>
  </r>
  <r>
    <x v="0"/>
    <x v="0"/>
    <x v="26"/>
    <x v="26"/>
    <x v="1"/>
    <x v="2"/>
    <n v="0.24900000000000011"/>
    <n v="27.666666666666664"/>
    <n v="8904.6666666666679"/>
    <n v="0"/>
    <n v="0"/>
    <n v="0"/>
    <n v="321.85542168674704"/>
    <n v="6"/>
    <n v="5.2857626955776435E-3"/>
    <n v="0.93898906639632584"/>
    <x v="2"/>
    <n v="1.2575757575757576"/>
    <n v="1.1318181818181823E-2"/>
    <n v="404.75757575757581"/>
    <n v="30"/>
    <n v="1"/>
    <n v="31"/>
    <n v="38.984848484848484"/>
    <n v="38.984848484848484"/>
    <n v="0.35086363636363654"/>
    <n v="0"/>
    <x v="2"/>
    <n v="12547.48484848485"/>
    <n v="0"/>
    <n v="0.35086363636363649"/>
  </r>
  <r>
    <x v="0"/>
    <x v="0"/>
    <x v="27"/>
    <x v="27"/>
    <x v="1"/>
    <x v="2"/>
    <n v="0.19080000000000008"/>
    <n v="2.6666666666666665"/>
    <n v="5028.6633333333284"/>
    <n v="0"/>
    <n v="0"/>
    <n v="0"/>
    <n v="1885.7487499999982"/>
    <n v="36"/>
    <n v="4.0502952703462426E-3"/>
    <n v="0.94303936166667213"/>
    <x v="2"/>
    <n v="0.1212121212121212"/>
    <n v="8.6727272727272764E-3"/>
    <n v="228.57560606060585"/>
    <n v="30"/>
    <n v="1"/>
    <n v="31"/>
    <n v="3.7575757575757573"/>
    <n v="3.7575757575757573"/>
    <n v="0.26885454545454557"/>
    <n v="0"/>
    <x v="2"/>
    <n v="7085.8437878787809"/>
    <n v="0"/>
    <n v="0.26885454545454557"/>
  </r>
  <r>
    <x v="0"/>
    <x v="0"/>
    <x v="28"/>
    <x v="28"/>
    <x v="0"/>
    <x v="7"/>
    <n v="0.1875"/>
    <n v="8.3333333333333339"/>
    <n v="1933.3333333333333"/>
    <n v="0"/>
    <n v="0"/>
    <n v="0"/>
    <n v="231.99999999999997"/>
    <n v="6"/>
    <n v="3.9802429936578619E-3"/>
    <n v="0.94701960466032997"/>
    <x v="2"/>
    <n v="0.37878787878787884"/>
    <n v="8.5227272727272721E-3"/>
    <n v="87.878787878787875"/>
    <n v="30"/>
    <n v="1"/>
    <n v="31"/>
    <n v="11.742424242424244"/>
    <n v="11.742424242424244"/>
    <n v="0.26420454545454547"/>
    <n v="0"/>
    <x v="2"/>
    <n v="2724.2424242424245"/>
    <n v="0"/>
    <n v="0.26420454545454541"/>
  </r>
  <r>
    <x v="0"/>
    <x v="0"/>
    <x v="29"/>
    <x v="29"/>
    <x v="1"/>
    <x v="2"/>
    <n v="0.14573999999999998"/>
    <n v="25.333333333333336"/>
    <n v="5743.2833333333347"/>
    <n v="157"/>
    <n v="0.67823999999999995"/>
    <n v="35593.242763157898"/>
    <n v="226.70855263157898"/>
    <n v="72"/>
    <n v="3.0937632741103826E-3"/>
    <n v="0.95011336793444034"/>
    <x v="2"/>
    <n v="1.1515151515151516"/>
    <n v="6.6245454545454533E-3"/>
    <n v="261.05833333333339"/>
    <n v="30"/>
    <n v="1"/>
    <n v="31"/>
    <n v="35.696969696969703"/>
    <n v="0"/>
    <n v="0"/>
    <n v="4.3981324278438025"/>
    <x v="0"/>
    <n v="0"/>
    <n v="136.34210526315786"/>
    <n v="0.20536090909090904"/>
  </r>
  <r>
    <x v="0"/>
    <x v="0"/>
    <x v="30"/>
    <x v="30"/>
    <x v="2"/>
    <x v="3"/>
    <n v="0.14399999999999999"/>
    <n v="24.666666666666664"/>
    <n v="3078.0999999999995"/>
    <n v="319"/>
    <n v="1.8374399999999997"/>
    <n v="39807.320270270269"/>
    <n v="124.78783783783783"/>
    <n v="24"/>
    <n v="3.0568266191292378E-3"/>
    <n v="0.95317019455356955"/>
    <x v="2"/>
    <n v="1.1212121212121211"/>
    <n v="6.5454545454545453E-3"/>
    <n v="139.91363636363633"/>
    <n v="30"/>
    <n v="1"/>
    <n v="31"/>
    <n v="34.757575757575751"/>
    <n v="0"/>
    <n v="0"/>
    <n v="9.1778552746294704"/>
    <x v="0"/>
    <n v="0"/>
    <n v="284.51351351351354"/>
    <n v="0.2029090909090909"/>
  </r>
  <r>
    <x v="0"/>
    <x v="0"/>
    <x v="31"/>
    <x v="31"/>
    <x v="2"/>
    <x v="8"/>
    <n v="0.13833333333333336"/>
    <n v="30.333333333333336"/>
    <n v="3560.6333333333323"/>
    <n v="1"/>
    <n v="4.0000000000000001E-3"/>
    <n v="117.38351648351644"/>
    <n v="117.38351648351644"/>
    <n v="48"/>
    <n v="2.9365348308764681E-3"/>
    <n v="0.95610672938444596"/>
    <x v="2"/>
    <n v="1.3787878787878789"/>
    <n v="6.2878787878787893E-3"/>
    <n v="161.84696969696964"/>
    <n v="30"/>
    <n v="1"/>
    <n v="31"/>
    <n v="42.742424242424249"/>
    <n v="41.742424242424249"/>
    <n v="0.19036380286380294"/>
    <n v="2.3395958879829842E-2"/>
    <x v="2"/>
    <n v="4899.8725441225433"/>
    <n v="0.72527472527472514"/>
    <n v="0.19492424242424247"/>
  </r>
  <r>
    <x v="0"/>
    <x v="0"/>
    <x v="32"/>
    <x v="32"/>
    <x v="5"/>
    <x v="3"/>
    <n v="0.13033333333333336"/>
    <n v="15"/>
    <n v="3295.1666666666665"/>
    <n v="78"/>
    <n v="0.66300000000000003"/>
    <n v="17134.866666666665"/>
    <n v="219.67777777777778"/>
    <n v="100"/>
    <n v="2.7667111298137325E-3"/>
    <n v="0.95887344051425971"/>
    <x v="2"/>
    <n v="0.68181818181818177"/>
    <n v="5.9242424242424256E-3"/>
    <n v="149.78030303030303"/>
    <n v="30"/>
    <n v="1"/>
    <n v="31"/>
    <n v="21.136363636363633"/>
    <n v="0"/>
    <n v="0"/>
    <n v="3.6903225806451618"/>
    <x v="0"/>
    <n v="0"/>
    <n v="114.40000000000002"/>
    <n v="0.1836515151515152"/>
  </r>
  <r>
    <x v="0"/>
    <x v="0"/>
    <x v="33"/>
    <x v="33"/>
    <x v="2"/>
    <x v="9"/>
    <n v="0.12799999999999995"/>
    <n v="15.333333333333332"/>
    <n v="2105.44"/>
    <n v="305"/>
    <n v="2.3424"/>
    <n v="41879.947826086966"/>
    <n v="137.31130434782611"/>
    <n v="20"/>
    <n v="2.7171792170037662E-3"/>
    <n v="0.96159061973126347"/>
    <x v="2"/>
    <n v="0.69696969696969691"/>
    <n v="5.8181818181818161E-3"/>
    <n v="95.701818181818183"/>
    <n v="30"/>
    <n v="1"/>
    <n v="31"/>
    <n v="21.606060606060606"/>
    <n v="0"/>
    <n v="0"/>
    <n v="14.1164095371669"/>
    <x v="0"/>
    <n v="0"/>
    <n v="437.60869565217394"/>
    <n v="0.18036363636363631"/>
  </r>
  <r>
    <x v="0"/>
    <x v="0"/>
    <x v="34"/>
    <x v="34"/>
    <x v="2"/>
    <x v="8"/>
    <n v="0.12533333333333335"/>
    <n v="23.333333333333336"/>
    <n v="3217.5666666666652"/>
    <n v="0"/>
    <n v="0"/>
    <n v="0"/>
    <n v="137.89571428571421"/>
    <n v="4"/>
    <n v="2.6605713166495226E-3"/>
    <n v="0.96425119104791301"/>
    <x v="2"/>
    <n v="1.0606060606060608"/>
    <n v="5.6969696969696977E-3"/>
    <n v="146.25303030303024"/>
    <n v="30"/>
    <n v="1"/>
    <n v="31"/>
    <n v="32.878787878787882"/>
    <n v="32.878787878787882"/>
    <n v="0.17660606060606063"/>
    <n v="0"/>
    <x v="2"/>
    <n v="4533.843939393937"/>
    <n v="0"/>
    <n v="0.17660606060606063"/>
  </r>
  <r>
    <x v="0"/>
    <x v="0"/>
    <x v="35"/>
    <x v="35"/>
    <x v="2"/>
    <x v="8"/>
    <n v="0.1206666666666667"/>
    <n v="24.333333333333336"/>
    <n v="3116.2833333333319"/>
    <n v="99"/>
    <n v="0.39600000000000002"/>
    <n v="17028"/>
    <n v="172"/>
    <n v="20"/>
    <n v="2.5615074910295939E-3"/>
    <n v="0.96681269853894258"/>
    <x v="2"/>
    <n v="1.1060606060606062"/>
    <n v="5.4848484848484865E-3"/>
    <n v="141.64924242424237"/>
    <n v="30"/>
    <n v="1"/>
    <n v="31"/>
    <n v="34.287878787878789"/>
    <n v="0"/>
    <n v="0"/>
    <n v="2.8873177198409192"/>
    <x v="0"/>
    <n v="0"/>
    <n v="89.506849315068493"/>
    <n v="0.17003030303030309"/>
  </r>
  <r>
    <x v="0"/>
    <x v="0"/>
    <x v="36"/>
    <x v="36"/>
    <x v="2"/>
    <x v="8"/>
    <n v="0.11559999999999995"/>
    <n v="27"/>
    <n v="3032.856666666667"/>
    <n v="0"/>
    <n v="0"/>
    <n v="0"/>
    <n v="112.32802469135804"/>
    <n v="12"/>
    <n v="2.4539524803565264E-3"/>
    <n v="0.9692666510192991"/>
    <x v="2"/>
    <n v="1.2272727272727273"/>
    <n v="5.2545454545454527E-3"/>
    <n v="137.85712121212123"/>
    <n v="30"/>
    <n v="1"/>
    <n v="31"/>
    <n v="38.045454545454547"/>
    <n v="38.045454545454547"/>
    <n v="0.16289090909090903"/>
    <n v="0"/>
    <x v="2"/>
    <n v="4273.5707575757579"/>
    <n v="0"/>
    <n v="0.16289090909090903"/>
  </r>
  <r>
    <x v="0"/>
    <x v="0"/>
    <x v="37"/>
    <x v="37"/>
    <x v="2"/>
    <x v="8"/>
    <n v="0.11483333333333337"/>
    <n v="18.666666666666664"/>
    <n v="2959.4833333333327"/>
    <n v="97"/>
    <n v="0.38819999999999999"/>
    <n v="15378.74375"/>
    <n v="158.54374999999999"/>
    <n v="24"/>
    <n v="2.4376777090046827E-3"/>
    <n v="0.97170432872830381"/>
    <x v="2"/>
    <n v="0.8484848484848484"/>
    <n v="5.2196969696969714E-3"/>
    <n v="134.52196969696968"/>
    <n v="30"/>
    <n v="1"/>
    <n v="31"/>
    <n v="26.303030303030301"/>
    <n v="0"/>
    <n v="0"/>
    <n v="3.6877880184331802"/>
    <x v="0"/>
    <n v="0"/>
    <n v="114.32142857142858"/>
    <n v="0.1618106060606061"/>
  </r>
  <r>
    <x v="0"/>
    <x v="0"/>
    <x v="38"/>
    <x v="38"/>
    <x v="5"/>
    <x v="3"/>
    <n v="0.10749999999999998"/>
    <n v="14.333333333333332"/>
    <n v="3009.3333333333335"/>
    <n v="144"/>
    <n v="1.08"/>
    <n v="30233.302325581401"/>
    <n v="209.95348837209306"/>
    <n v="24"/>
    <n v="2.2820059830305074E-3"/>
    <n v="0.97398633471133433"/>
    <x v="2"/>
    <n v="0.65151515151515149"/>
    <n v="4.8863636363636357E-3"/>
    <n v="136.78787878787878"/>
    <n v="30"/>
    <n v="1"/>
    <n v="31"/>
    <n v="20.196969696969695"/>
    <n v="0"/>
    <n v="0"/>
    <n v="7.1297824456114034"/>
    <x v="0"/>
    <n v="0"/>
    <n v="221.02325581395351"/>
    <n v="0.15147727272727271"/>
  </r>
  <r>
    <x v="0"/>
    <x v="0"/>
    <x v="39"/>
    <x v="39"/>
    <x v="5"/>
    <x v="3"/>
    <n v="0.10666666666666667"/>
    <n v="16.666666666666664"/>
    <n v="2844"/>
    <n v="105"/>
    <n v="0.67200000000000004"/>
    <n v="17917.2"/>
    <n v="170.64000000000001"/>
    <n v="3"/>
    <n v="2.2643160141698061E-3"/>
    <n v="0.9762506507255041"/>
    <x v="2"/>
    <n v="0.75757575757575746"/>
    <n v="4.8484848484848485E-3"/>
    <n v="129.27272727272728"/>
    <n v="30"/>
    <n v="1"/>
    <n v="31"/>
    <n v="23.484848484848481"/>
    <n v="0"/>
    <n v="0"/>
    <n v="4.4709677419354845"/>
    <x v="0"/>
    <n v="0"/>
    <n v="138.60000000000002"/>
    <n v="0.1503030303030303"/>
  </r>
  <r>
    <x v="0"/>
    <x v="0"/>
    <x v="40"/>
    <x v="40"/>
    <x v="4"/>
    <x v="2"/>
    <n v="0.10299333333333334"/>
    <n v="2.333333333333333"/>
    <n v="2696.6666666666665"/>
    <n v="0"/>
    <n v="0"/>
    <n v="0"/>
    <n v="1155.7142857142858"/>
    <n v="1"/>
    <n v="2.1863386314318334E-3"/>
    <n v="0.9784369893569359"/>
    <x v="2"/>
    <n v="0.10606060606060605"/>
    <n v="4.6815151515151518E-3"/>
    <n v="122.57575757575756"/>
    <n v="30"/>
    <n v="1"/>
    <n v="31"/>
    <n v="3.2878787878787876"/>
    <n v="3.2878787878787876"/>
    <n v="0.14512696969696973"/>
    <n v="0"/>
    <x v="2"/>
    <n v="3799.848484848485"/>
    <n v="0"/>
    <n v="0.1451269696969697"/>
  </r>
  <r>
    <x v="0"/>
    <x v="0"/>
    <x v="41"/>
    <x v="41"/>
    <x v="2"/>
    <x v="8"/>
    <n v="0.1028"/>
    <n v="25.666666666666668"/>
    <n v="2435.2366666666667"/>
    <n v="0"/>
    <n v="0"/>
    <n v="0"/>
    <n v="94.879350649350641"/>
    <n v="40"/>
    <n v="2.1822345586561508E-3"/>
    <n v="0.98061922391559209"/>
    <x v="2"/>
    <n v="1.1666666666666667"/>
    <n v="4.6727272727272728E-3"/>
    <n v="110.69257575757575"/>
    <n v="30"/>
    <n v="1"/>
    <n v="31"/>
    <n v="36.166666666666671"/>
    <n v="36.166666666666671"/>
    <n v="0.14485454545454546"/>
    <n v="0"/>
    <x v="2"/>
    <n v="3431.4698484848486"/>
    <n v="0"/>
    <n v="0.14485454545454546"/>
  </r>
  <r>
    <x v="0"/>
    <x v="0"/>
    <x v="42"/>
    <x v="42"/>
    <x v="2"/>
    <x v="3"/>
    <n v="9.7919999999999979E-2"/>
    <n v="17"/>
    <n v="2127"/>
    <n v="0"/>
    <n v="0"/>
    <n v="0"/>
    <n v="125.11764705882354"/>
    <n v="30"/>
    <n v="2.0786421010078816E-3"/>
    <n v="0.98269786601659992"/>
    <x v="2"/>
    <n v="0.77272727272727271"/>
    <n v="4.4509090909090896E-3"/>
    <n v="96.681818181818187"/>
    <n v="30"/>
    <n v="1"/>
    <n v="31"/>
    <n v="23.954545454545453"/>
    <n v="23.954545454545453"/>
    <n v="0.13797818181818178"/>
    <n v="0"/>
    <x v="2"/>
    <n v="2997.1363636363635"/>
    <n v="0"/>
    <n v="0.13797818181818178"/>
  </r>
  <r>
    <x v="0"/>
    <x v="0"/>
    <x v="43"/>
    <x v="43"/>
    <x v="4"/>
    <x v="2"/>
    <n v="9.5696666666666652E-2"/>
    <n v="1"/>
    <n v="2683.503333333334"/>
    <n v="0"/>
    <n v="0"/>
    <n v="0"/>
    <n v="2683.503333333334"/>
    <n v="20"/>
    <n v="2.0314452640875298E-3"/>
    <n v="0.98472931128068741"/>
    <x v="2"/>
    <n v="4.5454545454545456E-2"/>
    <n v="4.3498484848484842E-3"/>
    <n v="121.97742424242428"/>
    <n v="30"/>
    <n v="1"/>
    <n v="31"/>
    <n v="1.4090909090909092"/>
    <n v="1.4090909090909092"/>
    <n v="0.13484530303030304"/>
    <n v="0"/>
    <x v="2"/>
    <n v="3781.3001515151527"/>
    <n v="0"/>
    <n v="0.13484530303030301"/>
  </r>
  <r>
    <x v="0"/>
    <x v="0"/>
    <x v="44"/>
    <x v="44"/>
    <x v="5"/>
    <x v="3"/>
    <n v="9.0000000000000011E-2"/>
    <n v="15.999999999999998"/>
    <n v="2271.6933333333332"/>
    <n v="198"/>
    <n v="1.0741500000000002"/>
    <n v="28112.205000000002"/>
    <n v="141.98083333333335"/>
    <n v="40"/>
    <n v="1.9105166369557741E-3"/>
    <n v="0.98663982791764315"/>
    <x v="2"/>
    <n v="0.72727272727272718"/>
    <n v="4.0909090909090912E-3"/>
    <n v="103.25878787878787"/>
    <n v="30"/>
    <n v="1"/>
    <n v="31"/>
    <n v="22.545454545454543"/>
    <n v="0"/>
    <n v="0"/>
    <n v="8.7822580645161299"/>
    <x v="0"/>
    <n v="0"/>
    <n v="272.25"/>
    <n v="0.12681818181818183"/>
  </r>
  <r>
    <x v="0"/>
    <x v="0"/>
    <x v="45"/>
    <x v="45"/>
    <x v="0"/>
    <x v="7"/>
    <n v="8.2500000000000018E-2"/>
    <n v="2"/>
    <n v="864.66666666666663"/>
    <n v="0"/>
    <n v="0"/>
    <n v="0"/>
    <n v="432.33333333333331"/>
    <n v="18"/>
    <n v="1.7513069172094599E-3"/>
    <n v="0.98839113483485264"/>
    <x v="2"/>
    <n v="9.0909090909090912E-2"/>
    <n v="3.7500000000000007E-3"/>
    <n v="39.303030303030305"/>
    <n v="30"/>
    <n v="1"/>
    <n v="31"/>
    <n v="2.8181818181818183"/>
    <n v="2.8181818181818183"/>
    <n v="0.11625000000000002"/>
    <n v="0"/>
    <x v="2"/>
    <n v="1218.3939393939395"/>
    <n v="0"/>
    <n v="0.11625000000000002"/>
  </r>
  <r>
    <x v="0"/>
    <x v="0"/>
    <x v="46"/>
    <x v="46"/>
    <x v="2"/>
    <x v="8"/>
    <n v="7.3599999999999971E-2"/>
    <n v="15"/>
    <n v="1916.9500000000003"/>
    <n v="0"/>
    <n v="0"/>
    <n v="0"/>
    <n v="127.79666666666668"/>
    <n v="1"/>
    <n v="1.5623780497771656E-3"/>
    <n v="0.98995351288462985"/>
    <x v="2"/>
    <n v="0.68181818181818177"/>
    <n v="3.3454545454545443E-3"/>
    <n v="87.134090909090915"/>
    <n v="30"/>
    <n v="1"/>
    <n v="31"/>
    <n v="21.136363636363633"/>
    <n v="21.136363636363633"/>
    <n v="0.10370909090909086"/>
    <n v="0"/>
    <x v="2"/>
    <n v="2701.1568181818179"/>
    <n v="0"/>
    <n v="0.10370909090909088"/>
  </r>
  <r>
    <x v="0"/>
    <x v="0"/>
    <x v="47"/>
    <x v="47"/>
    <x v="5"/>
    <x v="3"/>
    <n v="5.7499999999999989E-2"/>
    <n v="12.666666666666666"/>
    <n v="1703.6666666666667"/>
    <n v="31"/>
    <n v="0.13950000000000001"/>
    <n v="4169.5"/>
    <n v="134.5"/>
    <n v="10"/>
    <n v="1.2206078513884108E-3"/>
    <n v="0.99117412073601829"/>
    <x v="2"/>
    <n v="0.57575757575757569"/>
    <n v="2.6136363636363631E-3"/>
    <n v="77.439393939393938"/>
    <n v="30"/>
    <n v="1"/>
    <n v="31"/>
    <n v="17.848484848484848"/>
    <n v="0"/>
    <n v="0"/>
    <n v="1.736842105263158"/>
    <x v="1"/>
    <n v="0"/>
    <n v="53.842105263157897"/>
    <n v="8.102272727272726E-2"/>
  </r>
  <r>
    <x v="0"/>
    <x v="0"/>
    <x v="48"/>
    <x v="48"/>
    <x v="2"/>
    <x v="3"/>
    <n v="5.28E-2"/>
    <n v="10.666666666666666"/>
    <n v="1084.6933333333334"/>
    <n v="997"/>
    <n v="4.7871999999999995"/>
    <n v="101384.93000000001"/>
    <n v="101.69000000000001"/>
    <n v="24"/>
    <n v="1.1208364270140539E-3"/>
    <n v="0.9922949571630324"/>
    <x v="2"/>
    <n v="0.48484848484848481"/>
    <n v="2.3999999999999998E-3"/>
    <n v="49.304242424242425"/>
    <n v="30"/>
    <n v="1"/>
    <n v="31"/>
    <n v="15.030303030303029"/>
    <n v="0"/>
    <n v="0"/>
    <n v="66.332661290322591"/>
    <x v="0"/>
    <n v="0"/>
    <n v="2056.3125"/>
    <n v="7.4399999999999994E-2"/>
  </r>
  <r>
    <x v="0"/>
    <x v="0"/>
    <x v="49"/>
    <x v="49"/>
    <x v="2"/>
    <x v="8"/>
    <n v="5.2200000000000003E-2"/>
    <n v="12.333333333333334"/>
    <n v="1337.3233333333333"/>
    <n v="0"/>
    <n v="0"/>
    <n v="0"/>
    <n v="108.43162162162162"/>
    <n v="1"/>
    <n v="1.1080996494343489E-3"/>
    <n v="0.99340305681246677"/>
    <x v="2"/>
    <n v="0.56060606060606066"/>
    <n v="2.3727272727272729E-3"/>
    <n v="60.787424242424237"/>
    <n v="30"/>
    <n v="1"/>
    <n v="31"/>
    <n v="17.378787878787879"/>
    <n v="17.378787878787879"/>
    <n v="7.3554545454545456E-2"/>
    <n v="0"/>
    <x v="2"/>
    <n v="1884.4101515151515"/>
    <n v="0"/>
    <n v="7.3554545454545456E-2"/>
  </r>
  <r>
    <x v="0"/>
    <x v="0"/>
    <x v="50"/>
    <x v="50"/>
    <x v="0"/>
    <x v="0"/>
    <n v="4.8000000000000008E-2"/>
    <n v="0.66666666666666663"/>
    <n v="483.19999999999987"/>
    <n v="0"/>
    <n v="0"/>
    <n v="0"/>
    <n v="724.79999999999984"/>
    <n v="18"/>
    <n v="1.0189422063764128E-3"/>
    <n v="0.99442199901884321"/>
    <x v="2"/>
    <n v="3.03030303030303E-2"/>
    <n v="2.1818181818181823E-3"/>
    <n v="21.963636363636358"/>
    <n v="30"/>
    <n v="1"/>
    <n v="31"/>
    <n v="0.93939393939393934"/>
    <n v="0.93939393939393934"/>
    <n v="6.7636363636363647E-2"/>
    <n v="0"/>
    <x v="2"/>
    <n v="680.87272727272705"/>
    <n v="0"/>
    <n v="6.7636363636363647E-2"/>
  </r>
  <r>
    <x v="0"/>
    <x v="0"/>
    <x v="51"/>
    <x v="51"/>
    <x v="5"/>
    <x v="9"/>
    <n v="4.7499999999999994E-2"/>
    <n v="6.3333333333333339"/>
    <n v="910.00333333333333"/>
    <n v="0"/>
    <n v="0"/>
    <n v="0"/>
    <n v="143.68473684210525"/>
    <n v="40"/>
    <n v="1.0083282250599917E-3"/>
    <n v="0.99543032724390323"/>
    <x v="2"/>
    <n v="0.2878787878787879"/>
    <n v="2.1590909090909087E-3"/>
    <n v="41.363787878787882"/>
    <n v="30"/>
    <n v="1"/>
    <n v="31"/>
    <n v="8.9242424242424256"/>
    <n v="8.9242424242424256"/>
    <n v="6.6931818181818176E-2"/>
    <n v="0"/>
    <x v="2"/>
    <n v="1282.2774242424243"/>
    <n v="0"/>
    <n v="6.6931818181818176E-2"/>
  </r>
  <r>
    <x v="0"/>
    <x v="0"/>
    <x v="52"/>
    <x v="52"/>
    <x v="5"/>
    <x v="3"/>
    <n v="4.5333333333333337E-2"/>
    <n v="5"/>
    <n v="1284"/>
    <n v="105"/>
    <n v="0.84"/>
    <n v="26964"/>
    <n v="256.8"/>
    <n v="40"/>
    <n v="9.623343060221677E-4"/>
    <n v="0.99639266154992545"/>
    <x v="2"/>
    <n v="0.22727272727272727"/>
    <n v="2.060606060606061E-3"/>
    <n v="58.363636363636367"/>
    <n v="30"/>
    <n v="1"/>
    <n v="31"/>
    <n v="7.045454545454545"/>
    <n v="0"/>
    <n v="0"/>
    <n v="14.903225806451614"/>
    <x v="0"/>
    <n v="0"/>
    <n v="462.00000000000006"/>
    <n v="6.3878787878787896E-2"/>
  </r>
  <r>
    <x v="0"/>
    <x v="0"/>
    <x v="53"/>
    <x v="53"/>
    <x v="5"/>
    <x v="3"/>
    <n v="4.5000000000000005E-2"/>
    <n v="15"/>
    <n v="1444.4199999999998"/>
    <n v="0"/>
    <n v="0"/>
    <n v="0"/>
    <n v="96.294666666666657"/>
    <n v="18"/>
    <n v="9.5525831847788703E-4"/>
    <n v="0.99734791986840332"/>
    <x v="2"/>
    <n v="0.68181818181818177"/>
    <n v="2.0454545454545456E-3"/>
    <n v="65.655454545454532"/>
    <n v="30"/>
    <n v="1"/>
    <n v="31"/>
    <n v="21.136363636363633"/>
    <n v="21.136363636363633"/>
    <n v="6.3409090909090901E-2"/>
    <n v="0"/>
    <x v="2"/>
    <n v="2035.3190909090904"/>
    <n v="0"/>
    <n v="6.3409090909090915E-2"/>
  </r>
  <r>
    <x v="0"/>
    <x v="0"/>
    <x v="54"/>
    <x v="54"/>
    <x v="2"/>
    <x v="9"/>
    <n v="4.2666666666666665E-2"/>
    <n v="3.3333333333333335"/>
    <n v="759.66666666666663"/>
    <n v="87"/>
    <n v="1.1136000000000001"/>
    <n v="19827.3"/>
    <n v="227.89999999999998"/>
    <n v="24"/>
    <n v="9.0572640566792236E-4"/>
    <n v="0.9982536462740712"/>
    <x v="2"/>
    <n v="0.15151515151515152"/>
    <n v="1.9393939393939393E-3"/>
    <n v="34.530303030303031"/>
    <n v="30"/>
    <n v="1"/>
    <n v="31"/>
    <n v="4.6969696969696972"/>
    <n v="0"/>
    <n v="0"/>
    <n v="18.522580645161288"/>
    <x v="0"/>
    <n v="0"/>
    <n v="574.19999999999993"/>
    <n v="6.0121212121212117E-2"/>
  </r>
  <r>
    <x v="0"/>
    <x v="0"/>
    <x v="55"/>
    <x v="55"/>
    <x v="5"/>
    <x v="3"/>
    <n v="3.6666666666666667E-2"/>
    <n v="7.3333333333333339"/>
    <n v="1016"/>
    <n v="114"/>
    <n v="0.56999999999999995"/>
    <n v="15794.181818181816"/>
    <n v="138.54545454545453"/>
    <n v="40"/>
    <n v="7.7835862987087089E-4"/>
    <n v="0.99903200490394206"/>
    <x v="2"/>
    <n v="0.33333333333333337"/>
    <n v="1.6666666666666668E-3"/>
    <n v="46.18181818181818"/>
    <n v="30"/>
    <n v="1"/>
    <n v="31"/>
    <n v="10.333333333333334"/>
    <n v="0"/>
    <n v="0"/>
    <n v="11.032258064516128"/>
    <x v="0"/>
    <n v="0"/>
    <n v="342"/>
    <n v="5.1666666666666673E-2"/>
  </r>
  <r>
    <x v="0"/>
    <x v="0"/>
    <x v="56"/>
    <x v="56"/>
    <x v="0"/>
    <x v="5"/>
    <n v="2.3999999999999997E-2"/>
    <n v="1.3333333333333333"/>
    <n v="316"/>
    <n v="0"/>
    <n v="0"/>
    <n v="0"/>
    <n v="237"/>
    <n v="18"/>
    <n v="5.094711031882063E-4"/>
    <n v="0.99954147600713028"/>
    <x v="2"/>
    <n v="6.0606060606060601E-2"/>
    <n v="1.0909090909090907E-3"/>
    <n v="14.363636363636363"/>
    <n v="30"/>
    <n v="1"/>
    <n v="31"/>
    <n v="1.8787878787878787"/>
    <n v="1.8787878787878787"/>
    <n v="3.3818181818181817E-2"/>
    <n v="0"/>
    <x v="2"/>
    <n v="445.27272727272725"/>
    <n v="0"/>
    <n v="3.381818181818181E-2"/>
  </r>
  <r>
    <x v="0"/>
    <x v="0"/>
    <x v="57"/>
    <x v="57"/>
    <x v="1"/>
    <x v="2"/>
    <n v="2.1600000000000005E-2"/>
    <n v="6.333333333333333"/>
    <n v="1000.04"/>
    <n v="0"/>
    <n v="0"/>
    <n v="0"/>
    <n v="157.90105263157895"/>
    <n v="18"/>
    <n v="4.5852399286938584E-4"/>
    <n v="0.99999999999999967"/>
    <x v="2"/>
    <n v="0.28787878787878785"/>
    <n v="9.8181818181818201E-4"/>
    <n v="45.456363636363633"/>
    <n v="30"/>
    <n v="1"/>
    <n v="31"/>
    <n v="8.9242424242424239"/>
    <n v="8.9242424242424239"/>
    <n v="3.043636363636364E-2"/>
    <n v="0"/>
    <x v="2"/>
    <n v="1409.1472727272726"/>
    <n v="0"/>
    <n v="3.0436363636363643E-2"/>
  </r>
  <r>
    <x v="1"/>
    <x v="0"/>
    <x v="3"/>
    <x v="3"/>
    <x v="1"/>
    <x v="2"/>
    <n v="9.8671500000000414"/>
    <n v="609.08333333333337"/>
    <n v="224981.91666666666"/>
    <n v="15"/>
    <n v="0.24299999999999999"/>
    <n v="5540.6683540840058"/>
    <n v="369.37789027226705"/>
    <n v="4"/>
    <n v="0.2363961101967188"/>
    <n v="0.2363961101967188"/>
    <x v="0"/>
    <n v="27.685606060606062"/>
    <n v="0.44850681818182009"/>
    <n v="10226.450757575758"/>
    <n v="7"/>
    <n v="1"/>
    <n v="8"/>
    <n v="221.4848484848485"/>
    <n v="206.4848484848485"/>
    <n v="3.3450545454545595"/>
    <n v="6.7724722944315224E-2"/>
    <x v="2"/>
    <n v="81811.606060606064"/>
    <n v="0.54179778355452179"/>
    <n v="3.5880545454545607"/>
  </r>
  <r>
    <x v="1"/>
    <x v="0"/>
    <x v="0"/>
    <x v="0"/>
    <x v="0"/>
    <x v="0"/>
    <n v="4.1983333333333457"/>
    <n v="167.93333333333288"/>
    <n v="33796.400000000089"/>
    <n v="21"/>
    <n v="0.53"/>
    <n v="4226.2270742358305"/>
    <n v="201.24890829694431"/>
    <n v="5"/>
    <n v="0.10058321494141907"/>
    <n v="0.33697932513813789"/>
    <x v="0"/>
    <n v="7.6333333333333124"/>
    <n v="0.19083333333333388"/>
    <n v="1536.2000000000041"/>
    <n v="7"/>
    <n v="1"/>
    <n v="8"/>
    <n v="61.066666666666499"/>
    <n v="40.066666666666499"/>
    <n v="1.0016666666666683"/>
    <n v="0.34388646288209701"/>
    <x v="2"/>
    <n v="12289.600000000031"/>
    <n v="2.7510917030567761"/>
    <n v="1.5266666666666711"/>
  </r>
  <r>
    <x v="1"/>
    <x v="0"/>
    <x v="2"/>
    <x v="2"/>
    <x v="1"/>
    <x v="2"/>
    <n v="2.8063800000000039"/>
    <n v="288.72222222222217"/>
    <n v="52617.693333333205"/>
    <n v="446"/>
    <n v="4.3383599999999998"/>
    <n v="81280.516082355025"/>
    <n v="182.24330960169289"/>
    <n v="12"/>
    <n v="6.7234947855648874E-2"/>
    <n v="0.40421427299378676"/>
    <x v="0"/>
    <n v="13.123737373737372"/>
    <n v="0.12756272727272744"/>
    <n v="2391.7133333333277"/>
    <n v="7"/>
    <n v="1"/>
    <n v="8"/>
    <n v="104.98989898989898"/>
    <n v="0"/>
    <n v="0"/>
    <n v="4.2480277082932467"/>
    <x v="0"/>
    <n v="19133.706666666621"/>
    <n v="33.984221666345974"/>
    <n v="1.0205018181818195"/>
  </r>
  <r>
    <x v="1"/>
    <x v="0"/>
    <x v="58"/>
    <x v="58"/>
    <x v="1"/>
    <x v="2"/>
    <n v="2.7256633333333276"/>
    <n v="262.02777777777777"/>
    <n v="58170.166666666664"/>
    <n v="0"/>
    <n v="0"/>
    <n v="0"/>
    <n v="222"/>
    <n v="12"/>
    <n v="6.5301146704551824E-2"/>
    <n v="0.4695154196983386"/>
    <x v="0"/>
    <n v="11.910353535353535"/>
    <n v="0.12389378787878762"/>
    <n v="2644.0984848484845"/>
    <n v="7"/>
    <n v="1"/>
    <n v="8"/>
    <n v="95.282828282828277"/>
    <n v="95.282828282828277"/>
    <n v="0.99115030303030094"/>
    <n v="0"/>
    <x v="2"/>
    <n v="21152.787878787876"/>
    <n v="0"/>
    <n v="0.99115030303030094"/>
  </r>
  <r>
    <x v="1"/>
    <x v="0"/>
    <x v="19"/>
    <x v="19"/>
    <x v="0"/>
    <x v="5"/>
    <n v="2.3355000000000086"/>
    <n v="103.79999999999951"/>
    <n v="21175.200000000001"/>
    <n v="102"/>
    <n v="2.3085"/>
    <n v="20808.000000000098"/>
    <n v="204.00000000000097"/>
    <n v="5"/>
    <n v="5.5953655854470284E-2"/>
    <n v="0.52546907555280886"/>
    <x v="1"/>
    <n v="4.7181818181817965"/>
    <n v="0.1061590909090913"/>
    <n v="962.5090909090909"/>
    <n v="14"/>
    <n v="1"/>
    <n v="15"/>
    <n v="70.772727272726954"/>
    <n v="0"/>
    <n v="0"/>
    <n v="1.4412331406551124"/>
    <x v="1"/>
    <n v="14437.636363636368"/>
    <n v="21.618497109826688"/>
    <n v="1.5923863636363695"/>
  </r>
  <r>
    <x v="1"/>
    <x v="0"/>
    <x v="5"/>
    <x v="5"/>
    <x v="1"/>
    <x v="2"/>
    <n v="1.83"/>
    <n v="81.333333333333329"/>
    <n v="36083.333333333336"/>
    <n v="128"/>
    <n v="2.88"/>
    <n v="56786.885245901649"/>
    <n v="443.64754098360663"/>
    <n v="1"/>
    <n v="4.3842941645763328E-2"/>
    <n v="0.56931201719857216"/>
    <x v="1"/>
    <n v="3.6969696969696968"/>
    <n v="8.318181818181819E-2"/>
    <n v="1640.1515151515152"/>
    <n v="14"/>
    <n v="1"/>
    <n v="15"/>
    <n v="55.454545454545453"/>
    <n v="0"/>
    <n v="0"/>
    <n v="2.3081967213114756"/>
    <x v="0"/>
    <n v="24602.272727272732"/>
    <n v="34.622950819672134"/>
    <n v="1.2477272727272728"/>
  </r>
  <r>
    <x v="1"/>
    <x v="0"/>
    <x v="4"/>
    <x v="4"/>
    <x v="0"/>
    <x v="0"/>
    <n v="1.6666666666666672"/>
    <n v="66.666666666666671"/>
    <n v="13248"/>
    <n v="40"/>
    <n v="1"/>
    <n v="7948.8"/>
    <n v="198.72"/>
    <n v="1"/>
    <n v="3.9929819349511238E-2"/>
    <n v="0.60924183654808339"/>
    <x v="1"/>
    <n v="3.0303030303030307"/>
    <n v="7.5757575757575787E-2"/>
    <n v="602.18181818181813"/>
    <n v="14"/>
    <n v="1"/>
    <n v="15"/>
    <n v="45.45454545454546"/>
    <n v="5.4545454545454604"/>
    <n v="0.13636363636363652"/>
    <n v="0.87999999999999989"/>
    <x v="3"/>
    <n v="9032.7272727272739"/>
    <n v="13.199999999999998"/>
    <n v="1.1363636363636369"/>
  </r>
  <r>
    <x v="1"/>
    <x v="0"/>
    <x v="18"/>
    <x v="18"/>
    <x v="3"/>
    <x v="0"/>
    <n v="1.649999999999995"/>
    <n v="110"/>
    <n v="29094.666666666668"/>
    <n v="0"/>
    <n v="0"/>
    <n v="0"/>
    <n v="264.4969696969697"/>
    <n v="1"/>
    <n v="3.9530521156015991E-2"/>
    <n v="0.64877235770409936"/>
    <x v="1"/>
    <n v="5"/>
    <n v="7.4999999999999775E-2"/>
    <n v="1322.4848484848485"/>
    <n v="14"/>
    <n v="1"/>
    <n v="15"/>
    <n v="75"/>
    <n v="75"/>
    <n v="1.1249999999999967"/>
    <n v="0"/>
    <x v="2"/>
    <n v="19837.272727272728"/>
    <n v="0"/>
    <n v="1.1249999999999967"/>
  </r>
  <r>
    <x v="1"/>
    <x v="0"/>
    <x v="10"/>
    <x v="10"/>
    <x v="1"/>
    <x v="2"/>
    <n v="1.4644800000000029"/>
    <n v="150.66666666666666"/>
    <n v="35008.633333333324"/>
    <n v="0"/>
    <n v="0"/>
    <n v="0"/>
    <n v="232.3581858407079"/>
    <n v="6"/>
    <n v="3.5085853104583391E-2"/>
    <n v="0.6838582108086827"/>
    <x v="1"/>
    <n v="6.8484848484848477"/>
    <n v="6.6567272727272864E-2"/>
    <n v="1591.3015151515146"/>
    <n v="14"/>
    <n v="1"/>
    <n v="15"/>
    <n v="102.72727272727272"/>
    <n v="102.72727272727272"/>
    <n v="0.9985090909090929"/>
    <n v="0"/>
    <x v="2"/>
    <n v="23869.522727272721"/>
    <n v="0"/>
    <n v="0.99850909090909301"/>
  </r>
  <r>
    <x v="1"/>
    <x v="0"/>
    <x v="20"/>
    <x v="20"/>
    <x v="2"/>
    <x v="3"/>
    <n v="1.384543333333333"/>
    <n v="221.88194444444449"/>
    <n v="19973.106666666677"/>
    <n v="0"/>
    <n v="0"/>
    <n v="0"/>
    <n v="90.016818252949861"/>
    <n v="48"/>
    <n v="3.3170739108942054E-2"/>
    <n v="0.71702894991762478"/>
    <x v="1"/>
    <n v="10.085542929292931"/>
    <n v="6.2933787878787867E-2"/>
    <n v="907.86848484848531"/>
    <n v="14"/>
    <n v="1"/>
    <n v="15"/>
    <n v="151.28314393939397"/>
    <n v="151.28314393939397"/>
    <n v="0.94400681818181786"/>
    <n v="0"/>
    <x v="2"/>
    <n v="13618.02727272728"/>
    <n v="0"/>
    <n v="0.94400681818181797"/>
  </r>
  <r>
    <x v="1"/>
    <x v="0"/>
    <x v="17"/>
    <x v="17"/>
    <x v="0"/>
    <x v="5"/>
    <n v="1.3499999999999985"/>
    <n v="60"/>
    <n v="12000"/>
    <n v="65"/>
    <n v="1.4624999999999999"/>
    <n v="13000"/>
    <n v="200"/>
    <n v="1"/>
    <n v="3.2343153673104058E-2"/>
    <n v="0.74937210359072881"/>
    <x v="1"/>
    <n v="2.7272727272727271"/>
    <n v="6.1363636363636294E-2"/>
    <n v="545.4545454545455"/>
    <n v="14"/>
    <n v="1"/>
    <n v="15"/>
    <n v="40.909090909090907"/>
    <n v="0"/>
    <n v="0"/>
    <n v="1.588888888888889"/>
    <x v="1"/>
    <n v="8181.8181818181811"/>
    <n v="23.833333333333336"/>
    <n v="0.92045454545454441"/>
  </r>
  <r>
    <x v="1"/>
    <x v="0"/>
    <x v="59"/>
    <x v="59"/>
    <x v="1"/>
    <x v="7"/>
    <n v="1.2374999999999992"/>
    <n v="55"/>
    <n v="15653.333333333334"/>
    <n v="0"/>
    <n v="0"/>
    <n v="0"/>
    <n v="284.60606060606062"/>
    <n v="1"/>
    <n v="2.9647890867012066E-2"/>
    <n v="0.77901999445774084"/>
    <x v="1"/>
    <n v="2.5"/>
    <n v="5.624999999999996E-2"/>
    <n v="711.5151515151515"/>
    <n v="14"/>
    <n v="1"/>
    <n v="15"/>
    <n v="37.5"/>
    <n v="37.5"/>
    <n v="0.84374999999999944"/>
    <n v="0"/>
    <x v="2"/>
    <n v="10672.727272727274"/>
    <n v="0"/>
    <n v="0.84374999999999944"/>
  </r>
  <r>
    <x v="1"/>
    <x v="0"/>
    <x v="7"/>
    <x v="7"/>
    <x v="1"/>
    <x v="2"/>
    <n v="1.2331233333333447"/>
    <n v="151.78333333333339"/>
    <n v="27411.649999999998"/>
    <n v="208"/>
    <n v="1.6847999999999999"/>
    <n v="37564.22444273634"/>
    <n v="180.59723289777088"/>
    <n v="20"/>
    <n v="2.9543035161400541E-2"/>
    <n v="0.80856302961914139"/>
    <x v="2"/>
    <n v="6.8992424242424271"/>
    <n v="5.6051060606061125E-2"/>
    <n v="1245.9840909090908"/>
    <n v="30"/>
    <n v="1"/>
    <n v="31"/>
    <n v="213.87651515151524"/>
    <n v="5.8765151515152354"/>
    <n v="4.7742184816209746E-2"/>
    <n v="0.97252379417463308"/>
    <x v="3"/>
    <n v="38625.506818181821"/>
    <n v="30.148237619413624"/>
    <n v="1.7375828787878949"/>
  </r>
  <r>
    <x v="1"/>
    <x v="0"/>
    <x v="8"/>
    <x v="8"/>
    <x v="2"/>
    <x v="3"/>
    <n v="1.0463999999999998"/>
    <n v="217.99999999999997"/>
    <n v="14823.226666666662"/>
    <n v="0"/>
    <n v="0"/>
    <n v="0"/>
    <n v="67.996452599388363"/>
    <n v="24"/>
    <n v="2.5069537780397121E-2"/>
    <n v="0.8336325673995385"/>
    <x v="2"/>
    <n v="9.9090909090909083"/>
    <n v="4.7563636363636357E-2"/>
    <n v="673.78303030303005"/>
    <n v="30"/>
    <n v="1"/>
    <n v="31"/>
    <n v="307.18181818181813"/>
    <n v="307.18181818181813"/>
    <n v="1.4744727272727269"/>
    <n v="0"/>
    <x v="2"/>
    <n v="20887.27393939393"/>
    <n v="0"/>
    <n v="1.4744727272727272"/>
  </r>
  <r>
    <x v="1"/>
    <x v="0"/>
    <x v="60"/>
    <x v="60"/>
    <x v="1"/>
    <x v="2"/>
    <n v="0.96764999999999846"/>
    <n v="89.597222222222229"/>
    <n v="23440.1566666666"/>
    <n v="138"/>
    <n v="1.4949000000000001"/>
    <n v="36103.146278096312"/>
    <n v="261.61700201519068"/>
    <n v="24"/>
    <n v="2.3182853816132686E-2"/>
    <n v="0.85681542121567122"/>
    <x v="2"/>
    <n v="4.0726010101010104"/>
    <n v="4.3984090909090841E-2"/>
    <n v="1065.4616666666636"/>
    <n v="30"/>
    <n v="1"/>
    <n v="31"/>
    <n v="126.25063131313132"/>
    <n v="0"/>
    <n v="0"/>
    <n v="1.0930638410649012"/>
    <x v="1"/>
    <n v="33029.311666666574"/>
    <n v="33.884979073011934"/>
    <n v="1.363506818181816"/>
  </r>
  <r>
    <x v="1"/>
    <x v="0"/>
    <x v="11"/>
    <x v="11"/>
    <x v="0"/>
    <x v="4"/>
    <n v="0.7574999999999994"/>
    <n v="33.6666666666667"/>
    <n v="5974.0000000000036"/>
    <n v="0"/>
    <n v="0"/>
    <n v="0"/>
    <n v="177.44554455445538"/>
    <n v="5"/>
    <n v="1.8148102894352838E-2"/>
    <n v="0.87496352411002409"/>
    <x v="2"/>
    <n v="1.5303030303030318"/>
    <n v="3.4431818181818154E-2"/>
    <n v="271.54545454545473"/>
    <n v="30"/>
    <n v="1"/>
    <n v="31"/>
    <n v="47.439393939393987"/>
    <n v="47.439393939393987"/>
    <n v="1.067386363636363"/>
    <n v="0"/>
    <x v="2"/>
    <n v="8417.9090909090955"/>
    <n v="0"/>
    <n v="1.0673863636363627"/>
  </r>
  <r>
    <x v="1"/>
    <x v="0"/>
    <x v="61"/>
    <x v="61"/>
    <x v="1"/>
    <x v="7"/>
    <n v="0.67949999999999922"/>
    <n v="37.75"/>
    <n v="12998"/>
    <n v="0"/>
    <n v="0"/>
    <n v="0"/>
    <n v="344.31788079470198"/>
    <n v="4"/>
    <n v="1.6279387348795707E-2"/>
    <n v="0.89124291145881984"/>
    <x v="2"/>
    <n v="1.7159090909090908"/>
    <n v="3.0886363636363601E-2"/>
    <n v="590.81818181818187"/>
    <n v="30"/>
    <n v="1"/>
    <n v="31"/>
    <n v="53.193181818181813"/>
    <n v="53.193181818181813"/>
    <n v="0.95747727272727146"/>
    <n v="0"/>
    <x v="2"/>
    <n v="18315.363636363632"/>
    <n v="0"/>
    <n v="0.95747727272727157"/>
  </r>
  <r>
    <x v="1"/>
    <x v="0"/>
    <x v="43"/>
    <x v="43"/>
    <x v="4"/>
    <x v="2"/>
    <n v="0.63092999999999944"/>
    <n v="63.5"/>
    <n v="16722"/>
    <n v="5"/>
    <n v="4.965E-2"/>
    <n v="1316.6929133858266"/>
    <n v="263.33858267716533"/>
    <n v="6"/>
    <n v="1.5115752553312257E-2"/>
    <n v="0.90635866401213205"/>
    <x v="2"/>
    <n v="2.8863636363636362"/>
    <n v="2.8678636363636337E-2"/>
    <n v="760.09090909090912"/>
    <n v="30"/>
    <n v="1"/>
    <n v="31"/>
    <n v="89.47727272727272"/>
    <n v="84.47727272727272"/>
    <n v="0.83935819971367132"/>
    <n v="5.5880111760223526E-2"/>
    <x v="2"/>
    <n v="23562.818181818177"/>
    <n v="1.7322834645669294"/>
    <n v="0.88903772727272645"/>
  </r>
  <r>
    <x v="1"/>
    <x v="0"/>
    <x v="62"/>
    <x v="62"/>
    <x v="4"/>
    <x v="0"/>
    <n v="0.41665999999999959"/>
    <n v="41.833333333333336"/>
    <n v="11052"/>
    <n v="0"/>
    <n v="0"/>
    <n v="0"/>
    <n v="264.19123505976091"/>
    <n v="12"/>
    <n v="9.9822951181003979E-3"/>
    <n v="0.9163409591302325"/>
    <x v="2"/>
    <n v="1.9015151515151516"/>
    <n v="1.8939090909090892E-2"/>
    <n v="502.36363636363637"/>
    <n v="30"/>
    <n v="1"/>
    <n v="31"/>
    <n v="58.946969696969703"/>
    <n v="58.946969696969703"/>
    <n v="0.58711181818181757"/>
    <n v="0"/>
    <x v="2"/>
    <n v="15573.272727272726"/>
    <n v="0"/>
    <n v="0.58711181818181768"/>
  </r>
  <r>
    <x v="1"/>
    <x v="0"/>
    <x v="12"/>
    <x v="12"/>
    <x v="0"/>
    <x v="4"/>
    <n v="0.33749999999999991"/>
    <n v="15"/>
    <n v="2433.3333333333335"/>
    <n v="0"/>
    <n v="0"/>
    <n v="0"/>
    <n v="162.22222222222223"/>
    <n v="1"/>
    <n v="8.0857884182760215E-3"/>
    <n v="0.92442674754850851"/>
    <x v="2"/>
    <n v="0.68181818181818177"/>
    <n v="1.5340909090909087E-2"/>
    <n v="110.60606060606061"/>
    <n v="30"/>
    <n v="1"/>
    <n v="31"/>
    <n v="21.136363636363633"/>
    <n v="21.136363636363633"/>
    <n v="0.47556818181818161"/>
    <n v="0"/>
    <x v="2"/>
    <n v="3428.7878787878785"/>
    <n v="0"/>
    <n v="0.47556818181818172"/>
  </r>
  <r>
    <x v="1"/>
    <x v="0"/>
    <x v="45"/>
    <x v="45"/>
    <x v="0"/>
    <x v="7"/>
    <n v="0.29099999999999959"/>
    <n v="12.933333333333335"/>
    <n v="2276.2666666666646"/>
    <n v="0"/>
    <n v="0"/>
    <n v="0"/>
    <n v="175.9999999999998"/>
    <n v="5"/>
    <n v="6.9717464584246498E-3"/>
    <n v="0.9313984940069332"/>
    <x v="2"/>
    <n v="0.587878787878788"/>
    <n v="1.3227272727272709E-2"/>
    <n v="103.46666666666657"/>
    <n v="30"/>
    <n v="1"/>
    <n v="31"/>
    <n v="18.224242424242426"/>
    <n v="18.224242424242426"/>
    <n v="0.41004545454545394"/>
    <n v="0"/>
    <x v="2"/>
    <n v="3207.4666666666635"/>
    <n v="0"/>
    <n v="0.41004545454545399"/>
  </r>
  <r>
    <x v="1"/>
    <x v="0"/>
    <x v="26"/>
    <x v="26"/>
    <x v="1"/>
    <x v="2"/>
    <n v="0.27900000000000019"/>
    <n v="31"/>
    <n v="5922.333333333333"/>
    <n v="0"/>
    <n v="0"/>
    <n v="0"/>
    <n v="191.04301075268816"/>
    <n v="1"/>
    <n v="6.6842517591081839E-3"/>
    <n v="0.93808274576604134"/>
    <x v="2"/>
    <n v="1.4090909090909092"/>
    <n v="1.268181818181819E-2"/>
    <n v="269.19696969696969"/>
    <n v="30"/>
    <n v="1"/>
    <n v="31"/>
    <n v="43.681818181818187"/>
    <n v="43.681818181818187"/>
    <n v="0.39313636363636395"/>
    <n v="0"/>
    <x v="2"/>
    <n v="8345.1060606060619"/>
    <n v="0"/>
    <n v="0.39313636363636389"/>
  </r>
  <r>
    <x v="1"/>
    <x v="0"/>
    <x v="27"/>
    <x v="27"/>
    <x v="1"/>
    <x v="2"/>
    <n v="0.27719999999999995"/>
    <n v="25.666666666666668"/>
    <n v="4685"/>
    <n v="0"/>
    <n v="0"/>
    <n v="0"/>
    <n v="182.53246753246754"/>
    <n v="6"/>
    <n v="6.6411275542107061E-3"/>
    <n v="0.94472387332025209"/>
    <x v="2"/>
    <n v="1.1666666666666667"/>
    <n v="1.2599999999999998E-2"/>
    <n v="212.95454545454547"/>
    <n v="30"/>
    <n v="1"/>
    <n v="31"/>
    <n v="36.166666666666671"/>
    <n v="36.166666666666671"/>
    <n v="0.3906"/>
    <n v="0"/>
    <x v="2"/>
    <n v="6601.5909090909099"/>
    <n v="0"/>
    <n v="0.39059999999999995"/>
  </r>
  <r>
    <x v="1"/>
    <x v="0"/>
    <x v="24"/>
    <x v="24"/>
    <x v="0"/>
    <x v="6"/>
    <n v="0.25649999999999995"/>
    <n v="11.399999999999993"/>
    <n v="1972.0000000000007"/>
    <n v="0"/>
    <n v="0"/>
    <n v="0"/>
    <n v="172.98245614035105"/>
    <n v="5"/>
    <n v="6.1451991978897762E-3"/>
    <n v="0.9508690725181419"/>
    <x v="2"/>
    <n v="0.51818181818181785"/>
    <n v="1.1659090909090907E-2"/>
    <n v="89.636363636363669"/>
    <n v="30"/>
    <n v="1"/>
    <n v="31"/>
    <n v="16.063636363636352"/>
    <n v="16.063636363636352"/>
    <n v="0.36143181818181802"/>
    <n v="0"/>
    <x v="2"/>
    <n v="2778.7272727272734"/>
    <n v="0"/>
    <n v="0.36143181818181813"/>
  </r>
  <r>
    <x v="1"/>
    <x v="0"/>
    <x v="63"/>
    <x v="63"/>
    <x v="1"/>
    <x v="2"/>
    <n v="0.19440000000000032"/>
    <n v="60"/>
    <n v="3352"/>
    <n v="3"/>
    <n v="9.7200000000000012E-3"/>
    <n v="167.6"/>
    <n v="55.866666666666667"/>
    <n v="72"/>
    <n v="4.657414128926997E-3"/>
    <n v="0.95552648664706885"/>
    <x v="2"/>
    <n v="2.7272727272727271"/>
    <n v="8.8363636363636509E-3"/>
    <n v="152.36363636363637"/>
    <n v="30"/>
    <n v="1"/>
    <n v="31"/>
    <n v="84.545454545454533"/>
    <n v="81.545454545454533"/>
    <n v="0.26420727272727312"/>
    <n v="3.5483870967741943E-2"/>
    <x v="2"/>
    <n v="4723.272727272727"/>
    <n v="1.1000000000000001"/>
    <n v="0.27392727272727319"/>
  </r>
  <r>
    <x v="1"/>
    <x v="0"/>
    <x v="64"/>
    <x v="64"/>
    <x v="1"/>
    <x v="7"/>
    <n v="0.17400000000000007"/>
    <n v="9.6666666666666661"/>
    <n v="2923.3333333333335"/>
    <n v="0"/>
    <n v="0"/>
    <n v="0"/>
    <n v="302.41379310344831"/>
    <n v="1"/>
    <n v="4.1686731400889738E-3"/>
    <n v="0.9596951597871578"/>
    <x v="2"/>
    <n v="0.43939393939393939"/>
    <n v="7.9090909090909125E-3"/>
    <n v="132.87878787878788"/>
    <n v="30"/>
    <n v="1"/>
    <n v="31"/>
    <n v="13.621212121212121"/>
    <n v="13.621212121212121"/>
    <n v="0.24518181818181831"/>
    <n v="0"/>
    <x v="2"/>
    <n v="4119.2424242424249"/>
    <n v="0"/>
    <n v="0.24518181818181828"/>
  </r>
  <r>
    <x v="1"/>
    <x v="0"/>
    <x v="13"/>
    <x v="13"/>
    <x v="2"/>
    <x v="3"/>
    <n v="0.17066666666666666"/>
    <n v="13.333333333333334"/>
    <n v="2346.6666666666665"/>
    <n v="0"/>
    <n v="0"/>
    <n v="0"/>
    <n v="175.99999999999997"/>
    <n v="16"/>
    <n v="4.0888135013899497E-3"/>
    <n v="0.9637839732885477"/>
    <x v="2"/>
    <n v="0.60606060606060608"/>
    <n v="7.7575757575757574E-3"/>
    <n v="106.66666666666666"/>
    <n v="30"/>
    <n v="1"/>
    <n v="31"/>
    <n v="18.787878787878789"/>
    <n v="18.787878787878789"/>
    <n v="0.2404848484848485"/>
    <n v="0"/>
    <x v="2"/>
    <n v="3306.6666666666665"/>
    <n v="0"/>
    <n v="0.24048484848484847"/>
  </r>
  <r>
    <x v="1"/>
    <x v="0"/>
    <x v="57"/>
    <x v="57"/>
    <x v="1"/>
    <x v="2"/>
    <n v="0.15228000000000005"/>
    <n v="46.999999999999979"/>
    <n v="3478.1600000000012"/>
    <n v="0"/>
    <n v="0"/>
    <n v="0"/>
    <n v="74.003404255319211"/>
    <n v="36"/>
    <n v="3.6483077343261428E-3"/>
    <n v="0.96743228102287382"/>
    <x v="2"/>
    <n v="2.1363636363636354"/>
    <n v="6.9218181818181844E-3"/>
    <n v="158.09818181818187"/>
    <n v="30"/>
    <n v="1"/>
    <n v="31"/>
    <n v="66.227272727272691"/>
    <n v="66.227272727272691"/>
    <n v="0.21457636363636368"/>
    <n v="0"/>
    <x v="2"/>
    <n v="4901.0436363636381"/>
    <n v="0"/>
    <n v="0.2145763636363637"/>
  </r>
  <r>
    <x v="1"/>
    <x v="0"/>
    <x v="16"/>
    <x v="16"/>
    <x v="3"/>
    <x v="0"/>
    <n v="0.15000000000000002"/>
    <n v="10.000000000000002"/>
    <n v="2691.266666666666"/>
    <n v="0"/>
    <n v="0"/>
    <n v="0"/>
    <n v="269.12666666666655"/>
    <n v="60"/>
    <n v="3.593683741456011E-3"/>
    <n v="0.97102596476432979"/>
    <x v="2"/>
    <n v="0.45454545454545464"/>
    <n v="6.8181818181818196E-3"/>
    <n v="122.330303030303"/>
    <n v="30"/>
    <n v="1"/>
    <n v="31"/>
    <n v="14.090909090909093"/>
    <n v="14.090909090909093"/>
    <n v="0.21136363636363639"/>
    <n v="0"/>
    <x v="2"/>
    <n v="3792.2393939393928"/>
    <n v="0"/>
    <n v="0.21136363636363642"/>
  </r>
  <r>
    <x v="1"/>
    <x v="0"/>
    <x v="35"/>
    <x v="35"/>
    <x v="2"/>
    <x v="8"/>
    <n v="0.1493333333333334"/>
    <n v="37.333333333333336"/>
    <n v="3172.200000000003"/>
    <n v="0"/>
    <n v="0"/>
    <n v="0"/>
    <n v="84.969642857142929"/>
    <n v="40"/>
    <n v="3.5777118137162076E-3"/>
    <n v="0.97460367657804603"/>
    <x v="2"/>
    <n v="1.696969696969697"/>
    <n v="6.7878787878787906E-3"/>
    <n v="144.19090909090923"/>
    <n v="30"/>
    <n v="1"/>
    <n v="31"/>
    <n v="52.606060606060609"/>
    <n v="52.606060606060609"/>
    <n v="0.21042424242424251"/>
    <n v="0"/>
    <x v="2"/>
    <n v="4469.918181818186"/>
    <n v="0"/>
    <n v="0.21042424242424251"/>
  </r>
  <r>
    <x v="1"/>
    <x v="0"/>
    <x v="37"/>
    <x v="37"/>
    <x v="2"/>
    <x v="8"/>
    <n v="0.14790000000000009"/>
    <n v="36.975000000000001"/>
    <n v="3140.6133333333419"/>
    <n v="0"/>
    <n v="0"/>
    <n v="0"/>
    <n v="84.93883254451228"/>
    <n v="40"/>
    <n v="3.5433721690756284E-3"/>
    <n v="0.97814704874712166"/>
    <x v="2"/>
    <n v="1.6806818181818182"/>
    <n v="6.7227272727272769E-3"/>
    <n v="142.75515151515191"/>
    <n v="30"/>
    <n v="1"/>
    <n v="31"/>
    <n v="52.101136363636364"/>
    <n v="52.101136363636364"/>
    <n v="0.20840454545454556"/>
    <n v="0"/>
    <x v="2"/>
    <n v="4425.4096969697084"/>
    <n v="0"/>
    <n v="0.20840454545454559"/>
  </r>
  <r>
    <x v="1"/>
    <x v="0"/>
    <x v="31"/>
    <x v="31"/>
    <x v="2"/>
    <x v="8"/>
    <n v="0.14346666666666671"/>
    <n v="35.866666666666667"/>
    <n v="3047.8933333333348"/>
    <n v="0"/>
    <n v="0"/>
    <n v="0"/>
    <n v="84.978438661710072"/>
    <n v="40"/>
    <n v="3.4371588496059273E-3"/>
    <n v="0.9815842075967276"/>
    <x v="2"/>
    <n v="1.6303030303030304"/>
    <n v="6.521212121212123E-3"/>
    <n v="138.54060606060614"/>
    <n v="30"/>
    <n v="1"/>
    <n v="31"/>
    <n v="50.539393939393939"/>
    <n v="50.539393939393939"/>
    <n v="0.20215757575757581"/>
    <n v="0"/>
    <x v="2"/>
    <n v="4294.7587878787899"/>
    <n v="0"/>
    <n v="0.20215757575757581"/>
  </r>
  <r>
    <x v="1"/>
    <x v="0"/>
    <x v="34"/>
    <x v="34"/>
    <x v="2"/>
    <x v="8"/>
    <n v="0.14000000000000007"/>
    <n v="35"/>
    <n v="2974.2000000000003"/>
    <n v="0"/>
    <n v="0"/>
    <n v="0"/>
    <n v="84.977142857142866"/>
    <n v="40"/>
    <n v="3.3541048253589445E-3"/>
    <n v="0.98493831242208651"/>
    <x v="2"/>
    <n v="1.5909090909090908"/>
    <n v="6.3636363636363664E-3"/>
    <n v="135.19090909090912"/>
    <n v="30"/>
    <n v="1"/>
    <n v="31"/>
    <n v="49.318181818181813"/>
    <n v="49.318181818181813"/>
    <n v="0.19727272727272735"/>
    <n v="0"/>
    <x v="2"/>
    <n v="4190.9181818181814"/>
    <n v="0"/>
    <n v="0.19727272727272735"/>
  </r>
  <r>
    <x v="1"/>
    <x v="0"/>
    <x v="6"/>
    <x v="6"/>
    <x v="1"/>
    <x v="2"/>
    <n v="0.11140666666666672"/>
    <n v="11.277777777777777"/>
    <n v="0"/>
    <n v="11"/>
    <n v="0.11043"/>
    <n v="0"/>
    <n v="0"/>
    <n v="12"/>
    <n v="2.6690688445987296E-3"/>
    <n v="0.98760738126668524"/>
    <x v="2"/>
    <n v="0.51262626262626254"/>
    <n v="5.0639393939393967E-3"/>
    <n v="0"/>
    <n v="30"/>
    <n v="1"/>
    <n v="31"/>
    <n v="15.891414141414138"/>
    <n v="4.8914141414141383"/>
    <n v="4.8319461113599048E-2"/>
    <n v="0.69219767996186254"/>
    <x v="2"/>
    <n v="0"/>
    <n v="21.458128078817737"/>
    <n v="0.15698212121212129"/>
  </r>
  <r>
    <x v="1"/>
    <x v="0"/>
    <x v="29"/>
    <x v="29"/>
    <x v="1"/>
    <x v="2"/>
    <n v="6.6239999999999966E-2"/>
    <n v="15.333333333333334"/>
    <n v="1564"/>
    <n v="0"/>
    <n v="0"/>
    <n v="0"/>
    <n v="102"/>
    <n v="24"/>
    <n v="1.5869707402269733E-3"/>
    <n v="0.98919435200691219"/>
    <x v="2"/>
    <n v="0.69696969696969702"/>
    <n v="3.0109090909090893E-3"/>
    <n v="71.090909090909093"/>
    <n v="30"/>
    <n v="1"/>
    <n v="31"/>
    <n v="21.606060606060609"/>
    <n v="21.606060606060609"/>
    <n v="9.3338181818181779E-2"/>
    <n v="0"/>
    <x v="2"/>
    <n v="2203.818181818182"/>
    <n v="0"/>
    <n v="9.3338181818181765E-2"/>
  </r>
  <r>
    <x v="1"/>
    <x v="0"/>
    <x v="49"/>
    <x v="49"/>
    <x v="2"/>
    <x v="8"/>
    <n v="6.0000000000000005E-2"/>
    <n v="16.666666666666668"/>
    <n v="1333.2533333333333"/>
    <n v="0"/>
    <n v="0"/>
    <n v="0"/>
    <n v="79.995199999999997"/>
    <n v="18"/>
    <n v="1.4374734965824042E-3"/>
    <n v="0.9906318255034946"/>
    <x v="2"/>
    <n v="0.75757575757575768"/>
    <n v="2.7272727272727275E-3"/>
    <n v="60.602424242424242"/>
    <n v="30"/>
    <n v="1"/>
    <n v="31"/>
    <n v="23.484848484848488"/>
    <n v="23.484848484848488"/>
    <n v="8.4545454545454563E-2"/>
    <n v="0"/>
    <x v="2"/>
    <n v="1878.6751515151516"/>
    <n v="0"/>
    <n v="8.4545454545454549E-2"/>
  </r>
  <r>
    <x v="1"/>
    <x v="0"/>
    <x v="46"/>
    <x v="46"/>
    <x v="2"/>
    <x v="8"/>
    <n v="5.9999999999999991E-2"/>
    <n v="16.666666666666668"/>
    <n v="1333.28"/>
    <n v="0"/>
    <n v="0"/>
    <n v="0"/>
    <n v="79.996799999999993"/>
    <n v="18"/>
    <n v="1.437473496582404E-3"/>
    <n v="0.99206929900007701"/>
    <x v="2"/>
    <n v="0.75757575757575768"/>
    <n v="2.7272727272727271E-3"/>
    <n v="60.603636363636362"/>
    <n v="30"/>
    <n v="1"/>
    <n v="31"/>
    <n v="23.484848484848488"/>
    <n v="23.484848484848488"/>
    <n v="8.4545454545454535E-2"/>
    <n v="0"/>
    <x v="2"/>
    <n v="1878.7127272727273"/>
    <n v="0"/>
    <n v="8.4545454545454535E-2"/>
  </r>
  <r>
    <x v="1"/>
    <x v="0"/>
    <x v="36"/>
    <x v="36"/>
    <x v="2"/>
    <x v="8"/>
    <n v="5.9999999999999977E-2"/>
    <n v="16.666666666666668"/>
    <n v="1333.2266666666667"/>
    <n v="0"/>
    <n v="0"/>
    <n v="0"/>
    <n v="79.993600000000001"/>
    <n v="18"/>
    <n v="1.4374734965824035E-3"/>
    <n v="0.99350677249665942"/>
    <x v="2"/>
    <n v="0.75757575757575768"/>
    <n v="2.7272727272727262E-3"/>
    <n v="60.601212121212122"/>
    <n v="30"/>
    <n v="1"/>
    <n v="31"/>
    <n v="23.484848484848488"/>
    <n v="23.484848484848488"/>
    <n v="8.4545454545454521E-2"/>
    <n v="0"/>
    <x v="2"/>
    <n v="1878.6375757575761"/>
    <n v="0"/>
    <n v="8.4545454545454507E-2"/>
  </r>
  <r>
    <x v="1"/>
    <x v="0"/>
    <x v="41"/>
    <x v="41"/>
    <x v="2"/>
    <x v="8"/>
    <n v="5.999999999999997E-2"/>
    <n v="16.666666666666668"/>
    <n v="1333.2266666666667"/>
    <n v="0"/>
    <n v="0"/>
    <n v="0"/>
    <n v="79.993600000000001"/>
    <n v="18"/>
    <n v="1.4374734965824033E-3"/>
    <n v="0.99494424599324183"/>
    <x v="2"/>
    <n v="0.75757575757575768"/>
    <n v="2.7272727272727258E-3"/>
    <n v="60.601212121212122"/>
    <n v="30"/>
    <n v="1"/>
    <n v="31"/>
    <n v="23.484848484848488"/>
    <n v="23.484848484848488"/>
    <n v="8.4545454545454507E-2"/>
    <n v="0"/>
    <x v="2"/>
    <n v="1878.6375757575761"/>
    <n v="0"/>
    <n v="8.4545454545454493E-2"/>
  </r>
  <r>
    <x v="1"/>
    <x v="0"/>
    <x v="32"/>
    <x v="32"/>
    <x v="5"/>
    <x v="3"/>
    <n v="5.6666666666666678E-2"/>
    <n v="6.666666666666667"/>
    <n v="633.33333333333337"/>
    <n v="0"/>
    <n v="0"/>
    <n v="0"/>
    <n v="95"/>
    <n v="10"/>
    <n v="1.3576138578833819E-3"/>
    <n v="0.99630185985112518"/>
    <x v="2"/>
    <n v="0.30303030303030304"/>
    <n v="2.5757575757575763E-3"/>
    <n v="28.787878787878789"/>
    <n v="30"/>
    <n v="1"/>
    <n v="31"/>
    <n v="9.3939393939393945"/>
    <n v="9.3939393939393945"/>
    <n v="7.9848484848484863E-2"/>
    <n v="0"/>
    <x v="2"/>
    <n v="892.42424242424249"/>
    <n v="0"/>
    <n v="7.9848484848484863E-2"/>
  </r>
  <r>
    <x v="1"/>
    <x v="0"/>
    <x v="65"/>
    <x v="65"/>
    <x v="1"/>
    <x v="2"/>
    <n v="5.2499999999999991E-2"/>
    <n v="2.3333333333333335"/>
    <n v="991.66666666666663"/>
    <n v="0"/>
    <n v="0"/>
    <n v="0"/>
    <n v="424.99999999999994"/>
    <n v="1"/>
    <n v="1.2577893095096033E-3"/>
    <n v="0.99755964916063478"/>
    <x v="2"/>
    <n v="0.10606060606060606"/>
    <n v="2.3863636363636361E-3"/>
    <n v="45.075757575757571"/>
    <n v="30"/>
    <n v="1"/>
    <n v="31"/>
    <n v="3.2878787878787881"/>
    <n v="3.2878787878787881"/>
    <n v="7.3977272727272711E-2"/>
    <n v="0"/>
    <x v="2"/>
    <n v="1397.3484848484848"/>
    <n v="0"/>
    <n v="7.3977272727272725E-2"/>
  </r>
  <r>
    <x v="1"/>
    <x v="0"/>
    <x v="39"/>
    <x v="39"/>
    <x v="5"/>
    <x v="3"/>
    <n v="4.2666666666666679E-2"/>
    <n v="6.666666666666667"/>
    <n v="474.53"/>
    <n v="2"/>
    <n v="1.2800000000000001E-2"/>
    <n v="142.35899999999998"/>
    <n v="71.17949999999999"/>
    <n v="40"/>
    <n v="1.0222033753474876E-3"/>
    <n v="0.99858185253598231"/>
    <x v="2"/>
    <n v="0.30303030303030304"/>
    <n v="1.93939393939394E-3"/>
    <n v="21.569545454545452"/>
    <n v="30"/>
    <n v="1"/>
    <n v="31"/>
    <n v="9.3939393939393945"/>
    <n v="7.3939393939393945"/>
    <n v="4.7321212121212132E-2"/>
    <n v="0.2129032258064516"/>
    <x v="2"/>
    <n v="668.65590909090906"/>
    <n v="6.6"/>
    <n v="6.0121212121212138E-2"/>
  </r>
  <r>
    <x v="1"/>
    <x v="0"/>
    <x v="44"/>
    <x v="44"/>
    <x v="5"/>
    <x v="3"/>
    <n v="3.6000000000000011E-2"/>
    <n v="6.666666666666667"/>
    <n v="408.33333333333331"/>
    <n v="5"/>
    <n v="2.7E-2"/>
    <n v="306.24999999999994"/>
    <n v="61.249999999999993"/>
    <n v="12"/>
    <n v="8.6248409794944278E-4"/>
    <n v="0.99944433663393173"/>
    <x v="2"/>
    <n v="0.30303030303030304"/>
    <n v="1.636363636363637E-3"/>
    <n v="18.560606060606059"/>
    <n v="30"/>
    <n v="1"/>
    <n v="31"/>
    <n v="9.3939393939393945"/>
    <n v="4.3939393939393945"/>
    <n v="2.3727272727272736E-2"/>
    <n v="0.532258064516129"/>
    <x v="2"/>
    <n v="575.37878787878788"/>
    <n v="16.5"/>
    <n v="5.0727272727272746E-2"/>
  </r>
  <r>
    <x v="1"/>
    <x v="0"/>
    <x v="53"/>
    <x v="66"/>
    <x v="5"/>
    <x v="3"/>
    <n v="9.9999999999999985E-3"/>
    <n v="3.3333333333333335"/>
    <n v="150"/>
    <n v="0"/>
    <n v="0"/>
    <n v="0"/>
    <n v="45"/>
    <n v="1"/>
    <n v="2.3957891609706732E-4"/>
    <n v="0.99968391555002878"/>
    <x v="2"/>
    <n v="0.15151515151515152"/>
    <n v="4.5454545454545449E-4"/>
    <n v="6.8181818181818183"/>
    <n v="30"/>
    <n v="1"/>
    <n v="31"/>
    <n v="4.6969696969696972"/>
    <n v="4.6969696969696972"/>
    <n v="1.409090909090909E-2"/>
    <n v="0"/>
    <x v="2"/>
    <n v="211.36363636363637"/>
    <n v="0"/>
    <n v="1.409090909090909E-2"/>
  </r>
  <r>
    <x v="1"/>
    <x v="0"/>
    <x v="55"/>
    <x v="55"/>
    <x v="5"/>
    <x v="3"/>
    <n v="8.3333333333333332E-3"/>
    <n v="1.6666666666666667"/>
    <n v="59.983333333333341"/>
    <n v="124"/>
    <n v="0.62"/>
    <n v="4462.76"/>
    <n v="35.99"/>
    <n v="1"/>
    <n v="1.9964909674755613E-4"/>
    <n v="0.9998835646467763"/>
    <x v="2"/>
    <n v="7.575757575757576E-2"/>
    <n v="3.7878787878787879E-4"/>
    <n v="2.726515151515152"/>
    <n v="30"/>
    <n v="1"/>
    <n v="31"/>
    <n v="2.3484848484848486"/>
    <n v="0"/>
    <n v="0"/>
    <n v="52.8"/>
    <x v="0"/>
    <n v="84.521969696969705"/>
    <n v="1636.8"/>
    <n v="1.1742424242424242E-2"/>
  </r>
  <r>
    <x v="1"/>
    <x v="0"/>
    <x v="25"/>
    <x v="25"/>
    <x v="4"/>
    <x v="2"/>
    <n v="4.8600000000000006E-3"/>
    <n v="0.5"/>
    <n v="98.506666666666661"/>
    <n v="0"/>
    <n v="0"/>
    <n v="0"/>
    <n v="197.01333333333332"/>
    <n v="12"/>
    <n v="1.1643535322317474E-4"/>
    <n v="0.99999999999999944"/>
    <x v="2"/>
    <n v="2.2727272727272728E-2"/>
    <n v="2.2090909090909095E-4"/>
    <n v="4.4775757575757575"/>
    <n v="30"/>
    <n v="1"/>
    <n v="31"/>
    <n v="0.70454545454545459"/>
    <n v="0.70454545454545459"/>
    <s v="`"/>
    <n v="0"/>
    <x v="2"/>
    <n v="138.80484848484849"/>
    <n v="0"/>
    <n v="6.8481818181818192E-3"/>
  </r>
  <r>
    <x v="2"/>
    <x v="0"/>
    <x v="3"/>
    <x v="3"/>
    <x v="1"/>
    <x v="2"/>
    <n v="14.61240000000007"/>
    <n v="773.66666666666663"/>
    <n v="538763.33333333326"/>
    <n v="421"/>
    <n v="6.832349999999999"/>
    <n v="293174.53252908227"/>
    <n v="696.37656182679871"/>
    <n v="1"/>
    <n v="0.21052163476072577"/>
    <n v="0.21052163476072577"/>
    <x v="0"/>
    <n v="35.166666666666664"/>
    <n v="0.66420000000000323"/>
    <n v="24489.24242424242"/>
    <n v="7"/>
    <n v="1"/>
    <n v="8"/>
    <n v="281.33333333333331"/>
    <n v="0"/>
    <n v="0"/>
    <n v="1.4964454976303319"/>
    <x v="1"/>
    <n v="0"/>
    <n v="11.971563981042655"/>
    <n v="5.3136000000000259"/>
  </r>
  <r>
    <x v="2"/>
    <x v="0"/>
    <x v="6"/>
    <x v="6"/>
    <x v="1"/>
    <x v="2"/>
    <n v="13.54033333333334"/>
    <n v="1327.3333333333333"/>
    <n v="575108.33333333337"/>
    <n v="1055"/>
    <n v="10.433950000000001"/>
    <n v="457111.47036664997"/>
    <n v="433.28101456554498"/>
    <n v="12"/>
    <n v="0.19507631248381294"/>
    <n v="0.40559794724453868"/>
    <x v="0"/>
    <n v="60.333333333333329"/>
    <n v="0.61546969696969722"/>
    <n v="26141.28787878788"/>
    <n v="7"/>
    <n v="1"/>
    <n v="8"/>
    <n v="482.66666666666663"/>
    <n v="0"/>
    <n v="0"/>
    <n v="2.1857734806629834"/>
    <x v="0"/>
    <n v="0"/>
    <n v="17.486187845303867"/>
    <n v="4.9237575757575778"/>
  </r>
  <r>
    <x v="2"/>
    <x v="0"/>
    <x v="0"/>
    <x v="0"/>
    <x v="0"/>
    <x v="0"/>
    <n v="7.5299999999999816"/>
    <n v="213.33333333333331"/>
    <n v="102890.93333333329"/>
    <n v="697"/>
    <n v="17.43"/>
    <n v="336163.97124999989"/>
    <n v="482.30124999999987"/>
    <n v="5"/>
    <n v="0.10848511604857884"/>
    <n v="0.51408306329311748"/>
    <x v="1"/>
    <n v="9.6969696969696955"/>
    <n v="0.34227272727272645"/>
    <n v="4676.8606060606044"/>
    <n v="14"/>
    <n v="1"/>
    <n v="15"/>
    <n v="145.45454545454544"/>
    <n v="0"/>
    <n v="0"/>
    <n v="4.7918750000000001"/>
    <x v="0"/>
    <n v="0"/>
    <n v="71.878125000000011"/>
    <n v="5.1340909090908964"/>
  </r>
  <r>
    <x v="2"/>
    <x v="0"/>
    <x v="9"/>
    <x v="9"/>
    <x v="2"/>
    <x v="3"/>
    <n v="6.7966000000000122"/>
    <n v="914.33333333333326"/>
    <n v="115433.23999999999"/>
    <n v="0"/>
    <n v="0"/>
    <n v="0"/>
    <n v="126.24853080568721"/>
    <n v="1"/>
    <n v="9.7918982700634011E-2"/>
    <n v="0.61200204599375152"/>
    <x v="1"/>
    <n v="41.560606060606055"/>
    <n v="0.30893636363636418"/>
    <n v="5246.9654545454541"/>
    <n v="14"/>
    <n v="1"/>
    <n v="15"/>
    <n v="623.40909090909088"/>
    <n v="623.40909090909088"/>
    <n v="4.634045454545463"/>
    <n v="0"/>
    <x v="2"/>
    <n v="78704.481818181812"/>
    <n v="0"/>
    <n v="4.634045454545463"/>
  </r>
  <r>
    <x v="2"/>
    <x v="0"/>
    <x v="5"/>
    <x v="5"/>
    <x v="1"/>
    <x v="2"/>
    <n v="5.0849999999999991"/>
    <n v="226"/>
    <n v="154333.33333333334"/>
    <n v="7849"/>
    <n v="176.60249999999999"/>
    <n v="5360010.3244837765"/>
    <n v="682.89085545722719"/>
    <n v="4"/>
    <n v="7.3259869204120143E-2"/>
    <n v="0.68526191519787161"/>
    <x v="1"/>
    <n v="10.272727272727273"/>
    <n v="0.23113636363636358"/>
    <n v="7015.1515151515159"/>
    <n v="14"/>
    <n v="1"/>
    <n v="15"/>
    <n v="154.09090909090909"/>
    <n v="0"/>
    <n v="0"/>
    <n v="50.93746312684366"/>
    <x v="0"/>
    <n v="0"/>
    <n v="764.06194690265488"/>
    <n v="3.4670454545454539"/>
  </r>
  <r>
    <x v="2"/>
    <x v="0"/>
    <x v="11"/>
    <x v="11"/>
    <x v="0"/>
    <x v="4"/>
    <n v="2.540999999999999"/>
    <n v="100.66666666666667"/>
    <n v="39398"/>
    <n v="116"/>
    <n v="2.61"/>
    <n v="45399.019867549665"/>
    <n v="391.37086092715231"/>
    <n v="24"/>
    <n v="3.6608324021173894E-2"/>
    <n v="0.72187023921904547"/>
    <x v="1"/>
    <n v="4.5757575757575761"/>
    <n v="0.11549999999999995"/>
    <n v="1790.8181818181818"/>
    <n v="14"/>
    <n v="1"/>
    <n v="15"/>
    <n v="68.63636363636364"/>
    <n v="0"/>
    <n v="0"/>
    <n v="2"/>
    <x v="0"/>
    <n v="0"/>
    <n v="25.350993377483441"/>
    <n v="1.7324999999999993"/>
  </r>
  <r>
    <x v="2"/>
    <x v="0"/>
    <x v="8"/>
    <x v="8"/>
    <x v="2"/>
    <x v="3"/>
    <n v="1.8416000000000001"/>
    <n v="374.33333333333337"/>
    <n v="35984.113333333342"/>
    <n v="0"/>
    <n v="0"/>
    <n v="0"/>
    <n v="96.128530721282289"/>
    <n v="12"/>
    <n v="2.6532030506648513E-2"/>
    <n v="0.74840226972569401"/>
    <x v="1"/>
    <n v="17.015151515151516"/>
    <n v="8.3709090909090914E-2"/>
    <n v="1635.6415151515155"/>
    <n v="14"/>
    <n v="1"/>
    <n v="15"/>
    <n v="255.22727272727275"/>
    <n v="255.22727272727275"/>
    <n v="1.2556363636363637"/>
    <n v="0"/>
    <x v="2"/>
    <n v="24534.62272727273"/>
    <n v="0"/>
    <n v="1.2556363636363637"/>
  </r>
  <r>
    <x v="2"/>
    <x v="0"/>
    <x v="2"/>
    <x v="2"/>
    <x v="1"/>
    <x v="2"/>
    <n v="1.8241199999999973"/>
    <n v="127.33333333333334"/>
    <n v="51340"/>
    <n v="336"/>
    <n v="3.2699700000000003"/>
    <n v="135473.08900523558"/>
    <n v="403.19371727748688"/>
    <n v="48"/>
    <n v="2.6280195204054956E-2"/>
    <n v="0.77468246492974902"/>
    <x v="1"/>
    <n v="5.7878787878787881"/>
    <n v="8.2914545454545338E-2"/>
    <n v="2333.6363636363635"/>
    <n v="14"/>
    <n v="1"/>
    <n v="15"/>
    <n v="86.818181818181827"/>
    <n v="0"/>
    <n v="0"/>
    <n v="3.8701570680628268"/>
    <x v="0"/>
    <n v="0"/>
    <n v="58.052356020942405"/>
    <n v="1.2437181818181802"/>
  </r>
  <r>
    <x v="2"/>
    <x v="0"/>
    <x v="10"/>
    <x v="10"/>
    <x v="1"/>
    <x v="2"/>
    <n v="1.7474399999999983"/>
    <n v="149.66666666666666"/>
    <n v="75506.666666666672"/>
    <n v="275"/>
    <n v="2.673"/>
    <n v="138737.19376391984"/>
    <n v="504.49888641425395"/>
    <n v="5"/>
    <n v="2.5175462309153903E-2"/>
    <n v="0.79985792723890292"/>
    <x v="1"/>
    <n v="6.8030303030303028"/>
    <n v="7.9429090909090838E-2"/>
    <n v="3432.1212121212125"/>
    <n v="14"/>
    <n v="1"/>
    <n v="15"/>
    <n v="102.04545454545455"/>
    <n v="0"/>
    <n v="0"/>
    <n v="2.6948775055679288"/>
    <x v="0"/>
    <n v="0"/>
    <n v="40.423162583518931"/>
    <n v="1.1914363636363625"/>
  </r>
  <r>
    <x v="2"/>
    <x v="0"/>
    <x v="19"/>
    <x v="19"/>
    <x v="0"/>
    <x v="5"/>
    <n v="1.4759999999999993"/>
    <n v="55.333333333333336"/>
    <n v="28614"/>
    <n v="105"/>
    <n v="2.3624999999999998"/>
    <n v="54297.650602409631"/>
    <n v="517.12048192771078"/>
    <n v="16"/>
    <n v="2.1264811591992391E-2"/>
    <n v="0.82112273883089526"/>
    <x v="2"/>
    <n v="2.5151515151515151"/>
    <n v="6.7090909090909062E-2"/>
    <n v="1300.6363636363637"/>
    <n v="30"/>
    <n v="1"/>
    <n v="31"/>
    <n v="77.969696969696969"/>
    <n v="0"/>
    <n v="0"/>
    <n v="1.346677030703459"/>
    <x v="1"/>
    <n v="0"/>
    <n v="41.746987951807228"/>
    <n v="2.0798181818181809"/>
  </r>
  <r>
    <x v="2"/>
    <x v="0"/>
    <x v="66"/>
    <x v="67"/>
    <x v="1"/>
    <x v="2"/>
    <n v="1.3027500000000019"/>
    <n v="57.666666666666664"/>
    <n v="16193.033333333282"/>
    <n v="9"/>
    <n v="0.10935"/>
    <n v="2527.2364161849628"/>
    <n v="280.80404624277367"/>
    <n v="6"/>
    <n v="1.8768789499639661E-2"/>
    <n v="0.83989152833053493"/>
    <x v="2"/>
    <n v="2.6212121212121211"/>
    <n v="5.9215909090909173E-2"/>
    <n v="736.04696969696738"/>
    <n v="30"/>
    <n v="1"/>
    <n v="31"/>
    <n v="81.257575757575751"/>
    <n v="72.257575757575751"/>
    <n v="1.6323738176563343"/>
    <n v="0.11075890359873206"/>
    <x v="2"/>
    <n v="20290.219644421024"/>
    <n v="3.4335260115606938"/>
    <n v="1.8356931818181843"/>
  </r>
  <r>
    <x v="2"/>
    <x v="0"/>
    <x v="7"/>
    <x v="7"/>
    <x v="1"/>
    <x v="2"/>
    <n v="0.95986666666666709"/>
    <n v="77.333333333333343"/>
    <n v="32448.333333333332"/>
    <n v="185"/>
    <n v="1.49973"/>
    <n v="77624.245689655159"/>
    <n v="419.59051724137925"/>
    <n v="5"/>
    <n v="1.3828850826626318E-2"/>
    <n v="0.85372037915716126"/>
    <x v="2"/>
    <n v="3.5151515151515156"/>
    <n v="4.3630303030303047E-2"/>
    <n v="1474.9242424242423"/>
    <n v="30"/>
    <n v="1"/>
    <n v="31"/>
    <n v="108.96969696969698"/>
    <n v="0"/>
    <n v="0"/>
    <n v="1.6977196885428252"/>
    <x v="1"/>
    <n v="0"/>
    <n v="52.62931034482758"/>
    <n v="1.3525393939393944"/>
  </r>
  <r>
    <x v="2"/>
    <x v="0"/>
    <x v="13"/>
    <x v="13"/>
    <x v="2"/>
    <x v="3"/>
    <n v="0.92639999999999878"/>
    <n v="44.333333333333336"/>
    <n v="15662.406666666666"/>
    <n v="30"/>
    <n v="0.38400000000000001"/>
    <n v="10598.621052631577"/>
    <n v="353.28736842105258"/>
    <n v="20"/>
    <n v="1.3346694755299277E-2"/>
    <n v="0.86706707391246052"/>
    <x v="2"/>
    <n v="2.0151515151515151"/>
    <n v="4.2109090909090853E-2"/>
    <n v="711.92757575757571"/>
    <n v="30"/>
    <n v="1"/>
    <n v="31"/>
    <n v="62.469696969696969"/>
    <n v="32.469696969696969"/>
    <n v="0.67849460013670437"/>
    <n v="0.48023284016492845"/>
    <x v="2"/>
    <n v="11471.133795853268"/>
    <n v="14.887218045112782"/>
    <n v="1.3053818181818164"/>
  </r>
  <r>
    <x v="2"/>
    <x v="0"/>
    <x v="26"/>
    <x v="26"/>
    <x v="1"/>
    <x v="2"/>
    <n v="0.89399999999999968"/>
    <n v="99.333333333333343"/>
    <n v="29160"/>
    <n v="73"/>
    <n v="0.65700000000000003"/>
    <n v="21429.664429530199"/>
    <n v="293.55704697986573"/>
    <n v="40"/>
    <n v="1.2879906208157993E-2"/>
    <n v="0.87994698012061856"/>
    <x v="2"/>
    <n v="4.5151515151515156"/>
    <n v="4.0636363636363623E-2"/>
    <n v="1325.4545454545455"/>
    <n v="30"/>
    <n v="1"/>
    <n v="31"/>
    <n v="139.969696969697"/>
    <n v="66.969696969696997"/>
    <n v="0.60272727272727278"/>
    <n v="0.52154145919030082"/>
    <x v="2"/>
    <n v="19659.426479560712"/>
    <n v="16.167785234899327"/>
    <n v="1.2597272727272724"/>
  </r>
  <r>
    <x v="2"/>
    <x v="0"/>
    <x v="65"/>
    <x v="65"/>
    <x v="1"/>
    <x v="2"/>
    <n v="0.7874999999999992"/>
    <n v="35"/>
    <n v="5810.3500000000022"/>
    <n v="0"/>
    <n v="0"/>
    <n v="0"/>
    <n v="166.01000000000008"/>
    <n v="1"/>
    <n v="1.1345554965239835E-2"/>
    <n v="0.89129253508585837"/>
    <x v="2"/>
    <n v="1.5909090909090908"/>
    <n v="3.5795454545454512E-2"/>
    <n v="264.10681818181826"/>
    <n v="30"/>
    <n v="1"/>
    <n v="31"/>
    <n v="49.318181818181813"/>
    <n v="49.318181818181813"/>
    <n v="1.1096590909090895"/>
    <n v="0"/>
    <x v="2"/>
    <n v="8187.3113636363669"/>
    <n v="0"/>
    <n v="1.10965909090909"/>
  </r>
  <r>
    <x v="2"/>
    <x v="0"/>
    <x v="34"/>
    <x v="34"/>
    <x v="2"/>
    <x v="8"/>
    <n v="0.58670000000000033"/>
    <n v="123.33333333333333"/>
    <n v="14742.466666666664"/>
    <n v="15"/>
    <n v="0.06"/>
    <n v="1793.0027027027024"/>
    <n v="119.5335135135135"/>
    <n v="18"/>
    <n v="8.4526185372777417E-3"/>
    <n v="0.89974515362313612"/>
    <x v="2"/>
    <n v="5.6060606060606055"/>
    <n v="2.6668181818181834E-2"/>
    <n v="670.11212121212111"/>
    <n v="30"/>
    <n v="1"/>
    <n v="31"/>
    <n v="173.78787878787878"/>
    <n v="158.78787878787878"/>
    <n v="0.7553582309582314"/>
    <n v="8.6312118570183088E-2"/>
    <x v="2"/>
    <n v="18980.473054873051"/>
    <n v="2.6756756756756759"/>
    <n v="0.82671363636363682"/>
  </r>
  <r>
    <x v="2"/>
    <x v="0"/>
    <x v="31"/>
    <x v="31"/>
    <x v="2"/>
    <x v="8"/>
    <n v="0.55806666666666671"/>
    <n v="116"/>
    <n v="14015.033333333329"/>
    <n v="0"/>
    <n v="0"/>
    <n v="0"/>
    <n v="120.81925287356319"/>
    <n v="18"/>
    <n v="8.0400965599172706E-3"/>
    <n v="0.90778525018305334"/>
    <x v="2"/>
    <n v="5.2727272727272725"/>
    <n v="2.5366666666666669E-2"/>
    <n v="637.04696969696954"/>
    <n v="30"/>
    <n v="1"/>
    <n v="31"/>
    <n v="163.45454545454544"/>
    <n v="163.45454545454544"/>
    <n v="0.78636666666666666"/>
    <n v="0"/>
    <x v="2"/>
    <n v="19748.456060606055"/>
    <n v="0"/>
    <n v="0.78636666666666677"/>
  </r>
  <r>
    <x v="2"/>
    <x v="0"/>
    <x v="37"/>
    <x v="37"/>
    <x v="2"/>
    <x v="8"/>
    <n v="0.54160000000000008"/>
    <n v="110.33333333333334"/>
    <n v="13257.406666666659"/>
    <n v="0"/>
    <n v="0"/>
    <n v="0"/>
    <n v="120.15776435045309"/>
    <n v="40"/>
    <n v="7.8028604053001927E-3"/>
    <n v="0.91558811058835354"/>
    <x v="2"/>
    <n v="5.0151515151515156"/>
    <n v="2.461818181818182E-2"/>
    <n v="602.60939393939361"/>
    <n v="30"/>
    <n v="1"/>
    <n v="31"/>
    <n v="155.469696969697"/>
    <n v="155.469696969697"/>
    <n v="0.7631636363636366"/>
    <n v="0"/>
    <x v="2"/>
    <n v="18680.891212121202"/>
    <n v="0"/>
    <n v="0.76316363636363638"/>
  </r>
  <r>
    <x v="2"/>
    <x v="0"/>
    <x v="35"/>
    <x v="35"/>
    <x v="2"/>
    <x v="8"/>
    <n v="0.52059999999999995"/>
    <n v="108"/>
    <n v="12810.173333333329"/>
    <n v="0"/>
    <n v="0"/>
    <n v="0"/>
    <n v="118.61271604938267"/>
    <n v="5"/>
    <n v="7.5003122728937955E-3"/>
    <n v="0.92308842286124737"/>
    <x v="2"/>
    <n v="4.9090909090909092"/>
    <n v="2.3663636363636362E-2"/>
    <n v="582.28060606060581"/>
    <n v="30"/>
    <n v="1"/>
    <n v="31"/>
    <n v="152.18181818181819"/>
    <n v="152.18181818181819"/>
    <n v="0.73357272727272715"/>
    <n v="0"/>
    <x v="2"/>
    <n v="18050.69878787878"/>
    <n v="0"/>
    <n v="0.73357272727272727"/>
  </r>
  <r>
    <x v="2"/>
    <x v="0"/>
    <x v="49"/>
    <x v="49"/>
    <x v="2"/>
    <x v="8"/>
    <n v="0.49599999999999966"/>
    <n v="116.66666666666667"/>
    <n v="11773.343333333329"/>
    <n v="0"/>
    <n v="0"/>
    <n v="0"/>
    <n v="100.91437142857139"/>
    <n v="48"/>
    <n v="7.1458987463605848E-3"/>
    <n v="0.93023432160760799"/>
    <x v="2"/>
    <n v="5.3030303030303036"/>
    <n v="2.2545454545454532E-2"/>
    <n v="535.15196969696945"/>
    <n v="30"/>
    <n v="1"/>
    <n v="31"/>
    <n v="164.39393939393941"/>
    <n v="164.39393939393941"/>
    <n v="0.69890909090909048"/>
    <n v="0"/>
    <x v="2"/>
    <n v="16589.711060606056"/>
    <n v="0"/>
    <n v="0.69890909090909048"/>
  </r>
  <r>
    <x v="2"/>
    <x v="0"/>
    <x v="22"/>
    <x v="22"/>
    <x v="2"/>
    <x v="3"/>
    <n v="0.45672000000000007"/>
    <n v="79"/>
    <n v="8618.7333333333336"/>
    <n v="0"/>
    <n v="8.8000000000000003E-4"/>
    <n v="0"/>
    <n v="109.09789029535865"/>
    <n v="40"/>
    <n v="6.5799896682213884E-3"/>
    <n v="0.93681431127582937"/>
    <x v="2"/>
    <n v="3.5909090909090908"/>
    <n v="2.0760000000000004E-2"/>
    <n v="391.76060606060605"/>
    <n v="30"/>
    <n v="1"/>
    <n v="31"/>
    <n v="111.31818181818181"/>
    <n v="111.31818181818181"/>
    <n v="0.64356000000000002"/>
    <n v="0"/>
    <x v="2"/>
    <n v="12144.578787878787"/>
    <n v="0"/>
    <n v="0.64356000000000013"/>
  </r>
  <r>
    <x v="2"/>
    <x v="0"/>
    <x v="41"/>
    <x v="41"/>
    <x v="2"/>
    <x v="8"/>
    <n v="0.44719999999999976"/>
    <n v="98.333333333333329"/>
    <n v="10986.78666666667"/>
    <n v="0"/>
    <n v="0"/>
    <n v="0"/>
    <n v="111.73003389830512"/>
    <n v="36"/>
    <n v="6.442834514863818E-3"/>
    <n v="0.9432571457906932"/>
    <x v="2"/>
    <n v="4.4696969696969697"/>
    <n v="2.0327272727272718E-2"/>
    <n v="499.39939393939409"/>
    <n v="30"/>
    <n v="1"/>
    <n v="31"/>
    <n v="138.56060606060606"/>
    <n v="138.56060606060606"/>
    <n v="0.63014545454545423"/>
    <n v="0"/>
    <x v="2"/>
    <n v="15481.381212121218"/>
    <n v="0"/>
    <n v="0.63014545454545423"/>
  </r>
  <r>
    <x v="2"/>
    <x v="0"/>
    <x v="67"/>
    <x v="68"/>
    <x v="1"/>
    <x v="2"/>
    <n v="0.42224999999999968"/>
    <n v="22.999999999999996"/>
    <n v="5160.8333333333339"/>
    <n v="0"/>
    <n v="0"/>
    <n v="0"/>
    <n v="224.38405797101456"/>
    <n v="24"/>
    <n v="6.0833785194571704E-3"/>
    <n v="0.94934052431015037"/>
    <x v="2"/>
    <n v="1.0454545454545452"/>
    <n v="1.9193181818181804E-2"/>
    <n v="234.58333333333337"/>
    <n v="30"/>
    <n v="1"/>
    <n v="31"/>
    <n v="32.409090909090899"/>
    <n v="32.409090909090899"/>
    <n v="0.59498863636363586"/>
    <n v="0"/>
    <x v="2"/>
    <n v="7272.083333333333"/>
    <n v="0"/>
    <n v="0.59498863636363586"/>
  </r>
  <r>
    <x v="2"/>
    <x v="0"/>
    <x v="36"/>
    <x v="36"/>
    <x v="2"/>
    <x v="8"/>
    <n v="0.38839999999999986"/>
    <n v="79.333333333333329"/>
    <n v="9488.4833333333372"/>
    <n v="0"/>
    <n v="0"/>
    <n v="0"/>
    <n v="119.60273109243703"/>
    <n v="1"/>
    <n v="5.595699744125911E-3"/>
    <n v="0.95493622405427625"/>
    <x v="2"/>
    <n v="3.606060606060606"/>
    <n v="1.7654545454545447E-2"/>
    <n v="431.29469696969716"/>
    <n v="30"/>
    <n v="1"/>
    <n v="31"/>
    <n v="111.78787878787878"/>
    <n v="111.78787878787878"/>
    <n v="0.54729090909090883"/>
    <n v="0"/>
    <x v="2"/>
    <n v="13370.13560606061"/>
    <n v="0"/>
    <n v="0.54729090909090883"/>
  </r>
  <r>
    <x v="2"/>
    <x v="0"/>
    <x v="20"/>
    <x v="20"/>
    <x v="2"/>
    <x v="3"/>
    <n v="0.37830000000000008"/>
    <n v="52.333333333333336"/>
    <n v="6032.8"/>
    <n v="20"/>
    <n v="0.12480000000000001"/>
    <n v="2305.5286624203823"/>
    <n v="115.27643312101911"/>
    <n v="18"/>
    <n v="5.4501884994923623E-3"/>
    <n v="0.96038641255376866"/>
    <x v="2"/>
    <n v="2.3787878787878789"/>
    <n v="1.7195454545454548E-2"/>
    <n v="274.21818181818185"/>
    <n v="30"/>
    <n v="1"/>
    <n v="31"/>
    <n v="73.742424242424249"/>
    <n v="53.742424242424249"/>
    <n v="0.38848584250144774"/>
    <n v="0.27121430039038419"/>
    <x v="2"/>
    <n v="6195.2349739432548"/>
    <n v="8.4076433121019107"/>
    <n v="0.53305909090909098"/>
  </r>
  <r>
    <x v="2"/>
    <x v="0"/>
    <x v="46"/>
    <x v="46"/>
    <x v="2"/>
    <x v="8"/>
    <n v="0.34993333333333321"/>
    <n v="73.333333333333329"/>
    <n v="8786.5866666666698"/>
    <n v="0"/>
    <n v="1.2000000000000001E-3"/>
    <n v="0"/>
    <n v="119.81709090909096"/>
    <n v="6"/>
    <n v="5.0415084031783224E-3"/>
    <n v="0.96542792095694696"/>
    <x v="2"/>
    <n v="3.333333333333333"/>
    <n v="1.5906060606060601E-2"/>
    <n v="399.39030303030319"/>
    <n v="30"/>
    <n v="1"/>
    <n v="31"/>
    <n v="103.33333333333333"/>
    <n v="103.33333333333333"/>
    <n v="0.49308787878787863"/>
    <n v="0"/>
    <x v="2"/>
    <n v="12381.099393939399"/>
    <n v="0"/>
    <n v="0.49308787878787863"/>
  </r>
  <r>
    <x v="2"/>
    <x v="0"/>
    <x v="12"/>
    <x v="12"/>
    <x v="0"/>
    <x v="4"/>
    <n v="0.23999999999999996"/>
    <n v="10.666666666666666"/>
    <n v="3912"/>
    <n v="0"/>
    <n v="0"/>
    <n v="0"/>
    <n v="366.75"/>
    <n v="1"/>
    <n v="3.4576929417873812E-3"/>
    <n v="0.96888561389873429"/>
    <x v="2"/>
    <n v="0.48484848484848481"/>
    <n v="1.0909090909090908E-2"/>
    <n v="177.81818181818181"/>
    <n v="30"/>
    <n v="1"/>
    <n v="31"/>
    <n v="15.030303030303029"/>
    <n v="15.030303030303029"/>
    <n v="0.33818181818181814"/>
    <n v="0"/>
    <x v="2"/>
    <n v="5512.363636363636"/>
    <n v="0"/>
    <n v="0.33818181818181814"/>
  </r>
  <r>
    <x v="2"/>
    <x v="0"/>
    <x v="4"/>
    <x v="4"/>
    <x v="0"/>
    <x v="0"/>
    <n v="0.22499999999999998"/>
    <n v="9"/>
    <n v="3037"/>
    <n v="45"/>
    <n v="1.125"/>
    <n v="15185"/>
    <n v="337.44444444444446"/>
    <n v="60"/>
    <n v="3.2415871329256702E-3"/>
    <n v="0.97212720103165995"/>
    <x v="2"/>
    <n v="0.40909090909090912"/>
    <n v="1.0227272727272725E-2"/>
    <n v="138.04545454545453"/>
    <n v="30"/>
    <n v="1"/>
    <n v="31"/>
    <n v="12.681818181818183"/>
    <n v="0"/>
    <n v="0"/>
    <n v="3.5483870967741931"/>
    <x v="0"/>
    <n v="0"/>
    <n v="109.99999999999999"/>
    <n v="0.31704545454545446"/>
  </r>
  <r>
    <x v="2"/>
    <x v="0"/>
    <x v="39"/>
    <x v="39"/>
    <x v="5"/>
    <x v="3"/>
    <n v="0.21973333333333334"/>
    <n v="29.666666666666668"/>
    <n v="3992.6333333333332"/>
    <n v="10"/>
    <n v="6.6720000000000002E-2"/>
    <n v="1345.8314606741574"/>
    <n v="134.58314606741573"/>
    <n v="100"/>
    <n v="3.1657099822586699E-3"/>
    <n v="0.97529291101391857"/>
    <x v="2"/>
    <n v="1.3484848484848486"/>
    <n v="9.9878787878787886E-3"/>
    <n v="181.48333333333332"/>
    <n v="30"/>
    <n v="1"/>
    <n v="31"/>
    <n v="41.803030303030305"/>
    <n v="31.803030303030305"/>
    <n v="0.23555682669390537"/>
    <n v="0.23921710764769843"/>
    <x v="2"/>
    <n v="4280.1518726591758"/>
    <n v="7.4157303370786511"/>
    <n v="0.30962424242424247"/>
  </r>
  <r>
    <x v="2"/>
    <x v="0"/>
    <x v="48"/>
    <x v="48"/>
    <x v="2"/>
    <x v="3"/>
    <n v="0.2106666666666667"/>
    <n v="29.666666666666668"/>
    <n v="2245.8666666666663"/>
    <n v="0"/>
    <n v="0"/>
    <n v="0"/>
    <n v="75.703370786516842"/>
    <n v="30"/>
    <n v="3.0350860266800356E-3"/>
    <n v="0.97832799704059858"/>
    <x v="2"/>
    <n v="1.3484848484848486"/>
    <n v="9.5757575757575777E-3"/>
    <n v="102.08484848484846"/>
    <n v="30"/>
    <n v="1"/>
    <n v="31"/>
    <n v="41.803030303030305"/>
    <n v="41.803030303030305"/>
    <n v="0.29684848484848492"/>
    <n v="0"/>
    <x v="2"/>
    <n v="3164.6303030303025"/>
    <n v="0"/>
    <n v="0.29684848484848492"/>
  </r>
  <r>
    <x v="2"/>
    <x v="0"/>
    <x v="29"/>
    <x v="29"/>
    <x v="1"/>
    <x v="2"/>
    <n v="0.16991999999999996"/>
    <n v="34.333333333333329"/>
    <n v="6288.0533333333369"/>
    <n v="82"/>
    <n v="0.35711999999999999"/>
    <n v="15018.069126213602"/>
    <n v="183.14718446601955"/>
    <n v="24"/>
    <n v="2.4480466027854658E-3"/>
    <n v="0.980776043643384"/>
    <x v="2"/>
    <n v="1.5606060606060603"/>
    <n v="7.7236363636363622E-3"/>
    <n v="285.82060606060622"/>
    <n v="30"/>
    <n v="1"/>
    <n v="31"/>
    <n v="48.378787878787868"/>
    <n v="0"/>
    <n v="0"/>
    <n v="1.6949577200125279"/>
    <x v="1"/>
    <n v="0"/>
    <n v="52.54368932038836"/>
    <n v="0.23943272727272724"/>
  </r>
  <r>
    <x v="2"/>
    <x v="0"/>
    <x v="50"/>
    <x v="50"/>
    <x v="0"/>
    <x v="0"/>
    <n v="0.14250000000000002"/>
    <n v="6.333333333333333"/>
    <n v="1631.6666666666667"/>
    <n v="0"/>
    <n v="0"/>
    <n v="0"/>
    <n v="257.63157894736844"/>
    <n v="1"/>
    <n v="2.0530051841862584E-3"/>
    <n v="0.98282904882757027"/>
    <x v="2"/>
    <n v="0.28787878787878785"/>
    <n v="6.4772727272727282E-3"/>
    <n v="74.166666666666671"/>
    <n v="30"/>
    <n v="1"/>
    <n v="31"/>
    <n v="8.9242424242424239"/>
    <n v="8.9242424242424239"/>
    <n v="0.20079545454545458"/>
    <n v="0"/>
    <x v="2"/>
    <n v="2299.1666666666665"/>
    <n v="0"/>
    <n v="0.20079545454545458"/>
  </r>
  <r>
    <x v="2"/>
    <x v="0"/>
    <x v="68"/>
    <x v="69"/>
    <x v="5"/>
    <x v="9"/>
    <n v="0.14166666666666666"/>
    <n v="12.666666666666668"/>
    <n v="1730.1666666666663"/>
    <n v="26"/>
    <n v="0.221"/>
    <n v="3551.3947368421045"/>
    <n v="136.59210526315786"/>
    <n v="10"/>
    <n v="2.040999305916163E-3"/>
    <n v="0.98487004813348644"/>
    <x v="2"/>
    <n v="0.5757575757575758"/>
    <n v="6.4393939393939392E-3"/>
    <n v="78.643939393939377"/>
    <n v="30"/>
    <n v="1"/>
    <n v="31"/>
    <n v="17.848484848484851"/>
    <n v="0"/>
    <n v="0"/>
    <n v="1.4567062818336161"/>
    <x v="1"/>
    <n v="0"/>
    <n v="45.157894736842096"/>
    <n v="0.19962121212121212"/>
  </r>
  <r>
    <x v="2"/>
    <x v="0"/>
    <x v="17"/>
    <x v="17"/>
    <x v="0"/>
    <x v="5"/>
    <n v="0.13500000000000001"/>
    <n v="6"/>
    <n v="2893.6666666666665"/>
    <n v="0"/>
    <n v="0"/>
    <n v="0"/>
    <n v="482.27777777777777"/>
    <n v="24"/>
    <n v="1.9449522797554024E-3"/>
    <n v="0.98681500041324188"/>
    <x v="2"/>
    <n v="0.27272727272727271"/>
    <n v="6.1363636363636368E-3"/>
    <n v="131.53030303030303"/>
    <n v="30"/>
    <n v="1"/>
    <n v="31"/>
    <n v="8.4545454545454533"/>
    <n v="8.4545454545454533"/>
    <n v="0.19022727272727272"/>
    <n v="0"/>
    <x v="2"/>
    <n v="4077.4393939393931"/>
    <n v="0"/>
    <n v="0.19022727272727274"/>
  </r>
  <r>
    <x v="2"/>
    <x v="0"/>
    <x v="63"/>
    <x v="63"/>
    <x v="1"/>
    <x v="2"/>
    <n v="0.13187999999999997"/>
    <n v="33"/>
    <n v="4882.8533333333344"/>
    <n v="89"/>
    <n v="0.2888"/>
    <n v="13168.907474747479"/>
    <n v="147.96525252525257"/>
    <n v="12"/>
    <n v="1.9000022715121659E-3"/>
    <n v="0.9887150026847541"/>
    <x v="2"/>
    <n v="1.5"/>
    <n v="5.9945454545454529E-3"/>
    <n v="221.94787878787884"/>
    <n v="30"/>
    <n v="1"/>
    <n v="31"/>
    <n v="46.5"/>
    <n v="0"/>
    <n v="0"/>
    <n v="1.913978494623656"/>
    <x v="1"/>
    <n v="0"/>
    <n v="59.333333333333336"/>
    <n v="0.18583090909090905"/>
  </r>
  <r>
    <x v="2"/>
    <x v="0"/>
    <x v="40"/>
    <x v="40"/>
    <x v="4"/>
    <x v="2"/>
    <n v="0.1257533333333333"/>
    <n v="5.333333333333333"/>
    <n v="3296.3333333333335"/>
    <n v="0"/>
    <n v="7.1399999999999996E-3"/>
    <n v="0"/>
    <n v="618.06250000000011"/>
    <n v="18"/>
    <n v="1.8117350544704269E-3"/>
    <n v="0.99052673773922451"/>
    <x v="2"/>
    <n v="0.2424242424242424"/>
    <n v="5.7160606060606047E-3"/>
    <n v="149.83333333333334"/>
    <n v="30"/>
    <n v="1"/>
    <n v="31"/>
    <n v="7.5151515151515147"/>
    <n v="7.5151515151515147"/>
    <n v="0.17719787878787874"/>
    <n v="0"/>
    <x v="2"/>
    <n v="4644.8333333333339"/>
    <n v="0"/>
    <n v="0.17719787878787874"/>
  </r>
  <r>
    <x v="2"/>
    <x v="0"/>
    <x v="69"/>
    <x v="70"/>
    <x v="0"/>
    <x v="0"/>
    <n v="0.11250000000000004"/>
    <n v="0.33333333333333331"/>
    <n v="1400"/>
    <n v="0"/>
    <n v="0"/>
    <n v="0"/>
    <n v="4200"/>
    <n v="20"/>
    <n v="1.620793566462836E-3"/>
    <n v="0.99214753130568734"/>
    <x v="2"/>
    <n v="1.515151515151515E-2"/>
    <n v="5.1136363636363653E-3"/>
    <n v="63.636363636363633"/>
    <n v="30"/>
    <n v="1"/>
    <n v="31"/>
    <n v="0.46969696969696967"/>
    <n v="0.46969696969696967"/>
    <n v="0.15852272727272734"/>
    <n v="0"/>
    <x v="2"/>
    <n v="1972.7272727272725"/>
    <n v="0"/>
    <n v="0.15852272727272732"/>
  </r>
  <r>
    <x v="2"/>
    <x v="0"/>
    <x v="57"/>
    <x v="57"/>
    <x v="1"/>
    <x v="2"/>
    <n v="0.10325999999999999"/>
    <n v="26"/>
    <n v="3326.9166666666661"/>
    <n v="3"/>
    <n v="9.7200000000000012E-3"/>
    <n v="383.87499999999994"/>
    <n v="127.95833333333331"/>
    <n v="1"/>
    <n v="1.487672388204021E-3"/>
    <n v="0.99363520369389136"/>
    <x v="2"/>
    <n v="1.1818181818181819"/>
    <n v="4.6936363636363634E-3"/>
    <n v="151.22348484848482"/>
    <n v="30"/>
    <n v="1"/>
    <n v="31"/>
    <n v="36.63636363636364"/>
    <n v="33.63636363636364"/>
    <n v="0.1335881118881119"/>
    <n v="8.1885856079404462E-2"/>
    <x v="2"/>
    <n v="4304.05303030303"/>
    <n v="2.5384615384615383"/>
    <n v="0.14550272727272726"/>
  </r>
  <r>
    <x v="2"/>
    <x v="0"/>
    <x v="70"/>
    <x v="71"/>
    <x v="2"/>
    <x v="8"/>
    <n v="8.4000000000000005E-2"/>
    <n v="21"/>
    <n v="1678.11"/>
    <n v="0"/>
    <n v="0"/>
    <n v="0"/>
    <n v="79.91"/>
    <n v="12"/>
    <n v="1.2101925296255837E-3"/>
    <n v="0.99484539622351698"/>
    <x v="2"/>
    <n v="0.95454545454545459"/>
    <n v="3.8181818181818182E-3"/>
    <n v="76.277727272727262"/>
    <n v="30"/>
    <n v="1"/>
    <n v="31"/>
    <n v="29.590909090909093"/>
    <n v="29.590909090909093"/>
    <n v="0.11836363636363639"/>
    <n v="0"/>
    <x v="2"/>
    <n v="2364.6095454545457"/>
    <n v="0"/>
    <n v="0.11836363636363637"/>
  </r>
  <r>
    <x v="2"/>
    <x v="0"/>
    <x v="71"/>
    <x v="72"/>
    <x v="2"/>
    <x v="8"/>
    <n v="8.1600000000000006E-2"/>
    <n v="22.666666666666668"/>
    <n v="2266.6666666666665"/>
    <n v="0"/>
    <n v="0"/>
    <n v="0"/>
    <n v="99.999999999999986"/>
    <n v="18"/>
    <n v="1.17561560020771E-3"/>
    <n v="0.99602101182372471"/>
    <x v="2"/>
    <n v="1.0303030303030303"/>
    <n v="3.7090909090909093E-3"/>
    <n v="103.03030303030302"/>
    <n v="30"/>
    <n v="1"/>
    <n v="31"/>
    <n v="31.939393939393938"/>
    <n v="31.939393939393938"/>
    <n v="0.11498181818181819"/>
    <n v="0"/>
    <x v="2"/>
    <n v="3193.9393939393935"/>
    <n v="0"/>
    <n v="0.11498181818181819"/>
  </r>
  <r>
    <x v="2"/>
    <x v="0"/>
    <x v="44"/>
    <x v="44"/>
    <x v="5"/>
    <x v="3"/>
    <n v="8.0250000000000002E-2"/>
    <n v="14"/>
    <n v="1341.1733333333332"/>
    <n v="5"/>
    <n v="2.9700000000000001E-2"/>
    <n v="478.99047619047616"/>
    <n v="95.798095238095229"/>
    <n v="40"/>
    <n v="1.1561660774101559E-3"/>
    <n v="0.99717717790113491"/>
    <x v="2"/>
    <n v="0.63636363636363635"/>
    <n v="3.647727272727273E-3"/>
    <n v="60.962424242424234"/>
    <n v="30"/>
    <n v="1"/>
    <n v="31"/>
    <n v="19.727272727272727"/>
    <n v="14.727272727272727"/>
    <n v="8.4418831168831171E-2"/>
    <n v="0.25345622119815669"/>
    <x v="2"/>
    <n v="1410.8446753246751"/>
    <n v="7.8571428571428577"/>
    <n v="0.11307954545454546"/>
  </r>
  <r>
    <x v="2"/>
    <x v="0"/>
    <x v="21"/>
    <x v="21"/>
    <x v="0"/>
    <x v="0"/>
    <n v="7.6333333333333336E-2"/>
    <n v="1.6666666666666667"/>
    <n v="662.4"/>
    <n v="85"/>
    <n v="1.7"/>
    <n v="33782.399999999994"/>
    <n v="397.43999999999994"/>
    <n v="20"/>
    <n v="1.099738449540709E-3"/>
    <n v="0.99827691635067561"/>
    <x v="2"/>
    <n v="7.575757575757576E-2"/>
    <n v="3.4696969696969698E-3"/>
    <n v="30.109090909090909"/>
    <n v="30"/>
    <n v="1"/>
    <n v="31"/>
    <n v="2.3484848484848486"/>
    <n v="0"/>
    <n v="0"/>
    <n v="36.193548387096769"/>
    <x v="0"/>
    <n v="0"/>
    <n v="1122"/>
    <n v="0.10756060606060606"/>
  </r>
  <r>
    <x v="2"/>
    <x v="0"/>
    <x v="53"/>
    <x v="53"/>
    <x v="5"/>
    <x v="3"/>
    <n v="6.2000000000000013E-2"/>
    <n v="20.666666666666664"/>
    <n v="1260.6666666666665"/>
    <n v="34"/>
    <n v="0.10199999999999999"/>
    <n v="2074"/>
    <n v="61"/>
    <n v="1"/>
    <n v="8.9323734329507386E-4"/>
    <n v="0.99917015369397066"/>
    <x v="2"/>
    <n v="0.93939393939393934"/>
    <n v="2.8181818181818186E-3"/>
    <n v="57.303030303030297"/>
    <n v="30"/>
    <n v="1"/>
    <n v="31"/>
    <n v="29.121212121212121"/>
    <n v="0"/>
    <n v="0"/>
    <n v="1.1675338189386055"/>
    <x v="1"/>
    <n v="0"/>
    <n v="36.193548387096776"/>
    <n v="8.7363636363636379E-2"/>
  </r>
  <r>
    <x v="2"/>
    <x v="0"/>
    <x v="27"/>
    <x v="27"/>
    <x v="1"/>
    <x v="2"/>
    <n v="5.7599999999999991E-2"/>
    <n v="2.3333333333333335"/>
    <n v="1333.3933333333334"/>
    <n v="0"/>
    <n v="0"/>
    <n v="0"/>
    <n v="571.45428571428567"/>
    <n v="36"/>
    <n v="8.2984630602897156E-4"/>
    <n v="0.99999999999999967"/>
    <x v="2"/>
    <n v="0.10606060606060606"/>
    <n v="2.6181818181818177E-3"/>
    <n v="60.608787878787886"/>
    <n v="30"/>
    <n v="1"/>
    <n v="31"/>
    <n v="3.2878787878787881"/>
    <n v="3.2878787878787881"/>
    <n v="8.1163636363636354E-2"/>
    <n v="0"/>
    <x v="2"/>
    <n v="1878.8724242424241"/>
    <n v="0"/>
    <n v="8.1163636363636354E-2"/>
  </r>
  <r>
    <x v="3"/>
    <x v="1"/>
    <x v="0"/>
    <x v="0"/>
    <x v="0"/>
    <x v="0"/>
    <n v="6.3766666666666723"/>
    <n v="195"/>
    <n v="83127.666666666657"/>
    <n v="930"/>
    <n v="23.26"/>
    <n v="396455.02564102563"/>
    <n v="426.29572649572646"/>
    <n v="5"/>
    <n v="0.1525906875650235"/>
    <n v="0.1525906875650235"/>
    <x v="0"/>
    <n v="8.8636363636363633"/>
    <n v="0.28984848484848508"/>
    <n v="3778.5303030303025"/>
    <n v="7"/>
    <n v="3"/>
    <n v="10"/>
    <n v="88.636363636363626"/>
    <n v="0"/>
    <n v="0"/>
    <n v="10.492307692307694"/>
    <x v="0"/>
    <n v="0"/>
    <n v="104.92307692307693"/>
    <n v="2.8984848484848507"/>
  </r>
  <r>
    <x v="3"/>
    <x v="1"/>
    <x v="9"/>
    <x v="9"/>
    <x v="2"/>
    <x v="3"/>
    <n v="5.1576000000000111"/>
    <n v="704.33333333333337"/>
    <n v="85775.120000000024"/>
    <n v="0"/>
    <n v="0"/>
    <n v="0"/>
    <n v="121.78199716043542"/>
    <n v="4"/>
    <n v="0.12341898539237316"/>
    <n v="0.27600967295739665"/>
    <x v="0"/>
    <n v="32.015151515151516"/>
    <n v="0.23443636363636414"/>
    <n v="3898.8690909090919"/>
    <n v="7"/>
    <n v="3"/>
    <n v="10"/>
    <n v="320.15151515151513"/>
    <n v="320.15151515151513"/>
    <n v="2.3443636363636413"/>
    <n v="0"/>
    <x v="2"/>
    <n v="38988.69090909091"/>
    <n v="0"/>
    <n v="2.3443636363636413"/>
  </r>
  <r>
    <x v="3"/>
    <x v="1"/>
    <x v="2"/>
    <x v="2"/>
    <x v="1"/>
    <x v="2"/>
    <n v="3.1387499999999982"/>
    <n v="277.66666666666663"/>
    <n v="100114.2899999998"/>
    <n v="1641"/>
    <n v="15.95457"/>
    <n v="591671.84834333626"/>
    <n v="360.55566626650597"/>
    <n v="12"/>
    <n v="7.5108837521387889E-2"/>
    <n v="0.35111851047878451"/>
    <x v="0"/>
    <n v="12.621212121212119"/>
    <n v="0.14267045454545446"/>
    <n v="4550.6495454545366"/>
    <n v="7"/>
    <n v="3"/>
    <n v="10"/>
    <n v="126.21212121212119"/>
    <n v="0"/>
    <n v="0"/>
    <n v="13.001920768307325"/>
    <x v="0"/>
    <n v="0"/>
    <n v="130.01920768307326"/>
    <n v="1.4267045454545446"/>
  </r>
  <r>
    <x v="3"/>
    <x v="1"/>
    <x v="3"/>
    <x v="3"/>
    <x v="1"/>
    <x v="2"/>
    <n v="2.7472500000000069"/>
    <n v="133.66666666666666"/>
    <n v="107719.16666666667"/>
    <n v="194"/>
    <n v="3.1549499999999999"/>
    <n v="156340.536159601"/>
    <n v="805.87905236907739"/>
    <n v="5"/>
    <n v="6.5740423378935417E-2"/>
    <n v="0.41685893385771994"/>
    <x v="0"/>
    <n v="6.0757575757575752"/>
    <n v="0.12487500000000031"/>
    <n v="4896.325757575758"/>
    <n v="7"/>
    <n v="3"/>
    <n v="10"/>
    <n v="60.757575757575751"/>
    <n v="0"/>
    <n v="0"/>
    <n v="3.1930174563591027"/>
    <x v="0"/>
    <n v="0"/>
    <n v="31.930174563591027"/>
    <n v="1.2487500000000031"/>
  </r>
  <r>
    <x v="3"/>
    <x v="1"/>
    <x v="45"/>
    <x v="45"/>
    <x v="0"/>
    <x v="7"/>
    <n v="2.3445000000000022"/>
    <n v="68"/>
    <n v="29008.333333333336"/>
    <n v="6"/>
    <n v="0.153"/>
    <n v="2559.5588235294117"/>
    <n v="426.59313725490199"/>
    <n v="1"/>
    <n v="5.6102801933538574E-2"/>
    <n v="0.4729617357912585"/>
    <x v="0"/>
    <n v="3.0909090909090908"/>
    <n v="0.10656818181818192"/>
    <n v="1318.5606060606062"/>
    <n v="7"/>
    <n v="3"/>
    <n v="10"/>
    <n v="30.909090909090907"/>
    <n v="24.909090909090907"/>
    <n v="0.85881417112299541"/>
    <n v="0.19411764705882353"/>
    <x v="2"/>
    <n v="10626.047237076649"/>
    <n v="1.9411764705882355"/>
    <n v="1.0656818181818193"/>
  </r>
  <r>
    <x v="3"/>
    <x v="1"/>
    <x v="20"/>
    <x v="20"/>
    <x v="2"/>
    <x v="3"/>
    <n v="2.300480000000003"/>
    <n v="357.66666666666669"/>
    <n v="40702.80000000001"/>
    <n v="0"/>
    <n v="0"/>
    <n v="0"/>
    <n v="113.80093196644923"/>
    <n v="5"/>
    <n v="5.50494236690411E-2"/>
    <n v="0.52801115946029964"/>
    <x v="1"/>
    <n v="16.257575757575758"/>
    <n v="0.10456727272727286"/>
    <n v="1850.1272727272733"/>
    <n v="14"/>
    <n v="3"/>
    <n v="17"/>
    <n v="276.37878787878788"/>
    <n v="276.37878787878788"/>
    <n v="1.7776436363636385"/>
    <n v="0"/>
    <x v="2"/>
    <n v="31452.163636363643"/>
    <n v="0"/>
    <n v="1.7776436363636385"/>
  </r>
  <r>
    <x v="3"/>
    <x v="1"/>
    <x v="8"/>
    <x v="8"/>
    <x v="2"/>
    <x v="3"/>
    <n v="1.7840000000000036"/>
    <n v="363.33333333333337"/>
    <n v="28136.996666666659"/>
    <n v="0"/>
    <n v="0"/>
    <n v="0"/>
    <n v="77.441275229357771"/>
    <n v="24"/>
    <n v="4.2690295862415406E-2"/>
    <n v="0.57070145532271499"/>
    <x v="1"/>
    <n v="16.515151515151516"/>
    <n v="8.1090909090909255E-2"/>
    <n v="1278.9543939393936"/>
    <n v="14"/>
    <n v="3"/>
    <n v="17"/>
    <n v="280.75757575757575"/>
    <n v="280.75757575757575"/>
    <n v="1.378545454545457"/>
    <n v="0"/>
    <x v="2"/>
    <n v="21742.22469696969"/>
    <n v="0"/>
    <n v="1.3785454545454574"/>
  </r>
  <r>
    <x v="3"/>
    <x v="1"/>
    <x v="5"/>
    <x v="5"/>
    <x v="1"/>
    <x v="2"/>
    <n v="1.7624999999999997"/>
    <n v="78.333333333333329"/>
    <n v="47283.333333333328"/>
    <n v="112"/>
    <n v="2.52"/>
    <n v="67605.106382978716"/>
    <n v="603.61702127659566"/>
    <n v="12"/>
    <n v="4.2175810794566698E-2"/>
    <n v="0.61287726611728166"/>
    <x v="1"/>
    <n v="3.5606060606060606"/>
    <n v="8.0113636363636345E-2"/>
    <n v="2149.242424242424"/>
    <n v="14"/>
    <n v="3"/>
    <n v="17"/>
    <n v="60.530303030303031"/>
    <n v="0"/>
    <n v="0"/>
    <n v="1.8503128911138924"/>
    <x v="1"/>
    <n v="0"/>
    <n v="31.455319148936169"/>
    <n v="1.3619318181818179"/>
  </r>
  <r>
    <x v="3"/>
    <x v="1"/>
    <x v="23"/>
    <x v="23"/>
    <x v="0"/>
    <x v="0"/>
    <n v="1.5666666666666669"/>
    <n v="31.333333333333336"/>
    <n v="20926.666666666664"/>
    <n v="32"/>
    <n v="1.6"/>
    <n v="21371.914893617017"/>
    <n v="667.87234042553177"/>
    <n v="20"/>
    <n v="3.7489609595170406E-2"/>
    <n v="0.65036687571245211"/>
    <x v="1"/>
    <n v="1.4242424242424243"/>
    <n v="7.1212121212121227E-2"/>
    <n v="951.21212121212113"/>
    <n v="14"/>
    <n v="3"/>
    <n v="17"/>
    <n v="24.212121212121215"/>
    <n v="0"/>
    <n v="0"/>
    <n v="1.3216520650813515"/>
    <x v="1"/>
    <n v="0"/>
    <n v="22.468085106382976"/>
    <n v="1.2106060606060609"/>
  </r>
  <r>
    <x v="3"/>
    <x v="1"/>
    <x v="72"/>
    <x v="73"/>
    <x v="1"/>
    <x v="2"/>
    <n v="1.4759966666666655"/>
    <n v="85.666666666666671"/>
    <n v="38353.333333333336"/>
    <n v="0"/>
    <n v="0"/>
    <n v="0"/>
    <n v="447.70428015564204"/>
    <n v="3"/>
    <n v="3.531991838113159E-2"/>
    <n v="0.68568679409358368"/>
    <x v="1"/>
    <n v="3.893939393939394"/>
    <n v="6.7090757575757526E-2"/>
    <n v="1743.3333333333335"/>
    <n v="14"/>
    <n v="3"/>
    <n v="17"/>
    <n v="66.196969696969703"/>
    <n v="66.196969696969703"/>
    <n v="1.140542878787878"/>
    <n v="0"/>
    <x v="2"/>
    <n v="29636.666666666672"/>
    <n v="0"/>
    <n v="1.140542878787878"/>
  </r>
  <r>
    <x v="3"/>
    <x v="1"/>
    <x v="66"/>
    <x v="67"/>
    <x v="1"/>
    <x v="2"/>
    <n v="1.3378500000000024"/>
    <n v="81"/>
    <n v="37578.196666666525"/>
    <n v="0"/>
    <n v="0"/>
    <n v="0"/>
    <n v="463.92835390946328"/>
    <n v="1"/>
    <n v="3.2014132466105627E-2"/>
    <n v="0.71770092655968931"/>
    <x v="1"/>
    <n v="3.6818181818181817"/>
    <n v="6.0811363636363747E-2"/>
    <n v="1708.0998484848421"/>
    <n v="14"/>
    <n v="3"/>
    <n v="17"/>
    <n v="62.590909090909086"/>
    <n v="62.590909090909086"/>
    <n v="1.0337931818181836"/>
    <n v="0"/>
    <x v="2"/>
    <n v="29037.697424242313"/>
    <n v="0"/>
    <n v="1.0337931818181838"/>
  </r>
  <r>
    <x v="3"/>
    <x v="1"/>
    <x v="11"/>
    <x v="11"/>
    <x v="0"/>
    <x v="4"/>
    <n v="1.3035000000000037"/>
    <n v="35.333333333333336"/>
    <n v="15616.666666666666"/>
    <n v="16"/>
    <n v="0.36899999999999999"/>
    <n v="7071.6981132075462"/>
    <n v="441.98113207547163"/>
    <n v="5"/>
    <n v="3.1192152834449847E-2"/>
    <n v="0.74889307939413918"/>
    <x v="1"/>
    <n v="1.6060606060606062"/>
    <n v="5.9250000000000164E-2"/>
    <n v="709.84848484848487"/>
    <n v="14"/>
    <n v="3"/>
    <n v="17"/>
    <n v="27.303030303030305"/>
    <n v="11.303030303030305"/>
    <n v="0.41698584905660502"/>
    <n v="0.58601553829078801"/>
    <x v="2"/>
    <n v="4995.726129216695"/>
    <n v="9.9622641509433958"/>
    <n v="1.0072500000000029"/>
  </r>
  <r>
    <x v="3"/>
    <x v="1"/>
    <x v="6"/>
    <x v="6"/>
    <x v="1"/>
    <x v="2"/>
    <n v="1.2791933333333352"/>
    <n v="114.66666666666667"/>
    <n v="57490.833333333336"/>
    <n v="512"/>
    <n v="5.06942"/>
    <n v="256703.2558139535"/>
    <n v="501.37354651162792"/>
    <n v="1"/>
    <n v="3.0610505529837073E-2"/>
    <n v="0.7795035849239762"/>
    <x v="1"/>
    <n v="5.2121212121212119"/>
    <n v="5.8145151515151601E-2"/>
    <n v="2613.219696969697"/>
    <n v="14"/>
    <n v="3"/>
    <n v="17"/>
    <n v="88.606060606060609"/>
    <n v="0"/>
    <n v="0"/>
    <n v="5.7783857729138166"/>
    <x v="0"/>
    <n v="0"/>
    <n v="98.232558139534873"/>
    <n v="0.98846757575757727"/>
  </r>
  <r>
    <x v="3"/>
    <x v="1"/>
    <x v="25"/>
    <x v="25"/>
    <x v="4"/>
    <x v="2"/>
    <n v="1.2112199999999955"/>
    <n v="59.333333333333336"/>
    <n v="37578.216666666631"/>
    <n v="5"/>
    <n v="5.3460000000000001E-2"/>
    <n v="3166.7036516853905"/>
    <n v="633.34073033707807"/>
    <n v="4"/>
    <n v="2.8983935064167316E-2"/>
    <n v="0.8084875199881435"/>
    <x v="2"/>
    <n v="2.6969696969696972"/>
    <n v="5.5055454545454345E-2"/>
    <n v="1708.100757575756"/>
    <n v="30"/>
    <n v="3"/>
    <n v="33"/>
    <n v="89.000000000000014"/>
    <n v="84.000000000000014"/>
    <n v="1.7147608988763983"/>
    <n v="5.6179775280898868E-2"/>
    <x v="2"/>
    <n v="53200.621348314569"/>
    <n v="1.8539325842696626"/>
    <n v="1.8168299999999933"/>
  </r>
  <r>
    <x v="3"/>
    <x v="1"/>
    <x v="7"/>
    <x v="7"/>
    <x v="1"/>
    <x v="2"/>
    <n v="1.1994266666666678"/>
    <n v="125.33333333333334"/>
    <n v="40941.666666666672"/>
    <n v="810"/>
    <n v="6.56182"/>
    <n v="264596.4095744681"/>
    <n v="326.66223404255322"/>
    <n v="12"/>
    <n v="2.8701726045555292E-2"/>
    <n v="0.83718924603369882"/>
    <x v="2"/>
    <n v="5.6969696969696972"/>
    <n v="5.4519393939393986E-2"/>
    <n v="1860.9848484848487"/>
    <n v="30"/>
    <n v="3"/>
    <n v="33"/>
    <n v="188"/>
    <n v="0"/>
    <n v="0"/>
    <n v="4.3085106382978724"/>
    <x v="0"/>
    <n v="0"/>
    <n v="142.18085106382978"/>
    <n v="1.7991400000000015"/>
  </r>
  <r>
    <x v="3"/>
    <x v="1"/>
    <x v="22"/>
    <x v="22"/>
    <x v="2"/>
    <x v="3"/>
    <n v="1.1473733333333307"/>
    <n v="201"/>
    <n v="19941.133333333335"/>
    <n v="0"/>
    <n v="0"/>
    <n v="0"/>
    <n v="99.209618573797684"/>
    <n v="12"/>
    <n v="2.7456113825473968E-2"/>
    <n v="0.86464535985917279"/>
    <x v="2"/>
    <n v="9.1363636363636367"/>
    <n v="5.2153333333333211E-2"/>
    <n v="906.41515151515159"/>
    <n v="30"/>
    <n v="3"/>
    <n v="33"/>
    <n v="301.5"/>
    <n v="301.5"/>
    <n v="1.721059999999996"/>
    <n v="0"/>
    <x v="2"/>
    <n v="29911.7"/>
    <n v="0"/>
    <n v="1.721059999999996"/>
  </r>
  <r>
    <x v="3"/>
    <x v="1"/>
    <x v="21"/>
    <x v="21"/>
    <x v="0"/>
    <x v="0"/>
    <n v="0.62100000000000011"/>
    <n v="14"/>
    <n v="7402.6000000000076"/>
    <n v="44"/>
    <n v="0.89500000000000002"/>
    <n v="23265.31428571431"/>
    <n v="528.75714285714344"/>
    <n v="48"/>
    <n v="1.4860243122511165E-2"/>
    <n v="0.87950560298168401"/>
    <x v="2"/>
    <n v="0.63636363636363635"/>
    <n v="2.8227272727272733E-2"/>
    <n v="336.48181818181854"/>
    <n v="30"/>
    <n v="3"/>
    <n v="33"/>
    <n v="21"/>
    <n v="0"/>
    <n v="0"/>
    <n v="2.0952380952380953"/>
    <x v="0"/>
    <n v="0"/>
    <n v="69.142857142857139"/>
    <n v="0.93150000000000022"/>
  </r>
  <r>
    <x v="3"/>
    <x v="1"/>
    <x v="13"/>
    <x v="13"/>
    <x v="2"/>
    <x v="3"/>
    <n v="0.58373333333333333"/>
    <n v="38"/>
    <n v="10397.75"/>
    <n v="283"/>
    <n v="3.6224000000000003"/>
    <n v="77435.875"/>
    <n v="273.625"/>
    <n v="24"/>
    <n v="1.3968469004906895E-2"/>
    <n v="0.8934740719865909"/>
    <x v="2"/>
    <n v="1.7272727272727273"/>
    <n v="2.6533333333333332E-2"/>
    <n v="472.625"/>
    <n v="30"/>
    <n v="3"/>
    <n v="33"/>
    <n v="57"/>
    <n v="0"/>
    <n v="0"/>
    <n v="4.9649122807017543"/>
    <x v="0"/>
    <n v="0"/>
    <n v="163.84210526315789"/>
    <n v="0.87559999999999993"/>
  </r>
  <r>
    <x v="3"/>
    <x v="1"/>
    <x v="48"/>
    <x v="48"/>
    <x v="2"/>
    <x v="3"/>
    <n v="0.44160000000000066"/>
    <n v="86"/>
    <n v="8832"/>
    <n v="613"/>
    <n v="2.944"/>
    <n v="62953.674418604649"/>
    <n v="102.69767441860465"/>
    <n v="1"/>
    <n v="1.0567283998230176E-2"/>
    <n v="0.90404135598482105"/>
    <x v="2"/>
    <n v="3.9090909090909092"/>
    <n v="2.0072727272727301E-2"/>
    <n v="401.45454545454544"/>
    <n v="30"/>
    <n v="3"/>
    <n v="33"/>
    <n v="129"/>
    <n v="0"/>
    <n v="0"/>
    <n v="4.7519379844961236"/>
    <x v="0"/>
    <n v="0"/>
    <n v="156.81395348837211"/>
    <n v="0.66240000000000099"/>
  </r>
  <r>
    <x v="3"/>
    <x v="1"/>
    <x v="30"/>
    <x v="30"/>
    <x v="2"/>
    <x v="3"/>
    <n v="0.4031999999999995"/>
    <n v="58.333333333333336"/>
    <n v="6435.3200000000024"/>
    <n v="0"/>
    <n v="0"/>
    <n v="0"/>
    <n v="110.31977142857147"/>
    <n v="20"/>
    <n v="9.648389737514482E-3"/>
    <n v="0.91368974572233552"/>
    <x v="2"/>
    <n v="2.6515151515151518"/>
    <n v="1.8327272727272706E-2"/>
    <n v="292.51454545454556"/>
    <n v="30"/>
    <n v="3"/>
    <n v="33"/>
    <n v="87.500000000000014"/>
    <n v="87.500000000000014"/>
    <n v="0.60479999999999923"/>
    <n v="0"/>
    <x v="2"/>
    <n v="9652.980000000005"/>
    <n v="0"/>
    <n v="0.60479999999999934"/>
  </r>
  <r>
    <x v="3"/>
    <x v="1"/>
    <x v="10"/>
    <x v="10"/>
    <x v="1"/>
    <x v="2"/>
    <n v="0.38555999999999951"/>
    <n v="30.666666666666668"/>
    <n v="17643.886666666665"/>
    <n v="207"/>
    <n v="2.0152800000000002"/>
    <n v="119096.23499999999"/>
    <n v="575.34413043478253"/>
    <n v="6"/>
    <n v="9.2262726864982235E-3"/>
    <n v="0.92291601840883375"/>
    <x v="2"/>
    <n v="1.393939393939394"/>
    <n v="1.7525454545454525E-2"/>
    <n v="801.99484848484838"/>
    <n v="30"/>
    <n v="3"/>
    <n v="33"/>
    <n v="46"/>
    <n v="0"/>
    <n v="0"/>
    <n v="4.5"/>
    <x v="0"/>
    <n v="0"/>
    <n v="148.5"/>
    <n v="0.5783399999999993"/>
  </r>
  <r>
    <x v="3"/>
    <x v="1"/>
    <x v="60"/>
    <x v="60"/>
    <x v="1"/>
    <x v="2"/>
    <n v="0.33570000000000016"/>
    <n v="31"/>
    <n v="11731.659999999998"/>
    <n v="52"/>
    <n v="0.56655000000000011"/>
    <n v="19678.913548387092"/>
    <n v="378.44064516129026"/>
    <n v="12"/>
    <n v="8.0331459198502413E-3"/>
    <n v="0.93094916432868402"/>
    <x v="2"/>
    <n v="1.4090909090909092"/>
    <n v="1.5259090909090917E-2"/>
    <n v="533.25727272727261"/>
    <n v="30"/>
    <n v="3"/>
    <n v="33"/>
    <n v="46.5"/>
    <n v="0"/>
    <n v="0"/>
    <n v="1.118279569892473"/>
    <x v="1"/>
    <n v="0"/>
    <n v="36.903225806451616"/>
    <n v="0.50355000000000028"/>
  </r>
  <r>
    <x v="3"/>
    <x v="1"/>
    <x v="24"/>
    <x v="24"/>
    <x v="0"/>
    <x v="6"/>
    <n v="0.28650000000000003"/>
    <n v="12"/>
    <n v="2551.3333333333335"/>
    <n v="0"/>
    <n v="0"/>
    <n v="0"/>
    <n v="212.61111111111111"/>
    <n v="16"/>
    <n v="6.8558126483082909E-3"/>
    <n v="0.93780497697699228"/>
    <x v="2"/>
    <n v="0.54545454545454541"/>
    <n v="1.3022727272727274E-2"/>
    <n v="115.96969696969698"/>
    <n v="30"/>
    <n v="3"/>
    <n v="33"/>
    <n v="18"/>
    <n v="18"/>
    <n v="0.42975000000000002"/>
    <n v="0"/>
    <x v="2"/>
    <n v="3827"/>
    <n v="0"/>
    <n v="0.42975000000000008"/>
  </r>
  <r>
    <x v="3"/>
    <x v="1"/>
    <x v="73"/>
    <x v="74"/>
    <x v="0"/>
    <x v="4"/>
    <n v="0.27810000000000046"/>
    <n v="11.666666666666668"/>
    <n v="2516.2833333333338"/>
    <n v="32"/>
    <n v="0.58229999999999993"/>
    <n v="6901.8057142857151"/>
    <n v="215.6814285714286"/>
    <n v="20"/>
    <n v="6.6548045287767484E-3"/>
    <n v="0.94445978150576904"/>
    <x v="2"/>
    <n v="0.53030303030303039"/>
    <n v="1.2640909090909112E-2"/>
    <n v="114.37651515151516"/>
    <n v="30"/>
    <n v="3"/>
    <n v="33"/>
    <n v="17.500000000000004"/>
    <n v="0"/>
    <n v="0"/>
    <n v="1.8285714285714283"/>
    <x v="1"/>
    <n v="0"/>
    <n v="60.342857142857127"/>
    <n v="0.41715000000000069"/>
  </r>
  <r>
    <x v="3"/>
    <x v="1"/>
    <x v="29"/>
    <x v="29"/>
    <x v="1"/>
    <x v="2"/>
    <n v="0.22505999999999976"/>
    <n v="42.666666666666671"/>
    <n v="10239.536666666667"/>
    <n v="184"/>
    <n v="0.79812000000000016"/>
    <n v="44158.001874999994"/>
    <n v="239.98914062499998"/>
    <n v="6"/>
    <n v="5.3855818311632185E-3"/>
    <n v="0.94984536333693226"/>
    <x v="2"/>
    <n v="1.9393939393939397"/>
    <n v="1.0229999999999989E-2"/>
    <n v="465.43348484848485"/>
    <n v="30"/>
    <n v="3"/>
    <n v="33"/>
    <n v="64.000000000000014"/>
    <n v="0"/>
    <n v="0"/>
    <n v="2.8749999999999996"/>
    <x v="0"/>
    <n v="0"/>
    <n v="94.874999999999986"/>
    <n v="0.33758999999999961"/>
  </r>
  <r>
    <x v="3"/>
    <x v="1"/>
    <x v="40"/>
    <x v="40"/>
    <x v="4"/>
    <x v="2"/>
    <n v="0.22442666666666661"/>
    <n v="6.666666666666667"/>
    <n v="6290.25"/>
    <n v="0"/>
    <n v="0"/>
    <n v="0"/>
    <n v="943.53749999999991"/>
    <n v="24"/>
    <n v="5.3704264570715579E-3"/>
    <n v="0.95521578979400379"/>
    <x v="2"/>
    <n v="0.30303030303030304"/>
    <n v="1.0201212121212118E-2"/>
    <n v="285.92045454545456"/>
    <n v="30"/>
    <n v="3"/>
    <n v="33"/>
    <n v="10"/>
    <n v="10"/>
    <n v="0.33663999999999988"/>
    <n v="0"/>
    <x v="2"/>
    <n v="9435.375"/>
    <n v="0"/>
    <n v="0.33663999999999988"/>
  </r>
  <r>
    <x v="3"/>
    <x v="1"/>
    <x v="55"/>
    <x v="55"/>
    <x v="5"/>
    <x v="3"/>
    <n v="0.19833333333333342"/>
    <n v="39.666666666666671"/>
    <n v="3143.333333333333"/>
    <n v="33"/>
    <n v="0.16500000000000001"/>
    <n v="2615.0420168067221"/>
    <n v="79.243697478991578"/>
    <n v="1"/>
    <n v="4.746025044494979E-3"/>
    <n v="0.95996181483849874"/>
    <x v="2"/>
    <n v="1.8030303030303032"/>
    <n v="9.0151515151515194E-3"/>
    <n v="142.87878787878788"/>
    <n v="30"/>
    <n v="3"/>
    <n v="33"/>
    <n v="59.500000000000007"/>
    <n v="26.500000000000007"/>
    <n v="0.13250000000000006"/>
    <n v="0.55462184873949572"/>
    <x v="2"/>
    <n v="2099.9579831932774"/>
    <n v="18.30252100840336"/>
    <n v="0.29750000000000015"/>
  </r>
  <r>
    <x v="3"/>
    <x v="1"/>
    <x v="74"/>
    <x v="75"/>
    <x v="0"/>
    <x v="7"/>
    <n v="0.19800000000000018"/>
    <n v="9.3333333333333321"/>
    <n v="1430"/>
    <n v="0"/>
    <n v="0"/>
    <n v="0"/>
    <n v="153.21428571428572"/>
    <n v="12"/>
    <n v="4.7380485318151569E-3"/>
    <n v="0.96469986337031388"/>
    <x v="2"/>
    <n v="0.4242424242424242"/>
    <n v="9.000000000000008E-3"/>
    <n v="65"/>
    <n v="30"/>
    <n v="3"/>
    <n v="33"/>
    <n v="13.999999999999998"/>
    <n v="13.999999999999998"/>
    <n v="0.29700000000000026"/>
    <n v="0"/>
    <x v="2"/>
    <n v="2145"/>
    <n v="0"/>
    <n v="0.29700000000000026"/>
  </r>
  <r>
    <x v="3"/>
    <x v="1"/>
    <x v="53"/>
    <x v="53"/>
    <x v="5"/>
    <x v="3"/>
    <n v="0.17700000000000007"/>
    <n v="59"/>
    <n v="3751"/>
    <n v="130"/>
    <n v="0.39"/>
    <n v="8264.9152542372885"/>
    <n v="63.576271186440678"/>
    <n v="36"/>
    <n v="4.2355282329862749E-3"/>
    <n v="0.96893539160330011"/>
    <x v="2"/>
    <n v="2.6818181818181817"/>
    <n v="8.0454545454545483E-3"/>
    <n v="170.5"/>
    <n v="30"/>
    <n v="3"/>
    <n v="33"/>
    <n v="88.5"/>
    <n v="0"/>
    <n v="0"/>
    <n v="1.4689265536723164"/>
    <x v="1"/>
    <n v="0"/>
    <n v="48.474576271186443"/>
    <n v="0.26550000000000007"/>
  </r>
  <r>
    <x v="3"/>
    <x v="1"/>
    <x v="32"/>
    <x v="32"/>
    <x v="5"/>
    <x v="3"/>
    <n v="0.1677333333333334"/>
    <n v="8.3333333333333321"/>
    <n v="2835.2000000000003"/>
    <n v="0"/>
    <n v="0"/>
    <n v="0"/>
    <n v="340.2240000000001"/>
    <n v="48"/>
    <n v="4.0137811804871817E-3"/>
    <n v="0.97294917278378734"/>
    <x v="2"/>
    <n v="0.37878787878787873"/>
    <n v="7.6242424242424275E-3"/>
    <n v="128.87272727272727"/>
    <n v="30"/>
    <n v="3"/>
    <n v="33"/>
    <n v="12.499999999999998"/>
    <n v="12.499999999999998"/>
    <n v="0.2516000000000001"/>
    <n v="0"/>
    <x v="2"/>
    <n v="4252.8000000000011"/>
    <n v="0"/>
    <n v="0.2516000000000001"/>
  </r>
  <r>
    <x v="3"/>
    <x v="1"/>
    <x v="50"/>
    <x v="50"/>
    <x v="0"/>
    <x v="0"/>
    <n v="0.15000000000000005"/>
    <n v="6"/>
    <n v="1402.6666666666667"/>
    <n v="0"/>
    <n v="0"/>
    <n v="0"/>
    <n v="233.7777777777778"/>
    <n v="1"/>
    <n v="3.5894307059205718E-3"/>
    <n v="0.97653860348970789"/>
    <x v="2"/>
    <n v="0.27272727272727271"/>
    <n v="6.8181818181818205E-3"/>
    <n v="63.757575757575758"/>
    <n v="30"/>
    <n v="3"/>
    <n v="33"/>
    <n v="9"/>
    <n v="9"/>
    <n v="0.22500000000000009"/>
    <n v="0"/>
    <x v="2"/>
    <n v="2104"/>
    <n v="0"/>
    <n v="0.22500000000000009"/>
  </r>
  <r>
    <x v="3"/>
    <x v="1"/>
    <x v="49"/>
    <x v="49"/>
    <x v="2"/>
    <x v="8"/>
    <n v="0.12360000000000011"/>
    <n v="22"/>
    <n v="2830.6"/>
    <n v="0"/>
    <n v="0"/>
    <n v="0"/>
    <n v="128.66363636363636"/>
    <n v="4"/>
    <n v="2.9576909016785528E-3"/>
    <n v="0.97949629439138641"/>
    <x v="2"/>
    <n v="1"/>
    <n v="5.6181818181818234E-3"/>
    <n v="128.66363636363636"/>
    <n v="30"/>
    <n v="3"/>
    <n v="33"/>
    <n v="33"/>
    <n v="33"/>
    <n v="0.18540000000000015"/>
    <n v="0"/>
    <x v="2"/>
    <n v="4245.8999999999996"/>
    <n v="0"/>
    <n v="0.18540000000000018"/>
  </r>
  <r>
    <x v="3"/>
    <x v="1"/>
    <x v="68"/>
    <x v="69"/>
    <x v="5"/>
    <x v="9"/>
    <n v="0.11418333333333336"/>
    <n v="5.666666666666667"/>
    <n v="1466.1"/>
    <n v="68"/>
    <n v="0.57799999999999996"/>
    <n v="17593.199999999997"/>
    <n v="258.72352941176467"/>
    <n v="40"/>
    <n v="2.7323544184735373E-3"/>
    <n v="0.98222864880985994"/>
    <x v="2"/>
    <n v="0.25757575757575757"/>
    <n v="5.1901515151515165E-3"/>
    <n v="66.640909090909091"/>
    <n v="30"/>
    <n v="3"/>
    <n v="33"/>
    <n v="8.5"/>
    <n v="0"/>
    <n v="0"/>
    <n v="8"/>
    <x v="0"/>
    <n v="0"/>
    <n v="264"/>
    <n v="0.17127500000000004"/>
  </r>
  <r>
    <x v="3"/>
    <x v="1"/>
    <x v="39"/>
    <x v="39"/>
    <x v="5"/>
    <x v="3"/>
    <n v="0.11306666666666666"/>
    <n v="8.6666666666666661"/>
    <n v="2049.3333333333335"/>
    <n v="0"/>
    <n v="0"/>
    <n v="0"/>
    <n v="236.46153846153848"/>
    <n v="1"/>
    <n v="2.705633100996128E-3"/>
    <n v="0.98493428191085608"/>
    <x v="2"/>
    <n v="0.39393939393939392"/>
    <n v="5.1393939393939393E-3"/>
    <n v="93.151515151515156"/>
    <n v="30"/>
    <n v="3"/>
    <n v="33"/>
    <n v="13"/>
    <n v="13"/>
    <n v="0.1696"/>
    <n v="0"/>
    <x v="2"/>
    <n v="3074.0000000000005"/>
    <n v="0"/>
    <n v="0.1696"/>
  </r>
  <r>
    <x v="3"/>
    <x v="1"/>
    <x v="63"/>
    <x v="63"/>
    <x v="1"/>
    <x v="2"/>
    <n v="9.0720000000000023E-2"/>
    <n v="28"/>
    <n v="4480"/>
    <n v="205"/>
    <n v="0.66583999999999999"/>
    <n v="32800"/>
    <n v="160"/>
    <n v="12"/>
    <n v="2.1708876909407615E-3"/>
    <n v="0.98710516960179684"/>
    <x v="2"/>
    <n v="1.2727272727272727"/>
    <n v="4.1236363636363649E-3"/>
    <n v="203.63636363636363"/>
    <n v="30"/>
    <n v="3"/>
    <n v="33"/>
    <n v="42"/>
    <n v="0"/>
    <n v="0"/>
    <n v="4.8809523809523814"/>
    <x v="0"/>
    <n v="0"/>
    <n v="161.07142857142858"/>
    <n v="0.13608000000000003"/>
  </r>
  <r>
    <x v="3"/>
    <x v="1"/>
    <x v="26"/>
    <x v="26"/>
    <x v="1"/>
    <x v="2"/>
    <n v="9.0000000000000024E-2"/>
    <n v="10"/>
    <n v="2700"/>
    <n v="0"/>
    <n v="0"/>
    <n v="0"/>
    <n v="270"/>
    <n v="40"/>
    <n v="2.1536584235523431E-3"/>
    <n v="0.98925882802534915"/>
    <x v="2"/>
    <n v="0.45454545454545453"/>
    <n v="4.0909090909090921E-3"/>
    <n v="122.72727272727273"/>
    <n v="30"/>
    <n v="3"/>
    <n v="33"/>
    <n v="15"/>
    <n v="15"/>
    <n v="0.13500000000000004"/>
    <n v="0"/>
    <x v="2"/>
    <n v="4050"/>
    <n v="0"/>
    <n v="0.13500000000000004"/>
  </r>
  <r>
    <x v="3"/>
    <x v="1"/>
    <x v="19"/>
    <x v="19"/>
    <x v="0"/>
    <x v="5"/>
    <n v="8.8500000000000037E-2"/>
    <n v="0.33333333333333331"/>
    <n v="1883"/>
    <n v="32"/>
    <n v="0.73799999999999999"/>
    <n v="180768"/>
    <n v="5649"/>
    <n v="18"/>
    <n v="2.1177641164931375E-3"/>
    <n v="0.99137659214184226"/>
    <x v="2"/>
    <n v="1.515151515151515E-2"/>
    <n v="4.0227272727272742E-3"/>
    <n v="85.590909090909093"/>
    <n v="30"/>
    <n v="3"/>
    <n v="33"/>
    <n v="0.49999999999999994"/>
    <n v="0"/>
    <n v="0"/>
    <n v="64"/>
    <x v="0"/>
    <n v="0"/>
    <n v="2112.0000000000005"/>
    <n v="0.13275000000000003"/>
  </r>
  <r>
    <x v="3"/>
    <x v="1"/>
    <x v="44"/>
    <x v="44"/>
    <x v="5"/>
    <x v="3"/>
    <n v="8.0999999999999975E-2"/>
    <n v="5.3333333333333339"/>
    <n v="1388.2"/>
    <n v="0"/>
    <n v="0"/>
    <n v="0"/>
    <n v="260.28749999999997"/>
    <n v="24"/>
    <n v="1.9382925811971075E-3"/>
    <n v="0.99331488472303942"/>
    <x v="2"/>
    <n v="0.24242424242424246"/>
    <n v="3.6818181818181806E-3"/>
    <n v="63.1"/>
    <n v="30"/>
    <n v="3"/>
    <n v="33"/>
    <n v="8.0000000000000018"/>
    <n v="8.0000000000000018"/>
    <n v="0.12149999999999998"/>
    <n v="0"/>
    <x v="2"/>
    <n v="2082.3000000000002"/>
    <n v="0"/>
    <n v="0.12149999999999996"/>
  </r>
  <r>
    <x v="3"/>
    <x v="1"/>
    <x v="38"/>
    <x v="38"/>
    <x v="5"/>
    <x v="3"/>
    <n v="7.9333333333333325E-2"/>
    <n v="6.666666666666667"/>
    <n v="1185"/>
    <n v="155"/>
    <n v="1.1625000000000001"/>
    <n v="27551.25"/>
    <n v="177.75"/>
    <n v="18"/>
    <n v="1.8984100177979904E-3"/>
    <n v="0.99521329474083742"/>
    <x v="2"/>
    <n v="0.30303030303030304"/>
    <n v="3.6060606060606057E-3"/>
    <n v="53.863636363636367"/>
    <n v="30"/>
    <n v="3"/>
    <n v="33"/>
    <n v="10"/>
    <n v="0"/>
    <n v="0"/>
    <n v="15.5"/>
    <x v="0"/>
    <n v="0"/>
    <n v="511.5"/>
    <n v="0.11899999999999999"/>
  </r>
  <r>
    <x v="3"/>
    <x v="1"/>
    <x v="75"/>
    <x v="76"/>
    <x v="5"/>
    <x v="9"/>
    <n v="7.5833333333333322E-2"/>
    <n v="7"/>
    <n v="893.47666666666635"/>
    <n v="83"/>
    <n v="0.62250000000000005"/>
    <n v="10594.080476190473"/>
    <n v="127.63952380952377"/>
    <n v="1"/>
    <n v="1.8146566346598438E-3"/>
    <n v="0.99702795137549727"/>
    <x v="2"/>
    <n v="0.31818181818181818"/>
    <n v="3.4469696969696966E-3"/>
    <n v="40.61257575757574"/>
    <n v="30"/>
    <n v="3"/>
    <n v="33"/>
    <n v="10.5"/>
    <n v="0"/>
    <n v="0"/>
    <n v="7.9047619047619051"/>
    <x v="0"/>
    <n v="0"/>
    <n v="260.85714285714283"/>
    <n v="0.11374999999999999"/>
  </r>
  <r>
    <x v="3"/>
    <x v="1"/>
    <x v="46"/>
    <x v="46"/>
    <x v="2"/>
    <x v="8"/>
    <n v="5.5800000000000002E-2"/>
    <n v="9.6666666666666679"/>
    <n v="1307.7133333333336"/>
    <n v="0"/>
    <n v="0"/>
    <n v="0"/>
    <n v="135.28068965517244"/>
    <n v="30"/>
    <n v="1.3352682226024522E-3"/>
    <n v="0.9983632195980997"/>
    <x v="2"/>
    <n v="0.43939393939393945"/>
    <n v="2.5363636363636365E-3"/>
    <n v="59.441515151515162"/>
    <n v="30"/>
    <n v="3"/>
    <n v="33"/>
    <n v="14.500000000000002"/>
    <n v="14.500000000000002"/>
    <n v="8.3699999999999997E-2"/>
    <n v="0"/>
    <x v="2"/>
    <n v="1961.5700000000006"/>
    <n v="0"/>
    <n v="8.3700000000000011E-2"/>
  </r>
  <r>
    <x v="3"/>
    <x v="1"/>
    <x v="41"/>
    <x v="41"/>
    <x v="2"/>
    <x v="8"/>
    <n v="3.6000000000000011E-2"/>
    <n v="6"/>
    <n v="853.54666666666685"/>
    <n v="0"/>
    <n v="0"/>
    <n v="0"/>
    <n v="142.25777777777782"/>
    <n v="100"/>
    <n v="8.6146336942093723E-4"/>
    <n v="0.99922468296752065"/>
    <x v="2"/>
    <n v="0.27272727272727271"/>
    <n v="1.636363636363637E-3"/>
    <n v="38.797575757575764"/>
    <n v="30"/>
    <n v="3"/>
    <n v="33"/>
    <n v="9"/>
    <n v="9"/>
    <n v="5.4000000000000013E-2"/>
    <n v="0"/>
    <x v="2"/>
    <n v="1280.3200000000004"/>
    <n v="0"/>
    <n v="5.400000000000002E-2"/>
  </r>
  <r>
    <x v="3"/>
    <x v="1"/>
    <x v="76"/>
    <x v="77"/>
    <x v="1"/>
    <x v="2"/>
    <n v="3.240000000000004E-2"/>
    <n v="9.6666666666666661"/>
    <n v="1051.3900000000001"/>
    <n v="265"/>
    <n v="0.85860000000000003"/>
    <n v="28822.587931034486"/>
    <n v="108.7644827586207"/>
    <n v="18"/>
    <n v="7.7531703247884424E-4"/>
    <n v="0.99999999999999944"/>
    <x v="2"/>
    <n v="0.43939393939393939"/>
    <n v="1.4727272727272746E-3"/>
    <n v="47.790454545454551"/>
    <n v="30"/>
    <n v="3"/>
    <n v="33"/>
    <n v="14.5"/>
    <n v="0"/>
    <n v="0"/>
    <n v="18.275862068965516"/>
    <x v="0"/>
    <n v="0"/>
    <n v="603.10344827586209"/>
    <n v="4.860000000000006E-2"/>
  </r>
  <r>
    <x v="4"/>
    <x v="1"/>
    <x v="0"/>
    <x v="0"/>
    <x v="0"/>
    <x v="0"/>
    <n v="11.641666666666652"/>
    <n v="428.00000000000006"/>
    <n v="160169.33333333334"/>
    <n v="36"/>
    <n v="0.9"/>
    <n v="13472.186915887849"/>
    <n v="374.22741433021804"/>
    <n v="5"/>
    <n v="0.33923915432754004"/>
    <n v="0.33923915432754004"/>
    <x v="0"/>
    <n v="19.454545454545457"/>
    <n v="0.52916666666666601"/>
    <n v="7280.4242424242429"/>
    <n v="7"/>
    <n v="3"/>
    <n v="10"/>
    <n v="194.54545454545456"/>
    <n v="158.54545454545456"/>
    <n v="4.3124610591900261"/>
    <n v="0.18504672897196262"/>
    <x v="2"/>
    <n v="59332.055508354577"/>
    <n v="1.8504672897196259"/>
    <n v="5.2916666666666599"/>
  </r>
  <r>
    <x v="4"/>
    <x v="1"/>
    <x v="23"/>
    <x v="23"/>
    <x v="0"/>
    <x v="0"/>
    <n v="3.3000000000000025"/>
    <n v="66"/>
    <n v="34633.333333333336"/>
    <n v="0"/>
    <n v="0"/>
    <n v="0"/>
    <n v="524.74747474747483"/>
    <n v="1"/>
    <n v="9.6162279966861941E-2"/>
    <n v="0.43540143429440198"/>
    <x v="0"/>
    <n v="3"/>
    <n v="0.15000000000000011"/>
    <n v="1574.2424242424242"/>
    <n v="7"/>
    <n v="3"/>
    <n v="10"/>
    <n v="30"/>
    <n v="30"/>
    <n v="1.5000000000000011"/>
    <n v="0"/>
    <x v="2"/>
    <n v="15742.424242424244"/>
    <n v="0"/>
    <n v="1.5000000000000011"/>
  </r>
  <r>
    <x v="4"/>
    <x v="1"/>
    <x v="2"/>
    <x v="2"/>
    <x v="1"/>
    <x v="2"/>
    <n v="3.125789999999999"/>
    <n v="270.66666666666669"/>
    <n v="102317.98333333341"/>
    <n v="660"/>
    <n v="6.4152000000000005"/>
    <n v="249494.589901478"/>
    <n v="378.0221059113303"/>
    <n v="12"/>
    <n v="9.1085785787156676E-2"/>
    <n v="0.52648722008155868"/>
    <x v="1"/>
    <n v="12.303030303030305"/>
    <n v="0.14208136363636359"/>
    <n v="4650.8174242424275"/>
    <n v="14"/>
    <n v="3"/>
    <n v="17"/>
    <n v="209.15151515151518"/>
    <n v="0"/>
    <n v="0"/>
    <n v="3.1556070704143719"/>
    <x v="0"/>
    <n v="0"/>
    <n v="53.645320197044327"/>
    <n v="2.4153831818181812"/>
  </r>
  <r>
    <x v="4"/>
    <x v="1"/>
    <x v="7"/>
    <x v="7"/>
    <x v="1"/>
    <x v="2"/>
    <n v="2.4763333333333621"/>
    <n v="246.66666666666669"/>
    <n v="76221.666666666657"/>
    <n v="322"/>
    <n v="2.6081999999999996"/>
    <n v="99500.175675675666"/>
    <n v="309.00675675675672"/>
    <n v="4"/>
    <n v="7.2160563421598489E-2"/>
    <n v="0.59864778350315717"/>
    <x v="1"/>
    <n v="11.212121212121213"/>
    <n v="0.11256060606060737"/>
    <n v="3464.6212121212116"/>
    <n v="14"/>
    <n v="3"/>
    <n v="17"/>
    <n v="190.60606060606062"/>
    <n v="0"/>
    <n v="0"/>
    <n v="1.6893481717011127"/>
    <x v="1"/>
    <n v="0"/>
    <n v="28.718918918918916"/>
    <n v="1.9135303030303255"/>
  </r>
  <r>
    <x v="4"/>
    <x v="1"/>
    <x v="5"/>
    <x v="5"/>
    <x v="1"/>
    <x v="2"/>
    <n v="2.2499999999999982"/>
    <n v="100"/>
    <n v="55640"/>
    <n v="0"/>
    <n v="0"/>
    <n v="0"/>
    <n v="556.4"/>
    <n v="5"/>
    <n v="6.5565190886496677E-2"/>
    <n v="0.66421297438965388"/>
    <x v="1"/>
    <n v="4.5454545454545459"/>
    <n v="0.1022727272727272"/>
    <n v="2529.090909090909"/>
    <n v="14"/>
    <n v="3"/>
    <n v="17"/>
    <n v="77.27272727272728"/>
    <n v="77.27272727272728"/>
    <n v="1.7386363636363624"/>
    <n v="0"/>
    <x v="2"/>
    <n v="42994.545454545456"/>
    <n v="0"/>
    <n v="1.7386363636363624"/>
  </r>
  <r>
    <x v="4"/>
    <x v="1"/>
    <x v="3"/>
    <x v="3"/>
    <x v="1"/>
    <x v="2"/>
    <n v="2.1694500000000021"/>
    <n v="109"/>
    <n v="68807.5"/>
    <n v="0"/>
    <n v="0"/>
    <n v="0"/>
    <n v="631.2614678899082"/>
    <n v="1"/>
    <n v="6.3217957052760204E-2"/>
    <n v="0.72743093144241411"/>
    <x v="1"/>
    <n v="4.9545454545454541"/>
    <n v="9.8611363636363733E-2"/>
    <n v="3127.6136363636365"/>
    <n v="14"/>
    <n v="3"/>
    <n v="17"/>
    <n v="84.22727272727272"/>
    <n v="84.22727272727272"/>
    <n v="1.6763931818181834"/>
    <n v="0"/>
    <x v="2"/>
    <n v="53169.431818181809"/>
    <n v="0"/>
    <n v="1.6763931818181834"/>
  </r>
  <r>
    <x v="4"/>
    <x v="1"/>
    <x v="11"/>
    <x v="11"/>
    <x v="0"/>
    <x v="4"/>
    <n v="1.8450000000000009"/>
    <n v="75.333333333333343"/>
    <n v="27928.333333333332"/>
    <n v="5"/>
    <n v="0.1125"/>
    <n v="1853.6504424778759"/>
    <n v="370.73008849557516"/>
    <n v="5"/>
    <n v="5.3763456526927343E-2"/>
    <n v="0.78119438796934149"/>
    <x v="1"/>
    <n v="3.4242424242424248"/>
    <n v="8.3863636363636404E-2"/>
    <n v="1269.469696969697"/>
    <n v="14"/>
    <n v="3"/>
    <n v="17"/>
    <n v="58.212121212121218"/>
    <n v="53.212121212121218"/>
    <n v="1.3032260659694295"/>
    <n v="8.5892764185320131E-2"/>
    <x v="2"/>
    <n v="19727.334406006972"/>
    <n v="1.4601769911504423"/>
    <n v="1.4256818181818189"/>
  </r>
  <r>
    <x v="4"/>
    <x v="1"/>
    <x v="50"/>
    <x v="50"/>
    <x v="0"/>
    <x v="0"/>
    <n v="1.3274999999999983"/>
    <n v="51.666666666666664"/>
    <n v="12390"/>
    <n v="0"/>
    <n v="0"/>
    <n v="0"/>
    <n v="239.80645161290323"/>
    <n v="20"/>
    <n v="3.8683462623033023E-2"/>
    <n v="0.8198778505923745"/>
    <x v="2"/>
    <n v="2.3484848484848482"/>
    <n v="6.0340909090909015E-2"/>
    <n v="563.18181818181813"/>
    <n v="30"/>
    <n v="3"/>
    <n v="33"/>
    <n v="77.499999999999986"/>
    <n v="77.499999999999986"/>
    <n v="1.9912499999999973"/>
    <n v="0"/>
    <x v="2"/>
    <n v="18584.999999999996"/>
    <n v="0"/>
    <n v="1.9912499999999975"/>
  </r>
  <r>
    <x v="4"/>
    <x v="1"/>
    <x v="69"/>
    <x v="70"/>
    <x v="0"/>
    <x v="0"/>
    <n v="1.2779999999999994"/>
    <n v="45.333333333333336"/>
    <n v="31240"/>
    <n v="0"/>
    <n v="0"/>
    <n v="0"/>
    <n v="689.11764705882354"/>
    <n v="1"/>
    <n v="3.7241028423530123E-2"/>
    <n v="0.85711887901590467"/>
    <x v="2"/>
    <n v="2.0606060606060606"/>
    <n v="5.8090909090909061E-2"/>
    <n v="1420"/>
    <n v="30"/>
    <n v="3"/>
    <n v="33"/>
    <n v="68"/>
    <n v="68"/>
    <n v="1.9169999999999989"/>
    <n v="0"/>
    <x v="2"/>
    <n v="46860"/>
    <n v="0"/>
    <n v="1.9169999999999989"/>
  </r>
  <r>
    <x v="4"/>
    <x v="1"/>
    <x v="1"/>
    <x v="1"/>
    <x v="1"/>
    <x v="1"/>
    <n v="0.90449999999999919"/>
    <n v="40"/>
    <n v="18090.400000000001"/>
    <n v="0"/>
    <n v="0"/>
    <n v="0"/>
    <n v="452.26000000000005"/>
    <n v="5"/>
    <n v="2.6357206736371659E-2"/>
    <n v="0.88347608575227632"/>
    <x v="2"/>
    <n v="1.8181818181818181"/>
    <n v="4.1113636363636324E-2"/>
    <n v="822.29090909090917"/>
    <n v="30"/>
    <n v="3"/>
    <n v="33"/>
    <n v="60"/>
    <n v="60"/>
    <n v="1.3567499999999988"/>
    <n v="0"/>
    <x v="2"/>
    <n v="27135.600000000002"/>
    <n v="0"/>
    <n v="1.3567499999999988"/>
  </r>
  <r>
    <x v="4"/>
    <x v="1"/>
    <x v="19"/>
    <x v="19"/>
    <x v="0"/>
    <x v="5"/>
    <n v="0.8475000000000007"/>
    <n v="30"/>
    <n v="14509.333333333334"/>
    <n v="0"/>
    <n v="0"/>
    <n v="0"/>
    <n v="483.64444444444445"/>
    <n v="20"/>
    <n v="2.4696221900580455E-2"/>
    <n v="0.90817230765285673"/>
    <x v="2"/>
    <n v="1.3636363636363635"/>
    <n v="3.8522727272727306E-2"/>
    <n v="659.5151515151515"/>
    <n v="30"/>
    <n v="3"/>
    <n v="33"/>
    <n v="45"/>
    <n v="45"/>
    <n v="1.2712500000000011"/>
    <n v="0"/>
    <x v="2"/>
    <n v="21764"/>
    <n v="0"/>
    <n v="1.2712500000000011"/>
  </r>
  <r>
    <x v="4"/>
    <x v="1"/>
    <x v="10"/>
    <x v="10"/>
    <x v="1"/>
    <x v="2"/>
    <n v="0.69984000000000035"/>
    <n v="51.666666666666671"/>
    <n v="26856.573333333334"/>
    <n v="38"/>
    <n v="0.36936000000000002"/>
    <n v="19752.576516129033"/>
    <n v="519.8046451612903"/>
    <n v="20"/>
    <n v="2.0393396973335951E-2"/>
    <n v="0.9285657046261927"/>
    <x v="2"/>
    <n v="2.3484848484848486"/>
    <n v="3.1810909090909105E-2"/>
    <n v="1220.7533333333333"/>
    <n v="30"/>
    <n v="3"/>
    <n v="33"/>
    <n v="77.5"/>
    <n v="39.5"/>
    <n v="0.53503896774193571"/>
    <n v="0.49032258064516127"/>
    <x v="2"/>
    <n v="20532.283483870968"/>
    <n v="16.180645161290322"/>
    <n v="1.0497600000000005"/>
  </r>
  <r>
    <x v="4"/>
    <x v="1"/>
    <x v="6"/>
    <x v="6"/>
    <x v="1"/>
    <x v="2"/>
    <n v="0.42309666666666645"/>
    <n v="32.333333333333336"/>
    <n v="10408.176666666675"/>
    <n v="427"/>
    <n v="4.2230300000000005"/>
    <n v="137452.31247422693"/>
    <n v="321.90237113402088"/>
    <n v="12"/>
    <n v="1.2329072761529095E-2"/>
    <n v="0.94089477738772176"/>
    <x v="2"/>
    <n v="1.4696969696969697"/>
    <n v="1.9231666666666657E-2"/>
    <n v="473.09893939393982"/>
    <n v="30"/>
    <n v="3"/>
    <n v="33"/>
    <n v="48.5"/>
    <n v="0"/>
    <n v="0"/>
    <n v="8.8041237113402069"/>
    <x v="0"/>
    <n v="0"/>
    <n v="290.53608247422682"/>
    <n v="0.63464499999999968"/>
  </r>
  <r>
    <x v="4"/>
    <x v="1"/>
    <x v="57"/>
    <x v="57"/>
    <x v="1"/>
    <x v="2"/>
    <n v="0.3769199999999987"/>
    <n v="92.666666666666671"/>
    <n v="12077.833333333321"/>
    <n v="0"/>
    <n v="0"/>
    <n v="0"/>
    <n v="130.33633093525165"/>
    <n v="1"/>
    <n v="1.0983480777305894E-2"/>
    <n v="0.95187825816502769"/>
    <x v="2"/>
    <n v="4.2121212121212119"/>
    <n v="1.7132727272727213E-2"/>
    <n v="548.99242424242368"/>
    <n v="30"/>
    <n v="3"/>
    <n v="33"/>
    <n v="139"/>
    <n v="139"/>
    <n v="0.565379999999998"/>
    <n v="0"/>
    <x v="2"/>
    <n v="18116.749999999978"/>
    <n v="0"/>
    <n v="0.565379999999998"/>
  </r>
  <r>
    <x v="4"/>
    <x v="1"/>
    <x v="26"/>
    <x v="26"/>
    <x v="1"/>
    <x v="2"/>
    <n v="0.30000000000000021"/>
    <n v="33.333333333333336"/>
    <n v="7833.333333333333"/>
    <n v="0"/>
    <n v="0"/>
    <n v="0"/>
    <n v="234.99999999999997"/>
    <n v="5"/>
    <n v="8.7420254515329036E-3"/>
    <n v="0.9606202836165606"/>
    <x v="2"/>
    <n v="1.5151515151515154"/>
    <n v="1.3636363636363646E-2"/>
    <n v="356.06060606060606"/>
    <n v="30"/>
    <n v="3"/>
    <n v="33"/>
    <n v="50.000000000000007"/>
    <n v="50.000000000000007"/>
    <n v="0.45000000000000034"/>
    <n v="0"/>
    <x v="2"/>
    <n v="11750"/>
    <n v="0"/>
    <n v="0.45000000000000034"/>
  </r>
  <r>
    <x v="4"/>
    <x v="1"/>
    <x v="67"/>
    <x v="68"/>
    <x v="1"/>
    <x v="2"/>
    <n v="0.29954999999999993"/>
    <n v="24.666666666666668"/>
    <n v="3661.1666666666665"/>
    <n v="0"/>
    <n v="0"/>
    <n v="0"/>
    <n v="148.42567567567565"/>
    <n v="12"/>
    <n v="8.7289124133555947E-3"/>
    <n v="0.9693491960299162"/>
    <x v="2"/>
    <n v="1.1212121212121213"/>
    <n v="1.3615909090909088E-2"/>
    <n v="166.41666666666666"/>
    <n v="30"/>
    <n v="3"/>
    <n v="33"/>
    <n v="37.000000000000007"/>
    <n v="37.000000000000007"/>
    <n v="0.44932499999999992"/>
    <n v="0"/>
    <x v="2"/>
    <n v="5491.75"/>
    <n v="0"/>
    <n v="0.44932499999999992"/>
  </r>
  <r>
    <x v="4"/>
    <x v="1"/>
    <x v="29"/>
    <x v="29"/>
    <x v="1"/>
    <x v="2"/>
    <n v="0.28746000000000105"/>
    <n v="50.666666666666664"/>
    <n v="8399.5066666666626"/>
    <n v="57"/>
    <n v="0.24786000000000002"/>
    <n v="9449.4449999999961"/>
    <n v="165.77973684210519"/>
    <n v="1"/>
    <n v="8.376608787658852E-3"/>
    <n v="0.97772580481757509"/>
    <x v="2"/>
    <n v="2.3030303030303028"/>
    <n v="1.3066363636363683E-2"/>
    <n v="381.79575757575736"/>
    <n v="30"/>
    <n v="3"/>
    <n v="33"/>
    <n v="75.999999999999986"/>
    <n v="18.999999999999986"/>
    <n v="0.10779750000000032"/>
    <n v="0.75000000000000011"/>
    <x v="2"/>
    <n v="3149.8149999999964"/>
    <n v="24.750000000000004"/>
    <n v="0.43119000000000157"/>
  </r>
  <r>
    <x v="4"/>
    <x v="1"/>
    <x v="4"/>
    <x v="4"/>
    <x v="0"/>
    <x v="0"/>
    <n v="0.25000000000000006"/>
    <n v="10"/>
    <n v="3010"/>
    <n v="0"/>
    <n v="0"/>
    <n v="0"/>
    <n v="301"/>
    <n v="1"/>
    <n v="7.2850212096107489E-3"/>
    <n v="0.98501082602718582"/>
    <x v="2"/>
    <n v="0.45454545454545453"/>
    <n v="1.1363636363636366E-2"/>
    <n v="136.81818181818181"/>
    <n v="30"/>
    <n v="3"/>
    <n v="33"/>
    <n v="15"/>
    <n v="15"/>
    <n v="0.37500000000000006"/>
    <n v="0"/>
    <x v="2"/>
    <n v="4515"/>
    <n v="0"/>
    <n v="0.37500000000000006"/>
  </r>
  <r>
    <x v="4"/>
    <x v="1"/>
    <x v="66"/>
    <x v="67"/>
    <x v="1"/>
    <x v="2"/>
    <n v="0.20249999999999987"/>
    <n v="12.333333333333334"/>
    <n v="9166.8833333333114"/>
    <n v="0"/>
    <n v="0"/>
    <n v="0"/>
    <n v="743.26081081080895"/>
    <n v="4"/>
    <n v="5.9008671797847016E-3"/>
    <n v="0.99091169320697048"/>
    <x v="2"/>
    <n v="0.56060606060606066"/>
    <n v="9.2045454545454496E-3"/>
    <n v="416.67651515151414"/>
    <n v="30"/>
    <n v="3"/>
    <n v="33"/>
    <n v="18.500000000000004"/>
    <n v="18.500000000000004"/>
    <n v="0.30374999999999985"/>
    <n v="0"/>
    <x v="2"/>
    <n v="13750.324999999968"/>
    <n v="0"/>
    <n v="0.30374999999999985"/>
  </r>
  <r>
    <x v="4"/>
    <x v="1"/>
    <x v="77"/>
    <x v="78"/>
    <x v="0"/>
    <x v="7"/>
    <n v="0.15000000000000005"/>
    <n v="6.333333333333333"/>
    <n v="998.33333333333337"/>
    <n v="0"/>
    <n v="0"/>
    <n v="0"/>
    <n v="157.63157894736844"/>
    <n v="5"/>
    <n v="4.3710127257664501E-3"/>
    <n v="0.99528270593273693"/>
    <x v="2"/>
    <n v="0.28787878787878785"/>
    <n v="6.8181818181818205E-3"/>
    <n v="45.378787878787882"/>
    <n v="30"/>
    <n v="3"/>
    <n v="33"/>
    <n v="9.4999999999999982"/>
    <n v="9.4999999999999982"/>
    <n v="0.22500000000000003"/>
    <n v="0"/>
    <x v="2"/>
    <n v="1497.5"/>
    <n v="0"/>
    <n v="0.22500000000000009"/>
  </r>
  <r>
    <x v="4"/>
    <x v="1"/>
    <x v="56"/>
    <x v="56"/>
    <x v="0"/>
    <x v="5"/>
    <n v="0.1179"/>
    <n v="2.6666666666666665"/>
    <n v="1930.3333333333335"/>
    <n v="0"/>
    <n v="0"/>
    <n v="0"/>
    <n v="723.87500000000011"/>
    <n v="36"/>
    <n v="3.4356160024524287E-3"/>
    <n v="0.99871832193518939"/>
    <x v="2"/>
    <n v="0.1212121212121212"/>
    <n v="5.3590909090909097E-3"/>
    <n v="87.742424242424249"/>
    <n v="30"/>
    <n v="3"/>
    <n v="33"/>
    <n v="3.9999999999999996"/>
    <n v="3.9999999999999996"/>
    <n v="0.17685000000000001"/>
    <n v="0"/>
    <x v="2"/>
    <n v="2895.5"/>
    <n v="0"/>
    <n v="0.17685000000000001"/>
  </r>
  <r>
    <x v="4"/>
    <x v="1"/>
    <x v="78"/>
    <x v="79"/>
    <x v="4"/>
    <x v="2"/>
    <n v="6.0666666666666673E-3"/>
    <n v="1"/>
    <n v="163.33333333333334"/>
    <n v="0"/>
    <n v="0"/>
    <n v="0"/>
    <n v="163.33333333333334"/>
    <n v="5"/>
    <n v="1.7678318135322082E-4"/>
    <n v="1.0000000000000002"/>
    <x v="2"/>
    <n v="4.5454545454545456E-2"/>
    <n v="2.7575757575757579E-4"/>
    <n v="7.4242424242424248"/>
    <n v="30"/>
    <n v="3"/>
    <n v="33"/>
    <n v="1.5"/>
    <n v="1.5"/>
    <n v="9.1000000000000004E-3"/>
    <n v="0"/>
    <x v="2"/>
    <n v="245"/>
    <n v="0"/>
    <n v="9.1000000000000004E-3"/>
  </r>
  <r>
    <x v="5"/>
    <x v="1"/>
    <x v="3"/>
    <x v="3"/>
    <x v="1"/>
    <x v="2"/>
    <n v="46.492649999999948"/>
    <n v="2730.666666666667"/>
    <n v="1873815.8333333335"/>
    <n v="821"/>
    <n v="13.304249999999998"/>
    <n v="563379.93133544922"/>
    <n v="686.21185302734375"/>
    <n v="4"/>
    <n v="0.23707446288918449"/>
    <n v="0.23707446288918449"/>
    <x v="0"/>
    <n v="124.12121212121214"/>
    <n v="2.1133022727272706"/>
    <n v="85173.446969696975"/>
    <n v="7"/>
    <n v="3"/>
    <n v="10"/>
    <n v="1241.2121212121215"/>
    <n v="420.21212121212147"/>
    <n v="7.1545807167746753"/>
    <n v="0.66145019531249982"/>
    <x v="2"/>
    <n v="288354.53836152068"/>
    <n v="6.6145019531249982"/>
    <n v="21.133022727272706"/>
  </r>
  <r>
    <x v="5"/>
    <x v="1"/>
    <x v="5"/>
    <x v="5"/>
    <x v="1"/>
    <x v="2"/>
    <n v="39.045000000000023"/>
    <n v="1735.3333333333333"/>
    <n v="1250898.3333333335"/>
    <n v="-29"/>
    <n v="-0.65249999999999997"/>
    <n v="-20904.370918171346"/>
    <n v="720.84037648866706"/>
    <n v="5"/>
    <n v="0.19909754345059327"/>
    <n v="0.43617200633977776"/>
    <x v="0"/>
    <n v="78.878787878787875"/>
    <n v="1.7747727272727283"/>
    <n v="56859.015151515159"/>
    <n v="7"/>
    <n v="3"/>
    <n v="10"/>
    <n v="788.78787878787875"/>
    <n v="817.78787878787875"/>
    <n v="18.400227272727285"/>
    <n v="-3.6765270841336919E-2"/>
    <x v="2"/>
    <n v="589494.52243332297"/>
    <n v="-0.36765270841336922"/>
    <n v="17.747727272727282"/>
  </r>
  <r>
    <x v="5"/>
    <x v="1"/>
    <x v="0"/>
    <x v="0"/>
    <x v="0"/>
    <x v="0"/>
    <n v="30.238333333333379"/>
    <n v="1020"/>
    <n v="442009.66666666663"/>
    <n v="1325"/>
    <n v="33.14"/>
    <n v="574179.22385620908"/>
    <n v="433.34281045751629"/>
    <n v="5"/>
    <n v="0.15419075130508034"/>
    <n v="0.59036275764485813"/>
    <x v="1"/>
    <n v="46.363636363636367"/>
    <n v="1.374469696969699"/>
    <n v="20091.348484848484"/>
    <n v="14"/>
    <n v="3"/>
    <n v="17"/>
    <n v="788.18181818181824"/>
    <n v="0"/>
    <n v="0"/>
    <n v="1.6810841983852363"/>
    <x v="1"/>
    <n v="0"/>
    <n v="28.578431372549016"/>
    <n v="23.365984848484882"/>
  </r>
  <r>
    <x v="5"/>
    <x v="1"/>
    <x v="2"/>
    <x v="2"/>
    <x v="1"/>
    <x v="2"/>
    <n v="15.924060000000074"/>
    <n v="1494.9999999999998"/>
    <n v="604916.60666666611"/>
    <n v="44"/>
    <n v="0.42768"/>
    <n v="17803.565681159405"/>
    <n v="404.62649275362287"/>
    <n v="1"/>
    <n v="8.1199672884104665E-2"/>
    <n v="0.67156243052896281"/>
    <x v="1"/>
    <n v="67.954545454545439"/>
    <n v="0.72382090909091246"/>
    <n v="27496.209393939367"/>
    <n v="14"/>
    <n v="3"/>
    <n v="17"/>
    <n v="1155.2272727272725"/>
    <n v="1111.2272727272725"/>
    <n v="11.836287467923436"/>
    <n v="3.8087743458587453E-2"/>
    <x v="2"/>
    <n v="449631.99401580985"/>
    <n v="0.6474916387959867"/>
    <n v="12.304955454545512"/>
  </r>
  <r>
    <x v="5"/>
    <x v="1"/>
    <x v="6"/>
    <x v="6"/>
    <x v="1"/>
    <x v="2"/>
    <n v="11.616043333333369"/>
    <n v="1113.6666666666667"/>
    <n v="404626.54000000068"/>
    <n v="1581"/>
    <n v="15.636089999999999"/>
    <n v="574421.93331936642"/>
    <n v="363.32823106854295"/>
    <n v="12"/>
    <n v="5.9232313799009173E-2"/>
    <n v="0.73079474432797198"/>
    <x v="1"/>
    <n v="50.621212121212125"/>
    <n v="0.52800196969697133"/>
    <n v="18392.115454545485"/>
    <n v="14"/>
    <n v="3"/>
    <n v="17"/>
    <n v="860.56060606060612"/>
    <n v="0"/>
    <n v="0"/>
    <n v="1.8371744986530978"/>
    <x v="1"/>
    <n v="0"/>
    <n v="31.231966477102663"/>
    <n v="8.9760334848485126"/>
  </r>
  <r>
    <x v="5"/>
    <x v="1"/>
    <x v="7"/>
    <x v="7"/>
    <x v="1"/>
    <x v="2"/>
    <n v="8.2030500000000188"/>
    <n v="878.33333333333337"/>
    <n v="316989.58333333331"/>
    <n v="257"/>
    <n v="2.0886699999999996"/>
    <n v="92751.031783681203"/>
    <n v="360.89895635673622"/>
    <n v="1"/>
    <n v="4.1828841178189059E-2"/>
    <n v="0.77262358550616106"/>
    <x v="1"/>
    <n v="39.924242424242429"/>
    <n v="0.37286590909090994"/>
    <n v="14408.617424242424"/>
    <n v="14"/>
    <n v="3"/>
    <n v="17"/>
    <n v="678.71212121212125"/>
    <n v="421.71212121212125"/>
    <n v="3.938511137657418"/>
    <n v="0.37865833240316998"/>
    <x v="2"/>
    <n v="152195.46442844"/>
    <n v="6.4371916508538893"/>
    <n v="6.3387204545454692"/>
  </r>
  <r>
    <x v="5"/>
    <x v="1"/>
    <x v="26"/>
    <x v="26"/>
    <x v="1"/>
    <x v="2"/>
    <n v="7.4070000000000018"/>
    <n v="823"/>
    <n v="273530"/>
    <n v="156"/>
    <n v="1.4039999999999999"/>
    <n v="51847.727825030379"/>
    <n v="332.35722964763062"/>
    <n v="1"/>
    <n v="3.7769637708760247E-2"/>
    <n v="0.81039322321492135"/>
    <x v="2"/>
    <n v="37.409090909090907"/>
    <n v="0.33668181818181825"/>
    <n v="12433.181818181818"/>
    <n v="30"/>
    <n v="3"/>
    <n v="33"/>
    <n v="1234.5"/>
    <n v="1078.5"/>
    <n v="9.7065000000000019"/>
    <n v="0.12636695018226002"/>
    <x v="2"/>
    <n v="358447.27217496961"/>
    <n v="4.1701093560145805"/>
    <n v="11.110500000000002"/>
  </r>
  <r>
    <x v="5"/>
    <x v="1"/>
    <x v="45"/>
    <x v="45"/>
    <x v="0"/>
    <x v="7"/>
    <n v="6.9315000000000158"/>
    <n v="235"/>
    <n v="91220"/>
    <n v="608"/>
    <n v="13.68"/>
    <n v="236007.48936170212"/>
    <n v="388.17021276595744"/>
    <n v="1"/>
    <n v="3.534497688379535E-2"/>
    <n v="0.8457382000987167"/>
    <x v="2"/>
    <n v="10.681818181818182"/>
    <n v="0.31506818181818252"/>
    <n v="4146.363636363636"/>
    <n v="30"/>
    <n v="3"/>
    <n v="33"/>
    <n v="352.5"/>
    <n v="0"/>
    <n v="0"/>
    <n v="1.724822695035461"/>
    <x v="1"/>
    <n v="0"/>
    <n v="56.91914893617021"/>
    <n v="10.397250000000023"/>
  </r>
  <r>
    <x v="5"/>
    <x v="1"/>
    <x v="4"/>
    <x v="4"/>
    <x v="0"/>
    <x v="0"/>
    <n v="5.0083333333333337"/>
    <n v="200.33333333333334"/>
    <n v="67723.333333333328"/>
    <n v="20"/>
    <n v="0.5"/>
    <n v="6761.0648918469215"/>
    <n v="338.05324459234606"/>
    <n v="20"/>
    <n v="2.553840090788545E-2"/>
    <n v="0.8712766010066022"/>
    <x v="2"/>
    <n v="9.1060606060606073"/>
    <n v="0.22765151515151516"/>
    <n v="3078.333333333333"/>
    <n v="30"/>
    <n v="3"/>
    <n v="33"/>
    <n v="300.50000000000006"/>
    <n v="280.50000000000006"/>
    <n v="7.0125000000000011"/>
    <n v="6.6555740432612295E-2"/>
    <x v="2"/>
    <n v="94823.935108153091"/>
    <n v="2.1963394342762057"/>
    <n v="7.5125000000000002"/>
  </r>
  <r>
    <x v="5"/>
    <x v="1"/>
    <x v="10"/>
    <x v="10"/>
    <x v="1"/>
    <x v="2"/>
    <n v="4.9550399999999861"/>
    <n v="459"/>
    <n v="227634.91333333324"/>
    <n v="197"/>
    <n v="1.9197"/>
    <n v="97699.516180101637"/>
    <n v="495.93663035584586"/>
    <n v="12"/>
    <n v="2.5266648526044929E-2"/>
    <n v="0.89654324953264708"/>
    <x v="2"/>
    <n v="20.863636363636363"/>
    <n v="0.22522909090909027"/>
    <n v="10347.041515151512"/>
    <n v="30"/>
    <n v="3"/>
    <n v="33"/>
    <n v="688.5"/>
    <n v="491.5"/>
    <n v="5.3058870588235152"/>
    <n v="0.2861292665214234"/>
    <x v="2"/>
    <n v="243752.85381989824"/>
    <n v="9.4422657952069713"/>
    <n v="7.4325599999999792"/>
  </r>
  <r>
    <x v="5"/>
    <x v="1"/>
    <x v="23"/>
    <x v="23"/>
    <x v="0"/>
    <x v="0"/>
    <n v="3.9666666666666668"/>
    <n v="79.333333333333329"/>
    <n v="38626.666666666664"/>
    <n v="0"/>
    <n v="0"/>
    <n v="0"/>
    <n v="486.89075630252103"/>
    <n v="1"/>
    <n v="2.0226753464481655E-2"/>
    <n v="0.91677000299712874"/>
    <x v="2"/>
    <n v="3.606060606060606"/>
    <n v="0.1803030303030303"/>
    <n v="1755.7575757575758"/>
    <n v="30"/>
    <n v="3"/>
    <n v="33"/>
    <n v="119"/>
    <n v="119"/>
    <n v="5.9500000000000011"/>
    <n v="0"/>
    <x v="2"/>
    <n v="57940"/>
    <n v="0"/>
    <n v="5.95"/>
  </r>
  <r>
    <x v="5"/>
    <x v="1"/>
    <x v="9"/>
    <x v="9"/>
    <x v="2"/>
    <x v="3"/>
    <n v="3.5472000000000006"/>
    <n v="492.66666666666669"/>
    <n v="56760"/>
    <n v="1645"/>
    <n v="11.843999999999999"/>
    <n v="189520.02706359944"/>
    <n v="115.20974289580514"/>
    <n v="6"/>
    <n v="1.808781677879227E-2"/>
    <n v="0.93485781977592097"/>
    <x v="2"/>
    <n v="22.393939393939394"/>
    <n v="0.16123636363636365"/>
    <n v="2580"/>
    <n v="30"/>
    <n v="3"/>
    <n v="33"/>
    <n v="739"/>
    <n v="0"/>
    <n v="0"/>
    <n v="2.2259810554803789"/>
    <x v="0"/>
    <n v="0"/>
    <n v="73.457374830852501"/>
    <n v="5.3208000000000002"/>
  </r>
  <r>
    <x v="5"/>
    <x v="1"/>
    <x v="79"/>
    <x v="80"/>
    <x v="0"/>
    <x v="7"/>
    <n v="2.6849999999999996"/>
    <n v="59.666666666666671"/>
    <n v="37646.666666666664"/>
    <n v="231"/>
    <n v="10.395"/>
    <n v="145749.38547486032"/>
    <n v="630.949720670391"/>
    <n v="1"/>
    <n v="1.3691302450117621E-2"/>
    <n v="0.9485491222260386"/>
    <x v="2"/>
    <n v="2.7121212121212124"/>
    <n v="0.12204545454545453"/>
    <n v="1711.212121212121"/>
    <n v="30"/>
    <n v="3"/>
    <n v="33"/>
    <n v="89.500000000000014"/>
    <n v="0"/>
    <n v="0"/>
    <n v="2.5810055865921782"/>
    <x v="0"/>
    <n v="0"/>
    <n v="85.173184357541885"/>
    <n v="4.027499999999999"/>
  </r>
  <r>
    <x v="5"/>
    <x v="1"/>
    <x v="8"/>
    <x v="8"/>
    <x v="2"/>
    <x v="3"/>
    <n v="2.6560000000000006"/>
    <n v="553.33333333333326"/>
    <n v="41531.166666666664"/>
    <n v="0"/>
    <n v="0"/>
    <n v="0"/>
    <n v="75.056325301204822"/>
    <n v="5"/>
    <n v="1.3543426185293264E-2"/>
    <n v="0.96209254841133185"/>
    <x v="2"/>
    <n v="25.151515151515149"/>
    <n v="0.12072727272727275"/>
    <n v="1887.780303030303"/>
    <n v="30"/>
    <n v="3"/>
    <n v="33"/>
    <n v="829.99999999999989"/>
    <n v="829.99999999999989"/>
    <n v="3.9840000000000009"/>
    <n v="0"/>
    <x v="2"/>
    <n v="62296.749999999993"/>
    <n v="0"/>
    <n v="3.9840000000000009"/>
  </r>
  <r>
    <x v="5"/>
    <x v="1"/>
    <x v="80"/>
    <x v="81"/>
    <x v="2"/>
    <x v="9"/>
    <n v="2.5745066666666667"/>
    <n v="287.33333333333331"/>
    <n v="44536.666666666664"/>
    <n v="0"/>
    <n v="0"/>
    <n v="0"/>
    <n v="155"/>
    <n v="12"/>
    <n v="1.3127876883864987E-2"/>
    <n v="0.97522042529519681"/>
    <x v="2"/>
    <n v="13.060606060606061"/>
    <n v="0.11702303030303031"/>
    <n v="2024.3939393939393"/>
    <n v="30"/>
    <n v="3"/>
    <n v="33"/>
    <n v="431"/>
    <n v="431"/>
    <n v="3.8617600000000003"/>
    <n v="0"/>
    <x v="2"/>
    <n v="66805"/>
    <n v="0"/>
    <n v="3.8617600000000003"/>
  </r>
  <r>
    <x v="5"/>
    <x v="1"/>
    <x v="81"/>
    <x v="82"/>
    <x v="4"/>
    <x v="2"/>
    <n v="1.9123200000000085"/>
    <n v="125.33333333333333"/>
    <n v="74337.333333333299"/>
    <n v="0"/>
    <n v="0"/>
    <n v="0"/>
    <n v="593.11702127659555"/>
    <n v="4"/>
    <n v="9.7512668534111904E-3"/>
    <n v="0.98497169214860802"/>
    <x v="2"/>
    <n v="5.6969696969696964"/>
    <n v="8.6923636363636744E-2"/>
    <n v="3378.9696969696956"/>
    <n v="30"/>
    <n v="3"/>
    <n v="33"/>
    <n v="187.99999999999997"/>
    <n v="187.99999999999997"/>
    <n v="2.8684800000000128"/>
    <n v="0"/>
    <x v="2"/>
    <n v="111505.99999999994"/>
    <n v="0"/>
    <n v="2.8684800000000124"/>
  </r>
  <r>
    <x v="5"/>
    <x v="1"/>
    <x v="20"/>
    <x v="20"/>
    <x v="2"/>
    <x v="3"/>
    <n v="1.6640000000000004"/>
    <n v="266.66666666666669"/>
    <n v="11200"/>
    <n v="2"/>
    <n v="1.248E-2"/>
    <n v="84"/>
    <n v="42"/>
    <n v="12"/>
    <n v="8.4850380919909603E-3"/>
    <n v="0.993456730240599"/>
    <x v="2"/>
    <n v="12.121212121212123"/>
    <n v="7.5636363636363654E-2"/>
    <n v="509.09090909090907"/>
    <n v="30"/>
    <n v="3"/>
    <n v="33"/>
    <n v="400.00000000000006"/>
    <n v="398.00000000000006"/>
    <n v="2.4835200000000008"/>
    <n v="4.9999999999999992E-3"/>
    <x v="2"/>
    <n v="16716.000000000004"/>
    <n v="0.16499999999999998"/>
    <n v="2.4960000000000004"/>
  </r>
  <r>
    <x v="5"/>
    <x v="1"/>
    <x v="82"/>
    <x v="83"/>
    <x v="2"/>
    <x v="9"/>
    <n v="1.2832000000000001"/>
    <n v="133.66666666666666"/>
    <n v="9696"/>
    <n v="0"/>
    <n v="0"/>
    <n v="0"/>
    <n v="72.538653366583546"/>
    <n v="5"/>
    <n v="6.5432697594007211E-3"/>
    <n v="0.99999999999999967"/>
    <x v="2"/>
    <n v="6.0757575757575752"/>
    <n v="5.8327272727272735E-2"/>
    <n v="440.72727272727275"/>
    <n v="30"/>
    <n v="3"/>
    <n v="33"/>
    <n v="200.49999999999997"/>
    <n v="200.49999999999997"/>
    <n v="1.9248000000000001"/>
    <n v="0"/>
    <x v="2"/>
    <n v="14543.999999999998"/>
    <n v="0"/>
    <n v="1.9248000000000003"/>
  </r>
  <r>
    <x v="6"/>
    <x v="1"/>
    <x v="65"/>
    <x v="65"/>
    <x v="1"/>
    <x v="2"/>
    <n v="26.820000000000036"/>
    <n v="1192"/>
    <n v="786810"/>
    <n v="0"/>
    <n v="0"/>
    <n v="0"/>
    <n v="660.07550335570465"/>
    <n v="1"/>
    <n v="0.24437508301114214"/>
    <n v="0.24437508301114214"/>
    <x v="0"/>
    <n v="54.18181818181818"/>
    <n v="1.2190909090909108"/>
    <n v="35764.090909090912"/>
    <n v="7"/>
    <n v="3"/>
    <n v="10"/>
    <n v="541.81818181818176"/>
    <n v="541.81818181818176"/>
    <n v="12.190909090909106"/>
    <n v="0"/>
    <x v="2"/>
    <n v="357640.909090909"/>
    <n v="0"/>
    <n v="12.190909090909107"/>
  </r>
  <r>
    <x v="6"/>
    <x v="1"/>
    <x v="0"/>
    <x v="0"/>
    <x v="0"/>
    <x v="0"/>
    <n v="20.691666666666659"/>
    <n v="827.66666666666663"/>
    <n v="253705.33333333337"/>
    <n v="530"/>
    <n v="13.25"/>
    <n v="162461.32903745474"/>
    <n v="306.53080950463158"/>
    <n v="5"/>
    <n v="0.18853571063779048"/>
    <n v="0.43291079364893259"/>
    <x v="0"/>
    <n v="37.621212121212118"/>
    <n v="0.94053030303030272"/>
    <n v="11532.060606060608"/>
    <n v="7"/>
    <n v="3"/>
    <n v="10"/>
    <n v="376.21212121212119"/>
    <n v="0"/>
    <n v="0"/>
    <n v="1.4087797019734194"/>
    <x v="1"/>
    <n v="0"/>
    <n v="14.087797019734193"/>
    <n v="9.4053030303030276"/>
  </r>
  <r>
    <x v="6"/>
    <x v="1"/>
    <x v="3"/>
    <x v="3"/>
    <x v="1"/>
    <x v="2"/>
    <n v="14.661000000000044"/>
    <n v="892"/>
    <n v="514396"/>
    <n v="724"/>
    <n v="11.7288"/>
    <n v="417514.24215246632"/>
    <n v="576.67713004484301"/>
    <n v="4"/>
    <n v="0.13358624504199704"/>
    <n v="0.5664970386909296"/>
    <x v="1"/>
    <n v="40.545454545454547"/>
    <n v="0.66640909090909295"/>
    <n v="23381.636363636364"/>
    <n v="14"/>
    <n v="3"/>
    <n v="17"/>
    <n v="689.27272727272725"/>
    <n v="0"/>
    <n v="0"/>
    <n v="1.0503824848324981"/>
    <x v="1"/>
    <n v="0"/>
    <n v="17.856502242152466"/>
    <n v="11.328954545454581"/>
  </r>
  <r>
    <x v="6"/>
    <x v="1"/>
    <x v="23"/>
    <x v="23"/>
    <x v="0"/>
    <x v="0"/>
    <n v="9.966666666666665"/>
    <n v="199.33333333333334"/>
    <n v="108400"/>
    <n v="0"/>
    <n v="0"/>
    <n v="0"/>
    <n v="543.81270903010034"/>
    <n v="1"/>
    <n v="9.0813012453804853E-2"/>
    <n v="0.65731005114473451"/>
    <x v="1"/>
    <n v="9.0606060606060606"/>
    <n v="0.45303030303030295"/>
    <n v="4927.272727272727"/>
    <n v="14"/>
    <n v="3"/>
    <n v="17"/>
    <n v="154.03030303030303"/>
    <n v="154.03030303030303"/>
    <n v="7.7015151515151503"/>
    <n v="0"/>
    <x v="2"/>
    <n v="83763.636363636368"/>
    <n v="0"/>
    <n v="7.7015151515151503"/>
  </r>
  <r>
    <x v="6"/>
    <x v="1"/>
    <x v="2"/>
    <x v="2"/>
    <x v="1"/>
    <x v="2"/>
    <n v="9.3733199999999908"/>
    <n v="952"/>
    <n v="326967.89000000007"/>
    <n v="199"/>
    <n v="1.9367100000000002"/>
    <n v="68347.279527310937"/>
    <n v="343.45366596638661"/>
    <n v="5"/>
    <n v="8.5406631360551585E-2"/>
    <n v="0.74271668250528611"/>
    <x v="1"/>
    <n v="43.272727272727273"/>
    <n v="0.42605999999999961"/>
    <n v="14862.176818181821"/>
    <n v="14"/>
    <n v="3"/>
    <n v="17"/>
    <n v="735.63636363636363"/>
    <n v="536.63636363636363"/>
    <n v="5.2836810504201628"/>
    <n v="0.27051408798813642"/>
    <x v="2"/>
    <n v="184309.72638178"/>
    <n v="4.598739495798319"/>
    <n v="7.2430199999999934"/>
  </r>
  <r>
    <x v="6"/>
    <x v="1"/>
    <x v="6"/>
    <x v="6"/>
    <x v="1"/>
    <x v="2"/>
    <n v="8.5836033333333663"/>
    <n v="849.66666666666663"/>
    <n v="344147.72000000009"/>
    <n v="4479"/>
    <n v="44.299770000000002"/>
    <n v="1814167.4827932529"/>
    <n v="405.03850921930183"/>
    <n v="12"/>
    <n v="7.8210990943999067E-2"/>
    <n v="0.82092767344928519"/>
    <x v="2"/>
    <n v="38.621212121212118"/>
    <n v="0.39016378787878936"/>
    <n v="15643.078181818186"/>
    <n v="30"/>
    <n v="3"/>
    <n v="33"/>
    <n v="1274.4999999999998"/>
    <n v="0"/>
    <n v="0"/>
    <n v="3.5143193409180076"/>
    <x v="0"/>
    <n v="0"/>
    <n v="115.97253825029425"/>
    <n v="12.875405000000049"/>
  </r>
  <r>
    <x v="6"/>
    <x v="1"/>
    <x v="7"/>
    <x v="7"/>
    <x v="1"/>
    <x v="2"/>
    <n v="3.3189000000000037"/>
    <n v="403.66666666666669"/>
    <n v="122236.66666666667"/>
    <n v="573"/>
    <n v="4.6413000000000002"/>
    <n v="173513.48472336913"/>
    <n v="302.81585466556567"/>
    <n v="12"/>
    <n v="3.0240733147117057E-2"/>
    <n v="0.85116840659640225"/>
    <x v="2"/>
    <n v="18.348484848484848"/>
    <n v="0.15085909090909108"/>
    <n v="5556.212121212121"/>
    <n v="30"/>
    <n v="3"/>
    <n v="33"/>
    <n v="605.5"/>
    <n v="32.5"/>
    <n v="0.2672111890999177"/>
    <n v="0.94632535094962844"/>
    <x v="3"/>
    <n v="9841.5152766308838"/>
    <n v="31.228736581337738"/>
    <n v="4.978350000000006"/>
  </r>
  <r>
    <x v="6"/>
    <x v="1"/>
    <x v="81"/>
    <x v="82"/>
    <x v="4"/>
    <x v="2"/>
    <n v="2.9282400000000002"/>
    <n v="285.33333333333331"/>
    <n v="117843.68"/>
    <n v="98"/>
    <n v="0.97608000000000006"/>
    <n v="40474.348037383177"/>
    <n v="413.00355140186917"/>
    <n v="20"/>
    <n v="2.6681166781377552E-2"/>
    <n v="0.8778495733777798"/>
    <x v="2"/>
    <n v="12.969696969696969"/>
    <n v="0.13310181818181818"/>
    <n v="5356.5309090909086"/>
    <n v="30"/>
    <n v="3"/>
    <n v="33"/>
    <n v="428"/>
    <n v="330"/>
    <n v="3.3866327102803742"/>
    <n v="0.22897196261682243"/>
    <x v="2"/>
    <n v="136291.17196261682"/>
    <n v="7.55607476635514"/>
    <n v="4.39236"/>
  </r>
  <r>
    <x v="6"/>
    <x v="1"/>
    <x v="10"/>
    <x v="10"/>
    <x v="1"/>
    <x v="2"/>
    <n v="2.530980000000004"/>
    <n v="251"/>
    <n v="102563.48666666668"/>
    <n v="0"/>
    <n v="0"/>
    <n v="0"/>
    <n v="408.61946879150071"/>
    <n v="6"/>
    <n v="2.3061463370601814E-2"/>
    <n v="0.90091103674838158"/>
    <x v="2"/>
    <n v="11.409090909090908"/>
    <n v="0.11504454545454564"/>
    <n v="4661.9766666666674"/>
    <n v="30"/>
    <n v="3"/>
    <n v="33"/>
    <n v="376.5"/>
    <n v="376.5"/>
    <n v="3.796470000000006"/>
    <n v="0"/>
    <x v="2"/>
    <n v="153845.23000000001"/>
    <n v="0"/>
    <n v="3.796470000000006"/>
  </r>
  <r>
    <x v="6"/>
    <x v="1"/>
    <x v="45"/>
    <x v="45"/>
    <x v="0"/>
    <x v="7"/>
    <n v="2.2724999999999995"/>
    <n v="101"/>
    <n v="22236.666666666668"/>
    <n v="0"/>
    <n v="0"/>
    <n v="0"/>
    <n v="220.16501650165017"/>
    <n v="1"/>
    <n v="2.0706278006816542E-2"/>
    <n v="0.92161731475519815"/>
    <x v="2"/>
    <n v="4.5909090909090908"/>
    <n v="0.10329545454545452"/>
    <n v="1010.7575757575759"/>
    <n v="30"/>
    <n v="3"/>
    <n v="33"/>
    <n v="151.5"/>
    <n v="151.5"/>
    <n v="3.4087499999999991"/>
    <n v="0"/>
    <x v="2"/>
    <n v="33355"/>
    <n v="0"/>
    <n v="3.4087499999999995"/>
  </r>
  <r>
    <x v="6"/>
    <x v="1"/>
    <x v="11"/>
    <x v="11"/>
    <x v="0"/>
    <x v="4"/>
    <n v="1.6799999999999997"/>
    <n v="74.666666666666671"/>
    <n v="21068.666666666664"/>
    <n v="51"/>
    <n v="1.1475"/>
    <n v="14390.651785714284"/>
    <n v="282.16964285714283"/>
    <n v="5"/>
    <n v="1.5307611463785165E-2"/>
    <n v="0.93692492621898327"/>
    <x v="2"/>
    <n v="3.393939393939394"/>
    <n v="7.6363636363636356E-2"/>
    <n v="957.66666666666652"/>
    <n v="30"/>
    <n v="3"/>
    <n v="33"/>
    <n v="112"/>
    <n v="61"/>
    <n v="1.3724999999999996"/>
    <n v="0.45535714285714285"/>
    <x v="2"/>
    <n v="17212.348214285714"/>
    <n v="15.026785714285714"/>
    <n v="2.5199999999999996"/>
  </r>
  <r>
    <x v="6"/>
    <x v="1"/>
    <x v="66"/>
    <x v="67"/>
    <x v="1"/>
    <x v="2"/>
    <n v="1.2393000000000036"/>
    <n v="102"/>
    <n v="35910"/>
    <n v="0"/>
    <n v="0"/>
    <n v="0"/>
    <n v="352.05882352941177"/>
    <n v="5"/>
    <n v="1.1292096956588699E-2"/>
    <n v="0.94821702317557199"/>
    <x v="2"/>
    <n v="4.6363636363636367"/>
    <n v="5.6331818181818344E-2"/>
    <n v="1632.2727272727273"/>
    <n v="30"/>
    <n v="3"/>
    <n v="33"/>
    <n v="153"/>
    <n v="153"/>
    <n v="1.8589500000000054"/>
    <n v="0"/>
    <x v="2"/>
    <n v="53865"/>
    <n v="0"/>
    <n v="1.8589500000000054"/>
  </r>
  <r>
    <x v="6"/>
    <x v="1"/>
    <x v="25"/>
    <x v="25"/>
    <x v="4"/>
    <x v="2"/>
    <n v="0.87155999999999978"/>
    <n v="89.333333333333329"/>
    <n v="26395.013333333332"/>
    <n v="366"/>
    <n v="3.5575200000000002"/>
    <n v="108140.76358208954"/>
    <n v="295.46656716417908"/>
    <n v="1"/>
    <n v="7.9413701472479756E-3"/>
    <n v="0.95615839332281993"/>
    <x v="2"/>
    <n v="4.0606060606060606"/>
    <n v="3.9616363636363623E-2"/>
    <n v="1199.7733333333333"/>
    <n v="30"/>
    <n v="3"/>
    <n v="33"/>
    <n v="134"/>
    <n v="0"/>
    <n v="0"/>
    <n v="2.7313432835820897"/>
    <x v="0"/>
    <n v="0"/>
    <n v="90.134328358208961"/>
    <n v="1.3073399999999995"/>
  </r>
  <r>
    <x v="6"/>
    <x v="1"/>
    <x v="26"/>
    <x v="26"/>
    <x v="1"/>
    <x v="2"/>
    <n v="0.8009999999999976"/>
    <n v="89"/>
    <n v="21360"/>
    <n v="0"/>
    <n v="0"/>
    <n v="0"/>
    <n v="240"/>
    <n v="1"/>
    <n v="7.2984504657689778E-3"/>
    <n v="0.96345684378858887"/>
    <x v="2"/>
    <n v="4.0454545454545459"/>
    <n v="3.6409090909090801E-2"/>
    <n v="970.90909090909088"/>
    <n v="30"/>
    <n v="3"/>
    <n v="33"/>
    <n v="133.5"/>
    <n v="133.5"/>
    <n v="1.2014999999999965"/>
    <n v="0"/>
    <x v="2"/>
    <n v="32040"/>
    <n v="0"/>
    <n v="1.2014999999999965"/>
  </r>
  <r>
    <x v="6"/>
    <x v="1"/>
    <x v="29"/>
    <x v="29"/>
    <x v="1"/>
    <x v="2"/>
    <n v="0.7531199999999999"/>
    <n v="174.33333333333331"/>
    <n v="30049"/>
    <n v="209"/>
    <n v="0.90288000000000013"/>
    <n v="36024.326959847043"/>
    <n v="172.36520076481838"/>
    <n v="36"/>
    <n v="6.8621835390511214E-3"/>
    <n v="0.97031902732763997"/>
    <x v="2"/>
    <n v="7.924242424242423"/>
    <n v="3.4232727272727269E-2"/>
    <n v="1365.8636363636363"/>
    <n v="30"/>
    <n v="3"/>
    <n v="33"/>
    <n v="261.49999999999994"/>
    <n v="52.499999999999943"/>
    <n v="0.22679999999999975"/>
    <n v="0.79923518164435969"/>
    <x v="2"/>
    <n v="9049.1730401529549"/>
    <n v="26.37476099426387"/>
    <n v="1.1296799999999998"/>
  </r>
  <r>
    <x v="6"/>
    <x v="1"/>
    <x v="63"/>
    <x v="63"/>
    <x v="1"/>
    <x v="2"/>
    <n v="0.68040000000000045"/>
    <n v="210"/>
    <n v="28745"/>
    <n v="199"/>
    <n v="0.64476"/>
    <n v="27239.309523809523"/>
    <n v="136.88095238095238"/>
    <n v="12"/>
    <n v="6.1995826428329973E-3"/>
    <n v="0.97651860997047302"/>
    <x v="2"/>
    <n v="9.545454545454545"/>
    <n v="3.0927272727272748E-2"/>
    <n v="1306.590909090909"/>
    <n v="30"/>
    <n v="3"/>
    <n v="33"/>
    <n v="315"/>
    <n v="116"/>
    <n v="0.37584000000000028"/>
    <n v="0.63174603174603172"/>
    <x v="2"/>
    <n v="15878.190476190475"/>
    <n v="20.847619047619048"/>
    <n v="1.0206000000000006"/>
  </r>
  <r>
    <x v="6"/>
    <x v="1"/>
    <x v="79"/>
    <x v="80"/>
    <x v="0"/>
    <x v="7"/>
    <n v="0.6449999999999998"/>
    <n v="14.333333333333332"/>
    <n v="6303.333333333333"/>
    <n v="0"/>
    <n v="0"/>
    <n v="0"/>
    <n v="439.76744186046511"/>
    <n v="5"/>
    <n v="5.8770294012746608E-3"/>
    <n v="0.98239563937174768"/>
    <x v="2"/>
    <n v="0.65151515151515149"/>
    <n v="2.9318181818181809E-2"/>
    <n v="286.5151515151515"/>
    <n v="30"/>
    <n v="3"/>
    <n v="33"/>
    <n v="21.5"/>
    <n v="21.5"/>
    <n v="0.96749999999999969"/>
    <n v="0"/>
    <x v="2"/>
    <n v="9455"/>
    <n v="0"/>
    <n v="0.96749999999999969"/>
  </r>
  <r>
    <x v="6"/>
    <x v="1"/>
    <x v="57"/>
    <x v="57"/>
    <x v="1"/>
    <x v="2"/>
    <n v="0.53352000000000033"/>
    <n v="164.66666666666666"/>
    <n v="21766.333333333332"/>
    <n v="0"/>
    <n v="0"/>
    <n v="0"/>
    <n v="132.18421052631578"/>
    <n v="6"/>
    <n v="4.8612600405706355E-3"/>
    <n v="0.98725689941231831"/>
    <x v="2"/>
    <n v="7.4848484848484844"/>
    <n v="2.4250909090909104E-2"/>
    <n v="989.37878787878788"/>
    <n v="30"/>
    <n v="3"/>
    <n v="33"/>
    <n v="247"/>
    <n v="247"/>
    <n v="0.80028000000000055"/>
    <n v="0"/>
    <x v="2"/>
    <n v="32649.499999999996"/>
    <n v="0"/>
    <n v="0.80028000000000044"/>
  </r>
  <r>
    <x v="6"/>
    <x v="1"/>
    <x v="21"/>
    <x v="21"/>
    <x v="0"/>
    <x v="0"/>
    <n v="0.53333333333333344"/>
    <n v="26.666666666666668"/>
    <n v="7607"/>
    <n v="89"/>
    <n v="1.78"/>
    <n v="25388.362499999999"/>
    <n v="285.26249999999999"/>
    <n v="12"/>
    <n v="4.8595591948524357E-3"/>
    <n v="0.99211645860717079"/>
    <x v="2"/>
    <n v="1.2121212121212122"/>
    <n v="2.4242424242424246E-2"/>
    <n v="345.77272727272725"/>
    <n v="30"/>
    <n v="3"/>
    <n v="33"/>
    <n v="40"/>
    <n v="0"/>
    <n v="0"/>
    <n v="2.2250000000000001"/>
    <x v="0"/>
    <n v="0"/>
    <n v="73.424999999999997"/>
    <n v="0.80000000000000016"/>
  </r>
  <r>
    <x v="6"/>
    <x v="1"/>
    <x v="19"/>
    <x v="19"/>
    <x v="0"/>
    <x v="5"/>
    <n v="0.3075"/>
    <n v="13.666666666666668"/>
    <n v="4578.3333333333339"/>
    <n v="0"/>
    <n v="0"/>
    <n v="0"/>
    <n v="335"/>
    <n v="6"/>
    <n v="2.8018395982821066E-3"/>
    <n v="0.99491829820545286"/>
    <x v="2"/>
    <n v="0.62121212121212122"/>
    <n v="1.3977272727272727E-2"/>
    <n v="208.10606060606062"/>
    <n v="30"/>
    <n v="3"/>
    <n v="33"/>
    <n v="20.5"/>
    <n v="20.5"/>
    <n v="0.46124999999999994"/>
    <n v="0"/>
    <x v="2"/>
    <n v="6867.5"/>
    <n v="0"/>
    <n v="0.46124999999999999"/>
  </r>
  <r>
    <x v="6"/>
    <x v="1"/>
    <x v="40"/>
    <x v="40"/>
    <x v="4"/>
    <x v="2"/>
    <n v="0.28771333333333338"/>
    <n v="34.333333333333336"/>
    <n v="8746.6666666666679"/>
    <n v="0"/>
    <n v="0"/>
    <n v="0"/>
    <n v="254.75728155339809"/>
    <n v="12"/>
    <n v="2.621549952153082E-3"/>
    <n v="0.99753984815760599"/>
    <x v="2"/>
    <n v="1.5606060606060608"/>
    <n v="1.3077878787878789E-2"/>
    <n v="397.57575757575762"/>
    <n v="30"/>
    <n v="3"/>
    <n v="33"/>
    <n v="51.500000000000007"/>
    <n v="51.500000000000007"/>
    <n v="0.43157000000000006"/>
    <n v="0"/>
    <x v="2"/>
    <n v="13120.000000000004"/>
    <n v="0"/>
    <n v="0.43157000000000006"/>
  </r>
  <r>
    <x v="6"/>
    <x v="1"/>
    <x v="5"/>
    <x v="5"/>
    <x v="1"/>
    <x v="2"/>
    <n v="0.255"/>
    <n v="11.333333333333334"/>
    <n v="9406.6666666666661"/>
    <n v="2291"/>
    <n v="51.547499999999999"/>
    <n v="1901529.9999999998"/>
    <n v="829.99999999999989"/>
    <n v="20"/>
    <n v="2.3234767400388203E-3"/>
    <n v="0.99986332489764485"/>
    <x v="2"/>
    <n v="0.51515151515151514"/>
    <n v="1.1590909090909091E-2"/>
    <n v="427.57575757575756"/>
    <n v="30"/>
    <n v="3"/>
    <n v="33"/>
    <n v="17"/>
    <n v="0"/>
    <n v="0"/>
    <n v="134.76470588235293"/>
    <x v="0"/>
    <n v="0"/>
    <n v="4447.2352941176468"/>
    <n v="0.38250000000000001"/>
  </r>
  <r>
    <x v="6"/>
    <x v="1"/>
    <x v="69"/>
    <x v="70"/>
    <x v="0"/>
    <x v="0"/>
    <n v="1.4999999999999999E-2"/>
    <n v="0.66666666666666663"/>
    <n v="246.66666666666666"/>
    <n v="0"/>
    <n v="0"/>
    <n v="0"/>
    <n v="370"/>
    <n v="5"/>
    <n v="1.3667510235522472E-4"/>
    <n v="1"/>
    <x v="2"/>
    <n v="3.03030303030303E-2"/>
    <n v="6.8181818181818176E-4"/>
    <n v="11.212121212121211"/>
    <n v="30"/>
    <n v="3"/>
    <n v="33"/>
    <n v="0.99999999999999989"/>
    <n v="0.99999999999999989"/>
    <n v="2.2499999999999999E-2"/>
    <n v="0"/>
    <x v="2"/>
    <n v="369.99999999999994"/>
    <n v="0"/>
    <n v="2.2499999999999999E-2"/>
  </r>
  <r>
    <x v="7"/>
    <x v="1"/>
    <x v="18"/>
    <x v="18"/>
    <x v="3"/>
    <x v="0"/>
    <n v="17.479999999999997"/>
    <n v="1165.3333333333333"/>
    <n v="268026.66666666669"/>
    <n v="0"/>
    <n v="0"/>
    <n v="0"/>
    <n v="230.00000000000003"/>
    <n v="24"/>
    <n v="0.38831054921432651"/>
    <n v="0.38831054921432651"/>
    <x v="0"/>
    <n v="52.969696969696969"/>
    <n v="0.79454545454545444"/>
    <n v="12183.030303030304"/>
    <n v="7"/>
    <n v="3"/>
    <n v="10"/>
    <n v="529.69696969696975"/>
    <n v="529.69696969696975"/>
    <n v="7.9454545454545453"/>
    <n v="0"/>
    <x v="2"/>
    <n v="121830.30303030305"/>
    <n v="0"/>
    <n v="7.9454545454545444"/>
  </r>
  <r>
    <x v="7"/>
    <x v="1"/>
    <x v="8"/>
    <x v="8"/>
    <x v="2"/>
    <x v="3"/>
    <n v="8.760999999999985"/>
    <n v="1819"/>
    <n v="162995.55000000008"/>
    <n v="1337"/>
    <n v="6.4193999999999996"/>
    <n v="119804.8655030237"/>
    <n v="89.607229246838969"/>
    <n v="48"/>
    <n v="0.19462178041571562"/>
    <n v="0.58293232963004216"/>
    <x v="1"/>
    <n v="82.681818181818187"/>
    <n v="0.39822727272727204"/>
    <n v="7408.8886363636402"/>
    <n v="14"/>
    <n v="3"/>
    <n v="17"/>
    <n v="1405.5909090909092"/>
    <n v="68.590909090909236"/>
    <n v="0.33036006297166287"/>
    <n v="0.95120137114768932"/>
    <x v="3"/>
    <n v="6146.241315158195"/>
    <n v="16.170423309510717"/>
    <n v="6.7698636363636249"/>
  </r>
  <r>
    <x v="7"/>
    <x v="1"/>
    <x v="9"/>
    <x v="9"/>
    <x v="2"/>
    <x v="3"/>
    <n v="4.2881000000000045"/>
    <n v="591.66666666666663"/>
    <n v="76824.286666666652"/>
    <n v="425"/>
    <n v="3.0621"/>
    <n v="55183.642535211264"/>
    <n v="129.84386478873239"/>
    <n v="32"/>
    <n v="9.5258264650226285E-2"/>
    <n v="0.6781905942802684"/>
    <x v="1"/>
    <n v="26.893939393939391"/>
    <n v="0.19491363636363657"/>
    <n v="3492.0130303030296"/>
    <n v="14"/>
    <n v="3"/>
    <n v="17"/>
    <n v="457.19696969696963"/>
    <n v="32.196969696969632"/>
    <n v="0.23334731113956445"/>
    <n v="0.92957746478873249"/>
    <x v="3"/>
    <n v="4180.5789799402392"/>
    <n v="15.802816901408454"/>
    <n v="3.3135318181818216"/>
  </r>
  <r>
    <x v="7"/>
    <x v="1"/>
    <x v="22"/>
    <x v="22"/>
    <x v="2"/>
    <x v="3"/>
    <n v="4.0449933333333528"/>
    <n v="763.33333333333337"/>
    <n v="76479.193333333329"/>
    <n v="805"/>
    <n v="4.2528200000000007"/>
    <n v="80653.821790393005"/>
    <n v="100.1910829694323"/>
    <n v="16"/>
    <n v="8.9857756455089463E-2"/>
    <n v="0.76804835073535782"/>
    <x v="1"/>
    <n v="34.696969696969695"/>
    <n v="0.18386333333333421"/>
    <n v="3476.3269696969696"/>
    <n v="14"/>
    <n v="3"/>
    <n v="17"/>
    <n v="589.84848484848487"/>
    <n v="0"/>
    <n v="0"/>
    <n v="1.3647572566144361"/>
    <x v="1"/>
    <n v="0"/>
    <n v="23.200873362445414"/>
    <n v="3.1256766666666818"/>
  </r>
  <r>
    <x v="7"/>
    <x v="1"/>
    <x v="16"/>
    <x v="16"/>
    <x v="3"/>
    <x v="0"/>
    <n v="2"/>
    <n v="133.33333333333334"/>
    <n v="16000"/>
    <n v="0"/>
    <n v="0"/>
    <n v="0"/>
    <n v="119.99999999999999"/>
    <n v="10"/>
    <n v="4.4429124624064821E-2"/>
    <n v="0.81247747535942261"/>
    <x v="2"/>
    <n v="6.0606060606060614"/>
    <n v="9.0909090909090912E-2"/>
    <n v="727.27272727272725"/>
    <n v="30"/>
    <n v="3"/>
    <n v="33"/>
    <n v="200.00000000000003"/>
    <n v="200.00000000000003"/>
    <n v="3"/>
    <n v="0"/>
    <x v="2"/>
    <n v="24000"/>
    <n v="0"/>
    <n v="3"/>
  </r>
  <r>
    <x v="7"/>
    <x v="1"/>
    <x v="48"/>
    <x v="48"/>
    <x v="2"/>
    <x v="3"/>
    <n v="1.6767999999999947"/>
    <n v="347.33333333333331"/>
    <n v="35090.106666666652"/>
    <n v="292"/>
    <n v="1.4016"/>
    <n v="29499.936122840678"/>
    <n v="101.02717850287904"/>
    <n v="1"/>
    <n v="3.7249378084815835E-2"/>
    <n v="0.84972685344423848"/>
    <x v="2"/>
    <n v="15.787878787878787"/>
    <n v="7.6218181818181574E-2"/>
    <n v="1595.0048484848478"/>
    <n v="30"/>
    <n v="3"/>
    <n v="33"/>
    <n v="521"/>
    <n v="229"/>
    <n v="1.1055293666026837"/>
    <n v="0.56046065259117084"/>
    <x v="2"/>
    <n v="23135.2238771593"/>
    <n v="18.495201535508638"/>
    <n v="2.5151999999999921"/>
  </r>
  <r>
    <x v="7"/>
    <x v="1"/>
    <x v="20"/>
    <x v="20"/>
    <x v="2"/>
    <x v="3"/>
    <n v="1.2057066666666683"/>
    <n v="192"/>
    <n v="23171.706666666669"/>
    <n v="2801"/>
    <n v="17.479670000000002"/>
    <n v="338041.40819444449"/>
    <n v="120.68597222222223"/>
    <n v="1"/>
    <n v="2.6784245876699593E-2"/>
    <n v="0.87651109932093807"/>
    <x v="2"/>
    <n v="8.7272727272727266"/>
    <n v="5.480484848484856E-2"/>
    <n v="1053.2593939393939"/>
    <n v="30"/>
    <n v="3"/>
    <n v="33"/>
    <n v="288"/>
    <n v="0"/>
    <n v="0"/>
    <n v="9.7256944444444446"/>
    <x v="0"/>
    <n v="0"/>
    <n v="320.94791666666669"/>
    <n v="1.8085600000000024"/>
  </r>
  <r>
    <x v="7"/>
    <x v="1"/>
    <x v="13"/>
    <x v="13"/>
    <x v="2"/>
    <x v="3"/>
    <n v="1.1360000000000023"/>
    <n v="53.333333333333336"/>
    <n v="20857.666666666672"/>
    <n v="77"/>
    <n v="0.99039999999999995"/>
    <n v="30113.256250000006"/>
    <n v="391.08125000000007"/>
    <n v="40"/>
    <n v="2.5235742786468871E-2"/>
    <n v="0.90174684210740697"/>
    <x v="2"/>
    <n v="2.4242424242424243"/>
    <n v="5.1636363636363744E-2"/>
    <n v="948.07575757575785"/>
    <n v="30"/>
    <n v="3"/>
    <n v="33"/>
    <n v="80"/>
    <n v="3"/>
    <n v="6.3900000000000123E-2"/>
    <n v="0.96250000000000002"/>
    <x v="3"/>
    <n v="1173.2437500000001"/>
    <n v="31.762499999999999"/>
    <n v="1.7040000000000035"/>
  </r>
  <r>
    <x v="7"/>
    <x v="1"/>
    <x v="35"/>
    <x v="35"/>
    <x v="2"/>
    <x v="8"/>
    <n v="0.66966666666666685"/>
    <n v="131.33333333333334"/>
    <n v="16436.933333333349"/>
    <n v="27"/>
    <n v="0.1103"/>
    <n v="3379.1664974619321"/>
    <n v="125.15431472081229"/>
    <n v="60"/>
    <n v="1.487635189495771E-2"/>
    <n v="0.91662319400236469"/>
    <x v="2"/>
    <n v="5.9696969696969697"/>
    <n v="3.0439393939393947E-2"/>
    <n v="747.13333333333401"/>
    <n v="30"/>
    <n v="3"/>
    <n v="33"/>
    <n v="197"/>
    <n v="170"/>
    <n v="0.86682741116751283"/>
    <n v="0.13705583756345177"/>
    <x v="2"/>
    <n v="21276.233502538089"/>
    <n v="4.5228426395939083"/>
    <n v="1.0045000000000002"/>
  </r>
  <r>
    <x v="7"/>
    <x v="1"/>
    <x v="68"/>
    <x v="69"/>
    <x v="5"/>
    <x v="9"/>
    <n v="0.52076666666666727"/>
    <n v="41.666666666666664"/>
    <n v="4411.1999999999935"/>
    <n v="90"/>
    <n v="0.76500000000000001"/>
    <n v="9528.1919999999864"/>
    <n v="105.86879999999985"/>
    <n v="100"/>
    <n v="1.1568603566696093E-2"/>
    <n v="0.92819179756906078"/>
    <x v="2"/>
    <n v="1.8939393939393938"/>
    <n v="2.3671212121212148E-2"/>
    <n v="200.50909090909062"/>
    <n v="30"/>
    <n v="3"/>
    <n v="33"/>
    <n v="62.499999999999993"/>
    <n v="0"/>
    <n v="0"/>
    <n v="1.4400000000000002"/>
    <x v="1"/>
    <n v="0"/>
    <n v="47.52"/>
    <n v="0.7811500000000009"/>
  </r>
  <r>
    <x v="7"/>
    <x v="1"/>
    <x v="49"/>
    <x v="49"/>
    <x v="2"/>
    <x v="8"/>
    <n v="0.40840000000000032"/>
    <n v="95.333333333333329"/>
    <n v="10846.386666666676"/>
    <n v="19"/>
    <n v="7.1400000000000005E-2"/>
    <n v="2161.6924475524497"/>
    <n v="113.77328671328682"/>
    <n v="12"/>
    <n v="9.0724272482340437E-3"/>
    <n v="0.93726422481729488"/>
    <x v="2"/>
    <n v="4.333333333333333"/>
    <n v="1.8563636363636379E-2"/>
    <n v="493.0175757575762"/>
    <n v="30"/>
    <n v="3"/>
    <n v="33"/>
    <n v="143"/>
    <n v="124"/>
    <n v="0.53120559440559478"/>
    <n v="0.13286713286713286"/>
    <x v="2"/>
    <n v="14107.887552447566"/>
    <n v="4.384615384615385"/>
    <n v="0.61260000000000048"/>
  </r>
  <r>
    <x v="7"/>
    <x v="1"/>
    <x v="32"/>
    <x v="32"/>
    <x v="5"/>
    <x v="3"/>
    <n v="0.39865000000000039"/>
    <n v="25.333333333333336"/>
    <n v="7355.4666666666835"/>
    <n v="9"/>
    <n v="7.6499999999999999E-2"/>
    <n v="2613.1263157894791"/>
    <n v="290.34736842105326"/>
    <n v="18"/>
    <n v="8.8558352656917302E-3"/>
    <n v="0.94612006008298666"/>
    <x v="2"/>
    <n v="1.1515151515151516"/>
    <n v="1.8120454545454565E-2"/>
    <n v="334.33939393939471"/>
    <n v="30"/>
    <n v="3"/>
    <n v="33"/>
    <n v="38"/>
    <n v="29"/>
    <n v="0.45634934210526357"/>
    <n v="0.23684210526315788"/>
    <x v="2"/>
    <n v="8420.0736842105453"/>
    <n v="7.8157894736842106"/>
    <n v="0.59797500000000059"/>
  </r>
  <r>
    <x v="7"/>
    <x v="1"/>
    <x v="46"/>
    <x v="46"/>
    <x v="2"/>
    <x v="8"/>
    <n v="0.3869333333333338"/>
    <n v="88.333333333333343"/>
    <n v="10345.626666666678"/>
    <n v="191"/>
    <n v="0.68899999999999995"/>
    <n v="22369.977660377379"/>
    <n v="117.12030188679256"/>
    <n v="40"/>
    <n v="8.595554643935752E-3"/>
    <n v="0.95471561472692246"/>
    <x v="2"/>
    <n v="4.0151515151515156"/>
    <n v="1.7587878787878809E-2"/>
    <n v="470.25575757575808"/>
    <n v="30"/>
    <n v="3"/>
    <n v="33"/>
    <n v="132.5"/>
    <n v="0"/>
    <n v="0"/>
    <n v="1.4415094339622641"/>
    <x v="1"/>
    <n v="0"/>
    <n v="47.569811320754717"/>
    <n v="0.58040000000000069"/>
  </r>
  <r>
    <x v="7"/>
    <x v="1"/>
    <x v="55"/>
    <x v="55"/>
    <x v="5"/>
    <x v="3"/>
    <n v="0.37333333333333341"/>
    <n v="74.666666666666671"/>
    <n v="7153"/>
    <n v="437"/>
    <n v="2.1850000000000001"/>
    <n v="41864.209821428572"/>
    <n v="95.799107142857139"/>
    <n v="18"/>
    <n v="8.2934365964921018E-3"/>
    <n v="0.96300905132341452"/>
    <x v="2"/>
    <n v="3.393939393939394"/>
    <n v="1.6969696969696971E-2"/>
    <n v="325.13636363636363"/>
    <n v="30"/>
    <n v="3"/>
    <n v="33"/>
    <n v="112"/>
    <n v="0"/>
    <n v="0"/>
    <n v="3.9017857142857144"/>
    <x v="0"/>
    <n v="0"/>
    <n v="128.75892857142858"/>
    <n v="0.56000000000000005"/>
  </r>
  <r>
    <x v="7"/>
    <x v="1"/>
    <x v="71"/>
    <x v="72"/>
    <x v="2"/>
    <x v="8"/>
    <n v="0.23580000000000009"/>
    <n v="63.666666666666664"/>
    <n v="4389.7566666666653"/>
    <n v="0"/>
    <n v="0"/>
    <n v="0"/>
    <n v="68.949057591623017"/>
    <n v="18"/>
    <n v="5.2381937931772447E-3"/>
    <n v="0.96824724511659177"/>
    <x v="2"/>
    <n v="2.893939393939394"/>
    <n v="1.0718181818181823E-2"/>
    <n v="199.53439393939388"/>
    <n v="30"/>
    <n v="3"/>
    <n v="33"/>
    <n v="95.5"/>
    <n v="95.5"/>
    <n v="0.35370000000000018"/>
    <n v="0"/>
    <x v="2"/>
    <n v="6584.6349999999984"/>
    <n v="0"/>
    <n v="0.35370000000000018"/>
  </r>
  <r>
    <x v="7"/>
    <x v="1"/>
    <x v="53"/>
    <x v="53"/>
    <x v="5"/>
    <x v="3"/>
    <n v="0.21600000000000008"/>
    <n v="72"/>
    <n v="5065.666666666667"/>
    <n v="555"/>
    <n v="1.665"/>
    <n v="39047.847222222219"/>
    <n v="70.356481481481481"/>
    <n v="40"/>
    <n v="4.7983454593990031E-3"/>
    <n v="0.97304559057599083"/>
    <x v="2"/>
    <n v="3.2727272727272729"/>
    <n v="9.8181818181818214E-3"/>
    <n v="230.25757575757578"/>
    <n v="30"/>
    <n v="3"/>
    <n v="33"/>
    <n v="108"/>
    <n v="0"/>
    <n v="0"/>
    <n v="5.1388888888888893"/>
    <x v="0"/>
    <n v="0"/>
    <n v="169.58333333333334"/>
    <n v="0.32400000000000012"/>
  </r>
  <r>
    <x v="7"/>
    <x v="1"/>
    <x v="34"/>
    <x v="34"/>
    <x v="2"/>
    <x v="8"/>
    <n v="0.18590000000000004"/>
    <n v="39.666666666666664"/>
    <n v="4682.6199999999981"/>
    <n v="271"/>
    <n v="1.0840000000000001"/>
    <n v="31991.345042016797"/>
    <n v="118.04924369747896"/>
    <n v="40"/>
    <n v="4.1296871338068258E-3"/>
    <n v="0.97717527770979762"/>
    <x v="2"/>
    <n v="1.803030303030303"/>
    <n v="8.4500000000000009E-3"/>
    <n v="212.84636363636355"/>
    <n v="30"/>
    <n v="3"/>
    <n v="33"/>
    <n v="59.5"/>
    <n v="0"/>
    <n v="0"/>
    <n v="4.5546218487394956"/>
    <x v="0"/>
    <n v="0"/>
    <n v="150.30252100840337"/>
    <n v="0.27885000000000004"/>
  </r>
  <r>
    <x v="7"/>
    <x v="1"/>
    <x v="31"/>
    <x v="31"/>
    <x v="2"/>
    <x v="8"/>
    <n v="0.16623333333333332"/>
    <n v="40.333333333333336"/>
    <n v="4360.7866666666669"/>
    <n v="307"/>
    <n v="1.2282"/>
    <n v="33192.43404958678"/>
    <n v="108.11867768595042"/>
    <n v="4"/>
    <n v="3.6928007416701875E-3"/>
    <n v="0.98086807845146784"/>
    <x v="2"/>
    <n v="1.8333333333333335"/>
    <n v="7.5560606060606052E-3"/>
    <n v="198.21757575757576"/>
    <n v="30"/>
    <n v="3"/>
    <n v="33"/>
    <n v="60.500000000000007"/>
    <n v="0"/>
    <n v="0"/>
    <n v="5.0743801652892557"/>
    <x v="0"/>
    <n v="0"/>
    <n v="167.45454545454544"/>
    <n v="0.24934999999999996"/>
  </r>
  <r>
    <x v="7"/>
    <x v="1"/>
    <x v="36"/>
    <x v="36"/>
    <x v="2"/>
    <x v="8"/>
    <n v="0.14546666666666677"/>
    <n v="27"/>
    <n v="3825.0000000000036"/>
    <n v="292"/>
    <n v="1.0522"/>
    <n v="41366.666666666708"/>
    <n v="141.6666666666668"/>
    <n v="18"/>
    <n v="3.2314783309903171E-3"/>
    <n v="0.9840995567824582"/>
    <x v="2"/>
    <n v="1.2272727272727273"/>
    <n v="6.6121212121212167E-3"/>
    <n v="173.86363636363652"/>
    <n v="30"/>
    <n v="3"/>
    <n v="33"/>
    <n v="40.5"/>
    <n v="0"/>
    <n v="0"/>
    <n v="7.2098765432098766"/>
    <x v="0"/>
    <n v="0"/>
    <n v="237.92592592592592"/>
    <n v="0.21820000000000014"/>
  </r>
  <r>
    <x v="7"/>
    <x v="1"/>
    <x v="39"/>
    <x v="39"/>
    <x v="5"/>
    <x v="3"/>
    <n v="0.14079999999999998"/>
    <n v="20.666666666666664"/>
    <n v="2855.5"/>
    <n v="201"/>
    <n v="1.2872000000000001"/>
    <n v="27772.040322580648"/>
    <n v="138.16935483870969"/>
    <n v="24"/>
    <n v="3.1278103735341632E-3"/>
    <n v="0.98722736715599235"/>
    <x v="2"/>
    <n v="0.93939393939393934"/>
    <n v="6.3999999999999994E-3"/>
    <n v="129.79545454545453"/>
    <n v="30"/>
    <n v="3"/>
    <n v="33"/>
    <n v="30.999999999999996"/>
    <n v="0"/>
    <n v="0"/>
    <n v="6.4838709677419359"/>
    <x v="0"/>
    <n v="0"/>
    <n v="213.9677419354839"/>
    <n v="0.21119999999999997"/>
  </r>
  <r>
    <x v="7"/>
    <x v="1"/>
    <x v="70"/>
    <x v="71"/>
    <x v="2"/>
    <x v="8"/>
    <n v="0.13733333333333334"/>
    <n v="33.333333333333336"/>
    <n v="1936.0000000000009"/>
    <n v="0"/>
    <n v="0"/>
    <n v="0"/>
    <n v="58.08000000000002"/>
    <n v="40"/>
    <n v="3.0507998908524511E-3"/>
    <n v="0.99027816704684479"/>
    <x v="2"/>
    <n v="1.5151515151515154"/>
    <n v="6.2424242424242429E-3"/>
    <n v="88.000000000000043"/>
    <n v="30"/>
    <n v="3"/>
    <n v="33"/>
    <n v="50.000000000000007"/>
    <n v="50.000000000000007"/>
    <n v="0.20600000000000002"/>
    <n v="0"/>
    <x v="2"/>
    <n v="2904.0000000000014"/>
    <n v="0"/>
    <n v="0.20600000000000002"/>
  </r>
  <r>
    <x v="7"/>
    <x v="1"/>
    <x v="37"/>
    <x v="37"/>
    <x v="2"/>
    <x v="8"/>
    <n v="0.12863333333333335"/>
    <n v="29.333333333333332"/>
    <n v="3417.0333333333324"/>
    <n v="259"/>
    <n v="1.038"/>
    <n v="30170.851136363628"/>
    <n v="116.48977272727269"/>
    <n v="30"/>
    <n v="2.8575331987377695E-3"/>
    <n v="0.99313570024558251"/>
    <x v="2"/>
    <n v="1.3333333333333333"/>
    <n v="5.8469696969696977E-3"/>
    <n v="155.31969696969693"/>
    <n v="30"/>
    <n v="3"/>
    <n v="33"/>
    <n v="44"/>
    <n v="0"/>
    <n v="0"/>
    <n v="5.8863636363636367"/>
    <x v="0"/>
    <n v="0"/>
    <n v="194.25"/>
    <n v="0.19295000000000001"/>
  </r>
  <r>
    <x v="7"/>
    <x v="1"/>
    <x v="52"/>
    <x v="52"/>
    <x v="5"/>
    <x v="3"/>
    <n v="0.12000000000000001"/>
    <n v="14"/>
    <n v="2566.6666666666665"/>
    <n v="91"/>
    <n v="0.72799999999999998"/>
    <n v="16683.333333333332"/>
    <n v="183.33333333333331"/>
    <n v="48"/>
    <n v="2.6657474774438895E-3"/>
    <n v="0.99580144772302637"/>
    <x v="2"/>
    <n v="0.63636363636363635"/>
    <n v="5.454545454545455E-3"/>
    <n v="116.66666666666666"/>
    <n v="30"/>
    <n v="3"/>
    <n v="33"/>
    <n v="21"/>
    <n v="0"/>
    <n v="0"/>
    <n v="4.333333333333333"/>
    <x v="0"/>
    <n v="0"/>
    <n v="143"/>
    <n v="0.18000000000000002"/>
  </r>
  <r>
    <x v="7"/>
    <x v="1"/>
    <x v="75"/>
    <x v="76"/>
    <x v="5"/>
    <x v="9"/>
    <n v="0.11266666666666673"/>
    <n v="12"/>
    <n v="1652.8333333333333"/>
    <n v="44"/>
    <n v="0.33"/>
    <n v="6060.3888888888887"/>
    <n v="137.73611111111111"/>
    <n v="40"/>
    <n v="2.5028406871556532E-3"/>
    <n v="0.99830428841018204"/>
    <x v="2"/>
    <n v="0.54545454545454541"/>
    <n v="5.1212121212121245E-3"/>
    <n v="75.128787878787875"/>
    <n v="30"/>
    <n v="3"/>
    <n v="33"/>
    <n v="18"/>
    <n v="0"/>
    <n v="0"/>
    <n v="2.4444444444444446"/>
    <x v="0"/>
    <n v="0"/>
    <n v="80.666666666666671"/>
    <n v="0.16900000000000012"/>
  </r>
  <r>
    <x v="7"/>
    <x v="1"/>
    <x v="38"/>
    <x v="38"/>
    <x v="5"/>
    <x v="3"/>
    <n v="7.6333333333333336E-2"/>
    <n v="10"/>
    <n v="1699.1666666666665"/>
    <n v="233"/>
    <n v="1.7510999999999999"/>
    <n v="39590.583333333328"/>
    <n v="169.91666666666666"/>
    <n v="16"/>
    <n v="1.6957115898184741E-3"/>
    <n v="1.0000000000000004"/>
    <x v="2"/>
    <n v="0.45454545454545453"/>
    <n v="3.4696969696969698E-3"/>
    <n v="77.234848484848484"/>
    <n v="30"/>
    <n v="3"/>
    <n v="33"/>
    <n v="15"/>
    <n v="0"/>
    <n v="0"/>
    <n v="15.533333333333333"/>
    <x v="0"/>
    <n v="0"/>
    <n v="512.6"/>
    <n v="0.1145"/>
  </r>
  <r>
    <x v="8"/>
    <x v="1"/>
    <x v="3"/>
    <x v="3"/>
    <x v="1"/>
    <x v="2"/>
    <n v="26.271000000000079"/>
    <n v="1604.6666666666667"/>
    <n v="1153262"/>
    <n v="999"/>
    <n v="16.187849999999997"/>
    <n v="717973.87079351896"/>
    <n v="718.69256335687578"/>
    <n v="4"/>
    <n v="0.18703620950580552"/>
    <n v="0.18703620950580552"/>
    <x v="0"/>
    <n v="72.939393939393938"/>
    <n v="1.1941363636363673"/>
    <n v="52421"/>
    <n v="7"/>
    <n v="3"/>
    <n v="10"/>
    <n v="729.39393939393938"/>
    <n v="0"/>
    <n v="0"/>
    <n v="1.3696302451184046"/>
    <x v="1"/>
    <n v="0"/>
    <n v="13.696302451184048"/>
    <n v="11.941363636363674"/>
  </r>
  <r>
    <x v="8"/>
    <x v="1"/>
    <x v="0"/>
    <x v="0"/>
    <x v="0"/>
    <x v="0"/>
    <n v="20.138333333333264"/>
    <n v="783"/>
    <n v="285615.99999999994"/>
    <n v="0"/>
    <n v="0"/>
    <n v="0"/>
    <n v="364.77139208173685"/>
    <n v="12"/>
    <n v="0.14337473002287907"/>
    <n v="0.33041093952868461"/>
    <x v="0"/>
    <n v="35.590909090909093"/>
    <n v="0.91537878787878479"/>
    <n v="12982.545454545452"/>
    <n v="7"/>
    <n v="3"/>
    <n v="10"/>
    <n v="355.90909090909093"/>
    <n v="355.90909090909093"/>
    <n v="9.1537878787878473"/>
    <n v="0"/>
    <x v="2"/>
    <n v="129825.45454545453"/>
    <n v="0"/>
    <n v="9.1537878787878473"/>
  </r>
  <r>
    <x v="8"/>
    <x v="1"/>
    <x v="65"/>
    <x v="65"/>
    <x v="1"/>
    <x v="2"/>
    <n v="17.97"/>
    <n v="798.66666666666674"/>
    <n v="524996"/>
    <n v="17"/>
    <n v="0.38250000000000001"/>
    <n v="11174.789649415692"/>
    <n v="657.34056761268778"/>
    <n v="5"/>
    <n v="0.12793729529973411"/>
    <n v="0.45834823482841869"/>
    <x v="0"/>
    <n v="36.303030303030305"/>
    <n v="0.81681818181818178"/>
    <n v="23863.454545454544"/>
    <n v="7"/>
    <n v="3"/>
    <n v="10"/>
    <n v="363.03030303030306"/>
    <n v="346.03030303030306"/>
    <n v="7.7856818181818177"/>
    <n v="4.6828046744574289E-2"/>
    <x v="2"/>
    <n v="227459.75580512977"/>
    <n v="0.46828046744574287"/>
    <n v="8.168181818181818"/>
  </r>
  <r>
    <x v="8"/>
    <x v="1"/>
    <x v="2"/>
    <x v="2"/>
    <x v="1"/>
    <x v="2"/>
    <n v="16.436520000000069"/>
    <n v="1664.3333333333335"/>
    <n v="598899.30666666676"/>
    <n v="2122"/>
    <n v="20.628270000000001"/>
    <n v="763587.61991588236"/>
    <n v="359.84336471059487"/>
    <n v="12"/>
    <n v="0.11701969465442373"/>
    <n v="0.57536792948284243"/>
    <x v="1"/>
    <n v="75.651515151515156"/>
    <n v="0.74711454545454858"/>
    <n v="27222.695757575762"/>
    <n v="14"/>
    <n v="3"/>
    <n v="17"/>
    <n v="1286.0757575757577"/>
    <n v="0"/>
    <n v="0"/>
    <n v="1.649980561020723"/>
    <x v="1"/>
    <n v="0"/>
    <n v="28.04966953735229"/>
    <n v="12.700947272727326"/>
  </r>
  <r>
    <x v="8"/>
    <x v="1"/>
    <x v="6"/>
    <x v="6"/>
    <x v="1"/>
    <x v="2"/>
    <n v="15.300036666666692"/>
    <n v="1518.3333333333333"/>
    <n v="594480.66000000015"/>
    <n v="2598"/>
    <n v="25.695040000000002"/>
    <n v="1017207.9613699234"/>
    <n v="391.53501207464336"/>
    <n v="1"/>
    <n v="0.10892850913300479"/>
    <n v="0.68429643861584721"/>
    <x v="1"/>
    <n v="69.015151515151516"/>
    <n v="0.69545621212121322"/>
    <n v="27021.84818181819"/>
    <n v="14"/>
    <n v="3"/>
    <n v="17"/>
    <n v="1173.2575757575758"/>
    <n v="0"/>
    <n v="0"/>
    <n v="2.2143475172725511"/>
    <x v="0"/>
    <n v="0"/>
    <n v="37.643907793633367"/>
    <n v="11.822755606060625"/>
  </r>
  <r>
    <x v="8"/>
    <x v="1"/>
    <x v="45"/>
    <x v="45"/>
    <x v="0"/>
    <x v="7"/>
    <n v="11.62500000000006"/>
    <n v="506.00000000000006"/>
    <n v="153190"/>
    <n v="0"/>
    <n v="0"/>
    <n v="0"/>
    <n v="302.7470355731225"/>
    <n v="20"/>
    <n v="8.2764110064519572E-2"/>
    <n v="0.76706054868036677"/>
    <x v="1"/>
    <n v="23.000000000000004"/>
    <n v="0.5284090909090936"/>
    <n v="6963.181818181818"/>
    <n v="14"/>
    <n v="3"/>
    <n v="17"/>
    <n v="391.00000000000006"/>
    <n v="391.00000000000006"/>
    <n v="8.9829545454545929"/>
    <n v="0"/>
    <x v="2"/>
    <n v="118374.09090909091"/>
    <n v="0"/>
    <n v="8.9829545454545912"/>
  </r>
  <r>
    <x v="8"/>
    <x v="1"/>
    <x v="7"/>
    <x v="7"/>
    <x v="1"/>
    <x v="2"/>
    <n v="5.6519666666666799"/>
    <n v="675.33333333333326"/>
    <n v="254215"/>
    <n v="992"/>
    <n v="8.0356100000000001"/>
    <n v="373417.49259624881"/>
    <n v="376.42892398815405"/>
    <n v="5"/>
    <n v="4.0239139034924258E-2"/>
    <n v="0.80729968771529104"/>
    <x v="2"/>
    <n v="30.696969696969692"/>
    <n v="0.25690757575757633"/>
    <n v="11555.227272727272"/>
    <n v="30"/>
    <n v="3"/>
    <n v="33"/>
    <n v="1012.9999999999999"/>
    <n v="20.999999999999886"/>
    <n v="0.17575217176702809"/>
    <n v="0.97926949654491624"/>
    <x v="3"/>
    <n v="7905.0074037511922"/>
    <n v="32.315893385982235"/>
    <n v="8.4779500000000194"/>
  </r>
  <r>
    <x v="8"/>
    <x v="1"/>
    <x v="66"/>
    <x v="67"/>
    <x v="1"/>
    <x v="2"/>
    <n v="5.6440799999999891"/>
    <n v="455"/>
    <n v="183282.01666666663"/>
    <n v="0"/>
    <n v="0"/>
    <n v="0"/>
    <n v="402.81761904761896"/>
    <n v="12"/>
    <n v="4.0182989964124755E-2"/>
    <n v="0.84748267767941576"/>
    <x v="2"/>
    <n v="20.681818181818183"/>
    <n v="0.25654909090909039"/>
    <n v="8331.0007575757554"/>
    <n v="30"/>
    <n v="3"/>
    <n v="33"/>
    <n v="682.5"/>
    <n v="682.5"/>
    <n v="8.4661199999999841"/>
    <n v="0"/>
    <x v="2"/>
    <n v="274923.02499999997"/>
    <n v="0"/>
    <n v="8.4661199999999823"/>
  </r>
  <r>
    <x v="8"/>
    <x v="1"/>
    <x v="10"/>
    <x v="10"/>
    <x v="1"/>
    <x v="2"/>
    <n v="3.8912399999999998"/>
    <n v="387.33333333333337"/>
    <n v="114651.94666666667"/>
    <n v="1"/>
    <n v="1.2960000000000001E-2"/>
    <n v="296.00330464716006"/>
    <n v="296.00330464716006"/>
    <n v="1"/>
    <n v="2.7703657259996513E-2"/>
    <n v="0.87518633493941222"/>
    <x v="2"/>
    <n v="17.606060606060609"/>
    <n v="0.17687454545454545"/>
    <n v="5211.4521212121217"/>
    <n v="30"/>
    <n v="3"/>
    <n v="33"/>
    <n v="581.00000000000011"/>
    <n v="580.00000000000011"/>
    <n v="5.8268137693631674"/>
    <n v="1.7211703958691907E-3"/>
    <x v="2"/>
    <n v="171681.91669535288"/>
    <n v="5.6798623063683294E-2"/>
    <n v="5.8368599999999997"/>
  </r>
  <r>
    <x v="8"/>
    <x v="1"/>
    <x v="21"/>
    <x v="21"/>
    <x v="0"/>
    <x v="0"/>
    <n v="2.9199999999999884"/>
    <n v="130"/>
    <n v="49013.333333333328"/>
    <n v="0"/>
    <n v="0"/>
    <n v="0"/>
    <n v="377.02564102564099"/>
    <n v="1"/>
    <n v="2.078892054953935E-2"/>
    <n v="0.89597525548895163"/>
    <x v="2"/>
    <n v="5.9090909090909092"/>
    <n v="0.13272727272727219"/>
    <n v="2227.8787878787875"/>
    <n v="30"/>
    <n v="3"/>
    <n v="33"/>
    <n v="195"/>
    <n v="195"/>
    <n v="4.379999999999983"/>
    <n v="0"/>
    <x v="2"/>
    <n v="73520"/>
    <n v="0"/>
    <n v="4.3799999999999821"/>
  </r>
  <r>
    <x v="8"/>
    <x v="1"/>
    <x v="18"/>
    <x v="18"/>
    <x v="3"/>
    <x v="0"/>
    <n v="2.5200000000000022"/>
    <n v="168"/>
    <n v="45360"/>
    <n v="0"/>
    <n v="0"/>
    <n v="0"/>
    <n v="270"/>
    <n v="6"/>
    <n v="1.7941123213986103E-2"/>
    <n v="0.91391637870293774"/>
    <x v="2"/>
    <n v="7.6363636363636367"/>
    <n v="0.11454545454545464"/>
    <n v="2061.818181818182"/>
    <n v="30"/>
    <n v="3"/>
    <n v="33"/>
    <n v="252"/>
    <n v="252"/>
    <n v="3.7800000000000038"/>
    <n v="0"/>
    <x v="2"/>
    <n v="68040"/>
    <n v="0"/>
    <n v="3.7800000000000034"/>
  </r>
  <r>
    <x v="8"/>
    <x v="1"/>
    <x v="26"/>
    <x v="26"/>
    <x v="1"/>
    <x v="2"/>
    <n v="2.3639999999999999"/>
    <n v="262.66666666666669"/>
    <n v="103568.66666666667"/>
    <n v="236"/>
    <n v="2.1240000000000001"/>
    <n v="93054.081218274107"/>
    <n v="394.29695431472078"/>
    <n v="5"/>
    <n v="1.6830482253120279E-2"/>
    <n v="0.93074686095605796"/>
    <x v="2"/>
    <n v="11.939393939393939"/>
    <n v="0.10745454545454546"/>
    <n v="4707.666666666667"/>
    <n v="30"/>
    <n v="3"/>
    <n v="33"/>
    <n v="394"/>
    <n v="158"/>
    <n v="1.4219999999999997"/>
    <n v="0.59898477157360408"/>
    <x v="2"/>
    <n v="62298.918781725886"/>
    <n v="19.766497461928935"/>
    <n v="3.5459999999999998"/>
  </r>
  <r>
    <x v="8"/>
    <x v="1"/>
    <x v="29"/>
    <x v="29"/>
    <x v="1"/>
    <x v="2"/>
    <n v="1.7280000000000002"/>
    <n v="392"/>
    <n v="67725.666666666657"/>
    <n v="0"/>
    <n v="0"/>
    <n v="0"/>
    <n v="172.76955782312922"/>
    <n v="4"/>
    <n v="1.2302484489590461E-2"/>
    <n v="0.94304934544564845"/>
    <x v="2"/>
    <n v="17.818181818181817"/>
    <n v="7.8545454545454557E-2"/>
    <n v="3078.4393939393935"/>
    <n v="30"/>
    <n v="3"/>
    <n v="33"/>
    <n v="588"/>
    <n v="588"/>
    <n v="2.5920000000000005"/>
    <n v="0"/>
    <x v="2"/>
    <n v="101588.49999999999"/>
    <n v="0"/>
    <n v="2.5920000000000005"/>
  </r>
  <r>
    <x v="8"/>
    <x v="1"/>
    <x v="79"/>
    <x v="80"/>
    <x v="0"/>
    <x v="7"/>
    <n v="1.5150000000000001"/>
    <n v="33.666666666666664"/>
    <n v="25940"/>
    <n v="0"/>
    <n v="0"/>
    <n v="0"/>
    <n v="770.49504950495054"/>
    <n v="12"/>
    <n v="1.0786032408408303E-2"/>
    <n v="0.9538353778540567"/>
    <x v="2"/>
    <n v="1.5303030303030303"/>
    <n v="6.8863636363636363E-2"/>
    <n v="1179.090909090909"/>
    <n v="30"/>
    <n v="3"/>
    <n v="33"/>
    <n v="50.5"/>
    <n v="50.5"/>
    <n v="2.2725000000000004"/>
    <n v="0"/>
    <x v="2"/>
    <n v="38910"/>
    <n v="0"/>
    <n v="2.2725"/>
  </r>
  <r>
    <x v="8"/>
    <x v="1"/>
    <x v="69"/>
    <x v="70"/>
    <x v="0"/>
    <x v="0"/>
    <n v="1.3724999999999994"/>
    <n v="58.666666666666664"/>
    <n v="20446.666666666668"/>
    <n v="0"/>
    <n v="0"/>
    <n v="0"/>
    <n v="348.52272727272731"/>
    <n v="24"/>
    <n v="9.7715046076174168E-3"/>
    <n v="0.96360688246167414"/>
    <x v="2"/>
    <n v="2.6666666666666665"/>
    <n v="6.2386363636363608E-2"/>
    <n v="929.39393939393949"/>
    <n v="30"/>
    <n v="3"/>
    <n v="33"/>
    <n v="88"/>
    <n v="88"/>
    <n v="2.058749999999999"/>
    <n v="0"/>
    <x v="2"/>
    <n v="30670.000000000004"/>
    <n v="0"/>
    <n v="2.058749999999999"/>
  </r>
  <r>
    <x v="8"/>
    <x v="1"/>
    <x v="57"/>
    <x v="57"/>
    <x v="1"/>
    <x v="2"/>
    <n v="1.0389599999999963"/>
    <n v="317"/>
    <n v="38644.38666666668"/>
    <n v="0"/>
    <n v="0"/>
    <n v="0"/>
    <n v="121.90658254468984"/>
    <n v="1"/>
    <n v="7.3968687993662373E-3"/>
    <n v="0.97100375126104033"/>
    <x v="2"/>
    <n v="14.409090909090908"/>
    <n v="4.7225454545454376E-2"/>
    <n v="1756.5630303030309"/>
    <n v="30"/>
    <n v="3"/>
    <n v="33"/>
    <n v="475.5"/>
    <n v="475.5"/>
    <n v="1.5584399999999945"/>
    <n v="0"/>
    <x v="2"/>
    <n v="57966.580000000016"/>
    <n v="0"/>
    <n v="1.5584399999999945"/>
  </r>
  <r>
    <x v="8"/>
    <x v="1"/>
    <x v="11"/>
    <x v="11"/>
    <x v="0"/>
    <x v="4"/>
    <n v="0.92999999999999938"/>
    <n v="40.333333333333336"/>
    <n v="15093.333333333332"/>
    <n v="0"/>
    <n v="0"/>
    <n v="0"/>
    <n v="374.21487603305781"/>
    <n v="5"/>
    <n v="6.6211288051615273E-3"/>
    <n v="0.97762488006620185"/>
    <x v="2"/>
    <n v="1.8333333333333335"/>
    <n v="4.2272727272727247E-2"/>
    <n v="686.06060606060601"/>
    <n v="30"/>
    <n v="3"/>
    <n v="33"/>
    <n v="60.500000000000007"/>
    <n v="60.500000000000007"/>
    <n v="1.3949999999999991"/>
    <n v="0"/>
    <x v="2"/>
    <n v="22640"/>
    <n v="0"/>
    <n v="1.3949999999999991"/>
  </r>
  <r>
    <x v="8"/>
    <x v="1"/>
    <x v="63"/>
    <x v="63"/>
    <x v="1"/>
    <x v="2"/>
    <n v="0.92340000000000044"/>
    <n v="279.66666666666669"/>
    <n v="37982.680000000008"/>
    <n v="558"/>
    <n v="1.8087200000000001"/>
    <n v="75784.27451728248"/>
    <n v="135.81411203814065"/>
    <n v="5"/>
    <n v="6.5741401491249043E-3"/>
    <n v="0.98419902021532679"/>
    <x v="2"/>
    <n v="12.712121212121213"/>
    <n v="4.1972727272727293E-2"/>
    <n v="1726.4854545454548"/>
    <n v="30"/>
    <n v="3"/>
    <n v="33"/>
    <n v="419.5"/>
    <n v="0"/>
    <n v="0"/>
    <n v="1.33015494636472"/>
    <x v="1"/>
    <n v="0"/>
    <n v="43.895113230035754"/>
    <n v="1.3851000000000007"/>
  </r>
  <r>
    <x v="8"/>
    <x v="1"/>
    <x v="72"/>
    <x v="73"/>
    <x v="1"/>
    <x v="2"/>
    <n v="0.64476999999999962"/>
    <n v="49.666666666666664"/>
    <n v="17670.006666666664"/>
    <n v="0"/>
    <n v="0"/>
    <n v="0"/>
    <n v="355.77194630872481"/>
    <n v="1"/>
    <n v="4.5904357201118264E-3"/>
    <n v="0.98878945593543865"/>
    <x v="2"/>
    <n v="2.2575757575757573"/>
    <n v="2.9307727272727256E-2"/>
    <n v="803.18212121212116"/>
    <n v="30"/>
    <n v="3"/>
    <n v="33"/>
    <n v="74.499999999999986"/>
    <n v="74.499999999999986"/>
    <n v="0.96715499999999932"/>
    <n v="0"/>
    <x v="2"/>
    <n v="26505.009999999995"/>
    <n v="0"/>
    <n v="0.96715499999999943"/>
  </r>
  <r>
    <x v="8"/>
    <x v="1"/>
    <x v="4"/>
    <x v="4"/>
    <x v="0"/>
    <x v="0"/>
    <n v="0.49999999999999972"/>
    <n v="20"/>
    <n v="8700"/>
    <n v="0"/>
    <n v="0"/>
    <n v="0"/>
    <n v="435"/>
    <n v="5"/>
    <n v="3.5597466694416817E-3"/>
    <n v="0.99234920260488035"/>
    <x v="2"/>
    <n v="0.90909090909090906"/>
    <n v="2.2727272727272714E-2"/>
    <n v="395.45454545454544"/>
    <n v="30"/>
    <n v="3"/>
    <n v="33"/>
    <n v="30"/>
    <n v="30"/>
    <n v="0.74999999999999956"/>
    <n v="0"/>
    <x v="2"/>
    <n v="13050"/>
    <n v="0"/>
    <n v="0.74999999999999956"/>
  </r>
  <r>
    <x v="8"/>
    <x v="1"/>
    <x v="83"/>
    <x v="59"/>
    <x v="1"/>
    <x v="7"/>
    <n v="0.255"/>
    <n v="11.333333333333334"/>
    <n v="4476.666666666667"/>
    <n v="0"/>
    <n v="0"/>
    <n v="0"/>
    <n v="395"/>
    <n v="1"/>
    <n v="1.8154708014152586E-3"/>
    <n v="0.99416467340629566"/>
    <x v="2"/>
    <n v="0.51515151515151514"/>
    <n v="1.1590909090909091E-2"/>
    <n v="203.4848484848485"/>
    <n v="30"/>
    <n v="3"/>
    <n v="33"/>
    <n v="17"/>
    <n v="17"/>
    <n v="0.38250000000000001"/>
    <n v="0"/>
    <x v="2"/>
    <n v="6715"/>
    <n v="0"/>
    <n v="0.38250000000000001"/>
  </r>
  <r>
    <x v="8"/>
    <x v="1"/>
    <x v="74"/>
    <x v="75"/>
    <x v="0"/>
    <x v="7"/>
    <n v="0.22199999999999998"/>
    <n v="12.333333333333334"/>
    <n v="2733.3333333333335"/>
    <n v="0"/>
    <n v="0"/>
    <n v="0"/>
    <n v="221.62162162162161"/>
    <n v="60"/>
    <n v="1.5805275212321074E-3"/>
    <n v="0.99574520092752772"/>
    <x v="2"/>
    <n v="0.56060606060606066"/>
    <n v="1.009090909090909E-2"/>
    <n v="124.24242424242425"/>
    <n v="30"/>
    <n v="3"/>
    <n v="33"/>
    <n v="18.500000000000004"/>
    <n v="18.500000000000004"/>
    <n v="0.33300000000000002"/>
    <n v="0"/>
    <x v="2"/>
    <n v="4100.0000000000009"/>
    <n v="0"/>
    <n v="0.33299999999999996"/>
  </r>
  <r>
    <x v="8"/>
    <x v="1"/>
    <x v="16"/>
    <x v="16"/>
    <x v="3"/>
    <x v="0"/>
    <n v="0.16500000000000004"/>
    <n v="11"/>
    <n v="3410"/>
    <n v="0"/>
    <n v="0"/>
    <n v="0"/>
    <n v="310"/>
    <n v="1"/>
    <n v="1.1747164009157558E-3"/>
    <n v="0.99691991732844343"/>
    <x v="2"/>
    <n v="0.5"/>
    <n v="7.5000000000000015E-3"/>
    <n v="155"/>
    <n v="30"/>
    <n v="3"/>
    <n v="33"/>
    <n v="16.5"/>
    <n v="16.5"/>
    <n v="0.24750000000000003"/>
    <n v="0"/>
    <x v="2"/>
    <n v="5115"/>
    <n v="0"/>
    <n v="0.24750000000000005"/>
  </r>
  <r>
    <x v="8"/>
    <x v="1"/>
    <x v="40"/>
    <x v="40"/>
    <x v="4"/>
    <x v="2"/>
    <n v="0.14246"/>
    <n v="17"/>
    <n v="4188.6666666666661"/>
    <n v="0"/>
    <n v="0"/>
    <n v="0"/>
    <n v="246.39215686274505"/>
    <n v="6"/>
    <n v="1.0142430210573245E-3"/>
    <n v="0.99793416034950078"/>
    <x v="2"/>
    <n v="0.77272727272727271"/>
    <n v="6.4754545454545455E-3"/>
    <n v="190.39393939393938"/>
    <n v="30"/>
    <n v="3"/>
    <n v="33"/>
    <n v="25.5"/>
    <n v="25.5"/>
    <n v="0.21369000000000002"/>
    <n v="0"/>
    <x v="2"/>
    <n v="6282.9999999999991"/>
    <n v="0"/>
    <n v="0.21368999999999999"/>
  </r>
  <r>
    <x v="8"/>
    <x v="1"/>
    <x v="84"/>
    <x v="84"/>
    <x v="1"/>
    <x v="2"/>
    <n v="9.0000000000000011E-2"/>
    <n v="5"/>
    <n v="1925"/>
    <n v="0"/>
    <n v="0"/>
    <n v="0"/>
    <n v="385"/>
    <n v="12"/>
    <n v="6.4075440049950313E-4"/>
    <n v="0.99857491475000026"/>
    <x v="2"/>
    <n v="0.22727272727272727"/>
    <n v="4.0909090909090912E-3"/>
    <n v="87.5"/>
    <n v="30"/>
    <n v="3"/>
    <n v="33"/>
    <n v="7.5"/>
    <n v="7.5"/>
    <n v="0.13500000000000001"/>
    <n v="0"/>
    <x v="2"/>
    <n v="2887.5"/>
    <n v="0"/>
    <n v="0.13500000000000001"/>
  </r>
  <r>
    <x v="8"/>
    <x v="1"/>
    <x v="85"/>
    <x v="85"/>
    <x v="1"/>
    <x v="2"/>
    <n v="4.5000000000000005E-2"/>
    <n v="2"/>
    <n v="1064"/>
    <n v="0"/>
    <n v="0"/>
    <n v="0"/>
    <n v="532"/>
    <n v="36"/>
    <n v="3.2037720024975157E-4"/>
    <n v="0.99889529195025006"/>
    <x v="2"/>
    <n v="9.0909090909090912E-2"/>
    <n v="2.0454545454545456E-3"/>
    <n v="48.363636363636367"/>
    <n v="30"/>
    <n v="3"/>
    <n v="33"/>
    <n v="3"/>
    <n v="3"/>
    <n v="6.7500000000000018E-2"/>
    <n v="0"/>
    <x v="2"/>
    <n v="1596"/>
    <n v="0"/>
    <n v="6.7500000000000004E-2"/>
  </r>
  <r>
    <x v="8"/>
    <x v="1"/>
    <x v="23"/>
    <x v="23"/>
    <x v="0"/>
    <x v="0"/>
    <n v="3.3333333333333333E-2"/>
    <n v="0.66666666666666663"/>
    <n v="546.66666666666663"/>
    <n v="0"/>
    <n v="0"/>
    <n v="0"/>
    <n v="820"/>
    <n v="20"/>
    <n v="2.3731644462944557E-4"/>
    <n v="0.9991326083948795"/>
    <x v="2"/>
    <n v="3.03030303030303E-2"/>
    <n v="1.5151515151515152E-3"/>
    <n v="24.848484848484848"/>
    <n v="30"/>
    <n v="3"/>
    <n v="33"/>
    <n v="0.99999999999999989"/>
    <n v="0.99999999999999989"/>
    <n v="4.9999999999999996E-2"/>
    <n v="0"/>
    <x v="2"/>
    <n v="819.99999999999989"/>
    <n v="0"/>
    <n v="0.05"/>
  </r>
  <r>
    <x v="8"/>
    <x v="1"/>
    <x v="78"/>
    <x v="79"/>
    <x v="4"/>
    <x v="2"/>
    <n v="3.0333333333333334E-2"/>
    <n v="1.6666666666666667"/>
    <n v="833.33333333333337"/>
    <n v="0"/>
    <n v="0"/>
    <n v="0"/>
    <n v="500"/>
    <n v="1"/>
    <n v="2.1595796461279548E-4"/>
    <n v="0.99934856635949232"/>
    <x v="2"/>
    <n v="7.575757575757576E-2"/>
    <n v="1.3787878787878789E-3"/>
    <n v="37.878787878787882"/>
    <n v="30"/>
    <n v="3"/>
    <n v="33"/>
    <n v="2.5"/>
    <n v="2.5"/>
    <n v="4.5499999999999999E-2"/>
    <n v="0"/>
    <x v="2"/>
    <n v="1250"/>
    <n v="0"/>
    <n v="4.5500000000000006E-2"/>
  </r>
  <r>
    <x v="8"/>
    <x v="1"/>
    <x v="56"/>
    <x v="56"/>
    <x v="0"/>
    <x v="5"/>
    <n v="2.3999999999999997E-2"/>
    <n v="1.3333333333333333"/>
    <n v="340.66666666666663"/>
    <n v="0"/>
    <n v="0"/>
    <n v="0"/>
    <n v="255.49999999999997"/>
    <n v="72"/>
    <n v="1.708678401332008E-4"/>
    <n v="0.99951943419962552"/>
    <x v="2"/>
    <n v="6.0606060606060601E-2"/>
    <n v="1.0909090909090907E-3"/>
    <n v="15.484848484848483"/>
    <n v="30"/>
    <n v="3"/>
    <n v="33"/>
    <n v="1.9999999999999998"/>
    <n v="1.9999999999999998"/>
    <n v="3.5999999999999997E-2"/>
    <n v="0"/>
    <x v="2"/>
    <n v="510.99999999999989"/>
    <n v="0"/>
    <n v="3.5999999999999997E-2"/>
  </r>
  <r>
    <x v="8"/>
    <x v="1"/>
    <x v="77"/>
    <x v="78"/>
    <x v="0"/>
    <x v="7"/>
    <n v="2.2500000000000003E-2"/>
    <n v="1"/>
    <n v="185"/>
    <n v="0"/>
    <n v="0"/>
    <n v="0"/>
    <n v="185"/>
    <n v="12"/>
    <n v="1.6018860012487578E-4"/>
    <n v="0.99967962279975042"/>
    <x v="2"/>
    <n v="4.5454545454545456E-2"/>
    <n v="1.0227272727272728E-3"/>
    <n v="8.4090909090909083"/>
    <n v="30"/>
    <n v="3"/>
    <n v="33"/>
    <n v="1.5"/>
    <n v="1.5"/>
    <n v="3.3750000000000009E-2"/>
    <n v="0"/>
    <x v="2"/>
    <n v="277.5"/>
    <n v="0"/>
    <n v="3.3750000000000002E-2"/>
  </r>
  <r>
    <x v="8"/>
    <x v="1"/>
    <x v="86"/>
    <x v="86"/>
    <x v="1"/>
    <x v="2"/>
    <n v="1.7999999999999999E-2"/>
    <n v="1"/>
    <n v="385"/>
    <n v="0"/>
    <n v="0"/>
    <n v="0"/>
    <n v="385"/>
    <n v="5"/>
    <n v="1.2815088009990059E-4"/>
    <n v="0.9998077736798503"/>
    <x v="2"/>
    <n v="4.5454545454545456E-2"/>
    <n v="8.1818181818181816E-4"/>
    <n v="17.5"/>
    <n v="30"/>
    <n v="3"/>
    <n v="33"/>
    <n v="1.5"/>
    <n v="1.5"/>
    <n v="2.7E-2"/>
    <n v="0"/>
    <x v="2"/>
    <n v="577.5"/>
    <n v="0"/>
    <n v="2.7E-2"/>
  </r>
  <r>
    <x v="8"/>
    <x v="1"/>
    <x v="5"/>
    <x v="5"/>
    <x v="1"/>
    <x v="2"/>
    <n v="1.4999999999999999E-2"/>
    <n v="0.66666666666666663"/>
    <n v="434"/>
    <n v="427"/>
    <n v="9.6074999999999999"/>
    <n v="277977"/>
    <n v="651"/>
    <n v="20"/>
    <n v="1.0679240008325051E-4"/>
    <n v="0.99991456607993356"/>
    <x v="2"/>
    <n v="3.03030303030303E-2"/>
    <n v="6.8181818181818176E-4"/>
    <n v="19.727272727272727"/>
    <n v="30"/>
    <n v="3"/>
    <n v="33"/>
    <n v="0.99999999999999989"/>
    <n v="0"/>
    <n v="0"/>
    <n v="427.00000000000006"/>
    <x v="0"/>
    <n v="0"/>
    <n v="14091.000000000002"/>
    <n v="2.2499999999999999E-2"/>
  </r>
  <r>
    <x v="8"/>
    <x v="1"/>
    <x v="73"/>
    <x v="74"/>
    <x v="0"/>
    <x v="4"/>
    <n v="1.1999999999999999E-2"/>
    <n v="0.66666666666666663"/>
    <n v="233.33333333333334"/>
    <n v="0"/>
    <n v="0"/>
    <n v="0"/>
    <n v="350.00000000000006"/>
    <n v="20"/>
    <n v="8.5433920066600402E-5"/>
    <n v="1.0000000000000002"/>
    <x v="2"/>
    <n v="3.03030303030303E-2"/>
    <n v="5.4545454545454537E-4"/>
    <n v="10.606060606060607"/>
    <n v="30"/>
    <n v="3"/>
    <n v="33"/>
    <n v="0.99999999999999989"/>
    <n v="0.99999999999999989"/>
    <n v="1.7999999999999999E-2"/>
    <n v="0"/>
    <x v="2"/>
    <n v="350"/>
    <n v="0"/>
    <n v="1.7999999999999999E-2"/>
  </r>
  <r>
    <x v="9"/>
    <x v="1"/>
    <x v="3"/>
    <x v="3"/>
    <x v="1"/>
    <x v="2"/>
    <n v="17.336699999999936"/>
    <n v="835"/>
    <n v="512162.75"/>
    <n v="85"/>
    <n v="1.3810499999999999"/>
    <n v="52136.327844311381"/>
    <n v="613.36856287425155"/>
    <n v="4"/>
    <n v="0.15768752970847302"/>
    <n v="0.15768752970847302"/>
    <x v="0"/>
    <n v="37.954545454545453"/>
    <n v="0.78803181818181534"/>
    <n v="23280.125"/>
    <n v="7"/>
    <n v="3"/>
    <n v="10"/>
    <n v="379.5454545454545"/>
    <n v="294.5454545454545"/>
    <n v="6.1155044093630693"/>
    <n v="0.22395209580838327"/>
    <x v="2"/>
    <n v="180664.9221556886"/>
    <n v="2.2395209580838324"/>
    <n v="7.8803181818181534"/>
  </r>
  <r>
    <x v="9"/>
    <x v="1"/>
    <x v="0"/>
    <x v="0"/>
    <x v="0"/>
    <x v="0"/>
    <n v="12.73500000000004"/>
    <n v="291.33333333333337"/>
    <n v="152215.06666666479"/>
    <n v="165"/>
    <n v="4.1449999999999996"/>
    <n v="86208.762013728905"/>
    <n v="522.47734553775092"/>
    <n v="12"/>
    <n v="0.11583234934199807"/>
    <n v="0.27351987905047109"/>
    <x v="0"/>
    <n v="13.242424242424244"/>
    <n v="0.57886363636363825"/>
    <n v="6918.8666666665813"/>
    <n v="7"/>
    <n v="3"/>
    <n v="10"/>
    <n v="132.42424242424244"/>
    <n v="0"/>
    <n v="0"/>
    <n v="1.2459954233409609"/>
    <x v="1"/>
    <n v="0"/>
    <n v="12.45995423340961"/>
    <n v="5.7886363636363827"/>
  </r>
  <r>
    <x v="9"/>
    <x v="1"/>
    <x v="8"/>
    <x v="8"/>
    <x v="2"/>
    <x v="3"/>
    <n v="7.671999999999966"/>
    <n v="1594.3333333333335"/>
    <n v="129099.82666666665"/>
    <n v="0"/>
    <n v="0"/>
    <n v="0"/>
    <n v="80.97417520384694"/>
    <n v="5"/>
    <n v="6.978137292122516E-2"/>
    <n v="0.34330125197169625"/>
    <x v="0"/>
    <n v="72.469696969696983"/>
    <n v="0.34872727272727116"/>
    <n v="5868.1739393939388"/>
    <n v="7"/>
    <n v="3"/>
    <n v="10"/>
    <n v="724.69696969696986"/>
    <n v="724.69696969696986"/>
    <n v="3.4872727272727122"/>
    <n v="0"/>
    <x v="2"/>
    <n v="58681.739393939395"/>
    <n v="0"/>
    <n v="3.4872727272727118"/>
  </r>
  <r>
    <x v="9"/>
    <x v="1"/>
    <x v="4"/>
    <x v="4"/>
    <x v="0"/>
    <x v="0"/>
    <n v="6.3333333333333508"/>
    <n v="253.33333333333334"/>
    <n v="74347"/>
    <n v="179"/>
    <n v="4.4749999999999996"/>
    <n v="52532.024999999994"/>
    <n v="293.47499999999997"/>
    <n v="12"/>
    <n v="5.7605408650646832E-2"/>
    <n v="0.40090666062234309"/>
    <x v="0"/>
    <n v="11.515151515151516"/>
    <n v="0.28787878787878868"/>
    <n v="3379.409090909091"/>
    <n v="7"/>
    <n v="3"/>
    <n v="10"/>
    <n v="115.15151515151516"/>
    <n v="0"/>
    <n v="0"/>
    <n v="1.5544736842105262"/>
    <x v="1"/>
    <n v="0"/>
    <n v="15.544736842105262"/>
    <n v="2.8787878787878869"/>
  </r>
  <r>
    <x v="9"/>
    <x v="1"/>
    <x v="5"/>
    <x v="5"/>
    <x v="1"/>
    <x v="2"/>
    <n v="5.7750000000000004"/>
    <n v="256.66666666666669"/>
    <n v="107800"/>
    <n v="360"/>
    <n v="8.1"/>
    <n v="151199.99999999997"/>
    <n v="419.99999999999994"/>
    <n v="1"/>
    <n v="5.2527037098550194E-2"/>
    <n v="0.45343369772089326"/>
    <x v="0"/>
    <n v="11.666666666666668"/>
    <n v="0.26250000000000001"/>
    <n v="4900"/>
    <n v="7"/>
    <n v="3"/>
    <n v="10"/>
    <n v="116.66666666666669"/>
    <n v="0"/>
    <n v="0"/>
    <n v="3.0857142857142854"/>
    <x v="0"/>
    <n v="0"/>
    <n v="30.857142857142851"/>
    <n v="2.625"/>
  </r>
  <r>
    <x v="9"/>
    <x v="1"/>
    <x v="6"/>
    <x v="6"/>
    <x v="1"/>
    <x v="2"/>
    <n v="5.3627333333333844"/>
    <n v="490.66666666666663"/>
    <n v="194819.29333333345"/>
    <n v="0"/>
    <n v="0"/>
    <n v="0"/>
    <n v="397.05019021739156"/>
    <n v="20"/>
    <n v="4.8777228181754881E-2"/>
    <n v="0.50221092590264815"/>
    <x v="1"/>
    <n v="22.303030303030301"/>
    <n v="0.24376060606060837"/>
    <n v="8855.4224242424298"/>
    <n v="14"/>
    <n v="3"/>
    <n v="17"/>
    <n v="379.15151515151513"/>
    <n v="379.15151515151513"/>
    <n v="4.1439303030303423"/>
    <n v="0"/>
    <x v="2"/>
    <n v="150542.1812121213"/>
    <n v="0"/>
    <n v="4.1439303030303423"/>
  </r>
  <r>
    <x v="9"/>
    <x v="1"/>
    <x v="22"/>
    <x v="22"/>
    <x v="2"/>
    <x v="3"/>
    <n v="4.6094400000000197"/>
    <n v="871.33333333333337"/>
    <n v="68563.06666666668"/>
    <n v="77"/>
    <n v="0.40655999999999998"/>
    <n v="6058.9397092578438"/>
    <n v="78.687528691660305"/>
    <n v="5"/>
    <n v="4.1925580239574413E-2"/>
    <n v="0.54413650614222253"/>
    <x v="1"/>
    <n v="39.606060606060609"/>
    <n v="0.2095200000000009"/>
    <n v="3116.5030303030308"/>
    <n v="14"/>
    <n v="3"/>
    <n v="17"/>
    <n v="673.30303030303037"/>
    <n v="596.30303030303037"/>
    <n v="3.1545023412394935"/>
    <n v="0.11436158242945225"/>
    <x v="2"/>
    <n v="46921.611805893685"/>
    <n v="1.9441469013006885"/>
    <n v="3.5618400000000152"/>
  </r>
  <r>
    <x v="9"/>
    <x v="1"/>
    <x v="16"/>
    <x v="16"/>
    <x v="3"/>
    <x v="0"/>
    <n v="4.3931666666666622"/>
    <n v="277.33333333333331"/>
    <n v="76530.666666666657"/>
    <n v="0"/>
    <n v="0"/>
    <n v="0"/>
    <n v="275.95192307692304"/>
    <n v="12"/>
    <n v="3.9958446490063006E-2"/>
    <n v="0.5840949526322855"/>
    <x v="1"/>
    <n v="12.606060606060606"/>
    <n v="0.19968939393939375"/>
    <n v="3478.6666666666661"/>
    <n v="14"/>
    <n v="3"/>
    <n v="17"/>
    <n v="214.30303030303028"/>
    <n v="214.30303030303028"/>
    <n v="3.3947196969696938"/>
    <n v="0"/>
    <x v="2"/>
    <n v="59137.333333333321"/>
    <n v="0"/>
    <n v="3.3947196969696938"/>
  </r>
  <r>
    <x v="9"/>
    <x v="1"/>
    <x v="10"/>
    <x v="10"/>
    <x v="1"/>
    <x v="2"/>
    <n v="3.9311999999999752"/>
    <n v="309.33333333333337"/>
    <n v="140253.59000000011"/>
    <n v="0"/>
    <n v="3.2400000000000003E-3"/>
    <n v="0"/>
    <n v="453.4060021551727"/>
    <n v="1"/>
    <n v="3.5756586708540122E-2"/>
    <n v="0.6198515393408256"/>
    <x v="1"/>
    <n v="14.060606060606062"/>
    <n v="0.17869090909090796"/>
    <n v="6375.1631818181868"/>
    <n v="14"/>
    <n v="3"/>
    <n v="17"/>
    <n v="239.03030303030306"/>
    <n v="239.03030303030306"/>
    <n v="3.0377454545454352"/>
    <n v="0"/>
    <x v="2"/>
    <n v="108377.77409090917"/>
    <n v="0"/>
    <n v="3.0377454545454352"/>
  </r>
  <r>
    <x v="9"/>
    <x v="1"/>
    <x v="33"/>
    <x v="33"/>
    <x v="2"/>
    <x v="9"/>
    <n v="3.7657599999999882"/>
    <n v="485.66666666666669"/>
    <n v="51529.813333333332"/>
    <n v="0"/>
    <n v="0"/>
    <n v="0"/>
    <n v="106.10119423472889"/>
    <n v="1"/>
    <n v="3.425181216004082E-2"/>
    <n v="0.6541033515008664"/>
    <x v="1"/>
    <n v="22.075757575757578"/>
    <n v="0.17117090909090857"/>
    <n v="2342.2642424242422"/>
    <n v="14"/>
    <n v="3"/>
    <n v="17"/>
    <n v="375.28787878787881"/>
    <n v="375.28787878787881"/>
    <n v="2.9099054545454455"/>
    <n v="0"/>
    <x v="2"/>
    <n v="39818.492121212126"/>
    <n v="0"/>
    <n v="2.9099054545454455"/>
  </r>
  <r>
    <x v="9"/>
    <x v="1"/>
    <x v="20"/>
    <x v="20"/>
    <x v="2"/>
    <x v="3"/>
    <n v="3.4964800000000067"/>
    <n v="559"/>
    <n v="56840.693333333336"/>
    <n v="0"/>
    <n v="0"/>
    <n v="0"/>
    <n v="101.6828145497913"/>
    <n v="6"/>
    <n v="3.1802551458760021E-2"/>
    <n v="0.68590590295962639"/>
    <x v="1"/>
    <n v="25.40909090909091"/>
    <n v="0.1589309090909094"/>
    <n v="2583.6678787878791"/>
    <n v="14"/>
    <n v="3"/>
    <n v="17"/>
    <n v="431.9545454545455"/>
    <n v="431.9545454545455"/>
    <n v="2.7018254545454603"/>
    <n v="0"/>
    <x v="2"/>
    <n v="43922.35393939395"/>
    <n v="0"/>
    <n v="2.7018254545454599"/>
  </r>
  <r>
    <x v="9"/>
    <x v="1"/>
    <x v="7"/>
    <x v="7"/>
    <x v="1"/>
    <x v="2"/>
    <n v="3.2090266666666678"/>
    <n v="379"/>
    <n v="83153.833333333328"/>
    <n v="43"/>
    <n v="0.35322000000000003"/>
    <n v="9434.3399296394018"/>
    <n v="219.4032541776605"/>
    <n v="5"/>
    <n v="2.9187993553287779E-2"/>
    <n v="0.71509389651291422"/>
    <x v="1"/>
    <n v="17.227272727272727"/>
    <n v="0.14586484848484854"/>
    <n v="3779.7196969696965"/>
    <n v="14"/>
    <n v="3"/>
    <n v="17"/>
    <n v="292.86363636363637"/>
    <n v="249.86363636363637"/>
    <n v="2.1156176045414576"/>
    <n v="0.14682601272699053"/>
    <x v="2"/>
    <n v="54820.89491884545"/>
    <n v="2.4960422163588389"/>
    <n v="2.4797024242424253"/>
  </r>
  <r>
    <x v="9"/>
    <x v="1"/>
    <x v="2"/>
    <x v="2"/>
    <x v="1"/>
    <x v="2"/>
    <n v="2.840400000000018"/>
    <n v="208"/>
    <n v="74516.5"/>
    <n v="51"/>
    <n v="0.50220000000000009"/>
    <n v="18270.872596153848"/>
    <n v="358.25240384615387"/>
    <n v="4"/>
    <n v="2.5835116220731241E-2"/>
    <n v="0.74092901273364542"/>
    <x v="1"/>
    <n v="9.454545454545455"/>
    <n v="0.12910909090909173"/>
    <n v="3387.1136363636365"/>
    <n v="14"/>
    <n v="3"/>
    <n v="17"/>
    <n v="160.72727272727275"/>
    <n v="109.72727272727275"/>
    <n v="1.4984103146853245"/>
    <n v="0.31730769230769229"/>
    <x v="2"/>
    <n v="39310.05922202798"/>
    <n v="5.3942307692307683"/>
    <n v="2.1948545454545592"/>
  </r>
  <r>
    <x v="9"/>
    <x v="1"/>
    <x v="11"/>
    <x v="11"/>
    <x v="0"/>
    <x v="4"/>
    <n v="2.745000000000009"/>
    <n v="21.333333333333336"/>
    <n v="30578.266666666546"/>
    <n v="3"/>
    <n v="7.6499999999999999E-2"/>
    <n v="4300.0687499999822"/>
    <n v="1433.3562499999941"/>
    <n v="12"/>
    <n v="2.4967396854635629E-2"/>
    <n v="0.76589640958828109"/>
    <x v="1"/>
    <n v="0.96969696969696983"/>
    <n v="0.12477272727272769"/>
    <n v="1389.9212121212067"/>
    <n v="14"/>
    <n v="3"/>
    <n v="17"/>
    <n v="16.484848484848488"/>
    <n v="13.484848484848488"/>
    <n v="1.7351207386363696"/>
    <n v="0.18198529411764702"/>
    <x v="2"/>
    <n v="19328.591856060531"/>
    <n v="3.0937499999999996"/>
    <n v="2.1211363636363707"/>
  </r>
  <r>
    <x v="9"/>
    <x v="1"/>
    <x v="65"/>
    <x v="65"/>
    <x v="1"/>
    <x v="2"/>
    <n v="2.7074999999999978"/>
    <n v="120.33333333333334"/>
    <n v="62236.666666666664"/>
    <n v="0"/>
    <n v="0"/>
    <n v="0"/>
    <n v="517.20221606648192"/>
    <n v="24"/>
    <n v="2.4626312198151434E-2"/>
    <n v="0.79052272178643257"/>
    <x v="1"/>
    <n v="5.4696969696969697"/>
    <n v="0.12306818181818172"/>
    <n v="2828.939393939394"/>
    <n v="14"/>
    <n v="3"/>
    <n v="17"/>
    <n v="92.984848484848484"/>
    <n v="92.984848484848484"/>
    <n v="2.0921590909090888"/>
    <n v="0"/>
    <x v="2"/>
    <n v="48091.969696969689"/>
    <n v="0"/>
    <n v="2.0921590909090892"/>
  </r>
  <r>
    <x v="9"/>
    <x v="1"/>
    <x v="50"/>
    <x v="50"/>
    <x v="0"/>
    <x v="0"/>
    <n v="2.034000000000006"/>
    <n v="23.666666666666668"/>
    <n v="19725"/>
    <n v="0"/>
    <n v="0"/>
    <n v="0"/>
    <n v="833.45070422535207"/>
    <n v="1"/>
    <n v="1.8500431767697213E-2"/>
    <n v="0.80902315355412979"/>
    <x v="2"/>
    <n v="1.0757575757575759"/>
    <n v="9.2454545454545733E-2"/>
    <n v="896.59090909090912"/>
    <n v="30"/>
    <n v="3"/>
    <n v="33"/>
    <n v="35.500000000000007"/>
    <n v="35.500000000000007"/>
    <n v="3.0510000000000095"/>
    <n v="0"/>
    <x v="2"/>
    <n v="29587.500000000004"/>
    <n v="0"/>
    <n v="3.051000000000009"/>
  </r>
  <r>
    <x v="9"/>
    <x v="1"/>
    <x v="26"/>
    <x v="26"/>
    <x v="1"/>
    <x v="2"/>
    <n v="1.6499999999999961"/>
    <n v="183.33333333333334"/>
    <n v="44880"/>
    <n v="0"/>
    <n v="0"/>
    <n v="0"/>
    <n v="244.79999999999998"/>
    <n v="5"/>
    <n v="1.5007724885300019E-2"/>
    <n v="0.82403087843942979"/>
    <x v="2"/>
    <n v="8.3333333333333339"/>
    <n v="7.4999999999999831E-2"/>
    <n v="2040"/>
    <n v="30"/>
    <n v="3"/>
    <n v="33"/>
    <n v="275"/>
    <n v="275"/>
    <n v="2.4749999999999943"/>
    <n v="0"/>
    <x v="2"/>
    <n v="67320"/>
    <n v="0"/>
    <n v="2.4749999999999943"/>
  </r>
  <r>
    <x v="9"/>
    <x v="1"/>
    <x v="19"/>
    <x v="19"/>
    <x v="0"/>
    <x v="5"/>
    <n v="1.546499999999992"/>
    <n v="13.666666666666666"/>
    <n v="19972"/>
    <n v="0"/>
    <n v="0"/>
    <n v="0"/>
    <n v="1461.3658536585367"/>
    <n v="5"/>
    <n v="1.4066331233403888E-2"/>
    <n v="0.83809720967283363"/>
    <x v="2"/>
    <n v="0.62121212121212122"/>
    <n v="7.0295454545454175E-2"/>
    <n v="907.81818181818187"/>
    <n v="30"/>
    <n v="3"/>
    <n v="33"/>
    <n v="20.5"/>
    <n v="20.5"/>
    <n v="2.3197499999999884"/>
    <n v="0"/>
    <x v="2"/>
    <n v="29958.000000000004"/>
    <n v="0"/>
    <n v="2.319749999999988"/>
  </r>
  <r>
    <x v="9"/>
    <x v="1"/>
    <x v="23"/>
    <x v="23"/>
    <x v="0"/>
    <x v="0"/>
    <n v="1.5333333333333334"/>
    <n v="30.666666666666664"/>
    <n v="15511.333333333332"/>
    <n v="160"/>
    <n v="8"/>
    <n v="80928.695652173905"/>
    <n v="505.80434782608694"/>
    <n v="1"/>
    <n v="1.3946572620682881E-2"/>
    <n v="0.85204378229351652"/>
    <x v="2"/>
    <n v="1.3939393939393938"/>
    <n v="6.9696969696969702E-2"/>
    <n v="705.06060606060601"/>
    <n v="30"/>
    <n v="3"/>
    <n v="33"/>
    <n v="45.999999999999993"/>
    <n v="0"/>
    <n v="0"/>
    <n v="3.4782608695652177"/>
    <x v="0"/>
    <n v="0"/>
    <n v="114.78260869565219"/>
    <n v="2.3000000000000003"/>
  </r>
  <r>
    <x v="9"/>
    <x v="1"/>
    <x v="13"/>
    <x v="13"/>
    <x v="2"/>
    <x v="3"/>
    <n v="1.386666666666664"/>
    <n v="95.666666666666671"/>
    <n v="23209.306666666678"/>
    <n v="0"/>
    <n v="-6.4000000000000003E-3"/>
    <n v="0"/>
    <n v="242.60599303135899"/>
    <n v="5"/>
    <n v="1.2612552630878406E-2"/>
    <n v="0.86465633492439498"/>
    <x v="2"/>
    <n v="4.3484848484848486"/>
    <n v="6.3030303030302909E-2"/>
    <n v="1054.9684848484853"/>
    <n v="30"/>
    <n v="3"/>
    <n v="33"/>
    <n v="143.5"/>
    <n v="143.5"/>
    <n v="2.0799999999999956"/>
    <n v="0"/>
    <x v="2"/>
    <n v="34813.960000000014"/>
    <n v="0"/>
    <n v="2.0799999999999961"/>
  </r>
  <r>
    <x v="9"/>
    <x v="1"/>
    <x v="24"/>
    <x v="24"/>
    <x v="0"/>
    <x v="6"/>
    <n v="1.3694999999999937"/>
    <n v="12.666666666666668"/>
    <n v="14410"/>
    <n v="39"/>
    <n v="0.87749999999999995"/>
    <n v="44367.631578947367"/>
    <n v="1137.6315789473683"/>
    <n v="1"/>
    <n v="1.2456411654798988E-2"/>
    <n v="0.87711274657919391"/>
    <x v="2"/>
    <n v="0.5757575757575758"/>
    <n v="6.2249999999999715E-2"/>
    <n v="655"/>
    <n v="30"/>
    <n v="3"/>
    <n v="33"/>
    <n v="19"/>
    <n v="0"/>
    <n v="0"/>
    <n v="2.0526315789473686"/>
    <x v="0"/>
    <n v="0"/>
    <n v="67.736842105263165"/>
    <n v="2.0542499999999908"/>
  </r>
  <r>
    <x v="9"/>
    <x v="1"/>
    <x v="9"/>
    <x v="9"/>
    <x v="2"/>
    <x v="3"/>
    <n v="1.257600000000004"/>
    <n v="170"/>
    <n v="18816.839999999997"/>
    <n v="0"/>
    <n v="0"/>
    <n v="0"/>
    <n v="110.68729411764704"/>
    <n v="60"/>
    <n v="1.1438615039850551E-2"/>
    <n v="0.88855136161904447"/>
    <x v="2"/>
    <n v="7.7272727272727275"/>
    <n v="5.7163636363636548E-2"/>
    <n v="855.31090909090892"/>
    <n v="30"/>
    <n v="3"/>
    <n v="33"/>
    <n v="255"/>
    <n v="255"/>
    <n v="1.8864000000000061"/>
    <n v="0"/>
    <x v="2"/>
    <n v="28225.259999999995"/>
    <n v="0"/>
    <n v="1.8864000000000061"/>
  </r>
  <r>
    <x v="9"/>
    <x v="1"/>
    <x v="45"/>
    <x v="45"/>
    <x v="0"/>
    <x v="7"/>
    <n v="1.1609999999999956"/>
    <n v="2"/>
    <n v="12505.933333333334"/>
    <n v="0"/>
    <n v="0"/>
    <n v="0"/>
    <n v="6252.9666666666672"/>
    <n v="1"/>
    <n v="1.0559980964747454E-2"/>
    <n v="0.89911134258379188"/>
    <x v="2"/>
    <n v="9.0909090909090912E-2"/>
    <n v="5.2772727272727075E-2"/>
    <n v="568.4515151515152"/>
    <n v="30"/>
    <n v="3"/>
    <n v="33"/>
    <n v="3"/>
    <n v="3"/>
    <n v="1.7414999999999934"/>
    <n v="0"/>
    <x v="2"/>
    <n v="18758.900000000001"/>
    <n v="0"/>
    <n v="1.7414999999999934"/>
  </r>
  <r>
    <x v="9"/>
    <x v="1"/>
    <x v="38"/>
    <x v="38"/>
    <x v="5"/>
    <x v="3"/>
    <n v="1.0303333333333338"/>
    <n v="115.33333333333334"/>
    <n v="16660"/>
    <n v="20"/>
    <n v="0.154"/>
    <n v="2889.0173410404623"/>
    <n v="144.45086705202311"/>
    <n v="6"/>
    <n v="9.3714904283762612E-3"/>
    <n v="0.90848283301216815"/>
    <x v="2"/>
    <n v="5.2424242424242431"/>
    <n v="4.6833333333333352E-2"/>
    <n v="757.27272727272725"/>
    <n v="30"/>
    <n v="3"/>
    <n v="33"/>
    <n v="173.00000000000003"/>
    <n v="153.00000000000003"/>
    <n v="1.3668294797687868"/>
    <n v="0.11560693641618495"/>
    <x v="2"/>
    <n v="22100.98265895954"/>
    <n v="3.8150289017341033"/>
    <n v="1.5455000000000005"/>
  </r>
  <r>
    <x v="9"/>
    <x v="1"/>
    <x v="30"/>
    <x v="30"/>
    <x v="2"/>
    <x v="3"/>
    <n v="0.94463999999999881"/>
    <n v="163.66666666666669"/>
    <n v="6725.5700000000143"/>
    <n v="0"/>
    <n v="0"/>
    <n v="0"/>
    <n v="41.093095723014336"/>
    <n v="12"/>
    <n v="8.5920589306968647E-3"/>
    <n v="0.91707489194286496"/>
    <x v="2"/>
    <n v="7.4393939393939403"/>
    <n v="4.2938181818181764E-2"/>
    <n v="305.70772727272794"/>
    <n v="30"/>
    <n v="3"/>
    <n v="33"/>
    <n v="245.50000000000003"/>
    <n v="245.50000000000003"/>
    <n v="1.4169599999999982"/>
    <n v="0"/>
    <x v="2"/>
    <n v="10088.355000000021"/>
    <n v="0"/>
    <n v="1.4169599999999982"/>
  </r>
  <r>
    <x v="9"/>
    <x v="1"/>
    <x v="87"/>
    <x v="87"/>
    <x v="2"/>
    <x v="3"/>
    <n v="0.87999999999999834"/>
    <n v="166"/>
    <n v="6835.0200000000177"/>
    <n v="0"/>
    <n v="0"/>
    <n v="0"/>
    <n v="41.17481927710854"/>
    <n v="36"/>
    <n v="8.0041199388266801E-3"/>
    <n v="0.92507901188169162"/>
    <x v="2"/>
    <n v="7.5454545454545459"/>
    <n v="3.9999999999999925E-2"/>
    <n v="310.68272727272807"/>
    <n v="30"/>
    <n v="3"/>
    <n v="33"/>
    <n v="249"/>
    <n v="249"/>
    <n v="1.3199999999999974"/>
    <n v="0"/>
    <x v="2"/>
    <n v="10252.530000000026"/>
    <n v="0"/>
    <n v="1.3199999999999976"/>
  </r>
  <r>
    <x v="9"/>
    <x v="1"/>
    <x v="66"/>
    <x v="67"/>
    <x v="1"/>
    <x v="2"/>
    <n v="0.8099999999999985"/>
    <n v="45.666666666666671"/>
    <n v="23332.063333333528"/>
    <n v="0"/>
    <n v="0"/>
    <n v="0"/>
    <n v="510.92109489051518"/>
    <n v="20"/>
    <n v="7.3674285800563767E-3"/>
    <n v="0.93244644046174796"/>
    <x v="2"/>
    <n v="2.0757575757575761"/>
    <n v="3.681818181818175E-2"/>
    <n v="1060.5483333333423"/>
    <n v="30"/>
    <n v="3"/>
    <n v="33"/>
    <n v="68.500000000000014"/>
    <n v="68.500000000000014"/>
    <n v="1.2149999999999979"/>
    <n v="0"/>
    <x v="2"/>
    <n v="34998.095000000299"/>
    <n v="0"/>
    <n v="1.2149999999999976"/>
  </r>
  <r>
    <x v="9"/>
    <x v="1"/>
    <x v="52"/>
    <x v="52"/>
    <x v="5"/>
    <x v="3"/>
    <n v="0.68533333333333379"/>
    <n v="71.333333333333329"/>
    <n v="10619"/>
    <n v="3"/>
    <n v="2.4E-2"/>
    <n v="446.59345794392527"/>
    <n v="148.86448598130843"/>
    <n v="1"/>
    <n v="6.2335115887226129E-3"/>
    <n v="0.93867995205047061"/>
    <x v="2"/>
    <n v="3.2424242424242422"/>
    <n v="3.1151515151515173E-2"/>
    <n v="482.68181818181819"/>
    <n v="30"/>
    <n v="3"/>
    <n v="33"/>
    <n v="107"/>
    <n v="104"/>
    <n v="0.99917757009345864"/>
    <n v="2.8037383177570093E-2"/>
    <x v="2"/>
    <n v="15481.906542056076"/>
    <n v="0.92523364485981308"/>
    <n v="1.0280000000000007"/>
  </r>
  <r>
    <x v="9"/>
    <x v="1"/>
    <x v="21"/>
    <x v="21"/>
    <x v="0"/>
    <x v="0"/>
    <n v="0.6666666666666613"/>
    <n v="23.666666666666668"/>
    <n v="7800.3666666666904"/>
    <n v="62"/>
    <n v="1.2549999999999999"/>
    <n v="20434.763380281751"/>
    <n v="329.59295774647984"/>
    <n v="72"/>
    <n v="6.0637272263838115E-3"/>
    <n v="0.94474367927685443"/>
    <x v="2"/>
    <n v="1.0757575757575759"/>
    <n v="3.0303030303030058E-2"/>
    <n v="354.56212121212229"/>
    <n v="30"/>
    <n v="3"/>
    <n v="33"/>
    <n v="35.500000000000007"/>
    <n v="0"/>
    <n v="0"/>
    <n v="1.7464788732394363"/>
    <x v="1"/>
    <n v="0"/>
    <n v="57.633802816901394"/>
    <n v="0.9999999999999919"/>
  </r>
  <r>
    <x v="9"/>
    <x v="1"/>
    <x v="44"/>
    <x v="44"/>
    <x v="5"/>
    <x v="3"/>
    <n v="0.63000000000000111"/>
    <n v="104.33333333333333"/>
    <n v="9225.5600000000231"/>
    <n v="0"/>
    <n v="0"/>
    <n v="0"/>
    <n v="88.423897763578495"/>
    <n v="12"/>
    <n v="5.7302222289327583E-3"/>
    <n v="0.95047390150578714"/>
    <x v="2"/>
    <n v="4.7424242424242422"/>
    <n v="2.8636363636363685E-2"/>
    <n v="419.34363636363742"/>
    <n v="30"/>
    <n v="3"/>
    <n v="33"/>
    <n v="156.5"/>
    <n v="156.5"/>
    <n v="0.94500000000000173"/>
    <n v="0"/>
    <x v="2"/>
    <n v="13838.340000000035"/>
    <n v="0"/>
    <n v="0.94500000000000162"/>
  </r>
  <r>
    <x v="9"/>
    <x v="1"/>
    <x v="17"/>
    <x v="17"/>
    <x v="0"/>
    <x v="5"/>
    <n v="0.60749999999999993"/>
    <n v="27"/>
    <n v="9402.3333333333321"/>
    <n v="365"/>
    <n v="8.2125000000000004"/>
    <n v="127105.6172839506"/>
    <n v="348.23456790123453"/>
    <n v="5"/>
    <n v="5.5255714350422921E-3"/>
    <n v="0.95599947294082943"/>
    <x v="2"/>
    <n v="1.2272727272727273"/>
    <n v="2.7613636363636361E-2"/>
    <n v="427.37878787878782"/>
    <n v="30"/>
    <n v="3"/>
    <n v="33"/>
    <n v="40.5"/>
    <n v="0"/>
    <n v="0"/>
    <n v="9.0123456790123448"/>
    <x v="0"/>
    <n v="0"/>
    <n v="297.40740740740739"/>
    <n v="0.91124999999999989"/>
  </r>
  <r>
    <x v="9"/>
    <x v="1"/>
    <x v="12"/>
    <x v="12"/>
    <x v="0"/>
    <x v="4"/>
    <n v="0.56249999999999978"/>
    <n v="25"/>
    <n v="7460"/>
    <n v="0"/>
    <n v="0"/>
    <n v="0"/>
    <n v="298.39999999999998"/>
    <n v="20"/>
    <n v="5.1162698472613805E-3"/>
    <n v="0.96111574278809087"/>
    <x v="2"/>
    <n v="1.1363636363636365"/>
    <n v="2.5568181818181809E-2"/>
    <n v="339.09090909090907"/>
    <n v="30"/>
    <n v="3"/>
    <n v="33"/>
    <n v="37.5"/>
    <n v="37.5"/>
    <n v="0.84374999999999967"/>
    <n v="0"/>
    <x v="2"/>
    <n v="11190"/>
    <n v="0"/>
    <n v="0.84374999999999967"/>
  </r>
  <r>
    <x v="9"/>
    <x v="1"/>
    <x v="55"/>
    <x v="55"/>
    <x v="5"/>
    <x v="3"/>
    <n v="0.50500000000000034"/>
    <n v="101"/>
    <n v="7565"/>
    <n v="14"/>
    <n v="7.0000000000000007E-2"/>
    <n v="1048.6138613861385"/>
    <n v="74.900990099009903"/>
    <n v="20"/>
    <n v="4.5932733739857774E-3"/>
    <n v="0.96570901616207661"/>
    <x v="2"/>
    <n v="4.5909090909090908"/>
    <n v="2.2954545454545471E-2"/>
    <n v="343.86363636363637"/>
    <n v="30"/>
    <n v="3"/>
    <n v="33"/>
    <n v="151.5"/>
    <n v="137.5"/>
    <n v="0.68750000000000044"/>
    <n v="9.2409240924092403E-2"/>
    <x v="2"/>
    <n v="10298.886138613861"/>
    <n v="3.0495049504950495"/>
    <n v="0.75750000000000051"/>
  </r>
  <r>
    <x v="9"/>
    <x v="1"/>
    <x v="25"/>
    <x v="25"/>
    <x v="4"/>
    <x v="2"/>
    <n v="0.49193999999999743"/>
    <n v="23"/>
    <n v="12905.833333333334"/>
    <n v="0"/>
    <n v="1.6200000000000001E-3"/>
    <n v="0"/>
    <n v="561.12318840579712"/>
    <n v="20"/>
    <n v="4.4744849576208914E-3"/>
    <n v="0.97018350111969753"/>
    <x v="2"/>
    <n v="1.0454545454545454"/>
    <n v="2.2360909090908973E-2"/>
    <n v="586.62878787878788"/>
    <n v="30"/>
    <n v="3"/>
    <n v="33"/>
    <n v="34.5"/>
    <n v="34.5"/>
    <n v="0.73790999999999618"/>
    <n v="0"/>
    <x v="2"/>
    <n v="19358.75"/>
    <n v="0"/>
    <n v="0.73790999999999607"/>
  </r>
  <r>
    <x v="9"/>
    <x v="1"/>
    <x v="32"/>
    <x v="32"/>
    <x v="5"/>
    <x v="3"/>
    <n v="0.45049999999999929"/>
    <n v="43.666666666666671"/>
    <n v="6859.666666666667"/>
    <n v="0"/>
    <n v="0"/>
    <n v="0"/>
    <n v="157.09160305343511"/>
    <n v="36"/>
    <n v="4.0975636732288869E-3"/>
    <n v="0.97428106479292642"/>
    <x v="2"/>
    <n v="1.9848484848484851"/>
    <n v="2.0477272727272695E-2"/>
    <n v="311.80303030303031"/>
    <n v="30"/>
    <n v="3"/>
    <n v="33"/>
    <n v="65.500000000000014"/>
    <n v="65.500000000000014"/>
    <n v="0.67574999999999907"/>
    <n v="0"/>
    <x v="2"/>
    <n v="10289.500000000002"/>
    <n v="0"/>
    <n v="0.67574999999999896"/>
  </r>
  <r>
    <x v="9"/>
    <x v="1"/>
    <x v="18"/>
    <x v="18"/>
    <x v="3"/>
    <x v="0"/>
    <n v="0.37500000000000011"/>
    <n v="25"/>
    <n v="6786.6666666666661"/>
    <n v="0"/>
    <n v="0"/>
    <n v="0"/>
    <n v="271.46666666666664"/>
    <n v="12"/>
    <n v="3.4108465648409227E-3"/>
    <n v="0.97769191135776734"/>
    <x v="2"/>
    <n v="1.1363636363636365"/>
    <n v="1.7045454545454551E-2"/>
    <n v="308.48484848484844"/>
    <n v="30"/>
    <n v="3"/>
    <n v="33"/>
    <n v="37.5"/>
    <n v="37.5"/>
    <n v="0.56250000000000022"/>
    <n v="0"/>
    <x v="2"/>
    <n v="10179.999999999998"/>
    <n v="0"/>
    <n v="0.56250000000000022"/>
  </r>
  <r>
    <x v="9"/>
    <x v="1"/>
    <x v="28"/>
    <x v="28"/>
    <x v="0"/>
    <x v="7"/>
    <n v="0.375"/>
    <n v="16.666666666666668"/>
    <n v="4000"/>
    <n v="0"/>
    <n v="0"/>
    <n v="0"/>
    <n v="239.99999999999997"/>
    <n v="1"/>
    <n v="3.4108465648409218E-3"/>
    <n v="0.98110275792260826"/>
    <x v="2"/>
    <n v="0.75757575757575768"/>
    <n v="1.7045454545454544E-2"/>
    <n v="181.81818181818181"/>
    <n v="30"/>
    <n v="3"/>
    <n v="33"/>
    <n v="25.000000000000004"/>
    <n v="25.000000000000004"/>
    <n v="0.5625"/>
    <n v="0"/>
    <x v="2"/>
    <n v="6000"/>
    <n v="0"/>
    <n v="0.5625"/>
  </r>
  <r>
    <x v="9"/>
    <x v="1"/>
    <x v="47"/>
    <x v="47"/>
    <x v="5"/>
    <x v="3"/>
    <n v="0.3419999999999993"/>
    <n v="76"/>
    <n v="5622"/>
    <n v="22"/>
    <n v="9.9000000000000005E-2"/>
    <n v="1627.421052631579"/>
    <n v="73.973684210526315"/>
    <n v="26"/>
    <n v="3.1106920671349144E-3"/>
    <n v="0.98421344998974314"/>
    <x v="2"/>
    <n v="3.4545454545454546"/>
    <n v="1.5545454545454513E-2"/>
    <n v="255.54545454545453"/>
    <n v="30"/>
    <n v="3"/>
    <n v="33"/>
    <n v="114"/>
    <n v="92"/>
    <n v="0.41399999999999915"/>
    <n v="0.19298245614035087"/>
    <x v="2"/>
    <n v="6805.5789473684208"/>
    <n v="6.3684210526315788"/>
    <n v="0.5129999999999989"/>
  </r>
  <r>
    <x v="9"/>
    <x v="1"/>
    <x v="88"/>
    <x v="88"/>
    <x v="0"/>
    <x v="6"/>
    <n v="0.30000000000000004"/>
    <n v="13.333333333333334"/>
    <n v="2279.2000000000003"/>
    <n v="0"/>
    <n v="0"/>
    <n v="0"/>
    <n v="170.94000000000003"/>
    <n v="30"/>
    <n v="2.7286772518727376E-3"/>
    <n v="0.9869421272416159"/>
    <x v="2"/>
    <n v="0.60606060606060608"/>
    <n v="1.3636363636363639E-2"/>
    <n v="103.60000000000001"/>
    <n v="30"/>
    <n v="3"/>
    <n v="33"/>
    <n v="20"/>
    <n v="20"/>
    <n v="0.45"/>
    <n v="0"/>
    <x v="2"/>
    <n v="3418.8000000000006"/>
    <n v="0"/>
    <n v="0.45000000000000007"/>
  </r>
  <r>
    <x v="9"/>
    <x v="1"/>
    <x v="89"/>
    <x v="89"/>
    <x v="0"/>
    <x v="7"/>
    <n v="0.28499999999999998"/>
    <n v="12.666666666666666"/>
    <n v="1342.6666666666667"/>
    <n v="0"/>
    <n v="0"/>
    <n v="0"/>
    <n v="106.00000000000001"/>
    <n v="40"/>
    <n v="2.5922433892791E-3"/>
    <n v="0.989534370630895"/>
    <x v="2"/>
    <n v="0.57575757575757569"/>
    <n v="1.2954545454545453E-2"/>
    <n v="61.030303030303031"/>
    <n v="30"/>
    <n v="3"/>
    <n v="33"/>
    <n v="18.999999999999996"/>
    <n v="18.999999999999996"/>
    <n v="0.42749999999999994"/>
    <n v="0"/>
    <x v="2"/>
    <n v="2014"/>
    <n v="0"/>
    <n v="0.42749999999999994"/>
  </r>
  <r>
    <x v="9"/>
    <x v="1"/>
    <x v="90"/>
    <x v="90"/>
    <x v="2"/>
    <x v="9"/>
    <n v="0.27983999999999926"/>
    <n v="53"/>
    <n v="4770"/>
    <n v="0"/>
    <n v="0"/>
    <n v="0"/>
    <n v="90"/>
    <n v="36"/>
    <n v="2.5453101405468826E-3"/>
    <n v="0.99207968077144193"/>
    <x v="2"/>
    <n v="2.4090909090909092"/>
    <n v="1.2719999999999966E-2"/>
    <n v="216.81818181818181"/>
    <n v="30"/>
    <n v="3"/>
    <n v="33"/>
    <n v="79.5"/>
    <n v="79.5"/>
    <n v="0.41975999999999891"/>
    <n v="0"/>
    <x v="2"/>
    <n v="7155"/>
    <n v="0"/>
    <n v="0.41975999999999886"/>
  </r>
  <r>
    <x v="9"/>
    <x v="1"/>
    <x v="53"/>
    <x v="53"/>
    <x v="5"/>
    <x v="3"/>
    <n v="0.25400000000000017"/>
    <n v="84.666666666666657"/>
    <n v="5716.6666666666661"/>
    <n v="42"/>
    <n v="0.126"/>
    <n v="2835.8267716535429"/>
    <n v="67.519685039370074"/>
    <n v="1"/>
    <n v="2.3102800732522524E-3"/>
    <n v="0.99438996084469422"/>
    <x v="2"/>
    <n v="3.8484848484848482"/>
    <n v="1.1545454545454553E-2"/>
    <n v="259.84848484848482"/>
    <n v="30"/>
    <n v="3"/>
    <n v="33"/>
    <n v="126.99999999999999"/>
    <n v="84.999999999999986"/>
    <n v="0.25500000000000017"/>
    <n v="0.33070866141732286"/>
    <x v="2"/>
    <n v="5739.1732283464553"/>
    <n v="10.913385826771655"/>
    <n v="0.38100000000000023"/>
  </r>
  <r>
    <x v="9"/>
    <x v="1"/>
    <x v="58"/>
    <x v="58"/>
    <x v="1"/>
    <x v="2"/>
    <n v="0.22828666666666653"/>
    <n v="20.333333333333332"/>
    <n v="4827.7133333333322"/>
    <n v="0"/>
    <n v="0"/>
    <n v="0"/>
    <n v="237.4285245901639"/>
    <n v="40"/>
    <n v="2.076402114130624E-3"/>
    <n v="0.99646636295882485"/>
    <x v="2"/>
    <n v="0.9242424242424242"/>
    <n v="1.0376666666666661E-2"/>
    <n v="219.44151515151509"/>
    <n v="30"/>
    <n v="3"/>
    <n v="33"/>
    <n v="30.5"/>
    <n v="30.5"/>
    <n v="0.34242999999999979"/>
    <n v="0"/>
    <x v="2"/>
    <n v="7241.5699999999988"/>
    <n v="0"/>
    <n v="0.34242999999999979"/>
  </r>
  <r>
    <x v="9"/>
    <x v="1"/>
    <x v="41"/>
    <x v="41"/>
    <x v="2"/>
    <x v="8"/>
    <n v="0.16199999999999984"/>
    <n v="42.666666666666664"/>
    <n v="4313.1466666666665"/>
    <n v="0"/>
    <n v="0"/>
    <n v="0"/>
    <n v="101.089375"/>
    <n v="20"/>
    <n v="1.4734857160112766E-3"/>
    <n v="0.99793984867483609"/>
    <x v="2"/>
    <n v="1.9393939393939392"/>
    <n v="7.3636363636363561E-3"/>
    <n v="196.05212121212119"/>
    <n v="30"/>
    <n v="3"/>
    <n v="33"/>
    <n v="63.999999999999993"/>
    <n v="63.999999999999993"/>
    <n v="0.24299999999999977"/>
    <n v="0"/>
    <x v="2"/>
    <n v="6469.7199999999993"/>
    <n v="0"/>
    <n v="0.24299999999999974"/>
  </r>
  <r>
    <x v="9"/>
    <x v="1"/>
    <x v="69"/>
    <x v="70"/>
    <x v="0"/>
    <x v="0"/>
    <n v="0.13650000000000004"/>
    <n v="6"/>
    <n v="1419.6"/>
    <n v="18"/>
    <n v="0.40500000000000003"/>
    <n v="4258.8"/>
    <n v="236.6"/>
    <n v="1"/>
    <n v="1.2415481496020958E-3"/>
    <n v="0.99918139682443818"/>
    <x v="2"/>
    <n v="0.27272727272727271"/>
    <n v="6.2045454545454565E-3"/>
    <n v="64.527272727272717"/>
    <n v="30"/>
    <n v="3"/>
    <n v="33"/>
    <n v="9"/>
    <n v="0"/>
    <n v="0"/>
    <n v="2"/>
    <x v="0"/>
    <n v="0"/>
    <n v="66"/>
    <n v="0.20475000000000007"/>
  </r>
  <r>
    <x v="9"/>
    <x v="1"/>
    <x v="46"/>
    <x v="46"/>
    <x v="2"/>
    <x v="8"/>
    <n v="0.09"/>
    <n v="24.333333333333332"/>
    <n v="2313.3333333333335"/>
    <n v="297"/>
    <n v="1.0692000000000002"/>
    <n v="28235.342465753427"/>
    <n v="95.068493150684944"/>
    <n v="20"/>
    <n v="8.1860317556182115E-4"/>
    <n v="1"/>
    <x v="2"/>
    <n v="1.106060606060606"/>
    <n v="4.0909090909090904E-3"/>
    <n v="105.15151515151516"/>
    <n v="30"/>
    <n v="3"/>
    <n v="33"/>
    <n v="36.5"/>
    <n v="0"/>
    <n v="0"/>
    <n v="8.1369863013698627"/>
    <x v="0"/>
    <n v="0"/>
    <n v="268.52054794520546"/>
    <n v="0.13499999999999998"/>
  </r>
  <r>
    <x v="10"/>
    <x v="1"/>
    <x v="2"/>
    <x v="2"/>
    <x v="1"/>
    <x v="2"/>
    <n v="25.843590000000201"/>
    <n v="2565.666666666667"/>
    <n v="772888.25"/>
    <n v="996"/>
    <n v="9.6811199999999999"/>
    <n v="300037.6888398077"/>
    <n v="301.24265947771858"/>
    <n v="1"/>
    <n v="0.18430027777173025"/>
    <n v="0.18430027777173025"/>
    <x v="0"/>
    <n v="116.62121212121214"/>
    <n v="1.1747086363636454"/>
    <n v="35131.284090909088"/>
    <n v="7"/>
    <n v="3"/>
    <n v="10"/>
    <n v="1166.2121212121215"/>
    <n v="170.21212121212147"/>
    <n v="1.7145221282199834"/>
    <n v="0.85404703131090021"/>
    <x v="3"/>
    <n v="51275.152069283271"/>
    <n v="8.540470313109001"/>
    <n v="11.747086363636454"/>
  </r>
  <r>
    <x v="10"/>
    <x v="1"/>
    <x v="8"/>
    <x v="8"/>
    <x v="2"/>
    <x v="3"/>
    <n v="14.432599999999974"/>
    <n v="2957.333333333333"/>
    <n v="270367.72333333339"/>
    <n v="357"/>
    <n v="1.7151999999999998"/>
    <n v="32637.943157123544"/>
    <n v="91.422809963931499"/>
    <n v="6"/>
    <n v="0.1029242527438428"/>
    <n v="0.28722453051557306"/>
    <x v="0"/>
    <n v="134.42424242424241"/>
    <n v="0.65602727272727157"/>
    <n v="12289.441969696973"/>
    <n v="7"/>
    <n v="3"/>
    <n v="10"/>
    <n v="1344.242424242424"/>
    <n v="987.24242424242402"/>
    <n v="4.8180145442249271"/>
    <n v="0.26557709648331834"/>
    <x v="2"/>
    <n v="90256.476539846175"/>
    <n v="2.6557709648331835"/>
    <n v="6.5602727272727162"/>
  </r>
  <r>
    <x v="10"/>
    <x v="1"/>
    <x v="9"/>
    <x v="9"/>
    <x v="2"/>
    <x v="3"/>
    <n v="11.217200000000066"/>
    <n v="1535.3333333333335"/>
    <n v="168105.70666666667"/>
    <n v="0"/>
    <n v="0"/>
    <n v="0"/>
    <n v="109.49134172818063"/>
    <n v="4"/>
    <n v="7.9994036270543245E-2"/>
    <n v="0.36721856678611631"/>
    <x v="0"/>
    <n v="69.787878787878796"/>
    <n v="0.50987272727273025"/>
    <n v="7641.1684848484847"/>
    <n v="7"/>
    <n v="3"/>
    <n v="10"/>
    <n v="697.87878787878799"/>
    <n v="697.87878787878799"/>
    <n v="5.0987272727273023"/>
    <n v="0"/>
    <x v="2"/>
    <n v="76411.68484848486"/>
    <n v="0"/>
    <n v="5.0987272727273023"/>
  </r>
  <r>
    <x v="10"/>
    <x v="1"/>
    <x v="3"/>
    <x v="3"/>
    <x v="1"/>
    <x v="2"/>
    <n v="9.2488500000000613"/>
    <n v="360.33333333333337"/>
    <n v="290035.75"/>
    <n v="164"/>
    <n v="2.6648999999999998"/>
    <n v="132005.17021276595"/>
    <n v="804.909574468085"/>
    <n v="1"/>
    <n v="6.5956998391828114E-2"/>
    <n v="0.43317556517794442"/>
    <x v="0"/>
    <n v="16.378787878787879"/>
    <n v="0.42040227272727554"/>
    <n v="13183.443181818182"/>
    <n v="7"/>
    <n v="3"/>
    <n v="10"/>
    <n v="163.78787878787878"/>
    <n v="0"/>
    <n v="0"/>
    <n v="1.0012950971322849"/>
    <x v="1"/>
    <n v="0"/>
    <n v="10.01295097132285"/>
    <n v="4.2040227272727551"/>
  </r>
  <r>
    <x v="10"/>
    <x v="1"/>
    <x v="0"/>
    <x v="0"/>
    <x v="0"/>
    <x v="0"/>
    <n v="8.4299999999999908"/>
    <n v="190"/>
    <n v="108885.86666666667"/>
    <n v="178"/>
    <n v="4.4550000000000001"/>
    <n v="102008.8645614035"/>
    <n v="573.08350877192981"/>
    <n v="1"/>
    <n v="6.0117473679766324E-2"/>
    <n v="0.49329303885771075"/>
    <x v="0"/>
    <n v="8.6363636363636367"/>
    <n v="0.38318181818181779"/>
    <n v="4949.3575757575754"/>
    <n v="7"/>
    <n v="3"/>
    <n v="10"/>
    <n v="86.363636363636374"/>
    <n v="0"/>
    <n v="0"/>
    <n v="2.061052631578947"/>
    <x v="0"/>
    <n v="0"/>
    <n v="20.610526315789471"/>
    <n v="3.831818181818178"/>
  </r>
  <r>
    <x v="10"/>
    <x v="1"/>
    <x v="33"/>
    <x v="33"/>
    <x v="2"/>
    <x v="9"/>
    <n v="8.2544800000000187"/>
    <n v="1050.3333333333335"/>
    <n v="112853.23999999976"/>
    <n v="0"/>
    <n v="0"/>
    <n v="0"/>
    <n v="107.44516661377315"/>
    <n v="1"/>
    <n v="5.8865775105594209E-2"/>
    <n v="0.55215881396330491"/>
    <x v="1"/>
    <n v="47.742424242424249"/>
    <n v="0.37520363636363724"/>
    <n v="5129.6927272727162"/>
    <n v="14"/>
    <n v="3"/>
    <n v="17"/>
    <n v="811.62121212121224"/>
    <n v="811.62121212121224"/>
    <n v="6.3784618181818322"/>
    <n v="0"/>
    <x v="2"/>
    <n v="87204.776363636178"/>
    <n v="0"/>
    <n v="6.3784618181818331"/>
  </r>
  <r>
    <x v="10"/>
    <x v="1"/>
    <x v="20"/>
    <x v="20"/>
    <x v="2"/>
    <x v="3"/>
    <n v="7.7553666666666761"/>
    <n v="1204.6666666666665"/>
    <n v="139133.00333333333"/>
    <n v="-93"/>
    <n v="-0.58045000000000002"/>
    <n v="-10741.037058660764"/>
    <n v="115.49502213613725"/>
    <n v="60"/>
    <n v="5.5306411798371473E-2"/>
    <n v="0.60746522576167639"/>
    <x v="1"/>
    <n v="54.757575757575751"/>
    <n v="0.35251666666666709"/>
    <n v="6324.2274242424237"/>
    <n v="14"/>
    <n v="3"/>
    <n v="17"/>
    <n v="930.87878787878776"/>
    <n v="1023.8787878787878"/>
    <n v="6.591495923261399"/>
    <n v="-9.9905595885282736E-2"/>
    <x v="2"/>
    <n v="118252.90327078197"/>
    <n v="-1.6983951300498066"/>
    <n v="5.9927833333333407"/>
  </r>
  <r>
    <x v="10"/>
    <x v="1"/>
    <x v="22"/>
    <x v="22"/>
    <x v="2"/>
    <x v="3"/>
    <n v="5.4787333333333086"/>
    <n v="1017.6666666666665"/>
    <n v="89775.913333333345"/>
    <n v="3"/>
    <n v="1.6059999999999998E-2"/>
    <n v="264.65221749099254"/>
    <n v="88.217405830330847"/>
    <n v="4"/>
    <n v="3.90708905059459E-2"/>
    <n v="0.64653611626762231"/>
    <x v="1"/>
    <n v="46.257575757575751"/>
    <n v="0.24903333333333222"/>
    <n v="4080.7233333333338"/>
    <n v="14"/>
    <n v="3"/>
    <n v="17"/>
    <n v="786.37878787878776"/>
    <n v="783.37878787878776"/>
    <n v="4.2174157986679575"/>
    <n v="3.8149553958497914E-3"/>
    <x v="2"/>
    <n v="69107.644449175685"/>
    <n v="6.4854241729446455E-2"/>
    <n v="4.2335666666666478"/>
  </r>
  <r>
    <x v="10"/>
    <x v="1"/>
    <x v="13"/>
    <x v="13"/>
    <x v="2"/>
    <x v="3"/>
    <n v="4.0512000000000103"/>
    <n v="221"/>
    <n v="67270.14666666658"/>
    <n v="5"/>
    <n v="7.3599999999999999E-2"/>
    <n v="1521.9490196078411"/>
    <n v="304.38980392156822"/>
    <n v="20"/>
    <n v="2.8890617956283539E-2"/>
    <n v="0.67542673422390587"/>
    <x v="1"/>
    <n v="10.045454545454545"/>
    <n v="0.18414545454545503"/>
    <n v="3057.7339393939355"/>
    <n v="14"/>
    <n v="3"/>
    <n v="17"/>
    <n v="170.77272727272725"/>
    <n v="165.77272727272725"/>
    <n v="3.0388166186754497"/>
    <n v="2.9278679797710944E-2"/>
    <x v="2"/>
    <n v="50459.527950089054"/>
    <n v="0.49773755656108604"/>
    <n v="3.1304727272727355"/>
  </r>
  <r>
    <x v="10"/>
    <x v="1"/>
    <x v="23"/>
    <x v="23"/>
    <x v="0"/>
    <x v="0"/>
    <n v="3.7833333333333328"/>
    <n v="75.666666666666671"/>
    <n v="44183.333333333336"/>
    <n v="71"/>
    <n v="3.55"/>
    <n v="41458.370044052863"/>
    <n v="583.92070484581495"/>
    <n v="5"/>
    <n v="2.6980360864584753E-2"/>
    <n v="0.70240709508849064"/>
    <x v="1"/>
    <n v="3.4393939393939394"/>
    <n v="0.17196969696969694"/>
    <n v="2008.3333333333335"/>
    <n v="14"/>
    <n v="3"/>
    <n v="17"/>
    <n v="58.469696969696969"/>
    <n v="0"/>
    <n v="0"/>
    <n v="1.2143042238922002"/>
    <x v="1"/>
    <n v="0"/>
    <n v="20.643171806167402"/>
    <n v="2.9234848484848479"/>
  </r>
  <r>
    <x v="10"/>
    <x v="1"/>
    <x v="79"/>
    <x v="80"/>
    <x v="0"/>
    <x v="7"/>
    <n v="3.6299999999999986"/>
    <n v="80.666666666666671"/>
    <n v="36300"/>
    <n v="0"/>
    <n v="0"/>
    <n v="0"/>
    <n v="450"/>
    <n v="1"/>
    <n v="2.5886883684169859E-2"/>
    <n v="0.72829397877266056"/>
    <x v="1"/>
    <n v="3.666666666666667"/>
    <n v="0.16499999999999992"/>
    <n v="1650"/>
    <n v="14"/>
    <n v="3"/>
    <n v="17"/>
    <n v="62.333333333333336"/>
    <n v="62.333333333333336"/>
    <n v="2.8049999999999988"/>
    <n v="0"/>
    <x v="2"/>
    <n v="28050"/>
    <n v="0"/>
    <n v="2.8049999999999988"/>
  </r>
  <r>
    <x v="10"/>
    <x v="1"/>
    <x v="7"/>
    <x v="7"/>
    <x v="1"/>
    <x v="2"/>
    <n v="3.379186666666695"/>
    <n v="273.66666666666669"/>
    <n v="97542.666666666672"/>
    <n v="509"/>
    <n v="4.1269999999999998"/>
    <n v="181422.23142509136"/>
    <n v="356.42874543239952"/>
    <n v="5"/>
    <n v="2.4098240271927942E-2"/>
    <n v="0.75239221904458853"/>
    <x v="1"/>
    <n v="12.439393939393939"/>
    <n v="0.15359939393939523"/>
    <n v="4433.757575757576"/>
    <n v="14"/>
    <n v="3"/>
    <n v="17"/>
    <n v="211.46969696969697"/>
    <n v="0"/>
    <n v="0"/>
    <n v="2.4069642473310884"/>
    <x v="0"/>
    <n v="0"/>
    <n v="40.918392204628503"/>
    <n v="2.6111896969697188"/>
  </r>
  <r>
    <x v="10"/>
    <x v="1"/>
    <x v="91"/>
    <x v="91"/>
    <x v="2"/>
    <x v="9"/>
    <n v="3.3616000000000064"/>
    <n v="509.33333333333331"/>
    <n v="56901"/>
    <n v="0"/>
    <n v="0"/>
    <n v="0"/>
    <n v="111.71662303664922"/>
    <n v="1"/>
    <n v="2.397282319358281E-2"/>
    <n v="0.77636504223817138"/>
    <x v="1"/>
    <n v="23.151515151515152"/>
    <n v="0.1528000000000003"/>
    <n v="2586.409090909091"/>
    <n v="14"/>
    <n v="3"/>
    <n v="17"/>
    <n v="393.57575757575756"/>
    <n v="393.57575757575756"/>
    <n v="2.5976000000000052"/>
    <n v="0"/>
    <x v="2"/>
    <n v="43968.954545454551"/>
    <n v="0"/>
    <n v="2.5976000000000052"/>
  </r>
  <r>
    <x v="10"/>
    <x v="1"/>
    <x v="65"/>
    <x v="65"/>
    <x v="1"/>
    <x v="2"/>
    <n v="2.969999999999998"/>
    <n v="132"/>
    <n v="71626.666666666657"/>
    <n v="0"/>
    <n v="0"/>
    <n v="0"/>
    <n v="542.62626262626259"/>
    <n v="5"/>
    <n v="2.1180177559775332E-2"/>
    <n v="0.79754521979794668"/>
    <x v="1"/>
    <n v="6"/>
    <n v="0.1349999999999999"/>
    <n v="3255.7575757575755"/>
    <n v="14"/>
    <n v="3"/>
    <n v="17"/>
    <n v="102"/>
    <n v="102"/>
    <n v="2.2949999999999986"/>
    <n v="0"/>
    <x v="2"/>
    <n v="55347.878787878784"/>
    <n v="0"/>
    <n v="2.2949999999999982"/>
  </r>
  <r>
    <x v="10"/>
    <x v="1"/>
    <x v="6"/>
    <x v="6"/>
    <x v="1"/>
    <x v="2"/>
    <n v="2.1379033333333295"/>
    <n v="156.33333333333331"/>
    <n v="86672.383333333331"/>
    <n v="361"/>
    <n v="3.5702900000000004"/>
    <n v="200141.13251599148"/>
    <n v="554.4075692963753"/>
    <n v="5"/>
    <n v="1.52461859278234E-2"/>
    <n v="0.81279140572577013"/>
    <x v="2"/>
    <n v="7.1060606060606055"/>
    <n v="9.7177424242424065E-2"/>
    <n v="3939.6537878787876"/>
    <n v="30"/>
    <n v="3"/>
    <n v="33"/>
    <n v="234.49999999999997"/>
    <n v="0"/>
    <n v="0"/>
    <n v="1.539445628997868"/>
    <x v="1"/>
    <n v="0"/>
    <n v="50.801705756929643"/>
    <n v="3.2068549999999942"/>
  </r>
  <r>
    <x v="10"/>
    <x v="1"/>
    <x v="48"/>
    <x v="48"/>
    <x v="2"/>
    <x v="3"/>
    <n v="1.7223999999999977"/>
    <n v="352.66666666666663"/>
    <n v="26527.546666666585"/>
    <n v="6"/>
    <n v="3.1999999999999994E-2"/>
    <n v="451.31931947069813"/>
    <n v="75.219886578449689"/>
    <n v="20"/>
    <n v="1.2283076710086535E-2"/>
    <n v="0.82507448243585668"/>
    <x v="2"/>
    <n v="16.030303030303028"/>
    <n v="7.8290909090908981E-2"/>
    <n v="1205.7975757575721"/>
    <n v="30"/>
    <n v="3"/>
    <n v="33"/>
    <n v="528.99999999999989"/>
    <n v="522.99999999999989"/>
    <n v="2.5542964083175765"/>
    <n v="1.1342155009451798E-2"/>
    <x v="2"/>
    <n v="39340.000680529178"/>
    <n v="0.37429111531190934"/>
    <n v="2.5835999999999966"/>
  </r>
  <r>
    <x v="10"/>
    <x v="1"/>
    <x v="45"/>
    <x v="45"/>
    <x v="0"/>
    <x v="7"/>
    <n v="1.6274999999999968"/>
    <n v="31.333333333333336"/>
    <n v="20512"/>
    <n v="68"/>
    <n v="1.53"/>
    <n v="44515.404255319139"/>
    <n v="654.63829787234033"/>
    <n v="1"/>
    <n v="1.1606309420381922E-2"/>
    <n v="0.83668079185623856"/>
    <x v="2"/>
    <n v="1.4242424242424243"/>
    <n v="7.3977272727272586E-2"/>
    <n v="932.36363636363637"/>
    <n v="30"/>
    <n v="3"/>
    <n v="33"/>
    <n v="47"/>
    <n v="0"/>
    <n v="0"/>
    <n v="1.446808510638298"/>
    <x v="1"/>
    <n v="0"/>
    <n v="47.744680851063826"/>
    <n v="2.4412499999999953"/>
  </r>
  <r>
    <x v="10"/>
    <x v="1"/>
    <x v="28"/>
    <x v="28"/>
    <x v="0"/>
    <x v="7"/>
    <n v="1.5599999999999992"/>
    <n v="69.333333333333329"/>
    <n v="17122"/>
    <n v="0"/>
    <n v="0"/>
    <n v="0"/>
    <n v="246.95192307692309"/>
    <n v="40"/>
    <n v="1.1124941748568864E-2"/>
    <n v="0.84780573360480738"/>
    <x v="2"/>
    <n v="3.1515151515151514"/>
    <n v="7.0909090909090866E-2"/>
    <n v="778.27272727272725"/>
    <n v="30"/>
    <n v="3"/>
    <n v="33"/>
    <n v="104"/>
    <n v="104"/>
    <n v="2.339999999999999"/>
    <n v="0"/>
    <x v="2"/>
    <n v="25683"/>
    <n v="0"/>
    <n v="2.3399999999999985"/>
  </r>
  <r>
    <x v="10"/>
    <x v="1"/>
    <x v="80"/>
    <x v="81"/>
    <x v="2"/>
    <x v="9"/>
    <n v="1.4918400000000003"/>
    <n v="166.33333333333331"/>
    <n v="22475.013333333336"/>
    <n v="0"/>
    <n v="0"/>
    <n v="0"/>
    <n v="135.1203206412826"/>
    <n v="40"/>
    <n v="1.06388673706314E-2"/>
    <n v="0.85844460097543873"/>
    <x v="2"/>
    <n v="7.5606060606060597"/>
    <n v="6.7810909090909102E-2"/>
    <n v="1021.5915151515153"/>
    <n v="30"/>
    <n v="3"/>
    <n v="33"/>
    <n v="249.49999999999997"/>
    <n v="249.49999999999997"/>
    <n v="2.2377600000000002"/>
    <n v="0"/>
    <x v="2"/>
    <n v="33712.520000000004"/>
    <n v="0"/>
    <n v="2.2377600000000002"/>
  </r>
  <r>
    <x v="10"/>
    <x v="1"/>
    <x v="50"/>
    <x v="50"/>
    <x v="0"/>
    <x v="0"/>
    <n v="1.4084999999999988"/>
    <n v="9.6666666666666661"/>
    <n v="14384.333333333332"/>
    <n v="0"/>
    <n v="0"/>
    <n v="0"/>
    <n v="1488.0344827586207"/>
    <n v="40"/>
    <n v="1.0044538751832845E-2"/>
    <n v="0.8684891397272716"/>
    <x v="2"/>
    <n v="0.43939393939393939"/>
    <n v="6.4022727272727217E-2"/>
    <n v="653.83333333333326"/>
    <n v="30"/>
    <n v="3"/>
    <n v="33"/>
    <n v="14.5"/>
    <n v="14.5"/>
    <n v="2.1127499999999984"/>
    <n v="0"/>
    <x v="2"/>
    <n v="21576.5"/>
    <n v="0"/>
    <n v="2.1127499999999984"/>
  </r>
  <r>
    <x v="10"/>
    <x v="1"/>
    <x v="4"/>
    <x v="4"/>
    <x v="0"/>
    <x v="0"/>
    <n v="1.2833333333333317"/>
    <n v="51.333333333333336"/>
    <n v="14190.666666666668"/>
    <n v="128"/>
    <n v="3.2"/>
    <n v="35384.519480519484"/>
    <n v="276.44155844155847"/>
    <n v="40"/>
    <n v="9.1519285752115574E-3"/>
    <n v="0.87764106830248312"/>
    <x v="2"/>
    <n v="2.3333333333333335"/>
    <n v="5.8333333333333258E-2"/>
    <n v="645.03030303030312"/>
    <n v="30"/>
    <n v="3"/>
    <n v="33"/>
    <n v="77"/>
    <n v="0"/>
    <n v="0"/>
    <n v="1.6623376623376624"/>
    <x v="1"/>
    <n v="0"/>
    <n v="54.857142857142854"/>
    <n v="1.9249999999999976"/>
  </r>
  <r>
    <x v="10"/>
    <x v="1"/>
    <x v="16"/>
    <x v="16"/>
    <x v="3"/>
    <x v="0"/>
    <n v="1.2499999999999987"/>
    <n v="55.333333333333329"/>
    <n v="20000"/>
    <n v="0"/>
    <n v="0"/>
    <n v="0"/>
    <n v="361.44578313253015"/>
    <n v="16"/>
    <n v="8.9142161446865847E-3"/>
    <n v="0.88655528444716969"/>
    <x v="2"/>
    <n v="2.5151515151515151"/>
    <n v="5.6818181818181761E-2"/>
    <n v="909.09090909090912"/>
    <n v="30"/>
    <n v="3"/>
    <n v="33"/>
    <n v="83"/>
    <n v="83"/>
    <n v="1.8749999999999982"/>
    <n v="0"/>
    <x v="2"/>
    <n v="30000.000000000004"/>
    <n v="0"/>
    <n v="1.874999999999998"/>
  </r>
  <r>
    <x v="10"/>
    <x v="1"/>
    <x v="21"/>
    <x v="21"/>
    <x v="0"/>
    <x v="0"/>
    <n v="1.168333333333333"/>
    <n v="13"/>
    <n v="15665.533333333344"/>
    <n v="15"/>
    <n v="0.3"/>
    <n v="18075.615384615397"/>
    <n v="1205.0410256410264"/>
    <n v="5"/>
    <n v="8.3318206899004009E-3"/>
    <n v="0.89488710513707004"/>
    <x v="2"/>
    <n v="0.59090909090909094"/>
    <n v="5.3106060606060594E-2"/>
    <n v="712.06969696969747"/>
    <n v="30"/>
    <n v="3"/>
    <n v="33"/>
    <n v="19.5"/>
    <n v="4.5"/>
    <n v="0.40442307692307683"/>
    <n v="0.76923076923076927"/>
    <x v="2"/>
    <n v="5422.6846153846191"/>
    <n v="25.384615384615383"/>
    <n v="1.7524999999999995"/>
  </r>
  <r>
    <x v="10"/>
    <x v="1"/>
    <x v="10"/>
    <x v="10"/>
    <x v="1"/>
    <x v="2"/>
    <n v="1.048139999999999"/>
    <n v="63.666666666666671"/>
    <n v="36526.153333333335"/>
    <n v="306"/>
    <n v="2.9743200000000001"/>
    <n v="175555.01968586387"/>
    <n v="573.70921465968581"/>
    <n v="5"/>
    <n v="7.4746772079134381E-3"/>
    <n v="0.90236178234498343"/>
    <x v="2"/>
    <n v="2.893939393939394"/>
    <n v="4.7642727272727226E-2"/>
    <n v="1660.2796969696972"/>
    <n v="30"/>
    <n v="3"/>
    <n v="33"/>
    <n v="95.5"/>
    <n v="0"/>
    <n v="0"/>
    <n v="3.2041884816753927"/>
    <x v="0"/>
    <n v="0"/>
    <n v="105.73821989528795"/>
    <n v="1.5722099999999983"/>
  </r>
  <r>
    <x v="10"/>
    <x v="1"/>
    <x v="51"/>
    <x v="51"/>
    <x v="5"/>
    <x v="9"/>
    <n v="0.94392666666666381"/>
    <n v="105"/>
    <n v="10869.14000000003"/>
    <n v="0"/>
    <n v="0"/>
    <n v="0"/>
    <n v="103.51561904761934"/>
    <n v="48"/>
    <n v="6.73149306512014E-3"/>
    <n v="0.90909327541010354"/>
    <x v="2"/>
    <n v="4.7727272727272725"/>
    <n v="4.2905757575757444E-2"/>
    <n v="494.05181818181956"/>
    <n v="30"/>
    <n v="3"/>
    <n v="33"/>
    <n v="157.5"/>
    <n v="157.5"/>
    <n v="1.4158899999999957"/>
    <n v="0"/>
    <x v="2"/>
    <n v="16303.710000000046"/>
    <n v="0"/>
    <n v="1.4158899999999957"/>
  </r>
  <r>
    <x v="10"/>
    <x v="1"/>
    <x v="11"/>
    <x v="11"/>
    <x v="0"/>
    <x v="4"/>
    <n v="0.91200000000000014"/>
    <n v="16"/>
    <n v="13360.400000000001"/>
    <n v="212"/>
    <n v="4.7699999999999996"/>
    <n v="177025.30000000002"/>
    <n v="835.02500000000009"/>
    <n v="32"/>
    <n v="6.5038120991633402E-3"/>
    <n v="0.91559708750926683"/>
    <x v="2"/>
    <n v="0.72727272727272729"/>
    <n v="4.1454545454545459E-2"/>
    <n v="607.29090909090917"/>
    <n v="30"/>
    <n v="3"/>
    <n v="33"/>
    <n v="24"/>
    <n v="0"/>
    <n v="0"/>
    <n v="8.8333333333333339"/>
    <x v="0"/>
    <n v="0"/>
    <n v="291.5"/>
    <n v="1.3680000000000001"/>
  </r>
  <r>
    <x v="10"/>
    <x v="1"/>
    <x v="24"/>
    <x v="24"/>
    <x v="0"/>
    <x v="6"/>
    <n v="0.87899999999999823"/>
    <n v="19"/>
    <n v="13179"/>
    <n v="71"/>
    <n v="1.5974999999999999"/>
    <n v="49247.84210526316"/>
    <n v="693.63157894736844"/>
    <n v="12"/>
    <n v="6.2684767929435999E-3"/>
    <n v="0.92186556430221045"/>
    <x v="2"/>
    <n v="0.86363636363636365"/>
    <n v="3.9954545454545375E-2"/>
    <n v="599.0454545454545"/>
    <n v="30"/>
    <n v="3"/>
    <n v="33"/>
    <n v="28.5"/>
    <n v="0"/>
    <n v="0"/>
    <n v="2.4912280701754388"/>
    <x v="0"/>
    <n v="0"/>
    <n v="82.21052631578948"/>
    <n v="1.3184999999999973"/>
  </r>
  <r>
    <x v="10"/>
    <x v="1"/>
    <x v="32"/>
    <x v="32"/>
    <x v="5"/>
    <x v="3"/>
    <n v="0.82988333333333419"/>
    <n v="67.333333333333329"/>
    <n v="13835.433333333329"/>
    <n v="6"/>
    <n v="5.4399999999999997E-2"/>
    <n v="1232.8603960396035"/>
    <n v="205.47673267326726"/>
    <n v="4"/>
    <n v="5.9182075265650676E-3"/>
    <n v="0.92778377182877547"/>
    <x v="2"/>
    <n v="3.0606060606060606"/>
    <n v="3.7721969696969733E-2"/>
    <n v="628.8833333333331"/>
    <n v="30"/>
    <n v="3"/>
    <n v="33"/>
    <n v="101"/>
    <n v="95"/>
    <n v="1.1708750000000014"/>
    <n v="5.9405940594059403E-2"/>
    <x v="2"/>
    <n v="19520.289603960391"/>
    <n v="1.9603960396039604"/>
    <n v="1.2448250000000012"/>
  </r>
  <r>
    <x v="10"/>
    <x v="1"/>
    <x v="66"/>
    <x v="67"/>
    <x v="1"/>
    <x v="2"/>
    <n v="0.81972000000000089"/>
    <n v="54"/>
    <n v="23612.660000000014"/>
    <n v="0"/>
    <n v="0"/>
    <n v="0"/>
    <n v="437.27148148148177"/>
    <n v="32"/>
    <n v="5.8457290064980018E-3"/>
    <n v="0.93362950083527352"/>
    <x v="2"/>
    <n v="2.4545454545454546"/>
    <n v="3.7260000000000043E-2"/>
    <n v="1073.3027272727279"/>
    <n v="30"/>
    <n v="3"/>
    <n v="33"/>
    <n v="81"/>
    <n v="81"/>
    <n v="1.2295800000000012"/>
    <n v="0"/>
    <x v="2"/>
    <n v="35418.990000000027"/>
    <n v="0"/>
    <n v="1.2295800000000014"/>
  </r>
  <r>
    <x v="10"/>
    <x v="1"/>
    <x v="12"/>
    <x v="12"/>
    <x v="0"/>
    <x v="4"/>
    <n v="0.74999999999999978"/>
    <n v="33.333333333333336"/>
    <n v="9599.3333333333339"/>
    <n v="222"/>
    <n v="4.9950000000000001"/>
    <n v="63931.560000000005"/>
    <n v="287.98"/>
    <n v="1"/>
    <n v="5.3485296868119548E-3"/>
    <n v="0.93897803052208551"/>
    <x v="2"/>
    <n v="1.5151515151515154"/>
    <n v="3.4090909090909081E-2"/>
    <n v="436.33333333333337"/>
    <n v="30"/>
    <n v="3"/>
    <n v="33"/>
    <n v="50.000000000000007"/>
    <n v="0"/>
    <n v="0"/>
    <n v="4.4399999999999995"/>
    <x v="0"/>
    <n v="0"/>
    <n v="146.51999999999998"/>
    <n v="1.1249999999999998"/>
  </r>
  <r>
    <x v="10"/>
    <x v="1"/>
    <x v="44"/>
    <x v="44"/>
    <x v="5"/>
    <x v="3"/>
    <n v="0.7230000000000002"/>
    <n v="101"/>
    <n v="11792.146666666669"/>
    <n v="4"/>
    <n v="2.3400000000000001E-2"/>
    <n v="467.0157095709572"/>
    <n v="116.7539273927393"/>
    <n v="1"/>
    <n v="5.1559826180867276E-3"/>
    <n v="0.9441340131401722"/>
    <x v="2"/>
    <n v="4.5909090909090908"/>
    <n v="3.2863636363636373E-2"/>
    <n v="536.00666666666677"/>
    <n v="30"/>
    <n v="3"/>
    <n v="33"/>
    <n v="151.5"/>
    <n v="147.5"/>
    <n v="1.0558663366336636"/>
    <n v="2.6402640264026403E-2"/>
    <x v="2"/>
    <n v="17221.204290429047"/>
    <n v="0.87128712871287128"/>
    <n v="1.0845000000000002"/>
  </r>
  <r>
    <x v="10"/>
    <x v="1"/>
    <x v="92"/>
    <x v="92"/>
    <x v="5"/>
    <x v="9"/>
    <n v="0.60618666666666721"/>
    <n v="80.666666666666657"/>
    <n v="7939.6"/>
    <n v="157"/>
    <n v="1.0054400000000001"/>
    <n v="15452.692561983473"/>
    <n v="98.424793388429762"/>
    <n v="12"/>
    <n v="4.3229431765550042E-3"/>
    <n v="0.94845695631672722"/>
    <x v="2"/>
    <n v="3.6666666666666661"/>
    <n v="2.7553939393939419E-2"/>
    <n v="360.89090909090913"/>
    <n v="30"/>
    <n v="3"/>
    <n v="33"/>
    <n v="120.99999999999999"/>
    <n v="0"/>
    <n v="0"/>
    <n v="1.2975206611570249"/>
    <x v="1"/>
    <n v="0"/>
    <n v="42.81818181818182"/>
    <n v="0.90928000000000087"/>
  </r>
  <r>
    <x v="10"/>
    <x v="1"/>
    <x v="68"/>
    <x v="69"/>
    <x v="5"/>
    <x v="9"/>
    <n v="0.56326666666666703"/>
    <n v="43.333333333333329"/>
    <n v="7176.6000000000022"/>
    <n v="2"/>
    <n v="2.0399999999999998E-2"/>
    <n v="331.22769230769245"/>
    <n v="165.61384615384623"/>
    <n v="1"/>
    <n v="4.0168646510110447E-3"/>
    <n v="0.95247382096773825"/>
    <x v="2"/>
    <n v="1.9696969696969695"/>
    <n v="2.5603030303030318E-2"/>
    <n v="326.209090909091"/>
    <n v="30"/>
    <n v="3"/>
    <n v="33"/>
    <n v="65"/>
    <n v="63"/>
    <n v="0.81890307692307751"/>
    <n v="3.0769230769230771E-2"/>
    <x v="2"/>
    <n v="10433.672307692312"/>
    <n v="1.0153846153846153"/>
    <n v="0.84490000000000054"/>
  </r>
  <r>
    <x v="10"/>
    <x v="1"/>
    <x v="42"/>
    <x v="42"/>
    <x v="2"/>
    <x v="3"/>
    <n v="0.54479999999999917"/>
    <n v="91.333333333333343"/>
    <n v="5013.1166666666786"/>
    <n v="0"/>
    <n v="0"/>
    <n v="0"/>
    <n v="54.888138686131512"/>
    <n v="16"/>
    <n v="3.8851719645001991E-3"/>
    <n v="0.95635899293223847"/>
    <x v="2"/>
    <n v="4.1515151515151523"/>
    <n v="2.4763636363636325E-2"/>
    <n v="227.86893939393994"/>
    <n v="30"/>
    <n v="3"/>
    <n v="33"/>
    <n v="137.00000000000003"/>
    <n v="137.00000000000003"/>
    <n v="0.81719999999999882"/>
    <n v="0"/>
    <x v="2"/>
    <n v="7519.6750000000184"/>
    <n v="0"/>
    <n v="0.81719999999999871"/>
  </r>
  <r>
    <x v="10"/>
    <x v="1"/>
    <x v="47"/>
    <x v="47"/>
    <x v="5"/>
    <x v="3"/>
    <n v="0.50699999999999878"/>
    <n v="112"/>
    <n v="8558"/>
    <n v="2"/>
    <n v="1.3349999999999999E-2"/>
    <n v="152.82142857142858"/>
    <n v="76.410714285714292"/>
    <n v="24"/>
    <n v="3.6156060682848738E-3"/>
    <n v="0.9599745990005234"/>
    <x v="2"/>
    <n v="5.0909090909090908"/>
    <n v="2.3045454545454491E-2"/>
    <n v="389"/>
    <n v="30"/>
    <n v="3"/>
    <n v="33"/>
    <n v="168"/>
    <n v="166"/>
    <n v="0.75144642857142674"/>
    <n v="1.1904761904761904E-2"/>
    <x v="2"/>
    <n v="12684.178571428572"/>
    <n v="0.39285714285714285"/>
    <n v="0.76049999999999818"/>
  </r>
  <r>
    <x v="10"/>
    <x v="1"/>
    <x v="25"/>
    <x v="25"/>
    <x v="4"/>
    <x v="2"/>
    <n v="0.49571999999999888"/>
    <n v="33"/>
    <n v="13005"/>
    <n v="0"/>
    <n v="0"/>
    <n v="0"/>
    <n v="394.09090909090907"/>
    <n v="6"/>
    <n v="3.5351641817952229E-3"/>
    <n v="0.96350976318231862"/>
    <x v="2"/>
    <n v="1.5"/>
    <n v="2.2532727272727222E-2"/>
    <n v="591.13636363636363"/>
    <n v="30"/>
    <n v="3"/>
    <n v="33"/>
    <n v="49.5"/>
    <n v="49.5"/>
    <n v="0.74357999999999835"/>
    <n v="0"/>
    <x v="2"/>
    <n v="19507.5"/>
    <n v="0"/>
    <n v="0.74357999999999835"/>
  </r>
  <r>
    <x v="10"/>
    <x v="1"/>
    <x v="19"/>
    <x v="19"/>
    <x v="0"/>
    <x v="5"/>
    <n v="0.47700000000000009"/>
    <n v="6.666666666666667"/>
    <n v="6723"/>
    <n v="93"/>
    <n v="2.0924999999999998"/>
    <n v="93785.849999999991"/>
    <n v="1008.4499999999999"/>
    <n v="12"/>
    <n v="3.4016648808124048E-3"/>
    <n v="0.96691142806313102"/>
    <x v="2"/>
    <n v="0.30303030303030304"/>
    <n v="2.1681818181818188E-2"/>
    <n v="305.59090909090907"/>
    <n v="30"/>
    <n v="3"/>
    <n v="33"/>
    <n v="10"/>
    <n v="0"/>
    <n v="0"/>
    <n v="9.3000000000000007"/>
    <x v="0"/>
    <n v="0"/>
    <n v="306.89999999999998"/>
    <n v="0.71550000000000014"/>
  </r>
  <r>
    <x v="10"/>
    <x v="1"/>
    <x v="49"/>
    <x v="49"/>
    <x v="2"/>
    <x v="8"/>
    <n v="0.44020000000000015"/>
    <n v="109.33333333333333"/>
    <n v="10955.693333333333"/>
    <n v="0"/>
    <n v="0"/>
    <n v="0"/>
    <n v="100.20451219512195"/>
    <n v="1"/>
    <n v="3.1392303575128321E-3"/>
    <n v="0.97005065842064386"/>
    <x v="2"/>
    <n v="4.9696969696969697"/>
    <n v="2.0009090909090917E-2"/>
    <n v="497.98606060606056"/>
    <n v="30"/>
    <n v="3"/>
    <n v="33"/>
    <n v="164"/>
    <n v="164"/>
    <n v="0.66030000000000022"/>
    <n v="0"/>
    <x v="2"/>
    <n v="16433.54"/>
    <n v="0"/>
    <n v="0.66030000000000022"/>
  </r>
  <r>
    <x v="10"/>
    <x v="1"/>
    <x v="87"/>
    <x v="87"/>
    <x v="2"/>
    <x v="3"/>
    <n v="0.42239999999999794"/>
    <n v="79.666666666666671"/>
    <n v="3280.7800000000129"/>
    <n v="0"/>
    <n v="0"/>
    <n v="0"/>
    <n v="41.181338912134052"/>
    <n v="48"/>
    <n v="3.0122919196124793E-3"/>
    <n v="0.97306295034025636"/>
    <x v="2"/>
    <n v="3.6212121212121215"/>
    <n v="1.9199999999999908E-2"/>
    <n v="149.12636363636423"/>
    <n v="30"/>
    <n v="3"/>
    <n v="33"/>
    <n v="119.50000000000001"/>
    <n v="119.50000000000001"/>
    <n v="0.63359999999999694"/>
    <n v="0"/>
    <x v="2"/>
    <n v="4921.1700000000201"/>
    <n v="0"/>
    <n v="0.63359999999999694"/>
  </r>
  <r>
    <x v="10"/>
    <x v="1"/>
    <x v="41"/>
    <x v="41"/>
    <x v="2"/>
    <x v="8"/>
    <n v="0.35313333333333319"/>
    <n v="91"/>
    <n v="8825.0799999999981"/>
    <n v="4"/>
    <n v="1.7600000000000001E-2"/>
    <n v="387.9156043956043"/>
    <n v="96.978901098901076"/>
    <n v="20"/>
    <n v="2.5183254889815931E-3"/>
    <n v="0.97558127582923793"/>
    <x v="2"/>
    <n v="4.1363636363636367"/>
    <n v="1.6051515151515146E-2"/>
    <n v="401.13999999999993"/>
    <n v="30"/>
    <n v="3"/>
    <n v="33"/>
    <n v="136.5"/>
    <n v="132.5"/>
    <n v="0.51417765567765539"/>
    <n v="2.9304029304029304E-2"/>
    <x v="2"/>
    <n v="12849.704395604393"/>
    <n v="0.96703296703296704"/>
    <n v="0.52969999999999984"/>
  </r>
  <r>
    <x v="10"/>
    <x v="1"/>
    <x v="93"/>
    <x v="93"/>
    <x v="3"/>
    <x v="0"/>
    <n v="0.33333333333333331"/>
    <n v="33.333333333333336"/>
    <n v="10666.666666666666"/>
    <n v="0"/>
    <n v="0"/>
    <n v="0"/>
    <n v="319.99999999999994"/>
    <n v="48"/>
    <n v="2.3771243052497582E-3"/>
    <n v="0.97795840013448765"/>
    <x v="2"/>
    <n v="1.5151515151515154"/>
    <n v="1.515151515151515E-2"/>
    <n v="484.84848484848482"/>
    <n v="30"/>
    <n v="3"/>
    <n v="33"/>
    <n v="50.000000000000007"/>
    <n v="50.000000000000007"/>
    <n v="0.5"/>
    <n v="0"/>
    <x v="2"/>
    <n v="16000"/>
    <n v="0"/>
    <n v="0.49999999999999994"/>
  </r>
  <r>
    <x v="10"/>
    <x v="1"/>
    <x v="94"/>
    <x v="94"/>
    <x v="2"/>
    <x v="8"/>
    <n v="0.29215999999999986"/>
    <n v="66"/>
    <n v="4191.8600000000006"/>
    <n v="0"/>
    <n v="0"/>
    <n v="0"/>
    <n v="63.513030303030312"/>
    <n v="24"/>
    <n v="2.0835019110653072E-3"/>
    <n v="0.98004190204555297"/>
    <x v="2"/>
    <n v="3"/>
    <n v="1.3279999999999993E-2"/>
    <n v="190.53909090909093"/>
    <n v="30"/>
    <n v="3"/>
    <n v="33"/>
    <n v="99"/>
    <n v="99"/>
    <n v="0.4382399999999998"/>
    <n v="0"/>
    <x v="2"/>
    <n v="6287.7900000000009"/>
    <n v="0"/>
    <n v="0.4382399999999998"/>
  </r>
  <r>
    <x v="10"/>
    <x v="1"/>
    <x v="46"/>
    <x v="46"/>
    <x v="2"/>
    <x v="8"/>
    <n v="0.28066666666666656"/>
    <n v="50.666666666666671"/>
    <n v="6846.0533333333287"/>
    <n v="8"/>
    <n v="3.1200000000000002E-2"/>
    <n v="1080.9557894736834"/>
    <n v="135.11947368421042"/>
    <n v="1"/>
    <n v="2.001538665020296E-3"/>
    <n v="0.98204344071057326"/>
    <x v="2"/>
    <n v="2.3030303030303032"/>
    <n v="1.2757575757575752E-2"/>
    <n v="311.1842424242422"/>
    <n v="30"/>
    <n v="3"/>
    <n v="33"/>
    <n v="76"/>
    <n v="68"/>
    <n v="0.37668421052631562"/>
    <n v="0.10526315789473684"/>
    <x v="2"/>
    <n v="9188.1242105263082"/>
    <n v="3.4736842105263159"/>
    <n v="0.42099999999999982"/>
  </r>
  <r>
    <x v="10"/>
    <x v="1"/>
    <x v="75"/>
    <x v="76"/>
    <x v="5"/>
    <x v="9"/>
    <n v="0.27853333333333269"/>
    <n v="36"/>
    <n v="3459.49"/>
    <n v="2"/>
    <n v="1.788E-2"/>
    <n v="192.19388888888886"/>
    <n v="96.096944444444432"/>
    <n v="6"/>
    <n v="1.9863250694666934E-3"/>
    <n v="0.98402976578003998"/>
    <x v="2"/>
    <n v="1.6363636363636365"/>
    <n v="1.2660606060606032E-2"/>
    <n v="157.24954545454545"/>
    <n v="30"/>
    <n v="3"/>
    <n v="33"/>
    <n v="54"/>
    <n v="52"/>
    <n v="0.40232592592592498"/>
    <n v="3.7037037037037035E-2"/>
    <x v="2"/>
    <n v="4997.0411111111107"/>
    <n v="1.2222222222222223"/>
    <n v="0.41779999999999906"/>
  </r>
  <r>
    <x v="10"/>
    <x v="1"/>
    <x v="26"/>
    <x v="26"/>
    <x v="1"/>
    <x v="2"/>
    <n v="0.24000000000000005"/>
    <n v="26.666666666666668"/>
    <n v="8453.3333333333321"/>
    <n v="15"/>
    <n v="0.13500000000000001"/>
    <n v="4754.9999999999991"/>
    <n v="316.99999999999994"/>
    <n v="12"/>
    <n v="1.7115294997798263E-3"/>
    <n v="0.9857412952798198"/>
    <x v="2"/>
    <n v="1.2121212121212122"/>
    <n v="1.0909090909090912E-2"/>
    <n v="384.24242424242419"/>
    <n v="30"/>
    <n v="3"/>
    <n v="33"/>
    <n v="40"/>
    <n v="25"/>
    <n v="0.22500000000000003"/>
    <n v="0.375"/>
    <x v="2"/>
    <n v="7924.9999999999982"/>
    <n v="12.375"/>
    <n v="0.3600000000000001"/>
  </r>
  <r>
    <x v="10"/>
    <x v="1"/>
    <x v="36"/>
    <x v="36"/>
    <x v="2"/>
    <x v="8"/>
    <n v="0.22773333333333315"/>
    <n v="48.666666666666664"/>
    <n v="5816.4800000000005"/>
    <n v="100"/>
    <n v="0.36160000000000003"/>
    <n v="11951.671232876713"/>
    <n v="119.51671232876714"/>
    <n v="4"/>
    <n v="1.6240513253466336E-3"/>
    <n v="0.98736534660516639"/>
    <x v="2"/>
    <n v="2.2121212121212119"/>
    <n v="1.0351515151515143E-2"/>
    <n v="264.38545454545459"/>
    <n v="30"/>
    <n v="3"/>
    <n v="33"/>
    <n v="73"/>
    <n v="0"/>
    <n v="0"/>
    <n v="1.3698630136986301"/>
    <x v="1"/>
    <n v="0"/>
    <n v="45.205479452054796"/>
    <n v="0.34159999999999974"/>
  </r>
  <r>
    <x v="10"/>
    <x v="1"/>
    <x v="34"/>
    <x v="34"/>
    <x v="2"/>
    <x v="8"/>
    <n v="0.20950000000000008"/>
    <n v="38"/>
    <n v="5166.3133333333353"/>
    <n v="2"/>
    <n v="9.5999999999999992E-3"/>
    <n v="271.91122807017553"/>
    <n v="135.95561403508776"/>
    <n v="18"/>
    <n v="1.4940226258494736E-3"/>
    <n v="0.98885936923101592"/>
    <x v="2"/>
    <n v="1.7272727272727273"/>
    <n v="9.5227272727272765E-3"/>
    <n v="234.83242424242434"/>
    <n v="30"/>
    <n v="3"/>
    <n v="33"/>
    <n v="57"/>
    <n v="55"/>
    <n v="0.30322368421052642"/>
    <n v="3.5087719298245612E-2"/>
    <x v="2"/>
    <n v="7477.5587719298273"/>
    <n v="1.1578947368421053"/>
    <n v="0.31425000000000014"/>
  </r>
  <r>
    <x v="10"/>
    <x v="1"/>
    <x v="95"/>
    <x v="95"/>
    <x v="2"/>
    <x v="8"/>
    <n v="0.20000000000000012"/>
    <n v="33.333333333333336"/>
    <n v="1766.6666666666665"/>
    <n v="0"/>
    <n v="0"/>
    <n v="0"/>
    <n v="52.999999999999993"/>
    <n v="40"/>
    <n v="1.4262745831498558E-3"/>
    <n v="0.99028564381416573"/>
    <x v="2"/>
    <n v="1.5151515151515154"/>
    <n v="9.0909090909090957E-3"/>
    <n v="80.303030303030297"/>
    <n v="30"/>
    <n v="3"/>
    <n v="33"/>
    <n v="50.000000000000007"/>
    <n v="50.000000000000007"/>
    <n v="0.30000000000000021"/>
    <n v="0"/>
    <x v="2"/>
    <n v="2650"/>
    <n v="0"/>
    <n v="0.30000000000000016"/>
  </r>
  <r>
    <x v="10"/>
    <x v="1"/>
    <x v="38"/>
    <x v="38"/>
    <x v="5"/>
    <x v="3"/>
    <n v="0.19550000000000006"/>
    <n v="18.333333333333336"/>
    <n v="3276.7499999999986"/>
    <n v="352"/>
    <n v="2.64392"/>
    <n v="62913.599999999962"/>
    <n v="178.73181818181808"/>
    <n v="10"/>
    <n v="1.3941834050289837E-3"/>
    <n v="0.99167982721919468"/>
    <x v="2"/>
    <n v="0.83333333333333348"/>
    <n v="8.8863636363636384E-3"/>
    <n v="148.94318181818176"/>
    <n v="30"/>
    <n v="3"/>
    <n v="33"/>
    <n v="27.500000000000004"/>
    <n v="0"/>
    <n v="0"/>
    <n v="12.799999999999999"/>
    <x v="0"/>
    <n v="0"/>
    <n v="422.39999999999992"/>
    <n v="0.29325000000000007"/>
  </r>
  <r>
    <x v="10"/>
    <x v="1"/>
    <x v="5"/>
    <x v="5"/>
    <x v="1"/>
    <x v="2"/>
    <n v="0.1875"/>
    <n v="8.3333333333333339"/>
    <n v="3500"/>
    <n v="849"/>
    <n v="19.102499999999999"/>
    <n v="356579.99999999994"/>
    <n v="419.99999999999994"/>
    <n v="12"/>
    <n v="1.3371324217029891E-3"/>
    <n v="0.99301695964089765"/>
    <x v="2"/>
    <n v="0.37878787878787884"/>
    <n v="8.5227272727272721E-3"/>
    <n v="159.09090909090909"/>
    <n v="30"/>
    <n v="3"/>
    <n v="33"/>
    <n v="12.500000000000002"/>
    <n v="0"/>
    <n v="0"/>
    <n v="67.919999999999987"/>
    <x v="0"/>
    <n v="0"/>
    <n v="2241.3599999999997"/>
    <n v="0.28125"/>
  </r>
  <r>
    <x v="10"/>
    <x v="1"/>
    <x v="55"/>
    <x v="55"/>
    <x v="5"/>
    <x v="3"/>
    <n v="0.15166666666666667"/>
    <n v="30.333333333333336"/>
    <n v="2573.333333333333"/>
    <n v="140"/>
    <n v="0.7"/>
    <n v="11876.923076923074"/>
    <n v="84.835164835164818"/>
    <n v="24"/>
    <n v="1.08159155888864E-3"/>
    <n v="0.9940985511997863"/>
    <x v="2"/>
    <n v="1.3787878787878789"/>
    <n v="6.8939393939393941E-3"/>
    <n v="116.96969696969695"/>
    <n v="30"/>
    <n v="3"/>
    <n v="33"/>
    <n v="45.5"/>
    <n v="0"/>
    <n v="0"/>
    <n v="3.0769230769230771"/>
    <x v="0"/>
    <n v="0"/>
    <n v="101.53846153846153"/>
    <n v="0.22750000000000001"/>
  </r>
  <r>
    <x v="10"/>
    <x v="1"/>
    <x v="73"/>
    <x v="74"/>
    <x v="0"/>
    <x v="4"/>
    <n v="0.14400000000000002"/>
    <n v="6.666666666666667"/>
    <n v="2560"/>
    <n v="99"/>
    <n v="1.782"/>
    <n v="38016"/>
    <n v="384"/>
    <n v="32"/>
    <n v="1.0269176998678956E-3"/>
    <n v="0.99512546889965414"/>
    <x v="2"/>
    <n v="0.30303030303030304"/>
    <n v="6.5454545454545461E-3"/>
    <n v="116.36363636363636"/>
    <n v="30"/>
    <n v="3"/>
    <n v="33"/>
    <n v="10"/>
    <n v="0"/>
    <n v="0"/>
    <n v="9.9"/>
    <x v="0"/>
    <n v="0"/>
    <n v="326.7"/>
    <n v="0.21600000000000003"/>
  </r>
  <r>
    <x v="10"/>
    <x v="1"/>
    <x v="96"/>
    <x v="96"/>
    <x v="2"/>
    <x v="8"/>
    <n v="0.13850000000000007"/>
    <n v="32.333333333333336"/>
    <n v="2767.0899999999988"/>
    <n v="0"/>
    <n v="0"/>
    <n v="0"/>
    <n v="85.58010309278346"/>
    <n v="18"/>
    <n v="9.8769514883127502E-4"/>
    <n v="0.99611316404848538"/>
    <x v="2"/>
    <n v="1.4696969696969697"/>
    <n v="6.2954545454545485E-3"/>
    <n v="125.77681818181813"/>
    <n v="30"/>
    <n v="3"/>
    <n v="33"/>
    <n v="48.5"/>
    <n v="48.5"/>
    <n v="0.20775000000000007"/>
    <n v="0"/>
    <x v="2"/>
    <n v="4150.6349999999975"/>
    <n v="0"/>
    <n v="0.2077500000000001"/>
  </r>
  <r>
    <x v="10"/>
    <x v="1"/>
    <x v="39"/>
    <x v="39"/>
    <x v="5"/>
    <x v="3"/>
    <n v="0.1274666666666667"/>
    <n v="18"/>
    <n v="2639.5"/>
    <n v="197"/>
    <n v="1.2670400000000002"/>
    <n v="28887.861111111109"/>
    <n v="146.63888888888889"/>
    <n v="18"/>
    <n v="9.090123343275079E-4"/>
    <n v="0.99702217638281287"/>
    <x v="2"/>
    <n v="0.81818181818181823"/>
    <n v="5.7939393939393955E-3"/>
    <n v="119.97727272727273"/>
    <n v="30"/>
    <n v="3"/>
    <n v="33"/>
    <n v="27"/>
    <n v="0"/>
    <n v="0"/>
    <n v="7.2962962962962967"/>
    <x v="0"/>
    <n v="0"/>
    <n v="240.77777777777777"/>
    <n v="0.19120000000000006"/>
  </r>
  <r>
    <x v="10"/>
    <x v="1"/>
    <x v="53"/>
    <x v="53"/>
    <x v="5"/>
    <x v="3"/>
    <n v="0.11200000000000004"/>
    <n v="37.333333333333336"/>
    <n v="2533.333333333333"/>
    <n v="371"/>
    <n v="1.113"/>
    <n v="25174.999999999996"/>
    <n v="67.857142857142847"/>
    <n v="18"/>
    <n v="7.9871376656391916E-4"/>
    <n v="0.9978208901493768"/>
    <x v="2"/>
    <n v="1.696969696969697"/>
    <n v="5.090909090909093E-3"/>
    <n v="115.15151515151514"/>
    <n v="30"/>
    <n v="3"/>
    <n v="33"/>
    <n v="56"/>
    <n v="0"/>
    <n v="0"/>
    <n v="6.625"/>
    <x v="0"/>
    <n v="0"/>
    <n v="218.625"/>
    <n v="0.16800000000000007"/>
  </r>
  <r>
    <x v="10"/>
    <x v="1"/>
    <x v="31"/>
    <x v="31"/>
    <x v="2"/>
    <x v="8"/>
    <n v="0.10740000000000002"/>
    <n v="23"/>
    <n v="2716.3033333333333"/>
    <n v="4"/>
    <n v="1.95E-2"/>
    <n v="472.40057971014494"/>
    <n v="118.10014492753623"/>
    <n v="5"/>
    <n v="7.6590945115147236E-4"/>
    <n v="0.99858679960052832"/>
    <x v="2"/>
    <n v="1.0454545454545454"/>
    <n v="4.8818181818181825E-3"/>
    <n v="123.46833333333333"/>
    <n v="30"/>
    <n v="3"/>
    <n v="33"/>
    <n v="34.5"/>
    <n v="30.5"/>
    <n v="0.14242173913043479"/>
    <n v="0.11594202898550725"/>
    <x v="2"/>
    <n v="3602.054420289855"/>
    <n v="3.8260869565217392"/>
    <n v="0.16110000000000002"/>
  </r>
  <r>
    <x v="10"/>
    <x v="1"/>
    <x v="35"/>
    <x v="35"/>
    <x v="2"/>
    <x v="8"/>
    <n v="0.10350000000000004"/>
    <n v="20.666666666666668"/>
    <n v="2573.4666666666672"/>
    <n v="0"/>
    <n v="0"/>
    <n v="0"/>
    <n v="124.52258064516131"/>
    <n v="100"/>
    <n v="7.3809709678005029E-4"/>
    <n v="0.9993248966973084"/>
    <x v="2"/>
    <n v="0.93939393939393945"/>
    <n v="4.704545454545456E-3"/>
    <n v="116.9757575757576"/>
    <n v="30"/>
    <n v="3"/>
    <n v="33"/>
    <n v="31"/>
    <n v="31"/>
    <n v="0.15525000000000003"/>
    <n v="0"/>
    <x v="2"/>
    <n v="3860.2000000000007"/>
    <n v="0"/>
    <n v="0.15525000000000005"/>
  </r>
  <r>
    <x v="10"/>
    <x v="1"/>
    <x v="52"/>
    <x v="52"/>
    <x v="5"/>
    <x v="3"/>
    <n v="9.4666666666666691E-2"/>
    <n v="8"/>
    <n v="1806.8333333333333"/>
    <n v="148"/>
    <n v="1.19"/>
    <n v="33426.416666666664"/>
    <n v="225.85416666666666"/>
    <n v="12"/>
    <n v="6.751033026909316E-4"/>
    <n v="0.99999999999999933"/>
    <x v="2"/>
    <n v="0.36363636363636365"/>
    <n v="4.3030303030303042E-3"/>
    <n v="82.128787878787875"/>
    <n v="30"/>
    <n v="3"/>
    <n v="33"/>
    <n v="12"/>
    <n v="0"/>
    <n v="0"/>
    <n v="12.333333333333334"/>
    <x v="0"/>
    <n v="0"/>
    <n v="407"/>
    <n v="0.14200000000000004"/>
  </r>
  <r>
    <x v="11"/>
    <x v="1"/>
    <x v="0"/>
    <x v="0"/>
    <x v="0"/>
    <x v="0"/>
    <n v="11.006666666666696"/>
    <n v="433.33333333333331"/>
    <n v="130194.8"/>
    <n v="452"/>
    <n v="11.3"/>
    <n v="135803.19138461541"/>
    <n v="300.44953846153851"/>
    <n v="5"/>
    <n v="0.17698343789845755"/>
    <n v="0.17698343789845755"/>
    <x v="0"/>
    <n v="19.696969696969695"/>
    <n v="0.50030303030303169"/>
    <n v="5917.9454545454546"/>
    <n v="7"/>
    <n v="3"/>
    <n v="10"/>
    <n v="196.96969696969694"/>
    <n v="0"/>
    <n v="0"/>
    <n v="2.2947692307692309"/>
    <x v="0"/>
    <n v="0"/>
    <n v="22.947692307692311"/>
    <n v="5.0030303030303171"/>
  </r>
  <r>
    <x v="11"/>
    <x v="1"/>
    <x v="3"/>
    <x v="3"/>
    <x v="1"/>
    <x v="2"/>
    <n v="9.8334000000000028"/>
    <n v="584"/>
    <n v="289880.83333333331"/>
    <n v="789"/>
    <n v="12.781799999999999"/>
    <n v="391636.94777397258"/>
    <n v="496.37128995433784"/>
    <n v="12"/>
    <n v="0.15811771092344232"/>
    <n v="0.3351011488218999"/>
    <x v="0"/>
    <n v="26.545454545454547"/>
    <n v="0.44697272727272741"/>
    <n v="13176.401515151514"/>
    <n v="7"/>
    <n v="3"/>
    <n v="10"/>
    <n v="265.4545454545455"/>
    <n v="0"/>
    <n v="0"/>
    <n v="2.9722602739726023"/>
    <x v="0"/>
    <n v="0"/>
    <n v="29.722602739726021"/>
    <n v="4.4697272727272743"/>
  </r>
  <r>
    <x v="11"/>
    <x v="1"/>
    <x v="2"/>
    <x v="2"/>
    <x v="1"/>
    <x v="2"/>
    <n v="7.9936199999999946"/>
    <n v="805.00000000000011"/>
    <n v="222994.58333333331"/>
    <n v="697"/>
    <n v="6.7829400000000009"/>
    <n v="193077.29761904757"/>
    <n v="277.0119047619047"/>
    <n v="4"/>
    <n v="0.12853467736406998"/>
    <n v="0.46363582618596988"/>
    <x v="0"/>
    <n v="36.590909090909093"/>
    <n v="0.36334636363636341"/>
    <n v="10136.117424242424"/>
    <n v="7"/>
    <n v="3"/>
    <n v="10"/>
    <n v="365.90909090909093"/>
    <n v="0"/>
    <n v="0"/>
    <n v="1.9048447204968944"/>
    <x v="1"/>
    <n v="0"/>
    <n v="19.048447204968944"/>
    <n v="3.6334636363636341"/>
  </r>
  <r>
    <x v="11"/>
    <x v="1"/>
    <x v="6"/>
    <x v="6"/>
    <x v="1"/>
    <x v="2"/>
    <n v="5.6227033333333729"/>
    <n v="562.33333333333326"/>
    <n v="198539.27666666667"/>
    <n v="932"/>
    <n v="9.2174800000000019"/>
    <n v="329055.01930053352"/>
    <n v="353.06332542975701"/>
    <n v="1"/>
    <n v="9.0411147748315074E-2"/>
    <n v="0.55404697393428493"/>
    <x v="1"/>
    <n v="25.560606060606059"/>
    <n v="0.25557742424242602"/>
    <n v="9024.5125757575752"/>
    <n v="14"/>
    <n v="3"/>
    <n v="17"/>
    <n v="434.530303030303"/>
    <n v="0"/>
    <n v="0"/>
    <n v="2.1448446598556434"/>
    <x v="0"/>
    <n v="0"/>
    <n v="36.462359217545945"/>
    <n v="4.3448162121212421"/>
  </r>
  <r>
    <x v="11"/>
    <x v="1"/>
    <x v="5"/>
    <x v="5"/>
    <x v="1"/>
    <x v="2"/>
    <n v="3.0299999999999985"/>
    <n v="134.66666666666666"/>
    <n v="56560"/>
    <n v="7"/>
    <n v="0.1575"/>
    <n v="2940.0000000000005"/>
    <n v="420.00000000000006"/>
    <n v="1"/>
    <n v="4.8721364339702422E-2"/>
    <n v="0.60276833827398735"/>
    <x v="1"/>
    <n v="6.1212121212121211"/>
    <n v="0.13772727272727267"/>
    <n v="2570.909090909091"/>
    <n v="14"/>
    <n v="3"/>
    <n v="17"/>
    <n v="104.06060606060606"/>
    <n v="97.060606060606062"/>
    <n v="2.1838636363636352"/>
    <n v="6.7268491555037849E-2"/>
    <x v="2"/>
    <n v="40765.454545454551"/>
    <n v="1.1435643564356435"/>
    <n v="2.3413636363636354"/>
  </r>
  <r>
    <x v="11"/>
    <x v="1"/>
    <x v="7"/>
    <x v="7"/>
    <x v="1"/>
    <x v="2"/>
    <n v="2.9200400000000113"/>
    <n v="349.66666666666669"/>
    <n v="82361"/>
    <n v="506"/>
    <n v="4.0985999999999994"/>
    <n v="119183.98284080075"/>
    <n v="235.54146806482362"/>
    <n v="20"/>
    <n v="4.695324512425917E-2"/>
    <n v="0.64972158339824648"/>
    <x v="1"/>
    <n v="15.893939393939394"/>
    <n v="0.13272909090909144"/>
    <n v="3743.681818181818"/>
    <n v="14"/>
    <n v="3"/>
    <n v="17"/>
    <n v="270.19696969696969"/>
    <n v="0"/>
    <n v="0"/>
    <n v="1.8727079010822634"/>
    <x v="1"/>
    <n v="0"/>
    <n v="31.836034318398475"/>
    <n v="2.2563945454545542"/>
  </r>
  <r>
    <x v="11"/>
    <x v="1"/>
    <x v="97"/>
    <x v="97"/>
    <x v="0"/>
    <x v="7"/>
    <n v="2.6943333333333332"/>
    <n v="45.666666666666664"/>
    <n v="7215.333333333333"/>
    <n v="0"/>
    <n v="0"/>
    <n v="0"/>
    <n v="158"/>
    <n v="1"/>
    <n v="4.3323959071266765E-2"/>
    <n v="0.69304554246951322"/>
    <x v="1"/>
    <n v="2.0757575757575757"/>
    <n v="0.12246969696969696"/>
    <n v="327.96969696969694"/>
    <n v="14"/>
    <n v="3"/>
    <n v="17"/>
    <n v="35.287878787878789"/>
    <n v="35.287878787878789"/>
    <n v="2.0819848484848484"/>
    <n v="0"/>
    <x v="2"/>
    <n v="5575.484848484849"/>
    <n v="0"/>
    <n v="2.0819848484848484"/>
  </r>
  <r>
    <x v="11"/>
    <x v="1"/>
    <x v="98"/>
    <x v="98"/>
    <x v="0"/>
    <x v="0"/>
    <n v="2.666666666666667"/>
    <n v="53.333333333333329"/>
    <n v="12266.666666666668"/>
    <n v="0"/>
    <n v="0"/>
    <n v="0"/>
    <n v="230.00000000000006"/>
    <n v="5"/>
    <n v="4.2879088527790939E-2"/>
    <n v="0.73592463099730421"/>
    <x v="1"/>
    <n v="2.4242424242424239"/>
    <n v="0.12121212121212123"/>
    <n v="557.57575757575762"/>
    <n v="14"/>
    <n v="3"/>
    <n v="17"/>
    <n v="41.212121212121204"/>
    <n v="41.212121212121204"/>
    <n v="2.0606060606060606"/>
    <n v="0"/>
    <x v="2"/>
    <n v="9478.7878787878799"/>
    <n v="0"/>
    <n v="2.060606060606061"/>
  </r>
  <r>
    <x v="11"/>
    <x v="1"/>
    <x v="24"/>
    <x v="24"/>
    <x v="0"/>
    <x v="6"/>
    <n v="2.4974999999999978"/>
    <n v="109.66666666666667"/>
    <n v="33025"/>
    <n v="90"/>
    <n v="2.0249999999999999"/>
    <n v="27102.58358662614"/>
    <n v="301.13981762917933"/>
    <n v="12"/>
    <n v="4.0158946349309159E-2"/>
    <n v="0.77608357734661337"/>
    <x v="1"/>
    <n v="4.9848484848484853"/>
    <n v="0.11352272727272718"/>
    <n v="1501.1363636363637"/>
    <n v="14"/>
    <n v="3"/>
    <n v="17"/>
    <n v="84.742424242424249"/>
    <n v="0"/>
    <n v="0"/>
    <n v="1.0620418380118004"/>
    <x v="1"/>
    <n v="0"/>
    <n v="18.054711246200608"/>
    <n v="1.9298863636363621"/>
  </r>
  <r>
    <x v="11"/>
    <x v="1"/>
    <x v="64"/>
    <x v="64"/>
    <x v="1"/>
    <x v="7"/>
    <n v="1.9439999999999997"/>
    <n v="108"/>
    <n v="36720"/>
    <n v="0"/>
    <n v="0"/>
    <n v="0"/>
    <n v="340"/>
    <n v="1"/>
    <n v="3.1258855536759583E-2"/>
    <n v="0.80734243288337293"/>
    <x v="2"/>
    <n v="4.9090909090909092"/>
    <n v="8.8363636363636353E-2"/>
    <n v="1669.090909090909"/>
    <n v="30"/>
    <n v="3"/>
    <n v="33"/>
    <n v="162"/>
    <n v="162"/>
    <n v="2.9159999999999995"/>
    <n v="0"/>
    <x v="2"/>
    <n v="55080"/>
    <n v="0"/>
    <n v="2.9159999999999995"/>
  </r>
  <r>
    <x v="11"/>
    <x v="1"/>
    <x v="21"/>
    <x v="21"/>
    <x v="0"/>
    <x v="0"/>
    <n v="1.6333333333333337"/>
    <n v="78.333333333333343"/>
    <n v="23894"/>
    <n v="19"/>
    <n v="0.38"/>
    <n v="5795.5659574468082"/>
    <n v="305.02978723404254"/>
    <n v="1"/>
    <n v="2.6263441723271955E-2"/>
    <n v="0.83360587460664493"/>
    <x v="2"/>
    <n v="3.560606060606061"/>
    <n v="7.4242424242424263E-2"/>
    <n v="1086.090909090909"/>
    <n v="30"/>
    <n v="3"/>
    <n v="33"/>
    <n v="117.50000000000001"/>
    <n v="98.500000000000014"/>
    <n v="2.0538297872340432"/>
    <n v="0.16170212765957445"/>
    <x v="2"/>
    <n v="30045.434042553195"/>
    <n v="5.3361702127659569"/>
    <n v="2.4500000000000006"/>
  </r>
  <r>
    <x v="11"/>
    <x v="1"/>
    <x v="23"/>
    <x v="23"/>
    <x v="0"/>
    <x v="0"/>
    <n v="1.3833333333333333"/>
    <n v="27.666666666666668"/>
    <n v="15251.333333333334"/>
    <n v="0"/>
    <n v="0"/>
    <n v="0"/>
    <n v="551.25301204819277"/>
    <n v="12"/>
    <n v="2.2243527173791546E-2"/>
    <n v="0.85584940178043645"/>
    <x v="2"/>
    <n v="1.2575757575757576"/>
    <n v="6.2878787878787881E-2"/>
    <n v="693.24242424242425"/>
    <n v="30"/>
    <n v="3"/>
    <n v="33"/>
    <n v="41.5"/>
    <n v="41.5"/>
    <n v="2.0750000000000002"/>
    <n v="0"/>
    <x v="2"/>
    <n v="22877"/>
    <n v="0"/>
    <n v="2.0750000000000002"/>
  </r>
  <r>
    <x v="11"/>
    <x v="1"/>
    <x v="72"/>
    <x v="73"/>
    <x v="1"/>
    <x v="2"/>
    <n v="1.3706699999999989"/>
    <n v="101.33333333333333"/>
    <n v="35310"/>
    <n v="0"/>
    <n v="0"/>
    <n v="0"/>
    <n v="348.45394736842104"/>
    <n v="1"/>
    <n v="2.2039905102145183E-2"/>
    <n v="0.8778893068825816"/>
    <x v="2"/>
    <n v="4.6060606060606055"/>
    <n v="6.2303181818181771E-2"/>
    <n v="1605"/>
    <n v="30"/>
    <n v="3"/>
    <n v="33"/>
    <n v="151.99999999999997"/>
    <n v="151.99999999999997"/>
    <n v="2.0560049999999981"/>
    <n v="0"/>
    <x v="2"/>
    <n v="52964.999999999985"/>
    <n v="0"/>
    <n v="2.0560049999999985"/>
  </r>
  <r>
    <x v="11"/>
    <x v="1"/>
    <x v="99"/>
    <x v="99"/>
    <x v="0"/>
    <x v="5"/>
    <n v="1.1916666666666669"/>
    <n v="47.666666666666671"/>
    <n v="9628.6666666666679"/>
    <n v="0"/>
    <n v="0"/>
    <n v="0"/>
    <n v="202"/>
    <n v="6"/>
    <n v="1.9161592685856578E-2"/>
    <n v="0.8970508995684382"/>
    <x v="2"/>
    <n v="2.166666666666667"/>
    <n v="5.4166666666666675E-2"/>
    <n v="437.66666666666674"/>
    <n v="30"/>
    <n v="3"/>
    <n v="33"/>
    <n v="71.500000000000014"/>
    <n v="71.500000000000014"/>
    <n v="1.7875000000000003"/>
    <n v="0"/>
    <x v="2"/>
    <n v="14443.000000000004"/>
    <n v="0"/>
    <n v="1.7875000000000003"/>
  </r>
  <r>
    <x v="11"/>
    <x v="1"/>
    <x v="10"/>
    <x v="10"/>
    <x v="1"/>
    <x v="2"/>
    <n v="0.96875999999999973"/>
    <n v="93.333333333333343"/>
    <n v="37920.716666666667"/>
    <n v="510"/>
    <n v="4.9572000000000012"/>
    <n v="207209.63035714283"/>
    <n v="406.29339285714281"/>
    <n v="1"/>
    <n v="1.5577329675818525E-2"/>
    <n v="0.91262822924425668"/>
    <x v="2"/>
    <n v="4.2424242424242431"/>
    <n v="4.4034545454545444E-2"/>
    <n v="1723.6689393939394"/>
    <n v="30"/>
    <n v="3"/>
    <n v="33"/>
    <n v="140.00000000000003"/>
    <n v="0"/>
    <n v="0"/>
    <n v="3.6428571428571419"/>
    <x v="0"/>
    <n v="0"/>
    <n v="120.21428571428569"/>
    <n v="1.4531399999999997"/>
  </r>
  <r>
    <x v="11"/>
    <x v="1"/>
    <x v="66"/>
    <x v="67"/>
    <x v="1"/>
    <x v="2"/>
    <n v="0.91935000000000267"/>
    <n v="75.666666666666671"/>
    <n v="26483.333333333332"/>
    <n v="0"/>
    <n v="0"/>
    <n v="0"/>
    <n v="349.99999999999994"/>
    <n v="5"/>
    <n v="1.4782833764259266E-2"/>
    <n v="0.92741106300851595"/>
    <x v="2"/>
    <n v="3.4393939393939394"/>
    <n v="4.1788636363636486E-2"/>
    <n v="1203.7878787878788"/>
    <n v="30"/>
    <n v="3"/>
    <n v="33"/>
    <n v="113.5"/>
    <n v="113.5"/>
    <n v="1.3790250000000039"/>
    <n v="0"/>
    <x v="2"/>
    <n v="39724.999999999993"/>
    <n v="0"/>
    <n v="1.3790250000000039"/>
  </r>
  <r>
    <x v="11"/>
    <x v="1"/>
    <x v="26"/>
    <x v="26"/>
    <x v="1"/>
    <x v="2"/>
    <n v="0.89099999999999957"/>
    <n v="99"/>
    <n v="25776.666666666668"/>
    <n v="60"/>
    <n v="0.54"/>
    <n v="15622.222222222223"/>
    <n v="260.37037037037038"/>
    <n v="20"/>
    <n v="1.4326975454348139E-2"/>
    <n v="0.94173803846286408"/>
    <x v="2"/>
    <n v="4.5"/>
    <n v="4.049999999999998E-2"/>
    <n v="1171.6666666666667"/>
    <n v="30"/>
    <n v="3"/>
    <n v="33"/>
    <n v="148.5"/>
    <n v="88.5"/>
    <n v="0.79649999999999954"/>
    <n v="0.40404040404040403"/>
    <x v="2"/>
    <n v="23042.777777777777"/>
    <n v="13.333333333333334"/>
    <n v="1.3364999999999994"/>
  </r>
  <r>
    <x v="11"/>
    <x v="1"/>
    <x v="4"/>
    <x v="4"/>
    <x v="0"/>
    <x v="0"/>
    <n v="0.76666666666666661"/>
    <n v="30.666666666666668"/>
    <n v="10596"/>
    <n v="251"/>
    <n v="6.2750000000000004"/>
    <n v="86725.956521739121"/>
    <n v="345.52173913043475"/>
    <n v="5"/>
    <n v="1.2327737951739892E-2"/>
    <n v="0.95406577641460399"/>
    <x v="2"/>
    <n v="1.393939393939394"/>
    <n v="3.4848484848484844E-2"/>
    <n v="481.63636363636363"/>
    <n v="30"/>
    <n v="3"/>
    <n v="33"/>
    <n v="46"/>
    <n v="0"/>
    <n v="0"/>
    <n v="5.4565217391304346"/>
    <x v="0"/>
    <n v="0"/>
    <n v="180.06521739130434"/>
    <n v="1.1499999999999999"/>
  </r>
  <r>
    <x v="11"/>
    <x v="1"/>
    <x v="50"/>
    <x v="50"/>
    <x v="0"/>
    <x v="0"/>
    <n v="0.71249999999999947"/>
    <n v="31.666666666666668"/>
    <n v="6915"/>
    <n v="0"/>
    <n v="0"/>
    <n v="0"/>
    <n v="218.36842105263156"/>
    <n v="5"/>
    <n v="1.1456756466019132E-2"/>
    <n v="0.96552253288062317"/>
    <x v="2"/>
    <n v="1.4393939393939394"/>
    <n v="3.2386363636363609E-2"/>
    <n v="314.31818181818181"/>
    <n v="30"/>
    <n v="3"/>
    <n v="33"/>
    <n v="47.5"/>
    <n v="47.5"/>
    <n v="1.0687499999999992"/>
    <n v="0"/>
    <x v="2"/>
    <n v="10372.5"/>
    <n v="0"/>
    <n v="1.0687499999999992"/>
  </r>
  <r>
    <x v="11"/>
    <x v="1"/>
    <x v="100"/>
    <x v="100"/>
    <x v="0"/>
    <x v="5"/>
    <n v="0.59166666666666667"/>
    <n v="23.666666666666668"/>
    <n v="4544"/>
    <n v="200"/>
    <n v="5"/>
    <n v="38400"/>
    <n v="192"/>
    <n v="5"/>
    <n v="9.5137977671036142E-3"/>
    <n v="0.97503633064772677"/>
    <x v="2"/>
    <n v="1.0757575757575759"/>
    <n v="2.6893939393939394E-2"/>
    <n v="206.54545454545453"/>
    <n v="30"/>
    <n v="3"/>
    <n v="33"/>
    <n v="35.500000000000007"/>
    <n v="0"/>
    <n v="0"/>
    <n v="5.6338028169014072"/>
    <x v="0"/>
    <n v="0"/>
    <n v="185.91549295774644"/>
    <n v="0.88749999999999996"/>
  </r>
  <r>
    <x v="11"/>
    <x v="1"/>
    <x v="28"/>
    <x v="28"/>
    <x v="0"/>
    <x v="7"/>
    <n v="0.48749999999999982"/>
    <n v="21.666666666666668"/>
    <n v="5545"/>
    <n v="0"/>
    <n v="0"/>
    <n v="0"/>
    <n v="255.92307692307691"/>
    <n v="1"/>
    <n v="7.838833371486777E-3"/>
    <n v="0.9828751640192136"/>
    <x v="2"/>
    <n v="0.98484848484848486"/>
    <n v="2.2159090909090903E-2"/>
    <n v="252.04545454545453"/>
    <n v="30"/>
    <n v="3"/>
    <n v="33"/>
    <n v="32.5"/>
    <n v="32.5"/>
    <n v="0.73124999999999962"/>
    <n v="0"/>
    <x v="2"/>
    <n v="8317.5"/>
    <n v="0"/>
    <n v="0.73124999999999973"/>
  </r>
  <r>
    <x v="11"/>
    <x v="1"/>
    <x v="11"/>
    <x v="11"/>
    <x v="0"/>
    <x v="4"/>
    <n v="0.33"/>
    <n v="14.666666666666666"/>
    <n v="4072.666666666667"/>
    <n v="90"/>
    <n v="2.0249999999999999"/>
    <n v="24991.363636363636"/>
    <n v="277.68181818181819"/>
    <n v="5"/>
    <n v="5.3062872053141284E-3"/>
    <n v="0.98818145122452772"/>
    <x v="2"/>
    <n v="0.66666666666666663"/>
    <n v="1.5000000000000001E-2"/>
    <n v="185.12121212121212"/>
    <n v="30"/>
    <n v="3"/>
    <n v="33"/>
    <n v="22"/>
    <n v="0"/>
    <n v="0"/>
    <n v="4.0909090909090908"/>
    <x v="0"/>
    <n v="0"/>
    <n v="135"/>
    <n v="0.49500000000000005"/>
  </r>
  <r>
    <x v="11"/>
    <x v="1"/>
    <x v="101"/>
    <x v="101"/>
    <x v="1"/>
    <x v="2"/>
    <n v="0.32100000000000001"/>
    <n v="35.666666666666664"/>
    <n v="4208.666666666667"/>
    <n v="157"/>
    <n v="1.413"/>
    <n v="18526.000000000004"/>
    <n v="118.00000000000001"/>
    <n v="1"/>
    <n v="5.1615702815328342E-3"/>
    <n v="0.99334302150606058"/>
    <x v="2"/>
    <n v="1.6212121212121211"/>
    <n v="1.4590909090909092E-2"/>
    <n v="191.30303030303031"/>
    <n v="30"/>
    <n v="3"/>
    <n v="33"/>
    <n v="53.5"/>
    <n v="0"/>
    <n v="0"/>
    <n v="2.9345794392523366"/>
    <x v="0"/>
    <n v="0"/>
    <n v="96.841121495327101"/>
    <n v="0.48150000000000004"/>
  </r>
  <r>
    <x v="11"/>
    <x v="1"/>
    <x v="102"/>
    <x v="102"/>
    <x v="0"/>
    <x v="10"/>
    <n v="0.15"/>
    <n v="6"/>
    <n v="1260"/>
    <n v="0"/>
    <n v="0"/>
    <n v="0"/>
    <n v="210"/>
    <n v="6"/>
    <n v="2.4119487296882401E-3"/>
    <n v="0.99575497023574877"/>
    <x v="2"/>
    <n v="0.27272727272727271"/>
    <n v="6.8181818181818179E-3"/>
    <n v="57.272727272727273"/>
    <n v="30"/>
    <n v="3"/>
    <n v="33"/>
    <n v="9"/>
    <n v="9"/>
    <n v="0.22500000000000001"/>
    <n v="0"/>
    <x v="2"/>
    <n v="1890"/>
    <n v="0"/>
    <n v="0.22499999999999998"/>
  </r>
  <r>
    <x v="11"/>
    <x v="1"/>
    <x v="27"/>
    <x v="27"/>
    <x v="1"/>
    <x v="2"/>
    <n v="0.14399999999999993"/>
    <n v="13.333333333333334"/>
    <n v="1893.3333333333333"/>
    <n v="0"/>
    <n v="0"/>
    <n v="0"/>
    <n v="142"/>
    <n v="60"/>
    <n v="2.3154707805007092E-3"/>
    <n v="0.99807044101624953"/>
    <x v="2"/>
    <n v="0.60606060606060608"/>
    <n v="6.5454545454545427E-3"/>
    <n v="86.060606060606062"/>
    <n v="30"/>
    <n v="3"/>
    <n v="33"/>
    <n v="20"/>
    <n v="20"/>
    <n v="0.21599999999999989"/>
    <n v="0"/>
    <x v="2"/>
    <n v="2840"/>
    <n v="0"/>
    <n v="0.21599999999999991"/>
  </r>
  <r>
    <x v="11"/>
    <x v="1"/>
    <x v="16"/>
    <x v="16"/>
    <x v="3"/>
    <x v="0"/>
    <n v="0.12000000000000004"/>
    <n v="8"/>
    <n v="1920"/>
    <n v="0"/>
    <n v="0"/>
    <n v="0"/>
    <n v="240"/>
    <n v="4"/>
    <n v="1.9295589837505925E-3"/>
    <n v="1.0000000000000002"/>
    <x v="2"/>
    <n v="0.36363636363636365"/>
    <n v="5.4545454545454558E-3"/>
    <n v="87.272727272727266"/>
    <n v="30"/>
    <n v="3"/>
    <n v="33"/>
    <n v="12"/>
    <n v="12"/>
    <n v="0.18000000000000008"/>
    <n v="0"/>
    <x v="2"/>
    <n v="2880"/>
    <n v="0"/>
    <n v="0.18000000000000005"/>
  </r>
  <r>
    <x v="12"/>
    <x v="1"/>
    <x v="8"/>
    <x v="8"/>
    <x v="2"/>
    <x v="3"/>
    <n v="26.936333333333685"/>
    <n v="5601.666666666667"/>
    <n v="409083.81333333551"/>
    <n v="3800"/>
    <n v="18.239999999999998"/>
    <n v="277509.99535852572"/>
    <n v="73.028946146980445"/>
    <n v="24"/>
    <n v="0.27720264254467591"/>
    <n v="0.27720264254467591"/>
    <x v="0"/>
    <n v="254.62121212121212"/>
    <n v="1.2243787878788039"/>
    <n v="18594.718787878886"/>
    <n v="7"/>
    <n v="3"/>
    <n v="10"/>
    <n v="2546.212121212121"/>
    <n v="0"/>
    <n v="0"/>
    <n v="1.492412972329664"/>
    <x v="1"/>
    <n v="0"/>
    <n v="14.924129723296639"/>
    <n v="12.243787878788039"/>
  </r>
  <r>
    <x v="12"/>
    <x v="1"/>
    <x v="9"/>
    <x v="9"/>
    <x v="2"/>
    <x v="3"/>
    <n v="14.248099999999877"/>
    <n v="1974.3333333333335"/>
    <n v="234307.08333333308"/>
    <n v="12116"/>
    <n v="87.235199999999992"/>
    <n v="1437885.1705216933"/>
    <n v="118.67655748775944"/>
    <n v="48"/>
    <n v="0.14662763941791301"/>
    <n v="0.42383028196258893"/>
    <x v="0"/>
    <n v="89.742424242424249"/>
    <n v="0.64764090909090344"/>
    <n v="10650.321969696959"/>
    <n v="7"/>
    <n v="3"/>
    <n v="10"/>
    <n v="897.42424242424249"/>
    <n v="0"/>
    <n v="0"/>
    <n v="13.500861050143508"/>
    <x v="0"/>
    <n v="0"/>
    <n v="135.00861050143507"/>
    <n v="6.4764090909090344"/>
  </r>
  <r>
    <x v="12"/>
    <x v="1"/>
    <x v="20"/>
    <x v="20"/>
    <x v="2"/>
    <x v="3"/>
    <n v="12.617279999999978"/>
    <n v="2013.6666666666667"/>
    <n v="189311.24666666653"/>
    <n v="3765"/>
    <n v="23.493600000000001"/>
    <n v="353959.69725211029"/>
    <n v="94.013199801357317"/>
    <n v="24"/>
    <n v="0.12984482017074966"/>
    <n v="0.55367510213333859"/>
    <x v="1"/>
    <n v="91.530303030303031"/>
    <n v="0.57351272727272629"/>
    <n v="8605.05666666666"/>
    <n v="14"/>
    <n v="3"/>
    <n v="17"/>
    <n v="1556.0151515151515"/>
    <n v="0"/>
    <n v="0"/>
    <n v="2.4196422485564328"/>
    <x v="0"/>
    <n v="0"/>
    <n v="41.133918225459361"/>
    <n v="9.7497163636363471"/>
  </r>
  <r>
    <x v="12"/>
    <x v="1"/>
    <x v="22"/>
    <x v="22"/>
    <x v="2"/>
    <x v="3"/>
    <n v="6.7082400000000018"/>
    <n v="1245"/>
    <n v="100048.88666666675"/>
    <n v="-999"/>
    <n v="-5.2747200000000003"/>
    <n v="-80280.190987951879"/>
    <n v="80.360551539491368"/>
    <n v="16"/>
    <n v="6.9034706090554496E-2"/>
    <n v="0.6227098082238931"/>
    <x v="1"/>
    <n v="56.590909090909093"/>
    <n v="0.30492000000000008"/>
    <n v="4547.6766666666699"/>
    <n v="14"/>
    <n v="3"/>
    <n v="17"/>
    <n v="962.04545454545462"/>
    <n v="1961.0454545454545"/>
    <n v="10.566396433734942"/>
    <n v="-1.0384124734231042"/>
    <x v="2"/>
    <n v="157590.69432128526"/>
    <n v="-17.653012048192771"/>
    <n v="5.1836400000000014"/>
  </r>
  <r>
    <x v="12"/>
    <x v="1"/>
    <x v="13"/>
    <x v="13"/>
    <x v="2"/>
    <x v="3"/>
    <n v="5.5903999999999918"/>
    <n v="385.66666666666669"/>
    <n v="82252.913333333257"/>
    <n v="1054"/>
    <n v="13.4976"/>
    <n v="224791.45372515102"/>
    <n v="213.27462402765752"/>
    <n v="10"/>
    <n v="5.7530979948337453E-2"/>
    <n v="0.68024078817223055"/>
    <x v="1"/>
    <n v="17.530303030303031"/>
    <n v="0.25410909090909056"/>
    <n v="3738.7687878787842"/>
    <n v="14"/>
    <n v="3"/>
    <n v="17"/>
    <n v="298.0151515151515"/>
    <n v="0"/>
    <n v="0"/>
    <n v="3.536732929991357"/>
    <x v="0"/>
    <n v="0"/>
    <n v="60.124459809853072"/>
    <n v="4.3198545454545396"/>
  </r>
  <r>
    <x v="12"/>
    <x v="1"/>
    <x v="30"/>
    <x v="30"/>
    <x v="2"/>
    <x v="3"/>
    <n v="3.4195199999999994"/>
    <n v="590.33333333333326"/>
    <n v="0"/>
    <n v="106"/>
    <n v="0.61055999999999999"/>
    <n v="0"/>
    <n v="0"/>
    <n v="1"/>
    <n v="3.5190386475554364E-2"/>
    <n v="0.71543117464778494"/>
    <x v="1"/>
    <n v="26.833333333333329"/>
    <n v="0.15543272727272725"/>
    <n v="0"/>
    <n v="14"/>
    <n v="3"/>
    <n v="17"/>
    <n v="456.16666666666657"/>
    <n v="350.16666666666657"/>
    <n v="2.028348819875776"/>
    <n v="0.2323712093533066"/>
    <x v="2"/>
    <n v="0"/>
    <n v="3.950310559006212"/>
    <n v="2.6423563636363632"/>
  </r>
  <r>
    <x v="12"/>
    <x v="1"/>
    <x v="32"/>
    <x v="32"/>
    <x v="5"/>
    <x v="3"/>
    <n v="2.9146500000000093"/>
    <n v="320.99999999999994"/>
    <n v="42521"/>
    <n v="0"/>
    <n v="0"/>
    <n v="0"/>
    <n v="132.46417445482868"/>
    <n v="1"/>
    <n v="2.9994753632373805E-2"/>
    <n v="0.74542592828015874"/>
    <x v="1"/>
    <n v="14.590909090909088"/>
    <n v="0.13248409090909133"/>
    <n v="1932.7727272727273"/>
    <n v="14"/>
    <n v="3"/>
    <n v="17"/>
    <n v="248.0454545454545"/>
    <n v="248.0454545454545"/>
    <n v="2.2522295454545529"/>
    <n v="0"/>
    <x v="2"/>
    <n v="32857.13636363636"/>
    <n v="0"/>
    <n v="2.2522295454545525"/>
  </r>
  <r>
    <x v="12"/>
    <x v="1"/>
    <x v="52"/>
    <x v="52"/>
    <x v="5"/>
    <x v="3"/>
    <n v="2.5720000000000018"/>
    <n v="308.66666666666669"/>
    <n v="33147.666666666664"/>
    <n v="118"/>
    <n v="0.94399999999999995"/>
    <n v="12672.002159827212"/>
    <n v="107.38984881209502"/>
    <n v="4"/>
    <n v="2.6468531845149586E-2"/>
    <n v="0.77189446012530838"/>
    <x v="1"/>
    <n v="14.030303030303031"/>
    <n v="0.11690909090909099"/>
    <n v="1506.712121212121"/>
    <n v="14"/>
    <n v="3"/>
    <n v="17"/>
    <n v="238.51515151515153"/>
    <n v="120.51515151515153"/>
    <n v="1.0042061653249568"/>
    <n v="0.49472748062507937"/>
    <x v="2"/>
    <n v="12942.103900778848"/>
    <n v="8.4103671706263494"/>
    <n v="1.9874545454545469"/>
  </r>
  <r>
    <x v="12"/>
    <x v="1"/>
    <x v="55"/>
    <x v="55"/>
    <x v="5"/>
    <x v="3"/>
    <n v="2.4333333333333087"/>
    <n v="486.66666666666669"/>
    <n v="34869.666666666664"/>
    <n v="410"/>
    <n v="2.0499999999999998"/>
    <n v="29376.499999999996"/>
    <n v="71.649999999999991"/>
    <n v="32"/>
    <n v="2.5041508873715642E-2"/>
    <n v="0.79693596899902397"/>
    <x v="1"/>
    <n v="22.121212121212121"/>
    <n v="0.11060606060605949"/>
    <n v="1584.9848484848483"/>
    <n v="14"/>
    <n v="3"/>
    <n v="17"/>
    <n v="376.06060606060606"/>
    <n v="0"/>
    <n v="0"/>
    <n v="1.0902497985495567"/>
    <x v="1"/>
    <n v="0"/>
    <n v="18.534246575342465"/>
    <n v="1.8803030303030113"/>
  </r>
  <r>
    <x v="12"/>
    <x v="1"/>
    <x v="38"/>
    <x v="38"/>
    <x v="5"/>
    <x v="3"/>
    <n v="2.2025533333333347"/>
    <n v="280.33333333333331"/>
    <n v="28230.299999999992"/>
    <n v="0"/>
    <n v="0"/>
    <n v="0"/>
    <n v="100.70261593341259"/>
    <n v="100"/>
    <n v="2.2666544729383242E-2"/>
    <n v="0.8196025137284072"/>
    <x v="2"/>
    <n v="12.742424242424242"/>
    <n v="0.10011606060606067"/>
    <n v="1283.1954545454541"/>
    <n v="30"/>
    <n v="3"/>
    <n v="33"/>
    <n v="420.5"/>
    <n v="420.5"/>
    <n v="3.3038300000000023"/>
    <n v="0"/>
    <x v="2"/>
    <n v="42345.44999999999"/>
    <n v="0"/>
    <n v="3.3038300000000018"/>
  </r>
  <r>
    <x v="12"/>
    <x v="1"/>
    <x v="39"/>
    <x v="39"/>
    <x v="5"/>
    <x v="3"/>
    <n v="1.8116266666666674"/>
    <n v="267"/>
    <n v="24642.716666666671"/>
    <n v="53"/>
    <n v="0.33920000000000006"/>
    <n v="4891.6254057428223"/>
    <n v="92.294818976279672"/>
    <n v="30"/>
    <n v="1.8643506266791929E-2"/>
    <n v="0.8382460199951991"/>
    <x v="2"/>
    <n v="12.136363636363637"/>
    <n v="8.2346666666666693E-2"/>
    <n v="1120.1234848484851"/>
    <n v="30"/>
    <n v="3"/>
    <n v="33"/>
    <n v="400.5"/>
    <n v="347.5"/>
    <n v="2.3578287141073666"/>
    <n v="0.13233458177278401"/>
    <x v="2"/>
    <n v="32072.449594257185"/>
    <n v="4.3670411985018722"/>
    <n v="2.7174400000000007"/>
  </r>
  <r>
    <x v="12"/>
    <x v="1"/>
    <x v="92"/>
    <x v="92"/>
    <x v="5"/>
    <x v="9"/>
    <n v="1.5893333333333344"/>
    <n v="233.33333333333334"/>
    <n v="4654.5333333333247"/>
    <n v="0"/>
    <n v="0"/>
    <n v="0"/>
    <n v="19.947999999999961"/>
    <n v="40"/>
    <n v="1.6355878672585953E-2"/>
    <n v="0.85460189866778502"/>
    <x v="2"/>
    <n v="10.606060606060607"/>
    <n v="7.2242424242424289E-2"/>
    <n v="211.56969696969657"/>
    <n v="30"/>
    <n v="3"/>
    <n v="33"/>
    <n v="350.00000000000006"/>
    <n v="350.00000000000006"/>
    <n v="2.3840000000000017"/>
    <n v="0"/>
    <x v="2"/>
    <n v="6981.7999999999874"/>
    <n v="0"/>
    <n v="2.3840000000000017"/>
  </r>
  <r>
    <x v="12"/>
    <x v="1"/>
    <x v="47"/>
    <x v="47"/>
    <x v="5"/>
    <x v="3"/>
    <n v="1.551349999999998"/>
    <n v="321"/>
    <n v="22695.23333333333"/>
    <n v="271"/>
    <n v="1.2195"/>
    <n v="19160.150259605398"/>
    <n v="70.701661474558662"/>
    <n v="48"/>
    <n v="1.596499101009826E-2"/>
    <n v="0.87056688967788332"/>
    <x v="2"/>
    <n v="14.590909090909092"/>
    <n v="7.0515909090909004E-2"/>
    <n v="1031.6015151515151"/>
    <n v="30"/>
    <n v="3"/>
    <n v="33"/>
    <n v="481.5"/>
    <n v="210.5"/>
    <n v="1.017318302180684"/>
    <n v="0.56282450674974038"/>
    <x v="2"/>
    <n v="14882.699740394599"/>
    <n v="18.573208722741434"/>
    <n v="2.3270249999999972"/>
  </r>
  <r>
    <x v="12"/>
    <x v="1"/>
    <x v="53"/>
    <x v="53"/>
    <x v="5"/>
    <x v="3"/>
    <n v="1.5079999999999836"/>
    <n v="502.66666666666669"/>
    <n v="31386.666666666664"/>
    <n v="314"/>
    <n v="0.94199999999999995"/>
    <n v="19606.259946949602"/>
    <n v="62.440318302387261"/>
    <n v="16"/>
    <n v="1.5518874814341024E-2"/>
    <n v="0.88608576449222431"/>
    <x v="2"/>
    <n v="22.848484848484848"/>
    <n v="6.8545454545453799E-2"/>
    <n v="1426.6666666666665"/>
    <n v="30"/>
    <n v="3"/>
    <n v="33"/>
    <n v="754"/>
    <n v="440"/>
    <n v="1.3199999999999856"/>
    <n v="0.41644562334217505"/>
    <x v="2"/>
    <n v="27473.740053050395"/>
    <n v="13.742705570291777"/>
    <n v="2.2619999999999756"/>
  </r>
  <r>
    <x v="12"/>
    <x v="1"/>
    <x v="44"/>
    <x v="44"/>
    <x v="5"/>
    <x v="3"/>
    <n v="1.1762999999999988"/>
    <n v="196.66666666666669"/>
    <n v="20017.346666666672"/>
    <n v="0"/>
    <n v="0"/>
    <n v="0"/>
    <n v="101.78311864406781"/>
    <n v="40"/>
    <n v="1.2105339817048756E-2"/>
    <n v="0.89819110430927307"/>
    <x v="2"/>
    <n v="8.9393939393939394"/>
    <n v="5.3468181818181762E-2"/>
    <n v="909.87939393939416"/>
    <n v="30"/>
    <n v="3"/>
    <n v="33"/>
    <n v="295"/>
    <n v="295"/>
    <n v="1.7644499999999981"/>
    <n v="0"/>
    <x v="2"/>
    <n v="30026.020000000004"/>
    <n v="0"/>
    <n v="1.7644499999999981"/>
  </r>
  <r>
    <x v="12"/>
    <x v="1"/>
    <x v="49"/>
    <x v="49"/>
    <x v="2"/>
    <x v="8"/>
    <n v="1.0915333333333379"/>
    <n v="266"/>
    <n v="25034.053333333286"/>
    <n v="21"/>
    <n v="7.5600000000000014E-2"/>
    <n v="1976.3726315789436"/>
    <n v="94.112982456140173"/>
    <n v="40"/>
    <n v="1.1233003418886358E-2"/>
    <n v="0.9094241077281594"/>
    <x v="2"/>
    <n v="12.090909090909092"/>
    <n v="4.9615151515151723E-2"/>
    <n v="1137.911515151513"/>
    <n v="30"/>
    <n v="3"/>
    <n v="33"/>
    <n v="399"/>
    <n v="378"/>
    <n v="1.5511263157894801"/>
    <n v="5.2631578947368418E-2"/>
    <x v="2"/>
    <n v="35574.707368420983"/>
    <n v="1.736842105263158"/>
    <n v="1.6373000000000069"/>
  </r>
  <r>
    <x v="12"/>
    <x v="1"/>
    <x v="42"/>
    <x v="42"/>
    <x v="2"/>
    <x v="3"/>
    <n v="0.99667999999999946"/>
    <n v="164.33333333333334"/>
    <n v="259.72999999999996"/>
    <n v="8"/>
    <n v="4.6079999999999996E-2"/>
    <n v="12.644056795131844"/>
    <n v="1.5805070993914805"/>
    <n v="24"/>
    <n v="1.0256864820926772E-2"/>
    <n v="0.91968097254908621"/>
    <x v="2"/>
    <n v="7.4696969696969697"/>
    <n v="4.5303636363636338E-2"/>
    <n v="11.80590909090909"/>
    <n v="30"/>
    <n v="3"/>
    <n v="33"/>
    <n v="246.5"/>
    <n v="238.5"/>
    <n v="1.4465000811359017"/>
    <n v="3.2454361054766734E-2"/>
    <x v="2"/>
    <n v="376.95094320486811"/>
    <n v="1.0709939148073022"/>
    <n v="1.4950199999999991"/>
  </r>
  <r>
    <x v="12"/>
    <x v="1"/>
    <x v="41"/>
    <x v="41"/>
    <x v="2"/>
    <x v="8"/>
    <n v="0.80280000000000262"/>
    <n v="198.66666666666666"/>
    <n v="18071.839999999946"/>
    <n v="0"/>
    <n v="0"/>
    <n v="0"/>
    <n v="90.965637583892345"/>
    <n v="18"/>
    <n v="8.2616397221174729E-3"/>
    <n v="0.92794261227120367"/>
    <x v="2"/>
    <n v="9.0303030303030294"/>
    <n v="3.6490909090909213E-2"/>
    <n v="821.44727272727027"/>
    <n v="30"/>
    <n v="3"/>
    <n v="33"/>
    <n v="297.99999999999994"/>
    <n v="297.99999999999994"/>
    <n v="1.2042000000000037"/>
    <n v="0"/>
    <x v="2"/>
    <n v="27107.759999999915"/>
    <n v="0"/>
    <n v="1.2042000000000039"/>
  </r>
  <r>
    <x v="12"/>
    <x v="1"/>
    <x v="37"/>
    <x v="37"/>
    <x v="2"/>
    <x v="8"/>
    <n v="0.65973333333333284"/>
    <n v="148"/>
    <n v="14511.680000000006"/>
    <n v="153"/>
    <n v="0.61199999999999999"/>
    <n v="15001.939459459465"/>
    <n v="98.051891891891927"/>
    <n v="18"/>
    <n v="6.7893362140902004E-3"/>
    <n v="0.93473194848529384"/>
    <x v="2"/>
    <n v="6.7272727272727275"/>
    <n v="2.9987878787878765E-2"/>
    <n v="659.62181818181841"/>
    <n v="30"/>
    <n v="3"/>
    <n v="33"/>
    <n v="222"/>
    <n v="69"/>
    <n v="0.30757837837837815"/>
    <n v="0.68918918918918914"/>
    <x v="2"/>
    <n v="6765.5805405405426"/>
    <n v="22.743243243243242"/>
    <n v="0.98959999999999926"/>
  </r>
  <r>
    <x v="12"/>
    <x v="1"/>
    <x v="36"/>
    <x v="36"/>
    <x v="2"/>
    <x v="8"/>
    <n v="0.61886666666666734"/>
    <n v="146.33333333333334"/>
    <n v="14192.593333333312"/>
    <n v="397"/>
    <n v="1.4292"/>
    <n v="38504.27940774482"/>
    <n v="96.9881093394076"/>
    <n v="12"/>
    <n v="6.368776078759038E-3"/>
    <n v="0.94110072456405292"/>
    <x v="2"/>
    <n v="6.6515151515151523"/>
    <n v="2.8130303030303061E-2"/>
    <n v="645.11787878787788"/>
    <n v="30"/>
    <n v="3"/>
    <n v="33"/>
    <n v="219.50000000000003"/>
    <n v="0"/>
    <n v="0"/>
    <n v="1.808656036446469"/>
    <x v="1"/>
    <n v="0"/>
    <n v="59.68564920273348"/>
    <n v="0.92830000000000101"/>
  </r>
  <r>
    <x v="12"/>
    <x v="1"/>
    <x v="35"/>
    <x v="35"/>
    <x v="2"/>
    <x v="8"/>
    <n v="0.59463333333333324"/>
    <n v="128.66666666666666"/>
    <n v="13015.913333333336"/>
    <n v="12"/>
    <n v="4.8000000000000001E-2"/>
    <n v="1213.9193782383422"/>
    <n v="101.15994818652852"/>
    <n v="18"/>
    <n v="6.1193900931262703E-3"/>
    <n v="0.94722011465717915"/>
    <x v="2"/>
    <n v="5.8484848484848477"/>
    <n v="2.7028787878787874E-2"/>
    <n v="591.63242424242435"/>
    <n v="30"/>
    <n v="3"/>
    <n v="33"/>
    <n v="192.99999999999997"/>
    <n v="180.99999999999997"/>
    <n v="0.83649196891191691"/>
    <n v="6.2176165803108814E-2"/>
    <x v="2"/>
    <n v="18309.950621761662"/>
    <n v="2.0518134715025909"/>
    <n v="0.8919499999999998"/>
  </r>
  <r>
    <x v="12"/>
    <x v="1"/>
    <x v="33"/>
    <x v="33"/>
    <x v="2"/>
    <x v="9"/>
    <n v="0.51888000000000101"/>
    <n v="63.333333333333336"/>
    <n v="3580.6866666666574"/>
    <n v="0"/>
    <n v="0"/>
    <n v="0"/>
    <n v="56.537157894736694"/>
    <n v="40"/>
    <n v="5.3398101881070113E-3"/>
    <n v="0.95255992484528618"/>
    <x v="2"/>
    <n v="2.8787878787878789"/>
    <n v="2.358545454545459E-2"/>
    <n v="162.75848484848441"/>
    <n v="30"/>
    <n v="3"/>
    <n v="33"/>
    <n v="95"/>
    <n v="95"/>
    <n v="0.77832000000000146"/>
    <n v="0"/>
    <x v="2"/>
    <n v="5371.0299999999861"/>
    <n v="0"/>
    <n v="0.77832000000000146"/>
  </r>
  <r>
    <x v="12"/>
    <x v="1"/>
    <x v="46"/>
    <x v="46"/>
    <x v="2"/>
    <x v="8"/>
    <n v="0.4920000000000006"/>
    <n v="115.66666666666666"/>
    <n v="11787.613333333324"/>
    <n v="37"/>
    <n v="0.13320000000000001"/>
    <n v="3770.6774639769424"/>
    <n v="101.91020172910655"/>
    <n v="18"/>
    <n v="5.0631872736444797E-3"/>
    <n v="0.9576231121189307"/>
    <x v="2"/>
    <n v="5.2575757575757569"/>
    <n v="2.2363636363636391E-2"/>
    <n v="535.80060606060567"/>
    <n v="30"/>
    <n v="3"/>
    <n v="33"/>
    <n v="173.49999999999997"/>
    <n v="136.49999999999997"/>
    <n v="0.58061671469740694"/>
    <n v="0.21325648414985593"/>
    <x v="2"/>
    <n v="13910.742536023041"/>
    <n v="7.0374639769452463"/>
    <n v="0.73800000000000088"/>
  </r>
  <r>
    <x v="12"/>
    <x v="1"/>
    <x v="103"/>
    <x v="103"/>
    <x v="2"/>
    <x v="9"/>
    <n v="0.44800000000000012"/>
    <n v="18.333333333333332"/>
    <n v="4677.3066666666637"/>
    <n v="48"/>
    <n v="0.76800000000000002"/>
    <n v="12246.039272727267"/>
    <n v="255.12581818181803"/>
    <n v="10"/>
    <n v="4.6103819077087903E-3"/>
    <n v="0.96223349402663949"/>
    <x v="2"/>
    <n v="0.83333333333333326"/>
    <n v="2.0363636363636368E-2"/>
    <n v="212.60484848484836"/>
    <n v="30"/>
    <n v="3"/>
    <n v="33"/>
    <n v="27.499999999999996"/>
    <n v="0"/>
    <n v="0"/>
    <n v="1.7454545454545456"/>
    <x v="1"/>
    <n v="0"/>
    <n v="57.600000000000009"/>
    <n v="0.67200000000000015"/>
  </r>
  <r>
    <x v="12"/>
    <x v="1"/>
    <x v="48"/>
    <x v="48"/>
    <x v="2"/>
    <x v="3"/>
    <n v="0.36293333333333339"/>
    <n v="68"/>
    <n v="397.46666666666664"/>
    <n v="5"/>
    <n v="2.4E-2"/>
    <n v="29.225490196078429"/>
    <n v="5.8450980392156859"/>
    <n v="18"/>
    <n v="3.7349582002331326E-3"/>
    <n v="0.96596845222687266"/>
    <x v="2"/>
    <n v="3.0909090909090908"/>
    <n v="1.6496969696969701E-2"/>
    <n v="18.066666666666666"/>
    <n v="30"/>
    <n v="3"/>
    <n v="33"/>
    <n v="102"/>
    <n v="97"/>
    <n v="0.51771372549019612"/>
    <n v="4.9019607843137254E-2"/>
    <x v="2"/>
    <n v="566.97450980392159"/>
    <n v="1.6176470588235294"/>
    <n v="0.54440000000000011"/>
  </r>
  <r>
    <x v="12"/>
    <x v="1"/>
    <x v="82"/>
    <x v="83"/>
    <x v="2"/>
    <x v="9"/>
    <n v="0.34260666666666667"/>
    <n v="35.666666666666664"/>
    <n v="4104.0600000000004"/>
    <n v="0"/>
    <n v="0"/>
    <n v="0"/>
    <n v="115.06710280373834"/>
    <n v="24"/>
    <n v="3.5257758425455712E-3"/>
    <n v="0.96949422806941821"/>
    <x v="2"/>
    <n v="1.6212121212121211"/>
    <n v="1.5573030303030304E-2"/>
    <n v="186.54818181818183"/>
    <n v="30"/>
    <n v="3"/>
    <n v="33"/>
    <n v="53.5"/>
    <n v="53.5"/>
    <n v="0.51390999999999998"/>
    <n v="0"/>
    <x v="2"/>
    <n v="6156.0900000000011"/>
    <n v="0"/>
    <n v="0.51390999999999998"/>
  </r>
  <r>
    <x v="12"/>
    <x v="1"/>
    <x v="34"/>
    <x v="34"/>
    <x v="2"/>
    <x v="8"/>
    <n v="0.3125333333333335"/>
    <n v="64"/>
    <n v="7059.873333333333"/>
    <n v="111"/>
    <n v="0.44400000000000001"/>
    <n v="12244.467812499999"/>
    <n v="110.31052083333333"/>
    <n v="12"/>
    <n v="3.216290235615895E-3"/>
    <n v="0.97271051830503408"/>
    <x v="2"/>
    <n v="2.9090909090909092"/>
    <n v="1.4206060606060613E-2"/>
    <n v="320.90333333333331"/>
    <n v="30"/>
    <n v="3"/>
    <n v="33"/>
    <n v="96"/>
    <n v="0"/>
    <n v="0"/>
    <n v="1.15625"/>
    <x v="1"/>
    <n v="0"/>
    <n v="38.15625"/>
    <n v="0.46880000000000022"/>
  </r>
  <r>
    <x v="12"/>
    <x v="1"/>
    <x v="96"/>
    <x v="96"/>
    <x v="2"/>
    <x v="8"/>
    <n v="0.31233333333333319"/>
    <n v="69"/>
    <n v="6240.4866666666649"/>
    <n v="0"/>
    <n v="0"/>
    <n v="0"/>
    <n v="90.441835748792244"/>
    <n v="40"/>
    <n v="3.2142320294070935E-3"/>
    <n v="0.97592475033444115"/>
    <x v="2"/>
    <n v="3.1363636363636362"/>
    <n v="1.4196969696969691E-2"/>
    <n v="283.65848484848476"/>
    <n v="30"/>
    <n v="3"/>
    <n v="33"/>
    <n v="103.5"/>
    <n v="103.5"/>
    <n v="0.46849999999999981"/>
    <n v="0"/>
    <x v="2"/>
    <n v="9360.7299999999977"/>
    <n v="0"/>
    <n v="0.46849999999999981"/>
  </r>
  <r>
    <x v="12"/>
    <x v="1"/>
    <x v="51"/>
    <x v="51"/>
    <x v="5"/>
    <x v="9"/>
    <n v="0.30099999999999966"/>
    <n v="38"/>
    <n v="0"/>
    <n v="0"/>
    <n v="0"/>
    <n v="0"/>
    <n v="0"/>
    <n v="32"/>
    <n v="3.0976003442418393E-3"/>
    <n v="0.97902235067868304"/>
    <x v="2"/>
    <n v="1.7272727272727273"/>
    <n v="1.3681818181818167E-2"/>
    <n v="0"/>
    <n v="30"/>
    <n v="3"/>
    <n v="33"/>
    <n v="57"/>
    <n v="57"/>
    <n v="0.45149999999999951"/>
    <n v="0"/>
    <x v="2"/>
    <n v="0"/>
    <n v="0"/>
    <n v="0.45149999999999951"/>
  </r>
  <r>
    <x v="12"/>
    <x v="1"/>
    <x v="104"/>
    <x v="104"/>
    <x v="5"/>
    <x v="3"/>
    <n v="0.27333333333333332"/>
    <n v="27.333333333333332"/>
    <n v="2824.6666666666665"/>
    <n v="0"/>
    <n v="0"/>
    <n v="0"/>
    <n v="103.34146341463415"/>
    <n v="18"/>
    <n v="2.8128818186913744E-3"/>
    <n v="0.98183523249737437"/>
    <x v="2"/>
    <n v="1.2424242424242424"/>
    <n v="1.2424242424242423E-2"/>
    <n v="128.39393939393938"/>
    <n v="30"/>
    <n v="3"/>
    <n v="33"/>
    <n v="41"/>
    <n v="41"/>
    <n v="0.41"/>
    <n v="0"/>
    <x v="2"/>
    <n v="4237"/>
    <n v="0"/>
    <n v="0.41"/>
  </r>
  <r>
    <x v="12"/>
    <x v="1"/>
    <x v="91"/>
    <x v="91"/>
    <x v="2"/>
    <x v="9"/>
    <n v="0.26399999999999985"/>
    <n v="30.666666666666668"/>
    <n v="0"/>
    <n v="97"/>
    <n v="0.64019999999999988"/>
    <n v="0"/>
    <n v="0"/>
    <n v="40"/>
    <n v="2.7168321956141063E-3"/>
    <n v="0.9845520646929885"/>
    <x v="2"/>
    <n v="1.393939393939394"/>
    <n v="1.1999999999999993E-2"/>
    <n v="0"/>
    <n v="30"/>
    <n v="3"/>
    <n v="33"/>
    <n v="46"/>
    <n v="0"/>
    <n v="0"/>
    <n v="2.1086956521739131"/>
    <x v="0"/>
    <n v="0"/>
    <n v="69.586956521739125"/>
    <n v="0.3959999999999998"/>
  </r>
  <r>
    <x v="12"/>
    <x v="1"/>
    <x v="75"/>
    <x v="76"/>
    <x v="5"/>
    <x v="9"/>
    <n v="0.24916666666666712"/>
    <n v="24.333333333333332"/>
    <n v="6796"/>
    <n v="0"/>
    <n v="0"/>
    <n v="0"/>
    <n v="279.28767123287673"/>
    <n v="24"/>
    <n v="2.5641819017948857E-3"/>
    <n v="0.98711624659478336"/>
    <x v="2"/>
    <n v="1.106060606060606"/>
    <n v="1.1325757575757597E-2"/>
    <n v="308.90909090909093"/>
    <n v="30"/>
    <n v="3"/>
    <n v="33"/>
    <n v="36.5"/>
    <n v="36.5"/>
    <n v="0.37375000000000069"/>
    <n v="0"/>
    <x v="2"/>
    <n v="10194"/>
    <n v="0"/>
    <n v="0.37375000000000069"/>
  </r>
  <r>
    <x v="12"/>
    <x v="1"/>
    <x v="105"/>
    <x v="105"/>
    <x v="2"/>
    <x v="9"/>
    <n v="0.24170666666666651"/>
    <n v="27.666666666666664"/>
    <n v="2130.4366666666665"/>
    <n v="0"/>
    <n v="0"/>
    <n v="0"/>
    <n v="77.003734939759042"/>
    <n v="48"/>
    <n v="2.4874108102066928E-3"/>
    <n v="0.98960365740499001"/>
    <x v="2"/>
    <n v="1.2575757575757576"/>
    <n v="1.098666666666666E-2"/>
    <n v="96.838030303030294"/>
    <n v="30"/>
    <n v="3"/>
    <n v="33"/>
    <n v="41.5"/>
    <n v="41.5"/>
    <n v="0.36255999999999983"/>
    <n v="0"/>
    <x v="2"/>
    <n v="3195.6550000000002"/>
    <n v="0"/>
    <n v="0.36255999999999977"/>
  </r>
  <r>
    <x v="12"/>
    <x v="1"/>
    <x v="31"/>
    <x v="31"/>
    <x v="2"/>
    <x v="8"/>
    <n v="0.23990000000000017"/>
    <n v="50.666666666666664"/>
    <n v="5380.9466666666704"/>
    <n v="326"/>
    <n v="1.3047"/>
    <n v="34622.143684210554"/>
    <n v="106.20289473684218"/>
    <n v="40"/>
    <n v="2.4688183474538823E-3"/>
    <n v="0.99207247575244384"/>
    <x v="2"/>
    <n v="2.3030303030303028"/>
    <n v="1.0904545454545462E-2"/>
    <n v="244.58848484848502"/>
    <n v="30"/>
    <n v="3"/>
    <n v="33"/>
    <n v="75.999999999999986"/>
    <n v="0"/>
    <n v="0"/>
    <n v="4.2894736842105274"/>
    <x v="0"/>
    <n v="0"/>
    <n v="141.5526315789474"/>
    <n v="0.35985000000000023"/>
  </r>
  <r>
    <x v="12"/>
    <x v="1"/>
    <x v="70"/>
    <x v="71"/>
    <x v="2"/>
    <x v="8"/>
    <n v="0.21333333333333343"/>
    <n v="45.666666666666664"/>
    <n v="3210.1233333333294"/>
    <n v="0"/>
    <n v="0"/>
    <n v="0"/>
    <n v="70.294671532846635"/>
    <n v="40"/>
    <n v="2.1954199560518055E-3"/>
    <n v="0.99426789570849561"/>
    <x v="2"/>
    <n v="2.0757575757575757"/>
    <n v="9.6969696969697022E-3"/>
    <n v="145.91469696969679"/>
    <n v="30"/>
    <n v="3"/>
    <n v="33"/>
    <n v="68.5"/>
    <n v="68.5"/>
    <n v="0.32000000000000017"/>
    <n v="0"/>
    <x v="2"/>
    <n v="4815.1849999999949"/>
    <n v="0"/>
    <n v="0.32000000000000017"/>
  </r>
  <r>
    <x v="12"/>
    <x v="1"/>
    <x v="71"/>
    <x v="72"/>
    <x v="2"/>
    <x v="8"/>
    <n v="0.13199999999999987"/>
    <n v="30.666666666666668"/>
    <n v="3667.1466666666656"/>
    <n v="0"/>
    <n v="0"/>
    <n v="0"/>
    <n v="119.58086956521736"/>
    <n v="36"/>
    <n v="1.3584160978070527E-3"/>
    <n v="0.99562631180630268"/>
    <x v="2"/>
    <n v="1.393939393939394"/>
    <n v="5.9999999999999941E-3"/>
    <n v="166.68848484848479"/>
    <n v="30"/>
    <n v="3"/>
    <n v="33"/>
    <n v="46"/>
    <n v="46"/>
    <n v="0.19799999999999979"/>
    <n v="0"/>
    <x v="2"/>
    <n v="5500.7199999999984"/>
    <n v="0"/>
    <n v="0.19799999999999982"/>
  </r>
  <r>
    <x v="12"/>
    <x v="1"/>
    <x v="106"/>
    <x v="106"/>
    <x v="2"/>
    <x v="3"/>
    <n v="0.11280000000000004"/>
    <n v="15.666666666666666"/>
    <n v="1172.6666666666665"/>
    <n v="0"/>
    <n v="0"/>
    <n v="0"/>
    <n v="74.851063829787222"/>
    <n v="18"/>
    <n v="1.160828301762392E-3"/>
    <n v="0.99678714010806502"/>
    <x v="2"/>
    <n v="0.71212121212121204"/>
    <n v="5.1272727272727294E-3"/>
    <n v="53.303030303030297"/>
    <n v="30"/>
    <n v="3"/>
    <n v="33"/>
    <n v="23.499999999999996"/>
    <n v="23.499999999999996"/>
    <n v="0.16920000000000004"/>
    <n v="0"/>
    <x v="2"/>
    <n v="1758.9999999999995"/>
    <n v="0"/>
    <n v="0.16920000000000007"/>
  </r>
  <r>
    <x v="12"/>
    <x v="1"/>
    <x v="107"/>
    <x v="107"/>
    <x v="5"/>
    <x v="3"/>
    <n v="0.10080000000000004"/>
    <n v="14.000000000000002"/>
    <n v="992.66666666666663"/>
    <n v="0"/>
    <n v="0"/>
    <n v="0"/>
    <n v="70.904761904761898"/>
    <n v="32"/>
    <n v="1.0373359292344781E-3"/>
    <n v="0.99782447603729951"/>
    <x v="2"/>
    <n v="0.63636363636363646"/>
    <n v="4.5818181818181834E-3"/>
    <n v="45.121212121212118"/>
    <n v="30"/>
    <n v="3"/>
    <n v="33"/>
    <n v="21.000000000000004"/>
    <n v="21.000000000000004"/>
    <n v="0.15120000000000006"/>
    <n v="0"/>
    <x v="2"/>
    <n v="1489"/>
    <n v="0"/>
    <n v="0.15120000000000006"/>
  </r>
  <r>
    <x v="12"/>
    <x v="1"/>
    <x v="90"/>
    <x v="90"/>
    <x v="2"/>
    <x v="9"/>
    <n v="7.9200000000000062E-2"/>
    <n v="15"/>
    <n v="1350"/>
    <n v="0"/>
    <n v="0"/>
    <n v="0"/>
    <n v="90"/>
    <n v="18"/>
    <n v="8.1504965868423301E-4"/>
    <n v="0.9986395256959838"/>
    <x v="2"/>
    <n v="0.68181818181818177"/>
    <n v="3.6000000000000029E-3"/>
    <n v="61.363636363636367"/>
    <n v="30"/>
    <n v="3"/>
    <n v="33"/>
    <n v="22.5"/>
    <n v="22.5"/>
    <n v="0.1188000000000001"/>
    <n v="0"/>
    <x v="2"/>
    <n v="2025"/>
    <n v="0"/>
    <n v="0.1188000000000001"/>
  </r>
  <r>
    <x v="12"/>
    <x v="1"/>
    <x v="108"/>
    <x v="108"/>
    <x v="2"/>
    <x v="3"/>
    <n v="3.3599999999999998E-2"/>
    <n v="4.666666666666667"/>
    <n v="310"/>
    <n v="0"/>
    <n v="0"/>
    <n v="0"/>
    <n v="66.428571428571431"/>
    <n v="40"/>
    <n v="3.4577864307815917E-4"/>
    <n v="0.99898530433906196"/>
    <x v="2"/>
    <n v="0.21212121212121213"/>
    <n v="1.5272727272727272E-3"/>
    <n v="14.090909090909092"/>
    <n v="30"/>
    <n v="3"/>
    <n v="33"/>
    <n v="7"/>
    <n v="7"/>
    <n v="5.0399999999999993E-2"/>
    <n v="0"/>
    <x v="2"/>
    <n v="465"/>
    <n v="0"/>
    <n v="5.0399999999999993E-2"/>
  </r>
  <r>
    <x v="12"/>
    <x v="1"/>
    <x v="109"/>
    <x v="109"/>
    <x v="2"/>
    <x v="8"/>
    <n v="2.7999999999999997E-2"/>
    <n v="4.666666666666667"/>
    <n v="247.33333333333334"/>
    <n v="6"/>
    <n v="3.5999999999999997E-2"/>
    <n v="318"/>
    <n v="53"/>
    <n v="16"/>
    <n v="2.8814886923179928E-4"/>
    <n v="0.99927345320829375"/>
    <x v="2"/>
    <n v="0.21212121212121213"/>
    <n v="1.2727272727272726E-3"/>
    <n v="11.242424242424242"/>
    <n v="30"/>
    <n v="3"/>
    <n v="33"/>
    <n v="7"/>
    <n v="1"/>
    <n v="5.9999999999999993E-3"/>
    <n v="0.8571428571428571"/>
    <x v="3"/>
    <n v="53"/>
    <n v="28.285714285714285"/>
    <n v="4.1999999999999996E-2"/>
  </r>
  <r>
    <x v="12"/>
    <x v="1"/>
    <x v="54"/>
    <x v="54"/>
    <x v="2"/>
    <x v="9"/>
    <n v="2.5599999999999998E-2"/>
    <n v="2"/>
    <n v="352.83333333333331"/>
    <n v="0"/>
    <n v="0"/>
    <n v="0"/>
    <n v="176.41666666666666"/>
    <n v="36"/>
    <n v="2.6345039472621648E-4"/>
    <n v="0.99953690360301994"/>
    <x v="2"/>
    <n v="9.0909090909090912E-2"/>
    <n v="1.1636363636363634E-3"/>
    <n v="16.037878787878785"/>
    <n v="30"/>
    <n v="3"/>
    <n v="33"/>
    <n v="3"/>
    <n v="3"/>
    <n v="3.8399999999999997E-2"/>
    <n v="0"/>
    <x v="2"/>
    <n v="529.25"/>
    <n v="0"/>
    <n v="3.8399999999999997E-2"/>
  </r>
  <r>
    <x v="12"/>
    <x v="1"/>
    <x v="110"/>
    <x v="110"/>
    <x v="5"/>
    <x v="3"/>
    <n v="2.1000000000000001E-2"/>
    <n v="2.3333333333333335"/>
    <n v="214.66666666666666"/>
    <n v="0"/>
    <n v="0"/>
    <n v="0"/>
    <n v="91.999999999999986"/>
    <n v="36"/>
    <n v="2.1611165192384952E-4"/>
    <n v="0.99975301525494376"/>
    <x v="2"/>
    <n v="0.10606060606060606"/>
    <n v="9.5454545454545456E-4"/>
    <n v="9.7575757575757578"/>
    <n v="30"/>
    <n v="3"/>
    <n v="33"/>
    <n v="3.5"/>
    <n v="3.5"/>
    <n v="3.15E-2"/>
    <n v="0"/>
    <x v="2"/>
    <n v="321.99999999999994"/>
    <n v="0"/>
    <n v="3.15E-2"/>
  </r>
  <r>
    <x v="12"/>
    <x v="1"/>
    <x v="111"/>
    <x v="111"/>
    <x v="2"/>
    <x v="3"/>
    <n v="1.4400000000000001E-2"/>
    <n v="1"/>
    <n v="70"/>
    <n v="0"/>
    <n v="0"/>
    <n v="0"/>
    <n v="70"/>
    <n v="36"/>
    <n v="1.4819084703349681E-4"/>
    <n v="0.9999012061019773"/>
    <x v="2"/>
    <n v="4.5454545454545456E-2"/>
    <n v="6.5454545454545464E-4"/>
    <n v="3.1818181818181817"/>
    <n v="30"/>
    <n v="3"/>
    <n v="33"/>
    <n v="1.5"/>
    <n v="1.5"/>
    <n v="2.1600000000000001E-2"/>
    <n v="0"/>
    <x v="2"/>
    <n v="105"/>
    <n v="0"/>
    <n v="2.1600000000000005E-2"/>
  </r>
  <r>
    <x v="12"/>
    <x v="1"/>
    <x v="112"/>
    <x v="112"/>
    <x v="2"/>
    <x v="3"/>
    <n v="4.7999999999999996E-3"/>
    <n v="0.66666666666666663"/>
    <n v="29.333333333333332"/>
    <n v="0"/>
    <n v="0"/>
    <n v="0"/>
    <n v="44"/>
    <n v="100"/>
    <n v="4.9396949011165597E-5"/>
    <n v="0.99995060305098848"/>
    <x v="2"/>
    <n v="3.03030303030303E-2"/>
    <n v="2.1818181818181816E-4"/>
    <n v="1.3333333333333333"/>
    <n v="30"/>
    <n v="3"/>
    <n v="33"/>
    <n v="0.99999999999999989"/>
    <n v="0.99999999999999989"/>
    <n v="7.1999999999999989E-3"/>
    <n v="0"/>
    <x v="2"/>
    <n v="43.999999999999993"/>
    <n v="0"/>
    <n v="7.1999999999999989E-3"/>
  </r>
  <r>
    <x v="13"/>
    <x v="2"/>
    <x v="2"/>
    <x v="2"/>
    <x v="1"/>
    <x v="2"/>
    <n v="30.087450000000239"/>
    <n v="3078.333333333333"/>
    <n v="1065942.0833333335"/>
    <n v="2881"/>
    <n v="28.003320000000002"/>
    <n v="997610.98280996236"/>
    <n v="346.2724688684354"/>
    <n v="1"/>
    <n v="0.17640123297851176"/>
    <n v="0.17640123297851176"/>
    <x v="0"/>
    <n v="139.92424242424241"/>
    <n v="1.3676113636363745"/>
    <n v="48451.912878787887"/>
    <n v="7"/>
    <n v="3"/>
    <n v="10"/>
    <n v="1399.242424242424"/>
    <n v="0"/>
    <n v="0"/>
    <n v="2.0589713048186251"/>
    <x v="0"/>
    <n v="0"/>
    <n v="20.589713048186251"/>
    <n v="13.676113636363745"/>
  </r>
  <r>
    <x v="13"/>
    <x v="2"/>
    <x v="3"/>
    <x v="3"/>
    <x v="1"/>
    <x v="2"/>
    <n v="23.496750000000119"/>
    <n v="1406.3333333333333"/>
    <n v="887141.75"/>
    <n v="1682"/>
    <n v="27.248399999999997"/>
    <n v="1061037.5137473335"/>
    <n v="630.81897369044805"/>
    <n v="1"/>
    <n v="0.13776028447036337"/>
    <n v="0.3141615174488751"/>
    <x v="0"/>
    <n v="63.924242424242422"/>
    <n v="1.0680340909090964"/>
    <n v="40324.625"/>
    <n v="7"/>
    <n v="3"/>
    <n v="10"/>
    <n v="639.24242424242425"/>
    <n v="0"/>
    <n v="0"/>
    <n v="2.6312396302441337"/>
    <x v="0"/>
    <n v="0"/>
    <n v="26.312396302441336"/>
    <n v="10.680340909090964"/>
  </r>
  <r>
    <x v="13"/>
    <x v="2"/>
    <x v="23"/>
    <x v="23"/>
    <x v="0"/>
    <x v="0"/>
    <n v="16.866666666666674"/>
    <n v="337.33333333333331"/>
    <n v="189166.66666666666"/>
    <n v="0"/>
    <n v="0"/>
    <n v="0"/>
    <n v="560.77075098814225"/>
    <n v="20"/>
    <n v="9.8888433424485722E-2"/>
    <n v="0.41304995087336083"/>
    <x v="0"/>
    <n v="15.333333333333332"/>
    <n v="0.76666666666666705"/>
    <n v="8598.484848484848"/>
    <n v="7"/>
    <n v="3"/>
    <n v="10"/>
    <n v="153.33333333333331"/>
    <n v="153.33333333333331"/>
    <n v="7.6666666666666696"/>
    <n v="0"/>
    <x v="2"/>
    <n v="85984.848484848466"/>
    <n v="0"/>
    <n v="7.6666666666666705"/>
  </r>
  <r>
    <x v="13"/>
    <x v="2"/>
    <x v="5"/>
    <x v="5"/>
    <x v="1"/>
    <x v="2"/>
    <n v="15.855000000000064"/>
    <n v="704.66666666666663"/>
    <n v="460701.66666666669"/>
    <n v="4038"/>
    <n v="90.855000000000004"/>
    <n v="2639990.5345316939"/>
    <n v="653.78666035950812"/>
    <n v="12"/>
    <n v="9.2957081735883004E-2"/>
    <n v="0.50600703260924385"/>
    <x v="1"/>
    <n v="32.030303030303031"/>
    <n v="0.72068181818182109"/>
    <n v="20940.984848484848"/>
    <n v="14"/>
    <n v="3"/>
    <n v="17"/>
    <n v="544.5151515151515"/>
    <n v="0"/>
    <n v="0"/>
    <n v="7.4157716066559072"/>
    <x v="0"/>
    <n v="0"/>
    <n v="126.06811731315042"/>
    <n v="12.251590909090959"/>
  </r>
  <r>
    <x v="13"/>
    <x v="2"/>
    <x v="65"/>
    <x v="65"/>
    <x v="1"/>
    <x v="2"/>
    <n v="13.905000000000065"/>
    <n v="618"/>
    <n v="352650"/>
    <n v="0"/>
    <n v="0"/>
    <n v="0"/>
    <n v="570.63106796116506"/>
    <n v="6"/>
    <n v="8.1524328069218166E-2"/>
    <n v="0.58753136067846201"/>
    <x v="1"/>
    <n v="28.09090909090909"/>
    <n v="0.63204545454545746"/>
    <n v="16029.545454545454"/>
    <n v="14"/>
    <n v="3"/>
    <n v="17"/>
    <n v="477.5454545454545"/>
    <n v="477.5454545454545"/>
    <n v="10.744772727272776"/>
    <n v="0"/>
    <x v="2"/>
    <n v="272502.27272727271"/>
    <n v="0"/>
    <n v="10.744772727272776"/>
  </r>
  <r>
    <x v="13"/>
    <x v="2"/>
    <x v="0"/>
    <x v="0"/>
    <x v="0"/>
    <x v="0"/>
    <n v="11.768333333333352"/>
    <n v="432.33333333333331"/>
    <n v="165368.33333333331"/>
    <n v="289"/>
    <n v="7.2249999999999996"/>
    <n v="110543.0570547417"/>
    <n v="382.50192752505779"/>
    <n v="4"/>
    <n v="6.8997156957538983E-2"/>
    <n v="0.65652851763600095"/>
    <x v="1"/>
    <n v="19.651515151515152"/>
    <n v="0.5349242424242433"/>
    <n v="7516.7424242424231"/>
    <n v="14"/>
    <n v="3"/>
    <n v="17"/>
    <n v="334.07575757575756"/>
    <n v="45.075757575757564"/>
    <n v="1.2269850587603111"/>
    <n v="0.86507324595219737"/>
    <x v="3"/>
    <n v="17241.564157379493"/>
    <n v="14.706245181187356"/>
    <n v="9.0937121212121355"/>
  </r>
  <r>
    <x v="13"/>
    <x v="2"/>
    <x v="14"/>
    <x v="14"/>
    <x v="1"/>
    <x v="0"/>
    <n v="11.456410000000023"/>
    <n v="874.33333333333337"/>
    <n v="376496.72666666668"/>
    <n v="0"/>
    <n v="0"/>
    <n v="0"/>
    <n v="430.61005718642775"/>
    <n v="1"/>
    <n v="6.7168365863751828E-2"/>
    <n v="0.72369688349975281"/>
    <x v="1"/>
    <n v="39.742424242424242"/>
    <n v="0.52074590909091012"/>
    <n v="17113.487575757576"/>
    <n v="14"/>
    <n v="3"/>
    <n v="17"/>
    <n v="675.62121212121212"/>
    <n v="675.62121212121212"/>
    <n v="8.8526804545454727"/>
    <n v="0"/>
    <x v="2"/>
    <n v="290929.28878787882"/>
    <n v="0"/>
    <n v="8.8526804545454727"/>
  </r>
  <r>
    <x v="13"/>
    <x v="2"/>
    <x v="20"/>
    <x v="20"/>
    <x v="2"/>
    <x v="3"/>
    <n v="6.7082600000000463"/>
    <n v="1064.6666666666667"/>
    <n v="160425.65000000061"/>
    <n v="1923"/>
    <n v="12.00511"/>
    <n v="289760.66839386453"/>
    <n v="150.68157482780268"/>
    <n v="1"/>
    <n v="3.9330196980482894E-2"/>
    <n v="0.76302708048023571"/>
    <x v="1"/>
    <n v="48.393939393939398"/>
    <n v="0.30492090909091119"/>
    <n v="7292.0750000000271"/>
    <n v="14"/>
    <n v="3"/>
    <n v="17"/>
    <n v="822.69696969696975"/>
    <n v="0"/>
    <n v="0"/>
    <n v="2.3374341596375556"/>
    <x v="0"/>
    <n v="0"/>
    <n v="39.736380713838443"/>
    <n v="5.18365545454549"/>
  </r>
  <r>
    <x v="13"/>
    <x v="2"/>
    <x v="7"/>
    <x v="7"/>
    <x v="1"/>
    <x v="2"/>
    <n v="5.8897866666666783"/>
    <n v="710.66666666666674"/>
    <n v="228027"/>
    <n v="638"/>
    <n v="5.1678000000000006"/>
    <n v="204710.91838649154"/>
    <n v="320.86350844277672"/>
    <n v="1"/>
    <n v="3.4531528261131893E-2"/>
    <n v="0.79755860874136764"/>
    <x v="1"/>
    <n v="32.303030303030305"/>
    <n v="0.26771757575757626"/>
    <n v="10364.863636363636"/>
    <n v="14"/>
    <n v="3"/>
    <n v="17"/>
    <n v="549.15151515151513"/>
    <n v="0"/>
    <n v="0"/>
    <n v="1.1617922966559984"/>
    <x v="1"/>
    <n v="0"/>
    <n v="19.75046904315197"/>
    <n v="4.5511987878787963"/>
  </r>
  <r>
    <x v="13"/>
    <x v="2"/>
    <x v="9"/>
    <x v="9"/>
    <x v="2"/>
    <x v="3"/>
    <n v="4.0947999999999682"/>
    <n v="558.66666666666663"/>
    <n v="98673.926666666681"/>
    <n v="2189"/>
    <n v="15.760800000000001"/>
    <n v="386629.87853221968"/>
    <n v="176.62397374701675"/>
    <n v="1"/>
    <n v="2.4007610109876332E-2"/>
    <n v="0.82156621885124392"/>
    <x v="2"/>
    <n v="25.393939393939391"/>
    <n v="0.18612727272727128"/>
    <n v="4485.1784848484858"/>
    <n v="30"/>
    <n v="3"/>
    <n v="33"/>
    <n v="837.99999999999989"/>
    <n v="0"/>
    <n v="0"/>
    <n v="2.6121718377088308"/>
    <x v="0"/>
    <n v="0"/>
    <n v="86.201670644391413"/>
    <n v="6.1421999999999519"/>
  </r>
  <r>
    <x v="13"/>
    <x v="2"/>
    <x v="113"/>
    <x v="23"/>
    <x v="0"/>
    <x v="0"/>
    <n v="3.3166666666666718"/>
    <n v="66.333333333333329"/>
    <n v="34916.666666666664"/>
    <n v="0"/>
    <n v="0"/>
    <n v="0"/>
    <n v="526.3819095477387"/>
    <n v="60"/>
    <n v="1.944545281766075E-2"/>
    <n v="0.84101167166890467"/>
    <x v="2"/>
    <n v="3.0151515151515151"/>
    <n v="0.15075757575757598"/>
    <n v="1587.121212121212"/>
    <n v="30"/>
    <n v="3"/>
    <n v="33"/>
    <n v="99.5"/>
    <n v="99.5"/>
    <n v="4.9750000000000076"/>
    <n v="0"/>
    <x v="2"/>
    <n v="52375"/>
    <n v="0"/>
    <n v="4.9750000000000076"/>
  </r>
  <r>
    <x v="13"/>
    <x v="2"/>
    <x v="4"/>
    <x v="4"/>
    <x v="0"/>
    <x v="0"/>
    <n v="2.9249999999999989"/>
    <n v="117"/>
    <n v="40576.666666666672"/>
    <n v="404"/>
    <n v="10.1"/>
    <n v="140110.88319088321"/>
    <n v="346.80911680911686"/>
    <n v="6"/>
    <n v="1.7149130499997261E-2"/>
    <n v="0.85816080216890189"/>
    <x v="2"/>
    <n v="5.3181818181818183"/>
    <n v="0.13295454545454541"/>
    <n v="1844.3939393939397"/>
    <n v="30"/>
    <n v="3"/>
    <n v="33"/>
    <n v="175.5"/>
    <n v="0"/>
    <n v="0"/>
    <n v="2.3019943019943021"/>
    <x v="0"/>
    <n v="0"/>
    <n v="75.965811965811966"/>
    <n v="4.3874999999999984"/>
  </r>
  <r>
    <x v="13"/>
    <x v="2"/>
    <x v="102"/>
    <x v="102"/>
    <x v="0"/>
    <x v="10"/>
    <n v="2.2149999999999959"/>
    <n v="79.666666666666671"/>
    <n v="31012.333333333332"/>
    <n v="146"/>
    <n v="3.665"/>
    <n v="56834.317991631797"/>
    <n v="389.27615062761504"/>
    <n v="12"/>
    <n v="1.2986435575211583E-2"/>
    <n v="0.87114723774411351"/>
    <x v="2"/>
    <n v="3.6212121212121215"/>
    <n v="0.100681818181818"/>
    <n v="1409.651515151515"/>
    <n v="30"/>
    <n v="3"/>
    <n v="33"/>
    <n v="119.50000000000001"/>
    <n v="0"/>
    <n v="0"/>
    <n v="1.2217573221757321"/>
    <x v="1"/>
    <n v="0"/>
    <n v="40.31799163179916"/>
    <n v="3.322499999999994"/>
  </r>
  <r>
    <x v="13"/>
    <x v="2"/>
    <x v="21"/>
    <x v="21"/>
    <x v="0"/>
    <x v="0"/>
    <n v="2.1959999999999957"/>
    <n v="105.66666666666666"/>
    <n v="34764.666666666664"/>
    <n v="333"/>
    <n v="6.66"/>
    <n v="109558.05047318613"/>
    <n v="329.00315457413251"/>
    <n v="1"/>
    <n v="1.2875039513844078E-2"/>
    <n v="0.88402227725795757"/>
    <x v="2"/>
    <n v="4.8030303030303028"/>
    <n v="9.9818181818181625E-2"/>
    <n v="1580.212121212121"/>
    <n v="30"/>
    <n v="3"/>
    <n v="33"/>
    <n v="158.5"/>
    <n v="0"/>
    <n v="0"/>
    <n v="2.1009463722397475"/>
    <x v="0"/>
    <n v="0"/>
    <n v="69.331230283911665"/>
    <n v="3.2939999999999938"/>
  </r>
  <r>
    <x v="13"/>
    <x v="2"/>
    <x v="11"/>
    <x v="11"/>
    <x v="0"/>
    <x v="4"/>
    <n v="2.1555000000000004"/>
    <n v="92"/>
    <n v="28900"/>
    <n v="396"/>
    <n v="8.91"/>
    <n v="124395.65217391304"/>
    <n v="314.13043478260869"/>
    <n v="20"/>
    <n v="1.2637590014613374E-2"/>
    <n v="0.89665986727257097"/>
    <x v="2"/>
    <n v="4.1818181818181817"/>
    <n v="9.7977272727272746E-2"/>
    <n v="1313.6363636363637"/>
    <n v="30"/>
    <n v="3"/>
    <n v="33"/>
    <n v="138"/>
    <n v="0"/>
    <n v="0"/>
    <n v="2.8695652173913042"/>
    <x v="0"/>
    <n v="0"/>
    <n v="94.695652173913047"/>
    <n v="3.2332500000000008"/>
  </r>
  <r>
    <x v="13"/>
    <x v="2"/>
    <x v="6"/>
    <x v="6"/>
    <x v="1"/>
    <x v="2"/>
    <n v="1.921093333333332"/>
    <n v="188.00000000000003"/>
    <n v="83720"/>
    <n v="963"/>
    <n v="9.52407"/>
    <n v="428842.34042553185"/>
    <n v="445.31914893617017"/>
    <n v="5"/>
    <n v="1.1263275308036945E-2"/>
    <n v="0.90792314258060791"/>
    <x v="2"/>
    <n v="8.5454545454545467"/>
    <n v="8.7322424242424188E-2"/>
    <n v="3805.4545454545455"/>
    <n v="30"/>
    <n v="3"/>
    <n v="33"/>
    <n v="282.00000000000006"/>
    <n v="0"/>
    <n v="0"/>
    <n v="3.414893617021276"/>
    <x v="0"/>
    <n v="0"/>
    <n v="112.69148936170211"/>
    <n v="2.8816399999999982"/>
  </r>
  <r>
    <x v="13"/>
    <x v="2"/>
    <x v="72"/>
    <x v="73"/>
    <x v="1"/>
    <x v="2"/>
    <n v="1.4731499999999995"/>
    <n v="114.66666666666666"/>
    <n v="41552.223333333335"/>
    <n v="0"/>
    <n v="0"/>
    <n v="0"/>
    <n v="362.37404069767445"/>
    <n v="1"/>
    <n v="8.6370056738704157E-3"/>
    <n v="0.91656014825447829"/>
    <x v="2"/>
    <n v="5.2121212121212119"/>
    <n v="6.6961363636363611E-2"/>
    <n v="1888.7374242424244"/>
    <n v="30"/>
    <n v="3"/>
    <n v="33"/>
    <n v="172"/>
    <n v="172"/>
    <n v="2.2097249999999993"/>
    <n v="0"/>
    <x v="2"/>
    <n v="62328.335000000006"/>
    <n v="0"/>
    <n v="2.2097249999999993"/>
  </r>
  <r>
    <x v="13"/>
    <x v="2"/>
    <x v="12"/>
    <x v="12"/>
    <x v="0"/>
    <x v="4"/>
    <n v="1.4249999999999989"/>
    <n v="63.333333333333336"/>
    <n v="19638.333333333336"/>
    <n v="204"/>
    <n v="4.59"/>
    <n v="63256.1052631579"/>
    <n v="310.0789473684211"/>
    <n v="5"/>
    <n v="8.3547046025627663E-3"/>
    <n v="0.924914852857041"/>
    <x v="2"/>
    <n v="2.8787878787878789"/>
    <n v="6.4772727272727218E-2"/>
    <n v="892.65151515151524"/>
    <n v="30"/>
    <n v="3"/>
    <n v="33"/>
    <n v="95"/>
    <n v="0"/>
    <n v="0"/>
    <n v="2.1473684210526316"/>
    <x v="0"/>
    <n v="0"/>
    <n v="70.863157894736844"/>
    <n v="2.1374999999999984"/>
  </r>
  <r>
    <x v="13"/>
    <x v="2"/>
    <x v="59"/>
    <x v="59"/>
    <x v="1"/>
    <x v="7"/>
    <n v="1.162499999999999"/>
    <n v="51.666666666666664"/>
    <n v="27383.333333333332"/>
    <n v="0"/>
    <n v="0"/>
    <n v="0"/>
    <n v="530"/>
    <n v="5"/>
    <n v="6.8156800705117286E-3"/>
    <n v="0.9317305329275527"/>
    <x v="2"/>
    <n v="2.3484848484848482"/>
    <n v="5.2840909090909043E-2"/>
    <n v="1244.6969696969697"/>
    <n v="30"/>
    <n v="3"/>
    <n v="33"/>
    <n v="77.499999999999986"/>
    <n v="77.499999999999986"/>
    <n v="1.7437499999999984"/>
    <n v="0"/>
    <x v="2"/>
    <n v="41074.999999999993"/>
    <n v="0"/>
    <n v="1.7437499999999984"/>
  </r>
  <r>
    <x v="13"/>
    <x v="2"/>
    <x v="18"/>
    <x v="18"/>
    <x v="3"/>
    <x v="0"/>
    <n v="1.0649999999999993"/>
    <n v="71"/>
    <n v="31365"/>
    <n v="17"/>
    <n v="0.255"/>
    <n v="7509.9295774647881"/>
    <n v="441.76056338028167"/>
    <n v="20"/>
    <n v="6.2440423871784881E-3"/>
    <n v="0.93797457531473116"/>
    <x v="2"/>
    <n v="3.2272727272727271"/>
    <n v="4.8409090909090874E-2"/>
    <n v="1425.6818181818182"/>
    <n v="30"/>
    <n v="3"/>
    <n v="33"/>
    <n v="106.5"/>
    <n v="89.5"/>
    <n v="1.3424999999999991"/>
    <n v="0.15962441314553991"/>
    <x v="2"/>
    <n v="39537.570422535209"/>
    <n v="5.267605633802817"/>
    <n v="1.5974999999999988"/>
  </r>
  <r>
    <x v="13"/>
    <x v="2"/>
    <x v="58"/>
    <x v="58"/>
    <x v="1"/>
    <x v="2"/>
    <n v="1.026146666666667"/>
    <n v="98.333333333333329"/>
    <n v="27626.653333333332"/>
    <n v="0"/>
    <n v="0"/>
    <n v="0"/>
    <n v="280.94901694915256"/>
    <n v="1"/>
    <n v="6.0162472132662802E-3"/>
    <n v="0.94399082252799749"/>
    <x v="2"/>
    <n v="4.4696969696969697"/>
    <n v="4.6643030303030318E-2"/>
    <n v="1255.7569696969697"/>
    <n v="30"/>
    <n v="3"/>
    <n v="33"/>
    <n v="147.5"/>
    <n v="147.5"/>
    <n v="1.5392200000000007"/>
    <n v="0"/>
    <x v="2"/>
    <n v="41439.980000000003"/>
    <n v="0"/>
    <n v="1.5392200000000005"/>
  </r>
  <r>
    <x v="13"/>
    <x v="2"/>
    <x v="8"/>
    <x v="8"/>
    <x v="2"/>
    <x v="3"/>
    <n v="0.96413333333333062"/>
    <n v="192.66666666666669"/>
    <n v="16035.479999999914"/>
    <n v="172"/>
    <n v="0.82880000000000009"/>
    <n v="14315.411211072586"/>
    <n v="83.22913494809643"/>
    <n v="40"/>
    <n v="5.652666103497659E-3"/>
    <n v="0.94964348863149517"/>
    <x v="2"/>
    <n v="8.7575757575757578"/>
    <n v="4.38242424242423E-2"/>
    <n v="728.88545454545067"/>
    <n v="30"/>
    <n v="3"/>
    <n v="33"/>
    <n v="289"/>
    <n v="117"/>
    <n v="0.58548581314878723"/>
    <n v="0.59515570934256057"/>
    <x v="2"/>
    <n v="9737.8087889272829"/>
    <n v="19.640138408304498"/>
    <n v="1.4461999999999959"/>
  </r>
  <r>
    <x v="13"/>
    <x v="2"/>
    <x v="114"/>
    <x v="113"/>
    <x v="0"/>
    <x v="0"/>
    <n v="0.75833333333333319"/>
    <n v="30.333333333333332"/>
    <n v="8450"/>
    <n v="90"/>
    <n v="2.25"/>
    <n v="25071.428571428569"/>
    <n v="278.57142857142856"/>
    <n v="40"/>
    <n v="4.4460708703696616E-3"/>
    <n v="0.9540895595018648"/>
    <x v="2"/>
    <n v="1.3787878787878787"/>
    <n v="3.4469696969696963E-2"/>
    <n v="384.09090909090907"/>
    <n v="30"/>
    <n v="3"/>
    <n v="33"/>
    <n v="45.499999999999993"/>
    <n v="0"/>
    <n v="0"/>
    <n v="1.9780219780219783"/>
    <x v="1"/>
    <n v="0"/>
    <n v="65.274725274725284"/>
    <n v="1.1374999999999997"/>
  </r>
  <r>
    <x v="13"/>
    <x v="2"/>
    <x v="22"/>
    <x v="22"/>
    <x v="2"/>
    <x v="3"/>
    <n v="0.59502666666666615"/>
    <n v="107.66666666666666"/>
    <n v="12076.890000000005"/>
    <n v="829"/>
    <n v="4.3771199999999997"/>
    <n v="92988.314024767853"/>
    <n v="112.16925696594433"/>
    <n v="40"/>
    <n v="3.488611951331635E-3"/>
    <n v="0.95757817145319646"/>
    <x v="2"/>
    <n v="4.8939393939393936"/>
    <n v="2.7046666666666642E-2"/>
    <n v="548.94954545454573"/>
    <n v="30"/>
    <n v="3"/>
    <n v="33"/>
    <n v="161.5"/>
    <n v="0"/>
    <n v="0"/>
    <n v="5.1331269349845199"/>
    <x v="0"/>
    <n v="0"/>
    <n v="169.39318885448915"/>
    <n v="0.89253999999999922"/>
  </r>
  <r>
    <x v="13"/>
    <x v="2"/>
    <x v="40"/>
    <x v="40"/>
    <x v="4"/>
    <x v="2"/>
    <n v="0.51127999999999951"/>
    <n v="56"/>
    <n v="17486.666666666664"/>
    <n v="0"/>
    <n v="0"/>
    <n v="0"/>
    <n v="312.2619047619047"/>
    <n v="40"/>
    <n v="2.9976093818935368E-3"/>
    <n v="0.96057578083508999"/>
    <x v="2"/>
    <n v="2.5454545454545454"/>
    <n v="2.3239999999999979E-2"/>
    <n v="794.84848484848476"/>
    <n v="30"/>
    <n v="3"/>
    <n v="33"/>
    <n v="84"/>
    <n v="84"/>
    <n v="0.76691999999999927"/>
    <n v="0"/>
    <x v="2"/>
    <n v="26229.999999999996"/>
    <n v="0"/>
    <n v="0.76691999999999927"/>
  </r>
  <r>
    <x v="13"/>
    <x v="2"/>
    <x v="26"/>
    <x v="26"/>
    <x v="1"/>
    <x v="2"/>
    <n v="0.50700000000000012"/>
    <n v="56.333333333333329"/>
    <n v="19910"/>
    <n v="0"/>
    <n v="0"/>
    <n v="0"/>
    <n v="353.43195266272193"/>
    <n v="16"/>
    <n v="2.9725159533328604E-3"/>
    <n v="0.9635482967884228"/>
    <x v="2"/>
    <n v="2.5606060606060606"/>
    <n v="2.304545454545455E-2"/>
    <n v="905"/>
    <n v="30"/>
    <n v="3"/>
    <n v="33"/>
    <n v="84.5"/>
    <n v="84.5"/>
    <n v="0.76050000000000029"/>
    <n v="0"/>
    <x v="2"/>
    <n v="29865.000000000004"/>
    <n v="0"/>
    <n v="0.76050000000000018"/>
  </r>
  <r>
    <x v="13"/>
    <x v="2"/>
    <x v="31"/>
    <x v="31"/>
    <x v="2"/>
    <x v="8"/>
    <n v="0.47733333333333272"/>
    <n v="116.66666666666667"/>
    <n v="12494.436666666668"/>
    <n v="292"/>
    <n v="1.1679999999999999"/>
    <n v="31271.790057142858"/>
    <n v="107.09517142857143"/>
    <n v="24"/>
    <n v="2.798581752250263E-3"/>
    <n v="0.96634687854067303"/>
    <x v="2"/>
    <n v="5.3030303030303036"/>
    <n v="2.1696969696969669E-2"/>
    <n v="567.92893939393946"/>
    <n v="30"/>
    <n v="3"/>
    <n v="33"/>
    <n v="175.00000000000003"/>
    <n v="0"/>
    <n v="0"/>
    <n v="1.6685714285714284"/>
    <x v="1"/>
    <n v="0"/>
    <n v="55.062857142857133"/>
    <n v="0.71599999999999908"/>
  </r>
  <r>
    <x v="13"/>
    <x v="2"/>
    <x v="115"/>
    <x v="114"/>
    <x v="1"/>
    <x v="11"/>
    <n v="0.46560000000000001"/>
    <n v="32.333333333333336"/>
    <n v="11316.666666666666"/>
    <n v="0"/>
    <n v="0"/>
    <n v="0"/>
    <n v="349.99999999999994"/>
    <n v="16"/>
    <n v="2.7297897985636677E-3"/>
    <n v="0.96907666833923667"/>
    <x v="2"/>
    <n v="1.4696969696969697"/>
    <n v="2.1163636363636364E-2"/>
    <n v="514.39393939393938"/>
    <n v="30"/>
    <n v="3"/>
    <n v="33"/>
    <n v="48.5"/>
    <n v="48.5"/>
    <n v="0.69840000000000002"/>
    <n v="0"/>
    <x v="2"/>
    <n v="16974.999999999996"/>
    <n v="0"/>
    <n v="0.69840000000000002"/>
  </r>
  <r>
    <x v="13"/>
    <x v="2"/>
    <x v="51"/>
    <x v="51"/>
    <x v="5"/>
    <x v="9"/>
    <n v="0.42616666666666614"/>
    <n v="54.333333333333336"/>
    <n v="6781.8100000000077"/>
    <n v="165"/>
    <n v="1.2375"/>
    <n v="20595.067177914134"/>
    <n v="124.81858895705535"/>
    <n v="18"/>
    <n v="2.498594113304442E-3"/>
    <n v="0.97157526245254111"/>
    <x v="2"/>
    <n v="2.4696969696969697"/>
    <n v="1.9371212121212098E-2"/>
    <n v="308.26409090909124"/>
    <n v="30"/>
    <n v="3"/>
    <n v="33"/>
    <n v="81.5"/>
    <n v="0"/>
    <n v="0"/>
    <n v="2.0245398773006134"/>
    <x v="0"/>
    <n v="0"/>
    <n v="66.809815950920239"/>
    <n v="0.63924999999999921"/>
  </r>
  <r>
    <x v="13"/>
    <x v="2"/>
    <x v="25"/>
    <x v="25"/>
    <x v="4"/>
    <x v="2"/>
    <n v="0.41606999999999922"/>
    <n v="39"/>
    <n v="11514.309999999998"/>
    <n v="0"/>
    <n v="0"/>
    <n v="0"/>
    <n v="295.23871794871786"/>
    <n v="32"/>
    <n v="2.4393978554303761E-3"/>
    <n v="0.97401466030797146"/>
    <x v="2"/>
    <n v="1.7727272727272727"/>
    <n v="1.8912272727272691E-2"/>
    <n v="523.37772727272716"/>
    <n v="30"/>
    <n v="3"/>
    <n v="33"/>
    <n v="58.5"/>
    <n v="58.5"/>
    <n v="0.62410499999999891"/>
    <n v="0"/>
    <x v="2"/>
    <n v="17271.464999999997"/>
    <n v="0"/>
    <n v="0.6241049999999988"/>
  </r>
  <r>
    <x v="13"/>
    <x v="2"/>
    <x v="13"/>
    <x v="13"/>
    <x v="2"/>
    <x v="3"/>
    <n v="0.36266666666666664"/>
    <n v="28.333333333333332"/>
    <n v="6393.333333333333"/>
    <n v="93"/>
    <n v="1.1968000000000001"/>
    <n v="20985.176470588238"/>
    <n v="225.64705882352942"/>
    <n v="18"/>
    <n v="2.1262967503130514E-3"/>
    <n v="0.97614095705828452"/>
    <x v="2"/>
    <n v="1.2878787878787878"/>
    <n v="1.6484848484848484E-2"/>
    <n v="290.60606060606057"/>
    <n v="30"/>
    <n v="3"/>
    <n v="33"/>
    <n v="42.5"/>
    <n v="0"/>
    <n v="0"/>
    <n v="2.1882352941176473"/>
    <x v="0"/>
    <n v="0"/>
    <n v="72.211764705882359"/>
    <n v="0.54399999999999993"/>
  </r>
  <r>
    <x v="13"/>
    <x v="2"/>
    <x v="19"/>
    <x v="19"/>
    <x v="0"/>
    <x v="5"/>
    <n v="0.3075"/>
    <n v="13.666666666666668"/>
    <n v="4611.6666666666661"/>
    <n v="92"/>
    <n v="2.0699999999999998"/>
    <n v="31044.390243902435"/>
    <n v="337.43902439024384"/>
    <n v="18"/>
    <n v="1.8028573089740717E-3"/>
    <n v="0.97794381436725863"/>
    <x v="2"/>
    <n v="0.62121212121212122"/>
    <n v="1.3977272727272727E-2"/>
    <n v="209.6212121212121"/>
    <n v="30"/>
    <n v="3"/>
    <n v="33"/>
    <n v="20.5"/>
    <n v="0"/>
    <n v="0"/>
    <n v="4.4878048780487809"/>
    <x v="0"/>
    <n v="0"/>
    <n v="148.09756097560975"/>
    <n v="0.46124999999999999"/>
  </r>
  <r>
    <x v="13"/>
    <x v="2"/>
    <x v="34"/>
    <x v="34"/>
    <x v="2"/>
    <x v="8"/>
    <n v="0.27739999999999965"/>
    <n v="67.333333333333343"/>
    <n v="7594.4999999999991"/>
    <n v="608"/>
    <n v="2.4319999999999999"/>
    <n v="68576.079207920775"/>
    <n v="112.78960396039601"/>
    <n v="36"/>
    <n v="1.6263824959655507E-3"/>
    <n v="0.97957019686322422"/>
    <x v="2"/>
    <n v="3.060606060606061"/>
    <n v="1.2609090909090893E-2"/>
    <n v="345.20454545454544"/>
    <n v="30"/>
    <n v="3"/>
    <n v="33"/>
    <n v="101.00000000000001"/>
    <n v="0"/>
    <n v="0"/>
    <n v="6.0198019801980189"/>
    <x v="0"/>
    <n v="0"/>
    <n v="198.65346534653463"/>
    <n v="0.41609999999999947"/>
  </r>
  <r>
    <x v="13"/>
    <x v="2"/>
    <x v="35"/>
    <x v="35"/>
    <x v="2"/>
    <x v="8"/>
    <n v="0.26666666666666627"/>
    <n v="65"/>
    <n v="7173.833333333333"/>
    <n v="325"/>
    <n v="1.3"/>
    <n v="35869.166666666664"/>
    <n v="110.36666666666666"/>
    <n v="15"/>
    <n v="1.5634534928772414E-3"/>
    <n v="0.98113365035610145"/>
    <x v="2"/>
    <n v="2.9545454545454546"/>
    <n v="1.2121212121212104E-2"/>
    <n v="326.08333333333331"/>
    <n v="30"/>
    <n v="3"/>
    <n v="33"/>
    <n v="97.5"/>
    <n v="0"/>
    <n v="0"/>
    <n v="3.3333333333333335"/>
    <x v="0"/>
    <n v="0"/>
    <n v="110"/>
    <n v="0.39999999999999941"/>
  </r>
  <r>
    <x v="13"/>
    <x v="2"/>
    <x v="49"/>
    <x v="49"/>
    <x v="2"/>
    <x v="8"/>
    <n v="0.26573333333333343"/>
    <n v="71.333333333333343"/>
    <n v="7462.3400000000065"/>
    <n v="157"/>
    <n v="0.56520000000000004"/>
    <n v="16424.122149532723"/>
    <n v="104.61224299065428"/>
    <n v="5"/>
    <n v="1.5579814056521741E-3"/>
    <n v="0.98269163176175367"/>
    <x v="2"/>
    <n v="3.2424242424242427"/>
    <n v="1.2078787878787883E-2"/>
    <n v="339.197272727273"/>
    <n v="30"/>
    <n v="3"/>
    <n v="33"/>
    <n v="107.00000000000001"/>
    <n v="0"/>
    <n v="0"/>
    <n v="1.4672897196261681"/>
    <x v="1"/>
    <n v="0"/>
    <n v="48.420560747663544"/>
    <n v="0.39860000000000018"/>
  </r>
  <r>
    <x v="13"/>
    <x v="2"/>
    <x v="10"/>
    <x v="10"/>
    <x v="1"/>
    <x v="2"/>
    <n v="0.23976000000000008"/>
    <n v="24.666666666666664"/>
    <n v="9311.6666666666679"/>
    <n v="0"/>
    <n v="0"/>
    <n v="0"/>
    <n v="377.50000000000011"/>
    <n v="20"/>
    <n v="1.4057010354459303E-3"/>
    <n v="0.98409733279719958"/>
    <x v="2"/>
    <n v="1.1212121212121211"/>
    <n v="1.0898181818181822E-2"/>
    <n v="423.25757575757581"/>
    <n v="30"/>
    <n v="3"/>
    <n v="33"/>
    <n v="37"/>
    <n v="37"/>
    <n v="0.35964000000000013"/>
    <n v="0"/>
    <x v="2"/>
    <n v="13967.500000000004"/>
    <n v="0"/>
    <n v="0.35964000000000013"/>
  </r>
  <r>
    <x v="13"/>
    <x v="2"/>
    <x v="50"/>
    <x v="50"/>
    <x v="0"/>
    <x v="0"/>
    <n v="0.22050000000000003"/>
    <n v="7"/>
    <n v="2627.666666666667"/>
    <n v="0"/>
    <n v="0"/>
    <n v="0"/>
    <n v="375.38095238095241"/>
    <n v="5"/>
    <n v="1.2927806069228712E-3"/>
    <n v="0.98539011340412241"/>
    <x v="2"/>
    <n v="0.31818181818181818"/>
    <n v="1.0022727272727273E-2"/>
    <n v="119.43939393939395"/>
    <n v="30"/>
    <n v="3"/>
    <n v="33"/>
    <n v="10.5"/>
    <n v="10.5"/>
    <n v="0.33075000000000004"/>
    <n v="0"/>
    <x v="2"/>
    <n v="3941.5000000000005"/>
    <n v="0"/>
    <n v="0.33075000000000004"/>
  </r>
  <r>
    <x v="13"/>
    <x v="2"/>
    <x v="46"/>
    <x v="46"/>
    <x v="2"/>
    <x v="8"/>
    <n v="0.21839999999999984"/>
    <n v="57.666666666666664"/>
    <n v="6511.3333333333376"/>
    <n v="8"/>
    <n v="2.8799999999999999E-2"/>
    <n v="903.30635838150351"/>
    <n v="112.91329479768794"/>
    <n v="5"/>
    <n v="1.2804684106664619E-3"/>
    <n v="0.98667058181478884"/>
    <x v="2"/>
    <n v="2.6212121212121211"/>
    <n v="9.9272727272727204E-3"/>
    <n v="295.96969696969717"/>
    <n v="30"/>
    <n v="3"/>
    <n v="33"/>
    <n v="86.5"/>
    <n v="78.5"/>
    <n v="0.29730173410404603"/>
    <n v="9.2485549132947972E-2"/>
    <x v="2"/>
    <n v="8863.6936416185035"/>
    <n v="3.052023121387283"/>
    <n v="0.32759999999999978"/>
  </r>
  <r>
    <x v="13"/>
    <x v="2"/>
    <x v="38"/>
    <x v="38"/>
    <x v="5"/>
    <x v="3"/>
    <n v="0.21608666666666676"/>
    <n v="27.666666666666668"/>
    <n v="4151.850000000004"/>
    <n v="456"/>
    <n v="3.42"/>
    <n v="68430.491566265133"/>
    <n v="150.06686746987967"/>
    <n v="32"/>
    <n v="1.2669054516157531E-3"/>
    <n v="0.98793748726640462"/>
    <x v="2"/>
    <n v="1.2575757575757576"/>
    <n v="9.8221212121212161E-3"/>
    <n v="188.72045454545471"/>
    <n v="30"/>
    <n v="3"/>
    <n v="33"/>
    <n v="41.5"/>
    <n v="0"/>
    <n v="0"/>
    <n v="10.987951807228916"/>
    <x v="0"/>
    <n v="0"/>
    <n v="362.60240963855421"/>
    <n v="0.32413000000000014"/>
  </r>
  <r>
    <x v="13"/>
    <x v="2"/>
    <x v="66"/>
    <x v="67"/>
    <x v="1"/>
    <x v="2"/>
    <n v="0.20277000000000001"/>
    <n v="15.666666666666666"/>
    <n v="4672.9399999999996"/>
    <n v="-1"/>
    <n v="-1.2150000000000001E-2"/>
    <n v="-298.27276595744678"/>
    <n v="298.27276595744678"/>
    <n v="5"/>
    <n v="1.1888304928151952E-3"/>
    <n v="0.98912631775921978"/>
    <x v="2"/>
    <n v="0.71212121212121204"/>
    <n v="9.2168181818181819E-3"/>
    <n v="212.40636363636361"/>
    <n v="30"/>
    <n v="3"/>
    <n v="33"/>
    <n v="23.499999999999996"/>
    <n v="24.499999999999996"/>
    <n v="0.31709776595744676"/>
    <n v="-4.2553191489361708E-2"/>
    <x v="2"/>
    <n v="7307.6827659574446"/>
    <n v="-1.4042553191489364"/>
    <n v="0.30415500000000001"/>
  </r>
  <r>
    <x v="13"/>
    <x v="2"/>
    <x v="41"/>
    <x v="41"/>
    <x v="2"/>
    <x v="8"/>
    <n v="0.19433333333333347"/>
    <n v="50.333333333333336"/>
    <n v="5677.9866666666721"/>
    <n v="121"/>
    <n v="0.43560000000000004"/>
    <n v="13649.729536423853"/>
    <n v="112.8076821192054"/>
    <n v="48"/>
    <n v="1.1393667329342922E-3"/>
    <n v="0.99026568449215402"/>
    <x v="2"/>
    <n v="2.2878787878787881"/>
    <n v="8.8333333333333389E-3"/>
    <n v="258.09030303030329"/>
    <n v="30"/>
    <n v="3"/>
    <n v="33"/>
    <n v="75.5"/>
    <n v="0"/>
    <n v="0"/>
    <n v="1.6026490066225165"/>
    <x v="1"/>
    <n v="0"/>
    <n v="52.88741721854305"/>
    <n v="0.2915000000000002"/>
  </r>
  <r>
    <x v="13"/>
    <x v="2"/>
    <x v="79"/>
    <x v="80"/>
    <x v="0"/>
    <x v="7"/>
    <n v="0.16499999999999998"/>
    <n v="3.6666666666666665"/>
    <n v="1228.3333333333333"/>
    <n v="0"/>
    <n v="0"/>
    <n v="0"/>
    <n v="335"/>
    <n v="32"/>
    <n v="9.6738684871779449E-4"/>
    <n v="0.9912330713408718"/>
    <x v="2"/>
    <n v="0.16666666666666666"/>
    <n v="7.4999999999999989E-3"/>
    <n v="55.833333333333329"/>
    <n v="30"/>
    <n v="3"/>
    <n v="33"/>
    <n v="5.5"/>
    <n v="5.5"/>
    <n v="0.24749999999999997"/>
    <n v="0"/>
    <x v="2"/>
    <n v="1842.5"/>
    <n v="0"/>
    <n v="0.24749999999999997"/>
  </r>
  <r>
    <x v="13"/>
    <x v="2"/>
    <x v="36"/>
    <x v="36"/>
    <x v="2"/>
    <x v="8"/>
    <n v="0.1644000000000001"/>
    <n v="41.666666666666664"/>
    <n v="5137.6966666666676"/>
    <n v="303"/>
    <n v="1.0908"/>
    <n v="37361.330160000012"/>
    <n v="123.30472000000003"/>
    <n v="30"/>
    <n v="9.638690783588214E-4"/>
    <n v="0.99219694041923057"/>
    <x v="2"/>
    <n v="1.8939393939393938"/>
    <n v="7.4727272727272776E-3"/>
    <n v="233.53166666666672"/>
    <n v="30"/>
    <n v="3"/>
    <n v="33"/>
    <n v="62.499999999999993"/>
    <n v="0"/>
    <n v="0"/>
    <n v="4.8480000000000008"/>
    <x v="0"/>
    <n v="0"/>
    <n v="159.98400000000001"/>
    <n v="0.24660000000000015"/>
  </r>
  <r>
    <x v="13"/>
    <x v="2"/>
    <x v="24"/>
    <x v="24"/>
    <x v="0"/>
    <x v="6"/>
    <n v="0.1575"/>
    <n v="7"/>
    <n v="2590"/>
    <n v="240"/>
    <n v="5.4"/>
    <n v="88800"/>
    <n v="370"/>
    <n v="12"/>
    <n v="9.2341471923062211E-4"/>
    <n v="0.9931203551384612"/>
    <x v="2"/>
    <n v="0.31818181818181818"/>
    <n v="7.1590909090909092E-3"/>
    <n v="117.72727272727273"/>
    <n v="30"/>
    <n v="3"/>
    <n v="33"/>
    <n v="10.5"/>
    <n v="0"/>
    <n v="0"/>
    <n v="22.857142857142858"/>
    <x v="0"/>
    <n v="0"/>
    <n v="754.28571428571433"/>
    <n v="0.23625000000000002"/>
  </r>
  <r>
    <x v="13"/>
    <x v="2"/>
    <x v="77"/>
    <x v="78"/>
    <x v="0"/>
    <x v="7"/>
    <n v="0.15000000000000002"/>
    <n v="6.6666666666666661"/>
    <n v="1666.6666666666665"/>
    <n v="0"/>
    <n v="0"/>
    <n v="0"/>
    <n v="250"/>
    <n v="12"/>
    <n v="8.7944258974344974E-4"/>
    <n v="0.99399979772820468"/>
    <x v="2"/>
    <n v="0.30303030303030298"/>
    <n v="6.8181818181818196E-3"/>
    <n v="75.757575757575751"/>
    <n v="30"/>
    <n v="3"/>
    <n v="33"/>
    <n v="9.9999999999999982"/>
    <n v="9.9999999999999982"/>
    <n v="0.22500000000000001"/>
    <n v="0"/>
    <x v="2"/>
    <n v="2499.9999999999995"/>
    <n v="0"/>
    <n v="0.22500000000000003"/>
  </r>
  <r>
    <x v="13"/>
    <x v="2"/>
    <x v="56"/>
    <x v="56"/>
    <x v="0"/>
    <x v="5"/>
    <n v="0.13800000000000004"/>
    <n v="7.6666666666666661"/>
    <n v="1758.3333333333335"/>
    <n v="0"/>
    <n v="0"/>
    <n v="0"/>
    <n v="229.34782608695656"/>
    <n v="4"/>
    <n v="8.0908718256397392E-4"/>
    <n v="0.99480888491076869"/>
    <x v="2"/>
    <n v="0.34848484848484845"/>
    <n v="6.2727272727272744E-3"/>
    <n v="79.924242424242436"/>
    <n v="30"/>
    <n v="3"/>
    <n v="33"/>
    <n v="11.499999999999998"/>
    <n v="11.499999999999998"/>
    <n v="0.20700000000000005"/>
    <n v="0"/>
    <x v="2"/>
    <n v="2637.5"/>
    <n v="0"/>
    <n v="0.20700000000000005"/>
  </r>
  <r>
    <x v="13"/>
    <x v="2"/>
    <x v="116"/>
    <x v="115"/>
    <x v="0"/>
    <x v="5"/>
    <n v="0.10000000000000002"/>
    <n v="5"/>
    <n v="875"/>
    <n v="0"/>
    <n v="0"/>
    <n v="0"/>
    <n v="175"/>
    <n v="12"/>
    <n v="5.8629505982896657E-4"/>
    <n v="0.99539517997059768"/>
    <x v="2"/>
    <n v="0.22727272727272727"/>
    <n v="4.5454545454545461E-3"/>
    <n v="39.772727272727273"/>
    <n v="30"/>
    <n v="3"/>
    <n v="33"/>
    <n v="7.5"/>
    <n v="7.5"/>
    <n v="0.15000000000000002"/>
    <n v="0"/>
    <x v="2"/>
    <n v="1312.5"/>
    <n v="0"/>
    <n v="0.15000000000000002"/>
  </r>
  <r>
    <x v="13"/>
    <x v="2"/>
    <x v="53"/>
    <x v="53"/>
    <x v="5"/>
    <x v="3"/>
    <n v="9.4000000000000014E-2"/>
    <n v="31.333333333333332"/>
    <n v="2869"/>
    <n v="398"/>
    <n v="1.194"/>
    <n v="36442.404255319147"/>
    <n v="91.563829787234042"/>
    <n v="48"/>
    <n v="5.5111735623922849E-4"/>
    <n v="0.99594629732683693"/>
    <x v="2"/>
    <n v="1.4242424242424241"/>
    <n v="4.2727272727272735E-3"/>
    <n v="130.40909090909091"/>
    <n v="30"/>
    <n v="3"/>
    <n v="33"/>
    <n v="46.999999999999993"/>
    <n v="0"/>
    <n v="0"/>
    <n v="8.4680851063829792"/>
    <x v="0"/>
    <n v="0"/>
    <n v="279.44680851063833"/>
    <n v="0.14100000000000001"/>
  </r>
  <r>
    <x v="13"/>
    <x v="2"/>
    <x v="47"/>
    <x v="47"/>
    <x v="5"/>
    <x v="3"/>
    <n v="9.1499999999999998E-2"/>
    <n v="18.333333333333336"/>
    <n v="2114.3666666666663"/>
    <n v="34"/>
    <n v="0.153"/>
    <n v="3921.1890909090898"/>
    <n v="115.32909090909088"/>
    <n v="24"/>
    <n v="5.364599797435043E-4"/>
    <n v="0.99648275730658042"/>
    <x v="2"/>
    <n v="0.83333333333333348"/>
    <n v="4.1590909090909092E-3"/>
    <n v="96.107575757575745"/>
    <n v="30"/>
    <n v="3"/>
    <n v="33"/>
    <n v="27.500000000000004"/>
    <n v="0"/>
    <n v="0"/>
    <n v="1.2363636363636361"/>
    <x v="1"/>
    <n v="0"/>
    <n v="40.799999999999997"/>
    <n v="0.13725000000000001"/>
  </r>
  <r>
    <x v="13"/>
    <x v="2"/>
    <x v="42"/>
    <x v="42"/>
    <x v="2"/>
    <x v="3"/>
    <n v="8.6400000000000005E-2"/>
    <n v="15"/>
    <n v="2614.0066666666667"/>
    <n v="82"/>
    <n v="0.47232000000000002"/>
    <n v="14289.903111111113"/>
    <n v="174.26711111111112"/>
    <n v="1"/>
    <n v="5.06558931692227E-4"/>
    <n v="0.99698931623827269"/>
    <x v="2"/>
    <n v="0.68181818181818177"/>
    <n v="3.9272727272727272E-3"/>
    <n v="118.81848484848484"/>
    <n v="30"/>
    <n v="3"/>
    <n v="33"/>
    <n v="22.5"/>
    <n v="0"/>
    <n v="0"/>
    <n v="3.6444444444444444"/>
    <x v="0"/>
    <n v="0"/>
    <n v="120.26666666666667"/>
    <n v="0.12959999999999999"/>
  </r>
  <r>
    <x v="13"/>
    <x v="2"/>
    <x v="43"/>
    <x v="43"/>
    <x v="4"/>
    <x v="2"/>
    <n v="7.9439999999999997E-2"/>
    <n v="8"/>
    <n v="2240"/>
    <n v="0"/>
    <n v="0"/>
    <n v="0"/>
    <n v="280"/>
    <n v="1"/>
    <n v="4.6575279552813094E-4"/>
    <n v="0.99745506903380088"/>
    <x v="2"/>
    <n v="0.36363636363636365"/>
    <n v="3.6109090909090908E-3"/>
    <n v="101.81818181818181"/>
    <n v="30"/>
    <n v="3"/>
    <n v="33"/>
    <n v="12"/>
    <n v="12"/>
    <n v="0.11915999999999999"/>
    <n v="0"/>
    <x v="2"/>
    <n v="3360"/>
    <n v="0"/>
    <n v="0.11916"/>
  </r>
  <r>
    <x v="13"/>
    <x v="2"/>
    <x v="90"/>
    <x v="90"/>
    <x v="2"/>
    <x v="9"/>
    <n v="7.5680000000000011E-2"/>
    <n v="12.666666666666666"/>
    <n v="0"/>
    <n v="0"/>
    <n v="0"/>
    <n v="0"/>
    <n v="0"/>
    <n v="12"/>
    <n v="4.4370810127856189E-4"/>
    <n v="0.99789877713507946"/>
    <x v="2"/>
    <n v="0.57575757575757569"/>
    <n v="3.4400000000000003E-3"/>
    <n v="0"/>
    <n v="30"/>
    <n v="3"/>
    <n v="33"/>
    <n v="18.999999999999996"/>
    <n v="18.999999999999996"/>
    <n v="0.11352"/>
    <n v="0"/>
    <x v="2"/>
    <n v="0"/>
    <n v="0"/>
    <n v="0.11352000000000001"/>
  </r>
  <r>
    <x v="13"/>
    <x v="2"/>
    <x v="68"/>
    <x v="69"/>
    <x v="5"/>
    <x v="9"/>
    <n v="7.0833333333333331E-2"/>
    <n v="7.333333333333333"/>
    <n v="946.6"/>
    <n v="37"/>
    <n v="0.3145"/>
    <n v="4776.0272727272732"/>
    <n v="129.08181818181819"/>
    <n v="20"/>
    <n v="4.1529233404551786E-4"/>
    <n v="0.99831406946912493"/>
    <x v="2"/>
    <n v="0.33333333333333331"/>
    <n v="3.2196969696969696E-3"/>
    <n v="43.027272727272731"/>
    <n v="30"/>
    <n v="3"/>
    <n v="33"/>
    <n v="11"/>
    <n v="0"/>
    <n v="0"/>
    <n v="3.3636363636363638"/>
    <x v="0"/>
    <n v="0"/>
    <n v="111"/>
    <n v="0.10625"/>
  </r>
  <r>
    <x v="13"/>
    <x v="2"/>
    <x v="106"/>
    <x v="106"/>
    <x v="2"/>
    <x v="3"/>
    <n v="6.1700000000000005E-2"/>
    <n v="7.333333333333333"/>
    <n v="8.413333333333334"/>
    <n v="0"/>
    <n v="0"/>
    <n v="0"/>
    <n v="1.1472727272727274"/>
    <n v="48"/>
    <n v="3.6174405191447234E-4"/>
    <n v="0.9986758135210394"/>
    <x v="2"/>
    <n v="0.33333333333333331"/>
    <n v="2.804545454545455E-3"/>
    <n v="0.38242424242424244"/>
    <n v="30"/>
    <n v="3"/>
    <n v="33"/>
    <n v="11"/>
    <n v="11"/>
    <n v="9.2550000000000021E-2"/>
    <n v="0"/>
    <x v="2"/>
    <n v="12.620000000000001"/>
    <n v="0"/>
    <n v="9.2550000000000007E-2"/>
  </r>
  <r>
    <x v="13"/>
    <x v="2"/>
    <x v="30"/>
    <x v="30"/>
    <x v="2"/>
    <x v="3"/>
    <n v="5.951999999999999E-2"/>
    <n v="10.333333333333334"/>
    <n v="1343.3333333333333"/>
    <n v="535"/>
    <n v="3.0815999999999999"/>
    <n v="69549.999999999985"/>
    <n v="129.99999999999997"/>
    <n v="1"/>
    <n v="3.4896281961020075E-4"/>
    <n v="0.99902477634064957"/>
    <x v="2"/>
    <n v="0.46969696969696972"/>
    <n v="2.7054545454545452E-3"/>
    <n v="61.060606060606055"/>
    <n v="30"/>
    <n v="3"/>
    <n v="33"/>
    <n v="15.5"/>
    <n v="0"/>
    <n v="0"/>
    <n v="34.516129032258064"/>
    <x v="0"/>
    <n v="0"/>
    <n v="1139.0322580645161"/>
    <n v="8.9279999999999984E-2"/>
  </r>
  <r>
    <x v="13"/>
    <x v="2"/>
    <x v="44"/>
    <x v="44"/>
    <x v="5"/>
    <x v="3"/>
    <n v="4.8600000000000004E-2"/>
    <n v="9"/>
    <n v="1036.3333333333335"/>
    <n v="159"/>
    <n v="0.85860000000000003"/>
    <n v="18308.555555555558"/>
    <n v="115.14814814814817"/>
    <n v="16"/>
    <n v="2.8493939907687772E-4"/>
    <n v="0.99930971573972649"/>
    <x v="2"/>
    <n v="0.40909090909090912"/>
    <n v="2.2090909090909092E-3"/>
    <n v="47.106060606060616"/>
    <n v="30"/>
    <n v="3"/>
    <n v="33"/>
    <n v="13.5"/>
    <n v="0"/>
    <n v="0"/>
    <n v="11.777777777777779"/>
    <x v="0"/>
    <n v="0"/>
    <n v="388.66666666666669"/>
    <n v="7.2900000000000006E-2"/>
  </r>
  <r>
    <x v="13"/>
    <x v="2"/>
    <x v="92"/>
    <x v="92"/>
    <x v="5"/>
    <x v="9"/>
    <n v="4.0533333333333338E-2"/>
    <n v="6"/>
    <n v="572.51666666666665"/>
    <n v="0"/>
    <n v="0"/>
    <n v="0"/>
    <n v="95.419444444444437"/>
    <n v="16"/>
    <n v="2.3764493091734109E-4"/>
    <n v="0.99954736067064387"/>
    <x v="2"/>
    <n v="0.27272727272727271"/>
    <n v="1.8424242424242426E-3"/>
    <n v="26.023484848484848"/>
    <n v="30"/>
    <n v="3"/>
    <n v="33"/>
    <n v="9"/>
    <n v="9"/>
    <n v="6.0800000000000007E-2"/>
    <n v="0"/>
    <x v="2"/>
    <n v="858.77499999999998"/>
    <n v="0"/>
    <n v="6.0800000000000007E-2"/>
  </r>
  <r>
    <x v="13"/>
    <x v="2"/>
    <x v="55"/>
    <x v="55"/>
    <x v="5"/>
    <x v="3"/>
    <n v="2.3333333333333334E-2"/>
    <n v="4.666666666666667"/>
    <n v="566"/>
    <n v="76"/>
    <n v="0.38"/>
    <n v="9217.7142857142844"/>
    <n v="121.28571428571428"/>
    <n v="3"/>
    <n v="1.3680218062675885E-4"/>
    <n v="0.9996841628512706"/>
    <x v="2"/>
    <n v="0.21212121212121213"/>
    <n v="1.0606060606060607E-3"/>
    <n v="25.727272727272727"/>
    <n v="30"/>
    <n v="3"/>
    <n v="33"/>
    <n v="7"/>
    <n v="0"/>
    <n v="0"/>
    <n v="10.857142857142858"/>
    <x v="0"/>
    <n v="0"/>
    <n v="358.28571428571428"/>
    <n v="3.5000000000000003E-2"/>
  </r>
  <r>
    <x v="13"/>
    <x v="2"/>
    <x v="32"/>
    <x v="32"/>
    <x v="5"/>
    <x v="3"/>
    <n v="1.4166666666666668E-2"/>
    <n v="1.6666666666666667"/>
    <n v="225"/>
    <n v="197"/>
    <n v="1.6770499999999999"/>
    <n v="26595"/>
    <n v="135"/>
    <n v="32"/>
    <n v="8.3058466809103582E-5"/>
    <n v="0.99976722131807971"/>
    <x v="2"/>
    <n v="7.575757575757576E-2"/>
    <n v="6.4393939393939397E-4"/>
    <n v="10.227272727272727"/>
    <n v="30"/>
    <n v="3"/>
    <n v="33"/>
    <n v="2.5"/>
    <n v="0"/>
    <n v="0"/>
    <n v="78.8"/>
    <x v="0"/>
    <n v="0"/>
    <n v="2600.4"/>
    <n v="2.1250000000000002E-2"/>
  </r>
  <r>
    <x v="13"/>
    <x v="2"/>
    <x v="52"/>
    <x v="52"/>
    <x v="5"/>
    <x v="3"/>
    <n v="1.3333333333333334E-2"/>
    <n v="1.6666666666666667"/>
    <n v="185"/>
    <n v="160"/>
    <n v="1.28"/>
    <n v="17760"/>
    <n v="111"/>
    <n v="24"/>
    <n v="7.8172674643862202E-5"/>
    <n v="0.99984539399272354"/>
    <x v="2"/>
    <n v="7.575757575757576E-2"/>
    <n v="6.0606060606060606E-4"/>
    <n v="8.4090909090909083"/>
    <n v="30"/>
    <n v="3"/>
    <n v="33"/>
    <n v="2.5"/>
    <n v="0"/>
    <n v="0"/>
    <n v="64"/>
    <x v="0"/>
    <n v="0"/>
    <n v="2112"/>
    <n v="0.02"/>
  </r>
  <r>
    <x v="13"/>
    <x v="2"/>
    <x v="37"/>
    <x v="37"/>
    <x v="2"/>
    <x v="8"/>
    <n v="1.3100000000000063E-2"/>
    <n v="1.6666666666666667"/>
    <n v="278.05333333333363"/>
    <n v="0"/>
    <n v="0"/>
    <n v="0"/>
    <n v="166.83200000000016"/>
    <n v="12"/>
    <n v="7.6804652837594969E-5"/>
    <n v="0.99992219864556109"/>
    <x v="2"/>
    <n v="7.575757575757576E-2"/>
    <n v="5.9545454545454832E-4"/>
    <n v="12.638787878787893"/>
    <n v="30"/>
    <n v="3"/>
    <n v="33"/>
    <n v="2.5"/>
    <n v="2.5"/>
    <n v="1.9650000000000094E-2"/>
    <n v="0"/>
    <x v="2"/>
    <n v="417.08000000000038"/>
    <n v="0"/>
    <n v="1.9650000000000094E-2"/>
  </r>
  <r>
    <x v="13"/>
    <x v="2"/>
    <x v="117"/>
    <x v="116"/>
    <x v="0"/>
    <x v="5"/>
    <n v="7.3333333333333332E-3"/>
    <n v="0.33333333333333331"/>
    <n v="77"/>
    <n v="0"/>
    <n v="0"/>
    <n v="0"/>
    <n v="231"/>
    <n v="5"/>
    <n v="4.2994971054124204E-5"/>
    <n v="0.99996519361661518"/>
    <x v="2"/>
    <n v="1.515151515151515E-2"/>
    <n v="3.3333333333333332E-4"/>
    <n v="3.5"/>
    <n v="30"/>
    <n v="3"/>
    <n v="33"/>
    <n v="0.49999999999999994"/>
    <n v="0.49999999999999994"/>
    <n v="1.0999999999999999E-2"/>
    <n v="0"/>
    <x v="2"/>
    <n v="115.49999999999999"/>
    <n v="0"/>
    <n v="1.0999999999999999E-2"/>
  </r>
  <r>
    <x v="13"/>
    <x v="2"/>
    <x v="87"/>
    <x v="87"/>
    <x v="2"/>
    <x v="3"/>
    <n v="3.5200000000000001E-3"/>
    <n v="0.66666666666666663"/>
    <n v="28"/>
    <n v="112"/>
    <n v="0.59136"/>
    <n v="4704"/>
    <n v="42"/>
    <n v="1"/>
    <n v="2.0637586105979619E-5"/>
    <n v="0.99998583120272111"/>
    <x v="2"/>
    <n v="3.03030303030303E-2"/>
    <n v="1.6000000000000001E-4"/>
    <n v="1.2727272727272727"/>
    <n v="30"/>
    <n v="3"/>
    <n v="33"/>
    <n v="0.99999999999999989"/>
    <n v="0"/>
    <n v="0"/>
    <n v="112.00000000000001"/>
    <x v="0"/>
    <n v="0"/>
    <n v="3696.0000000000005"/>
    <n v="5.2800000000000008E-3"/>
  </r>
  <r>
    <x v="14"/>
    <x v="2"/>
    <x v="0"/>
    <x v="0"/>
    <x v="0"/>
    <x v="0"/>
    <n v="14.746666666666716"/>
    <n v="438.66666666666669"/>
    <n v="212106.93333333335"/>
    <n v="938"/>
    <n v="23.45"/>
    <n v="189476"/>
    <n v="202"/>
    <n v="5"/>
    <n v="0.14758173614634021"/>
    <n v="0.14758173614634021"/>
    <x v="0"/>
    <n v="19.939393939393941"/>
    <n v="0.67030303030303251"/>
    <n v="9641.2242424242431"/>
    <n v="7"/>
    <n v="3"/>
    <n v="10"/>
    <n v="199.39393939393941"/>
    <n v="0"/>
    <n v="0"/>
    <n v="4.7042553191489356"/>
    <x v="0"/>
    <n v="0"/>
    <n v="47.042553191489361"/>
    <n v="6.7030303030303253"/>
  </r>
  <r>
    <x v="14"/>
    <x v="2"/>
    <x v="3"/>
    <x v="3"/>
    <x v="1"/>
    <x v="2"/>
    <n v="8.8330500000000285"/>
    <n v="427.33333333333337"/>
    <n v="357137.08333333337"/>
    <n v="203"/>
    <n v="3.2885999999999997"/>
    <n v="169654.04348673945"/>
    <n v="835.73420436817469"/>
    <n v="1"/>
    <n v="8.8399425031697357E-2"/>
    <n v="0.23598116117803758"/>
    <x v="0"/>
    <n v="19.424242424242426"/>
    <n v="0.40150227272727401"/>
    <n v="16233.50378787879"/>
    <n v="7"/>
    <n v="3"/>
    <n v="10"/>
    <n v="194.24242424242425"/>
    <n v="0"/>
    <n v="0"/>
    <n v="1.0450858034321373"/>
    <x v="1"/>
    <n v="0"/>
    <n v="10.450858034321373"/>
    <n v="4.0150227272727399"/>
  </r>
  <r>
    <x v="14"/>
    <x v="2"/>
    <x v="4"/>
    <x v="4"/>
    <x v="0"/>
    <x v="0"/>
    <n v="6.8083333333333584"/>
    <n v="272.33333333333331"/>
    <n v="96472.666666666672"/>
    <n v="117"/>
    <n v="2.9249999999999998"/>
    <n v="41446.641370869038"/>
    <n v="354.2447980416157"/>
    <n v="4"/>
    <n v="6.8136459330673596E-2"/>
    <n v="0.30411762050871116"/>
    <x v="0"/>
    <n v="12.378787878787877"/>
    <n v="0.30946969696969812"/>
    <n v="4385.121212121212"/>
    <n v="7"/>
    <n v="3"/>
    <n v="10"/>
    <n v="123.78787878787877"/>
    <n v="6.7878787878787676"/>
    <n v="0.16969696969696982"/>
    <n v="0.94516523867809077"/>
    <x v="3"/>
    <n v="2404.5707503430813"/>
    <n v="9.451652386780907"/>
    <n v="3.0946969696969813"/>
  </r>
  <r>
    <x v="14"/>
    <x v="2"/>
    <x v="6"/>
    <x v="6"/>
    <x v="1"/>
    <x v="2"/>
    <n v="5.6564500000000297"/>
    <n v="515.66666666666663"/>
    <n v="236948.17333333375"/>
    <n v="0"/>
    <n v="0"/>
    <n v="0"/>
    <n v="459.49872010342682"/>
    <n v="1"/>
    <n v="5.6608637754857666E-2"/>
    <n v="0.36072625826356886"/>
    <x v="0"/>
    <n v="23.439393939393938"/>
    <n v="0.257111363636365"/>
    <n v="10770.371515151533"/>
    <n v="7"/>
    <n v="3"/>
    <n v="10"/>
    <n v="234.39393939393938"/>
    <n v="234.39393939393938"/>
    <n v="2.5711136363636498"/>
    <n v="0"/>
    <x v="2"/>
    <n v="107703.71515151534"/>
    <n v="0"/>
    <n v="2.5711136363636502"/>
  </r>
  <r>
    <x v="14"/>
    <x v="2"/>
    <x v="33"/>
    <x v="33"/>
    <x v="2"/>
    <x v="9"/>
    <n v="5.5424000000000033"/>
    <n v="638"/>
    <n v="89525.520000000164"/>
    <n v="0"/>
    <n v="0"/>
    <n v="0"/>
    <n v="140.32213166144226"/>
    <n v="60"/>
    <n v="5.5467247813119833E-2"/>
    <n v="0.4161935060766887"/>
    <x v="0"/>
    <n v="29"/>
    <n v="0.25192727272727289"/>
    <n v="4069.3418181818256"/>
    <n v="7"/>
    <n v="3"/>
    <n v="10"/>
    <n v="290"/>
    <n v="290"/>
    <n v="2.5192727272727287"/>
    <n v="0"/>
    <x v="2"/>
    <n v="40693.418181818255"/>
    <n v="0"/>
    <n v="2.5192727272727291"/>
  </r>
  <r>
    <x v="14"/>
    <x v="2"/>
    <x v="23"/>
    <x v="23"/>
    <x v="0"/>
    <x v="0"/>
    <n v="5.4166666666666821"/>
    <n v="108.33333333333334"/>
    <n v="59012.333333333328"/>
    <n v="0"/>
    <n v="0"/>
    <n v="0"/>
    <n v="544.72923076923064"/>
    <n v="5"/>
    <n v="5.4208933372016897E-2"/>
    <n v="0.47040243944870558"/>
    <x v="0"/>
    <n v="4.9242424242424248"/>
    <n v="0.24621212121212191"/>
    <n v="2682.3787878787875"/>
    <n v="7"/>
    <n v="3"/>
    <n v="10"/>
    <n v="49.242424242424249"/>
    <n v="49.242424242424249"/>
    <n v="2.4621212121212195"/>
    <n v="0"/>
    <x v="2"/>
    <n v="26823.787878787876"/>
    <n v="0"/>
    <n v="2.462121212121219"/>
  </r>
  <r>
    <x v="14"/>
    <x v="2"/>
    <x v="2"/>
    <x v="2"/>
    <x v="1"/>
    <x v="2"/>
    <n v="4.8940199999999905"/>
    <n v="437"/>
    <n v="195663.22000000026"/>
    <n v="1"/>
    <n v="9.7200000000000012E-3"/>
    <n v="447.74192219679696"/>
    <n v="447.74192219679696"/>
    <n v="12"/>
    <n v="4.8978388449473879E-2"/>
    <n v="0.51938082789817941"/>
    <x v="1"/>
    <n v="19.863636363636363"/>
    <n v="0.22245545454545412"/>
    <n v="8893.7827272727391"/>
    <n v="14"/>
    <n v="3"/>
    <n v="17"/>
    <n v="337.68181818181819"/>
    <n v="336.68181818181819"/>
    <n v="3.7705435968379373"/>
    <n v="2.9613676134069189E-3"/>
    <x v="2"/>
    <n v="150746.56444143978"/>
    <n v="5.0343249427917618E-2"/>
    <n v="3.7817427272727202"/>
  </r>
  <r>
    <x v="14"/>
    <x v="2"/>
    <x v="21"/>
    <x v="21"/>
    <x v="0"/>
    <x v="0"/>
    <n v="3.8673333333333177"/>
    <n v="149.66666666666666"/>
    <n v="59061.666666666664"/>
    <n v="298"/>
    <n v="5.96"/>
    <n v="117597.1714922049"/>
    <n v="394.62138084632517"/>
    <n v="1"/>
    <n v="3.8703510460439121E-2"/>
    <n v="0.55808433835861848"/>
    <x v="1"/>
    <n v="6.8030303030303028"/>
    <n v="0.17578787878787808"/>
    <n v="2684.621212121212"/>
    <n v="14"/>
    <n v="3"/>
    <n v="17"/>
    <n v="115.65151515151514"/>
    <n v="0"/>
    <n v="0"/>
    <n v="2.5767064063932925"/>
    <x v="0"/>
    <n v="0"/>
    <n v="43.804008908685972"/>
    <n v="2.9883939393939274"/>
  </r>
  <r>
    <x v="14"/>
    <x v="2"/>
    <x v="22"/>
    <x v="22"/>
    <x v="2"/>
    <x v="3"/>
    <n v="3.680160000000023"/>
    <n v="622.66666666666663"/>
    <n v="67564.623333333366"/>
    <n v="5"/>
    <n v="2.7500000000000004E-2"/>
    <n v="542.54247858672409"/>
    <n v="108.50849571734481"/>
    <n v="48"/>
    <n v="3.6830316597851513E-2"/>
    <n v="0.59491465495647"/>
    <x v="1"/>
    <n v="28.303030303030301"/>
    <n v="0.16728000000000104"/>
    <n v="3071.119242424244"/>
    <n v="14"/>
    <n v="3"/>
    <n v="17"/>
    <n v="481.15151515151513"/>
    <n v="476.15151515151513"/>
    <n v="2.8142083940043001"/>
    <n v="1.03917369945837E-2"/>
    <x v="2"/>
    <n v="51666.484642625423"/>
    <n v="0.17665952890792291"/>
    <n v="2.8437600000000178"/>
  </r>
  <r>
    <x v="14"/>
    <x v="2"/>
    <x v="7"/>
    <x v="7"/>
    <x v="1"/>
    <x v="2"/>
    <n v="3.4230566666666795"/>
    <n v="355.66666666666669"/>
    <n v="136782.5"/>
    <n v="0"/>
    <n v="0"/>
    <n v="0"/>
    <n v="384.58059981255855"/>
    <n v="24"/>
    <n v="3.4257277065594782E-2"/>
    <n v="0.62917193202206478"/>
    <x v="1"/>
    <n v="16.166666666666668"/>
    <n v="0.15559348484848542"/>
    <n v="6217.386363636364"/>
    <n v="14"/>
    <n v="3"/>
    <n v="17"/>
    <n v="274.83333333333337"/>
    <n v="274.83333333333337"/>
    <n v="2.6450892424242527"/>
    <n v="0"/>
    <x v="2"/>
    <n v="105695.56818181819"/>
    <n v="0"/>
    <n v="2.6450892424242523"/>
  </r>
  <r>
    <x v="14"/>
    <x v="2"/>
    <x v="13"/>
    <x v="13"/>
    <x v="2"/>
    <x v="3"/>
    <n v="3.0570666666666781"/>
    <n v="164"/>
    <n v="53430.853333333216"/>
    <n v="0"/>
    <n v="0"/>
    <n v="0"/>
    <n v="325.79788617886106"/>
    <n v="1"/>
    <n v="3.0594521214857957E-2"/>
    <n v="0.65976645323692273"/>
    <x v="1"/>
    <n v="7.4545454545454541"/>
    <n v="0.13895757575757628"/>
    <n v="2428.6751515151464"/>
    <n v="14"/>
    <n v="3"/>
    <n v="17"/>
    <n v="126.72727272727272"/>
    <n v="126.72727272727272"/>
    <n v="2.3622787878787967"/>
    <n v="0"/>
    <x v="2"/>
    <n v="41287.477575757483"/>
    <n v="0"/>
    <n v="2.3622787878787967"/>
  </r>
  <r>
    <x v="14"/>
    <x v="2"/>
    <x v="17"/>
    <x v="17"/>
    <x v="0"/>
    <x v="5"/>
    <n v="2.8199999999999985"/>
    <n v="125.33333333333334"/>
    <n v="46427"/>
    <n v="250"/>
    <n v="5.625"/>
    <n v="92607.047872340423"/>
    <n v="370.42819148936167"/>
    <n v="12"/>
    <n v="2.822200469706224E-2"/>
    <n v="0.687988457933985"/>
    <x v="1"/>
    <n v="5.6969696969696972"/>
    <n v="0.12818181818181812"/>
    <n v="2110.318181818182"/>
    <n v="14"/>
    <n v="3"/>
    <n v="17"/>
    <n v="96.848484848484858"/>
    <n v="0"/>
    <n v="0"/>
    <n v="2.5813516896120148"/>
    <x v="0"/>
    <n v="0"/>
    <n v="43.88297872340425"/>
    <n v="2.1790909090909079"/>
  </r>
  <r>
    <x v="14"/>
    <x v="2"/>
    <x v="16"/>
    <x v="16"/>
    <x v="3"/>
    <x v="0"/>
    <n v="2.4787500000000131"/>
    <n v="107.66666666666666"/>
    <n v="52011.79999999969"/>
    <n v="0"/>
    <n v="0"/>
    <n v="0"/>
    <n v="483.08173374612721"/>
    <n v="32"/>
    <n v="2.4806841894625332E-2"/>
    <n v="0.71279529982861034"/>
    <x v="1"/>
    <n v="4.8939393939393936"/>
    <n v="0.11267045454545514"/>
    <n v="2364.172727272713"/>
    <n v="14"/>
    <n v="3"/>
    <n v="17"/>
    <n v="83.196969696969688"/>
    <n v="83.196969696969688"/>
    <n v="1.9153977272727374"/>
    <n v="0"/>
    <x v="2"/>
    <n v="40190.936363636123"/>
    <n v="0"/>
    <n v="1.9153977272727374"/>
  </r>
  <r>
    <x v="14"/>
    <x v="2"/>
    <x v="19"/>
    <x v="19"/>
    <x v="0"/>
    <x v="5"/>
    <n v="2.4554999999999989"/>
    <n v="77.333333333333343"/>
    <n v="42386.666666666657"/>
    <n v="311"/>
    <n v="6.9974999999999996"/>
    <n v="170460.17241379304"/>
    <n v="548.10344827586187"/>
    <n v="48"/>
    <n v="2.4574160472920686E-2"/>
    <n v="0.73736946030153105"/>
    <x v="1"/>
    <n v="3.5151515151515156"/>
    <n v="0.11161363636363632"/>
    <n v="1926.6666666666663"/>
    <n v="14"/>
    <n v="3"/>
    <n v="17"/>
    <n v="59.757575757575765"/>
    <n v="0"/>
    <n v="0"/>
    <n v="5.2043610547667338"/>
    <x v="0"/>
    <n v="0"/>
    <n v="88.474137931034477"/>
    <n v="1.8974318181818175"/>
  </r>
  <r>
    <x v="14"/>
    <x v="2"/>
    <x v="91"/>
    <x v="91"/>
    <x v="2"/>
    <x v="9"/>
    <n v="2.2708399999999997"/>
    <n v="342.66666666666669"/>
    <n v="0"/>
    <n v="0"/>
    <n v="0"/>
    <n v="0"/>
    <n v="0"/>
    <n v="32"/>
    <n v="2.2726119555417319E-2"/>
    <n v="0.76009557985694842"/>
    <x v="1"/>
    <n v="15.575757575757576"/>
    <n v="0.10321999999999999"/>
    <n v="0"/>
    <n v="14"/>
    <n v="3"/>
    <n v="17"/>
    <n v="264.78787878787881"/>
    <n v="264.78787878787881"/>
    <n v="1.7547399999999997"/>
    <n v="0"/>
    <x v="2"/>
    <n v="0"/>
    <n v="0"/>
    <n v="1.75474"/>
  </r>
  <r>
    <x v="14"/>
    <x v="2"/>
    <x v="8"/>
    <x v="8"/>
    <x v="2"/>
    <x v="3"/>
    <n v="1.9837999999999931"/>
    <n v="337.00000000000006"/>
    <n v="39005.963333333362"/>
    <n v="1"/>
    <n v="4.7999999999999996E-3"/>
    <n v="115.7446983184966"/>
    <n v="115.7446983184966"/>
    <n v="20"/>
    <n v="1.9853479758167342E-2"/>
    <n v="0.77994905961511574"/>
    <x v="1"/>
    <n v="15.31818181818182"/>
    <n v="9.017272727272696E-2"/>
    <n v="1772.9983333333346"/>
    <n v="14"/>
    <n v="3"/>
    <n v="17"/>
    <n v="260.40909090909093"/>
    <n v="259.40909090909093"/>
    <n v="1.5270497167520853"/>
    <n v="3.8401117123407222E-3"/>
    <x v="2"/>
    <n v="30025.22696834819"/>
    <n v="6.5281899109792277E-2"/>
    <n v="1.5329363636363582"/>
  </r>
  <r>
    <x v="14"/>
    <x v="2"/>
    <x v="12"/>
    <x v="12"/>
    <x v="0"/>
    <x v="4"/>
    <n v="1.5749999999999993"/>
    <n v="70"/>
    <n v="23586"/>
    <n v="80"/>
    <n v="1.8"/>
    <n v="26955.428571428569"/>
    <n v="336.94285714285712"/>
    <n v="5"/>
    <n v="1.5762289857401784E-2"/>
    <n v="0.79571134947251754"/>
    <x v="1"/>
    <n v="3.1818181818181817"/>
    <n v="7.1590909090909052E-2"/>
    <n v="1072.090909090909"/>
    <n v="14"/>
    <n v="3"/>
    <n v="17"/>
    <n v="54.090909090909086"/>
    <n v="0"/>
    <n v="0"/>
    <n v="1.4789915966386555"/>
    <x v="1"/>
    <n v="0"/>
    <n v="25.142857142857146"/>
    <n v="1.2170454545454539"/>
  </r>
  <r>
    <x v="14"/>
    <x v="2"/>
    <x v="11"/>
    <x v="11"/>
    <x v="0"/>
    <x v="4"/>
    <n v="1.4909999999999979"/>
    <n v="45"/>
    <n v="23639.333333333336"/>
    <n v="502"/>
    <n v="11.295"/>
    <n v="263709.89629629633"/>
    <n v="525.31851851851854"/>
    <n v="5"/>
    <n v="1.4921634398340341E-2"/>
    <n v="0.81063298387085791"/>
    <x v="2"/>
    <n v="2.0454545454545454"/>
    <n v="6.7772727272727179E-2"/>
    <n v="1074.5151515151517"/>
    <n v="30"/>
    <n v="3"/>
    <n v="33"/>
    <n v="67.5"/>
    <n v="0"/>
    <n v="0"/>
    <n v="7.4370370370370367"/>
    <x v="0"/>
    <n v="0"/>
    <n v="245.42222222222222"/>
    <n v="2.2364999999999968"/>
  </r>
  <r>
    <x v="14"/>
    <x v="2"/>
    <x v="58"/>
    <x v="58"/>
    <x v="1"/>
    <x v="2"/>
    <n v="1.2661466666666656"/>
    <n v="101.33333333333333"/>
    <n v="31634.146666666664"/>
    <n v="0"/>
    <n v="0"/>
    <n v="0"/>
    <n v="312.1790789473684"/>
    <n v="16"/>
    <n v="1.2671346515544806E-2"/>
    <n v="0.82330433038640272"/>
    <x v="2"/>
    <n v="4.6060606060606055"/>
    <n v="5.7552121212121166E-2"/>
    <n v="1437.9157575757574"/>
    <n v="30"/>
    <n v="3"/>
    <n v="33"/>
    <n v="151.99999999999997"/>
    <n v="151.99999999999997"/>
    <n v="1.8992199999999981"/>
    <n v="0"/>
    <x v="2"/>
    <n v="47451.219999999987"/>
    <n v="0"/>
    <n v="1.8992199999999984"/>
  </r>
  <r>
    <x v="14"/>
    <x v="2"/>
    <x v="90"/>
    <x v="90"/>
    <x v="2"/>
    <x v="9"/>
    <n v="0.88036666666666974"/>
    <n v="158.33333333333334"/>
    <n v="15006.25"/>
    <n v="0"/>
    <n v="4.1799999999999997E-3"/>
    <n v="0"/>
    <n v="94.776315789473685"/>
    <n v="40"/>
    <n v="8.8105362417743947E-3"/>
    <n v="0.83211486662817713"/>
    <x v="2"/>
    <n v="7.1969696969696972"/>
    <n v="4.0016666666666804E-2"/>
    <n v="682.10227272727275"/>
    <n v="30"/>
    <n v="3"/>
    <n v="33"/>
    <n v="237.5"/>
    <n v="237.5"/>
    <n v="1.3205500000000046"/>
    <n v="0"/>
    <x v="2"/>
    <n v="22509.375"/>
    <n v="0"/>
    <n v="1.3205500000000046"/>
  </r>
  <r>
    <x v="14"/>
    <x v="2"/>
    <x v="24"/>
    <x v="24"/>
    <x v="0"/>
    <x v="6"/>
    <n v="0.82950000000000002"/>
    <n v="26.666666666666668"/>
    <n v="10557"/>
    <n v="45"/>
    <n v="1.0125"/>
    <n v="17814.9375"/>
    <n v="395.88749999999999"/>
    <n v="20"/>
    <n v="8.3014726582316106E-3"/>
    <n v="0.84041633928640869"/>
    <x v="2"/>
    <n v="1.2121212121212122"/>
    <n v="3.7704545454545456E-2"/>
    <n v="479.86363636363637"/>
    <n v="30"/>
    <n v="3"/>
    <n v="33"/>
    <n v="40"/>
    <n v="0"/>
    <n v="0"/>
    <n v="1.125"/>
    <x v="1"/>
    <n v="0"/>
    <n v="37.125"/>
    <n v="1.2442500000000001"/>
  </r>
  <r>
    <x v="14"/>
    <x v="2"/>
    <x v="50"/>
    <x v="50"/>
    <x v="0"/>
    <x v="0"/>
    <n v="0.81749999999999956"/>
    <n v="22"/>
    <n v="8781.6666666666679"/>
    <n v="10"/>
    <n v="0.22500000000000001"/>
    <n v="3991.6666666666674"/>
    <n v="399.16666666666674"/>
    <n v="1"/>
    <n v="8.1813790212228298E-3"/>
    <n v="0.84859771830763153"/>
    <x v="2"/>
    <n v="1"/>
    <n v="3.7159090909090892E-2"/>
    <n v="399.16666666666674"/>
    <n v="30"/>
    <n v="3"/>
    <n v="33"/>
    <n v="33"/>
    <n v="23"/>
    <n v="0.85465909090909042"/>
    <n v="0.30303030303030304"/>
    <x v="2"/>
    <n v="9180.8333333333358"/>
    <n v="10"/>
    <n v="1.2262499999999994"/>
  </r>
  <r>
    <x v="14"/>
    <x v="2"/>
    <x v="56"/>
    <x v="56"/>
    <x v="0"/>
    <x v="5"/>
    <n v="0.78600000000000003"/>
    <n v="34.666666666666671"/>
    <n v="12496.25"/>
    <n v="112"/>
    <n v="2.0322"/>
    <n v="40372.499999999993"/>
    <n v="360.46874999999994"/>
    <n v="40"/>
    <n v="7.8661332240747995E-3"/>
    <n v="0.85646385153170634"/>
    <x v="2"/>
    <n v="1.5757575757575759"/>
    <n v="3.5727272727272726E-2"/>
    <n v="568.01136363636363"/>
    <n v="30"/>
    <n v="3"/>
    <n v="33"/>
    <n v="52.000000000000007"/>
    <n v="0"/>
    <n v="0"/>
    <n v="2.1538461538461537"/>
    <x v="0"/>
    <n v="0"/>
    <n v="71.076923076923066"/>
    <n v="1.179"/>
  </r>
  <r>
    <x v="14"/>
    <x v="2"/>
    <x v="41"/>
    <x v="41"/>
    <x v="2"/>
    <x v="8"/>
    <n v="0.77893333333333536"/>
    <n v="180"/>
    <n v="20809.013333333336"/>
    <n v="0"/>
    <n v="0"/>
    <n v="0"/>
    <n v="115.60562962962965"/>
    <n v="6"/>
    <n v="7.7954114156140956E-3"/>
    <n v="0.86425926294732047"/>
    <x v="2"/>
    <n v="8.1818181818181817"/>
    <n v="3.5406060606060698E-2"/>
    <n v="945.86424242424255"/>
    <n v="30"/>
    <n v="3"/>
    <n v="33"/>
    <n v="270"/>
    <n v="270"/>
    <n v="1.168400000000003"/>
    <n v="0"/>
    <x v="2"/>
    <n v="31213.520000000004"/>
    <n v="0"/>
    <n v="1.168400000000003"/>
  </r>
  <r>
    <x v="14"/>
    <x v="2"/>
    <x v="34"/>
    <x v="34"/>
    <x v="2"/>
    <x v="8"/>
    <n v="0.75149999999999872"/>
    <n v="154"/>
    <n v="19231.783333333377"/>
    <n v="369"/>
    <n v="1.476"/>
    <n v="46081.350974026078"/>
    <n v="124.88170995671024"/>
    <n v="40"/>
    <n v="7.5208640176745558E-3"/>
    <n v="0.87178012696499507"/>
    <x v="2"/>
    <n v="7"/>
    <n v="3.4159090909090854E-2"/>
    <n v="874.1719696969717"/>
    <n v="30"/>
    <n v="3"/>
    <n v="33"/>
    <n v="231"/>
    <n v="0"/>
    <n v="0"/>
    <n v="1.5974025974025974"/>
    <x v="1"/>
    <n v="0"/>
    <n v="52.714285714285715"/>
    <n v="1.1272499999999981"/>
  </r>
  <r>
    <x v="14"/>
    <x v="2"/>
    <x v="46"/>
    <x v="46"/>
    <x v="2"/>
    <x v="8"/>
    <n v="0.75059999999999982"/>
    <n v="165.33333333333334"/>
    <n v="18834.986666666719"/>
    <n v="1"/>
    <n v="3.5999999999999999E-3"/>
    <n v="113.92129032258096"/>
    <n v="113.92129032258096"/>
    <n v="40"/>
    <n v="7.5118569948989088E-3"/>
    <n v="0.87929198395989394"/>
    <x v="2"/>
    <n v="7.5151515151515156"/>
    <n v="3.4118181818181811E-2"/>
    <n v="856.13575757575995"/>
    <n v="30"/>
    <n v="3"/>
    <n v="33"/>
    <n v="248"/>
    <n v="247"/>
    <n v="1.1213600806451609"/>
    <n v="4.0322580645161289E-3"/>
    <x v="2"/>
    <n v="28138.558709677498"/>
    <n v="0.13306451612903225"/>
    <n v="1.1258999999999997"/>
  </r>
  <r>
    <x v="14"/>
    <x v="2"/>
    <x v="31"/>
    <x v="31"/>
    <x v="2"/>
    <x v="8"/>
    <n v="0.74753333333333161"/>
    <n v="166"/>
    <n v="18484.366666666676"/>
    <n v="5"/>
    <n v="0.02"/>
    <n v="556.75803212851429"/>
    <n v="111.35160642570287"/>
    <n v="16"/>
    <n v="7.4811663987744284E-3"/>
    <n v="0.88677315035866833"/>
    <x v="2"/>
    <n v="7.5454545454545459"/>
    <n v="3.3978787878787803E-2"/>
    <n v="840.19848484848524"/>
    <n v="30"/>
    <n v="3"/>
    <n v="33"/>
    <n v="249"/>
    <n v="244"/>
    <n v="1.0987839357429694"/>
    <n v="2.0080321285140562E-2"/>
    <x v="2"/>
    <n v="27169.791967871501"/>
    <n v="0.66265060240963858"/>
    <n v="1.1212999999999975"/>
  </r>
  <r>
    <x v="14"/>
    <x v="2"/>
    <x v="49"/>
    <x v="49"/>
    <x v="2"/>
    <x v="8"/>
    <n v="0.74100000000000232"/>
    <n v="151.33333333333334"/>
    <n v="18277.36"/>
    <n v="30"/>
    <n v="0.108"/>
    <n v="3623.2651982378857"/>
    <n v="120.77550660792951"/>
    <n v="32"/>
    <n v="7.4157820852919134E-3"/>
    <n v="0.89418893244396025"/>
    <x v="2"/>
    <n v="6.8787878787878789"/>
    <n v="3.3681818181818285E-2"/>
    <n v="830.78909090909099"/>
    <n v="30"/>
    <n v="3"/>
    <n v="33"/>
    <n v="227"/>
    <n v="197"/>
    <n v="0.96460572687224966"/>
    <n v="0.13215859030837004"/>
    <x v="2"/>
    <n v="23792.774801762116"/>
    <n v="4.3612334801762112"/>
    <n v="1.1115000000000035"/>
  </r>
  <r>
    <x v="14"/>
    <x v="2"/>
    <x v="9"/>
    <x v="9"/>
    <x v="2"/>
    <x v="3"/>
    <n v="0.72780000000000034"/>
    <n v="94.666666666666671"/>
    <n v="15162.5"/>
    <n v="0"/>
    <n v="0"/>
    <n v="0"/>
    <n v="160.16725352112675"/>
    <n v="1"/>
    <n v="7.28367908458224E-3"/>
    <n v="0.90147261152854252"/>
    <x v="2"/>
    <n v="4.3030303030303036"/>
    <n v="3.3081818181818198E-2"/>
    <n v="689.2045454545455"/>
    <n v="30"/>
    <n v="3"/>
    <n v="33"/>
    <n v="142.00000000000003"/>
    <n v="142.00000000000003"/>
    <n v="1.0917000000000006"/>
    <n v="0"/>
    <x v="2"/>
    <n v="22743.750000000004"/>
    <n v="0"/>
    <n v="1.0917000000000006"/>
  </r>
  <r>
    <x v="14"/>
    <x v="2"/>
    <x v="30"/>
    <x v="30"/>
    <x v="2"/>
    <x v="3"/>
    <n v="0.67831999999999981"/>
    <n v="99.666666666666657"/>
    <n v="4826.5233333333445"/>
    <n v="0"/>
    <n v="0"/>
    <n v="0"/>
    <n v="48.426655518394767"/>
    <n v="60"/>
    <n v="6.7884929879827175E-3"/>
    <n v="0.9082611045165252"/>
    <x v="2"/>
    <n v="4.5303030303030303"/>
    <n v="3.0832727272727265E-2"/>
    <n v="219.38742424242474"/>
    <n v="30"/>
    <n v="3"/>
    <n v="33"/>
    <n v="149.5"/>
    <n v="149.5"/>
    <n v="1.0174799999999999"/>
    <n v="0"/>
    <x v="2"/>
    <n v="7239.785000000018"/>
    <n v="0"/>
    <n v="1.0174799999999997"/>
  </r>
  <r>
    <x v="14"/>
    <x v="2"/>
    <x v="42"/>
    <x v="42"/>
    <x v="2"/>
    <x v="3"/>
    <n v="0.66504000000000119"/>
    <n v="105"/>
    <n v="4732.7500000000109"/>
    <n v="0"/>
    <n v="0"/>
    <n v="0"/>
    <n v="45.073809523809629"/>
    <n v="12"/>
    <n v="6.6555893630263529E-3"/>
    <n v="0.91491669387955155"/>
    <x v="2"/>
    <n v="4.7727272727272725"/>
    <n v="3.0229090909090962E-2"/>
    <n v="215.12500000000048"/>
    <n v="30"/>
    <n v="3"/>
    <n v="33"/>
    <n v="157.5"/>
    <n v="157.5"/>
    <n v="0.99756000000000167"/>
    <n v="0"/>
    <x v="2"/>
    <n v="7099.1250000000164"/>
    <n v="0"/>
    <n v="0.99756000000000178"/>
  </r>
  <r>
    <x v="14"/>
    <x v="2"/>
    <x v="5"/>
    <x v="5"/>
    <x v="1"/>
    <x v="2"/>
    <n v="0.63749999999999962"/>
    <n v="28.333333333333332"/>
    <n v="23291.666666666668"/>
    <n v="118"/>
    <n v="2.6549999999999998"/>
    <n v="97002.941176470602"/>
    <n v="822.05882352941182"/>
    <n v="18"/>
    <n v="6.3799744660911969E-3"/>
    <n v="0.92129666834564272"/>
    <x v="2"/>
    <n v="1.2878787878787878"/>
    <n v="2.8977272727272709E-2"/>
    <n v="1058.7121212121212"/>
    <n v="30"/>
    <n v="3"/>
    <n v="33"/>
    <n v="42.5"/>
    <n v="0"/>
    <n v="0"/>
    <n v="2.776470588235294"/>
    <x v="0"/>
    <n v="0"/>
    <n v="91.623529411764707"/>
    <n v="0.95624999999999938"/>
  </r>
  <r>
    <x v="14"/>
    <x v="2"/>
    <x v="20"/>
    <x v="20"/>
    <x v="2"/>
    <x v="3"/>
    <n v="0.55120000000000202"/>
    <n v="77"/>
    <n v="9321.6799999999948"/>
    <n v="0"/>
    <n v="0"/>
    <n v="0"/>
    <n v="121.06077922077915"/>
    <n v="36"/>
    <n v="5.5163010599364433E-3"/>
    <n v="0.92681296940557911"/>
    <x v="2"/>
    <n v="3.5"/>
    <n v="2.5054545454545548E-2"/>
    <n v="423.71272727272702"/>
    <n v="30"/>
    <n v="3"/>
    <n v="33"/>
    <n v="115.5"/>
    <n v="115.5"/>
    <n v="0.82680000000000309"/>
    <n v="0"/>
    <x v="2"/>
    <n v="13982.519999999991"/>
    <n v="0"/>
    <n v="0.82680000000000309"/>
  </r>
  <r>
    <x v="14"/>
    <x v="2"/>
    <x v="25"/>
    <x v="25"/>
    <x v="4"/>
    <x v="2"/>
    <n v="0.51839999999999953"/>
    <n v="36.666666666666664"/>
    <n v="12800"/>
    <n v="0"/>
    <n v="0"/>
    <n v="0"/>
    <n v="349.09090909090912"/>
    <n v="36"/>
    <n v="5.188045118779099E-3"/>
    <n v="0.93200101452435824"/>
    <x v="2"/>
    <n v="1.6666666666666665"/>
    <n v="2.3563636363636342E-2"/>
    <n v="581.81818181818187"/>
    <n v="30"/>
    <n v="3"/>
    <n v="33"/>
    <n v="54.999999999999993"/>
    <n v="54.999999999999993"/>
    <n v="0.77759999999999929"/>
    <n v="0"/>
    <x v="2"/>
    <n v="19200"/>
    <n v="0"/>
    <n v="0.77759999999999929"/>
  </r>
  <r>
    <x v="14"/>
    <x v="2"/>
    <x v="10"/>
    <x v="10"/>
    <x v="1"/>
    <x v="2"/>
    <n v="0.50867999999999769"/>
    <n v="34.666666666666671"/>
    <n v="23644.760000000053"/>
    <n v="0"/>
    <n v="0"/>
    <n v="0"/>
    <n v="682.06038461538606"/>
    <n v="18"/>
    <n v="5.0907692728019722E-3"/>
    <n v="0.93709178379716018"/>
    <x v="2"/>
    <n v="1.5757575757575759"/>
    <n v="2.3121818181818077E-2"/>
    <n v="1074.7618181818207"/>
    <n v="30"/>
    <n v="3"/>
    <n v="33"/>
    <n v="52.000000000000007"/>
    <n v="52.000000000000007"/>
    <n v="0.76301999999999648"/>
    <n v="0"/>
    <x v="2"/>
    <n v="35467.140000000079"/>
    <n v="0"/>
    <n v="0.76301999999999648"/>
  </r>
  <r>
    <x v="14"/>
    <x v="2"/>
    <x v="37"/>
    <x v="37"/>
    <x v="2"/>
    <x v="8"/>
    <n v="0.45443333333333291"/>
    <n v="98.333333333333329"/>
    <n v="11909.38333333333"/>
    <n v="606"/>
    <n v="2.4239999999999999"/>
    <n v="73394.097966101675"/>
    <n v="121.1123728813559"/>
    <n v="1"/>
    <n v="4.5478793148350984E-3"/>
    <n v="0.94163966311199532"/>
    <x v="2"/>
    <n v="4.4696969696969697"/>
    <n v="2.0656060606060588E-2"/>
    <n v="541.33560606060587"/>
    <n v="30"/>
    <n v="3"/>
    <n v="33"/>
    <n v="147.5"/>
    <n v="0"/>
    <n v="0"/>
    <n v="4.1084745762711865"/>
    <x v="0"/>
    <n v="0"/>
    <n v="135.57966101694916"/>
    <n v="0.68164999999999942"/>
  </r>
  <r>
    <x v="14"/>
    <x v="2"/>
    <x v="39"/>
    <x v="39"/>
    <x v="5"/>
    <x v="3"/>
    <n v="0.43408000000000024"/>
    <n v="41.666666666666664"/>
    <n v="7593"/>
    <n v="0"/>
    <n v="0"/>
    <n v="0"/>
    <n v="182.232"/>
    <n v="5"/>
    <n v="4.3441871627307761E-3"/>
    <n v="0.94598385027472609"/>
    <x v="2"/>
    <n v="1.8939393939393938"/>
    <n v="1.9730909090909101E-2"/>
    <n v="345.13636363636363"/>
    <n v="30"/>
    <n v="3"/>
    <n v="33"/>
    <n v="62.499999999999993"/>
    <n v="62.499999999999993"/>
    <n v="0.65112000000000037"/>
    <n v="0"/>
    <x v="2"/>
    <n v="11389.499999999998"/>
    <n v="0"/>
    <n v="0.65112000000000037"/>
  </r>
  <r>
    <x v="14"/>
    <x v="2"/>
    <x v="35"/>
    <x v="35"/>
    <x v="2"/>
    <x v="8"/>
    <n v="0.42466666666666419"/>
    <n v="88.333333333333343"/>
    <n v="9565.6000000000258"/>
    <n v="0"/>
    <n v="0"/>
    <n v="0"/>
    <n v="108.28981132075499"/>
    <n v="18"/>
    <n v="4.249980376366088E-3"/>
    <n v="0.95023383065109213"/>
    <x v="2"/>
    <n v="4.0151515151515156"/>
    <n v="1.930303030303019E-2"/>
    <n v="434.80000000000115"/>
    <n v="30"/>
    <n v="3"/>
    <n v="33"/>
    <n v="132.5"/>
    <n v="132.5"/>
    <n v="0.63699999999999624"/>
    <n v="0"/>
    <x v="2"/>
    <n v="14348.400000000036"/>
    <n v="0"/>
    <n v="0.63699999999999624"/>
  </r>
  <r>
    <x v="14"/>
    <x v="2"/>
    <x v="26"/>
    <x v="26"/>
    <x v="1"/>
    <x v="2"/>
    <n v="0.40200000000000014"/>
    <n v="44.666666666666671"/>
    <n v="13786.666666666666"/>
    <n v="0"/>
    <n v="0"/>
    <n v="0"/>
    <n v="308.65671641791039"/>
    <n v="18"/>
    <n v="4.0231368397939818E-3"/>
    <n v="0.95425696749088607"/>
    <x v="2"/>
    <n v="2.0303030303030307"/>
    <n v="1.8272727272727277E-2"/>
    <n v="626.66666666666663"/>
    <n v="30"/>
    <n v="3"/>
    <n v="33"/>
    <n v="67.000000000000014"/>
    <n v="67.000000000000014"/>
    <n v="0.60300000000000031"/>
    <n v="0"/>
    <x v="2"/>
    <n v="20680"/>
    <n v="0"/>
    <n v="0.6030000000000002"/>
  </r>
  <r>
    <x v="14"/>
    <x v="2"/>
    <x v="69"/>
    <x v="70"/>
    <x v="0"/>
    <x v="0"/>
    <n v="0.39749999999999963"/>
    <n v="13.666666666666668"/>
    <n v="6660.333333333333"/>
    <n v="0"/>
    <n v="0"/>
    <n v="0"/>
    <n v="487.34146341463406"/>
    <n v="100"/>
    <n v="3.9781017259156864E-3"/>
    <n v="0.95823506921680179"/>
    <x v="2"/>
    <n v="0.62121212121212122"/>
    <n v="1.8068181818181803E-2"/>
    <n v="302.74242424242425"/>
    <n v="30"/>
    <n v="3"/>
    <n v="33"/>
    <n v="20.5"/>
    <n v="20.5"/>
    <n v="0.59624999999999939"/>
    <n v="0"/>
    <x v="2"/>
    <n v="9990.4999999999982"/>
    <n v="0"/>
    <n v="0.5962499999999995"/>
  </r>
  <r>
    <x v="14"/>
    <x v="2"/>
    <x v="75"/>
    <x v="76"/>
    <x v="5"/>
    <x v="9"/>
    <n v="0.37420666666666641"/>
    <n v="41.666666666666664"/>
    <n v="4338.3566666666557"/>
    <n v="36"/>
    <n v="0.27"/>
    <n v="3748.3401599999906"/>
    <n v="104.12055999999974"/>
    <n v="40"/>
    <n v="3.7449866327442087E-3"/>
    <n v="0.96198005584954605"/>
    <x v="2"/>
    <n v="1.8939393939393938"/>
    <n v="1.7009393939393928E-2"/>
    <n v="197.19803030302981"/>
    <n v="30"/>
    <n v="3"/>
    <n v="33"/>
    <n v="62.499999999999993"/>
    <n v="26.499999999999993"/>
    <n v="0.23799543999999978"/>
    <n v="0.57600000000000007"/>
    <x v="2"/>
    <n v="2759.1948399999924"/>
    <n v="19.008000000000003"/>
    <n v="0.56130999999999964"/>
  </r>
  <r>
    <x v="14"/>
    <x v="2"/>
    <x v="44"/>
    <x v="44"/>
    <x v="5"/>
    <x v="3"/>
    <n v="0.3676500000000002"/>
    <n v="40.666666666666664"/>
    <n v="6846.9800000000005"/>
    <n v="0"/>
    <n v="0"/>
    <n v="0"/>
    <n v="168.36836065573772"/>
    <n v="12"/>
    <n v="3.6793688038563627E-3"/>
    <n v="0.96565942465340238"/>
    <x v="2"/>
    <n v="1.8484848484848484"/>
    <n v="1.6711363636363646E-2"/>
    <n v="311.22636363636366"/>
    <n v="30"/>
    <n v="3"/>
    <n v="33"/>
    <n v="61"/>
    <n v="61"/>
    <n v="0.55147500000000038"/>
    <n v="0"/>
    <x v="2"/>
    <n v="10270.470000000001"/>
    <n v="0"/>
    <n v="0.55147500000000027"/>
  </r>
  <r>
    <x v="14"/>
    <x v="2"/>
    <x v="54"/>
    <x v="54"/>
    <x v="2"/>
    <x v="9"/>
    <n v="0.35413333333333324"/>
    <n v="13.666666666666666"/>
    <n v="5956.6733333333359"/>
    <n v="0"/>
    <n v="0"/>
    <n v="0"/>
    <n v="435.8541463414636"/>
    <n v="40"/>
    <n v="3.5440966655034198E-3"/>
    <n v="0.96920352131890575"/>
    <x v="2"/>
    <n v="0.62121212121212122"/>
    <n v="1.6096969696969693E-2"/>
    <n v="270.75787878787889"/>
    <n v="30"/>
    <n v="3"/>
    <n v="33"/>
    <n v="20.5"/>
    <n v="20.5"/>
    <n v="0.53119999999999989"/>
    <n v="0"/>
    <x v="2"/>
    <n v="8935.0100000000039"/>
    <n v="0"/>
    <n v="0.53119999999999989"/>
  </r>
  <r>
    <x v="14"/>
    <x v="2"/>
    <x v="114"/>
    <x v="113"/>
    <x v="0"/>
    <x v="0"/>
    <n v="0.35"/>
    <n v="14"/>
    <n v="4208.666666666667"/>
    <n v="112"/>
    <n v="2.8"/>
    <n v="33669.333333333336"/>
    <n v="300.61904761904765"/>
    <n v="10"/>
    <n v="3.5027310794226198E-3"/>
    <n v="0.97270625239832842"/>
    <x v="2"/>
    <n v="0.63636363636363635"/>
    <n v="1.5909090909090907E-2"/>
    <n v="191.30303030303031"/>
    <n v="30"/>
    <n v="3"/>
    <n v="33"/>
    <n v="21"/>
    <n v="0"/>
    <n v="0"/>
    <n v="5.333333333333333"/>
    <x v="0"/>
    <n v="0"/>
    <n v="176"/>
    <n v="0.52499999999999991"/>
  </r>
  <r>
    <x v="14"/>
    <x v="2"/>
    <x v="118"/>
    <x v="117"/>
    <x v="0"/>
    <x v="0"/>
    <n v="0.34999999999999981"/>
    <n v="10.333333333333334"/>
    <n v="1977.5"/>
    <n v="0"/>
    <n v="0"/>
    <n v="0"/>
    <n v="191.37096774193546"/>
    <n v="100"/>
    <n v="3.502731079422618E-3"/>
    <n v="0.97620898347775109"/>
    <x v="2"/>
    <n v="0.46969696969696972"/>
    <n v="1.5909090909090901E-2"/>
    <n v="89.88636363636364"/>
    <n v="30"/>
    <n v="3"/>
    <n v="33"/>
    <n v="15.5"/>
    <n v="15.5"/>
    <n v="0.52499999999999969"/>
    <n v="0"/>
    <x v="2"/>
    <n v="2966.2499999999995"/>
    <n v="0"/>
    <n v="0.52499999999999969"/>
  </r>
  <r>
    <x v="14"/>
    <x v="2"/>
    <x v="18"/>
    <x v="18"/>
    <x v="3"/>
    <x v="0"/>
    <n v="0.32000000000000006"/>
    <n v="21.333333333333336"/>
    <n v="7130"/>
    <n v="0"/>
    <n v="0"/>
    <n v="0"/>
    <n v="334.21874999999994"/>
    <n v="18"/>
    <n v="3.2024969869006818E-3"/>
    <n v="0.97941148046465176"/>
    <x v="2"/>
    <n v="0.96969696969696983"/>
    <n v="1.4545454545454549E-2"/>
    <n v="324.09090909090907"/>
    <n v="30"/>
    <n v="3"/>
    <n v="33"/>
    <n v="32.000000000000007"/>
    <n v="32.000000000000007"/>
    <n v="0.48000000000000015"/>
    <n v="0"/>
    <x v="2"/>
    <n v="10695"/>
    <n v="0"/>
    <n v="0.48000000000000009"/>
  </r>
  <r>
    <x v="14"/>
    <x v="2"/>
    <x v="71"/>
    <x v="72"/>
    <x v="2"/>
    <x v="8"/>
    <n v="0.27600000000000052"/>
    <n v="76.666666666666671"/>
    <n v="7666.666666666667"/>
    <n v="0"/>
    <n v="0"/>
    <n v="0"/>
    <n v="100"/>
    <n v="4"/>
    <n v="2.7621536512018427E-3"/>
    <n v="0.98217363411585357"/>
    <x v="2"/>
    <n v="3.4848484848484849"/>
    <n v="1.254545454545457E-2"/>
    <n v="348.4848484848485"/>
    <n v="30"/>
    <n v="3"/>
    <n v="33"/>
    <n v="115"/>
    <n v="115"/>
    <n v="0.41400000000000076"/>
    <n v="0"/>
    <x v="2"/>
    <n v="11500"/>
    <n v="0"/>
    <n v="0.41400000000000081"/>
  </r>
  <r>
    <x v="14"/>
    <x v="2"/>
    <x v="70"/>
    <x v="71"/>
    <x v="2"/>
    <x v="8"/>
    <n v="0.27066666666666539"/>
    <n v="64.666666666666671"/>
    <n v="5407.5133333333315"/>
    <n v="0"/>
    <n v="0"/>
    <n v="0"/>
    <n v="83.621340206185536"/>
    <n v="1"/>
    <n v="2.7087787014201466E-3"/>
    <n v="0.98488241281727373"/>
    <x v="2"/>
    <n v="2.9393939393939394"/>
    <n v="1.2303030303030245E-2"/>
    <n v="245.79606060606054"/>
    <n v="30"/>
    <n v="3"/>
    <n v="33"/>
    <n v="97"/>
    <n v="97"/>
    <n v="0.40599999999999808"/>
    <n v="0"/>
    <x v="2"/>
    <n v="8111.2699999999968"/>
    <n v="0"/>
    <n v="0.40599999999999808"/>
  </r>
  <r>
    <x v="14"/>
    <x v="2"/>
    <x v="119"/>
    <x v="118"/>
    <x v="2"/>
    <x v="8"/>
    <n v="0.26999999999999869"/>
    <n v="39"/>
    <n v="3058.6999999999971"/>
    <n v="0"/>
    <n v="0"/>
    <n v="0"/>
    <n v="78.42820512820505"/>
    <n v="18"/>
    <n v="2.7021068326974367E-3"/>
    <n v="0.98758451964997118"/>
    <x v="2"/>
    <n v="1.7727272727272727"/>
    <n v="1.2272727272727213E-2"/>
    <n v="139.03181818181804"/>
    <n v="30"/>
    <n v="3"/>
    <n v="33"/>
    <n v="58.5"/>
    <n v="58.5"/>
    <n v="0.40499999999999803"/>
    <n v="0"/>
    <x v="2"/>
    <n v="4588.0499999999956"/>
    <n v="0"/>
    <n v="0.40499999999999803"/>
  </r>
  <r>
    <x v="14"/>
    <x v="2"/>
    <x v="40"/>
    <x v="40"/>
    <x v="4"/>
    <x v="2"/>
    <n v="0.25727333333333341"/>
    <n v="16.333333333333332"/>
    <n v="6440"/>
    <n v="0"/>
    <n v="0"/>
    <n v="0"/>
    <n v="394.28571428571433"/>
    <n v="18"/>
    <n v="2.5747408587809212E-3"/>
    <n v="0.99015926050875214"/>
    <x v="2"/>
    <n v="0.74242424242424232"/>
    <n v="1.1694242424242428E-2"/>
    <n v="292.72727272727275"/>
    <n v="30"/>
    <n v="3"/>
    <n v="33"/>
    <n v="24.499999999999996"/>
    <n v="24.499999999999996"/>
    <n v="0.38591000000000009"/>
    <n v="0"/>
    <x v="2"/>
    <n v="9660"/>
    <n v="0"/>
    <n v="0.38591000000000014"/>
  </r>
  <r>
    <x v="14"/>
    <x v="2"/>
    <x v="52"/>
    <x v="52"/>
    <x v="5"/>
    <x v="3"/>
    <n v="0.25333333333333347"/>
    <n v="7.333333333333333"/>
    <n v="4135.666666666667"/>
    <n v="30"/>
    <n v="0.24"/>
    <n v="16918.636363636364"/>
    <n v="563.9545454545455"/>
    <n v="48"/>
    <n v="2.5353101146297075E-3"/>
    <n v="0.99269457062338184"/>
    <x v="2"/>
    <n v="0.33333333333333331"/>
    <n v="1.1515151515151522E-2"/>
    <n v="187.9848484848485"/>
    <n v="30"/>
    <n v="3"/>
    <n v="33"/>
    <n v="11"/>
    <n v="0"/>
    <n v="0"/>
    <n v="2.7272727272727271"/>
    <x v="0"/>
    <n v="0"/>
    <n v="90"/>
    <n v="0.38000000000000023"/>
  </r>
  <r>
    <x v="14"/>
    <x v="2"/>
    <x v="55"/>
    <x v="55"/>
    <x v="5"/>
    <x v="3"/>
    <n v="0.24500000000000019"/>
    <n v="49"/>
    <n v="3768.6666666666665"/>
    <n v="64"/>
    <n v="0.32"/>
    <n v="4922.3401360544212"/>
    <n v="76.911564625850332"/>
    <n v="24"/>
    <n v="2.4519117555958361E-3"/>
    <n v="0.99514648237897763"/>
    <x v="2"/>
    <n v="2.2272727272727271"/>
    <n v="1.1136363636363646E-2"/>
    <n v="171.30303030303028"/>
    <n v="30"/>
    <n v="3"/>
    <n v="33"/>
    <n v="73.5"/>
    <n v="9.5"/>
    <n v="4.7500000000000035E-2"/>
    <n v="0.87074829931972786"/>
    <x v="3"/>
    <n v="730.65986394557819"/>
    <n v="28.73469387755102"/>
    <n v="0.36750000000000033"/>
  </r>
  <r>
    <x v="14"/>
    <x v="2"/>
    <x v="38"/>
    <x v="38"/>
    <x v="5"/>
    <x v="3"/>
    <n v="0.24497333333333374"/>
    <n v="19.333333333333336"/>
    <n v="4201.1833333333343"/>
    <n v="0"/>
    <n v="0"/>
    <n v="0"/>
    <n v="217.30258620689656"/>
    <n v="1"/>
    <n v="2.4516448808469299E-3"/>
    <n v="0.99759812725982455"/>
    <x v="2"/>
    <n v="0.8787878787878789"/>
    <n v="1.1135151515151534E-2"/>
    <n v="190.96287878787882"/>
    <n v="30"/>
    <n v="3"/>
    <n v="33"/>
    <n v="29.000000000000004"/>
    <n v="29.000000000000004"/>
    <n v="0.36746000000000062"/>
    <n v="0"/>
    <x v="2"/>
    <n v="6301.7750000000015"/>
    <n v="0"/>
    <n v="0.36746000000000062"/>
  </r>
  <r>
    <x v="14"/>
    <x v="2"/>
    <x v="115"/>
    <x v="114"/>
    <x v="1"/>
    <x v="11"/>
    <n v="0.24000000000000007"/>
    <n v="10.666666666666666"/>
    <n v="16.666666666666668"/>
    <n v="0"/>
    <n v="0"/>
    <n v="0"/>
    <n v="1.5625000000000002"/>
    <n v="4"/>
    <n v="2.4018727401755118E-3"/>
    <n v="1"/>
    <x v="2"/>
    <n v="0.48484848484848481"/>
    <n v="1.0909090909090912E-2"/>
    <n v="0.75757575757575768"/>
    <n v="30"/>
    <n v="3"/>
    <n v="33"/>
    <n v="15.999999999999998"/>
    <n v="15.999999999999998"/>
    <n v="0.3600000000000001"/>
    <n v="0"/>
    <x v="2"/>
    <n v="25"/>
    <n v="0"/>
    <n v="0.3600000000000001"/>
  </r>
  <r>
    <x v="15"/>
    <x v="2"/>
    <x v="0"/>
    <x v="0"/>
    <x v="0"/>
    <x v="0"/>
    <n v="26.516666666666573"/>
    <n v="888.99999999999989"/>
    <n v="374012.66666666616"/>
    <n v="540"/>
    <n v="13.5"/>
    <n v="227184.29696287937"/>
    <n v="420.7116610423692"/>
    <n v="1"/>
    <n v="0.19788973176177427"/>
    <n v="0.19788973176177427"/>
    <x v="0"/>
    <n v="40.409090909090907"/>
    <n v="1.2053030303030261"/>
    <n v="17000.575757575734"/>
    <n v="7"/>
    <n v="3"/>
    <n v="10"/>
    <n v="404.09090909090907"/>
    <n v="0"/>
    <n v="0"/>
    <n v="1.3363329583802026"/>
    <x v="1"/>
    <n v="0"/>
    <n v="13.363329583802026"/>
    <n v="12.053030303030262"/>
  </r>
  <r>
    <x v="15"/>
    <x v="2"/>
    <x v="4"/>
    <x v="4"/>
    <x v="0"/>
    <x v="0"/>
    <n v="20.683333333333131"/>
    <n v="827.33333333333326"/>
    <n v="270166.66666666663"/>
    <n v="745"/>
    <n v="18.625"/>
    <n v="243280.62046736505"/>
    <n v="326.55116841257052"/>
    <n v="24"/>
    <n v="0.15435647838866143"/>
    <n v="0.35224621015043567"/>
    <x v="0"/>
    <n v="37.606060606060602"/>
    <n v="0.94015151515150597"/>
    <n v="12280.303030303028"/>
    <n v="7"/>
    <n v="3"/>
    <n v="10"/>
    <n v="376.06060606060601"/>
    <n v="0"/>
    <n v="0"/>
    <n v="1.9810636583400487"/>
    <x v="1"/>
    <n v="0"/>
    <n v="19.810636583400488"/>
    <n v="9.4015151515150599"/>
  </r>
  <r>
    <x v="15"/>
    <x v="2"/>
    <x v="13"/>
    <x v="13"/>
    <x v="2"/>
    <x v="3"/>
    <n v="10.158933333333291"/>
    <n v="756.66666666666663"/>
    <n v="159084.40333333341"/>
    <n v="1"/>
    <n v="1.2800000000000001E-2"/>
    <n v="210.24370484581507"/>
    <n v="210.24370484581507"/>
    <n v="6"/>
    <n v="7.5814528937237433E-2"/>
    <n v="0.42806073908767311"/>
    <x v="0"/>
    <n v="34.393939393939391"/>
    <n v="0.46176969696969505"/>
    <n v="7231.1092424242461"/>
    <n v="7"/>
    <n v="3"/>
    <n v="10"/>
    <n v="343.93939393939388"/>
    <n v="342.93939393939388"/>
    <n v="4.6042710666132498"/>
    <n v="2.9074889867841416E-3"/>
    <x v="2"/>
    <n v="72100.848719396628"/>
    <n v="2.9074889867841413E-2"/>
    <n v="4.6176969696969508"/>
  </r>
  <r>
    <x v="15"/>
    <x v="2"/>
    <x v="6"/>
    <x v="6"/>
    <x v="1"/>
    <x v="2"/>
    <n v="7.028720000000062"/>
    <n v="584"/>
    <n v="270108.74666666664"/>
    <n v="275"/>
    <n v="2.7197499999999999"/>
    <n v="127191.61872146117"/>
    <n v="462.51497716894971"/>
    <n v="1"/>
    <n v="5.2454236911199319E-2"/>
    <n v="0.48051497599887244"/>
    <x v="0"/>
    <n v="26.545454545454547"/>
    <n v="0.31948727272727556"/>
    <n v="12277.670303030302"/>
    <n v="7"/>
    <n v="3"/>
    <n v="10"/>
    <n v="265.4545454545455"/>
    <n v="0"/>
    <n v="0"/>
    <n v="1.0359589041095889"/>
    <x v="1"/>
    <n v="0"/>
    <n v="10.359589041095889"/>
    <n v="3.1948727272727555"/>
  </r>
  <r>
    <x v="15"/>
    <x v="2"/>
    <x v="3"/>
    <x v="3"/>
    <x v="1"/>
    <x v="2"/>
    <n v="5.9373000000000218"/>
    <n v="196.66666666666666"/>
    <n v="210539.58333333334"/>
    <n v="125"/>
    <n v="2.0249999999999999"/>
    <n v="133817.53177966105"/>
    <n v="1070.5402542372883"/>
    <n v="1"/>
    <n v="4.4309140328944972E-2"/>
    <n v="0.52482411632781745"/>
    <x v="1"/>
    <n v="8.9393939393939394"/>
    <n v="0.26987727272727374"/>
    <n v="9569.9810606060619"/>
    <n v="14"/>
    <n v="3"/>
    <n v="17"/>
    <n v="151.96969696969697"/>
    <n v="26.969696969696969"/>
    <n v="0.81420600924499531"/>
    <n v="0.82253240279162509"/>
    <x v="3"/>
    <n v="28872.146250642018"/>
    <n v="13.983050847457628"/>
    <n v="4.5879136363636537"/>
  </r>
  <r>
    <x v="15"/>
    <x v="2"/>
    <x v="23"/>
    <x v="23"/>
    <x v="0"/>
    <x v="0"/>
    <n v="5.5000000000000036"/>
    <n v="110"/>
    <n v="56900"/>
    <n v="0"/>
    <n v="0"/>
    <n v="0"/>
    <n v="517.27272727272725"/>
    <n v="1"/>
    <n v="4.104563889464851E-2"/>
    <n v="0.56586975522246596"/>
    <x v="1"/>
    <n v="5"/>
    <n v="0.25000000000000017"/>
    <n v="2586.3636363636365"/>
    <n v="14"/>
    <n v="3"/>
    <n v="17"/>
    <n v="85"/>
    <n v="85"/>
    <n v="4.2500000000000027"/>
    <n v="0"/>
    <x v="2"/>
    <n v="43968.181818181816"/>
    <n v="0"/>
    <n v="4.2500000000000027"/>
  </r>
  <r>
    <x v="15"/>
    <x v="2"/>
    <x v="8"/>
    <x v="8"/>
    <x v="2"/>
    <x v="3"/>
    <n v="3.7407999999999619"/>
    <n v="677.66666666666674"/>
    <n v="78785.783333333617"/>
    <n v="1492"/>
    <n v="7.1615999999999991"/>
    <n v="173460.48509591797"/>
    <n v="116.26037875061526"/>
    <n v="72"/>
    <n v="2.7917004723108998E-2"/>
    <n v="0.59378675994557495"/>
    <x v="1"/>
    <n v="30.803030303030308"/>
    <n v="0.1700363636363619"/>
    <n v="3581.1719696969826"/>
    <n v="14"/>
    <n v="3"/>
    <n v="17"/>
    <n v="523.65151515151524"/>
    <n v="0"/>
    <n v="0"/>
    <n v="2.8492231127571537"/>
    <x v="0"/>
    <n v="0"/>
    <n v="48.43679291687161"/>
    <n v="2.8906181818181524"/>
  </r>
  <r>
    <x v="15"/>
    <x v="2"/>
    <x v="12"/>
    <x v="12"/>
    <x v="0"/>
    <x v="4"/>
    <n v="3.6524999999999985"/>
    <n v="162.33333333333334"/>
    <n v="48838"/>
    <n v="27"/>
    <n v="0.60750000000000004"/>
    <n v="8122.9527720739225"/>
    <n v="300.85010266940452"/>
    <n v="36"/>
    <n v="2.7258035647764276E-2"/>
    <n v="0.62104479559333925"/>
    <x v="1"/>
    <n v="7.3787878787878789"/>
    <n v="0.16602272727272721"/>
    <n v="2219.909090909091"/>
    <n v="14"/>
    <n v="3"/>
    <n v="17"/>
    <n v="125.43939393939394"/>
    <n v="98.439393939393938"/>
    <n v="2.2148863636363627"/>
    <n v="0.21524338688247374"/>
    <x v="2"/>
    <n v="29615.501773380623"/>
    <n v="3.6591375770020536"/>
    <n v="2.8223863636363626"/>
  </r>
  <r>
    <x v="15"/>
    <x v="2"/>
    <x v="2"/>
    <x v="2"/>
    <x v="1"/>
    <x v="2"/>
    <n v="3.4149600000000264"/>
    <n v="237.00000000000003"/>
    <n v="102666.72333333315"/>
    <n v="296"/>
    <n v="2.8771200000000006"/>
    <n v="128225.10593530216"/>
    <n v="433.19292545710186"/>
    <n v="24"/>
    <n v="2.5485311818121796E-2"/>
    <n v="0.646530107411461"/>
    <x v="1"/>
    <n v="10.772727272727273"/>
    <n v="0.15522545454545575"/>
    <n v="4666.6692424242347"/>
    <n v="14"/>
    <n v="3"/>
    <n v="17"/>
    <n v="183.13636363636365"/>
    <n v="0"/>
    <n v="0"/>
    <n v="1.6162819558203025"/>
    <x v="1"/>
    <n v="0"/>
    <n v="27.476793248945146"/>
    <n v="2.6388327272727476"/>
  </r>
  <r>
    <x v="15"/>
    <x v="2"/>
    <x v="20"/>
    <x v="20"/>
    <x v="2"/>
    <x v="3"/>
    <n v="3.2427200000000003"/>
    <n v="503.33333333333331"/>
    <n v="60599.503333333319"/>
    <n v="2"/>
    <n v="1.248E-2"/>
    <n v="240.79272847682114"/>
    <n v="120.39636423841057"/>
    <n v="1"/>
    <n v="2.4199911664809916E-2"/>
    <n v="0.67073001907627094"/>
    <x v="1"/>
    <n v="22.878787878787879"/>
    <n v="0.14739636363636366"/>
    <n v="2754.5228787878782"/>
    <n v="14"/>
    <n v="3"/>
    <n v="17"/>
    <n v="388.93939393939394"/>
    <n v="386.93939393939394"/>
    <n v="2.4928532016857319"/>
    <n v="5.1421893260615503E-3"/>
    <x v="2"/>
    <n v="46586.096210917109"/>
    <n v="8.7417218543046363E-2"/>
    <n v="2.5057381818181823"/>
  </r>
  <r>
    <x v="15"/>
    <x v="2"/>
    <x v="21"/>
    <x v="21"/>
    <x v="0"/>
    <x v="0"/>
    <n v="3.1866666666666581"/>
    <n v="125.33333333333334"/>
    <n v="47916.200000000012"/>
    <n v="359"/>
    <n v="7.18"/>
    <n v="137249.32819148939"/>
    <n v="382.3101063829788"/>
    <n v="60"/>
    <n v="2.3781594414111422E-2"/>
    <n v="0.69451161349038237"/>
    <x v="1"/>
    <n v="5.6969696969696972"/>
    <n v="0.14484848484848445"/>
    <n v="2178.0090909090914"/>
    <n v="14"/>
    <n v="3"/>
    <n v="17"/>
    <n v="96.848484848484858"/>
    <n v="0"/>
    <n v="0"/>
    <n v="3.7068210262828534"/>
    <x v="0"/>
    <n v="0"/>
    <n v="63.015957446808507"/>
    <n v="2.4624242424242357"/>
  </r>
  <r>
    <x v="15"/>
    <x v="2"/>
    <x v="11"/>
    <x v="11"/>
    <x v="0"/>
    <x v="4"/>
    <n v="3.1725000000000034"/>
    <n v="106.33333333333333"/>
    <n v="47395.399999999921"/>
    <n v="95"/>
    <n v="2.1375000000000002"/>
    <n v="42343.852664576734"/>
    <n v="445.72476489028139"/>
    <n v="12"/>
    <n v="2.367587079877681E-2"/>
    <n v="0.71818748428915913"/>
    <x v="1"/>
    <n v="4.833333333333333"/>
    <n v="0.14420454545454561"/>
    <n v="2154.3363636363601"/>
    <n v="14"/>
    <n v="3"/>
    <n v="17"/>
    <n v="82.166666666666657"/>
    <n v="0"/>
    <n v="0"/>
    <n v="1.1561866125760651"/>
    <x v="1"/>
    <n v="0"/>
    <n v="19.655172413793107"/>
    <n v="2.4514772727272756"/>
  </r>
  <r>
    <x v="15"/>
    <x v="2"/>
    <x v="19"/>
    <x v="19"/>
    <x v="0"/>
    <x v="5"/>
    <n v="3.0975000000000019"/>
    <n v="108.66666666666666"/>
    <n v="53619.533333333355"/>
    <n v="327"/>
    <n v="7.3574999999999999"/>
    <n v="161352.03128834366"/>
    <n v="493.43128834355855"/>
    <n v="1"/>
    <n v="2.3116157541122503E-2"/>
    <n v="0.74130364183028163"/>
    <x v="1"/>
    <n v="4.9393939393939386"/>
    <n v="0.14079545454545464"/>
    <n v="2437.2515151515163"/>
    <n v="14"/>
    <n v="3"/>
    <n v="17"/>
    <n v="83.969696969696955"/>
    <n v="0"/>
    <n v="0"/>
    <n v="3.8942619992782395"/>
    <x v="0"/>
    <n v="0"/>
    <n v="66.202453987730067"/>
    <n v="2.3935227272727291"/>
  </r>
  <r>
    <x v="15"/>
    <x v="2"/>
    <x v="16"/>
    <x v="16"/>
    <x v="3"/>
    <x v="0"/>
    <n v="3.0233333333333285"/>
    <n v="146"/>
    <n v="69213.733333333279"/>
    <n v="-24"/>
    <n v="-0.36"/>
    <n v="-11377.599999999991"/>
    <n v="474.06666666666632"/>
    <n v="1"/>
    <n v="2.2562663319664313E-2"/>
    <n v="0.76386630514994591"/>
    <x v="1"/>
    <n v="6.6363636363636367"/>
    <n v="0.1374242424242422"/>
    <n v="3146.0787878787855"/>
    <n v="14"/>
    <n v="3"/>
    <n v="17"/>
    <n v="112.81818181818183"/>
    <n v="136.81818181818181"/>
    <n v="2.83319842258198"/>
    <n v="-0.21273166800966961"/>
    <x v="2"/>
    <n v="64860.939393939341"/>
    <n v="-3.6164383561643834"/>
    <n v="2.3362121212121174"/>
  </r>
  <r>
    <x v="15"/>
    <x v="2"/>
    <x v="33"/>
    <x v="33"/>
    <x v="2"/>
    <x v="9"/>
    <n v="2.608639999999987"/>
    <n v="317.33333333333337"/>
    <n v="38394.313333333397"/>
    <n v="0"/>
    <n v="0"/>
    <n v="0"/>
    <n v="120.9904831932775"/>
    <n v="20"/>
    <n v="1.9467871899297325E-2"/>
    <n v="0.78333417704924324"/>
    <x v="1"/>
    <n v="14.424242424242426"/>
    <n v="0.11857454545454486"/>
    <n v="1745.1960606060636"/>
    <n v="14"/>
    <n v="3"/>
    <n v="17"/>
    <n v="245.21212121212125"/>
    <n v="245.21212121212125"/>
    <n v="2.0157672727272629"/>
    <n v="0"/>
    <x v="2"/>
    <n v="29668.333030303082"/>
    <n v="0"/>
    <n v="2.0157672727272629"/>
  </r>
  <r>
    <x v="15"/>
    <x v="2"/>
    <x v="35"/>
    <x v="35"/>
    <x v="2"/>
    <x v="8"/>
    <n v="2.40133333333333"/>
    <n v="546"/>
    <n v="59461.413333333294"/>
    <n v="0"/>
    <n v="0"/>
    <n v="0"/>
    <n v="108.90368742368734"/>
    <n v="20"/>
    <n v="1.792077470285135E-2"/>
    <n v="0.8012549517520946"/>
    <x v="2"/>
    <n v="24.818181818181817"/>
    <n v="0.109151515151515"/>
    <n v="2702.7915151515135"/>
    <n v="30"/>
    <n v="3"/>
    <n v="33"/>
    <n v="819"/>
    <n v="819"/>
    <n v="3.601999999999995"/>
    <n v="0"/>
    <x v="2"/>
    <n v="89192.119999999937"/>
    <n v="0"/>
    <n v="3.601999999999995"/>
  </r>
  <r>
    <x v="15"/>
    <x v="2"/>
    <x v="9"/>
    <x v="9"/>
    <x v="2"/>
    <x v="3"/>
    <n v="2.3148000000000102"/>
    <n v="281.66666666666669"/>
    <n v="44594.483333333337"/>
    <n v="0"/>
    <n v="0"/>
    <n v="0"/>
    <n v="158.32360946745561"/>
    <n v="5"/>
    <n v="1.7274989984242314E-2"/>
    <n v="0.81852994173633686"/>
    <x v="2"/>
    <n v="12.803030303030305"/>
    <n v="0.10521818181818228"/>
    <n v="2027.0219696969698"/>
    <n v="30"/>
    <n v="3"/>
    <n v="33"/>
    <n v="422.50000000000006"/>
    <n v="422.50000000000006"/>
    <n v="3.4722000000000155"/>
    <n v="0"/>
    <x v="2"/>
    <n v="66891.725000000006"/>
    <n v="0"/>
    <n v="3.4722000000000151"/>
  </r>
  <r>
    <x v="15"/>
    <x v="2"/>
    <x v="31"/>
    <x v="31"/>
    <x v="2"/>
    <x v="8"/>
    <n v="1.8946666666666641"/>
    <n v="442"/>
    <n v="49705.043333333342"/>
    <n v="490"/>
    <n v="1.96"/>
    <n v="55102.876093514336"/>
    <n v="112.45484917043743"/>
    <n v="1"/>
    <n v="1.4139600695586767E-2"/>
    <n v="0.83266954243192359"/>
    <x v="2"/>
    <n v="20.09090909090909"/>
    <n v="8.6121212121212001E-2"/>
    <n v="2259.3201515151518"/>
    <n v="30"/>
    <n v="3"/>
    <n v="33"/>
    <n v="663"/>
    <n v="173"/>
    <n v="0.741577677224735"/>
    <n v="0.73906485671191557"/>
    <x v="2"/>
    <n v="19454.688906485673"/>
    <n v="24.389140271493211"/>
    <n v="2.8419999999999961"/>
  </r>
  <r>
    <x v="15"/>
    <x v="2"/>
    <x v="18"/>
    <x v="18"/>
    <x v="3"/>
    <x v="0"/>
    <n v="1.86"/>
    <n v="124"/>
    <n v="46550"/>
    <n v="0"/>
    <n v="0"/>
    <n v="0"/>
    <n v="375.40322580645159"/>
    <n v="5"/>
    <n v="1.3880888789826578E-2"/>
    <n v="0.84655043122175022"/>
    <x v="2"/>
    <n v="5.6363636363636367"/>
    <n v="8.4545454545454549E-2"/>
    <n v="2115.909090909091"/>
    <n v="30"/>
    <n v="3"/>
    <n v="33"/>
    <n v="186"/>
    <n v="186"/>
    <n v="2.7900000000000005"/>
    <n v="0"/>
    <x v="2"/>
    <n v="69825"/>
    <n v="0"/>
    <n v="2.79"/>
  </r>
  <r>
    <x v="15"/>
    <x v="2"/>
    <x v="34"/>
    <x v="34"/>
    <x v="2"/>
    <x v="8"/>
    <n v="1.7853333333333299"/>
    <n v="406.66666666666663"/>
    <n v="46086.579999999987"/>
    <n v="439"/>
    <n v="1.756"/>
    <n v="49750.840868852451"/>
    <n v="113.3276557377049"/>
    <n v="5"/>
    <n v="1.3323663146650719E-2"/>
    <n v="0.8598740943684009"/>
    <x v="2"/>
    <n v="18.484848484848484"/>
    <n v="8.1151515151514989E-2"/>
    <n v="2094.8445454545449"/>
    <n v="30"/>
    <n v="3"/>
    <n v="33"/>
    <n v="610"/>
    <n v="171"/>
    <n v="0.75071803278688387"/>
    <n v="0.71967213114754103"/>
    <x v="2"/>
    <n v="19379.029131147538"/>
    <n v="23.749180327868853"/>
    <n v="2.6779999999999946"/>
  </r>
  <r>
    <x v="15"/>
    <x v="2"/>
    <x v="102"/>
    <x v="102"/>
    <x v="0"/>
    <x v="10"/>
    <n v="1.6033333333333331"/>
    <n v="57.333333333333336"/>
    <n v="16301.80000000001"/>
    <n v="0"/>
    <n v="0"/>
    <n v="0"/>
    <n v="284.33372093023274"/>
    <n v="1"/>
    <n v="1.1965425641409648E-2"/>
    <n v="0.87183952000981058"/>
    <x v="2"/>
    <n v="2.606060606060606"/>
    <n v="7.2878787878787862E-2"/>
    <n v="740.99090909090955"/>
    <n v="30"/>
    <n v="3"/>
    <n v="33"/>
    <n v="86"/>
    <n v="86"/>
    <n v="2.4049999999999994"/>
    <n v="0"/>
    <x v="2"/>
    <n v="24452.700000000015"/>
    <n v="0"/>
    <n v="2.4049999999999994"/>
  </r>
  <r>
    <x v="15"/>
    <x v="2"/>
    <x v="114"/>
    <x v="113"/>
    <x v="0"/>
    <x v="0"/>
    <n v="1.4583333333333324"/>
    <n v="58.333333333333329"/>
    <n v="14352.666666666666"/>
    <n v="139"/>
    <n v="3.4750000000000001"/>
    <n v="34200.354285714289"/>
    <n v="246.0457142857143"/>
    <n v="5"/>
    <n v="1.0883313343278E-2"/>
    <n v="0.88272283335308854"/>
    <x v="2"/>
    <n v="2.6515151515151514"/>
    <n v="6.6287878787878743E-2"/>
    <n v="652.39393939393938"/>
    <n v="30"/>
    <n v="3"/>
    <n v="33"/>
    <n v="87.5"/>
    <n v="0"/>
    <n v="0"/>
    <n v="1.5885714285714285"/>
    <x v="1"/>
    <n v="0"/>
    <n v="52.42285714285714"/>
    <n v="2.1874999999999987"/>
  </r>
  <r>
    <x v="15"/>
    <x v="2"/>
    <x v="5"/>
    <x v="5"/>
    <x v="1"/>
    <x v="2"/>
    <n v="1.2299999999999989"/>
    <n v="54.666666666666664"/>
    <n v="28921.666666666668"/>
    <n v="60"/>
    <n v="1.35"/>
    <n v="31743.292682926833"/>
    <n v="529.05487804878055"/>
    <n v="1"/>
    <n v="9.1792974255304714E-3"/>
    <n v="0.89190213077861902"/>
    <x v="2"/>
    <n v="2.4848484848484849"/>
    <n v="5.590909090909086E-2"/>
    <n v="1314.6212121212122"/>
    <n v="30"/>
    <n v="3"/>
    <n v="33"/>
    <n v="82"/>
    <n v="22"/>
    <n v="0.49499999999999955"/>
    <n v="0.73170731707317072"/>
    <x v="2"/>
    <n v="11639.207317073173"/>
    <n v="24.146341463414632"/>
    <n v="1.8449999999999984"/>
  </r>
  <r>
    <x v="15"/>
    <x v="2"/>
    <x v="17"/>
    <x v="17"/>
    <x v="0"/>
    <x v="5"/>
    <n v="1.1849999999999992"/>
    <n v="52.666666666666671"/>
    <n v="21131.333333333336"/>
    <n v="399"/>
    <n v="8.9774999999999991"/>
    <n v="160089.91139240505"/>
    <n v="401.22784810126581"/>
    <n v="5"/>
    <n v="8.8434694709378942E-3"/>
    <n v="0.90074560024955697"/>
    <x v="2"/>
    <n v="2.393939393939394"/>
    <n v="5.3863636363636329E-2"/>
    <n v="960.51515151515162"/>
    <n v="30"/>
    <n v="3"/>
    <n v="33"/>
    <n v="79"/>
    <n v="0"/>
    <n v="0"/>
    <n v="5.0506329113924053"/>
    <x v="0"/>
    <n v="0"/>
    <n v="166.67088607594937"/>
    <n v="1.7774999999999987"/>
  </r>
  <r>
    <x v="15"/>
    <x v="2"/>
    <x v="7"/>
    <x v="7"/>
    <x v="1"/>
    <x v="2"/>
    <n v="1.121033333333336"/>
    <n v="64.666666666666671"/>
    <n v="37456.083333333336"/>
    <n v="245"/>
    <n v="1.9844999999999999"/>
    <n v="141908.35695876289"/>
    <n v="579.21778350515467"/>
    <n v="1"/>
    <n v="8.3660962525207664E-3"/>
    <n v="0.90911169650207768"/>
    <x v="2"/>
    <n v="2.9393939393939394"/>
    <n v="5.0956060606060727E-2"/>
    <n v="1702.5492424242425"/>
    <n v="30"/>
    <n v="3"/>
    <n v="33"/>
    <n v="97"/>
    <n v="0"/>
    <n v="0"/>
    <n v="2.5257731958762886"/>
    <x v="0"/>
    <n v="0"/>
    <n v="83.350515463917532"/>
    <n v="1.6815500000000041"/>
  </r>
  <r>
    <x v="15"/>
    <x v="2"/>
    <x v="50"/>
    <x v="50"/>
    <x v="0"/>
    <x v="0"/>
    <n v="1.0725"/>
    <n v="47.666666666666671"/>
    <n v="10704.999999999998"/>
    <n v="1"/>
    <n v="2.2499999999999999E-2"/>
    <n v="224.58041958041952"/>
    <n v="224.58041958041952"/>
    <n v="40"/>
    <n v="8.0038995844564538E-3"/>
    <n v="0.91711559608653415"/>
    <x v="2"/>
    <n v="2.166666666666667"/>
    <n v="4.8750000000000002E-2"/>
    <n v="486.59090909090901"/>
    <n v="30"/>
    <n v="3"/>
    <n v="33"/>
    <n v="71.500000000000014"/>
    <n v="70.500000000000014"/>
    <n v="1.5862500000000002"/>
    <n v="1.3986013986013983E-2"/>
    <x v="2"/>
    <n v="15832.919580419579"/>
    <n v="0.46153846153846145"/>
    <n v="1.6087500000000001"/>
  </r>
  <r>
    <x v="15"/>
    <x v="2"/>
    <x v="37"/>
    <x v="37"/>
    <x v="2"/>
    <x v="8"/>
    <n v="0.86266666666666703"/>
    <n v="199"/>
    <n v="22806.766666666666"/>
    <n v="399"/>
    <n v="1.5960000000000001"/>
    <n v="45728.140201005022"/>
    <n v="114.60686767169179"/>
    <n v="18"/>
    <n v="6.437946270263656E-3"/>
    <n v="0.92355354235679776"/>
    <x v="2"/>
    <n v="9.045454545454545"/>
    <n v="3.9212121212121226E-2"/>
    <n v="1036.6712121212122"/>
    <n v="30"/>
    <n v="3"/>
    <n v="33"/>
    <n v="298.5"/>
    <n v="0"/>
    <n v="0"/>
    <n v="1.3366834170854272"/>
    <x v="1"/>
    <n v="0"/>
    <n v="44.110552763819094"/>
    <n v="1.2940000000000005"/>
  </r>
  <r>
    <x v="15"/>
    <x v="2"/>
    <x v="36"/>
    <x v="36"/>
    <x v="2"/>
    <x v="8"/>
    <n v="0.85946666666667126"/>
    <n v="209.33333333333334"/>
    <n v="22235.293333333324"/>
    <n v="0"/>
    <n v="0"/>
    <n v="0"/>
    <n v="106.21955414012734"/>
    <n v="40"/>
    <n v="6.4140651712704371E-3"/>
    <n v="0.92996760752806817"/>
    <x v="2"/>
    <n v="9.5151515151515156"/>
    <n v="3.9066666666666874E-2"/>
    <n v="1010.6951515151511"/>
    <n v="30"/>
    <n v="3"/>
    <n v="33"/>
    <n v="314"/>
    <n v="314"/>
    <n v="1.2892000000000068"/>
    <n v="0"/>
    <x v="2"/>
    <n v="33352.939999999988"/>
    <n v="0"/>
    <n v="1.2892000000000068"/>
  </r>
  <r>
    <x v="15"/>
    <x v="2"/>
    <x v="49"/>
    <x v="49"/>
    <x v="2"/>
    <x v="8"/>
    <n v="0.73820000000000197"/>
    <n v="161.33333333333334"/>
    <n v="19753.760000000031"/>
    <n v="0"/>
    <n v="0"/>
    <n v="0"/>
    <n v="122.44066115702498"/>
    <n v="40"/>
    <n v="5.5090710240053801E-3"/>
    <n v="0.9354766785520735"/>
    <x v="2"/>
    <n v="7.3333333333333339"/>
    <n v="3.3554545454545545E-2"/>
    <n v="897.89818181818328"/>
    <n v="30"/>
    <n v="3"/>
    <n v="33"/>
    <n v="242.00000000000003"/>
    <n v="242.00000000000003"/>
    <n v="1.1073000000000031"/>
    <n v="0"/>
    <x v="2"/>
    <n v="29630.640000000047"/>
    <n v="0"/>
    <n v="1.1073000000000031"/>
  </r>
  <r>
    <x v="15"/>
    <x v="2"/>
    <x v="41"/>
    <x v="41"/>
    <x v="2"/>
    <x v="8"/>
    <n v="0.73560000000000192"/>
    <n v="186.33333333333334"/>
    <n v="19282.520000000015"/>
    <n v="0"/>
    <n v="0"/>
    <n v="0"/>
    <n v="103.48400715563514"/>
    <n v="40"/>
    <n v="5.4896676310733639E-3"/>
    <n v="0.9409663461831469"/>
    <x v="2"/>
    <n v="8.4696969696969706"/>
    <n v="3.3436363636363722E-2"/>
    <n v="876.47818181818252"/>
    <n v="30"/>
    <n v="3"/>
    <n v="33"/>
    <n v="279.50000000000006"/>
    <n v="279.50000000000006"/>
    <n v="1.103400000000003"/>
    <n v="0"/>
    <x v="2"/>
    <n v="28923.780000000028"/>
    <n v="0"/>
    <n v="1.1034000000000028"/>
  </r>
  <r>
    <x v="15"/>
    <x v="2"/>
    <x v="46"/>
    <x v="46"/>
    <x v="2"/>
    <x v="8"/>
    <n v="0.70920000000000394"/>
    <n v="154.66666666666669"/>
    <n v="19051.666666666712"/>
    <n v="2"/>
    <n v="7.1999999999999998E-3"/>
    <n v="246.35775862069019"/>
    <n v="123.1788793103451"/>
    <n v="16"/>
    <n v="5.2926485643790665E-3"/>
    <n v="0.94625899474752595"/>
    <x v="2"/>
    <n v="7.0303030303030312"/>
    <n v="3.2236363636363813E-2"/>
    <n v="865.98484848485054"/>
    <n v="30"/>
    <n v="3"/>
    <n v="33"/>
    <n v="232.00000000000003"/>
    <n v="230.00000000000003"/>
    <n v="1.0546293103448334"/>
    <n v="8.6206896551724119E-3"/>
    <x v="2"/>
    <n v="28331.142241379377"/>
    <n v="0.28448275862068961"/>
    <n v="1.0638000000000059"/>
  </r>
  <r>
    <x v="15"/>
    <x v="2"/>
    <x v="42"/>
    <x v="42"/>
    <x v="2"/>
    <x v="3"/>
    <n v="0.70847999999999933"/>
    <n v="119"/>
    <n v="8219.5000000000036"/>
    <n v="0"/>
    <n v="0"/>
    <n v="0"/>
    <n v="69.071428571428598"/>
    <n v="24"/>
    <n v="5.2872753171055512E-3"/>
    <n v="0.95154627006463155"/>
    <x v="2"/>
    <n v="5.4090909090909092"/>
    <n v="3.220363636363633E-2"/>
    <n v="373.61363636363654"/>
    <n v="30"/>
    <n v="3"/>
    <n v="33"/>
    <n v="178.5"/>
    <n v="178.5"/>
    <n v="1.062719999999999"/>
    <n v="0"/>
    <x v="2"/>
    <n v="12329.250000000005"/>
    <n v="0"/>
    <n v="1.062719999999999"/>
  </r>
  <r>
    <x v="15"/>
    <x v="2"/>
    <x v="75"/>
    <x v="76"/>
    <x v="5"/>
    <x v="9"/>
    <n v="0.60233333333333283"/>
    <n v="75.333333333333329"/>
    <n v="8613.9466666666704"/>
    <n v="160"/>
    <n v="1.2"/>
    <n v="18295.107964601779"/>
    <n v="114.34442477876112"/>
    <n v="18"/>
    <n v="4.4951193625836208E-3"/>
    <n v="0.95604138942721517"/>
    <x v="2"/>
    <n v="3.4242424242424239"/>
    <n v="2.7378787878787857E-2"/>
    <n v="391.54303030303049"/>
    <n v="30"/>
    <n v="3"/>
    <n v="33"/>
    <n v="112.99999999999999"/>
    <n v="0"/>
    <n v="0"/>
    <n v="1.4159292035398232"/>
    <x v="1"/>
    <n v="0"/>
    <n v="46.725663716814168"/>
    <n v="0.9034999999999993"/>
  </r>
  <r>
    <x v="15"/>
    <x v="2"/>
    <x v="54"/>
    <x v="54"/>
    <x v="2"/>
    <x v="9"/>
    <n v="0.57600000000000029"/>
    <n v="31"/>
    <n v="10452.313333333339"/>
    <n v="0"/>
    <n v="0"/>
    <n v="0"/>
    <n v="337.17139784946255"/>
    <n v="18"/>
    <n v="4.2985978187850072E-3"/>
    <n v="0.96033998724600023"/>
    <x v="2"/>
    <n v="1.4090909090909092"/>
    <n v="2.6181818181818195E-2"/>
    <n v="475.10515151515176"/>
    <n v="30"/>
    <n v="3"/>
    <n v="33"/>
    <n v="46.5"/>
    <n v="46.5"/>
    <n v="0.86400000000000043"/>
    <n v="0"/>
    <x v="2"/>
    <n v="15678.470000000008"/>
    <n v="0"/>
    <n v="0.86400000000000043"/>
  </r>
  <r>
    <x v="15"/>
    <x v="2"/>
    <x v="120"/>
    <x v="119"/>
    <x v="2"/>
    <x v="3"/>
    <n v="0.504"/>
    <n v="84"/>
    <n v="5544"/>
    <n v="0"/>
    <n v="0"/>
    <n v="0"/>
    <n v="66"/>
    <n v="18"/>
    <n v="3.7612730914368792E-3"/>
    <n v="0.96410126033743715"/>
    <x v="2"/>
    <n v="3.8181818181818183"/>
    <n v="2.290909090909091E-2"/>
    <n v="252"/>
    <n v="30"/>
    <n v="3"/>
    <n v="33"/>
    <n v="126"/>
    <n v="126"/>
    <n v="0.75600000000000001"/>
    <n v="0"/>
    <x v="2"/>
    <n v="8316"/>
    <n v="0"/>
    <n v="0.75600000000000001"/>
  </r>
  <r>
    <x v="15"/>
    <x v="2"/>
    <x v="10"/>
    <x v="10"/>
    <x v="1"/>
    <x v="2"/>
    <n v="0.48923999999999884"/>
    <n v="42.333333333333336"/>
    <n v="20445"/>
    <n v="144"/>
    <n v="1.39968"/>
    <n v="69545.196850393695"/>
    <n v="482.95275590551176"/>
    <n v="20"/>
    <n v="3.651121522330505E-3"/>
    <n v="0.96775238185976764"/>
    <x v="2"/>
    <n v="1.9242424242424243"/>
    <n v="2.2238181818181765E-2"/>
    <n v="929.31818181818187"/>
    <n v="30"/>
    <n v="3"/>
    <n v="33"/>
    <n v="63.5"/>
    <n v="0"/>
    <n v="0"/>
    <n v="2.2677165354330708"/>
    <x v="0"/>
    <n v="0"/>
    <n v="74.834645669291334"/>
    <n v="0.73385999999999818"/>
  </r>
  <r>
    <x v="15"/>
    <x v="2"/>
    <x v="38"/>
    <x v="38"/>
    <x v="5"/>
    <x v="3"/>
    <n v="0.46785999999999928"/>
    <n v="57.666666666666671"/>
    <n v="10561.013333333321"/>
    <n v="80"/>
    <n v="0.6"/>
    <n v="14651.116763005761"/>
    <n v="183.13895953757202"/>
    <n v="5"/>
    <n v="3.4915659296818565E-3"/>
    <n v="0.97124394778944945"/>
    <x v="2"/>
    <n v="2.6212121212121215"/>
    <n v="2.1266363636363604E-2"/>
    <n v="480.04606060606005"/>
    <n v="30"/>
    <n v="3"/>
    <n v="33"/>
    <n v="86.500000000000014"/>
    <n v="6.5000000000000142"/>
    <n v="5.2735664739884419E-2"/>
    <n v="0.92485549132947964"/>
    <x v="3"/>
    <n v="1190.4032369942208"/>
    <n v="30.520231213872826"/>
    <n v="0.70178999999999891"/>
  </r>
  <r>
    <x v="15"/>
    <x v="2"/>
    <x v="39"/>
    <x v="39"/>
    <x v="5"/>
    <x v="3"/>
    <n v="0.4478933333333332"/>
    <n v="63.666666666666671"/>
    <n v="8701.5866666666661"/>
    <n v="291"/>
    <n v="1.8624000000000001"/>
    <n v="39772.173612565435"/>
    <n v="136.67413612565443"/>
    <n v="5"/>
    <n v="3.3425578224218944E-3"/>
    <n v="0.97458650561187132"/>
    <x v="2"/>
    <n v="2.893939393939394"/>
    <n v="2.0358787878787872E-2"/>
    <n v="395.52666666666664"/>
    <n v="30"/>
    <n v="3"/>
    <n v="33"/>
    <n v="95.5"/>
    <n v="0"/>
    <n v="0"/>
    <n v="3.0471204188481678"/>
    <x v="0"/>
    <n v="0"/>
    <n v="100.55497382198953"/>
    <n v="0.67183999999999977"/>
  </r>
  <r>
    <x v="15"/>
    <x v="2"/>
    <x v="90"/>
    <x v="90"/>
    <x v="2"/>
    <x v="9"/>
    <n v="0.41887999999999881"/>
    <n v="78"/>
    <n v="7140"/>
    <n v="0"/>
    <n v="0"/>
    <n v="0"/>
    <n v="91.538461538461533"/>
    <n v="5"/>
    <n v="3.1260358582164195E-3"/>
    <n v="0.97771254147008779"/>
    <x v="2"/>
    <n v="3.5454545454545454"/>
    <n v="1.9039999999999946E-2"/>
    <n v="324.54545454545456"/>
    <n v="30"/>
    <n v="3"/>
    <n v="33"/>
    <n v="117"/>
    <n v="117"/>
    <n v="0.62831999999999821"/>
    <n v="0"/>
    <x v="2"/>
    <n v="10710"/>
    <n v="0"/>
    <n v="0.62831999999999821"/>
  </r>
  <r>
    <x v="15"/>
    <x v="2"/>
    <x v="67"/>
    <x v="68"/>
    <x v="1"/>
    <x v="2"/>
    <n v="0.41399999999999898"/>
    <n v="39"/>
    <n v="13340.333333333332"/>
    <n v="0"/>
    <n v="0"/>
    <n v="0"/>
    <n v="342.05982905982904"/>
    <n v="48"/>
    <n v="3.0896171822517148E-3"/>
    <n v="0.98080215865233955"/>
    <x v="2"/>
    <n v="1.7727272727272727"/>
    <n v="1.8818181818181772E-2"/>
    <n v="606.37878787878788"/>
    <n v="30"/>
    <n v="3"/>
    <n v="33"/>
    <n v="58.5"/>
    <n v="58.5"/>
    <n v="0.62099999999999844"/>
    <n v="0"/>
    <x v="2"/>
    <n v="20010.5"/>
    <n v="0"/>
    <n v="0.62099999999999844"/>
  </r>
  <r>
    <x v="15"/>
    <x v="2"/>
    <x v="24"/>
    <x v="24"/>
    <x v="0"/>
    <x v="6"/>
    <n v="0.40049999999999963"/>
    <n v="10.333333333333334"/>
    <n v="5542.4000000000015"/>
    <n v="1"/>
    <n v="2.2499999999999999E-2"/>
    <n v="536.36129032258077"/>
    <n v="536.36129032258077"/>
    <n v="32"/>
    <n v="2.9888687958739462E-3"/>
    <n v="0.98379102744821345"/>
    <x v="2"/>
    <n v="0.46969696969696972"/>
    <n v="1.8204545454545439E-2"/>
    <n v="251.92727272727279"/>
    <n v="30"/>
    <n v="3"/>
    <n v="33"/>
    <n v="15.5"/>
    <n v="14.5"/>
    <n v="0.56199193548387039"/>
    <n v="6.4516129032258063E-2"/>
    <x v="2"/>
    <n v="7777.238709677421"/>
    <n v="2.129032258064516"/>
    <n v="0.60074999999999945"/>
  </r>
  <r>
    <x v="15"/>
    <x v="2"/>
    <x v="56"/>
    <x v="56"/>
    <x v="0"/>
    <x v="5"/>
    <n v="0.31200000000000006"/>
    <n v="15.666666666666668"/>
    <n v="6312"/>
    <n v="61"/>
    <n v="1.0980000000000001"/>
    <n v="24576.51063829787"/>
    <n v="402.89361702127655"/>
    <n v="24"/>
    <n v="2.3284071518418778E-3"/>
    <n v="0.98611943460005536"/>
    <x v="2"/>
    <n v="0.71212121212121215"/>
    <n v="1.4181818181818184E-2"/>
    <n v="286.90909090909093"/>
    <n v="30"/>
    <n v="3"/>
    <n v="33"/>
    <n v="23.5"/>
    <n v="0"/>
    <n v="0"/>
    <n v="2.5957446808510638"/>
    <x v="0"/>
    <n v="0"/>
    <n v="85.659574468085111"/>
    <n v="0.46800000000000008"/>
  </r>
  <r>
    <x v="15"/>
    <x v="2"/>
    <x v="29"/>
    <x v="29"/>
    <x v="1"/>
    <x v="2"/>
    <n v="0.2166000000000001"/>
    <n v="34.666666666666664"/>
    <n v="8474.9266666666681"/>
    <n v="17"/>
    <n v="7.3439999999999991E-2"/>
    <n v="4155.9736538461548"/>
    <n v="244.46903846153853"/>
    <n v="30"/>
    <n v="1.6164518881056119E-3"/>
    <n v="0.98773588648816102"/>
    <x v="2"/>
    <n v="1.5757575757575757"/>
    <n v="9.8454545454545496E-3"/>
    <n v="385.22393939393947"/>
    <n v="30"/>
    <n v="3"/>
    <n v="33"/>
    <n v="52"/>
    <n v="35"/>
    <n v="0.21868269230769244"/>
    <n v="0.32692307692307693"/>
    <x v="2"/>
    <n v="8556.4163461538483"/>
    <n v="10.788461538461538"/>
    <n v="0.32490000000000013"/>
  </r>
  <r>
    <x v="15"/>
    <x v="2"/>
    <x v="63"/>
    <x v="63"/>
    <x v="1"/>
    <x v="2"/>
    <n v="0.20089333333333334"/>
    <n v="52.666666666666671"/>
    <n v="7667.9799999999868"/>
    <n v="36"/>
    <n v="0.11664000000000002"/>
    <n v="5241.404050632902"/>
    <n v="145.59455696202505"/>
    <n v="100"/>
    <n v="1.499235493880409E-3"/>
    <n v="0.98923512198204144"/>
    <x v="2"/>
    <n v="2.393939393939394"/>
    <n v="9.1315151515151526E-3"/>
    <n v="348.54454545454485"/>
    <n v="30"/>
    <n v="3"/>
    <n v="33"/>
    <n v="79"/>
    <n v="43"/>
    <n v="0.16402050632911391"/>
    <n v="0.45569620253164556"/>
    <x v="2"/>
    <n v="6260.5659493670773"/>
    <n v="15.037974683544304"/>
    <n v="0.30134000000000005"/>
  </r>
  <r>
    <x v="15"/>
    <x v="2"/>
    <x v="57"/>
    <x v="57"/>
    <x v="1"/>
    <x v="2"/>
    <n v="0.18822000000000025"/>
    <n v="42.333333333333336"/>
    <n v="7418.6300000000074"/>
    <n v="-5"/>
    <n v="-1.6200000000000003E-2"/>
    <n v="-876.2161417322842"/>
    <n v="175.24322834645685"/>
    <n v="40"/>
    <n v="1.4046563914092269E-3"/>
    <n v="0.99063977837345063"/>
    <x v="2"/>
    <n v="1.9242424242424243"/>
    <n v="8.5554545454545571E-3"/>
    <n v="337.21045454545487"/>
    <n v="30"/>
    <n v="3"/>
    <n v="33"/>
    <n v="63.5"/>
    <n v="68.5"/>
    <n v="0.30456070866141771"/>
    <n v="-7.874015748031496E-2"/>
    <x v="2"/>
    <n v="12004.161141732295"/>
    <n v="-2.5984251968503935"/>
    <n v="0.28233000000000036"/>
  </r>
  <r>
    <x v="15"/>
    <x v="2"/>
    <x v="44"/>
    <x v="44"/>
    <x v="5"/>
    <x v="3"/>
    <n v="0.1861500000000002"/>
    <n v="22.000000000000004"/>
    <n v="3633.570000000002"/>
    <n v="57"/>
    <n v="0.30960000000000004"/>
    <n v="9414.2495454545478"/>
    <n v="165.16227272727278"/>
    <n v="40"/>
    <n v="1.3892083054979679E-3"/>
    <n v="0.99202898667894857"/>
    <x v="2"/>
    <n v="1.0000000000000002"/>
    <n v="8.4613636363636453E-3"/>
    <n v="165.16227272727281"/>
    <n v="30"/>
    <n v="3"/>
    <n v="33"/>
    <n v="33.000000000000007"/>
    <n v="0"/>
    <n v="0"/>
    <n v="1.7272727272727268"/>
    <x v="1"/>
    <n v="0"/>
    <n v="56.999999999999986"/>
    <n v="0.27922500000000028"/>
  </r>
  <r>
    <x v="15"/>
    <x v="2"/>
    <x v="53"/>
    <x v="53"/>
    <x v="5"/>
    <x v="3"/>
    <n v="0.1800000000000001"/>
    <n v="60"/>
    <n v="4924.6666666666661"/>
    <n v="60"/>
    <n v="0.18"/>
    <n v="4924.6666666666661"/>
    <n v="82.077777777777769"/>
    <n v="12"/>
    <n v="1.3433118183703149E-3"/>
    <n v="0.9933722984973189"/>
    <x v="2"/>
    <n v="2.7272727272727271"/>
    <n v="8.1818181818181859E-3"/>
    <n v="223.84848484848482"/>
    <n v="30"/>
    <n v="3"/>
    <n v="33"/>
    <n v="90"/>
    <n v="30"/>
    <n v="9.0000000000000052E-2"/>
    <n v="0.66666666666666663"/>
    <x v="2"/>
    <n v="2462.333333333333"/>
    <n v="22"/>
    <n v="0.27000000000000013"/>
  </r>
  <r>
    <x v="15"/>
    <x v="2"/>
    <x v="92"/>
    <x v="92"/>
    <x v="5"/>
    <x v="9"/>
    <n v="0.15797333333333313"/>
    <n v="20"/>
    <n v="2388.6300000000006"/>
    <n v="160"/>
    <n v="1.024"/>
    <n v="19109.040000000005"/>
    <n v="119.43150000000003"/>
    <n v="4"/>
    <n v="1.1789302536334414E-3"/>
    <n v="0.99455122875095237"/>
    <x v="2"/>
    <n v="0.90909090909090906"/>
    <n v="7.1806060606060514E-3"/>
    <n v="108.57409090909094"/>
    <n v="30"/>
    <n v="3"/>
    <n v="33"/>
    <n v="30"/>
    <n v="0"/>
    <n v="0"/>
    <n v="5.333333333333333"/>
    <x v="0"/>
    <n v="0"/>
    <n v="176"/>
    <n v="0.2369599999999997"/>
  </r>
  <r>
    <x v="15"/>
    <x v="2"/>
    <x v="59"/>
    <x v="59"/>
    <x v="1"/>
    <x v="7"/>
    <n v="0.15750000000000006"/>
    <n v="7"/>
    <n v="3269"/>
    <n v="0"/>
    <n v="0"/>
    <n v="0"/>
    <n v="467"/>
    <n v="12"/>
    <n v="1.1753978410740252E-3"/>
    <n v="0.99572662659202638"/>
    <x v="2"/>
    <n v="0.31818181818181818"/>
    <n v="7.1590909090909118E-3"/>
    <n v="148.59090909090909"/>
    <n v="30"/>
    <n v="3"/>
    <n v="33"/>
    <n v="10.5"/>
    <n v="10.5"/>
    <n v="0.23625000000000007"/>
    <n v="0"/>
    <x v="2"/>
    <n v="4903.5"/>
    <n v="0"/>
    <n v="0.2362500000000001"/>
  </r>
  <r>
    <x v="15"/>
    <x v="2"/>
    <x v="69"/>
    <x v="70"/>
    <x v="0"/>
    <x v="0"/>
    <n v="0.15000000000000002"/>
    <n v="4.333333333333333"/>
    <n v="2178.6666666666656"/>
    <n v="0"/>
    <n v="0"/>
    <n v="0"/>
    <n v="502.76923076923055"/>
    <n v="24"/>
    <n v="1.1194265153085952E-3"/>
    <n v="0.99684605310733498"/>
    <x v="2"/>
    <n v="0.19696969696969696"/>
    <n v="6.8181818181818196E-3"/>
    <n v="99.030303030302989"/>
    <n v="30"/>
    <n v="3"/>
    <n v="33"/>
    <n v="6.5"/>
    <n v="6.5"/>
    <n v="0.22500000000000006"/>
    <n v="0"/>
    <x v="2"/>
    <n v="3267.9999999999986"/>
    <n v="0"/>
    <n v="0.22500000000000003"/>
  </r>
  <r>
    <x v="15"/>
    <x v="2"/>
    <x v="77"/>
    <x v="78"/>
    <x v="0"/>
    <x v="7"/>
    <n v="0.11250000000000003"/>
    <n v="4"/>
    <n v="1192"/>
    <n v="0"/>
    <n v="0"/>
    <n v="0"/>
    <n v="298"/>
    <n v="1"/>
    <n v="8.3956988648144649E-4"/>
    <n v="0.99768562299381647"/>
    <x v="2"/>
    <n v="0.18181818181818182"/>
    <n v="5.1136363636363653E-3"/>
    <n v="54.18181818181818"/>
    <n v="30"/>
    <n v="3"/>
    <n v="33"/>
    <n v="6"/>
    <n v="6"/>
    <n v="0.16875000000000007"/>
    <n v="0"/>
    <x v="2"/>
    <n v="1788"/>
    <n v="0"/>
    <n v="0.16875000000000007"/>
  </r>
  <r>
    <x v="15"/>
    <x v="2"/>
    <x v="32"/>
    <x v="32"/>
    <x v="5"/>
    <x v="3"/>
    <n v="0.10653333333333331"/>
    <n v="5.6666666666666661"/>
    <n v="1882.5333333333324"/>
    <n v="11"/>
    <n v="9.35E-2"/>
    <n v="3654.3294117647042"/>
    <n v="332.21176470588222"/>
    <n v="12"/>
    <n v="7.9504158731694868E-4"/>
    <n v="0.99848066458113338"/>
    <x v="2"/>
    <n v="0.25757575757575757"/>
    <n v="4.8424242424242418E-3"/>
    <n v="85.569696969696921"/>
    <n v="30"/>
    <n v="3"/>
    <n v="33"/>
    <n v="8.5"/>
    <n v="0"/>
    <n v="0"/>
    <n v="1.2941176470588236"/>
    <x v="1"/>
    <n v="0"/>
    <n v="42.705882352941174"/>
    <n v="0.15979999999999997"/>
  </r>
  <r>
    <x v="15"/>
    <x v="2"/>
    <x v="62"/>
    <x v="62"/>
    <x v="4"/>
    <x v="0"/>
    <n v="0.10291999999999997"/>
    <n v="10.333333333333332"/>
    <n v="2893.3333333333335"/>
    <n v="0"/>
    <n v="0"/>
    <n v="0"/>
    <n v="280.00000000000006"/>
    <n v="20"/>
    <n v="7.6807584637040378E-4"/>
    <n v="0.99924874042750378"/>
    <x v="2"/>
    <n v="0.46969696969696967"/>
    <n v="4.6781818181818166E-3"/>
    <n v="131.51515151515153"/>
    <n v="30"/>
    <n v="3"/>
    <n v="33"/>
    <n v="15.499999999999998"/>
    <n v="15.499999999999998"/>
    <n v="0.15437999999999996"/>
    <n v="0"/>
    <x v="2"/>
    <n v="4340"/>
    <n v="0"/>
    <n v="0.15437999999999993"/>
  </r>
  <r>
    <x v="15"/>
    <x v="2"/>
    <x v="52"/>
    <x v="52"/>
    <x v="5"/>
    <x v="3"/>
    <n v="0.10066666666666671"/>
    <n v="6"/>
    <n v="2090.5"/>
    <n v="235"/>
    <n v="1.88"/>
    <n v="81877.916666666672"/>
    <n v="348.41666666666669"/>
    <n v="1"/>
    <n v="7.5125957249599072E-4"/>
    <n v="0.99999999999999978"/>
    <x v="2"/>
    <n v="0.27272727272727271"/>
    <n v="4.5757575757575776E-3"/>
    <n v="95.022727272727266"/>
    <n v="30"/>
    <n v="3"/>
    <n v="33"/>
    <n v="9"/>
    <n v="0"/>
    <n v="0"/>
    <n v="26.111111111111111"/>
    <x v="0"/>
    <n v="0"/>
    <n v="861.66666666666663"/>
    <n v="0.15100000000000005"/>
  </r>
  <r>
    <x v="16"/>
    <x v="2"/>
    <x v="5"/>
    <x v="5"/>
    <x v="1"/>
    <x v="2"/>
    <n v="5.8650000000000109"/>
    <n v="260.66666666666669"/>
    <n v="187650"/>
    <n v="441"/>
    <n v="9.9224999999999994"/>
    <n v="317469.24552429665"/>
    <n v="719.88491048593346"/>
    <n v="1"/>
    <n v="0.16588782513471628"/>
    <n v="0.16588782513471628"/>
    <x v="0"/>
    <n v="11.84848484848485"/>
    <n v="0.2665909090909096"/>
    <n v="8529.545454545454"/>
    <n v="7"/>
    <n v="3"/>
    <n v="10"/>
    <n v="118.4848484848485"/>
    <n v="0"/>
    <n v="0"/>
    <n v="3.7219948849104854"/>
    <x v="0"/>
    <n v="0"/>
    <n v="37.219948849104853"/>
    <n v="2.6659090909090959"/>
  </r>
  <r>
    <x v="16"/>
    <x v="2"/>
    <x v="2"/>
    <x v="2"/>
    <x v="1"/>
    <x v="2"/>
    <n v="4.5160199999999886"/>
    <n v="391"/>
    <n v="153086.55333333334"/>
    <n v="663"/>
    <n v="6.4443600000000005"/>
    <n v="259581.54695652178"/>
    <n v="391.52571184995742"/>
    <n v="24"/>
    <n v="0.12773277682265613"/>
    <n v="0.29362060195737238"/>
    <x v="0"/>
    <n v="17.772727272727273"/>
    <n v="0.20527363636363585"/>
    <n v="6958.4796969696972"/>
    <n v="7"/>
    <n v="3"/>
    <n v="10"/>
    <n v="177.72727272727275"/>
    <n v="0"/>
    <n v="0"/>
    <n v="3.7304347826086954"/>
    <x v="0"/>
    <n v="0"/>
    <n v="37.304347826086953"/>
    <n v="2.0527363636363587"/>
  </r>
  <r>
    <x v="16"/>
    <x v="2"/>
    <x v="9"/>
    <x v="9"/>
    <x v="2"/>
    <x v="3"/>
    <n v="2.7264000000000137"/>
    <n v="378.66666666666663"/>
    <n v="39062.333333333328"/>
    <n v="0"/>
    <n v="0"/>
    <n v="0"/>
    <n v="103.15757042253522"/>
    <n v="24"/>
    <n v="7.711450408308472E-2"/>
    <n v="0.37073510604045712"/>
    <x v="0"/>
    <n v="17.212121212121211"/>
    <n v="0.12392727272727334"/>
    <n v="1775.5606060606058"/>
    <n v="7"/>
    <n v="3"/>
    <n v="10"/>
    <n v="172.12121212121212"/>
    <n v="172.12121212121212"/>
    <n v="1.2392727272727337"/>
    <n v="0"/>
    <x v="2"/>
    <n v="17755.60606060606"/>
    <n v="0"/>
    <n v="1.2392727272727335"/>
  </r>
  <r>
    <x v="16"/>
    <x v="2"/>
    <x v="3"/>
    <x v="3"/>
    <x v="1"/>
    <x v="2"/>
    <n v="2.7040500000000005"/>
    <n v="106"/>
    <n v="93805"/>
    <n v="2"/>
    <n v="3.2399999999999998E-2"/>
    <n v="1769.9056603773586"/>
    <n v="884.95283018867929"/>
    <n v="20"/>
    <n v="7.6482348432315231E-2"/>
    <n v="0.44721745447277234"/>
    <x v="0"/>
    <n v="4.8181818181818183"/>
    <n v="0.12291136363636367"/>
    <n v="4263.863636363636"/>
    <n v="7"/>
    <n v="3"/>
    <n v="10"/>
    <n v="48.181818181818187"/>
    <n v="46.181818181818187"/>
    <n v="1.1780938250428818"/>
    <n v="4.1509433962264149E-2"/>
    <x v="2"/>
    <n v="40868.730703259011"/>
    <n v="0.41509433962264147"/>
    <n v="1.2291136363636366"/>
  </r>
  <r>
    <x v="16"/>
    <x v="2"/>
    <x v="20"/>
    <x v="20"/>
    <x v="2"/>
    <x v="3"/>
    <n v="2.1715200000000041"/>
    <n v="348"/>
    <n v="40038"/>
    <n v="0"/>
    <n v="0"/>
    <n v="0"/>
    <n v="115.05172413793103"/>
    <n v="12"/>
    <n v="6.1420073322513064E-2"/>
    <n v="0.50863752779528537"/>
    <x v="1"/>
    <n v="15.818181818181818"/>
    <n v="9.8705454545454735E-2"/>
    <n v="1819.909090909091"/>
    <n v="14"/>
    <n v="3"/>
    <n v="17"/>
    <n v="268.90909090909093"/>
    <n v="268.90909090909093"/>
    <n v="1.6779927272727304"/>
    <n v="0"/>
    <x v="2"/>
    <n v="30938.454545454548"/>
    <n v="0"/>
    <n v="1.6779927272727304"/>
  </r>
  <r>
    <x v="16"/>
    <x v="2"/>
    <x v="8"/>
    <x v="8"/>
    <x v="2"/>
    <x v="3"/>
    <n v="1.7759999999999909"/>
    <n v="370"/>
    <n v="35420"/>
    <n v="182"/>
    <n v="0.87560000000000004"/>
    <n v="17422.81081081081"/>
    <n v="95.729729729729726"/>
    <n v="12"/>
    <n v="5.0233039631586374E-2"/>
    <n v="0.55887056742687169"/>
    <x v="1"/>
    <n v="16.818181818181817"/>
    <n v="8.0727272727272315E-2"/>
    <n v="1610"/>
    <n v="14"/>
    <n v="3"/>
    <n v="17"/>
    <n v="285.90909090909088"/>
    <n v="103.90909090909088"/>
    <n v="0.49876363636363369"/>
    <n v="0.63656597774244839"/>
    <x v="2"/>
    <n v="9947.1891891891864"/>
    <n v="10.821621621621622"/>
    <n v="1.3723636363636293"/>
  </r>
  <r>
    <x v="16"/>
    <x v="2"/>
    <x v="7"/>
    <x v="7"/>
    <x v="1"/>
    <x v="2"/>
    <n v="1.7452166666666771"/>
    <n v="143.66666666666669"/>
    <n v="58432.26666666667"/>
    <n v="403"/>
    <n v="3.2642999999999995"/>
    <n v="163908.60881670532"/>
    <n v="406.72111368909509"/>
    <n v="1"/>
    <n v="4.9362352467552197E-2"/>
    <n v="0.60823291989442385"/>
    <x v="1"/>
    <n v="6.5303030303030312"/>
    <n v="7.9328030303030775E-2"/>
    <n v="2656.0121212121212"/>
    <n v="14"/>
    <n v="3"/>
    <n v="17"/>
    <n v="111.01515151515153"/>
    <n v="0"/>
    <n v="0"/>
    <n v="3.630135116691688"/>
    <x v="0"/>
    <n v="0"/>
    <n v="61.712296983758691"/>
    <n v="1.3485765151515232"/>
  </r>
  <r>
    <x v="16"/>
    <x v="2"/>
    <x v="0"/>
    <x v="0"/>
    <x v="0"/>
    <x v="0"/>
    <n v="1.4666666666666637"/>
    <n v="32.666666666666671"/>
    <n v="17628.333333333328"/>
    <n v="472"/>
    <n v="11.8"/>
    <n v="254711.42857142846"/>
    <n v="539.64285714285688"/>
    <n v="1"/>
    <n v="4.1483741437496377E-2"/>
    <n v="0.64971666133192019"/>
    <x v="1"/>
    <n v="1.4848484848484851"/>
    <n v="6.6666666666666527E-2"/>
    <n v="801.28787878787853"/>
    <n v="14"/>
    <n v="3"/>
    <n v="17"/>
    <n v="25.242424242424246"/>
    <n v="0"/>
    <n v="0"/>
    <n v="18.698679471788711"/>
    <x v="0"/>
    <n v="0"/>
    <n v="317.87755102040813"/>
    <n v="1.1333333333333309"/>
  </r>
  <r>
    <x v="16"/>
    <x v="2"/>
    <x v="113"/>
    <x v="23"/>
    <x v="0"/>
    <x v="0"/>
    <n v="1.1500000000000001"/>
    <n v="23"/>
    <n v="16965"/>
    <n v="0"/>
    <n v="0"/>
    <n v="0"/>
    <n v="737.60869565217388"/>
    <n v="72"/>
    <n v="3.2527024536218821E-2"/>
    <n v="0.68224368586813899"/>
    <x v="1"/>
    <n v="1.0454545454545454"/>
    <n v="5.2272727272727276E-2"/>
    <n v="771.13636363636363"/>
    <n v="14"/>
    <n v="3"/>
    <n v="17"/>
    <n v="17.772727272727273"/>
    <n v="17.772727272727273"/>
    <n v="0.88863636363636378"/>
    <n v="0"/>
    <x v="2"/>
    <n v="13109.318181818182"/>
    <n v="0"/>
    <n v="0.88863636363636367"/>
  </r>
  <r>
    <x v="16"/>
    <x v="2"/>
    <x v="23"/>
    <x v="23"/>
    <x v="0"/>
    <x v="0"/>
    <n v="1.1166666666666667"/>
    <n v="22.333333333333332"/>
    <n v="15446.999999999998"/>
    <n v="0"/>
    <n v="0"/>
    <n v="0"/>
    <n v="691.65671641791039"/>
    <n v="36"/>
    <n v="3.1584212230821175E-2"/>
    <n v="0.71382789809896019"/>
    <x v="1"/>
    <n v="1.0151515151515151"/>
    <n v="5.0757575757575758E-2"/>
    <n v="702.13636363636351"/>
    <n v="14"/>
    <n v="3"/>
    <n v="17"/>
    <n v="17.257575757575758"/>
    <n v="17.257575757575758"/>
    <n v="0.86287878787878791"/>
    <n v="0"/>
    <x v="2"/>
    <n v="11936.31818181818"/>
    <n v="0"/>
    <n v="0.86287878787878791"/>
  </r>
  <r>
    <x v="16"/>
    <x v="2"/>
    <x v="61"/>
    <x v="61"/>
    <x v="1"/>
    <x v="7"/>
    <n v="1.0499999999999969"/>
    <n v="27.333333333333332"/>
    <n v="5904.333333333333"/>
    <n v="0"/>
    <n v="0"/>
    <n v="0"/>
    <n v="216.01219512195121"/>
    <n v="1"/>
    <n v="2.969858762002579E-2"/>
    <n v="0.74352648571898594"/>
    <x v="1"/>
    <n v="1.2424242424242424"/>
    <n v="4.7727272727272591E-2"/>
    <n v="268.37878787878788"/>
    <n v="14"/>
    <n v="3"/>
    <n v="17"/>
    <n v="21.121212121212121"/>
    <n v="21.121212121212121"/>
    <n v="0.81136363636363407"/>
    <n v="0"/>
    <x v="2"/>
    <n v="4562.439393939394"/>
    <n v="0"/>
    <n v="0.81136363636363407"/>
  </r>
  <r>
    <x v="16"/>
    <x v="2"/>
    <x v="13"/>
    <x v="13"/>
    <x v="2"/>
    <x v="3"/>
    <n v="0.80640000000000045"/>
    <n v="63"/>
    <n v="13281"/>
    <n v="500"/>
    <n v="6.4"/>
    <n v="105404.76190476189"/>
    <n v="210.8095238095238"/>
    <n v="60"/>
    <n v="2.2808515292179886E-2"/>
    <n v="0.76633500101116581"/>
    <x v="1"/>
    <n v="2.8636363636363638"/>
    <n v="3.6654545454545474E-2"/>
    <n v="603.68181818181813"/>
    <n v="14"/>
    <n v="3"/>
    <n v="17"/>
    <n v="48.681818181818187"/>
    <n v="0"/>
    <n v="0"/>
    <n v="10.270774976657329"/>
    <x v="0"/>
    <n v="0"/>
    <n v="174.60317460317458"/>
    <n v="0.62312727272727308"/>
  </r>
  <r>
    <x v="16"/>
    <x v="2"/>
    <x v="115"/>
    <x v="114"/>
    <x v="1"/>
    <x v="11"/>
    <n v="0.7368000000000019"/>
    <n v="13"/>
    <n v="51.166666666666664"/>
    <n v="4"/>
    <n v="5.7599999999999998E-2"/>
    <n v="15.743589743589743"/>
    <n v="3.9358974358974357"/>
    <n v="20"/>
    <n v="2.0839923198509643E-2"/>
    <n v="0.7871749242096755"/>
    <x v="1"/>
    <n v="0.59090909090909094"/>
    <n v="3.3490909090909175E-2"/>
    <n v="2.3257575757575757"/>
    <n v="14"/>
    <n v="3"/>
    <n v="17"/>
    <n v="10.045454545454547"/>
    <n v="6.0454545454545467"/>
    <n v="0.34263776223776321"/>
    <n v="0.39819004524886875"/>
    <x v="2"/>
    <n v="23.794289044289048"/>
    <n v="6.7692307692307683"/>
    <n v="0.56934545454545593"/>
  </r>
  <r>
    <x v="16"/>
    <x v="2"/>
    <x v="16"/>
    <x v="16"/>
    <x v="3"/>
    <x v="0"/>
    <n v="0.68083333333332907"/>
    <n v="26"/>
    <n v="16741.246666666684"/>
    <n v="0"/>
    <n v="0"/>
    <n v="0"/>
    <n v="643.89410256410326"/>
    <n v="1"/>
    <n v="1.9256941337746816E-2"/>
    <n v="0.8064318655474223"/>
    <x v="2"/>
    <n v="1.1818181818181819"/>
    <n v="3.0946969696969504E-2"/>
    <n v="760.9657575757584"/>
    <n v="30"/>
    <n v="3"/>
    <n v="33"/>
    <n v="39"/>
    <n v="39"/>
    <n v="1.0212499999999936"/>
    <n v="0"/>
    <x v="2"/>
    <n v="25111.870000000028"/>
    <n v="0"/>
    <n v="1.0212499999999936"/>
  </r>
  <r>
    <x v="16"/>
    <x v="2"/>
    <x v="35"/>
    <x v="35"/>
    <x v="2"/>
    <x v="8"/>
    <n v="0.62400000000000044"/>
    <n v="156"/>
    <n v="15510"/>
    <n v="83"/>
    <n v="0.3357"/>
    <n v="8252.1153846153848"/>
    <n v="99.42307692307692"/>
    <n v="20"/>
    <n v="1.7649446357043963E-2"/>
    <n v="0.82408131190446632"/>
    <x v="2"/>
    <n v="7.0909090909090908"/>
    <n v="2.8363636363636383E-2"/>
    <n v="705"/>
    <n v="30"/>
    <n v="3"/>
    <n v="33"/>
    <n v="234"/>
    <n v="151"/>
    <n v="0.60400000000000043"/>
    <n v="0.35470085470085472"/>
    <x v="2"/>
    <n v="15012.884615384615"/>
    <n v="11.705128205128204"/>
    <n v="0.93600000000000061"/>
  </r>
  <r>
    <x v="16"/>
    <x v="2"/>
    <x v="82"/>
    <x v="83"/>
    <x v="2"/>
    <x v="9"/>
    <n v="0.56320000000000059"/>
    <n v="58.666666666666671"/>
    <n v="7514.666666666667"/>
    <n v="0"/>
    <n v="0"/>
    <n v="0"/>
    <n v="128.09090909090909"/>
    <n v="20"/>
    <n v="1.5929756711998658E-2"/>
    <n v="0.84001106861646502"/>
    <x v="2"/>
    <n v="2.666666666666667"/>
    <n v="2.5600000000000026E-2"/>
    <n v="341.57575757575756"/>
    <n v="30"/>
    <n v="3"/>
    <n v="33"/>
    <n v="88.000000000000014"/>
    <n v="88.000000000000014"/>
    <n v="0.84480000000000088"/>
    <n v="0"/>
    <x v="2"/>
    <n v="11272.000000000002"/>
    <n v="0"/>
    <n v="0.84480000000000088"/>
  </r>
  <r>
    <x v="16"/>
    <x v="2"/>
    <x v="41"/>
    <x v="41"/>
    <x v="2"/>
    <x v="8"/>
    <n v="0.56280000000000019"/>
    <n v="156.33333333333331"/>
    <n v="15238.866666666669"/>
    <n v="94"/>
    <n v="0.34079999999999999"/>
    <n v="9162.815351812369"/>
    <n v="97.476759061833718"/>
    <n v="5"/>
    <n v="1.5918442964333875E-2"/>
    <n v="0.85592951158079889"/>
    <x v="2"/>
    <n v="7.1060606060606055"/>
    <n v="2.5581818181818192E-2"/>
    <n v="692.67575757575764"/>
    <n v="30"/>
    <n v="3"/>
    <n v="33"/>
    <n v="234.49999999999997"/>
    <n v="140.49999999999997"/>
    <n v="0.50580000000000014"/>
    <n v="0.40085287846481882"/>
    <x v="2"/>
    <n v="13695.484648187634"/>
    <n v="13.22814498933902"/>
    <n v="0.84420000000000028"/>
  </r>
  <r>
    <x v="16"/>
    <x v="2"/>
    <x v="22"/>
    <x v="22"/>
    <x v="2"/>
    <x v="3"/>
    <n v="0.55263999999999724"/>
    <n v="104.66666666666667"/>
    <n v="8349.3333333333285"/>
    <n v="0"/>
    <n v="0"/>
    <n v="0"/>
    <n v="79.770700636942621"/>
    <n v="1"/>
    <n v="1.5631073773648588E-2"/>
    <n v="0.87156058535444747"/>
    <x v="2"/>
    <n v="4.7575757575757578"/>
    <n v="2.5119999999999875E-2"/>
    <n v="379.51515151515127"/>
    <n v="30"/>
    <n v="3"/>
    <n v="33"/>
    <n v="157"/>
    <n v="157"/>
    <n v="0.82895999999999581"/>
    <n v="0"/>
    <x v="2"/>
    <n v="12523.999999999991"/>
    <n v="0"/>
    <n v="0.82895999999999592"/>
  </r>
  <r>
    <x v="16"/>
    <x v="2"/>
    <x v="4"/>
    <x v="4"/>
    <x v="0"/>
    <x v="0"/>
    <n v="0.55000000000000004"/>
    <n v="22"/>
    <n v="7977.333333333333"/>
    <n v="68"/>
    <n v="1.7"/>
    <n v="24657.21212121212"/>
    <n v="362.60606060606057"/>
    <n v="5"/>
    <n v="1.5556403039061176E-2"/>
    <n v="0.88711698839350861"/>
    <x v="2"/>
    <n v="1"/>
    <n v="2.5000000000000001E-2"/>
    <n v="362.60606060606057"/>
    <n v="30"/>
    <n v="3"/>
    <n v="33"/>
    <n v="33"/>
    <n v="0"/>
    <n v="0"/>
    <n v="2.0606060606060606"/>
    <x v="0"/>
    <n v="0"/>
    <n v="68"/>
    <n v="0.82500000000000007"/>
  </r>
  <r>
    <x v="16"/>
    <x v="2"/>
    <x v="37"/>
    <x v="37"/>
    <x v="2"/>
    <x v="8"/>
    <n v="0.47600000000000031"/>
    <n v="119"/>
    <n v="12073.333333333332"/>
    <n v="105"/>
    <n v="0.42"/>
    <n v="10652.941176470587"/>
    <n v="101.45658263305322"/>
    <n v="5"/>
    <n v="1.3463359721078406E-2"/>
    <n v="0.90058034811458698"/>
    <x v="2"/>
    <n v="5.4090909090909092"/>
    <n v="2.1636363636363651E-2"/>
    <n v="548.78787878787875"/>
    <n v="30"/>
    <n v="3"/>
    <n v="33"/>
    <n v="178.5"/>
    <n v="73.5"/>
    <n v="0.29400000000000021"/>
    <n v="0.58823529411764708"/>
    <x v="2"/>
    <n v="7457.0588235294117"/>
    <n v="19.411764705882351"/>
    <n v="0.71400000000000052"/>
  </r>
  <r>
    <x v="16"/>
    <x v="2"/>
    <x v="46"/>
    <x v="46"/>
    <x v="2"/>
    <x v="8"/>
    <n v="0.42959999999999987"/>
    <n v="119.33333333333334"/>
    <n v="11336.666666666668"/>
    <n v="65"/>
    <n v="0.23400000000000001"/>
    <n v="6175"/>
    <n v="95"/>
    <n v="20"/>
    <n v="1.215096499196487E-2"/>
    <n v="0.91273131310655187"/>
    <x v="2"/>
    <n v="5.4242424242424248"/>
    <n v="1.9527272727272723E-2"/>
    <n v="515.30303030303037"/>
    <n v="30"/>
    <n v="3"/>
    <n v="33"/>
    <n v="179.00000000000003"/>
    <n v="114.00000000000003"/>
    <n v="0.41039999999999993"/>
    <n v="0.36312849162011168"/>
    <x v="2"/>
    <n v="10830.000000000002"/>
    <n v="11.983240223463685"/>
    <n v="0.64439999999999986"/>
  </r>
  <r>
    <x v="16"/>
    <x v="2"/>
    <x v="36"/>
    <x v="36"/>
    <x v="2"/>
    <x v="8"/>
    <n v="0.40439999999999954"/>
    <n v="112.33333333333331"/>
    <n v="6546.7866666666614"/>
    <n v="94"/>
    <n v="0.34079999999999999"/>
    <n v="5478.319999999997"/>
    <n v="58.279999999999966"/>
    <n v="40"/>
    <n v="1.1438198889084239E-2"/>
    <n v="0.92416951199563613"/>
    <x v="2"/>
    <n v="5.1060606060606055"/>
    <n v="1.8381818181818162E-2"/>
    <n v="297.58121212121188"/>
    <n v="30"/>
    <n v="3"/>
    <n v="33"/>
    <n v="168.49999999999997"/>
    <n v="74.499999999999972"/>
    <n v="0.26819999999999961"/>
    <n v="0.55786350148367958"/>
    <x v="2"/>
    <n v="4341.859999999996"/>
    <n v="18.409495548961427"/>
    <n v="0.60659999999999936"/>
  </r>
  <r>
    <x v="16"/>
    <x v="2"/>
    <x v="31"/>
    <x v="31"/>
    <x v="2"/>
    <x v="8"/>
    <n v="0.32666666666666683"/>
    <n v="81.666666666666671"/>
    <n v="8000"/>
    <n v="68"/>
    <n v="0.27200000000000002"/>
    <n v="6661.2244897959181"/>
    <n v="97.959183673469383"/>
    <n v="18"/>
    <n v="9.2395605928969442E-3"/>
    <n v="0.93340907258853312"/>
    <x v="2"/>
    <n v="3.7121212121212124"/>
    <n v="1.4848484848484856E-2"/>
    <n v="363.63636363636363"/>
    <n v="30"/>
    <n v="3"/>
    <n v="33"/>
    <n v="122.50000000000001"/>
    <n v="54.500000000000014"/>
    <n v="0.21800000000000017"/>
    <n v="0.55510204081632641"/>
    <x v="2"/>
    <n v="5338.7755102040828"/>
    <n v="18.318367346938775"/>
    <n v="0.49000000000000021"/>
  </r>
  <r>
    <x v="16"/>
    <x v="2"/>
    <x v="49"/>
    <x v="49"/>
    <x v="2"/>
    <x v="8"/>
    <n v="0.25799999999999979"/>
    <n v="71.666666666666657"/>
    <n v="6763.3333333333321"/>
    <n v="57"/>
    <n v="0.20620000000000002"/>
    <n v="5379.2093023255811"/>
    <n v="94.372093023255815"/>
    <n v="18"/>
    <n v="7.2973672437777809E-3"/>
    <n v="0.94070643983231095"/>
    <x v="2"/>
    <n v="3.2575757575757573"/>
    <n v="1.1727272727272718E-2"/>
    <n v="307.42424242424238"/>
    <n v="30"/>
    <n v="3"/>
    <n v="33"/>
    <n v="107.49999999999999"/>
    <n v="50.499999999999986"/>
    <n v="0.1817999999999998"/>
    <n v="0.53023255813953496"/>
    <x v="2"/>
    <n v="4765.7906976744171"/>
    <n v="17.497674418604653"/>
    <n v="0.38699999999999968"/>
  </r>
  <r>
    <x v="16"/>
    <x v="2"/>
    <x v="34"/>
    <x v="34"/>
    <x v="2"/>
    <x v="8"/>
    <n v="0.25733333333333352"/>
    <n v="64.333333333333329"/>
    <n v="6351.666666666667"/>
    <n v="65"/>
    <n v="0.26"/>
    <n v="6417.4870466321254"/>
    <n v="98.730569948186542"/>
    <n v="40"/>
    <n v="7.2785109976698393E-3"/>
    <n v="0.9479849508299808"/>
    <x v="2"/>
    <n v="2.9242424242424239"/>
    <n v="1.1696969696969706E-2"/>
    <n v="288.71212121212125"/>
    <n v="30"/>
    <n v="3"/>
    <n v="33"/>
    <n v="96.499999999999986"/>
    <n v="31.499999999999986"/>
    <n v="0.12600000000000006"/>
    <n v="0.67357512953367882"/>
    <x v="2"/>
    <n v="3110.0129533678746"/>
    <n v="22.227979274611403"/>
    <n v="0.38600000000000029"/>
  </r>
  <r>
    <x v="16"/>
    <x v="2"/>
    <x v="26"/>
    <x v="26"/>
    <x v="1"/>
    <x v="2"/>
    <n v="0.23700000000000004"/>
    <n v="26.333333333333336"/>
    <n v="8338.6666666666661"/>
    <n v="66"/>
    <n v="0.59399999999999997"/>
    <n v="20899.443037974681"/>
    <n v="316.65822784810121"/>
    <n v="18"/>
    <n v="6.7033954913772705E-3"/>
    <n v="0.95468834632135802"/>
    <x v="2"/>
    <n v="1.196969696969697"/>
    <n v="1.0772727272727274E-2"/>
    <n v="379.030303030303"/>
    <n v="30"/>
    <n v="3"/>
    <n v="33"/>
    <n v="39.5"/>
    <n v="0"/>
    <n v="0"/>
    <n v="1.6708860759493671"/>
    <x v="1"/>
    <n v="0"/>
    <n v="55.139240506329116"/>
    <n v="0.35550000000000004"/>
  </r>
  <r>
    <x v="16"/>
    <x v="2"/>
    <x v="117"/>
    <x v="116"/>
    <x v="0"/>
    <x v="5"/>
    <n v="0.22666666666666679"/>
    <n v="5"/>
    <n v="2346"/>
    <n v="0"/>
    <n v="0"/>
    <n v="0"/>
    <n v="469.2"/>
    <n v="40"/>
    <n v="6.4111236767040022E-3"/>
    <n v="0.96109946999806206"/>
    <x v="2"/>
    <n v="0.22727272727272727"/>
    <n v="1.0303030303030309E-2"/>
    <n v="106.63636363636364"/>
    <n v="30"/>
    <n v="3"/>
    <n v="33"/>
    <n v="7.5"/>
    <n v="7.5"/>
    <n v="0.34000000000000019"/>
    <n v="0"/>
    <x v="2"/>
    <n v="3519"/>
    <n v="0"/>
    <n v="0.34000000000000019"/>
  </r>
  <r>
    <x v="16"/>
    <x v="2"/>
    <x v="58"/>
    <x v="58"/>
    <x v="1"/>
    <x v="2"/>
    <n v="0.17082000000000006"/>
    <n v="6.9999999999999991"/>
    <n v="4208.9866666666694"/>
    <n v="168"/>
    <n v="1.7472000000000001"/>
    <n v="101015.68000000008"/>
    <n v="601.28380952380996"/>
    <n v="18"/>
    <n v="4.8315359402407833E-3"/>
    <n v="0.96593100593830283"/>
    <x v="2"/>
    <n v="0.31818181818181812"/>
    <n v="7.7645454545454571E-3"/>
    <n v="191.3175757575759"/>
    <n v="30"/>
    <n v="3"/>
    <n v="33"/>
    <n v="10.499999999999998"/>
    <n v="0"/>
    <n v="0"/>
    <n v="16.000000000000004"/>
    <x v="0"/>
    <n v="0"/>
    <n v="528.00000000000011"/>
    <n v="0.25623000000000007"/>
  </r>
  <r>
    <x v="16"/>
    <x v="2"/>
    <x v="21"/>
    <x v="21"/>
    <x v="0"/>
    <x v="0"/>
    <n v="0.11666666666666671"/>
    <n v="1.3333333333333333"/>
    <n v="1613.3333333333335"/>
    <n v="65"/>
    <n v="1.3"/>
    <n v="78650.000000000015"/>
    <n v="1210.0000000000002"/>
    <n v="16"/>
    <n v="3.2998430688917653E-3"/>
    <n v="0.96923084900719458"/>
    <x v="2"/>
    <n v="6.0606060606060601E-2"/>
    <n v="5.3030303030303051E-3"/>
    <n v="73.333333333333343"/>
    <n v="30"/>
    <n v="3"/>
    <n v="33"/>
    <n v="1.9999999999999998"/>
    <n v="0"/>
    <n v="0"/>
    <n v="32.500000000000007"/>
    <x v="0"/>
    <n v="0"/>
    <n v="1072.5000000000002"/>
    <n v="0.17500000000000007"/>
  </r>
  <r>
    <x v="16"/>
    <x v="2"/>
    <x v="6"/>
    <x v="6"/>
    <x v="1"/>
    <x v="2"/>
    <n v="0.11200999999999986"/>
    <n v="4.333333333333333"/>
    <n v="4337.08"/>
    <n v="101"/>
    <n v="0.99889000000000006"/>
    <n v="101087.32615384617"/>
    <n v="1000.8646153846155"/>
    <n v="48"/>
    <n v="3.1681321898277088E-3"/>
    <n v="0.97239898119702228"/>
    <x v="2"/>
    <n v="0.19696969696969696"/>
    <n v="5.09136363636363E-3"/>
    <n v="197.14"/>
    <n v="30"/>
    <n v="3"/>
    <n v="33"/>
    <n v="6.5"/>
    <n v="0"/>
    <n v="0"/>
    <n v="15.538461538461538"/>
    <x v="0"/>
    <n v="0"/>
    <n v="512.76923076923072"/>
    <n v="0.1680149999999998"/>
  </r>
  <r>
    <x v="16"/>
    <x v="2"/>
    <x v="119"/>
    <x v="118"/>
    <x v="2"/>
    <x v="8"/>
    <n v="0.11100000000000003"/>
    <n v="24.666666666666668"/>
    <n v="1565.3333333333333"/>
    <n v="0"/>
    <n v="0"/>
    <n v="0"/>
    <n v="63.459459459459453"/>
    <n v="48"/>
    <n v="3.1395649769741648E-3"/>
    <n v="0.97553854617399649"/>
    <x v="2"/>
    <n v="1.1212121212121213"/>
    <n v="5.0454545454545465E-3"/>
    <n v="71.151515151515142"/>
    <n v="30"/>
    <n v="3"/>
    <n v="33"/>
    <n v="37.000000000000007"/>
    <n v="37.000000000000007"/>
    <n v="0.16650000000000006"/>
    <n v="0"/>
    <x v="2"/>
    <n v="2348"/>
    <n v="0"/>
    <n v="0.16650000000000004"/>
  </r>
  <r>
    <x v="16"/>
    <x v="2"/>
    <x v="121"/>
    <x v="120"/>
    <x v="2"/>
    <x v="8"/>
    <n v="9.0000000000000038E-2"/>
    <n v="20"/>
    <n v="1236"/>
    <n v="0"/>
    <n v="0"/>
    <n v="0"/>
    <n v="61.8"/>
    <n v="20"/>
    <n v="2.5455932245736479E-3"/>
    <n v="0.97808413939857008"/>
    <x v="2"/>
    <n v="0.90909090909090906"/>
    <n v="4.090909090909093E-3"/>
    <n v="56.18181818181818"/>
    <n v="30"/>
    <n v="3"/>
    <n v="33"/>
    <n v="30"/>
    <n v="30"/>
    <n v="0.13500000000000006"/>
    <n v="0"/>
    <x v="2"/>
    <n v="1854"/>
    <n v="0"/>
    <n v="0.13500000000000006"/>
  </r>
  <r>
    <x v="16"/>
    <x v="2"/>
    <x v="53"/>
    <x v="53"/>
    <x v="5"/>
    <x v="3"/>
    <n v="9.0000000000000038E-2"/>
    <n v="30"/>
    <n v="1410.6666666666665"/>
    <n v="29"/>
    <n v="8.6999999999999994E-2"/>
    <n v="1363.6444444444444"/>
    <n v="47.022222222222219"/>
    <n v="5"/>
    <n v="2.5455932245736479E-3"/>
    <n v="0.98062973262314368"/>
    <x v="2"/>
    <n v="1.3636363636363635"/>
    <n v="4.090909090909093E-3"/>
    <n v="64.12121212121211"/>
    <n v="30"/>
    <n v="3"/>
    <n v="33"/>
    <n v="45"/>
    <n v="16"/>
    <n v="4.8000000000000022E-2"/>
    <n v="0.64444444444444449"/>
    <x v="2"/>
    <n v="752.3555555555555"/>
    <n v="21.266666666666666"/>
    <n v="0.13500000000000006"/>
  </r>
  <r>
    <x v="16"/>
    <x v="2"/>
    <x v="92"/>
    <x v="92"/>
    <x v="5"/>
    <x v="9"/>
    <n v="8.7466666666666623E-2"/>
    <n v="13.666666666666666"/>
    <n v="863.98666666666668"/>
    <n v="0"/>
    <n v="0"/>
    <n v="0"/>
    <n v="63.218536585365854"/>
    <n v="5"/>
    <n v="2.4739394893634244E-3"/>
    <n v="0.98310367211250715"/>
    <x v="2"/>
    <n v="0.62121212121212122"/>
    <n v="3.9757575757575735E-3"/>
    <n v="39.272121212121213"/>
    <n v="30"/>
    <n v="3"/>
    <n v="33"/>
    <n v="20.5"/>
    <n v="20.5"/>
    <n v="0.13119999999999996"/>
    <n v="0"/>
    <x v="2"/>
    <n v="1295.98"/>
    <n v="0"/>
    <n v="0.13119999999999993"/>
  </r>
  <r>
    <x v="16"/>
    <x v="2"/>
    <x v="99"/>
    <x v="99"/>
    <x v="0"/>
    <x v="5"/>
    <n v="8.3333333333333329E-2"/>
    <n v="3.3333333333333335"/>
    <n v="640"/>
    <n v="0"/>
    <n v="0"/>
    <n v="0"/>
    <n v="192"/>
    <n v="48"/>
    <n v="2.3570307634941173E-3"/>
    <n v="0.98546070287600129"/>
    <x v="2"/>
    <n v="0.15151515151515152"/>
    <n v="3.7878787878787876E-3"/>
    <n v="29.09090909090909"/>
    <n v="30"/>
    <n v="3"/>
    <n v="33"/>
    <n v="5"/>
    <n v="5"/>
    <n v="0.12499999999999997"/>
    <n v="0"/>
    <x v="2"/>
    <n v="960"/>
    <n v="0"/>
    <n v="0.12499999999999999"/>
  </r>
  <r>
    <x v="16"/>
    <x v="2"/>
    <x v="51"/>
    <x v="51"/>
    <x v="5"/>
    <x v="9"/>
    <n v="7.2500000000000037E-2"/>
    <n v="9.6666666666666661"/>
    <n v="853.35"/>
    <n v="0"/>
    <n v="0"/>
    <n v="0"/>
    <n v="88.277586206896558"/>
    <n v="32"/>
    <n v="2.0506167642398831E-3"/>
    <n v="0.98751131964024119"/>
    <x v="2"/>
    <n v="0.43939393939393939"/>
    <n v="3.2954545454545472E-3"/>
    <n v="38.788636363636364"/>
    <n v="30"/>
    <n v="3"/>
    <n v="33"/>
    <n v="14.5"/>
    <n v="14.5"/>
    <n v="0.10875000000000005"/>
    <n v="0"/>
    <x v="2"/>
    <n v="1280.0250000000001"/>
    <n v="0"/>
    <n v="0.10875000000000005"/>
  </r>
  <r>
    <x v="16"/>
    <x v="2"/>
    <x v="32"/>
    <x v="32"/>
    <x v="5"/>
    <x v="3"/>
    <n v="6.8000000000000033E-2"/>
    <n v="8"/>
    <n v="780"/>
    <n v="25"/>
    <n v="0.21759999999999999"/>
    <n v="2437.5"/>
    <n v="97.5"/>
    <n v="30"/>
    <n v="1.9233371030112007E-3"/>
    <n v="0.98943465674325237"/>
    <x v="2"/>
    <n v="0.36363636363636365"/>
    <n v="3.0909090909090925E-3"/>
    <n v="35.454545454545453"/>
    <n v="30"/>
    <n v="3"/>
    <n v="33"/>
    <n v="12"/>
    <n v="0"/>
    <n v="0"/>
    <n v="2.0833333333333335"/>
    <x v="0"/>
    <n v="0"/>
    <n v="68.75"/>
    <n v="0.10200000000000005"/>
  </r>
  <r>
    <x v="16"/>
    <x v="2"/>
    <x v="40"/>
    <x v="40"/>
    <x v="4"/>
    <x v="2"/>
    <n v="5.596000000000001E-2"/>
    <n v="2"/>
    <n v="1447.666666666667"/>
    <n v="0"/>
    <n v="0"/>
    <n v="0"/>
    <n v="723.83333333333348"/>
    <n v="40"/>
    <n v="1.58279329830157E-3"/>
    <n v="0.99101745004155395"/>
    <x v="2"/>
    <n v="9.0909090909090912E-2"/>
    <n v="2.5436363636363642E-3"/>
    <n v="65.803030303030312"/>
    <n v="30"/>
    <n v="3"/>
    <n v="33"/>
    <n v="3"/>
    <n v="3"/>
    <n v="8.3940000000000015E-2"/>
    <n v="0"/>
    <x v="2"/>
    <n v="2171.5000000000005"/>
    <n v="0"/>
    <n v="8.3940000000000015E-2"/>
  </r>
  <r>
    <x v="16"/>
    <x v="2"/>
    <x v="122"/>
    <x v="121"/>
    <x v="2"/>
    <x v="8"/>
    <n v="5.5500000000000015E-2"/>
    <n v="12.333333333333334"/>
    <n v="758.9666666666667"/>
    <n v="0"/>
    <n v="0"/>
    <n v="0"/>
    <n v="61.537837837837834"/>
    <n v="12"/>
    <n v="1.5697824884870824E-3"/>
    <n v="0.992587232530041"/>
    <x v="2"/>
    <n v="0.56060606060606066"/>
    <n v="2.5227272727272733E-3"/>
    <n v="34.49848484848485"/>
    <n v="30"/>
    <n v="3"/>
    <n v="33"/>
    <n v="18.500000000000004"/>
    <n v="18.500000000000004"/>
    <n v="8.3250000000000032E-2"/>
    <n v="0"/>
    <x v="2"/>
    <n v="1138.45"/>
    <n v="0"/>
    <n v="8.3250000000000018E-2"/>
  </r>
  <r>
    <x v="16"/>
    <x v="2"/>
    <x v="10"/>
    <x v="10"/>
    <x v="1"/>
    <x v="2"/>
    <n v="5.5080000000000004E-2"/>
    <n v="0.66666666666666663"/>
    <n v="1920"/>
    <n v="104"/>
    <n v="1.01088"/>
    <n v="299520"/>
    <n v="2880"/>
    <n v="12"/>
    <n v="1.5579030534390718E-3"/>
    <n v="0.99414513558348006"/>
    <x v="2"/>
    <n v="3.03030303030303E-2"/>
    <n v="2.5036363636363637E-3"/>
    <n v="87.272727272727266"/>
    <n v="30"/>
    <n v="3"/>
    <n v="33"/>
    <n v="0.99999999999999989"/>
    <n v="0"/>
    <n v="0"/>
    <n v="104.00000000000001"/>
    <x v="0"/>
    <n v="0"/>
    <n v="3432.0000000000005"/>
    <n v="8.2619999999999999E-2"/>
  </r>
  <r>
    <x v="16"/>
    <x v="2"/>
    <x v="44"/>
    <x v="44"/>
    <x v="5"/>
    <x v="3"/>
    <n v="5.3999999999999992E-2"/>
    <n v="10"/>
    <n v="590.66666666666663"/>
    <n v="20"/>
    <n v="0.108"/>
    <n v="1181.3333333333333"/>
    <n v="59.066666666666663"/>
    <n v="4"/>
    <n v="1.5273559347441879E-3"/>
    <n v="0.99567249151822423"/>
    <x v="2"/>
    <n v="0.45454545454545453"/>
    <n v="2.454545454545454E-3"/>
    <n v="26.848484848484848"/>
    <n v="30"/>
    <n v="3"/>
    <n v="33"/>
    <n v="15"/>
    <n v="0"/>
    <n v="0"/>
    <n v="1.3333333333333333"/>
    <x v="1"/>
    <n v="0"/>
    <n v="44"/>
    <n v="8.0999999999999989E-2"/>
  </r>
  <r>
    <x v="16"/>
    <x v="2"/>
    <x v="24"/>
    <x v="24"/>
    <x v="0"/>
    <x v="6"/>
    <n v="5.2500000000000005E-2"/>
    <n v="0.33333333333333331"/>
    <n v="736.66666666666663"/>
    <n v="70"/>
    <n v="1.575"/>
    <n v="154700"/>
    <n v="2210"/>
    <n v="1"/>
    <n v="1.4849293810012939E-3"/>
    <n v="0.99715742089922554"/>
    <x v="2"/>
    <n v="1.515151515151515E-2"/>
    <n v="2.3863636363636366E-3"/>
    <n v="33.484848484848484"/>
    <n v="30"/>
    <n v="3"/>
    <n v="33"/>
    <n v="0.49999999999999994"/>
    <n v="0"/>
    <n v="0"/>
    <n v="140.00000000000003"/>
    <x v="0"/>
    <n v="0"/>
    <n v="4620.0000000000009"/>
    <n v="7.8750000000000001E-2"/>
  </r>
  <r>
    <x v="16"/>
    <x v="2"/>
    <x v="38"/>
    <x v="38"/>
    <x v="5"/>
    <x v="3"/>
    <n v="5.2500000000000005E-2"/>
    <n v="7"/>
    <n v="611.72"/>
    <n v="144"/>
    <n v="1.08"/>
    <n v="12583.954285714288"/>
    <n v="87.388571428571439"/>
    <n v="12"/>
    <n v="1.4849293810012939E-3"/>
    <n v="0.99864235028022685"/>
    <x v="2"/>
    <n v="0.31818181818181818"/>
    <n v="2.3863636363636366E-3"/>
    <n v="27.805454545454548"/>
    <n v="30"/>
    <n v="3"/>
    <n v="33"/>
    <n v="10.5"/>
    <n v="0"/>
    <n v="0"/>
    <n v="13.714285714285714"/>
    <x v="0"/>
    <n v="0"/>
    <n v="452.57142857142856"/>
    <n v="7.8750000000000001E-2"/>
  </r>
  <r>
    <x v="16"/>
    <x v="2"/>
    <x v="47"/>
    <x v="47"/>
    <x v="5"/>
    <x v="3"/>
    <n v="4.8000000000000008E-2"/>
    <n v="10.666666666666666"/>
    <n v="558.66666666666663"/>
    <n v="0"/>
    <n v="0"/>
    <n v="0"/>
    <n v="52.375"/>
    <n v="20"/>
    <n v="1.3576497197726118E-3"/>
    <n v="0.99999999999999944"/>
    <x v="2"/>
    <n v="0.48484848484848481"/>
    <n v="2.1818181818181823E-3"/>
    <n v="25.393939393939391"/>
    <n v="30"/>
    <n v="3"/>
    <n v="33"/>
    <n v="15.999999999999998"/>
    <n v="15.999999999999998"/>
    <n v="7.2000000000000008E-2"/>
    <n v="0"/>
    <x v="2"/>
    <n v="837.99999999999989"/>
    <n v="0"/>
    <n v="7.2000000000000022E-2"/>
  </r>
  <r>
    <x v="17"/>
    <x v="2"/>
    <x v="65"/>
    <x v="65"/>
    <x v="1"/>
    <x v="2"/>
    <n v="16.800000000000004"/>
    <n v="746.66666666666674"/>
    <n v="737870"/>
    <n v="0"/>
    <n v="0"/>
    <n v="0"/>
    <n v="988.21874999999989"/>
    <n v="12"/>
    <n v="0.12338387624890979"/>
    <n v="0.12338387624890979"/>
    <x v="0"/>
    <n v="33.939393939393945"/>
    <n v="0.76363636363636378"/>
    <n v="33539.545454545456"/>
    <n v="7"/>
    <n v="2"/>
    <n v="9"/>
    <n v="305.4545454545455"/>
    <n v="305.4545454545455"/>
    <n v="6.8727272727272748"/>
    <n v="0"/>
    <x v="2"/>
    <n v="301855.90909090912"/>
    <n v="0"/>
    <n v="6.8727272727272739"/>
  </r>
  <r>
    <x v="17"/>
    <x v="2"/>
    <x v="0"/>
    <x v="0"/>
    <x v="0"/>
    <x v="0"/>
    <n v="12.941666666666666"/>
    <n v="510.33333333333337"/>
    <n v="153828.93333333329"/>
    <n v="387"/>
    <n v="9.6750000000000007"/>
    <n v="116652.7704768125"/>
    <n v="301.42834748530362"/>
    <n v="1"/>
    <n v="9.5047202288966695E-2"/>
    <n v="0.21843107853787647"/>
    <x v="0"/>
    <n v="23.196969696969699"/>
    <n v="0.58825757575757576"/>
    <n v="6992.2242424242404"/>
    <n v="7"/>
    <n v="2"/>
    <n v="9"/>
    <n v="208.77272727272728"/>
    <n v="0"/>
    <n v="0"/>
    <n v="1.8536903984323971"/>
    <x v="1"/>
    <n v="0"/>
    <n v="16.683213585891572"/>
    <n v="5.2943181818181815"/>
  </r>
  <r>
    <x v="17"/>
    <x v="2"/>
    <x v="18"/>
    <x v="18"/>
    <x v="3"/>
    <x v="0"/>
    <n v="9.7100000000000026"/>
    <n v="647.33333333333337"/>
    <n v="289518.33333333331"/>
    <n v="766"/>
    <n v="11.49"/>
    <n v="342591.72502574662"/>
    <n v="447.24768280123578"/>
    <n v="5"/>
    <n v="7.1312942760530601E-2"/>
    <n v="0.28974402129840704"/>
    <x v="0"/>
    <n v="29.424242424242426"/>
    <n v="0.44136363636363646"/>
    <n v="13159.924242424242"/>
    <n v="7"/>
    <n v="2"/>
    <n v="9"/>
    <n v="264.81818181818181"/>
    <n v="0"/>
    <n v="0"/>
    <n v="2.8925506350841057"/>
    <x v="0"/>
    <n v="0"/>
    <n v="26.032955715756952"/>
    <n v="3.9722727272727281"/>
  </r>
  <r>
    <x v="17"/>
    <x v="2"/>
    <x v="2"/>
    <x v="2"/>
    <x v="1"/>
    <x v="2"/>
    <n v="6.1908299999999947"/>
    <n v="633.66666666666663"/>
    <n v="203947.82666666666"/>
    <n v="1350"/>
    <n v="13.122"/>
    <n v="434502.2083114151"/>
    <n v="321.85348763808526"/>
    <n v="4"/>
    <n v="4.546717872607365E-2"/>
    <n v="0.33521120002448068"/>
    <x v="0"/>
    <n v="28.803030303030301"/>
    <n v="0.28140136363636342"/>
    <n v="9270.3557575757568"/>
    <n v="7"/>
    <n v="2"/>
    <n v="9"/>
    <n v="259.22727272727269"/>
    <n v="0"/>
    <n v="0"/>
    <n v="5.2077853761178332"/>
    <x v="0"/>
    <n v="0"/>
    <n v="46.870068385060499"/>
    <n v="2.5326122727272709"/>
  </r>
  <r>
    <x v="17"/>
    <x v="2"/>
    <x v="9"/>
    <x v="9"/>
    <x v="2"/>
    <x v="3"/>
    <n v="5.4400000000000279"/>
    <n v="753.33333333333326"/>
    <n v="89139.520000000004"/>
    <n v="1236"/>
    <n v="8.9061000000000003"/>
    <n v="146251.92042477877"/>
    <n v="118.32679646017701"/>
    <n v="20"/>
    <n v="3.9952874213932892E-2"/>
    <n v="0.37516407423841358"/>
    <x v="0"/>
    <n v="34.242424242424242"/>
    <n v="0.24727272727272853"/>
    <n v="4051.7963636363638"/>
    <n v="7"/>
    <n v="2"/>
    <n v="9"/>
    <n v="308.18181818181819"/>
    <n v="0"/>
    <n v="0"/>
    <n v="4.0106194690265484"/>
    <x v="0"/>
    <n v="0"/>
    <n v="36.095575221238938"/>
    <n v="2.2254545454545567"/>
  </r>
  <r>
    <x v="17"/>
    <x v="2"/>
    <x v="5"/>
    <x v="5"/>
    <x v="1"/>
    <x v="2"/>
    <n v="4.9124999999999979"/>
    <n v="218.33333333333331"/>
    <n v="144816.66666666666"/>
    <n v="2269"/>
    <n v="51.052500000000002"/>
    <n v="1504987.8625954199"/>
    <n v="663.28244274809163"/>
    <n v="16"/>
    <n v="3.6078767385283865E-2"/>
    <n v="0.41124284162369745"/>
    <x v="0"/>
    <n v="9.9242424242424239"/>
    <n v="0.22329545454545444"/>
    <n v="6582.5757575757571"/>
    <n v="7"/>
    <n v="2"/>
    <n v="9"/>
    <n v="89.318181818181813"/>
    <n v="0"/>
    <n v="0"/>
    <n v="25.403562340966921"/>
    <x v="0"/>
    <n v="0"/>
    <n v="228.63206106870231"/>
    <n v="2.0096590909090901"/>
  </r>
  <r>
    <x v="17"/>
    <x v="2"/>
    <x v="3"/>
    <x v="3"/>
    <x v="1"/>
    <x v="2"/>
    <n v="4.6858500000000145"/>
    <n v="284"/>
    <n v="172114.58333333334"/>
    <n v="273"/>
    <n v="4.4266499999999995"/>
    <n v="165448.17341549299"/>
    <n v="606.03726525821605"/>
    <n v="24"/>
    <n v="3.441418669767593E-2"/>
    <n v="0.44565702832137338"/>
    <x v="0"/>
    <n v="12.909090909090908"/>
    <n v="0.21299318181818247"/>
    <n v="7823.390151515152"/>
    <n v="7"/>
    <n v="2"/>
    <n v="9"/>
    <n v="116.18181818181817"/>
    <n v="0"/>
    <n v="0"/>
    <n v="2.3497652582159625"/>
    <x v="0"/>
    <n v="0"/>
    <n v="21.147887323943664"/>
    <n v="1.9169386363636423"/>
  </r>
  <r>
    <x v="17"/>
    <x v="2"/>
    <x v="14"/>
    <x v="14"/>
    <x v="1"/>
    <x v="0"/>
    <n v="4.0308799999999998"/>
    <n v="314.66666666666669"/>
    <n v="103840"/>
    <n v="0"/>
    <n v="0"/>
    <n v="0"/>
    <n v="330"/>
    <n v="48"/>
    <n v="2.9603904707988415E-2"/>
    <n v="0.47526093302936179"/>
    <x v="0"/>
    <n v="14.303030303030305"/>
    <n v="0.18322181818181818"/>
    <n v="4720"/>
    <n v="7"/>
    <n v="2"/>
    <n v="9"/>
    <n v="128.72727272727275"/>
    <n v="128.72727272727275"/>
    <n v="1.6489963636363638"/>
    <n v="0"/>
    <x v="2"/>
    <n v="42480.000000000007"/>
    <n v="0"/>
    <n v="1.6489963636363636"/>
  </r>
  <r>
    <x v="17"/>
    <x v="2"/>
    <x v="123"/>
    <x v="122"/>
    <x v="1"/>
    <x v="2"/>
    <n v="3.9119999999999995"/>
    <n v="217.33333333333334"/>
    <n v="171693.33333333334"/>
    <n v="0"/>
    <n v="0"/>
    <n v="0"/>
    <n v="790"/>
    <n v="1"/>
    <n v="2.873081689796041E-2"/>
    <n v="0.50399174992732221"/>
    <x v="1"/>
    <n v="9.8787878787878789"/>
    <n v="0.17781818181818179"/>
    <n v="7804.2424242424249"/>
    <n v="14"/>
    <n v="2"/>
    <n v="16"/>
    <n v="158.06060606060606"/>
    <n v="158.06060606060606"/>
    <n v="2.8450909090909087"/>
    <n v="0"/>
    <x v="2"/>
    <n v="124867.87878787878"/>
    <n v="0"/>
    <n v="2.8450909090909087"/>
  </r>
  <r>
    <x v="17"/>
    <x v="2"/>
    <x v="20"/>
    <x v="20"/>
    <x v="2"/>
    <x v="3"/>
    <n v="3.664093333333343"/>
    <n v="585.66666666666663"/>
    <n v="64802.520000000004"/>
    <n v="28"/>
    <n v="0.1807"/>
    <n v="3098.1284462151398"/>
    <n v="110.64744450768356"/>
    <n v="1"/>
    <n v="2.6910121333598599E-2"/>
    <n v="0.53090187126092081"/>
    <x v="1"/>
    <n v="26.621212121212121"/>
    <n v="0.1665496969696974"/>
    <n v="2945.5690909090913"/>
    <n v="14"/>
    <n v="2"/>
    <n v="16"/>
    <n v="425.93939393939394"/>
    <n v="397.93939393939394"/>
    <n v="2.4896193746227278"/>
    <n v="6.5737051792828682E-2"/>
    <x v="2"/>
    <n v="44030.977008330316"/>
    <n v="1.0517928286852589"/>
    <n v="2.6647951515151584"/>
  </r>
  <r>
    <x v="17"/>
    <x v="2"/>
    <x v="7"/>
    <x v="7"/>
    <x v="1"/>
    <x v="2"/>
    <n v="3.615870000000025"/>
    <n v="442"/>
    <n v="120819.66666666666"/>
    <n v="27"/>
    <n v="0.21910999999999997"/>
    <n v="7380.3868778280539"/>
    <n v="273.34766214177978"/>
    <n v="1"/>
    <n v="2.6555955750723122E-2"/>
    <n v="0.55745782701164392"/>
    <x v="1"/>
    <n v="20.09090909090909"/>
    <n v="0.1643577272727284"/>
    <n v="5491.80303030303"/>
    <n v="14"/>
    <n v="2"/>
    <n v="16"/>
    <n v="321.45454545454544"/>
    <n v="294.45454545454544"/>
    <n v="2.4088446997120694"/>
    <n v="8.3993212669683265E-2"/>
    <x v="2"/>
    <n v="80488.461607020421"/>
    <n v="1.3438914027149322"/>
    <n v="2.6297236363636545"/>
  </r>
  <r>
    <x v="17"/>
    <x v="2"/>
    <x v="82"/>
    <x v="83"/>
    <x v="2"/>
    <x v="9"/>
    <n v="3.5928799999999974"/>
    <n v="374"/>
    <n v="50872.479999999996"/>
    <n v="0"/>
    <n v="0"/>
    <n v="0"/>
    <n v="136.02267379679142"/>
    <n v="1"/>
    <n v="2.6387110791498962E-2"/>
    <n v="0.58384493780314284"/>
    <x v="1"/>
    <n v="17"/>
    <n v="0.16331272727272717"/>
    <n v="2312.3854545454542"/>
    <n v="14"/>
    <n v="2"/>
    <n v="16"/>
    <n v="272"/>
    <n v="272"/>
    <n v="2.6130036363636346"/>
    <n v="0"/>
    <x v="2"/>
    <n v="36998.167272727267"/>
    <n v="0"/>
    <n v="2.6130036363636346"/>
  </r>
  <r>
    <x v="17"/>
    <x v="2"/>
    <x v="8"/>
    <x v="8"/>
    <x v="2"/>
    <x v="3"/>
    <n v="3.3240666666666554"/>
    <n v="691"/>
    <n v="61860.823333333334"/>
    <n v="13"/>
    <n v="6.2399999999999997E-2"/>
    <n v="1163.807095996141"/>
    <n v="89.523622768933919"/>
    <n v="48"/>
    <n v="2.4412870847805034E-2"/>
    <n v="0.60825780865094792"/>
    <x v="1"/>
    <n v="31.40909090909091"/>
    <n v="0.15109393939393889"/>
    <n v="2811.8556060606061"/>
    <n v="14"/>
    <n v="2"/>
    <n v="16"/>
    <n v="502.54545454545456"/>
    <n v="489.54545454545456"/>
    <n v="2.3549663202210156"/>
    <n v="2.5868306801736612E-2"/>
    <x v="2"/>
    <n v="43825.882600973564"/>
    <n v="0.41389290882778579"/>
    <n v="2.4175030303030223"/>
  </r>
  <r>
    <x v="17"/>
    <x v="2"/>
    <x v="78"/>
    <x v="79"/>
    <x v="4"/>
    <x v="2"/>
    <n v="3.1728666666666667"/>
    <n v="174"/>
    <n v="85747"/>
    <n v="0"/>
    <n v="0"/>
    <n v="0"/>
    <n v="492.79885057471262"/>
    <n v="5"/>
    <n v="2.3302415961564928E-2"/>
    <n v="0.63156022461251282"/>
    <x v="1"/>
    <n v="7.9090909090909092"/>
    <n v="0.14422121212121211"/>
    <n v="3897.590909090909"/>
    <n v="14"/>
    <n v="2"/>
    <n v="16"/>
    <n v="126.54545454545455"/>
    <n v="126.54545454545455"/>
    <n v="2.3075393939393942"/>
    <n v="0"/>
    <x v="2"/>
    <n v="62361.454545454544"/>
    <n v="0"/>
    <n v="2.3075393939393938"/>
  </r>
  <r>
    <x v="17"/>
    <x v="2"/>
    <x v="99"/>
    <x v="99"/>
    <x v="0"/>
    <x v="5"/>
    <n v="3.0533333333333359"/>
    <n v="122"/>
    <n v="58808"/>
    <n v="0"/>
    <n v="0"/>
    <n v="0"/>
    <n v="482.03278688524591"/>
    <n v="60"/>
    <n v="2.2424529889682826E-2"/>
    <n v="0.65398475450219562"/>
    <x v="1"/>
    <n v="5.5454545454545459"/>
    <n v="0.1387878787878789"/>
    <n v="2673.090909090909"/>
    <n v="14"/>
    <n v="2"/>
    <n v="16"/>
    <n v="88.727272727272734"/>
    <n v="88.727272727272734"/>
    <n v="2.2206060606060625"/>
    <n v="0"/>
    <x v="2"/>
    <n v="42769.454545454551"/>
    <n v="0"/>
    <n v="2.2206060606060625"/>
  </r>
  <r>
    <x v="17"/>
    <x v="2"/>
    <x v="23"/>
    <x v="23"/>
    <x v="0"/>
    <x v="0"/>
    <n v="2.8666666666666667"/>
    <n v="57.333333333333329"/>
    <n v="29514.666666666664"/>
    <n v="7"/>
    <n v="0.35"/>
    <n v="3603.5348837209303"/>
    <n v="514.79069767441865"/>
    <n v="12"/>
    <n v="2.1053597931361585E-2"/>
    <n v="0.67503835243355725"/>
    <x v="1"/>
    <n v="2.606060606060606"/>
    <n v="0.13030303030303031"/>
    <n v="1341.5757575757575"/>
    <n v="14"/>
    <n v="2"/>
    <n v="16"/>
    <n v="41.696969696969695"/>
    <n v="34.696969696969695"/>
    <n v="1.7348484848484851"/>
    <n v="0.16787790697674418"/>
    <x v="2"/>
    <n v="17861.677237491192"/>
    <n v="2.6860465116279069"/>
    <n v="2.084848484848485"/>
  </r>
  <r>
    <x v="17"/>
    <x v="2"/>
    <x v="13"/>
    <x v="13"/>
    <x v="2"/>
    <x v="3"/>
    <n v="2.5495999999999941"/>
    <n v="195"/>
    <n v="40920.343333333331"/>
    <n v="564"/>
    <n v="7.2288000000000014"/>
    <n v="118354.22379487178"/>
    <n v="209.8479145299145"/>
    <n v="40"/>
    <n v="1.8724972076441644E-2"/>
    <n v="0.69376332450999889"/>
    <x v="1"/>
    <n v="8.8636363636363633"/>
    <n v="0.11589090909090882"/>
    <n v="1860.0156060606059"/>
    <n v="14"/>
    <n v="2"/>
    <n v="16"/>
    <n v="141.81818181818181"/>
    <n v="0"/>
    <n v="0"/>
    <n v="3.976923076923077"/>
    <x v="0"/>
    <n v="0"/>
    <n v="63.630769230769232"/>
    <n v="1.8542545454545412"/>
  </r>
  <r>
    <x v="17"/>
    <x v="2"/>
    <x v="35"/>
    <x v="35"/>
    <x v="2"/>
    <x v="8"/>
    <n v="2.1959999999999806"/>
    <n v="548.66666666666663"/>
    <n v="49998.266666666663"/>
    <n v="945"/>
    <n v="3.78"/>
    <n v="86114.876063183474"/>
    <n v="91.126852976913725"/>
    <n v="1"/>
    <n v="1.6128035252535918E-2"/>
    <n v="0.70989135976253481"/>
    <x v="1"/>
    <n v="24.939393939393938"/>
    <n v="9.9818181818180932E-2"/>
    <n v="2272.6484848484847"/>
    <n v="14"/>
    <n v="2"/>
    <n v="16"/>
    <n v="399.030303030303"/>
    <n v="0"/>
    <n v="0"/>
    <n v="2.3682411907654921"/>
    <x v="0"/>
    <n v="0"/>
    <n v="37.891859052247874"/>
    <n v="1.5970909090908949"/>
  </r>
  <r>
    <x v="17"/>
    <x v="2"/>
    <x v="16"/>
    <x v="16"/>
    <x v="3"/>
    <x v="0"/>
    <n v="1.8875000000000013"/>
    <n v="123.66666666666667"/>
    <n v="42530.44999999999"/>
    <n v="0"/>
    <n v="0"/>
    <n v="0"/>
    <n v="343.91199460916431"/>
    <n v="20"/>
    <n v="1.3862325382131984E-2"/>
    <n v="0.72375368514466676"/>
    <x v="1"/>
    <n v="5.6212121212121211"/>
    <n v="8.5795454545454605E-2"/>
    <n v="1933.2022727272722"/>
    <n v="14"/>
    <n v="2"/>
    <n v="16"/>
    <n v="89.939393939393938"/>
    <n v="89.939393939393938"/>
    <n v="1.3727272727272735"/>
    <n v="0"/>
    <x v="2"/>
    <n v="30931.236363636352"/>
    <n v="0"/>
    <n v="1.3727272727272737"/>
  </r>
  <r>
    <x v="17"/>
    <x v="2"/>
    <x v="31"/>
    <x v="31"/>
    <x v="2"/>
    <x v="8"/>
    <n v="1.5753333333333217"/>
    <n v="393"/>
    <n v="33550.666666666657"/>
    <n v="464"/>
    <n v="1.8560000000000001"/>
    <n v="39611.983036471574"/>
    <n v="85.370653095843906"/>
    <n v="32"/>
    <n v="1.1569686491117922E-2"/>
    <n v="0.73532337163578465"/>
    <x v="1"/>
    <n v="17.863636363636363"/>
    <n v="7.1606060606060076E-2"/>
    <n v="1525.0303030303025"/>
    <n v="14"/>
    <n v="2"/>
    <n v="16"/>
    <n v="285.81818181818181"/>
    <n v="0"/>
    <n v="0"/>
    <n v="1.6234096692111959"/>
    <x v="1"/>
    <n v="0"/>
    <n v="25.974554707379134"/>
    <n v="1.1456969696969612"/>
  </r>
  <r>
    <x v="17"/>
    <x v="2"/>
    <x v="6"/>
    <x v="6"/>
    <x v="1"/>
    <x v="2"/>
    <n v="1.5702966666666631"/>
    <n v="153"/>
    <n v="65503"/>
    <n v="141"/>
    <n v="1.39941"/>
    <n v="60365.509803921566"/>
    <n v="428.12418300653593"/>
    <n v="1"/>
    <n v="1.1532695809171135E-2"/>
    <n v="0.74685606744495581"/>
    <x v="1"/>
    <n v="6.9545454545454541"/>
    <n v="7.1377121212121045E-2"/>
    <n v="2977.409090909091"/>
    <n v="14"/>
    <n v="2"/>
    <n v="16"/>
    <n v="111.27272727272727"/>
    <n v="0"/>
    <n v="0"/>
    <n v="1.2671568627450982"/>
    <x v="1"/>
    <n v="0"/>
    <n v="20.274509803921571"/>
    <n v="1.1420339393939367"/>
  </r>
  <r>
    <x v="17"/>
    <x v="2"/>
    <x v="104"/>
    <x v="104"/>
    <x v="5"/>
    <x v="3"/>
    <n v="1.4766666666666652"/>
    <n v="144.66666666666666"/>
    <n v="19123.600000000002"/>
    <n v="4"/>
    <n v="4.1250000000000002E-2"/>
    <n v="528.76313364055306"/>
    <n v="132.19078341013827"/>
    <n v="1"/>
    <n v="1.0845051027433923E-2"/>
    <n v="0.75770111847238975"/>
    <x v="1"/>
    <n v="6.5757575757575752"/>
    <n v="6.7121212121212054E-2"/>
    <n v="869.25454545454556"/>
    <n v="14"/>
    <n v="2"/>
    <n v="16"/>
    <n v="105.2121212121212"/>
    <n v="101.2121212121212"/>
    <n v="1.0331099008518352"/>
    <n v="3.8018433179723504E-2"/>
    <x v="2"/>
    <n v="13379.309593632175"/>
    <n v="0.60829493087557607"/>
    <n v="1.0739393939393929"/>
  </r>
  <r>
    <x v="17"/>
    <x v="2"/>
    <x v="46"/>
    <x v="46"/>
    <x v="2"/>
    <x v="8"/>
    <n v="1.4646000000000061"/>
    <n v="406.66666666666663"/>
    <n v="40928.33"/>
    <n v="635"/>
    <n v="2.286"/>
    <n v="63908.580860655748"/>
    <n v="100.64343442622952"/>
    <n v="5"/>
    <n v="1.0756430068699642E-2"/>
    <n v="0.76845754854108939"/>
    <x v="1"/>
    <n v="18.484848484848484"/>
    <n v="6.6572727272727547E-2"/>
    <n v="1860.3786363636364"/>
    <n v="14"/>
    <n v="2"/>
    <n v="16"/>
    <n v="295.75757575757575"/>
    <n v="0"/>
    <n v="0"/>
    <n v="2.1470286885245904"/>
    <x v="0"/>
    <n v="0"/>
    <n v="34.352459016393446"/>
    <n v="1.0651636363636408"/>
  </r>
  <r>
    <x v="17"/>
    <x v="2"/>
    <x v="22"/>
    <x v="22"/>
    <x v="2"/>
    <x v="3"/>
    <n v="1.398906666666661"/>
    <n v="264"/>
    <n v="21125.399999999983"/>
    <n v="0"/>
    <n v="0"/>
    <n v="0"/>
    <n v="80.020454545454484"/>
    <n v="5"/>
    <n v="1.0273959943081794E-2"/>
    <n v="0.77873150848417116"/>
    <x v="1"/>
    <n v="12"/>
    <n v="6.3586666666666403E-2"/>
    <n v="960.24545454545375"/>
    <n v="14"/>
    <n v="2"/>
    <n v="16"/>
    <n v="192"/>
    <n v="192"/>
    <n v="1.0173866666666624"/>
    <n v="0"/>
    <x v="2"/>
    <n v="15363.927272727262"/>
    <n v="0"/>
    <n v="1.0173866666666624"/>
  </r>
  <r>
    <x v="17"/>
    <x v="2"/>
    <x v="39"/>
    <x v="39"/>
    <x v="5"/>
    <x v="3"/>
    <n v="1.2458666666666631"/>
    <n v="180.33333333333331"/>
    <n v="16077.333333333332"/>
    <n v="0"/>
    <n v="0"/>
    <n v="0"/>
    <n v="89.15341959334566"/>
    <n v="30"/>
    <n v="9.1499915846810272E-3"/>
    <n v="0.78788150006885216"/>
    <x v="1"/>
    <n v="8.1969696969696955"/>
    <n v="5.6630303030302871E-2"/>
    <n v="730.78787878787875"/>
    <n v="14"/>
    <n v="2"/>
    <n v="16"/>
    <n v="131.15151515151513"/>
    <n v="131.15151515151513"/>
    <n v="0.90608484848484572"/>
    <n v="0"/>
    <x v="2"/>
    <n v="11692.606060606058"/>
    <n v="0"/>
    <n v="0.90608484848484594"/>
  </r>
  <r>
    <x v="17"/>
    <x v="2"/>
    <x v="21"/>
    <x v="21"/>
    <x v="0"/>
    <x v="0"/>
    <n v="1.1976666666666669"/>
    <n v="55.666666666666664"/>
    <n v="16386.416666666668"/>
    <n v="72"/>
    <n v="1.45"/>
    <n v="21194.407185628748"/>
    <n v="294.36676646706593"/>
    <n v="18"/>
    <n v="8.7959973683002547E-3"/>
    <n v="0.79667749743715244"/>
    <x v="1"/>
    <n v="2.5303030303030303"/>
    <n v="5.4439393939393947E-2"/>
    <n v="744.83712121212125"/>
    <n v="14"/>
    <n v="2"/>
    <n v="16"/>
    <n v="40.484848484848484"/>
    <n v="0"/>
    <n v="0"/>
    <n v="1.778443113772455"/>
    <x v="1"/>
    <n v="0"/>
    <n v="28.45508982035928"/>
    <n v="0.87103030303030315"/>
  </r>
  <r>
    <x v="17"/>
    <x v="2"/>
    <x v="36"/>
    <x v="36"/>
    <x v="2"/>
    <x v="8"/>
    <n v="1.131733333333337"/>
    <n v="314"/>
    <n v="18321.519999999997"/>
    <n v="5"/>
    <n v="1.7999999999999999E-2"/>
    <n v="291.74394904458597"/>
    <n v="58.348789808917189"/>
    <n v="40"/>
    <n v="8.3117646158789634E-3"/>
    <n v="0.80498926205303145"/>
    <x v="2"/>
    <n v="14.272727272727273"/>
    <n v="5.1442424242424407E-2"/>
    <n v="832.79636363636348"/>
    <n v="30"/>
    <n v="2"/>
    <n v="32"/>
    <n v="456.72727272727275"/>
    <n v="451.72727272727275"/>
    <n v="1.6281363443350758"/>
    <n v="1.0947452229299362E-2"/>
    <x v="2"/>
    <n v="26357.739687319048"/>
    <n v="0.3503184713375796"/>
    <n v="1.646157575757581"/>
  </r>
  <r>
    <x v="17"/>
    <x v="2"/>
    <x v="37"/>
    <x v="37"/>
    <x v="2"/>
    <x v="8"/>
    <n v="1.0856666666666674"/>
    <n v="271.33333333333331"/>
    <n v="26403.73333333333"/>
    <n v="898"/>
    <n v="3.5920000000000001"/>
    <n v="87385.328746928746"/>
    <n v="97.311056511056506"/>
    <n v="18"/>
    <n v="7.9734381933075273E-3"/>
    <n v="0.81296270024633899"/>
    <x v="2"/>
    <n v="12.333333333333332"/>
    <n v="4.9348484848484885E-2"/>
    <n v="1200.1696969696968"/>
    <n v="30"/>
    <n v="2"/>
    <n v="32"/>
    <n v="394.66666666666663"/>
    <n v="0"/>
    <n v="0"/>
    <n v="2.2753378378378382"/>
    <x v="0"/>
    <n v="0"/>
    <n v="72.810810810810821"/>
    <n v="1.5791515151515163"/>
  </r>
  <r>
    <x v="17"/>
    <x v="2"/>
    <x v="107"/>
    <x v="107"/>
    <x v="5"/>
    <x v="3"/>
    <n v="1.0162800000000018"/>
    <n v="139.33333333333334"/>
    <n v="14185.566666666666"/>
    <n v="3"/>
    <n v="2.1600000000000001E-2"/>
    <n v="305.43086124401907"/>
    <n v="101.81028708133969"/>
    <n v="4"/>
    <n v="7.4638431996572763E-3"/>
    <n v="0.8204265434459963"/>
    <x v="2"/>
    <n v="6.3333333333333339"/>
    <n v="4.6194545454545537E-2"/>
    <n v="644.7984848484848"/>
    <n v="30"/>
    <n v="2"/>
    <n v="32"/>
    <n v="202.66666666666669"/>
    <n v="199.66666666666669"/>
    <n v="1.4563438277511989"/>
    <n v="1.4802631578947368E-2"/>
    <x v="2"/>
    <n v="20328.120653907496"/>
    <n v="0.47368421052631576"/>
    <n v="1.4782254545454572"/>
  </r>
  <r>
    <x v="17"/>
    <x v="2"/>
    <x v="4"/>
    <x v="4"/>
    <x v="0"/>
    <x v="0"/>
    <n v="0.96666666666666656"/>
    <n v="38.666666666666671"/>
    <n v="11862.666666666668"/>
    <n v="63"/>
    <n v="1.575"/>
    <n v="19327.96551724138"/>
    <n v="306.79310344827587"/>
    <n v="18"/>
    <n v="7.0994690698777431E-3"/>
    <n v="0.8275260125158741"/>
    <x v="2"/>
    <n v="1.7575757575757578"/>
    <n v="4.3939393939393938E-2"/>
    <n v="539.21212121212125"/>
    <n v="30"/>
    <n v="2"/>
    <n v="32"/>
    <n v="56.242424242424249"/>
    <n v="0"/>
    <n v="0"/>
    <n v="1.1201508620689653"/>
    <x v="1"/>
    <n v="0"/>
    <n v="35.84482758620689"/>
    <n v="1.406060606060606"/>
  </r>
  <r>
    <x v="17"/>
    <x v="2"/>
    <x v="49"/>
    <x v="49"/>
    <x v="2"/>
    <x v="8"/>
    <n v="0.95253333333333767"/>
    <n v="264"/>
    <n v="27310.706666666665"/>
    <n v="332"/>
    <n v="1.1952"/>
    <n v="34345.282626262626"/>
    <n v="103.44964646464646"/>
    <n v="1"/>
    <n v="6.995669935890598E-3"/>
    <n v="0.83452168245176472"/>
    <x v="2"/>
    <n v="12"/>
    <n v="4.3296969696969896E-2"/>
    <n v="1241.3957575757574"/>
    <n v="30"/>
    <n v="2"/>
    <n v="32"/>
    <n v="384"/>
    <n v="52"/>
    <n v="0.18762020202020285"/>
    <n v="0.86458333333333337"/>
    <x v="3"/>
    <n v="5379.381616161616"/>
    <n v="27.666666666666668"/>
    <n v="1.3855030303030367"/>
  </r>
  <r>
    <x v="17"/>
    <x v="2"/>
    <x v="42"/>
    <x v="42"/>
    <x v="2"/>
    <x v="3"/>
    <n v="0.94655999999999851"/>
    <n v="164"/>
    <n v="6739.2400000000171"/>
    <n v="0"/>
    <n v="0"/>
    <n v="0"/>
    <n v="41.0929268292684"/>
    <n v="12"/>
    <n v="6.9518001132242765E-3"/>
    <n v="0.84147348256498899"/>
    <x v="2"/>
    <n v="7.4545454545454541"/>
    <n v="4.3025454545454478E-2"/>
    <n v="306.32909090909169"/>
    <n v="30"/>
    <n v="2"/>
    <n v="32"/>
    <n v="238.54545454545453"/>
    <n v="238.54545454545453"/>
    <n v="1.3768145454545431"/>
    <n v="0"/>
    <x v="2"/>
    <n v="9802.5309090909341"/>
    <n v="0"/>
    <n v="1.3768145454545433"/>
  </r>
  <r>
    <x v="17"/>
    <x v="2"/>
    <x v="56"/>
    <x v="56"/>
    <x v="0"/>
    <x v="5"/>
    <n v="0.93599999999999994"/>
    <n v="51.333333333333329"/>
    <n v="19321"/>
    <n v="0"/>
    <n v="0"/>
    <n v="0"/>
    <n v="376.38311688311694"/>
    <n v="5"/>
    <n v="6.8742445338678291E-3"/>
    <n v="0.84834772709885686"/>
    <x v="2"/>
    <n v="2.333333333333333"/>
    <n v="4.2545454545454546E-2"/>
    <n v="878.22727272727275"/>
    <n v="30"/>
    <n v="2"/>
    <n v="32"/>
    <n v="74.666666666666657"/>
    <n v="74.666666666666657"/>
    <n v="1.3614545454545453"/>
    <n v="0"/>
    <x v="2"/>
    <n v="28103.272727272728"/>
    <n v="0"/>
    <n v="1.3614545454545455"/>
  </r>
  <r>
    <x v="17"/>
    <x v="2"/>
    <x v="30"/>
    <x v="30"/>
    <x v="2"/>
    <x v="3"/>
    <n v="0.93503999999999854"/>
    <n v="162.33333333333334"/>
    <n v="6657.2900000000227"/>
    <n v="0"/>
    <n v="0"/>
    <n v="0"/>
    <n v="41.01000000000014"/>
    <n v="40"/>
    <n v="6.8671940266535952E-3"/>
    <n v="0.85521492112551045"/>
    <x v="2"/>
    <n v="7.3787878787878789"/>
    <n v="4.2501818181818113E-2"/>
    <n v="302.60409090909195"/>
    <n v="30"/>
    <n v="2"/>
    <n v="32"/>
    <n v="236.12121212121212"/>
    <n v="236.12121212121212"/>
    <n v="1.3600581818181796"/>
    <n v="0"/>
    <x v="2"/>
    <n v="9683.3309090909424"/>
    <n v="0"/>
    <n v="1.3600581818181796"/>
  </r>
  <r>
    <x v="17"/>
    <x v="2"/>
    <x v="102"/>
    <x v="102"/>
    <x v="0"/>
    <x v="10"/>
    <n v="0.8166666666666661"/>
    <n v="32.666666666666671"/>
    <n v="5553.3333333333339"/>
    <n v="0"/>
    <n v="0"/>
    <n v="0"/>
    <n v="170"/>
    <n v="24"/>
    <n v="5.9978273176553316E-3"/>
    <n v="0.86121274844316575"/>
    <x v="2"/>
    <n v="1.4848484848484851"/>
    <n v="3.7121212121212097E-2"/>
    <n v="252.42424242424246"/>
    <n v="30"/>
    <n v="2"/>
    <n v="32"/>
    <n v="47.515151515151523"/>
    <n v="47.515151515151523"/>
    <n v="1.1878787878787871"/>
    <n v="0"/>
    <x v="2"/>
    <n v="8077.5757575757589"/>
    <n v="0"/>
    <n v="1.1878787878787871"/>
  </r>
  <r>
    <x v="17"/>
    <x v="2"/>
    <x v="122"/>
    <x v="121"/>
    <x v="2"/>
    <x v="8"/>
    <n v="0.7994999999999991"/>
    <n v="177.33333333333334"/>
    <n v="10960.206666666665"/>
    <n v="0"/>
    <n v="0"/>
    <n v="0"/>
    <n v="61.80567669172931"/>
    <n v="100"/>
    <n v="5.8717505393454314E-3"/>
    <n v="0.86708449898251116"/>
    <x v="2"/>
    <n v="8.0606060606060606"/>
    <n v="3.6340909090909049E-2"/>
    <n v="498.19121212121206"/>
    <n v="30"/>
    <n v="2"/>
    <n v="32"/>
    <n v="257.93939393939394"/>
    <n v="257.93939393939394"/>
    <n v="1.1629090909090896"/>
    <n v="0"/>
    <x v="2"/>
    <n v="15942.118787878784"/>
    <n v="0"/>
    <n v="1.1629090909090896"/>
  </r>
  <r>
    <x v="17"/>
    <x v="2"/>
    <x v="50"/>
    <x v="50"/>
    <x v="0"/>
    <x v="0"/>
    <n v="0.79649999999999954"/>
    <n v="35"/>
    <n v="8970.3333333333339"/>
    <n v="67"/>
    <n v="1.512"/>
    <n v="17171.780952380956"/>
    <n v="256.29523809523812"/>
    <n v="40"/>
    <n v="5.8497177043009864E-3"/>
    <n v="0.87293421668681215"/>
    <x v="2"/>
    <n v="1.5909090909090908"/>
    <n v="3.6204545454545434E-2"/>
    <n v="407.74242424242425"/>
    <n v="30"/>
    <n v="2"/>
    <n v="32"/>
    <n v="50.909090909090907"/>
    <n v="0"/>
    <n v="0"/>
    <n v="1.3160714285714286"/>
    <x v="1"/>
    <n v="0"/>
    <n v="42.114285714285714"/>
    <n v="1.1585454545454539"/>
  </r>
  <r>
    <x v="17"/>
    <x v="2"/>
    <x v="11"/>
    <x v="11"/>
    <x v="0"/>
    <x v="4"/>
    <n v="0.76799999999999957"/>
    <n v="31.666666666666668"/>
    <n v="9448.5999999999985"/>
    <n v="2"/>
    <n v="4.4999999999999998E-2"/>
    <n v="596.75368421052622"/>
    <n v="298.37684210526311"/>
    <n v="10"/>
    <n v="5.6404057713787285E-3"/>
    <n v="0.87857462245819085"/>
    <x v="2"/>
    <n v="1.4393939393939394"/>
    <n v="3.490909090909089E-2"/>
    <n v="429.48181818181814"/>
    <n v="30"/>
    <n v="2"/>
    <n v="32"/>
    <n v="46.060606060606062"/>
    <n v="44.060606060606062"/>
    <n v="1.0685856459330136"/>
    <n v="4.3421052631578944E-2"/>
    <x v="2"/>
    <n v="13146.664497607653"/>
    <n v="1.3894736842105262"/>
    <n v="1.1170909090909085"/>
  </r>
  <r>
    <x v="17"/>
    <x v="2"/>
    <x v="124"/>
    <x v="123"/>
    <x v="2"/>
    <x v="8"/>
    <n v="0.74999999999999867"/>
    <n v="166.33333333333334"/>
    <n v="10284.513333333329"/>
    <n v="0"/>
    <n v="0"/>
    <n v="0"/>
    <n v="61.830741482965898"/>
    <n v="5"/>
    <n v="5.5082087611120333E-3"/>
    <n v="0.88408283121930287"/>
    <x v="2"/>
    <n v="7.5606060606060614"/>
    <n v="3.4090909090909033E-2"/>
    <n v="467.47787878787858"/>
    <n v="30"/>
    <n v="2"/>
    <n v="32"/>
    <n v="241.93939393939397"/>
    <n v="241.93939393939397"/>
    <n v="1.0909090909090891"/>
    <n v="0"/>
    <x v="2"/>
    <n v="14959.292121212115"/>
    <n v="0"/>
    <n v="1.0909090909090891"/>
  </r>
  <r>
    <x v="17"/>
    <x v="2"/>
    <x v="64"/>
    <x v="64"/>
    <x v="1"/>
    <x v="7"/>
    <n v="0.73799999999999999"/>
    <n v="41"/>
    <n v="9389"/>
    <n v="0"/>
    <n v="0"/>
    <n v="0"/>
    <n v="229"/>
    <n v="12"/>
    <n v="5.4200774209342498E-3"/>
    <n v="0.88950290864023707"/>
    <x v="2"/>
    <n v="1.8636363636363635"/>
    <n v="3.3545454545454545E-2"/>
    <n v="426.77272727272725"/>
    <n v="30"/>
    <n v="2"/>
    <n v="32"/>
    <n v="59.636363636363633"/>
    <n v="59.636363636363633"/>
    <n v="1.0734545454545454"/>
    <n v="0"/>
    <x v="2"/>
    <n v="13656.727272727272"/>
    <n v="0"/>
    <n v="1.0734545454545454"/>
  </r>
  <r>
    <x v="17"/>
    <x v="2"/>
    <x v="19"/>
    <x v="19"/>
    <x v="0"/>
    <x v="5"/>
    <n v="0.71849999999999969"/>
    <n v="31"/>
    <n v="8990.5333333333347"/>
    <n v="58"/>
    <n v="1.3185"/>
    <n v="16820.997849462368"/>
    <n v="290.01720430107531"/>
    <n v="100"/>
    <n v="5.2768639931453348E-3"/>
    <n v="0.89477977263338238"/>
    <x v="2"/>
    <n v="1.4090909090909092"/>
    <n v="3.2659090909090895E-2"/>
    <n v="408.66060606060614"/>
    <n v="30"/>
    <n v="2"/>
    <n v="32"/>
    <n v="45.090909090909093"/>
    <n v="0"/>
    <n v="0"/>
    <n v="1.286290322580645"/>
    <x v="1"/>
    <n v="0"/>
    <n v="41.161290322580641"/>
    <n v="1.0450909090909086"/>
  </r>
  <r>
    <x v="17"/>
    <x v="2"/>
    <x v="17"/>
    <x v="17"/>
    <x v="0"/>
    <x v="5"/>
    <n v="0.71250000000000002"/>
    <n v="31.666666666666668"/>
    <n v="14377.333333333334"/>
    <n v="20"/>
    <n v="0.45"/>
    <n v="9080.4210526315783"/>
    <n v="454.02105263157893"/>
    <n v="40"/>
    <n v="5.2327983230564413E-3"/>
    <n v="0.90001257095643883"/>
    <x v="2"/>
    <n v="1.4393939393939394"/>
    <n v="3.2386363636363637E-2"/>
    <n v="653.5151515151515"/>
    <n v="30"/>
    <n v="2"/>
    <n v="32"/>
    <n v="46.060606060606062"/>
    <n v="26.060606060606062"/>
    <n v="0.58636363636363642"/>
    <n v="0.43421052631578944"/>
    <x v="2"/>
    <n v="11832.06379585327"/>
    <n v="13.894736842105262"/>
    <n v="1.0363636363636364"/>
  </r>
  <r>
    <x v="17"/>
    <x v="2"/>
    <x v="34"/>
    <x v="34"/>
    <x v="2"/>
    <x v="8"/>
    <n v="0.70466666666666711"/>
    <n v="176"/>
    <n v="18307.466666666667"/>
    <n v="12"/>
    <n v="4.8000000000000001E-2"/>
    <n v="1248.2363636363636"/>
    <n v="104.01969696969697"/>
    <n v="1"/>
    <n v="5.1752681426626068E-3"/>
    <n v="0.90518783909910139"/>
    <x v="2"/>
    <n v="8"/>
    <n v="3.2030303030303048E-2"/>
    <n v="832.15757575757573"/>
    <n v="30"/>
    <n v="2"/>
    <n v="32"/>
    <n v="256"/>
    <n v="244"/>
    <n v="0.97692424242424303"/>
    <n v="4.6875E-2"/>
    <x v="2"/>
    <n v="25380.806060606061"/>
    <n v="1.5"/>
    <n v="1.0249696969696975"/>
  </r>
  <r>
    <x v="17"/>
    <x v="2"/>
    <x v="59"/>
    <x v="59"/>
    <x v="1"/>
    <x v="7"/>
    <n v="0.69000000000000006"/>
    <n v="30.666666666666668"/>
    <n v="14474.666666666666"/>
    <n v="0"/>
    <n v="0"/>
    <n v="0"/>
    <n v="471.99999999999994"/>
    <n v="5"/>
    <n v="5.0675520602230795E-3"/>
    <n v="0.91025539115932452"/>
    <x v="2"/>
    <n v="1.393939393939394"/>
    <n v="3.1363636363636364E-2"/>
    <n v="657.93939393939388"/>
    <n v="30"/>
    <n v="2"/>
    <n v="32"/>
    <n v="44.606060606060609"/>
    <n v="44.606060606060609"/>
    <n v="1.0036363636363637"/>
    <n v="0"/>
    <x v="2"/>
    <n v="21054.060606060604"/>
    <n v="0"/>
    <n v="1.0036363636363637"/>
  </r>
  <r>
    <x v="17"/>
    <x v="2"/>
    <x v="58"/>
    <x v="58"/>
    <x v="1"/>
    <x v="2"/>
    <n v="0.67178333333333295"/>
    <n v="61.666666666666664"/>
    <n v="16502.166666666664"/>
    <n v="93"/>
    <n v="0.97242000000000006"/>
    <n v="24887.051351351351"/>
    <n v="267.60270270270269"/>
    <n v="15"/>
    <n v="4.9337637896476223E-3"/>
    <n v="0.91518915494897213"/>
    <x v="2"/>
    <n v="2.8030303030303028"/>
    <n v="3.0535606060606044E-2"/>
    <n v="750.09848484848476"/>
    <n v="30"/>
    <n v="2"/>
    <n v="32"/>
    <n v="89.696969696969688"/>
    <n v="0"/>
    <n v="0"/>
    <n v="1.0368243243243245"/>
    <x v="1"/>
    <n v="0"/>
    <n v="33.178378378378383"/>
    <n v="0.97713939393939342"/>
  </r>
  <r>
    <x v="17"/>
    <x v="2"/>
    <x v="125"/>
    <x v="124"/>
    <x v="0"/>
    <x v="7"/>
    <n v="0.65000000000000013"/>
    <n v="13"/>
    <n v="9750"/>
    <n v="0"/>
    <n v="0"/>
    <n v="0"/>
    <n v="750"/>
    <n v="40"/>
    <n v="4.773780926297105E-3"/>
    <n v="0.91996293587526923"/>
    <x v="2"/>
    <n v="0.59090909090909094"/>
    <n v="2.9545454545454552E-2"/>
    <n v="443.18181818181819"/>
    <n v="30"/>
    <n v="2"/>
    <n v="32"/>
    <n v="18.90909090909091"/>
    <n v="18.90909090909091"/>
    <n v="0.94545454545454566"/>
    <n v="0"/>
    <x v="2"/>
    <n v="14181.818181818182"/>
    <n v="0"/>
    <n v="0.94545454545454566"/>
  </r>
  <r>
    <x v="17"/>
    <x v="2"/>
    <x v="26"/>
    <x v="26"/>
    <x v="1"/>
    <x v="2"/>
    <n v="0.59099999999999997"/>
    <n v="65.666666666666671"/>
    <n v="18683.333333333332"/>
    <n v="1"/>
    <n v="8.9999999999999993E-3"/>
    <n v="284.51776649746188"/>
    <n v="284.51776649746188"/>
    <n v="1"/>
    <n v="4.3404685037562894E-3"/>
    <n v="0.92430340437902547"/>
    <x v="2"/>
    <n v="2.9848484848484849"/>
    <n v="2.6863636363636364E-2"/>
    <n v="849.24242424242414"/>
    <n v="30"/>
    <n v="2"/>
    <n v="32"/>
    <n v="95.515151515151516"/>
    <n v="94.515151515151516"/>
    <n v="0.85063636363636352"/>
    <n v="1.0469543147208122E-2"/>
    <x v="2"/>
    <n v="26891.239809260111"/>
    <n v="0.3350253807106599"/>
    <n v="0.85963636363636364"/>
  </r>
  <r>
    <x v="17"/>
    <x v="2"/>
    <x v="33"/>
    <x v="33"/>
    <x v="2"/>
    <x v="9"/>
    <n v="0.58879999999999977"/>
    <n v="76.666666666666657"/>
    <n v="8417"/>
    <n v="84"/>
    <n v="0.64512000000000003"/>
    <n v="9222.1043478260872"/>
    <n v="109.78695652173914"/>
    <n v="20"/>
    <n v="4.3243110913903596E-3"/>
    <n v="0.92862771547041578"/>
    <x v="2"/>
    <n v="3.4848484848484844"/>
    <n v="2.6763636363636354E-2"/>
    <n v="382.59090909090907"/>
    <n v="30"/>
    <n v="2"/>
    <n v="32"/>
    <n v="111.5151515151515"/>
    <n v="27.515151515151501"/>
    <n v="0.21131636363636347"/>
    <n v="0.75326086956521754"/>
    <x v="2"/>
    <n v="3020.8047430830029"/>
    <n v="24.104347826086961"/>
    <n v="0.85643636363636333"/>
  </r>
  <r>
    <x v="17"/>
    <x v="2"/>
    <x v="41"/>
    <x v="41"/>
    <x v="2"/>
    <x v="8"/>
    <n v="0.58846666666666936"/>
    <n v="163"/>
    <n v="18079.199999999997"/>
    <n v="894"/>
    <n v="3.2183999999999999"/>
    <n v="99158.3116564417"/>
    <n v="110.91533742331286"/>
    <n v="20"/>
    <n v="4.3218629986076645E-3"/>
    <n v="0.93294957846902349"/>
    <x v="2"/>
    <n v="7.4090909090909092"/>
    <n v="2.6748484848484969E-2"/>
    <n v="821.78181818181804"/>
    <n v="30"/>
    <n v="2"/>
    <n v="32"/>
    <n v="237.09090909090909"/>
    <n v="0"/>
    <n v="0"/>
    <n v="3.7707055214723928"/>
    <x v="0"/>
    <n v="0"/>
    <n v="120.66257668711657"/>
    <n v="0.85595151515151902"/>
  </r>
  <r>
    <x v="17"/>
    <x v="2"/>
    <x v="12"/>
    <x v="12"/>
    <x v="0"/>
    <x v="4"/>
    <n v="0.58499999999999996"/>
    <n v="26"/>
    <n v="8212.6666666666679"/>
    <n v="0"/>
    <n v="0"/>
    <n v="0"/>
    <n v="315.87179487179492"/>
    <n v="1"/>
    <n v="4.2964028336673933E-3"/>
    <n v="0.93724598130269088"/>
    <x v="2"/>
    <n v="1.1818181818181819"/>
    <n v="2.6590909090909089E-2"/>
    <n v="373.30303030303037"/>
    <n v="30"/>
    <n v="2"/>
    <n v="32"/>
    <n v="37.81818181818182"/>
    <n v="37.81818181818182"/>
    <n v="0.85090909090909084"/>
    <n v="0"/>
    <x v="2"/>
    <n v="11945.696969696972"/>
    <n v="0"/>
    <n v="0.85090909090909084"/>
  </r>
  <r>
    <x v="17"/>
    <x v="2"/>
    <x v="94"/>
    <x v="94"/>
    <x v="2"/>
    <x v="8"/>
    <n v="0.55015333333333305"/>
    <n v="135.33333333333334"/>
    <n v="11101.226666666666"/>
    <n v="0"/>
    <n v="0"/>
    <n v="0"/>
    <n v="82.028768472906393"/>
    <n v="40"/>
    <n v="4.0404792141622119E-3"/>
    <n v="0.94128646051685305"/>
    <x v="2"/>
    <n v="6.1515151515151523"/>
    <n v="2.5006969696969684E-2"/>
    <n v="504.60121212121209"/>
    <n v="30"/>
    <n v="2"/>
    <n v="32"/>
    <n v="196.84848484848487"/>
    <n v="196.84848484848487"/>
    <n v="0.80022303030302988"/>
    <n v="0"/>
    <x v="2"/>
    <n v="16147.238787878787"/>
    <n v="0"/>
    <n v="0.80022303030302988"/>
  </r>
  <r>
    <x v="17"/>
    <x v="2"/>
    <x v="96"/>
    <x v="96"/>
    <x v="2"/>
    <x v="8"/>
    <n v="0.53333333333333377"/>
    <n v="133.33333333333334"/>
    <n v="14933.333333333334"/>
    <n v="0"/>
    <n v="0"/>
    <n v="0"/>
    <n v="112"/>
    <n v="18"/>
    <n v="3.9169484523463444E-3"/>
    <n v="0.94520340896919941"/>
    <x v="2"/>
    <n v="6.0606060606060614"/>
    <n v="2.4242424242424263E-2"/>
    <n v="678.78787878787887"/>
    <n v="30"/>
    <n v="2"/>
    <n v="32"/>
    <n v="193.93939393939397"/>
    <n v="193.93939393939397"/>
    <n v="0.77575757575757653"/>
    <n v="0"/>
    <x v="2"/>
    <n v="21721.212121212124"/>
    <n v="0"/>
    <n v="0.77575757575757642"/>
  </r>
  <r>
    <x v="17"/>
    <x v="2"/>
    <x v="126"/>
    <x v="125"/>
    <x v="2"/>
    <x v="3"/>
    <n v="0.48223999999999806"/>
    <n v="91.333333333333329"/>
    <n v="15999"/>
    <n v="0"/>
    <n v="0"/>
    <n v="0"/>
    <n v="175.17153284671534"/>
    <n v="12"/>
    <n v="3.5417047906115477E-3"/>
    <n v="0.94874511375981097"/>
    <x v="2"/>
    <n v="4.1515151515151514"/>
    <n v="2.1919999999999912E-2"/>
    <n v="727.22727272727275"/>
    <n v="30"/>
    <n v="2"/>
    <n v="32"/>
    <n v="132.84848484848484"/>
    <n v="132.84848484848484"/>
    <n v="0.70143999999999718"/>
    <n v="0"/>
    <x v="2"/>
    <n v="23271.272727272728"/>
    <n v="0"/>
    <n v="0.70143999999999718"/>
  </r>
  <r>
    <x v="17"/>
    <x v="2"/>
    <x v="127"/>
    <x v="126"/>
    <x v="1"/>
    <x v="2"/>
    <n v="0.4698"/>
    <n v="43.333333333333336"/>
    <n v="7003.5066666666671"/>
    <n v="0"/>
    <n v="0"/>
    <n v="0"/>
    <n v="161.6193846153846"/>
    <n v="100"/>
    <n v="3.4503419679605836E-3"/>
    <n v="0.95219545572777153"/>
    <x v="2"/>
    <n v="1.9696969696969697"/>
    <n v="2.1354545454545456E-2"/>
    <n v="318.34121212121215"/>
    <n v="30"/>
    <n v="2"/>
    <n v="32"/>
    <n v="63.030303030303031"/>
    <n v="63.030303030303031"/>
    <n v="0.68334545454545459"/>
    <n v="0"/>
    <x v="2"/>
    <n v="10186.918787878787"/>
    <n v="0"/>
    <n v="0.68334545454545459"/>
  </r>
  <r>
    <x v="17"/>
    <x v="2"/>
    <x v="73"/>
    <x v="74"/>
    <x v="0"/>
    <x v="4"/>
    <n v="0.45900000000000019"/>
    <n v="22.333333333333332"/>
    <n v="5640"/>
    <n v="132"/>
    <n v="2.3868"/>
    <n v="33334.925373134334"/>
    <n v="252.53731343283584"/>
    <n v="4"/>
    <n v="3.3710237618005717E-3"/>
    <n v="0.95556647948957207"/>
    <x v="2"/>
    <n v="1.0151515151515151"/>
    <n v="2.0863636363636372E-2"/>
    <n v="256.36363636363637"/>
    <n v="30"/>
    <n v="2"/>
    <n v="32"/>
    <n v="32.484848484848484"/>
    <n v="0"/>
    <n v="0"/>
    <n v="4.0634328358208958"/>
    <x v="0"/>
    <n v="0"/>
    <n v="130.02985074626866"/>
    <n v="0.66763636363636392"/>
  </r>
  <r>
    <x v="17"/>
    <x v="2"/>
    <x v="61"/>
    <x v="61"/>
    <x v="1"/>
    <x v="7"/>
    <n v="0.44999999999999996"/>
    <n v="24.333333333333332"/>
    <n v="173"/>
    <n v="0"/>
    <n v="0"/>
    <n v="0"/>
    <n v="7.1095890410958908"/>
    <n v="12"/>
    <n v="3.3049252566672255E-3"/>
    <n v="0.95887140474623933"/>
    <x v="2"/>
    <n v="1.106060606060606"/>
    <n v="2.0454545454545451E-2"/>
    <n v="7.8636363636363633"/>
    <n v="30"/>
    <n v="2"/>
    <n v="32"/>
    <n v="35.393939393939391"/>
    <n v="35.393939393939391"/>
    <n v="0.65454545454545443"/>
    <n v="0"/>
    <x v="2"/>
    <n v="251.63636363636363"/>
    <n v="0"/>
    <n v="0.65454545454545443"/>
  </r>
  <r>
    <x v="17"/>
    <x v="2"/>
    <x v="47"/>
    <x v="47"/>
    <x v="5"/>
    <x v="3"/>
    <n v="0.44549999999999756"/>
    <n v="97.666666666666671"/>
    <n v="5336.333333333333"/>
    <n v="0"/>
    <n v="0"/>
    <n v="0"/>
    <n v="54.638225255972692"/>
    <n v="6"/>
    <n v="3.2718760041005354E-3"/>
    <n v="0.96214328075033984"/>
    <x v="2"/>
    <n v="4.4393939393939394"/>
    <n v="2.024999999999989E-2"/>
    <n v="242.56060606060603"/>
    <n v="30"/>
    <n v="2"/>
    <n v="32"/>
    <n v="142.06060606060606"/>
    <n v="142.06060606060606"/>
    <n v="0.64799999999999647"/>
    <n v="0"/>
    <x v="2"/>
    <n v="7761.9393939393931"/>
    <n v="0"/>
    <n v="0.64799999999999647"/>
  </r>
  <r>
    <x v="17"/>
    <x v="2"/>
    <x v="69"/>
    <x v="70"/>
    <x v="0"/>
    <x v="0"/>
    <n v="0.40949999999999998"/>
    <n v="17.666666666666668"/>
    <n v="7084"/>
    <n v="0"/>
    <n v="0"/>
    <n v="0"/>
    <n v="400.98113207547169"/>
    <n v="6"/>
    <n v="3.0074819835671754E-3"/>
    <n v="0.96515076273390699"/>
    <x v="2"/>
    <n v="0.80303030303030309"/>
    <n v="1.8613636363636363E-2"/>
    <n v="322"/>
    <n v="30"/>
    <n v="2"/>
    <n v="32"/>
    <n v="25.696969696969699"/>
    <n v="25.696969696969699"/>
    <n v="0.59563636363636363"/>
    <n v="0"/>
    <x v="2"/>
    <n v="10304"/>
    <n v="0"/>
    <n v="0.59563636363636363"/>
  </r>
  <r>
    <x v="17"/>
    <x v="2"/>
    <x v="53"/>
    <x v="53"/>
    <x v="5"/>
    <x v="3"/>
    <n v="0.38000000000000023"/>
    <n v="126.66666666666666"/>
    <n v="6320.6666666666661"/>
    <n v="267"/>
    <n v="0.80100000000000005"/>
    <n v="13323.3"/>
    <n v="49.9"/>
    <n v="5"/>
    <n v="2.7908257722967702E-3"/>
    <n v="0.96794158850620371"/>
    <x v="2"/>
    <n v="5.7575757575757569"/>
    <n v="1.7272727272727283E-2"/>
    <n v="287.30303030303025"/>
    <n v="30"/>
    <n v="2"/>
    <n v="32"/>
    <n v="184.24242424242422"/>
    <n v="0"/>
    <n v="0"/>
    <n v="1.4491776315789475"/>
    <x v="1"/>
    <n v="0"/>
    <n v="46.373684210526321"/>
    <n v="0.55272727272727307"/>
  </r>
  <r>
    <x v="17"/>
    <x v="2"/>
    <x v="75"/>
    <x v="76"/>
    <x v="5"/>
    <x v="9"/>
    <n v="0.37499999999999933"/>
    <n v="50"/>
    <n v="4391.4999999999973"/>
    <n v="1"/>
    <n v="7.4999999999999997E-3"/>
    <n v="87.829999999999941"/>
    <n v="87.829999999999941"/>
    <n v="18"/>
    <n v="2.7541043805560167E-3"/>
    <n v="0.97069569288675972"/>
    <x v="2"/>
    <n v="2.2727272727272729"/>
    <n v="1.7045454545454516E-2"/>
    <n v="199.61363636363623"/>
    <n v="30"/>
    <n v="2"/>
    <n v="32"/>
    <n v="72.727272727272734"/>
    <n v="71.727272727272734"/>
    <n v="0.53795454545454457"/>
    <n v="1.3749999999999998E-2"/>
    <x v="2"/>
    <n v="6299.8063636363604"/>
    <n v="0.43999999999999995"/>
    <n v="0.54545454545454453"/>
  </r>
  <r>
    <x v="17"/>
    <x v="2"/>
    <x v="32"/>
    <x v="32"/>
    <x v="5"/>
    <x v="3"/>
    <n v="0.33999999999999997"/>
    <n v="38"/>
    <n v="3858"/>
    <n v="0"/>
    <n v="0"/>
    <n v="0"/>
    <n v="101.52631578947368"/>
    <n v="18"/>
    <n v="2.4970546383707927E-3"/>
    <n v="0.97319274752513052"/>
    <x v="2"/>
    <n v="1.7272727272727273"/>
    <n v="1.5454545454545453E-2"/>
    <n v="175.36363636363637"/>
    <n v="30"/>
    <n v="2"/>
    <n v="32"/>
    <n v="55.272727272727273"/>
    <n v="55.272727272727273"/>
    <n v="0.49454545454545451"/>
    <n v="0"/>
    <x v="2"/>
    <n v="5611.636363636364"/>
    <n v="0"/>
    <n v="0.49454545454545451"/>
  </r>
  <r>
    <x v="17"/>
    <x v="2"/>
    <x v="38"/>
    <x v="38"/>
    <x v="5"/>
    <x v="3"/>
    <n v="0.32886666666666642"/>
    <n v="40.666666666666664"/>
    <n v="3836.4033333333373"/>
    <n v="28"/>
    <n v="0.21"/>
    <n v="2641.458032786888"/>
    <n v="94.337786885246004"/>
    <n v="6"/>
    <n v="2.415288339428061E-3"/>
    <n v="0.97560803586455858"/>
    <x v="2"/>
    <n v="1.8484848484848484"/>
    <n v="1.4948484848484838E-2"/>
    <n v="174.38196969696989"/>
    <n v="30"/>
    <n v="2"/>
    <n v="32"/>
    <n v="59.151515151515149"/>
    <n v="31.151515151515149"/>
    <n v="0.25191872826626904"/>
    <n v="0.47336065573770492"/>
    <x v="2"/>
    <n v="2938.764997516148"/>
    <n v="15.147540983606557"/>
    <n v="0.47835151515151481"/>
  </r>
  <r>
    <x v="17"/>
    <x v="2"/>
    <x v="100"/>
    <x v="100"/>
    <x v="0"/>
    <x v="5"/>
    <n v="0.32500000000000001"/>
    <n v="13"/>
    <n v="6328.666666666667"/>
    <n v="0"/>
    <n v="0"/>
    <n v="0"/>
    <n v="486.82051282051282"/>
    <n v="48"/>
    <n v="2.3868904631485521E-3"/>
    <n v="0.97799492632770713"/>
    <x v="2"/>
    <n v="0.59090909090909094"/>
    <n v="1.4772727272727272E-2"/>
    <n v="287.66666666666669"/>
    <n v="30"/>
    <n v="2"/>
    <n v="32"/>
    <n v="18.90909090909091"/>
    <n v="18.90909090909091"/>
    <n v="0.47272727272727277"/>
    <n v="0"/>
    <x v="2"/>
    <n v="9205.3333333333339"/>
    <n v="0"/>
    <n v="0.47272727272727272"/>
  </r>
  <r>
    <x v="17"/>
    <x v="2"/>
    <x v="70"/>
    <x v="71"/>
    <x v="2"/>
    <x v="8"/>
    <n v="0.32133333333333358"/>
    <n v="80.333333333333343"/>
    <n v="6791.2066666666606"/>
    <n v="0"/>
    <n v="0"/>
    <n v="0"/>
    <n v="84.537842323651361"/>
    <n v="1"/>
    <n v="2.3599614425386726E-3"/>
    <n v="0.98035488777024582"/>
    <x v="2"/>
    <n v="3.6515151515151518"/>
    <n v="1.4606060606060617E-2"/>
    <n v="308.69121212121183"/>
    <n v="30"/>
    <n v="2"/>
    <n v="32"/>
    <n v="116.84848484848486"/>
    <n v="116.84848484848486"/>
    <n v="0.46739393939393975"/>
    <n v="0"/>
    <x v="2"/>
    <n v="9878.1187878787787"/>
    <n v="0"/>
    <n v="0.46739393939393975"/>
  </r>
  <r>
    <x v="17"/>
    <x v="2"/>
    <x v="10"/>
    <x v="10"/>
    <x v="1"/>
    <x v="2"/>
    <n v="0.30024000000000006"/>
    <n v="29"/>
    <n v="10457.66"/>
    <n v="96"/>
    <n v="0.93312000000000017"/>
    <n v="34618.46068965517"/>
    <n v="360.60896551724136"/>
    <n v="20"/>
    <n v="2.2050461312483733E-3"/>
    <n v="0.98255993390149421"/>
    <x v="2"/>
    <n v="1.3181818181818181"/>
    <n v="1.364727272727273E-2"/>
    <n v="475.34818181818179"/>
    <n v="30"/>
    <n v="2"/>
    <n v="32"/>
    <n v="42.18181818181818"/>
    <n v="0"/>
    <n v="0"/>
    <n v="2.2758620689655173"/>
    <x v="0"/>
    <n v="0"/>
    <n v="72.827586206896555"/>
    <n v="0.43671272727272736"/>
  </r>
  <r>
    <x v="17"/>
    <x v="2"/>
    <x v="101"/>
    <x v="101"/>
    <x v="1"/>
    <x v="2"/>
    <n v="0.25800000000000001"/>
    <n v="28.666666666666664"/>
    <n v="3640.666666666667"/>
    <n v="0"/>
    <n v="0"/>
    <n v="0"/>
    <n v="127.00000000000001"/>
    <n v="18"/>
    <n v="1.8948238138225429E-3"/>
    <n v="0.98445475771531676"/>
    <x v="2"/>
    <n v="1.303030303030303"/>
    <n v="1.1727272727272727E-2"/>
    <n v="165.4848484848485"/>
    <n v="30"/>
    <n v="2"/>
    <n v="32"/>
    <n v="41.696969696969695"/>
    <n v="41.696969696969695"/>
    <n v="0.37527272727272731"/>
    <n v="0"/>
    <x v="2"/>
    <n v="5295.515151515152"/>
    <n v="0"/>
    <n v="0.37527272727272726"/>
  </r>
  <r>
    <x v="17"/>
    <x v="2"/>
    <x v="71"/>
    <x v="72"/>
    <x v="2"/>
    <x v="8"/>
    <n v="0.25200000000000039"/>
    <n v="70"/>
    <n v="7000"/>
    <n v="1"/>
    <n v="3.5999999999999999E-3"/>
    <n v="100"/>
    <n v="100"/>
    <n v="12"/>
    <n v="1.8507581437336492E-3"/>
    <n v="0.98630551585905046"/>
    <x v="2"/>
    <n v="3.1818181818181817"/>
    <n v="1.1454545454545472E-2"/>
    <n v="318.18181818181819"/>
    <n v="30"/>
    <n v="2"/>
    <n v="32"/>
    <n v="101.81818181818181"/>
    <n v="100.81818181818181"/>
    <n v="0.36294545454545507"/>
    <n v="9.8214285714285712E-3"/>
    <x v="2"/>
    <n v="10081.818181818182"/>
    <n v="0.31428571428571428"/>
    <n v="0.36654545454545512"/>
  </r>
  <r>
    <x v="17"/>
    <x v="2"/>
    <x v="55"/>
    <x v="55"/>
    <x v="5"/>
    <x v="3"/>
    <n v="0.25000000000000011"/>
    <n v="50"/>
    <n v="2655.3333333333335"/>
    <n v="59"/>
    <n v="0.29499999999999998"/>
    <n v="3133.2933333333335"/>
    <n v="53.106666666666669"/>
    <n v="12"/>
    <n v="1.8360695870373485E-3"/>
    <n v="0.98814158544608777"/>
    <x v="2"/>
    <n v="2.2727272727272729"/>
    <n v="1.1363636363636369E-2"/>
    <n v="120.6969696969697"/>
    <n v="30"/>
    <n v="2"/>
    <n v="32"/>
    <n v="72.727272727272734"/>
    <n v="13.727272727272734"/>
    <n v="6.8636363636363704E-2"/>
    <n v="0.81124999999999992"/>
    <x v="3"/>
    <n v="729.0096969696973"/>
    <n v="25.959999999999997"/>
    <n v="0.36363636363636381"/>
  </r>
  <r>
    <x v="17"/>
    <x v="2"/>
    <x v="105"/>
    <x v="105"/>
    <x v="2"/>
    <x v="9"/>
    <n v="0.24405333333333332"/>
    <n v="34.666666666666664"/>
    <n v="2447.3066666666664"/>
    <n v="748"/>
    <n v="5.2659200000000004"/>
    <n v="52805.347692307696"/>
    <n v="70.595384615384617"/>
    <n v="1"/>
    <n v="1.7923956117936858E-3"/>
    <n v="0.98993398105788144"/>
    <x v="2"/>
    <n v="1.5757575757575757"/>
    <n v="1.1093333333333332E-2"/>
    <n v="111.24121212121211"/>
    <n v="30"/>
    <n v="2"/>
    <n v="32"/>
    <n v="50.424242424242422"/>
    <n v="0"/>
    <n v="0"/>
    <n v="14.834134615384617"/>
    <x v="0"/>
    <n v="0"/>
    <n v="474.69230769230774"/>
    <n v="0.35498666666666662"/>
  </r>
  <r>
    <x v="17"/>
    <x v="2"/>
    <x v="40"/>
    <x v="40"/>
    <x v="4"/>
    <x v="2"/>
    <n v="0.24347333333333335"/>
    <n v="27.333333333333332"/>
    <n v="6326.9000000000005"/>
    <n v="65"/>
    <n v="0.54470000000000007"/>
    <n v="15045.676829268294"/>
    <n v="231.47195121951222"/>
    <n v="24"/>
    <n v="1.7881359303517593E-3"/>
    <n v="0.9917221169882332"/>
    <x v="2"/>
    <n v="1.2424242424242424"/>
    <n v="1.1066969696969698E-2"/>
    <n v="287.58636363636367"/>
    <n v="30"/>
    <n v="2"/>
    <n v="32"/>
    <n v="39.757575757575758"/>
    <n v="0"/>
    <n v="0"/>
    <n v="1.6349085365853659"/>
    <x v="1"/>
    <n v="0"/>
    <n v="52.31707317073171"/>
    <n v="0.35414303030303035"/>
  </r>
  <r>
    <x v="17"/>
    <x v="2"/>
    <x v="44"/>
    <x v="44"/>
    <x v="5"/>
    <x v="3"/>
    <n v="0.15839999999999987"/>
    <n v="28.333333333333332"/>
    <n v="1925.9599999999998"/>
    <n v="1"/>
    <n v="5.4000000000000003E-3"/>
    <n v="67.975058823529409"/>
    <n v="67.975058823529409"/>
    <n v="20"/>
    <n v="1.1633336903468625E-3"/>
    <n v="0.99288545067858003"/>
    <x v="2"/>
    <n v="1.2878787878787878"/>
    <n v="7.1999999999999946E-3"/>
    <n v="87.543636363636352"/>
    <n v="30"/>
    <n v="2"/>
    <n v="32"/>
    <n v="41.212121212121211"/>
    <n v="40.212121212121211"/>
    <n v="0.2248094117647057"/>
    <n v="2.4264705882352942E-2"/>
    <x v="2"/>
    <n v="2733.421304812834"/>
    <n v="0.77647058823529413"/>
    <n v="0.23039999999999983"/>
  </r>
  <r>
    <x v="17"/>
    <x v="2"/>
    <x v="128"/>
    <x v="127"/>
    <x v="2"/>
    <x v="3"/>
    <n v="0.15600000000000003"/>
    <n v="38.666666666666664"/>
    <n v="4196.1666666666661"/>
    <n v="0"/>
    <n v="0"/>
    <n v="0"/>
    <n v="108.52155172413792"/>
    <n v="36"/>
    <n v="1.1457074223113052E-3"/>
    <n v="0.99403115810089138"/>
    <x v="2"/>
    <n v="1.7575757575757576"/>
    <n v="7.0909090909090922E-3"/>
    <n v="190.73484848484847"/>
    <n v="30"/>
    <n v="2"/>
    <n v="32"/>
    <n v="56.242424242424242"/>
    <n v="56.242424242424242"/>
    <n v="0.22690909090909095"/>
    <n v="0"/>
    <x v="2"/>
    <n v="6103.515151515151"/>
    <n v="0"/>
    <n v="0.22690909090909095"/>
  </r>
  <r>
    <x v="17"/>
    <x v="2"/>
    <x v="92"/>
    <x v="92"/>
    <x v="5"/>
    <x v="9"/>
    <n v="0.14906666666666674"/>
    <n v="22"/>
    <n v="1469.3066666666668"/>
    <n v="0"/>
    <n v="0"/>
    <n v="0"/>
    <n v="66.786666666666676"/>
    <n v="1"/>
    <n v="1.0947870924308031E-3"/>
    <n v="0.9951259451933222"/>
    <x v="2"/>
    <n v="1"/>
    <n v="6.7757575757575791E-3"/>
    <n v="66.786666666666676"/>
    <n v="30"/>
    <n v="2"/>
    <n v="32"/>
    <n v="32"/>
    <n v="32"/>
    <n v="0.2168242424242425"/>
    <n v="0"/>
    <x v="2"/>
    <n v="2137.1733333333336"/>
    <n v="0"/>
    <n v="0.21682424242424253"/>
  </r>
  <r>
    <x v="17"/>
    <x v="2"/>
    <x v="129"/>
    <x v="128"/>
    <x v="2"/>
    <x v="3"/>
    <n v="0.14107666666666663"/>
    <n v="25"/>
    <n v="10496.723333333332"/>
    <n v="0"/>
    <n v="0"/>
    <n v="0"/>
    <n v="419.86893333333325"/>
    <n v="32"/>
    <n v="1.0361063084290887E-3"/>
    <n v="0.9961620515017513"/>
    <x v="2"/>
    <n v="1.1363636363636365"/>
    <n v="6.4125757575757558E-3"/>
    <n v="477.12378787878782"/>
    <n v="30"/>
    <n v="2"/>
    <n v="32"/>
    <n v="36.363636363636367"/>
    <n v="36.363636363636367"/>
    <n v="0.20520242424242421"/>
    <n v="0"/>
    <x v="2"/>
    <n v="15267.96121212121"/>
    <n v="0"/>
    <n v="0.20520242424242419"/>
  </r>
  <r>
    <x v="17"/>
    <x v="2"/>
    <x v="130"/>
    <x v="129"/>
    <x v="2"/>
    <x v="8"/>
    <n v="0.13900000000000007"/>
    <n v="30.666666666666668"/>
    <n v="1910.1666666666667"/>
    <n v="0"/>
    <n v="0"/>
    <n v="0"/>
    <n v="62.288043478260867"/>
    <n v="24"/>
    <n v="1.0208546903927658E-3"/>
    <n v="0.99718290619214411"/>
    <x v="2"/>
    <n v="1.393939393939394"/>
    <n v="6.3181818181818209E-3"/>
    <n v="86.825757575757578"/>
    <n v="30"/>
    <n v="2"/>
    <n v="32"/>
    <n v="44.606060606060609"/>
    <n v="44.606060606060609"/>
    <n v="0.20218181818181827"/>
    <n v="0"/>
    <x v="2"/>
    <n v="2778.4242424242425"/>
    <n v="0"/>
    <n v="0.20218181818181827"/>
  </r>
  <r>
    <x v="17"/>
    <x v="2"/>
    <x v="43"/>
    <x v="43"/>
    <x v="4"/>
    <x v="2"/>
    <n v="0.13571"/>
    <n v="13.666666666666666"/>
    <n v="5740"/>
    <n v="0"/>
    <n v="0"/>
    <n v="0"/>
    <n v="420"/>
    <n v="20"/>
    <n v="9.9669201462735378E-4"/>
    <n v="0.99817959820677149"/>
    <x v="2"/>
    <n v="0.62121212121212122"/>
    <n v="6.1686363636363631E-3"/>
    <n v="260.90909090909093"/>
    <n v="30"/>
    <n v="2"/>
    <n v="32"/>
    <n v="19.878787878787879"/>
    <n v="19.878787878787879"/>
    <n v="0.19739636363636365"/>
    <n v="0"/>
    <x v="2"/>
    <n v="8349.0909090909099"/>
    <n v="0"/>
    <n v="0.19739636363636362"/>
  </r>
  <r>
    <x v="17"/>
    <x v="2"/>
    <x v="60"/>
    <x v="60"/>
    <x v="1"/>
    <x v="2"/>
    <n v="0.126"/>
    <n v="11.666666666666666"/>
    <n v="1983.3333333333333"/>
    <n v="0"/>
    <n v="0"/>
    <n v="0"/>
    <n v="170"/>
    <n v="24"/>
    <n v="9.2537907186682319E-4"/>
    <n v="0.99910497727863834"/>
    <x v="2"/>
    <n v="0.53030303030303028"/>
    <n v="5.7272727272727275E-3"/>
    <n v="90.151515151515142"/>
    <n v="30"/>
    <n v="2"/>
    <n v="32"/>
    <n v="16.969696969696969"/>
    <n v="16.969696969696969"/>
    <n v="0.18327272727272728"/>
    <n v="0"/>
    <x v="2"/>
    <n v="2884.8484848484845"/>
    <n v="0"/>
    <n v="0.18327272727272728"/>
  </r>
  <r>
    <x v="17"/>
    <x v="2"/>
    <x v="131"/>
    <x v="130"/>
    <x v="2"/>
    <x v="3"/>
    <n v="0.12186666666666666"/>
    <n v="25"/>
    <n v="1920.4666666666667"/>
    <n v="0"/>
    <n v="0"/>
    <n v="0"/>
    <n v="76.818666666666672"/>
    <n v="40"/>
    <n v="8.9502272136113899E-4"/>
    <n v="0.99999999999999944"/>
    <x v="2"/>
    <n v="1.1363636363636365"/>
    <n v="5.5393939393939395E-3"/>
    <n v="87.293939393939397"/>
    <n v="30"/>
    <n v="2"/>
    <n v="32"/>
    <n v="36.363636363636367"/>
    <n v="36.363636363636367"/>
    <n v="0.17726060606060606"/>
    <n v="0"/>
    <x v="2"/>
    <n v="2793.4060606060611"/>
    <n v="0"/>
    <n v="0.17726060606060606"/>
  </r>
  <r>
    <x v="18"/>
    <x v="2"/>
    <x v="2"/>
    <x v="2"/>
    <x v="1"/>
    <x v="2"/>
    <n v="18.261180000000039"/>
    <n v="1878.6666666666667"/>
    <n v="640929.61333333328"/>
    <n v="1128"/>
    <n v="10.96416"/>
    <n v="384830.69757274655"/>
    <n v="341.16196593328596"/>
    <n v="12"/>
    <n v="0.13003862975390704"/>
    <n v="0.13003862975390704"/>
    <x v="0"/>
    <n v="85.393939393939391"/>
    <n v="0.83005363636363816"/>
    <n v="29133.164242424242"/>
    <n v="7"/>
    <n v="3"/>
    <n v="10"/>
    <n v="853.93939393939388"/>
    <n v="0"/>
    <n v="0"/>
    <n v="1.3209368346344927"/>
    <x v="1"/>
    <n v="0"/>
    <n v="13.209368346344926"/>
    <n v="8.3005363636363825"/>
  </r>
  <r>
    <x v="18"/>
    <x v="2"/>
    <x v="65"/>
    <x v="65"/>
    <x v="1"/>
    <x v="2"/>
    <n v="18.037500000000001"/>
    <n v="801.66666666666663"/>
    <n v="801666.66666666663"/>
    <n v="0"/>
    <n v="0"/>
    <n v="0"/>
    <n v="1000"/>
    <n v="4"/>
    <n v="0.12844579507929352"/>
    <n v="0.25848442483320055"/>
    <x v="0"/>
    <n v="36.439393939393938"/>
    <n v="0.81988636363636369"/>
    <n v="36439.393939393936"/>
    <n v="7"/>
    <n v="3"/>
    <n v="10"/>
    <n v="364.39393939393938"/>
    <n v="364.39393939393938"/>
    <n v="8.1988636363636385"/>
    <n v="0"/>
    <x v="2"/>
    <n v="364393.93939393939"/>
    <n v="0"/>
    <n v="8.1988636363636367"/>
  </r>
  <r>
    <x v="18"/>
    <x v="2"/>
    <x v="23"/>
    <x v="23"/>
    <x v="0"/>
    <x v="0"/>
    <n v="13.533333333333331"/>
    <n v="270.66666666666669"/>
    <n v="215943"/>
    <n v="0"/>
    <n v="0"/>
    <n v="0"/>
    <n v="797.81896551724128"/>
    <n v="5"/>
    <n v="9.6371435069888031E-2"/>
    <n v="0.3548558599030886"/>
    <x v="0"/>
    <n v="12.303030303030305"/>
    <n v="0.61515151515151512"/>
    <n v="9815.5909090909099"/>
    <n v="7"/>
    <n v="3"/>
    <n v="10"/>
    <n v="123.03030303030305"/>
    <n v="123.03030303030305"/>
    <n v="6.1515151515151514"/>
    <n v="0"/>
    <x v="2"/>
    <n v="98155.909090909088"/>
    <n v="0"/>
    <n v="6.1515151515151514"/>
  </r>
  <r>
    <x v="18"/>
    <x v="2"/>
    <x v="82"/>
    <x v="83"/>
    <x v="2"/>
    <x v="9"/>
    <n v="9.5072000000000063"/>
    <n v="990.33333333333337"/>
    <n v="155663.33333333334"/>
    <n v="45"/>
    <n v="0.432"/>
    <n v="7073.2245035341639"/>
    <n v="157.18276674520365"/>
    <n v="32"/>
    <n v="6.7701170504663066E-2"/>
    <n v="0.42255703040775167"/>
    <x v="0"/>
    <n v="45.015151515151516"/>
    <n v="0.43214545454545483"/>
    <n v="7075.606060606061"/>
    <n v="7"/>
    <n v="3"/>
    <n v="10"/>
    <n v="450.15151515151513"/>
    <n v="405.15151515151513"/>
    <n v="3.8894545454545475"/>
    <n v="9.9966341299225853E-2"/>
    <x v="2"/>
    <n v="63682.836102526446"/>
    <n v="0.99966341299225858"/>
    <n v="4.3214545454545483"/>
  </r>
  <r>
    <x v="18"/>
    <x v="2"/>
    <x v="18"/>
    <x v="18"/>
    <x v="3"/>
    <x v="0"/>
    <n v="8.9999999999999964"/>
    <n v="600"/>
    <n v="235875"/>
    <n v="100"/>
    <n v="1.5"/>
    <n v="39312.5"/>
    <n v="393.125"/>
    <n v="1"/>
    <n v="6.4089378002142261E-2"/>
    <n v="0.48664640840989393"/>
    <x v="0"/>
    <n v="27.272727272727273"/>
    <n v="0.40909090909090895"/>
    <n v="10721.59090909091"/>
    <n v="7"/>
    <n v="3"/>
    <n v="10"/>
    <n v="272.72727272727275"/>
    <n v="172.72727272727275"/>
    <n v="2.5909090909090899"/>
    <n v="0.36666666666666664"/>
    <x v="2"/>
    <n v="67903.409090909103"/>
    <n v="3.6666666666666665"/>
    <n v="4.0909090909090899"/>
  </r>
  <r>
    <x v="18"/>
    <x v="2"/>
    <x v="3"/>
    <x v="3"/>
    <x v="1"/>
    <x v="2"/>
    <n v="8.5266000000000055"/>
    <n v="526.33333333333326"/>
    <n v="332478.33333333337"/>
    <n v="832"/>
    <n v="13.478399999999999"/>
    <n v="525564.23052564927"/>
    <n v="631.68777707409765"/>
    <n v="1"/>
    <n v="6.071827671922965E-2"/>
    <n v="0.54736468512912362"/>
    <x v="1"/>
    <n v="23.924242424242422"/>
    <n v="0.38757272727272751"/>
    <n v="15112.651515151518"/>
    <n v="14"/>
    <n v="3"/>
    <n v="17"/>
    <n v="406.71212121212119"/>
    <n v="0"/>
    <n v="0"/>
    <n v="2.0456729873710091"/>
    <x v="0"/>
    <n v="0"/>
    <n v="34.776440785307159"/>
    <n v="6.5887363636363681"/>
  </r>
  <r>
    <x v="18"/>
    <x v="2"/>
    <x v="132"/>
    <x v="131"/>
    <x v="0"/>
    <x v="12"/>
    <n v="6.6583333333333323"/>
    <n v="266.33333333333331"/>
    <n v="32492.666666666664"/>
    <n v="0"/>
    <n v="0"/>
    <n v="0"/>
    <n v="122"/>
    <n v="1"/>
    <n v="4.7414271318251558E-2"/>
    <n v="0.59477895644737522"/>
    <x v="1"/>
    <n v="12.106060606060606"/>
    <n v="0.30265151515151512"/>
    <n v="1476.9393939393938"/>
    <n v="14"/>
    <n v="3"/>
    <n v="17"/>
    <n v="205.80303030303028"/>
    <n v="205.80303030303028"/>
    <n v="5.1450757575757571"/>
    <n v="0"/>
    <x v="2"/>
    <n v="25107.969696969696"/>
    <n v="0"/>
    <n v="5.1450757575757571"/>
  </r>
  <r>
    <x v="18"/>
    <x v="2"/>
    <x v="61"/>
    <x v="61"/>
    <x v="1"/>
    <x v="7"/>
    <n v="5.6759999999999966"/>
    <n v="315.33333333333331"/>
    <n v="25919.333333333332"/>
    <n v="0"/>
    <n v="0"/>
    <n v="0"/>
    <n v="82.196617336152215"/>
    <n v="24"/>
    <n v="4.0419034393351046E-2"/>
    <n v="0.63519799084072626"/>
    <x v="1"/>
    <n v="14.333333333333332"/>
    <n v="0.25799999999999984"/>
    <n v="1178.151515151515"/>
    <n v="14"/>
    <n v="3"/>
    <n v="17"/>
    <n v="243.66666666666666"/>
    <n v="243.66666666666666"/>
    <n v="4.3859999999999975"/>
    <n v="0"/>
    <x v="2"/>
    <n v="20028.575757575756"/>
    <n v="0"/>
    <n v="4.3859999999999975"/>
  </r>
  <r>
    <x v="18"/>
    <x v="2"/>
    <x v="5"/>
    <x v="5"/>
    <x v="1"/>
    <x v="2"/>
    <n v="5.6474999999999982"/>
    <n v="251"/>
    <n v="164803.33333333334"/>
    <n v="681"/>
    <n v="15.3225"/>
    <n v="447135.73705179291"/>
    <n v="656.58698539176635"/>
    <n v="48"/>
    <n v="4.0216084696344273E-2"/>
    <n v="0.67541407553707056"/>
    <x v="1"/>
    <n v="11.409090909090908"/>
    <n v="0.25670454545454535"/>
    <n v="7491.0606060606069"/>
    <n v="14"/>
    <n v="3"/>
    <n v="17"/>
    <n v="193.95454545454544"/>
    <n v="0"/>
    <n v="0"/>
    <n v="3.5111319428169678"/>
    <x v="0"/>
    <n v="0"/>
    <n v="59.689243027888452"/>
    <n v="4.3639772727272712"/>
  </r>
  <r>
    <x v="18"/>
    <x v="2"/>
    <x v="0"/>
    <x v="0"/>
    <x v="0"/>
    <x v="0"/>
    <n v="4.5583333333333336"/>
    <n v="182.33333333333334"/>
    <n v="73161.666666666672"/>
    <n v="792"/>
    <n v="19.8"/>
    <n v="317791.80987202923"/>
    <n v="401.2522851919561"/>
    <n v="60"/>
    <n v="3.2460083117751698E-2"/>
    <n v="0.70787415865482228"/>
    <x v="1"/>
    <n v="8.287878787878789"/>
    <n v="0.20719696969696971"/>
    <n v="3325.5303030303035"/>
    <n v="14"/>
    <n v="3"/>
    <n v="17"/>
    <n v="140.89393939393941"/>
    <n v="0"/>
    <n v="0"/>
    <n v="5.6212495967308307"/>
    <x v="0"/>
    <n v="0"/>
    <n v="95.561243144424125"/>
    <n v="3.522348484848485"/>
  </r>
  <r>
    <x v="18"/>
    <x v="2"/>
    <x v="4"/>
    <x v="4"/>
    <x v="0"/>
    <x v="0"/>
    <n v="4.2250000000000005"/>
    <n v="169"/>
    <n v="67541"/>
    <n v="284"/>
    <n v="7.1"/>
    <n v="113500.85207100592"/>
    <n v="399.6508875739645"/>
    <n v="20"/>
    <n v="3.0086402451005693E-2"/>
    <n v="0.73796056110582797"/>
    <x v="1"/>
    <n v="7.6818181818181817"/>
    <n v="0.19204545454545457"/>
    <n v="3070.0454545454545"/>
    <n v="14"/>
    <n v="3"/>
    <n v="17"/>
    <n v="130.59090909090909"/>
    <n v="0"/>
    <n v="0"/>
    <n v="2.1747302471284371"/>
    <x v="0"/>
    <n v="0"/>
    <n v="36.970414201183431"/>
    <n v="3.2647727272727276"/>
  </r>
  <r>
    <x v="18"/>
    <x v="2"/>
    <x v="6"/>
    <x v="6"/>
    <x v="1"/>
    <x v="2"/>
    <n v="3.6296300000000024"/>
    <n v="367"/>
    <n v="148284.66666666669"/>
    <n v="579"/>
    <n v="5.7263100000000007"/>
    <n v="233942.29427792918"/>
    <n v="404.04541326067215"/>
    <n v="12"/>
    <n v="2.5846747675323987E-2"/>
    <n v="0.76380730878115199"/>
    <x v="1"/>
    <n v="16.681818181818183"/>
    <n v="0.16498318181818192"/>
    <n v="6740.2121212121219"/>
    <n v="14"/>
    <n v="3"/>
    <n v="17"/>
    <n v="283.59090909090912"/>
    <n v="0"/>
    <n v="0"/>
    <n v="2.0416733450873537"/>
    <x v="0"/>
    <n v="0"/>
    <n v="34.708446866485012"/>
    <n v="2.8047140909090924"/>
  </r>
  <r>
    <x v="18"/>
    <x v="2"/>
    <x v="16"/>
    <x v="16"/>
    <x v="3"/>
    <x v="0"/>
    <n v="3.5350000000000001"/>
    <n v="235.66666666666663"/>
    <n v="93191.666666666657"/>
    <n v="0"/>
    <n v="0"/>
    <n v="0"/>
    <n v="395.43847241867047"/>
    <n v="48"/>
    <n v="2.5172883470841446E-2"/>
    <n v="0.78898019225199345"/>
    <x v="1"/>
    <n v="10.712121212121211"/>
    <n v="0.16068181818181818"/>
    <n v="4235.984848484848"/>
    <n v="14"/>
    <n v="3"/>
    <n v="17"/>
    <n v="182.10606060606059"/>
    <n v="182.10606060606059"/>
    <n v="2.7315909090909094"/>
    <n v="0"/>
    <x v="2"/>
    <n v="72011.742424242431"/>
    <n v="0"/>
    <n v="2.731590909090909"/>
  </r>
  <r>
    <x v="18"/>
    <x v="2"/>
    <x v="8"/>
    <x v="8"/>
    <x v="2"/>
    <x v="3"/>
    <n v="3.1984000000000017"/>
    <n v="666.33333333333326"/>
    <n v="66573.666666666657"/>
    <n v="1740"/>
    <n v="8.3520000000000003"/>
    <n v="173844.19209604803"/>
    <n v="99.910455227613809"/>
    <n v="6"/>
    <n v="2.2775940733561335E-2"/>
    <n v="0.81175613298555482"/>
    <x v="2"/>
    <n v="30.287878787878785"/>
    <n v="0.14538181818181825"/>
    <n v="3026.0757575757571"/>
    <n v="30"/>
    <n v="3"/>
    <n v="33"/>
    <n v="999.49999999999989"/>
    <n v="0"/>
    <n v="0"/>
    <n v="1.740870435217609"/>
    <x v="1"/>
    <n v="0"/>
    <n v="57.448724362181096"/>
    <n v="4.7976000000000019"/>
  </r>
  <r>
    <x v="18"/>
    <x v="2"/>
    <x v="9"/>
    <x v="9"/>
    <x v="2"/>
    <x v="3"/>
    <n v="2.6232000000000011"/>
    <n v="364.33333333333337"/>
    <n v="50685.333333333328"/>
    <n v="1150"/>
    <n v="8.2799999999999994"/>
    <n v="159985.72735590115"/>
    <n v="139.11802378774013"/>
    <n v="48"/>
    <n v="1.8679917375024415E-2"/>
    <n v="0.83043605036057921"/>
    <x v="2"/>
    <n v="16.560606060606062"/>
    <n v="0.11923636363636368"/>
    <n v="2303.8787878787875"/>
    <n v="30"/>
    <n v="3"/>
    <n v="33"/>
    <n v="546.5"/>
    <n v="0"/>
    <n v="0"/>
    <n v="2.1043000914913081"/>
    <x v="0"/>
    <n v="0"/>
    <n v="69.441903019213171"/>
    <n v="3.9348000000000014"/>
  </r>
  <r>
    <x v="18"/>
    <x v="2"/>
    <x v="58"/>
    <x v="58"/>
    <x v="1"/>
    <x v="2"/>
    <n v="2.5410666666666675"/>
    <n v="244.33333333333334"/>
    <n v="62535.333333333328"/>
    <n v="0"/>
    <n v="0"/>
    <n v="0"/>
    <n v="255.94270122783081"/>
    <n v="40"/>
    <n v="1.8095042458738195E-2"/>
    <n v="0.84853109281931738"/>
    <x v="2"/>
    <n v="11.106060606060607"/>
    <n v="0.11550303030303034"/>
    <n v="2842.5151515151515"/>
    <n v="30"/>
    <n v="3"/>
    <n v="33"/>
    <n v="366.50000000000006"/>
    <n v="366.50000000000006"/>
    <n v="3.8116000000000017"/>
    <n v="0"/>
    <x v="2"/>
    <n v="93803"/>
    <n v="0"/>
    <n v="3.8116000000000012"/>
  </r>
  <r>
    <x v="18"/>
    <x v="2"/>
    <x v="33"/>
    <x v="33"/>
    <x v="2"/>
    <x v="9"/>
    <n v="2.2144000000000017"/>
    <n v="288.33333333333331"/>
    <n v="32050"/>
    <n v="0"/>
    <n v="0"/>
    <n v="0"/>
    <n v="111.15606936416185"/>
    <n v="4"/>
    <n v="1.5768835405327111E-2"/>
    <n v="0.86429992822464452"/>
    <x v="2"/>
    <n v="13.106060606060606"/>
    <n v="0.10065454545454554"/>
    <n v="1456.8181818181818"/>
    <n v="30"/>
    <n v="3"/>
    <n v="33"/>
    <n v="432.5"/>
    <n v="432.5"/>
    <n v="3.3216000000000028"/>
    <n v="0"/>
    <x v="2"/>
    <n v="48075"/>
    <n v="0"/>
    <n v="3.3216000000000028"/>
  </r>
  <r>
    <x v="18"/>
    <x v="2"/>
    <x v="21"/>
    <x v="21"/>
    <x v="0"/>
    <x v="0"/>
    <n v="2.16"/>
    <n v="108"/>
    <n v="38032"/>
    <n v="50"/>
    <n v="1"/>
    <n v="17607.407407407409"/>
    <n v="352.14814814814815"/>
    <n v="12"/>
    <n v="1.5381450720514151E-2"/>
    <n v="0.87968137894515863"/>
    <x v="2"/>
    <n v="4.9090909090909092"/>
    <n v="9.818181818181819E-2"/>
    <n v="1728.7272727272727"/>
    <n v="30"/>
    <n v="3"/>
    <n v="33"/>
    <n v="162"/>
    <n v="112"/>
    <n v="2.2400000000000002"/>
    <n v="0.30864197530864196"/>
    <x v="2"/>
    <n v="39440.592592592591"/>
    <n v="10.185185185185185"/>
    <n v="3.24"/>
  </r>
  <r>
    <x v="18"/>
    <x v="2"/>
    <x v="7"/>
    <x v="7"/>
    <x v="1"/>
    <x v="2"/>
    <n v="2.1394933333333341"/>
    <n v="264"/>
    <n v="79200.666666666672"/>
    <n v="830"/>
    <n v="6.7229999999999999"/>
    <n v="249002.09595959599"/>
    <n v="300.00252525252529"/>
    <n v="1"/>
    <n v="1.5235421885895941E-2"/>
    <n v="0.89491680083105463"/>
    <x v="2"/>
    <n v="12"/>
    <n v="9.7249696969697E-2"/>
    <n v="3600.0303030303035"/>
    <n v="30"/>
    <n v="3"/>
    <n v="33"/>
    <n v="396"/>
    <n v="0"/>
    <n v="0"/>
    <n v="2.095959595959596"/>
    <x v="0"/>
    <n v="0"/>
    <n v="69.166666666666671"/>
    <n v="3.2092400000000012"/>
  </r>
  <r>
    <x v="18"/>
    <x v="2"/>
    <x v="26"/>
    <x v="26"/>
    <x v="1"/>
    <x v="2"/>
    <n v="1.7639999999999991"/>
    <n v="196"/>
    <n v="55365.333333333328"/>
    <n v="332"/>
    <n v="2.988"/>
    <n v="93782.095238095222"/>
    <n v="282.47619047619042"/>
    <n v="24"/>
    <n v="1.2561518088419883E-2"/>
    <n v="0.9074783189194745"/>
    <x v="2"/>
    <n v="8.9090909090909083"/>
    <n v="8.0181818181818146E-2"/>
    <n v="2516.6060606060605"/>
    <n v="30"/>
    <n v="3"/>
    <n v="33"/>
    <n v="294"/>
    <n v="0"/>
    <n v="0"/>
    <n v="1.129251700680272"/>
    <x v="1"/>
    <n v="0"/>
    <n v="37.265306122448976"/>
    <n v="2.645999999999999"/>
  </r>
  <r>
    <x v="18"/>
    <x v="2"/>
    <x v="72"/>
    <x v="73"/>
    <x v="1"/>
    <x v="2"/>
    <n v="1.6225999999999992"/>
    <n v="126.66666666666667"/>
    <n v="41800"/>
    <n v="0"/>
    <n v="0"/>
    <n v="0"/>
    <n v="330"/>
    <n v="48"/>
    <n v="1.1554602749586225E-2"/>
    <n v="0.9190329216690607"/>
    <x v="2"/>
    <n v="5.7575757575757578"/>
    <n v="7.375454545454542E-2"/>
    <n v="1900"/>
    <n v="30"/>
    <n v="3"/>
    <n v="33"/>
    <n v="190"/>
    <n v="190"/>
    <n v="2.4338999999999991"/>
    <n v="0"/>
    <x v="2"/>
    <n v="62700"/>
    <n v="0"/>
    <n v="2.4338999999999991"/>
  </r>
  <r>
    <x v="18"/>
    <x v="2"/>
    <x v="10"/>
    <x v="10"/>
    <x v="1"/>
    <x v="2"/>
    <n v="1.5940799999999995"/>
    <n v="164"/>
    <n v="62121.333333333328"/>
    <n v="260"/>
    <n v="2.5272000000000001"/>
    <n v="98485.040650406489"/>
    <n v="378.78861788617883"/>
    <n v="24"/>
    <n v="1.1351510631739439E-2"/>
    <n v="0.93038443230080015"/>
    <x v="2"/>
    <n v="7.4545454545454541"/>
    <n v="7.2458181818181797E-2"/>
    <n v="2823.6969696969695"/>
    <n v="30"/>
    <n v="3"/>
    <n v="33"/>
    <n v="246"/>
    <n v="0"/>
    <n v="0"/>
    <n v="1.056910569105691"/>
    <x v="1"/>
    <n v="0"/>
    <n v="34.878048780487802"/>
    <n v="2.3911199999999995"/>
  </r>
  <r>
    <x v="18"/>
    <x v="2"/>
    <x v="20"/>
    <x v="20"/>
    <x v="2"/>
    <x v="3"/>
    <n v="1.46848"/>
    <n v="235.33333333333331"/>
    <n v="28670"/>
    <n v="413"/>
    <n v="2.5771199999999999"/>
    <n v="50314.63172804533"/>
    <n v="121.8271954674221"/>
    <n v="24"/>
    <n v="1.0457107756509546E-2"/>
    <n v="0.94084154005730969"/>
    <x v="2"/>
    <n v="10.696969696969695"/>
    <n v="6.6749090909090911E-2"/>
    <n v="1303.1818181818182"/>
    <n v="30"/>
    <n v="3"/>
    <n v="33"/>
    <n v="352.99999999999994"/>
    <n v="0"/>
    <n v="0"/>
    <n v="1.1699716713881021"/>
    <x v="1"/>
    <n v="0"/>
    <n v="38.609065155807372"/>
    <n v="2.2027200000000002"/>
  </r>
  <r>
    <x v="18"/>
    <x v="2"/>
    <x v="129"/>
    <x v="128"/>
    <x v="2"/>
    <x v="3"/>
    <n v="1.3633799999999996"/>
    <n v="244.33333333333334"/>
    <n v="11974.333333333334"/>
    <n v="0"/>
    <n v="0"/>
    <n v="0"/>
    <n v="49.008185538881307"/>
    <n v="1"/>
    <n v="9.7086862422845251E-3"/>
    <n v="0.95055022629959418"/>
    <x v="2"/>
    <n v="11.106060606060607"/>
    <n v="6.1971818181818163E-2"/>
    <n v="544.28787878787887"/>
    <n v="30"/>
    <n v="3"/>
    <n v="33"/>
    <n v="366.50000000000006"/>
    <n v="366.50000000000006"/>
    <n v="2.0450699999999995"/>
    <n v="0"/>
    <x v="2"/>
    <n v="17961.5"/>
    <n v="0"/>
    <n v="2.0450699999999995"/>
  </r>
  <r>
    <x v="18"/>
    <x v="2"/>
    <x v="29"/>
    <x v="29"/>
    <x v="1"/>
    <x v="2"/>
    <n v="1.2067200000000002"/>
    <n v="279.33333333333337"/>
    <n v="55750"/>
    <n v="0"/>
    <n v="0"/>
    <n v="0"/>
    <n v="199.58233890214794"/>
    <n v="40"/>
    <n v="8.5931038025272403E-3"/>
    <n v="0.95914333010212138"/>
    <x v="2"/>
    <n v="12.696969696969699"/>
    <n v="5.4850909090909103E-2"/>
    <n v="2534.090909090909"/>
    <n v="30"/>
    <n v="3"/>
    <n v="33"/>
    <n v="419.00000000000006"/>
    <n v="419.00000000000006"/>
    <n v="1.8100800000000004"/>
    <n v="0"/>
    <x v="2"/>
    <n v="83625"/>
    <n v="0"/>
    <n v="1.8100800000000004"/>
  </r>
  <r>
    <x v="18"/>
    <x v="2"/>
    <x v="13"/>
    <x v="13"/>
    <x v="2"/>
    <x v="3"/>
    <n v="0.77226666666666688"/>
    <n v="60.333333333333329"/>
    <n v="13941.333333333332"/>
    <n v="395"/>
    <n v="5.056"/>
    <n v="91273.370165745859"/>
    <n v="231.0718232044199"/>
    <n v="18"/>
    <n v="5.4993433687171595E-3"/>
    <n v="0.96464267347083854"/>
    <x v="2"/>
    <n v="2.7424242424242422"/>
    <n v="3.510303030303031E-2"/>
    <n v="633.69696969696963"/>
    <n v="30"/>
    <n v="3"/>
    <n v="33"/>
    <n v="90.5"/>
    <n v="0"/>
    <n v="0"/>
    <n v="4.3646408839779003"/>
    <x v="0"/>
    <n v="0"/>
    <n v="144.03314917127071"/>
    <n v="1.1584000000000003"/>
  </r>
  <r>
    <x v="18"/>
    <x v="2"/>
    <x v="133"/>
    <x v="132"/>
    <x v="0"/>
    <x v="0"/>
    <n v="0.7583333333333333"/>
    <n v="30.333333333333332"/>
    <n v="8456.6733333333341"/>
    <n v="0"/>
    <n v="0"/>
    <n v="0"/>
    <n v="278.79142857142858"/>
    <n v="18"/>
    <n v="5.4001235168471742E-3"/>
    <n v="0.9700427969876857"/>
    <x v="2"/>
    <n v="1.3787878787878787"/>
    <n v="3.446969696969697E-2"/>
    <n v="384.39424242424246"/>
    <n v="30"/>
    <n v="3"/>
    <n v="33"/>
    <n v="45.499999999999993"/>
    <n v="45.499999999999993"/>
    <n v="1.1374999999999997"/>
    <n v="0"/>
    <x v="2"/>
    <n v="12685.009999999998"/>
    <n v="0"/>
    <n v="1.1375"/>
  </r>
  <r>
    <x v="18"/>
    <x v="2"/>
    <x v="59"/>
    <x v="59"/>
    <x v="1"/>
    <x v="7"/>
    <n v="0.66"/>
    <n v="29.333333333333332"/>
    <n v="13845.333333333334"/>
    <n v="0"/>
    <n v="0"/>
    <n v="0"/>
    <n v="472.00000000000006"/>
    <n v="1"/>
    <n v="4.6998877201571013E-3"/>
    <n v="0.97474268470784275"/>
    <x v="2"/>
    <n v="1.3333333333333333"/>
    <n v="3.0000000000000002E-2"/>
    <n v="629.33333333333337"/>
    <n v="30"/>
    <n v="3"/>
    <n v="33"/>
    <n v="44"/>
    <n v="44"/>
    <n v="0.99"/>
    <n v="0"/>
    <x v="2"/>
    <n v="20768.000000000004"/>
    <n v="0"/>
    <n v="0.9900000000000001"/>
  </r>
  <r>
    <x v="18"/>
    <x v="2"/>
    <x v="43"/>
    <x v="43"/>
    <x v="4"/>
    <x v="2"/>
    <n v="0.52628999999999992"/>
    <n v="53"/>
    <n v="20959.666666666664"/>
    <n v="0"/>
    <n v="0"/>
    <n v="0"/>
    <n v="395.46540880503142"/>
    <n v="6"/>
    <n v="3.7477331943052737E-3"/>
    <n v="0.97849041790214808"/>
    <x v="2"/>
    <n v="2.4090909090909092"/>
    <n v="2.3922272727272723E-2"/>
    <n v="952.71212121212113"/>
    <n v="30"/>
    <n v="3"/>
    <n v="33"/>
    <n v="79.5"/>
    <n v="79.5"/>
    <n v="0.78943499999999989"/>
    <n v="0"/>
    <x v="2"/>
    <n v="31439.499999999996"/>
    <n v="0"/>
    <n v="0.78943499999999989"/>
  </r>
  <r>
    <x v="18"/>
    <x v="2"/>
    <x v="11"/>
    <x v="11"/>
    <x v="0"/>
    <x v="4"/>
    <n v="0.52499999999999991"/>
    <n v="23.333333333333332"/>
    <n v="8480"/>
    <n v="208"/>
    <n v="4.68"/>
    <n v="75593.142857142855"/>
    <n v="363.42857142857144"/>
    <n v="1"/>
    <n v="3.7385470501249663E-3"/>
    <n v="0.98222896495227308"/>
    <x v="2"/>
    <n v="1.0606060606060606"/>
    <n v="2.3863636363636361E-2"/>
    <n v="385.45454545454544"/>
    <n v="30"/>
    <n v="3"/>
    <n v="33"/>
    <n v="35"/>
    <n v="0"/>
    <n v="0"/>
    <n v="5.9428571428571431"/>
    <x v="0"/>
    <n v="0"/>
    <n v="196.11428571428573"/>
    <n v="0.78749999999999987"/>
  </r>
  <r>
    <x v="18"/>
    <x v="2"/>
    <x v="19"/>
    <x v="19"/>
    <x v="0"/>
    <x v="5"/>
    <n v="0.45750000000000007"/>
    <n v="20.333333333333332"/>
    <n v="9892.6666666666661"/>
    <n v="92"/>
    <n v="2.0699999999999998"/>
    <n v="44760.262295081964"/>
    <n v="486.52459016393442"/>
    <n v="20"/>
    <n v="3.2578767151089003E-3"/>
    <n v="0.98548684166738199"/>
    <x v="2"/>
    <n v="0.9242424242424242"/>
    <n v="2.0795454545454548E-2"/>
    <n v="449.66666666666663"/>
    <n v="30"/>
    <n v="3"/>
    <n v="33"/>
    <n v="30.5"/>
    <n v="0"/>
    <n v="0"/>
    <n v="3.0163934426229506"/>
    <x v="0"/>
    <n v="0"/>
    <n v="99.540983606557376"/>
    <n v="0.68625000000000003"/>
  </r>
  <r>
    <x v="18"/>
    <x v="2"/>
    <x v="50"/>
    <x v="50"/>
    <x v="0"/>
    <x v="0"/>
    <n v="0.29249999999999998"/>
    <n v="13"/>
    <n v="3257.666666666667"/>
    <n v="30"/>
    <n v="0.67500000000000004"/>
    <n v="7517.6923076923085"/>
    <n v="250.58974358974362"/>
    <n v="36"/>
    <n v="2.0829047850696243E-3"/>
    <n v="0.98756974645245166"/>
    <x v="2"/>
    <n v="0.59090909090909094"/>
    <n v="1.3295454545454544E-2"/>
    <n v="148.07575757575759"/>
    <n v="30"/>
    <n v="3"/>
    <n v="33"/>
    <n v="19.5"/>
    <n v="0"/>
    <n v="0"/>
    <n v="1.5384615384615385"/>
    <x v="1"/>
    <n v="0"/>
    <n v="50.769230769230766"/>
    <n v="0.43874999999999997"/>
  </r>
  <r>
    <x v="18"/>
    <x v="2"/>
    <x v="78"/>
    <x v="79"/>
    <x v="4"/>
    <x v="2"/>
    <n v="0.24873333333333328"/>
    <n v="13.666666666666666"/>
    <n v="6712.333333333333"/>
    <n v="0"/>
    <n v="0"/>
    <n v="0"/>
    <n v="491.14634146341461"/>
    <n v="24"/>
    <n v="1.771240513525873E-3"/>
    <n v="0.9893409869659775"/>
    <x v="2"/>
    <n v="0.62121212121212122"/>
    <n v="1.1306060606060604E-2"/>
    <n v="305.10606060606057"/>
    <n v="30"/>
    <n v="3"/>
    <n v="33"/>
    <n v="20.5"/>
    <n v="20.5"/>
    <n v="0.37309999999999993"/>
    <n v="0"/>
    <x v="2"/>
    <n v="10068.5"/>
    <n v="0"/>
    <n v="0.37309999999999993"/>
  </r>
  <r>
    <x v="18"/>
    <x v="2"/>
    <x v="35"/>
    <x v="35"/>
    <x v="2"/>
    <x v="8"/>
    <n v="0.24133333333333332"/>
    <n v="60.333333333333329"/>
    <n v="6470"/>
    <n v="0"/>
    <n v="0"/>
    <n v="0"/>
    <n v="107.2375690607735"/>
    <n v="5"/>
    <n v="1.7185448027241118E-3"/>
    <n v="0.99105953176870165"/>
    <x v="2"/>
    <n v="2.7424242424242422"/>
    <n v="1.096969696969697E-2"/>
    <n v="294.09090909090907"/>
    <n v="30"/>
    <n v="3"/>
    <n v="33"/>
    <n v="90.5"/>
    <n v="90.5"/>
    <n v="0.36199999999999999"/>
    <n v="0"/>
    <x v="2"/>
    <n v="9705.0000000000018"/>
    <n v="0"/>
    <n v="0.36199999999999999"/>
  </r>
  <r>
    <x v="18"/>
    <x v="2"/>
    <x v="37"/>
    <x v="37"/>
    <x v="2"/>
    <x v="8"/>
    <n v="0.22800000000000001"/>
    <n v="56.999999999999993"/>
    <n v="6145"/>
    <n v="0"/>
    <n v="0"/>
    <n v="0"/>
    <n v="107.80701754385966"/>
    <n v="18"/>
    <n v="1.6235975760542714E-3"/>
    <n v="0.99268312934475589"/>
    <x v="2"/>
    <n v="2.5909090909090904"/>
    <n v="1.0363636363636365E-2"/>
    <n v="279.31818181818181"/>
    <n v="30"/>
    <n v="3"/>
    <n v="33"/>
    <n v="85.499999999999986"/>
    <n v="85.499999999999986"/>
    <n v="0.34199999999999997"/>
    <n v="0"/>
    <x v="2"/>
    <n v="9217.5"/>
    <n v="0"/>
    <n v="0.34200000000000003"/>
  </r>
  <r>
    <x v="18"/>
    <x v="2"/>
    <x v="31"/>
    <x v="31"/>
    <x v="2"/>
    <x v="8"/>
    <n v="0.20000000000000004"/>
    <n v="50"/>
    <n v="5350"/>
    <n v="715"/>
    <n v="2.86"/>
    <n v="76505"/>
    <n v="107"/>
    <n v="20"/>
    <n v="1.4242084000476067E-3"/>
    <n v="0.99410733774480353"/>
    <x v="2"/>
    <n v="2.2727272727272729"/>
    <n v="9.0909090909090922E-3"/>
    <n v="243.18181818181819"/>
    <n v="30"/>
    <n v="3"/>
    <n v="33"/>
    <n v="75"/>
    <n v="0"/>
    <n v="0"/>
    <n v="9.5333333333333332"/>
    <x v="0"/>
    <n v="0"/>
    <n v="314.60000000000002"/>
    <n v="0.30000000000000004"/>
  </r>
  <r>
    <x v="18"/>
    <x v="2"/>
    <x v="134"/>
    <x v="133"/>
    <x v="2"/>
    <x v="3"/>
    <n v="0.15456000000000003"/>
    <n v="23"/>
    <n v="1451.3"/>
    <n v="0"/>
    <n v="0"/>
    <n v="0"/>
    <n v="63.1"/>
    <n v="20"/>
    <n v="1.1006282515567906E-3"/>
    <n v="0.9952079659963603"/>
    <x v="2"/>
    <n v="1.0454545454545454"/>
    <n v="7.0254545454545465E-3"/>
    <n v="65.968181818181819"/>
    <n v="30"/>
    <n v="3"/>
    <n v="33"/>
    <n v="34.5"/>
    <n v="34.5"/>
    <n v="0.23184000000000007"/>
    <n v="0"/>
    <x v="2"/>
    <n v="2176.9500000000003"/>
    <n v="0"/>
    <n v="0.23184000000000005"/>
  </r>
  <r>
    <x v="18"/>
    <x v="2"/>
    <x v="63"/>
    <x v="63"/>
    <x v="1"/>
    <x v="2"/>
    <n v="0.13932000000000003"/>
    <n v="43"/>
    <n v="6260"/>
    <n v="41"/>
    <n v="0.13284000000000001"/>
    <n v="5968.8372093023263"/>
    <n v="145.58139534883722"/>
    <n v="5"/>
    <n v="9.9210357147316288E-4"/>
    <n v="0.99620006956783347"/>
    <x v="2"/>
    <n v="1.9545454545454546"/>
    <n v="6.3327272727272737E-3"/>
    <n v="284.54545454545456"/>
    <n v="30"/>
    <n v="3"/>
    <n v="33"/>
    <n v="64.5"/>
    <n v="23.5"/>
    <n v="7.6140000000000013E-2"/>
    <n v="0.63565891472868219"/>
    <x v="2"/>
    <n v="3421.1627906976746"/>
    <n v="20.976744186046513"/>
    <n v="0.20898000000000003"/>
  </r>
  <r>
    <x v="18"/>
    <x v="2"/>
    <x v="34"/>
    <x v="34"/>
    <x v="2"/>
    <x v="8"/>
    <n v="0.11600000000000002"/>
    <n v="29"/>
    <n v="3015"/>
    <n v="636"/>
    <n v="2.544"/>
    <n v="66122.068965517246"/>
    <n v="103.96551724137932"/>
    <n v="12"/>
    <n v="8.260408720276119E-4"/>
    <n v="0.99702611043986111"/>
    <x v="2"/>
    <n v="1.3181818181818181"/>
    <n v="5.2727272727272735E-3"/>
    <n v="137.04545454545453"/>
    <n v="30"/>
    <n v="3"/>
    <n v="33"/>
    <n v="43.5"/>
    <n v="0"/>
    <n v="0"/>
    <n v="14.620689655172415"/>
    <x v="0"/>
    <n v="0"/>
    <n v="482.48275862068965"/>
    <n v="0.17400000000000002"/>
  </r>
  <r>
    <x v="18"/>
    <x v="2"/>
    <x v="73"/>
    <x v="74"/>
    <x v="0"/>
    <x v="4"/>
    <n v="9.5999999999999988E-2"/>
    <n v="5.333333333333333"/>
    <n v="1706.6666666666667"/>
    <n v="0"/>
    <n v="0"/>
    <n v="0"/>
    <n v="320.00000000000006"/>
    <n v="40"/>
    <n v="6.8362003202285108E-4"/>
    <n v="0.99770973047188394"/>
    <x v="2"/>
    <n v="0.2424242424242424"/>
    <n v="4.3636363636363629E-3"/>
    <n v="77.575757575757578"/>
    <n v="30"/>
    <n v="3"/>
    <n v="33"/>
    <n v="7.9999999999999991"/>
    <n v="7.9999999999999991"/>
    <n v="0.14399999999999999"/>
    <n v="0"/>
    <x v="2"/>
    <n v="2560"/>
    <n v="0"/>
    <n v="0.14399999999999999"/>
  </r>
  <r>
    <x v="18"/>
    <x v="2"/>
    <x v="99"/>
    <x v="99"/>
    <x v="0"/>
    <x v="5"/>
    <n v="7.4999999999999997E-2"/>
    <n v="3"/>
    <n v="1115.3333333333335"/>
    <n v="0"/>
    <n v="0"/>
    <n v="0"/>
    <n v="371.77777777777783"/>
    <n v="5"/>
    <n v="5.3407815001785242E-4"/>
    <n v="0.99824380862190176"/>
    <x v="2"/>
    <n v="0.13636363636363635"/>
    <n v="3.4090909090909089E-3"/>
    <n v="50.696969696969703"/>
    <n v="30"/>
    <n v="3"/>
    <n v="33"/>
    <n v="4.5"/>
    <n v="4.5"/>
    <n v="0.1125"/>
    <n v="0"/>
    <x v="2"/>
    <n v="1673.0000000000002"/>
    <n v="0"/>
    <n v="0.11249999999999999"/>
  </r>
  <r>
    <x v="18"/>
    <x v="2"/>
    <x v="135"/>
    <x v="134"/>
    <x v="2"/>
    <x v="3"/>
    <n v="3.3000000000000002E-2"/>
    <n v="5"/>
    <n v="581.66666666666663"/>
    <n v="445"/>
    <n v="2.9369999999999998"/>
    <n v="51768.333333333328"/>
    <n v="116.33333333333333"/>
    <n v="40"/>
    <n v="2.3499438600785508E-4"/>
    <n v="0.99847880300790959"/>
    <x v="2"/>
    <n v="0.22727272727272727"/>
    <n v="1.5E-3"/>
    <n v="26.439393939393938"/>
    <n v="30"/>
    <n v="3"/>
    <n v="33"/>
    <n v="7.5"/>
    <n v="0"/>
    <n v="0"/>
    <n v="59.333333333333336"/>
    <x v="0"/>
    <n v="0"/>
    <n v="1958"/>
    <n v="4.9500000000000002E-2"/>
  </r>
  <r>
    <x v="18"/>
    <x v="2"/>
    <x v="122"/>
    <x v="121"/>
    <x v="2"/>
    <x v="8"/>
    <n v="3.0000000000000002E-2"/>
    <n v="6.666666666666667"/>
    <n v="653.33333333333337"/>
    <n v="0"/>
    <n v="0"/>
    <n v="0"/>
    <n v="98"/>
    <n v="18"/>
    <n v="2.13631260007141E-4"/>
    <n v="0.99869243426791676"/>
    <x v="2"/>
    <n v="0.30303030303030304"/>
    <n v="1.3636363636363637E-3"/>
    <n v="29.696969696969699"/>
    <n v="30"/>
    <n v="3"/>
    <n v="33"/>
    <n v="10"/>
    <n v="10"/>
    <n v="4.4999999999999998E-2"/>
    <n v="0"/>
    <x v="2"/>
    <n v="980"/>
    <n v="0"/>
    <n v="4.5000000000000005E-2"/>
  </r>
  <r>
    <x v="18"/>
    <x v="2"/>
    <x v="136"/>
    <x v="135"/>
    <x v="2"/>
    <x v="8"/>
    <n v="2.2949999999999998E-2"/>
    <n v="5.6666666666666661"/>
    <n v="461.33333333333331"/>
    <n v="0"/>
    <n v="0"/>
    <n v="0"/>
    <n v="81.411764705882362"/>
    <n v="4"/>
    <n v="1.6342791390546284E-4"/>
    <n v="0.99885586218182221"/>
    <x v="2"/>
    <n v="0.25757575757575757"/>
    <n v="1.0431818181818181E-3"/>
    <n v="20.969696969696969"/>
    <n v="30"/>
    <n v="3"/>
    <n v="33"/>
    <n v="8.5"/>
    <n v="8.5"/>
    <n v="3.4425000000000004E-2"/>
    <n v="0"/>
    <x v="2"/>
    <n v="692.00000000000011"/>
    <n v="0"/>
    <n v="3.4424999999999997E-2"/>
  </r>
  <r>
    <x v="18"/>
    <x v="2"/>
    <x v="55"/>
    <x v="55"/>
    <x v="5"/>
    <x v="3"/>
    <n v="2.1666666666666667E-2"/>
    <n v="4.333333333333333"/>
    <n v="303.33333333333331"/>
    <n v="0"/>
    <n v="0"/>
    <n v="0"/>
    <n v="70"/>
    <n v="20"/>
    <n v="1.5428924333849071E-4"/>
    <n v="0.9990101514251607"/>
    <x v="2"/>
    <n v="0.19696969696969696"/>
    <n v="9.848484848484849E-4"/>
    <n v="13.787878787878787"/>
    <n v="30"/>
    <n v="3"/>
    <n v="33"/>
    <n v="6.5"/>
    <n v="6.5"/>
    <n v="3.2500000000000008E-2"/>
    <n v="0"/>
    <x v="2"/>
    <n v="455"/>
    <n v="0"/>
    <n v="3.2500000000000001E-2"/>
  </r>
  <r>
    <x v="18"/>
    <x v="2"/>
    <x v="49"/>
    <x v="49"/>
    <x v="2"/>
    <x v="8"/>
    <n v="2.1599999999999998E-2"/>
    <n v="6"/>
    <n v="480"/>
    <n v="0"/>
    <n v="0"/>
    <n v="0"/>
    <n v="80"/>
    <n v="6"/>
    <n v="1.5381450720514149E-4"/>
    <n v="0.99916396593236589"/>
    <x v="2"/>
    <n v="0.27272727272727271"/>
    <n v="9.8181818181818179E-4"/>
    <n v="21.818181818181817"/>
    <n v="30"/>
    <n v="3"/>
    <n v="33"/>
    <n v="9"/>
    <n v="9"/>
    <n v="3.2399999999999991E-2"/>
    <n v="0"/>
    <x v="2"/>
    <n v="720"/>
    <n v="0"/>
    <n v="3.2399999999999998E-2"/>
  </r>
  <r>
    <x v="18"/>
    <x v="2"/>
    <x v="119"/>
    <x v="118"/>
    <x v="2"/>
    <x v="8"/>
    <n v="1.9499999999999997E-2"/>
    <n v="4.333333333333333"/>
    <n v="348.66666666666669"/>
    <n v="353"/>
    <n v="1.5885"/>
    <n v="28402.923076923078"/>
    <n v="80.461538461538467"/>
    <n v="18"/>
    <n v="1.3886031900464161E-4"/>
    <n v="0.99930282625137057"/>
    <x v="2"/>
    <n v="0.19696969696969696"/>
    <n v="8.8636363636363619E-4"/>
    <n v="15.84848484848485"/>
    <n v="30"/>
    <n v="3"/>
    <n v="33"/>
    <n v="6.5"/>
    <n v="0"/>
    <n v="0"/>
    <n v="54.307692307692307"/>
    <x v="0"/>
    <n v="0"/>
    <n v="1792.1538461538462"/>
    <n v="2.9249999999999995E-2"/>
  </r>
  <r>
    <x v="18"/>
    <x v="2"/>
    <x v="137"/>
    <x v="136"/>
    <x v="2"/>
    <x v="8"/>
    <n v="1.755E-2"/>
    <n v="4.333333333333333"/>
    <n v="356.66666666666669"/>
    <n v="0"/>
    <n v="0"/>
    <n v="0"/>
    <n v="82.307692307692321"/>
    <n v="5"/>
    <n v="1.2497428710417745E-4"/>
    <n v="0.9994278005384748"/>
    <x v="2"/>
    <n v="0.19696969696969696"/>
    <n v="7.9772727272727276E-4"/>
    <n v="16.212121212121215"/>
    <n v="30"/>
    <n v="3"/>
    <n v="33"/>
    <n v="6.5"/>
    <n v="6.5"/>
    <n v="2.6325000000000001E-2"/>
    <n v="0"/>
    <x v="2"/>
    <n v="535.00000000000011"/>
    <n v="0"/>
    <n v="2.6325000000000001E-2"/>
  </r>
  <r>
    <x v="18"/>
    <x v="2"/>
    <x v="60"/>
    <x v="60"/>
    <x v="1"/>
    <x v="2"/>
    <n v="1.4400000000000001E-2"/>
    <n v="1.3333333333333333"/>
    <n v="373.33333333333331"/>
    <n v="0"/>
    <n v="0"/>
    <n v="0"/>
    <n v="280"/>
    <n v="24"/>
    <n v="1.0254300480342767E-4"/>
    <n v="0.99953034354327819"/>
    <x v="2"/>
    <n v="6.0606060606060601E-2"/>
    <n v="6.5454545454545464E-4"/>
    <n v="16.969696969696969"/>
    <n v="30"/>
    <n v="3"/>
    <n v="33"/>
    <n v="1.9999999999999998"/>
    <n v="1.9999999999999998"/>
    <n v="2.1600000000000001E-2"/>
    <n v="0"/>
    <x v="2"/>
    <n v="559.99999999999989"/>
    <n v="0"/>
    <n v="2.1600000000000005E-2"/>
  </r>
  <r>
    <x v="18"/>
    <x v="2"/>
    <x v="41"/>
    <x v="41"/>
    <x v="2"/>
    <x v="8"/>
    <n v="1.2E-2"/>
    <n v="3.3333333333333335"/>
    <n v="264.26666666666665"/>
    <n v="0"/>
    <n v="0"/>
    <n v="0"/>
    <n v="79.279999999999987"/>
    <n v="1"/>
    <n v="8.5452504002856398E-5"/>
    <n v="0.99961579604728101"/>
    <x v="2"/>
    <n v="0.15151515151515152"/>
    <n v="5.4545454545454548E-4"/>
    <n v="12.012121212121212"/>
    <n v="30"/>
    <n v="3"/>
    <n v="33"/>
    <n v="5"/>
    <n v="5"/>
    <n v="1.8000000000000002E-2"/>
    <n v="0"/>
    <x v="2"/>
    <n v="396.39999999999992"/>
    <n v="0"/>
    <n v="1.8000000000000002E-2"/>
  </r>
  <r>
    <x v="18"/>
    <x v="2"/>
    <x v="36"/>
    <x v="36"/>
    <x v="2"/>
    <x v="8"/>
    <n v="1.1999999999999999E-2"/>
    <n v="3.3333333333333335"/>
    <n v="194.26666666666665"/>
    <n v="0"/>
    <n v="0"/>
    <n v="0"/>
    <n v="58.279999999999994"/>
    <n v="12"/>
    <n v="8.5452504002856385E-5"/>
    <n v="0.99970124855128384"/>
    <x v="2"/>
    <n v="0.15151515151515152"/>
    <n v="5.4545454545454537E-4"/>
    <n v="8.8303030303030301"/>
    <n v="30"/>
    <n v="3"/>
    <n v="33"/>
    <n v="5"/>
    <n v="5"/>
    <n v="1.7999999999999995E-2"/>
    <n v="0"/>
    <x v="2"/>
    <n v="291.39999999999998"/>
    <n v="0"/>
    <n v="1.7999999999999999E-2"/>
  </r>
  <r>
    <x v="18"/>
    <x v="2"/>
    <x v="53"/>
    <x v="53"/>
    <x v="5"/>
    <x v="3"/>
    <n v="0.01"/>
    <n v="3.3333333333333335"/>
    <n v="171"/>
    <n v="32"/>
    <n v="9.6000000000000002E-2"/>
    <n v="1641.6"/>
    <n v="51.3"/>
    <n v="30"/>
    <n v="7.1210420002380332E-5"/>
    <n v="0.99977245897128619"/>
    <x v="2"/>
    <n v="0.15151515151515152"/>
    <n v="4.5454545454545455E-4"/>
    <n v="7.7727272727272725"/>
    <n v="30"/>
    <n v="3"/>
    <n v="33"/>
    <n v="5"/>
    <n v="0"/>
    <n v="0"/>
    <n v="6.4"/>
    <x v="0"/>
    <n v="0"/>
    <n v="211.2"/>
    <n v="1.4999999999999999E-2"/>
  </r>
  <r>
    <x v="18"/>
    <x v="2"/>
    <x v="81"/>
    <x v="82"/>
    <x v="4"/>
    <x v="2"/>
    <n v="9.9600000000000001E-3"/>
    <n v="1"/>
    <n v="280"/>
    <n v="0"/>
    <n v="0"/>
    <n v="0"/>
    <n v="280"/>
    <n v="5"/>
    <n v="7.0925578322370803E-5"/>
    <n v="0.99984338454960853"/>
    <x v="2"/>
    <n v="4.5454545454545456E-2"/>
    <n v="4.5272727272727272E-4"/>
    <n v="12.727272727272727"/>
    <n v="30"/>
    <n v="3"/>
    <n v="33"/>
    <n v="1.5"/>
    <n v="1.5"/>
    <n v="1.494E-2"/>
    <n v="0"/>
    <x v="2"/>
    <n v="420"/>
    <n v="0"/>
    <n v="1.494E-2"/>
  </r>
  <r>
    <x v="18"/>
    <x v="2"/>
    <x v="24"/>
    <x v="24"/>
    <x v="0"/>
    <x v="6"/>
    <n v="7.4999999999999997E-3"/>
    <n v="0.33333333333333331"/>
    <n v="120"/>
    <n v="0"/>
    <n v="0"/>
    <n v="0"/>
    <n v="360"/>
    <n v="72"/>
    <n v="5.3407815001785242E-5"/>
    <n v="0.99989679236461027"/>
    <x v="2"/>
    <n v="1.515151515151515E-2"/>
    <n v="3.4090909090909088E-4"/>
    <n v="5.4545454545454541"/>
    <n v="30"/>
    <n v="3"/>
    <n v="33"/>
    <n v="0.49999999999999994"/>
    <n v="0.49999999999999994"/>
    <n v="1.125E-2"/>
    <n v="0"/>
    <x v="2"/>
    <n v="179.99999999999997"/>
    <n v="0"/>
    <n v="1.125E-2"/>
  </r>
  <r>
    <x v="18"/>
    <x v="2"/>
    <x v="46"/>
    <x v="46"/>
    <x v="2"/>
    <x v="8"/>
    <n v="6.000000000000001E-3"/>
    <n v="1.6666666666666667"/>
    <n v="133.33333333333334"/>
    <n v="0"/>
    <n v="0"/>
    <n v="0"/>
    <n v="80"/>
    <n v="1"/>
    <n v="4.2726252001428199E-5"/>
    <n v="0.99993951861661168"/>
    <x v="2"/>
    <n v="7.575757575757576E-2"/>
    <n v="2.7272727272727279E-4"/>
    <n v="6.0606060606060614"/>
    <n v="30"/>
    <n v="3"/>
    <n v="33"/>
    <n v="2.5"/>
    <n v="2.5"/>
    <n v="9.0000000000000011E-3"/>
    <n v="0"/>
    <x v="2"/>
    <n v="200"/>
    <n v="0"/>
    <n v="9.0000000000000028E-3"/>
  </r>
  <r>
    <x v="18"/>
    <x v="2"/>
    <x v="124"/>
    <x v="123"/>
    <x v="2"/>
    <x v="8"/>
    <n v="4.4999999999999997E-3"/>
    <n v="1"/>
    <n v="62"/>
    <n v="0"/>
    <n v="0"/>
    <n v="0"/>
    <n v="62"/>
    <n v="5"/>
    <n v="3.2044689001071143E-5"/>
    <n v="0.99997156330561277"/>
    <x v="2"/>
    <n v="4.5454545454545456E-2"/>
    <n v="2.0454545454545454E-4"/>
    <n v="2.8181818181818183"/>
    <n v="30"/>
    <n v="3"/>
    <n v="33"/>
    <n v="1.5"/>
    <n v="1.5"/>
    <n v="6.7499999999999999E-3"/>
    <n v="0"/>
    <x v="2"/>
    <n v="93"/>
    <n v="0"/>
    <n v="6.7499999999999999E-3"/>
  </r>
  <r>
    <x v="18"/>
    <x v="2"/>
    <x v="40"/>
    <x v="40"/>
    <x v="4"/>
    <x v="2"/>
    <n v="2.7933333333333334E-3"/>
    <n v="0.33333333333333331"/>
    <n v="72.333333333333329"/>
    <n v="0"/>
    <n v="0"/>
    <n v="0"/>
    <n v="217"/>
    <n v="20"/>
    <n v="1.9891443987331573E-5"/>
    <n v="0.99999145474960005"/>
    <x v="2"/>
    <n v="1.515151515151515E-2"/>
    <n v="1.2696969696969699E-4"/>
    <n v="3.2878787878787876"/>
    <n v="30"/>
    <n v="3"/>
    <n v="33"/>
    <n v="0.49999999999999994"/>
    <n v="0.49999999999999994"/>
    <n v="4.1899999999999993E-3"/>
    <n v="0"/>
    <x v="2"/>
    <n v="108.49999999999999"/>
    <n v="0"/>
    <n v="4.1900000000000001E-3"/>
  </r>
  <r>
    <x v="18"/>
    <x v="2"/>
    <x v="71"/>
    <x v="72"/>
    <x v="2"/>
    <x v="8"/>
    <n v="1.1999999999999999E-3"/>
    <n v="0.33333333333333331"/>
    <n v="33.333333333333336"/>
    <n v="60"/>
    <n v="0.216"/>
    <n v="6000.0000000000009"/>
    <n v="100.00000000000001"/>
    <n v="100"/>
    <n v="8.5452504002856388E-6"/>
    <n v="1.0000000000000004"/>
    <x v="2"/>
    <n v="1.515151515151515E-2"/>
    <n v="5.4545454545454539E-5"/>
    <n v="1.5151515151515154"/>
    <n v="30"/>
    <n v="3"/>
    <n v="33"/>
    <n v="0.49999999999999994"/>
    <n v="0"/>
    <n v="0"/>
    <n v="120.00000000000001"/>
    <x v="0"/>
    <n v="0"/>
    <n v="3960.0000000000005"/>
    <n v="1.7999999999999997E-3"/>
  </r>
  <r>
    <x v="19"/>
    <x v="2"/>
    <x v="2"/>
    <x v="2"/>
    <x v="1"/>
    <x v="2"/>
    <n v="13.703850000000021"/>
    <n v="1396.6666666666665"/>
    <n v="455920.66666666669"/>
    <n v="1952"/>
    <n v="18.973440000000004"/>
    <n v="637200.81718377094"/>
    <n v="326.43484486873513"/>
    <n v="12"/>
    <n v="0.1489011735874852"/>
    <n v="0.1489011735874852"/>
    <x v="0"/>
    <n v="63.484848484848477"/>
    <n v="0.62290227272727361"/>
    <n v="20723.666666666668"/>
    <n v="7"/>
    <n v="3"/>
    <n v="10"/>
    <n v="634.84848484848476"/>
    <n v="0"/>
    <n v="0"/>
    <n v="3.0747494033412894"/>
    <x v="0"/>
    <n v="0"/>
    <n v="30.747494033412892"/>
    <n v="6.2290227272727359"/>
  </r>
  <r>
    <x v="19"/>
    <x v="2"/>
    <x v="0"/>
    <x v="0"/>
    <x v="0"/>
    <x v="0"/>
    <n v="8.1816666666666791"/>
    <n v="313.66666666666669"/>
    <n v="109005.53333333333"/>
    <n v="834"/>
    <n v="20.85"/>
    <n v="289831.92816153023"/>
    <n v="347.52029755579167"/>
    <n v="5"/>
    <n v="8.8899088107960517E-2"/>
    <n v="0.23780026169544571"/>
    <x v="0"/>
    <n v="14.257575757575758"/>
    <n v="0.37189393939393994"/>
    <n v="4954.7969696969694"/>
    <n v="7"/>
    <n v="3"/>
    <n v="10"/>
    <n v="142.57575757575756"/>
    <n v="0"/>
    <n v="0"/>
    <n v="5.8495217853347512"/>
    <x v="0"/>
    <n v="0"/>
    <n v="58.495217853347505"/>
    <n v="3.7189393939393995"/>
  </r>
  <r>
    <x v="19"/>
    <x v="2"/>
    <x v="3"/>
    <x v="3"/>
    <x v="1"/>
    <x v="2"/>
    <n v="8.0662500000000108"/>
    <n v="472.66666666666663"/>
    <n v="305660.25"/>
    <n v="1561"/>
    <n v="25.288199999999996"/>
    <n v="1009454.8312764458"/>
    <n v="646.67189703808185"/>
    <n v="4"/>
    <n v="8.7645011544204898E-2"/>
    <n v="0.32544527323965061"/>
    <x v="0"/>
    <n v="21.484848484848484"/>
    <n v="0.36664772727272776"/>
    <n v="13893.647727272728"/>
    <n v="7"/>
    <n v="3"/>
    <n v="10"/>
    <n v="214.84848484848484"/>
    <n v="0"/>
    <n v="0"/>
    <n v="7.2655853314527503"/>
    <x v="0"/>
    <n v="0"/>
    <n v="72.655853314527505"/>
    <n v="3.6664772727272776"/>
  </r>
  <r>
    <x v="19"/>
    <x v="2"/>
    <x v="65"/>
    <x v="65"/>
    <x v="1"/>
    <x v="2"/>
    <n v="6.21"/>
    <n v="276"/>
    <n v="223453.33333333331"/>
    <n v="0"/>
    <n v="0"/>
    <n v="0"/>
    <n v="809.61352657004829"/>
    <n v="1"/>
    <n v="6.7475657423153479E-2"/>
    <n v="0.39292093066280409"/>
    <x v="0"/>
    <n v="12.545454545454545"/>
    <n v="0.28227272727272729"/>
    <n v="10156.969696969696"/>
    <n v="7"/>
    <n v="3"/>
    <n v="10"/>
    <n v="125.45454545454545"/>
    <n v="125.45454545454545"/>
    <n v="2.8227272727272728"/>
    <n v="0"/>
    <x v="2"/>
    <n v="101569.69696969696"/>
    <n v="0"/>
    <n v="2.8227272727272728"/>
  </r>
  <r>
    <x v="19"/>
    <x v="2"/>
    <x v="79"/>
    <x v="80"/>
    <x v="0"/>
    <x v="7"/>
    <n v="6.1499999999999986"/>
    <n v="136.66666666666669"/>
    <n v="56350"/>
    <n v="0"/>
    <n v="0"/>
    <n v="0"/>
    <n v="412.31707317073165"/>
    <n v="1"/>
    <n v="6.6823718704089166E-2"/>
    <n v="0.45974464936689324"/>
    <x v="0"/>
    <n v="6.2121212121212128"/>
    <n v="0.27954545454545449"/>
    <n v="2561.3636363636365"/>
    <n v="7"/>
    <n v="3"/>
    <n v="10"/>
    <n v="62.121212121212125"/>
    <n v="62.121212121212125"/>
    <n v="2.7954545454545445"/>
    <n v="0"/>
    <x v="2"/>
    <n v="25613.63636363636"/>
    <n v="0"/>
    <n v="2.795454545454545"/>
  </r>
  <r>
    <x v="19"/>
    <x v="2"/>
    <x v="9"/>
    <x v="9"/>
    <x v="2"/>
    <x v="3"/>
    <n v="4.843200000000019"/>
    <n v="672.33333333333337"/>
    <n v="83428.013333333336"/>
    <n v="0"/>
    <n v="0"/>
    <n v="0"/>
    <n v="124.08727813584531"/>
    <n v="1"/>
    <n v="5.2624493402869274E-2"/>
    <n v="0.51236914276976253"/>
    <x v="1"/>
    <n v="30.560606060606062"/>
    <n v="0.22014545454545542"/>
    <n v="3792.1824242424245"/>
    <n v="14"/>
    <n v="3"/>
    <n v="17"/>
    <n v="519.530303030303"/>
    <n v="519.530303030303"/>
    <n v="3.7424727272727418"/>
    <n v="0"/>
    <x v="2"/>
    <n v="64467.101212121204"/>
    <n v="0"/>
    <n v="3.7424727272727423"/>
  </r>
  <r>
    <x v="19"/>
    <x v="2"/>
    <x v="23"/>
    <x v="23"/>
    <x v="0"/>
    <x v="0"/>
    <n v="4.6333333333333329"/>
    <n v="92.666666666666671"/>
    <n v="56187.666666666664"/>
    <n v="79"/>
    <n v="3.95"/>
    <n v="47900.996402877696"/>
    <n v="606.34172661870502"/>
    <n v="20"/>
    <n v="5.0344156638853096E-2"/>
    <n v="0.56271329940861559"/>
    <x v="1"/>
    <n v="4.2121212121212119"/>
    <n v="0.21060606060606057"/>
    <n v="2553.9848484848485"/>
    <n v="14"/>
    <n v="3"/>
    <n v="17"/>
    <n v="71.606060606060609"/>
    <n v="0"/>
    <n v="0"/>
    <n v="1.1032585696148962"/>
    <x v="1"/>
    <n v="0"/>
    <n v="18.755395683453237"/>
    <n v="3.5803030303030297"/>
  </r>
  <r>
    <x v="19"/>
    <x v="2"/>
    <x v="6"/>
    <x v="6"/>
    <x v="1"/>
    <x v="2"/>
    <n v="3.9615433333333447"/>
    <n v="379.66666666666669"/>
    <n v="168280"/>
    <n v="328"/>
    <n v="3.2439200000000001"/>
    <n v="145379.73661106231"/>
    <n v="443.23090430201927"/>
    <n v="5"/>
    <n v="4.304472477084996E-2"/>
    <n v="0.60575802417946556"/>
    <x v="1"/>
    <n v="17.257575757575758"/>
    <n v="0.18007015151515204"/>
    <n v="7649.090909090909"/>
    <n v="14"/>
    <n v="3"/>
    <n v="17"/>
    <n v="293.37878787878788"/>
    <n v="0"/>
    <n v="0"/>
    <n v="1.1180085730516967"/>
    <x v="1"/>
    <n v="0"/>
    <n v="19.006145741878843"/>
    <n v="3.0611925757575849"/>
  </r>
  <r>
    <x v="19"/>
    <x v="2"/>
    <x v="7"/>
    <x v="7"/>
    <x v="1"/>
    <x v="2"/>
    <n v="3.8694000000000015"/>
    <n v="461"/>
    <n v="135099.83333333334"/>
    <n v="1358"/>
    <n v="10.999799999999999"/>
    <n v="397973.04483007954"/>
    <n v="293.05820679681852"/>
    <n v="1"/>
    <n v="4.204352799245574E-2"/>
    <n v="0.64780155217192126"/>
    <x v="1"/>
    <n v="20.954545454545453"/>
    <n v="0.17588181818181825"/>
    <n v="6140.9015151515159"/>
    <n v="14"/>
    <n v="3"/>
    <n v="17"/>
    <n v="356.22727272727269"/>
    <n v="0"/>
    <n v="0"/>
    <n v="3.81217302539237"/>
    <x v="0"/>
    <n v="0"/>
    <n v="64.806941431670282"/>
    <n v="2.9899909090909103"/>
  </r>
  <r>
    <x v="19"/>
    <x v="2"/>
    <x v="20"/>
    <x v="20"/>
    <x v="2"/>
    <x v="3"/>
    <n v="3.4923200000000048"/>
    <n v="559.66666666666674"/>
    <n v="57564"/>
    <n v="0"/>
    <n v="0"/>
    <n v="0"/>
    <n v="102.85407980941035"/>
    <n v="60"/>
    <n v="3.7946310456043103E-2"/>
    <n v="0.68574786262796439"/>
    <x v="1"/>
    <n v="25.439393939393941"/>
    <n v="0.1587418181818184"/>
    <n v="2616.5454545454545"/>
    <n v="14"/>
    <n v="3"/>
    <n v="17"/>
    <n v="432.469696969697"/>
    <n v="432.469696969697"/>
    <n v="2.6986109090909127"/>
    <n v="0"/>
    <x v="2"/>
    <n v="44481.272727272728"/>
    <n v="0"/>
    <n v="2.6986109090909127"/>
  </r>
  <r>
    <x v="19"/>
    <x v="2"/>
    <x v="104"/>
    <x v="104"/>
    <x v="5"/>
    <x v="3"/>
    <n v="3.063333333333333"/>
    <n v="306"/>
    <n v="32164.573333333334"/>
    <n v="29"/>
    <n v="0.28999999999999998"/>
    <n v="3048.2765577342047"/>
    <n v="105.11298474945534"/>
    <n v="4"/>
    <n v="3.328509349000431E-2"/>
    <n v="0.71903295611796869"/>
    <x v="1"/>
    <n v="13.909090909090908"/>
    <n v="0.13924242424242422"/>
    <n v="1462.0260606060606"/>
    <n v="14"/>
    <n v="3"/>
    <n v="17"/>
    <n v="236.45454545454544"/>
    <n v="207.45454545454544"/>
    <n v="2.0768053079817781"/>
    <n v="0.12264513648596695"/>
    <x v="2"/>
    <n v="21806.166472568824"/>
    <n v="2.0849673202614381"/>
    <n v="2.3671212121212117"/>
  </r>
  <r>
    <x v="19"/>
    <x v="2"/>
    <x v="8"/>
    <x v="8"/>
    <x v="2"/>
    <x v="3"/>
    <n v="2.582399999999994"/>
    <n v="537.66666666666663"/>
    <n v="47981.973333333328"/>
    <n v="570"/>
    <n v="2.7405999999999997"/>
    <n v="50867.436081835091"/>
    <n v="89.241115933044014"/>
    <n v="24"/>
    <n v="2.8059442468526753E-2"/>
    <n v="0.74709239858649545"/>
    <x v="1"/>
    <n v="24.439393939393938"/>
    <n v="0.11738181818181791"/>
    <n v="2180.9987878787874"/>
    <n v="14"/>
    <n v="3"/>
    <n v="17"/>
    <n v="415.46969696969694"/>
    <n v="0"/>
    <n v="0"/>
    <n v="1.3719412129389885"/>
    <x v="1"/>
    <n v="0"/>
    <n v="23.323000619962805"/>
    <n v="1.9954909090909043"/>
  </r>
  <r>
    <x v="19"/>
    <x v="2"/>
    <x v="4"/>
    <x v="4"/>
    <x v="0"/>
    <x v="0"/>
    <n v="2.3249999999999988"/>
    <n v="93.000000000000014"/>
    <n v="30562"/>
    <n v="192"/>
    <n v="4.8"/>
    <n v="63095.741935483864"/>
    <n v="328.62365591397844"/>
    <n v="1"/>
    <n v="2.526262536374102E-2"/>
    <n v="0.77235502395023647"/>
    <x v="1"/>
    <n v="4.2272727272727275"/>
    <n v="0.10568181818181813"/>
    <n v="1389.1818181818182"/>
    <n v="14"/>
    <n v="3"/>
    <n v="17"/>
    <n v="71.863636363636374"/>
    <n v="0"/>
    <n v="0"/>
    <n v="2.671726755218216"/>
    <x v="0"/>
    <n v="0"/>
    <n v="45.419354838709673"/>
    <n v="1.7965909090909082"/>
  </r>
  <r>
    <x v="19"/>
    <x v="2"/>
    <x v="5"/>
    <x v="5"/>
    <x v="1"/>
    <x v="2"/>
    <n v="2.1824999999999997"/>
    <n v="97"/>
    <n v="73506.666666666672"/>
    <n v="1830"/>
    <n v="41.174999999999997"/>
    <n v="1386775.2577319588"/>
    <n v="757.80068728522338"/>
    <n v="48"/>
    <n v="2.3714270905963356E-2"/>
    <n v="0.79606929485619982"/>
    <x v="1"/>
    <n v="4.4090909090909092"/>
    <n v="9.9204545454545434E-2"/>
    <n v="3341.2121212121215"/>
    <n v="14"/>
    <n v="3"/>
    <n v="17"/>
    <n v="74.954545454545453"/>
    <n v="0"/>
    <n v="0"/>
    <n v="24.414796846573683"/>
    <x v="0"/>
    <n v="0"/>
    <n v="415.05154639175259"/>
    <n v="1.6864772727272723"/>
  </r>
  <r>
    <x v="19"/>
    <x v="2"/>
    <x v="13"/>
    <x v="13"/>
    <x v="2"/>
    <x v="3"/>
    <n v="1.6810666666666663"/>
    <n v="131.33333333333334"/>
    <n v="27731.333333333336"/>
    <n v="894"/>
    <n v="11.455200000000001"/>
    <n v="188770.14213197969"/>
    <n v="211.15228426395939"/>
    <n v="12"/>
    <n v="1.8265874155472223E-2"/>
    <n v="0.81433516901167202"/>
    <x v="2"/>
    <n v="5.9696969696969697"/>
    <n v="7.6412121212121195E-2"/>
    <n v="1260.5151515151517"/>
    <n v="30"/>
    <n v="3"/>
    <n v="33"/>
    <n v="197"/>
    <n v="0"/>
    <n v="0"/>
    <n v="4.5380710659898478"/>
    <x v="0"/>
    <n v="0"/>
    <n v="149.75634517766497"/>
    <n v="2.5215999999999994"/>
  </r>
  <r>
    <x v="19"/>
    <x v="2"/>
    <x v="16"/>
    <x v="16"/>
    <x v="3"/>
    <x v="0"/>
    <n v="1.5924999999999978"/>
    <n v="103.66666666666666"/>
    <n v="27470.166666666668"/>
    <n v="0"/>
    <n v="0"/>
    <n v="0"/>
    <n v="264.98553054662381"/>
    <n v="1"/>
    <n v="1.7303540168497868E-2"/>
    <n v="0.83163870918016991"/>
    <x v="2"/>
    <n v="4.7121212121212119"/>
    <n v="7.238636363636354E-2"/>
    <n v="1248.6439393939395"/>
    <n v="30"/>
    <n v="3"/>
    <n v="33"/>
    <n v="155.5"/>
    <n v="155.5"/>
    <n v="2.3887499999999968"/>
    <n v="0"/>
    <x v="2"/>
    <n v="41205.25"/>
    <n v="0"/>
    <n v="2.3887499999999968"/>
  </r>
  <r>
    <x v="19"/>
    <x v="2"/>
    <x v="82"/>
    <x v="83"/>
    <x v="2"/>
    <x v="9"/>
    <n v="1.4464000000000001"/>
    <n v="150.66666666666666"/>
    <n v="20170.666666666668"/>
    <n v="0"/>
    <n v="0"/>
    <n v="0"/>
    <n v="133.87610619469029"/>
    <n v="1"/>
    <n v="1.5716069387576359E-2"/>
    <n v="0.84735477856774621"/>
    <x v="2"/>
    <n v="6.8484848484848477"/>
    <n v="6.5745454545454551E-2"/>
    <n v="916.84848484848487"/>
    <n v="30"/>
    <n v="3"/>
    <n v="33"/>
    <n v="225.99999999999997"/>
    <n v="225.99999999999997"/>
    <n v="2.1696"/>
    <n v="0"/>
    <x v="2"/>
    <n v="30256.000000000004"/>
    <n v="0"/>
    <n v="2.1696"/>
  </r>
  <r>
    <x v="19"/>
    <x v="2"/>
    <x v="31"/>
    <x v="31"/>
    <x v="2"/>
    <x v="8"/>
    <n v="1.3520000000000003"/>
    <n v="338"/>
    <n v="30305"/>
    <n v="461"/>
    <n v="1.8479000000000001"/>
    <n v="41333.150887573967"/>
    <n v="89.659763313609474"/>
    <n v="5"/>
    <n v="1.4690352469581886E-2"/>
    <n v="0.86204513103732805"/>
    <x v="2"/>
    <n v="15.363636363636363"/>
    <n v="6.145454545454547E-2"/>
    <n v="1377.5"/>
    <n v="30"/>
    <n v="3"/>
    <n v="33"/>
    <n v="507"/>
    <n v="46"/>
    <n v="0.18400000000000005"/>
    <n v="0.90927021696252464"/>
    <x v="3"/>
    <n v="4124.3491124260354"/>
    <n v="30.005917159763314"/>
    <n v="2.0280000000000005"/>
  </r>
  <r>
    <x v="19"/>
    <x v="2"/>
    <x v="30"/>
    <x v="30"/>
    <x v="2"/>
    <x v="3"/>
    <n v="1.2787199999999981"/>
    <n v="222"/>
    <n v="12723.146666666686"/>
    <n v="1165"/>
    <n v="6.7103999999999999"/>
    <n v="66767.864264264368"/>
    <n v="57.311471471471556"/>
    <n v="1"/>
    <n v="1.3894117980698015E-2"/>
    <n v="0.87593924901802611"/>
    <x v="2"/>
    <n v="10.090909090909092"/>
    <n v="5.8123636363636273E-2"/>
    <n v="578.32484848484933"/>
    <n v="30"/>
    <n v="3"/>
    <n v="33"/>
    <n v="333"/>
    <n v="0"/>
    <n v="0"/>
    <n v="3.4984984984984986"/>
    <x v="0"/>
    <n v="0"/>
    <n v="115.45045045045045"/>
    <n v="1.9180799999999971"/>
  </r>
  <r>
    <x v="19"/>
    <x v="2"/>
    <x v="21"/>
    <x v="21"/>
    <x v="0"/>
    <x v="0"/>
    <n v="1.0720000000000001"/>
    <n v="45.666666666666664"/>
    <n v="15735.833333333332"/>
    <n v="163"/>
    <n v="3.2789999999999999"/>
    <n v="56166.587591240881"/>
    <n v="344.58029197080293"/>
    <n v="16"/>
    <n v="1.1647971780615222E-2"/>
    <n v="0.88758722079864139"/>
    <x v="2"/>
    <n v="2.0757575757575757"/>
    <n v="4.872727272727273E-2"/>
    <n v="715.2651515151515"/>
    <n v="30"/>
    <n v="3"/>
    <n v="33"/>
    <n v="68.5"/>
    <n v="0"/>
    <n v="0"/>
    <n v="2.3795620437956204"/>
    <x v="0"/>
    <n v="0"/>
    <n v="78.525547445255469"/>
    <n v="1.6080000000000001"/>
  </r>
  <r>
    <x v="19"/>
    <x v="2"/>
    <x v="22"/>
    <x v="22"/>
    <x v="2"/>
    <x v="3"/>
    <n v="1.0260799999999974"/>
    <n v="194.33333333333331"/>
    <n v="33125.466666666667"/>
    <n v="1010"/>
    <n v="5.3327999999999998"/>
    <n v="172161.51629502574"/>
    <n v="170.45694682675816"/>
    <n v="20"/>
    <n v="1.114902134762466E-2"/>
    <n v="0.89873624214626602"/>
    <x v="2"/>
    <n v="8.8333333333333321"/>
    <n v="4.6639999999999883E-2"/>
    <n v="1505.7030303030303"/>
    <n v="30"/>
    <n v="3"/>
    <n v="33"/>
    <n v="291.49999999999994"/>
    <n v="0"/>
    <n v="0"/>
    <n v="3.464837049742711"/>
    <x v="0"/>
    <n v="0"/>
    <n v="114.33962264150945"/>
    <n v="1.539119999999996"/>
  </r>
  <r>
    <x v="19"/>
    <x v="2"/>
    <x v="10"/>
    <x v="10"/>
    <x v="1"/>
    <x v="2"/>
    <n v="0.82997999999999961"/>
    <n v="77"/>
    <n v="34526.333333333336"/>
    <n v="195"/>
    <n v="1.8954000000000002"/>
    <n v="87436.818181818191"/>
    <n v="448.39393939393943"/>
    <n v="40"/>
    <n v="9.0182683008162463E-3"/>
    <n v="0.90775451044708222"/>
    <x v="2"/>
    <n v="3.5"/>
    <n v="3.772636363636362E-2"/>
    <n v="1569.378787878788"/>
    <n v="30"/>
    <n v="3"/>
    <n v="33"/>
    <n v="115.5"/>
    <n v="0"/>
    <n v="0"/>
    <n v="1.6883116883116882"/>
    <x v="1"/>
    <n v="0"/>
    <n v="55.714285714285715"/>
    <n v="1.2449699999999995"/>
  </r>
  <r>
    <x v="19"/>
    <x v="2"/>
    <x v="49"/>
    <x v="49"/>
    <x v="2"/>
    <x v="8"/>
    <n v="0.81960000000000033"/>
    <n v="227.33333333333334"/>
    <n v="19403.306666666664"/>
    <n v="22"/>
    <n v="7.9200000000000007E-2"/>
    <n v="1877.7393548387092"/>
    <n v="85.351788856304964"/>
    <n v="12"/>
    <n v="8.9054829024181326E-3"/>
    <n v="0.91665999334950032"/>
    <x v="2"/>
    <n v="10.333333333333334"/>
    <n v="3.7254545454545471E-2"/>
    <n v="881.96848484848476"/>
    <n v="30"/>
    <n v="3"/>
    <n v="33"/>
    <n v="341"/>
    <n v="319"/>
    <n v="1.1500838709677423"/>
    <n v="6.4516129032258063E-2"/>
    <x v="2"/>
    <n v="27227.220645161284"/>
    <n v="2.129032258064516"/>
    <n v="1.2294000000000005"/>
  </r>
  <r>
    <x v="19"/>
    <x v="2"/>
    <x v="37"/>
    <x v="37"/>
    <x v="2"/>
    <x v="8"/>
    <n v="0.67733333333333368"/>
    <n v="169"/>
    <n v="16318.266666666666"/>
    <n v="417"/>
    <n v="1.6709000000000001"/>
    <n v="40264.598816568046"/>
    <n v="96.557790927021699"/>
    <n v="24"/>
    <n v="7.3596637618812627E-3"/>
    <n v="0.92401965711138156"/>
    <x v="2"/>
    <n v="7.6818181818181817"/>
    <n v="3.0787878787878805E-2"/>
    <n v="741.73939393939395"/>
    <n v="30"/>
    <n v="3"/>
    <n v="33"/>
    <n v="253.5"/>
    <n v="0"/>
    <n v="0"/>
    <n v="1.6449704142011834"/>
    <x v="1"/>
    <n v="0"/>
    <n v="54.284023668639051"/>
    <n v="1.0160000000000005"/>
  </r>
  <r>
    <x v="19"/>
    <x v="2"/>
    <x v="35"/>
    <x v="35"/>
    <x v="2"/>
    <x v="8"/>
    <n v="0.60533333333333383"/>
    <n v="151.33333333333334"/>
    <n v="15130"/>
    <n v="198"/>
    <n v="0.79220000000000002"/>
    <n v="19795.63876651982"/>
    <n v="99.977973568281925"/>
    <n v="6"/>
    <n v="6.5773372990041226E-3"/>
    <n v="0.93059699441038568"/>
    <x v="2"/>
    <n v="6.8787878787878789"/>
    <n v="2.7515151515151538E-2"/>
    <n v="687.72727272727275"/>
    <n v="30"/>
    <n v="3"/>
    <n v="33"/>
    <n v="227"/>
    <n v="29"/>
    <n v="0.11600000000000009"/>
    <n v="0.8722466960352423"/>
    <x v="3"/>
    <n v="2899.361233480176"/>
    <n v="28.784140969162994"/>
    <n v="0.9080000000000007"/>
  </r>
  <r>
    <x v="19"/>
    <x v="2"/>
    <x v="114"/>
    <x v="113"/>
    <x v="0"/>
    <x v="0"/>
    <n v="0.54166666666666652"/>
    <n v="21.666666666666664"/>
    <n v="4633.2066666666651"/>
    <n v="0"/>
    <n v="0"/>
    <n v="0"/>
    <n v="213.84030769230765"/>
    <n v="18"/>
    <n v="5.885557880441458E-3"/>
    <n v="0.93648255229082711"/>
    <x v="2"/>
    <n v="0.98484848484848475"/>
    <n v="2.4621212121212113E-2"/>
    <n v="210.60030303030297"/>
    <n v="30"/>
    <n v="3"/>
    <n v="33"/>
    <n v="32.5"/>
    <n v="32.5"/>
    <n v="0.81249999999999989"/>
    <n v="0"/>
    <x v="2"/>
    <n v="6949.8099999999986"/>
    <n v="0"/>
    <n v="0.81249999999999978"/>
  </r>
  <r>
    <x v="19"/>
    <x v="2"/>
    <x v="34"/>
    <x v="34"/>
    <x v="2"/>
    <x v="8"/>
    <n v="0.49866666666666692"/>
    <n v="124.33333333333334"/>
    <n v="11938.266666666666"/>
    <n v="484"/>
    <n v="1.9399000000000002"/>
    <n v="46472.823592493296"/>
    <n v="96.018230563002675"/>
    <n v="5"/>
    <n v="5.4183351317787249E-3"/>
    <n v="0.9419008874226058"/>
    <x v="2"/>
    <n v="5.6515151515151523"/>
    <n v="2.2666666666666679E-2"/>
    <n v="542.64848484848483"/>
    <n v="30"/>
    <n v="3"/>
    <n v="33"/>
    <n v="186.50000000000003"/>
    <n v="0"/>
    <n v="0"/>
    <n v="2.595174262734584"/>
    <x v="0"/>
    <n v="0"/>
    <n v="85.640750670241275"/>
    <n v="0.74800000000000044"/>
  </r>
  <r>
    <x v="19"/>
    <x v="2"/>
    <x v="41"/>
    <x v="41"/>
    <x v="2"/>
    <x v="8"/>
    <n v="0.47879999999999989"/>
    <n v="133"/>
    <n v="11935.466666666665"/>
    <n v="161"/>
    <n v="0.5796"/>
    <n v="14448.196491228067"/>
    <n v="89.740350877192967"/>
    <n v="48"/>
    <n v="5.2024709781329911E-3"/>
    <n v="0.94710335840073878"/>
    <x v="2"/>
    <n v="6.0454545454545459"/>
    <n v="2.176363636363636E-2"/>
    <n v="542.5212121212121"/>
    <n v="30"/>
    <n v="3"/>
    <n v="33"/>
    <n v="199.5"/>
    <n v="38.5"/>
    <n v="0.13859999999999997"/>
    <n v="0.80701754385964908"/>
    <x v="3"/>
    <n v="3455.0035087719293"/>
    <n v="26.631578947368421"/>
    <n v="0.71819999999999984"/>
  </r>
  <r>
    <x v="19"/>
    <x v="2"/>
    <x v="19"/>
    <x v="19"/>
    <x v="0"/>
    <x v="5"/>
    <n v="0.40050000000000008"/>
    <n v="16.666666666666668"/>
    <n v="5781.1999999999989"/>
    <n v="616"/>
    <n v="13.86"/>
    <n v="213673.15199999994"/>
    <n v="346.8719999999999"/>
    <n v="48"/>
    <n v="4.3516909497541018E-3"/>
    <n v="0.95145504935049285"/>
    <x v="2"/>
    <n v="0.75757575757575768"/>
    <n v="1.8204545454545459E-2"/>
    <n v="262.78181818181815"/>
    <n v="30"/>
    <n v="3"/>
    <n v="33"/>
    <n v="25.000000000000004"/>
    <n v="0"/>
    <n v="0"/>
    <n v="24.639999999999997"/>
    <x v="0"/>
    <n v="0"/>
    <n v="813.11999999999989"/>
    <n v="0.60075000000000012"/>
  </r>
  <r>
    <x v="19"/>
    <x v="2"/>
    <x v="24"/>
    <x v="24"/>
    <x v="0"/>
    <x v="6"/>
    <n v="0.3899999999999999"/>
    <n v="17.333333333333332"/>
    <n v="3813.3333333333335"/>
    <n v="0"/>
    <n v="0"/>
    <n v="0"/>
    <n v="220.00000000000003"/>
    <n v="18"/>
    <n v="4.23760167391785E-3"/>
    <n v="0.9556926510244107"/>
    <x v="2"/>
    <n v="0.78787878787878785"/>
    <n v="1.7727272727272723E-2"/>
    <n v="173.33333333333334"/>
    <n v="30"/>
    <n v="3"/>
    <n v="33"/>
    <n v="26"/>
    <n v="26"/>
    <n v="0.58499999999999996"/>
    <n v="0"/>
    <x v="2"/>
    <n v="5720.0000000000009"/>
    <n v="0"/>
    <n v="0.58499999999999985"/>
  </r>
  <r>
    <x v="19"/>
    <x v="2"/>
    <x v="42"/>
    <x v="42"/>
    <x v="2"/>
    <x v="3"/>
    <n v="0.33599999999999952"/>
    <n v="57.666666666666664"/>
    <n v="2392.1100000000056"/>
    <n v="0"/>
    <n v="0"/>
    <n v="0"/>
    <n v="41.48167630057813"/>
    <n v="18"/>
    <n v="3.6508568267599895E-3"/>
    <n v="0.95934350785117073"/>
    <x v="2"/>
    <n v="2.6212121212121211"/>
    <n v="1.527272727272725E-2"/>
    <n v="108.73227272727298"/>
    <n v="30"/>
    <n v="3"/>
    <n v="33"/>
    <n v="86.5"/>
    <n v="86.5"/>
    <n v="0.50399999999999934"/>
    <n v="0"/>
    <x v="2"/>
    <n v="3588.1650000000081"/>
    <n v="0"/>
    <n v="0.50399999999999923"/>
  </r>
  <r>
    <x v="19"/>
    <x v="2"/>
    <x v="29"/>
    <x v="29"/>
    <x v="1"/>
    <x v="2"/>
    <n v="0.31967999999999996"/>
    <n v="72"/>
    <n v="12112.906666666664"/>
    <n v="177"/>
    <n v="0.76680000000000004"/>
    <n v="29777.562222222215"/>
    <n v="168.23481481481477"/>
    <n v="40"/>
    <n v="3.473529495174509E-3"/>
    <n v="0.96281703734634527"/>
    <x v="2"/>
    <n v="3.2727272727272729"/>
    <n v="1.4530909090909089E-2"/>
    <n v="550.58666666666659"/>
    <n v="30"/>
    <n v="3"/>
    <n v="33"/>
    <n v="108"/>
    <n v="0"/>
    <n v="0"/>
    <n v="1.6388888888888888"/>
    <x v="1"/>
    <n v="0"/>
    <n v="54.083333333333336"/>
    <n v="0.47951999999999995"/>
  </r>
  <r>
    <x v="19"/>
    <x v="2"/>
    <x v="138"/>
    <x v="137"/>
    <x v="5"/>
    <x v="3"/>
    <n v="0.31300000000000006"/>
    <n v="18.333333333333332"/>
    <n v="3038.7333333333399"/>
    <n v="153"/>
    <n v="1.5399"/>
    <n v="25359.610909090967"/>
    <n v="165.74909090909128"/>
    <n v="40"/>
    <n v="3.4009469844520192E-3"/>
    <n v="0.96621798433079731"/>
    <x v="2"/>
    <n v="0.83333333333333326"/>
    <n v="1.4227272727272729E-2"/>
    <n v="138.12424242424274"/>
    <n v="30"/>
    <n v="3"/>
    <n v="33"/>
    <n v="27.499999999999996"/>
    <n v="0"/>
    <n v="0"/>
    <n v="5.5636363636363644"/>
    <x v="0"/>
    <n v="0"/>
    <n v="183.60000000000002"/>
    <n v="0.46950000000000008"/>
  </r>
  <r>
    <x v="19"/>
    <x v="2"/>
    <x v="46"/>
    <x v="46"/>
    <x v="2"/>
    <x v="8"/>
    <n v="0.30480000000000018"/>
    <n v="84.333333333333329"/>
    <n v="7599.9733333333334"/>
    <n v="827"/>
    <n v="2.9806000000000004"/>
    <n v="74527.801739130431"/>
    <n v="90.118260869565219"/>
    <n v="6"/>
    <n v="3.3118486928465684E-3"/>
    <n v="0.96952983302364393"/>
    <x v="2"/>
    <n v="3.833333333333333"/>
    <n v="1.3854545454545463E-2"/>
    <n v="345.45333333333332"/>
    <n v="30"/>
    <n v="3"/>
    <n v="33"/>
    <n v="126.49999999999999"/>
    <n v="0"/>
    <n v="0"/>
    <n v="6.537549407114625"/>
    <x v="0"/>
    <n v="0"/>
    <n v="215.73913043478262"/>
    <n v="0.45720000000000027"/>
  </r>
  <r>
    <x v="19"/>
    <x v="2"/>
    <x v="56"/>
    <x v="56"/>
    <x v="0"/>
    <x v="5"/>
    <n v="0.29249999999999998"/>
    <n v="14.666666666666666"/>
    <n v="6064"/>
    <n v="117"/>
    <n v="2.1150000000000002"/>
    <n v="48374.181818181823"/>
    <n v="413.4545454545455"/>
    <n v="12"/>
    <n v="3.1782012554383882E-3"/>
    <n v="0.97270803427908237"/>
    <x v="2"/>
    <n v="0.66666666666666663"/>
    <n v="1.3295454545454544E-2"/>
    <n v="275.63636363636363"/>
    <n v="30"/>
    <n v="3"/>
    <n v="33"/>
    <n v="22"/>
    <n v="0"/>
    <n v="0"/>
    <n v="5.3181818181818183"/>
    <x v="0"/>
    <n v="0"/>
    <n v="175.5"/>
    <n v="0.43874999999999997"/>
  </r>
  <r>
    <x v="19"/>
    <x v="2"/>
    <x v="36"/>
    <x v="36"/>
    <x v="2"/>
    <x v="8"/>
    <n v="0.27959999999999979"/>
    <n v="77.666666666666671"/>
    <n v="4526.4133333333366"/>
    <n v="831"/>
    <n v="2.9916"/>
    <n v="48430.680000000029"/>
    <n v="58.280000000000037"/>
    <n v="36"/>
    <n v="3.0380344308395648E-3"/>
    <n v="0.97574606870992198"/>
    <x v="2"/>
    <n v="3.5303030303030307"/>
    <n v="1.2709090909090899E-2"/>
    <n v="205.74606060606075"/>
    <n v="30"/>
    <n v="3"/>
    <n v="33"/>
    <n v="116.50000000000001"/>
    <n v="0"/>
    <n v="0"/>
    <n v="7.1330472103004281"/>
    <x v="0"/>
    <n v="0"/>
    <n v="235.39055793991415"/>
    <n v="0.41939999999999966"/>
  </r>
  <r>
    <x v="19"/>
    <x v="2"/>
    <x v="18"/>
    <x v="18"/>
    <x v="3"/>
    <x v="0"/>
    <n v="0.25500000000000006"/>
    <n v="17"/>
    <n v="7755"/>
    <n v="136"/>
    <n v="2.04"/>
    <n v="62040"/>
    <n v="456.1764705882353"/>
    <n v="20"/>
    <n v="2.7707395560232109E-3"/>
    <n v="0.97851680826594523"/>
    <x v="2"/>
    <n v="0.77272727272727271"/>
    <n v="1.1590909090909094E-2"/>
    <n v="352.5"/>
    <n v="30"/>
    <n v="3"/>
    <n v="33"/>
    <n v="25.5"/>
    <n v="0"/>
    <n v="0"/>
    <n v="5.333333333333333"/>
    <x v="0"/>
    <n v="0"/>
    <n v="176"/>
    <n v="0.38250000000000012"/>
  </r>
  <r>
    <x v="19"/>
    <x v="2"/>
    <x v="11"/>
    <x v="11"/>
    <x v="0"/>
    <x v="4"/>
    <n v="0.24750000000000008"/>
    <n v="7.6666666666666661"/>
    <n v="3113.8"/>
    <n v="0"/>
    <n v="0"/>
    <n v="0"/>
    <n v="406.14782608695657"/>
    <n v="4"/>
    <n v="2.6892472161401757E-3"/>
    <n v="0.98120605548208539"/>
    <x v="2"/>
    <n v="0.34848484848484845"/>
    <n v="1.1250000000000003E-2"/>
    <n v="141.53636363636363"/>
    <n v="30"/>
    <n v="3"/>
    <n v="33"/>
    <n v="11.499999999999998"/>
    <n v="11.499999999999998"/>
    <n v="0.37125000000000008"/>
    <n v="0"/>
    <x v="2"/>
    <n v="4670.7"/>
    <n v="0"/>
    <n v="0.37125000000000008"/>
  </r>
  <r>
    <x v="19"/>
    <x v="2"/>
    <x v="53"/>
    <x v="53"/>
    <x v="5"/>
    <x v="3"/>
    <n v="0.24100000000000002"/>
    <n v="80.333333333333329"/>
    <n v="3298"/>
    <n v="0"/>
    <n v="0"/>
    <n v="0"/>
    <n v="41.053941908713696"/>
    <n v="24"/>
    <n v="2.6186205215748774E-3"/>
    <n v="0.9838246760036603"/>
    <x v="2"/>
    <n v="3.6515151515151514"/>
    <n v="1.0954545454545455E-2"/>
    <n v="149.90909090909091"/>
    <n v="30"/>
    <n v="3"/>
    <n v="33"/>
    <n v="120.5"/>
    <n v="120.5"/>
    <n v="0.36150000000000004"/>
    <n v="0"/>
    <x v="2"/>
    <n v="4947"/>
    <n v="0"/>
    <n v="0.36149999999999999"/>
  </r>
  <r>
    <x v="19"/>
    <x v="2"/>
    <x v="139"/>
    <x v="138"/>
    <x v="2"/>
    <x v="3"/>
    <n v="0.21311999999999998"/>
    <n v="37"/>
    <n v="2633.7333333333331"/>
    <n v="0"/>
    <n v="0"/>
    <n v="0"/>
    <n v="71.181981981981977"/>
    <n v="20"/>
    <n v="2.3156863301163392E-3"/>
    <n v="0.98614036233377667"/>
    <x v="2"/>
    <n v="1.6818181818181819"/>
    <n v="9.6872727272727267E-3"/>
    <n v="119.7151515151515"/>
    <n v="30"/>
    <n v="3"/>
    <n v="33"/>
    <n v="55.5"/>
    <n v="55.5"/>
    <n v="0.31967999999999996"/>
    <n v="0"/>
    <x v="2"/>
    <n v="3950.6"/>
    <n v="0"/>
    <n v="0.31967999999999996"/>
  </r>
  <r>
    <x v="19"/>
    <x v="2"/>
    <x v="40"/>
    <x v="40"/>
    <x v="4"/>
    <x v="2"/>
    <n v="0.20950000000000002"/>
    <n v="25"/>
    <n v="5500"/>
    <n v="0"/>
    <n v="0"/>
    <n v="0"/>
    <n v="220"/>
    <n v="18"/>
    <n v="2.2763526940661276E-3"/>
    <n v="0.98841671502784278"/>
    <x v="2"/>
    <n v="1.1363636363636365"/>
    <n v="9.522727272727273E-3"/>
    <n v="250"/>
    <n v="30"/>
    <n v="3"/>
    <n v="33"/>
    <n v="37.5"/>
    <n v="37.5"/>
    <n v="0.31425000000000003"/>
    <n v="0"/>
    <x v="2"/>
    <n v="8250"/>
    <n v="0"/>
    <n v="0.31425000000000003"/>
  </r>
  <r>
    <x v="19"/>
    <x v="2"/>
    <x v="131"/>
    <x v="130"/>
    <x v="2"/>
    <x v="3"/>
    <n v="0.17599999999999999"/>
    <n v="36.666666666666671"/>
    <n v="2426.6666666666665"/>
    <n v="0"/>
    <n v="0"/>
    <n v="0"/>
    <n v="66.181818181818173"/>
    <n v="100"/>
    <n v="1.9123535759219018E-3"/>
    <n v="0.99032906860376468"/>
    <x v="2"/>
    <n v="1.666666666666667"/>
    <n v="8.0000000000000002E-3"/>
    <n v="110.3030303030303"/>
    <n v="30"/>
    <n v="3"/>
    <n v="33"/>
    <n v="55.000000000000007"/>
    <n v="55.000000000000007"/>
    <n v="0.26400000000000001"/>
    <n v="0"/>
    <x v="2"/>
    <n v="3640"/>
    <n v="0"/>
    <n v="0.26400000000000001"/>
  </r>
  <r>
    <x v="19"/>
    <x v="2"/>
    <x v="25"/>
    <x v="25"/>
    <x v="4"/>
    <x v="2"/>
    <n v="0.14580000000000001"/>
    <n v="15"/>
    <n v="3825"/>
    <n v="0"/>
    <n v="0"/>
    <n v="0"/>
    <n v="255"/>
    <n v="40"/>
    <n v="1.5842110873262121E-3"/>
    <n v="0.99191327969109089"/>
    <x v="2"/>
    <n v="0.68181818181818177"/>
    <n v="6.6272727272727282E-3"/>
    <n v="173.86363636363637"/>
    <n v="30"/>
    <n v="3"/>
    <n v="33"/>
    <n v="22.5"/>
    <n v="22.5"/>
    <n v="0.21870000000000003"/>
    <n v="0"/>
    <x v="2"/>
    <n v="5737.5"/>
    <n v="0"/>
    <n v="0.21870000000000003"/>
  </r>
  <r>
    <x v="19"/>
    <x v="2"/>
    <x v="73"/>
    <x v="74"/>
    <x v="0"/>
    <x v="4"/>
    <n v="0.12540000000000001"/>
    <n v="5"/>
    <n v="1897.833333333333"/>
    <n v="0"/>
    <n v="0"/>
    <n v="0"/>
    <n v="379.56666666666661"/>
    <n v="32"/>
    <n v="1.3625519228443552E-3"/>
    <n v="0.99327583161393529"/>
    <x v="2"/>
    <n v="0.22727272727272727"/>
    <n v="5.7000000000000002E-3"/>
    <n v="86.265151515151501"/>
    <n v="30"/>
    <n v="3"/>
    <n v="33"/>
    <n v="7.5"/>
    <n v="7.5"/>
    <n v="0.18810000000000002"/>
    <n v="0"/>
    <x v="2"/>
    <n v="2846.7499999999995"/>
    <n v="0"/>
    <n v="0.18810000000000002"/>
  </r>
  <r>
    <x v="19"/>
    <x v="2"/>
    <x v="68"/>
    <x v="69"/>
    <x v="5"/>
    <x v="9"/>
    <n v="9.9166666666666681E-2"/>
    <n v="9"/>
    <n v="1079.8000000000002"/>
    <n v="142"/>
    <n v="1.2070000000000001"/>
    <n v="17036.844444444447"/>
    <n v="119.9777777777778"/>
    <n v="1"/>
    <n v="1.0775098273423597E-3"/>
    <n v="0.99435334144127763"/>
    <x v="2"/>
    <n v="0.40909090909090912"/>
    <n v="4.507575757575758E-3"/>
    <n v="49.081818181818193"/>
    <n v="30"/>
    <n v="3"/>
    <n v="33"/>
    <n v="13.5"/>
    <n v="0"/>
    <n v="0"/>
    <n v="10.518518518518519"/>
    <x v="0"/>
    <n v="0"/>
    <n v="347.11111111111109"/>
    <n v="0.14875000000000002"/>
  </r>
  <r>
    <x v="19"/>
    <x v="2"/>
    <x v="107"/>
    <x v="107"/>
    <x v="5"/>
    <x v="3"/>
    <n v="9.8400000000000057E-2"/>
    <n v="12.333333333333334"/>
    <n v="931.8"/>
    <n v="231"/>
    <n v="1.6632"/>
    <n v="17452.362162162161"/>
    <n v="75.551351351351343"/>
    <n v="12"/>
    <n v="1.0691794992654276E-3"/>
    <n v="0.99542252094054307"/>
    <x v="2"/>
    <n v="0.56060606060606066"/>
    <n v="4.4727272727272749E-3"/>
    <n v="42.354545454545452"/>
    <n v="30"/>
    <n v="3"/>
    <n v="33"/>
    <n v="18.500000000000004"/>
    <n v="0"/>
    <n v="0"/>
    <n v="12.486486486486484"/>
    <x v="0"/>
    <n v="0"/>
    <n v="412.05405405405395"/>
    <n v="0.14760000000000006"/>
  </r>
  <r>
    <x v="19"/>
    <x v="2"/>
    <x v="50"/>
    <x v="50"/>
    <x v="0"/>
    <x v="0"/>
    <n v="7.4999999999999997E-2"/>
    <n v="3.3333333333333335"/>
    <n v="731.33333333333337"/>
    <n v="0"/>
    <n v="0"/>
    <n v="0"/>
    <n v="219.4"/>
    <n v="5"/>
    <n v="8.1492339883035595E-4"/>
    <n v="0.99623744433937345"/>
    <x v="2"/>
    <n v="0.15151515151515152"/>
    <n v="3.4090909090909089E-3"/>
    <n v="33.242424242424242"/>
    <n v="30"/>
    <n v="3"/>
    <n v="33"/>
    <n v="5"/>
    <n v="5"/>
    <n v="0.11249999999999999"/>
    <n v="0"/>
    <x v="2"/>
    <n v="1097"/>
    <n v="0"/>
    <n v="0.11249999999999999"/>
  </r>
  <r>
    <x v="19"/>
    <x v="2"/>
    <x v="140"/>
    <x v="139"/>
    <x v="3"/>
    <x v="0"/>
    <n v="5.6999999999999995E-2"/>
    <n v="5"/>
    <n v="1013.3333333333334"/>
    <n v="28"/>
    <n v="0.252"/>
    <n v="5674.666666666667"/>
    <n v="202.66666666666669"/>
    <n v="72"/>
    <n v="6.1934178311107049E-4"/>
    <n v="0.99685678612248452"/>
    <x v="2"/>
    <n v="0.22727272727272727"/>
    <n v="2.5909090909090908E-3"/>
    <n v="46.060606060606062"/>
    <n v="30"/>
    <n v="3"/>
    <n v="33"/>
    <n v="7.5"/>
    <n v="0"/>
    <n v="0"/>
    <n v="3.7333333333333334"/>
    <x v="0"/>
    <n v="0"/>
    <n v="123.2"/>
    <n v="8.5499999999999993E-2"/>
  </r>
  <r>
    <x v="19"/>
    <x v="2"/>
    <x v="32"/>
    <x v="32"/>
    <x v="5"/>
    <x v="3"/>
    <n v="5.2416666666666653E-2"/>
    <n v="3.666666666666667"/>
    <n v="577.56666666666672"/>
    <n v="0"/>
    <n v="0"/>
    <n v="0"/>
    <n v="157.51818181818183"/>
    <n v="20"/>
    <n v="5.6954090873810419E-4"/>
    <n v="0.99742632703122258"/>
    <x v="2"/>
    <n v="0.16666666666666669"/>
    <n v="2.382575757575757E-3"/>
    <n v="26.253030303030304"/>
    <n v="30"/>
    <n v="3"/>
    <n v="33"/>
    <n v="5.5000000000000009"/>
    <n v="5.5000000000000009"/>
    <n v="7.8624999999999973E-2"/>
    <n v="0"/>
    <x v="2"/>
    <n v="866.35000000000025"/>
    <n v="0"/>
    <n v="7.8624999999999973E-2"/>
  </r>
  <r>
    <x v="19"/>
    <x v="2"/>
    <x v="141"/>
    <x v="140"/>
    <x v="2"/>
    <x v="3"/>
    <n v="4.5760000000000002E-2"/>
    <n v="8.6666666666666661"/>
    <n v="529.5333333333333"/>
    <n v="0"/>
    <n v="0"/>
    <n v="0"/>
    <n v="61.1"/>
    <n v="10"/>
    <n v="4.9721192973969453E-4"/>
    <n v="0.99792353896096231"/>
    <x v="2"/>
    <n v="0.39393939393939392"/>
    <n v="2.0800000000000003E-3"/>
    <n v="24.069696969696967"/>
    <n v="30"/>
    <n v="3"/>
    <n v="33"/>
    <n v="13"/>
    <n v="13"/>
    <n v="6.8640000000000007E-2"/>
    <n v="0"/>
    <x v="2"/>
    <n v="794.30000000000007"/>
    <n v="0"/>
    <n v="6.8640000000000007E-2"/>
  </r>
  <r>
    <x v="19"/>
    <x v="2"/>
    <x v="142"/>
    <x v="141"/>
    <x v="2"/>
    <x v="8"/>
    <n v="3.914999999999999E-2"/>
    <n v="9.6666666666666679"/>
    <n v="1035.3333333333335"/>
    <n v="0"/>
    <n v="0"/>
    <n v="0"/>
    <n v="107.10344827586208"/>
    <n v="1"/>
    <n v="4.2539001418944573E-4"/>
    <n v="0.99834892897515171"/>
    <x v="2"/>
    <n v="0.43939393939393945"/>
    <n v="1.779545454545454E-3"/>
    <n v="47.060606060606069"/>
    <n v="30"/>
    <n v="3"/>
    <n v="33"/>
    <n v="14.500000000000002"/>
    <n v="14.500000000000002"/>
    <n v="5.8724999999999986E-2"/>
    <n v="0"/>
    <x v="2"/>
    <n v="1553.0000000000002"/>
    <n v="0"/>
    <n v="5.8724999999999986E-2"/>
  </r>
  <r>
    <x v="19"/>
    <x v="2"/>
    <x v="92"/>
    <x v="92"/>
    <x v="5"/>
    <x v="9"/>
    <n v="3.4133333333333335E-2"/>
    <n v="4"/>
    <n v="341.33333333333331"/>
    <n v="156"/>
    <n v="0.99840000000000007"/>
    <n v="13312"/>
    <n v="85.333333333333329"/>
    <n v="6"/>
    <n v="3.7088069351212644E-4"/>
    <n v="0.9987198096686638"/>
    <x v="2"/>
    <n v="0.18181818181818182"/>
    <n v="1.5515151515151516E-3"/>
    <n v="15.515151515151514"/>
    <n v="30"/>
    <n v="3"/>
    <n v="33"/>
    <n v="6"/>
    <n v="0"/>
    <n v="0"/>
    <n v="26"/>
    <x v="0"/>
    <n v="0"/>
    <n v="858"/>
    <n v="5.1200000000000002E-2"/>
  </r>
  <r>
    <x v="19"/>
    <x v="2"/>
    <x v="57"/>
    <x v="57"/>
    <x v="1"/>
    <x v="2"/>
    <n v="2.2680000000000002E-2"/>
    <n v="5.666666666666667"/>
    <n v="703.84"/>
    <n v="0"/>
    <n v="0"/>
    <n v="0"/>
    <n v="124.20705882352941"/>
    <n v="12"/>
    <n v="2.4643283580629965E-4"/>
    <n v="0.99896624250447008"/>
    <x v="2"/>
    <n v="0.25757575757575757"/>
    <n v="1.030909090909091E-3"/>
    <n v="31.992727272727276"/>
    <n v="30"/>
    <n v="3"/>
    <n v="33"/>
    <n v="8.5"/>
    <n v="8.5"/>
    <n v="3.4020000000000002E-2"/>
    <n v="0"/>
    <x v="2"/>
    <n v="1055.76"/>
    <n v="0"/>
    <n v="3.4020000000000002E-2"/>
  </r>
  <r>
    <x v="19"/>
    <x v="2"/>
    <x v="77"/>
    <x v="78"/>
    <x v="0"/>
    <x v="7"/>
    <n v="2.2499999999999999E-2"/>
    <n v="1"/>
    <n v="188"/>
    <n v="0"/>
    <n v="0"/>
    <n v="0"/>
    <n v="188"/>
    <n v="12"/>
    <n v="2.4447701964910677E-4"/>
    <n v="0.99921071952411922"/>
    <x v="2"/>
    <n v="4.5454545454545456E-2"/>
    <n v="1.0227272727272726E-3"/>
    <n v="8.545454545454545"/>
    <n v="30"/>
    <n v="3"/>
    <n v="33"/>
    <n v="1.5"/>
    <n v="1.5"/>
    <n v="3.3750000000000002E-2"/>
    <n v="0"/>
    <x v="2"/>
    <n v="282"/>
    <n v="0"/>
    <n v="3.3749999999999995E-2"/>
  </r>
  <r>
    <x v="19"/>
    <x v="2"/>
    <x v="44"/>
    <x v="44"/>
    <x v="5"/>
    <x v="3"/>
    <n v="2.1599999999999998E-2"/>
    <n v="3"/>
    <n v="244.76"/>
    <n v="387"/>
    <n v="2.0898000000000003"/>
    <n v="31574.039999999997"/>
    <n v="81.586666666666659"/>
    <n v="30"/>
    <n v="2.346979388631425E-4"/>
    <n v="0.99944541746298232"/>
    <x v="2"/>
    <n v="0.13636363636363635"/>
    <n v="9.8181818181818179E-4"/>
    <n v="11.125454545454545"/>
    <n v="30"/>
    <n v="3"/>
    <n v="33"/>
    <n v="4.5"/>
    <n v="0"/>
    <n v="0"/>
    <n v="86"/>
    <x v="0"/>
    <n v="0"/>
    <n v="2838"/>
    <n v="3.2399999999999998E-2"/>
  </r>
  <r>
    <x v="19"/>
    <x v="2"/>
    <x v="47"/>
    <x v="47"/>
    <x v="5"/>
    <x v="3"/>
    <n v="1.9500000000000003E-2"/>
    <n v="3"/>
    <n v="275.71999999999997"/>
    <n v="0"/>
    <n v="0"/>
    <n v="0"/>
    <n v="91.906666666666652"/>
    <n v="18"/>
    <n v="2.1188008369589259E-4"/>
    <n v="0.9996572975466782"/>
    <x v="2"/>
    <n v="0.13636363636363635"/>
    <n v="8.8636363636363652E-4"/>
    <n v="12.532727272727271"/>
    <n v="30"/>
    <n v="3"/>
    <n v="33"/>
    <n v="4.5"/>
    <n v="4.5"/>
    <n v="2.9250000000000005E-2"/>
    <n v="0"/>
    <x v="2"/>
    <n v="413.57999999999993"/>
    <n v="0"/>
    <n v="2.9250000000000005E-2"/>
  </r>
  <r>
    <x v="19"/>
    <x v="2"/>
    <x v="143"/>
    <x v="142"/>
    <x v="2"/>
    <x v="9"/>
    <n v="1.3440000000000001E-2"/>
    <n v="2.3333333333333335"/>
    <n v="106.66666666666667"/>
    <n v="0"/>
    <n v="0"/>
    <n v="0"/>
    <n v="45.714285714285715"/>
    <n v="40"/>
    <n v="1.4603427307039978E-4"/>
    <n v="0.99980333181974856"/>
    <x v="2"/>
    <n v="0.10606060606060606"/>
    <n v="6.1090909090909089E-4"/>
    <n v="4.8484848484848486"/>
    <n v="30"/>
    <n v="3"/>
    <n v="33"/>
    <n v="3.5"/>
    <n v="3.5"/>
    <n v="2.0160000000000001E-2"/>
    <n v="0"/>
    <x v="2"/>
    <n v="160"/>
    <n v="0"/>
    <n v="2.0160000000000001E-2"/>
  </r>
  <r>
    <x v="19"/>
    <x v="2"/>
    <x v="55"/>
    <x v="55"/>
    <x v="5"/>
    <x v="3"/>
    <n v="0.01"/>
    <n v="2"/>
    <n v="140"/>
    <n v="138"/>
    <n v="0.69"/>
    <n v="9660"/>
    <n v="70"/>
    <n v="10"/>
    <n v="1.0865645317738079E-4"/>
    <n v="0.99991198827292593"/>
    <x v="2"/>
    <n v="9.0909090909090912E-2"/>
    <n v="4.5454545454545455E-4"/>
    <n v="6.3636363636363633"/>
    <n v="30"/>
    <n v="3"/>
    <n v="33"/>
    <n v="3"/>
    <n v="0"/>
    <n v="0"/>
    <n v="46"/>
    <x v="0"/>
    <n v="0"/>
    <n v="1518"/>
    <n v="1.4999999999999999E-2"/>
  </r>
  <r>
    <x v="19"/>
    <x v="2"/>
    <x v="136"/>
    <x v="135"/>
    <x v="2"/>
    <x v="8"/>
    <n v="8.0999999999999996E-3"/>
    <n v="2"/>
    <n v="192"/>
    <n v="0"/>
    <n v="0"/>
    <n v="0"/>
    <n v="96"/>
    <n v="12"/>
    <n v="8.8011727073678439E-5"/>
    <n v="0.99999999999999967"/>
    <x v="2"/>
    <n v="9.0909090909090912E-2"/>
    <n v="3.6818181818181817E-4"/>
    <n v="8.7272727272727266"/>
    <n v="30"/>
    <n v="3"/>
    <n v="33"/>
    <n v="3"/>
    <n v="3"/>
    <n v="1.2149999999999999E-2"/>
    <n v="0"/>
    <x v="2"/>
    <n v="288"/>
    <n v="0"/>
    <n v="1.2149999999999999E-2"/>
  </r>
  <r>
    <x v="20"/>
    <x v="2"/>
    <x v="5"/>
    <x v="5"/>
    <x v="1"/>
    <x v="2"/>
    <n v="11.767500000000076"/>
    <n v="523"/>
    <n v="329270"/>
    <n v="858"/>
    <n v="19.305"/>
    <n v="180180"/>
    <n v="210"/>
    <n v="1"/>
    <n v="0.17358320529815197"/>
    <n v="0.17358320529815197"/>
    <x v="0"/>
    <n v="23.772727272727273"/>
    <n v="0.5348863636363671"/>
    <n v="14966.818181818182"/>
    <n v="7"/>
    <n v="3"/>
    <n v="10"/>
    <n v="237.72727272727275"/>
    <n v="0"/>
    <n v="0"/>
    <n v="3.6091778202676861"/>
    <x v="0"/>
    <n v="0"/>
    <n v="36.091778202676863"/>
    <n v="5.3488636363636708"/>
  </r>
  <r>
    <x v="20"/>
    <x v="2"/>
    <x v="2"/>
    <x v="2"/>
    <x v="1"/>
    <x v="2"/>
    <n v="11.602439999999998"/>
    <n v="1171.3333333333335"/>
    <n v="430296.66666666663"/>
    <n v="292"/>
    <n v="2.8471500000000001"/>
    <n v="107268.03642572564"/>
    <n v="367.35628912919742"/>
    <n v="1"/>
    <n v="0.17114839383721919"/>
    <n v="0.34473159913537116"/>
    <x v="0"/>
    <n v="53.242424242424249"/>
    <n v="0.52738363636363628"/>
    <n v="19558.939393939392"/>
    <n v="7"/>
    <n v="3"/>
    <n v="10"/>
    <n v="532.42424242424249"/>
    <n v="240.42424242424249"/>
    <n v="2.3814808030216796"/>
    <n v="0.54843483210017063"/>
    <x v="2"/>
    <n v="88321.357513668278"/>
    <n v="5.4843483210017068"/>
    <n v="5.273836363636363"/>
  </r>
  <r>
    <x v="20"/>
    <x v="2"/>
    <x v="3"/>
    <x v="3"/>
    <x v="1"/>
    <x v="2"/>
    <n v="8.1216000000000381"/>
    <n v="405.66666666666663"/>
    <n v="287383.33333333331"/>
    <n v="1154"/>
    <n v="18.694800000000001"/>
    <n v="817519.3919474117"/>
    <n v="708.42235004108466"/>
    <n v="6"/>
    <n v="0.1198022825705943"/>
    <n v="0.46453388170596543"/>
    <x v="0"/>
    <n v="18.439393939393938"/>
    <n v="0.36916363636363808"/>
    <n v="13062.878787878786"/>
    <n v="7"/>
    <n v="3"/>
    <n v="10"/>
    <n v="184.39393939393938"/>
    <n v="0"/>
    <n v="0"/>
    <n v="6.2583401807723913"/>
    <x v="0"/>
    <n v="0"/>
    <n v="62.583401807723916"/>
    <n v="3.6916363636363809"/>
  </r>
  <r>
    <x v="20"/>
    <x v="2"/>
    <x v="0"/>
    <x v="0"/>
    <x v="0"/>
    <x v="0"/>
    <n v="6.2466666666666777"/>
    <n v="215.66666666666666"/>
    <n v="75365.733333333337"/>
    <n v="361"/>
    <n v="9.0250000000000004"/>
    <n v="126153.15177743432"/>
    <n v="349.45471406491504"/>
    <n v="4"/>
    <n v="9.2145011466251758E-2"/>
    <n v="0.55667889317221719"/>
    <x v="1"/>
    <n v="9.8030303030303028"/>
    <n v="0.28393939393939444"/>
    <n v="3425.7151515151518"/>
    <n v="14"/>
    <n v="3"/>
    <n v="17"/>
    <n v="166.65151515151516"/>
    <n v="0"/>
    <n v="0"/>
    <n v="2.1661969269933632"/>
    <x v="0"/>
    <n v="0"/>
    <n v="36.825347758887169"/>
    <n v="4.8269696969697051"/>
  </r>
  <r>
    <x v="20"/>
    <x v="2"/>
    <x v="20"/>
    <x v="20"/>
    <x v="2"/>
    <x v="3"/>
    <n v="4.8454466666666729"/>
    <n v="767.66666666666674"/>
    <n v="84793.930000000022"/>
    <n v="211"/>
    <n v="1.3210600000000001"/>
    <n v="23306.364607034306"/>
    <n v="110.45670429874079"/>
    <n v="1"/>
    <n v="7.1475518461970824E-2"/>
    <n v="0.62815441163418806"/>
    <x v="1"/>
    <n v="34.893939393939398"/>
    <n v="0.22024757575757603"/>
    <n v="3854.2695454545465"/>
    <n v="14"/>
    <n v="3"/>
    <n v="17"/>
    <n v="593.19696969696975"/>
    <n v="382.19696969696975"/>
    <n v="2.4123947453255998"/>
    <n v="0.35569972669919031"/>
    <x v="2"/>
    <n v="42216.217665692981"/>
    <n v="6.0468953538862351"/>
    <n v="3.7442087878787924"/>
  </r>
  <r>
    <x v="20"/>
    <x v="2"/>
    <x v="59"/>
    <x v="59"/>
    <x v="1"/>
    <x v="7"/>
    <n v="4.1775000000000162"/>
    <n v="185.66666666666666"/>
    <n v="87942.333333333328"/>
    <n v="0"/>
    <n v="0"/>
    <n v="0"/>
    <n v="473.65709156193896"/>
    <n v="1"/>
    <n v="6.1622591045933969E-2"/>
    <n v="0.68977700268012199"/>
    <x v="1"/>
    <n v="8.4393939393939394"/>
    <n v="0.18988636363636438"/>
    <n v="3997.3787878787875"/>
    <n v="14"/>
    <n v="3"/>
    <n v="17"/>
    <n v="143.46969696969697"/>
    <n v="143.46969696969697"/>
    <n v="3.2280681818181942"/>
    <n v="0"/>
    <x v="2"/>
    <n v="67955.439393939392"/>
    <n v="0"/>
    <n v="3.2280681818181947"/>
  </r>
  <r>
    <x v="20"/>
    <x v="2"/>
    <x v="7"/>
    <x v="7"/>
    <x v="1"/>
    <x v="2"/>
    <n v="3.6614633333333533"/>
    <n v="393.33333333333337"/>
    <n v="133272.5"/>
    <n v="484"/>
    <n v="3.9244999999999997"/>
    <n v="163992.94067796608"/>
    <n v="338.82838983050846"/>
    <n v="72"/>
    <n v="5.4010498532539211E-2"/>
    <n v="0.74378750121266124"/>
    <x v="1"/>
    <n v="17.878787878787879"/>
    <n v="0.16643015151515242"/>
    <n v="6057.840909090909"/>
    <n v="14"/>
    <n v="3"/>
    <n v="17"/>
    <n v="303.93939393939394"/>
    <n v="0"/>
    <n v="0"/>
    <n v="1.5924227318045863"/>
    <x v="1"/>
    <n v="0"/>
    <n v="27.071186440677966"/>
    <n v="2.8293125757575912"/>
  </r>
  <r>
    <x v="20"/>
    <x v="2"/>
    <x v="4"/>
    <x v="4"/>
    <x v="0"/>
    <x v="0"/>
    <n v="2.4166666666666634"/>
    <n v="96.666666666666657"/>
    <n v="26927.666666666664"/>
    <n v="0"/>
    <n v="0"/>
    <n v="0"/>
    <n v="278.56206896551726"/>
    <n v="36"/>
    <n v="3.5648416922642645E-2"/>
    <n v="0.77943591813530388"/>
    <x v="1"/>
    <n v="4.3939393939393936"/>
    <n v="0.1098484848484847"/>
    <n v="1223.9848484848483"/>
    <n v="14"/>
    <n v="3"/>
    <n v="17"/>
    <n v="74.696969696969688"/>
    <n v="74.696969696969688"/>
    <n v="1.86742424242424"/>
    <n v="0"/>
    <x v="2"/>
    <n v="20807.742424242424"/>
    <n v="0"/>
    <n v="1.8674242424242398"/>
  </r>
  <r>
    <x v="20"/>
    <x v="2"/>
    <x v="58"/>
    <x v="58"/>
    <x v="1"/>
    <x v="2"/>
    <n v="1.4700499999999939"/>
    <n v="57"/>
    <n v="36234.166666666657"/>
    <n v="2"/>
    <n v="2.0799999999999999E-2"/>
    <n v="1271.3742690058475"/>
    <n v="635.68713450292375"/>
    <n v="24"/>
    <n v="2.1684809088467864E-2"/>
    <n v="0.8011207272237717"/>
    <x v="2"/>
    <n v="2.5909090909090908"/>
    <n v="6.6820454545454266E-2"/>
    <n v="1647.0075757575753"/>
    <n v="30"/>
    <n v="3"/>
    <n v="33"/>
    <n v="85.5"/>
    <n v="83.5"/>
    <n v="2.1534942982456053"/>
    <n v="2.3391812865497075E-2"/>
    <x v="2"/>
    <n v="53079.875730994136"/>
    <n v="0.77192982456140347"/>
    <n v="2.205074999999991"/>
  </r>
  <r>
    <x v="20"/>
    <x v="2"/>
    <x v="8"/>
    <x v="8"/>
    <x v="2"/>
    <x v="3"/>
    <n v="1.3245333333333322"/>
    <n v="269.33333333333331"/>
    <n v="25887.10999999999"/>
    <n v="0"/>
    <n v="8.0000000000000004E-4"/>
    <n v="0"/>
    <n v="96.11550742574255"/>
    <n v="1"/>
    <n v="1.9538282687422467E-2"/>
    <n v="0.82065900991119412"/>
    <x v="2"/>
    <n v="12.242424242424242"/>
    <n v="6.0206060606060555E-2"/>
    <n v="1176.6868181818177"/>
    <n v="30"/>
    <n v="3"/>
    <n v="33"/>
    <n v="404"/>
    <n v="404"/>
    <n v="1.9867999999999983"/>
    <n v="0"/>
    <x v="2"/>
    <n v="38830.664999999994"/>
    <n v="0"/>
    <n v="1.9867999999999983"/>
  </r>
  <r>
    <x v="20"/>
    <x v="2"/>
    <x v="50"/>
    <x v="50"/>
    <x v="0"/>
    <x v="0"/>
    <n v="1.0274999999999967"/>
    <n v="13.333333333333332"/>
    <n v="11356.133333333335"/>
    <n v="0"/>
    <n v="0"/>
    <n v="0"/>
    <n v="851.71000000000015"/>
    <n v="60"/>
    <n v="1.5156723470902862E-2"/>
    <n v="0.83581573338209703"/>
    <x v="2"/>
    <n v="0.60606060606060597"/>
    <n v="4.6704545454545304E-2"/>
    <n v="516.18787878787884"/>
    <n v="30"/>
    <n v="3"/>
    <n v="33"/>
    <n v="19.999999999999996"/>
    <n v="19.999999999999996"/>
    <n v="1.5412499999999949"/>
    <n v="0"/>
    <x v="2"/>
    <n v="17034.2"/>
    <n v="0"/>
    <n v="1.5412499999999951"/>
  </r>
  <r>
    <x v="20"/>
    <x v="2"/>
    <x v="100"/>
    <x v="100"/>
    <x v="0"/>
    <x v="5"/>
    <n v="0.89166666666666672"/>
    <n v="35.666666666666671"/>
    <n v="15728.666666666666"/>
    <n v="0"/>
    <n v="0"/>
    <n v="0"/>
    <n v="440.99065420560743"/>
    <n v="4"/>
    <n v="1.31530365886992E-2"/>
    <n v="0.84896876997079618"/>
    <x v="2"/>
    <n v="1.6212121212121213"/>
    <n v="4.0530303030303035E-2"/>
    <n v="714.93939393939388"/>
    <n v="30"/>
    <n v="3"/>
    <n v="33"/>
    <n v="53.500000000000007"/>
    <n v="53.500000000000007"/>
    <n v="1.3375000000000001"/>
    <n v="0"/>
    <x v="2"/>
    <n v="23593"/>
    <n v="0"/>
    <n v="1.3375000000000001"/>
  </r>
  <r>
    <x v="20"/>
    <x v="2"/>
    <x v="11"/>
    <x v="11"/>
    <x v="0"/>
    <x v="4"/>
    <n v="0.87299999999999911"/>
    <n v="24.666666666666664"/>
    <n v="11594.933333333327"/>
    <n v="91"/>
    <n v="2.0565000000000002"/>
    <n v="42775.902702702682"/>
    <n v="470.06486486486466"/>
    <n v="20"/>
    <n v="1.287768329936567E-2"/>
    <n v="0.86184645327016185"/>
    <x v="2"/>
    <n v="1.1212121212121211"/>
    <n v="3.9681818181818145E-2"/>
    <n v="527.04242424242398"/>
    <n v="30"/>
    <n v="3"/>
    <n v="33"/>
    <n v="37"/>
    <n v="0"/>
    <n v="0"/>
    <n v="2.4594594594594597"/>
    <x v="0"/>
    <n v="0"/>
    <n v="81.162162162162161"/>
    <n v="1.3094999999999988"/>
  </r>
  <r>
    <x v="20"/>
    <x v="2"/>
    <x v="13"/>
    <x v="13"/>
    <x v="2"/>
    <x v="3"/>
    <n v="0.85173333333333279"/>
    <n v="63.666666666666664"/>
    <n v="14849.153333333332"/>
    <n v="0"/>
    <n v="0"/>
    <n v="0"/>
    <n v="233.23277486910993"/>
    <n v="5"/>
    <n v="1.2563977230446419E-2"/>
    <n v="0.87441043050060829"/>
    <x v="2"/>
    <n v="2.893939393939394"/>
    <n v="3.8715151515151487E-2"/>
    <n v="674.96151515151507"/>
    <n v="30"/>
    <n v="3"/>
    <n v="33"/>
    <n v="95.5"/>
    <n v="95.5"/>
    <n v="1.2775999999999992"/>
    <n v="0"/>
    <x v="2"/>
    <n v="22273.73"/>
    <n v="0"/>
    <n v="1.2775999999999992"/>
  </r>
  <r>
    <x v="20"/>
    <x v="2"/>
    <x v="9"/>
    <x v="9"/>
    <x v="2"/>
    <x v="3"/>
    <n v="0.82130000000000125"/>
    <n v="109.66666666666666"/>
    <n v="14548.033333333333"/>
    <n v="265"/>
    <n v="1.9100999999999999"/>
    <n v="35154.0623100304"/>
    <n v="132.65683890577509"/>
    <n v="1"/>
    <n v="1.211505302837234E-2"/>
    <n v="0.88652548352898064"/>
    <x v="2"/>
    <n v="4.9848484848484844"/>
    <n v="3.7331818181818237E-2"/>
    <n v="661.2742424242424"/>
    <n v="30"/>
    <n v="3"/>
    <n v="33"/>
    <n v="164.5"/>
    <n v="0"/>
    <n v="0"/>
    <n v="1.6109422492401215"/>
    <x v="1"/>
    <n v="0"/>
    <n v="53.161094224924014"/>
    <n v="1.2319500000000019"/>
  </r>
  <r>
    <x v="20"/>
    <x v="2"/>
    <x v="35"/>
    <x v="35"/>
    <x v="2"/>
    <x v="8"/>
    <n v="0.7333333333333335"/>
    <n v="178.00000000000003"/>
    <n v="18252.206666666669"/>
    <n v="50"/>
    <n v="0.2001"/>
    <n v="5127.0243445692886"/>
    <n v="102.54048689138577"/>
    <n v="5"/>
    <n v="1.0817450652388129E-2"/>
    <n v="0.89734293418136879"/>
    <x v="2"/>
    <n v="8.0909090909090917"/>
    <n v="3.333333333333334E-2"/>
    <n v="829.64575757575767"/>
    <n v="30"/>
    <n v="3"/>
    <n v="33"/>
    <n v="267"/>
    <n v="217"/>
    <n v="0.89400749063670415"/>
    <n v="0.18726591760299627"/>
    <x v="2"/>
    <n v="22251.285655430711"/>
    <n v="6.1797752808988768"/>
    <n v="1.1000000000000003"/>
  </r>
  <r>
    <x v="20"/>
    <x v="2"/>
    <x v="24"/>
    <x v="24"/>
    <x v="0"/>
    <x v="6"/>
    <n v="0.63749999999999907"/>
    <n v="12"/>
    <n v="8050.6666666666661"/>
    <n v="106"/>
    <n v="2.3940000000000001"/>
    <n v="71114.222222222219"/>
    <n v="670.8888888888888"/>
    <n v="1"/>
    <n v="9.4038065330419376E-3"/>
    <n v="0.90674674071441075"/>
    <x v="2"/>
    <n v="0.54545454545454541"/>
    <n v="2.8977272727272685E-2"/>
    <n v="365.93939393939394"/>
    <n v="30"/>
    <n v="3"/>
    <n v="33"/>
    <n v="18"/>
    <n v="0"/>
    <n v="0"/>
    <n v="5.8888888888888893"/>
    <x v="0"/>
    <n v="0"/>
    <n v="194.33333333333334"/>
    <n v="0.9562499999999986"/>
  </r>
  <r>
    <x v="20"/>
    <x v="2"/>
    <x v="31"/>
    <x v="31"/>
    <x v="2"/>
    <x v="8"/>
    <n v="0.61813333333333342"/>
    <n v="147.66666666666669"/>
    <n v="15820.993333333337"/>
    <n v="238"/>
    <n v="0.95399999999999996"/>
    <n v="25499.298510158016"/>
    <n v="107.13990970654629"/>
    <n v="20"/>
    <n v="9.1181274953584298E-3"/>
    <n v="0.9158648682097692"/>
    <x v="2"/>
    <n v="6.7121212121212128"/>
    <n v="2.80969696969697E-2"/>
    <n v="719.13606060606082"/>
    <n v="30"/>
    <n v="3"/>
    <n v="33"/>
    <n v="221.50000000000003"/>
    <n v="0"/>
    <n v="0"/>
    <n v="1.0744920993227989"/>
    <x v="1"/>
    <n v="0"/>
    <n v="35.458239277652368"/>
    <n v="0.92720000000000014"/>
  </r>
  <r>
    <x v="20"/>
    <x v="2"/>
    <x v="65"/>
    <x v="65"/>
    <x v="1"/>
    <x v="2"/>
    <n v="0.50249999999999961"/>
    <n v="22.333333333333332"/>
    <n v="11630"/>
    <n v="0"/>
    <n v="0"/>
    <n v="0"/>
    <n v="520.74626865671644"/>
    <n v="5"/>
    <n v="7.412412208397768E-3"/>
    <n v="0.92327728041816692"/>
    <x v="2"/>
    <n v="1.0151515151515151"/>
    <n v="2.2840909090909075E-2"/>
    <n v="528.63636363636363"/>
    <n v="30"/>
    <n v="3"/>
    <n v="33"/>
    <n v="33.5"/>
    <n v="33.5"/>
    <n v="0.75374999999999948"/>
    <n v="0"/>
    <x v="2"/>
    <n v="17445"/>
    <n v="0"/>
    <n v="0.75374999999999948"/>
  </r>
  <r>
    <x v="20"/>
    <x v="2"/>
    <x v="56"/>
    <x v="56"/>
    <x v="0"/>
    <x v="5"/>
    <n v="0.40049999999999952"/>
    <n v="9.3333333333333339"/>
    <n v="5198.333333333333"/>
    <n v="83"/>
    <n v="1.494"/>
    <n v="46228.03571428571"/>
    <n v="556.96428571428567"/>
    <n v="20"/>
    <n v="5.9078031631110538E-3"/>
    <n v="0.92918508358127794"/>
    <x v="2"/>
    <n v="0.42424242424242425"/>
    <n v="1.8204545454545432E-2"/>
    <n v="236.28787878787878"/>
    <n v="30"/>
    <n v="3"/>
    <n v="33"/>
    <n v="14"/>
    <n v="0"/>
    <n v="0"/>
    <n v="5.9285714285714288"/>
    <x v="0"/>
    <n v="0"/>
    <n v="195.64285714285714"/>
    <n v="0.60074999999999923"/>
  </r>
  <r>
    <x v="20"/>
    <x v="2"/>
    <x v="23"/>
    <x v="23"/>
    <x v="0"/>
    <x v="0"/>
    <n v="0.36666666666666675"/>
    <n v="7.333333333333333"/>
    <n v="2870.6666666666665"/>
    <n v="0"/>
    <n v="0"/>
    <n v="0"/>
    <n v="391.45454545454544"/>
    <n v="1"/>
    <n v="5.4087253261940645E-3"/>
    <n v="0.93459380890747201"/>
    <x v="2"/>
    <n v="0.33333333333333331"/>
    <n v="1.666666666666667E-2"/>
    <n v="130.48484848484847"/>
    <n v="30"/>
    <n v="3"/>
    <n v="33"/>
    <n v="11"/>
    <n v="11"/>
    <n v="0.55000000000000016"/>
    <n v="0"/>
    <x v="2"/>
    <n v="4306"/>
    <n v="0"/>
    <n v="0.55000000000000016"/>
  </r>
  <r>
    <x v="20"/>
    <x v="2"/>
    <x v="22"/>
    <x v="22"/>
    <x v="2"/>
    <x v="3"/>
    <n v="0.34488666666666656"/>
    <n v="64.666666666666657"/>
    <n v="7997.7033333333338"/>
    <n v="327"/>
    <n v="1.7265600000000001"/>
    <n v="40441.994690721658"/>
    <n v="123.67582474226806"/>
    <n v="40"/>
    <n v="5.0874470418181342E-3"/>
    <n v="0.9396812559492902"/>
    <x v="2"/>
    <n v="2.939393939393939"/>
    <n v="1.5676666666666662E-2"/>
    <n v="363.53196969696972"/>
    <n v="30"/>
    <n v="3"/>
    <n v="33"/>
    <n v="96.999999999999986"/>
    <n v="0"/>
    <n v="0"/>
    <n v="3.3711340206185572"/>
    <x v="0"/>
    <n v="0"/>
    <n v="111.24742268041238"/>
    <n v="0.51732999999999985"/>
  </r>
  <r>
    <x v="20"/>
    <x v="2"/>
    <x v="38"/>
    <x v="38"/>
    <x v="5"/>
    <x v="3"/>
    <n v="0.31100000000000017"/>
    <n v="39.333333333333329"/>
    <n v="4001.2533333333345"/>
    <n v="105"/>
    <n v="0.79149999999999998"/>
    <n v="10681.311864406784"/>
    <n v="101.72677966101699"/>
    <n v="40"/>
    <n v="4.5875824812173305E-3"/>
    <n v="0.94426883843050757"/>
    <x v="2"/>
    <n v="1.7878787878787876"/>
    <n v="1.4136363636363643E-2"/>
    <n v="181.87515151515157"/>
    <n v="30"/>
    <n v="3"/>
    <n v="33"/>
    <n v="58.999999999999993"/>
    <n v="0"/>
    <n v="0"/>
    <n v="1.7796610169491527"/>
    <x v="1"/>
    <n v="0"/>
    <n v="58.728813559322042"/>
    <n v="0.46650000000000025"/>
  </r>
  <r>
    <x v="20"/>
    <x v="2"/>
    <x v="47"/>
    <x v="47"/>
    <x v="5"/>
    <x v="3"/>
    <n v="0.30574999999999958"/>
    <n v="64.333333333333343"/>
    <n v="4688.166666666667"/>
    <n v="127"/>
    <n v="0.57299999999999995"/>
    <n v="9254.8782383419675"/>
    <n v="72.87305699481864"/>
    <n v="40"/>
    <n v="4.5101393685922711E-3"/>
    <n v="0.94877897779909981"/>
    <x v="2"/>
    <n v="2.9242424242424248"/>
    <n v="1.3897727272727254E-2"/>
    <n v="213.09848484848487"/>
    <n v="30"/>
    <n v="3"/>
    <n v="33"/>
    <n v="96.500000000000014"/>
    <n v="0"/>
    <n v="0"/>
    <n v="1.3160621761658029"/>
    <x v="1"/>
    <n v="0"/>
    <n v="43.430051813471493"/>
    <n v="0.45862499999999939"/>
  </r>
  <r>
    <x v="20"/>
    <x v="2"/>
    <x v="21"/>
    <x v="21"/>
    <x v="0"/>
    <x v="0"/>
    <n v="0.2966666666666668"/>
    <n v="6.666666666666667"/>
    <n v="3850.416666666667"/>
    <n v="66"/>
    <n v="1.32"/>
    <n v="38119.125"/>
    <n v="577.5625"/>
    <n v="18"/>
    <n v="4.3761504911933808E-3"/>
    <n v="0.95315512829029314"/>
    <x v="2"/>
    <n v="0.30303030303030304"/>
    <n v="1.348484848484849E-2"/>
    <n v="175.01893939393941"/>
    <n v="30"/>
    <n v="3"/>
    <n v="33"/>
    <n v="10"/>
    <n v="0"/>
    <n v="0"/>
    <n v="6.6"/>
    <x v="0"/>
    <n v="0"/>
    <n v="217.8"/>
    <n v="0.44500000000000017"/>
  </r>
  <r>
    <x v="20"/>
    <x v="2"/>
    <x v="45"/>
    <x v="45"/>
    <x v="0"/>
    <x v="7"/>
    <n v="0.28500000000000009"/>
    <n v="4"/>
    <n v="3818.0666666666671"/>
    <n v="0"/>
    <n v="4.4999999999999997E-3"/>
    <n v="0"/>
    <n v="954.51666666666677"/>
    <n v="40"/>
    <n v="4.2040546853599325E-3"/>
    <n v="0.95735918297565303"/>
    <x v="2"/>
    <n v="0.18181818181818182"/>
    <n v="1.2954545454545458E-2"/>
    <n v="173.54848484848486"/>
    <n v="30"/>
    <n v="3"/>
    <n v="33"/>
    <n v="6"/>
    <n v="6"/>
    <n v="0.42750000000000016"/>
    <n v="0"/>
    <x v="2"/>
    <n v="5727.1"/>
    <n v="0"/>
    <n v="0.4275000000000001"/>
  </r>
  <r>
    <x v="20"/>
    <x v="2"/>
    <x v="78"/>
    <x v="79"/>
    <x v="4"/>
    <x v="2"/>
    <n v="0.27300000000000074"/>
    <n v="6"/>
    <n v="7376.666666666667"/>
    <n v="0"/>
    <n v="0"/>
    <n v="0"/>
    <n v="1229.4444444444446"/>
    <n v="16"/>
    <n v="4.0270418565026816E-3"/>
    <n v="0.96138622483215574"/>
    <x v="2"/>
    <n v="0.27272727272727271"/>
    <n v="1.2409090909090943E-2"/>
    <n v="335.30303030303031"/>
    <n v="30"/>
    <n v="3"/>
    <n v="33"/>
    <n v="9"/>
    <n v="9"/>
    <n v="0.40950000000000114"/>
    <n v="0"/>
    <x v="2"/>
    <n v="11065.000000000002"/>
    <n v="0"/>
    <n v="0.40950000000000109"/>
  </r>
  <r>
    <x v="20"/>
    <x v="2"/>
    <x v="34"/>
    <x v="34"/>
    <x v="2"/>
    <x v="8"/>
    <n v="0.26633333333333337"/>
    <n v="65.333333333333329"/>
    <n v="5663.5333333333338"/>
    <n v="248"/>
    <n v="0.99399999999999999"/>
    <n v="21498.310204081637"/>
    <n v="86.686734693877568"/>
    <n v="24"/>
    <n v="3.9287013960264154E-3"/>
    <n v="0.96531492622818216"/>
    <x v="2"/>
    <n v="2.9696969696969693"/>
    <n v="1.2106060606060608E-2"/>
    <n v="257.43333333333334"/>
    <n v="30"/>
    <n v="3"/>
    <n v="33"/>
    <n v="97.999999999999986"/>
    <n v="0"/>
    <n v="0"/>
    <n v="2.5306122448979593"/>
    <x v="0"/>
    <n v="0"/>
    <n v="83.510204081632665"/>
    <n v="0.39950000000000008"/>
  </r>
  <r>
    <x v="20"/>
    <x v="2"/>
    <x v="81"/>
    <x v="82"/>
    <x v="4"/>
    <x v="2"/>
    <n v="0.24540333333333306"/>
    <n v="11.333333333333334"/>
    <n v="6898.3566666666693"/>
    <n v="0"/>
    <n v="0"/>
    <n v="0"/>
    <n v="608.67852941176488"/>
    <n v="18"/>
    <n v="3.6199615203612065E-3"/>
    <n v="0.96893488774854342"/>
    <x v="2"/>
    <n v="0.51515151515151514"/>
    <n v="1.1154696969696957E-2"/>
    <n v="313.56166666666678"/>
    <n v="30"/>
    <n v="3"/>
    <n v="33"/>
    <n v="17"/>
    <n v="17"/>
    <n v="0.36810499999999957"/>
    <n v="0"/>
    <x v="2"/>
    <n v="10347.535000000003"/>
    <n v="0"/>
    <n v="0.36810499999999957"/>
  </r>
  <r>
    <x v="20"/>
    <x v="2"/>
    <x v="18"/>
    <x v="18"/>
    <x v="3"/>
    <x v="0"/>
    <n v="0.24500000000000011"/>
    <n v="16.333333333333332"/>
    <n v="7513.333333333333"/>
    <n v="234"/>
    <n v="3.51"/>
    <n v="107640"/>
    <n v="460"/>
    <n v="36"/>
    <n v="3.6140119225023986E-3"/>
    <n v="0.97254889967104585"/>
    <x v="2"/>
    <n v="0.74242424242424232"/>
    <n v="1.113636363636364E-2"/>
    <n v="341.5151515151515"/>
    <n v="30"/>
    <n v="3"/>
    <n v="33"/>
    <n v="24.499999999999996"/>
    <n v="0"/>
    <n v="0"/>
    <n v="9.5510204081632661"/>
    <x v="0"/>
    <n v="0"/>
    <n v="315.18367346938783"/>
    <n v="0.36750000000000016"/>
  </r>
  <r>
    <x v="20"/>
    <x v="2"/>
    <x v="54"/>
    <x v="54"/>
    <x v="2"/>
    <x v="9"/>
    <n v="0.22613333333333327"/>
    <n v="16.333333333333332"/>
    <n v="3234.9466666666658"/>
    <n v="67"/>
    <n v="0.86399999999999999"/>
    <n v="13269.88326530612"/>
    <n v="198.05795918367343"/>
    <n v="20"/>
    <n v="3.3357084193545924E-3"/>
    <n v="0.97588460809040045"/>
    <x v="2"/>
    <n v="0.74242424242424232"/>
    <n v="1.0278787878787875E-2"/>
    <n v="147.04303030303026"/>
    <n v="30"/>
    <n v="3"/>
    <n v="33"/>
    <n v="24.499999999999996"/>
    <n v="0"/>
    <n v="0"/>
    <n v="2.7346938775510208"/>
    <x v="0"/>
    <n v="0"/>
    <n v="90.244897959183689"/>
    <n v="0.33919999999999989"/>
  </r>
  <r>
    <x v="20"/>
    <x v="2"/>
    <x v="73"/>
    <x v="74"/>
    <x v="0"/>
    <x v="4"/>
    <n v="0.20850000000000007"/>
    <n v="4"/>
    <n v="2583.7499999999995"/>
    <n v="18"/>
    <n v="0.32400000000000001"/>
    <n v="11626.874999999998"/>
    <n v="645.93749999999989"/>
    <n v="5"/>
    <n v="3.0755979013948982E-3"/>
    <n v="0.97896020599179534"/>
    <x v="2"/>
    <n v="0.18181818181818182"/>
    <n v="9.47727272727273E-3"/>
    <n v="117.4431818181818"/>
    <n v="30"/>
    <n v="3"/>
    <n v="33"/>
    <n v="6"/>
    <n v="0"/>
    <n v="0"/>
    <n v="3"/>
    <x v="0"/>
    <n v="0"/>
    <n v="99"/>
    <n v="0.31275000000000008"/>
  </r>
  <r>
    <x v="20"/>
    <x v="2"/>
    <x v="37"/>
    <x v="37"/>
    <x v="2"/>
    <x v="8"/>
    <n v="0.17733333333333343"/>
    <n v="43"/>
    <n v="3768.9066666666658"/>
    <n v="302"/>
    <n v="1.2110000000000001"/>
    <n v="26469.995658914726"/>
    <n v="87.648992248062001"/>
    <n v="5"/>
    <n v="2.6158562486684029E-3"/>
    <n v="0.98157606224046379"/>
    <x v="2"/>
    <n v="1.9545454545454546"/>
    <n v="8.060606060606065E-3"/>
    <n v="171.31393939393936"/>
    <n v="30"/>
    <n v="3"/>
    <n v="33"/>
    <n v="64.5"/>
    <n v="0"/>
    <n v="0"/>
    <n v="4.6821705426356592"/>
    <x v="0"/>
    <n v="0"/>
    <n v="154.51162790697674"/>
    <n v="0.26600000000000013"/>
  </r>
  <r>
    <x v="20"/>
    <x v="2"/>
    <x v="6"/>
    <x v="6"/>
    <x v="1"/>
    <x v="2"/>
    <n v="0.17462333333333335"/>
    <n v="15.666666666666666"/>
    <n v="7066.8666666666668"/>
    <n v="192"/>
    <n v="1.8988800000000001"/>
    <n v="86606.706382978737"/>
    <n v="451.0765957446809"/>
    <n v="5"/>
    <n v="2.5758808514848041E-3"/>
    <n v="0.98415194309194864"/>
    <x v="2"/>
    <n v="0.71212121212121204"/>
    <n v="7.9374242424242441E-3"/>
    <n v="321.22121212121215"/>
    <n v="30"/>
    <n v="3"/>
    <n v="33"/>
    <n v="23.499999999999996"/>
    <n v="0"/>
    <n v="0"/>
    <n v="8.1702127659574479"/>
    <x v="0"/>
    <n v="0"/>
    <n v="269.61702127659578"/>
    <n v="0.26193500000000003"/>
  </r>
  <r>
    <x v="20"/>
    <x v="2"/>
    <x v="82"/>
    <x v="83"/>
    <x v="2"/>
    <x v="9"/>
    <n v="0.16319999999999998"/>
    <n v="17"/>
    <n v="1490"/>
    <n v="0"/>
    <n v="0"/>
    <n v="0"/>
    <n v="87.647058823529406"/>
    <n v="48"/>
    <n v="2.4073744724587391E-3"/>
    <n v="0.9865593175644074"/>
    <x v="2"/>
    <n v="0.77272727272727271"/>
    <n v="7.4181818181818177E-3"/>
    <n v="67.727272727272734"/>
    <n v="30"/>
    <n v="3"/>
    <n v="33"/>
    <n v="25.5"/>
    <n v="25.5"/>
    <n v="0.24479999999999999"/>
    <n v="0"/>
    <x v="2"/>
    <n v="2235"/>
    <n v="0"/>
    <n v="0.24479999999999999"/>
  </r>
  <r>
    <x v="20"/>
    <x v="2"/>
    <x v="69"/>
    <x v="70"/>
    <x v="0"/>
    <x v="0"/>
    <n v="0.13200000000000003"/>
    <n v="2.3333333333333335"/>
    <n v="2015.6000000000008"/>
    <n v="47"/>
    <n v="1.0575000000000001"/>
    <n v="40599.942857142873"/>
    <n v="863.82857142857176"/>
    <n v="32"/>
    <n v="1.9471411174298632E-3"/>
    <n v="0.98850645868183729"/>
    <x v="2"/>
    <n v="0.10606060606060606"/>
    <n v="6.0000000000000019E-3"/>
    <n v="91.618181818181853"/>
    <n v="30"/>
    <n v="3"/>
    <n v="33"/>
    <n v="3.5"/>
    <n v="0"/>
    <n v="0"/>
    <n v="13.428571428571429"/>
    <x v="0"/>
    <n v="0"/>
    <n v="443.14285714285717"/>
    <n v="0.19800000000000006"/>
  </r>
  <r>
    <x v="20"/>
    <x v="2"/>
    <x v="29"/>
    <x v="29"/>
    <x v="1"/>
    <x v="2"/>
    <n v="0.11556000000000007"/>
    <n v="13.333333333333334"/>
    <n v="5483.213333333324"/>
    <n v="201"/>
    <n v="0.87156000000000011"/>
    <n v="82659.440999999861"/>
    <n v="411.2409999999993"/>
    <n v="48"/>
    <n v="1.7046335418954173E-3"/>
    <n v="0.99021109222373271"/>
    <x v="2"/>
    <n v="0.60606060606060608"/>
    <n v="5.2527272727272761E-3"/>
    <n v="249.23696969696928"/>
    <n v="30"/>
    <n v="3"/>
    <n v="33"/>
    <n v="20"/>
    <n v="0"/>
    <n v="0"/>
    <n v="10.050000000000001"/>
    <x v="0"/>
    <n v="0"/>
    <n v="331.65"/>
    <n v="0.17334000000000011"/>
  </r>
  <r>
    <x v="20"/>
    <x v="2"/>
    <x v="49"/>
    <x v="49"/>
    <x v="2"/>
    <x v="8"/>
    <n v="0.10679999999999999"/>
    <n v="28"/>
    <n v="2873.2599999999993"/>
    <n v="496"/>
    <n v="1.7856000000000001"/>
    <n v="50897.748571428558"/>
    <n v="102.61642857142854"/>
    <n v="24"/>
    <n v="1.5754141768296161E-3"/>
    <n v="0.99178650640056232"/>
    <x v="2"/>
    <n v="1.2727272727272727"/>
    <n v="4.8545454545454543E-3"/>
    <n v="130.60272727272724"/>
    <n v="30"/>
    <n v="3"/>
    <n v="33"/>
    <n v="42"/>
    <n v="0"/>
    <n v="0"/>
    <n v="11.80952380952381"/>
    <x v="0"/>
    <n v="0"/>
    <n v="389.71428571428572"/>
    <n v="0.16019999999999998"/>
  </r>
  <r>
    <x v="20"/>
    <x v="2"/>
    <x v="19"/>
    <x v="19"/>
    <x v="0"/>
    <x v="5"/>
    <n v="8.550000000000002E-2"/>
    <n v="2.6666666666666665"/>
    <n v="1900"/>
    <n v="238"/>
    <n v="5.3550000000000004"/>
    <n v="169575"/>
    <n v="712.5"/>
    <n v="30"/>
    <n v="1.2612164056079796E-3"/>
    <n v="0.99304772280617026"/>
    <x v="2"/>
    <n v="0.1212121212121212"/>
    <n v="3.8863636363636374E-3"/>
    <n v="86.36363636363636"/>
    <n v="30"/>
    <n v="3"/>
    <n v="33"/>
    <n v="3.9999999999999996"/>
    <n v="0"/>
    <n v="0"/>
    <n v="59.500000000000007"/>
    <x v="0"/>
    <n v="0"/>
    <n v="1963.5000000000002"/>
    <n v="0.12825000000000003"/>
  </r>
  <r>
    <x v="20"/>
    <x v="2"/>
    <x v="94"/>
    <x v="94"/>
    <x v="2"/>
    <x v="8"/>
    <n v="6.200666666666662E-2"/>
    <n v="12.666666666666666"/>
    <n v="1269.5866666666677"/>
    <n v="0"/>
    <n v="0"/>
    <n v="0"/>
    <n v="100.23052631578956"/>
    <n v="100"/>
    <n v="9.1466462288965352E-4"/>
    <n v="0.99396238742905996"/>
    <x v="2"/>
    <n v="0.57575757575757569"/>
    <n v="2.8184848484848462E-3"/>
    <n v="57.708484848484893"/>
    <n v="30"/>
    <n v="3"/>
    <n v="33"/>
    <n v="18.999999999999996"/>
    <n v="18.999999999999996"/>
    <n v="9.3009999999999926E-2"/>
    <n v="0"/>
    <x v="2"/>
    <n v="1904.3800000000012"/>
    <n v="0"/>
    <n v="9.3009999999999926E-2"/>
  </r>
  <r>
    <x v="20"/>
    <x v="2"/>
    <x v="46"/>
    <x v="46"/>
    <x v="2"/>
    <x v="8"/>
    <n v="6.0000000000000026E-2"/>
    <n v="16.666666666666668"/>
    <n v="1833.3333333333335"/>
    <n v="288"/>
    <n v="1.0378000000000001"/>
    <n v="31680"/>
    <n v="110"/>
    <n v="10"/>
    <n v="8.8506414428630162E-4"/>
    <n v="0.99484745157334631"/>
    <x v="2"/>
    <n v="0.75757575757575768"/>
    <n v="2.7272727272727284E-3"/>
    <n v="83.333333333333343"/>
    <n v="30"/>
    <n v="3"/>
    <n v="33"/>
    <n v="25.000000000000004"/>
    <n v="0"/>
    <n v="0"/>
    <n v="11.519999999999998"/>
    <x v="0"/>
    <n v="0"/>
    <n v="380.15999999999997"/>
    <n v="9.0000000000000038E-2"/>
  </r>
  <r>
    <x v="20"/>
    <x v="2"/>
    <x v="41"/>
    <x v="41"/>
    <x v="2"/>
    <x v="8"/>
    <n v="5.9999999999999991E-2"/>
    <n v="16.333333333333332"/>
    <n v="1850.0199999999998"/>
    <n v="169"/>
    <n v="0.61019999999999996"/>
    <n v="19142.043673469387"/>
    <n v="113.26653061224489"/>
    <n v="12"/>
    <n v="8.8506414428630119E-4"/>
    <n v="0.99573251571763266"/>
    <x v="2"/>
    <n v="0.74242424242424232"/>
    <n v="2.7272727272727271E-3"/>
    <n v="84.091818181818169"/>
    <n v="30"/>
    <n v="3"/>
    <n v="33"/>
    <n v="24.499999999999996"/>
    <n v="0"/>
    <n v="0"/>
    <n v="6.8979591836734704"/>
    <x v="0"/>
    <n v="0"/>
    <n v="227.63265306122452"/>
    <n v="0.09"/>
  </r>
  <r>
    <x v="20"/>
    <x v="2"/>
    <x v="36"/>
    <x v="36"/>
    <x v="2"/>
    <x v="8"/>
    <n v="5.9999999999999991E-2"/>
    <n v="16.666666666666664"/>
    <n v="971.33333333333314"/>
    <n v="119"/>
    <n v="0.43020000000000003"/>
    <n v="6935.32"/>
    <n v="58.279999999999994"/>
    <n v="12"/>
    <n v="8.8506414428630119E-4"/>
    <n v="0.99661757986191901"/>
    <x v="2"/>
    <n v="0.75757575757575746"/>
    <n v="2.7272727272727271E-3"/>
    <n v="44.151515151515142"/>
    <n v="30"/>
    <n v="3"/>
    <n v="33"/>
    <n v="24.999999999999996"/>
    <n v="0"/>
    <n v="0"/>
    <n v="4.7600000000000007"/>
    <x v="0"/>
    <n v="0"/>
    <n v="157.08000000000001"/>
    <n v="0.09"/>
  </r>
  <r>
    <x v="20"/>
    <x v="2"/>
    <x v="53"/>
    <x v="53"/>
    <x v="5"/>
    <x v="3"/>
    <n v="5.800000000000001E-2"/>
    <n v="19.333333333333336"/>
    <n v="1052.3333333333333"/>
    <n v="162"/>
    <n v="0.48599999999999999"/>
    <n v="8817.8275862068949"/>
    <n v="54.431034482758612"/>
    <n v="4"/>
    <n v="8.5556200614342467E-4"/>
    <n v="0.99747314186806246"/>
    <x v="2"/>
    <n v="0.8787878787878789"/>
    <n v="2.6363636363636368E-3"/>
    <n v="47.833333333333329"/>
    <n v="30"/>
    <n v="3"/>
    <n v="33"/>
    <n v="29.000000000000004"/>
    <n v="0"/>
    <n v="0"/>
    <n v="5.5862068965517233"/>
    <x v="0"/>
    <n v="0"/>
    <n v="184.34482758620686"/>
    <n v="8.7000000000000008E-2"/>
  </r>
  <r>
    <x v="20"/>
    <x v="2"/>
    <x v="26"/>
    <x v="26"/>
    <x v="1"/>
    <x v="2"/>
    <n v="5.3999999999999999E-2"/>
    <n v="6"/>
    <n v="1500"/>
    <n v="0"/>
    <n v="0"/>
    <n v="0"/>
    <n v="250"/>
    <n v="12"/>
    <n v="7.9655772985767119E-4"/>
    <n v="0.99826969959792011"/>
    <x v="2"/>
    <n v="0.27272727272727271"/>
    <n v="2.4545454545454545E-3"/>
    <n v="68.181818181818187"/>
    <n v="30"/>
    <n v="3"/>
    <n v="33"/>
    <n v="9"/>
    <n v="9"/>
    <n v="8.1000000000000003E-2"/>
    <n v="0"/>
    <x v="2"/>
    <n v="2250"/>
    <n v="0"/>
    <n v="8.1000000000000003E-2"/>
  </r>
  <r>
    <x v="20"/>
    <x v="2"/>
    <x v="57"/>
    <x v="57"/>
    <x v="1"/>
    <x v="2"/>
    <n v="4.2660000000000038E-2"/>
    <n v="12"/>
    <n v="1342.8600000000004"/>
    <n v="0"/>
    <n v="0"/>
    <n v="0"/>
    <n v="111.90500000000003"/>
    <n v="48"/>
    <n v="6.2928060658756075E-4"/>
    <n v="0.99889898020450762"/>
    <x v="2"/>
    <n v="0.54545454545454541"/>
    <n v="1.9390909090909109E-3"/>
    <n v="61.039090909090923"/>
    <n v="30"/>
    <n v="3"/>
    <n v="33"/>
    <n v="18"/>
    <n v="18"/>
    <n v="6.3990000000000061E-2"/>
    <n v="0"/>
    <x v="2"/>
    <n v="2014.2900000000004"/>
    <n v="0"/>
    <n v="6.3990000000000061E-2"/>
  </r>
  <r>
    <x v="20"/>
    <x v="2"/>
    <x v="136"/>
    <x v="135"/>
    <x v="2"/>
    <x v="8"/>
    <n v="3.143E-2"/>
    <n v="7"/>
    <n v="624.50666666666666"/>
    <n v="0"/>
    <n v="0"/>
    <n v="0"/>
    <n v="89.215238095238092"/>
    <n v="1"/>
    <n v="4.6362610091530749E-4"/>
    <n v="0.99936260630542295"/>
    <x v="2"/>
    <n v="0.31818181818181818"/>
    <n v="1.4286363636363637E-3"/>
    <n v="28.386666666666667"/>
    <n v="30"/>
    <n v="3"/>
    <n v="33"/>
    <n v="10.5"/>
    <n v="10.5"/>
    <n v="4.7144999999999999E-2"/>
    <n v="0"/>
    <x v="2"/>
    <n v="936.76"/>
    <n v="0"/>
    <n v="4.7144999999999999E-2"/>
  </r>
  <r>
    <x v="20"/>
    <x v="2"/>
    <x v="12"/>
    <x v="12"/>
    <x v="0"/>
    <x v="4"/>
    <n v="1.4999999999999999E-2"/>
    <n v="0.66666666666666663"/>
    <n v="143.33333333333334"/>
    <n v="0"/>
    <n v="0"/>
    <n v="0"/>
    <n v="215.00000000000003"/>
    <n v="1"/>
    <n v="2.2126603607157532E-4"/>
    <n v="0.99958387234149448"/>
    <x v="2"/>
    <n v="3.03030303030303E-2"/>
    <n v="6.8181818181818176E-4"/>
    <n v="6.5151515151515156"/>
    <n v="30"/>
    <n v="3"/>
    <n v="33"/>
    <n v="0.99999999999999989"/>
    <n v="0.99999999999999989"/>
    <n v="2.2499999999999999E-2"/>
    <n v="0"/>
    <x v="2"/>
    <n v="215"/>
    <n v="0"/>
    <n v="2.2499999999999999E-2"/>
  </r>
  <r>
    <x v="20"/>
    <x v="2"/>
    <x v="103"/>
    <x v="103"/>
    <x v="2"/>
    <x v="9"/>
    <n v="1.0666666666666666E-2"/>
    <n v="0.66666666666666663"/>
    <n v="76"/>
    <n v="0"/>
    <n v="0"/>
    <n v="0"/>
    <n v="114"/>
    <n v="16"/>
    <n v="1.5734473676200911E-4"/>
    <n v="0.99974121707825647"/>
    <x v="2"/>
    <n v="3.03030303030303E-2"/>
    <n v="4.8484848484848484E-4"/>
    <n v="3.4545454545454546"/>
    <n v="30"/>
    <n v="3"/>
    <n v="33"/>
    <n v="0.99999999999999989"/>
    <n v="0.99999999999999989"/>
    <n v="1.5999999999999997E-2"/>
    <n v="0"/>
    <x v="2"/>
    <n v="113.99999999999999"/>
    <n v="0"/>
    <n v="1.6E-2"/>
  </r>
  <r>
    <x v="20"/>
    <x v="2"/>
    <x v="119"/>
    <x v="118"/>
    <x v="2"/>
    <x v="8"/>
    <n v="9.5833333333333326E-3"/>
    <n v="1.6666666666666665"/>
    <n v="154"/>
    <n v="0"/>
    <n v="0"/>
    <n v="0"/>
    <n v="92.4"/>
    <n v="3"/>
    <n v="1.4136441193461754E-4"/>
    <n v="0.99988258149019105"/>
    <x v="2"/>
    <n v="7.5757575757575746E-2"/>
    <n v="4.3560606060606059E-4"/>
    <n v="7"/>
    <n v="30"/>
    <n v="3"/>
    <n v="33"/>
    <n v="2.4999999999999996"/>
    <n v="2.4999999999999996"/>
    <n v="1.4374999999999997E-2"/>
    <n v="0"/>
    <x v="2"/>
    <n v="230.99999999999997"/>
    <n v="0"/>
    <n v="1.4374999999999999E-2"/>
  </r>
  <r>
    <x v="20"/>
    <x v="2"/>
    <x v="143"/>
    <x v="142"/>
    <x v="2"/>
    <x v="9"/>
    <n v="7.9600000000000001E-3"/>
    <n v="0.66666666666666663"/>
    <n v="63.626666666666672"/>
    <n v="0"/>
    <n v="0"/>
    <n v="0"/>
    <n v="95.440000000000012"/>
    <n v="24"/>
    <n v="1.1741850980864931E-4"/>
    <n v="0.99999999999999967"/>
    <x v="2"/>
    <n v="3.03030303030303E-2"/>
    <n v="3.6181818181818185E-4"/>
    <n v="2.8921212121212125"/>
    <n v="30"/>
    <n v="3"/>
    <n v="33"/>
    <n v="0.99999999999999989"/>
    <n v="0.99999999999999989"/>
    <n v="1.1939999999999999E-2"/>
    <n v="0"/>
    <x v="2"/>
    <n v="95.44"/>
    <n v="0"/>
    <n v="1.1940000000000001E-2"/>
  </r>
  <r>
    <x v="21"/>
    <x v="2"/>
    <x v="2"/>
    <x v="2"/>
    <x v="1"/>
    <x v="2"/>
    <n v="17.072640000000028"/>
    <n v="1725"/>
    <n v="447893.83333333337"/>
    <n v="480"/>
    <n v="4.6656000000000004"/>
    <n v="124631.32753623188"/>
    <n v="259.64859903381642"/>
    <n v="1"/>
    <n v="0.40872139302887084"/>
    <n v="0.40872139302887084"/>
    <x v="0"/>
    <n v="78.409090909090907"/>
    <n v="21.818181818181817"/>
    <n v="20358.810606060608"/>
    <n v="7"/>
    <n v="3"/>
    <n v="10"/>
    <n v="784.09090909090901"/>
    <n v="304.09090909090901"/>
    <n v="3.0096432569170002"/>
    <n v="0.61217391304347835"/>
    <x v="2"/>
    <n v="78956.778524374153"/>
    <n v="6.1217391304347837"/>
    <n v="218.18181818181816"/>
  </r>
  <r>
    <x v="21"/>
    <x v="2"/>
    <x v="0"/>
    <x v="0"/>
    <x v="0"/>
    <x v="0"/>
    <n v="4.9916666666666627"/>
    <n v="141"/>
    <n v="51514.266666666597"/>
    <n v="216"/>
    <n v="5.4"/>
    <n v="78915.472340425418"/>
    <n v="365.34940898345104"/>
    <n v="12"/>
    <n v="0.11950119920151631"/>
    <n v="0.52822259223038714"/>
    <x v="1"/>
    <n v="6.4090909090909092"/>
    <n v="9.8181818181818183"/>
    <n v="2341.5575757575725"/>
    <n v="14"/>
    <n v="3"/>
    <n v="17"/>
    <n v="108.95454545454545"/>
    <n v="0"/>
    <n v="0"/>
    <n v="1.9824780976220275"/>
    <x v="1"/>
    <n v="0"/>
    <n v="33.702127659574465"/>
    <n v="166.90909090909091"/>
  </r>
  <r>
    <x v="21"/>
    <x v="2"/>
    <x v="7"/>
    <x v="7"/>
    <x v="1"/>
    <x v="2"/>
    <n v="3.8800766666666786"/>
    <n v="467.66666666666669"/>
    <n v="100566.33333333334"/>
    <n v="154"/>
    <n v="1.2494499999999997"/>
    <n v="33115.927298645758"/>
    <n v="215.03848895224519"/>
    <n v="5"/>
    <n v="9.2889578896926311E-2"/>
    <n v="0.62111217112731343"/>
    <x v="1"/>
    <n v="21.257575757575758"/>
    <n v="7"/>
    <n v="4571.19696969697"/>
    <n v="14"/>
    <n v="3"/>
    <n v="17"/>
    <n v="361.37878787878788"/>
    <n v="207.37878787878788"/>
    <n v="1.7205536621741344"/>
    <n v="0.42614565427026119"/>
    <x v="2"/>
    <n v="44594.421186202722"/>
    <n v="7.244476122594441"/>
    <n v="119"/>
  </r>
  <r>
    <x v="21"/>
    <x v="2"/>
    <x v="5"/>
    <x v="5"/>
    <x v="1"/>
    <x v="2"/>
    <n v="3.832499999999996"/>
    <n v="170.33333333333334"/>
    <n v="88573.333333333328"/>
    <n v="14"/>
    <n v="0.315"/>
    <n v="7279.9999999999982"/>
    <n v="519.99999999999989"/>
    <n v="4"/>
    <n v="9.1750586832683362E-2"/>
    <n v="0.71286275795999676"/>
    <x v="1"/>
    <n v="7.7424242424242431"/>
    <n v="0.63636363636363635"/>
    <n v="4026.060606060606"/>
    <n v="14"/>
    <n v="3"/>
    <n v="17"/>
    <n v="131.62121212121212"/>
    <n v="117.62121212121212"/>
    <n v="2.6464772727272701"/>
    <n v="0.10636583400483481"/>
    <x v="2"/>
    <n v="61163.030303030289"/>
    <n v="1.8082191780821917"/>
    <n v="10.818181818181818"/>
  </r>
  <r>
    <x v="21"/>
    <x v="2"/>
    <x v="3"/>
    <x v="3"/>
    <x v="1"/>
    <x v="2"/>
    <n v="3.4695000000000142"/>
    <n v="193"/>
    <n v="93162.666666666657"/>
    <n v="42"/>
    <n v="0.6804"/>
    <n v="20273.740932642486"/>
    <n v="482.70811744386867"/>
    <n v="1"/>
    <n v="8.3060315985909086E-2"/>
    <n v="0.79592307394590589"/>
    <x v="1"/>
    <n v="8.7727272727272734"/>
    <n v="1.9090909090909092"/>
    <n v="4234.6666666666661"/>
    <n v="14"/>
    <n v="3"/>
    <n v="17"/>
    <n v="149.13636363636365"/>
    <n v="107.13636363636365"/>
    <n v="1.9259565473386799"/>
    <n v="0.28162145687290457"/>
    <x v="2"/>
    <n v="51715.592400690846"/>
    <n v="4.7875647668393775"/>
    <n v="32.454545454545453"/>
  </r>
  <r>
    <x v="21"/>
    <x v="2"/>
    <x v="102"/>
    <x v="102"/>
    <x v="0"/>
    <x v="10"/>
    <n v="1.7166666666666619"/>
    <n v="31.666666666666664"/>
    <n v="9407.3333333333121"/>
    <n v="0"/>
    <n v="0"/>
    <n v="0"/>
    <n v="297.07368421052564"/>
    <n v="20"/>
    <n v="4.109724045995377E-2"/>
    <n v="0.83702031440585967"/>
    <x v="2"/>
    <n v="1.4393939393939392"/>
    <n v="0"/>
    <n v="427.60606060605966"/>
    <n v="30"/>
    <n v="3"/>
    <n v="33"/>
    <n v="47.499999999999993"/>
    <n v="47.499999999999993"/>
    <n v="2.5749999999999926"/>
    <n v="0"/>
    <x v="2"/>
    <n v="14110.999999999965"/>
    <n v="0"/>
    <n v="0"/>
  </r>
  <r>
    <x v="21"/>
    <x v="2"/>
    <x v="6"/>
    <x v="6"/>
    <x v="1"/>
    <x v="2"/>
    <n v="1.7028866666666655"/>
    <n v="148"/>
    <n v="48244.583333333467"/>
    <n v="262"/>
    <n v="2.5911800000000005"/>
    <n v="85405.951576576816"/>
    <n v="325.97691441441532"/>
    <n v="1"/>
    <n v="4.0767345329737456E-2"/>
    <n v="0.87778765973559714"/>
    <x v="2"/>
    <n v="6.7272727272727275"/>
    <n v="11.909090909090908"/>
    <n v="2192.9356060606119"/>
    <n v="30"/>
    <n v="3"/>
    <n v="33"/>
    <n v="222"/>
    <n v="0"/>
    <n v="0"/>
    <n v="1.1801801801801801"/>
    <x v="1"/>
    <n v="0"/>
    <n v="38.945945945945944"/>
    <n v="393"/>
  </r>
  <r>
    <x v="21"/>
    <x v="2"/>
    <x v="50"/>
    <x v="50"/>
    <x v="0"/>
    <x v="0"/>
    <n v="1.3124999999999969"/>
    <n v="41.666666666666671"/>
    <n v="12250"/>
    <n v="0"/>
    <n v="0"/>
    <n v="0"/>
    <n v="293.99999999999994"/>
    <n v="5"/>
    <n v="3.142143384680933E-2"/>
    <n v="0.90920909358240642"/>
    <x v="2"/>
    <n v="1.8939393939393943"/>
    <n v="0"/>
    <n v="556.81818181818187"/>
    <n v="30"/>
    <n v="3"/>
    <n v="33"/>
    <n v="62.500000000000007"/>
    <n v="62.500000000000007"/>
    <n v="1.9687499999999953"/>
    <n v="0"/>
    <x v="2"/>
    <n v="18375"/>
    <n v="0"/>
    <n v="0"/>
  </r>
  <r>
    <x v="21"/>
    <x v="2"/>
    <x v="4"/>
    <x v="4"/>
    <x v="0"/>
    <x v="0"/>
    <n v="0.67499999999999893"/>
    <n v="27"/>
    <n v="6831"/>
    <n v="41"/>
    <n v="1.0249999999999999"/>
    <n v="10373"/>
    <n v="253"/>
    <n v="1"/>
    <n v="1.6159594549787666E-2"/>
    <n v="0.92536868813219408"/>
    <x v="2"/>
    <n v="1.2272727272727273"/>
    <n v="1.8636363636363635"/>
    <n v="310.5"/>
    <n v="30"/>
    <n v="3"/>
    <n v="33"/>
    <n v="40.5"/>
    <n v="0"/>
    <n v="0"/>
    <n v="1.0123456790123457"/>
    <x v="1"/>
    <n v="0"/>
    <n v="33.407407407407405"/>
    <n v="61.5"/>
  </r>
  <r>
    <x v="21"/>
    <x v="2"/>
    <x v="21"/>
    <x v="21"/>
    <x v="0"/>
    <x v="0"/>
    <n v="0.62999999999999956"/>
    <n v="21.333333333333332"/>
    <n v="7245"/>
    <n v="6"/>
    <n v="0.12"/>
    <n v="2037.65625"/>
    <n v="339.609375"/>
    <n v="1"/>
    <n v="1.5082288246468503E-2"/>
    <n v="0.9404509763786626"/>
    <x v="2"/>
    <n v="0.96969696969696961"/>
    <n v="0.27272727272727271"/>
    <n v="329.31818181818181"/>
    <n v="30"/>
    <n v="3"/>
    <n v="33"/>
    <n v="31.999999999999996"/>
    <n v="25.999999999999996"/>
    <n v="0.76781249999999945"/>
    <n v="0.18750000000000003"/>
    <x v="2"/>
    <n v="8829.8437499999982"/>
    <n v="6.1875000000000009"/>
    <n v="9"/>
  </r>
  <r>
    <x v="21"/>
    <x v="2"/>
    <x v="10"/>
    <x v="10"/>
    <x v="1"/>
    <x v="2"/>
    <n v="0.57887999999999973"/>
    <n v="49.333333333333336"/>
    <n v="16377.57333333333"/>
    <n v="114"/>
    <n v="1.1080800000000002"/>
    <n v="37845.473513513505"/>
    <n v="331.97783783783774"/>
    <n v="5"/>
    <n v="1.3858468285897919E-2"/>
    <n v="0.95430944466456047"/>
    <x v="2"/>
    <n v="2.2424242424242427"/>
    <n v="5.1818181818181817"/>
    <n v="744.43515151515135"/>
    <n v="30"/>
    <n v="3"/>
    <n v="33"/>
    <n v="74.000000000000014"/>
    <n v="0"/>
    <n v="0"/>
    <n v="1.5405405405405403"/>
    <x v="1"/>
    <n v="0"/>
    <n v="50.837837837837832"/>
    <n v="171"/>
  </r>
  <r>
    <x v="21"/>
    <x v="2"/>
    <x v="24"/>
    <x v="24"/>
    <x v="0"/>
    <x v="6"/>
    <n v="0.56699999999999973"/>
    <n v="14"/>
    <n v="5670"/>
    <n v="0"/>
    <n v="0"/>
    <n v="0"/>
    <n v="405"/>
    <n v="12"/>
    <n v="1.3574059421821655E-2"/>
    <n v="0.96788350408638213"/>
    <x v="2"/>
    <n v="0.63636363636363635"/>
    <n v="0"/>
    <n v="257.72727272727275"/>
    <n v="30"/>
    <n v="3"/>
    <n v="33"/>
    <n v="21"/>
    <n v="21"/>
    <n v="0.8504999999999997"/>
    <n v="0"/>
    <x v="2"/>
    <n v="8505"/>
    <n v="0"/>
    <n v="0"/>
  </r>
  <r>
    <x v="21"/>
    <x v="2"/>
    <x v="19"/>
    <x v="19"/>
    <x v="0"/>
    <x v="5"/>
    <n v="0.41999999999999954"/>
    <n v="7"/>
    <n v="5040"/>
    <n v="14"/>
    <n v="0.31950000000000001"/>
    <n v="10080"/>
    <n v="720"/>
    <n v="5"/>
    <n v="1.0054858830978997E-2"/>
    <n v="0.97793836291736114"/>
    <x v="2"/>
    <n v="0.31818181818181818"/>
    <n v="0.63636363636363635"/>
    <n v="229.09090909090909"/>
    <n v="30"/>
    <n v="3"/>
    <n v="33"/>
    <n v="10.5"/>
    <n v="0"/>
    <n v="0"/>
    <n v="1.3333333333333333"/>
    <x v="1"/>
    <n v="0"/>
    <n v="44"/>
    <n v="21"/>
  </r>
  <r>
    <x v="21"/>
    <x v="2"/>
    <x v="73"/>
    <x v="74"/>
    <x v="0"/>
    <x v="4"/>
    <n v="0.41369999999999996"/>
    <n v="19.666666666666664"/>
    <n v="4941.333333333333"/>
    <n v="1"/>
    <n v="1.7999999999999999E-2"/>
    <n v="251.25423728813561"/>
    <n v="251.25423728813561"/>
    <n v="5"/>
    <n v="9.9040359485143229E-3"/>
    <n v="0.98784239886587544"/>
    <x v="2"/>
    <n v="0.89393939393939381"/>
    <n v="4.5454545454545456E-2"/>
    <n v="224.60606060606059"/>
    <n v="30"/>
    <n v="3"/>
    <n v="33"/>
    <n v="29.499999999999996"/>
    <n v="28.499999999999996"/>
    <n v="0.59951440677966095"/>
    <n v="3.389830508474577E-2"/>
    <x v="2"/>
    <n v="7160.7457627118638"/>
    <n v="1.1186440677966103"/>
    <n v="1.5"/>
  </r>
  <r>
    <x v="21"/>
    <x v="2"/>
    <x v="17"/>
    <x v="17"/>
    <x v="0"/>
    <x v="5"/>
    <n v="0.20250000000000004"/>
    <n v="9"/>
    <n v="1782"/>
    <n v="49"/>
    <n v="1.1025"/>
    <n v="9702"/>
    <n v="198"/>
    <n v="20"/>
    <n v="4.8478783649363085E-3"/>
    <n v="0.99269027723081171"/>
    <x v="2"/>
    <n v="0.40909090909090912"/>
    <n v="2.2272727272727271"/>
    <n v="81"/>
    <n v="30"/>
    <n v="3"/>
    <n v="33"/>
    <n v="13.5"/>
    <n v="0"/>
    <n v="0"/>
    <n v="3.6296296296296298"/>
    <x v="0"/>
    <n v="0"/>
    <n v="119.77777777777777"/>
    <n v="73.5"/>
  </r>
  <r>
    <x v="21"/>
    <x v="2"/>
    <x v="99"/>
    <x v="99"/>
    <x v="0"/>
    <x v="5"/>
    <n v="0.20000000000000004"/>
    <n v="7.333333333333333"/>
    <n v="2160"/>
    <n v="0"/>
    <n v="0"/>
    <n v="0"/>
    <n v="294.54545454545456"/>
    <n v="20"/>
    <n v="4.7880280147519104E-3"/>
    <n v="0.99747830524556358"/>
    <x v="2"/>
    <n v="0.33333333333333331"/>
    <n v="0"/>
    <n v="98.181818181818187"/>
    <n v="30"/>
    <n v="3"/>
    <n v="33"/>
    <n v="11"/>
    <n v="11"/>
    <n v="0.3000000000000001"/>
    <n v="0"/>
    <x v="2"/>
    <n v="3240"/>
    <n v="0"/>
    <n v="0"/>
  </r>
  <r>
    <x v="21"/>
    <x v="2"/>
    <x v="23"/>
    <x v="23"/>
    <x v="0"/>
    <x v="0"/>
    <n v="3.3333333333333333E-2"/>
    <n v="0.66666666666666663"/>
    <n v="273.33333333333331"/>
    <n v="85"/>
    <n v="4.25"/>
    <n v="34850"/>
    <n v="410"/>
    <n v="1"/>
    <n v="7.9800466912531814E-4"/>
    <n v="0.99827630991468885"/>
    <x v="2"/>
    <n v="3.03030303030303E-2"/>
    <n v="3.8636363636363638"/>
    <n v="12.424242424242424"/>
    <n v="30"/>
    <n v="3"/>
    <n v="33"/>
    <n v="0.99999999999999989"/>
    <n v="0"/>
    <n v="0"/>
    <n v="85.000000000000014"/>
    <x v="0"/>
    <n v="0"/>
    <n v="2805.0000000000005"/>
    <n v="127.5"/>
  </r>
  <r>
    <x v="21"/>
    <x v="2"/>
    <x v="56"/>
    <x v="56"/>
    <x v="0"/>
    <x v="5"/>
    <n v="2.4000000000000004E-2"/>
    <n v="0.66666666666666663"/>
    <n v="306.66666666666669"/>
    <n v="0"/>
    <n v="0"/>
    <n v="0"/>
    <n v="460.00000000000006"/>
    <n v="12"/>
    <n v="5.7456336177022917E-4"/>
    <n v="0.99956907747867185"/>
    <x v="2"/>
    <n v="3.03030303030303E-2"/>
    <n v="0"/>
    <n v="13.939393939393939"/>
    <n v="30"/>
    <n v="3"/>
    <n v="33"/>
    <n v="0.99999999999999989"/>
    <n v="0.99999999999999989"/>
    <n v="3.6000000000000004E-2"/>
    <n v="0"/>
    <x v="2"/>
    <n v="460"/>
    <n v="0"/>
    <n v="0"/>
  </r>
  <r>
    <x v="21"/>
    <x v="2"/>
    <x v="64"/>
    <x v="64"/>
    <x v="1"/>
    <x v="7"/>
    <n v="1.7999999999999999E-2"/>
    <n v="1"/>
    <n v="340"/>
    <n v="0"/>
    <n v="0"/>
    <n v="0"/>
    <n v="340"/>
    <n v="5"/>
    <n v="4.3092252132767177E-4"/>
    <n v="0.99999999999999956"/>
    <x v="2"/>
    <n v="4.5454545454545456E-2"/>
    <n v="0"/>
    <n v="15.454545454545455"/>
    <n v="30"/>
    <n v="3"/>
    <n v="33"/>
    <n v="1.5"/>
    <n v="1.5"/>
    <n v="2.7E-2"/>
    <n v="0"/>
    <x v="2"/>
    <n v="510"/>
    <n v="0"/>
    <n v="0"/>
  </r>
  <r>
    <x v="22"/>
    <x v="3"/>
    <x v="0"/>
    <x v="0"/>
    <x v="0"/>
    <x v="0"/>
    <n v="13.366666666666729"/>
    <n v="533"/>
    <n v="171330"/>
    <n v="0"/>
    <n v="0"/>
    <n v="0"/>
    <n v="321.44465290806755"/>
    <n v="5"/>
    <n v="0.39138790445450289"/>
    <n v="0.39138790445450289"/>
    <x v="0"/>
    <n v="24.227272727272727"/>
    <n v="0.60757575757576043"/>
    <n v="7787.727272727273"/>
    <n v="7"/>
    <n v="4"/>
    <n v="11"/>
    <n v="266.5"/>
    <n v="266.5"/>
    <n v="6.6833333333333655"/>
    <n v="0"/>
    <x v="2"/>
    <n v="85665"/>
    <n v="0"/>
    <n v="6.6833333333333647"/>
  </r>
  <r>
    <x v="22"/>
    <x v="3"/>
    <x v="4"/>
    <x v="4"/>
    <x v="0"/>
    <x v="0"/>
    <n v="6.8166666666666664"/>
    <n v="272.66666666666663"/>
    <n v="85523.333333333328"/>
    <n v="61"/>
    <n v="1.5249999999999999"/>
    <n v="19132.970660146704"/>
    <n v="313.65525672371643"/>
    <n v="1"/>
    <n v="0.19959807097492635"/>
    <n v="0.59098597542942921"/>
    <x v="1"/>
    <n v="12.393939393939393"/>
    <n v="0.30984848484848482"/>
    <n v="3887.424242424242"/>
    <n v="14"/>
    <n v="4"/>
    <n v="18"/>
    <n v="223.09090909090907"/>
    <n v="162.09090909090907"/>
    <n v="4.0522727272727277"/>
    <n v="0.27343113284433579"/>
    <x v="2"/>
    <n v="50840.665703489663"/>
    <n v="4.9217603911980445"/>
    <n v="5.5772727272727263"/>
  </r>
  <r>
    <x v="22"/>
    <x v="3"/>
    <x v="33"/>
    <x v="33"/>
    <x v="2"/>
    <x v="9"/>
    <n v="5.1763200000000058"/>
    <n v="674"/>
    <n v="35715.260000000038"/>
    <n v="0"/>
    <n v="0"/>
    <n v="0"/>
    <n v="52.990000000000059"/>
    <n v="4"/>
    <n v="0.15156725966976997"/>
    <n v="0.74255323509919924"/>
    <x v="1"/>
    <n v="30.636363636363637"/>
    <n v="0.23528727272727298"/>
    <n v="1623.4209090909108"/>
    <n v="14"/>
    <n v="4"/>
    <n v="18"/>
    <n v="551.4545454545455"/>
    <n v="551.4545454545455"/>
    <n v="4.2351709090909138"/>
    <n v="0"/>
    <x v="2"/>
    <n v="29221.576363636399"/>
    <n v="0"/>
    <n v="4.2351709090909138"/>
  </r>
  <r>
    <x v="22"/>
    <x v="3"/>
    <x v="8"/>
    <x v="8"/>
    <x v="2"/>
    <x v="3"/>
    <n v="1.4752000000000003"/>
    <n v="307.33333333333331"/>
    <n v="25411.633333333335"/>
    <n v="0"/>
    <n v="0"/>
    <n v="0"/>
    <n v="82.68427331887203"/>
    <n v="5"/>
    <n v="4.3195169824285291E-2"/>
    <n v="0.78574840492348452"/>
    <x v="1"/>
    <n v="13.969696969696969"/>
    <n v="6.7054545454545464E-2"/>
    <n v="1155.0742424242426"/>
    <n v="14"/>
    <n v="4"/>
    <n v="18"/>
    <n v="251.45454545454544"/>
    <n v="251.45454545454544"/>
    <n v="1.2069818181818184"/>
    <n v="0"/>
    <x v="2"/>
    <n v="20791.336363636365"/>
    <n v="0"/>
    <n v="1.2069818181818184"/>
  </r>
  <r>
    <x v="22"/>
    <x v="3"/>
    <x v="12"/>
    <x v="12"/>
    <x v="0"/>
    <x v="4"/>
    <n v="1.2974999999999994"/>
    <n v="57.666666666666671"/>
    <n v="15346.666666666668"/>
    <n v="2"/>
    <n v="4.4999999999999998E-2"/>
    <n v="532.25433526011557"/>
    <n v="266.12716763005778"/>
    <n v="5"/>
    <n v="3.7991955563320322E-2"/>
    <n v="0.82374036048680488"/>
    <x v="2"/>
    <n v="2.6212121212121215"/>
    <n v="5.8977272727272705E-2"/>
    <n v="697.57575757575762"/>
    <n v="30"/>
    <n v="4"/>
    <n v="34"/>
    <n v="89.121212121212139"/>
    <n v="87.121212121212139"/>
    <n v="1.9602272727272723"/>
    <n v="2.2441346480788844E-2"/>
    <x v="2"/>
    <n v="23185.321422315646"/>
    <n v="0.76300578034682065"/>
    <n v="2.005227272727272"/>
  </r>
  <r>
    <x v="22"/>
    <x v="3"/>
    <x v="11"/>
    <x v="11"/>
    <x v="0"/>
    <x v="4"/>
    <n v="1.0949999999999993"/>
    <n v="47.666666666666671"/>
    <n v="14216.666666666666"/>
    <n v="0"/>
    <n v="0"/>
    <n v="0"/>
    <n v="298.25174825174821"/>
    <n v="1"/>
    <n v="3.2062575215287659E-2"/>
    <n v="0.85580293570209254"/>
    <x v="2"/>
    <n v="2.166666666666667"/>
    <n v="4.9772727272727239E-2"/>
    <n v="646.21212121212113"/>
    <n v="30"/>
    <n v="4"/>
    <n v="34"/>
    <n v="73.666666666666671"/>
    <n v="73.666666666666671"/>
    <n v="1.6922727272727263"/>
    <n v="0"/>
    <x v="2"/>
    <n v="21971.21212121212"/>
    <n v="0"/>
    <n v="1.692272727272726"/>
  </r>
  <r>
    <x v="22"/>
    <x v="3"/>
    <x v="114"/>
    <x v="113"/>
    <x v="0"/>
    <x v="0"/>
    <n v="0.9166666666666663"/>
    <n v="36.666666666666671"/>
    <n v="10980"/>
    <n v="65"/>
    <n v="1.625"/>
    <n v="19464.545454545452"/>
    <n v="299.45454545454544"/>
    <n v="20"/>
    <n v="2.684081639027126E-2"/>
    <n v="0.88264375209236379"/>
    <x v="2"/>
    <n v="1.666666666666667"/>
    <n v="4.166666666666665E-2"/>
    <n v="499.09090909090907"/>
    <n v="30"/>
    <n v="4"/>
    <n v="34"/>
    <n v="56.666666666666679"/>
    <n v="0"/>
    <n v="0"/>
    <n v="1.1470588235294115"/>
    <x v="1"/>
    <n v="0"/>
    <n v="38.999999999999993"/>
    <n v="1.4166666666666661"/>
  </r>
  <r>
    <x v="22"/>
    <x v="3"/>
    <x v="73"/>
    <x v="74"/>
    <x v="0"/>
    <x v="4"/>
    <n v="0.58800000000000019"/>
    <n v="32.666666666666664"/>
    <n v="8458.3333333333339"/>
    <n v="102"/>
    <n v="1.8360000000000001"/>
    <n v="26410.714285714286"/>
    <n v="258.92857142857144"/>
    <n v="60"/>
    <n v="1.7217163677250378E-2"/>
    <n v="0.89986091576961413"/>
    <x v="2"/>
    <n v="1.4848484848484846"/>
    <n v="2.6727272727272735E-2"/>
    <n v="384.469696969697"/>
    <n v="30"/>
    <n v="4"/>
    <n v="34"/>
    <n v="50.484848484848477"/>
    <n v="0"/>
    <n v="0"/>
    <n v="2.0204081632653064"/>
    <x v="0"/>
    <n v="0"/>
    <n v="68.693877551020421"/>
    <n v="0.90872727272727294"/>
  </r>
  <r>
    <x v="22"/>
    <x v="3"/>
    <x v="23"/>
    <x v="23"/>
    <x v="0"/>
    <x v="0"/>
    <n v="0.58333333333333337"/>
    <n v="11.666666666666666"/>
    <n v="6500"/>
    <n v="3"/>
    <n v="0.15"/>
    <n v="1671.4285714285716"/>
    <n v="557.14285714285722"/>
    <n v="5"/>
    <n v="1.7080519521081718E-2"/>
    <n v="0.91694143529069583"/>
    <x v="2"/>
    <n v="0.53030303030303028"/>
    <n v="2.6515151515151516E-2"/>
    <n v="295.45454545454544"/>
    <n v="30"/>
    <n v="4"/>
    <n v="34"/>
    <n v="18.030303030303031"/>
    <n v="15.030303030303031"/>
    <n v="0.75151515151515169"/>
    <n v="0.16638655462184873"/>
    <x v="2"/>
    <n v="8374.0259740259753"/>
    <n v="5.6571428571428566"/>
    <n v="0.90151515151515149"/>
  </r>
  <r>
    <x v="22"/>
    <x v="3"/>
    <x v="21"/>
    <x v="21"/>
    <x v="0"/>
    <x v="0"/>
    <n v="0.4933333333333334"/>
    <n v="24.666666666666668"/>
    <n v="6792"/>
    <n v="0"/>
    <n v="0"/>
    <n v="0"/>
    <n v="275.35135135135135"/>
    <n v="12"/>
    <n v="1.444523936640054E-2"/>
    <n v="0.93138667465709635"/>
    <x v="2"/>
    <n v="1.1212121212121213"/>
    <n v="2.2424242424242426E-2"/>
    <n v="308.72727272727275"/>
    <n v="30"/>
    <n v="4"/>
    <n v="34"/>
    <n v="38.121212121212125"/>
    <n v="38.121212121212125"/>
    <n v="0.76242424242424256"/>
    <n v="0"/>
    <x v="2"/>
    <n v="10496.727272727274"/>
    <n v="0"/>
    <n v="0.76242424242424245"/>
  </r>
  <r>
    <x v="22"/>
    <x v="3"/>
    <x v="28"/>
    <x v="28"/>
    <x v="0"/>
    <x v="7"/>
    <n v="0.42"/>
    <n v="18.666666666666668"/>
    <n v="4745"/>
    <n v="116"/>
    <n v="2.61"/>
    <n v="29486.785714285714"/>
    <n v="254.19642857142856"/>
    <n v="12"/>
    <n v="1.2297974055178837E-2"/>
    <n v="0.9436846487122752"/>
    <x v="2"/>
    <n v="0.84848484848484851"/>
    <n v="1.9090909090909089E-2"/>
    <n v="215.68181818181819"/>
    <n v="30"/>
    <n v="4"/>
    <n v="34"/>
    <n v="28.848484848484848"/>
    <n v="0"/>
    <n v="0"/>
    <n v="4.0210084033613445"/>
    <x v="0"/>
    <n v="0"/>
    <n v="136.71428571428572"/>
    <n v="0.64909090909090905"/>
  </r>
  <r>
    <x v="22"/>
    <x v="3"/>
    <x v="16"/>
    <x v="16"/>
    <x v="3"/>
    <x v="0"/>
    <n v="0.40500000000000019"/>
    <n v="27"/>
    <n v="6750"/>
    <n v="0"/>
    <n v="0"/>
    <n v="0"/>
    <n v="250"/>
    <n v="1"/>
    <n v="1.1858760696065312E-2"/>
    <n v="0.95554340940834048"/>
    <x v="2"/>
    <n v="1.2272727272727273"/>
    <n v="1.8409090909090917E-2"/>
    <n v="306.81818181818181"/>
    <n v="30"/>
    <n v="4"/>
    <n v="34"/>
    <n v="41.727272727272727"/>
    <n v="41.727272727272727"/>
    <n v="0.6259090909090913"/>
    <n v="0"/>
    <x v="2"/>
    <n v="10431.818181818182"/>
    <n v="0"/>
    <n v="0.62590909090909119"/>
  </r>
  <r>
    <x v="22"/>
    <x v="3"/>
    <x v="50"/>
    <x v="50"/>
    <x v="0"/>
    <x v="0"/>
    <n v="0.35249999999999992"/>
    <n v="14.666666666666666"/>
    <n v="4437"/>
    <n v="0"/>
    <n v="0"/>
    <n v="0"/>
    <n v="302.52272727272731"/>
    <n v="20"/>
    <n v="1.0321513939167951E-2"/>
    <n v="0.9658649233475084"/>
    <x v="2"/>
    <n v="0.66666666666666663"/>
    <n v="1.6022727272727268E-2"/>
    <n v="201.68181818181819"/>
    <n v="30"/>
    <n v="4"/>
    <n v="34"/>
    <n v="22.666666666666664"/>
    <n v="22.666666666666664"/>
    <n v="0.54477272727272708"/>
    <n v="0"/>
    <x v="2"/>
    <n v="6857.181818181818"/>
    <n v="0"/>
    <n v="0.54477272727272708"/>
  </r>
  <r>
    <x v="22"/>
    <x v="3"/>
    <x v="19"/>
    <x v="19"/>
    <x v="0"/>
    <x v="5"/>
    <n v="0.24450000000000002"/>
    <n v="10.333333333333334"/>
    <n v="4185"/>
    <n v="36"/>
    <n v="0.82350000000000001"/>
    <n v="14580"/>
    <n v="405"/>
    <n v="5"/>
    <n v="7.159177753550538E-3"/>
    <n v="0.97302410110105897"/>
    <x v="2"/>
    <n v="0.46969696969696972"/>
    <n v="1.1113636363636365E-2"/>
    <n v="190.22727272727272"/>
    <n v="30"/>
    <n v="4"/>
    <n v="34"/>
    <n v="15.969696969696971"/>
    <n v="0"/>
    <n v="0"/>
    <n v="2.2542694497153697"/>
    <x v="0"/>
    <n v="0"/>
    <n v="76.645161290322577"/>
    <n v="0.3778636363636364"/>
  </r>
  <r>
    <x v="22"/>
    <x v="3"/>
    <x v="24"/>
    <x v="24"/>
    <x v="0"/>
    <x v="6"/>
    <n v="0.24"/>
    <n v="10"/>
    <n v="3115"/>
    <n v="0"/>
    <n v="0"/>
    <n v="0"/>
    <n v="311.5"/>
    <n v="6"/>
    <n v="7.0274137458164777E-3"/>
    <n v="0.98005151484687547"/>
    <x v="2"/>
    <n v="0.45454545454545453"/>
    <n v="1.0909090909090908E-2"/>
    <n v="141.59090909090909"/>
    <n v="30"/>
    <n v="4"/>
    <n v="34"/>
    <n v="15.454545454545453"/>
    <n v="15.454545454545453"/>
    <n v="0.37090909090909085"/>
    <n v="0"/>
    <x v="2"/>
    <n v="4814.090909090909"/>
    <n v="0"/>
    <n v="0.37090909090909085"/>
  </r>
  <r>
    <x v="22"/>
    <x v="3"/>
    <x v="22"/>
    <x v="22"/>
    <x v="2"/>
    <x v="3"/>
    <n v="0.18128000000000005"/>
    <n v="34.333333333333336"/>
    <n v="2246.7833333333333"/>
    <n v="0"/>
    <n v="0"/>
    <n v="0"/>
    <n v="65.440291262135915"/>
    <n v="20"/>
    <n v="5.3080398493400485E-3"/>
    <n v="0.9853595546962155"/>
    <x v="2"/>
    <n v="1.5606060606060608"/>
    <n v="8.2400000000000025E-3"/>
    <n v="102.12651515151515"/>
    <n v="30"/>
    <n v="4"/>
    <n v="34"/>
    <n v="53.060606060606069"/>
    <n v="53.060606060606069"/>
    <n v="0.28016000000000013"/>
    <n v="0"/>
    <x v="2"/>
    <n v="3472.3015151515156"/>
    <n v="0"/>
    <n v="0.28016000000000008"/>
  </r>
  <r>
    <x v="22"/>
    <x v="3"/>
    <x v="48"/>
    <x v="48"/>
    <x v="2"/>
    <x v="3"/>
    <n v="0.16000000000000003"/>
    <n v="33.333333333333336"/>
    <n v="1719.6666666666667"/>
    <n v="0"/>
    <n v="0"/>
    <n v="0"/>
    <n v="51.589999999999996"/>
    <n v="36"/>
    <n v="4.684942497210986E-3"/>
    <n v="0.99004449719342646"/>
    <x v="2"/>
    <n v="1.5151515151515154"/>
    <n v="7.2727272727272745E-3"/>
    <n v="78.166666666666671"/>
    <n v="30"/>
    <n v="4"/>
    <n v="34"/>
    <n v="51.515151515151523"/>
    <n v="51.515151515151523"/>
    <n v="0.24727272727272734"/>
    <n v="0"/>
    <x v="2"/>
    <n v="2657.666666666667"/>
    <n v="0"/>
    <n v="0.24727272727272734"/>
  </r>
  <r>
    <x v="22"/>
    <x v="3"/>
    <x v="38"/>
    <x v="38"/>
    <x v="5"/>
    <x v="3"/>
    <n v="0.12500000000000003"/>
    <n v="16.666666666666668"/>
    <n v="1333.5000000000007"/>
    <n v="0"/>
    <n v="0"/>
    <n v="0"/>
    <n v="80.010000000000034"/>
    <n v="1"/>
    <n v="3.6601113259460832E-3"/>
    <n v="0.99370460851937259"/>
    <x v="2"/>
    <n v="0.75757575757575768"/>
    <n v="5.6818181818181828E-3"/>
    <n v="60.613636363636395"/>
    <n v="30"/>
    <n v="4"/>
    <n v="34"/>
    <n v="25.757575757575761"/>
    <n v="25.757575757575761"/>
    <n v="0.19318181818181823"/>
    <n v="0"/>
    <x v="2"/>
    <n v="2060.8636363636374"/>
    <n v="0"/>
    <n v="0.1931818181818182"/>
  </r>
  <r>
    <x v="22"/>
    <x v="3"/>
    <x v="75"/>
    <x v="76"/>
    <x v="5"/>
    <x v="9"/>
    <n v="0.12500000000000003"/>
    <n v="16.666666666666668"/>
    <n v="900"/>
    <n v="0"/>
    <n v="0"/>
    <n v="0"/>
    <n v="53.999999999999993"/>
    <n v="20"/>
    <n v="3.6601113259460832E-3"/>
    <n v="0.99736471984531871"/>
    <x v="2"/>
    <n v="0.75757575757575768"/>
    <n v="5.6818181818181828E-3"/>
    <n v="40.909090909090907"/>
    <n v="30"/>
    <n v="4"/>
    <n v="34"/>
    <n v="25.757575757575761"/>
    <n v="25.757575757575761"/>
    <n v="0.19318181818181823"/>
    <n v="0"/>
    <x v="2"/>
    <n v="1390.909090909091"/>
    <n v="0"/>
    <n v="0.1931818181818182"/>
  </r>
  <r>
    <x v="22"/>
    <x v="3"/>
    <x v="79"/>
    <x v="80"/>
    <x v="0"/>
    <x v="7"/>
    <n v="0.09"/>
    <n v="2"/>
    <n v="836.66666666666663"/>
    <n v="0"/>
    <n v="0"/>
    <n v="0"/>
    <n v="418.33333333333331"/>
    <n v="24"/>
    <n v="2.6352801546811792E-3"/>
    <n v="0.99999999999999989"/>
    <x v="2"/>
    <n v="9.0909090909090912E-2"/>
    <n v="4.0909090909090904E-3"/>
    <n v="38.030303030303031"/>
    <n v="30"/>
    <n v="4"/>
    <n v="34"/>
    <n v="3.0909090909090908"/>
    <n v="3.0909090909090908"/>
    <n v="0.1390909090909091"/>
    <n v="0"/>
    <x v="2"/>
    <n v="1293.030303030303"/>
    <n v="0"/>
    <n v="0.13909090909090907"/>
  </r>
  <r>
    <x v="23"/>
    <x v="3"/>
    <x v="33"/>
    <x v="33"/>
    <x v="2"/>
    <x v="9"/>
    <n v="10.369280000000009"/>
    <n v="1349.6666666666667"/>
    <n v="71546.056666666671"/>
    <n v="0"/>
    <n v="0"/>
    <n v="0"/>
    <n v="53.010167942701905"/>
    <n v="32"/>
    <n v="0.11365686221997677"/>
    <n v="0.11365686221997677"/>
    <x v="0"/>
    <n v="61.348484848484851"/>
    <n v="0.47133090909090947"/>
    <n v="3252.0934848484849"/>
    <n v="7"/>
    <n v="4"/>
    <n v="11"/>
    <n v="674.83333333333337"/>
    <n v="674.83333333333337"/>
    <n v="5.1846400000000044"/>
    <n v="0"/>
    <x v="2"/>
    <n v="35773.028333333335"/>
    <n v="0"/>
    <n v="5.1846400000000044"/>
  </r>
  <r>
    <x v="23"/>
    <x v="3"/>
    <x v="20"/>
    <x v="20"/>
    <x v="2"/>
    <x v="3"/>
    <n v="9.2757600000000124"/>
    <n v="1486"/>
    <n v="147418.28"/>
    <n v="-22"/>
    <n v="-0.13728000000000001"/>
    <n v="-2182.5048183041722"/>
    <n v="99.204764468371465"/>
    <n v="5"/>
    <n v="0.1016708755386654"/>
    <n v="0.21532773775864217"/>
    <x v="0"/>
    <n v="67.545454545454547"/>
    <n v="0.42162545454545514"/>
    <n v="6700.8309090909088"/>
    <n v="7"/>
    <n v="4"/>
    <n v="11"/>
    <n v="743"/>
    <n v="765"/>
    <n v="4.7752061911170989"/>
    <n v="-2.9609690444145357E-2"/>
    <x v="2"/>
    <n v="75891.644818304165"/>
    <n v="-0.32570659488559894"/>
    <n v="4.6378800000000062"/>
  </r>
  <r>
    <x v="23"/>
    <x v="3"/>
    <x v="82"/>
    <x v="83"/>
    <x v="2"/>
    <x v="9"/>
    <n v="8.2241066666666711"/>
    <n v="856.33333333333326"/>
    <n v="98516.626666666663"/>
    <n v="0"/>
    <n v="0"/>
    <n v="0"/>
    <n v="115.04471778902297"/>
    <n v="4"/>
    <n v="9.01437860965974E-2"/>
    <n v="0.30547152385523957"/>
    <x v="0"/>
    <n v="38.924242424242422"/>
    <n v="0.37382303030303049"/>
    <n v="4478.0284848484844"/>
    <n v="7"/>
    <n v="4"/>
    <n v="11"/>
    <n v="428.16666666666663"/>
    <n v="428.16666666666663"/>
    <n v="4.1120533333333356"/>
    <n v="0"/>
    <x v="2"/>
    <n v="49258.313333333332"/>
    <n v="0"/>
    <n v="4.1120533333333356"/>
  </r>
  <r>
    <x v="23"/>
    <x v="3"/>
    <x v="0"/>
    <x v="0"/>
    <x v="0"/>
    <x v="0"/>
    <n v="7.4166666666666714"/>
    <n v="296.66666666666669"/>
    <n v="57256.666666666672"/>
    <n v="0"/>
    <n v="0"/>
    <n v="0"/>
    <n v="193"/>
    <n v="24"/>
    <n v="8.1293499786371626E-2"/>
    <n v="0.38676502364161119"/>
    <x v="0"/>
    <n v="13.484848484848486"/>
    <n v="0.33712121212121232"/>
    <n v="2602.575757575758"/>
    <n v="7"/>
    <n v="4"/>
    <n v="11"/>
    <n v="148.33333333333334"/>
    <n v="148.33333333333334"/>
    <n v="3.7083333333333357"/>
    <n v="0"/>
    <x v="2"/>
    <n v="28628.333333333336"/>
    <n v="0"/>
    <n v="3.7083333333333357"/>
  </r>
  <r>
    <x v="23"/>
    <x v="3"/>
    <x v="13"/>
    <x v="13"/>
    <x v="2"/>
    <x v="3"/>
    <n v="7.0666666666666806"/>
    <n v="549"/>
    <n v="108504.66666666666"/>
    <n v="178"/>
    <n v="2.2784"/>
    <n v="35180.019429265325"/>
    <n v="197.64055859137824"/>
    <n v="1"/>
    <n v="7.745717732454295E-2"/>
    <n v="0.46422220096615413"/>
    <x v="0"/>
    <n v="24.954545454545453"/>
    <n v="0.32121212121212184"/>
    <n v="4932.030303030303"/>
    <n v="7"/>
    <n v="4"/>
    <n v="11"/>
    <n v="274.5"/>
    <n v="96.5"/>
    <n v="1.242137219186402"/>
    <n v="0.64845173041894355"/>
    <x v="2"/>
    <n v="19072.313904068"/>
    <n v="7.1329690346083785"/>
    <n v="3.5333333333333403"/>
  </r>
  <r>
    <x v="23"/>
    <x v="3"/>
    <x v="8"/>
    <x v="8"/>
    <x v="2"/>
    <x v="3"/>
    <n v="5.567199999999997"/>
    <n v="1159"/>
    <n v="70867.266666666706"/>
    <n v="387"/>
    <n v="1.8585999999999998"/>
    <n v="23663.185677308036"/>
    <n v="61.145182628702941"/>
    <n v="16"/>
    <n v="6.1021641169980351E-2"/>
    <n v="0.52524384213613451"/>
    <x v="1"/>
    <n v="52.68181818181818"/>
    <n v="0.25305454545454531"/>
    <n v="3221.2393939393955"/>
    <n v="14"/>
    <n v="4"/>
    <n v="18"/>
    <n v="948.27272727272725"/>
    <n v="561.27272727272725"/>
    <n v="2.6960461840144312"/>
    <n v="0.40811044003451252"/>
    <x v="2"/>
    <n v="34319.123413601083"/>
    <n v="7.3459879206212255"/>
    <n v="4.5549818181818154"/>
  </r>
  <r>
    <x v="23"/>
    <x v="3"/>
    <x v="3"/>
    <x v="3"/>
    <x v="1"/>
    <x v="2"/>
    <n v="4.5090000000000012"/>
    <n v="278.33333333333337"/>
    <n v="91850"/>
    <n v="122"/>
    <n v="1.9763999999999999"/>
    <n v="40259.999999999993"/>
    <n v="329.99999999999994"/>
    <n v="100"/>
    <n v="4.9422794229674091E-2"/>
    <n v="0.57466663636580861"/>
    <x v="1"/>
    <n v="12.651515151515154"/>
    <n v="0.2049545454545455"/>
    <n v="4175"/>
    <n v="14"/>
    <n v="4"/>
    <n v="18"/>
    <n v="227.72727272727278"/>
    <n v="105.72727272727278"/>
    <n v="1.7127818181818193"/>
    <n v="0.53572854291417149"/>
    <x v="2"/>
    <n v="34890.000000000007"/>
    <n v="9.6431137724550879"/>
    <n v="3.6891818181818188"/>
  </r>
  <r>
    <x v="23"/>
    <x v="3"/>
    <x v="4"/>
    <x v="4"/>
    <x v="0"/>
    <x v="0"/>
    <n v="4.1666666666666643"/>
    <n v="166.66666666666669"/>
    <n v="31166.666666666668"/>
    <n v="0"/>
    <n v="0"/>
    <n v="0"/>
    <n v="187"/>
    <n v="5"/>
    <n v="4.5670505497961533E-2"/>
    <n v="0.6203371418637702"/>
    <x v="1"/>
    <n v="7.575757575757577"/>
    <n v="0.18939393939393928"/>
    <n v="1416.6666666666667"/>
    <n v="14"/>
    <n v="4"/>
    <n v="18"/>
    <n v="136.36363636363637"/>
    <n v="136.36363636363637"/>
    <n v="3.409090909090907"/>
    <n v="0"/>
    <x v="2"/>
    <n v="25500.000000000004"/>
    <n v="0"/>
    <n v="3.409090909090907"/>
  </r>
  <r>
    <x v="23"/>
    <x v="3"/>
    <x v="90"/>
    <x v="90"/>
    <x v="2"/>
    <x v="9"/>
    <n v="3.7259200000000021"/>
    <n v="705.66666666666663"/>
    <n v="70566.666666666672"/>
    <n v="1462"/>
    <n v="7.7193600000000009"/>
    <n v="146200.00000000003"/>
    <n v="100.00000000000001"/>
    <n v="12"/>
    <n v="4.0839515962791603E-2"/>
    <n v="0.66117665782656176"/>
    <x v="1"/>
    <n v="32.075757575757571"/>
    <n v="0.16936000000000009"/>
    <n v="3207.575757575758"/>
    <n v="14"/>
    <n v="4"/>
    <n v="18"/>
    <n v="577.36363636363626"/>
    <n v="0"/>
    <n v="0"/>
    <n v="2.5321996535978593"/>
    <x v="0"/>
    <n v="0"/>
    <n v="45.579593764761462"/>
    <n v="3.0484800000000019"/>
  </r>
  <r>
    <x v="23"/>
    <x v="3"/>
    <x v="9"/>
    <x v="9"/>
    <x v="2"/>
    <x v="3"/>
    <n v="2.8344000000000058"/>
    <n v="392.66666666666663"/>
    <n v="53463.866666666698"/>
    <n v="121"/>
    <n v="0.87720000000000009"/>
    <n v="16474.858743633285"/>
    <n v="136.15585738539906"/>
    <n v="6"/>
    <n v="3.1067635388021399E-2"/>
    <n v="0.69224429321458314"/>
    <x v="1"/>
    <n v="17.848484848484848"/>
    <n v="0.12883636363636389"/>
    <n v="2430.1757575757588"/>
    <n v="14"/>
    <n v="4"/>
    <n v="18"/>
    <n v="321.27272727272725"/>
    <n v="200.27272727272725"/>
    <n v="1.4456358697329863"/>
    <n v="0.37662705149971704"/>
    <x v="2"/>
    <n v="27268.304892730372"/>
    <n v="6.7792869269949074"/>
    <n v="2.3190545454545499"/>
  </r>
  <r>
    <x v="23"/>
    <x v="3"/>
    <x v="22"/>
    <x v="22"/>
    <x v="2"/>
    <x v="3"/>
    <n v="2.6514400000000009"/>
    <n v="502"/>
    <n v="40124.333333333328"/>
    <n v="1706"/>
    <n v="9.0076800000000006"/>
    <n v="136358.79017264274"/>
    <n v="79.928950863213799"/>
    <n v="48"/>
    <n v="2.9062225223403657E-2"/>
    <n v="0.72130651843798677"/>
    <x v="1"/>
    <n v="22.818181818181817"/>
    <n v="0.12052000000000004"/>
    <n v="1823.833333333333"/>
    <n v="14"/>
    <n v="4"/>
    <n v="18"/>
    <n v="410.72727272727269"/>
    <n v="0"/>
    <n v="0"/>
    <n v="4.1536077910579907"/>
    <x v="0"/>
    <n v="0"/>
    <n v="74.764940239043838"/>
    <n v="2.1693600000000006"/>
  </r>
  <r>
    <x v="23"/>
    <x v="3"/>
    <x v="80"/>
    <x v="81"/>
    <x v="2"/>
    <x v="9"/>
    <n v="1.9950933333333374"/>
    <n v="222.66666666666666"/>
    <n v="35626.666666666664"/>
    <n v="959"/>
    <n v="8.5926400000000012"/>
    <n v="153440"/>
    <n v="160"/>
    <n v="5"/>
    <n v="2.1868061051747191E-2"/>
    <n v="0.74317457948973398"/>
    <x v="1"/>
    <n v="10.121212121212121"/>
    <n v="9.0686060606060784E-2"/>
    <n v="1619.3939393939393"/>
    <n v="14"/>
    <n v="4"/>
    <n v="18"/>
    <n v="182.18181818181819"/>
    <n v="0"/>
    <n v="0"/>
    <n v="5.2639720558882237"/>
    <x v="0"/>
    <n v="0"/>
    <n v="94.751497005988014"/>
    <n v="1.6323490909090941"/>
  </r>
  <r>
    <x v="23"/>
    <x v="3"/>
    <x v="12"/>
    <x v="12"/>
    <x v="0"/>
    <x v="4"/>
    <n v="1.9724999999999993"/>
    <n v="87.666666666666657"/>
    <n v="21897.666666666664"/>
    <n v="146"/>
    <n v="3.2850000000000001"/>
    <n v="36468.35741444867"/>
    <n v="249.7832699619772"/>
    <n v="1"/>
    <n v="2.1620417302734993E-2"/>
    <n v="0.76479499679246898"/>
    <x v="1"/>
    <n v="3.9848484848484844"/>
    <n v="8.9659090909090869E-2"/>
    <n v="995.34848484848476"/>
    <n v="14"/>
    <n v="4"/>
    <n v="18"/>
    <n v="71.72727272727272"/>
    <n v="0"/>
    <n v="0"/>
    <n v="2.0354879594423321"/>
    <x v="0"/>
    <n v="0"/>
    <n v="36.638783269961984"/>
    <n v="1.6138636363636356"/>
  </r>
  <r>
    <x v="23"/>
    <x v="3"/>
    <x v="75"/>
    <x v="76"/>
    <x v="5"/>
    <x v="9"/>
    <n v="1.6924999999999994"/>
    <n v="225.66666666666669"/>
    <n v="19820.820000000022"/>
    <n v="286"/>
    <n v="2.145"/>
    <n v="25120.034800590867"/>
    <n v="87.832289512555477"/>
    <n v="5"/>
    <n v="1.8551359333271979E-2"/>
    <n v="0.78334635612574099"/>
    <x v="1"/>
    <n v="10.257575757575758"/>
    <n v="7.6931818181818157E-2"/>
    <n v="900.94636363636459"/>
    <n v="14"/>
    <n v="4"/>
    <n v="18"/>
    <n v="184.63636363636363"/>
    <n v="0"/>
    <n v="0"/>
    <n v="1.548990645002462"/>
    <x v="1"/>
    <n v="0"/>
    <n v="27.881831610044316"/>
    <n v="1.3847727272727268"/>
  </r>
  <r>
    <x v="23"/>
    <x v="3"/>
    <x v="50"/>
    <x v="50"/>
    <x v="0"/>
    <x v="0"/>
    <n v="1.6274999999999993"/>
    <n v="72.333333333333343"/>
    <n v="12470.333333333332"/>
    <n v="0"/>
    <n v="0"/>
    <n v="0"/>
    <n v="172.40092165898614"/>
    <n v="100"/>
    <n v="1.7838899447503775E-2"/>
    <n v="0.80118525557324483"/>
    <x v="2"/>
    <n v="3.2878787878787885"/>
    <n v="7.3977272727272697E-2"/>
    <n v="566.83333333333326"/>
    <n v="30"/>
    <n v="4"/>
    <n v="34"/>
    <n v="111.78787878787881"/>
    <n v="111.78787878787881"/>
    <n v="2.5152272727272718"/>
    <n v="0"/>
    <x v="2"/>
    <n v="19272.333333333332"/>
    <n v="0"/>
    <n v="2.5152272727272718"/>
  </r>
  <r>
    <x v="23"/>
    <x v="3"/>
    <x v="36"/>
    <x v="36"/>
    <x v="2"/>
    <x v="8"/>
    <n v="1.6178000000000008"/>
    <n v="448"/>
    <n v="35950.920000000006"/>
    <n v="1333"/>
    <n v="4.7988"/>
    <n v="106970.03651785717"/>
    <n v="80.247589285714298"/>
    <n v="16"/>
    <n v="1.773257851070454E-2"/>
    <n v="0.81891783408394936"/>
    <x v="2"/>
    <n v="20.363636363636363"/>
    <n v="7.3536363636363677E-2"/>
    <n v="1634.1327272727276"/>
    <n v="30"/>
    <n v="4"/>
    <n v="34"/>
    <n v="692.36363636363637"/>
    <n v="0"/>
    <n v="0"/>
    <n v="1.9252888655462184"/>
    <x v="1"/>
    <n v="0"/>
    <n v="65.459821428571431"/>
    <n v="2.5002363636363651"/>
  </r>
  <r>
    <x v="23"/>
    <x v="3"/>
    <x v="19"/>
    <x v="19"/>
    <x v="0"/>
    <x v="5"/>
    <n v="1.2299999999999991"/>
    <n v="54.666666666666671"/>
    <n v="15909.333333333332"/>
    <n v="0"/>
    <n v="0"/>
    <n v="0"/>
    <n v="291.02439024390242"/>
    <n v="5"/>
    <n v="1.3481933222998241E-2"/>
    <n v="0.83239976730694765"/>
    <x v="2"/>
    <n v="2.4848484848484849"/>
    <n v="5.5909090909090867E-2"/>
    <n v="723.15151515151513"/>
    <n v="30"/>
    <n v="4"/>
    <n v="34"/>
    <n v="84.484848484848484"/>
    <n v="84.484848484848484"/>
    <n v="1.9009090909090895"/>
    <n v="0"/>
    <x v="2"/>
    <n v="24587.151515151512"/>
    <n v="0"/>
    <n v="1.9009090909090895"/>
  </r>
  <r>
    <x v="23"/>
    <x v="3"/>
    <x v="21"/>
    <x v="21"/>
    <x v="0"/>
    <x v="0"/>
    <n v="1.1333333333333337"/>
    <n v="54.666666666666664"/>
    <n v="9351"/>
    <n v="4"/>
    <n v="0.08"/>
    <n v="684.21951219512198"/>
    <n v="171.05487804878049"/>
    <n v="48"/>
    <n v="1.2422377495445548E-2"/>
    <n v="0.84482214480239315"/>
    <x v="2"/>
    <n v="2.4848484848484849"/>
    <n v="5.1515151515151535E-2"/>
    <n v="425.04545454545456"/>
    <n v="30"/>
    <n v="4"/>
    <n v="34"/>
    <n v="84.484848484848484"/>
    <n v="80.484848484848484"/>
    <n v="1.6685883222468596"/>
    <n v="4.7345767575322814E-2"/>
    <x v="2"/>
    <n v="13767.325942350333"/>
    <n v="1.6097560975609757"/>
    <n v="1.7515151515151521"/>
  </r>
  <r>
    <x v="23"/>
    <x v="3"/>
    <x v="66"/>
    <x v="67"/>
    <x v="1"/>
    <x v="2"/>
    <n v="1.0975500000000016"/>
    <n v="90.333333333333329"/>
    <n v="12195"/>
    <n v="0"/>
    <n v="0"/>
    <n v="0"/>
    <n v="135"/>
    <n v="1"/>
    <n v="1.2030159194229067E-2"/>
    <n v="0.85685230399662227"/>
    <x v="2"/>
    <n v="4.1060606060606055"/>
    <n v="4.9888636363636434E-2"/>
    <n v="554.31818181818187"/>
    <n v="30"/>
    <n v="4"/>
    <n v="34"/>
    <n v="139.60606060606059"/>
    <n v="139.60606060606059"/>
    <n v="1.6962136363636386"/>
    <n v="0"/>
    <x v="2"/>
    <n v="18846.81818181818"/>
    <n v="0"/>
    <n v="1.6962136363636386"/>
  </r>
  <r>
    <x v="23"/>
    <x v="3"/>
    <x v="17"/>
    <x v="17"/>
    <x v="0"/>
    <x v="5"/>
    <n v="1.0874999999999997"/>
    <n v="48.333333333333336"/>
    <n v="13621.333333333332"/>
    <n v="18"/>
    <n v="0.40500000000000003"/>
    <n v="5072.7724137931027"/>
    <n v="281.82068965517237"/>
    <n v="60"/>
    <n v="1.1920001934967964E-2"/>
    <n v="0.86877230593159027"/>
    <x v="2"/>
    <n v="2.1969696969696972"/>
    <n v="4.9431818181818167E-2"/>
    <n v="619.15151515151513"/>
    <n v="30"/>
    <n v="4"/>
    <n v="34"/>
    <n v="74.696969696969703"/>
    <n v="56.696969696969703"/>
    <n v="1.2756818181818179"/>
    <n v="0.24097363083164297"/>
    <x v="2"/>
    <n v="15978.37910135841"/>
    <n v="8.1931034482758616"/>
    <n v="1.6806818181818177"/>
  </r>
  <r>
    <x v="23"/>
    <x v="3"/>
    <x v="38"/>
    <x v="38"/>
    <x v="5"/>
    <x v="3"/>
    <n v="1.0141666666666669"/>
    <n v="131.66666666666666"/>
    <n v="15102"/>
    <n v="38"/>
    <n v="0.28499999999999998"/>
    <n v="4358.5518987341775"/>
    <n v="114.6987341772152"/>
    <n v="18"/>
    <n v="1.1116201038203846E-2"/>
    <n v="0.87988850696979415"/>
    <x v="2"/>
    <n v="5.9848484848484844"/>
    <n v="4.6098484848484861E-2"/>
    <n v="686.4545454545455"/>
    <n v="30"/>
    <n v="4"/>
    <n v="34"/>
    <n v="203.48484848484847"/>
    <n v="165.48484848484847"/>
    <n v="1.2746522823168396"/>
    <n v="0.18674609084139987"/>
    <x v="2"/>
    <n v="18980.902646720369"/>
    <n v="6.349367088607595"/>
    <n v="1.5673484848484853"/>
  </r>
  <r>
    <x v="23"/>
    <x v="3"/>
    <x v="24"/>
    <x v="24"/>
    <x v="0"/>
    <x v="6"/>
    <n v="0.98999999999999977"/>
    <n v="44"/>
    <n v="10285"/>
    <n v="60"/>
    <n v="1.35"/>
    <n v="14025"/>
    <n v="233.75"/>
    <n v="18"/>
    <n v="1.0851312106315663E-2"/>
    <n v="0.89073981907610977"/>
    <x v="2"/>
    <n v="2"/>
    <n v="4.4999999999999991E-2"/>
    <n v="467.5"/>
    <n v="30"/>
    <n v="4"/>
    <n v="34"/>
    <n v="68"/>
    <n v="8"/>
    <n v="0.17999999999999994"/>
    <n v="0.88235294117647056"/>
    <x v="3"/>
    <n v="1870"/>
    <n v="30"/>
    <n v="1.5299999999999998"/>
  </r>
  <r>
    <x v="23"/>
    <x v="3"/>
    <x v="6"/>
    <x v="6"/>
    <x v="1"/>
    <x v="2"/>
    <n v="0.78788666666666596"/>
    <n v="79.333333333333329"/>
    <n v="19358.216666666678"/>
    <n v="210"/>
    <n v="2.0769000000000002"/>
    <n v="51242.338235294148"/>
    <n v="244.01113445378166"/>
    <n v="20"/>
    <n v="8.6359637620249379E-3"/>
    <n v="0.89937578283813469"/>
    <x v="2"/>
    <n v="3.606060606060606"/>
    <n v="3.581303030303027E-2"/>
    <n v="879.91893939393992"/>
    <n v="30"/>
    <n v="4"/>
    <n v="34"/>
    <n v="122.60606060606061"/>
    <n v="0"/>
    <n v="0"/>
    <n v="1.71280276816609"/>
    <x v="1"/>
    <n v="0"/>
    <n v="58.235294117647058"/>
    <n v="1.2176430303030292"/>
  </r>
  <r>
    <x v="23"/>
    <x v="3"/>
    <x v="41"/>
    <x v="41"/>
    <x v="2"/>
    <x v="8"/>
    <n v="0.71240000000000114"/>
    <n v="196.66666666666666"/>
    <n v="15830.919999999998"/>
    <n v="379"/>
    <n v="1.3644000000000001"/>
    <n v="30508.061084745757"/>
    <n v="80.496203389830498"/>
    <n v="32"/>
    <n v="7.8085603480194882E-3"/>
    <n v="0.90718434318615415"/>
    <x v="2"/>
    <n v="8.9393939393939394"/>
    <n v="3.2381818181818234E-2"/>
    <n v="719.58727272727265"/>
    <n v="30"/>
    <n v="4"/>
    <n v="34"/>
    <n v="303.93939393939394"/>
    <n v="0"/>
    <n v="0"/>
    <n v="1.2469591226321037"/>
    <x v="1"/>
    <n v="0"/>
    <n v="42.396610169491524"/>
    <n v="1.1009818181818201"/>
  </r>
  <r>
    <x v="23"/>
    <x v="3"/>
    <x v="72"/>
    <x v="73"/>
    <x v="1"/>
    <x v="2"/>
    <n v="0.65330999999999961"/>
    <n v="51"/>
    <n v="16830"/>
    <n v="497"/>
    <n v="6.3665700000000003"/>
    <n v="164010"/>
    <n v="330"/>
    <n v="4"/>
    <n v="7.1608795072495793E-3"/>
    <n v="0.91434522269340368"/>
    <x v="2"/>
    <n v="2.3181818181818183"/>
    <n v="2.9695909090909075E-2"/>
    <n v="765"/>
    <n v="30"/>
    <n v="4"/>
    <n v="34"/>
    <n v="78.818181818181827"/>
    <n v="0"/>
    <n v="0"/>
    <n v="6.3056516724336786"/>
    <x v="0"/>
    <n v="0"/>
    <n v="214.39215686274508"/>
    <n v="1.0096609090909086"/>
  </r>
  <r>
    <x v="23"/>
    <x v="3"/>
    <x v="32"/>
    <x v="32"/>
    <x v="5"/>
    <x v="3"/>
    <n v="0.57941666666666614"/>
    <n v="67.666666666666657"/>
    <n v="7916"/>
    <n v="-2"/>
    <n v="-1.7000000000000001E-2"/>
    <n v="-233.97044334975374"/>
    <n v="116.98522167487687"/>
    <n v="18"/>
    <n v="6.3509404945465281E-3"/>
    <n v="0.92069616318795022"/>
    <x v="2"/>
    <n v="3.0757575757575752"/>
    <n v="2.6337121212121187E-2"/>
    <n v="359.81818181818181"/>
    <n v="30"/>
    <n v="4"/>
    <n v="34"/>
    <n v="104.57575757575756"/>
    <n v="106.57575757575756"/>
    <n v="0.9125877369756672"/>
    <n v="-1.9124891335844683E-2"/>
    <x v="2"/>
    <n v="12467.788625167936"/>
    <n v="-0.65024630541871931"/>
    <n v="0.89546212121212032"/>
  </r>
  <r>
    <x v="23"/>
    <x v="3"/>
    <x v="133"/>
    <x v="132"/>
    <x v="0"/>
    <x v="0"/>
    <n v="0.56666666666666665"/>
    <n v="22.666666666666664"/>
    <n v="5100.2266666666674"/>
    <n v="0"/>
    <n v="0"/>
    <n v="0"/>
    <n v="225.01000000000005"/>
    <n v="5"/>
    <n v="6.211188747722772E-3"/>
    <n v="0.92690735193567297"/>
    <x v="2"/>
    <n v="1.0303030303030303"/>
    <n v="2.5757575757575757E-2"/>
    <n v="231.82848484848489"/>
    <n v="30"/>
    <n v="4"/>
    <n v="34"/>
    <n v="35.030303030303031"/>
    <n v="35.030303030303031"/>
    <n v="0.87575757575757573"/>
    <n v="0"/>
    <x v="2"/>
    <n v="7882.1684848484865"/>
    <n v="0"/>
    <n v="0.87575757575757573"/>
  </r>
  <r>
    <x v="23"/>
    <x v="3"/>
    <x v="53"/>
    <x v="53"/>
    <x v="5"/>
    <x v="3"/>
    <n v="0.53200000000000036"/>
    <n v="177.33333333333334"/>
    <n v="10691"/>
    <n v="5"/>
    <n v="1.4999999999999999E-2"/>
    <n v="301.43796992481202"/>
    <n v="60.287593984962406"/>
    <n v="18"/>
    <n v="5.831210141979736E-3"/>
    <n v="0.93273856207765271"/>
    <x v="2"/>
    <n v="8.0606060606060606"/>
    <n v="2.4181818181818197E-2"/>
    <n v="485.95454545454544"/>
    <n v="30"/>
    <n v="4"/>
    <n v="34"/>
    <n v="274.06060606060606"/>
    <n v="269.06060606060606"/>
    <n v="0.80718181818181867"/>
    <n v="1.8244139761167625E-2"/>
    <x v="2"/>
    <n v="16221.016575529733"/>
    <n v="0.62030075187969924"/>
    <n v="0.82218181818181868"/>
  </r>
  <r>
    <x v="23"/>
    <x v="3"/>
    <x v="144"/>
    <x v="143"/>
    <x v="2"/>
    <x v="3"/>
    <n v="0.49247999999999981"/>
    <n v="101.33333333333334"/>
    <n v="6116.8933333333325"/>
    <n v="106"/>
    <n v="0.51516000000000006"/>
    <n v="6398.5923684210511"/>
    <n v="60.364078947368405"/>
    <n v="1"/>
    <n v="5.3980345314326638E-3"/>
    <n v="0.93813659660908533"/>
    <x v="2"/>
    <n v="4.6060606060606064"/>
    <n v="2.2385454545454538E-2"/>
    <n v="278.04060606060602"/>
    <n v="30"/>
    <n v="4"/>
    <n v="34"/>
    <n v="156.60606060606062"/>
    <n v="50.606060606060623"/>
    <n v="0.24594545454545449"/>
    <n v="0.67685758513931882"/>
    <x v="2"/>
    <n v="3054.7882376395537"/>
    <n v="23.013157894736839"/>
    <n v="0.76110545454545431"/>
  </r>
  <r>
    <x v="23"/>
    <x v="3"/>
    <x v="49"/>
    <x v="49"/>
    <x v="2"/>
    <x v="8"/>
    <n v="0.48180000000000078"/>
    <n v="133.33333333333334"/>
    <n v="10706.626666666667"/>
    <n v="2"/>
    <n v="8.8000000000000005E-3"/>
    <n v="160.5994"/>
    <n v="80.299700000000001"/>
    <n v="1"/>
    <n v="5.2809718917402994E-3"/>
    <n v="0.94341756850082559"/>
    <x v="2"/>
    <n v="6.0606060606060614"/>
    <n v="2.1900000000000034E-2"/>
    <n v="486.66484848484851"/>
    <n v="30"/>
    <n v="4"/>
    <n v="34"/>
    <n v="206.06060606060609"/>
    <n v="204.06060606060609"/>
    <n v="0.73737300000000128"/>
    <n v="9.7058823529411753E-3"/>
    <x v="2"/>
    <n v="16386.005448484852"/>
    <n v="0.32999999999999996"/>
    <n v="0.74460000000000115"/>
  </r>
  <r>
    <x v="23"/>
    <x v="3"/>
    <x v="44"/>
    <x v="44"/>
    <x v="5"/>
    <x v="3"/>
    <n v="0.46799999999999964"/>
    <n v="86"/>
    <n v="6373.333333333333"/>
    <n v="5"/>
    <n v="2.7E-2"/>
    <n v="370.54263565891466"/>
    <n v="74.108527131782935"/>
    <n v="20"/>
    <n v="5.129711177531038E-3"/>
    <n v="0.94854727967835661"/>
    <x v="2"/>
    <n v="3.9090909090909092"/>
    <n v="2.1272727272727256E-2"/>
    <n v="289.69696969696969"/>
    <n v="30"/>
    <n v="4"/>
    <n v="34"/>
    <n v="132.90909090909091"/>
    <n v="127.90909090909091"/>
    <n v="0.69606342494714535"/>
    <n v="3.761969904240766E-2"/>
    <x v="2"/>
    <n v="9479.154334038054"/>
    <n v="1.2790697674418605"/>
    <n v="0.72327272727272673"/>
  </r>
  <r>
    <x v="23"/>
    <x v="3"/>
    <x v="11"/>
    <x v="11"/>
    <x v="0"/>
    <x v="4"/>
    <n v="0.42749999999999999"/>
    <n v="19"/>
    <n v="4442.333333333333"/>
    <n v="0"/>
    <n v="0"/>
    <n v="0"/>
    <n v="233.80701754385964"/>
    <n v="10"/>
    <n v="4.6857938640908559E-3"/>
    <n v="0.95323307354244746"/>
    <x v="2"/>
    <n v="0.86363636363636365"/>
    <n v="1.9431818181818182E-2"/>
    <n v="201.92424242424241"/>
    <n v="30"/>
    <n v="4"/>
    <n v="34"/>
    <n v="29.363636363636363"/>
    <n v="29.363636363636363"/>
    <n v="0.66068181818181815"/>
    <n v="0"/>
    <x v="2"/>
    <n v="6865.424242424242"/>
    <n v="0"/>
    <n v="0.66068181818181815"/>
  </r>
  <r>
    <x v="23"/>
    <x v="3"/>
    <x v="55"/>
    <x v="55"/>
    <x v="5"/>
    <x v="3"/>
    <n v="0.42666666666666686"/>
    <n v="85.333333333333343"/>
    <n v="6234.6666666666661"/>
    <n v="1"/>
    <n v="5.0000000000000001E-3"/>
    <n v="73.062499999999986"/>
    <n v="73.062499999999986"/>
    <n v="1"/>
    <n v="4.6766597629912653E-3"/>
    <n v="0.95790973330543872"/>
    <x v="2"/>
    <n v="3.8787878787878793"/>
    <n v="1.9393939393939404E-2"/>
    <n v="283.39393939393938"/>
    <n v="30"/>
    <n v="4"/>
    <n v="34"/>
    <n v="131.8787878787879"/>
    <n v="130.8787878787879"/>
    <n v="0.65439393939393975"/>
    <n v="7.5827205882352923E-3"/>
    <x v="2"/>
    <n v="9562.3314393939399"/>
    <n v="0.25781249999999994"/>
    <n v="0.65939393939393975"/>
  </r>
  <r>
    <x v="23"/>
    <x v="3"/>
    <x v="14"/>
    <x v="14"/>
    <x v="1"/>
    <x v="0"/>
    <n v="0.41845999999999983"/>
    <n v="32.666666666666664"/>
    <n v="8166.6666666666661"/>
    <n v="0"/>
    <n v="0"/>
    <n v="0"/>
    <n v="250"/>
    <n v="12"/>
    <n v="4.5867071353624762E-3"/>
    <n v="0.96249644044080118"/>
    <x v="2"/>
    <n v="1.4848484848484846"/>
    <n v="1.9020909090909085E-2"/>
    <n v="371.21212121212119"/>
    <n v="30"/>
    <n v="4"/>
    <n v="34"/>
    <n v="50.484848484848477"/>
    <n v="50.484848484848477"/>
    <n v="0.64671090909090878"/>
    <n v="0"/>
    <x v="2"/>
    <n v="12621.21212121212"/>
    <n v="0"/>
    <n v="0.64671090909090889"/>
  </r>
  <r>
    <x v="23"/>
    <x v="3"/>
    <x v="46"/>
    <x v="46"/>
    <x v="2"/>
    <x v="8"/>
    <n v="0.40220000000000022"/>
    <n v="110.66666666666666"/>
    <n v="8937.5999999999985"/>
    <n v="1391"/>
    <n v="5.0076000000000001"/>
    <n v="112339.17108433734"/>
    <n v="80.76144578313253"/>
    <n v="20"/>
    <n v="4.4084825547072359E-3"/>
    <n v="0.96690492299550845"/>
    <x v="2"/>
    <n v="5.0303030303030303"/>
    <n v="1.8281818181818191E-2"/>
    <n v="406.25454545454539"/>
    <n v="30"/>
    <n v="4"/>
    <n v="34"/>
    <n v="171.03030303030303"/>
    <n v="0"/>
    <n v="0"/>
    <n v="8.1330616583982991"/>
    <x v="0"/>
    <n v="0"/>
    <n v="276.52409638554218"/>
    <n v="0.62158181818181846"/>
  </r>
  <r>
    <x v="23"/>
    <x v="3"/>
    <x v="51"/>
    <x v="51"/>
    <x v="5"/>
    <x v="9"/>
    <n v="0.37516666666666643"/>
    <n v="49.666666666666671"/>
    <n v="4000.4533333333366"/>
    <n v="0"/>
    <n v="0"/>
    <n v="0"/>
    <n v="80.546040268456437"/>
    <n v="6"/>
    <n v="4.112172315036456E-3"/>
    <n v="0.97101709531054492"/>
    <x v="2"/>
    <n v="2.2575757575757578"/>
    <n v="1.7053030303030292E-2"/>
    <n v="181.83878787878803"/>
    <n v="30"/>
    <n v="4"/>
    <n v="34"/>
    <n v="76.757575757575765"/>
    <n v="76.757575757575765"/>
    <n v="0.57980303030302993"/>
    <n v="0"/>
    <x v="2"/>
    <n v="6182.5187878787929"/>
    <n v="0"/>
    <n v="0.57980303030302993"/>
  </r>
  <r>
    <x v="23"/>
    <x v="3"/>
    <x v="39"/>
    <x v="39"/>
    <x v="5"/>
    <x v="3"/>
    <n v="0.30986666666666673"/>
    <n v="48"/>
    <n v="2710.9399999999991"/>
    <n v="7"/>
    <n v="4.8000000000000008E-2"/>
    <n v="395.34541666666655"/>
    <n v="56.477916666666651"/>
    <n v="12"/>
    <n v="3.396424152872406E-3"/>
    <n v="0.97441351946341737"/>
    <x v="2"/>
    <n v="2.1818181818181817"/>
    <n v="1.4084848484848488E-2"/>
    <n v="123.22454545454542"/>
    <n v="30"/>
    <n v="4"/>
    <n v="34"/>
    <n v="74.181818181818173"/>
    <n v="67.181818181818173"/>
    <n v="0.43369595959595963"/>
    <n v="9.4362745098039227E-2"/>
    <x v="2"/>
    <n v="3794.2891287878774"/>
    <n v="3.2083333333333339"/>
    <n v="0.47888484848484858"/>
  </r>
  <r>
    <x v="23"/>
    <x v="3"/>
    <x v="10"/>
    <x v="10"/>
    <x v="1"/>
    <x v="2"/>
    <n v="0.29807999999999996"/>
    <n v="30"/>
    <n v="6592.83"/>
    <n v="28"/>
    <n v="0.27216000000000001"/>
    <n v="6153.308"/>
    <n v="219.761"/>
    <n v="4"/>
    <n v="3.267231426919771E-3"/>
    <n v="0.97768075089033712"/>
    <x v="2"/>
    <n v="1.3636363636363635"/>
    <n v="1.3549090909090906E-2"/>
    <n v="299.67409090909092"/>
    <n v="30"/>
    <n v="4"/>
    <n v="34"/>
    <n v="46.36363636363636"/>
    <n v="18.36363636363636"/>
    <n v="0.18246109090909085"/>
    <n v="0.60392156862745106"/>
    <x v="2"/>
    <n v="4035.6110909090899"/>
    <n v="20.533333333333335"/>
    <n v="0.46066909090909081"/>
  </r>
  <r>
    <x v="23"/>
    <x v="3"/>
    <x v="71"/>
    <x v="72"/>
    <x v="2"/>
    <x v="8"/>
    <n v="0.2634000000000003"/>
    <n v="72.666666666666671"/>
    <n v="7316.7066666666678"/>
    <n v="0"/>
    <n v="0"/>
    <n v="0"/>
    <n v="100.68862385321101"/>
    <n v="12"/>
    <n v="2.8871066755591411E-3"/>
    <n v="0.98056785756589626"/>
    <x v="2"/>
    <n v="3.3030303030303032"/>
    <n v="1.1972727272727286E-2"/>
    <n v="332.5775757575758"/>
    <n v="30"/>
    <n v="4"/>
    <n v="34"/>
    <n v="112.30303030303031"/>
    <n v="112.30303030303031"/>
    <n v="0.40707272727272775"/>
    <n v="0"/>
    <x v="2"/>
    <n v="11307.637575757577"/>
    <n v="0"/>
    <n v="0.4070727272727277"/>
  </r>
  <r>
    <x v="23"/>
    <x v="3"/>
    <x v="47"/>
    <x v="47"/>
    <x v="5"/>
    <x v="3"/>
    <n v="0.25575000000000003"/>
    <n v="56.666666666666671"/>
    <n v="10457.316666666668"/>
    <n v="0"/>
    <n v="0"/>
    <n v="0"/>
    <n v="184.54088235294117"/>
    <n v="3"/>
    <n v="2.803255627464881E-3"/>
    <n v="0.98337111319336112"/>
    <x v="2"/>
    <n v="2.5757575757575761"/>
    <n v="1.1625000000000002E-2"/>
    <n v="475.3325757575758"/>
    <n v="30"/>
    <n v="4"/>
    <n v="34"/>
    <n v="87.575757575757592"/>
    <n v="87.575757575757592"/>
    <n v="0.3952500000000001"/>
    <n v="0"/>
    <x v="2"/>
    <n v="16161.307575757579"/>
    <n v="0"/>
    <n v="0.39525000000000005"/>
  </r>
  <r>
    <x v="23"/>
    <x v="3"/>
    <x v="92"/>
    <x v="92"/>
    <x v="5"/>
    <x v="9"/>
    <n v="0.22186666666666657"/>
    <n v="34.666666666666664"/>
    <n v="1940.9866666666667"/>
    <n v="134"/>
    <n v="0.85760000000000003"/>
    <n v="7502.66"/>
    <n v="55.99"/>
    <n v="12"/>
    <n v="2.431863076755456E-3"/>
    <n v="0.98580297627011659"/>
    <x v="2"/>
    <n v="1.5757575757575757"/>
    <n v="1.0084848484848481E-2"/>
    <n v="88.226666666666674"/>
    <n v="30"/>
    <n v="4"/>
    <n v="34"/>
    <n v="53.575757575757571"/>
    <n v="0"/>
    <n v="0"/>
    <n v="2.5011312217194575"/>
    <x v="0"/>
    <n v="0"/>
    <n v="85.038461538461547"/>
    <n v="0.34288484848484835"/>
  </r>
  <r>
    <x v="23"/>
    <x v="3"/>
    <x v="35"/>
    <x v="35"/>
    <x v="2"/>
    <x v="8"/>
    <n v="0.21166666666666681"/>
    <n v="52.666666666666671"/>
    <n v="4445"/>
    <n v="0"/>
    <n v="0"/>
    <n v="0"/>
    <n v="84.398734177215189"/>
    <n v="40"/>
    <n v="2.3200616792964485E-3"/>
    <n v="0.98812303794941303"/>
    <x v="2"/>
    <n v="2.393939393939394"/>
    <n v="9.6212121212121277E-3"/>
    <n v="202.04545454545453"/>
    <n v="30"/>
    <n v="4"/>
    <n v="34"/>
    <n v="81.393939393939391"/>
    <n v="81.393939393939391"/>
    <n v="0.32712121212121231"/>
    <n v="0"/>
    <x v="2"/>
    <n v="6869.545454545454"/>
    <n v="0"/>
    <n v="0.32712121212121237"/>
  </r>
  <r>
    <x v="23"/>
    <x v="3"/>
    <x v="96"/>
    <x v="96"/>
    <x v="2"/>
    <x v="8"/>
    <n v="0.17866666666666672"/>
    <n v="44.666666666666664"/>
    <n v="3662.6666666666665"/>
    <n v="20"/>
    <n v="0.08"/>
    <n v="1640"/>
    <n v="82"/>
    <n v="40"/>
    <n v="1.9583512757525923E-3"/>
    <n v="0.99008138922516564"/>
    <x v="2"/>
    <n v="2.0303030303030303"/>
    <n v="8.1212121212121246E-3"/>
    <n v="166.48484848484847"/>
    <n v="30"/>
    <n v="4"/>
    <n v="34"/>
    <n v="69.030303030303031"/>
    <n v="49.030303030303031"/>
    <n v="0.1961212121212122"/>
    <n v="0.28972783143107989"/>
    <x v="2"/>
    <n v="4020.4848484848485"/>
    <n v="9.8507462686567155"/>
    <n v="0.27612121212121221"/>
  </r>
  <r>
    <x v="23"/>
    <x v="3"/>
    <x v="31"/>
    <x v="31"/>
    <x v="2"/>
    <x v="8"/>
    <n v="0.16900000000000009"/>
    <n v="42"/>
    <n v="3390"/>
    <n v="4"/>
    <n v="1.6E-2"/>
    <n v="322.85714285714283"/>
    <n v="80.714285714285708"/>
    <n v="40"/>
    <n v="1.8523957029973218E-3"/>
    <n v="0.99193378492816298"/>
    <x v="2"/>
    <n v="1.9090909090909092"/>
    <n v="7.6818181818181864E-3"/>
    <n v="154.09090909090909"/>
    <n v="30"/>
    <n v="4"/>
    <n v="34"/>
    <n v="64.909090909090907"/>
    <n v="60.909090909090907"/>
    <n v="0.24508658008658021"/>
    <n v="6.1624649859943981E-2"/>
    <x v="2"/>
    <n v="4916.2337662337659"/>
    <n v="2.0952380952380953"/>
    <n v="0.26118181818181835"/>
  </r>
  <r>
    <x v="23"/>
    <x v="3"/>
    <x v="15"/>
    <x v="15"/>
    <x v="1"/>
    <x v="2"/>
    <n v="0.16739999999999997"/>
    <n v="10.333333333333332"/>
    <n v="1601.6666666666665"/>
    <n v="151"/>
    <n v="2.4461999999999997"/>
    <n v="23405"/>
    <n v="155"/>
    <n v="1"/>
    <n v="1.8348582288861032E-3"/>
    <n v="0.99376864315704905"/>
    <x v="2"/>
    <n v="0.46969696969696967"/>
    <n v="7.6090909090909074E-3"/>
    <n v="72.803030303030297"/>
    <n v="30"/>
    <n v="4"/>
    <n v="34"/>
    <n v="15.969696969696969"/>
    <n v="0"/>
    <n v="0"/>
    <n v="9.4554079696394684"/>
    <x v="0"/>
    <n v="0"/>
    <n v="321.48387096774195"/>
    <n v="0.25870909090909083"/>
  </r>
  <r>
    <x v="23"/>
    <x v="3"/>
    <x v="34"/>
    <x v="34"/>
    <x v="2"/>
    <x v="8"/>
    <n v="0.16466666666666674"/>
    <n v="40.999999999999993"/>
    <n v="3458"/>
    <n v="64"/>
    <n v="0.25600000000000001"/>
    <n v="5397.8536585365864"/>
    <n v="84.341463414634163"/>
    <n v="40"/>
    <n v="1.8048983772794415E-3"/>
    <n v="0.99557354153432853"/>
    <x v="2"/>
    <n v="1.8636363636363633"/>
    <n v="7.4848484848484883E-3"/>
    <n v="157.18181818181819"/>
    <n v="30"/>
    <n v="4"/>
    <n v="34"/>
    <n v="63.363636363636353"/>
    <n v="0"/>
    <n v="0"/>
    <n v="1.0100430416068868"/>
    <x v="1"/>
    <n v="0"/>
    <n v="34.341463414634156"/>
    <n v="0.25448484848484859"/>
  </r>
  <r>
    <x v="23"/>
    <x v="3"/>
    <x v="73"/>
    <x v="74"/>
    <x v="0"/>
    <x v="4"/>
    <n v="0.14099999999999999"/>
    <n v="7.3333333333333339"/>
    <n v="1711"/>
    <n v="0"/>
    <n v="0"/>
    <n v="0"/>
    <n v="233.31818181818181"/>
    <n v="30"/>
    <n v="1.5454899060510189E-3"/>
    <n v="0.9971190314403795"/>
    <x v="2"/>
    <n v="0.33333333333333337"/>
    <n v="6.4090909090909086E-3"/>
    <n v="77.772727272727266"/>
    <n v="30"/>
    <n v="4"/>
    <n v="34"/>
    <n v="11.333333333333334"/>
    <n v="11.333333333333334"/>
    <n v="0.21790909090909089"/>
    <n v="0"/>
    <x v="2"/>
    <n v="2644.2727272727275"/>
    <n v="0"/>
    <n v="0.21790909090909089"/>
  </r>
  <r>
    <x v="23"/>
    <x v="3"/>
    <x v="2"/>
    <x v="2"/>
    <x v="1"/>
    <x v="2"/>
    <n v="0.13284000000000004"/>
    <n v="13.333333333333334"/>
    <n v="2665"/>
    <n v="-2"/>
    <n v="-1.9440000000000002E-2"/>
    <n v="-399.75"/>
    <n v="199.875"/>
    <n v="20"/>
    <n v="1.4560487880838117E-3"/>
    <n v="0.99857508022846331"/>
    <x v="2"/>
    <n v="0.60606060606060608"/>
    <n v="6.0381818181818201E-3"/>
    <n v="121.13636363636364"/>
    <n v="30"/>
    <n v="4"/>
    <n v="34"/>
    <n v="20.606060606060606"/>
    <n v="22.606060606060606"/>
    <n v="0.22522418181818188"/>
    <n v="-9.7058823529411767E-2"/>
    <x v="2"/>
    <n v="4518.386363636364"/>
    <n v="-3.3000000000000003"/>
    <n v="0.20529818181818188"/>
  </r>
  <r>
    <x v="23"/>
    <x v="3"/>
    <x v="95"/>
    <x v="95"/>
    <x v="2"/>
    <x v="8"/>
    <n v="0.13"/>
    <n v="21.666666666666668"/>
    <n v="1148.3333333333333"/>
    <n v="118"/>
    <n v="0.70799999999999996"/>
    <n v="6253.9999999999991"/>
    <n v="52.999999999999993"/>
    <n v="24"/>
    <n v="1.4249197715364007E-3"/>
    <n v="0.99999999999999967"/>
    <x v="2"/>
    <n v="0.98484848484848486"/>
    <n v="5.909090909090909E-3"/>
    <n v="52.196969696969695"/>
    <n v="30"/>
    <n v="4"/>
    <n v="34"/>
    <n v="33.484848484848484"/>
    <n v="0"/>
    <n v="0"/>
    <n v="3.5239819004524886"/>
    <x v="0"/>
    <n v="0"/>
    <n v="119.81538461538462"/>
    <n v="0.2009090909090909"/>
  </r>
  <r>
    <x v="24"/>
    <x v="3"/>
    <x v="33"/>
    <x v="33"/>
    <x v="2"/>
    <x v="9"/>
    <n v="11.869840000000041"/>
    <n v="1540.6666666666667"/>
    <n v="81899.563333333674"/>
    <n v="1210"/>
    <n v="9.2992799999999995"/>
    <n v="64321.811964517787"/>
    <n v="53.158522284725443"/>
    <n v="1"/>
    <n v="0.14200724139020174"/>
    <n v="0.14200724139020174"/>
    <x v="0"/>
    <n v="70.030303030303031"/>
    <n v="0.53953818181818369"/>
    <n v="3722.7074242424396"/>
    <n v="7"/>
    <n v="4"/>
    <n v="11"/>
    <n v="770.33333333333337"/>
    <n v="0"/>
    <n v="0"/>
    <n v="1.5707485936823884"/>
    <x v="1"/>
    <n v="0"/>
    <n v="17.278234530506275"/>
    <n v="5.9349200000000204"/>
  </r>
  <r>
    <x v="24"/>
    <x v="3"/>
    <x v="8"/>
    <x v="8"/>
    <x v="2"/>
    <x v="3"/>
    <n v="9.9764666666666351"/>
    <n v="2063.3333333333335"/>
    <n v="92591.286666666638"/>
    <n v="1416"/>
    <n v="6.7988"/>
    <n v="63542.453273020983"/>
    <n v="44.874613893376399"/>
    <n v="5"/>
    <n v="0.11935548500692725"/>
    <n v="0.26136272639712899"/>
    <x v="0"/>
    <n v="93.787878787878796"/>
    <n v="0.45347575757575614"/>
    <n v="4208.6948484848472"/>
    <n v="7"/>
    <n v="4"/>
    <n v="11"/>
    <n v="1031.6666666666667"/>
    <n v="0"/>
    <n v="0"/>
    <n v="1.3725363489499192"/>
    <x v="1"/>
    <n v="0"/>
    <n v="15.097899838449111"/>
    <n v="4.9882333333333175"/>
  </r>
  <r>
    <x v="24"/>
    <x v="3"/>
    <x v="0"/>
    <x v="0"/>
    <x v="0"/>
    <x v="0"/>
    <n v="8.8500000000000139"/>
    <n v="350.33333333333337"/>
    <n v="68322"/>
    <n v="188"/>
    <n v="4.7"/>
    <n v="36663.756422454804"/>
    <n v="195.01998097050426"/>
    <n v="24"/>
    <n v="0.1058787722752188"/>
    <n v="0.36724149867234779"/>
    <x v="0"/>
    <n v="15.924242424242426"/>
    <n v="0.40227272727272789"/>
    <n v="3105.5454545454545"/>
    <n v="7"/>
    <n v="4"/>
    <n v="11"/>
    <n v="175.16666666666669"/>
    <n v="0"/>
    <n v="0"/>
    <n v="1.0732635585156993"/>
    <x v="1"/>
    <n v="0"/>
    <n v="11.805899143672692"/>
    <n v="4.4250000000000069"/>
  </r>
  <r>
    <x v="24"/>
    <x v="3"/>
    <x v="13"/>
    <x v="13"/>
    <x v="2"/>
    <x v="3"/>
    <n v="6.2272000000000141"/>
    <n v="472.33333333333337"/>
    <n v="59844.133333333331"/>
    <n v="1"/>
    <n v="1.2800000000000001E-2"/>
    <n v="126.69894142554692"/>
    <n v="126.69894142554692"/>
    <n v="16"/>
    <n v="7.4500371831891857E-2"/>
    <n v="0.44174187050423963"/>
    <x v="0"/>
    <n v="21.469696969696972"/>
    <n v="0.28305454545454611"/>
    <n v="2720.1878787878786"/>
    <n v="7"/>
    <n v="4"/>
    <n v="11"/>
    <n v="236.16666666666669"/>
    <n v="235.16666666666669"/>
    <n v="3.1004160903316937"/>
    <n v="4.234297812279463E-3"/>
    <x v="2"/>
    <n v="29795.367725241118"/>
    <n v="4.6577275935074096E-2"/>
    <n v="3.113600000000007"/>
  </r>
  <r>
    <x v="24"/>
    <x v="3"/>
    <x v="4"/>
    <x v="4"/>
    <x v="0"/>
    <x v="0"/>
    <n v="5.2083333333333339"/>
    <n v="208.33333333333334"/>
    <n v="38958.333333333336"/>
    <n v="383"/>
    <n v="9.5749999999999993"/>
    <n v="71621"/>
    <n v="187"/>
    <n v="32"/>
    <n v="6.2310953551800052E-2"/>
    <n v="0.50405282405603968"/>
    <x v="1"/>
    <n v="9.4696969696969706"/>
    <n v="0.23674242424242428"/>
    <n v="1770.8333333333335"/>
    <n v="14"/>
    <n v="4"/>
    <n v="18"/>
    <n v="170.45454545454547"/>
    <n v="0"/>
    <n v="0"/>
    <n v="2.2469333333333332"/>
    <x v="0"/>
    <n v="0"/>
    <n v="40.444799999999994"/>
    <n v="4.2613636363636367"/>
  </r>
  <r>
    <x v="24"/>
    <x v="3"/>
    <x v="9"/>
    <x v="9"/>
    <x v="2"/>
    <x v="3"/>
    <n v="4.6440000000000072"/>
    <n v="639"/>
    <n v="27734.759999999995"/>
    <n v="1496"/>
    <n v="10.774800000000001"/>
    <n v="64931.456901408441"/>
    <n v="43.403380281690133"/>
    <n v="4"/>
    <n v="5.5559437112555489E-2"/>
    <n v="0.55961226116859519"/>
    <x v="1"/>
    <n v="29.045454545454547"/>
    <n v="0.21109090909090941"/>
    <n v="1260.6709090909089"/>
    <n v="14"/>
    <n v="4"/>
    <n v="18"/>
    <n v="522.81818181818187"/>
    <n v="0"/>
    <n v="0"/>
    <n v="2.8614154060163446"/>
    <x v="0"/>
    <n v="0"/>
    <n v="51.505477308294203"/>
    <n v="3.7996363636363695"/>
  </r>
  <r>
    <x v="24"/>
    <x v="3"/>
    <x v="3"/>
    <x v="3"/>
    <x v="1"/>
    <x v="2"/>
    <n v="3.8637000000000055"/>
    <n v="233"/>
    <n v="60985"/>
    <n v="1130"/>
    <n v="18.306000000000001"/>
    <n v="295764.16309012874"/>
    <n v="261.73819742489269"/>
    <n v="32"/>
    <n v="4.622415959771331E-2"/>
    <n v="0.6058364207663085"/>
    <x v="1"/>
    <n v="10.590909090909092"/>
    <n v="0.17562272727272751"/>
    <n v="2772.0454545454545"/>
    <n v="14"/>
    <n v="4"/>
    <n v="18"/>
    <n v="190.63636363636365"/>
    <n v="0"/>
    <n v="0"/>
    <n v="5.9275154983309486"/>
    <x v="0"/>
    <n v="0"/>
    <n v="106.69527896995707"/>
    <n v="3.1612090909090953"/>
  </r>
  <r>
    <x v="24"/>
    <x v="3"/>
    <x v="80"/>
    <x v="81"/>
    <x v="2"/>
    <x v="9"/>
    <n v="3.0045866666666696"/>
    <n v="335.33333333333337"/>
    <n v="0"/>
    <n v="1236"/>
    <n v="11.074560000000002"/>
    <n v="0"/>
    <n v="0"/>
    <n v="48"/>
    <n v="3.594598276397272E-2"/>
    <n v="0.64178240353028126"/>
    <x v="1"/>
    <n v="15.242424242424244"/>
    <n v="0.13657212121212134"/>
    <n v="0"/>
    <n v="14"/>
    <n v="4"/>
    <n v="18"/>
    <n v="274.36363636363637"/>
    <n v="0"/>
    <n v="0"/>
    <n v="4.5049701789264409"/>
    <x v="0"/>
    <n v="0"/>
    <n v="81.089463220675938"/>
    <n v="2.4582981818181842"/>
  </r>
  <r>
    <x v="24"/>
    <x v="3"/>
    <x v="90"/>
    <x v="90"/>
    <x v="2"/>
    <x v="9"/>
    <n v="2.5167999999999986"/>
    <n v="476.66666666666669"/>
    <n v="0"/>
    <n v="6374"/>
    <n v="33.654720000000005"/>
    <n v="0"/>
    <n v="0"/>
    <n v="5"/>
    <n v="3.011024791664069E-2"/>
    <n v="0.67189265144692201"/>
    <x v="1"/>
    <n v="21.666666666666668"/>
    <n v="0.11439999999999993"/>
    <n v="0"/>
    <n v="14"/>
    <n v="4"/>
    <n v="18"/>
    <n v="390"/>
    <n v="0"/>
    <n v="0"/>
    <n v="16.343589743589742"/>
    <x v="0"/>
    <n v="0"/>
    <n v="294.18461538461537"/>
    <n v="2.0591999999999988"/>
  </r>
  <r>
    <x v="24"/>
    <x v="3"/>
    <x v="20"/>
    <x v="20"/>
    <x v="2"/>
    <x v="3"/>
    <n v="2.3420800000000019"/>
    <n v="375.33333333333331"/>
    <n v="15764"/>
    <n v="2522"/>
    <n v="15.73728"/>
    <n v="105924"/>
    <n v="42"/>
    <n v="5"/>
    <n v="2.8019949714163193E-2"/>
    <n v="0.69991260116108522"/>
    <x v="1"/>
    <n v="17.060606060606059"/>
    <n v="0.10645818181818191"/>
    <n v="716.5454545454545"/>
    <n v="14"/>
    <n v="4"/>
    <n v="18"/>
    <n v="307.09090909090907"/>
    <n v="0"/>
    <n v="0"/>
    <n v="8.2125518058022511"/>
    <x v="0"/>
    <n v="0"/>
    <n v="147.82593250444052"/>
    <n v="1.9162472727272744"/>
  </r>
  <r>
    <x v="24"/>
    <x v="3"/>
    <x v="11"/>
    <x v="11"/>
    <x v="0"/>
    <x v="4"/>
    <n v="1.8764999999999992"/>
    <n v="80"/>
    <n v="15095.400000000001"/>
    <n v="177"/>
    <n v="3.9914999999999998"/>
    <n v="33398.572500000002"/>
    <n v="188.69250000000002"/>
    <n v="20"/>
    <n v="2.2449888833270926E-2"/>
    <n v="0.72236248999435615"/>
    <x v="1"/>
    <n v="3.6363636363636362"/>
    <n v="8.5295454545454508E-2"/>
    <n v="686.15454545454554"/>
    <n v="14"/>
    <n v="4"/>
    <n v="18"/>
    <n v="65.454545454545453"/>
    <n v="0"/>
    <n v="0"/>
    <n v="2.7041666666666666"/>
    <x v="0"/>
    <n v="0"/>
    <n v="48.675000000000004"/>
    <n v="1.5353181818181811"/>
  </r>
  <r>
    <x v="24"/>
    <x v="3"/>
    <x v="41"/>
    <x v="41"/>
    <x v="2"/>
    <x v="8"/>
    <n v="1.8313333333333404"/>
    <n v="490.33333333333337"/>
    <n v="40694.826666666653"/>
    <n v="392"/>
    <n v="1.4144000000000001"/>
    <n v="32533.729544527519"/>
    <n v="82.994208021753877"/>
    <n v="5"/>
    <n v="2.1909528244069807E-2"/>
    <n v="0.74427201823842593"/>
    <x v="1"/>
    <n v="22.287878787878789"/>
    <n v="8.3242424242424562E-2"/>
    <n v="1849.7648484848478"/>
    <n v="14"/>
    <n v="4"/>
    <n v="18"/>
    <n v="401.18181818181819"/>
    <n v="9.181818181818187"/>
    <n v="3.4292936159693622E-2"/>
    <n v="0.97711307500566502"/>
    <x v="3"/>
    <n v="762.03772819974063"/>
    <n v="17.588035350101972"/>
    <n v="1.4983636363636421"/>
  </r>
  <r>
    <x v="24"/>
    <x v="3"/>
    <x v="22"/>
    <x v="22"/>
    <x v="2"/>
    <x v="3"/>
    <n v="1.627119999999997"/>
    <n v="300.66666666666669"/>
    <n v="12638.140000000018"/>
    <n v="881"/>
    <n v="4.6525600000000003"/>
    <n v="37031.711773835967"/>
    <n v="42.033725055432427"/>
    <n v="15"/>
    <n v="1.9466380558695304E-2"/>
    <n v="0.76373839879712124"/>
    <x v="1"/>
    <n v="13.666666666666668"/>
    <n v="7.3959999999999859E-2"/>
    <n v="574.46090909090992"/>
    <n v="14"/>
    <n v="4"/>
    <n v="18"/>
    <n v="246.00000000000003"/>
    <n v="0"/>
    <n v="0"/>
    <n v="3.5813008130081299"/>
    <x v="0"/>
    <n v="0"/>
    <n v="64.463414634146332"/>
    <n v="1.3312799999999974"/>
  </r>
  <r>
    <x v="24"/>
    <x v="3"/>
    <x v="49"/>
    <x v="49"/>
    <x v="2"/>
    <x v="8"/>
    <n v="1.441200000000004"/>
    <n v="389.33333333333331"/>
    <n v="32025.78666666666"/>
    <n v="1065"/>
    <n v="3.8353999999999999"/>
    <n v="87604.784589041083"/>
    <n v="82.258013698630123"/>
    <n v="1"/>
    <n v="1.7242088881700059E-2"/>
    <n v="0.78098048767882133"/>
    <x v="1"/>
    <n v="17.696969696969695"/>
    <n v="6.5509090909091086E-2"/>
    <n v="1455.7175757575753"/>
    <n v="14"/>
    <n v="4"/>
    <n v="18"/>
    <n v="318.5454545454545"/>
    <n v="0"/>
    <n v="0"/>
    <n v="3.3433219178082196"/>
    <x v="0"/>
    <n v="0"/>
    <n v="60.179794520547951"/>
    <n v="1.1791636363636395"/>
  </r>
  <r>
    <x v="24"/>
    <x v="3"/>
    <x v="38"/>
    <x v="38"/>
    <x v="5"/>
    <x v="3"/>
    <n v="1.3668333333333336"/>
    <n v="178.33333333333331"/>
    <n v="14561.769999999986"/>
    <n v="577"/>
    <n v="4.3274999999999997"/>
    <n v="47114.810971962579"/>
    <n v="81.654785046728904"/>
    <n v="40"/>
    <n v="1.635238816250599E-2"/>
    <n v="0.79733287584132728"/>
    <x v="1"/>
    <n v="8.1060606060606055"/>
    <n v="6.2128787878787887E-2"/>
    <n v="661.89863636363577"/>
    <n v="14"/>
    <n v="4"/>
    <n v="18"/>
    <n v="145.90909090909091"/>
    <n v="0"/>
    <n v="0"/>
    <n v="3.9545171339563865"/>
    <x v="0"/>
    <n v="0"/>
    <n v="71.181308411214957"/>
    <n v="1.118318181818182"/>
  </r>
  <r>
    <x v="24"/>
    <x v="3"/>
    <x v="36"/>
    <x v="36"/>
    <x v="2"/>
    <x v="8"/>
    <n v="1.3014666666666701"/>
    <n v="349"/>
    <n v="28920.479999999992"/>
    <n v="2541"/>
    <n v="9.1486000000000001"/>
    <n v="210564.29707736385"/>
    <n v="82.866704871060151"/>
    <n v="18"/>
    <n v="1.5570360771049519E-2"/>
    <n v="0.81290323661237684"/>
    <x v="2"/>
    <n v="15.863636363636363"/>
    <n v="5.9157575757575916E-2"/>
    <n v="1314.5672727272724"/>
    <n v="30"/>
    <n v="4"/>
    <n v="34"/>
    <n v="539.36363636363637"/>
    <n v="0"/>
    <n v="0"/>
    <n v="4.7111073655823361"/>
    <x v="0"/>
    <n v="0"/>
    <n v="160.17765042979943"/>
    <n v="2.011357575757581"/>
  </r>
  <r>
    <x v="24"/>
    <x v="3"/>
    <x v="46"/>
    <x v="46"/>
    <x v="2"/>
    <x v="8"/>
    <n v="1.2618000000000027"/>
    <n v="339.33333333333337"/>
    <n v="28039.106666666659"/>
    <n v="1477"/>
    <n v="5.3193999999999999"/>
    <n v="122044.48098231823"/>
    <n v="82.629980353634551"/>
    <n v="18"/>
    <n v="1.5095800548799001E-2"/>
    <n v="0.82799903716117584"/>
    <x v="2"/>
    <n v="15.424242424242426"/>
    <n v="5.7354545454545575E-2"/>
    <n v="1274.5048484848483"/>
    <n v="30"/>
    <n v="4"/>
    <n v="34"/>
    <n v="524.42424242424249"/>
    <n v="0"/>
    <n v="0"/>
    <n v="2.8164220501560151"/>
    <x v="0"/>
    <n v="0"/>
    <n v="95.758349705304511"/>
    <n v="1.9500545454545495"/>
  </r>
  <r>
    <x v="24"/>
    <x v="3"/>
    <x v="18"/>
    <x v="18"/>
    <x v="3"/>
    <x v="0"/>
    <n v="1.2349999999999999"/>
    <n v="82.333333333333329"/>
    <n v="7904"/>
    <n v="150"/>
    <n v="2.25"/>
    <n v="14400"/>
    <n v="96"/>
    <n v="60"/>
    <n v="1.4775173306202824E-2"/>
    <n v="0.84277421046737866"/>
    <x v="2"/>
    <n v="3.7424242424242422"/>
    <n v="5.613636363636363E-2"/>
    <n v="359.27272727272725"/>
    <n v="30"/>
    <n v="4"/>
    <n v="34"/>
    <n v="127.24242424242424"/>
    <n v="0"/>
    <n v="0"/>
    <n v="1.1788521076446774"/>
    <x v="1"/>
    <n v="0"/>
    <n v="40.08097165991903"/>
    <n v="1.9086363636363635"/>
  </r>
  <r>
    <x v="24"/>
    <x v="3"/>
    <x v="82"/>
    <x v="83"/>
    <x v="2"/>
    <x v="9"/>
    <n v="1.1327999999999983"/>
    <n v="118"/>
    <n v="6726"/>
    <n v="0"/>
    <n v="0"/>
    <n v="0"/>
    <n v="57"/>
    <n v="18"/>
    <n v="1.3552482851227964E-2"/>
    <n v="0.85632669331860667"/>
    <x v="2"/>
    <n v="5.3636363636363633"/>
    <n v="5.1490909090909011E-2"/>
    <n v="305.72727272727275"/>
    <n v="30"/>
    <n v="4"/>
    <n v="34"/>
    <n v="182.36363636363635"/>
    <n v="182.36363636363635"/>
    <n v="1.7506909090909062"/>
    <n v="0"/>
    <x v="2"/>
    <n v="10394.727272727272"/>
    <n v="0"/>
    <n v="1.7506909090909064"/>
  </r>
  <r>
    <x v="24"/>
    <x v="3"/>
    <x v="19"/>
    <x v="19"/>
    <x v="0"/>
    <x v="5"/>
    <n v="0.9299999999999996"/>
    <n v="38"/>
    <n v="7936"/>
    <n v="53"/>
    <n v="1.2015"/>
    <n v="11068.631578947368"/>
    <n v="208.84210526315789"/>
    <n v="10"/>
    <n v="1.1126243866209411E-2"/>
    <n v="0.86745293718481609"/>
    <x v="2"/>
    <n v="1.7272727272727273"/>
    <n v="4.2272727272727254E-2"/>
    <n v="360.72727272727275"/>
    <n v="30"/>
    <n v="4"/>
    <n v="34"/>
    <n v="58.727272727272727"/>
    <n v="5.7272727272727266"/>
    <n v="0.14016746411483244"/>
    <n v="0.9024767801857585"/>
    <x v="3"/>
    <n v="1196.0956937799042"/>
    <n v="30.684210526315791"/>
    <n v="1.4372727272727266"/>
  </r>
  <r>
    <x v="24"/>
    <x v="3"/>
    <x v="21"/>
    <x v="21"/>
    <x v="0"/>
    <x v="0"/>
    <n v="0.91333333333333355"/>
    <n v="45.000000000000007"/>
    <n v="7535"/>
    <n v="0"/>
    <n v="0"/>
    <n v="0"/>
    <n v="167.44444444444443"/>
    <n v="100"/>
    <n v="1.0926848814843659E-2"/>
    <n v="0.87837978599965971"/>
    <x v="2"/>
    <n v="2.0454545454545459"/>
    <n v="4.1515151515151526E-2"/>
    <n v="342.5"/>
    <n v="30"/>
    <n v="4"/>
    <n v="34"/>
    <n v="69.545454545454561"/>
    <n v="69.545454545454561"/>
    <n v="1.4115151515151518"/>
    <n v="0"/>
    <x v="2"/>
    <n v="11645.000000000002"/>
    <n v="0"/>
    <n v="1.4115151515151518"/>
  </r>
  <r>
    <x v="24"/>
    <x v="3"/>
    <x v="12"/>
    <x v="12"/>
    <x v="0"/>
    <x v="4"/>
    <n v="0.88500000000000001"/>
    <n v="39.333333333333336"/>
    <n v="6962"/>
    <n v="137"/>
    <n v="3.0825"/>
    <n v="24249"/>
    <n v="177"/>
    <n v="18"/>
    <n v="1.0587877227521863E-2"/>
    <n v="0.88896766322718157"/>
    <x v="2"/>
    <n v="1.7878787878787881"/>
    <n v="4.022727272727273E-2"/>
    <n v="316.45454545454544"/>
    <n v="30"/>
    <n v="4"/>
    <n v="34"/>
    <n v="60.787878787878796"/>
    <n v="0"/>
    <n v="0"/>
    <n v="2.2537387836490526"/>
    <x v="0"/>
    <n v="0"/>
    <n v="76.627118644067792"/>
    <n v="1.3677272727272729"/>
  </r>
  <r>
    <x v="24"/>
    <x v="3"/>
    <x v="6"/>
    <x v="6"/>
    <x v="1"/>
    <x v="2"/>
    <n v="0.79449666666666541"/>
    <n v="80.333333333333329"/>
    <n v="20485"/>
    <n v="1561"/>
    <n v="15.443210000000001"/>
    <n v="398055.00000000006"/>
    <n v="255.00000000000003"/>
    <n v="24"/>
    <n v="9.5051222195954976E-3"/>
    <n v="0.89847278544677711"/>
    <x v="2"/>
    <n v="3.6515151515151514"/>
    <n v="3.6113484848484791E-2"/>
    <n v="931.13636363636363"/>
    <n v="30"/>
    <n v="4"/>
    <n v="34"/>
    <n v="124.15151515151514"/>
    <n v="0"/>
    <n v="0"/>
    <n v="12.57334635098853"/>
    <x v="0"/>
    <n v="0"/>
    <n v="427.49377593360998"/>
    <n v="1.2278584848484828"/>
  </r>
  <r>
    <x v="24"/>
    <x v="3"/>
    <x v="10"/>
    <x v="10"/>
    <x v="1"/>
    <x v="2"/>
    <n v="0.79379999999999884"/>
    <n v="72.666666666666657"/>
    <n v="19600"/>
    <n v="340"/>
    <n v="3.3048000000000002"/>
    <n v="91706.422018348632"/>
    <n v="269.72477064220186"/>
    <n v="6"/>
    <n v="9.4967875064484106E-3"/>
    <n v="0.90796957295322556"/>
    <x v="2"/>
    <n v="3.3030303030303028"/>
    <n v="3.6081818181818132E-2"/>
    <n v="890.90909090909088"/>
    <n v="30"/>
    <n v="4"/>
    <n v="34"/>
    <n v="112.3030303030303"/>
    <n v="0"/>
    <n v="0"/>
    <n v="3.0275229357798166"/>
    <x v="0"/>
    <n v="0"/>
    <n v="102.93577981651377"/>
    <n v="1.2267818181818164"/>
  </r>
  <r>
    <x v="24"/>
    <x v="3"/>
    <x v="39"/>
    <x v="39"/>
    <x v="5"/>
    <x v="3"/>
    <n v="0.79253333333333198"/>
    <n v="121"/>
    <n v="6933.4566666666515"/>
    <n v="0"/>
    <n v="0"/>
    <n v="0"/>
    <n v="57.301294765840098"/>
    <n v="12"/>
    <n v="9.4816334825446099E-3"/>
    <n v="0.91745120643577016"/>
    <x v="2"/>
    <n v="5.5"/>
    <n v="3.6024242424242361E-2"/>
    <n v="315.1571212121205"/>
    <n v="30"/>
    <n v="4"/>
    <n v="34"/>
    <n v="187"/>
    <n v="187"/>
    <n v="1.2248242424242404"/>
    <n v="0"/>
    <x v="2"/>
    <n v="10715.342121212097"/>
    <n v="0"/>
    <n v="1.2248242424242404"/>
  </r>
  <r>
    <x v="24"/>
    <x v="3"/>
    <x v="24"/>
    <x v="24"/>
    <x v="0"/>
    <x v="6"/>
    <n v="0.77999999999999992"/>
    <n v="34.666666666666664"/>
    <n v="5962.666666666667"/>
    <n v="133"/>
    <n v="2.9925000000000002"/>
    <n v="22876.000000000004"/>
    <n v="172.00000000000003"/>
    <n v="24"/>
    <n v="9.3316884039175742E-3"/>
    <n v="0.92678289483968779"/>
    <x v="2"/>
    <n v="1.5757575757575757"/>
    <n v="3.5454545454545454E-2"/>
    <n v="271.03030303030306"/>
    <n v="30"/>
    <n v="4"/>
    <n v="34"/>
    <n v="53.575757575757571"/>
    <n v="0"/>
    <n v="0"/>
    <n v="2.4824660633484164"/>
    <x v="0"/>
    <n v="0"/>
    <n v="84.40384615384616"/>
    <n v="1.2054545454545453"/>
  </r>
  <r>
    <x v="24"/>
    <x v="3"/>
    <x v="16"/>
    <x v="16"/>
    <x v="3"/>
    <x v="0"/>
    <n v="0.54999999999999949"/>
    <n v="34.333333333333336"/>
    <n v="6892.8666666666659"/>
    <n v="0"/>
    <n v="0"/>
    <n v="0"/>
    <n v="200.76310679611646"/>
    <n v="20"/>
    <n v="6.5800366950700788E-3"/>
    <n v="0.93336293153475791"/>
    <x v="2"/>
    <n v="1.5606060606060608"/>
    <n v="2.4999999999999977E-2"/>
    <n v="313.31212121212116"/>
    <n v="30"/>
    <n v="4"/>
    <n v="34"/>
    <n v="53.060606060606069"/>
    <n v="53.060606060606069"/>
    <n v="0.84999999999999931"/>
    <n v="0"/>
    <x v="2"/>
    <n v="10652.61212121212"/>
    <n v="0"/>
    <n v="0.8499999999999992"/>
  </r>
  <r>
    <x v="24"/>
    <x v="3"/>
    <x v="50"/>
    <x v="50"/>
    <x v="0"/>
    <x v="0"/>
    <n v="0.50999999999999979"/>
    <n v="22.666666666666668"/>
    <n v="3694.666666666667"/>
    <n v="0"/>
    <n v="0"/>
    <n v="0"/>
    <n v="163"/>
    <n v="5"/>
    <n v="6.101488571792258E-3"/>
    <n v="0.93946442010655018"/>
    <x v="2"/>
    <n v="1.0303030303030303"/>
    <n v="2.3181818181818171E-2"/>
    <n v="167.93939393939397"/>
    <n v="30"/>
    <n v="4"/>
    <n v="34"/>
    <n v="35.030303030303031"/>
    <n v="35.030303030303031"/>
    <n v="0.78818181818181787"/>
    <n v="0"/>
    <x v="2"/>
    <n v="5709.939393939394"/>
    <n v="0"/>
    <n v="0.78818181818181787"/>
  </r>
  <r>
    <x v="24"/>
    <x v="3"/>
    <x v="66"/>
    <x v="67"/>
    <x v="1"/>
    <x v="2"/>
    <n v="0.45602999999999971"/>
    <n v="23.666666666666668"/>
    <n v="5067"/>
    <n v="0"/>
    <n v="0"/>
    <n v="0"/>
    <n v="214.09859154929578"/>
    <n v="16"/>
    <n v="5.455807516459652E-3"/>
    <n v="0.94492022762300987"/>
    <x v="2"/>
    <n v="1.0757575757575759"/>
    <n v="2.0728636363636352E-2"/>
    <n v="230.31818181818181"/>
    <n v="30"/>
    <n v="4"/>
    <n v="34"/>
    <n v="36.575757575757578"/>
    <n v="36.575757575757578"/>
    <n v="0.70477363636363588"/>
    <n v="0"/>
    <x v="2"/>
    <n v="7830.818181818182"/>
    <n v="0"/>
    <n v="0.70477363636363599"/>
  </r>
  <r>
    <x v="24"/>
    <x v="3"/>
    <x v="17"/>
    <x v="17"/>
    <x v="0"/>
    <x v="5"/>
    <n v="0.43500000000000005"/>
    <n v="19.333333333333332"/>
    <n v="3673.333333333333"/>
    <n v="0"/>
    <n v="0"/>
    <n v="0"/>
    <n v="190"/>
    <n v="12"/>
    <n v="5.2042108406463406E-3"/>
    <n v="0.95012443846365624"/>
    <x v="2"/>
    <n v="0.87878787878787878"/>
    <n v="1.9772727272727275E-2"/>
    <n v="166.96969696969697"/>
    <n v="30"/>
    <n v="4"/>
    <n v="34"/>
    <n v="29.878787878787879"/>
    <n v="29.878787878787879"/>
    <n v="0.67227272727272736"/>
    <n v="0"/>
    <x v="2"/>
    <n v="5676.969696969697"/>
    <n v="0"/>
    <n v="0.67227272727272736"/>
  </r>
  <r>
    <x v="24"/>
    <x v="3"/>
    <x v="44"/>
    <x v="44"/>
    <x v="5"/>
    <x v="3"/>
    <n v="0.42930000000000013"/>
    <n v="66.333333333333343"/>
    <n v="3737.0266666666721"/>
    <n v="0"/>
    <n v="0"/>
    <n v="0"/>
    <n v="56.337085427135754"/>
    <n v="6"/>
    <n v="5.1360177330792515E-3"/>
    <n v="0.9552604561967355"/>
    <x v="2"/>
    <n v="3.0151515151515156"/>
    <n v="1.9513636363636368E-2"/>
    <n v="169.86484848484872"/>
    <n v="30"/>
    <n v="4"/>
    <n v="34"/>
    <n v="102.51515151515153"/>
    <n v="102.51515151515153"/>
    <n v="0.66346363636363648"/>
    <n v="0"/>
    <x v="2"/>
    <n v="5775.4048484848572"/>
    <n v="0"/>
    <n v="0.66346363636363648"/>
  </r>
  <r>
    <x v="24"/>
    <x v="3"/>
    <x v="32"/>
    <x v="32"/>
    <x v="5"/>
    <x v="3"/>
    <n v="0.35983333333333306"/>
    <n v="36.333333333333336"/>
    <n v="3048"/>
    <n v="0"/>
    <n v="0"/>
    <n v="0"/>
    <n v="83.88990825688073"/>
    <n v="3"/>
    <n v="4.3049391589867585E-3"/>
    <n v="0.95956539535572227"/>
    <x v="2"/>
    <n v="1.6515151515151516"/>
    <n v="1.6356060606060593E-2"/>
    <n v="138.54545454545453"/>
    <n v="30"/>
    <n v="4"/>
    <n v="34"/>
    <n v="56.151515151515156"/>
    <n v="56.151515151515156"/>
    <n v="0.55610606060606016"/>
    <n v="0"/>
    <x v="2"/>
    <n v="4710.545454545455"/>
    <n v="0"/>
    <n v="0.55610606060606016"/>
  </r>
  <r>
    <x v="24"/>
    <x v="3"/>
    <x v="53"/>
    <x v="53"/>
    <x v="5"/>
    <x v="3"/>
    <n v="0.33900000000000008"/>
    <n v="113"/>
    <n v="3842"/>
    <n v="516"/>
    <n v="1.548"/>
    <n v="17544"/>
    <n v="34"/>
    <n v="4"/>
    <n v="4.0556953447795623E-3"/>
    <n v="0.96362109070050184"/>
    <x v="2"/>
    <n v="5.1363636363636367"/>
    <n v="1.5409090909090912E-2"/>
    <n v="174.63636363636363"/>
    <n v="30"/>
    <n v="4"/>
    <n v="34"/>
    <n v="174.63636363636365"/>
    <n v="0"/>
    <n v="0"/>
    <n v="2.9547110879750127"/>
    <x v="0"/>
    <n v="0"/>
    <n v="100.46017699115043"/>
    <n v="0.52390909090909099"/>
  </r>
  <r>
    <x v="24"/>
    <x v="3"/>
    <x v="54"/>
    <x v="54"/>
    <x v="2"/>
    <x v="9"/>
    <n v="0.29866666666666669"/>
    <n v="23.333333333333336"/>
    <n v="2800"/>
    <n v="0"/>
    <n v="0"/>
    <n v="0"/>
    <n v="119.99999999999999"/>
    <n v="1"/>
    <n v="3.573159320474422E-3"/>
    <n v="0.96719425002097625"/>
    <x v="2"/>
    <n v="1.0606060606060608"/>
    <n v="1.3575757575757576E-2"/>
    <n v="127.27272727272727"/>
    <n v="30"/>
    <n v="4"/>
    <n v="34"/>
    <n v="36.060606060606069"/>
    <n v="36.060606060606069"/>
    <n v="0.46157575757575769"/>
    <n v="0"/>
    <x v="2"/>
    <n v="4327.2727272727279"/>
    <n v="0"/>
    <n v="0.46157575757575758"/>
  </r>
  <r>
    <x v="24"/>
    <x v="3"/>
    <x v="131"/>
    <x v="130"/>
    <x v="2"/>
    <x v="3"/>
    <n v="0.28440000000000021"/>
    <n v="58"/>
    <n v="3118.4"/>
    <n v="14"/>
    <n v="6.9600000000000009E-2"/>
    <n v="752.71724137931039"/>
    <n v="53.765517241379314"/>
    <n v="4"/>
    <n v="3.4024771565053335E-3"/>
    <n v="0.97059672717748158"/>
    <x v="2"/>
    <n v="2.6363636363636362"/>
    <n v="1.2927272727272737E-2"/>
    <n v="141.74545454545455"/>
    <n v="30"/>
    <n v="4"/>
    <n v="34"/>
    <n v="89.636363636363626"/>
    <n v="75.636363636363626"/>
    <n v="0.37087899686520398"/>
    <n v="0.15618661257606492"/>
    <x v="2"/>
    <n v="4066.6282131661437"/>
    <n v="5.3103448275862073"/>
    <n v="0.43952727272727304"/>
  </r>
  <r>
    <x v="24"/>
    <x v="3"/>
    <x v="78"/>
    <x v="79"/>
    <x v="4"/>
    <x v="2"/>
    <n v="0.28209999999999996"/>
    <n v="13.666666666666666"/>
    <n v="5115"/>
    <n v="0"/>
    <n v="0"/>
    <n v="0"/>
    <n v="374.26829268292687"/>
    <n v="40"/>
    <n v="3.3749606394168556E-3"/>
    <n v="0.97397168781689847"/>
    <x v="2"/>
    <n v="0.62121212121212122"/>
    <n v="1.282272727272727E-2"/>
    <n v="232.5"/>
    <n v="30"/>
    <n v="4"/>
    <n v="34"/>
    <n v="21.121212121212121"/>
    <n v="21.121212121212121"/>
    <n v="0.43597272727272723"/>
    <n v="0"/>
    <x v="2"/>
    <n v="7905.0000000000009"/>
    <n v="0"/>
    <n v="0.43597272727272718"/>
  </r>
  <r>
    <x v="24"/>
    <x v="3"/>
    <x v="2"/>
    <x v="2"/>
    <x v="1"/>
    <x v="2"/>
    <n v="0.26649000000000006"/>
    <n v="23.666666666666664"/>
    <n v="6854.0166666666655"/>
    <n v="391"/>
    <n v="3.8005200000000006"/>
    <n v="113236.07816901407"/>
    <n v="289.60633802816898"/>
    <n v="20"/>
    <n v="3.1882072343076859E-3"/>
    <n v="0.97715989505120615"/>
    <x v="2"/>
    <n v="1.0757575757575757"/>
    <n v="1.2113181818181822E-2"/>
    <n v="311.54621212121208"/>
    <n v="30"/>
    <n v="4"/>
    <n v="34"/>
    <n v="36.575757575757571"/>
    <n v="0"/>
    <n v="0"/>
    <n v="10.690140845070424"/>
    <x v="0"/>
    <n v="0"/>
    <n v="363.46478873239442"/>
    <n v="0.41184818181818195"/>
  </r>
  <r>
    <x v="24"/>
    <x v="3"/>
    <x v="51"/>
    <x v="51"/>
    <x v="5"/>
    <x v="9"/>
    <n v="0.26000000000000012"/>
    <n v="34.666666666666671"/>
    <n v="0"/>
    <n v="0"/>
    <n v="0"/>
    <n v="0"/>
    <n v="0"/>
    <n v="20"/>
    <n v="3.1105628013058596E-3"/>
    <n v="0.98027045785251199"/>
    <x v="2"/>
    <n v="1.5757575757575759"/>
    <n v="1.1818181818181823E-2"/>
    <n v="0"/>
    <n v="30"/>
    <n v="4"/>
    <n v="34"/>
    <n v="53.575757575757578"/>
    <n v="53.575757575757578"/>
    <n v="0.40181818181818196"/>
    <n v="0"/>
    <x v="2"/>
    <n v="0"/>
    <n v="0"/>
    <n v="0.40181818181818196"/>
  </r>
  <r>
    <x v="24"/>
    <x v="3"/>
    <x v="60"/>
    <x v="60"/>
    <x v="1"/>
    <x v="2"/>
    <n v="0.216"/>
    <n v="20"/>
    <n v="3120"/>
    <n v="123"/>
    <n v="1.3338000000000001"/>
    <n v="19188"/>
    <n v="156"/>
    <n v="30"/>
    <n v="2.5841598657002514E-3"/>
    <n v="0.98285461771821225"/>
    <x v="2"/>
    <n v="0.90909090909090906"/>
    <n v="9.8181818181818179E-3"/>
    <n v="141.81818181818181"/>
    <n v="30"/>
    <n v="4"/>
    <n v="34"/>
    <n v="30.909090909090907"/>
    <n v="0"/>
    <n v="0"/>
    <n v="3.9794117647058829"/>
    <x v="0"/>
    <n v="0"/>
    <n v="135.30000000000001"/>
    <n v="0.33381818181818179"/>
  </r>
  <r>
    <x v="24"/>
    <x v="3"/>
    <x v="73"/>
    <x v="74"/>
    <x v="0"/>
    <x v="4"/>
    <n v="0.2082"/>
    <n v="11"/>
    <n v="1815.9666666666667"/>
    <n v="0"/>
    <n v="0"/>
    <n v="0"/>
    <n v="165.08787878787879"/>
    <n v="1"/>
    <n v="2.4908429816610754E-3"/>
    <n v="0.98534546069987328"/>
    <x v="2"/>
    <n v="0.5"/>
    <n v="9.4636363636363633E-3"/>
    <n v="82.543939393939397"/>
    <n v="30"/>
    <n v="4"/>
    <n v="34"/>
    <n v="17"/>
    <n v="17"/>
    <n v="0.32176363636363636"/>
    <n v="0"/>
    <x v="2"/>
    <n v="2806.4939393939394"/>
    <n v="0"/>
    <n v="0.32176363636363636"/>
  </r>
  <r>
    <x v="24"/>
    <x v="3"/>
    <x v="52"/>
    <x v="52"/>
    <x v="5"/>
    <x v="3"/>
    <n v="0.2053333333333334"/>
    <n v="25.333333333333336"/>
    <n v="1694"/>
    <n v="140"/>
    <n v="1.1200000000000001"/>
    <n v="9361.5789473684199"/>
    <n v="66.868421052631575"/>
    <n v="40"/>
    <n v="2.4565470328261657E-3"/>
    <n v="0.98780200773269944"/>
    <x v="2"/>
    <n v="1.1515151515151516"/>
    <n v="9.3333333333333358E-3"/>
    <n v="77"/>
    <n v="30"/>
    <n v="4"/>
    <n v="34"/>
    <n v="39.151515151515156"/>
    <n v="0"/>
    <n v="0"/>
    <n v="3.575851393188854"/>
    <x v="0"/>
    <n v="0"/>
    <n v="121.57894736842104"/>
    <n v="0.31733333333333341"/>
  </r>
  <r>
    <x v="24"/>
    <x v="3"/>
    <x v="48"/>
    <x v="48"/>
    <x v="2"/>
    <x v="3"/>
    <n v="0.17599999999999999"/>
    <n v="36.666666666666664"/>
    <n v="0"/>
    <n v="665"/>
    <n v="3.1920000000000002"/>
    <n v="0"/>
    <n v="0"/>
    <n v="48"/>
    <n v="2.1056117424224268E-3"/>
    <n v="0.98990761947512185"/>
    <x v="2"/>
    <n v="1.6666666666666665"/>
    <n v="8.0000000000000002E-3"/>
    <n v="0"/>
    <n v="30"/>
    <n v="4"/>
    <n v="34"/>
    <n v="56.666666666666664"/>
    <n v="0"/>
    <n v="0"/>
    <n v="11.73529411764706"/>
    <x v="0"/>
    <n v="0"/>
    <n v="399"/>
    <n v="0.27200000000000002"/>
  </r>
  <r>
    <x v="24"/>
    <x v="3"/>
    <x v="35"/>
    <x v="35"/>
    <x v="2"/>
    <x v="8"/>
    <n v="0.14230000000000009"/>
    <n v="32.666666666666664"/>
    <n v="1809.3166666666666"/>
    <n v="0"/>
    <n v="1.2999999999999999E-3"/>
    <n v="0"/>
    <n v="55.387244897959185"/>
    <n v="40"/>
    <n v="1.7024349485608612E-3"/>
    <n v="0.99161005442368266"/>
    <x v="2"/>
    <n v="1.4848484848484846"/>
    <n v="6.4681818181818226E-3"/>
    <n v="82.24166666666666"/>
    <n v="30"/>
    <n v="4"/>
    <n v="34"/>
    <n v="50.484848484848477"/>
    <n v="50.484848484848477"/>
    <n v="0.21991818181818196"/>
    <n v="0"/>
    <x v="2"/>
    <n v="2796.2166666666662"/>
    <n v="0"/>
    <n v="0.21991818181818196"/>
  </r>
  <r>
    <x v="24"/>
    <x v="3"/>
    <x v="77"/>
    <x v="78"/>
    <x v="0"/>
    <x v="7"/>
    <n v="0.12749999999999997"/>
    <n v="5.666666666666667"/>
    <n v="765"/>
    <n v="0"/>
    <n v="0"/>
    <n v="0"/>
    <n v="135"/>
    <n v="12"/>
    <n v="1.5253721429480647E-3"/>
    <n v="0.99313542656663067"/>
    <x v="2"/>
    <n v="0.25757575757575757"/>
    <n v="5.7954545454545446E-3"/>
    <n v="34.772727272727273"/>
    <n v="30"/>
    <n v="4"/>
    <n v="34"/>
    <n v="8.7575757575757578"/>
    <n v="8.7575757575757578"/>
    <n v="0.1970454545454545"/>
    <n v="0"/>
    <x v="2"/>
    <n v="1182.2727272727273"/>
    <n v="0"/>
    <n v="0.19704545454545452"/>
  </r>
  <r>
    <x v="24"/>
    <x v="3"/>
    <x v="31"/>
    <x v="31"/>
    <x v="2"/>
    <x v="8"/>
    <n v="0.12163333333333338"/>
    <n v="28.333333333333336"/>
    <n v="1559.7166666666667"/>
    <n v="93"/>
    <n v="0.37360000000000004"/>
    <n v="5119.5405882352943"/>
    <n v="55.048823529411763"/>
    <n v="40"/>
    <n v="1.4551850848673181E-3"/>
    <n v="0.99459061165149798"/>
    <x v="2"/>
    <n v="1.2878787878787881"/>
    <n v="5.5287878787878813E-3"/>
    <n v="70.896212121212116"/>
    <n v="30"/>
    <n v="4"/>
    <n v="34"/>
    <n v="43.787878787878796"/>
    <n v="0"/>
    <n v="0"/>
    <n v="2.123875432525951"/>
    <x v="0"/>
    <n v="0"/>
    <n v="72.211764705882345"/>
    <n v="0.18797878787878797"/>
  </r>
  <r>
    <x v="24"/>
    <x v="3"/>
    <x v="34"/>
    <x v="34"/>
    <x v="2"/>
    <x v="8"/>
    <n v="0.10833333333333336"/>
    <n v="24.666666666666664"/>
    <n v="1384.7333333333333"/>
    <n v="92"/>
    <n v="0.36799999999999999"/>
    <n v="5164.6810810810812"/>
    <n v="56.137837837837843"/>
    <n v="1"/>
    <n v="1.2960678338774412E-3"/>
    <n v="0.99588667948537546"/>
    <x v="2"/>
    <n v="1.1212121212121211"/>
    <n v="4.9242424242424256E-3"/>
    <n v="62.942424242424245"/>
    <n v="30"/>
    <n v="4"/>
    <n v="34"/>
    <n v="38.121212121212118"/>
    <n v="0"/>
    <n v="0"/>
    <n v="2.4133545310015903"/>
    <x v="0"/>
    <n v="0"/>
    <n v="82.054054054054063"/>
    <n v="0.16742424242424248"/>
  </r>
  <r>
    <x v="24"/>
    <x v="3"/>
    <x v="30"/>
    <x v="30"/>
    <x v="2"/>
    <x v="3"/>
    <n v="9.5999999999999988E-2"/>
    <n v="16.666666666666668"/>
    <n v="0"/>
    <n v="1090"/>
    <n v="6.2788799999999991"/>
    <n v="0"/>
    <n v="0"/>
    <n v="12"/>
    <n v="1.1485154958667783E-3"/>
    <n v="0.99703519498124227"/>
    <x v="2"/>
    <n v="0.75757575757575768"/>
    <n v="4.3636363636363629E-3"/>
    <n v="0"/>
    <n v="30"/>
    <n v="4"/>
    <n v="34"/>
    <n v="25.757575757575761"/>
    <n v="0"/>
    <n v="0"/>
    <n v="42.317647058823525"/>
    <x v="0"/>
    <n v="0"/>
    <n v="1438.7999999999997"/>
    <n v="0.14836363636363634"/>
  </r>
  <r>
    <x v="24"/>
    <x v="3"/>
    <x v="37"/>
    <x v="37"/>
    <x v="2"/>
    <x v="8"/>
    <n v="9.4666666666666718E-2"/>
    <n v="19.333333333333332"/>
    <n v="1205.1666666666667"/>
    <n v="91"/>
    <n v="0.36399999999999999"/>
    <n v="5672.5948275862074"/>
    <n v="62.33620689655173"/>
    <n v="40"/>
    <n v="1.1325638917575181E-3"/>
    <n v="0.9981677588729998"/>
    <x v="2"/>
    <n v="0.87878787878787878"/>
    <n v="4.3030303030303051E-3"/>
    <n v="54.780303030303031"/>
    <n v="30"/>
    <n v="4"/>
    <n v="34"/>
    <n v="29.878787878787879"/>
    <n v="0"/>
    <n v="0"/>
    <n v="3.0456389452332657"/>
    <x v="0"/>
    <n v="0"/>
    <n v="103.55172413793103"/>
    <n v="0.14630303030303038"/>
  </r>
  <r>
    <x v="24"/>
    <x v="3"/>
    <x v="42"/>
    <x v="42"/>
    <x v="2"/>
    <x v="3"/>
    <n v="7.6799999999999993E-2"/>
    <n v="13.333333333333334"/>
    <n v="0"/>
    <n v="0"/>
    <n v="0"/>
    <n v="0"/>
    <n v="0"/>
    <n v="12"/>
    <n v="9.1881239669342266E-4"/>
    <n v="0.99908657126969325"/>
    <x v="2"/>
    <n v="0.60606060606060608"/>
    <n v="3.4909090909090905E-3"/>
    <n v="0"/>
    <n v="30"/>
    <n v="4"/>
    <n v="34"/>
    <n v="20.606060606060606"/>
    <n v="20.606060606060606"/>
    <n v="0.11869090909090907"/>
    <n v="0"/>
    <x v="2"/>
    <n v="0"/>
    <n v="0"/>
    <n v="0.11869090909090908"/>
  </r>
  <r>
    <x v="24"/>
    <x v="3"/>
    <x v="7"/>
    <x v="7"/>
    <x v="1"/>
    <x v="2"/>
    <n v="7.6349999999999973E-2"/>
    <n v="8.6666666666666661"/>
    <n v="1217.0833333333335"/>
    <n v="45"/>
    <n v="0.37147000000000002"/>
    <n v="6319.4711538461543"/>
    <n v="140.43269230769232"/>
    <n v="12"/>
    <n v="9.1342873030654688E-4"/>
    <n v="0.99999999999999978"/>
    <x v="2"/>
    <n v="0.39393939393939392"/>
    <n v="3.4704545454545444E-3"/>
    <n v="55.321969696969703"/>
    <n v="30"/>
    <n v="4"/>
    <n v="34"/>
    <n v="13.393939393939393"/>
    <n v="0"/>
    <n v="0"/>
    <n v="3.3597285067873308"/>
    <x v="0"/>
    <n v="0"/>
    <n v="114.23076923076924"/>
    <n v="0.11799545454545451"/>
  </r>
  <r>
    <x v="25"/>
    <x v="3"/>
    <x v="13"/>
    <x v="13"/>
    <x v="2"/>
    <x v="3"/>
    <n v="19.694933333333339"/>
    <n v="1538.6666666666667"/>
    <n v="283522.2"/>
    <n v="0"/>
    <n v="0"/>
    <n v="0"/>
    <n v="184.26486135181975"/>
    <n v="18"/>
    <n v="0.17744717861484718"/>
    <n v="0.17744717861484718"/>
    <x v="0"/>
    <n v="69.939393939393938"/>
    <n v="0.8952242424242427"/>
    <n v="12887.372727272728"/>
    <n v="7"/>
    <n v="4"/>
    <n v="11"/>
    <n v="769.33333333333326"/>
    <n v="769.33333333333326"/>
    <n v="9.8474666666666675"/>
    <n v="0"/>
    <x v="2"/>
    <n v="141761.09999999998"/>
    <n v="0"/>
    <n v="9.8474666666666693"/>
  </r>
  <r>
    <x v="25"/>
    <x v="3"/>
    <x v="0"/>
    <x v="0"/>
    <x v="0"/>
    <x v="0"/>
    <n v="17.391666666666676"/>
    <n v="695.66666666666663"/>
    <n v="217302.33333333331"/>
    <n v="29"/>
    <n v="0.72499999999999998"/>
    <n v="9058.6022999520846"/>
    <n v="312.36559655007187"/>
    <n v="18"/>
    <n v="0.15669523370189378"/>
    <n v="0.33414241231674097"/>
    <x v="0"/>
    <n v="31.621212121212121"/>
    <n v="0.79053030303030347"/>
    <n v="9877.3787878787862"/>
    <n v="7"/>
    <n v="4"/>
    <n v="11"/>
    <n v="347.83333333333331"/>
    <n v="318.83333333333331"/>
    <n v="7.9708333333333368"/>
    <n v="8.3373263057019656E-2"/>
    <x v="2"/>
    <n v="99592.564366714578"/>
    <n v="0.91710589362721617"/>
    <n v="8.6958333333333382"/>
  </r>
  <r>
    <x v="25"/>
    <x v="3"/>
    <x v="4"/>
    <x v="4"/>
    <x v="0"/>
    <x v="0"/>
    <n v="11.224999999999991"/>
    <n v="449"/>
    <n v="136065"/>
    <n v="0"/>
    <n v="0"/>
    <n v="0"/>
    <n v="303.04008908685967"/>
    <n v="4"/>
    <n v="0.10113487292594664"/>
    <n v="0.43527728524268761"/>
    <x v="0"/>
    <n v="20.40909090909091"/>
    <n v="0.51022727272727231"/>
    <n v="6184.772727272727"/>
    <n v="7"/>
    <n v="4"/>
    <n v="11"/>
    <n v="224.5"/>
    <n v="224.5"/>
    <n v="5.6124999999999954"/>
    <n v="0"/>
    <x v="2"/>
    <n v="68032.5"/>
    <n v="0"/>
    <n v="5.6124999999999954"/>
  </r>
  <r>
    <x v="25"/>
    <x v="3"/>
    <x v="20"/>
    <x v="20"/>
    <x v="2"/>
    <x v="3"/>
    <n v="7.8104000000000049"/>
    <n v="1251.6666666666667"/>
    <n v="122653.33333333339"/>
    <n v="0"/>
    <n v="0"/>
    <n v="0"/>
    <n v="252"/>
    <n v="1"/>
    <n v="7.037005002234431E-2"/>
    <n v="0.50564733526503192"/>
    <x v="1"/>
    <n v="56.893939393939398"/>
    <n v="0.35501818181818207"/>
    <n v="5575.1515151515177"/>
    <n v="14"/>
    <n v="4"/>
    <n v="18"/>
    <n v="1024.0909090909092"/>
    <n v="1024.0909090909092"/>
    <n v="6.3903272727272773"/>
    <n v="0"/>
    <x v="2"/>
    <n v="258070.90909090912"/>
    <n v="0"/>
    <n v="6.3903272727272773"/>
  </r>
  <r>
    <x v="25"/>
    <x v="3"/>
    <x v="8"/>
    <x v="8"/>
    <x v="2"/>
    <x v="3"/>
    <n v="7.5455999999999941"/>
    <n v="1572"/>
    <n v="141797.83333333331"/>
    <n v="1539"/>
    <n v="7.3872"/>
    <n v="138821.16125954196"/>
    <n v="90.202184054283279"/>
    <n v="4"/>
    <n v="6.7984258097997602E-2"/>
    <n v="0.57363159336302949"/>
    <x v="1"/>
    <n v="71.454545454545453"/>
    <n v="0.34298181818181789"/>
    <n v="6445.3560606060601"/>
    <n v="14"/>
    <n v="4"/>
    <n v="18"/>
    <n v="1286.1818181818182"/>
    <n v="0"/>
    <n v="0"/>
    <n v="1.1965648854961832"/>
    <x v="1"/>
    <n v="0"/>
    <n v="21.538167938931295"/>
    <n v="6.1736727272727219"/>
  </r>
  <r>
    <x v="25"/>
    <x v="3"/>
    <x v="90"/>
    <x v="90"/>
    <x v="2"/>
    <x v="9"/>
    <n v="6.8094400000000084"/>
    <n v="1289.6666666666667"/>
    <n v="119939"/>
    <n v="0"/>
    <n v="0"/>
    <n v="0"/>
    <n v="93"/>
    <n v="36"/>
    <n v="6.1351612391702406E-2"/>
    <n v="0.63498320575473188"/>
    <x v="1"/>
    <n v="58.621212121212125"/>
    <n v="0.30952000000000041"/>
    <n v="5451.772727272727"/>
    <n v="14"/>
    <n v="4"/>
    <n v="18"/>
    <n v="1055.1818181818182"/>
    <n v="1055.1818181818182"/>
    <n v="5.5713600000000065"/>
    <n v="0"/>
    <x v="2"/>
    <n v="98131.909090909103"/>
    <n v="0"/>
    <n v="5.5713600000000074"/>
  </r>
  <r>
    <x v="25"/>
    <x v="3"/>
    <x v="80"/>
    <x v="81"/>
    <x v="2"/>
    <x v="9"/>
    <n v="3.7393066666666694"/>
    <n v="417.33333333333331"/>
    <n v="64686.666666666664"/>
    <n v="0"/>
    <n v="0"/>
    <n v="0"/>
    <n v="155"/>
    <n v="1"/>
    <n v="3.3690361208416841E-2"/>
    <n v="0.66867356696314872"/>
    <x v="1"/>
    <n v="18.969696969696969"/>
    <n v="0.16996848484848498"/>
    <n v="2940.30303030303"/>
    <n v="14"/>
    <n v="4"/>
    <n v="18"/>
    <n v="341.45454545454544"/>
    <n v="341.45454545454544"/>
    <n v="3.0594327272727293"/>
    <n v="0"/>
    <x v="2"/>
    <n v="52925.454545454544"/>
    <n v="0"/>
    <n v="3.0594327272727297"/>
  </r>
  <r>
    <x v="25"/>
    <x v="3"/>
    <x v="49"/>
    <x v="49"/>
    <x v="2"/>
    <x v="8"/>
    <n v="3.1080000000000014"/>
    <n v="863.33333333333326"/>
    <n v="77274.666666666657"/>
    <n v="0"/>
    <n v="0"/>
    <n v="0"/>
    <n v="89.5073359073359"/>
    <n v="1"/>
    <n v="2.800242183107729E-2"/>
    <n v="0.69667598879422599"/>
    <x v="1"/>
    <n v="39.242424242424242"/>
    <n v="0.14127272727272733"/>
    <n v="3512.484848484848"/>
    <n v="14"/>
    <n v="4"/>
    <n v="18"/>
    <n v="706.36363636363637"/>
    <n v="706.36363636363637"/>
    <n v="2.5429090909090926"/>
    <n v="0"/>
    <x v="2"/>
    <n v="63224.727272727272"/>
    <n v="0"/>
    <n v="2.5429090909090917"/>
  </r>
  <r>
    <x v="25"/>
    <x v="3"/>
    <x v="46"/>
    <x v="46"/>
    <x v="2"/>
    <x v="8"/>
    <n v="3.0876000000000037"/>
    <n v="857.66666666666674"/>
    <n v="77040"/>
    <n v="0"/>
    <n v="0"/>
    <n v="0"/>
    <n v="89.825106879129407"/>
    <n v="18"/>
    <n v="2.7818622151104987E-2"/>
    <n v="0.72449461094533096"/>
    <x v="1"/>
    <n v="38.984848484848492"/>
    <n v="0.14034545454545472"/>
    <n v="3501.818181818182"/>
    <n v="14"/>
    <n v="4"/>
    <n v="18"/>
    <n v="701.72727272727286"/>
    <n v="701.72727272727286"/>
    <n v="2.526218181818185"/>
    <n v="0"/>
    <x v="2"/>
    <n v="63032.727272727272"/>
    <n v="0"/>
    <n v="2.526218181818185"/>
  </r>
  <r>
    <x v="25"/>
    <x v="3"/>
    <x v="33"/>
    <x v="33"/>
    <x v="2"/>
    <x v="9"/>
    <n v="2.2272000000000003"/>
    <n v="290"/>
    <n v="15367.100000000002"/>
    <n v="0"/>
    <n v="0"/>
    <n v="0"/>
    <n v="52.990000000000009"/>
    <n v="18"/>
    <n v="2.0066600354625264E-2"/>
    <n v="0.74456121129995623"/>
    <x v="1"/>
    <n v="13.181818181818182"/>
    <n v="0.10123636363636365"/>
    <n v="698.50454545454556"/>
    <n v="14"/>
    <n v="4"/>
    <n v="18"/>
    <n v="237.27272727272728"/>
    <n v="237.27272727272728"/>
    <n v="1.8222545454545458"/>
    <n v="0"/>
    <x v="2"/>
    <n v="12573.081818181821"/>
    <n v="0"/>
    <n v="1.8222545454545458"/>
  </r>
  <r>
    <x v="25"/>
    <x v="3"/>
    <x v="41"/>
    <x v="41"/>
    <x v="2"/>
    <x v="8"/>
    <n v="2.1396000000000024"/>
    <n v="594.33333333333337"/>
    <n v="51344"/>
    <n v="0"/>
    <n v="0"/>
    <n v="0"/>
    <n v="86.389231632080751"/>
    <n v="1"/>
    <n v="1.9277342905332371E-2"/>
    <n v="0.76383855420528857"/>
    <x v="1"/>
    <n v="27.015151515151516"/>
    <n v="9.7254545454545566E-2"/>
    <n v="2333.818181818182"/>
    <n v="14"/>
    <n v="4"/>
    <n v="18"/>
    <n v="486.27272727272725"/>
    <n v="486.27272727272725"/>
    <n v="1.75058181818182"/>
    <n v="0"/>
    <x v="2"/>
    <n v="42008.727272727265"/>
    <n v="0"/>
    <n v="1.7505818181818202"/>
  </r>
  <r>
    <x v="25"/>
    <x v="3"/>
    <x v="11"/>
    <x v="11"/>
    <x v="0"/>
    <x v="4"/>
    <n v="2.129999999999999"/>
    <n v="94.666666666666657"/>
    <n v="26834.666666666668"/>
    <n v="100"/>
    <n v="2.25"/>
    <n v="28346.478873239441"/>
    <n v="283.46478873239442"/>
    <n v="4"/>
    <n v="1.9190848938286542E-2"/>
    <n v="0.78302940314357516"/>
    <x v="1"/>
    <n v="4.3030303030303028"/>
    <n v="9.6818181818181775E-2"/>
    <n v="1219.7575757575758"/>
    <n v="14"/>
    <n v="4"/>
    <n v="18"/>
    <n v="77.454545454545453"/>
    <n v="0"/>
    <n v="0"/>
    <n v="1.2910798122065728"/>
    <x v="1"/>
    <n v="0"/>
    <n v="23.239436619718312"/>
    <n v="1.742727272727272"/>
  </r>
  <r>
    <x v="25"/>
    <x v="3"/>
    <x v="145"/>
    <x v="144"/>
    <x v="2"/>
    <x v="9"/>
    <n v="1.9949999999999983"/>
    <n v="221.66666666666669"/>
    <n v="23313.666666666664"/>
    <n v="0"/>
    <n v="0"/>
    <n v="0"/>
    <n v="105.17443609022554"/>
    <n v="30"/>
    <n v="1.7974527526704993E-2"/>
    <n v="0.8010039306702802"/>
    <x v="2"/>
    <n v="10.075757575757576"/>
    <n v="9.06818181818181E-2"/>
    <n v="1059.712121212121"/>
    <n v="30"/>
    <n v="4"/>
    <n v="34"/>
    <n v="342.57575757575756"/>
    <n v="342.57575757575756"/>
    <n v="3.0831818181818154"/>
    <n v="0"/>
    <x v="2"/>
    <n v="36030.212121212113"/>
    <n v="0"/>
    <n v="3.0831818181818154"/>
  </r>
  <r>
    <x v="25"/>
    <x v="3"/>
    <x v="12"/>
    <x v="12"/>
    <x v="0"/>
    <x v="4"/>
    <n v="1.8749999999999987"/>
    <n v="83.333333333333343"/>
    <n v="21475.333333333336"/>
    <n v="28"/>
    <n v="0.63"/>
    <n v="7215.7120000000004"/>
    <n v="257.70400000000001"/>
    <n v="16"/>
    <n v="1.6893352938632516E-2"/>
    <n v="0.81789728360891267"/>
    <x v="2"/>
    <n v="3.7878787878787885"/>
    <n v="8.5227272727272665E-2"/>
    <n v="976.15151515151524"/>
    <n v="30"/>
    <n v="4"/>
    <n v="34"/>
    <n v="128.78787878787881"/>
    <n v="100.78787878787881"/>
    <n v="2.2677272727272717"/>
    <n v="0.2174117647058823"/>
    <x v="2"/>
    <n v="25973.43951515152"/>
    <n v="7.3919999999999986"/>
    <n v="2.8977272727272707"/>
  </r>
  <r>
    <x v="25"/>
    <x v="3"/>
    <x v="36"/>
    <x v="36"/>
    <x v="2"/>
    <x v="8"/>
    <n v="1.8120000000000029"/>
    <n v="503.33333333333337"/>
    <n v="44602.666666666664"/>
    <n v="1"/>
    <n v="3.5999999999999999E-3"/>
    <n v="88.614569536423829"/>
    <n v="88.614569536423829"/>
    <n v="1"/>
    <n v="1.63257362798945E-2"/>
    <n v="0.8342230198888072"/>
    <x v="2"/>
    <n v="22.878787878787879"/>
    <n v="8.23636363636365E-2"/>
    <n v="2027.3939393939393"/>
    <n v="30"/>
    <n v="4"/>
    <n v="34"/>
    <n v="777.87878787878788"/>
    <n v="776.87878787878788"/>
    <n v="2.7967636363636403"/>
    <n v="1.2855473315153876E-3"/>
    <x v="2"/>
    <n v="68842.779369857511"/>
    <n v="4.3708609271523181E-2"/>
    <n v="2.8003636363636408"/>
  </r>
  <r>
    <x v="25"/>
    <x v="3"/>
    <x v="18"/>
    <x v="18"/>
    <x v="3"/>
    <x v="0"/>
    <n v="1.6599999999999997"/>
    <n v="110.66666666666666"/>
    <n v="22757.333333333336"/>
    <n v="21"/>
    <n v="0.315"/>
    <n v="4318.409638554218"/>
    <n v="205.6385542168675"/>
    <n v="18"/>
    <n v="1.4956248468335995E-2"/>
    <n v="0.84917926835714319"/>
    <x v="2"/>
    <n v="5.0303030303030303"/>
    <n v="7.5454545454545441E-2"/>
    <n v="1034.4242424242425"/>
    <n v="30"/>
    <n v="4"/>
    <n v="34"/>
    <n v="171.03030303030303"/>
    <n v="150.03030303030303"/>
    <n v="2.2504545454545455"/>
    <n v="0.12278525868178597"/>
    <x v="2"/>
    <n v="30852.01460387003"/>
    <n v="4.1746987951807233"/>
    <n v="2.565454545454545"/>
  </r>
  <r>
    <x v="25"/>
    <x v="3"/>
    <x v="3"/>
    <x v="3"/>
    <x v="1"/>
    <x v="2"/>
    <n v="1.431"/>
    <n v="88.333333333333329"/>
    <n v="22083.333333333332"/>
    <n v="40"/>
    <n v="0.64800000000000002"/>
    <n v="10000"/>
    <n v="250"/>
    <n v="1"/>
    <n v="1.2893006962764344E-2"/>
    <n v="0.86207227531990749"/>
    <x v="2"/>
    <n v="4.0151515151515147"/>
    <n v="6.5045454545454545E-2"/>
    <n v="1003.7878787878788"/>
    <n v="30"/>
    <n v="4"/>
    <n v="34"/>
    <n v="136.5151515151515"/>
    <n v="96.515151515151501"/>
    <n v="1.5635454545454543"/>
    <n v="0.29300776914539406"/>
    <x v="2"/>
    <n v="24128.787878787876"/>
    <n v="9.9622641509433976"/>
    <n v="2.2115454545454547"/>
  </r>
  <r>
    <x v="25"/>
    <x v="3"/>
    <x v="61"/>
    <x v="61"/>
    <x v="1"/>
    <x v="7"/>
    <n v="1.3919999999999975"/>
    <n v="77.333333333333329"/>
    <n v="77.333333333333329"/>
    <n v="0"/>
    <n v="0"/>
    <n v="0"/>
    <n v="1"/>
    <n v="48"/>
    <n v="1.2541625221640765E-2"/>
    <n v="0.87461390054154831"/>
    <x v="2"/>
    <n v="3.5151515151515151"/>
    <n v="6.3272727272727161E-2"/>
    <n v="3.5151515151515151"/>
    <n v="30"/>
    <n v="4"/>
    <n v="34"/>
    <n v="119.51515151515152"/>
    <n v="119.51515151515152"/>
    <n v="2.1512727272727235"/>
    <n v="0"/>
    <x v="2"/>
    <n v="119.51515151515152"/>
    <n v="0"/>
    <n v="2.1512727272727235"/>
  </r>
  <r>
    <x v="25"/>
    <x v="3"/>
    <x v="21"/>
    <x v="21"/>
    <x v="0"/>
    <x v="0"/>
    <n v="1.3200000000000007"/>
    <n v="66"/>
    <n v="10890"/>
    <n v="0"/>
    <n v="0"/>
    <n v="0"/>
    <n v="165"/>
    <n v="4"/>
    <n v="1.1892920468797306E-2"/>
    <n v="0.88650682101034561"/>
    <x v="2"/>
    <n v="3"/>
    <n v="6.0000000000000032E-2"/>
    <n v="495"/>
    <n v="30"/>
    <n v="4"/>
    <n v="34"/>
    <n v="102"/>
    <n v="102"/>
    <n v="2.0400000000000014"/>
    <n v="0"/>
    <x v="2"/>
    <n v="16830"/>
    <n v="0"/>
    <n v="2.0400000000000009"/>
  </r>
  <r>
    <x v="25"/>
    <x v="3"/>
    <x v="22"/>
    <x v="22"/>
    <x v="2"/>
    <x v="3"/>
    <n v="1.2231999999999996"/>
    <n v="231.66666666666669"/>
    <n v="9500.65"/>
    <n v="0"/>
    <n v="0"/>
    <n v="0"/>
    <n v="41.01"/>
    <n v="1"/>
    <n v="1.102077296775216E-2"/>
    <n v="0.89752759397809778"/>
    <x v="2"/>
    <n v="10.530303030303031"/>
    <n v="5.5599999999999983E-2"/>
    <n v="431.84772727272724"/>
    <n v="30"/>
    <n v="4"/>
    <n v="34"/>
    <n v="358.03030303030306"/>
    <n v="358.03030303030306"/>
    <n v="1.8903999999999994"/>
    <n v="0"/>
    <x v="2"/>
    <n v="14682.822727272727"/>
    <n v="0"/>
    <n v="1.8903999999999994"/>
  </r>
  <r>
    <x v="25"/>
    <x v="3"/>
    <x v="45"/>
    <x v="45"/>
    <x v="0"/>
    <x v="7"/>
    <n v="1.2149999999999994"/>
    <n v="54"/>
    <n v="13392"/>
    <n v="0"/>
    <n v="0"/>
    <n v="0"/>
    <n v="248"/>
    <n v="1"/>
    <n v="1.0946892704233872E-2"/>
    <n v="0.90847448668233166"/>
    <x v="2"/>
    <n v="2.4545454545454546"/>
    <n v="5.5227272727272701E-2"/>
    <n v="608.72727272727275"/>
    <n v="30"/>
    <n v="4"/>
    <n v="34"/>
    <n v="83.454545454545453"/>
    <n v="83.454545454545453"/>
    <n v="1.8777272727272718"/>
    <n v="0"/>
    <x v="2"/>
    <n v="20696.727272727272"/>
    <n v="0"/>
    <n v="1.8777272727272718"/>
  </r>
  <r>
    <x v="25"/>
    <x v="3"/>
    <x v="16"/>
    <x v="16"/>
    <x v="3"/>
    <x v="0"/>
    <n v="1.085"/>
    <n v="72.333333333333329"/>
    <n v="13598.666666666666"/>
    <n v="0"/>
    <n v="0"/>
    <n v="0"/>
    <n v="188"/>
    <n v="10"/>
    <n v="9.7756202338220213E-3"/>
    <n v="0.91825010691615372"/>
    <x v="2"/>
    <n v="3.2878787878787876"/>
    <n v="4.9318181818181817E-2"/>
    <n v="618.12121212121212"/>
    <n v="30"/>
    <n v="4"/>
    <n v="34"/>
    <n v="111.78787878787878"/>
    <n v="111.78787878787878"/>
    <n v="1.6768181818181815"/>
    <n v="0"/>
    <x v="2"/>
    <n v="21016.121212121212"/>
    <n v="0"/>
    <n v="1.6768181818181818"/>
  </r>
  <r>
    <x v="25"/>
    <x v="3"/>
    <x v="24"/>
    <x v="24"/>
    <x v="0"/>
    <x v="6"/>
    <n v="0.89999999999999925"/>
    <n v="40"/>
    <n v="7381.333333333333"/>
    <n v="119"/>
    <n v="2.6775000000000002"/>
    <n v="21959.466666666667"/>
    <n v="184.53333333333333"/>
    <n v="48"/>
    <n v="8.1088094105436059E-3"/>
    <n v="0.92635891632669731"/>
    <x v="2"/>
    <n v="1.8181818181818181"/>
    <n v="4.0909090909090874E-2"/>
    <n v="335.5151515151515"/>
    <n v="30"/>
    <n v="4"/>
    <n v="34"/>
    <n v="61.818181818181813"/>
    <n v="0"/>
    <n v="0"/>
    <n v="1.9250000000000003"/>
    <x v="1"/>
    <n v="0"/>
    <n v="65.45"/>
    <n v="1.3909090909090898"/>
  </r>
  <r>
    <x v="25"/>
    <x v="3"/>
    <x v="114"/>
    <x v="113"/>
    <x v="0"/>
    <x v="0"/>
    <n v="0.84999999999999987"/>
    <n v="34"/>
    <n v="5507.3199999999952"/>
    <n v="0"/>
    <n v="0"/>
    <n v="0"/>
    <n v="161.97999999999985"/>
    <n v="1"/>
    <n v="7.6583199988467443E-3"/>
    <n v="0.93401723632554401"/>
    <x v="2"/>
    <n v="1.5454545454545454"/>
    <n v="3.8636363636363628E-2"/>
    <n v="250.33272727272706"/>
    <n v="30"/>
    <n v="4"/>
    <n v="34"/>
    <n v="52.545454545454547"/>
    <n v="52.545454545454547"/>
    <n v="1.3136363636363635"/>
    <n v="0"/>
    <x v="2"/>
    <n v="8511.3127272727197"/>
    <n v="0"/>
    <n v="1.3136363636363633"/>
  </r>
  <r>
    <x v="25"/>
    <x v="3"/>
    <x v="71"/>
    <x v="72"/>
    <x v="2"/>
    <x v="8"/>
    <n v="0.8484000000000006"/>
    <n v="235.66666666666666"/>
    <n v="23566.666666666668"/>
    <n v="0"/>
    <n v="0"/>
    <n v="0"/>
    <n v="100.00000000000001"/>
    <n v="4"/>
    <n v="7.6439043376724516E-3"/>
    <n v="0.94166114066321649"/>
    <x v="2"/>
    <n v="10.712121212121211"/>
    <n v="3.856363636363639E-2"/>
    <n v="1071.2121212121212"/>
    <n v="30"/>
    <n v="4"/>
    <n v="34"/>
    <n v="364.21212121212119"/>
    <n v="364.21212121212119"/>
    <n v="1.3111636363636374"/>
    <n v="0"/>
    <x v="2"/>
    <n v="36421.212121212127"/>
    <n v="0"/>
    <n v="1.3111636363636372"/>
  </r>
  <r>
    <x v="25"/>
    <x v="3"/>
    <x v="88"/>
    <x v="88"/>
    <x v="0"/>
    <x v="6"/>
    <n v="0.75"/>
    <n v="33.333333333333336"/>
    <n v="8932.3333333333339"/>
    <n v="0"/>
    <n v="0"/>
    <n v="0"/>
    <n v="267.97000000000003"/>
    <n v="16"/>
    <n v="6.7573411754530107E-3"/>
    <n v="0.9484184818386695"/>
    <x v="2"/>
    <n v="1.5151515151515154"/>
    <n v="3.4090909090909088E-2"/>
    <n v="406.01515151515156"/>
    <n v="30"/>
    <n v="4"/>
    <n v="34"/>
    <n v="51.515151515151523"/>
    <n v="51.515151515151523"/>
    <n v="1.1590909090909092"/>
    <n v="0"/>
    <x v="2"/>
    <n v="13804.515151515156"/>
    <n v="0"/>
    <n v="1.1590909090909089"/>
  </r>
  <r>
    <x v="25"/>
    <x v="3"/>
    <x v="38"/>
    <x v="38"/>
    <x v="5"/>
    <x v="3"/>
    <n v="0.70749999999999968"/>
    <n v="94.333333333333329"/>
    <n v="10492.300000000007"/>
    <n v="95"/>
    <n v="0.71250000000000002"/>
    <n v="10566.450530035343"/>
    <n v="111.22579505300361"/>
    <n v="18"/>
    <n v="6.3744251755106706E-3"/>
    <n v="0.95479290701418018"/>
    <x v="2"/>
    <n v="4.2878787878787881"/>
    <n v="3.2159090909090894E-2"/>
    <n v="476.92272727272757"/>
    <n v="30"/>
    <n v="4"/>
    <n v="34"/>
    <n v="145.78787878787878"/>
    <n v="50.787878787878782"/>
    <n v="0.3809090909090907"/>
    <n v="0.65163167740594474"/>
    <x v="2"/>
    <n v="5648.9221972373944"/>
    <n v="22.155477031802121"/>
    <n v="1.0934090909090903"/>
  </r>
  <r>
    <x v="25"/>
    <x v="3"/>
    <x v="19"/>
    <x v="19"/>
    <x v="0"/>
    <x v="5"/>
    <n v="0.59249999999999969"/>
    <n v="26.333333333333332"/>
    <n v="7314.6666666666661"/>
    <n v="27"/>
    <n v="0.60750000000000004"/>
    <n v="7499.8481012658231"/>
    <n v="277.77215189873419"/>
    <n v="18"/>
    <n v="5.3382995286078757E-3"/>
    <n v="0.96013120654278805"/>
    <x v="2"/>
    <n v="1.196969696969697"/>
    <n v="2.6931818181818168E-2"/>
    <n v="332.48484848484844"/>
    <n v="30"/>
    <n v="4"/>
    <n v="34"/>
    <n v="40.696969696969695"/>
    <n v="13.696969696969695"/>
    <n v="0.308181818181818"/>
    <n v="0.66344005956813112"/>
    <x v="2"/>
    <n v="3804.6367472190254"/>
    <n v="22.556962025316455"/>
    <n v="0.91568181818181771"/>
  </r>
  <r>
    <x v="25"/>
    <x v="3"/>
    <x v="92"/>
    <x v="92"/>
    <x v="5"/>
    <x v="9"/>
    <n v="0.59093333333333331"/>
    <n v="92.333333333333343"/>
    <n v="9510.3333333333339"/>
    <n v="17"/>
    <n v="0.10880000000000001"/>
    <n v="1751"/>
    <n v="103"/>
    <n v="18"/>
    <n v="5.3241841937080436E-3"/>
    <n v="0.96545539073649611"/>
    <x v="2"/>
    <n v="4.1969696969696972"/>
    <n v="2.6860606060606061E-2"/>
    <n v="432.28787878787881"/>
    <n v="30"/>
    <n v="4"/>
    <n v="34"/>
    <n v="142.69696969696972"/>
    <n v="125.69696969696972"/>
    <n v="0.80446060606060599"/>
    <n v="0.1191335740072202"/>
    <x v="2"/>
    <n v="12946.787878787882"/>
    <n v="4.0505415162454872"/>
    <n v="0.91326060606060611"/>
  </r>
  <r>
    <x v="25"/>
    <x v="3"/>
    <x v="68"/>
    <x v="69"/>
    <x v="5"/>
    <x v="9"/>
    <n v="0.54683333333333328"/>
    <n v="64.333333333333329"/>
    <n v="8174"/>
    <n v="56"/>
    <n v="0.47599999999999998"/>
    <n v="7115.1917098445601"/>
    <n v="127.05699481865285"/>
    <n v="48"/>
    <n v="4.9268525325914057E-3"/>
    <n v="0.97038224326908751"/>
    <x v="2"/>
    <n v="2.9242424242424239"/>
    <n v="2.4856060606060604E-2"/>
    <n v="371.54545454545456"/>
    <n v="30"/>
    <n v="4"/>
    <n v="34"/>
    <n v="99.424242424242408"/>
    <n v="43.424242424242408"/>
    <n v="0.36910606060606044"/>
    <n v="0.56324291374580926"/>
    <x v="2"/>
    <n v="5517.353744700893"/>
    <n v="19.150259067357517"/>
    <n v="0.84510606060606053"/>
  </r>
  <r>
    <x v="25"/>
    <x v="3"/>
    <x v="48"/>
    <x v="48"/>
    <x v="2"/>
    <x v="3"/>
    <n v="0.4800000000000002"/>
    <n v="100"/>
    <n v="9247.3333333333339"/>
    <n v="0"/>
    <n v="0"/>
    <n v="0"/>
    <n v="92.473333333333343"/>
    <n v="32"/>
    <n v="4.3246983522899291E-3"/>
    <n v="0.97470694162137739"/>
    <x v="2"/>
    <n v="4.5454545454545459"/>
    <n v="2.1818181818181827E-2"/>
    <n v="420.33333333333337"/>
    <n v="30"/>
    <n v="4"/>
    <n v="34"/>
    <n v="154.54545454545456"/>
    <n v="154.54545454545456"/>
    <n v="0.74181818181818215"/>
    <n v="0"/>
    <x v="2"/>
    <n v="14291.333333333336"/>
    <n v="0"/>
    <n v="0.74181818181818215"/>
  </r>
  <r>
    <x v="25"/>
    <x v="3"/>
    <x v="6"/>
    <x v="6"/>
    <x v="1"/>
    <x v="2"/>
    <n v="0.46812666666666636"/>
    <n v="47.333333333333336"/>
    <n v="12070"/>
    <n v="236"/>
    <n v="2.3340399999999999"/>
    <n v="60180"/>
    <n v="255"/>
    <n v="18"/>
    <n v="4.2177221333256415E-3"/>
    <n v="0.97892466375470299"/>
    <x v="2"/>
    <n v="2.1515151515151518"/>
    <n v="2.1278484848484835E-2"/>
    <n v="548.63636363636363"/>
    <n v="30"/>
    <n v="4"/>
    <n v="34"/>
    <n v="73.151515151515156"/>
    <n v="0"/>
    <n v="0"/>
    <n v="3.2261806130903063"/>
    <x v="0"/>
    <n v="0"/>
    <n v="109.69014084507042"/>
    <n v="0.72346848484848436"/>
  </r>
  <r>
    <x v="25"/>
    <x v="3"/>
    <x v="10"/>
    <x v="10"/>
    <x v="1"/>
    <x v="2"/>
    <n v="0.43415999999999949"/>
    <n v="44.666666666666664"/>
    <n v="10720"/>
    <n v="0"/>
    <n v="0"/>
    <n v="0"/>
    <n v="240"/>
    <n v="4"/>
    <n v="3.9116896596462346E-3"/>
    <n v="0.98283635341434927"/>
    <x v="2"/>
    <n v="2.0303030303030303"/>
    <n v="1.9734545454545432E-2"/>
    <n v="487.27272727272725"/>
    <n v="30"/>
    <n v="4"/>
    <n v="34"/>
    <n v="69.030303030303031"/>
    <n v="69.030303030303031"/>
    <n v="0.67097454545454471"/>
    <n v="0"/>
    <x v="2"/>
    <n v="16567.272727272728"/>
    <n v="0"/>
    <n v="0.67097454545454471"/>
  </r>
  <r>
    <x v="25"/>
    <x v="3"/>
    <x v="28"/>
    <x v="28"/>
    <x v="0"/>
    <x v="7"/>
    <n v="0.42749999999999999"/>
    <n v="19"/>
    <n v="3846"/>
    <n v="0"/>
    <n v="0"/>
    <n v="0"/>
    <n v="202.42105263157896"/>
    <n v="24"/>
    <n v="3.8516844700082161E-3"/>
    <n v="0.98668803788435744"/>
    <x v="2"/>
    <n v="0.86363636363636365"/>
    <n v="1.9431818181818182E-2"/>
    <n v="174.81818181818181"/>
    <n v="30"/>
    <n v="4"/>
    <n v="34"/>
    <n v="29.363636363636363"/>
    <n v="29.363636363636363"/>
    <n v="0.66068181818181815"/>
    <n v="0"/>
    <x v="2"/>
    <n v="5943.818181818182"/>
    <n v="0"/>
    <n v="0.66068181818181815"/>
  </r>
  <r>
    <x v="25"/>
    <x v="3"/>
    <x v="73"/>
    <x v="74"/>
    <x v="0"/>
    <x v="4"/>
    <n v="0.3600000000000001"/>
    <n v="19.999999999999996"/>
    <n v="4226.666666666667"/>
    <n v="0"/>
    <n v="0"/>
    <n v="0"/>
    <n v="211.3333333333334"/>
    <n v="4"/>
    <n v="3.2435237642174462E-3"/>
    <n v="0.98993156164857488"/>
    <x v="2"/>
    <n v="0.90909090909090895"/>
    <n v="1.6363636363636368E-2"/>
    <n v="192.12121212121212"/>
    <n v="30"/>
    <n v="4"/>
    <n v="34"/>
    <n v="30.909090909090903"/>
    <n v="30.909090909090903"/>
    <n v="0.5563636363636365"/>
    <n v="0"/>
    <x v="2"/>
    <n v="6532.1212121212129"/>
    <n v="0"/>
    <n v="0.5563636363636365"/>
  </r>
  <r>
    <x v="25"/>
    <x v="3"/>
    <x v="53"/>
    <x v="53"/>
    <x v="5"/>
    <x v="3"/>
    <n v="0.33000000000000013"/>
    <n v="110"/>
    <n v="6108"/>
    <n v="398"/>
    <n v="1.194"/>
    <n v="22099.854545454546"/>
    <n v="55.527272727272724"/>
    <n v="18"/>
    <n v="2.9732301171993261E-3"/>
    <n v="0.99290479176577418"/>
    <x v="2"/>
    <n v="5"/>
    <n v="1.5000000000000006E-2"/>
    <n v="277.63636363636363"/>
    <n v="30"/>
    <n v="4"/>
    <n v="34"/>
    <n v="170"/>
    <n v="0"/>
    <n v="0"/>
    <n v="2.3411764705882354"/>
    <x v="0"/>
    <n v="0"/>
    <n v="79.599999999999994"/>
    <n v="0.51000000000000023"/>
  </r>
  <r>
    <x v="25"/>
    <x v="3"/>
    <x v="69"/>
    <x v="70"/>
    <x v="0"/>
    <x v="0"/>
    <n v="0.28500000000000003"/>
    <n v="12.666666666666668"/>
    <n v="3974.666666666667"/>
    <n v="0"/>
    <n v="0"/>
    <n v="0"/>
    <n v="313.78947368421052"/>
    <n v="16"/>
    <n v="2.5677896466721442E-3"/>
    <n v="0.99547258141244632"/>
    <x v="2"/>
    <n v="0.5757575757575758"/>
    <n v="1.2954545454545456E-2"/>
    <n v="180.66666666666669"/>
    <n v="30"/>
    <n v="4"/>
    <n v="34"/>
    <n v="19.575757575757578"/>
    <n v="19.575757575757578"/>
    <n v="0.44045454545454554"/>
    <n v="0"/>
    <x v="2"/>
    <n v="6142.666666666667"/>
    <n v="0"/>
    <n v="0.44045454545454554"/>
  </r>
  <r>
    <x v="25"/>
    <x v="3"/>
    <x v="50"/>
    <x v="50"/>
    <x v="0"/>
    <x v="0"/>
    <n v="0.27749999999999997"/>
    <n v="12.333333333333334"/>
    <n v="2010.3333333333333"/>
    <n v="0"/>
    <n v="0"/>
    <n v="0"/>
    <n v="163"/>
    <n v="32"/>
    <n v="2.5002162349176136E-3"/>
    <n v="0.99797279764736391"/>
    <x v="2"/>
    <n v="0.56060606060606066"/>
    <n v="1.2613636363636362E-2"/>
    <n v="91.378787878787875"/>
    <n v="30"/>
    <n v="4"/>
    <n v="34"/>
    <n v="19.060606060606062"/>
    <n v="19.060606060606062"/>
    <n v="0.42886363636363634"/>
    <n v="0"/>
    <x v="2"/>
    <n v="3106.878787878788"/>
    <n v="0"/>
    <n v="0.42886363636363628"/>
  </r>
  <r>
    <x v="25"/>
    <x v="3"/>
    <x v="51"/>
    <x v="51"/>
    <x v="5"/>
    <x v="9"/>
    <n v="0.22500000000000009"/>
    <n v="30"/>
    <n v="2400.3000000000015"/>
    <n v="0"/>
    <n v="0"/>
    <n v="0"/>
    <n v="80.010000000000048"/>
    <n v="18"/>
    <n v="2.0272023526359041E-3"/>
    <n v="0.99999999999999978"/>
    <x v="2"/>
    <n v="1.3636363636363635"/>
    <n v="1.0227272727272731E-2"/>
    <n v="109.10454545454553"/>
    <n v="30"/>
    <n v="4"/>
    <n v="34"/>
    <n v="46.36363636363636"/>
    <n v="46.36363636363636"/>
    <n v="0.34772727272727283"/>
    <n v="0"/>
    <x v="2"/>
    <n v="3709.5545454545472"/>
    <n v="0"/>
    <n v="0.34772727272727283"/>
  </r>
  <r>
    <x v="26"/>
    <x v="3"/>
    <x v="13"/>
    <x v="13"/>
    <x v="2"/>
    <x v="3"/>
    <n v="8.5973333333333439"/>
    <n v="671.66666666666663"/>
    <n v="135016.6"/>
    <n v="0"/>
    <n v="0"/>
    <n v="0"/>
    <n v="201.01727047146403"/>
    <n v="12"/>
    <n v="0.30179558544388613"/>
    <n v="0.30179558544388613"/>
    <x v="0"/>
    <n v="30.530303030303028"/>
    <n v="0.39078787878787929"/>
    <n v="6137.1181818181822"/>
    <n v="7"/>
    <n v="4"/>
    <n v="11"/>
    <n v="335.83333333333331"/>
    <n v="335.83333333333331"/>
    <n v="4.298666666666672"/>
    <n v="0"/>
    <x v="2"/>
    <n v="67508.3"/>
    <n v="0"/>
    <n v="4.298666666666672"/>
  </r>
  <r>
    <x v="26"/>
    <x v="3"/>
    <x v="8"/>
    <x v="8"/>
    <x v="2"/>
    <x v="3"/>
    <n v="3.7231999999999994"/>
    <n v="775.66666666666663"/>
    <n v="65658.170000000013"/>
    <n v="4"/>
    <n v="1.9199999999999998E-2"/>
    <n v="338.58961753330476"/>
    <n v="84.64740438332619"/>
    <n v="5"/>
    <n v="0.13069695918013438"/>
    <n v="0.43249254462402054"/>
    <x v="0"/>
    <n v="35.257575757575758"/>
    <n v="0.1692363636363636"/>
    <n v="2984.4622727272731"/>
    <n v="7"/>
    <n v="4"/>
    <n v="11"/>
    <n v="387.83333333333331"/>
    <n v="383.83333333333331"/>
    <n v="1.8423999999999998"/>
    <n v="1.0313708637730984E-2"/>
    <x v="2"/>
    <n v="32490.495382466703"/>
    <n v="0.11345079501504084"/>
    <n v="1.8615999999999997"/>
  </r>
  <r>
    <x v="26"/>
    <x v="3"/>
    <x v="3"/>
    <x v="3"/>
    <x v="1"/>
    <x v="2"/>
    <n v="2.4299999999999993"/>
    <n v="150"/>
    <n v="63871.666666666672"/>
    <n v="5"/>
    <n v="8.1000000000000003E-2"/>
    <n v="2129.0555555555557"/>
    <n v="425.81111111111113"/>
    <n v="1"/>
    <n v="8.5301249142599511E-2"/>
    <n v="0.51779379376662005"/>
    <x v="1"/>
    <n v="6.8181818181818183"/>
    <n v="0.11045454545454542"/>
    <n v="2903.257575757576"/>
    <n v="14"/>
    <n v="4"/>
    <n v="18"/>
    <n v="122.72727272727273"/>
    <n v="117.72727272727273"/>
    <n v="1.9071818181818176"/>
    <n v="4.0740740740740737E-2"/>
    <x v="2"/>
    <n v="50129.580808080813"/>
    <n v="0.73333333333333328"/>
    <n v="1.9881818181818174"/>
  </r>
  <r>
    <x v="26"/>
    <x v="3"/>
    <x v="90"/>
    <x v="90"/>
    <x v="2"/>
    <x v="9"/>
    <n v="1.5523199999999993"/>
    <n v="294"/>
    <n v="37557.766666666612"/>
    <n v="0"/>
    <n v="0"/>
    <n v="0"/>
    <n v="127.74750566893405"/>
    <n v="16"/>
    <n v="5.4491701674502076E-2"/>
    <n v="0.57228549544112217"/>
    <x v="1"/>
    <n v="13.363636363636363"/>
    <n v="7.055999999999997E-2"/>
    <n v="1707.1712121212097"/>
    <n v="14"/>
    <n v="4"/>
    <n v="18"/>
    <n v="240.54545454545453"/>
    <n v="240.54545454545453"/>
    <n v="1.2700799999999992"/>
    <n v="0"/>
    <x v="2"/>
    <n v="30729.08181818177"/>
    <n v="0"/>
    <n v="1.2700799999999994"/>
  </r>
  <r>
    <x v="26"/>
    <x v="3"/>
    <x v="49"/>
    <x v="49"/>
    <x v="2"/>
    <x v="8"/>
    <n v="1.1052000000000015"/>
    <n v="307"/>
    <n v="25582.133333333331"/>
    <n v="5"/>
    <n v="1.7999999999999999E-2"/>
    <n v="416.64712269272525"/>
    <n v="83.329424538545055"/>
    <n v="18"/>
    <n v="3.8796271832263841E-2"/>
    <n v="0.61108176727338603"/>
    <x v="1"/>
    <n v="13.954545454545455"/>
    <n v="5.0236363636363704E-2"/>
    <n v="1162.8242424242424"/>
    <n v="14"/>
    <n v="4"/>
    <n v="18"/>
    <n v="251.18181818181819"/>
    <n v="246.18181818181819"/>
    <n v="0.88625454545454674"/>
    <n v="1.9905899384726745E-2"/>
    <x v="2"/>
    <n v="20514.189240943637"/>
    <n v="0.35830618892508143"/>
    <n v="0.90425454545454664"/>
  </r>
  <r>
    <x v="26"/>
    <x v="3"/>
    <x v="33"/>
    <x v="33"/>
    <x v="2"/>
    <x v="9"/>
    <n v="1.0956799999999998"/>
    <n v="142.66666666666666"/>
    <n v="7559.9066666666622"/>
    <n v="0"/>
    <n v="0"/>
    <n v="0"/>
    <n v="52.989999999999974"/>
    <n v="18"/>
    <n v="3.846208751463516E-2"/>
    <n v="0.64954385478802124"/>
    <x v="1"/>
    <n v="6.4848484848484844"/>
    <n v="4.9803636363636355E-2"/>
    <n v="343.63212121212104"/>
    <n v="14"/>
    <n v="4"/>
    <n v="18"/>
    <n v="116.72727272727272"/>
    <n v="116.72727272727272"/>
    <n v="0.89646545454545445"/>
    <n v="0"/>
    <x v="2"/>
    <n v="6185.3781818181787"/>
    <n v="0"/>
    <n v="0.89646545454545445"/>
  </r>
  <r>
    <x v="26"/>
    <x v="3"/>
    <x v="36"/>
    <x v="36"/>
    <x v="2"/>
    <x v="8"/>
    <n v="1.090800000000002"/>
    <n v="303"/>
    <n v="25312.266666666663"/>
    <n v="8"/>
    <n v="2.8799999999999999E-2"/>
    <n v="668.31067106710657"/>
    <n v="83.538833883388321"/>
    <n v="48"/>
    <n v="3.8290782948455865E-2"/>
    <n v="0.68783463773647713"/>
    <x v="1"/>
    <n v="13.772727272727273"/>
    <n v="4.9581818181818275E-2"/>
    <n v="1150.5575757575755"/>
    <n v="14"/>
    <n v="4"/>
    <n v="18"/>
    <n v="247.90909090909093"/>
    <n v="239.90909090909093"/>
    <n v="0.86367272727272892"/>
    <n v="3.2269893656032264E-2"/>
    <x v="2"/>
    <n v="20041.725692569256"/>
    <n v="0.58085808580858078"/>
    <n v="0.89247272727272897"/>
  </r>
  <r>
    <x v="26"/>
    <x v="3"/>
    <x v="46"/>
    <x v="46"/>
    <x v="2"/>
    <x v="8"/>
    <n v="1.0152000000000012"/>
    <n v="282"/>
    <n v="23528.000000000004"/>
    <n v="89"/>
    <n v="0.32040000000000002"/>
    <n v="7425.5035460992913"/>
    <n v="83.432624113475185"/>
    <n v="32"/>
    <n v="3.5636966308463851E-2"/>
    <n v="0.72347160404494093"/>
    <x v="1"/>
    <n v="12.818181818181818"/>
    <n v="4.6145454545454601E-2"/>
    <n v="1069.4545454545457"/>
    <n v="14"/>
    <n v="4"/>
    <n v="18"/>
    <n v="230.72727272727272"/>
    <n v="141.72727272727272"/>
    <n v="0.51021818181818246"/>
    <n v="0.38573680063041765"/>
    <x v="2"/>
    <n v="11824.678272082529"/>
    <n v="6.9432624113475176"/>
    <n v="0.83061818181818281"/>
  </r>
  <r>
    <x v="26"/>
    <x v="3"/>
    <x v="38"/>
    <x v="38"/>
    <x v="5"/>
    <x v="3"/>
    <n v="0.89750000000000019"/>
    <n v="119.66666666666667"/>
    <n v="12601.333333333332"/>
    <n v="0"/>
    <n v="0"/>
    <n v="0"/>
    <n v="105.30362116991643"/>
    <n v="1"/>
    <n v="3.1505296751227617E-2"/>
    <n v="0.75497690079616853"/>
    <x v="1"/>
    <n v="5.4393939393939394"/>
    <n v="4.0795454545454551E-2"/>
    <n v="572.78787878787875"/>
    <n v="14"/>
    <n v="4"/>
    <n v="18"/>
    <n v="97.909090909090907"/>
    <n v="97.909090909090907"/>
    <n v="0.73431818181818187"/>
    <n v="0"/>
    <x v="2"/>
    <n v="10310.181818181816"/>
    <n v="0"/>
    <n v="0.73431818181818187"/>
  </r>
  <r>
    <x v="26"/>
    <x v="3"/>
    <x v="20"/>
    <x v="20"/>
    <x v="2"/>
    <x v="3"/>
    <n v="0.87776000000000032"/>
    <n v="140.66666666666666"/>
    <n v="17684.966666666667"/>
    <n v="5"/>
    <n v="3.1200000000000002E-2"/>
    <n v="628.61255924170621"/>
    <n v="125.72251184834124"/>
    <n v="1"/>
    <n v="3.0812355739674155E-2"/>
    <n v="0.78578925653584264"/>
    <x v="1"/>
    <n v="6.3939393939393936"/>
    <n v="3.9898181818181833E-2"/>
    <n v="803.86212121212122"/>
    <n v="14"/>
    <n v="4"/>
    <n v="18"/>
    <n v="115.09090909090908"/>
    <n v="110.09090909090908"/>
    <n v="0.68696727272727298"/>
    <n v="4.3443917851500792E-2"/>
    <x v="2"/>
    <n v="13840.905622576474"/>
    <n v="0.7819905213270143"/>
    <n v="0.71816727272727299"/>
  </r>
  <r>
    <x v="26"/>
    <x v="3"/>
    <x v="82"/>
    <x v="83"/>
    <x v="2"/>
    <x v="9"/>
    <n v="0.79040000000000088"/>
    <n v="82.333333333333343"/>
    <n v="4527.5099999999957"/>
    <n v="0"/>
    <n v="0"/>
    <n v="0"/>
    <n v="54.989999999999938"/>
    <n v="16"/>
    <n v="2.7745723177905659E-2"/>
    <n v="0.81353497971374833"/>
    <x v="2"/>
    <n v="3.7424242424242427"/>
    <n v="3.5927272727272766E-2"/>
    <n v="205.79590909090891"/>
    <n v="30"/>
    <n v="4"/>
    <n v="34"/>
    <n v="127.24242424242425"/>
    <n v="127.24242424242425"/>
    <n v="1.2215272727272741"/>
    <n v="0"/>
    <x v="2"/>
    <n v="6997.060909090902"/>
    <n v="0"/>
    <n v="1.2215272727272741"/>
  </r>
  <r>
    <x v="26"/>
    <x v="3"/>
    <x v="41"/>
    <x v="41"/>
    <x v="2"/>
    <x v="8"/>
    <n v="0.74640000000000095"/>
    <n v="207.33333333333331"/>
    <n v="17715.733333333334"/>
    <n v="0"/>
    <n v="0"/>
    <n v="0"/>
    <n v="85.445659163987145"/>
    <n v="24"/>
    <n v="2.6201173810714559E-2"/>
    <n v="0.83973615352446285"/>
    <x v="2"/>
    <n v="9.4242424242424239"/>
    <n v="3.3927272727272771E-2"/>
    <n v="805.26060606060605"/>
    <n v="30"/>
    <n v="4"/>
    <n v="34"/>
    <n v="320.42424242424244"/>
    <n v="320.42424242424244"/>
    <n v="1.1535272727272745"/>
    <n v="0"/>
    <x v="2"/>
    <n v="27378.860606060611"/>
    <n v="0"/>
    <n v="1.1535272727272743"/>
  </r>
  <r>
    <x v="26"/>
    <x v="3"/>
    <x v="75"/>
    <x v="76"/>
    <x v="5"/>
    <x v="9"/>
    <n v="0.6649999999999997"/>
    <n v="88.666666666666671"/>
    <n v="10236.333333333332"/>
    <n v="32"/>
    <n v="0.24"/>
    <n v="3694.3157894736837"/>
    <n v="115.44736842105262"/>
    <n v="48"/>
    <n v="2.3343757481410973E-2"/>
    <n v="0.86307991100587378"/>
    <x v="2"/>
    <n v="4.0303030303030303"/>
    <n v="3.0227272727272714E-2"/>
    <n v="465.28787878787875"/>
    <n v="30"/>
    <n v="4"/>
    <n v="34"/>
    <n v="137.03030303030303"/>
    <n v="105.03030303030303"/>
    <n v="0.78772727272727239"/>
    <n v="0.2335249889429456"/>
    <x v="2"/>
    <n v="12125.472089314193"/>
    <n v="7.9398496240601499"/>
    <n v="1.0277272727272724"/>
  </r>
  <r>
    <x v="26"/>
    <x v="3"/>
    <x v="22"/>
    <x v="22"/>
    <x v="2"/>
    <x v="3"/>
    <n v="0.54559999999999975"/>
    <n v="103.33333333333334"/>
    <n v="8226.2666666666664"/>
    <n v="0"/>
    <n v="0"/>
    <n v="0"/>
    <n v="79.609032258064502"/>
    <n v="4"/>
    <n v="1.9152412153169665E-2"/>
    <n v="0.88223232315904343"/>
    <x v="2"/>
    <n v="4.6969696969696972"/>
    <n v="2.4799999999999989E-2"/>
    <n v="373.92121212121214"/>
    <n v="30"/>
    <n v="4"/>
    <n v="34"/>
    <n v="159.69696969696972"/>
    <n v="159.69696969696972"/>
    <n v="0.84319999999999973"/>
    <n v="0"/>
    <x v="2"/>
    <n v="12713.321212121211"/>
    <n v="0"/>
    <n v="0.84319999999999962"/>
  </r>
  <r>
    <x v="26"/>
    <x v="3"/>
    <x v="80"/>
    <x v="81"/>
    <x v="2"/>
    <x v="9"/>
    <n v="0.51370666666666687"/>
    <n v="57.333333333333336"/>
    <n v="9089"/>
    <n v="0"/>
    <n v="0"/>
    <n v="0"/>
    <n v="158.52906976744185"/>
    <n v="18"/>
    <n v="1.8032847884587526E-2"/>
    <n v="0.90026517104363091"/>
    <x v="2"/>
    <n v="2.606060606060606"/>
    <n v="2.3350303030303041E-2"/>
    <n v="413.13636363636363"/>
    <n v="30"/>
    <n v="4"/>
    <n v="34"/>
    <n v="88.606060606060609"/>
    <n v="88.606060606060609"/>
    <n v="0.7939103030303033"/>
    <n v="0"/>
    <x v="2"/>
    <n v="14046.636363636364"/>
    <n v="0"/>
    <n v="0.79391030303030341"/>
  </r>
  <r>
    <x v="26"/>
    <x v="3"/>
    <x v="9"/>
    <x v="9"/>
    <x v="2"/>
    <x v="3"/>
    <n v="0.48000000000000037"/>
    <n v="66.666666666666671"/>
    <n v="4133.333333333333"/>
    <n v="0"/>
    <n v="0"/>
    <n v="0"/>
    <n v="61.999999999999993"/>
    <n v="100"/>
    <n v="1.684962946026659E-2"/>
    <n v="0.91711480050389749"/>
    <x v="2"/>
    <n v="3.0303030303030307"/>
    <n v="2.1818181818181834E-2"/>
    <n v="187.87878787878788"/>
    <n v="30"/>
    <n v="4"/>
    <n v="34"/>
    <n v="103.03030303030305"/>
    <n v="103.03030303030305"/>
    <n v="0.74181818181818238"/>
    <n v="0"/>
    <x v="2"/>
    <n v="6387.878787878788"/>
    <n v="0"/>
    <n v="0.74181818181818238"/>
  </r>
  <r>
    <x v="26"/>
    <x v="3"/>
    <x v="32"/>
    <x v="32"/>
    <x v="5"/>
    <x v="3"/>
    <n v="0.41366666666666696"/>
    <n v="48.666666666666671"/>
    <n v="5033.6666666666661"/>
    <n v="12"/>
    <n v="0.10199999999999999"/>
    <n v="1241.1780821917805"/>
    <n v="103.43150684931504"/>
    <n v="10"/>
    <n v="1.4521104277910302E-2"/>
    <n v="0.9316359047818078"/>
    <x v="2"/>
    <n v="2.2121212121212124"/>
    <n v="1.8803030303030318E-2"/>
    <n v="228.80303030303028"/>
    <n v="30"/>
    <n v="4"/>
    <n v="34"/>
    <n v="75.212121212121218"/>
    <n v="63.212121212121218"/>
    <n v="0.53730303030303073"/>
    <n v="0.15954875100725222"/>
    <x v="2"/>
    <n v="6538.1249481112482"/>
    <n v="5.4246575342465748"/>
    <n v="0.63930303030303082"/>
  </r>
  <r>
    <x v="26"/>
    <x v="3"/>
    <x v="6"/>
    <x v="6"/>
    <x v="1"/>
    <x v="2"/>
    <n v="0.39559999999999979"/>
    <n v="40"/>
    <n v="10938.666666666666"/>
    <n v="13"/>
    <n v="0.12856999999999999"/>
    <n v="3555.0666666666662"/>
    <n v="273.46666666666664"/>
    <n v="12"/>
    <n v="1.3886902946836362E-2"/>
    <n v="0.94552280772864417"/>
    <x v="2"/>
    <n v="1.8181818181818181"/>
    <n v="1.7981818181818172E-2"/>
    <n v="497.21212121212119"/>
    <n v="30"/>
    <n v="4"/>
    <n v="34"/>
    <n v="61.818181818181813"/>
    <n v="48.818181818181813"/>
    <n v="0.48281181818181784"/>
    <n v="0.21029411764705885"/>
    <x v="2"/>
    <n v="13350.145454545453"/>
    <n v="7.15"/>
    <n v="0.6113818181818178"/>
  </r>
  <r>
    <x v="26"/>
    <x v="3"/>
    <x v="44"/>
    <x v="44"/>
    <x v="5"/>
    <x v="3"/>
    <n v="0.34019999999999995"/>
    <n v="63"/>
    <n v="5091.6666666666661"/>
    <n v="0"/>
    <n v="0"/>
    <n v="0"/>
    <n v="80.820105820105809"/>
    <n v="18"/>
    <n v="1.1942174879963933E-2"/>
    <n v="0.95746498260860813"/>
    <x v="2"/>
    <n v="2.8636363636363638"/>
    <n v="1.5463636363636362E-2"/>
    <n v="231.43939393939391"/>
    <n v="30"/>
    <n v="4"/>
    <n v="34"/>
    <n v="97.363636363636374"/>
    <n v="97.363636363636374"/>
    <n v="0.52576363636363632"/>
    <n v="0"/>
    <x v="2"/>
    <n v="7868.939393939394"/>
    <n v="0"/>
    <n v="0.52576363636363632"/>
  </r>
  <r>
    <x v="26"/>
    <x v="3"/>
    <x v="10"/>
    <x v="10"/>
    <x v="1"/>
    <x v="2"/>
    <n v="0.31103999999999998"/>
    <n v="32"/>
    <n v="10726.733333333334"/>
    <n v="5"/>
    <n v="4.8600000000000004E-2"/>
    <n v="1676.0520833333335"/>
    <n v="335.21041666666667"/>
    <n v="18"/>
    <n v="1.0918559890252741E-2"/>
    <n v="0.96838354249886083"/>
    <x v="2"/>
    <n v="1.4545454545454546"/>
    <n v="1.4138181818181817E-2"/>
    <n v="487.57878787878786"/>
    <n v="30"/>
    <n v="4"/>
    <n v="34"/>
    <n v="49.454545454545453"/>
    <n v="44.454545454545453"/>
    <n v="0.43209818181818183"/>
    <n v="0.10110294117647059"/>
    <x v="2"/>
    <n v="14901.626704545455"/>
    <n v="3.4375"/>
    <n v="0.4806981818181818"/>
  </r>
  <r>
    <x v="26"/>
    <x v="3"/>
    <x v="2"/>
    <x v="2"/>
    <x v="1"/>
    <x v="2"/>
    <n v="0.2592000000000001"/>
    <n v="26.666666666666664"/>
    <n v="7393.0966666666673"/>
    <n v="3"/>
    <n v="2.9160000000000005E-2"/>
    <n v="831.72337500000026"/>
    <n v="277.24112500000007"/>
    <n v="18"/>
    <n v="9.0987999085439548E-3"/>
    <n v="0.97748234240740484"/>
    <x v="2"/>
    <n v="1.2121212121212119"/>
    <n v="1.1781818181818187E-2"/>
    <n v="336.0498484848485"/>
    <n v="30"/>
    <n v="4"/>
    <n v="34"/>
    <n v="41.212121212121204"/>
    <n v="38.212121212121204"/>
    <n v="0.37142181818181824"/>
    <n v="7.2794117647058842E-2"/>
    <x v="2"/>
    <n v="10593.971473484849"/>
    <n v="2.4750000000000005"/>
    <n v="0.40058181818181837"/>
  </r>
  <r>
    <x v="26"/>
    <x v="3"/>
    <x v="48"/>
    <x v="48"/>
    <x v="2"/>
    <x v="3"/>
    <n v="0.25920000000000004"/>
    <n v="54"/>
    <n v="4151.84"/>
    <n v="0"/>
    <n v="0"/>
    <n v="0"/>
    <n v="76.885925925925932"/>
    <n v="100"/>
    <n v="9.098799908543953E-3"/>
    <n v="0.98658114231594873"/>
    <x v="2"/>
    <n v="2.4545454545454546"/>
    <n v="1.1781818181818183E-2"/>
    <n v="188.72"/>
    <n v="30"/>
    <n v="4"/>
    <n v="34"/>
    <n v="83.454545454545453"/>
    <n v="83.454545454545453"/>
    <n v="0.40058181818181826"/>
    <n v="0"/>
    <x v="2"/>
    <n v="6416.4800000000005"/>
    <n v="0"/>
    <n v="0.40058181818181821"/>
  </r>
  <r>
    <x v="26"/>
    <x v="3"/>
    <x v="146"/>
    <x v="145"/>
    <x v="2"/>
    <x v="9"/>
    <n v="0.19626666666666664"/>
    <n v="61.333333333333329"/>
    <n v="2756.666666666667"/>
    <n v="0"/>
    <n v="0"/>
    <n v="0"/>
    <n v="44.945652173913054"/>
    <n v="36"/>
    <n v="6.8896262681978878E-3"/>
    <n v="0.99347076858414662"/>
    <x v="2"/>
    <n v="2.7878787878787876"/>
    <n v="8.9212121212121197E-3"/>
    <n v="125.30303030303031"/>
    <n v="30"/>
    <n v="4"/>
    <n v="34"/>
    <n v="94.787878787878782"/>
    <n v="94.787878787878782"/>
    <n v="0.3033212121212121"/>
    <n v="0"/>
    <x v="2"/>
    <n v="4260.3030303030309"/>
    <n v="0"/>
    <n v="0.30332121212121205"/>
  </r>
  <r>
    <x v="26"/>
    <x v="3"/>
    <x v="71"/>
    <x v="72"/>
    <x v="2"/>
    <x v="8"/>
    <n v="0.18600000000000008"/>
    <n v="51.666666666666664"/>
    <n v="5156"/>
    <n v="0"/>
    <n v="0"/>
    <n v="0"/>
    <n v="99.793548387096777"/>
    <n v="16"/>
    <n v="6.5292314158533005E-3"/>
    <n v="0.99999999999999989"/>
    <x v="2"/>
    <n v="2.3484848484848482"/>
    <n v="8.4545454545454576E-3"/>
    <n v="234.36363636363637"/>
    <n v="30"/>
    <n v="4"/>
    <n v="34"/>
    <n v="79.848484848484844"/>
    <n v="79.848484848484844"/>
    <n v="0.28745454545454557"/>
    <n v="0"/>
    <x v="2"/>
    <n v="7968.363636363636"/>
    <n v="0"/>
    <n v="0.28745454545454557"/>
  </r>
  <r>
    <x v="27"/>
    <x v="3"/>
    <x v="4"/>
    <x v="4"/>
    <x v="0"/>
    <x v="0"/>
    <n v="31.649999999999594"/>
    <n v="1266"/>
    <n v="335752.33333333331"/>
    <n v="922"/>
    <n v="23.05"/>
    <n v="244521.05160610846"/>
    <n v="265.20721432332806"/>
    <n v="1"/>
    <n v="0.15873052491808282"/>
    <n v="0.15873052491808282"/>
    <x v="0"/>
    <n v="57.545454545454547"/>
    <n v="1.4386363636363451"/>
    <n v="15261.469696969696"/>
    <n v="7"/>
    <n v="4"/>
    <n v="11"/>
    <n v="633"/>
    <n v="0"/>
    <n v="0"/>
    <n v="1.4565560821484993"/>
    <x v="1"/>
    <n v="0"/>
    <n v="16.022116903633492"/>
    <n v="15.824999999999795"/>
  </r>
  <r>
    <x v="27"/>
    <x v="3"/>
    <x v="0"/>
    <x v="0"/>
    <x v="0"/>
    <x v="0"/>
    <n v="30.364999999999728"/>
    <n v="1105.6666666666667"/>
    <n v="335332.20000000036"/>
    <n v="551"/>
    <n v="13.78"/>
    <n v="167110.07735905956"/>
    <n v="303.28507687669611"/>
    <n v="12"/>
    <n v="0.15228601545458462"/>
    <n v="0.31101654037266746"/>
    <x v="0"/>
    <n v="50.257575757575758"/>
    <n v="1.3802272727272604"/>
    <n v="15242.372727272743"/>
    <n v="7"/>
    <n v="4"/>
    <n v="11"/>
    <n v="552.83333333333337"/>
    <n v="1.8333333333333712"/>
    <n v="5.0348959903527869E-2"/>
    <n v="0.99668375037684653"/>
    <x v="3"/>
    <n v="556.02264094062105"/>
    <n v="10.963521254145311"/>
    <n v="15.182499999999864"/>
  </r>
  <r>
    <x v="27"/>
    <x v="3"/>
    <x v="3"/>
    <x v="3"/>
    <x v="1"/>
    <x v="2"/>
    <n v="16.225650000000059"/>
    <n v="932.33333333333337"/>
    <n v="480883.66666666674"/>
    <n v="1515"/>
    <n v="24.555150000000001"/>
    <n v="781414.46728637838"/>
    <n v="515.78512692170193"/>
    <n v="12"/>
    <n v="8.1374595312389664E-2"/>
    <n v="0.39239113568505712"/>
    <x v="0"/>
    <n v="42.378787878787882"/>
    <n v="0.73752954545454807"/>
    <n v="21858.348484848488"/>
    <n v="7"/>
    <n v="4"/>
    <n v="11"/>
    <n v="466.16666666666669"/>
    <n v="0"/>
    <n v="0"/>
    <n v="3.2499106185198428"/>
    <x v="0"/>
    <n v="0"/>
    <n v="35.74901680371827"/>
    <n v="8.1128250000000293"/>
  </r>
  <r>
    <x v="27"/>
    <x v="3"/>
    <x v="13"/>
    <x v="13"/>
    <x v="2"/>
    <x v="3"/>
    <n v="14.355466666666825"/>
    <n v="1086.6666666666667"/>
    <n v="250487.56000000198"/>
    <n v="137"/>
    <n v="1.7624000000000002"/>
    <n v="31579.873361963437"/>
    <n v="230.51002453987911"/>
    <n v="6"/>
    <n v="7.1995284658581196E-2"/>
    <n v="0.46438642034363831"/>
    <x v="0"/>
    <n v="49.393939393939398"/>
    <n v="0.65252121212121927"/>
    <n v="11385.798181818272"/>
    <n v="7"/>
    <n v="4"/>
    <n v="11"/>
    <n v="543.33333333333337"/>
    <n v="406.33333333333337"/>
    <n v="5.3678876891616136"/>
    <n v="0.25214723926380367"/>
    <x v="2"/>
    <n v="93663.906638037559"/>
    <n v="2.7736196319018402"/>
    <n v="7.1777333333334123"/>
  </r>
  <r>
    <x v="27"/>
    <x v="3"/>
    <x v="90"/>
    <x v="90"/>
    <x v="2"/>
    <x v="9"/>
    <n v="10.969639999999989"/>
    <n v="2077.3333333333335"/>
    <n v="262342.74000000017"/>
    <n v="531"/>
    <n v="2.8041200000000002"/>
    <n v="67059.04762836975"/>
    <n v="126.28822528883191"/>
    <n v="4"/>
    <n v="5.5014746140992693E-2"/>
    <n v="0.51940116648463097"/>
    <x v="1"/>
    <n v="94.424242424242436"/>
    <n v="0.49861999999999951"/>
    <n v="11924.670000000007"/>
    <n v="14"/>
    <n v="4"/>
    <n v="18"/>
    <n v="1699.636363636364"/>
    <n v="1168.636363636364"/>
    <n v="6.1711425866495464"/>
    <n v="0.31241976893453138"/>
    <x v="2"/>
    <n v="147585.01237163044"/>
    <n v="5.6235558408215649"/>
    <n v="8.9751599999999918"/>
  </r>
  <r>
    <x v="27"/>
    <x v="3"/>
    <x v="82"/>
    <x v="83"/>
    <x v="2"/>
    <x v="9"/>
    <n v="9.5977333333332844"/>
    <n v="999.33333333333337"/>
    <n v="114971.19999999998"/>
    <n v="3"/>
    <n v="3.5619999999999999E-2"/>
    <n v="345.14369579719806"/>
    <n v="115.04789859906602"/>
    <n v="60"/>
    <n v="4.8134383887007665E-2"/>
    <n v="0.56753555037163861"/>
    <x v="1"/>
    <n v="45.424242424242429"/>
    <n v="0.43626060606060385"/>
    <n v="5225.9636363636355"/>
    <n v="14"/>
    <n v="4"/>
    <n v="18"/>
    <n v="817.63636363636374"/>
    <n v="814.63636363636374"/>
    <n v="7.8238785008186884"/>
    <n v="3.6691127418278847E-3"/>
    <x v="2"/>
    <n v="93722.201758748241"/>
    <n v="6.604402935290192E-2"/>
    <n v="7.8526909090908692"/>
  </r>
  <r>
    <x v="27"/>
    <x v="3"/>
    <x v="21"/>
    <x v="21"/>
    <x v="0"/>
    <x v="0"/>
    <n v="7.7406666666666109"/>
    <n v="341.33333333333337"/>
    <n v="86041.999999999985"/>
    <n v="159"/>
    <n v="3.1880000000000002"/>
    <n v="40080.111328124993"/>
    <n v="252.07617187499994"/>
    <n v="6"/>
    <n v="3.8820855709823486E-2"/>
    <n v="0.60635640608146213"/>
    <x v="1"/>
    <n v="15.515151515151517"/>
    <n v="0.3518484848484823"/>
    <n v="3910.9999999999995"/>
    <n v="14"/>
    <n v="4"/>
    <n v="18"/>
    <n v="279.27272727272731"/>
    <n v="120.27272727272731"/>
    <n v="2.7275129616477081"/>
    <n v="0.56933593749999989"/>
    <x v="2"/>
    <n v="30317.888671875004"/>
    <n v="10.248046874999998"/>
    <n v="6.3332727272726812"/>
  </r>
  <r>
    <x v="27"/>
    <x v="3"/>
    <x v="33"/>
    <x v="33"/>
    <x v="2"/>
    <x v="9"/>
    <n v="7.2934400000000021"/>
    <n v="945"/>
    <n v="78484.953333333367"/>
    <n v="0"/>
    <n v="0"/>
    <n v="0"/>
    <n v="83.052860670194036"/>
    <n v="4"/>
    <n v="3.6577932374677949E-2"/>
    <n v="0.64293433845614012"/>
    <x v="1"/>
    <n v="42.954545454545453"/>
    <n v="0.33152000000000009"/>
    <n v="3567.4978787878804"/>
    <n v="14"/>
    <n v="4"/>
    <n v="18"/>
    <n v="773.18181818181813"/>
    <n v="773.18181818181813"/>
    <n v="5.9673600000000011"/>
    <n v="0"/>
    <x v="2"/>
    <n v="64214.961818181837"/>
    <n v="0"/>
    <n v="5.967360000000002"/>
  </r>
  <r>
    <x v="27"/>
    <x v="3"/>
    <x v="6"/>
    <x v="6"/>
    <x v="1"/>
    <x v="2"/>
    <n v="5.1828766666667097"/>
    <n v="507"/>
    <n v="186796.00999999995"/>
    <n v="268"/>
    <n v="2.6505199999999998"/>
    <n v="98740.297199211011"/>
    <n v="368.43394477317543"/>
    <n v="20"/>
    <n v="2.5993072160685648E-2"/>
    <n v="0.66892741061682581"/>
    <x v="1"/>
    <n v="23.045454545454547"/>
    <n v="0.23558530303030498"/>
    <n v="8490.7277272727242"/>
    <n v="14"/>
    <n v="4"/>
    <n v="18"/>
    <n v="414.81818181818187"/>
    <n v="146.81818181818187"/>
    <n v="1.5008688930727523"/>
    <n v="0.64606618452772291"/>
    <x v="2"/>
    <n v="54092.801891698051"/>
    <n v="11.629191321499013"/>
    <n v="4.2405354545454896"/>
  </r>
  <r>
    <x v="27"/>
    <x v="3"/>
    <x v="11"/>
    <x v="11"/>
    <x v="0"/>
    <x v="4"/>
    <n v="4.9770000000000287"/>
    <n v="162.66666666666669"/>
    <n v="51887.933333333232"/>
    <n v="48"/>
    <n v="1.0934999999999999"/>
    <n v="15311.19344262292"/>
    <n v="318.98319672131083"/>
    <n v="5"/>
    <n v="2.4960563112711307E-2"/>
    <n v="0.69388797372953714"/>
    <x v="1"/>
    <n v="7.3939393939393945"/>
    <n v="0.22622727272727403"/>
    <n v="2358.5424242424197"/>
    <n v="14"/>
    <n v="4"/>
    <n v="18"/>
    <n v="133.09090909090909"/>
    <n v="85.090909090909093"/>
    <n v="2.6034679582712514"/>
    <n v="0.36065573770491804"/>
    <x v="2"/>
    <n v="27142.57019374063"/>
    <n v="6.4918032786885247"/>
    <n v="4.0720909090909325"/>
  </r>
  <r>
    <x v="27"/>
    <x v="3"/>
    <x v="8"/>
    <x v="8"/>
    <x v="2"/>
    <x v="3"/>
    <n v="4.8680666666667065"/>
    <n v="1001"/>
    <n v="97980.80333333333"/>
    <n v="-227"/>
    <n v="-1.0895999999999999"/>
    <n v="-22219.422933732934"/>
    <n v="97.882920412920413"/>
    <n v="1"/>
    <n v="2.4414242569865338E-2"/>
    <n v="0.7183022162994025"/>
    <x v="1"/>
    <n v="45.5"/>
    <n v="0.22127575757575937"/>
    <n v="4453.6728787878783"/>
    <n v="14"/>
    <n v="4"/>
    <n v="18"/>
    <n v="819"/>
    <n v="1046"/>
    <n v="5.0869108225108643"/>
    <n v="-0.27716727716727718"/>
    <x v="2"/>
    <n v="102385.53475191475"/>
    <n v="-4.9890109890109891"/>
    <n v="3.9829636363636687"/>
  </r>
  <r>
    <x v="27"/>
    <x v="3"/>
    <x v="73"/>
    <x v="74"/>
    <x v="0"/>
    <x v="4"/>
    <n v="3.8498999999999897"/>
    <n v="161.66666666666666"/>
    <n v="46007.833333333241"/>
    <n v="172"/>
    <n v="3.1059000000000001"/>
    <n v="48948.540206185469"/>
    <n v="284.58453608247368"/>
    <n v="1"/>
    <n v="1.930795095994102E-2"/>
    <n v="0.73761016725934347"/>
    <x v="1"/>
    <n v="7.3484848484848477"/>
    <n v="0.17499545454545407"/>
    <n v="2091.2651515151474"/>
    <n v="14"/>
    <n v="4"/>
    <n v="18"/>
    <n v="132.27272727272725"/>
    <n v="0"/>
    <n v="0"/>
    <n v="1.3003436426116841"/>
    <x v="1"/>
    <n v="0"/>
    <n v="23.406185567010311"/>
    <n v="3.1499181818181734"/>
  </r>
  <r>
    <x v="27"/>
    <x v="3"/>
    <x v="22"/>
    <x v="22"/>
    <x v="2"/>
    <x v="3"/>
    <n v="3.5392866666666505"/>
    <n v="657.66666666666674"/>
    <n v="63963.993333333427"/>
    <n v="0"/>
    <n v="0"/>
    <n v="0"/>
    <n v="97.258986315256081"/>
    <n v="5"/>
    <n v="1.7750168418185663E-2"/>
    <n v="0.75536033567752914"/>
    <x v="1"/>
    <n v="29.893939393939398"/>
    <n v="0.16087666666666592"/>
    <n v="2907.4542424242468"/>
    <n v="14"/>
    <n v="4"/>
    <n v="18"/>
    <n v="538.09090909090912"/>
    <n v="538.09090909090912"/>
    <n v="2.8957799999999865"/>
    <n v="0"/>
    <x v="2"/>
    <n v="52334.176363636434"/>
    <n v="0"/>
    <n v="2.8957799999999865"/>
  </r>
  <r>
    <x v="27"/>
    <x v="3"/>
    <x v="9"/>
    <x v="9"/>
    <x v="2"/>
    <x v="3"/>
    <n v="3.3221000000000154"/>
    <n v="458.33333333333331"/>
    <n v="20134.09"/>
    <n v="256"/>
    <n v="1.8465"/>
    <n v="11245.804450909092"/>
    <n v="43.928923636363642"/>
    <n v="20"/>
    <n v="1.6660937656567839E-2"/>
    <n v="0.77202127333409698"/>
    <x v="1"/>
    <n v="20.833333333333332"/>
    <n v="0.15100454545454614"/>
    <n v="915.18590909090915"/>
    <n v="14"/>
    <n v="4"/>
    <n v="18"/>
    <n v="375"/>
    <n v="119"/>
    <n v="0.86253796363636759"/>
    <n v="0.68266666666666664"/>
    <x v="2"/>
    <n v="5227.5419127272735"/>
    <n v="12.288"/>
    <n v="2.7180818181818305"/>
  </r>
  <r>
    <x v="27"/>
    <x v="3"/>
    <x v="91"/>
    <x v="91"/>
    <x v="2"/>
    <x v="9"/>
    <n v="3.0824933333333404"/>
    <n v="467"/>
    <n v="44369.226666666662"/>
    <n v="26"/>
    <n v="0.17599999999999999"/>
    <n v="2470.2353176302636"/>
    <n v="95.009050678087064"/>
    <n v="1"/>
    <n v="1.5459266504154762E-2"/>
    <n v="0.78748053983825173"/>
    <x v="1"/>
    <n v="21.227272727272727"/>
    <n v="0.14011333333333365"/>
    <n v="2016.78303030303"/>
    <n v="14"/>
    <n v="4"/>
    <n v="18"/>
    <n v="382.09090909090907"/>
    <n v="356.09090909090907"/>
    <n v="2.3504236688079998"/>
    <n v="6.8046633357125866E-2"/>
    <x v="2"/>
    <n v="33831.859227824272"/>
    <n v="1.2248394004282657"/>
    <n v="2.5220400000000058"/>
  </r>
  <r>
    <x v="27"/>
    <x v="3"/>
    <x v="10"/>
    <x v="10"/>
    <x v="1"/>
    <x v="2"/>
    <n v="3.0812399999999833"/>
    <n v="301"/>
    <n v="124412"/>
    <n v="142"/>
    <n v="1.3818599999999999"/>
    <n v="58692.704318936878"/>
    <n v="413.32890365448503"/>
    <n v="40"/>
    <n v="1.5452980808802436E-2"/>
    <n v="0.80293352064705414"/>
    <x v="2"/>
    <n v="13.681818181818182"/>
    <n v="0.14005636363636287"/>
    <n v="5655.090909090909"/>
    <n v="30"/>
    <n v="4"/>
    <n v="34"/>
    <n v="465.18181818181819"/>
    <n v="323.18181818181819"/>
    <n v="3.3083081244336876"/>
    <n v="0.30525698651553645"/>
    <x v="2"/>
    <n v="133580.38659015403"/>
    <n v="10.378737541528238"/>
    <n v="4.7619163636363373"/>
  </r>
  <r>
    <x v="27"/>
    <x v="3"/>
    <x v="50"/>
    <x v="50"/>
    <x v="0"/>
    <x v="0"/>
    <n v="3.0450000000000124"/>
    <n v="90.666666666666657"/>
    <n v="22569.933333333218"/>
    <n v="0"/>
    <n v="0"/>
    <n v="0"/>
    <n v="248.93308823529287"/>
    <n v="40"/>
    <n v="1.5271230596384529E-2"/>
    <n v="0.81820475124343872"/>
    <x v="2"/>
    <n v="4.1212121212121211"/>
    <n v="0.13840909090909148"/>
    <n v="1025.9060606060555"/>
    <n v="30"/>
    <n v="4"/>
    <n v="34"/>
    <n v="140.12121212121212"/>
    <n v="140.12121212121212"/>
    <n v="4.7059090909091106"/>
    <n v="0"/>
    <x v="2"/>
    <n v="34880.806060605886"/>
    <n v="0"/>
    <n v="4.7059090909091106"/>
  </r>
  <r>
    <x v="27"/>
    <x v="3"/>
    <x v="20"/>
    <x v="20"/>
    <x v="2"/>
    <x v="3"/>
    <n v="2.8424933333333389"/>
    <n v="454"/>
    <n v="49860.53333333334"/>
    <n v="74"/>
    <n v="0.46332000000000001"/>
    <n v="8127.0472834067559"/>
    <n v="109.82496328928049"/>
    <n v="40"/>
    <n v="1.4255622713306718E-2"/>
    <n v="0.83246037395674544"/>
    <x v="2"/>
    <n v="20.636363636363637"/>
    <n v="0.12920424242424267"/>
    <n v="2266.3878787878789"/>
    <n v="30"/>
    <n v="4"/>
    <n v="34"/>
    <n v="701.63636363636363"/>
    <n v="627.63636363636363"/>
    <n v="3.9296303510879795"/>
    <n v="0.10546773775589531"/>
    <x v="2"/>
    <n v="68930.140595381134"/>
    <n v="3.5859030837004404"/>
    <n v="4.3929442424242504"/>
  </r>
  <r>
    <x v="27"/>
    <x v="3"/>
    <x v="80"/>
    <x v="81"/>
    <x v="2"/>
    <x v="9"/>
    <n v="2.3352000000000097"/>
    <n v="260.33333333333331"/>
    <n v="39093.773333333345"/>
    <n v="245"/>
    <n v="2.1985600000000005"/>
    <n v="36791.195134443034"/>
    <n v="150.16814340588994"/>
    <n v="40"/>
    <n v="1.1711454084951447E-2"/>
    <n v="0.84417182804169688"/>
    <x v="2"/>
    <n v="11.833333333333332"/>
    <n v="0.10614545454545499"/>
    <n v="1776.9896969696974"/>
    <n v="30"/>
    <n v="4"/>
    <n v="34"/>
    <n v="402.33333333333331"/>
    <n v="157.33333333333331"/>
    <n v="1.4112860435339367"/>
    <n v="0.60894780447390229"/>
    <x v="2"/>
    <n v="23626.45456252668"/>
    <n v="20.704225352112676"/>
    <n v="3.6089454545454696"/>
  </r>
  <r>
    <x v="27"/>
    <x v="3"/>
    <x v="2"/>
    <x v="2"/>
    <x v="1"/>
    <x v="2"/>
    <n v="2.1775499999999992"/>
    <n v="206"/>
    <n v="58197.013333333343"/>
    <n v="1002"/>
    <n v="9.7467300000000012"/>
    <n v="283074.79300970881"/>
    <n v="282.50977346278324"/>
    <n v="16"/>
    <n v="1.0920810569838089E-2"/>
    <n v="0.85509263861153495"/>
    <x v="2"/>
    <n v="9.3636363636363633"/>
    <n v="9.8979545454545417E-2"/>
    <n v="2645.3187878787885"/>
    <n v="30"/>
    <n v="4"/>
    <n v="34"/>
    <n v="318.36363636363637"/>
    <n v="0"/>
    <n v="0"/>
    <n v="3.1473443746430609"/>
    <x v="0"/>
    <n v="0"/>
    <n v="107.00970873786407"/>
    <n v="3.3653045454545443"/>
  </r>
  <r>
    <x v="27"/>
    <x v="3"/>
    <x v="49"/>
    <x v="49"/>
    <x v="2"/>
    <x v="8"/>
    <n v="2.1436000000000188"/>
    <n v="589.66666666666674"/>
    <n v="55454.649999999776"/>
    <n v="10"/>
    <n v="3.7200000000000004E-2"/>
    <n v="940.44064443187847"/>
    <n v="94.04406444318785"/>
    <n v="24"/>
    <n v="1.075054512525781E-2"/>
    <n v="0.86584318373679281"/>
    <x v="2"/>
    <n v="26.803030303030308"/>
    <n v="9.7436363636364487E-2"/>
    <n v="2520.6659090908988"/>
    <n v="30"/>
    <n v="4"/>
    <n v="34"/>
    <n v="911.30303030303048"/>
    <n v="901.30303030303048"/>
    <n v="3.2764836219744367"/>
    <n v="1.0973298307451865E-2"/>
    <x v="2"/>
    <n v="84762.200264658692"/>
    <n v="0.37309214245336342"/>
    <n v="3.3128363636363924"/>
  </r>
  <r>
    <x v="27"/>
    <x v="3"/>
    <x v="46"/>
    <x v="46"/>
    <x v="2"/>
    <x v="8"/>
    <n v="2.0846000000000164"/>
    <n v="569.33333333333337"/>
    <n v="52511.316666666258"/>
    <n v="631"/>
    <n v="2.2746"/>
    <n v="58199.017827868396"/>
    <n v="92.232991803277969"/>
    <n v="36"/>
    <n v="1.0454649360007656E-2"/>
    <n v="0.87629783309680043"/>
    <x v="2"/>
    <n v="25.878787878787879"/>
    <n v="9.4754545454546202E-2"/>
    <n v="2386.8780303030117"/>
    <n v="30"/>
    <n v="4"/>
    <n v="34"/>
    <n v="879.87878787878788"/>
    <n v="248.87878787878788"/>
    <n v="0.91126356184799517"/>
    <n v="0.71714423474307754"/>
    <x v="2"/>
    <n v="22954.835202433998"/>
    <n v="24.382903981264636"/>
    <n v="3.2216545454545709"/>
  </r>
  <r>
    <x v="27"/>
    <x v="3"/>
    <x v="36"/>
    <x v="36"/>
    <x v="2"/>
    <x v="8"/>
    <n v="2.048666666666684"/>
    <n v="562.66666666666663"/>
    <n v="52878.083333332994"/>
    <n v="14"/>
    <n v="5.2600000000000001E-2"/>
    <n v="1315.68690758293"/>
    <n v="93.977636255923571"/>
    <n v="18"/>
    <n v="1.0274437136877913E-2"/>
    <n v="0.88657227023367835"/>
    <x v="2"/>
    <n v="25.575757575757574"/>
    <n v="9.312121212121291E-2"/>
    <n v="2403.549242424227"/>
    <n v="30"/>
    <n v="4"/>
    <n v="34"/>
    <n v="869.57575757575751"/>
    <n v="855.57575757575751"/>
    <n v="3.1151472784719494"/>
    <n v="1.6099804850850295E-2"/>
    <x v="2"/>
    <n v="80404.987334840785"/>
    <n v="0.54739336492891"/>
    <n v="3.1661212121212388"/>
  </r>
  <r>
    <x v="27"/>
    <x v="3"/>
    <x v="72"/>
    <x v="73"/>
    <x v="1"/>
    <x v="2"/>
    <n v="1.9784333333333317"/>
    <n v="151.66666666666666"/>
    <n v="50966.666666666664"/>
    <n v="0"/>
    <n v="4.2699999999999995E-3"/>
    <n v="0"/>
    <n v="336.04395604395603"/>
    <n v="18"/>
    <n v="9.9222041553060376E-3"/>
    <n v="0.89649447438898444"/>
    <x v="2"/>
    <n v="6.8939393939393936"/>
    <n v="8.9928787878787803E-2"/>
    <n v="2316.6666666666665"/>
    <n v="30"/>
    <n v="4"/>
    <n v="34"/>
    <n v="234.39393939393938"/>
    <n v="234.39393939393938"/>
    <n v="3.0575787878787852"/>
    <n v="0"/>
    <x v="2"/>
    <n v="78766.666666666657"/>
    <n v="0"/>
    <n v="3.0575787878787852"/>
  </r>
  <r>
    <x v="27"/>
    <x v="3"/>
    <x v="12"/>
    <x v="12"/>
    <x v="0"/>
    <x v="4"/>
    <n v="1.9199999999999979"/>
    <n v="85.333333333333329"/>
    <n v="19276.666666666664"/>
    <n v="0"/>
    <n v="0"/>
    <n v="0"/>
    <n v="225.89843749999997"/>
    <n v="18"/>
    <n v="9.6291503267842832E-3"/>
    <n v="0.90612362471576868"/>
    <x v="2"/>
    <n v="3.8787878787878785"/>
    <n v="8.7272727272727182E-2"/>
    <n v="876.21212121212113"/>
    <n v="30"/>
    <n v="4"/>
    <n v="34"/>
    <n v="131.87878787878788"/>
    <n v="131.87878787878788"/>
    <n v="2.9672727272727242"/>
    <n v="0"/>
    <x v="2"/>
    <n v="29791.212121212116"/>
    <n v="0"/>
    <n v="2.9672727272727242"/>
  </r>
  <r>
    <x v="27"/>
    <x v="3"/>
    <x v="38"/>
    <x v="38"/>
    <x v="5"/>
    <x v="3"/>
    <n v="1.6874199999999915"/>
    <n v="195.66666666666666"/>
    <n v="26896.940000000042"/>
    <n v="28"/>
    <n v="0.21063999999999999"/>
    <n v="3848.9658603066505"/>
    <n v="137.46306643952323"/>
    <n v="36"/>
    <n v="8.4627191898032673E-3"/>
    <n v="0.91458634390557192"/>
    <x v="2"/>
    <n v="8.8939393939393927"/>
    <n v="7.6700909090908709E-2"/>
    <n v="1222.5881818181838"/>
    <n v="30"/>
    <n v="4"/>
    <n v="34"/>
    <n v="302.39393939393938"/>
    <n v="274.39393939393938"/>
    <n v="2.3663602446956671"/>
    <n v="9.2594448341517185E-2"/>
    <x v="2"/>
    <n v="37719.0323215116"/>
    <n v="3.1482112436115846"/>
    <n v="2.6078309090908962"/>
  </r>
  <r>
    <x v="27"/>
    <x v="3"/>
    <x v="41"/>
    <x v="41"/>
    <x v="2"/>
    <x v="8"/>
    <n v="1.3880000000000061"/>
    <n v="381.33333333333337"/>
    <n v="36150.80333333333"/>
    <n v="513"/>
    <n v="1.8482000000000001"/>
    <n v="48632.942596153836"/>
    <n v="94.80105769230768"/>
    <n v="18"/>
    <n v="6.9610732570711768E-3"/>
    <n v="0.9215474171626431"/>
    <x v="2"/>
    <n v="17.333333333333336"/>
    <n v="6.3090909090909364E-2"/>
    <n v="1643.2183333333332"/>
    <n v="30"/>
    <n v="4"/>
    <n v="34"/>
    <n v="589.33333333333337"/>
    <n v="76.333333333333371"/>
    <n v="0.27784265734265867"/>
    <n v="0.87047511312217185"/>
    <x v="3"/>
    <n v="7236.4807371794896"/>
    <n v="29.596153846153843"/>
    <n v="2.1450909090909183"/>
  </r>
  <r>
    <x v="27"/>
    <x v="3"/>
    <x v="24"/>
    <x v="24"/>
    <x v="0"/>
    <x v="6"/>
    <n v="1.2254999999999994"/>
    <n v="38.666666666666664"/>
    <n v="10838.8"/>
    <n v="6"/>
    <n v="0.13500000000000001"/>
    <n v="1681.8827586206899"/>
    <n v="280.31379310344829"/>
    <n v="36"/>
    <n v="6.1461061070177845E-3"/>
    <n v="0.92769352326966092"/>
    <x v="2"/>
    <n v="1.7575757575757576"/>
    <n v="5.5704545454545423E-2"/>
    <n v="492.67272727272723"/>
    <n v="30"/>
    <n v="4"/>
    <n v="34"/>
    <n v="59.757575757575758"/>
    <n v="53.757575757575758"/>
    <n v="1.7037907523510962"/>
    <n v="0.10040567951318459"/>
    <x v="2"/>
    <n v="15068.989968652038"/>
    <n v="3.4137931034482758"/>
    <n v="1.8939545454545443"/>
  </r>
  <r>
    <x v="27"/>
    <x v="3"/>
    <x v="19"/>
    <x v="19"/>
    <x v="0"/>
    <x v="5"/>
    <n v="1.1489999999999996"/>
    <n v="39"/>
    <n v="9815.4000000000087"/>
    <n v="35"/>
    <n v="0.78749999999999998"/>
    <n v="8808.6923076923158"/>
    <n v="251.67692307692329"/>
    <n v="48"/>
    <n v="5.762444648684974E-3"/>
    <n v="0.93345596791834595"/>
    <x v="2"/>
    <n v="1.7727272727272727"/>
    <n v="5.2227272727272706E-2"/>
    <n v="446.15454545454583"/>
    <n v="30"/>
    <n v="4"/>
    <n v="34"/>
    <n v="60.272727272727273"/>
    <n v="25.272727272727273"/>
    <n v="0.7445734265734264"/>
    <n v="0.58069381598793368"/>
    <x v="2"/>
    <n v="6360.5622377622431"/>
    <n v="19.743589743589745"/>
    <n v="1.7757272727272719"/>
  </r>
  <r>
    <x v="27"/>
    <x v="3"/>
    <x v="75"/>
    <x v="76"/>
    <x v="5"/>
    <x v="9"/>
    <n v="1.1269999999999945"/>
    <n v="146"/>
    <n v="18598.626666666663"/>
    <n v="50"/>
    <n v="0.37531999999999999"/>
    <n v="6369.3926940639258"/>
    <n v="127.38785388127852"/>
    <n v="20"/>
    <n v="5.652110634523878E-3"/>
    <n v="0.93910807855286982"/>
    <x v="2"/>
    <n v="6.6363636363636367"/>
    <n v="5.1227272727272476E-2"/>
    <n v="845.39212121212108"/>
    <n v="30"/>
    <n v="4"/>
    <n v="34"/>
    <n v="225.63636363636365"/>
    <n v="175.63636363636365"/>
    <n v="1.3557683686176771"/>
    <n v="0.22159548751007249"/>
    <x v="2"/>
    <n v="22373.939427148194"/>
    <n v="7.5342465753424648"/>
    <n v="1.7417272727272641"/>
  </r>
  <r>
    <x v="27"/>
    <x v="3"/>
    <x v="44"/>
    <x v="44"/>
    <x v="5"/>
    <x v="3"/>
    <n v="1.1260500000000022"/>
    <n v="185.66666666666666"/>
    <n v="19124.363333333316"/>
    <n v="3"/>
    <n v="1.8000000000000002E-2"/>
    <n v="309.01125673249527"/>
    <n v="103.00375224416509"/>
    <n v="5"/>
    <n v="5.6473462111851433E-3"/>
    <n v="0.94475542476405494"/>
    <x v="2"/>
    <n v="8.4393939393939394"/>
    <n v="5.1184090909091012E-2"/>
    <n v="869.28924242424171"/>
    <n v="30"/>
    <n v="4"/>
    <n v="34"/>
    <n v="286.93939393939394"/>
    <n v="283.93939393939394"/>
    <n v="1.722064387138897"/>
    <n v="1.0455169500475234E-2"/>
    <x v="2"/>
    <n v="29246.822985691724"/>
    <n v="0.35547576301615796"/>
    <n v="1.7402590909090945"/>
  </r>
  <r>
    <x v="27"/>
    <x v="3"/>
    <x v="42"/>
    <x v="42"/>
    <x v="2"/>
    <x v="3"/>
    <n v="1.0853199999999976"/>
    <n v="186"/>
    <n v="9337.0199999999495"/>
    <n v="0"/>
    <n v="0"/>
    <n v="0"/>
    <n v="50.199032258064243"/>
    <n v="5"/>
    <n v="5.4430778295132855E-3"/>
    <n v="0.95019850259356819"/>
    <x v="2"/>
    <n v="8.454545454545455"/>
    <n v="4.9332727272727167E-2"/>
    <n v="424.40999999999769"/>
    <n v="30"/>
    <n v="4"/>
    <n v="34"/>
    <n v="287.4545454545455"/>
    <n v="287.4545454545455"/>
    <n v="1.6773127272727237"/>
    <n v="0"/>
    <x v="2"/>
    <n v="14429.939999999924"/>
    <n v="0"/>
    <n v="1.6773127272727237"/>
  </r>
  <r>
    <x v="27"/>
    <x v="3"/>
    <x v="48"/>
    <x v="48"/>
    <x v="2"/>
    <x v="3"/>
    <n v="0.95039999999999503"/>
    <n v="195.33333333333334"/>
    <n v="16927.379999999863"/>
    <n v="0"/>
    <n v="0"/>
    <n v="0"/>
    <n v="86.658941979521472"/>
    <n v="48"/>
    <n v="4.7664294117582004E-3"/>
    <n v="0.95496493200532639"/>
    <x v="2"/>
    <n v="8.8787878787878789"/>
    <n v="4.3199999999999773E-2"/>
    <n v="769.42636363635745"/>
    <n v="30"/>
    <n v="4"/>
    <n v="34"/>
    <n v="301.87878787878788"/>
    <n v="301.87878787878788"/>
    <n v="1.4687999999999923"/>
    <n v="0"/>
    <x v="2"/>
    <n v="26160.49636363615"/>
    <n v="0"/>
    <n v="1.4687999999999923"/>
  </r>
  <r>
    <x v="27"/>
    <x v="3"/>
    <x v="53"/>
    <x v="53"/>
    <x v="5"/>
    <x v="3"/>
    <n v="0.86399999999999322"/>
    <n v="288"/>
    <n v="16780.666666666664"/>
    <n v="117"/>
    <n v="0.35099999999999998"/>
    <n v="6817.1458333333321"/>
    <n v="58.266203703703695"/>
    <n v="32"/>
    <n v="4.3331176470528983E-3"/>
    <n v="0.9592980496523793"/>
    <x v="2"/>
    <n v="13.090909090909092"/>
    <n v="3.9272727272726966E-2"/>
    <n v="762.75757575757564"/>
    <n v="30"/>
    <n v="4"/>
    <n v="34"/>
    <n v="445.09090909090912"/>
    <n v="328.09090909090912"/>
    <n v="0.98427272727271975"/>
    <n v="0.26286764705882348"/>
    <x v="2"/>
    <n v="19116.61174242424"/>
    <n v="8.9375"/>
    <n v="1.335272727272717"/>
  </r>
  <r>
    <x v="27"/>
    <x v="3"/>
    <x v="32"/>
    <x v="32"/>
    <x v="5"/>
    <x v="3"/>
    <n v="0.84149999999999903"/>
    <n v="88.666666666666657"/>
    <n v="14836"/>
    <n v="158"/>
    <n v="1.343"/>
    <n v="26437.08270676692"/>
    <n v="167.3233082706767"/>
    <n v="48"/>
    <n v="4.2202760416609241E-3"/>
    <n v="0.96351832569404028"/>
    <x v="2"/>
    <n v="4.0303030303030303"/>
    <n v="3.8249999999999958E-2"/>
    <n v="674.36363636363637"/>
    <n v="30"/>
    <n v="4"/>
    <n v="34"/>
    <n v="137.03030303030303"/>
    <n v="0"/>
    <n v="0"/>
    <n v="1.1530296329057939"/>
    <x v="1"/>
    <n v="0"/>
    <n v="39.203007518796994"/>
    <n v="1.3004999999999987"/>
  </r>
  <r>
    <x v="27"/>
    <x v="3"/>
    <x v="52"/>
    <x v="52"/>
    <x v="5"/>
    <x v="3"/>
    <n v="0.81666666666666721"/>
    <n v="88.666666666666671"/>
    <n v="13036.166666666666"/>
    <n v="32"/>
    <n v="0.26200000000000001"/>
    <n v="4704.7819548872176"/>
    <n v="147.02443609022555"/>
    <n v="24"/>
    <n v="4.0957323438579061E-3"/>
    <n v="0.96761405803789824"/>
    <x v="2"/>
    <n v="4.0303030303030303"/>
    <n v="3.7121212121212145E-2"/>
    <n v="592.55303030303025"/>
    <n v="30"/>
    <n v="4"/>
    <n v="34"/>
    <n v="137.03030303030303"/>
    <n v="105.03030303030303"/>
    <n v="0.96738437001594957"/>
    <n v="0.2335249889429456"/>
    <x v="2"/>
    <n v="15442.021075415811"/>
    <n v="7.9398496240601499"/>
    <n v="1.2621212121212129"/>
  </r>
  <r>
    <x v="27"/>
    <x v="3"/>
    <x v="60"/>
    <x v="60"/>
    <x v="1"/>
    <x v="2"/>
    <n v="0.71999999999999853"/>
    <n v="63.666666666666664"/>
    <n v="10400"/>
    <n v="138"/>
    <n v="1.4904000000000002"/>
    <n v="22542.408376963351"/>
    <n v="163.35078534031413"/>
    <n v="30"/>
    <n v="3.6109313725441032E-3"/>
    <n v="0.97122498941044233"/>
    <x v="2"/>
    <n v="2.893939393939394"/>
    <n v="3.272727272727266E-2"/>
    <n v="472.72727272727275"/>
    <n v="30"/>
    <n v="4"/>
    <n v="34"/>
    <n v="98.393939393939391"/>
    <n v="0"/>
    <n v="0"/>
    <n v="1.4025254080689868"/>
    <x v="1"/>
    <n v="0"/>
    <n v="47.68586387434555"/>
    <n v="1.1127272727272706"/>
  </r>
  <r>
    <x v="27"/>
    <x v="3"/>
    <x v="68"/>
    <x v="69"/>
    <x v="5"/>
    <x v="9"/>
    <n v="0.71541666666666492"/>
    <n v="77.333333333333329"/>
    <n v="9494.1666666666661"/>
    <n v="92"/>
    <n v="0.78625"/>
    <n v="11294.784482758621"/>
    <n v="122.76939655172414"/>
    <n v="100"/>
    <n v="3.5879451195938786E-3"/>
    <n v="0.97481293453003626"/>
    <x v="2"/>
    <n v="3.5151515151515151"/>
    <n v="3.2518939393939315E-2"/>
    <n v="431.55303030303025"/>
    <n v="30"/>
    <n v="4"/>
    <n v="34"/>
    <n v="119.51515151515152"/>
    <n v="27.515151515151516"/>
    <n v="0.25454480146290431"/>
    <n v="0.76977687626774849"/>
    <x v="2"/>
    <n v="3378.01854754441"/>
    <n v="26.172413793103448"/>
    <n v="1.1056439393939368"/>
  </r>
  <r>
    <x v="27"/>
    <x v="3"/>
    <x v="55"/>
    <x v="55"/>
    <x v="5"/>
    <x v="3"/>
    <n v="0.61999999999999889"/>
    <n v="124"/>
    <n v="9477.3333333333339"/>
    <n v="19"/>
    <n v="9.5000000000000001E-2"/>
    <n v="1452.1720430107528"/>
    <n v="76.430107526881727"/>
    <n v="40"/>
    <n v="3.1094131263574229E-3"/>
    <n v="0.97792234765639363"/>
    <x v="2"/>
    <n v="5.6363636363636367"/>
    <n v="2.8181818181818131E-2"/>
    <n v="430.78787878787881"/>
    <n v="30"/>
    <n v="4"/>
    <n v="34"/>
    <n v="191.63636363636365"/>
    <n v="172.63636363636365"/>
    <n v="0.86318181818181672"/>
    <n v="9.9146110056925987E-2"/>
    <x v="2"/>
    <n v="13194.615835777129"/>
    <n v="3.3709677419354835"/>
    <n v="0.95818181818181647"/>
  </r>
  <r>
    <x v="27"/>
    <x v="3"/>
    <x v="54"/>
    <x v="54"/>
    <x v="2"/>
    <x v="9"/>
    <n v="0.53599999999999892"/>
    <n v="35"/>
    <n v="7245.6066666666666"/>
    <n v="0"/>
    <n v="0"/>
    <n v="0"/>
    <n v="207.01733333333334"/>
    <n v="40"/>
    <n v="2.6881377995606102E-3"/>
    <n v="0.9806104854559542"/>
    <x v="2"/>
    <n v="1.5909090909090908"/>
    <n v="2.4363636363636313E-2"/>
    <n v="329.34575757575755"/>
    <n v="30"/>
    <n v="4"/>
    <n v="34"/>
    <n v="54.090909090909086"/>
    <n v="54.090909090909086"/>
    <n v="0.82836363636363464"/>
    <n v="0"/>
    <x v="2"/>
    <n v="11197.755757575756"/>
    <n v="0"/>
    <n v="0.82836363636363464"/>
  </r>
  <r>
    <x v="27"/>
    <x v="3"/>
    <x v="93"/>
    <x v="93"/>
    <x v="3"/>
    <x v="0"/>
    <n v="0.456666666666667"/>
    <n v="45.666666666666664"/>
    <n v="14400"/>
    <n v="6"/>
    <n v="0.06"/>
    <n v="1891.9708029197081"/>
    <n v="315.32846715328469"/>
    <n v="10"/>
    <n v="2.2902666575858495E-3"/>
    <n v="0.98290075211354"/>
    <x v="2"/>
    <n v="2.0757575757575757"/>
    <n v="2.0757575757575773E-2"/>
    <n v="654.5454545454545"/>
    <n v="30"/>
    <n v="4"/>
    <n v="34"/>
    <n v="70.575757575757578"/>
    <n v="64.575757575757578"/>
    <n v="0.6457575757575762"/>
    <n v="8.5015027908973806E-2"/>
    <x v="2"/>
    <n v="20362.57465162575"/>
    <n v="2.8905109489051095"/>
    <n v="0.70575757575757625"/>
  </r>
  <r>
    <x v="27"/>
    <x v="3"/>
    <x v="17"/>
    <x v="17"/>
    <x v="0"/>
    <x v="5"/>
    <n v="0.44249999999999967"/>
    <n v="19.666666666666668"/>
    <n v="3736.6666666666665"/>
    <n v="32"/>
    <n v="0.72"/>
    <n v="6079.9999999999991"/>
    <n v="189.99999999999997"/>
    <n v="12"/>
    <n v="2.2192182393760661E-3"/>
    <n v="0.9851199703529161"/>
    <x v="2"/>
    <n v="0.89393939393939403"/>
    <n v="2.0113636363636347E-2"/>
    <n v="169.84848484848484"/>
    <n v="30"/>
    <n v="4"/>
    <n v="34"/>
    <n v="30.393939393939398"/>
    <n v="0"/>
    <n v="0"/>
    <n v="1.05284147557328"/>
    <x v="1"/>
    <n v="0"/>
    <n v="35.796610169491522"/>
    <n v="0.68386363636363579"/>
  </r>
  <r>
    <x v="27"/>
    <x v="3"/>
    <x v="114"/>
    <x v="113"/>
    <x v="0"/>
    <x v="0"/>
    <n v="0.42500000000000004"/>
    <n v="17"/>
    <n v="3142.1533333333318"/>
    <n v="0"/>
    <n v="0"/>
    <n v="0"/>
    <n v="184.83254901960777"/>
    <n v="12"/>
    <n v="2.1314525462933988E-3"/>
    <n v="0.98725142289920953"/>
    <x v="2"/>
    <n v="0.77272727272727271"/>
    <n v="1.9318181818181821E-2"/>
    <n v="142.82515151515145"/>
    <n v="30"/>
    <n v="4"/>
    <n v="34"/>
    <n v="26.272727272727273"/>
    <n v="26.272727272727273"/>
    <n v="0.65681818181818197"/>
    <n v="0"/>
    <x v="2"/>
    <n v="4856.0551515151501"/>
    <n v="0"/>
    <n v="0.65681818181818197"/>
  </r>
  <r>
    <x v="27"/>
    <x v="3"/>
    <x v="7"/>
    <x v="7"/>
    <x v="1"/>
    <x v="2"/>
    <n v="0.36852333333333331"/>
    <n v="41.666666666666664"/>
    <n v="13336.5"/>
    <n v="19"/>
    <n v="0.15390000000000001"/>
    <n v="6081.4440000000004"/>
    <n v="320.07600000000002"/>
    <n v="4"/>
    <n v="1.8482117581220332E-3"/>
    <n v="0.98909963465733153"/>
    <x v="2"/>
    <n v="1.8939393939393938"/>
    <n v="1.6751060606060606E-2"/>
    <n v="606.2045454545455"/>
    <n v="30"/>
    <n v="4"/>
    <n v="34"/>
    <n v="64.393939393939391"/>
    <n v="45.393939393939391"/>
    <n v="0.40148942060606058"/>
    <n v="0.29505882352941176"/>
    <x v="2"/>
    <n v="14529.510545454545"/>
    <n v="10.032"/>
    <n v="0.56953606060606066"/>
  </r>
  <r>
    <x v="27"/>
    <x v="3"/>
    <x v="115"/>
    <x v="114"/>
    <x v="1"/>
    <x v="11"/>
    <n v="0.36480000000000001"/>
    <n v="24"/>
    <n v="25.333333333333332"/>
    <n v="0"/>
    <n v="0"/>
    <n v="0"/>
    <n v="1.0555555555555556"/>
    <n v="12"/>
    <n v="1.8295385620890161E-3"/>
    <n v="0.99092917321942053"/>
    <x v="2"/>
    <n v="1.0909090909090908"/>
    <n v="1.6581818181818184E-2"/>
    <n v="1.1515151515151514"/>
    <n v="30"/>
    <n v="4"/>
    <n v="34"/>
    <n v="37.090909090909086"/>
    <n v="37.090909090909086"/>
    <n v="0.56378181818181816"/>
    <n v="0"/>
    <x v="2"/>
    <n v="39.151515151515149"/>
    <n v="0"/>
    <n v="0.56378181818181827"/>
  </r>
  <r>
    <x v="27"/>
    <x v="3"/>
    <x v="31"/>
    <x v="31"/>
    <x v="2"/>
    <x v="8"/>
    <n v="0.31840000000000018"/>
    <n v="77.666666666666671"/>
    <n v="4010.5666666666662"/>
    <n v="59"/>
    <n v="0.23619999999999999"/>
    <n v="3046.6536480686691"/>
    <n v="51.638197424892695"/>
    <n v="48"/>
    <n v="1.5968340958583964E-3"/>
    <n v="0.99252600731527896"/>
    <x v="2"/>
    <n v="3.5303030303030307"/>
    <n v="1.4472727272727281E-2"/>
    <n v="182.29848484848483"/>
    <n v="30"/>
    <n v="4"/>
    <n v="34"/>
    <n v="120.03030303030305"/>
    <n v="61.030303030303045"/>
    <n v="0.25019804916113947"/>
    <n v="0.49154253976268614"/>
    <x v="2"/>
    <n v="3151.4948367798156"/>
    <n v="16.712446351931327"/>
    <n v="0.49207272727272755"/>
  </r>
  <r>
    <x v="27"/>
    <x v="3"/>
    <x v="34"/>
    <x v="34"/>
    <x v="2"/>
    <x v="8"/>
    <n v="0.2893333333333335"/>
    <n v="70"/>
    <n v="3629.7666666666664"/>
    <n v="25"/>
    <n v="0.1017"/>
    <n v="1296.3452380952381"/>
    <n v="51.853809523809524"/>
    <n v="32"/>
    <n v="1.4510594589668007E-3"/>
    <n v="0.9939770667742458"/>
    <x v="2"/>
    <n v="3.1818181818181817"/>
    <n v="1.3151515151515159E-2"/>
    <n v="164.98939393939392"/>
    <n v="30"/>
    <n v="4"/>
    <n v="34"/>
    <n v="108.18181818181817"/>
    <n v="83.181818181818173"/>
    <n v="0.34381818181818197"/>
    <n v="0.23109243697478993"/>
    <x v="2"/>
    <n v="4313.2941558441553"/>
    <n v="7.8571428571428577"/>
    <n v="0.44715151515151541"/>
  </r>
  <r>
    <x v="27"/>
    <x v="3"/>
    <x v="35"/>
    <x v="35"/>
    <x v="2"/>
    <x v="8"/>
    <n v="0.2840000000000002"/>
    <n v="70"/>
    <n v="3550"/>
    <n v="31"/>
    <n v="0.126"/>
    <n v="1572.1428571428571"/>
    <n v="50.714285714285715"/>
    <n v="24"/>
    <n v="1.4243118191701778E-3"/>
    <n v="0.99540137859341593"/>
    <x v="2"/>
    <n v="3.1818181818181817"/>
    <n v="1.2909090909090919E-2"/>
    <n v="161.36363636363637"/>
    <n v="30"/>
    <n v="4"/>
    <n v="34"/>
    <n v="108.18181818181817"/>
    <n v="77.181818181818173"/>
    <n v="0.31313766233766255"/>
    <n v="0.28655462184873953"/>
    <x v="2"/>
    <n v="3914.2207792207787"/>
    <n v="9.7428571428571438"/>
    <n v="0.43890909090909125"/>
  </r>
  <r>
    <x v="27"/>
    <x v="3"/>
    <x v="37"/>
    <x v="37"/>
    <x v="2"/>
    <x v="8"/>
    <n v="0.28266666666666684"/>
    <n v="68.666666666666671"/>
    <n v="3533.333333333333"/>
    <n v="13"/>
    <n v="5.2999999999999999E-2"/>
    <n v="668.9320388349513"/>
    <n v="51.45631067961164"/>
    <n v="1"/>
    <n v="1.417624909221022E-3"/>
    <n v="0.99681900350263697"/>
    <x v="2"/>
    <n v="3.1212121212121215"/>
    <n v="1.2848484848484857E-2"/>
    <n v="160.60606060606059"/>
    <n v="30"/>
    <n v="4"/>
    <n v="34"/>
    <n v="106.12121212121214"/>
    <n v="93.121212121212139"/>
    <n v="0.38333392174168901"/>
    <n v="0.12250142775556823"/>
    <x v="2"/>
    <n v="4791.6740217711094"/>
    <n v="4.1650485436893199"/>
    <n v="0.43684848484848515"/>
  </r>
  <r>
    <x v="27"/>
    <x v="3"/>
    <x v="14"/>
    <x v="14"/>
    <x v="1"/>
    <x v="0"/>
    <n v="0.26473999999999981"/>
    <n v="14.666666666666666"/>
    <n v="4224.2300000000005"/>
    <n v="0"/>
    <n v="0"/>
    <n v="0"/>
    <n v="288.01568181818186"/>
    <n v="12"/>
    <n v="1.327719404954621E-3"/>
    <n v="0.99814672290759154"/>
    <x v="2"/>
    <n v="0.66666666666666663"/>
    <n v="1.2033636363636356E-2"/>
    <n v="192.01045454545456"/>
    <n v="30"/>
    <n v="4"/>
    <n v="34"/>
    <n v="22.666666666666664"/>
    <n v="22.666666666666664"/>
    <n v="0.40914363636363604"/>
    <n v="0"/>
    <x v="2"/>
    <n v="6528.3554545454544"/>
    <n v="0"/>
    <n v="0.4091436363636361"/>
  </r>
  <r>
    <x v="27"/>
    <x v="3"/>
    <x v="71"/>
    <x v="72"/>
    <x v="2"/>
    <x v="8"/>
    <n v="0.16633333333333322"/>
    <n v="46"/>
    <n v="4620.3866666666663"/>
    <n v="471"/>
    <n v="1.6988000000000001"/>
    <n v="47308.741739130426"/>
    <n v="100.44318840579709"/>
    <n v="20"/>
    <n v="8.341920161571805E-4"/>
    <n v="0.99898091492374874"/>
    <x v="2"/>
    <n v="2.0909090909090908"/>
    <n v="7.5606060606060559E-3"/>
    <n v="210.01757575757574"/>
    <n v="30"/>
    <n v="4"/>
    <n v="34"/>
    <n v="71.090909090909093"/>
    <n v="0"/>
    <n v="0"/>
    <n v="6.625319693094629"/>
    <x v="0"/>
    <n v="0"/>
    <n v="225.26086956521738"/>
    <n v="0.25706060606060588"/>
  </r>
  <r>
    <x v="27"/>
    <x v="3"/>
    <x v="118"/>
    <x v="117"/>
    <x v="0"/>
    <x v="0"/>
    <n v="9.3333333333333351E-2"/>
    <n v="4"/>
    <n v="527.33333333333348"/>
    <n v="0"/>
    <n v="0"/>
    <n v="0"/>
    <n v="131.83333333333337"/>
    <n v="48"/>
    <n v="4.6808369644090326E-4"/>
    <n v="0.99944899862018965"/>
    <x v="2"/>
    <n v="0.18181818181818182"/>
    <n v="4.2424242424242429E-3"/>
    <n v="23.969696969696976"/>
    <n v="30"/>
    <n v="4"/>
    <n v="34"/>
    <n v="6.1818181818181817"/>
    <n v="6.1818181818181817"/>
    <n v="0.14424242424242428"/>
    <n v="0"/>
    <x v="2"/>
    <n v="814.96969696969722"/>
    <n v="0"/>
    <n v="0.14424242424242426"/>
  </r>
  <r>
    <x v="27"/>
    <x v="3"/>
    <x v="39"/>
    <x v="39"/>
    <x v="5"/>
    <x v="3"/>
    <n v="5.6533333333333352E-2"/>
    <n v="7.666666666666667"/>
    <n v="654.77666666666664"/>
    <n v="0"/>
    <n v="0"/>
    <n v="0"/>
    <n v="85.40565217391304"/>
    <n v="1"/>
    <n v="2.8352498184420431E-4"/>
    <n v="0.99973252360203391"/>
    <x v="2"/>
    <n v="0.34848484848484851"/>
    <n v="2.5696969696969705E-3"/>
    <n v="29.762575757575757"/>
    <n v="30"/>
    <n v="4"/>
    <n v="34"/>
    <n v="11.84848484848485"/>
    <n v="11.84848484848485"/>
    <n v="8.7369696969697014E-2"/>
    <n v="0"/>
    <x v="2"/>
    <n v="1011.9275757575758"/>
    <n v="0"/>
    <n v="8.7369696969697E-2"/>
  </r>
  <r>
    <x v="27"/>
    <x v="3"/>
    <x v="70"/>
    <x v="71"/>
    <x v="2"/>
    <x v="8"/>
    <n v="5.3333333333333365E-2"/>
    <n v="13"/>
    <n v="1065.4966666666664"/>
    <n v="0"/>
    <n v="0"/>
    <n v="0"/>
    <n v="81.961282051282041"/>
    <n v="3"/>
    <n v="2.6747639796623055E-4"/>
    <n v="1.0000000000000002"/>
    <x v="2"/>
    <n v="0.59090909090909094"/>
    <n v="2.4242424242424255E-3"/>
    <n v="48.431666666666658"/>
    <n v="30"/>
    <n v="4"/>
    <n v="34"/>
    <n v="20.090909090909093"/>
    <n v="20.090909090909093"/>
    <n v="8.2424242424242483E-2"/>
    <n v="0"/>
    <x v="2"/>
    <n v="1646.6766666666667"/>
    <n v="0"/>
    <n v="8.2424242424242469E-2"/>
  </r>
  <r>
    <x v="28"/>
    <x v="4"/>
    <x v="2"/>
    <x v="2"/>
    <x v="1"/>
    <x v="2"/>
    <n v="59.889240000001493"/>
    <n v="6114.0000000000009"/>
    <n v="2187860.3866666667"/>
    <n v="1347"/>
    <n v="13.092840000000001"/>
    <n v="482016.34622832836"/>
    <n v="357.84435503216656"/>
    <n v="12"/>
    <n v="0.32623265195413681"/>
    <n v="0.32623265195413681"/>
    <x v="0"/>
    <n v="277.90909090909093"/>
    <n v="2.7222381818182497"/>
    <n v="99448.199393939401"/>
    <n v="7"/>
    <n v="3"/>
    <n v="10"/>
    <n v="2779.0909090909095"/>
    <n v="1432.0909090909095"/>
    <n v="14.027941798555085"/>
    <n v="0.48469087340529926"/>
    <x v="2"/>
    <n v="512465.6477110656"/>
    <n v="4.8469087340529926"/>
    <n v="27.222381818182498"/>
  </r>
  <r>
    <x v="28"/>
    <x v="4"/>
    <x v="5"/>
    <x v="5"/>
    <x v="1"/>
    <x v="2"/>
    <n v="32.227500000000589"/>
    <n v="1432.3333333333333"/>
    <n v="1037681.6666666667"/>
    <n v="1193"/>
    <n v="26.842500000000001"/>
    <n v="864291.99092390051"/>
    <n v="724.46939725389814"/>
    <n v="1"/>
    <n v="0.17555178177001202"/>
    <n v="0.50178443372414883"/>
    <x v="1"/>
    <n v="65.106060606060609"/>
    <n v="1.4648863636363905"/>
    <n v="47167.348484848488"/>
    <n v="14"/>
    <n v="3"/>
    <n v="17"/>
    <n v="1106.8030303030303"/>
    <n v="0"/>
    <n v="0"/>
    <n v="1.0778792317485524"/>
    <x v="1"/>
    <n v="0"/>
    <n v="18.323946939725392"/>
    <n v="24.903068181818639"/>
  </r>
  <r>
    <x v="28"/>
    <x v="4"/>
    <x v="3"/>
    <x v="3"/>
    <x v="1"/>
    <x v="2"/>
    <n v="21.550050000000091"/>
    <n v="1097"/>
    <n v="834771.58333333326"/>
    <n v="1200"/>
    <n v="19.440000000000001"/>
    <n v="913150.31905195978"/>
    <n v="760.95859920996645"/>
    <n v="4"/>
    <n v="0.11738886586712571"/>
    <n v="0.61917329959127454"/>
    <x v="1"/>
    <n v="49.863636363636367"/>
    <n v="0.97954772727273143"/>
    <n v="37944.162878787873"/>
    <n v="14"/>
    <n v="3"/>
    <n v="17"/>
    <n v="847.68181818181824"/>
    <n v="0"/>
    <n v="0"/>
    <n v="1.4156255027079199"/>
    <x v="1"/>
    <n v="0"/>
    <n v="24.06563354603464"/>
    <n v="16.652311363636436"/>
  </r>
  <r>
    <x v="28"/>
    <x v="4"/>
    <x v="7"/>
    <x v="7"/>
    <x v="1"/>
    <x v="2"/>
    <n v="17.875476666666685"/>
    <n v="2086.6666666666665"/>
    <n v="658906.75"/>
    <n v="605"/>
    <n v="4.9005000000000001"/>
    <n v="191040.85483226838"/>
    <n v="315.77000798722048"/>
    <n v="1"/>
    <n v="9.737248557354912E-2"/>
    <n v="0.7165457851648237"/>
    <x v="1"/>
    <n v="94.848484848484844"/>
    <n v="0.81252166666666747"/>
    <n v="29950.30681818182"/>
    <n v="14"/>
    <n v="3"/>
    <n v="17"/>
    <n v="1612.4242424242423"/>
    <n v="1007.4242424242423"/>
    <n v="8.6301223029819045"/>
    <n v="0.37521142642360461"/>
    <x v="2"/>
    <n v="318114.3610768225"/>
    <n v="6.3785942492012788"/>
    <n v="13.812868333333347"/>
  </r>
  <r>
    <x v="28"/>
    <x v="4"/>
    <x v="0"/>
    <x v="0"/>
    <x v="0"/>
    <x v="0"/>
    <n v="3.5733333333333275"/>
    <n v="109.66666666666667"/>
    <n v="47238.133333333353"/>
    <n v="121"/>
    <n v="3.0249999999999999"/>
    <n v="52119.885714285731"/>
    <n v="430.7428571428573"/>
    <n v="20"/>
    <n v="1.9464899031101712E-2"/>
    <n v="0.73601068419592541"/>
    <x v="1"/>
    <n v="4.9848484848484853"/>
    <n v="0.16242424242424217"/>
    <n v="2147.1878787878795"/>
    <n v="14"/>
    <n v="3"/>
    <n v="17"/>
    <n v="84.742424242424249"/>
    <n v="0"/>
    <n v="0"/>
    <n v="1.4278562488825317"/>
    <x v="1"/>
    <n v="0"/>
    <n v="24.273556231003038"/>
    <n v="2.7612121212121168"/>
  </r>
  <r>
    <x v="28"/>
    <x v="4"/>
    <x v="102"/>
    <x v="102"/>
    <x v="0"/>
    <x v="10"/>
    <n v="3.0199999999999934"/>
    <n v="102"/>
    <n v="45689"/>
    <n v="0"/>
    <n v="0"/>
    <n v="0"/>
    <n v="447.93137254901961"/>
    <n v="1"/>
    <n v="1.6450744890091549E-2"/>
    <n v="0.75246142908601699"/>
    <x v="1"/>
    <n v="4.6363636363636367"/>
    <n v="0.13727272727272696"/>
    <n v="2076.7727272727275"/>
    <n v="14"/>
    <n v="3"/>
    <n v="17"/>
    <n v="78.818181818181827"/>
    <n v="78.818181818181827"/>
    <n v="2.3336363636363586"/>
    <n v="0"/>
    <x v="2"/>
    <n v="35305.136363636368"/>
    <n v="0"/>
    <n v="2.3336363636363582"/>
  </r>
  <r>
    <x v="28"/>
    <x v="4"/>
    <x v="20"/>
    <x v="20"/>
    <x v="2"/>
    <x v="3"/>
    <n v="2.9972800000000031"/>
    <n v="480"/>
    <n v="73731.41333333333"/>
    <n v="713"/>
    <n v="4.4491199999999997"/>
    <n v="109521.87022222221"/>
    <n v="153.6071111111111"/>
    <n v="5"/>
    <n v="1.6326982994759522E-2"/>
    <n v="0.76878841208077653"/>
    <x v="1"/>
    <n v="21.818181818181817"/>
    <n v="0.13624000000000014"/>
    <n v="3351.4278787878789"/>
    <n v="14"/>
    <n v="3"/>
    <n v="17"/>
    <n v="370.90909090909088"/>
    <n v="0"/>
    <n v="0"/>
    <n v="1.9223039215686275"/>
    <x v="1"/>
    <n v="0"/>
    <n v="32.679166666666667"/>
    <n v="2.3160800000000021"/>
  </r>
  <r>
    <x v="28"/>
    <x v="4"/>
    <x v="13"/>
    <x v="13"/>
    <x v="2"/>
    <x v="3"/>
    <n v="2.8757333333333301"/>
    <n v="202.66666666666666"/>
    <n v="53431.64666666666"/>
    <n v="0"/>
    <n v="0"/>
    <n v="0"/>
    <n v="263.64299342105261"/>
    <n v="24"/>
    <n v="1.5664885906820969E-2"/>
    <n v="0.78445329798759755"/>
    <x v="1"/>
    <n v="9.212121212121211"/>
    <n v="0.13071515151515137"/>
    <n v="2428.7112121212117"/>
    <n v="14"/>
    <n v="3"/>
    <n v="17"/>
    <n v="156.60606060606059"/>
    <n v="156.60606060606059"/>
    <n v="2.2221575757575733"/>
    <n v="0"/>
    <x v="2"/>
    <n v="41288.090606060599"/>
    <n v="0"/>
    <n v="2.2221575757575733"/>
  </r>
  <r>
    <x v="28"/>
    <x v="4"/>
    <x v="6"/>
    <x v="6"/>
    <x v="1"/>
    <x v="2"/>
    <n v="2.8687733333333485"/>
    <n v="216"/>
    <n v="122221.72333333333"/>
    <n v="1103"/>
    <n v="10.908670000000001"/>
    <n v="624122.96683641966"/>
    <n v="565.841311728395"/>
    <n v="48"/>
    <n v="1.5626972931842578E-2"/>
    <n v="0.80008027091944012"/>
    <x v="2"/>
    <n v="9.8181818181818183"/>
    <n v="0.13039878787878856"/>
    <n v="5555.5328787878789"/>
    <n v="30"/>
    <n v="3"/>
    <n v="33"/>
    <n v="324"/>
    <n v="0"/>
    <n v="0"/>
    <n v="3.4043209876543208"/>
    <x v="0"/>
    <n v="0"/>
    <n v="112.3425925925926"/>
    <n v="4.3031600000000223"/>
  </r>
  <r>
    <x v="28"/>
    <x v="4"/>
    <x v="26"/>
    <x v="26"/>
    <x v="1"/>
    <x v="2"/>
    <n v="2.6999999999999842"/>
    <n v="300"/>
    <n v="115000"/>
    <n v="110"/>
    <n v="0.99"/>
    <n v="42166.666666666664"/>
    <n v="383.33333333333331"/>
    <n v="5"/>
    <n v="1.4707619603724178E-2"/>
    <n v="0.81478789052316425"/>
    <x v="2"/>
    <n v="13.636363636363637"/>
    <n v="0.122727272727272"/>
    <n v="5227.272727272727"/>
    <n v="30"/>
    <n v="3"/>
    <n v="33"/>
    <n v="450"/>
    <n v="340"/>
    <n v="3.0599999999999818"/>
    <n v="0.24444444444444444"/>
    <x v="2"/>
    <n v="130333.33333333333"/>
    <n v="8.0666666666666664"/>
    <n v="4.0499999999999758"/>
  </r>
  <r>
    <x v="28"/>
    <x v="4"/>
    <x v="33"/>
    <x v="33"/>
    <x v="2"/>
    <x v="9"/>
    <n v="2.4038399999999993"/>
    <n v="301.66666666666669"/>
    <n v="55191.110000000008"/>
    <n v="0"/>
    <n v="0"/>
    <n v="0"/>
    <n v="182.953955801105"/>
    <n v="1"/>
    <n v="1.3094357151191307E-2"/>
    <n v="0.82788224767435559"/>
    <x v="2"/>
    <n v="13.712121212121213"/>
    <n v="0.10926545454545451"/>
    <n v="2508.6868181818186"/>
    <n v="30"/>
    <n v="3"/>
    <n v="33"/>
    <n v="452.5"/>
    <n v="452.5"/>
    <n v="3.6057599999999987"/>
    <n v="0"/>
    <x v="2"/>
    <n v="82786.665000000008"/>
    <n v="0"/>
    <n v="3.6057599999999987"/>
  </r>
  <r>
    <x v="28"/>
    <x v="4"/>
    <x v="11"/>
    <x v="11"/>
    <x v="0"/>
    <x v="4"/>
    <n v="2.3564999999999952"/>
    <n v="70.333333333333329"/>
    <n v="37172.466666666638"/>
    <n v="23"/>
    <n v="0.51749999999999996"/>
    <n v="12155.925118483403"/>
    <n v="528.51848341232187"/>
    <n v="5"/>
    <n v="1.2836483554139319E-2"/>
    <n v="0.84071873122849494"/>
    <x v="2"/>
    <n v="3.1969696969696968"/>
    <n v="0.10711363636363615"/>
    <n v="1689.6575757575745"/>
    <n v="30"/>
    <n v="3"/>
    <n v="33"/>
    <n v="105.5"/>
    <n v="82.5"/>
    <n v="2.7641409952606577"/>
    <n v="0.21800947867298578"/>
    <x v="2"/>
    <n v="43602.774881516554"/>
    <n v="7.1943127962085311"/>
    <n v="3.5347499999999927"/>
  </r>
  <r>
    <x v="28"/>
    <x v="4"/>
    <x v="9"/>
    <x v="9"/>
    <x v="2"/>
    <x v="3"/>
    <n v="1.6440000000000041"/>
    <n v="228"/>
    <n v="40189.653333333335"/>
    <n v="0"/>
    <n v="0"/>
    <n v="0"/>
    <n v="176.27040935672517"/>
    <n v="5"/>
    <n v="8.9553061587121299E-3"/>
    <n v="0.84967403738720704"/>
    <x v="2"/>
    <n v="10.363636363636363"/>
    <n v="7.472727272727292E-2"/>
    <n v="1826.8024242424244"/>
    <n v="30"/>
    <n v="3"/>
    <n v="33"/>
    <n v="342"/>
    <n v="342"/>
    <n v="2.466000000000006"/>
    <n v="0"/>
    <x v="2"/>
    <n v="60284.48000000001"/>
    <n v="0"/>
    <n v="2.4660000000000064"/>
  </r>
  <r>
    <x v="28"/>
    <x v="4"/>
    <x v="8"/>
    <x v="8"/>
    <x v="2"/>
    <x v="3"/>
    <n v="1.5503999999999964"/>
    <n v="321.66666666666669"/>
    <n v="28614.743333333332"/>
    <n v="0"/>
    <n v="0"/>
    <n v="0"/>
    <n v="88.957751295336777"/>
    <n v="1"/>
    <n v="8.4454420124496481E-3"/>
    <n v="0.85811947939965671"/>
    <x v="2"/>
    <n v="14.621212121212123"/>
    <n v="7.0472727272727118E-2"/>
    <n v="1300.6701515151515"/>
    <n v="30"/>
    <n v="3"/>
    <n v="33"/>
    <n v="482.50000000000006"/>
    <n v="482.50000000000006"/>
    <n v="2.3255999999999948"/>
    <n v="0"/>
    <x v="2"/>
    <n v="42922.114999999998"/>
    <n v="0"/>
    <n v="2.3255999999999948"/>
  </r>
  <r>
    <x v="28"/>
    <x v="4"/>
    <x v="19"/>
    <x v="19"/>
    <x v="0"/>
    <x v="5"/>
    <n v="1.319999999999999"/>
    <n v="41.333333333333336"/>
    <n v="21674"/>
    <n v="107"/>
    <n v="2.4075000000000002"/>
    <n v="56107.693548387098"/>
    <n v="524.37096774193549"/>
    <n v="12"/>
    <n v="7.1903918062651909E-3"/>
    <n v="0.86530987120592195"/>
    <x v="2"/>
    <n v="1.8787878787878789"/>
    <n v="5.9999999999999949E-2"/>
    <n v="985.18181818181813"/>
    <n v="30"/>
    <n v="3"/>
    <n v="33"/>
    <n v="62"/>
    <n v="0"/>
    <n v="0"/>
    <n v="1.7258064516129032"/>
    <x v="1"/>
    <n v="0"/>
    <n v="56.951612903225808"/>
    <n v="1.9799999999999984"/>
  </r>
  <r>
    <x v="28"/>
    <x v="4"/>
    <x v="1"/>
    <x v="1"/>
    <x v="1"/>
    <x v="1"/>
    <n v="1.2554999999999998"/>
    <n v="41"/>
    <n v="6889.583333333333"/>
    <n v="0"/>
    <n v="0"/>
    <n v="0"/>
    <n v="168.03861788617886"/>
    <n v="12"/>
    <n v="6.8390431157317822E-3"/>
    <n v="0.87214891432165376"/>
    <x v="2"/>
    <n v="1.8636363636363635"/>
    <n v="5.706818181818181E-2"/>
    <n v="313.16287878787875"/>
    <n v="30"/>
    <n v="3"/>
    <n v="33"/>
    <n v="61.5"/>
    <n v="61.5"/>
    <n v="1.8832499999999996"/>
    <n v="0"/>
    <x v="2"/>
    <n v="10334.375"/>
    <n v="0"/>
    <n v="1.8832499999999996"/>
  </r>
  <r>
    <x v="28"/>
    <x v="4"/>
    <x v="23"/>
    <x v="23"/>
    <x v="0"/>
    <x v="0"/>
    <n v="1.2333333333333329"/>
    <n v="24.666666666666664"/>
    <n v="15395.333333333334"/>
    <n v="71"/>
    <n v="3.55"/>
    <n v="44313.5945945946"/>
    <n v="624.13513513513522"/>
    <n v="1"/>
    <n v="6.7182953745407118E-3"/>
    <n v="0.87886720969619447"/>
    <x v="2"/>
    <n v="1.1212121212121211"/>
    <n v="5.606060606060604E-2"/>
    <n v="699.78787878787887"/>
    <n v="30"/>
    <n v="3"/>
    <n v="33"/>
    <n v="37"/>
    <n v="0"/>
    <n v="0"/>
    <n v="1.9189189189189189"/>
    <x v="1"/>
    <n v="0"/>
    <n v="63.324324324324323"/>
    <n v="1.8499999999999994"/>
  </r>
  <r>
    <x v="28"/>
    <x v="4"/>
    <x v="4"/>
    <x v="4"/>
    <x v="0"/>
    <x v="0"/>
    <n v="1.2166666666666655"/>
    <n v="48.666666666666671"/>
    <n v="15686.666666666666"/>
    <n v="101"/>
    <n v="2.5249999999999999"/>
    <n v="32555.205479452048"/>
    <n v="322.32876712328761"/>
    <n v="16"/>
    <n v="6.627507599209076E-3"/>
    <n v="0.88549471729540352"/>
    <x v="2"/>
    <n v="2.2121212121212124"/>
    <n v="5.530303030303025E-2"/>
    <n v="713.030303030303"/>
    <n v="30"/>
    <n v="3"/>
    <n v="33"/>
    <n v="73.000000000000014"/>
    <n v="0"/>
    <n v="0"/>
    <n v="1.3835616438356162"/>
    <x v="1"/>
    <n v="0"/>
    <n v="45.657534246575331"/>
    <n v="1.8249999999999982"/>
  </r>
  <r>
    <x v="28"/>
    <x v="4"/>
    <x v="42"/>
    <x v="42"/>
    <x v="2"/>
    <x v="3"/>
    <n v="1.2095999999999987"/>
    <n v="208.66666666666669"/>
    <n v="17383.773333333345"/>
    <n v="0"/>
    <n v="0"/>
    <n v="0"/>
    <n v="83.308817891373849"/>
    <n v="60"/>
    <n v="6.5890135824684636E-3"/>
    <n v="0.89208373087787196"/>
    <x v="2"/>
    <n v="9.4848484848484862"/>
    <n v="5.4981818181818125E-2"/>
    <n v="790.17151515151568"/>
    <n v="30"/>
    <n v="3"/>
    <n v="33"/>
    <n v="313.00000000000006"/>
    <n v="313.00000000000006"/>
    <n v="1.8143999999999982"/>
    <n v="0"/>
    <x v="2"/>
    <n v="26075.660000000018"/>
    <n v="0"/>
    <n v="1.814399999999998"/>
  </r>
  <r>
    <x v="28"/>
    <x v="4"/>
    <x v="63"/>
    <x v="63"/>
    <x v="1"/>
    <x v="2"/>
    <n v="1.1242666666666832"/>
    <n v="327.66666666666663"/>
    <n v="48594.880000000405"/>
    <n v="21"/>
    <n v="6.8040000000000003E-2"/>
    <n v="3114.4226246185408"/>
    <n v="148.30583926754957"/>
    <n v="12"/>
    <n v="6.1241801727706085E-3"/>
    <n v="0.89820791105064257"/>
    <x v="2"/>
    <n v="14.893939393939393"/>
    <n v="5.1103030303031052E-2"/>
    <n v="2208.8581818182001"/>
    <n v="30"/>
    <n v="3"/>
    <n v="33"/>
    <n v="491.49999999999994"/>
    <n v="470.49999999999994"/>
    <n v="1.6143462868769312"/>
    <n v="4.2726347914547311E-2"/>
    <x v="2"/>
    <n v="69777.897375382061"/>
    <n v="1.4099694811800612"/>
    <n v="1.6864000000000248"/>
  </r>
  <r>
    <x v="28"/>
    <x v="4"/>
    <x v="22"/>
    <x v="22"/>
    <x v="2"/>
    <x v="3"/>
    <n v="1.0169866666666643"/>
    <n v="186.66666666666669"/>
    <n v="22831.833333333325"/>
    <n v="0"/>
    <n v="0"/>
    <n v="0"/>
    <n v="122.3133928571428"/>
    <n v="20"/>
    <n v="5.5397974205158617E-3"/>
    <n v="0.90374770847115848"/>
    <x v="2"/>
    <n v="8.4848484848484862"/>
    <n v="4.6226666666666555E-2"/>
    <n v="1037.8106060606058"/>
    <n v="30"/>
    <n v="3"/>
    <n v="33"/>
    <n v="280.00000000000006"/>
    <n v="280.00000000000006"/>
    <n v="1.5254799999999966"/>
    <n v="0"/>
    <x v="2"/>
    <n v="34247.749999999993"/>
    <n v="0"/>
    <n v="1.5254799999999964"/>
  </r>
  <r>
    <x v="28"/>
    <x v="4"/>
    <x v="25"/>
    <x v="25"/>
    <x v="4"/>
    <x v="2"/>
    <n v="1.0168200000000001"/>
    <n v="87"/>
    <n v="30675.746666666666"/>
    <n v="0"/>
    <n v="0"/>
    <n v="0"/>
    <n v="352.59478927203065"/>
    <n v="1"/>
    <n v="5.5388895427625588E-3"/>
    <n v="0.90928659801392109"/>
    <x v="2"/>
    <n v="3.9545454545454546"/>
    <n v="4.6219090909090911E-2"/>
    <n v="1394.3521212121211"/>
    <n v="30"/>
    <n v="3"/>
    <n v="33"/>
    <n v="130.5"/>
    <n v="130.5"/>
    <n v="1.5252300000000003"/>
    <n v="0"/>
    <x v="2"/>
    <n v="46013.62"/>
    <n v="0"/>
    <n v="1.5252300000000001"/>
  </r>
  <r>
    <x v="28"/>
    <x v="4"/>
    <x v="29"/>
    <x v="29"/>
    <x v="1"/>
    <x v="2"/>
    <n v="0.99047999999999381"/>
    <n v="192.33333333333334"/>
    <n v="43890.050000000338"/>
    <n v="45"/>
    <n v="0.19440000000000002"/>
    <n v="10268.902512998346"/>
    <n v="228.19783362218544"/>
    <n v="1"/>
    <n v="5.3954085426284144E-3"/>
    <n v="0.91468200655654952"/>
    <x v="2"/>
    <n v="8.7424242424242422"/>
    <n v="4.5021818181817899E-2"/>
    <n v="1995.0022727272881"/>
    <n v="30"/>
    <n v="3"/>
    <n v="33"/>
    <n v="288.5"/>
    <n v="243.5"/>
    <n v="1.2539785788561446"/>
    <n v="0.15597920277296359"/>
    <x v="2"/>
    <n v="55566.172487002157"/>
    <n v="5.147313691507799"/>
    <n v="1.4857199999999906"/>
  </r>
  <r>
    <x v="28"/>
    <x v="4"/>
    <x v="114"/>
    <x v="113"/>
    <x v="0"/>
    <x v="0"/>
    <n v="0.80833333333333268"/>
    <n v="32.333333333333336"/>
    <n v="8165"/>
    <n v="27"/>
    <n v="0.67500000000000004"/>
    <n v="6818.1958762886588"/>
    <n v="252.52577319587627"/>
    <n v="1"/>
    <n v="4.4032071035841128E-3"/>
    <n v="0.91908521366013363"/>
    <x v="2"/>
    <n v="1.4696969696969697"/>
    <n v="3.6742424242424215E-2"/>
    <n v="371.13636363636363"/>
    <n v="30"/>
    <n v="3"/>
    <n v="33"/>
    <n v="48.5"/>
    <n v="21.5"/>
    <n v="0.53749999999999953"/>
    <n v="0.55670103092783507"/>
    <x v="2"/>
    <n v="5429.3041237113393"/>
    <n v="18.371134020618555"/>
    <n v="1.212499999999999"/>
  </r>
  <r>
    <x v="28"/>
    <x v="4"/>
    <x v="57"/>
    <x v="57"/>
    <x v="1"/>
    <x v="2"/>
    <n v="0.77900999999999965"/>
    <n v="208.66666666666666"/>
    <n v="31447.529999999857"/>
    <n v="0"/>
    <n v="0"/>
    <n v="0"/>
    <n v="150.70701277955203"/>
    <n v="20"/>
    <n v="4.2434750916656421E-3"/>
    <n v="0.9233286887517993"/>
    <x v="2"/>
    <n v="9.4848484848484844"/>
    <n v="3.5409545454545437E-2"/>
    <n v="1429.4331818181754"/>
    <n v="30"/>
    <n v="3"/>
    <n v="33"/>
    <n v="313"/>
    <n v="313"/>
    <n v="1.1685149999999995"/>
    <n v="0"/>
    <x v="2"/>
    <n v="47171.294999999787"/>
    <n v="0"/>
    <n v="1.1685149999999993"/>
  </r>
  <r>
    <x v="28"/>
    <x v="4"/>
    <x v="50"/>
    <x v="50"/>
    <x v="0"/>
    <x v="0"/>
    <n v="0.77849999999999886"/>
    <n v="27.666666666666664"/>
    <n v="8799.3333333333339"/>
    <n v="0"/>
    <n v="0"/>
    <n v="0"/>
    <n v="318.04819277108436"/>
    <n v="16"/>
    <n v="4.2406969857404905E-3"/>
    <n v="0.92756938573753978"/>
    <x v="2"/>
    <n v="1.2575757575757576"/>
    <n v="3.5386363636363584E-2"/>
    <n v="399.969696969697"/>
    <n v="30"/>
    <n v="3"/>
    <n v="33"/>
    <n v="41.5"/>
    <n v="41.5"/>
    <n v="1.1677499999999983"/>
    <n v="0"/>
    <x v="2"/>
    <n v="13199"/>
    <n v="0"/>
    <n v="1.1677499999999983"/>
  </r>
  <r>
    <x v="28"/>
    <x v="4"/>
    <x v="47"/>
    <x v="47"/>
    <x v="5"/>
    <x v="3"/>
    <n v="0.73049999999999948"/>
    <n v="144.66666666666669"/>
    <n v="13184"/>
    <n v="169"/>
    <n v="0.76049999999999995"/>
    <n v="15401.585253456218"/>
    <n v="91.133640552995374"/>
    <n v="24"/>
    <n v="3.9792281927853957E-3"/>
    <n v="0.93154861393032518"/>
    <x v="2"/>
    <n v="6.575757575757577"/>
    <n v="3.3204545454545431E-2"/>
    <n v="599.27272727272725"/>
    <n v="30"/>
    <n v="3"/>
    <n v="33"/>
    <n v="217.00000000000003"/>
    <n v="48.000000000000028"/>
    <n v="0.24237788018433173"/>
    <n v="0.7788018433179722"/>
    <x v="2"/>
    <n v="4374.4147465437809"/>
    <n v="25.700460829493085"/>
    <n v="1.0957499999999993"/>
  </r>
  <r>
    <x v="28"/>
    <x v="4"/>
    <x v="24"/>
    <x v="24"/>
    <x v="0"/>
    <x v="6"/>
    <n v="0.72899999999999876"/>
    <n v="26.333333333333336"/>
    <n v="9243.7333333333336"/>
    <n v="2"/>
    <n v="4.4999999999999998E-2"/>
    <n v="702.05569620253164"/>
    <n v="351.02784810126582"/>
    <n v="4"/>
    <n v="3.9710572930055444E-3"/>
    <n v="0.93551967122333068"/>
    <x v="2"/>
    <n v="1.196969696969697"/>
    <n v="3.3136363636363582E-2"/>
    <n v="420.16969696969699"/>
    <n v="30"/>
    <n v="3"/>
    <n v="33"/>
    <n v="39.5"/>
    <n v="37.5"/>
    <n v="1.0381329113924032"/>
    <n v="5.0632911392405063E-2"/>
    <x v="2"/>
    <n v="13163.544303797467"/>
    <n v="1.6708860759493671"/>
    <n v="1.0934999999999981"/>
  </r>
  <r>
    <x v="28"/>
    <x v="4"/>
    <x v="10"/>
    <x v="10"/>
    <x v="1"/>
    <x v="2"/>
    <n v="0.7268399999999986"/>
    <n v="45"/>
    <n v="27557.903333333335"/>
    <n v="192"/>
    <n v="1.8662400000000003"/>
    <n v="117580.38755555556"/>
    <n v="612.3978518518519"/>
    <n v="30"/>
    <n v="3.9592911973225647E-3"/>
    <n v="0.93947896242065321"/>
    <x v="2"/>
    <n v="2.0454545454545454"/>
    <n v="3.3038181818181751E-2"/>
    <n v="1252.6319696969697"/>
    <n v="30"/>
    <n v="3"/>
    <n v="33"/>
    <n v="67.5"/>
    <n v="0"/>
    <n v="0"/>
    <n v="2.8444444444444446"/>
    <x v="0"/>
    <n v="0"/>
    <n v="93.86666666666666"/>
    <n v="1.0902599999999978"/>
  </r>
  <r>
    <x v="28"/>
    <x v="4"/>
    <x v="30"/>
    <x v="30"/>
    <x v="2"/>
    <x v="3"/>
    <n v="0.67199999999999938"/>
    <n v="114.66666666666667"/>
    <n v="4681.3466666666727"/>
    <n v="0"/>
    <n v="0"/>
    <n v="0"/>
    <n v="40.825697674418656"/>
    <n v="6"/>
    <n v="3.6605631013713691E-3"/>
    <n v="0.94313952552202462"/>
    <x v="2"/>
    <n v="5.2121212121212119"/>
    <n v="3.0545454545454518E-2"/>
    <n v="212.78848484848513"/>
    <n v="30"/>
    <n v="3"/>
    <n v="33"/>
    <n v="172"/>
    <n v="172"/>
    <n v="1.0079999999999989"/>
    <n v="0"/>
    <x v="2"/>
    <n v="7022.0200000000086"/>
    <n v="0"/>
    <n v="1.0079999999999991"/>
  </r>
  <r>
    <x v="28"/>
    <x v="4"/>
    <x v="21"/>
    <x v="21"/>
    <x v="0"/>
    <x v="0"/>
    <n v="0.66733333333333156"/>
    <n v="30.333333333333332"/>
    <n v="8464.1166666666795"/>
    <n v="0"/>
    <n v="0"/>
    <n v="0"/>
    <n v="279.03681318681362"/>
    <n v="20"/>
    <n v="3.6351425242785061E-3"/>
    <n v="0.94677466804630317"/>
    <x v="2"/>
    <n v="1.3787878787878787"/>
    <n v="3.0333333333333254E-2"/>
    <n v="384.73257575757634"/>
    <n v="30"/>
    <n v="3"/>
    <n v="33"/>
    <n v="45.499999999999993"/>
    <n v="45.499999999999993"/>
    <n v="1.0009999999999972"/>
    <n v="0"/>
    <x v="2"/>
    <n v="12696.175000000017"/>
    <n v="0"/>
    <n v="1.0009999999999974"/>
  </r>
  <r>
    <x v="28"/>
    <x v="4"/>
    <x v="35"/>
    <x v="35"/>
    <x v="2"/>
    <x v="8"/>
    <n v="0.57583333333333353"/>
    <n v="100.66666666666666"/>
    <n v="15979.416666666664"/>
    <n v="0"/>
    <n v="0"/>
    <n v="0"/>
    <n v="158.73592715231788"/>
    <n v="32"/>
    <n v="3.1367176377078611E-3"/>
    <n v="0.94991138568401101"/>
    <x v="2"/>
    <n v="4.5757575757575752"/>
    <n v="2.6174242424242433E-2"/>
    <n v="726.33712121212113"/>
    <n v="30"/>
    <n v="3"/>
    <n v="33"/>
    <n v="150.99999999999997"/>
    <n v="150.99999999999997"/>
    <n v="0.86375000000000024"/>
    <n v="0"/>
    <x v="2"/>
    <n v="23969.124999999996"/>
    <n v="0"/>
    <n v="0.86375000000000024"/>
  </r>
  <r>
    <x v="28"/>
    <x v="4"/>
    <x v="34"/>
    <x v="34"/>
    <x v="2"/>
    <x v="8"/>
    <n v="0.56433333333333358"/>
    <n v="99.999999999999986"/>
    <n v="15445.96666666666"/>
    <n v="106"/>
    <n v="0.42760000000000004"/>
    <n v="16372.72466666666"/>
    <n v="154.45966666666661"/>
    <n v="40"/>
    <n v="3.0740740727290359E-3"/>
    <n v="0.95298545975674009"/>
    <x v="2"/>
    <n v="4.545454545454545"/>
    <n v="2.5651515151515161E-2"/>
    <n v="702.08939393939363"/>
    <n v="30"/>
    <n v="3"/>
    <n v="33"/>
    <n v="149.99999999999997"/>
    <n v="43.999999999999972"/>
    <n v="0.24830666666666665"/>
    <n v="0.70666666666666678"/>
    <x v="2"/>
    <n v="6796.2253333333265"/>
    <n v="23.320000000000004"/>
    <n v="0.84650000000000036"/>
  </r>
  <r>
    <x v="28"/>
    <x v="4"/>
    <x v="16"/>
    <x v="16"/>
    <x v="3"/>
    <x v="0"/>
    <n v="0.49816666666666726"/>
    <n v="26.333333333333332"/>
    <n v="8968.8333333333321"/>
    <n v="0"/>
    <n v="0"/>
    <n v="0"/>
    <n v="340.58860759493666"/>
    <n v="40"/>
    <n v="2.7136466046624617E-3"/>
    <n v="0.95569910636140254"/>
    <x v="2"/>
    <n v="1.196969696969697"/>
    <n v="2.2643939393939421E-2"/>
    <n v="407.67424242424238"/>
    <n v="30"/>
    <n v="3"/>
    <n v="33"/>
    <n v="39.5"/>
    <n v="39.5"/>
    <n v="0.74725000000000097"/>
    <n v="0"/>
    <x v="2"/>
    <n v="13453.249999999998"/>
    <n v="0"/>
    <n v="0.74725000000000086"/>
  </r>
  <r>
    <x v="28"/>
    <x v="4"/>
    <x v="48"/>
    <x v="48"/>
    <x v="2"/>
    <x v="3"/>
    <n v="0.49520000000000053"/>
    <n v="98"/>
    <n v="10590"/>
    <n v="744"/>
    <n v="3.5720000000000001"/>
    <n v="80397.551020408166"/>
    <n v="108.06122448979592"/>
    <n v="18"/>
    <n v="2.6974863806534309E-3"/>
    <n v="0.95839659274205602"/>
    <x v="2"/>
    <n v="4.4545454545454541"/>
    <n v="2.2509090909090933E-2"/>
    <n v="481.36363636363637"/>
    <n v="30"/>
    <n v="3"/>
    <n v="33"/>
    <n v="147"/>
    <n v="0"/>
    <n v="0"/>
    <n v="5.0612244897959187"/>
    <x v="0"/>
    <n v="0"/>
    <n v="167.0204081632653"/>
    <n v="0.74280000000000079"/>
  </r>
  <r>
    <x v="28"/>
    <x v="4"/>
    <x v="65"/>
    <x v="65"/>
    <x v="1"/>
    <x v="2"/>
    <n v="0.49499999999999961"/>
    <n v="22"/>
    <n v="11350"/>
    <n v="0"/>
    <n v="0"/>
    <n v="0"/>
    <n v="515.90909090909088"/>
    <n v="5"/>
    <n v="2.6963969273494466E-3"/>
    <n v="0.96109298966940548"/>
    <x v="2"/>
    <n v="1"/>
    <n v="2.2499999999999982E-2"/>
    <n v="515.90909090909088"/>
    <n v="30"/>
    <n v="3"/>
    <n v="33"/>
    <n v="33"/>
    <n v="33"/>
    <n v="0.74249999999999938"/>
    <n v="0"/>
    <x v="2"/>
    <n v="17025"/>
    <n v="0"/>
    <n v="0.74249999999999938"/>
  </r>
  <r>
    <x v="28"/>
    <x v="4"/>
    <x v="54"/>
    <x v="54"/>
    <x v="2"/>
    <x v="9"/>
    <n v="0.48639999999999994"/>
    <n v="38"/>
    <n v="6336.916666666667"/>
    <n v="86"/>
    <n v="1.1008"/>
    <n v="14341.442982456141"/>
    <n v="166.76096491228071"/>
    <n v="40"/>
    <n v="2.6495504352783265E-3"/>
    <n v="0.96374254010468385"/>
    <x v="2"/>
    <n v="1.7272727272727273"/>
    <n v="2.2109090909090908E-2"/>
    <n v="288.04166666666669"/>
    <n v="30"/>
    <n v="3"/>
    <n v="33"/>
    <n v="57"/>
    <n v="0"/>
    <n v="0"/>
    <n v="1.5087719298245614"/>
    <x v="1"/>
    <n v="0"/>
    <n v="49.789473684210527"/>
    <n v="0.72959999999999992"/>
  </r>
  <r>
    <x v="28"/>
    <x v="4"/>
    <x v="41"/>
    <x v="41"/>
    <x v="2"/>
    <x v="8"/>
    <n v="0.47820000000000024"/>
    <n v="99.666666666666671"/>
    <n v="13556.433333333338"/>
    <n v="0"/>
    <n v="0"/>
    <n v="0"/>
    <n v="136.0177257525084"/>
    <n v="40"/>
    <n v="2.6048828498151655E-3"/>
    <n v="0.96634742295449905"/>
    <x v="2"/>
    <n v="4.5303030303030303"/>
    <n v="2.1736363636363647E-2"/>
    <n v="616.20151515151531"/>
    <n v="30"/>
    <n v="3"/>
    <n v="33"/>
    <n v="149.5"/>
    <n v="149.5"/>
    <n v="0.71730000000000027"/>
    <n v="0"/>
    <x v="2"/>
    <n v="20334.650000000005"/>
    <n v="0"/>
    <n v="0.71730000000000038"/>
  </r>
  <r>
    <x v="28"/>
    <x v="4"/>
    <x v="36"/>
    <x v="36"/>
    <x v="2"/>
    <x v="8"/>
    <n v="0.47640000000000005"/>
    <n v="106.66666666666667"/>
    <n v="13609.563333333334"/>
    <n v="0"/>
    <n v="0"/>
    <n v="0"/>
    <n v="127.58965624999999"/>
    <n v="36"/>
    <n v="2.5950777700793483E-3"/>
    <n v="0.96894250072457844"/>
    <x v="2"/>
    <n v="4.8484848484848486"/>
    <n v="2.1654545454545458E-2"/>
    <n v="618.61651515151516"/>
    <n v="30"/>
    <n v="3"/>
    <n v="33"/>
    <n v="160"/>
    <n v="160"/>
    <n v="0.71460000000000001"/>
    <n v="0"/>
    <x v="2"/>
    <n v="20414.344999999998"/>
    <n v="0"/>
    <n v="0.71460000000000012"/>
  </r>
  <r>
    <x v="28"/>
    <x v="4"/>
    <x v="31"/>
    <x v="31"/>
    <x v="2"/>
    <x v="8"/>
    <n v="0.47283333333333366"/>
    <n v="81.333333333333329"/>
    <n v="12952.316666666669"/>
    <n v="0"/>
    <n v="0"/>
    <n v="0"/>
    <n v="159.24979508196725"/>
    <n v="18"/>
    <n v="2.575649186158381E-3"/>
    <n v="0.97151814991073682"/>
    <x v="2"/>
    <n v="3.6969696969696968"/>
    <n v="2.1492424242424257E-2"/>
    <n v="588.74166666666679"/>
    <n v="30"/>
    <n v="3"/>
    <n v="33"/>
    <n v="122"/>
    <n v="122"/>
    <n v="0.70925000000000049"/>
    <n v="0"/>
    <x v="2"/>
    <n v="19428.475000000006"/>
    <n v="0"/>
    <n v="0.70925000000000049"/>
  </r>
  <r>
    <x v="28"/>
    <x v="4"/>
    <x v="37"/>
    <x v="37"/>
    <x v="2"/>
    <x v="8"/>
    <n v="0.47033333333333349"/>
    <n v="85.666666666666671"/>
    <n v="12832.766666666666"/>
    <n v="498"/>
    <n v="1.992"/>
    <n v="74599.8186770428"/>
    <n v="149.7988326848249"/>
    <n v="1"/>
    <n v="2.5620310198586353E-3"/>
    <n v="0.97408018093059545"/>
    <x v="2"/>
    <n v="3.893939393939394"/>
    <n v="2.1378787878787886E-2"/>
    <n v="583.30757575757571"/>
    <n v="30"/>
    <n v="3"/>
    <n v="33"/>
    <n v="128.5"/>
    <n v="0"/>
    <n v="0"/>
    <n v="3.8754863813229572"/>
    <x v="0"/>
    <n v="0"/>
    <n v="127.89105058365759"/>
    <n v="0.70550000000000024"/>
  </r>
  <r>
    <x v="28"/>
    <x v="4"/>
    <x v="32"/>
    <x v="32"/>
    <x v="5"/>
    <x v="3"/>
    <n v="0.4589999999999998"/>
    <n v="41.999999999999993"/>
    <n v="9898.3333333333321"/>
    <n v="50"/>
    <n v="0.42499999999999999"/>
    <n v="11783.730158730159"/>
    <n v="235.67460317460319"/>
    <n v="4"/>
    <n v="2.5002953326331238E-3"/>
    <n v="0.97658047626322853"/>
    <x v="2"/>
    <n v="1.9090909090909087"/>
    <n v="2.0863636363636355E-2"/>
    <n v="449.92424242424238"/>
    <n v="30"/>
    <n v="3"/>
    <n v="33"/>
    <n v="62.999999999999986"/>
    <n v="12.999999999999986"/>
    <n v="0.14207142857142838"/>
    <n v="0.79365079365079383"/>
    <x v="2"/>
    <n v="3063.7698412698383"/>
    <n v="26.190476190476197"/>
    <n v="0.68849999999999967"/>
  </r>
  <r>
    <x v="28"/>
    <x v="4"/>
    <x v="66"/>
    <x v="67"/>
    <x v="1"/>
    <x v="2"/>
    <n v="0.40634999999999893"/>
    <n v="23.666666666666668"/>
    <n v="11360.213333333377"/>
    <n v="0"/>
    <n v="0"/>
    <n v="0"/>
    <n v="480.00901408450886"/>
    <n v="10"/>
    <n v="2.2134967503604961E-3"/>
    <n v="0.97879397301358906"/>
    <x v="2"/>
    <n v="1.0757575757575759"/>
    <n v="1.8470454545454498E-2"/>
    <n v="516.37333333333527"/>
    <n v="30"/>
    <n v="3"/>
    <n v="33"/>
    <n v="35.500000000000007"/>
    <n v="35.500000000000007"/>
    <n v="0.60952499999999843"/>
    <n v="0"/>
    <x v="2"/>
    <n v="17040.320000000069"/>
    <n v="0"/>
    <n v="0.60952499999999843"/>
  </r>
  <r>
    <x v="28"/>
    <x v="4"/>
    <x v="49"/>
    <x v="49"/>
    <x v="2"/>
    <x v="8"/>
    <n v="0.40320000000000006"/>
    <n v="96.333333333333329"/>
    <n v="11307.900000000001"/>
    <n v="0"/>
    <n v="0"/>
    <n v="0"/>
    <n v="117.38304498269898"/>
    <n v="6"/>
    <n v="2.1963378608228241E-3"/>
    <n v="0.98099031087441191"/>
    <x v="2"/>
    <n v="4.3787878787878789"/>
    <n v="1.832727272727273E-2"/>
    <n v="513.99545454545466"/>
    <n v="30"/>
    <n v="3"/>
    <n v="33"/>
    <n v="144.5"/>
    <n v="144.5"/>
    <n v="0.60480000000000012"/>
    <n v="0"/>
    <x v="2"/>
    <n v="16961.850000000002"/>
    <n v="0"/>
    <n v="0.60480000000000012"/>
  </r>
  <r>
    <x v="28"/>
    <x v="4"/>
    <x v="51"/>
    <x v="51"/>
    <x v="5"/>
    <x v="9"/>
    <n v="0.38050000000000006"/>
    <n v="39"/>
    <n v="3270.6399999999994"/>
    <n v="0"/>
    <n v="0"/>
    <n v="0"/>
    <n v="83.862564102564093"/>
    <n v="20"/>
    <n v="2.072684910821142E-3"/>
    <n v="0.98306299578523304"/>
    <x v="2"/>
    <n v="1.7727272727272727"/>
    <n v="1.7295454545454548E-2"/>
    <n v="148.66545454545451"/>
    <n v="30"/>
    <n v="3"/>
    <n v="33"/>
    <n v="58.5"/>
    <n v="58.5"/>
    <n v="0.57075000000000009"/>
    <n v="0"/>
    <x v="2"/>
    <n v="4905.9599999999991"/>
    <n v="0"/>
    <n v="0.57075000000000009"/>
  </r>
  <r>
    <x v="28"/>
    <x v="4"/>
    <x v="12"/>
    <x v="12"/>
    <x v="0"/>
    <x v="4"/>
    <n v="0.37499999999999989"/>
    <n v="16.666666666666664"/>
    <n v="5635.666666666667"/>
    <n v="0"/>
    <n v="0"/>
    <n v="0"/>
    <n v="338.14000000000004"/>
    <n v="1"/>
    <n v="2.0427249449617027E-3"/>
    <n v="0.98510572073019476"/>
    <x v="2"/>
    <n v="0.75757575757575746"/>
    <n v="1.7045454545454541E-2"/>
    <n v="256.16666666666669"/>
    <n v="30"/>
    <n v="3"/>
    <n v="33"/>
    <n v="24.999999999999996"/>
    <n v="24.999999999999996"/>
    <n v="0.56249999999999989"/>
    <n v="0"/>
    <x v="2"/>
    <n v="8453.5"/>
    <n v="0"/>
    <n v="0.56249999999999989"/>
  </r>
  <r>
    <x v="28"/>
    <x v="4"/>
    <x v="73"/>
    <x v="74"/>
    <x v="0"/>
    <x v="4"/>
    <n v="0.33630000000000021"/>
    <n v="16"/>
    <n v="5755.75"/>
    <n v="42"/>
    <n v="0.75600000000000001"/>
    <n v="15108.84375"/>
    <n v="359.734375"/>
    <n v="18"/>
    <n v="1.8319157306416569E-3"/>
    <n v="0.98693763646083643"/>
    <x v="2"/>
    <n v="0.72727272727272729"/>
    <n v="1.5286363636363647E-2"/>
    <n v="261.625"/>
    <n v="30"/>
    <n v="3"/>
    <n v="33"/>
    <n v="24"/>
    <n v="0"/>
    <n v="0"/>
    <n v="1.75"/>
    <x v="1"/>
    <n v="0"/>
    <n v="57.75"/>
    <n v="0.50445000000000029"/>
  </r>
  <r>
    <x v="28"/>
    <x v="4"/>
    <x v="39"/>
    <x v="39"/>
    <x v="5"/>
    <x v="3"/>
    <n v="0.32853333333333329"/>
    <n v="40.666666666666664"/>
    <n v="5627.4000000000015"/>
    <n v="100"/>
    <n v="0.64"/>
    <n v="13837.868852459022"/>
    <n v="138.37868852459022"/>
    <n v="12"/>
    <n v="1.7896086273371152E-3"/>
    <n v="0.98872724508817356"/>
    <x v="2"/>
    <n v="1.8484848484848484"/>
    <n v="1.4933333333333331E-2"/>
    <n v="255.79090909090917"/>
    <n v="30"/>
    <n v="3"/>
    <n v="33"/>
    <n v="61"/>
    <n v="0"/>
    <n v="0"/>
    <n v="1.639344262295082"/>
    <x v="1"/>
    <n v="0"/>
    <n v="54.098360655737707"/>
    <n v="0.49279999999999996"/>
  </r>
  <r>
    <x v="28"/>
    <x v="4"/>
    <x v="52"/>
    <x v="52"/>
    <x v="5"/>
    <x v="3"/>
    <n v="0.28933333333333355"/>
    <n v="27.333333333333336"/>
    <n v="6211.666666666667"/>
    <n v="430"/>
    <n v="3.44"/>
    <n v="97720.121951219509"/>
    <n v="227.2560975609756"/>
    <n v="18"/>
    <n v="1.5760757797571199E-3"/>
    <n v="0.99030332086793071"/>
    <x v="2"/>
    <n v="1.2424242424242424"/>
    <n v="1.3151515151515162E-2"/>
    <n v="282.34848484848487"/>
    <n v="30"/>
    <n v="3"/>
    <n v="33"/>
    <n v="41"/>
    <n v="0"/>
    <n v="0"/>
    <n v="10.487804878048781"/>
    <x v="0"/>
    <n v="0"/>
    <n v="346.09756097560978"/>
    <n v="0.43400000000000033"/>
  </r>
  <r>
    <x v="28"/>
    <x v="4"/>
    <x v="18"/>
    <x v="18"/>
    <x v="3"/>
    <x v="0"/>
    <n v="0.28000000000000019"/>
    <n v="18.666666666666668"/>
    <n v="5220.666666666667"/>
    <n v="0"/>
    <n v="0"/>
    <n v="0"/>
    <n v="279.67857142857144"/>
    <n v="12"/>
    <n v="1.5252346255714064E-3"/>
    <n v="0.99182855549350213"/>
    <x v="2"/>
    <n v="0.84848484848484851"/>
    <n v="1.2727272727272736E-2"/>
    <n v="237.30303030303031"/>
    <n v="30"/>
    <n v="3"/>
    <n v="33"/>
    <n v="28"/>
    <n v="28"/>
    <n v="0.42000000000000026"/>
    <n v="0"/>
    <x v="2"/>
    <n v="7831"/>
    <n v="0"/>
    <n v="0.42000000000000032"/>
  </r>
  <r>
    <x v="28"/>
    <x v="4"/>
    <x v="56"/>
    <x v="56"/>
    <x v="0"/>
    <x v="5"/>
    <n v="0.27870000000000011"/>
    <n v="14.333333333333334"/>
    <n v="4234.083333333333"/>
    <n v="36"/>
    <n v="0.64800000000000002"/>
    <n v="10634.441860465115"/>
    <n v="295.40116279069764"/>
    <n v="72"/>
    <n v="1.5181531790955387E-3"/>
    <n v="0.99334670867259767"/>
    <x v="2"/>
    <n v="0.65151515151515149"/>
    <n v="1.2668181818181823E-2"/>
    <n v="192.45833333333331"/>
    <n v="30"/>
    <n v="3"/>
    <n v="33"/>
    <n v="21.5"/>
    <n v="0"/>
    <n v="0"/>
    <n v="1.6744186046511629"/>
    <x v="1"/>
    <n v="0"/>
    <n v="55.255813953488371"/>
    <n v="0.41805000000000014"/>
  </r>
  <r>
    <x v="28"/>
    <x v="4"/>
    <x v="38"/>
    <x v="38"/>
    <x v="5"/>
    <x v="3"/>
    <n v="0.27733333333333349"/>
    <n v="31.999999999999996"/>
    <n v="5548.7566666666671"/>
    <n v="536"/>
    <n v="4.0199999999999996"/>
    <n v="92941.674166666693"/>
    <n v="173.39864583333338"/>
    <n v="4"/>
    <n v="1.5107085815183451E-3"/>
    <n v="0.99485741725411603"/>
    <x v="2"/>
    <n v="1.4545454545454544"/>
    <n v="1.2606060606060614E-2"/>
    <n v="252.21621212121215"/>
    <n v="30"/>
    <n v="3"/>
    <n v="33"/>
    <n v="47.999999999999993"/>
    <n v="0"/>
    <n v="0"/>
    <n v="11.166666666666668"/>
    <x v="0"/>
    <n v="0"/>
    <n v="368.50000000000006"/>
    <n v="0.41600000000000026"/>
  </r>
  <r>
    <x v="28"/>
    <x v="4"/>
    <x v="44"/>
    <x v="44"/>
    <x v="5"/>
    <x v="3"/>
    <n v="0.26639999999999991"/>
    <n v="40.333333333333329"/>
    <n v="5556.6933333333345"/>
    <n v="132"/>
    <n v="0.7128000000000001"/>
    <n v="18185.541818181824"/>
    <n v="137.76925619834716"/>
    <n v="40"/>
    <n v="1.4511518009007937E-3"/>
    <n v="0.99630856905501686"/>
    <x v="2"/>
    <n v="1.833333333333333"/>
    <n v="1.2109090909090904E-2"/>
    <n v="252.57696969696974"/>
    <n v="30"/>
    <n v="3"/>
    <n v="33"/>
    <n v="60.499999999999993"/>
    <n v="0"/>
    <n v="0"/>
    <n v="2.1818181818181821"/>
    <x v="0"/>
    <n v="0"/>
    <n v="72.000000000000014"/>
    <n v="0.39959999999999984"/>
  </r>
  <r>
    <x v="28"/>
    <x v="4"/>
    <x v="46"/>
    <x v="46"/>
    <x v="2"/>
    <x v="8"/>
    <n v="0.24986666666666668"/>
    <n v="50.333333333333329"/>
    <n v="7020.4999999999973"/>
    <n v="0"/>
    <n v="0"/>
    <n v="0"/>
    <n v="139.4801324503311"/>
    <n v="12"/>
    <n v="1.3610903277718161E-3"/>
    <n v="0.99766965938278862"/>
    <x v="2"/>
    <n v="2.2878787878787876"/>
    <n v="1.1357575757575759E-2"/>
    <n v="319.11363636363626"/>
    <n v="30"/>
    <n v="3"/>
    <n v="33"/>
    <n v="75.499999999999986"/>
    <n v="75.499999999999986"/>
    <n v="0.37480000000000002"/>
    <n v="0"/>
    <x v="2"/>
    <n v="10530.749999999996"/>
    <n v="0"/>
    <n v="0.37480000000000002"/>
  </r>
  <r>
    <x v="28"/>
    <x v="4"/>
    <x v="70"/>
    <x v="71"/>
    <x v="2"/>
    <x v="8"/>
    <n v="0.21633333333333349"/>
    <n v="42.333333333333329"/>
    <n v="4508.3333333333339"/>
    <n v="0"/>
    <n v="0"/>
    <n v="0"/>
    <n v="106.49606299212601"/>
    <n v="20"/>
    <n v="1.1784253238045746E-3"/>
    <n v="0.99884808470659314"/>
    <x v="2"/>
    <n v="1.9242424242424241"/>
    <n v="9.8333333333333398E-3"/>
    <n v="204.92424242424246"/>
    <n v="30"/>
    <n v="3"/>
    <n v="33"/>
    <n v="63.499999999999993"/>
    <n v="63.499999999999993"/>
    <n v="0.32450000000000023"/>
    <n v="0"/>
    <x v="2"/>
    <n v="6762.5000000000009"/>
    <n v="0"/>
    <n v="0.32450000000000023"/>
  </r>
  <r>
    <x v="28"/>
    <x v="4"/>
    <x v="92"/>
    <x v="92"/>
    <x v="5"/>
    <x v="9"/>
    <n v="0.21146666666666661"/>
    <n v="26.000000000000004"/>
    <n v="3016.583333333333"/>
    <n v="126"/>
    <n v="0.81200000000000017"/>
    <n v="14618.82692307692"/>
    <n v="116.02243589743587"/>
    <n v="3"/>
    <n v="1.1519152934077372E-3"/>
    <n v="1.0000000000000009"/>
    <x v="2"/>
    <n v="1.1818181818181819"/>
    <n v="9.612121212121209E-3"/>
    <n v="137.11742424242422"/>
    <n v="30"/>
    <n v="3"/>
    <n v="33"/>
    <n v="39"/>
    <n v="0"/>
    <n v="0"/>
    <n v="3.2307692307692308"/>
    <x v="0"/>
    <n v="0"/>
    <n v="106.61538461538461"/>
    <n v="0.31719999999999987"/>
  </r>
  <r>
    <x v="29"/>
    <x v="4"/>
    <x v="0"/>
    <x v="0"/>
    <x v="0"/>
    <x v="0"/>
    <n v="13.941666666666659"/>
    <n v="556"/>
    <n v="183644.33333333334"/>
    <n v="313"/>
    <n v="7.835"/>
    <n v="103382.5113908873"/>
    <n v="330.2955635491607"/>
    <n v="12"/>
    <n v="0.19712003504942674"/>
    <n v="0.19712003504942674"/>
    <x v="0"/>
    <n v="25.272727272727273"/>
    <n v="0.63371212121212084"/>
    <n v="8347.4696969696979"/>
    <n v="7"/>
    <n v="3"/>
    <n v="10"/>
    <n v="252.72727272727275"/>
    <n v="0"/>
    <n v="0"/>
    <n v="0"/>
    <x v="2"/>
    <n v="0"/>
    <n v="12.384892086330934"/>
    <n v="6.3371212121212084"/>
  </r>
  <r>
    <x v="29"/>
    <x v="4"/>
    <x v="2"/>
    <x v="2"/>
    <x v="1"/>
    <x v="2"/>
    <n v="13.232159999999984"/>
    <n v="1357.3333333333333"/>
    <n v="407510"/>
    <n v="472"/>
    <n v="4.5926999999999998"/>
    <n v="141707.79960707269"/>
    <n v="300.22838899803537"/>
    <n v="5"/>
    <n v="0.18708838084731291"/>
    <n v="0.38420841589673965"/>
    <x v="0"/>
    <n v="61.696969696969695"/>
    <n v="0.60146181818181743"/>
    <n v="18523.18181818182"/>
    <n v="7"/>
    <n v="3"/>
    <n v="10"/>
    <n v="616.969696969697"/>
    <n v="144.969696969697"/>
    <n v="1.413258024647257"/>
    <n v="1.413258024647257"/>
    <x v="1"/>
    <n v="43524.018574745496"/>
    <n v="7.6502946954813353"/>
    <n v="6.0146181818181743"/>
  </r>
  <r>
    <x v="29"/>
    <x v="4"/>
    <x v="3"/>
    <x v="3"/>
    <x v="1"/>
    <x v="2"/>
    <n v="9.7686000000000135"/>
    <n v="600.33333333333337"/>
    <n v="329409"/>
    <n v="310"/>
    <n v="5.0341499999999995"/>
    <n v="170100.14991671292"/>
    <n v="548.71016102165459"/>
    <n v="4"/>
    <n v="0.13811740162944414"/>
    <n v="0.52232581752618379"/>
    <x v="1"/>
    <n v="27.287878787878789"/>
    <n v="0.44402727272727333"/>
    <n v="14973.136363636364"/>
    <n v="14"/>
    <n v="3"/>
    <n v="17"/>
    <n v="463.89393939393943"/>
    <n v="153.89393939393943"/>
    <n v="2.5041560294785765"/>
    <n v="2.5041560294785765"/>
    <x v="0"/>
    <n v="84443.168265105254"/>
    <n v="11.360355358134369"/>
    <n v="7.5484636363636461"/>
  </r>
  <r>
    <x v="29"/>
    <x v="4"/>
    <x v="5"/>
    <x v="5"/>
    <x v="1"/>
    <x v="2"/>
    <n v="7.1699999999999982"/>
    <n v="318.66666666666669"/>
    <n v="209825.33333333331"/>
    <n v="252"/>
    <n v="5.67"/>
    <n v="165928.82008368199"/>
    <n v="658.44769874476981"/>
    <n v="1"/>
    <n v="0.1013760180254195"/>
    <n v="0.6237018355516033"/>
    <x v="1"/>
    <n v="14.484848484848486"/>
    <n v="0.32590909090909082"/>
    <n v="9537.5151515151501"/>
    <n v="14"/>
    <n v="3"/>
    <n v="17"/>
    <n v="246.24242424242428"/>
    <n v="0"/>
    <n v="0"/>
    <n v="0"/>
    <x v="2"/>
    <n v="0"/>
    <n v="17.39748953974895"/>
    <n v="5.5404545454545442"/>
  </r>
  <r>
    <x v="29"/>
    <x v="4"/>
    <x v="7"/>
    <x v="7"/>
    <x v="1"/>
    <x v="2"/>
    <n v="6.2455000000000069"/>
    <n v="767"/>
    <n v="197468.83333333331"/>
    <n v="20"/>
    <n v="0.16979"/>
    <n v="5149.1221208170355"/>
    <n v="257.45610604085175"/>
    <n v="20"/>
    <n v="8.8304591433439092E-2"/>
    <n v="0.71200642698504235"/>
    <x v="1"/>
    <n v="34.863636363636367"/>
    <n v="0.28388636363636394"/>
    <n v="8975.8560606060601"/>
    <n v="14"/>
    <n v="3"/>
    <n v="17"/>
    <n v="592.68181818181824"/>
    <n v="572.68181818181824"/>
    <n v="4.6632129015052799"/>
    <n v="4.6632129015052799"/>
    <x v="0"/>
    <n v="147440.43090948599"/>
    <n v="0.5736636245110821"/>
    <n v="4.8260681818181865"/>
  </r>
  <r>
    <x v="29"/>
    <x v="4"/>
    <x v="50"/>
    <x v="50"/>
    <x v="0"/>
    <x v="0"/>
    <n v="1.859999999999999"/>
    <n v="82.333333333333329"/>
    <n v="20171.666666666668"/>
    <n v="0"/>
    <n v="0"/>
    <n v="0"/>
    <n v="245.00000000000003"/>
    <n v="1"/>
    <n v="2.6298381245087897E-2"/>
    <n v="0.73830480823013023"/>
    <x v="1"/>
    <n v="3.7424242424242422"/>
    <n v="8.4545454545454493E-2"/>
    <n v="916.89393939393949"/>
    <n v="14"/>
    <n v="3"/>
    <n v="17"/>
    <n v="63.621212121212118"/>
    <n v="63.621212121212118"/>
    <n v="1.4372727272727264"/>
    <n v="1.4372727272727264"/>
    <x v="1"/>
    <n v="15587.19696969697"/>
    <n v="0"/>
    <n v="1.4372727272727264"/>
  </r>
  <r>
    <x v="29"/>
    <x v="4"/>
    <x v="11"/>
    <x v="11"/>
    <x v="0"/>
    <x v="4"/>
    <n v="1.8134999999999986"/>
    <n v="79"/>
    <n v="21938.999999999996"/>
    <n v="222"/>
    <n v="4.9950000000000001"/>
    <n v="61651.367088607585"/>
    <n v="277.70886075949363"/>
    <n v="5"/>
    <n v="2.5640921713960693E-2"/>
    <n v="0.76394572994409093"/>
    <x v="1"/>
    <n v="3.5909090909090908"/>
    <n v="8.243181818181812E-2"/>
    <n v="997.22727272727252"/>
    <n v="14"/>
    <n v="3"/>
    <n v="17"/>
    <n v="61.045454545454547"/>
    <n v="0"/>
    <n v="0"/>
    <n v="0"/>
    <x v="2"/>
    <n v="0"/>
    <n v="61.822784810126578"/>
    <n v="1.4013409090909081"/>
  </r>
  <r>
    <x v="29"/>
    <x v="4"/>
    <x v="19"/>
    <x v="19"/>
    <x v="0"/>
    <x v="5"/>
    <n v="1.7549999999999988"/>
    <n v="78"/>
    <n v="20816"/>
    <n v="185"/>
    <n v="4.1624999999999996"/>
    <n v="49371.282051282047"/>
    <n v="266.87179487179486"/>
    <n v="5"/>
    <n v="2.4813795207058738E-2"/>
    <n v="0.78875952515114967"/>
    <x v="1"/>
    <n v="3.5454545454545454"/>
    <n v="7.9772727272727217E-2"/>
    <n v="946.18181818181813"/>
    <n v="14"/>
    <n v="3"/>
    <n v="17"/>
    <n v="60.272727272727273"/>
    <n v="0"/>
    <n v="0"/>
    <n v="0"/>
    <x v="2"/>
    <n v="0"/>
    <n v="52.179487179487182"/>
    <n v="1.3561363636363626"/>
  </r>
  <r>
    <x v="29"/>
    <x v="4"/>
    <x v="65"/>
    <x v="65"/>
    <x v="1"/>
    <x v="2"/>
    <n v="1.5"/>
    <n v="66.666666666666671"/>
    <n v="34898.666666666664"/>
    <n v="0"/>
    <n v="0"/>
    <n v="0"/>
    <n v="523.4799999999999"/>
    <n v="5"/>
    <n v="2.1208371971845087E-2"/>
    <n v="0.80996789712299477"/>
    <x v="2"/>
    <n v="3.0303030303030307"/>
    <n v="6.8181818181818177E-2"/>
    <n v="1586.3030303030303"/>
    <n v="30"/>
    <n v="3"/>
    <n v="33"/>
    <n v="100.00000000000001"/>
    <n v="100.00000000000001"/>
    <n v="2.25"/>
    <n v="2.25"/>
    <x v="0"/>
    <n v="52348"/>
    <n v="0"/>
    <n v="2.25"/>
  </r>
  <r>
    <x v="29"/>
    <x v="4"/>
    <x v="6"/>
    <x v="6"/>
    <x v="1"/>
    <x v="2"/>
    <n v="1.4031199999999977"/>
    <n v="138.66666666666669"/>
    <n v="55357.666666666672"/>
    <n v="110"/>
    <n v="1.09446"/>
    <n v="43913.533653846149"/>
    <n v="399.21394230769226"/>
    <n v="20"/>
    <n v="1.983859392075682E-2"/>
    <n v="0.82980649104375159"/>
    <x v="2"/>
    <n v="6.3030303030303036"/>
    <n v="6.377818181818172E-2"/>
    <n v="2516.257575757576"/>
    <n v="30"/>
    <n v="3"/>
    <n v="33"/>
    <n v="208.00000000000003"/>
    <n v="98.000000000000028"/>
    <n v="0.99162807692307542"/>
    <n v="0.99162807692307542"/>
    <x v="3"/>
    <n v="39122.966346153851"/>
    <n v="17.451923076923073"/>
    <n v="2.1046799999999966"/>
  </r>
  <r>
    <x v="29"/>
    <x v="4"/>
    <x v="26"/>
    <x v="26"/>
    <x v="1"/>
    <x v="2"/>
    <n v="1.3799999999999994"/>
    <n v="153.33333333333334"/>
    <n v="43381.333333333336"/>
    <n v="174"/>
    <n v="1.5660000000000001"/>
    <n v="49228.382608695654"/>
    <n v="282.92173913043479"/>
    <n v="5"/>
    <n v="1.9511702214097475E-2"/>
    <n v="0.84931819325784907"/>
    <x v="2"/>
    <n v="6.9696969696969697"/>
    <n v="6.2727272727272701E-2"/>
    <n v="1971.878787878788"/>
    <n v="30"/>
    <n v="3"/>
    <n v="33"/>
    <n v="230"/>
    <n v="56"/>
    <n v="0.50399999999999978"/>
    <n v="0.50399999999999978"/>
    <x v="2"/>
    <n v="15843.617391304348"/>
    <n v="24.965217391304346"/>
    <n v="2.069999999999999"/>
  </r>
  <r>
    <x v="29"/>
    <x v="4"/>
    <x v="21"/>
    <x v="21"/>
    <x v="0"/>
    <x v="0"/>
    <n v="1.0733333333333337"/>
    <n v="51"/>
    <n v="12803.833333333334"/>
    <n v="105"/>
    <n v="2.11"/>
    <n v="26360.833333333336"/>
    <n v="251.05555555555557"/>
    <n v="1"/>
    <n v="1.5175768388742491E-2"/>
    <n v="0.86449396164659154"/>
    <x v="2"/>
    <n v="2.3181818181818183"/>
    <n v="4.8787878787878804E-2"/>
    <n v="581.99242424242425"/>
    <n v="30"/>
    <n v="3"/>
    <n v="33"/>
    <n v="76.5"/>
    <n v="0"/>
    <n v="0"/>
    <n v="0"/>
    <x v="2"/>
    <n v="0"/>
    <n v="45.294117647058826"/>
    <n v="1.6100000000000005"/>
  </r>
  <r>
    <x v="29"/>
    <x v="4"/>
    <x v="24"/>
    <x v="24"/>
    <x v="0"/>
    <x v="6"/>
    <n v="0.95099999999999929"/>
    <n v="41.666666666666671"/>
    <n v="11365.666666666668"/>
    <n v="175"/>
    <n v="3.9375"/>
    <n v="47735.8"/>
    <n v="272.77600000000001"/>
    <n v="1"/>
    <n v="1.3446107830149776E-2"/>
    <n v="0.8779400694767413"/>
    <x v="2"/>
    <n v="1.8939393939393943"/>
    <n v="4.3227272727272698E-2"/>
    <n v="516.62121212121212"/>
    <n v="30"/>
    <n v="3"/>
    <n v="33"/>
    <n v="62.500000000000007"/>
    <n v="0"/>
    <n v="0"/>
    <n v="0"/>
    <x v="2"/>
    <n v="0"/>
    <n v="92.399999999999991"/>
    <n v="1.426499999999999"/>
  </r>
  <r>
    <x v="29"/>
    <x v="4"/>
    <x v="73"/>
    <x v="74"/>
    <x v="0"/>
    <x v="4"/>
    <n v="0.94799999999999818"/>
    <n v="52.666666666666664"/>
    <n v="12251"/>
    <n v="72"/>
    <n v="1.296"/>
    <n v="16748.202531645569"/>
    <n v="232.61392405063293"/>
    <n v="20"/>
    <n v="1.3403691086206071E-2"/>
    <n v="0.8913437605629474"/>
    <x v="2"/>
    <n v="2.393939393939394"/>
    <n v="4.3090909090909006E-2"/>
    <n v="556.86363636363637"/>
    <n v="30"/>
    <n v="3"/>
    <n v="33"/>
    <n v="79"/>
    <n v="7"/>
    <n v="0.12599999999999978"/>
    <n v="0.12599999999999978"/>
    <x v="2"/>
    <n v="1628.2974683544305"/>
    <n v="30.075949367088608"/>
    <n v="1.4219999999999973"/>
  </r>
  <r>
    <x v="29"/>
    <x v="4"/>
    <x v="72"/>
    <x v="73"/>
    <x v="1"/>
    <x v="2"/>
    <n v="0.71735999999999989"/>
    <n v="56"/>
    <n v="18480"/>
    <n v="0"/>
    <n v="0"/>
    <n v="0"/>
    <n v="330"/>
    <n v="60"/>
    <n v="1.0142691811815194E-2"/>
    <n v="0.90148645237476255"/>
    <x v="2"/>
    <n v="2.5454545454545454"/>
    <n v="3.2607272727272721E-2"/>
    <n v="840"/>
    <n v="30"/>
    <n v="3"/>
    <n v="33"/>
    <n v="84"/>
    <n v="84"/>
    <n v="1.0760399999999999"/>
    <n v="1.0760399999999999"/>
    <x v="1"/>
    <n v="27720"/>
    <n v="0"/>
    <n v="1.0760399999999999"/>
  </r>
  <r>
    <x v="29"/>
    <x v="4"/>
    <x v="10"/>
    <x v="10"/>
    <x v="1"/>
    <x v="2"/>
    <n v="0.59939999999999882"/>
    <n v="60.333333333333329"/>
    <n v="25561.666666666668"/>
    <n v="64"/>
    <n v="0.62208000000000008"/>
    <n v="27115.138121546966"/>
    <n v="423.67403314917135"/>
    <n v="1"/>
    <n v="8.47486543994928E-3"/>
    <n v="0.90996131781471179"/>
    <x v="2"/>
    <n v="2.7424242424242422"/>
    <n v="2.7245454545454493E-2"/>
    <n v="1161.8939393939395"/>
    <n v="30"/>
    <n v="3"/>
    <n v="33"/>
    <n v="90.5"/>
    <n v="26.5"/>
    <n v="0.26327237569060724"/>
    <n v="0.26327237569060724"/>
    <x v="2"/>
    <n v="11227.361878453041"/>
    <n v="23.337016574585636"/>
    <n v="0.89909999999999823"/>
  </r>
  <r>
    <x v="29"/>
    <x v="4"/>
    <x v="66"/>
    <x v="67"/>
    <x v="1"/>
    <x v="2"/>
    <n v="0.58724999999999994"/>
    <n v="47.666666666666664"/>
    <n v="6514"/>
    <n v="0"/>
    <n v="0"/>
    <n v="0"/>
    <n v="136.65734265734267"/>
    <n v="1"/>
    <n v="8.303077626977351E-3"/>
    <n v="0.91826439544168914"/>
    <x v="2"/>
    <n v="2.1666666666666665"/>
    <n v="2.6693181818181814E-2"/>
    <n v="296.09090909090907"/>
    <n v="30"/>
    <n v="3"/>
    <n v="33"/>
    <n v="71.5"/>
    <n v="71.5"/>
    <n v="0.88087499999999996"/>
    <n v="0.88087499999999996"/>
    <x v="3"/>
    <n v="9771"/>
    <n v="0"/>
    <n v="0.88087499999999985"/>
  </r>
  <r>
    <x v="29"/>
    <x v="4"/>
    <x v="29"/>
    <x v="29"/>
    <x v="1"/>
    <x v="2"/>
    <n v="0.56447999999999943"/>
    <n v="130"/>
    <n v="20789"/>
    <n v="125"/>
    <n v="0.54"/>
    <n v="19989.423076923078"/>
    <n v="159.91538461538462"/>
    <n v="20"/>
    <n v="7.9811345404447349E-3"/>
    <n v="0.92624552998213383"/>
    <x v="2"/>
    <n v="5.9090909090909092"/>
    <n v="2.5658181818181792E-2"/>
    <n v="944.9545454545455"/>
    <n v="30"/>
    <n v="3"/>
    <n v="33"/>
    <n v="195"/>
    <n v="70"/>
    <n v="0.30395076923076891"/>
    <n v="0.30395076923076891"/>
    <x v="2"/>
    <n v="11194.076923076924"/>
    <n v="21.153846153846153"/>
    <n v="0.84671999999999914"/>
  </r>
  <r>
    <x v="29"/>
    <x v="4"/>
    <x v="23"/>
    <x v="23"/>
    <x v="0"/>
    <x v="0"/>
    <n v="0.53333333333333355"/>
    <n v="10.666666666666666"/>
    <n v="5281.333333333333"/>
    <n v="0"/>
    <n v="0"/>
    <n v="0"/>
    <n v="495.125"/>
    <n v="24"/>
    <n v="7.5407544788782567E-3"/>
    <n v="0.93378628446101208"/>
    <x v="2"/>
    <n v="0.48484848484848481"/>
    <n v="2.4242424242424253E-2"/>
    <n v="240.06060606060603"/>
    <n v="30"/>
    <n v="3"/>
    <n v="33"/>
    <n v="15.999999999999998"/>
    <n v="15.999999999999998"/>
    <n v="0.80000000000000038"/>
    <n v="0.80000000000000038"/>
    <x v="3"/>
    <n v="7921.9999999999991"/>
    <n v="0"/>
    <n v="0.80000000000000038"/>
  </r>
  <r>
    <x v="29"/>
    <x v="4"/>
    <x v="14"/>
    <x v="14"/>
    <x v="1"/>
    <x v="0"/>
    <n v="0.51666999999999974"/>
    <n v="40.333333333333336"/>
    <n v="13636"/>
    <n v="0"/>
    <n v="0"/>
    <n v="0"/>
    <n v="338.08264462809916"/>
    <n v="12"/>
    <n v="7.3051530311287975E-3"/>
    <n v="0.94109143749214086"/>
    <x v="2"/>
    <n v="1.8333333333333335"/>
    <n v="2.3484999999999989E-2"/>
    <n v="619.81818181818187"/>
    <n v="30"/>
    <n v="3"/>
    <n v="33"/>
    <n v="60.500000000000007"/>
    <n v="60.500000000000007"/>
    <n v="0.77500499999999972"/>
    <n v="0.77500499999999972"/>
    <x v="2"/>
    <n v="20454"/>
    <n v="0"/>
    <n v="0.77500499999999961"/>
  </r>
  <r>
    <x v="29"/>
    <x v="4"/>
    <x v="57"/>
    <x v="57"/>
    <x v="1"/>
    <x v="2"/>
    <n v="0.47844000000000048"/>
    <n v="146.66666666666666"/>
    <n v="19415.760000000002"/>
    <n v="0"/>
    <n v="0"/>
    <n v="0"/>
    <n v="132.38018181818185"/>
    <n v="12"/>
    <n v="6.7646223241397165E-3"/>
    <n v="0.94785605981628063"/>
    <x v="2"/>
    <n v="6.6666666666666661"/>
    <n v="2.174727272727275E-2"/>
    <n v="882.53454545454554"/>
    <n v="30"/>
    <n v="3"/>
    <n v="33"/>
    <n v="219.99999999999997"/>
    <n v="219.99999999999997"/>
    <n v="0.71766000000000063"/>
    <n v="0.71766000000000063"/>
    <x v="2"/>
    <n v="29123.640000000003"/>
    <n v="0"/>
    <n v="0.71766000000000074"/>
  </r>
  <r>
    <x v="29"/>
    <x v="4"/>
    <x v="59"/>
    <x v="59"/>
    <x v="1"/>
    <x v="7"/>
    <n v="0.375"/>
    <n v="16.666666666666668"/>
    <n v="7783.333333333333"/>
    <n v="0"/>
    <n v="0"/>
    <n v="0"/>
    <n v="466.99999999999994"/>
    <n v="1"/>
    <n v="5.3020929929612718E-3"/>
    <n v="0.95315815280924188"/>
    <x v="2"/>
    <n v="0.75757575757575768"/>
    <n v="1.7045454545454544E-2"/>
    <n v="353.78787878787875"/>
    <n v="30"/>
    <n v="3"/>
    <n v="33"/>
    <n v="25.000000000000004"/>
    <n v="25.000000000000004"/>
    <n v="0.5625"/>
    <n v="0.5625"/>
    <x v="2"/>
    <n v="11675"/>
    <n v="0"/>
    <n v="0.5625"/>
  </r>
  <r>
    <x v="29"/>
    <x v="4"/>
    <x v="8"/>
    <x v="8"/>
    <x v="2"/>
    <x v="3"/>
    <n v="0.3664000000000005"/>
    <n v="76.333333333333329"/>
    <n v="5877.666666666667"/>
    <n v="546"/>
    <n v="2.6207999999999996"/>
    <n v="42042.000000000007"/>
    <n v="77.000000000000014"/>
    <n v="5"/>
    <n v="5.1804983269893674E-3"/>
    <n v="0.95833865113623129"/>
    <x v="2"/>
    <n v="3.4696969696969693"/>
    <n v="1.6654545454545477E-2"/>
    <n v="267.16666666666669"/>
    <n v="30"/>
    <n v="3"/>
    <n v="33"/>
    <n v="114.49999999999999"/>
    <n v="0"/>
    <n v="0"/>
    <n v="0"/>
    <x v="2"/>
    <n v="0"/>
    <n v="157.36244541484717"/>
    <n v="0.54960000000000075"/>
  </r>
  <r>
    <x v="29"/>
    <x v="4"/>
    <x v="32"/>
    <x v="32"/>
    <x v="5"/>
    <x v="3"/>
    <n v="0.33716666666666673"/>
    <n v="39.666666666666664"/>
    <n v="4805.666666666667"/>
    <n v="373"/>
    <n v="3.1705000000000001"/>
    <n v="45189.420168067234"/>
    <n v="121.1512605042017"/>
    <n v="6"/>
    <n v="4.7671707221158465E-3"/>
    <n v="0.96310582185834714"/>
    <x v="2"/>
    <n v="1.803030303030303"/>
    <n v="1.5325757575757578E-2"/>
    <n v="218.43939393939397"/>
    <n v="30"/>
    <n v="3"/>
    <n v="33"/>
    <n v="59.5"/>
    <n v="0"/>
    <n v="0"/>
    <n v="0"/>
    <x v="2"/>
    <n v="0"/>
    <n v="206.87394957983193"/>
    <n v="0.50575000000000003"/>
  </r>
  <r>
    <x v="29"/>
    <x v="4"/>
    <x v="9"/>
    <x v="9"/>
    <x v="2"/>
    <x v="3"/>
    <n v="0.33119999999999994"/>
    <n v="45.999999999999993"/>
    <n v="4922"/>
    <n v="0"/>
    <n v="0"/>
    <n v="0"/>
    <n v="107.00000000000001"/>
    <n v="12"/>
    <n v="4.6828085313833949E-3"/>
    <n v="0.96778863038973051"/>
    <x v="2"/>
    <n v="2.0909090909090904"/>
    <n v="1.5054545454545452E-2"/>
    <n v="223.72727272727272"/>
    <n v="30"/>
    <n v="3"/>
    <n v="33"/>
    <n v="68.999999999999986"/>
    <n v="68.999999999999986"/>
    <n v="0.49679999999999991"/>
    <n v="0.49679999999999991"/>
    <x v="2"/>
    <n v="7382.9999999999991"/>
    <n v="0"/>
    <n v="0.49679999999999991"/>
  </r>
  <r>
    <x v="29"/>
    <x v="4"/>
    <x v="56"/>
    <x v="56"/>
    <x v="0"/>
    <x v="5"/>
    <n v="0.31800000000000017"/>
    <n v="17.666666666666668"/>
    <n v="4183.333333333333"/>
    <n v="100"/>
    <n v="1.8"/>
    <n v="23679.245283018863"/>
    <n v="236.79245283018864"/>
    <n v="6"/>
    <n v="4.4961748580311612E-3"/>
    <n v="0.97228480524776162"/>
    <x v="2"/>
    <n v="0.80303030303030309"/>
    <n v="1.4454545454545463E-2"/>
    <n v="190.15151515151513"/>
    <n v="30"/>
    <n v="3"/>
    <n v="33"/>
    <n v="26.500000000000004"/>
    <n v="0"/>
    <n v="0"/>
    <n v="0"/>
    <x v="2"/>
    <n v="0"/>
    <n v="124.52830188679243"/>
    <n v="0.47700000000000026"/>
  </r>
  <r>
    <x v="29"/>
    <x v="4"/>
    <x v="63"/>
    <x v="63"/>
    <x v="1"/>
    <x v="2"/>
    <n v="0.26868000000000009"/>
    <n v="82.333333333333329"/>
    <n v="9782.8533333333326"/>
    <n v="105"/>
    <n v="0.34020000000000006"/>
    <n v="12476.108502024292"/>
    <n v="118.82008097165992"/>
    <n v="1"/>
    <n v="3.7988435875968935E-3"/>
    <n v="0.97608364883535848"/>
    <x v="2"/>
    <n v="3.7424242424242422"/>
    <n v="1.2212727272727276E-2"/>
    <n v="444.67515151515147"/>
    <n v="30"/>
    <n v="3"/>
    <n v="33"/>
    <n v="123.5"/>
    <n v="18.5"/>
    <n v="6.0371417004048598E-2"/>
    <n v="6.0371417004048598E-2"/>
    <x v="2"/>
    <n v="2198.1714979757085"/>
    <n v="28.056680161943319"/>
    <n v="0.4030200000000001"/>
  </r>
  <r>
    <x v="29"/>
    <x v="4"/>
    <x v="13"/>
    <x v="13"/>
    <x v="2"/>
    <x v="3"/>
    <n v="0.23040000000000005"/>
    <n v="18"/>
    <n v="3420"/>
    <n v="18"/>
    <n v="0.23039999999999999"/>
    <n v="3420"/>
    <n v="190"/>
    <n v="6"/>
    <n v="3.2576059348754065E-3"/>
    <n v="0.97934125477023393"/>
    <x v="2"/>
    <n v="0.81818181818181823"/>
    <n v="1.0472727272727274E-2"/>
    <n v="155.45454545454547"/>
    <n v="30"/>
    <n v="3"/>
    <n v="33"/>
    <n v="27"/>
    <n v="9"/>
    <n v="0.11520000000000002"/>
    <n v="0.11520000000000002"/>
    <x v="2"/>
    <n v="1710"/>
    <n v="22"/>
    <n v="0.34560000000000007"/>
  </r>
  <r>
    <x v="29"/>
    <x v="4"/>
    <x v="38"/>
    <x v="38"/>
    <x v="5"/>
    <x v="3"/>
    <n v="0.19750000000000001"/>
    <n v="26.333333333333332"/>
    <n v="3006"/>
    <n v="82"/>
    <n v="0.61499999999999999"/>
    <n v="9360.4556962025326"/>
    <n v="114.15189873417722"/>
    <n v="3"/>
    <n v="2.7924356429596033E-3"/>
    <n v="0.98213369041319354"/>
    <x v="2"/>
    <n v="1.196969696969697"/>
    <n v="8.9772727272727278E-3"/>
    <n v="136.63636363636363"/>
    <n v="30"/>
    <n v="3"/>
    <n v="33"/>
    <n v="39.5"/>
    <n v="0"/>
    <n v="0"/>
    <n v="0"/>
    <x v="2"/>
    <n v="0"/>
    <n v="68.506329113924053"/>
    <n v="0.29625000000000001"/>
  </r>
  <r>
    <x v="29"/>
    <x v="4"/>
    <x v="35"/>
    <x v="35"/>
    <x v="2"/>
    <x v="8"/>
    <n v="0.184"/>
    <n v="46"/>
    <n v="3837.75"/>
    <n v="0"/>
    <n v="0"/>
    <n v="0"/>
    <n v="83.429347826086953"/>
    <n v="36"/>
    <n v="2.6015602952129974E-3"/>
    <n v="0.98473525070840651"/>
    <x v="2"/>
    <n v="2.0909090909090908"/>
    <n v="8.363636363636363E-3"/>
    <n v="174.44318181818181"/>
    <n v="30"/>
    <n v="3"/>
    <n v="33"/>
    <n v="69"/>
    <n v="69"/>
    <n v="0.27600000000000002"/>
    <n v="0.27600000000000002"/>
    <x v="2"/>
    <n v="5756.625"/>
    <n v="0"/>
    <n v="0.27599999999999997"/>
  </r>
  <r>
    <x v="29"/>
    <x v="4"/>
    <x v="55"/>
    <x v="55"/>
    <x v="5"/>
    <x v="3"/>
    <n v="0.18333333333333335"/>
    <n v="36.666666666666664"/>
    <n v="2640.3333333333335"/>
    <n v="232"/>
    <n v="1.1599999999999999"/>
    <n v="16706.109090909093"/>
    <n v="72.009090909090915"/>
    <n v="4"/>
    <n v="2.5921343521144E-3"/>
    <n v="0.98732738506052087"/>
    <x v="2"/>
    <n v="1.6666666666666665"/>
    <n v="8.3333333333333332E-3"/>
    <n v="120.01515151515152"/>
    <n v="30"/>
    <n v="3"/>
    <n v="33"/>
    <n v="54.999999999999993"/>
    <n v="0"/>
    <n v="0"/>
    <n v="0"/>
    <x v="2"/>
    <n v="0"/>
    <n v="139.20000000000002"/>
    <n v="0.27500000000000002"/>
  </r>
  <r>
    <x v="29"/>
    <x v="4"/>
    <x v="79"/>
    <x v="80"/>
    <x v="0"/>
    <x v="7"/>
    <n v="0.17999999999999997"/>
    <n v="4"/>
    <n v="1705"/>
    <n v="0"/>
    <n v="0"/>
    <n v="0"/>
    <n v="426.25"/>
    <n v="1"/>
    <n v="2.5450046366214101E-3"/>
    <n v="0.98987238969714231"/>
    <x v="2"/>
    <n v="0.18181818181818182"/>
    <n v="8.1818181818181807E-3"/>
    <n v="77.5"/>
    <n v="30"/>
    <n v="3"/>
    <n v="33"/>
    <n v="6"/>
    <n v="6"/>
    <n v="0.26999999999999996"/>
    <n v="0.26999999999999996"/>
    <x v="2"/>
    <n v="2557.5"/>
    <n v="0"/>
    <n v="0.26999999999999996"/>
  </r>
  <r>
    <x v="29"/>
    <x v="4"/>
    <x v="31"/>
    <x v="31"/>
    <x v="2"/>
    <x v="8"/>
    <n v="0.16933333333333334"/>
    <n v="42.333333333333336"/>
    <n v="3513.3333333333339"/>
    <n v="0"/>
    <n v="0"/>
    <n v="0"/>
    <n v="82.992125984251985"/>
    <n v="12"/>
    <n v="2.3941895470438457E-3"/>
    <n v="0.99226657924418615"/>
    <x v="2"/>
    <n v="1.9242424242424243"/>
    <n v="7.6969696969696969E-3"/>
    <n v="159.69696969696972"/>
    <n v="30"/>
    <n v="3"/>
    <n v="33"/>
    <n v="63.5"/>
    <n v="63.5"/>
    <n v="0.254"/>
    <n v="0.254"/>
    <x v="2"/>
    <n v="5270.0000000000009"/>
    <n v="0"/>
    <n v="0.254"/>
  </r>
  <r>
    <x v="29"/>
    <x v="4"/>
    <x v="49"/>
    <x v="49"/>
    <x v="2"/>
    <x v="8"/>
    <n v="0.15959999999999994"/>
    <n v="44.333333333333329"/>
    <n v="3487.4666666666667"/>
    <n v="8"/>
    <n v="2.8799999999999999E-2"/>
    <n v="629.31729323308275"/>
    <n v="78.664661654135344"/>
    <n v="12"/>
    <n v="2.2565707778043165E-3"/>
    <n v="0.99452315002199043"/>
    <x v="2"/>
    <n v="2.0151515151515151"/>
    <n v="7.2545454545454519E-3"/>
    <n v="158.52121212121213"/>
    <n v="30"/>
    <n v="3"/>
    <n v="33"/>
    <n v="66.5"/>
    <n v="58.5"/>
    <n v="0.21059999999999993"/>
    <n v="0.21059999999999993"/>
    <x v="2"/>
    <n v="4601.8827067669172"/>
    <n v="3.969924812030075"/>
    <n v="0.23939999999999992"/>
  </r>
  <r>
    <x v="29"/>
    <x v="4"/>
    <x v="41"/>
    <x v="41"/>
    <x v="2"/>
    <x v="8"/>
    <n v="0.13319999999999999"/>
    <n v="37"/>
    <n v="2920"/>
    <n v="45"/>
    <n v="0.16200000000000001"/>
    <n v="3551.3513513513512"/>
    <n v="78.918918918918919"/>
    <n v="6"/>
    <n v="1.8833034310998436E-3"/>
    <n v="0.99640645345309031"/>
    <x v="2"/>
    <n v="1.6818181818181819"/>
    <n v="6.0545454545454539E-3"/>
    <n v="132.72727272727272"/>
    <n v="30"/>
    <n v="3"/>
    <n v="33"/>
    <n v="55.5"/>
    <n v="10.5"/>
    <n v="3.7799999999999993E-2"/>
    <n v="3.7799999999999993E-2"/>
    <x v="2"/>
    <n v="828.64864864864865"/>
    <n v="26.756756756756758"/>
    <n v="0.19979999999999998"/>
  </r>
  <r>
    <x v="29"/>
    <x v="4"/>
    <x v="48"/>
    <x v="48"/>
    <x v="2"/>
    <x v="3"/>
    <n v="0.12799999999999997"/>
    <n v="26.666666666666668"/>
    <n v="1971.4133333333339"/>
    <n v="251"/>
    <n v="1.2047999999999999"/>
    <n v="18555.928000000004"/>
    <n v="73.928000000000011"/>
    <n v="20"/>
    <n v="1.8097810749307804E-3"/>
    <n v="0.99821623452802111"/>
    <x v="2"/>
    <n v="1.2121212121212122"/>
    <n v="5.818181818181817E-3"/>
    <n v="89.609696969696998"/>
    <n v="30"/>
    <n v="3"/>
    <n v="33"/>
    <n v="40"/>
    <n v="0"/>
    <n v="0"/>
    <n v="0"/>
    <x v="2"/>
    <n v="0"/>
    <n v="207.07499999999999"/>
    <n v="0.19199999999999995"/>
  </r>
  <r>
    <x v="29"/>
    <x v="4"/>
    <x v="62"/>
    <x v="62"/>
    <x v="4"/>
    <x v="0"/>
    <n v="0.12615999999999999"/>
    <n v="12.666666666666666"/>
    <n v="3606.6666666666665"/>
    <n v="0"/>
    <n v="0"/>
    <n v="0"/>
    <n v="284.73684210526318"/>
    <n v="12"/>
    <n v="1.7837654719786509E-3"/>
    <n v="0.99999999999999978"/>
    <x v="2"/>
    <n v="0.57575757575757569"/>
    <n v="5.734545454545454E-3"/>
    <n v="163.93939393939394"/>
    <n v="30"/>
    <n v="3"/>
    <n v="33"/>
    <n v="18.999999999999996"/>
    <n v="18.999999999999996"/>
    <n v="0.18923999999999996"/>
    <n v="0.18923999999999996"/>
    <x v="2"/>
    <n v="5409.9999999999991"/>
    <n v="0"/>
    <n v="0.18923999999999999"/>
  </r>
  <r>
    <x v="30"/>
    <x v="4"/>
    <x v="0"/>
    <x v="0"/>
    <x v="0"/>
    <x v="0"/>
    <n v="41.16333333333305"/>
    <n v="1522.6666666666665"/>
    <n v="609291.66666666791"/>
    <n v="328"/>
    <n v="8.1999999999999993"/>
    <n v="131248.46760070079"/>
    <n v="400.14776707530734"/>
    <n v="1"/>
    <n v="0.19296242337677491"/>
    <n v="0.19296242337677491"/>
    <x v="0"/>
    <n v="69.212121212121204"/>
    <n v="1.8710606060605932"/>
    <n v="27695.075757575814"/>
    <n v="7"/>
    <n v="3"/>
    <n v="10"/>
    <n v="692.12121212121201"/>
    <n v="364.12121212121201"/>
    <n v="9.8435482672609815"/>
    <n v="0.47390542907180394"/>
    <x v="2"/>
    <n v="145702.28997505733"/>
    <n v="4.7390542907180393"/>
    <n v="18.710606060605933"/>
  </r>
  <r>
    <x v="30"/>
    <x v="4"/>
    <x v="2"/>
    <x v="2"/>
    <x v="1"/>
    <x v="2"/>
    <n v="33.138180000000361"/>
    <n v="3311.666666666667"/>
    <n v="1092775.0666666664"/>
    <n v="1431"/>
    <n v="13.909320000000001"/>
    <n v="472197.62065425247"/>
    <n v="329.97737292400592"/>
    <n v="24"/>
    <n v="0.15534270432656624"/>
    <n v="0.34830512770334116"/>
    <x v="0"/>
    <n v="150.53030303030303"/>
    <n v="1.5062809090909255"/>
    <n v="49671.593939393926"/>
    <n v="7"/>
    <n v="3"/>
    <n v="10"/>
    <n v="1505.3030303030303"/>
    <n v="74.303030303030255"/>
    <n v="0.74351299226793088"/>
    <n v="0.95063915450427783"/>
    <x v="3"/>
    <n v="24518.318739686725"/>
    <n v="9.5063915450427778"/>
    <n v="15.062809090909255"/>
  </r>
  <r>
    <x v="30"/>
    <x v="4"/>
    <x v="11"/>
    <x v="11"/>
    <x v="0"/>
    <x v="4"/>
    <n v="14.487000000000148"/>
    <n v="510.33333333333337"/>
    <n v="207060.53333333402"/>
    <n v="30"/>
    <n v="0.67500000000000004"/>
    <n v="12172.075767472279"/>
    <n v="405.73585891574265"/>
    <n v="12"/>
    <n v="6.7911084965407389E-2"/>
    <n v="0.41621621266874853"/>
    <x v="0"/>
    <n v="23.196969696969699"/>
    <n v="0.65850000000000675"/>
    <n v="9411.8424242424553"/>
    <n v="7"/>
    <n v="3"/>
    <n v="10"/>
    <n v="231.969696969697"/>
    <n v="201.969696969697"/>
    <n v="5.7333801436969889"/>
    <n v="0.12932723709993466"/>
    <x v="2"/>
    <n v="81946.348474952276"/>
    <n v="1.2932723709993468"/>
    <n v="6.5850000000000675"/>
  </r>
  <r>
    <x v="30"/>
    <x v="4"/>
    <x v="3"/>
    <x v="3"/>
    <x v="1"/>
    <x v="2"/>
    <n v="13.803749999999942"/>
    <n v="741.66666666666674"/>
    <n v="463919.58333333331"/>
    <n v="524"/>
    <n v="8.4928499999999989"/>
    <n v="327767.00449438201"/>
    <n v="625.50955056179771"/>
    <n v="6"/>
    <n v="6.470819625120651E-2"/>
    <n v="0.48092440891995503"/>
    <x v="0"/>
    <n v="33.712121212121218"/>
    <n v="0.62744318181817915"/>
    <n v="21087.253787878788"/>
    <n v="7"/>
    <n v="3"/>
    <n v="10"/>
    <n v="337.12121212121218"/>
    <n v="0"/>
    <n v="0"/>
    <n v="1.554337078651685"/>
    <x v="1"/>
    <n v="0"/>
    <n v="15.543370786516851"/>
    <n v="6.2744318181817915"/>
  </r>
  <r>
    <x v="30"/>
    <x v="4"/>
    <x v="7"/>
    <x v="7"/>
    <x v="1"/>
    <x v="2"/>
    <n v="10.582260000000057"/>
    <n v="1239.3333333333333"/>
    <n v="327382.10000000009"/>
    <n v="536"/>
    <n v="4.3416000000000006"/>
    <n v="141589.67638515335"/>
    <n v="264.15984400215177"/>
    <n v="1"/>
    <n v="4.9606734174503245E-2"/>
    <n v="0.53053114309445826"/>
    <x v="1"/>
    <n v="56.333333333333329"/>
    <n v="0.48101181818182076"/>
    <n v="14881.004545454549"/>
    <n v="14"/>
    <n v="3"/>
    <n v="17"/>
    <n v="957.66666666666663"/>
    <n v="421.66666666666663"/>
    <n v="3.6004730769230964"/>
    <n v="0.55969369996519325"/>
    <x v="2"/>
    <n v="111387.40088757398"/>
    <n v="9.5147928994082847"/>
    <n v="8.1772009090909528"/>
  </r>
  <r>
    <x v="30"/>
    <x v="4"/>
    <x v="5"/>
    <x v="5"/>
    <x v="1"/>
    <x v="2"/>
    <n v="9.4725000000000144"/>
    <n v="421"/>
    <n v="271800"/>
    <n v="140"/>
    <n v="3.15"/>
    <n v="90384.798099762469"/>
    <n v="645.60570071258906"/>
    <n v="1"/>
    <n v="4.4404483491048238E-2"/>
    <n v="0.57493562658550645"/>
    <x v="1"/>
    <n v="19.136363636363637"/>
    <n v="0.43056818181818246"/>
    <n v="12354.545454545454"/>
    <n v="14"/>
    <n v="3"/>
    <n v="17"/>
    <n v="325.31818181818181"/>
    <n v="185.31818181818181"/>
    <n v="4.1696590909090974"/>
    <n v="0.43034791113595083"/>
    <x v="2"/>
    <n v="119642.47462751025"/>
    <n v="7.3159144893111643"/>
    <n v="7.3196590909091022"/>
  </r>
  <r>
    <x v="30"/>
    <x v="4"/>
    <x v="20"/>
    <x v="20"/>
    <x v="2"/>
    <x v="3"/>
    <n v="8.5976800000000058"/>
    <n v="1361.6666666666667"/>
    <n v="131237.71333333332"/>
    <n v="100"/>
    <n v="0.624"/>
    <n v="9638.020563035494"/>
    <n v="96.380205630354936"/>
    <n v="72"/>
    <n v="4.0303567128140969E-2"/>
    <n v="0.61523919371364744"/>
    <x v="1"/>
    <n v="61.893939393939398"/>
    <n v="0.39080363636363663"/>
    <n v="5965.3506060606051"/>
    <n v="14"/>
    <n v="3"/>
    <n v="17"/>
    <n v="1052.1969696969697"/>
    <n v="952.19696969696975"/>
    <n v="6.0122532502503656"/>
    <n v="9.5039239686082508E-2"/>
    <x v="2"/>
    <n v="91772.939739994792"/>
    <n v="1.6156670746634025"/>
    <n v="6.6436618181818226"/>
  </r>
  <r>
    <x v="30"/>
    <x v="4"/>
    <x v="9"/>
    <x v="9"/>
    <x v="2"/>
    <x v="3"/>
    <n v="7.7640000000000065"/>
    <n v="1061.3333333333333"/>
    <n v="114099.39333333331"/>
    <n v="8"/>
    <n v="6.2100000000000002E-2"/>
    <n v="860.04567839195965"/>
    <n v="107.50570979899496"/>
    <n v="36"/>
    <n v="3.6395503808339752E-2"/>
    <n v="0.65163469752198722"/>
    <x v="1"/>
    <n v="48.242424242424242"/>
    <n v="0.35290909090909123"/>
    <n v="5186.3360606060596"/>
    <n v="14"/>
    <n v="3"/>
    <n v="17"/>
    <n v="820.12121212121212"/>
    <n v="812.12121212121212"/>
    <n v="5.9409319323892245"/>
    <n v="9.7546556310966603E-3"/>
    <x v="2"/>
    <n v="87307.667351911063"/>
    <n v="0.16582914572864321"/>
    <n v="5.9994545454545509"/>
  </r>
  <r>
    <x v="30"/>
    <x v="4"/>
    <x v="19"/>
    <x v="19"/>
    <x v="0"/>
    <x v="5"/>
    <n v="6.3345000000000251"/>
    <n v="213.66666666666669"/>
    <n v="116974.00000000004"/>
    <n v="557"/>
    <n v="12.532500000000001"/>
    <n v="304935.34165366623"/>
    <n v="547.46021840873652"/>
    <n v="24"/>
    <n v="2.9694399648883166E-2"/>
    <n v="0.68132909717087042"/>
    <x v="1"/>
    <n v="9.7121212121212128"/>
    <n v="0.28793181818181934"/>
    <n v="5317.0000000000018"/>
    <n v="14"/>
    <n v="3"/>
    <n v="17"/>
    <n v="165.10606060606062"/>
    <n v="0"/>
    <n v="0"/>
    <n v="3.3735890612095067"/>
    <x v="0"/>
    <n v="0"/>
    <n v="57.351014040561616"/>
    <n v="4.8948409090909291"/>
  </r>
  <r>
    <x v="30"/>
    <x v="4"/>
    <x v="13"/>
    <x v="13"/>
    <x v="2"/>
    <x v="3"/>
    <n v="6.1994666666666767"/>
    <n v="420"/>
    <n v="90927.973333333299"/>
    <n v="0"/>
    <n v="0"/>
    <n v="0"/>
    <n v="216.49517460317452"/>
    <n v="1"/>
    <n v="2.9061400396231608E-2"/>
    <n v="0.71039049756710204"/>
    <x v="1"/>
    <n v="19.09090909090909"/>
    <n v="0.28179393939393987"/>
    <n v="4133.0896969696951"/>
    <n v="14"/>
    <n v="3"/>
    <n v="17"/>
    <n v="324.5454545454545"/>
    <n v="324.5454545454545"/>
    <n v="4.790496969696977"/>
    <n v="0"/>
    <x v="2"/>
    <n v="70262.524848484813"/>
    <n v="0"/>
    <n v="4.7904969696969779"/>
  </r>
  <r>
    <x v="30"/>
    <x v="4"/>
    <x v="8"/>
    <x v="8"/>
    <x v="2"/>
    <x v="3"/>
    <n v="5.3168000000000069"/>
    <n v="1078"/>
    <n v="84775.059999999969"/>
    <n v="135"/>
    <n v="0.64800000000000002"/>
    <n v="10616.542764378475"/>
    <n v="78.641057513914632"/>
    <n v="60"/>
    <n v="2.4923701010842465E-2"/>
    <n v="0.73531419857794456"/>
    <x v="1"/>
    <n v="49"/>
    <n v="0.24167272727272759"/>
    <n v="3853.4118181818167"/>
    <n v="14"/>
    <n v="3"/>
    <n v="17"/>
    <n v="833"/>
    <n v="698"/>
    <n v="3.4426033395176296"/>
    <n v="0.16206482593037214"/>
    <x v="2"/>
    <n v="54891.458144712415"/>
    <n v="2.7551020408163267"/>
    <n v="4.1084363636363692"/>
  </r>
  <r>
    <x v="30"/>
    <x v="4"/>
    <x v="21"/>
    <x v="21"/>
    <x v="0"/>
    <x v="0"/>
    <n v="4.5939999999999879"/>
    <n v="200"/>
    <n v="72783.133333333273"/>
    <n v="21"/>
    <n v="0.42"/>
    <n v="7642.2289999999939"/>
    <n v="363.91566666666637"/>
    <n v="6"/>
    <n v="2.1535412737701216E-2"/>
    <n v="0.75684961131564576"/>
    <x v="1"/>
    <n v="9.0909090909090917"/>
    <n v="0.20881818181818126"/>
    <n v="3308.3242424242399"/>
    <n v="14"/>
    <n v="3"/>
    <n v="17"/>
    <n v="154.54545454545456"/>
    <n v="133.54545454545456"/>
    <n v="3.0675390909090834"/>
    <n v="0.13588235294117645"/>
    <x v="2"/>
    <n v="48599.283121212087"/>
    <n v="2.3099999999999996"/>
    <n v="3.5499090909090816"/>
  </r>
  <r>
    <x v="30"/>
    <x v="4"/>
    <x v="24"/>
    <x v="24"/>
    <x v="0"/>
    <x v="6"/>
    <n v="3.988500000000005"/>
    <n v="136.66666666666666"/>
    <n v="52859.400000000016"/>
    <n v="0"/>
    <n v="0"/>
    <n v="0"/>
    <n v="386.77609756097576"/>
    <n v="4"/>
    <n v="1.8696994711432661E-2"/>
    <n v="0.77554660602707848"/>
    <x v="1"/>
    <n v="6.2121212121212119"/>
    <n v="0.18129545454545479"/>
    <n v="2402.7000000000007"/>
    <n v="14"/>
    <n v="3"/>
    <n v="17"/>
    <n v="105.60606060606061"/>
    <n v="105.60606060606061"/>
    <n v="3.0820227272727316"/>
    <n v="0"/>
    <x v="2"/>
    <n v="40845.900000000016"/>
    <n v="0"/>
    <n v="3.0820227272727312"/>
  </r>
  <r>
    <x v="30"/>
    <x v="4"/>
    <x v="50"/>
    <x v="50"/>
    <x v="0"/>
    <x v="0"/>
    <n v="3.2595000000000045"/>
    <n v="89.666666666666671"/>
    <n v="33702.866666666683"/>
    <n v="0"/>
    <n v="0"/>
    <n v="0"/>
    <n v="375.868401486989"/>
    <n v="12"/>
    <n v="1.5279642537774793E-2"/>
    <n v="0.79082624856485328"/>
    <x v="1"/>
    <n v="4.0757575757575761"/>
    <n v="0.1481590909090911"/>
    <n v="1531.9484848484856"/>
    <n v="14"/>
    <n v="3"/>
    <n v="17"/>
    <n v="69.287878787878796"/>
    <n v="69.287878787878796"/>
    <n v="2.5187045454545491"/>
    <n v="0"/>
    <x v="2"/>
    <n v="26043.124242424255"/>
    <n v="0"/>
    <n v="2.5187045454545487"/>
  </r>
  <r>
    <x v="30"/>
    <x v="4"/>
    <x v="6"/>
    <x v="6"/>
    <x v="1"/>
    <x v="2"/>
    <n v="2.9173000000000013"/>
    <n v="262.66666666666669"/>
    <n v="123575.02333333335"/>
    <n v="68"/>
    <n v="0.67252000000000001"/>
    <n v="31991.503502538075"/>
    <n v="470.4632868020305"/>
    <n v="12"/>
    <n v="1.3675502738288192E-2"/>
    <n v="0.8045017513031415"/>
    <x v="2"/>
    <n v="11.939393939393939"/>
    <n v="0.1326045454545455"/>
    <n v="5617.0465151515155"/>
    <n v="30"/>
    <n v="3"/>
    <n v="33"/>
    <n v="394"/>
    <n v="326"/>
    <n v="3.6207098984771586"/>
    <n v="0.17258883248730963"/>
    <x v="2"/>
    <n v="153371.03149746195"/>
    <n v="5.6954314720812187"/>
    <n v="4.3759500000000013"/>
  </r>
  <r>
    <x v="30"/>
    <x v="4"/>
    <x v="26"/>
    <x v="26"/>
    <x v="1"/>
    <x v="2"/>
    <n v="2.808000000000002"/>
    <n v="312"/>
    <n v="101002"/>
    <n v="108"/>
    <n v="0.97199999999999998"/>
    <n v="34962.230769230766"/>
    <n v="323.72435897435895"/>
    <n v="1"/>
    <n v="1.3163134298534005E-2"/>
    <n v="0.8176648856016755"/>
    <x v="2"/>
    <n v="14.181818181818182"/>
    <n v="0.12763636363636374"/>
    <n v="4591"/>
    <n v="30"/>
    <n v="3"/>
    <n v="33"/>
    <n v="468"/>
    <n v="360"/>
    <n v="3.2400000000000024"/>
    <n v="0.23076923076923078"/>
    <x v="2"/>
    <n v="116540.76923076922"/>
    <n v="7.615384615384615"/>
    <n v="4.2120000000000033"/>
  </r>
  <r>
    <x v="30"/>
    <x v="4"/>
    <x v="4"/>
    <x v="4"/>
    <x v="0"/>
    <x v="0"/>
    <n v="2.6416666666666657"/>
    <n v="105.66666666666666"/>
    <n v="33222"/>
    <n v="0"/>
    <n v="0"/>
    <n v="0"/>
    <n v="314.40378548895904"/>
    <n v="20"/>
    <n v="1.2383409225532037E-2"/>
    <n v="0.83004829482720754"/>
    <x v="2"/>
    <n v="4.8030303030303028"/>
    <n v="0.12007575757575753"/>
    <n v="1510.090909090909"/>
    <n v="30"/>
    <n v="3"/>
    <n v="33"/>
    <n v="158.5"/>
    <n v="158.5"/>
    <n v="3.9624999999999986"/>
    <n v="0"/>
    <x v="2"/>
    <n v="49833.000000000007"/>
    <n v="0"/>
    <n v="3.9624999999999986"/>
  </r>
  <r>
    <x v="30"/>
    <x v="4"/>
    <x v="30"/>
    <x v="30"/>
    <x v="2"/>
    <x v="3"/>
    <n v="1.9022399999999995"/>
    <n v="296.66666666666669"/>
    <n v="31394.199999999997"/>
    <n v="0"/>
    <n v="0"/>
    <n v="0"/>
    <n v="105.82314606741572"/>
    <n v="5"/>
    <n v="8.917179696596618E-3"/>
    <n v="0.83896547452380421"/>
    <x v="2"/>
    <n v="13.484848484848486"/>
    <n v="8.6465454545454526E-2"/>
    <n v="1427.0090909090907"/>
    <n v="30"/>
    <n v="3"/>
    <n v="33"/>
    <n v="445.00000000000006"/>
    <n v="445.00000000000006"/>
    <n v="2.853359999999999"/>
    <n v="0"/>
    <x v="2"/>
    <n v="47091.3"/>
    <n v="0"/>
    <n v="2.8533599999999995"/>
  </r>
  <r>
    <x v="30"/>
    <x v="4"/>
    <x v="45"/>
    <x v="45"/>
    <x v="0"/>
    <x v="7"/>
    <n v="1.3889999999999996"/>
    <n v="54.666666666666664"/>
    <n v="21970.6"/>
    <n v="0"/>
    <n v="0"/>
    <n v="0"/>
    <n v="401.9012195121951"/>
    <n v="1"/>
    <n v="6.5112512609201258E-3"/>
    <n v="0.84547672578472433"/>
    <x v="2"/>
    <n v="2.4848484848484849"/>
    <n v="6.3136363636363615E-2"/>
    <n v="998.66363636363633"/>
    <n v="30"/>
    <n v="3"/>
    <n v="33"/>
    <n v="82"/>
    <n v="82"/>
    <n v="2.0834999999999995"/>
    <n v="0"/>
    <x v="2"/>
    <n v="32955.9"/>
    <n v="0"/>
    <n v="2.0834999999999995"/>
  </r>
  <r>
    <x v="30"/>
    <x v="4"/>
    <x v="73"/>
    <x v="74"/>
    <x v="0"/>
    <x v="4"/>
    <n v="1.3268999999999971"/>
    <n v="61.666666666666657"/>
    <n v="19115.700000000012"/>
    <n v="29"/>
    <n v="0.52200000000000002"/>
    <n v="8989.5454054054135"/>
    <n v="309.98432432432458"/>
    <n v="5"/>
    <n v="6.2201434831640739E-3"/>
    <n v="0.85169686926788835"/>
    <x v="2"/>
    <n v="2.8030303030303028"/>
    <n v="6.0313636363636229E-2"/>
    <n v="868.8954545454551"/>
    <n v="30"/>
    <n v="3"/>
    <n v="33"/>
    <n v="92.499999999999986"/>
    <n v="63.499999999999986"/>
    <n v="1.3663483783783752"/>
    <n v="0.31351351351351359"/>
    <x v="2"/>
    <n v="19684.004594594608"/>
    <n v="10.345945945945948"/>
    <n v="1.9903499999999956"/>
  </r>
  <r>
    <x v="30"/>
    <x v="4"/>
    <x v="42"/>
    <x v="42"/>
    <x v="2"/>
    <x v="3"/>
    <n v="1.2998399999999997"/>
    <n v="191.66666666666669"/>
    <n v="21407.64"/>
    <n v="0"/>
    <n v="0"/>
    <n v="0"/>
    <n v="111.69203478260869"/>
    <n v="1"/>
    <n v="6.0932936205863337E-3"/>
    <n v="0.85779016288847465"/>
    <x v="2"/>
    <n v="8.7121212121212128"/>
    <n v="5.9083636363636345E-2"/>
    <n v="973.07454545454539"/>
    <n v="30"/>
    <n v="3"/>
    <n v="33"/>
    <n v="287.5"/>
    <n v="287.5"/>
    <n v="1.9497599999999993"/>
    <n v="0"/>
    <x v="2"/>
    <n v="32111.46"/>
    <n v="0"/>
    <n v="1.9497599999999995"/>
  </r>
  <r>
    <x v="30"/>
    <x v="4"/>
    <x v="12"/>
    <x v="12"/>
    <x v="0"/>
    <x v="4"/>
    <n v="1.297499999999999"/>
    <n v="57.666666666666664"/>
    <n v="16140.666666666668"/>
    <n v="0"/>
    <n v="0"/>
    <n v="0"/>
    <n v="279.89595375722547"/>
    <n v="5"/>
    <n v="6.0823243420042184E-3"/>
    <n v="0.86387248723047882"/>
    <x v="2"/>
    <n v="2.6212121212121211"/>
    <n v="5.8977272727272684E-2"/>
    <n v="733.66666666666674"/>
    <n v="30"/>
    <n v="3"/>
    <n v="33"/>
    <n v="86.5"/>
    <n v="86.5"/>
    <n v="1.9462499999999985"/>
    <n v="0"/>
    <x v="2"/>
    <n v="24211.000000000004"/>
    <n v="0"/>
    <n v="1.9462499999999985"/>
  </r>
  <r>
    <x v="30"/>
    <x v="4"/>
    <x v="33"/>
    <x v="33"/>
    <x v="2"/>
    <x v="9"/>
    <n v="1.2697599999999982"/>
    <n v="156.99999999999997"/>
    <n v="15028.946666666672"/>
    <n v="0"/>
    <n v="0"/>
    <n v="0"/>
    <n v="95.72577494692149"/>
    <n v="20"/>
    <n v="5.9522868258214045E-3"/>
    <n v="0.86982477405630021"/>
    <x v="2"/>
    <n v="7.1363636363636349"/>
    <n v="5.7716363636363559E-2"/>
    <n v="683.13393939393961"/>
    <n v="30"/>
    <n v="3"/>
    <n v="33"/>
    <n v="235.49999999999994"/>
    <n v="235.49999999999994"/>
    <n v="1.9046399999999972"/>
    <n v="0"/>
    <x v="2"/>
    <n v="22543.420000000006"/>
    <n v="0"/>
    <n v="1.9046399999999974"/>
  </r>
  <r>
    <x v="30"/>
    <x v="4"/>
    <x v="29"/>
    <x v="29"/>
    <x v="1"/>
    <x v="2"/>
    <n v="1.2447000000000012"/>
    <n v="250.33333333333334"/>
    <n v="46342.663333333287"/>
    <n v="110"/>
    <n v="0.47520000000000007"/>
    <n v="20363.620372836198"/>
    <n v="185.12382157123815"/>
    <n v="1"/>
    <n v="5.8348124150232484E-3"/>
    <n v="0.87565958647132347"/>
    <x v="2"/>
    <n v="11.378787878787879"/>
    <n v="5.6577272727272782E-2"/>
    <n v="2106.4846969696951"/>
    <n v="30"/>
    <n v="3"/>
    <n v="33"/>
    <n v="375.5"/>
    <n v="265.5"/>
    <n v="1.3201112516644486"/>
    <n v="0.29294274300932088"/>
    <x v="2"/>
    <n v="49150.374627163728"/>
    <n v="9.6671105193075899"/>
    <n v="1.8670500000000019"/>
  </r>
  <r>
    <x v="30"/>
    <x v="4"/>
    <x v="114"/>
    <x v="113"/>
    <x v="0"/>
    <x v="0"/>
    <n v="1.1916666666666664"/>
    <n v="47.666666666666671"/>
    <n v="9136"/>
    <n v="0"/>
    <n v="0"/>
    <n v="0"/>
    <n v="191.66433566433565"/>
    <n v="40"/>
    <n v="5.5862066853346421E-3"/>
    <n v="0.88124579315665807"/>
    <x v="2"/>
    <n v="2.166666666666667"/>
    <n v="5.4166666666666655E-2"/>
    <n v="415.27272727272725"/>
    <n v="30"/>
    <n v="3"/>
    <n v="33"/>
    <n v="71.500000000000014"/>
    <n v="71.500000000000014"/>
    <n v="1.7874999999999996"/>
    <n v="0"/>
    <x v="2"/>
    <n v="13704.000000000002"/>
    <n v="0"/>
    <n v="1.7874999999999996"/>
  </r>
  <r>
    <x v="30"/>
    <x v="4"/>
    <x v="22"/>
    <x v="22"/>
    <x v="2"/>
    <x v="3"/>
    <n v="1.1695199999999979"/>
    <n v="198"/>
    <n v="16824.960000000006"/>
    <n v="0"/>
    <n v="0"/>
    <n v="0"/>
    <n v="84.974545454545492"/>
    <n v="40"/>
    <n v="5.4823891826287219E-3"/>
    <n v="0.88672818233928674"/>
    <x v="2"/>
    <n v="9"/>
    <n v="5.3159999999999902E-2"/>
    <n v="764.77090909090941"/>
    <n v="30"/>
    <n v="3"/>
    <n v="33"/>
    <n v="297"/>
    <n v="297"/>
    <n v="1.7542799999999967"/>
    <n v="0"/>
    <x v="2"/>
    <n v="25237.44000000001"/>
    <n v="0"/>
    <n v="1.7542799999999967"/>
  </r>
  <r>
    <x v="30"/>
    <x v="4"/>
    <x v="38"/>
    <x v="38"/>
    <x v="5"/>
    <x v="3"/>
    <n v="1.1416666666666662"/>
    <n v="110"/>
    <n v="17169.896666666667"/>
    <n v="546"/>
    <n v="4.0949999999999998"/>
    <n v="85225.123454545464"/>
    <n v="156.08996969696972"/>
    <n v="40"/>
    <n v="5.3518203908450752E-3"/>
    <n v="0.89208000273013177"/>
    <x v="2"/>
    <n v="5"/>
    <n v="5.1893939393939374E-2"/>
    <n v="780.44984848484853"/>
    <n v="30"/>
    <n v="3"/>
    <n v="33"/>
    <n v="165"/>
    <n v="0"/>
    <n v="0"/>
    <n v="3.3090909090909091"/>
    <x v="0"/>
    <n v="0"/>
    <n v="109.2"/>
    <n v="1.7124999999999992"/>
  </r>
  <r>
    <x v="30"/>
    <x v="4"/>
    <x v="10"/>
    <x v="10"/>
    <x v="1"/>
    <x v="2"/>
    <n v="0.93959999999999821"/>
    <n v="76"/>
    <n v="40559.606666666667"/>
    <n v="22"/>
    <n v="0.21384"/>
    <n v="11740.938771929825"/>
    <n v="533.67903508771929"/>
    <n v="40"/>
    <n v="4.4045872460479057E-3"/>
    <n v="0.89648458997617964"/>
    <x v="2"/>
    <n v="3.4545454545454546"/>
    <n v="4.2709090909090829E-2"/>
    <n v="1843.6184848484847"/>
    <n v="30"/>
    <n v="3"/>
    <n v="33"/>
    <n v="114"/>
    <n v="92"/>
    <n v="1.1374105263157874"/>
    <n v="0.19298245614035087"/>
    <x v="2"/>
    <n v="49098.471228070171"/>
    <n v="6.3684210526315788"/>
    <n v="1.4093999999999973"/>
  </r>
  <r>
    <x v="30"/>
    <x v="4"/>
    <x v="35"/>
    <x v="35"/>
    <x v="2"/>
    <x v="8"/>
    <n v="0.93216666666666692"/>
    <n v="185.99999999999997"/>
    <n v="19671.890000000018"/>
    <n v="0"/>
    <n v="0"/>
    <n v="0"/>
    <n v="105.76284946236571"/>
    <n v="16"/>
    <n v="4.3697418169338E-3"/>
    <n v="0.90085433179311347"/>
    <x v="2"/>
    <n v="8.4545454545454533"/>
    <n v="4.2371212121212136E-2"/>
    <n v="894.17681818181893"/>
    <n v="30"/>
    <n v="3"/>
    <n v="33"/>
    <n v="278.99999999999994"/>
    <n v="278.99999999999994"/>
    <n v="1.3982500000000004"/>
    <n v="0"/>
    <x v="2"/>
    <n v="29507.835000000028"/>
    <n v="0"/>
    <n v="1.3982500000000004"/>
  </r>
  <r>
    <x v="30"/>
    <x v="4"/>
    <x v="32"/>
    <x v="32"/>
    <x v="5"/>
    <x v="3"/>
    <n v="0.87691666666666679"/>
    <n v="76.333333333333343"/>
    <n v="12584.866666666665"/>
    <n v="17"/>
    <n v="0.14449999999999999"/>
    <n v="2802.7432314410471"/>
    <n v="164.86724890829689"/>
    <n v="18"/>
    <n v="4.1107449615228296E-3"/>
    <n v="0.90496507675463633"/>
    <x v="2"/>
    <n v="3.4696969696969702"/>
    <n v="3.9859848484848491E-2"/>
    <n v="572.0393939393939"/>
    <n v="30"/>
    <n v="3"/>
    <n v="33"/>
    <n v="114.50000000000001"/>
    <n v="97.500000000000014"/>
    <n v="1.1200791484716159"/>
    <n v="0.148471615720524"/>
    <x v="2"/>
    <n v="16074.556768558949"/>
    <n v="4.8995633187772922"/>
    <n v="1.3153750000000002"/>
  </r>
  <r>
    <x v="30"/>
    <x v="4"/>
    <x v="46"/>
    <x v="46"/>
    <x v="2"/>
    <x v="8"/>
    <n v="0.87053333333333383"/>
    <n v="188.66666666666669"/>
    <n v="19235.76999999999"/>
    <n v="0"/>
    <n v="0"/>
    <n v="0"/>
    <n v="101.95637809187272"/>
    <n v="18"/>
    <n v="4.0808216445929963E-3"/>
    <n v="0.90904589839922934"/>
    <x v="2"/>
    <n v="8.5757575757575761"/>
    <n v="3.9569696969696991E-2"/>
    <n v="874.35318181818138"/>
    <n v="30"/>
    <n v="3"/>
    <n v="33"/>
    <n v="283"/>
    <n v="283"/>
    <n v="1.3058000000000007"/>
    <n v="0"/>
    <x v="2"/>
    <n v="28853.654999999981"/>
    <n v="0"/>
    <n v="1.3058000000000007"/>
  </r>
  <r>
    <x v="30"/>
    <x v="4"/>
    <x v="80"/>
    <x v="81"/>
    <x v="2"/>
    <x v="9"/>
    <n v="0.78848000000000085"/>
    <n v="78.666666666666671"/>
    <n v="0"/>
    <n v="0"/>
    <n v="0"/>
    <n v="0"/>
    <n v="0"/>
    <n v="18"/>
    <n v="3.6961781095826555E-3"/>
    <n v="0.91274207650881201"/>
    <x v="2"/>
    <n v="3.5757575757575761"/>
    <n v="3.5840000000000038E-2"/>
    <n v="0"/>
    <n v="30"/>
    <n v="3"/>
    <n v="33"/>
    <n v="118.00000000000001"/>
    <n v="118.00000000000001"/>
    <n v="1.1827200000000013"/>
    <n v="0"/>
    <x v="2"/>
    <n v="0"/>
    <n v="0"/>
    <n v="1.1827200000000013"/>
  </r>
  <r>
    <x v="30"/>
    <x v="4"/>
    <x v="55"/>
    <x v="55"/>
    <x v="5"/>
    <x v="3"/>
    <n v="0.75833333333333219"/>
    <n v="151.66666666666666"/>
    <n v="10978.666666666668"/>
    <n v="95"/>
    <n v="0.47499999999999998"/>
    <n v="6876.7472527472537"/>
    <n v="72.3868131868132"/>
    <n v="15"/>
    <n v="3.5548587997584042E-3"/>
    <n v="0.91629693530857037"/>
    <x v="2"/>
    <n v="6.8939393939393936"/>
    <n v="3.4469696969696921E-2"/>
    <n v="499.03030303030306"/>
    <n v="30"/>
    <n v="3"/>
    <n v="33"/>
    <n v="227.5"/>
    <n v="132.5"/>
    <n v="0.66249999999999909"/>
    <n v="0.4175824175824176"/>
    <x v="2"/>
    <n v="9591.252747252749"/>
    <n v="13.780219780219781"/>
    <n v="1.1374999999999984"/>
  </r>
  <r>
    <x v="30"/>
    <x v="4"/>
    <x v="54"/>
    <x v="54"/>
    <x v="2"/>
    <x v="9"/>
    <n v="0.74986666666666668"/>
    <n v="47"/>
    <n v="10728.403333333332"/>
    <n v="0"/>
    <n v="0"/>
    <n v="0"/>
    <n v="228.26390070921983"/>
    <n v="20"/>
    <n v="3.5151693872248432E-3"/>
    <n v="0.91981210469579522"/>
    <x v="2"/>
    <n v="2.1363636363636362"/>
    <n v="3.4084848484848489E-2"/>
    <n v="487.65469696969689"/>
    <n v="30"/>
    <n v="3"/>
    <n v="33"/>
    <n v="70.5"/>
    <n v="70.5"/>
    <n v="1.1248"/>
    <n v="0"/>
    <x v="2"/>
    <n v="16092.604999999998"/>
    <n v="0"/>
    <n v="1.1248"/>
  </r>
  <r>
    <x v="30"/>
    <x v="4"/>
    <x v="18"/>
    <x v="18"/>
    <x v="3"/>
    <x v="0"/>
    <n v="0.73499999999999999"/>
    <n v="49"/>
    <n v="13553.333333333334"/>
    <n v="4"/>
    <n v="0.06"/>
    <n v="1106.3945578231294"/>
    <n v="276.59863945578235"/>
    <n v="5"/>
    <n v="3.4454785289966122E-3"/>
    <n v="0.92325758322479179"/>
    <x v="2"/>
    <n v="2.2272727272727271"/>
    <n v="3.3409090909090909E-2"/>
    <n v="616.06060606060612"/>
    <n v="30"/>
    <n v="3"/>
    <n v="33"/>
    <n v="73.5"/>
    <n v="69.5"/>
    <n v="1.0425"/>
    <n v="5.4421768707482991E-2"/>
    <x v="2"/>
    <n v="19223.605442176875"/>
    <n v="1.7959183673469388"/>
    <n v="1.1025"/>
  </r>
  <r>
    <x v="30"/>
    <x v="4"/>
    <x v="79"/>
    <x v="80"/>
    <x v="0"/>
    <x v="7"/>
    <n v="0.73499999999999999"/>
    <n v="16.333333333333332"/>
    <n v="7356.3333333333339"/>
    <n v="0"/>
    <n v="0"/>
    <n v="0"/>
    <n v="450.3877551020409"/>
    <n v="16"/>
    <n v="3.4454785289966122E-3"/>
    <n v="0.92670306175378836"/>
    <x v="2"/>
    <n v="0.74242424242424232"/>
    <n v="3.3409090909090909E-2"/>
    <n v="334.37878787878793"/>
    <n v="30"/>
    <n v="3"/>
    <n v="33"/>
    <n v="24.499999999999996"/>
    <n v="24.499999999999996"/>
    <n v="1.1024999999999998"/>
    <n v="0"/>
    <x v="2"/>
    <n v="11034.5"/>
    <n v="0"/>
    <n v="1.1025"/>
  </r>
  <r>
    <x v="30"/>
    <x v="4"/>
    <x v="47"/>
    <x v="47"/>
    <x v="5"/>
    <x v="3"/>
    <n v="0.73179999999999767"/>
    <n v="135.33333333333331"/>
    <n v="9854.5933333333196"/>
    <n v="44"/>
    <n v="0.20100000000000001"/>
    <n v="3203.9564532019667"/>
    <n v="72.817192118226515"/>
    <n v="5"/>
    <n v="3.4304778061492692E-3"/>
    <n v="0.93013353955993761"/>
    <x v="2"/>
    <n v="6.1515151515151505"/>
    <n v="3.3263636363636259E-2"/>
    <n v="447.93606060605998"/>
    <n v="30"/>
    <n v="3"/>
    <n v="33"/>
    <n v="202.99999999999997"/>
    <n v="158.99999999999997"/>
    <n v="0.85977487684728793"/>
    <n v="0.21674876847290644"/>
    <x v="2"/>
    <n v="11577.933546798015"/>
    <n v="7.1527093596059119"/>
    <n v="1.0976999999999966"/>
  </r>
  <r>
    <x v="30"/>
    <x v="4"/>
    <x v="36"/>
    <x v="36"/>
    <x v="2"/>
    <x v="8"/>
    <n v="0.72280000000000189"/>
    <n v="145.33333333333334"/>
    <n v="15923.209999999977"/>
    <n v="0"/>
    <n v="0"/>
    <n v="0"/>
    <n v="109.56337155963287"/>
    <n v="48"/>
    <n v="3.388288273141167E-3"/>
    <n v="0.9335218278330788"/>
    <x v="2"/>
    <n v="6.6060606060606064"/>
    <n v="3.2854545454545539E-2"/>
    <n v="723.78227272727167"/>
    <n v="30"/>
    <n v="3"/>
    <n v="33"/>
    <n v="218"/>
    <n v="218"/>
    <n v="1.0842000000000027"/>
    <n v="0"/>
    <x v="2"/>
    <n v="23884.814999999966"/>
    <n v="0"/>
    <n v="1.0842000000000027"/>
  </r>
  <r>
    <x v="30"/>
    <x v="4"/>
    <x v="63"/>
    <x v="63"/>
    <x v="1"/>
    <x v="2"/>
    <n v="0.72021333333333104"/>
    <n v="211.33333333333334"/>
    <n v="29590.400000000016"/>
    <n v="155"/>
    <n v="0.50220000000000009"/>
    <n v="21702.738170347013"/>
    <n v="140.01766561514202"/>
    <n v="32"/>
    <n v="3.3761626888395538E-3"/>
    <n v="0.93689799052191836"/>
    <x v="2"/>
    <n v="9.6060606060606073"/>
    <n v="3.2736969696969591E-2"/>
    <n v="1345.0181818181825"/>
    <n v="30"/>
    <n v="3"/>
    <n v="33"/>
    <n v="317.00000000000006"/>
    <n v="162.00000000000006"/>
    <n v="0.55208782334384698"/>
    <n v="0.4889589905362775"/>
    <x v="2"/>
    <n v="22682.861829653015"/>
    <n v="16.135646687697157"/>
    <n v="1.0803199999999964"/>
  </r>
  <r>
    <x v="30"/>
    <x v="4"/>
    <x v="65"/>
    <x v="65"/>
    <x v="1"/>
    <x v="2"/>
    <n v="0.70499999999999974"/>
    <n v="31.333333333333332"/>
    <n v="16380"/>
    <n v="0"/>
    <n v="0"/>
    <n v="0"/>
    <n v="522.76595744680856"/>
    <n v="30"/>
    <n v="3.3048467523028716E-3"/>
    <n v="0.94020283727422127"/>
    <x v="2"/>
    <n v="1.4242424242424241"/>
    <n v="3.2045454545454537E-2"/>
    <n v="744.5454545454545"/>
    <n v="30"/>
    <n v="3"/>
    <n v="33"/>
    <n v="46.999999999999993"/>
    <n v="46.999999999999993"/>
    <n v="1.0574999999999994"/>
    <n v="0"/>
    <x v="2"/>
    <n v="24570"/>
    <n v="0"/>
    <n v="1.0574999999999997"/>
  </r>
  <r>
    <x v="30"/>
    <x v="4"/>
    <x v="39"/>
    <x v="39"/>
    <x v="5"/>
    <x v="3"/>
    <n v="0.69546666666666612"/>
    <n v="84"/>
    <n v="10331.833333333334"/>
    <n v="0"/>
    <n v="0"/>
    <n v="0"/>
    <n v="122.99801587301587"/>
    <n v="40"/>
    <n v="3.260157098820193E-3"/>
    <n v="0.94346299437304149"/>
    <x v="2"/>
    <n v="3.8181818181818183"/>
    <n v="3.1612121212121189E-2"/>
    <n v="469.62878787878793"/>
    <n v="30"/>
    <n v="3"/>
    <n v="33"/>
    <n v="126"/>
    <n v="126"/>
    <n v="1.0431999999999992"/>
    <n v="0"/>
    <x v="2"/>
    <n v="15497.75"/>
    <n v="0"/>
    <n v="1.0431999999999992"/>
  </r>
  <r>
    <x v="30"/>
    <x v="4"/>
    <x v="16"/>
    <x v="16"/>
    <x v="3"/>
    <x v="0"/>
    <n v="0.68441666666666701"/>
    <n v="39"/>
    <n v="14087.153333333261"/>
    <n v="7"/>
    <n v="0.10875"/>
    <n v="2528.4634188034061"/>
    <n v="361.20905982905799"/>
    <n v="40"/>
    <n v="3.2083577277380033E-3"/>
    <n v="0.94667135210077946"/>
    <x v="2"/>
    <n v="1.7727272727272727"/>
    <n v="3.1109848484848501E-2"/>
    <n v="640.32515151514826"/>
    <n v="30"/>
    <n v="3"/>
    <n v="33"/>
    <n v="58.5"/>
    <n v="51.5"/>
    <n v="0.9037809829059833"/>
    <n v="0.11965811965811966"/>
    <x v="2"/>
    <n v="18602.266581196487"/>
    <n v="3.9487179487179489"/>
    <n v="1.0266250000000006"/>
  </r>
  <r>
    <x v="30"/>
    <x v="4"/>
    <x v="60"/>
    <x v="60"/>
    <x v="1"/>
    <x v="2"/>
    <n v="0.66135000000000388"/>
    <n v="37.333333333333329"/>
    <n v="17720.280000000137"/>
    <n v="0"/>
    <n v="0"/>
    <n v="0"/>
    <n v="474.65035714286086"/>
    <n v="10"/>
    <n v="3.1002275172135004E-3"/>
    <n v="0.94977157961799297"/>
    <x v="2"/>
    <n v="1.6969696969696968"/>
    <n v="3.0061363636363813E-2"/>
    <n v="805.46727272727901"/>
    <n v="30"/>
    <n v="3"/>
    <n v="33"/>
    <n v="55.999999999999993"/>
    <n v="55.999999999999993"/>
    <n v="0.99202500000000582"/>
    <n v="0"/>
    <x v="2"/>
    <n v="26580.420000000206"/>
    <n v="0"/>
    <n v="0.99202500000000582"/>
  </r>
  <r>
    <x v="30"/>
    <x v="4"/>
    <x v="41"/>
    <x v="41"/>
    <x v="2"/>
    <x v="8"/>
    <n v="0.65513333333333401"/>
    <n v="133.66666666666666"/>
    <n v="14427.966666666645"/>
    <n v="0"/>
    <n v="0"/>
    <n v="0"/>
    <n v="107.93990024937641"/>
    <n v="12"/>
    <n v="3.0710854879319495E-3"/>
    <n v="0.95284266510592497"/>
    <x v="2"/>
    <n v="6.0757575757575752"/>
    <n v="2.9778787878787908E-2"/>
    <n v="655.8166666666657"/>
    <n v="30"/>
    <n v="3"/>
    <n v="33"/>
    <n v="200.49999999999997"/>
    <n v="200.49999999999997"/>
    <n v="0.98270000000000091"/>
    <n v="0"/>
    <x v="2"/>
    <n v="21641.949999999968"/>
    <n v="0"/>
    <n v="0.98270000000000102"/>
  </r>
  <r>
    <x v="30"/>
    <x v="4"/>
    <x v="57"/>
    <x v="57"/>
    <x v="1"/>
    <x v="2"/>
    <n v="0.65057999999999727"/>
    <n v="170"/>
    <n v="22663.769999999895"/>
    <n v="0"/>
    <n v="0"/>
    <n v="0"/>
    <n v="133.31629411764644"/>
    <n v="4"/>
    <n v="3.0497407093804168E-3"/>
    <n v="0.95589240581530543"/>
    <x v="2"/>
    <n v="7.7272727272727275"/>
    <n v="2.9571818181818057E-2"/>
    <n v="1030.1713636363588"/>
    <n v="30"/>
    <n v="3"/>
    <n v="33"/>
    <n v="255"/>
    <n v="255"/>
    <n v="0.97586999999999602"/>
    <n v="0"/>
    <x v="2"/>
    <n v="33995.654999999839"/>
    <n v="0"/>
    <n v="0.97586999999999591"/>
  </r>
  <r>
    <x v="30"/>
    <x v="4"/>
    <x v="49"/>
    <x v="49"/>
    <x v="2"/>
    <x v="8"/>
    <n v="0.61193333333333388"/>
    <n v="121.66666666666666"/>
    <n v="13489.716666666653"/>
    <n v="0"/>
    <n v="0"/>
    <n v="0"/>
    <n v="110.87438356164373"/>
    <n v="12"/>
    <n v="2.8685757294929642E-3"/>
    <n v="0.95876098154479839"/>
    <x v="2"/>
    <n v="5.5303030303030303"/>
    <n v="2.7815151515151539E-2"/>
    <n v="613.16893939393879"/>
    <n v="30"/>
    <n v="3"/>
    <n v="33"/>
    <n v="182.5"/>
    <n v="182.5"/>
    <n v="0.91790000000000083"/>
    <n v="0"/>
    <x v="2"/>
    <n v="20234.574999999979"/>
    <n v="0"/>
    <n v="0.91790000000000083"/>
  </r>
  <r>
    <x v="30"/>
    <x v="4"/>
    <x v="96"/>
    <x v="96"/>
    <x v="2"/>
    <x v="8"/>
    <n v="0.58733333333333326"/>
    <n v="122.66666666666666"/>
    <n v="11737.936666666659"/>
    <n v="0"/>
    <n v="0"/>
    <n v="0"/>
    <n v="95.689701086956475"/>
    <n v="32"/>
    <n v="2.7532576726040951E-3"/>
    <n v="0.96151423921740253"/>
    <x v="2"/>
    <n v="5.5757575757575752"/>
    <n v="2.6696969696969695E-2"/>
    <n v="533.54257575757538"/>
    <n v="30"/>
    <n v="3"/>
    <n v="33"/>
    <n v="183.99999999999997"/>
    <n v="183.99999999999997"/>
    <n v="0.88099999999999978"/>
    <n v="0"/>
    <x v="2"/>
    <n v="17606.904999999988"/>
    <n v="0"/>
    <n v="0.88099999999999989"/>
  </r>
  <r>
    <x v="30"/>
    <x v="4"/>
    <x v="102"/>
    <x v="102"/>
    <x v="0"/>
    <x v="10"/>
    <n v="0.58499999999999841"/>
    <n v="14.333333333333334"/>
    <n v="5038.2666666666555"/>
    <n v="0"/>
    <n v="0"/>
    <n v="0"/>
    <n v="351.50697674418524"/>
    <n v="1"/>
    <n v="2.7423196455279085E-3"/>
    <n v="0.96425655886293049"/>
    <x v="2"/>
    <n v="0.65151515151515149"/>
    <n v="2.6590909090909019E-2"/>
    <n v="229.01212121212072"/>
    <n v="30"/>
    <n v="3"/>
    <n v="33"/>
    <n v="21.5"/>
    <n v="21.5"/>
    <n v="0.87749999999999762"/>
    <n v="0"/>
    <x v="2"/>
    <n v="7557.3999999999824"/>
    <n v="0"/>
    <n v="0.87749999999999762"/>
  </r>
  <r>
    <x v="30"/>
    <x v="4"/>
    <x v="15"/>
    <x v="15"/>
    <x v="1"/>
    <x v="2"/>
    <n v="0.53999999999999981"/>
    <n v="31"/>
    <n v="6000"/>
    <n v="0"/>
    <n v="0"/>
    <n v="0"/>
    <n v="193.54838709677421"/>
    <n v="12"/>
    <n v="2.5313719804873061E-3"/>
    <n v="0.96678793084341774"/>
    <x v="2"/>
    <n v="1.4090909090909092"/>
    <n v="2.4545454545454537E-2"/>
    <n v="272.72727272727275"/>
    <n v="30"/>
    <n v="3"/>
    <n v="33"/>
    <n v="46.5"/>
    <n v="46.5"/>
    <n v="0.80999999999999972"/>
    <n v="0"/>
    <x v="2"/>
    <n v="9000"/>
    <n v="0"/>
    <n v="0.80999999999999972"/>
  </r>
  <r>
    <x v="30"/>
    <x v="4"/>
    <x v="34"/>
    <x v="34"/>
    <x v="2"/>
    <x v="8"/>
    <n v="0.53633333333333355"/>
    <n v="94.333333333333343"/>
    <n v="11298.773333333327"/>
    <n v="0"/>
    <n v="0"/>
    <n v="0"/>
    <n v="119.7749823321554"/>
    <n v="20"/>
    <n v="2.5141836522247396E-3"/>
    <n v="0.96930211449564252"/>
    <x v="2"/>
    <n v="4.2878787878787881"/>
    <n v="2.4378787878787889E-2"/>
    <n v="513.58060606060576"/>
    <n v="30"/>
    <n v="3"/>
    <n v="33"/>
    <n v="141.5"/>
    <n v="141.5"/>
    <n v="0.80450000000000033"/>
    <n v="0"/>
    <x v="2"/>
    <n v="16948.159999999989"/>
    <n v="0"/>
    <n v="0.80450000000000033"/>
  </r>
  <r>
    <x v="30"/>
    <x v="4"/>
    <x v="48"/>
    <x v="48"/>
    <x v="2"/>
    <x v="3"/>
    <n v="0.5117333333333336"/>
    <n v="85.666666666666671"/>
    <n v="7700.5466666666634"/>
    <n v="1057"/>
    <n v="5.0767999999999995"/>
    <n v="95013.359844357939"/>
    <n v="89.889649805447434"/>
    <n v="1"/>
    <n v="2.3988655953358739E-3"/>
    <n v="0.97170098009097838"/>
    <x v="2"/>
    <n v="3.893939393939394"/>
    <n v="2.3260606060606072E-2"/>
    <n v="350.02484848484835"/>
    <n v="30"/>
    <n v="3"/>
    <n v="33"/>
    <n v="128.5"/>
    <n v="0"/>
    <n v="0"/>
    <n v="8.2256809338521393"/>
    <x v="0"/>
    <n v="0"/>
    <n v="271.44747081712063"/>
    <n v="0.76760000000000039"/>
  </r>
  <r>
    <x v="30"/>
    <x v="4"/>
    <x v="37"/>
    <x v="37"/>
    <x v="2"/>
    <x v="8"/>
    <n v="0.50400000000000023"/>
    <n v="104.66666666666667"/>
    <n v="10691.293333333328"/>
    <n v="0"/>
    <n v="0"/>
    <n v="0"/>
    <n v="102.14611464968146"/>
    <n v="16"/>
    <n v="2.3626138484548207E-3"/>
    <n v="0.9740635939394332"/>
    <x v="2"/>
    <n v="4.7575757575757578"/>
    <n v="2.2909090909090921E-2"/>
    <n v="485.96787878787853"/>
    <n v="30"/>
    <n v="3"/>
    <n v="33"/>
    <n v="157"/>
    <n v="157"/>
    <n v="0.75600000000000034"/>
    <n v="0"/>
    <x v="2"/>
    <n v="16036.93999999999"/>
    <n v="0"/>
    <n v="0.75600000000000034"/>
  </r>
  <r>
    <x v="30"/>
    <x v="4"/>
    <x v="23"/>
    <x v="23"/>
    <x v="0"/>
    <x v="0"/>
    <n v="0.50000000000000011"/>
    <n v="10"/>
    <n v="5164.666666666667"/>
    <n v="0"/>
    <n v="0"/>
    <n v="0"/>
    <n v="516.4666666666667"/>
    <n v="24"/>
    <n v="2.3438629448956552E-3"/>
    <n v="0.97640745688432884"/>
    <x v="2"/>
    <n v="0.45454545454545453"/>
    <n v="2.2727272727272731E-2"/>
    <n v="234.75757575757578"/>
    <n v="30"/>
    <n v="3"/>
    <n v="33"/>
    <n v="15"/>
    <n v="15"/>
    <n v="0.75000000000000011"/>
    <n v="0"/>
    <x v="2"/>
    <n v="7747"/>
    <n v="0"/>
    <n v="0.75000000000000011"/>
  </r>
  <r>
    <x v="30"/>
    <x v="4"/>
    <x v="44"/>
    <x v="44"/>
    <x v="5"/>
    <x v="3"/>
    <n v="0.48824999999999974"/>
    <n v="66.666666666666671"/>
    <n v="7106.386666666659"/>
    <n v="286"/>
    <n v="1.5444"/>
    <n v="30486.398799999966"/>
    <n v="106.59579999999988"/>
    <n v="6"/>
    <n v="2.2887821656906054E-3"/>
    <n v="0.97869623905001946"/>
    <x v="2"/>
    <n v="3.0303030303030307"/>
    <n v="2.2193181818181806E-2"/>
    <n v="323.0175757575754"/>
    <n v="30"/>
    <n v="3"/>
    <n v="33"/>
    <n v="100.00000000000001"/>
    <n v="0"/>
    <n v="0"/>
    <n v="2.8599999999999994"/>
    <x v="0"/>
    <n v="0"/>
    <n v="94.379999999999981"/>
    <n v="0.73237499999999955"/>
  </r>
  <r>
    <x v="30"/>
    <x v="4"/>
    <x v="17"/>
    <x v="17"/>
    <x v="0"/>
    <x v="5"/>
    <n v="0.48749999999999966"/>
    <n v="21.666666666666668"/>
    <n v="6022.333333333333"/>
    <n v="0"/>
    <n v="0"/>
    <n v="0"/>
    <n v="277.95384615384614"/>
    <n v="12"/>
    <n v="2.2852663712732615E-3"/>
    <n v="0.9809815054212927"/>
    <x v="2"/>
    <n v="0.98484848484848486"/>
    <n v="2.2159090909090892E-2"/>
    <n v="273.74242424242425"/>
    <n v="30"/>
    <n v="3"/>
    <n v="33"/>
    <n v="32.5"/>
    <n v="32.5"/>
    <n v="0.7312499999999994"/>
    <n v="0"/>
    <x v="2"/>
    <n v="9033.5"/>
    <n v="0"/>
    <n v="0.7312499999999994"/>
  </r>
  <r>
    <x v="30"/>
    <x v="4"/>
    <x v="52"/>
    <x v="52"/>
    <x v="5"/>
    <x v="3"/>
    <n v="0.43733333333333357"/>
    <n v="41"/>
    <n v="6246.6666666666661"/>
    <n v="86"/>
    <n v="0.68799999999999994"/>
    <n v="13102.764227642276"/>
    <n v="152.35772357723576"/>
    <n v="20"/>
    <n v="2.0500987891354005E-3"/>
    <n v="0.98303160421042812"/>
    <x v="2"/>
    <n v="1.8636363636363635"/>
    <n v="1.9878787878787888E-2"/>
    <n v="283.93939393939394"/>
    <n v="30"/>
    <n v="3"/>
    <n v="33"/>
    <n v="61.5"/>
    <n v="0"/>
    <n v="0"/>
    <n v="1.3983739837398375"/>
    <x v="1"/>
    <n v="0"/>
    <n v="46.146341463414636"/>
    <n v="0.65600000000000036"/>
  </r>
  <r>
    <x v="30"/>
    <x v="4"/>
    <x v="92"/>
    <x v="92"/>
    <x v="5"/>
    <x v="9"/>
    <n v="0.42986666666666612"/>
    <n v="48.666666666666671"/>
    <n v="5107.8400000000074"/>
    <n v="337"/>
    <n v="2.1568000000000001"/>
    <n v="35370.042739726072"/>
    <n v="104.9556164383563"/>
    <n v="1"/>
    <n v="2.0150971024916215E-3"/>
    <n v="0.98504670131291971"/>
    <x v="2"/>
    <n v="2.2121212121212124"/>
    <n v="1.9539393939393915E-2"/>
    <n v="232.17454545454578"/>
    <n v="30"/>
    <n v="3"/>
    <n v="33"/>
    <n v="73.000000000000014"/>
    <n v="0"/>
    <n v="0"/>
    <n v="4.6164383561643829"/>
    <x v="0"/>
    <n v="0"/>
    <n v="152.34246575342462"/>
    <n v="0.64479999999999926"/>
  </r>
  <r>
    <x v="30"/>
    <x v="4"/>
    <x v="72"/>
    <x v="73"/>
    <x v="1"/>
    <x v="2"/>
    <n v="0.42699999999999988"/>
    <n v="28.666666666666668"/>
    <n v="11000"/>
    <n v="0"/>
    <n v="0"/>
    <n v="0"/>
    <n v="383.72093023255815"/>
    <n v="48"/>
    <n v="2.0016589549408884E-3"/>
    <n v="0.98704836026786058"/>
    <x v="2"/>
    <n v="1.303030303030303"/>
    <n v="1.9409090909090904E-2"/>
    <n v="500"/>
    <n v="30"/>
    <n v="3"/>
    <n v="33"/>
    <n v="43"/>
    <n v="43"/>
    <n v="0.64049999999999985"/>
    <n v="0"/>
    <x v="2"/>
    <n v="16500"/>
    <n v="0"/>
    <n v="0.64049999999999985"/>
  </r>
  <r>
    <x v="30"/>
    <x v="4"/>
    <x v="31"/>
    <x v="31"/>
    <x v="2"/>
    <x v="8"/>
    <n v="0.39733333333333343"/>
    <n v="84.333333333333343"/>
    <n v="8424.3166666666639"/>
    <n v="50"/>
    <n v="0.2"/>
    <n v="4994.6541501976262"/>
    <n v="99.893083003952526"/>
    <n v="20"/>
    <n v="1.8625897535437471E-3"/>
    <n v="0.98891095002140428"/>
    <x v="2"/>
    <n v="3.8333333333333339"/>
    <n v="1.8060606060606065E-2"/>
    <n v="382.92348484848475"/>
    <n v="30"/>
    <n v="3"/>
    <n v="33"/>
    <n v="126.50000000000001"/>
    <n v="76.500000000000014"/>
    <n v="0.36042687747035584"/>
    <n v="0.39525691699604737"/>
    <x v="2"/>
    <n v="7641.8208498023696"/>
    <n v="13.043478260869565"/>
    <n v="0.5960000000000002"/>
  </r>
  <r>
    <x v="30"/>
    <x v="4"/>
    <x v="100"/>
    <x v="100"/>
    <x v="0"/>
    <x v="5"/>
    <n v="0.39166666666666666"/>
    <n v="15.666666666666668"/>
    <n v="3127.3333333333335"/>
    <n v="0"/>
    <n v="0"/>
    <n v="0"/>
    <n v="199.61702127659575"/>
    <n v="1"/>
    <n v="1.836025973501596E-3"/>
    <n v="0.99074697599490591"/>
    <x v="2"/>
    <n v="0.71212121212121215"/>
    <n v="1.7803030303030303E-2"/>
    <n v="142.15151515151516"/>
    <n v="30"/>
    <n v="3"/>
    <n v="33"/>
    <n v="23.5"/>
    <n v="23.5"/>
    <n v="0.58750000000000002"/>
    <n v="0"/>
    <x v="2"/>
    <n v="4691"/>
    <n v="0"/>
    <n v="0.58750000000000002"/>
  </r>
  <r>
    <x v="30"/>
    <x v="4"/>
    <x v="53"/>
    <x v="53"/>
    <x v="5"/>
    <x v="3"/>
    <n v="0.37200000000000011"/>
    <n v="124"/>
    <n v="7854"/>
    <n v="76"/>
    <n v="0.22800000000000001"/>
    <n v="4813.7419354838712"/>
    <n v="63.338709677419352"/>
    <n v="6"/>
    <n v="1.7438340310023674E-3"/>
    <n v="0.99249081002590833"/>
    <x v="2"/>
    <n v="5.6363636363636367"/>
    <n v="1.6909090909090915E-2"/>
    <n v="357"/>
    <n v="30"/>
    <n v="3"/>
    <n v="33"/>
    <n v="186"/>
    <n v="110"/>
    <n v="0.33000000000000007"/>
    <n v="0.40860215053763443"/>
    <x v="2"/>
    <n v="6967.2580645161288"/>
    <n v="13.483870967741936"/>
    <n v="0.55800000000000016"/>
  </r>
  <r>
    <x v="30"/>
    <x v="4"/>
    <x v="90"/>
    <x v="90"/>
    <x v="2"/>
    <x v="9"/>
    <n v="0.28688000000000002"/>
    <n v="51"/>
    <n v="0"/>
    <n v="0"/>
    <n v="0"/>
    <n v="0"/>
    <n v="0"/>
    <n v="12"/>
    <n v="1.3448148032633308E-3"/>
    <n v="0.99383562482917165"/>
    <x v="2"/>
    <n v="2.3181818181818183"/>
    <n v="1.3040000000000001E-2"/>
    <n v="0"/>
    <n v="30"/>
    <n v="3"/>
    <n v="33"/>
    <n v="76.5"/>
    <n v="76.5"/>
    <n v="0.43032000000000009"/>
    <n v="0"/>
    <x v="2"/>
    <n v="0"/>
    <n v="0"/>
    <n v="0.43032000000000004"/>
  </r>
  <r>
    <x v="30"/>
    <x v="4"/>
    <x v="101"/>
    <x v="101"/>
    <x v="1"/>
    <x v="2"/>
    <n v="0.26684999999999981"/>
    <n v="21.333333333333336"/>
    <n v="7673.8999999999978"/>
    <n v="0"/>
    <n v="0"/>
    <n v="0"/>
    <n v="359.71406249999984"/>
    <n v="4"/>
    <n v="1.2509196536908099E-3"/>
    <n v="0.99508654448286249"/>
    <x v="2"/>
    <n v="0.96969696969696983"/>
    <n v="1.2129545454545447E-2"/>
    <n v="348.81363636363625"/>
    <n v="30"/>
    <n v="3"/>
    <n v="33"/>
    <n v="32.000000000000007"/>
    <n v="32.000000000000007"/>
    <n v="0.40027499999999971"/>
    <n v="0"/>
    <x v="2"/>
    <n v="11510.849999999997"/>
    <n v="0"/>
    <n v="0.40027499999999971"/>
  </r>
  <r>
    <x v="30"/>
    <x v="4"/>
    <x v="75"/>
    <x v="76"/>
    <x v="5"/>
    <x v="9"/>
    <n v="0.25000000000000039"/>
    <n v="22.666666666666668"/>
    <n v="2871.3833333333346"/>
    <n v="0"/>
    <n v="0"/>
    <n v="0"/>
    <n v="126.67867647058829"/>
    <n v="4"/>
    <n v="1.1719314724478291E-3"/>
    <n v="0.99625847595531036"/>
    <x v="2"/>
    <n v="1.0303030303030303"/>
    <n v="1.1363636363636381E-2"/>
    <n v="130.51742424242431"/>
    <n v="30"/>
    <n v="3"/>
    <n v="33"/>
    <n v="34"/>
    <n v="34"/>
    <n v="0.37500000000000056"/>
    <n v="0"/>
    <x v="2"/>
    <n v="4307.0750000000016"/>
    <n v="0"/>
    <n v="0.37500000000000056"/>
  </r>
  <r>
    <x v="30"/>
    <x v="4"/>
    <x v="25"/>
    <x v="25"/>
    <x v="4"/>
    <x v="2"/>
    <n v="0.2068199999999997"/>
    <n v="18"/>
    <n v="5413.99"/>
    <n v="0"/>
    <n v="0"/>
    <n v="0"/>
    <n v="300.77722222222224"/>
    <n v="18"/>
    <n v="9.6951546852663709E-4"/>
    <n v="0.997227991423837"/>
    <x v="2"/>
    <n v="0.81818181818181823"/>
    <n v="9.4009090909090778E-3"/>
    <n v="246.09045454545455"/>
    <n v="30"/>
    <n v="3"/>
    <n v="33"/>
    <n v="27"/>
    <n v="27"/>
    <n v="0.31022999999999956"/>
    <n v="0"/>
    <x v="2"/>
    <n v="8120.9850000000006"/>
    <n v="0"/>
    <n v="0.31022999999999956"/>
  </r>
  <r>
    <x v="30"/>
    <x v="4"/>
    <x v="87"/>
    <x v="87"/>
    <x v="2"/>
    <x v="3"/>
    <n v="0.17071999999999998"/>
    <n v="30.666666666666668"/>
    <n v="1389.9733333333334"/>
    <n v="0"/>
    <n v="0"/>
    <n v="0"/>
    <n v="45.325217391304349"/>
    <n v="100"/>
    <n v="8.0028856390517214E-4"/>
    <n v="0.99802827998774213"/>
    <x v="2"/>
    <n v="1.393939393939394"/>
    <n v="7.7599999999999995E-3"/>
    <n v="63.18060606060606"/>
    <n v="30"/>
    <n v="3"/>
    <n v="33"/>
    <n v="46"/>
    <n v="46"/>
    <n v="0.25607999999999997"/>
    <n v="0"/>
    <x v="2"/>
    <n v="2084.96"/>
    <n v="0"/>
    <n v="0.25607999999999997"/>
  </r>
  <r>
    <x v="30"/>
    <x v="4"/>
    <x v="40"/>
    <x v="40"/>
    <x v="4"/>
    <x v="2"/>
    <n v="0.16109333333333334"/>
    <n v="16.333333333333332"/>
    <n v="4216.166666666667"/>
    <n v="0"/>
    <n v="0"/>
    <n v="0"/>
    <n v="258.13265306122452"/>
    <n v="40"/>
    <n v="7.5516138933944801E-4"/>
    <n v="0.99878344137708153"/>
    <x v="2"/>
    <n v="0.74242424242424232"/>
    <n v="7.3224242424242423E-3"/>
    <n v="191.64393939393941"/>
    <n v="30"/>
    <n v="3"/>
    <n v="33"/>
    <n v="24.499999999999996"/>
    <n v="24.499999999999996"/>
    <n v="0.24163999999999999"/>
    <n v="0"/>
    <x v="2"/>
    <n v="6324.25"/>
    <n v="0"/>
    <n v="0.24163999999999999"/>
  </r>
  <r>
    <x v="30"/>
    <x v="4"/>
    <x v="82"/>
    <x v="83"/>
    <x v="2"/>
    <x v="9"/>
    <n v="0.13472000000000001"/>
    <n v="13"/>
    <n v="1625.08"/>
    <n v="0"/>
    <n v="0"/>
    <n v="0"/>
    <n v="125.00615384615384"/>
    <n v="10"/>
    <n v="6.3153043187268523E-4"/>
    <n v="0.99941497180895422"/>
    <x v="2"/>
    <n v="0.59090909090909094"/>
    <n v="6.1236363636363641E-3"/>
    <n v="73.86727272727272"/>
    <n v="30"/>
    <n v="3"/>
    <n v="33"/>
    <n v="19.5"/>
    <n v="19.5"/>
    <n v="0.20208000000000001"/>
    <n v="0"/>
    <x v="2"/>
    <n v="2437.62"/>
    <n v="0"/>
    <n v="0.20208000000000001"/>
  </r>
  <r>
    <x v="30"/>
    <x v="4"/>
    <x v="56"/>
    <x v="56"/>
    <x v="0"/>
    <x v="5"/>
    <n v="0.1247999999999999"/>
    <n v="4.333333333333333"/>
    <n v="1633.0666666666664"/>
    <n v="0"/>
    <n v="0"/>
    <n v="0"/>
    <n v="376.86153846153843"/>
    <n v="12"/>
    <n v="5.850281910459549E-4"/>
    <n v="1.0000000000000002"/>
    <x v="2"/>
    <n v="0.19696969696969696"/>
    <n v="5.6727272727272677E-3"/>
    <n v="74.23030303030302"/>
    <n v="30"/>
    <n v="3"/>
    <n v="33"/>
    <n v="6.5"/>
    <n v="6.5"/>
    <n v="0.18719999999999984"/>
    <n v="0"/>
    <x v="2"/>
    <n v="2449.6"/>
    <n v="0"/>
    <n v="0.18719999999999984"/>
  </r>
  <r>
    <x v="31"/>
    <x v="4"/>
    <x v="2"/>
    <x v="2"/>
    <x v="1"/>
    <x v="2"/>
    <n v="25.449120000000146"/>
    <n v="2589.6666666666665"/>
    <n v="949595.66666666674"/>
    <n v="1153"/>
    <n v="11.20716"/>
    <n v="422789.4723902691"/>
    <n v="366.68644613206339"/>
    <n v="5"/>
    <n v="0.16908378467641402"/>
    <n v="0.16908378467641402"/>
    <x v="0"/>
    <n v="117.7121212121212"/>
    <n v="1.1567781818181884"/>
    <n v="43163.439393939399"/>
    <n v="7"/>
    <n v="3"/>
    <n v="10"/>
    <n v="1177.121212121212"/>
    <n v="24.121212121212011"/>
    <n v="0.2370434889245138"/>
    <n v="0.97950830222679885"/>
    <x v="3"/>
    <n v="8844.9215491248833"/>
    <n v="9.7950830222679883"/>
    <n v="11.567781818181883"/>
  </r>
  <r>
    <x v="31"/>
    <x v="4"/>
    <x v="0"/>
    <x v="0"/>
    <x v="0"/>
    <x v="0"/>
    <n v="25.215000000000046"/>
    <n v="951.33333333333326"/>
    <n v="292063.59999999951"/>
    <n v="1567"/>
    <n v="39.174999999999997"/>
    <n v="481076.02789067896"/>
    <n v="307.00448493342628"/>
    <n v="12"/>
    <n v="0.1675282929474875"/>
    <n v="0.33661207762390155"/>
    <x v="0"/>
    <n v="43.242424242424242"/>
    <n v="1.1461363636363657"/>
    <n v="13275.618181818159"/>
    <n v="7"/>
    <n v="3"/>
    <n v="10"/>
    <n v="432.42424242424244"/>
    <n v="0"/>
    <n v="0"/>
    <n v="3.6237561317449192"/>
    <x v="0"/>
    <n v="0"/>
    <n v="36.237561317449192"/>
    <n v="11.461363636363657"/>
  </r>
  <r>
    <x v="31"/>
    <x v="4"/>
    <x v="3"/>
    <x v="3"/>
    <x v="1"/>
    <x v="2"/>
    <n v="15.59385000000001"/>
    <n v="940"/>
    <n v="617318.75"/>
    <n v="3468"/>
    <n v="56.181600000000003"/>
    <n v="2277512.1542553194"/>
    <n v="656.72207446808511"/>
    <n v="4"/>
    <n v="0.10360543608880328"/>
    <n v="0.44021751371270484"/>
    <x v="0"/>
    <n v="42.727272727272727"/>
    <n v="0.7088113636363641"/>
    <n v="28059.94318181818"/>
    <n v="7"/>
    <n v="3"/>
    <n v="10"/>
    <n v="427.27272727272725"/>
    <n v="0"/>
    <n v="0"/>
    <n v="8.1165957446808523"/>
    <x v="0"/>
    <n v="0"/>
    <n v="81.16595744680852"/>
    <n v="7.0881136363636408"/>
  </r>
  <r>
    <x v="31"/>
    <x v="4"/>
    <x v="7"/>
    <x v="7"/>
    <x v="1"/>
    <x v="2"/>
    <n v="10.630570000000027"/>
    <n v="1293.3333333333335"/>
    <n v="390155.83333333337"/>
    <n v="765"/>
    <n v="6.1964999999999995"/>
    <n v="230775.1643041237"/>
    <n v="301.66688144329896"/>
    <n v="20"/>
    <n v="7.062943665115104E-2"/>
    <n v="0.51084695036385586"/>
    <x v="1"/>
    <n v="58.787878787878796"/>
    <n v="0.48320772727272848"/>
    <n v="17734.356060606064"/>
    <n v="14"/>
    <n v="3"/>
    <n v="17"/>
    <n v="999.39393939393949"/>
    <n v="234.39393939393949"/>
    <n v="1.9266040053889464"/>
    <n v="0.76546391752577314"/>
    <x v="2"/>
    <n v="70708.888726179342"/>
    <n v="13.012886597938143"/>
    <n v="8.2145313636363841"/>
  </r>
  <r>
    <x v="31"/>
    <x v="4"/>
    <x v="6"/>
    <x v="6"/>
    <x v="1"/>
    <x v="2"/>
    <n v="7.1635033333333302"/>
    <n v="710.33333333333326"/>
    <n v="287754.07666666666"/>
    <n v="278"/>
    <n v="2.7494200000000002"/>
    <n v="112617.03422806197"/>
    <n v="405.09724542468331"/>
    <n v="1"/>
    <n v="4.7594268687565618E-2"/>
    <n v="0.55844121905142152"/>
    <x v="1"/>
    <n v="32.287878787878782"/>
    <n v="0.32561378787878775"/>
    <n v="13079.730757575757"/>
    <n v="14"/>
    <n v="3"/>
    <n v="17"/>
    <n v="548.89393939393926"/>
    <n v="270.89393939393926"/>
    <n v="2.7318859284302408"/>
    <n v="0.50647307257018259"/>
    <x v="2"/>
    <n v="109738.3886507259"/>
    <n v="8.610042233693104"/>
    <n v="5.5354343939393917"/>
  </r>
  <r>
    <x v="31"/>
    <x v="4"/>
    <x v="5"/>
    <x v="5"/>
    <x v="1"/>
    <x v="2"/>
    <n v="6.2550000000000061"/>
    <n v="278"/>
    <n v="176533.33333333331"/>
    <n v="2029"/>
    <n v="45.652499999999996"/>
    <n v="1288439.3285371701"/>
    <n v="635.01199040767381"/>
    <n v="1"/>
    <n v="4.1558178559846656E-2"/>
    <n v="0.59999939761126819"/>
    <x v="1"/>
    <n v="12.636363636363637"/>
    <n v="0.28431818181818208"/>
    <n v="8024.2424242424231"/>
    <n v="14"/>
    <n v="3"/>
    <n v="17"/>
    <n v="214.81818181818181"/>
    <n v="0"/>
    <n v="0"/>
    <n v="9.4451967837494717"/>
    <x v="0"/>
    <n v="0"/>
    <n v="160.568345323741"/>
    <n v="4.833409090909095"/>
  </r>
  <r>
    <x v="31"/>
    <x v="4"/>
    <x v="18"/>
    <x v="18"/>
    <x v="3"/>
    <x v="0"/>
    <n v="5.3699999999999992"/>
    <n v="358"/>
    <n v="131071.66666666666"/>
    <n v="21"/>
    <n v="0.315"/>
    <n v="7688.5614525139654"/>
    <n v="366.12197392923645"/>
    <n v="5"/>
    <n v="3.5678244423081741E-2"/>
    <n v="0.63567764203434995"/>
    <x v="1"/>
    <n v="16.272727272727273"/>
    <n v="0.24409090909090905"/>
    <n v="5957.80303030303"/>
    <n v="14"/>
    <n v="3"/>
    <n v="17"/>
    <n v="276.63636363636363"/>
    <n v="255.63636363636363"/>
    <n v="3.834545454545454"/>
    <n v="7.5911929017417029E-2"/>
    <x v="2"/>
    <n v="93594.090062637537"/>
    <n v="1.2905027932960895"/>
    <n v="4.1495454545454535"/>
  </r>
  <r>
    <x v="31"/>
    <x v="4"/>
    <x v="9"/>
    <x v="9"/>
    <x v="2"/>
    <x v="3"/>
    <n v="5.2104000000000088"/>
    <n v="723.66666666666674"/>
    <n v="90180.666666666657"/>
    <n v="400"/>
    <n v="2.88"/>
    <n v="49846.522339935502"/>
    <n v="124.61630584983875"/>
    <n v="1"/>
    <n v="3.4617863080451665E-2"/>
    <n v="0.67029550511480163"/>
    <x v="1"/>
    <n v="32.893939393939398"/>
    <n v="0.23683636363636404"/>
    <n v="4099.121212121212"/>
    <n v="14"/>
    <n v="3"/>
    <n v="17"/>
    <n v="559.19696969696975"/>
    <n v="159.19696969696975"/>
    <n v="1.146218181818184"/>
    <n v="0.71531145853090194"/>
    <x v="2"/>
    <n v="19838.538266125095"/>
    <n v="12.160294795025333"/>
    <n v="4.026218181818189"/>
  </r>
  <r>
    <x v="31"/>
    <x v="4"/>
    <x v="23"/>
    <x v="23"/>
    <x v="0"/>
    <x v="0"/>
    <n v="5.0666666666666673"/>
    <n v="101.33333333333333"/>
    <n v="50334.333333333328"/>
    <n v="0"/>
    <n v="0"/>
    <n v="0"/>
    <n v="496.72039473684208"/>
    <n v="1"/>
    <n v="3.3662899766036161E-2"/>
    <n v="0.70395840488083783"/>
    <x v="1"/>
    <n v="4.6060606060606055"/>
    <n v="0.23030303030303034"/>
    <n v="2287.924242424242"/>
    <n v="14"/>
    <n v="3"/>
    <n v="17"/>
    <n v="78.303030303030297"/>
    <n v="78.303030303030297"/>
    <n v="3.9151515151515155"/>
    <n v="0"/>
    <x v="2"/>
    <n v="38894.71212121212"/>
    <n v="0"/>
    <n v="3.9151515151515159"/>
  </r>
  <r>
    <x v="31"/>
    <x v="4"/>
    <x v="10"/>
    <x v="10"/>
    <x v="1"/>
    <x v="2"/>
    <n v="4.1585400000000021"/>
    <n v="419.33333333333337"/>
    <n v="163667.1"/>
    <n v="3"/>
    <n v="2.9160000000000005E-2"/>
    <n v="1170.9093004769475"/>
    <n v="390.30310015898249"/>
    <n v="1"/>
    <n v="2.7629312209155016E-2"/>
    <n v="0.73158771708999282"/>
    <x v="1"/>
    <n v="19.060606060606062"/>
    <n v="0.18902454545454556"/>
    <n v="7439.4136363636362"/>
    <n v="14"/>
    <n v="3"/>
    <n v="17"/>
    <n v="324.03030303030306"/>
    <n v="321.03030303030306"/>
    <n v="3.1836661916461932"/>
    <n v="9.258393341438324E-3"/>
    <x v="2"/>
    <n v="125299.12251770488"/>
    <n v="0.15739268680445151"/>
    <n v="3.2134172727272743"/>
  </r>
  <r>
    <x v="31"/>
    <x v="4"/>
    <x v="8"/>
    <x v="8"/>
    <x v="2"/>
    <x v="3"/>
    <n v="3.7535999999999969"/>
    <n v="780.33333333333326"/>
    <n v="71108.893333333341"/>
    <n v="0"/>
    <n v="0"/>
    <n v="0"/>
    <n v="91.126304997864182"/>
    <n v="24"/>
    <n v="2.4938893531932873E-2"/>
    <n v="0.75652661062192572"/>
    <x v="1"/>
    <n v="35.469696969696969"/>
    <n v="0.17061818181818167"/>
    <n v="3232.2224242424245"/>
    <n v="14"/>
    <n v="3"/>
    <n v="17"/>
    <n v="602.9848484848485"/>
    <n v="602.9848484848485"/>
    <n v="2.9005090909090891"/>
    <n v="0"/>
    <x v="2"/>
    <n v="54947.781212121226"/>
    <n v="0"/>
    <n v="2.9005090909090883"/>
  </r>
  <r>
    <x v="31"/>
    <x v="4"/>
    <x v="13"/>
    <x v="13"/>
    <x v="2"/>
    <x v="3"/>
    <n v="3.4431999999999992"/>
    <n v="269"/>
    <n v="56534"/>
    <n v="0"/>
    <n v="0"/>
    <n v="0"/>
    <n v="210.1635687732342"/>
    <n v="16"/>
    <n v="2.2876597988371515E-2"/>
    <n v="0.77940320861029722"/>
    <x v="1"/>
    <n v="12.227272727272727"/>
    <n v="0.15650909090909088"/>
    <n v="2569.7272727272725"/>
    <n v="14"/>
    <n v="3"/>
    <n v="17"/>
    <n v="207.86363636363635"/>
    <n v="207.86363636363635"/>
    <n v="2.6606545454545447"/>
    <n v="0"/>
    <x v="2"/>
    <n v="43685.363636363632"/>
    <n v="0"/>
    <n v="2.6606545454545447"/>
  </r>
  <r>
    <x v="31"/>
    <x v="4"/>
    <x v="21"/>
    <x v="21"/>
    <x v="0"/>
    <x v="0"/>
    <n v="3.3023333333333165"/>
    <n v="149"/>
    <n v="50558.51666666667"/>
    <n v="335"/>
    <n v="6.7"/>
    <n v="113671.83277404922"/>
    <n v="339.318903803132"/>
    <n v="1"/>
    <n v="2.1940680788297272E-2"/>
    <n v="0.80134388939859447"/>
    <x v="2"/>
    <n v="6.7727272727272725"/>
    <n v="0.15010606060605983"/>
    <n v="2298.1143939393942"/>
    <n v="30"/>
    <n v="3"/>
    <n v="33"/>
    <n v="223.5"/>
    <n v="0"/>
    <n v="0"/>
    <n v="1.4988814317673378"/>
    <x v="1"/>
    <n v="0"/>
    <n v="49.463087248322147"/>
    <n v="4.9534999999999743"/>
  </r>
  <r>
    <x v="31"/>
    <x v="4"/>
    <x v="11"/>
    <x v="11"/>
    <x v="0"/>
    <x v="4"/>
    <n v="2.6624999999999979"/>
    <n v="112"/>
    <n v="35991.93333333332"/>
    <n v="341"/>
    <n v="7.6725000000000003"/>
    <n v="109582.5827380952"/>
    <n v="321.35654761904749"/>
    <n v="32"/>
    <n v="1.768963236060616E-2"/>
    <n v="0.81903352175920063"/>
    <x v="2"/>
    <n v="5.0909090909090908"/>
    <n v="0.12102272727272717"/>
    <n v="1635.996969696969"/>
    <n v="30"/>
    <n v="3"/>
    <n v="33"/>
    <n v="168"/>
    <n v="0"/>
    <n v="0"/>
    <n v="2.0297619047619047"/>
    <x v="0"/>
    <n v="0"/>
    <n v="66.982142857142861"/>
    <n v="3.9937499999999968"/>
  </r>
  <r>
    <x v="31"/>
    <x v="4"/>
    <x v="33"/>
    <x v="33"/>
    <x v="2"/>
    <x v="9"/>
    <n v="2.639359999999999"/>
    <n v="343.66666666666663"/>
    <n v="33247.666666666664"/>
    <n v="0"/>
    <n v="0"/>
    <n v="0"/>
    <n v="96.743937924345303"/>
    <n v="5"/>
    <n v="1.7535890353911544E-2"/>
    <n v="0.8365694121131122"/>
    <x v="2"/>
    <n v="15.621212121212119"/>
    <n v="0.11997090909090904"/>
    <n v="1511.2575757575758"/>
    <n v="30"/>
    <n v="3"/>
    <n v="33"/>
    <n v="515.49999999999989"/>
    <n v="515.49999999999989"/>
    <n v="3.9590399999999981"/>
    <n v="0"/>
    <x v="2"/>
    <n v="49871.499999999993"/>
    <n v="0"/>
    <n v="3.9590399999999986"/>
  </r>
  <r>
    <x v="31"/>
    <x v="4"/>
    <x v="24"/>
    <x v="24"/>
    <x v="0"/>
    <x v="6"/>
    <n v="2.25"/>
    <n v="100"/>
    <n v="36000"/>
    <n v="0"/>
    <n v="0"/>
    <n v="0"/>
    <n v="360"/>
    <n v="1"/>
    <n v="1.4948985093470006E-2"/>
    <n v="0.85151839720658218"/>
    <x v="2"/>
    <n v="4.5454545454545459"/>
    <n v="0.10227272727272728"/>
    <n v="1636.3636363636363"/>
    <n v="30"/>
    <n v="3"/>
    <n v="33"/>
    <n v="150"/>
    <n v="150"/>
    <n v="3.375"/>
    <n v="0"/>
    <x v="2"/>
    <n v="54000"/>
    <n v="0"/>
    <n v="3.375"/>
  </r>
  <r>
    <x v="31"/>
    <x v="4"/>
    <x v="4"/>
    <x v="4"/>
    <x v="0"/>
    <x v="0"/>
    <n v="2.1166666666666676"/>
    <n v="84.666666666666671"/>
    <n v="23205.333333333332"/>
    <n v="85"/>
    <n v="2.125"/>
    <n v="23296.692913385825"/>
    <n v="274.0787401574803"/>
    <n v="12"/>
    <n v="1.406311931015327E-2"/>
    <n v="0.86558151651673543"/>
    <x v="2"/>
    <n v="3.8484848484848486"/>
    <n v="9.6212121212121249E-2"/>
    <n v="1054.7878787878788"/>
    <n v="30"/>
    <n v="3"/>
    <n v="33"/>
    <n v="127"/>
    <n v="42"/>
    <n v="1.0500000000000003"/>
    <n v="0.6692913385826772"/>
    <x v="2"/>
    <n v="11511.307086614172"/>
    <n v="22.086614173228348"/>
    <n v="3.1750000000000012"/>
  </r>
  <r>
    <x v="31"/>
    <x v="4"/>
    <x v="25"/>
    <x v="25"/>
    <x v="4"/>
    <x v="2"/>
    <n v="2.105999999999999"/>
    <n v="210.33333333333334"/>
    <n v="54672.093333333221"/>
    <n v="0"/>
    <n v="0"/>
    <n v="0"/>
    <n v="259.93071315372373"/>
    <n v="5"/>
    <n v="1.3992250047487918E-2"/>
    <n v="0.87957376656422337"/>
    <x v="2"/>
    <n v="9.5606060606060606"/>
    <n v="9.5727272727272675E-2"/>
    <n v="2485.0951515151464"/>
    <n v="30"/>
    <n v="3"/>
    <n v="33"/>
    <n v="315.5"/>
    <n v="315.5"/>
    <n v="3.1589999999999985"/>
    <n v="0"/>
    <x v="2"/>
    <n v="82008.139999999839"/>
    <n v="0"/>
    <n v="3.1589999999999985"/>
  </r>
  <r>
    <x v="31"/>
    <x v="4"/>
    <x v="79"/>
    <x v="80"/>
    <x v="0"/>
    <x v="7"/>
    <n v="1.5750000000000002"/>
    <n v="35"/>
    <n v="24237.666666666668"/>
    <n v="0"/>
    <n v="0"/>
    <n v="0"/>
    <n v="692.50476190476195"/>
    <n v="60"/>
    <n v="1.0464289565429004E-2"/>
    <n v="0.89003805612965237"/>
    <x v="2"/>
    <n v="1.5909090909090908"/>
    <n v="7.1590909090909094E-2"/>
    <n v="1101.7121212121212"/>
    <n v="30"/>
    <n v="3"/>
    <n v="33"/>
    <n v="52.5"/>
    <n v="52.5"/>
    <n v="2.3625000000000003"/>
    <n v="0"/>
    <x v="2"/>
    <n v="36356.5"/>
    <n v="0"/>
    <n v="2.3625000000000003"/>
  </r>
  <r>
    <x v="31"/>
    <x v="4"/>
    <x v="26"/>
    <x v="26"/>
    <x v="1"/>
    <x v="2"/>
    <n v="1.4729999999999996"/>
    <n v="163.66666666666666"/>
    <n v="46492"/>
    <n v="186"/>
    <n v="1.6739999999999999"/>
    <n v="52836.122199592668"/>
    <n v="284.06517311608962"/>
    <n v="5"/>
    <n v="9.7866022411916935E-3"/>
    <n v="0.89982465837084402"/>
    <x v="2"/>
    <n v="7.4393939393939386"/>
    <n v="6.6954545454545433E-2"/>
    <n v="2113.2727272727275"/>
    <n v="30"/>
    <n v="3"/>
    <n v="33"/>
    <n v="245.49999999999997"/>
    <n v="59.499999999999972"/>
    <n v="0.53549999999999964"/>
    <n v="0.75763747454175157"/>
    <x v="2"/>
    <n v="16901.877800407325"/>
    <n v="25.002036659877803"/>
    <n v="2.2094999999999994"/>
  </r>
  <r>
    <x v="31"/>
    <x v="4"/>
    <x v="29"/>
    <x v="29"/>
    <x v="1"/>
    <x v="2"/>
    <n v="1.3041000000000016"/>
    <n v="295"/>
    <n v="57913.456666666687"/>
    <n v="104"/>
    <n v="0.44928000000000001"/>
    <n v="20416.947435028258"/>
    <n v="196.31680225988708"/>
    <n v="20"/>
    <n v="8.6644317601752251E-3"/>
    <n v="0.90848909013101919"/>
    <x v="2"/>
    <n v="13.409090909090908"/>
    <n v="5.9277272727272796E-2"/>
    <n v="2632.4298484848496"/>
    <n v="30"/>
    <n v="3"/>
    <n v="33"/>
    <n v="442.5"/>
    <n v="338.5"/>
    <n v="1.4963994915254255"/>
    <n v="0.23502824858757063"/>
    <x v="2"/>
    <n v="66453.237564971772"/>
    <n v="7.7559322033898308"/>
    <n v="1.9561500000000023"/>
  </r>
  <r>
    <x v="31"/>
    <x v="4"/>
    <x v="147"/>
    <x v="146"/>
    <x v="2"/>
    <x v="3"/>
    <n v="1.2800000000000016"/>
    <n v="126.33333333333333"/>
    <n v="10495.999999999971"/>
    <n v="0"/>
    <n v="0"/>
    <n v="0"/>
    <n v="83.081794195250438"/>
    <n v="1"/>
    <n v="8.5043115198407248E-3"/>
    <n v="0.91699340165085996"/>
    <x v="2"/>
    <n v="5.7424242424242422"/>
    <n v="5.8181818181818251E-2"/>
    <n v="477.09090909090776"/>
    <n v="30"/>
    <n v="3"/>
    <n v="33"/>
    <n v="189.5"/>
    <n v="189.5"/>
    <n v="1.9200000000000024"/>
    <n v="0"/>
    <x v="2"/>
    <n v="15743.999999999958"/>
    <n v="0"/>
    <n v="1.9200000000000024"/>
  </r>
  <r>
    <x v="31"/>
    <x v="4"/>
    <x v="69"/>
    <x v="70"/>
    <x v="0"/>
    <x v="0"/>
    <n v="1.1774999999999995"/>
    <n v="51.999999999999993"/>
    <n v="23356.333333333336"/>
    <n v="0"/>
    <n v="0"/>
    <n v="0"/>
    <n v="449.16025641025652"/>
    <n v="6"/>
    <n v="7.823302198915966E-3"/>
    <n v="0.92481670384977588"/>
    <x v="2"/>
    <n v="2.3636363636363633"/>
    <n v="5.352272727272725E-2"/>
    <n v="1061.6515151515152"/>
    <n v="30"/>
    <n v="3"/>
    <n v="33"/>
    <n v="77.999999999999986"/>
    <n v="77.999999999999986"/>
    <n v="1.7662499999999992"/>
    <n v="0"/>
    <x v="2"/>
    <n v="35034.5"/>
    <n v="0"/>
    <n v="1.7662499999999992"/>
  </r>
  <r>
    <x v="31"/>
    <x v="4"/>
    <x v="93"/>
    <x v="93"/>
    <x v="3"/>
    <x v="0"/>
    <n v="0.98666666666666591"/>
    <n v="98.666666666666671"/>
    <n v="31573.333333333332"/>
    <n v="140"/>
    <n v="1.4"/>
    <n v="44800"/>
    <n v="320"/>
    <n v="24"/>
    <n v="6.5554067965438783E-3"/>
    <n v="0.93137211064631975"/>
    <x v="2"/>
    <n v="4.4848484848484853"/>
    <n v="4.4848484848484811E-2"/>
    <n v="1435.151515151515"/>
    <n v="30"/>
    <n v="3"/>
    <n v="33"/>
    <n v="148.00000000000003"/>
    <n v="8.0000000000000284"/>
    <n v="8.000000000000021E-2"/>
    <n v="0.94594594594594572"/>
    <x v="3"/>
    <n v="2560.0000000000091"/>
    <n v="31.21621621621621"/>
    <n v="1.4799999999999989"/>
  </r>
  <r>
    <x v="31"/>
    <x v="4"/>
    <x v="66"/>
    <x v="67"/>
    <x v="1"/>
    <x v="2"/>
    <n v="0.79785000000000039"/>
    <n v="65.666666666666671"/>
    <n v="11447.666666666668"/>
    <n v="0"/>
    <n v="0"/>
    <n v="0"/>
    <n v="174.32994923857868"/>
    <n v="12"/>
    <n v="5.3009101141444663E-3"/>
    <n v="0.93667302076046421"/>
    <x v="2"/>
    <n v="2.9848484848484849"/>
    <n v="3.6265909090909106E-2"/>
    <n v="520.34848484848487"/>
    <n v="30"/>
    <n v="3"/>
    <n v="33"/>
    <n v="98.5"/>
    <n v="98.5"/>
    <n v="1.1967750000000006"/>
    <n v="0"/>
    <x v="2"/>
    <n v="17171.5"/>
    <n v="0"/>
    <n v="1.1967750000000006"/>
  </r>
  <r>
    <x v="31"/>
    <x v="4"/>
    <x v="73"/>
    <x v="74"/>
    <x v="0"/>
    <x v="4"/>
    <n v="0.69599999999999995"/>
    <n v="38.666666666666671"/>
    <n v="11856.666666666666"/>
    <n v="184"/>
    <n v="3.3120000000000003"/>
    <n v="56421.379310344826"/>
    <n v="306.63793103448273"/>
    <n v="6"/>
    <n v="4.6242193889133882E-3"/>
    <n v="0.94129724014937766"/>
    <x v="2"/>
    <n v="1.7575757575757578"/>
    <n v="3.1636363636363636E-2"/>
    <n v="538.93939393939388"/>
    <n v="30"/>
    <n v="3"/>
    <n v="33"/>
    <n v="58.000000000000007"/>
    <n v="0"/>
    <n v="0"/>
    <n v="3.172413793103448"/>
    <x v="0"/>
    <n v="0"/>
    <n v="104.68965517241378"/>
    <n v="1.044"/>
  </r>
  <r>
    <x v="31"/>
    <x v="4"/>
    <x v="137"/>
    <x v="136"/>
    <x v="2"/>
    <x v="8"/>
    <n v="0.65675999999999979"/>
    <n v="162"/>
    <n v="15971.663333333334"/>
    <n v="13"/>
    <n v="5.2649999999999995E-2"/>
    <n v="1281.6766872427984"/>
    <n v="98.59051440329219"/>
    <n v="18"/>
    <n v="4.3635090888832703E-3"/>
    <n v="0.94566074923826093"/>
    <x v="2"/>
    <n v="7.3636363636363633"/>
    <n v="2.9852727272727263E-2"/>
    <n v="725.98469696969698"/>
    <n v="30"/>
    <n v="3"/>
    <n v="33"/>
    <n v="243"/>
    <n v="230"/>
    <n v="0.93243703703703673"/>
    <n v="5.3497942386831275E-2"/>
    <x v="2"/>
    <n v="22675.818312757205"/>
    <n v="1.7654320987654322"/>
    <n v="0.98513999999999968"/>
  </r>
  <r>
    <x v="31"/>
    <x v="4"/>
    <x v="41"/>
    <x v="41"/>
    <x v="2"/>
    <x v="8"/>
    <n v="0.64260000000000028"/>
    <n v="178.33333333333331"/>
    <n v="17314.863333333335"/>
    <n v="20"/>
    <n v="7.1999999999999995E-2"/>
    <n v="1941.8538317757011"/>
    <n v="97.092691588785058"/>
    <n v="18"/>
    <n v="4.2694301426950349E-3"/>
    <n v="0.94993017938095592"/>
    <x v="2"/>
    <n v="8.1060606060606055"/>
    <n v="2.9209090909090921E-2"/>
    <n v="787.0392424242425"/>
    <n v="30"/>
    <n v="3"/>
    <n v="33"/>
    <n v="267.5"/>
    <n v="247.5"/>
    <n v="0.89183271028037436"/>
    <n v="7.476635514018691E-2"/>
    <x v="2"/>
    <n v="24030.441168224301"/>
    <n v="2.4672897196261681"/>
    <n v="0.96390000000000042"/>
  </r>
  <r>
    <x v="31"/>
    <x v="4"/>
    <x v="19"/>
    <x v="19"/>
    <x v="0"/>
    <x v="5"/>
    <n v="0.5625"/>
    <n v="25"/>
    <n v="11546.666666666668"/>
    <n v="113"/>
    <n v="2.5425"/>
    <n v="52190.933333333342"/>
    <n v="461.86666666666673"/>
    <n v="1"/>
    <n v="3.7372462733675014E-3"/>
    <n v="0.95366742565432339"/>
    <x v="2"/>
    <n v="1.1363636363636365"/>
    <n v="2.556818181818182E-2"/>
    <n v="524.84848484848487"/>
    <n v="30"/>
    <n v="3"/>
    <n v="33"/>
    <n v="37.5"/>
    <n v="0"/>
    <n v="0"/>
    <n v="3.0133333333333332"/>
    <x v="0"/>
    <n v="0"/>
    <n v="99.44"/>
    <n v="0.84375"/>
  </r>
  <r>
    <x v="31"/>
    <x v="4"/>
    <x v="22"/>
    <x v="22"/>
    <x v="2"/>
    <x v="3"/>
    <n v="0.55967999999999973"/>
    <n v="106"/>
    <n v="21324.6"/>
    <n v="0"/>
    <n v="0"/>
    <n v="0"/>
    <n v="201.1754716981132"/>
    <n v="5"/>
    <n v="3.7185102120503503E-3"/>
    <n v="0.95738593586637377"/>
    <x v="2"/>
    <n v="4.8181818181818183"/>
    <n v="2.5439999999999987E-2"/>
    <n v="969.3"/>
    <n v="30"/>
    <n v="3"/>
    <n v="33"/>
    <n v="159"/>
    <n v="159"/>
    <n v="0.8395199999999996"/>
    <n v="0"/>
    <x v="2"/>
    <n v="31986.899999999998"/>
    <n v="0"/>
    <n v="0.8395199999999996"/>
  </r>
  <r>
    <x v="31"/>
    <x v="4"/>
    <x v="81"/>
    <x v="82"/>
    <x v="4"/>
    <x v="2"/>
    <n v="0.53866999999999965"/>
    <n v="47.666666666666671"/>
    <n v="15143.076666666679"/>
    <n v="39"/>
    <n v="0.38844000000000006"/>
    <n v="12389.790000000008"/>
    <n v="317.68692307692328"/>
    <n v="40"/>
    <n v="3.5789199112442145E-3"/>
    <n v="0.96096485577761803"/>
    <x v="2"/>
    <n v="2.166666666666667"/>
    <n v="2.4484999999999982E-2"/>
    <n v="688.32166666666717"/>
    <n v="30"/>
    <n v="3"/>
    <n v="33"/>
    <n v="71.500000000000014"/>
    <n v="32.500000000000014"/>
    <n v="0.36727499999999991"/>
    <n v="0.5454545454545453"/>
    <x v="2"/>
    <n v="10324.825000000012"/>
    <n v="17.999999999999996"/>
    <n v="0.80800499999999942"/>
  </r>
  <r>
    <x v="31"/>
    <x v="4"/>
    <x v="35"/>
    <x v="35"/>
    <x v="2"/>
    <x v="8"/>
    <n v="0.4613333333333336"/>
    <n v="115"/>
    <n v="11486.599999999999"/>
    <n v="98"/>
    <n v="0.39200000000000002"/>
    <n v="9788.5808695652158"/>
    <n v="99.883478260869552"/>
    <n v="1"/>
    <n v="3.0650956102759256E-3"/>
    <n v="0.96402995138789394"/>
    <x v="2"/>
    <n v="5.2272727272727275"/>
    <n v="2.0969696969696982E-2"/>
    <n v="522.11818181818171"/>
    <n v="30"/>
    <n v="3"/>
    <n v="33"/>
    <n v="172.5"/>
    <n v="74.5"/>
    <n v="0.29886376811594217"/>
    <n v="0.56811594202898552"/>
    <x v="2"/>
    <n v="7441.319130434782"/>
    <n v="18.747826086956522"/>
    <n v="0.69200000000000039"/>
  </r>
  <r>
    <x v="31"/>
    <x v="4"/>
    <x v="30"/>
    <x v="30"/>
    <x v="2"/>
    <x v="3"/>
    <n v="0.46128000000000019"/>
    <n v="77.333333333333329"/>
    <n v="3283.6400000000003"/>
    <n v="0"/>
    <n v="0"/>
    <n v="0"/>
    <n v="42.460862068965525"/>
    <n v="12"/>
    <n v="3.0647412639625985E-3"/>
    <n v="0.96709469265185655"/>
    <x v="2"/>
    <n v="3.5151515151515151"/>
    <n v="2.0967272727272737E-2"/>
    <n v="149.25636363636366"/>
    <n v="30"/>
    <n v="3"/>
    <n v="33"/>
    <n v="116"/>
    <n v="116"/>
    <n v="0.69192000000000031"/>
    <n v="0"/>
    <x v="2"/>
    <n v="4925.4600000000009"/>
    <n v="0"/>
    <n v="0.69192000000000031"/>
  </r>
  <r>
    <x v="31"/>
    <x v="4"/>
    <x v="42"/>
    <x v="42"/>
    <x v="2"/>
    <x v="3"/>
    <n v="0.44159999999999983"/>
    <n v="75.333333333333329"/>
    <n v="3143.8200000000011"/>
    <n v="0"/>
    <n v="0"/>
    <n v="0"/>
    <n v="41.73212389380533"/>
    <n v="10"/>
    <n v="2.9339874743450453E-3"/>
    <n v="0.97002868012620158"/>
    <x v="2"/>
    <n v="3.4242424242424239"/>
    <n v="2.0072727272727266E-2"/>
    <n v="142.90090909090915"/>
    <n v="30"/>
    <n v="3"/>
    <n v="33"/>
    <n v="112.99999999999999"/>
    <n v="112.99999999999999"/>
    <n v="0.66239999999999966"/>
    <n v="0"/>
    <x v="2"/>
    <n v="4715.7300000000014"/>
    <n v="0"/>
    <n v="0.66239999999999977"/>
  </r>
  <r>
    <x v="31"/>
    <x v="4"/>
    <x v="63"/>
    <x v="63"/>
    <x v="1"/>
    <x v="2"/>
    <n v="0.42120000000000002"/>
    <n v="130"/>
    <n v="20600"/>
    <n v="181"/>
    <n v="0.58644000000000007"/>
    <n v="28681.538461538461"/>
    <n v="158.46153846153845"/>
    <n v="5"/>
    <n v="2.7984500094975851E-3"/>
    <n v="0.97282713013569921"/>
    <x v="2"/>
    <n v="5.9090909090909092"/>
    <n v="1.9145454545454545E-2"/>
    <n v="936.36363636363637"/>
    <n v="30"/>
    <n v="3"/>
    <n v="33"/>
    <n v="195"/>
    <n v="14"/>
    <n v="4.5359999999999998E-2"/>
    <n v="0.92820512820512824"/>
    <x v="3"/>
    <n v="2218.4615384615381"/>
    <n v="30.630769230769232"/>
    <n v="0.63180000000000003"/>
  </r>
  <r>
    <x v="31"/>
    <x v="4"/>
    <x v="32"/>
    <x v="32"/>
    <x v="5"/>
    <x v="3"/>
    <n v="0.41650000000000009"/>
    <n v="47.333333333333329"/>
    <n v="4746.3999999999996"/>
    <n v="0"/>
    <n v="0"/>
    <n v="0"/>
    <n v="100.27605633802817"/>
    <n v="40"/>
    <n v="2.7672232406356703E-3"/>
    <n v="0.97559435337633493"/>
    <x v="2"/>
    <n v="2.1515151515151514"/>
    <n v="1.8931818181818185E-2"/>
    <n v="215.74545454545452"/>
    <n v="30"/>
    <n v="3"/>
    <n v="33"/>
    <n v="71"/>
    <n v="71"/>
    <n v="0.62475000000000014"/>
    <n v="0"/>
    <x v="2"/>
    <n v="7119.6"/>
    <n v="0"/>
    <n v="0.62475000000000014"/>
  </r>
  <r>
    <x v="31"/>
    <x v="4"/>
    <x v="46"/>
    <x v="46"/>
    <x v="2"/>
    <x v="8"/>
    <n v="0.41400000000000009"/>
    <n v="115"/>
    <n v="11560"/>
    <n v="149"/>
    <n v="0.53639999999999999"/>
    <n v="14977.739130434782"/>
    <n v="100.52173913043478"/>
    <n v="18"/>
    <n v="2.7506132571984815E-3"/>
    <n v="0.97834496663353343"/>
    <x v="2"/>
    <n v="5.2272727272727275"/>
    <n v="1.8818181818181821E-2"/>
    <n v="525.4545454545455"/>
    <n v="30"/>
    <n v="3"/>
    <n v="33"/>
    <n v="172.5"/>
    <n v="23.5"/>
    <n v="8.4600000000000022E-2"/>
    <n v="0.86376811594202896"/>
    <x v="3"/>
    <n v="2362.2608695652175"/>
    <n v="28.504347826086956"/>
    <n v="0.62100000000000011"/>
  </r>
  <r>
    <x v="31"/>
    <x v="4"/>
    <x v="34"/>
    <x v="34"/>
    <x v="2"/>
    <x v="8"/>
    <n v="0.37200000000000011"/>
    <n v="93"/>
    <n v="9421.6666666666661"/>
    <n v="184"/>
    <n v="0.73599999999999999"/>
    <n v="18640.716845878134"/>
    <n v="101.30824372759857"/>
    <n v="40"/>
    <n v="2.4715655354537081E-3"/>
    <n v="0.98081653216898712"/>
    <x v="2"/>
    <n v="4.2272727272727275"/>
    <n v="1.6909090909090915E-2"/>
    <n v="428.25757575757575"/>
    <n v="30"/>
    <n v="3"/>
    <n v="33"/>
    <n v="139.5"/>
    <n v="0"/>
    <n v="0"/>
    <n v="1.3189964157706093"/>
    <x v="1"/>
    <n v="0"/>
    <n v="43.526881720430104"/>
    <n v="0.55800000000000016"/>
  </r>
  <r>
    <x v="31"/>
    <x v="4"/>
    <x v="38"/>
    <x v="38"/>
    <x v="5"/>
    <x v="3"/>
    <n v="0.31375333333333311"/>
    <n v="40.333333333333329"/>
    <n v="4216.6833333333325"/>
    <n v="85"/>
    <n v="0.64150000000000007"/>
    <n v="8886.3987603305777"/>
    <n v="104.54586776859503"/>
    <n v="48"/>
    <n v="2.0845750680117876E-3"/>
    <n v="0.98290110723699886"/>
    <x v="2"/>
    <n v="1.833333333333333"/>
    <n v="1.4261515151515141E-2"/>
    <n v="191.6674242424242"/>
    <n v="30"/>
    <n v="3"/>
    <n v="33"/>
    <n v="60.499999999999993"/>
    <n v="0"/>
    <n v="0"/>
    <n v="1.4049586776859506"/>
    <x v="1"/>
    <n v="0"/>
    <n v="46.363636363636367"/>
    <n v="0.47062999999999966"/>
  </r>
  <r>
    <x v="31"/>
    <x v="4"/>
    <x v="52"/>
    <x v="52"/>
    <x v="5"/>
    <x v="3"/>
    <n v="0.29333333333333339"/>
    <n v="34.999999999999993"/>
    <n v="3106.3333333333335"/>
    <n v="0"/>
    <n v="0"/>
    <n v="0"/>
    <n v="88.752380952380975"/>
    <n v="4"/>
    <n v="1.9489047232968306E-3"/>
    <n v="0.98485001196029565"/>
    <x v="2"/>
    <n v="1.5909090909090906"/>
    <n v="1.3333333333333336E-2"/>
    <n v="141.19696969696972"/>
    <n v="30"/>
    <n v="3"/>
    <n v="33"/>
    <n v="52.499999999999993"/>
    <n v="52.499999999999993"/>
    <n v="0.44000000000000011"/>
    <n v="0"/>
    <x v="2"/>
    <n v="4659.5000000000009"/>
    <n v="0"/>
    <n v="0.44000000000000006"/>
  </r>
  <r>
    <x v="31"/>
    <x v="4"/>
    <x v="40"/>
    <x v="40"/>
    <x v="4"/>
    <x v="2"/>
    <n v="0.27933333333333338"/>
    <n v="33.333333333333336"/>
    <n v="7301.3333333333339"/>
    <n v="0"/>
    <n v="0"/>
    <n v="0"/>
    <n v="219.04"/>
    <n v="40"/>
    <n v="1.8558888160485727E-3"/>
    <n v="0.98670590077634424"/>
    <x v="2"/>
    <n v="1.5151515151515154"/>
    <n v="1.26969696969697E-2"/>
    <n v="331.87878787878793"/>
    <n v="30"/>
    <n v="3"/>
    <n v="33"/>
    <n v="50.000000000000007"/>
    <n v="50.000000000000007"/>
    <n v="0.41900000000000009"/>
    <n v="0"/>
    <x v="2"/>
    <n v="10952.000000000002"/>
    <n v="0"/>
    <n v="0.41900000000000009"/>
  </r>
  <r>
    <x v="31"/>
    <x v="4"/>
    <x v="45"/>
    <x v="45"/>
    <x v="0"/>
    <x v="7"/>
    <n v="0.26250000000000001"/>
    <n v="11.666666666666668"/>
    <n v="3029.3333333333335"/>
    <n v="0"/>
    <n v="0"/>
    <n v="0"/>
    <n v="259.65714285714284"/>
    <n v="6"/>
    <n v="1.744048260904834E-3"/>
    <n v="0.98844994903724903"/>
    <x v="2"/>
    <n v="0.53030303030303039"/>
    <n v="1.1931818181818182E-2"/>
    <n v="137.69696969696972"/>
    <n v="30"/>
    <n v="3"/>
    <n v="33"/>
    <n v="17.500000000000004"/>
    <n v="17.500000000000004"/>
    <n v="0.39375000000000004"/>
    <n v="0"/>
    <x v="2"/>
    <n v="4544.0000000000009"/>
    <n v="0"/>
    <n v="0.39375000000000004"/>
  </r>
  <r>
    <x v="31"/>
    <x v="4"/>
    <x v="16"/>
    <x v="16"/>
    <x v="3"/>
    <x v="0"/>
    <n v="0.25000000000000006"/>
    <n v="16.666666666666664"/>
    <n v="5636.6666666666661"/>
    <n v="0"/>
    <n v="0"/>
    <n v="0"/>
    <n v="338.2"/>
    <n v="48"/>
    <n v="1.6609983437188898E-3"/>
    <n v="0.99011094738096794"/>
    <x v="2"/>
    <n v="0.75757575757575746"/>
    <n v="1.1363636363636366E-2"/>
    <n v="256.21212121212119"/>
    <n v="30"/>
    <n v="3"/>
    <n v="33"/>
    <n v="24.999999999999996"/>
    <n v="24.999999999999996"/>
    <n v="0.37500000000000006"/>
    <n v="0"/>
    <x v="2"/>
    <n v="8454.9999999999982"/>
    <n v="0"/>
    <n v="0.37500000000000006"/>
  </r>
  <r>
    <x v="31"/>
    <x v="4"/>
    <x v="136"/>
    <x v="135"/>
    <x v="2"/>
    <x v="8"/>
    <n v="0.21650999999999987"/>
    <n v="51.666666666666664"/>
    <n v="4343.2933333333322"/>
    <n v="0"/>
    <n v="0"/>
    <n v="0"/>
    <n v="84.063741935483847"/>
    <n v="16"/>
    <n v="1.4384910055943061E-3"/>
    <n v="0.99154943838656229"/>
    <x v="2"/>
    <n v="2.3484848484848482"/>
    <n v="9.8413636363636307E-3"/>
    <n v="197.4224242424242"/>
    <n v="30"/>
    <n v="3"/>
    <n v="33"/>
    <n v="77.499999999999986"/>
    <n v="77.499999999999986"/>
    <n v="0.3247649999999998"/>
    <n v="0"/>
    <x v="2"/>
    <n v="6514.9399999999969"/>
    <n v="0"/>
    <n v="0.3247649999999998"/>
  </r>
  <r>
    <x v="31"/>
    <x v="4"/>
    <x v="53"/>
    <x v="53"/>
    <x v="5"/>
    <x v="3"/>
    <n v="0.19700000000000004"/>
    <n v="65.666666666666657"/>
    <n v="3069.3333333333335"/>
    <n v="193"/>
    <n v="0.57899999999999996"/>
    <n v="9021.0355329949252"/>
    <n v="46.741116751269047"/>
    <n v="24"/>
    <n v="1.3088666948504852E-3"/>
    <n v="0.99285830508141282"/>
    <x v="2"/>
    <n v="2.9848484848484844"/>
    <n v="8.9545454545454563E-3"/>
    <n v="139.51515151515153"/>
    <n v="30"/>
    <n v="3"/>
    <n v="33"/>
    <n v="98.499999999999986"/>
    <n v="0"/>
    <n v="0"/>
    <n v="1.9593908629441628"/>
    <x v="1"/>
    <n v="0"/>
    <n v="64.65989847715737"/>
    <n v="0.29550000000000004"/>
  </r>
  <r>
    <x v="31"/>
    <x v="4"/>
    <x v="37"/>
    <x v="37"/>
    <x v="2"/>
    <x v="8"/>
    <n v="0.1793333333333334"/>
    <n v="44.666666666666664"/>
    <n v="3985.8666666666668"/>
    <n v="140"/>
    <n v="0.56000000000000005"/>
    <n v="12493.014925373136"/>
    <n v="89.235820895522394"/>
    <n v="100"/>
    <n v="1.1914894785610172E-3"/>
    <n v="0.99404979455997389"/>
    <x v="2"/>
    <n v="2.0303030303030303"/>
    <n v="8.1515151515151544E-3"/>
    <n v="181.17575757575759"/>
    <n v="30"/>
    <n v="3"/>
    <n v="33"/>
    <n v="67"/>
    <n v="0"/>
    <n v="0"/>
    <n v="2.08955223880597"/>
    <x v="0"/>
    <n v="0"/>
    <n v="68.955223880597018"/>
    <n v="0.26900000000000007"/>
  </r>
  <r>
    <x v="31"/>
    <x v="4"/>
    <x v="55"/>
    <x v="55"/>
    <x v="5"/>
    <x v="3"/>
    <n v="0.17000000000000007"/>
    <n v="34"/>
    <n v="1776.6666666666667"/>
    <n v="33"/>
    <n v="0.16500000000000001"/>
    <n v="1724.4117647058824"/>
    <n v="52.254901960784316"/>
    <n v="4"/>
    <n v="1.1294788737288453E-3"/>
    <n v="0.99517927343370272"/>
    <x v="2"/>
    <n v="1.5454545454545454"/>
    <n v="7.7272727272727302E-3"/>
    <n v="80.757575757575765"/>
    <n v="30"/>
    <n v="3"/>
    <n v="33"/>
    <n v="51"/>
    <n v="18"/>
    <n v="9.0000000000000038E-2"/>
    <n v="0.6470588235294118"/>
    <x v="2"/>
    <n v="940.58823529411768"/>
    <n v="21.352941176470587"/>
    <n v="0.25500000000000012"/>
  </r>
  <r>
    <x v="31"/>
    <x v="4"/>
    <x v="20"/>
    <x v="20"/>
    <x v="2"/>
    <x v="3"/>
    <n v="0.14768000000000001"/>
    <n v="23.666666666666668"/>
    <n v="2272"/>
    <n v="0"/>
    <n v="0"/>
    <n v="0"/>
    <n v="96"/>
    <n v="18"/>
    <n v="9.8118494160162237E-4"/>
    <n v="0.99616045837530431"/>
    <x v="2"/>
    <n v="1.0757575757575759"/>
    <n v="6.712727272727273E-3"/>
    <n v="103.27272727272727"/>
    <n v="30"/>
    <n v="3"/>
    <n v="33"/>
    <n v="35.500000000000007"/>
    <n v="35.500000000000007"/>
    <n v="0.22152000000000005"/>
    <n v="0"/>
    <x v="2"/>
    <n v="3408.0000000000009"/>
    <n v="0"/>
    <n v="0.22151999999999999"/>
  </r>
  <r>
    <x v="31"/>
    <x v="4"/>
    <x v="31"/>
    <x v="31"/>
    <x v="2"/>
    <x v="8"/>
    <n v="0.13600000000000004"/>
    <n v="33.666666666666664"/>
    <n v="3131.6000000000004"/>
    <n v="148"/>
    <n v="0.59200000000000008"/>
    <n v="13766.637623762379"/>
    <n v="93.017821782178231"/>
    <n v="12"/>
    <n v="9.0358309898307609E-4"/>
    <n v="0.9970640414742874"/>
    <x v="2"/>
    <n v="1.5303030303030303"/>
    <n v="6.1818181818181833E-3"/>
    <n v="142.34545454545457"/>
    <n v="30"/>
    <n v="3"/>
    <n v="33"/>
    <n v="50.5"/>
    <n v="0"/>
    <n v="0"/>
    <n v="2.9306930693069306"/>
    <x v="0"/>
    <n v="0"/>
    <n v="96.712871287128706"/>
    <n v="0.20400000000000004"/>
  </r>
  <r>
    <x v="31"/>
    <x v="4"/>
    <x v="131"/>
    <x v="130"/>
    <x v="2"/>
    <x v="3"/>
    <n v="0.104"/>
    <n v="21.666666666666668"/>
    <n v="1430"/>
    <n v="0"/>
    <n v="0"/>
    <n v="0"/>
    <n v="66"/>
    <n v="30"/>
    <n v="6.9097531098705797E-4"/>
    <n v="0.99775501678527445"/>
    <x v="2"/>
    <n v="0.98484848484848486"/>
    <n v="4.7272727272727267E-3"/>
    <n v="65"/>
    <n v="30"/>
    <n v="3"/>
    <n v="33"/>
    <n v="32.5"/>
    <n v="32.5"/>
    <n v="0.156"/>
    <n v="0"/>
    <x v="2"/>
    <n v="2145"/>
    <n v="0"/>
    <n v="0.15599999999999997"/>
  </r>
  <r>
    <x v="31"/>
    <x v="4"/>
    <x v="148"/>
    <x v="147"/>
    <x v="2"/>
    <x v="3"/>
    <n v="8.2879999999999995E-2"/>
    <n v="12.333333333333334"/>
    <n v="1223.6666666666667"/>
    <n v="0"/>
    <n v="0"/>
    <n v="0"/>
    <n v="99.216216216216225"/>
    <n v="48"/>
    <n v="5.5065417090968617E-4"/>
    <n v="0.99830567095618417"/>
    <x v="2"/>
    <n v="0.56060606060606066"/>
    <n v="3.7672727272727272E-3"/>
    <n v="55.621212121212125"/>
    <n v="30"/>
    <n v="3"/>
    <n v="33"/>
    <n v="18.500000000000004"/>
    <n v="18.500000000000004"/>
    <n v="0.12432000000000001"/>
    <n v="0"/>
    <x v="2"/>
    <n v="1835.5000000000005"/>
    <n v="0"/>
    <n v="0.12432"/>
  </r>
  <r>
    <x v="31"/>
    <x v="4"/>
    <x v="43"/>
    <x v="43"/>
    <x v="4"/>
    <x v="2"/>
    <n v="8.274999999999999E-2"/>
    <n v="8.3333333333333339"/>
    <n v="2423.6666666666665"/>
    <n v="37"/>
    <n v="0.36740999999999996"/>
    <n v="10761.08"/>
    <n v="290.83999999999997"/>
    <n v="12"/>
    <n v="5.4979045177095233E-4"/>
    <n v="0.99885546140795511"/>
    <x v="2"/>
    <n v="0.37878787878787884"/>
    <n v="3.761363636363636E-3"/>
    <n v="110.16666666666666"/>
    <n v="30"/>
    <n v="3"/>
    <n v="33"/>
    <n v="12.500000000000002"/>
    <n v="0"/>
    <n v="0"/>
    <n v="2.9599999999999995"/>
    <x v="0"/>
    <n v="0"/>
    <n v="97.679999999999993"/>
    <n v="0.12412499999999999"/>
  </r>
  <r>
    <x v="31"/>
    <x v="4"/>
    <x v="39"/>
    <x v="39"/>
    <x v="5"/>
    <x v="3"/>
    <n v="5.7600000000000012E-2"/>
    <n v="8.3333333333333339"/>
    <n v="683.33333333333337"/>
    <n v="0"/>
    <n v="0"/>
    <n v="0"/>
    <n v="82"/>
    <n v="18"/>
    <n v="3.8269401839283223E-4"/>
    <n v="0.99923815542634797"/>
    <x v="2"/>
    <n v="0.37878787878787884"/>
    <n v="2.6181818181818185E-3"/>
    <n v="31.060606060606062"/>
    <n v="30"/>
    <n v="3"/>
    <n v="33"/>
    <n v="12.500000000000002"/>
    <n v="12.500000000000002"/>
    <n v="8.6400000000000032E-2"/>
    <n v="0"/>
    <x v="2"/>
    <n v="1025.0000000000002"/>
    <n v="0"/>
    <n v="8.6400000000000018E-2"/>
  </r>
  <r>
    <x v="31"/>
    <x v="4"/>
    <x v="54"/>
    <x v="54"/>
    <x v="2"/>
    <x v="9"/>
    <n v="4.2666666666666672E-2"/>
    <n v="3.333333333333333"/>
    <n v="675"/>
    <n v="35"/>
    <n v="0.44800000000000001"/>
    <n v="7087.5000000000009"/>
    <n v="202.50000000000003"/>
    <n v="24"/>
    <n v="2.8347705066135719E-4"/>
    <n v="0.99952163247700931"/>
    <x v="2"/>
    <n v="0.15151515151515149"/>
    <n v="1.9393939393939396E-3"/>
    <n v="30.681818181818183"/>
    <n v="30"/>
    <n v="3"/>
    <n v="33"/>
    <n v="4.9999999999999991"/>
    <n v="0"/>
    <n v="0"/>
    <n v="7.0000000000000009"/>
    <x v="0"/>
    <n v="0"/>
    <n v="231.00000000000003"/>
    <n v="6.4000000000000001E-2"/>
  </r>
  <r>
    <x v="31"/>
    <x v="4"/>
    <x v="50"/>
    <x v="50"/>
    <x v="0"/>
    <x v="0"/>
    <n v="3.7499999999999999E-2"/>
    <n v="1.6666666666666667"/>
    <n v="433.33333333333331"/>
    <n v="0"/>
    <n v="0"/>
    <n v="0"/>
    <n v="260"/>
    <n v="40"/>
    <n v="2.4914975155783343E-4"/>
    <n v="0.99977078222856719"/>
    <x v="2"/>
    <n v="7.575757575757576E-2"/>
    <n v="1.7045454545454545E-3"/>
    <n v="19.696969696969695"/>
    <n v="30"/>
    <n v="3"/>
    <n v="33"/>
    <n v="2.5"/>
    <n v="2.5"/>
    <n v="5.6249999999999994E-2"/>
    <n v="0"/>
    <x v="2"/>
    <n v="650"/>
    <n v="0"/>
    <n v="5.6249999999999994E-2"/>
  </r>
  <r>
    <x v="32"/>
    <x v="4"/>
    <x v="0"/>
    <x v="0"/>
    <x v="0"/>
    <x v="0"/>
    <n v="48.908333333333275"/>
    <n v="1956.333333333333"/>
    <n v="590041.66666666674"/>
    <n v="1564"/>
    <n v="39.1"/>
    <n v="471711.62037825875"/>
    <n v="301.60589538251838"/>
    <n v="5"/>
    <n v="0.2706913587366816"/>
    <n v="0.2706913587366816"/>
    <x v="0"/>
    <n v="88.924242424242408"/>
    <n v="2.223106060606058"/>
    <n v="26820.07575757576"/>
    <n v="7"/>
    <n v="3"/>
    <n v="10"/>
    <n v="889.24242424242402"/>
    <n v="0"/>
    <n v="0"/>
    <n v="1.7588004770829788"/>
    <x v="1"/>
    <n v="0"/>
    <n v="17.588004770829787"/>
    <n v="22.231060606060581"/>
  </r>
  <r>
    <x v="32"/>
    <x v="4"/>
    <x v="18"/>
    <x v="18"/>
    <x v="3"/>
    <x v="0"/>
    <n v="17.720000000000017"/>
    <n v="1181.3333333333333"/>
    <n v="412208.33333333337"/>
    <n v="0"/>
    <n v="0"/>
    <n v="0"/>
    <n v="348.93481941309261"/>
    <n v="12"/>
    <n v="9.8074306562903557E-2"/>
    <n v="0.36876566529958515"/>
    <x v="0"/>
    <n v="53.696969696969695"/>
    <n v="0.8054545454545462"/>
    <n v="18736.742424242428"/>
    <n v="7"/>
    <n v="3"/>
    <n v="10"/>
    <n v="536.969696969697"/>
    <n v="536.969696969697"/>
    <n v="8.0545454545454636"/>
    <n v="0"/>
    <x v="2"/>
    <n v="187367.42424242428"/>
    <n v="0"/>
    <n v="8.0545454545454618"/>
  </r>
  <r>
    <x v="32"/>
    <x v="4"/>
    <x v="2"/>
    <x v="2"/>
    <x v="1"/>
    <x v="2"/>
    <n v="16.803989999999995"/>
    <n v="1728"/>
    <n v="567336.41666666663"/>
    <n v="806"/>
    <n v="7.8343200000000008"/>
    <n v="264625.66657021607"/>
    <n v="328.31968557098764"/>
    <n v="1"/>
    <n v="9.3004495865686446E-2"/>
    <n v="0.46177016116527159"/>
    <x v="0"/>
    <n v="78.545454545454547"/>
    <n v="0.76381772727272701"/>
    <n v="25788.018939393936"/>
    <n v="7"/>
    <n v="3"/>
    <n v="10"/>
    <n v="785.4545454545455"/>
    <n v="0"/>
    <n v="0"/>
    <n v="1.0261574074074074"/>
    <x v="1"/>
    <n v="0"/>
    <n v="10.261574074074074"/>
    <n v="7.6381772727272699"/>
  </r>
  <r>
    <x v="32"/>
    <x v="4"/>
    <x v="7"/>
    <x v="7"/>
    <x v="1"/>
    <x v="2"/>
    <n v="9.585033333333346"/>
    <n v="1183"/>
    <n v="309512"/>
    <n v="831"/>
    <n v="6.7310999999999996"/>
    <n v="217417.13609467456"/>
    <n v="261.63313609467457"/>
    <n v="20"/>
    <n v="5.3049971644976469E-2"/>
    <n v="0.51482013281024808"/>
    <x v="1"/>
    <n v="53.772727272727273"/>
    <n v="0.43568333333333392"/>
    <n v="14068.727272727272"/>
    <n v="14"/>
    <n v="3"/>
    <n v="17"/>
    <n v="914.13636363636363"/>
    <n v="83.136363636363626"/>
    <n v="0.67359663285432603"/>
    <n v="0.90905474615881854"/>
    <x v="3"/>
    <n v="21751.227541689077"/>
    <n v="15.453930684699916"/>
    <n v="7.4066166666666771"/>
  </r>
  <r>
    <x v="32"/>
    <x v="4"/>
    <x v="3"/>
    <x v="3"/>
    <x v="1"/>
    <x v="2"/>
    <n v="9.2826000000000146"/>
    <n v="573"/>
    <n v="343861.66666666669"/>
    <n v="1043"/>
    <n v="16.896599999999999"/>
    <n v="625912.24840023275"/>
    <n v="600.10762070971498"/>
    <n v="4"/>
    <n v="5.137610373029397E-2"/>
    <n v="0.56619623654054207"/>
    <x v="1"/>
    <n v="26.045454545454547"/>
    <n v="0.42193636363636428"/>
    <n v="15630.075757575758"/>
    <n v="14"/>
    <n v="3"/>
    <n v="17"/>
    <n v="442.77272727272731"/>
    <n v="0"/>
    <n v="0"/>
    <n v="2.355610306950005"/>
    <x v="0"/>
    <n v="0"/>
    <n v="40.045375218150085"/>
    <n v="7.1729181818181926"/>
  </r>
  <r>
    <x v="32"/>
    <x v="4"/>
    <x v="8"/>
    <x v="8"/>
    <x v="2"/>
    <x v="3"/>
    <n v="7.4520666666666937"/>
    <n v="1552"/>
    <n v="145353.64000000001"/>
    <n v="10"/>
    <n v="4.8000000000000001E-2"/>
    <n v="936.55695876288678"/>
    <n v="93.655695876288675"/>
    <n v="20"/>
    <n v="4.1244710541414417E-2"/>
    <n v="0.60744094708195651"/>
    <x v="1"/>
    <n v="70.545454545454547"/>
    <n v="0.33873030303030427"/>
    <n v="6606.9836363636368"/>
    <n v="14"/>
    <n v="3"/>
    <n v="17"/>
    <n v="1199.2727272727273"/>
    <n v="1189.2727272727273"/>
    <n v="5.7103992580443821"/>
    <n v="8.3383869011522133E-3"/>
    <x v="2"/>
    <n v="111382.16485941895"/>
    <n v="0.14175257731958762"/>
    <n v="5.7584151515151722"/>
  </r>
  <r>
    <x v="32"/>
    <x v="4"/>
    <x v="21"/>
    <x v="21"/>
    <x v="0"/>
    <x v="0"/>
    <n v="6.0666666666666647"/>
    <n v="303"/>
    <n v="83082.333333333343"/>
    <n v="1931"/>
    <n v="38.619999999999997"/>
    <n v="529478.50055005506"/>
    <n v="274.1991199119912"/>
    <n v="1"/>
    <n v="3.3576982307088832E-2"/>
    <n v="0.64101792938904534"/>
    <x v="1"/>
    <n v="13.772727272727273"/>
    <n v="0.27575757575757565"/>
    <n v="3776.4696969696975"/>
    <n v="14"/>
    <n v="3"/>
    <n v="17"/>
    <n v="234.13636363636365"/>
    <n v="0"/>
    <n v="0"/>
    <n v="8.2473306154144819"/>
    <x v="0"/>
    <n v="0"/>
    <n v="140.20462046204619"/>
    <n v="4.6878787878787858"/>
  </r>
  <r>
    <x v="32"/>
    <x v="4"/>
    <x v="9"/>
    <x v="9"/>
    <x v="2"/>
    <x v="3"/>
    <n v="5.3760000000000101"/>
    <n v="746"/>
    <n v="84148.36"/>
    <n v="1375"/>
    <n v="9.9"/>
    <n v="155099.18900804289"/>
    <n v="112.79941018766756"/>
    <n v="5"/>
    <n v="2.9754372013666479E-2"/>
    <n v="0.67077230140271182"/>
    <x v="1"/>
    <n v="33.909090909090907"/>
    <n v="0.24436363636363681"/>
    <n v="3824.9254545454546"/>
    <n v="14"/>
    <n v="3"/>
    <n v="17"/>
    <n v="576.45454545454538"/>
    <n v="0"/>
    <n v="0"/>
    <n v="2.3852704620722287"/>
    <x v="0"/>
    <n v="0"/>
    <n v="40.549597855227887"/>
    <n v="4.1541818181818257"/>
  </r>
  <r>
    <x v="32"/>
    <x v="4"/>
    <x v="102"/>
    <x v="102"/>
    <x v="0"/>
    <x v="10"/>
    <n v="4.9749999999999979"/>
    <n v="199"/>
    <n v="33800"/>
    <n v="0"/>
    <n v="0"/>
    <n v="0"/>
    <n v="169.84924623115577"/>
    <n v="24"/>
    <n v="2.7534970380950593E-2"/>
    <n v="0.69830727178366236"/>
    <x v="1"/>
    <n v="9.045454545454545"/>
    <n v="0.22613636363636355"/>
    <n v="1536.3636363636363"/>
    <n v="14"/>
    <n v="3"/>
    <n v="17"/>
    <n v="153.77272727272725"/>
    <n v="153.77272727272725"/>
    <n v="3.84431818181818"/>
    <n v="0"/>
    <x v="2"/>
    <n v="26118.181818181813"/>
    <n v="0"/>
    <n v="3.8443181818181804"/>
  </r>
  <r>
    <x v="32"/>
    <x v="4"/>
    <x v="13"/>
    <x v="13"/>
    <x v="2"/>
    <x v="3"/>
    <n v="4.8170666666666735"/>
    <n v="361.66666666666669"/>
    <n v="77994.679999999993"/>
    <n v="2132"/>
    <n v="27.296000000000003"/>
    <n v="459773.24726267275"/>
    <n v="215.65349308755756"/>
    <n v="5"/>
    <n v="2.6660861907483683E-2"/>
    <n v="0.7249681336911461"/>
    <x v="1"/>
    <n v="16.439393939393941"/>
    <n v="0.21895757575757607"/>
    <n v="3545.2127272727271"/>
    <n v="14"/>
    <n v="3"/>
    <n v="17"/>
    <n v="279.469696969697"/>
    <n v="0"/>
    <n v="0"/>
    <n v="7.6287340742748704"/>
    <x v="0"/>
    <n v="0"/>
    <n v="129.68847926267279"/>
    <n v="3.7222787878787931"/>
  </r>
  <r>
    <x v="32"/>
    <x v="4"/>
    <x v="6"/>
    <x v="6"/>
    <x v="1"/>
    <x v="2"/>
    <n v="4.5988500000000005"/>
    <n v="465"/>
    <n v="156460"/>
    <n v="504"/>
    <n v="4.9845600000000001"/>
    <n v="169582.45161290324"/>
    <n v="336.47311827956992"/>
    <n v="1"/>
    <n v="2.5453105233454211E-2"/>
    <n v="0.75042123892460033"/>
    <x v="1"/>
    <n v="21.136363636363637"/>
    <n v="0.2090386363636364"/>
    <n v="7111.818181818182"/>
    <n v="14"/>
    <n v="3"/>
    <n v="17"/>
    <n v="359.31818181818181"/>
    <n v="0"/>
    <n v="0"/>
    <n v="1.4026565464895635"/>
    <x v="1"/>
    <n v="0"/>
    <n v="23.845161290322579"/>
    <n v="3.5536568181818189"/>
  </r>
  <r>
    <x v="32"/>
    <x v="4"/>
    <x v="11"/>
    <x v="11"/>
    <x v="0"/>
    <x v="4"/>
    <n v="3.8774999999999995"/>
    <n v="172.33333333333334"/>
    <n v="50411"/>
    <n v="1915"/>
    <n v="43.087499999999999"/>
    <n v="560176.39264990319"/>
    <n v="292.52030947775626"/>
    <n v="16"/>
    <n v="2.1460672894901701E-2"/>
    <n v="0.77188191181950205"/>
    <x v="1"/>
    <n v="7.8333333333333339"/>
    <n v="0.17624999999999999"/>
    <n v="2291.409090909091"/>
    <n v="14"/>
    <n v="3"/>
    <n v="17"/>
    <n v="133.16666666666669"/>
    <n v="0"/>
    <n v="0"/>
    <n v="14.380475594493115"/>
    <x v="0"/>
    <n v="0"/>
    <n v="244.46808510638294"/>
    <n v="2.9962499999999999"/>
  </r>
  <r>
    <x v="32"/>
    <x v="4"/>
    <x v="20"/>
    <x v="20"/>
    <x v="2"/>
    <x v="3"/>
    <n v="3.132480000000005"/>
    <n v="502"/>
    <n v="58728.666666666664"/>
    <n v="925"/>
    <n v="5.7720000000000002"/>
    <n v="108215.17264276228"/>
    <n v="116.98937583001327"/>
    <n v="20"/>
    <n v="1.7337234978677445E-2"/>
    <n v="0.7892191467981795"/>
    <x v="1"/>
    <n v="22.818181818181817"/>
    <n v="0.14238545454545479"/>
    <n v="2669.4848484848485"/>
    <n v="14"/>
    <n v="3"/>
    <n v="17"/>
    <n v="387.90909090909088"/>
    <n v="0"/>
    <n v="0"/>
    <n v="2.3845793297398643"/>
    <x v="0"/>
    <n v="0"/>
    <n v="40.537848605577693"/>
    <n v="2.4205527272727312"/>
  </r>
  <r>
    <x v="32"/>
    <x v="4"/>
    <x v="33"/>
    <x v="33"/>
    <x v="2"/>
    <x v="9"/>
    <n v="2.896319999999998"/>
    <n v="377"/>
    <n v="22573.546666666665"/>
    <n v="0"/>
    <n v="0"/>
    <n v="0"/>
    <n v="59.876781609195397"/>
    <n v="12"/>
    <n v="1.6030167922362774E-2"/>
    <n v="0.80524931472054229"/>
    <x v="2"/>
    <n v="17.136363636363637"/>
    <n v="0.13165090909090901"/>
    <n v="1026.070303030303"/>
    <n v="30"/>
    <n v="3"/>
    <n v="33"/>
    <n v="565.5"/>
    <n v="565.5"/>
    <n v="4.3444799999999972"/>
    <n v="0"/>
    <x v="2"/>
    <n v="33860.32"/>
    <n v="0"/>
    <n v="4.3444799999999972"/>
  </r>
  <r>
    <x v="32"/>
    <x v="4"/>
    <x v="147"/>
    <x v="146"/>
    <x v="2"/>
    <x v="3"/>
    <n v="2.4166666666666625"/>
    <n v="233.33333333333334"/>
    <n v="19816.833333333336"/>
    <n v="14"/>
    <n v="0.14000000000000001"/>
    <n v="1189.0100000000002"/>
    <n v="84.929285714285726"/>
    <n v="1"/>
    <n v="1.3375446248702951E-2"/>
    <n v="0.81862476096924519"/>
    <x v="2"/>
    <n v="10.606060606060607"/>
    <n v="0.10984848484848465"/>
    <n v="900.76515151515162"/>
    <n v="30"/>
    <n v="3"/>
    <n v="33"/>
    <n v="350.00000000000006"/>
    <n v="336.00000000000006"/>
    <n v="3.4799999999999947"/>
    <n v="3.9999999999999994E-2"/>
    <x v="2"/>
    <n v="28536.240000000009"/>
    <n v="1.3199999999999998"/>
    <n v="3.6249999999999938"/>
  </r>
  <r>
    <x v="32"/>
    <x v="4"/>
    <x v="82"/>
    <x v="83"/>
    <x v="2"/>
    <x v="9"/>
    <n v="2.1893333333333294"/>
    <n v="226.33333333333334"/>
    <n v="28080"/>
    <n v="30"/>
    <n v="0.28799999999999998"/>
    <n v="3721.9440353460973"/>
    <n v="124.06480117820324"/>
    <n v="1"/>
    <n v="1.2117231856755997E-2"/>
    <n v="0.83074199282600114"/>
    <x v="2"/>
    <n v="10.287878787878789"/>
    <n v="9.9515151515151334E-2"/>
    <n v="1276.3636363636363"/>
    <n v="30"/>
    <n v="3"/>
    <n v="33"/>
    <n v="339.50000000000006"/>
    <n v="309.50000000000006"/>
    <n v="2.9938085419734852"/>
    <n v="8.8365243004418254E-2"/>
    <x v="2"/>
    <n v="38398.055964653911"/>
    <n v="2.9160530191458021"/>
    <n v="3.283999999999994"/>
  </r>
  <r>
    <x v="32"/>
    <x v="4"/>
    <x v="50"/>
    <x v="50"/>
    <x v="0"/>
    <x v="0"/>
    <n v="1.95"/>
    <n v="86.666666666666671"/>
    <n v="21478.333333333332"/>
    <n v="0"/>
    <n v="0"/>
    <n v="0"/>
    <n v="247.82692307692304"/>
    <n v="5"/>
    <n v="1.0792601455849985E-2"/>
    <n v="0.84153459428185118"/>
    <x v="2"/>
    <n v="3.9393939393939394"/>
    <n v="8.8636363636363638E-2"/>
    <n v="976.28787878787875"/>
    <n v="30"/>
    <n v="3"/>
    <n v="33"/>
    <n v="130"/>
    <n v="130"/>
    <n v="2.9249999999999998"/>
    <n v="0"/>
    <x v="2"/>
    <n v="32217.499999999996"/>
    <n v="0"/>
    <n v="2.9250000000000003"/>
  </r>
  <r>
    <x v="32"/>
    <x v="4"/>
    <x v="24"/>
    <x v="24"/>
    <x v="0"/>
    <x v="6"/>
    <n v="1.9124999999999992"/>
    <n v="85"/>
    <n v="18866.666666666668"/>
    <n v="412"/>
    <n v="9.27"/>
    <n v="91447.843137254909"/>
    <n v="221.9607843137255"/>
    <n v="48"/>
    <n v="1.0585051427852866E-2"/>
    <n v="0.852119645709704"/>
    <x v="2"/>
    <n v="3.8636363636363638"/>
    <n v="8.6931818181818152E-2"/>
    <n v="857.57575757575762"/>
    <n v="30"/>
    <n v="3"/>
    <n v="33"/>
    <n v="127.5"/>
    <n v="0"/>
    <n v="0"/>
    <n v="3.2313725490196079"/>
    <x v="0"/>
    <n v="0"/>
    <n v="106.63529411764706"/>
    <n v="2.868749999999999"/>
  </r>
  <r>
    <x v="32"/>
    <x v="4"/>
    <x v="23"/>
    <x v="23"/>
    <x v="0"/>
    <x v="0"/>
    <n v="1.8166666666666664"/>
    <n v="36.333333333333329"/>
    <n v="20939.666666666668"/>
    <n v="0"/>
    <n v="0"/>
    <n v="0"/>
    <n v="576.32110091743129"/>
    <n v="5"/>
    <n v="1.0054645800749131E-2"/>
    <n v="0.86217429151045311"/>
    <x v="2"/>
    <n v="1.6515151515151514"/>
    <n v="8.2575757575757566E-2"/>
    <n v="951.80303030303037"/>
    <n v="30"/>
    <n v="3"/>
    <n v="33"/>
    <n v="54.499999999999993"/>
    <n v="54.499999999999993"/>
    <n v="2.7249999999999996"/>
    <n v="0"/>
    <x v="2"/>
    <n v="31409.5"/>
    <n v="0"/>
    <n v="2.7249999999999996"/>
  </r>
  <r>
    <x v="32"/>
    <x v="4"/>
    <x v="88"/>
    <x v="88"/>
    <x v="0"/>
    <x v="6"/>
    <n v="1.68"/>
    <n v="74.666666666666671"/>
    <n v="12763.659999999998"/>
    <n v="0"/>
    <n v="0"/>
    <n v="0"/>
    <n v="170.94187499999995"/>
    <n v="60"/>
    <n v="9.2982412542707577E-3"/>
    <n v="0.87147253276472392"/>
    <x v="2"/>
    <n v="3.393939393939394"/>
    <n v="7.6363636363636356E-2"/>
    <n v="580.1663636363636"/>
    <n v="30"/>
    <n v="3"/>
    <n v="33"/>
    <n v="112"/>
    <n v="112"/>
    <n v="2.5199999999999996"/>
    <n v="0"/>
    <x v="2"/>
    <n v="19145.489999999994"/>
    <n v="0"/>
    <n v="2.5199999999999996"/>
  </r>
  <r>
    <x v="32"/>
    <x v="4"/>
    <x v="16"/>
    <x v="16"/>
    <x v="3"/>
    <x v="0"/>
    <n v="1.6199999999999981"/>
    <n v="108"/>
    <n v="28266.666666666668"/>
    <n v="0"/>
    <n v="0"/>
    <n v="0"/>
    <n v="261.72839506172841"/>
    <n v="1"/>
    <n v="8.9661612094753627E-3"/>
    <n v="0.88043869397419927"/>
    <x v="2"/>
    <n v="4.9090909090909092"/>
    <n v="7.3636363636363555E-2"/>
    <n v="1284.848484848485"/>
    <n v="30"/>
    <n v="3"/>
    <n v="33"/>
    <n v="162"/>
    <n v="162"/>
    <n v="2.4299999999999971"/>
    <n v="0"/>
    <x v="2"/>
    <n v="42400"/>
    <n v="0"/>
    <n v="2.4299999999999975"/>
  </r>
  <r>
    <x v="32"/>
    <x v="4"/>
    <x v="4"/>
    <x v="4"/>
    <x v="0"/>
    <x v="0"/>
    <n v="1.5999999999999992"/>
    <n v="64"/>
    <n v="18917.666666666664"/>
    <n v="880"/>
    <n v="22"/>
    <n v="260117.91666666663"/>
    <n v="295.58854166666663"/>
    <n v="32"/>
    <n v="8.8554678612102408E-3"/>
    <n v="0.88929416183540955"/>
    <x v="2"/>
    <n v="2.9090909090909092"/>
    <n v="7.2727272727272696E-2"/>
    <n v="859.89393939393926"/>
    <n v="30"/>
    <n v="3"/>
    <n v="33"/>
    <n v="96"/>
    <n v="0"/>
    <n v="0"/>
    <n v="9.1666666666666661"/>
    <x v="0"/>
    <n v="0"/>
    <n v="302.5"/>
    <n v="2.399999999999999"/>
  </r>
  <r>
    <x v="32"/>
    <x v="4"/>
    <x v="19"/>
    <x v="19"/>
    <x v="0"/>
    <x v="5"/>
    <n v="1.56"/>
    <n v="69.333333333333343"/>
    <n v="25231.999999999996"/>
    <n v="386"/>
    <n v="8.6850000000000005"/>
    <n v="140474.30769230766"/>
    <n v="363.92307692307685"/>
    <n v="1"/>
    <n v="8.6340811646799884E-3"/>
    <n v="0.89792824300008955"/>
    <x v="2"/>
    <n v="3.1515151515151518"/>
    <n v="7.0909090909090908E-2"/>
    <n v="1146.9090909090908"/>
    <n v="30"/>
    <n v="3"/>
    <n v="33"/>
    <n v="104.00000000000001"/>
    <n v="0"/>
    <n v="0"/>
    <n v="3.7115384615384612"/>
    <x v="0"/>
    <n v="0"/>
    <n v="122.48076923076921"/>
    <n v="2.34"/>
  </r>
  <r>
    <x v="32"/>
    <x v="4"/>
    <x v="93"/>
    <x v="93"/>
    <x v="3"/>
    <x v="0"/>
    <n v="1.3333333333333319"/>
    <n v="133.33333333333334"/>
    <n v="42666.666666666664"/>
    <n v="1000"/>
    <n v="10"/>
    <n v="319999.99999999994"/>
    <n v="319.99999999999994"/>
    <n v="1"/>
    <n v="7.3795565510085294E-3"/>
    <n v="0.90530779955109808"/>
    <x v="2"/>
    <n v="6.0606060606060614"/>
    <n v="6.0606060606060545E-2"/>
    <n v="1939.3939393939393"/>
    <n v="30"/>
    <n v="3"/>
    <n v="33"/>
    <n v="200.00000000000003"/>
    <n v="0"/>
    <n v="0"/>
    <n v="4.9999999999999991"/>
    <x v="0"/>
    <n v="0"/>
    <n v="164.99999999999997"/>
    <n v="1.999999999999998"/>
  </r>
  <r>
    <x v="32"/>
    <x v="4"/>
    <x v="78"/>
    <x v="79"/>
    <x v="4"/>
    <x v="2"/>
    <n v="1.2254666666666667"/>
    <n v="67.333333333333329"/>
    <n v="32924.666666666672"/>
    <n v="0"/>
    <n v="0"/>
    <n v="0"/>
    <n v="488.98019801980206"/>
    <n v="1"/>
    <n v="6.7825504260319467E-3"/>
    <n v="0.91209034997713001"/>
    <x v="2"/>
    <n v="3.0606060606060606"/>
    <n v="5.5703030303030303E-2"/>
    <n v="1496.5757575757577"/>
    <n v="30"/>
    <n v="3"/>
    <n v="33"/>
    <n v="101"/>
    <n v="101"/>
    <n v="1.8382000000000001"/>
    <n v="0"/>
    <x v="2"/>
    <n v="49387.000000000007"/>
    <n v="0"/>
    <n v="1.8382000000000001"/>
  </r>
  <r>
    <x v="32"/>
    <x v="4"/>
    <x v="66"/>
    <x v="67"/>
    <x v="1"/>
    <x v="2"/>
    <n v="1.0610999999999999"/>
    <n v="87.333333333333329"/>
    <n v="15150.333333333332"/>
    <n v="480"/>
    <n v="5.8319999999999999"/>
    <n v="83269.007633587782"/>
    <n v="173.47709923664121"/>
    <n v="32"/>
    <n v="5.8728355922063689E-3"/>
    <n v="0.91796318556933643"/>
    <x v="2"/>
    <n v="3.9696969696969693"/>
    <n v="4.8231818181818181E-2"/>
    <n v="688.65151515151513"/>
    <n v="30"/>
    <n v="3"/>
    <n v="33"/>
    <n v="131"/>
    <n v="0"/>
    <n v="0"/>
    <n v="3.66412213740458"/>
    <x v="0"/>
    <n v="0"/>
    <n v="120.91603053435115"/>
    <n v="1.59165"/>
  </r>
  <r>
    <x v="32"/>
    <x v="4"/>
    <x v="41"/>
    <x v="41"/>
    <x v="2"/>
    <x v="8"/>
    <n v="1.0210000000000032"/>
    <n v="273.33333333333331"/>
    <n v="28480.220000000005"/>
    <n v="359"/>
    <n v="1.2924"/>
    <n v="37406.337731707325"/>
    <n v="104.19592682926832"/>
    <n v="100"/>
    <n v="5.6508954289348056E-3"/>
    <n v="0.92361408099827125"/>
    <x v="2"/>
    <n v="12.424242424242424"/>
    <n v="4.6409090909091059E-2"/>
    <n v="1294.5554545454547"/>
    <n v="30"/>
    <n v="3"/>
    <n v="33"/>
    <n v="410"/>
    <n v="51"/>
    <n v="0.19050365853658599"/>
    <n v="0.87560975609756098"/>
    <x v="3"/>
    <n v="5313.9922682926845"/>
    <n v="28.895121951219512"/>
    <n v="1.531500000000005"/>
  </r>
  <r>
    <x v="32"/>
    <x v="4"/>
    <x v="35"/>
    <x v="35"/>
    <x v="2"/>
    <x v="8"/>
    <n v="1.0171666666666672"/>
    <n v="252.66666666666669"/>
    <n v="25937.316666666666"/>
    <n v="205"/>
    <n v="0.82"/>
    <n v="21044.12895778364"/>
    <n v="102.65428759894458"/>
    <n v="10"/>
    <n v="5.6296792038506415E-3"/>
    <n v="0.92924376020212185"/>
    <x v="2"/>
    <n v="11.484848484848486"/>
    <n v="4.6234848484848511E-2"/>
    <n v="1178.9689393939393"/>
    <n v="30"/>
    <n v="3"/>
    <n v="33"/>
    <n v="379.00000000000006"/>
    <n v="174.00000000000006"/>
    <n v="0.70047625329815366"/>
    <n v="0.54089709762532978"/>
    <x v="2"/>
    <n v="17861.846042216363"/>
    <n v="17.849604221635882"/>
    <n v="1.5257500000000008"/>
  </r>
  <r>
    <x v="32"/>
    <x v="4"/>
    <x v="30"/>
    <x v="30"/>
    <x v="2"/>
    <x v="3"/>
    <n v="0.94655999999999851"/>
    <n v="163"/>
    <n v="6737.9166666666815"/>
    <n v="5"/>
    <n v="2.8799999999999996E-2"/>
    <n v="206.68456032719882"/>
    <n v="41.336912065439762"/>
    <n v="40"/>
    <n v="5.2388947866919729E-3"/>
    <n v="0.93448265498881378"/>
    <x v="2"/>
    <n v="7.4090909090909092"/>
    <n v="4.3025454545454478E-2"/>
    <n v="306.26893939394006"/>
    <n v="30"/>
    <n v="3"/>
    <n v="33"/>
    <n v="244.5"/>
    <n v="239.5"/>
    <n v="1.3908044171779119"/>
    <n v="2.0449897750511249E-2"/>
    <x v="2"/>
    <n v="9900.1904396728223"/>
    <n v="0.67484662576687116"/>
    <n v="1.4198399999999978"/>
  </r>
  <r>
    <x v="32"/>
    <x v="4"/>
    <x v="65"/>
    <x v="65"/>
    <x v="1"/>
    <x v="2"/>
    <n v="0.87749999999999906"/>
    <n v="39"/>
    <n v="20283.333333333332"/>
    <n v="0"/>
    <n v="0"/>
    <n v="0"/>
    <n v="520.08547008547009"/>
    <n v="1"/>
    <n v="4.8566706551324886E-3"/>
    <n v="0.93933932564394629"/>
    <x v="2"/>
    <n v="1.7727272727272727"/>
    <n v="3.9886363636363595E-2"/>
    <n v="921.96969696969688"/>
    <n v="30"/>
    <n v="3"/>
    <n v="33"/>
    <n v="58.5"/>
    <n v="58.5"/>
    <n v="1.3162499999999986"/>
    <n v="0"/>
    <x v="2"/>
    <n v="30425"/>
    <n v="0"/>
    <n v="1.3162499999999986"/>
  </r>
  <r>
    <x v="32"/>
    <x v="4"/>
    <x v="73"/>
    <x v="74"/>
    <x v="0"/>
    <x v="4"/>
    <n v="0.83400000000000007"/>
    <n v="46.333333333333329"/>
    <n v="10525"/>
    <n v="479"/>
    <n v="8.6219999999999999"/>
    <n v="108808.8129496403"/>
    <n v="227.15827338129498"/>
    <n v="24"/>
    <n v="4.6159126226558407E-3"/>
    <n v="0.9439552382666021"/>
    <x v="2"/>
    <n v="2.106060606060606"/>
    <n v="3.7909090909090913E-2"/>
    <n v="478.40909090909093"/>
    <n v="30"/>
    <n v="3"/>
    <n v="33"/>
    <n v="69.5"/>
    <n v="0"/>
    <n v="0"/>
    <n v="6.8920863309352516"/>
    <x v="0"/>
    <n v="0"/>
    <n v="227.43884892086331"/>
    <n v="1.2510000000000001"/>
  </r>
  <r>
    <x v="32"/>
    <x v="4"/>
    <x v="42"/>
    <x v="42"/>
    <x v="2"/>
    <x v="3"/>
    <n v="0.747999999999999"/>
    <n v="128.66666666666666"/>
    <n v="5324.8966666666747"/>
    <n v="1"/>
    <n v="5.7599999999999995E-3"/>
    <n v="41.385207253886072"/>
    <n v="41.385207253886072"/>
    <n v="6"/>
    <n v="4.139931225115784E-3"/>
    <n v="0.9480951694917179"/>
    <x v="2"/>
    <n v="5.8484848484848477"/>
    <n v="3.3999999999999954E-2"/>
    <n v="242.04075757575794"/>
    <n v="30"/>
    <n v="3"/>
    <n v="33"/>
    <n v="192.99999999999997"/>
    <n v="191.99999999999997"/>
    <n v="1.1161865284974077"/>
    <n v="5.1813471502590684E-3"/>
    <x v="2"/>
    <n v="7945.9597927461245"/>
    <n v="0.17098445595854925"/>
    <n v="1.1219999999999986"/>
  </r>
  <r>
    <x v="32"/>
    <x v="4"/>
    <x v="38"/>
    <x v="38"/>
    <x v="5"/>
    <x v="3"/>
    <n v="0.7359999999999991"/>
    <n v="96"/>
    <n v="9184.5533333333369"/>
    <n v="327"/>
    <n v="2.4525000000000001"/>
    <n v="31284.884791666678"/>
    <n v="95.672430555555593"/>
    <n v="40"/>
    <n v="4.0735152161567078E-3"/>
    <n v="0.95216868470787464"/>
    <x v="2"/>
    <n v="4.3636363636363633"/>
    <n v="3.345454545454541E-2"/>
    <n v="417.47969696969716"/>
    <n v="30"/>
    <n v="3"/>
    <n v="33"/>
    <n v="144"/>
    <n v="0"/>
    <n v="0"/>
    <n v="2.2708333333333335"/>
    <x v="0"/>
    <n v="0"/>
    <n v="74.9375"/>
    <n v="1.1039999999999985"/>
  </r>
  <r>
    <x v="32"/>
    <x v="4"/>
    <x v="36"/>
    <x v="36"/>
    <x v="2"/>
    <x v="8"/>
    <n v="0.68080000000000085"/>
    <n v="180.66666666666669"/>
    <n v="11010.666666666677"/>
    <n v="0"/>
    <n v="0"/>
    <n v="0"/>
    <n v="60.944649446494516"/>
    <n v="5"/>
    <n v="3.768001574944964E-3"/>
    <n v="0.95593668628281958"/>
    <x v="2"/>
    <n v="8.2121212121212128"/>
    <n v="3.0945454545454585E-2"/>
    <n v="500.48484848484895"/>
    <n v="30"/>
    <n v="3"/>
    <n v="33"/>
    <n v="271"/>
    <n v="271"/>
    <n v="1.021200000000001"/>
    <n v="0"/>
    <x v="2"/>
    <n v="16516.000000000015"/>
    <n v="0"/>
    <n v="1.0212000000000012"/>
  </r>
  <r>
    <x v="32"/>
    <x v="4"/>
    <x v="32"/>
    <x v="32"/>
    <x v="5"/>
    <x v="3"/>
    <n v="0.66158333333333297"/>
    <n v="74.666666666666671"/>
    <n v="8142"/>
    <n v="0"/>
    <n v="0"/>
    <n v="0"/>
    <n v="109.04464285714285"/>
    <n v="1"/>
    <n v="3.6616437161535466E-3"/>
    <n v="0.9595983299989731"/>
    <x v="2"/>
    <n v="3.393939393939394"/>
    <n v="3.007196969696968E-2"/>
    <n v="370.09090909090907"/>
    <n v="30"/>
    <n v="3"/>
    <n v="33"/>
    <n v="112"/>
    <n v="112"/>
    <n v="0.99237499999999934"/>
    <n v="0"/>
    <x v="2"/>
    <n v="12212.999999999998"/>
    <n v="0"/>
    <n v="0.99237499999999945"/>
  </r>
  <r>
    <x v="32"/>
    <x v="4"/>
    <x v="10"/>
    <x v="10"/>
    <x v="1"/>
    <x v="2"/>
    <n v="0.59292000000000011"/>
    <n v="61"/>
    <n v="25426.666666666668"/>
    <n v="265"/>
    <n v="2.5758000000000001"/>
    <n v="110460.1092896175"/>
    <n v="416.83060109289619"/>
    <n v="12"/>
    <n v="3.2816150026679872E-3"/>
    <n v="0.96287994500164109"/>
    <x v="2"/>
    <n v="2.7727272727272729"/>
    <n v="2.6950909090909095E-2"/>
    <n v="1155.7575757575758"/>
    <n v="30"/>
    <n v="3"/>
    <n v="33"/>
    <n v="91.5"/>
    <n v="0"/>
    <n v="0"/>
    <n v="2.8961748633879782"/>
    <x v="0"/>
    <n v="0"/>
    <n v="95.573770491803273"/>
    <n v="0.88938000000000017"/>
  </r>
  <r>
    <x v="32"/>
    <x v="4"/>
    <x v="22"/>
    <x v="22"/>
    <x v="2"/>
    <x v="3"/>
    <n v="0.53856000000000004"/>
    <n v="101.33333333333333"/>
    <n v="14078.146666666667"/>
    <n v="155"/>
    <n v="0.81840000000000013"/>
    <n v="21534.007236842106"/>
    <n v="138.92907894736842"/>
    <n v="40"/>
    <n v="2.9807504820833688E-3"/>
    <n v="0.96586069548372444"/>
    <x v="2"/>
    <n v="4.6060606060606055"/>
    <n v="2.4480000000000002E-2"/>
    <n v="639.91575757575765"/>
    <n v="30"/>
    <n v="3"/>
    <n v="33"/>
    <n v="151.99999999999997"/>
    <n v="0"/>
    <n v="0"/>
    <n v="1.0197368421052633"/>
    <x v="1"/>
    <n v="0"/>
    <n v="33.651315789473692"/>
    <n v="0.80784000000000011"/>
  </r>
  <r>
    <x v="32"/>
    <x v="4"/>
    <x v="12"/>
    <x v="12"/>
    <x v="0"/>
    <x v="4"/>
    <n v="0.495"/>
    <n v="22.000000000000004"/>
    <n v="7616.6666666666661"/>
    <n v="112"/>
    <n v="2.52"/>
    <n v="38775.757575757569"/>
    <n v="346.21212121212113"/>
    <n v="18"/>
    <n v="2.7396603695619194E-3"/>
    <n v="0.96860035585328641"/>
    <x v="2"/>
    <n v="1.0000000000000002"/>
    <n v="2.2499999999999999E-2"/>
    <n v="346.21212121212119"/>
    <n v="30"/>
    <n v="3"/>
    <n v="33"/>
    <n v="33.000000000000007"/>
    <n v="0"/>
    <n v="0"/>
    <n v="3.3939393939393931"/>
    <x v="0"/>
    <n v="0"/>
    <n v="111.99999999999997"/>
    <n v="0.74249999999999994"/>
  </r>
  <r>
    <x v="32"/>
    <x v="4"/>
    <x v="25"/>
    <x v="25"/>
    <x v="4"/>
    <x v="2"/>
    <n v="0.48600000000000004"/>
    <n v="50"/>
    <n v="12685"/>
    <n v="0"/>
    <n v="0"/>
    <n v="0"/>
    <n v="253.7"/>
    <n v="18"/>
    <n v="2.6898483628426122E-3"/>
    <n v="0.97129020421612899"/>
    <x v="2"/>
    <n v="2.2727272727272729"/>
    <n v="2.2090909090909092E-2"/>
    <n v="576.59090909090912"/>
    <n v="30"/>
    <n v="3"/>
    <n v="33"/>
    <n v="75"/>
    <n v="75"/>
    <n v="0.72900000000000009"/>
    <n v="0"/>
    <x v="2"/>
    <n v="19027.5"/>
    <n v="0"/>
    <n v="0.72899999999999998"/>
  </r>
  <r>
    <x v="32"/>
    <x v="4"/>
    <x v="79"/>
    <x v="80"/>
    <x v="0"/>
    <x v="7"/>
    <n v="0.46499999999999991"/>
    <n v="10.333333333333334"/>
    <n v="4006.3333333333335"/>
    <n v="0"/>
    <n v="0"/>
    <n v="0"/>
    <n v="387.70967741935482"/>
    <n v="5"/>
    <n v="2.573620347164227E-3"/>
    <n v="0.97386382456329323"/>
    <x v="2"/>
    <n v="0.46969696969696972"/>
    <n v="2.1136363636363634E-2"/>
    <n v="182.10606060606062"/>
    <n v="30"/>
    <n v="3"/>
    <n v="33"/>
    <n v="15.5"/>
    <n v="15.5"/>
    <n v="0.69749999999999979"/>
    <n v="0"/>
    <x v="2"/>
    <n v="6009.5"/>
    <n v="0"/>
    <n v="0.6974999999999999"/>
  </r>
  <r>
    <x v="32"/>
    <x v="4"/>
    <x v="49"/>
    <x v="49"/>
    <x v="2"/>
    <x v="8"/>
    <n v="0.43799999999999961"/>
    <n v="114"/>
    <n v="11596.419999999998"/>
    <n v="365"/>
    <n v="1.3140000000000001"/>
    <n v="37128.888596491219"/>
    <n v="101.72298245614033"/>
    <n v="18"/>
    <n v="2.4241843270063025E-3"/>
    <n v="0.97628800889029954"/>
    <x v="2"/>
    <n v="5.1818181818181817"/>
    <n v="1.990909090909089E-2"/>
    <n v="527.1099999999999"/>
    <n v="30"/>
    <n v="3"/>
    <n v="33"/>
    <n v="171"/>
    <n v="0"/>
    <n v="0"/>
    <n v="2.134502923976608"/>
    <x v="0"/>
    <n v="0"/>
    <n v="70.438596491228068"/>
    <n v="0.65699999999999936"/>
  </r>
  <r>
    <x v="32"/>
    <x v="4"/>
    <x v="39"/>
    <x v="39"/>
    <x v="5"/>
    <x v="3"/>
    <n v="0.38186666666666658"/>
    <n v="57.666666666666671"/>
    <n v="4792.666666666667"/>
    <n v="258"/>
    <n v="1.6512"/>
    <n v="21442.335260115608"/>
    <n v="83.109826589595372"/>
    <n v="12"/>
    <n v="2.1135049962088446E-3"/>
    <n v="0.97840151388650842"/>
    <x v="2"/>
    <n v="2.6212121212121215"/>
    <n v="1.7357575757575752E-2"/>
    <n v="217.84848484848487"/>
    <n v="30"/>
    <n v="3"/>
    <n v="33"/>
    <n v="86.500000000000014"/>
    <n v="0"/>
    <n v="0"/>
    <n v="2.9826589595375719"/>
    <x v="0"/>
    <n v="0"/>
    <n v="98.427745664739874"/>
    <n v="0.57279999999999986"/>
  </r>
  <r>
    <x v="32"/>
    <x v="4"/>
    <x v="47"/>
    <x v="47"/>
    <x v="5"/>
    <x v="3"/>
    <n v="0.31050000000000011"/>
    <n v="69"/>
    <n v="4119.333333333333"/>
    <n v="74"/>
    <n v="0.33300000000000002"/>
    <n v="4417.8357487922704"/>
    <n v="59.700483091787433"/>
    <n v="1"/>
    <n v="1.7185142318161138E-3"/>
    <n v="0.98012002811832455"/>
    <x v="2"/>
    <n v="3.1363636363636362"/>
    <n v="1.4113636363636368E-2"/>
    <n v="187.24242424242422"/>
    <n v="30"/>
    <n v="3"/>
    <n v="33"/>
    <n v="103.5"/>
    <n v="29.5"/>
    <n v="0.13275000000000003"/>
    <n v="0.71497584541062797"/>
    <x v="2"/>
    <n v="1761.1642512077292"/>
    <n v="23.594202898550726"/>
    <n v="0.46575000000000016"/>
  </r>
  <r>
    <x v="32"/>
    <x v="4"/>
    <x v="37"/>
    <x v="37"/>
    <x v="2"/>
    <x v="8"/>
    <n v="0.31033333333333352"/>
    <n v="77"/>
    <n v="7394.1333333333332"/>
    <n v="333"/>
    <n v="1.3320000000000001"/>
    <n v="31977.225974025976"/>
    <n v="96.027705627705629"/>
    <n v="18"/>
    <n v="1.7175917872472382E-3"/>
    <n v="0.98183761990557183"/>
    <x v="2"/>
    <n v="3.5"/>
    <n v="1.4106060606060615E-2"/>
    <n v="336.09696969696967"/>
    <n v="30"/>
    <n v="3"/>
    <n v="33"/>
    <n v="115.5"/>
    <n v="0"/>
    <n v="0"/>
    <n v="2.883116883116883"/>
    <x v="0"/>
    <n v="0"/>
    <n v="95.142857142857139"/>
    <n v="0.4655000000000003"/>
  </r>
  <r>
    <x v="32"/>
    <x v="4"/>
    <x v="40"/>
    <x v="40"/>
    <x v="4"/>
    <x v="2"/>
    <n v="0.30726666666666669"/>
    <n v="36.666666666666664"/>
    <n v="8066.666666666667"/>
    <n v="0"/>
    <n v="0"/>
    <n v="0"/>
    <n v="220.00000000000003"/>
    <n v="12"/>
    <n v="1.7006188071799176E-3"/>
    <n v="0.9835382387127517"/>
    <x v="2"/>
    <n v="1.6666666666666665"/>
    <n v="1.3966666666666667E-2"/>
    <n v="366.66666666666669"/>
    <n v="30"/>
    <n v="3"/>
    <n v="33"/>
    <n v="54.999999999999993"/>
    <n v="54.999999999999993"/>
    <n v="0.46090000000000003"/>
    <n v="0"/>
    <x v="2"/>
    <n v="12100"/>
    <n v="0"/>
    <n v="0.46090000000000003"/>
  </r>
  <r>
    <x v="32"/>
    <x v="4"/>
    <x v="53"/>
    <x v="53"/>
    <x v="5"/>
    <x v="3"/>
    <n v="0.30700000000000005"/>
    <n v="102.33333333333334"/>
    <n v="5270.6666666666661"/>
    <n v="231"/>
    <n v="0.69299999999999995"/>
    <n v="11897.628664495112"/>
    <n v="51.504885993485331"/>
    <n v="40"/>
    <n v="1.6991428958697161E-3"/>
    <n v="0.9852373816086214"/>
    <x v="2"/>
    <n v="4.6515151515151523"/>
    <n v="1.3954545454545457E-2"/>
    <n v="239.57575757575754"/>
    <n v="30"/>
    <n v="3"/>
    <n v="33"/>
    <n v="153.50000000000003"/>
    <n v="0"/>
    <n v="0"/>
    <n v="1.5048859934853418"/>
    <x v="1"/>
    <n v="0"/>
    <n v="49.661237785016276"/>
    <n v="0.46050000000000008"/>
  </r>
  <r>
    <x v="32"/>
    <x v="4"/>
    <x v="56"/>
    <x v="56"/>
    <x v="0"/>
    <x v="5"/>
    <n v="0.30599999999999999"/>
    <n v="17"/>
    <n v="6743.333333333333"/>
    <n v="99"/>
    <n v="1.782"/>
    <n v="39269.999999999993"/>
    <n v="396.66666666666663"/>
    <n v="40"/>
    <n v="1.6936082284564594E-3"/>
    <n v="0.98693098983707783"/>
    <x v="2"/>
    <n v="0.77272727272727271"/>
    <n v="1.3909090909090909E-2"/>
    <n v="306.5151515151515"/>
    <n v="30"/>
    <n v="3"/>
    <n v="33"/>
    <n v="25.5"/>
    <n v="0"/>
    <n v="0"/>
    <n v="3.8823529411764706"/>
    <x v="0"/>
    <n v="0"/>
    <n v="128.11764705882354"/>
    <n v="0.45900000000000002"/>
  </r>
  <r>
    <x v="32"/>
    <x v="4"/>
    <x v="96"/>
    <x v="96"/>
    <x v="2"/>
    <x v="8"/>
    <n v="0.29866666666666686"/>
    <n v="74"/>
    <n v="6930.3333333333321"/>
    <n v="0"/>
    <n v="0"/>
    <n v="0"/>
    <n v="93.653153153153141"/>
    <n v="30"/>
    <n v="1.6530206674259134E-3"/>
    <n v="0.98858401050450373"/>
    <x v="2"/>
    <n v="3.3636363636363638"/>
    <n v="1.3575757575757585E-2"/>
    <n v="315.01515151515144"/>
    <n v="30"/>
    <n v="3"/>
    <n v="33"/>
    <n v="111"/>
    <n v="111"/>
    <n v="0.44800000000000029"/>
    <n v="0"/>
    <x v="2"/>
    <n v="10395.499999999998"/>
    <n v="0"/>
    <n v="0.44800000000000029"/>
  </r>
  <r>
    <x v="32"/>
    <x v="4"/>
    <x v="34"/>
    <x v="34"/>
    <x v="2"/>
    <x v="8"/>
    <n v="0.26683333333333348"/>
    <n v="66.333333333333329"/>
    <n v="6736.7999999999993"/>
    <n v="113"/>
    <n v="0.45200000000000001"/>
    <n v="11476.257286432161"/>
    <n v="101.55979899497487"/>
    <n v="20"/>
    <n v="1.4768337547705845E-3"/>
    <n v="0.99006084425927432"/>
    <x v="2"/>
    <n v="3.0151515151515151"/>
    <n v="1.2128787878787885E-2"/>
    <n v="306.21818181818179"/>
    <n v="30"/>
    <n v="3"/>
    <n v="33"/>
    <n v="99.5"/>
    <n v="0"/>
    <n v="0"/>
    <n v="1.135678391959799"/>
    <x v="1"/>
    <n v="0"/>
    <n v="37.477386934673369"/>
    <n v="0.40025000000000022"/>
  </r>
  <r>
    <x v="32"/>
    <x v="4"/>
    <x v="44"/>
    <x v="44"/>
    <x v="5"/>
    <x v="3"/>
    <n v="0.26640000000000008"/>
    <n v="49.333333333333329"/>
    <n v="3213"/>
    <n v="0"/>
    <n v="0"/>
    <n v="0"/>
    <n v="65.128378378378386"/>
    <n v="48"/>
    <n v="1.4744353988915063E-3"/>
    <n v="0.99153527965816579"/>
    <x v="2"/>
    <n v="2.2424242424242422"/>
    <n v="1.2109090909090913E-2"/>
    <n v="146.04545454545453"/>
    <n v="30"/>
    <n v="3"/>
    <n v="33"/>
    <n v="74"/>
    <n v="74"/>
    <n v="0.39960000000000018"/>
    <n v="0"/>
    <x v="2"/>
    <n v="4819.5000000000009"/>
    <n v="0"/>
    <n v="0.39960000000000012"/>
  </r>
  <r>
    <x v="32"/>
    <x v="4"/>
    <x v="46"/>
    <x v="46"/>
    <x v="2"/>
    <x v="8"/>
    <n v="0.22439999999999982"/>
    <n v="61.333333333333329"/>
    <n v="5813.3866666666672"/>
    <n v="10"/>
    <n v="3.5999999999999997E-2"/>
    <n v="947.83478260869583"/>
    <n v="94.783478260869586"/>
    <n v="40"/>
    <n v="1.241979367534736E-3"/>
    <n v="0.99277725902570058"/>
    <x v="2"/>
    <n v="2.7878787878787876"/>
    <n v="1.0199999999999992E-2"/>
    <n v="264.24484848484849"/>
    <n v="30"/>
    <n v="3"/>
    <n v="33"/>
    <n v="91.999999999999986"/>
    <n v="81.999999999999986"/>
    <n v="0.30001304347826063"/>
    <n v="0.10869565217391305"/>
    <x v="2"/>
    <n v="7772.2452173913043"/>
    <n v="3.5869565217391308"/>
    <n v="0.33659999999999973"/>
  </r>
  <r>
    <x v="32"/>
    <x v="4"/>
    <x v="54"/>
    <x v="54"/>
    <x v="2"/>
    <x v="9"/>
    <n v="0.22186666666666668"/>
    <n v="17.333333333333332"/>
    <n v="2774"/>
    <n v="64"/>
    <n v="0.81920000000000004"/>
    <n v="10242.461538461539"/>
    <n v="160.03846153846155"/>
    <n v="24"/>
    <n v="1.2279582100878208E-3"/>
    <n v="0.99400521723578839"/>
    <x v="2"/>
    <n v="0.78787878787878785"/>
    <n v="1.0084848484848486E-2"/>
    <n v="126.09090909090909"/>
    <n v="30"/>
    <n v="3"/>
    <n v="33"/>
    <n v="26"/>
    <n v="0"/>
    <n v="0"/>
    <n v="2.4615384615384617"/>
    <x v="0"/>
    <n v="0"/>
    <n v="81.230769230769226"/>
    <n v="0.33280000000000004"/>
  </r>
  <r>
    <x v="32"/>
    <x v="4"/>
    <x v="26"/>
    <x v="26"/>
    <x v="1"/>
    <x v="2"/>
    <n v="0.20400000000000001"/>
    <n v="22.666666666666664"/>
    <n v="7049.3333333333339"/>
    <n v="140"/>
    <n v="1.26"/>
    <n v="43540.000000000007"/>
    <n v="311.00000000000006"/>
    <n v="40"/>
    <n v="1.1290721523043064E-3"/>
    <n v="0.99513428938809267"/>
    <x v="2"/>
    <n v="1.0303030303030303"/>
    <n v="9.2727272727272728E-3"/>
    <n v="320.42424242424244"/>
    <n v="30"/>
    <n v="3"/>
    <n v="33"/>
    <n v="34"/>
    <n v="0"/>
    <n v="0"/>
    <n v="4.117647058823529"/>
    <x v="0"/>
    <n v="0"/>
    <n v="135.88235294117646"/>
    <n v="0.30599999999999999"/>
  </r>
  <r>
    <x v="32"/>
    <x v="4"/>
    <x v="52"/>
    <x v="52"/>
    <x v="5"/>
    <x v="3"/>
    <n v="0.20000000000000007"/>
    <n v="24.666666666666668"/>
    <n v="2386.6666666666665"/>
    <n v="112"/>
    <n v="0.89600000000000002"/>
    <n v="10836.756756756755"/>
    <n v="96.756756756756744"/>
    <n v="4"/>
    <n v="1.106933482651281E-3"/>
    <n v="0.9962412228707439"/>
    <x v="2"/>
    <n v="1.1212121212121213"/>
    <n v="9.0909090909090939E-3"/>
    <n v="108.48484848484848"/>
    <n v="30"/>
    <n v="3"/>
    <n v="33"/>
    <n v="37.000000000000007"/>
    <n v="0"/>
    <n v="0"/>
    <n v="3.0270270270270263"/>
    <x v="0"/>
    <n v="0"/>
    <n v="99.891891891891873"/>
    <n v="0.3000000000000001"/>
  </r>
  <r>
    <x v="32"/>
    <x v="4"/>
    <x v="58"/>
    <x v="58"/>
    <x v="1"/>
    <x v="2"/>
    <n v="0.18720000000000003"/>
    <n v="18"/>
    <n v="4626"/>
    <n v="38"/>
    <n v="0.3952"/>
    <n v="9766"/>
    <n v="257"/>
    <n v="10"/>
    <n v="1.0360897397615988E-3"/>
    <n v="0.99727731261050545"/>
    <x v="2"/>
    <n v="0.81818181818181823"/>
    <n v="8.5090909090909106E-3"/>
    <n v="210.27272727272728"/>
    <n v="30"/>
    <n v="3"/>
    <n v="33"/>
    <n v="27"/>
    <n v="0"/>
    <n v="0"/>
    <n v="1.4074074074074074"/>
    <x v="1"/>
    <n v="0"/>
    <n v="46.444444444444443"/>
    <n v="0.28080000000000005"/>
  </r>
  <r>
    <x v="32"/>
    <x v="4"/>
    <x v="92"/>
    <x v="92"/>
    <x v="5"/>
    <x v="9"/>
    <n v="0.18559999999999999"/>
    <n v="29"/>
    <n v="1856"/>
    <n v="91"/>
    <n v="0.58240000000000003"/>
    <n v="5824"/>
    <n v="64"/>
    <n v="40"/>
    <n v="1.0272342719003884E-3"/>
    <n v="0.99830454688240589"/>
    <x v="2"/>
    <n v="1.3181818181818181"/>
    <n v="8.4363636363636359E-3"/>
    <n v="84.36363636363636"/>
    <n v="30"/>
    <n v="3"/>
    <n v="33"/>
    <n v="43.5"/>
    <n v="0"/>
    <n v="0"/>
    <n v="2.0919540229885056"/>
    <x v="0"/>
    <n v="0"/>
    <n v="69.034482758620683"/>
    <n v="0.27839999999999998"/>
  </r>
  <r>
    <x v="32"/>
    <x v="4"/>
    <x v="68"/>
    <x v="69"/>
    <x v="5"/>
    <x v="9"/>
    <n v="0.17566666666666672"/>
    <n v="20.666666666666668"/>
    <n v="1942.6666666666667"/>
    <n v="108"/>
    <n v="0.91800000000000004"/>
    <n v="10152"/>
    <n v="94"/>
    <n v="20"/>
    <n v="9.7225657559537508E-4"/>
    <n v="0.99927680345800129"/>
    <x v="2"/>
    <n v="0.93939393939393945"/>
    <n v="7.984848484848487E-3"/>
    <n v="88.303030303030312"/>
    <n v="30"/>
    <n v="3"/>
    <n v="33"/>
    <n v="31"/>
    <n v="0"/>
    <n v="0"/>
    <n v="3.4838709677419355"/>
    <x v="0"/>
    <n v="0"/>
    <n v="114.96774193548387"/>
    <n v="0.26350000000000007"/>
  </r>
  <r>
    <x v="32"/>
    <x v="4"/>
    <x v="70"/>
    <x v="71"/>
    <x v="2"/>
    <x v="8"/>
    <n v="0.13066666666666676"/>
    <n v="32.666666666666664"/>
    <n v="2162.0733333333328"/>
    <n v="0"/>
    <n v="0"/>
    <n v="0"/>
    <n v="66.185918367346929"/>
    <n v="48"/>
    <n v="7.2319654199883726E-4"/>
    <n v="1.0000000000000002"/>
    <x v="2"/>
    <n v="1.4848484848484846"/>
    <n v="5.939393939393944E-3"/>
    <n v="98.276060606060582"/>
    <n v="30"/>
    <n v="3"/>
    <n v="33"/>
    <n v="48.999999999999993"/>
    <n v="48.999999999999993"/>
    <n v="0.19600000000000012"/>
    <n v="0"/>
    <x v="2"/>
    <n v="3243.1099999999992"/>
    <n v="0"/>
    <n v="0.19600000000000015"/>
  </r>
  <r>
    <x v="33"/>
    <x v="4"/>
    <x v="0"/>
    <x v="0"/>
    <x v="0"/>
    <x v="0"/>
    <n v="4.6916666666666771"/>
    <n v="187.66666666666666"/>
    <n v="57299.333333333328"/>
    <n v="0"/>
    <n v="0"/>
    <n v="0"/>
    <n v="305.32504440497337"/>
    <n v="12"/>
    <n v="0.15105344619717745"/>
    <n v="0.15105344619717745"/>
    <x v="0"/>
    <n v="8.5303030303030294"/>
    <n v="0.21325757575757623"/>
    <n v="2604.5151515151515"/>
    <n v="7"/>
    <n v="3"/>
    <n v="10"/>
    <n v="85.303030303030297"/>
    <n v="85.303030303030297"/>
    <n v="2.1325757575757622"/>
    <n v="0"/>
    <x v="2"/>
    <n v="26045.151515151516"/>
    <n v="0"/>
    <n v="2.1325757575757622"/>
  </r>
  <r>
    <x v="33"/>
    <x v="4"/>
    <x v="5"/>
    <x v="5"/>
    <x v="1"/>
    <x v="2"/>
    <n v="3.9674999999999994"/>
    <n v="176.33333333333334"/>
    <n v="118713.33333333334"/>
    <n v="862"/>
    <n v="19.395"/>
    <n v="580326.42722117202"/>
    <n v="673.23251417769382"/>
    <n v="4"/>
    <n v="0.12773809189072116"/>
    <n v="0.27879153808789858"/>
    <x v="0"/>
    <n v="8.0151515151515156"/>
    <n v="0.18034090909090905"/>
    <n v="5396.0606060606069"/>
    <n v="7"/>
    <n v="3"/>
    <n v="10"/>
    <n v="80.151515151515156"/>
    <n v="0"/>
    <n v="0"/>
    <n v="10.754631379962193"/>
    <x v="0"/>
    <n v="0"/>
    <n v="107.54631379962193"/>
    <n v="1.8034090909090905"/>
  </r>
  <r>
    <x v="33"/>
    <x v="4"/>
    <x v="2"/>
    <x v="2"/>
    <x v="1"/>
    <x v="2"/>
    <n v="3.8491200000000005"/>
    <n v="396"/>
    <n v="133133.33333333331"/>
    <n v="1081"/>
    <n v="10.507320000000002"/>
    <n v="363427.10437710432"/>
    <n v="336.19528619528614"/>
    <n v="1"/>
    <n v="0.12392671562908954"/>
    <n v="0.40271825371698811"/>
    <x v="0"/>
    <n v="18"/>
    <n v="0.17496000000000003"/>
    <n v="6051.515151515151"/>
    <n v="7"/>
    <n v="3"/>
    <n v="10"/>
    <n v="180"/>
    <n v="0"/>
    <n v="0"/>
    <n v="6.0055555555555555"/>
    <x v="0"/>
    <n v="0"/>
    <n v="60.055555555555557"/>
    <n v="1.7496000000000003"/>
  </r>
  <r>
    <x v="33"/>
    <x v="4"/>
    <x v="3"/>
    <x v="3"/>
    <x v="1"/>
    <x v="2"/>
    <n v="2.4785999999999992"/>
    <n v="153"/>
    <n v="90823.333333333343"/>
    <n v="179"/>
    <n v="2.8997999999999999"/>
    <n v="106257.36383442268"/>
    <n v="593.61655773420489"/>
    <n v="20"/>
    <n v="7.9801294155095501E-2"/>
    <n v="0.48251954787208362"/>
    <x v="0"/>
    <n v="6.9545454545454541"/>
    <n v="0.11266363636363633"/>
    <n v="4128.3333333333339"/>
    <n v="7"/>
    <n v="3"/>
    <n v="10"/>
    <n v="69.545454545454547"/>
    <n v="0"/>
    <n v="0"/>
    <n v="2.5738562091503265"/>
    <x v="0"/>
    <n v="0"/>
    <n v="25.738562091503269"/>
    <n v="1.1266363636363632"/>
  </r>
  <r>
    <x v="33"/>
    <x v="4"/>
    <x v="65"/>
    <x v="65"/>
    <x v="1"/>
    <x v="2"/>
    <n v="2.1"/>
    <n v="93.333333333333329"/>
    <n v="58656.666666666664"/>
    <n v="0"/>
    <n v="0"/>
    <n v="0"/>
    <n v="628.46428571428567"/>
    <n v="1"/>
    <n v="6.7611844479020661E-2"/>
    <n v="0.55013139235110431"/>
    <x v="1"/>
    <n v="4.2424242424242422"/>
    <n v="9.5454545454545459E-2"/>
    <n v="2666.212121212121"/>
    <n v="14"/>
    <n v="3"/>
    <n v="17"/>
    <n v="72.121212121212125"/>
    <n v="72.121212121212125"/>
    <n v="1.6227272727272728"/>
    <n v="0"/>
    <x v="2"/>
    <n v="45325.606060606056"/>
    <n v="0"/>
    <n v="1.6227272727272728"/>
  </r>
  <r>
    <x v="33"/>
    <x v="4"/>
    <x v="7"/>
    <x v="7"/>
    <x v="1"/>
    <x v="2"/>
    <n v="1.6415999999999999"/>
    <n v="202.66666666666669"/>
    <n v="52490.666666666672"/>
    <n v="172"/>
    <n v="1.3932"/>
    <n v="44548"/>
    <n v="259"/>
    <n v="5"/>
    <n v="5.2853144712743008E-2"/>
    <n v="0.60298453706384736"/>
    <x v="1"/>
    <n v="9.2121212121212128"/>
    <n v="7.461818181818182E-2"/>
    <n v="2385.939393939394"/>
    <n v="14"/>
    <n v="3"/>
    <n v="17"/>
    <n v="156.60606060606062"/>
    <n v="0"/>
    <n v="0"/>
    <n v="1.0982972136222908"/>
    <x v="1"/>
    <n v="0"/>
    <n v="18.671052631578945"/>
    <n v="1.268509090909091"/>
  </r>
  <r>
    <x v="33"/>
    <x v="4"/>
    <x v="19"/>
    <x v="19"/>
    <x v="0"/>
    <x v="5"/>
    <n v="1.6349999999999998"/>
    <n v="72.666666666666671"/>
    <n v="34700"/>
    <n v="163"/>
    <n v="3.6675"/>
    <n v="77836.238532110088"/>
    <n v="477.52293577981646"/>
    <n v="1"/>
    <n v="5.2640650344380362E-2"/>
    <n v="0.65562518740822773"/>
    <x v="1"/>
    <n v="3.3030303030303032"/>
    <n v="7.4318181818181811E-2"/>
    <n v="1577.2727272727273"/>
    <n v="14"/>
    <n v="3"/>
    <n v="17"/>
    <n v="56.151515151515156"/>
    <n v="0"/>
    <n v="0"/>
    <n v="2.9028602266594707"/>
    <x v="0"/>
    <n v="0"/>
    <n v="49.348623853211002"/>
    <n v="1.2634090909090907"/>
  </r>
  <r>
    <x v="33"/>
    <x v="4"/>
    <x v="58"/>
    <x v="58"/>
    <x v="1"/>
    <x v="2"/>
    <n v="1.3450666666666666"/>
    <n v="129.33333333333334"/>
    <n v="32905.333333333336"/>
    <n v="0"/>
    <n v="0"/>
    <n v="0"/>
    <n v="254.42268041237114"/>
    <n v="5"/>
    <n v="4.3305922990753039E-2"/>
    <n v="0.69893111039898081"/>
    <x v="1"/>
    <n v="5.8787878787878789"/>
    <n v="6.1139393939393938E-2"/>
    <n v="1495.6969696969697"/>
    <n v="14"/>
    <n v="3"/>
    <n v="17"/>
    <n v="99.939393939393938"/>
    <n v="99.939393939393938"/>
    <n v="1.0393696969696968"/>
    <n v="0"/>
    <x v="2"/>
    <n v="25426.848484848484"/>
    <n v="0"/>
    <n v="1.0393696969696968"/>
  </r>
  <r>
    <x v="33"/>
    <x v="4"/>
    <x v="6"/>
    <x v="6"/>
    <x v="1"/>
    <x v="2"/>
    <n v="1.2494366666666665"/>
    <n v="126.33333333333333"/>
    <n v="53060"/>
    <n v="138"/>
    <n v="1.3648200000000001"/>
    <n v="57960"/>
    <n v="420"/>
    <n v="1"/>
    <n v="4.0227008377644112E-2"/>
    <n v="0.73915811877662496"/>
    <x v="1"/>
    <n v="5.7424242424242422"/>
    <n v="5.679257575757575E-2"/>
    <n v="2411.818181818182"/>
    <n v="14"/>
    <n v="3"/>
    <n v="17"/>
    <n v="97.621212121212125"/>
    <n v="0"/>
    <n v="0"/>
    <n v="1.4136271923017227"/>
    <x v="1"/>
    <n v="0"/>
    <n v="24.031662269129288"/>
    <n v="0.96547378787878779"/>
  </r>
  <r>
    <x v="33"/>
    <x v="4"/>
    <x v="23"/>
    <x v="23"/>
    <x v="0"/>
    <x v="0"/>
    <n v="1.1833333333333333"/>
    <n v="23.666666666666668"/>
    <n v="13688"/>
    <n v="0"/>
    <n v="0"/>
    <n v="0"/>
    <n v="578.36619718309851"/>
    <n v="12"/>
    <n v="3.8098737761987835E-2"/>
    <n v="0.77725685653861276"/>
    <x v="1"/>
    <n v="1.0757575757575759"/>
    <n v="5.3787878787878787E-2"/>
    <n v="622.18181818181813"/>
    <n v="14"/>
    <n v="3"/>
    <n v="17"/>
    <n v="18.287878787878789"/>
    <n v="18.287878787878789"/>
    <n v="0.91439393939393943"/>
    <n v="0"/>
    <x v="2"/>
    <n v="10577.090909090908"/>
    <n v="0"/>
    <n v="0.91439393939393943"/>
  </r>
  <r>
    <x v="33"/>
    <x v="4"/>
    <x v="69"/>
    <x v="70"/>
    <x v="0"/>
    <x v="0"/>
    <n v="0.98999999999999944"/>
    <n v="44"/>
    <n v="24200"/>
    <n v="0"/>
    <n v="0"/>
    <n v="0"/>
    <n v="550"/>
    <n v="12"/>
    <n v="3.1874155254395437E-2"/>
    <n v="0.80913101179300817"/>
    <x v="2"/>
    <n v="2"/>
    <n v="4.4999999999999978E-2"/>
    <n v="1100"/>
    <n v="30"/>
    <n v="3"/>
    <n v="33"/>
    <n v="66"/>
    <n v="66"/>
    <n v="1.4849999999999992"/>
    <n v="0"/>
    <x v="2"/>
    <n v="36300"/>
    <n v="0"/>
    <n v="1.4849999999999992"/>
  </r>
  <r>
    <x v="33"/>
    <x v="4"/>
    <x v="149"/>
    <x v="148"/>
    <x v="0"/>
    <x v="12"/>
    <n v="0.72"/>
    <n v="36"/>
    <n v="4068"/>
    <n v="0"/>
    <n v="0"/>
    <n v="0"/>
    <n v="113"/>
    <n v="24"/>
    <n v="2.3181203821378511E-2"/>
    <n v="0.83231221561438673"/>
    <x v="2"/>
    <n v="1.6363636363636365"/>
    <n v="3.2727272727272723E-2"/>
    <n v="184.90909090909091"/>
    <n v="30"/>
    <n v="3"/>
    <n v="33"/>
    <n v="54"/>
    <n v="54"/>
    <n v="1.08"/>
    <n v="0"/>
    <x v="2"/>
    <n v="6102"/>
    <n v="0"/>
    <n v="1.0799999999999998"/>
  </r>
  <r>
    <x v="33"/>
    <x v="4"/>
    <x v="26"/>
    <x v="26"/>
    <x v="1"/>
    <x v="2"/>
    <n v="0.70500000000000007"/>
    <n v="78.333333333333343"/>
    <n v="24128.666666666668"/>
    <n v="64"/>
    <n v="0.57599999999999996"/>
    <n v="19713.634042553189"/>
    <n v="308.02553191489358"/>
    <n v="1"/>
    <n v="2.2698262075099795E-2"/>
    <n v="0.85501047768948657"/>
    <x v="2"/>
    <n v="3.560606060606061"/>
    <n v="3.2045454545454551E-2"/>
    <n v="1096.7575757575758"/>
    <n v="30"/>
    <n v="3"/>
    <n v="33"/>
    <n v="117.50000000000001"/>
    <n v="53.500000000000014"/>
    <n v="0.48150000000000009"/>
    <n v="0.54468085106382969"/>
    <x v="2"/>
    <n v="16479.365957446811"/>
    <n v="17.97446808510638"/>
    <n v="1.0575000000000001"/>
  </r>
  <r>
    <x v="33"/>
    <x v="4"/>
    <x v="12"/>
    <x v="12"/>
    <x v="0"/>
    <x v="4"/>
    <n v="0.67499999999999971"/>
    <n v="30"/>
    <n v="9830"/>
    <n v="0"/>
    <n v="0"/>
    <n v="0"/>
    <n v="327.66666666666669"/>
    <n v="5"/>
    <n v="2.1732378582542344E-2"/>
    <n v="0.87674285627202897"/>
    <x v="2"/>
    <n v="1.3636363636363635"/>
    <n v="3.0681818181818168E-2"/>
    <n v="446.81818181818181"/>
    <n v="30"/>
    <n v="3"/>
    <n v="33"/>
    <n v="45"/>
    <n v="45"/>
    <n v="1.0124999999999995"/>
    <n v="0"/>
    <x v="2"/>
    <n v="14745"/>
    <n v="0"/>
    <n v="1.0124999999999995"/>
  </r>
  <r>
    <x v="33"/>
    <x v="4"/>
    <x v="114"/>
    <x v="113"/>
    <x v="0"/>
    <x v="0"/>
    <n v="0.60000000000000009"/>
    <n v="24"/>
    <n v="6498.48"/>
    <n v="0"/>
    <n v="0"/>
    <n v="0"/>
    <n v="270.77"/>
    <n v="12"/>
    <n v="1.9317669851148762E-2"/>
    <n v="0.89606052612317777"/>
    <x v="2"/>
    <n v="1.0909090909090908"/>
    <n v="2.7272727272727278E-2"/>
    <n v="295.38545454545454"/>
    <n v="30"/>
    <n v="3"/>
    <n v="33"/>
    <n v="36"/>
    <n v="36"/>
    <n v="0.90000000000000013"/>
    <n v="0"/>
    <x v="2"/>
    <n v="9747.7199999999993"/>
    <n v="0"/>
    <n v="0.90000000000000013"/>
  </r>
  <r>
    <x v="33"/>
    <x v="4"/>
    <x v="4"/>
    <x v="4"/>
    <x v="0"/>
    <x v="0"/>
    <n v="0.56666666666666676"/>
    <n v="22.666666666666664"/>
    <n v="6640.3333333333339"/>
    <n v="49"/>
    <n v="1.2250000000000001"/>
    <n v="14354.838235294119"/>
    <n v="292.95588235294122"/>
    <n v="1"/>
    <n v="1.8244465970529387E-2"/>
    <n v="0.91430499209370719"/>
    <x v="2"/>
    <n v="1.0303030303030303"/>
    <n v="2.575757575757576E-2"/>
    <n v="301.83333333333337"/>
    <n v="30"/>
    <n v="3"/>
    <n v="33"/>
    <n v="34"/>
    <n v="0"/>
    <n v="0"/>
    <n v="1.4411764705882353"/>
    <x v="1"/>
    <n v="0"/>
    <n v="47.558823529411768"/>
    <n v="0.85000000000000009"/>
  </r>
  <r>
    <x v="33"/>
    <x v="4"/>
    <x v="11"/>
    <x v="11"/>
    <x v="0"/>
    <x v="4"/>
    <n v="0.50999999999999979"/>
    <n v="22.666666666666668"/>
    <n v="5018.333333333333"/>
    <n v="0"/>
    <n v="0"/>
    <n v="0"/>
    <n v="221.39705882352939"/>
    <n v="5"/>
    <n v="1.6420019373476438E-2"/>
    <n v="0.93072501146718367"/>
    <x v="2"/>
    <n v="1.0303030303030303"/>
    <n v="2.3181818181818171E-2"/>
    <n v="228.10606060606059"/>
    <n v="30"/>
    <n v="3"/>
    <n v="33"/>
    <n v="34"/>
    <n v="34"/>
    <n v="0.76499999999999968"/>
    <n v="0"/>
    <x v="2"/>
    <n v="7527.4999999999991"/>
    <n v="0"/>
    <n v="0.76499999999999968"/>
  </r>
  <r>
    <x v="33"/>
    <x v="4"/>
    <x v="17"/>
    <x v="17"/>
    <x v="0"/>
    <x v="5"/>
    <n v="0.43499999999999983"/>
    <n v="19.333333333333332"/>
    <n v="8539.3333333333339"/>
    <n v="7"/>
    <n v="0.1575"/>
    <n v="3091.8275862068967"/>
    <n v="441.68965517241384"/>
    <n v="5"/>
    <n v="1.4005310642082845E-2"/>
    <n v="0.94473032210926655"/>
    <x v="2"/>
    <n v="0.87878787878787878"/>
    <n v="1.9772727272727265E-2"/>
    <n v="388.15151515151518"/>
    <n v="30"/>
    <n v="3"/>
    <n v="33"/>
    <n v="29"/>
    <n v="22"/>
    <n v="0.49499999999999988"/>
    <n v="0.2413793103448276"/>
    <x v="2"/>
    <n v="9717.1724137931051"/>
    <n v="7.9655172413793105"/>
    <n v="0.65249999999999975"/>
  </r>
  <r>
    <x v="33"/>
    <x v="4"/>
    <x v="18"/>
    <x v="18"/>
    <x v="3"/>
    <x v="0"/>
    <n v="0.42999999999999994"/>
    <n v="28.666666666666668"/>
    <n v="6921.666666666667"/>
    <n v="0"/>
    <n v="0"/>
    <n v="0"/>
    <n v="241.45348837209303"/>
    <n v="1"/>
    <n v="1.3844330059989942E-2"/>
    <n v="0.95857465216925652"/>
    <x v="2"/>
    <n v="1.303030303030303"/>
    <n v="1.9545454545454543E-2"/>
    <n v="314.62121212121212"/>
    <n v="30"/>
    <n v="3"/>
    <n v="33"/>
    <n v="43"/>
    <n v="43"/>
    <n v="0.6449999999999998"/>
    <n v="0"/>
    <x v="2"/>
    <n v="10382.5"/>
    <n v="0"/>
    <n v="0.64499999999999991"/>
  </r>
  <r>
    <x v="33"/>
    <x v="4"/>
    <x v="99"/>
    <x v="99"/>
    <x v="0"/>
    <x v="5"/>
    <n v="0.33333333333333343"/>
    <n v="13.333333333333334"/>
    <n v="2868.0000000000005"/>
    <n v="0"/>
    <n v="0"/>
    <n v="0"/>
    <n v="215.10000000000002"/>
    <n v="20"/>
    <n v="1.0732038806193759E-2"/>
    <n v="0.9693066909754503"/>
    <x v="2"/>
    <n v="0.60606060606060608"/>
    <n v="1.5151515151515155E-2"/>
    <n v="130.36363636363637"/>
    <n v="30"/>
    <n v="3"/>
    <n v="33"/>
    <n v="20"/>
    <n v="20"/>
    <n v="0.50000000000000011"/>
    <n v="0"/>
    <x v="2"/>
    <n v="4302"/>
    <n v="0"/>
    <n v="0.50000000000000011"/>
  </r>
  <r>
    <x v="33"/>
    <x v="4"/>
    <x v="132"/>
    <x v="131"/>
    <x v="0"/>
    <x v="12"/>
    <n v="0.33333333333333343"/>
    <n v="13.333333333333334"/>
    <n v="1626.6666666666667"/>
    <n v="32"/>
    <n v="0.8"/>
    <n v="3904"/>
    <n v="122"/>
    <n v="20"/>
    <n v="1.0732038806193759E-2"/>
    <n v="0.98003872978164408"/>
    <x v="2"/>
    <n v="0.60606060606060608"/>
    <n v="1.5151515151515155E-2"/>
    <n v="73.939393939393938"/>
    <n v="30"/>
    <n v="3"/>
    <n v="33"/>
    <n v="20"/>
    <n v="0"/>
    <n v="0"/>
    <n v="1.6"/>
    <x v="1"/>
    <n v="0"/>
    <n v="52.8"/>
    <n v="0.50000000000000011"/>
  </r>
  <r>
    <x v="33"/>
    <x v="4"/>
    <x v="73"/>
    <x v="74"/>
    <x v="0"/>
    <x v="4"/>
    <n v="0.22199999999999998"/>
    <n v="12.333333333333334"/>
    <n v="3363.3333333333335"/>
    <n v="9"/>
    <n v="0.16200000000000001"/>
    <n v="2454.3243243243242"/>
    <n v="272.70270270270271"/>
    <n v="5"/>
    <n v="7.1475378449250403E-3"/>
    <n v="0.98718626762656914"/>
    <x v="2"/>
    <n v="0.56060606060606066"/>
    <n v="1.009090909090909E-2"/>
    <n v="152.87878787878788"/>
    <n v="30"/>
    <n v="3"/>
    <n v="33"/>
    <n v="18.500000000000004"/>
    <n v="9.5000000000000036"/>
    <n v="0.17100000000000004"/>
    <n v="0.4864864864864864"/>
    <x v="2"/>
    <n v="2590.6756756756768"/>
    <n v="16.054054054054053"/>
    <n v="0.33299999999999996"/>
  </r>
  <r>
    <x v="33"/>
    <x v="4"/>
    <x v="72"/>
    <x v="73"/>
    <x v="1"/>
    <x v="2"/>
    <n v="0.15798999999999999"/>
    <n v="12.333333333333334"/>
    <n v="4070"/>
    <n v="0"/>
    <n v="0"/>
    <n v="0"/>
    <n v="330"/>
    <n v="1"/>
    <n v="5.0866644329716536E-3"/>
    <n v="0.99227293205954081"/>
    <x v="2"/>
    <n v="0.56060606060606066"/>
    <n v="7.1813636363636359E-3"/>
    <n v="185"/>
    <n v="30"/>
    <n v="3"/>
    <n v="33"/>
    <n v="18.500000000000004"/>
    <n v="18.500000000000004"/>
    <n v="0.23698500000000003"/>
    <n v="0"/>
    <x v="2"/>
    <n v="6105.0000000000009"/>
    <n v="0"/>
    <n v="0.23698499999999997"/>
  </r>
  <r>
    <x v="33"/>
    <x v="4"/>
    <x v="56"/>
    <x v="56"/>
    <x v="0"/>
    <x v="5"/>
    <n v="0.13200000000000001"/>
    <n v="7.333333333333333"/>
    <n v="2724.666666666667"/>
    <n v="0"/>
    <n v="0"/>
    <n v="0"/>
    <n v="371.54545454545462"/>
    <n v="36"/>
    <n v="4.2498873672527273E-3"/>
    <n v="0.99652281942679355"/>
    <x v="2"/>
    <n v="0.33333333333333331"/>
    <n v="6.0000000000000001E-3"/>
    <n v="123.84848484848486"/>
    <n v="30"/>
    <n v="3"/>
    <n v="33"/>
    <n v="11"/>
    <n v="11"/>
    <n v="0.19800000000000001"/>
    <n v="0"/>
    <x v="2"/>
    <n v="4087.0000000000009"/>
    <n v="0"/>
    <n v="0.19800000000000001"/>
  </r>
  <r>
    <x v="33"/>
    <x v="4"/>
    <x v="64"/>
    <x v="64"/>
    <x v="1"/>
    <x v="7"/>
    <n v="0.108"/>
    <n v="6"/>
    <n v="1372.6666666666665"/>
    <n v="0"/>
    <n v="0"/>
    <n v="0"/>
    <n v="228.77777777777774"/>
    <n v="6"/>
    <n v="3.4771805732067766E-3"/>
    <n v="1.0000000000000002"/>
    <x v="2"/>
    <n v="0.27272727272727271"/>
    <n v="4.909090909090909E-3"/>
    <n v="62.393939393939384"/>
    <n v="30"/>
    <n v="3"/>
    <n v="33"/>
    <n v="9"/>
    <n v="9"/>
    <n v="0.16200000000000001"/>
    <n v="0"/>
    <x v="2"/>
    <n v="2058.9999999999995"/>
    <n v="0"/>
    <n v="0.16200000000000001"/>
  </r>
  <r>
    <x v="34"/>
    <x v="4"/>
    <x v="2"/>
    <x v="2"/>
    <x v="1"/>
    <x v="2"/>
    <n v="6.7473000000000267"/>
    <n v="692.33333333333337"/>
    <n v="166131.66666666666"/>
    <n v="1684"/>
    <n v="16.368480000000002"/>
    <n v="404091.0832932113"/>
    <n v="239.95907558979295"/>
    <n v="12"/>
    <n v="0.22587418158981382"/>
    <n v="0.22587418158981382"/>
    <x v="0"/>
    <n v="31.469696969696972"/>
    <n v="0.30669545454545577"/>
    <n v="7551.4393939393931"/>
    <n v="7"/>
    <n v="3"/>
    <n v="10"/>
    <n v="314.69696969696975"/>
    <n v="0"/>
    <n v="0"/>
    <n v="5.351179585941261"/>
    <x v="0"/>
    <n v="0"/>
    <n v="53.511795859412608"/>
    <n v="3.0669545454545579"/>
  </r>
  <r>
    <x v="34"/>
    <x v="4"/>
    <x v="0"/>
    <x v="0"/>
    <x v="0"/>
    <x v="0"/>
    <n v="5.5249999999999995"/>
    <n v="221"/>
    <n v="46252"/>
    <n v="331"/>
    <n v="8.2750000000000004"/>
    <n v="69273.357466063346"/>
    <n v="209.28506787330318"/>
    <n v="5"/>
    <n v="0.18495618295966035"/>
    <n v="0.41083036454947419"/>
    <x v="0"/>
    <n v="10.045454545454545"/>
    <n v="0.2511363636363636"/>
    <n v="2102.3636363636365"/>
    <n v="7"/>
    <n v="3"/>
    <n v="10"/>
    <n v="100.45454545454545"/>
    <n v="0"/>
    <n v="0"/>
    <n v="3.295022624434389"/>
    <x v="0"/>
    <n v="0"/>
    <n v="32.950226244343895"/>
    <n v="2.5113636363636358"/>
  </r>
  <r>
    <x v="34"/>
    <x v="4"/>
    <x v="3"/>
    <x v="3"/>
    <x v="1"/>
    <x v="2"/>
    <n v="3.4694999999999965"/>
    <n v="210"/>
    <n v="87697.5"/>
    <n v="450"/>
    <n v="7.29"/>
    <n v="187923.21428571426"/>
    <n v="417.60714285714283"/>
    <n v="1"/>
    <n v="0.11614578765222462"/>
    <n v="0.5269761522016988"/>
    <x v="1"/>
    <n v="9.545454545454545"/>
    <n v="0.15770454545454529"/>
    <n v="3986.25"/>
    <n v="14"/>
    <n v="3"/>
    <n v="17"/>
    <n v="162.27272727272725"/>
    <n v="0"/>
    <n v="0"/>
    <n v="2.7731092436974794"/>
    <x v="0"/>
    <n v="0"/>
    <n v="47.142857142857146"/>
    <n v="2.68097727272727"/>
  </r>
  <r>
    <x v="34"/>
    <x v="4"/>
    <x v="7"/>
    <x v="7"/>
    <x v="1"/>
    <x v="2"/>
    <n v="2.785916666666663"/>
    <n v="342"/>
    <n v="68678.999999999971"/>
    <n v="745"/>
    <n v="6.0345000000000004"/>
    <n v="149607.76315789469"/>
    <n v="200.81578947368413"/>
    <n v="4"/>
    <n v="9.3261993250745065E-2"/>
    <n v="0.62023814545244382"/>
    <x v="1"/>
    <n v="15.545454545454545"/>
    <n v="0.12663257575757558"/>
    <n v="3121.7727272727261"/>
    <n v="14"/>
    <n v="3"/>
    <n v="17"/>
    <n v="264.27272727272725"/>
    <n v="0"/>
    <n v="0"/>
    <n v="2.8190574475404198"/>
    <x v="0"/>
    <n v="0"/>
    <n v="47.923976608187139"/>
    <n v="2.152753787878785"/>
  </r>
  <r>
    <x v="34"/>
    <x v="4"/>
    <x v="19"/>
    <x v="19"/>
    <x v="0"/>
    <x v="5"/>
    <n v="2.662500000000001"/>
    <n v="116.66666666666667"/>
    <n v="23973.466666666674"/>
    <n v="599"/>
    <n v="13.477499999999999"/>
    <n v="123086.62742857146"/>
    <n v="205.48685714285719"/>
    <n v="5"/>
    <n v="8.9130468258840884E-2"/>
    <n v="0.70936861371128468"/>
    <x v="1"/>
    <n v="5.3030303030303036"/>
    <n v="0.12102272727272732"/>
    <n v="1089.7030303030306"/>
    <n v="14"/>
    <n v="3"/>
    <n v="17"/>
    <n v="90.151515151515156"/>
    <n v="0"/>
    <n v="0"/>
    <n v="6.6443697478991597"/>
    <x v="0"/>
    <n v="0"/>
    <n v="112.9542857142857"/>
    <n v="2.0573863636363643"/>
  </r>
  <r>
    <x v="34"/>
    <x v="4"/>
    <x v="65"/>
    <x v="65"/>
    <x v="1"/>
    <x v="2"/>
    <n v="2.25"/>
    <n v="100"/>
    <n v="49000"/>
    <n v="0"/>
    <n v="0"/>
    <n v="0"/>
    <n v="490"/>
    <n v="20"/>
    <n v="7.5321522472259886E-2"/>
    <n v="0.78469013618354455"/>
    <x v="1"/>
    <n v="4.5454545454545459"/>
    <n v="0.10227272727272728"/>
    <n v="2227.2727272727275"/>
    <n v="14"/>
    <n v="3"/>
    <n v="17"/>
    <n v="77.27272727272728"/>
    <n v="77.27272727272728"/>
    <n v="1.738636363636364"/>
    <n v="0"/>
    <x v="2"/>
    <n v="37863.636363636368"/>
    <n v="0"/>
    <n v="1.7386363636363638"/>
  </r>
  <r>
    <x v="34"/>
    <x v="4"/>
    <x v="59"/>
    <x v="59"/>
    <x v="1"/>
    <x v="7"/>
    <n v="1.8524999999999998"/>
    <n v="82.333333333333329"/>
    <n v="38741.333333333336"/>
    <n v="0"/>
    <n v="0"/>
    <n v="0"/>
    <n v="470.54251012145755"/>
    <n v="1"/>
    <n v="6.2014720168827295E-2"/>
    <n v="0.8467048563523718"/>
    <x v="2"/>
    <n v="3.7424242424242422"/>
    <n v="8.4204545454545449E-2"/>
    <n v="1760.969696969697"/>
    <n v="30"/>
    <n v="3"/>
    <n v="33"/>
    <n v="123.5"/>
    <n v="123.5"/>
    <n v="2.7787500000000001"/>
    <n v="0"/>
    <x v="2"/>
    <n v="58112.000000000007"/>
    <n v="0"/>
    <n v="2.7787499999999996"/>
  </r>
  <r>
    <x v="34"/>
    <x v="4"/>
    <x v="21"/>
    <x v="21"/>
    <x v="0"/>
    <x v="0"/>
    <n v="1.26"/>
    <n v="63"/>
    <n v="11762"/>
    <n v="411"/>
    <n v="8.2200000000000006"/>
    <n v="76733.047619047618"/>
    <n v="186.69841269841271"/>
    <n v="20"/>
    <n v="4.2180052584465534E-2"/>
    <n v="0.88888490893683736"/>
    <x v="2"/>
    <n v="2.8636363636363638"/>
    <n v="5.7272727272727274E-2"/>
    <n v="534.63636363636363"/>
    <n v="30"/>
    <n v="3"/>
    <n v="33"/>
    <n v="94.5"/>
    <n v="0"/>
    <n v="0"/>
    <n v="4.3492063492063489"/>
    <x v="0"/>
    <n v="0"/>
    <n v="143.52380952380952"/>
    <n v="1.8900000000000001"/>
  </r>
  <r>
    <x v="34"/>
    <x v="4"/>
    <x v="56"/>
    <x v="56"/>
    <x v="0"/>
    <x v="5"/>
    <n v="0.97799999999999976"/>
    <n v="54.333333333333336"/>
    <n v="9245.3333333333339"/>
    <n v="107"/>
    <n v="1.9259999999999999"/>
    <n v="18207.067484662577"/>
    <n v="170.15950920245399"/>
    <n v="20"/>
    <n v="3.2739755101275622E-2"/>
    <n v="0.92162466403811294"/>
    <x v="2"/>
    <n v="2.4696969696969697"/>
    <n v="4.4454545454545441E-2"/>
    <n v="420.24242424242425"/>
    <n v="30"/>
    <n v="3"/>
    <n v="33"/>
    <n v="81.5"/>
    <n v="0"/>
    <n v="0"/>
    <n v="1.3128834355828221"/>
    <x v="1"/>
    <n v="0"/>
    <n v="43.325153374233132"/>
    <n v="1.4669999999999996"/>
  </r>
  <r>
    <x v="34"/>
    <x v="4"/>
    <x v="116"/>
    <x v="115"/>
    <x v="0"/>
    <x v="5"/>
    <n v="0.80666666666666664"/>
    <n v="39"/>
    <n v="5195.0000000000009"/>
    <n v="0"/>
    <n v="0"/>
    <n v="0"/>
    <n v="133.20512820512823"/>
    <n v="20"/>
    <n v="2.7004160649313911E-2"/>
    <n v="0.94862882468742682"/>
    <x v="2"/>
    <n v="1.7727272727272727"/>
    <n v="3.6666666666666667E-2"/>
    <n v="236.13636363636368"/>
    <n v="30"/>
    <n v="3"/>
    <n v="33"/>
    <n v="58.5"/>
    <n v="58.5"/>
    <n v="1.21"/>
    <n v="0"/>
    <x v="2"/>
    <n v="7792.5000000000018"/>
    <n v="0"/>
    <n v="1.21"/>
  </r>
  <r>
    <x v="34"/>
    <x v="4"/>
    <x v="4"/>
    <x v="4"/>
    <x v="0"/>
    <x v="0"/>
    <n v="0.55833333333333335"/>
    <n v="22.333333333333332"/>
    <n v="4589.666666666667"/>
    <n v="0"/>
    <n v="0"/>
    <n v="0"/>
    <n v="205.50746268656718"/>
    <n v="12"/>
    <n v="1.8690896317190415E-2"/>
    <n v="0.96731972100461727"/>
    <x v="2"/>
    <n v="1.0151515151515151"/>
    <n v="2.5378787878787879E-2"/>
    <n v="208.62121212121212"/>
    <n v="30"/>
    <n v="3"/>
    <n v="33"/>
    <n v="33.5"/>
    <n v="33.5"/>
    <n v="0.83750000000000002"/>
    <n v="0"/>
    <x v="2"/>
    <n v="6884.5000000000009"/>
    <n v="0"/>
    <n v="0.83750000000000002"/>
  </r>
  <r>
    <x v="34"/>
    <x v="4"/>
    <x v="6"/>
    <x v="6"/>
    <x v="1"/>
    <x v="2"/>
    <n v="0.2571233333333332"/>
    <n v="25.666666666666668"/>
    <n v="6665.1799999999994"/>
    <n v="347"/>
    <n v="3.4318300000000006"/>
    <n v="90109.771168831154"/>
    <n v="259.6823376623376"/>
    <n v="1"/>
    <n v="8.607520413248455E-3"/>
    <n v="0.97592724141786569"/>
    <x v="2"/>
    <n v="1.1666666666666667"/>
    <n v="1.1687424242424237E-2"/>
    <n v="302.96272727272725"/>
    <n v="30"/>
    <n v="3"/>
    <n v="33"/>
    <n v="38.5"/>
    <n v="0"/>
    <n v="0"/>
    <n v="9.0129870129870131"/>
    <x v="0"/>
    <n v="0"/>
    <n v="297.42857142857144"/>
    <n v="0.38568499999999983"/>
  </r>
  <r>
    <x v="34"/>
    <x v="4"/>
    <x v="26"/>
    <x v="26"/>
    <x v="1"/>
    <x v="2"/>
    <n v="0.25200000000000017"/>
    <n v="28"/>
    <n v="6260"/>
    <n v="0"/>
    <n v="0"/>
    <n v="0"/>
    <n v="223.57142857142858"/>
    <n v="1"/>
    <n v="8.4360105168931124E-3"/>
    <n v="0.98436325193475882"/>
    <x v="2"/>
    <n v="1.2727272727272727"/>
    <n v="1.1454545454545462E-2"/>
    <n v="284.54545454545456"/>
    <n v="30"/>
    <n v="3"/>
    <n v="33"/>
    <n v="42"/>
    <n v="42"/>
    <n v="0.37800000000000022"/>
    <n v="0"/>
    <x v="2"/>
    <n v="9390"/>
    <n v="0"/>
    <n v="0.37800000000000022"/>
  </r>
  <r>
    <x v="34"/>
    <x v="4"/>
    <x v="11"/>
    <x v="11"/>
    <x v="0"/>
    <x v="4"/>
    <n v="0.105"/>
    <n v="4.666666666666667"/>
    <n v="932.66666666666663"/>
    <n v="92"/>
    <n v="2.0699999999999998"/>
    <n v="18386.857142857141"/>
    <n v="199.85714285714283"/>
    <n v="12"/>
    <n v="3.5150043820387942E-3"/>
    <n v="0.9878782563167976"/>
    <x v="2"/>
    <n v="0.21212121212121213"/>
    <n v="4.7727272727272722E-3"/>
    <n v="42.393939393939391"/>
    <n v="30"/>
    <n v="3"/>
    <n v="33"/>
    <n v="7"/>
    <n v="0"/>
    <n v="0"/>
    <n v="13.142857142857142"/>
    <x v="0"/>
    <n v="0"/>
    <n v="433.71428571428572"/>
    <n v="0.15749999999999997"/>
  </r>
  <r>
    <x v="34"/>
    <x v="4"/>
    <x v="81"/>
    <x v="82"/>
    <x v="4"/>
    <x v="2"/>
    <n v="9.7939999999999972E-2"/>
    <n v="8.6666666666666661"/>
    <n v="2797.1666666666665"/>
    <n v="0"/>
    <n v="0"/>
    <n v="0"/>
    <n v="322.75"/>
    <n v="12"/>
    <n v="3.2786621826369467E-3"/>
    <n v="0.99115691849943455"/>
    <x v="2"/>
    <n v="0.39393939393939392"/>
    <n v="4.4518181818181809E-3"/>
    <n v="127.14393939393939"/>
    <n v="30"/>
    <n v="3"/>
    <n v="33"/>
    <n v="13"/>
    <n v="13"/>
    <n v="0.14690999999999996"/>
    <n v="0"/>
    <x v="2"/>
    <n v="4195.75"/>
    <n v="0"/>
    <n v="0.14690999999999996"/>
  </r>
  <r>
    <x v="34"/>
    <x v="4"/>
    <x v="57"/>
    <x v="57"/>
    <x v="1"/>
    <x v="2"/>
    <n v="9.7199999999999995E-2"/>
    <n v="29.666666666666668"/>
    <n v="2650.6933333333341"/>
    <n v="0"/>
    <n v="0"/>
    <n v="0"/>
    <n v="89.349213483146087"/>
    <n v="5"/>
    <n v="3.2538897708016268E-3"/>
    <n v="0.9944108082702362"/>
    <x v="2"/>
    <n v="1.3484848484848486"/>
    <n v="4.4181818181818176E-3"/>
    <n v="120.48606060606063"/>
    <n v="30"/>
    <n v="3"/>
    <n v="33"/>
    <n v="44.500000000000007"/>
    <n v="44.500000000000007"/>
    <n v="0.14580000000000001"/>
    <n v="0"/>
    <x v="2"/>
    <n v="3976.0400000000013"/>
    <n v="0"/>
    <n v="0.14579999999999999"/>
  </r>
  <r>
    <x v="34"/>
    <x v="4"/>
    <x v="50"/>
    <x v="50"/>
    <x v="0"/>
    <x v="0"/>
    <n v="5.2499999999999998E-2"/>
    <n v="2.3333333333333335"/>
    <n v="471.33333333333331"/>
    <n v="0"/>
    <n v="0"/>
    <n v="0"/>
    <n v="201.99999999999997"/>
    <n v="36"/>
    <n v="1.7575021910193971E-3"/>
    <n v="0.99616831046125565"/>
    <x v="2"/>
    <n v="0.10606060606060606"/>
    <n v="2.3863636363636361E-3"/>
    <n v="21.424242424242422"/>
    <n v="30"/>
    <n v="3"/>
    <n v="33"/>
    <n v="3.5"/>
    <n v="3.5"/>
    <n v="7.8749999999999987E-2"/>
    <n v="0"/>
    <x v="2"/>
    <n v="706.99999999999989"/>
    <n v="0"/>
    <n v="7.8749999999999987E-2"/>
  </r>
  <r>
    <x v="34"/>
    <x v="4"/>
    <x v="14"/>
    <x v="14"/>
    <x v="1"/>
    <x v="0"/>
    <n v="4.2699999999999988E-2"/>
    <n v="2.6666666666666665"/>
    <n v="923.32666666666648"/>
    <n v="0"/>
    <n v="0"/>
    <n v="0"/>
    <n v="346.24749999999995"/>
    <n v="3"/>
    <n v="1.4294351153624426E-3"/>
    <n v="0.99759774557661807"/>
    <x v="2"/>
    <n v="0.1212121212121212"/>
    <n v="1.9409090909090904E-3"/>
    <n v="41.969393939393932"/>
    <n v="30"/>
    <n v="3"/>
    <n v="33"/>
    <n v="3.9999999999999996"/>
    <n v="3.9999999999999996"/>
    <n v="6.4049999999999982E-2"/>
    <n v="0"/>
    <x v="2"/>
    <n v="1384.9899999999996"/>
    <n v="0"/>
    <n v="6.4049999999999982E-2"/>
  </r>
  <r>
    <x v="34"/>
    <x v="4"/>
    <x v="29"/>
    <x v="29"/>
    <x v="1"/>
    <x v="2"/>
    <n v="4.1759999999999999E-2"/>
    <n v="9.6666666666666661"/>
    <n v="1208.3333333333333"/>
    <n v="0"/>
    <n v="0"/>
    <n v="0"/>
    <n v="125"/>
    <n v="5"/>
    <n v="1.3979674570851433E-3"/>
    <n v="0.99899571303370316"/>
    <x v="2"/>
    <n v="0.43939393939393939"/>
    <n v="1.8981818181818182E-3"/>
    <n v="54.924242424242422"/>
    <n v="30"/>
    <n v="3"/>
    <n v="33"/>
    <n v="14.5"/>
    <n v="14.5"/>
    <n v="6.2640000000000001E-2"/>
    <n v="0"/>
    <x v="2"/>
    <n v="1812.5"/>
    <n v="0"/>
    <n v="6.2640000000000001E-2"/>
  </r>
  <r>
    <x v="34"/>
    <x v="4"/>
    <x v="5"/>
    <x v="5"/>
    <x v="1"/>
    <x v="2"/>
    <n v="0.03"/>
    <n v="1.3333333333333333"/>
    <n v="636"/>
    <n v="196"/>
    <n v="4.41"/>
    <n v="93492"/>
    <n v="477"/>
    <n v="24"/>
    <n v="1.0042869662967983E-3"/>
    <n v="1"/>
    <x v="2"/>
    <n v="6.0606060606060601E-2"/>
    <n v="1.3636363636363635E-3"/>
    <n v="28.90909090909091"/>
    <n v="30"/>
    <n v="3"/>
    <n v="33"/>
    <n v="1.9999999999999998"/>
    <n v="0"/>
    <n v="0"/>
    <n v="98.000000000000014"/>
    <x v="0"/>
    <n v="0"/>
    <n v="3234.0000000000005"/>
    <n v="4.4999999999999998E-2"/>
  </r>
  <r>
    <x v="35"/>
    <x v="3"/>
    <x v="4"/>
    <x v="4"/>
    <x v="0"/>
    <x v="0"/>
    <n v="6.3333333333333339"/>
    <n v="253.33333333333334"/>
    <n v="55722.333333333328"/>
    <n v="30"/>
    <n v="0.75"/>
    <n v="6598.6973684210516"/>
    <n v="219.9565789473684"/>
    <n v="1"/>
    <n v="0.4256087437060308"/>
    <n v="0.4256087437060308"/>
    <x v="0"/>
    <n v="11.515151515151516"/>
    <n v="0.2878787878787879"/>
    <n v="2532.833333333333"/>
    <n v="7"/>
    <n v="4"/>
    <n v="11"/>
    <n v="126.66666666666667"/>
    <n v="96.666666666666671"/>
    <n v="2.416666666666667"/>
    <n v="0.23684210526315788"/>
    <x v="2"/>
    <n v="21262.469298245614"/>
    <n v="0"/>
    <n v="3.166666666666667"/>
  </r>
  <r>
    <x v="35"/>
    <x v="3"/>
    <x v="18"/>
    <x v="18"/>
    <x v="3"/>
    <x v="0"/>
    <n v="2.9799999999999969"/>
    <n v="198.66666666666669"/>
    <n v="52188.333333333328"/>
    <n v="0"/>
    <n v="0"/>
    <n v="0"/>
    <n v="262.69295302013415"/>
    <n v="12"/>
    <n v="0.20026011414378481"/>
    <n v="0.62586885784981561"/>
    <x v="1"/>
    <n v="9.0303030303030312"/>
    <n v="0.1354545454545453"/>
    <n v="2372.1969696969695"/>
    <n v="14"/>
    <n v="4"/>
    <n v="18"/>
    <n v="162.54545454545456"/>
    <n v="162.54545454545456"/>
    <n v="2.4381818181818158"/>
    <n v="0"/>
    <x v="2"/>
    <n v="42699.545454545449"/>
    <n v="0"/>
    <n v="2.4381818181818153"/>
  </r>
  <r>
    <x v="35"/>
    <x v="3"/>
    <x v="3"/>
    <x v="3"/>
    <x v="1"/>
    <x v="2"/>
    <n v="2.4515999999999996"/>
    <n v="151.33333333333334"/>
    <n v="65830"/>
    <n v="4"/>
    <n v="6.4799999999999996E-2"/>
    <n v="1740"/>
    <n v="435"/>
    <n v="12"/>
    <n v="0.16475090464258499"/>
    <n v="0.79061976249240062"/>
    <x v="1"/>
    <n v="6.8787878787878789"/>
    <n v="0.11143636363636361"/>
    <n v="2992.2727272727275"/>
    <n v="14"/>
    <n v="4"/>
    <n v="18"/>
    <n v="123.81818181818181"/>
    <n v="119.81818181818181"/>
    <n v="1.9410545454545447"/>
    <n v="3.2305433186490456E-2"/>
    <x v="2"/>
    <n v="52120.909090909088"/>
    <n v="0"/>
    <n v="2.0058545454545449"/>
  </r>
  <r>
    <x v="35"/>
    <x v="3"/>
    <x v="0"/>
    <x v="0"/>
    <x v="0"/>
    <x v="0"/>
    <n v="0.93333333333333335"/>
    <n v="37.333333333333336"/>
    <n v="7871.666666666667"/>
    <n v="0"/>
    <n v="0"/>
    <n v="0"/>
    <n v="210.84821428571428"/>
    <n v="6"/>
    <n v="6.2721288546151902E-2"/>
    <n v="0.85334105103855251"/>
    <x v="2"/>
    <n v="1.696969696969697"/>
    <n v="4.2424242424242427E-2"/>
    <n v="357.80303030303031"/>
    <n v="30"/>
    <n v="4"/>
    <n v="34"/>
    <n v="57.696969696969695"/>
    <n v="57.696969696969695"/>
    <n v="1.4424242424242424"/>
    <n v="0"/>
    <x v="2"/>
    <n v="12165.30303030303"/>
    <n v="0"/>
    <n v="1.4424242424242426"/>
  </r>
  <r>
    <x v="35"/>
    <x v="3"/>
    <x v="12"/>
    <x v="12"/>
    <x v="0"/>
    <x v="4"/>
    <n v="0.86249999999999982"/>
    <n v="38.333333333333336"/>
    <n v="8428.3333333333339"/>
    <n v="0"/>
    <n v="0"/>
    <n v="0"/>
    <n v="219.86956521739131"/>
    <n v="4"/>
    <n v="5.7961190754702865E-2"/>
    <n v="0.91130224179325536"/>
    <x v="2"/>
    <n v="1.7424242424242424"/>
    <n v="3.9204545454545443E-2"/>
    <n v="383.10606060606062"/>
    <n v="30"/>
    <n v="4"/>
    <n v="34"/>
    <n v="59.242424242424242"/>
    <n v="59.242424242424242"/>
    <n v="1.3329545454545451"/>
    <n v="0"/>
    <x v="2"/>
    <n v="13025.606060606062"/>
    <n v="0"/>
    <n v="1.3329545454545451"/>
  </r>
  <r>
    <x v="35"/>
    <x v="3"/>
    <x v="5"/>
    <x v="5"/>
    <x v="1"/>
    <x v="2"/>
    <n v="0.75"/>
    <n v="33.333333333333336"/>
    <n v="17543.333333333332"/>
    <n v="0"/>
    <n v="0"/>
    <n v="0"/>
    <n v="526.29999999999995"/>
    <n v="60"/>
    <n v="5.0401035438872067E-2"/>
    <n v="0.96170327723212745"/>
    <x v="2"/>
    <n v="1.5151515151515154"/>
    <n v="3.4090909090909088E-2"/>
    <n v="797.42424242424238"/>
    <n v="30"/>
    <n v="4"/>
    <n v="34"/>
    <n v="51.515151515151523"/>
    <n v="51.515151515151523"/>
    <n v="1.1590909090909092"/>
    <n v="0"/>
    <x v="2"/>
    <n v="27112.424242424244"/>
    <n v="0"/>
    <n v="1.1590909090909089"/>
  </r>
  <r>
    <x v="35"/>
    <x v="3"/>
    <x v="11"/>
    <x v="11"/>
    <x v="0"/>
    <x v="4"/>
    <n v="0.3"/>
    <n v="13.333333333333334"/>
    <n v="3046.6666666666665"/>
    <n v="0"/>
    <n v="0"/>
    <n v="0"/>
    <n v="228.49999999999997"/>
    <n v="6"/>
    <n v="2.0160414175548827E-2"/>
    <n v="0.98186369140767626"/>
    <x v="2"/>
    <n v="0.60606060606060608"/>
    <n v="1.3636363636363636E-2"/>
    <n v="138.48484848484847"/>
    <n v="30"/>
    <n v="4"/>
    <n v="34"/>
    <n v="20.606060606060606"/>
    <n v="20.606060606060606"/>
    <n v="0.46363636363636357"/>
    <n v="0"/>
    <x v="2"/>
    <n v="4708.484848484848"/>
    <n v="0"/>
    <n v="0.46363636363636362"/>
  </r>
  <r>
    <x v="35"/>
    <x v="3"/>
    <x v="24"/>
    <x v="24"/>
    <x v="0"/>
    <x v="6"/>
    <n v="0.15"/>
    <n v="6.666666666666667"/>
    <n v="1380"/>
    <n v="0"/>
    <n v="0"/>
    <n v="0"/>
    <n v="207"/>
    <n v="4"/>
    <n v="1.0080207087774413E-2"/>
    <n v="0.99194389849545073"/>
    <x v="2"/>
    <n v="0.30303030303030304"/>
    <n v="6.8181818181818179E-3"/>
    <n v="62.727272727272727"/>
    <n v="30"/>
    <n v="4"/>
    <n v="34"/>
    <n v="10.303030303030303"/>
    <n v="10.303030303030303"/>
    <n v="0.23181818181818178"/>
    <n v="0"/>
    <x v="2"/>
    <n v="2132.7272727272725"/>
    <n v="0"/>
    <n v="0.23181818181818181"/>
  </r>
  <r>
    <x v="35"/>
    <x v="3"/>
    <x v="2"/>
    <x v="2"/>
    <x v="1"/>
    <x v="2"/>
    <n v="0.11988000000000006"/>
    <n v="12.333333333333334"/>
    <n v="3145"/>
    <n v="0"/>
    <n v="0"/>
    <n v="0"/>
    <n v="255"/>
    <n v="20"/>
    <n v="8.0561015045493151E-3"/>
    <n v="1"/>
    <x v="2"/>
    <n v="0.56060606060606066"/>
    <n v="5.4490909090909112E-3"/>
    <n v="142.95454545454547"/>
    <n v="30"/>
    <n v="4"/>
    <n v="34"/>
    <n v="19.060606060606062"/>
    <n v="19.060606060606062"/>
    <n v="0.18526909090909099"/>
    <n v="0"/>
    <x v="2"/>
    <n v="4860.454545454546"/>
    <n v="0"/>
    <n v="0.18526909090909099"/>
  </r>
  <r>
    <x v="36"/>
    <x v="3"/>
    <x v="105"/>
    <x v="105"/>
    <x v="2"/>
    <x v="9"/>
    <n v="7.2863999999999916"/>
    <n v="1034.6666666666665"/>
    <n v="155250.02666666667"/>
    <n v="0"/>
    <n v="0"/>
    <n v="0"/>
    <n v="150.04835051546394"/>
    <n v="12"/>
    <n v="0.17420193309062071"/>
    <n v="0.17420193309062071"/>
    <x v="0"/>
    <n v="47.030303030303024"/>
    <n v="0.33119999999999961"/>
    <n v="7056.8193939393941"/>
    <n v="7"/>
    <n v="4"/>
    <n v="11"/>
    <n v="517.33333333333326"/>
    <n v="517.33333333333326"/>
    <n v="3.6431999999999958"/>
    <n v="0"/>
    <x v="2"/>
    <n v="77625.013333333336"/>
    <n v="0"/>
    <n v="0"/>
  </r>
  <r>
    <x v="36"/>
    <x v="3"/>
    <x v="13"/>
    <x v="13"/>
    <x v="2"/>
    <x v="3"/>
    <n v="5.5722666666666854"/>
    <n v="434.66666666666669"/>
    <n v="89294.999999999985"/>
    <n v="0"/>
    <n v="0"/>
    <n v="0"/>
    <n v="205.43328220858891"/>
    <n v="5"/>
    <n v="0.1332207434439184"/>
    <n v="0.30742267653453914"/>
    <x v="0"/>
    <n v="19.757575757575758"/>
    <n v="0.25328484848484933"/>
    <n v="4058.8636363636356"/>
    <n v="7"/>
    <n v="4"/>
    <n v="11"/>
    <n v="217.33333333333334"/>
    <n v="217.33333333333334"/>
    <n v="2.7861333333333427"/>
    <n v="0"/>
    <x v="2"/>
    <n v="44647.499999999993"/>
    <n v="0"/>
    <n v="0"/>
  </r>
  <r>
    <x v="36"/>
    <x v="3"/>
    <x v="20"/>
    <x v="20"/>
    <x v="2"/>
    <x v="3"/>
    <n v="4.9400000000000022"/>
    <n v="791.33333333333326"/>
    <n v="79166.613333333342"/>
    <n v="1436"/>
    <n v="8.9606399999999997"/>
    <n v="143660.3918449874"/>
    <n v="100.04205560235891"/>
    <n v="1"/>
    <n v="0.11810462635425831"/>
    <n v="0.42552730288879748"/>
    <x v="0"/>
    <n v="35.969696969696969"/>
    <n v="0.22454545454545463"/>
    <n v="3598.4824242424247"/>
    <n v="7"/>
    <n v="4"/>
    <n v="11"/>
    <n v="395.66666666666663"/>
    <n v="0"/>
    <n v="0"/>
    <n v="3.6293176074136482"/>
    <x v="0"/>
    <n v="0"/>
    <n v="0"/>
    <n v="0"/>
  </r>
  <r>
    <x v="36"/>
    <x v="3"/>
    <x v="9"/>
    <x v="9"/>
    <x v="2"/>
    <x v="3"/>
    <n v="4.4040000000000097"/>
    <n v="611.33333333333337"/>
    <n v="82379.946666666554"/>
    <n v="0"/>
    <n v="0"/>
    <n v="0"/>
    <n v="134.75454743729534"/>
    <n v="16"/>
    <n v="0.10529003531663046"/>
    <n v="0.53081733820542798"/>
    <x v="1"/>
    <n v="27.787878787878789"/>
    <n v="0.20018181818181863"/>
    <n v="3744.5430303030253"/>
    <n v="14"/>
    <n v="4"/>
    <n v="18"/>
    <n v="500.18181818181819"/>
    <n v="500.18181818181819"/>
    <n v="3.6032727272727345"/>
    <n v="0"/>
    <x v="2"/>
    <n v="67401.774545454449"/>
    <n v="0"/>
    <n v="0"/>
  </r>
  <r>
    <x v="36"/>
    <x v="3"/>
    <x v="90"/>
    <x v="90"/>
    <x v="2"/>
    <x v="9"/>
    <n v="4.1641600000000061"/>
    <n v="788.66666666666663"/>
    <n v="70325"/>
    <n v="0"/>
    <n v="0"/>
    <n v="0"/>
    <n v="89.169484361792058"/>
    <n v="18"/>
    <n v="9.9555983983673838E-2"/>
    <n v="0.6303733221891018"/>
    <x v="1"/>
    <n v="35.848484848484844"/>
    <n v="0.18928000000000028"/>
    <n v="3196.590909090909"/>
    <n v="14"/>
    <n v="4"/>
    <n v="18"/>
    <n v="645.27272727272725"/>
    <n v="645.27272727272725"/>
    <n v="3.4070400000000047"/>
    <n v="0"/>
    <x v="2"/>
    <n v="57538.636363636368"/>
    <n v="0"/>
    <n v="0"/>
  </r>
  <r>
    <x v="36"/>
    <x v="3"/>
    <x v="8"/>
    <x v="8"/>
    <x v="2"/>
    <x v="3"/>
    <n v="2.8624000000000143"/>
    <n v="595.66666666666674"/>
    <n v="36436.033333333326"/>
    <n v="0"/>
    <n v="0"/>
    <n v="0"/>
    <n v="61.168494683827625"/>
    <n v="18"/>
    <n v="6.8433741391989975E-2"/>
    <n v="0.69880706358109179"/>
    <x v="1"/>
    <n v="27.075757575757578"/>
    <n v="0.13010909090909156"/>
    <n v="1656.1833333333329"/>
    <n v="14"/>
    <n v="4"/>
    <n v="18"/>
    <n v="487.36363636363637"/>
    <n v="487.36363636363637"/>
    <n v="2.3419636363636478"/>
    <n v="0"/>
    <x v="2"/>
    <n v="29811.299999999992"/>
    <n v="0"/>
    <n v="0"/>
  </r>
  <r>
    <x v="36"/>
    <x v="3"/>
    <x v="80"/>
    <x v="81"/>
    <x v="2"/>
    <x v="9"/>
    <n v="1.9741866666666672"/>
    <n v="220.33333333333331"/>
    <n v="25864"/>
    <n v="0"/>
    <n v="0"/>
    <n v="0"/>
    <n v="117.38577912254162"/>
    <n v="48"/>
    <n v="4.7198497696401887E-2"/>
    <n v="0.74600556127749362"/>
    <x v="1"/>
    <n v="10.015151515151514"/>
    <n v="8.9735757575757594E-2"/>
    <n v="1175.6363636363637"/>
    <n v="14"/>
    <n v="4"/>
    <n v="18"/>
    <n v="180.27272727272725"/>
    <n v="180.27272727272725"/>
    <n v="1.6152436363636367"/>
    <n v="0"/>
    <x v="2"/>
    <n v="21161.454545454548"/>
    <n v="0"/>
    <n v="0"/>
  </r>
  <r>
    <x v="36"/>
    <x v="3"/>
    <x v="75"/>
    <x v="76"/>
    <x v="5"/>
    <x v="9"/>
    <n v="1.8974999999999911"/>
    <n v="253"/>
    <n v="22220.990000000107"/>
    <n v="23"/>
    <n v="0.17249999999999999"/>
    <n v="2020.0900000000097"/>
    <n v="87.830000000000425"/>
    <n v="32"/>
    <n v="4.5365086742348987E-2"/>
    <n v="0.79137064801984258"/>
    <x v="1"/>
    <n v="11.5"/>
    <n v="8.6249999999999591E-2"/>
    <n v="1010.0450000000048"/>
    <n v="14"/>
    <n v="4"/>
    <n v="18"/>
    <n v="207"/>
    <n v="184"/>
    <n v="1.3799999999999935"/>
    <n v="0.1111111111111111"/>
    <x v="2"/>
    <n v="16160.720000000078"/>
    <n v="0"/>
    <n v="0"/>
  </r>
  <r>
    <x v="36"/>
    <x v="3"/>
    <x v="68"/>
    <x v="69"/>
    <x v="5"/>
    <x v="9"/>
    <n v="1.8303333333333389"/>
    <n v="215.33333333333331"/>
    <n v="18167.333333333332"/>
    <n v="0"/>
    <n v="0"/>
    <n v="0"/>
    <n v="84.368421052631575"/>
    <n v="1"/>
    <n v="4.3759278226129156E-2"/>
    <n v="0.83512992624597171"/>
    <x v="2"/>
    <n v="9.7878787878787872"/>
    <n v="8.319696969696995E-2"/>
    <n v="825.78787878787875"/>
    <n v="30"/>
    <n v="4"/>
    <n v="34"/>
    <n v="332.78787878787875"/>
    <n v="332.78787878787875"/>
    <n v="2.8286969696969786"/>
    <n v="0"/>
    <x v="2"/>
    <n v="28076.787878787876"/>
    <n v="0"/>
    <n v="0"/>
  </r>
  <r>
    <x v="36"/>
    <x v="3"/>
    <x v="41"/>
    <x v="41"/>
    <x v="2"/>
    <x v="8"/>
    <n v="0.93000000000000349"/>
    <n v="254.33333333333331"/>
    <n v="21161.346666666661"/>
    <n v="850"/>
    <n v="3.06"/>
    <n v="70722.718217562244"/>
    <n v="83.203197903014399"/>
    <n v="1"/>
    <n v="2.2234271763048701E-2"/>
    <n v="0.85736419800902042"/>
    <x v="2"/>
    <n v="11.560606060606061"/>
    <n v="4.2272727272727434E-2"/>
    <n v="961.87939393939371"/>
    <n v="30"/>
    <n v="4"/>
    <n v="34"/>
    <n v="393.06060606060606"/>
    <n v="0"/>
    <n v="0"/>
    <n v="2.1625163826998688"/>
    <x v="0"/>
    <n v="0"/>
    <n v="0"/>
    <n v="0"/>
  </r>
  <r>
    <x v="36"/>
    <x v="3"/>
    <x v="36"/>
    <x v="36"/>
    <x v="2"/>
    <x v="8"/>
    <n v="0.92400000000000382"/>
    <n v="252.66666666666666"/>
    <n v="21148.013333333329"/>
    <n v="0"/>
    <n v="0"/>
    <n v="0"/>
    <n v="83.699261213720305"/>
    <n v="16"/>
    <n v="2.2090824848448397E-2"/>
    <n v="0.87945502285746879"/>
    <x v="2"/>
    <n v="11.484848484848484"/>
    <n v="4.2000000000000176E-2"/>
    <n v="961.27333333333308"/>
    <n v="30"/>
    <n v="4"/>
    <n v="34"/>
    <n v="390.4848484848485"/>
    <n v="390.4848484848485"/>
    <n v="1.4280000000000059"/>
    <n v="0"/>
    <x v="2"/>
    <n v="32683.293333333331"/>
    <n v="0"/>
    <n v="0"/>
  </r>
  <r>
    <x v="36"/>
    <x v="3"/>
    <x v="22"/>
    <x v="22"/>
    <x v="2"/>
    <x v="3"/>
    <n v="0.92399999999999838"/>
    <n v="174.33333333333334"/>
    <n v="14293.28"/>
    <n v="1369"/>
    <n v="7.228320000000001"/>
    <n v="112241.87564053538"/>
    <n v="81.988221797323135"/>
    <n v="24"/>
    <n v="2.2090824848448265E-2"/>
    <n v="0.90154584770591706"/>
    <x v="2"/>
    <n v="7.9242424242424248"/>
    <n v="4.1999999999999926E-2"/>
    <n v="649.6945454545455"/>
    <n v="30"/>
    <n v="4"/>
    <n v="34"/>
    <n v="269.42424242424244"/>
    <n v="0"/>
    <n v="0"/>
    <n v="5.0812057136430093"/>
    <x v="0"/>
    <n v="0"/>
    <n v="0"/>
    <n v="0"/>
  </r>
  <r>
    <x v="36"/>
    <x v="3"/>
    <x v="46"/>
    <x v="46"/>
    <x v="2"/>
    <x v="8"/>
    <n v="0.9180000000000037"/>
    <n v="251"/>
    <n v="21049.679999999993"/>
    <n v="627"/>
    <n v="2.2572000000000001"/>
    <n v="52582.268366533848"/>
    <n v="83.863266932270889"/>
    <n v="48"/>
    <n v="2.1947377933848079E-2"/>
    <n v="0.9234932256397651"/>
    <x v="2"/>
    <n v="11.409090909090908"/>
    <n v="4.1727272727272897E-2"/>
    <n v="956.80363636363609"/>
    <n v="30"/>
    <n v="4"/>
    <n v="34"/>
    <n v="387.90909090909088"/>
    <n v="0"/>
    <n v="0"/>
    <n v="1.6163580970236702"/>
    <x v="1"/>
    <n v="0"/>
    <n v="0"/>
    <n v="0"/>
  </r>
  <r>
    <x v="36"/>
    <x v="3"/>
    <x v="49"/>
    <x v="49"/>
    <x v="2"/>
    <x v="8"/>
    <n v="0.90720000000000356"/>
    <n v="247.99999999999997"/>
    <n v="20809.679999999997"/>
    <n v="0"/>
    <n v="0"/>
    <n v="0"/>
    <n v="83.91"/>
    <n v="4"/>
    <n v="2.168917348756751E-2"/>
    <n v="0.9451823991273326"/>
    <x v="2"/>
    <n v="11.272727272727272"/>
    <n v="4.12363636363638E-2"/>
    <n v="945.89454545454532"/>
    <n v="30"/>
    <n v="4"/>
    <n v="34"/>
    <n v="383.27272727272725"/>
    <n v="383.27272727272725"/>
    <n v="1.4020363636363693"/>
    <n v="0"/>
    <x v="2"/>
    <n v="32160.414545454543"/>
    <n v="0"/>
    <n v="0"/>
  </r>
  <r>
    <x v="36"/>
    <x v="3"/>
    <x v="44"/>
    <x v="44"/>
    <x v="5"/>
    <x v="3"/>
    <n v="0.48959999999999915"/>
    <n v="90.666666666666671"/>
    <n v="7262.333333333333"/>
    <n v="0"/>
    <n v="0"/>
    <n v="0"/>
    <n v="80.099264705882348"/>
    <n v="18"/>
    <n v="1.1705268231385575E-2"/>
    <n v="0.95688766735871822"/>
    <x v="2"/>
    <n v="4.1212121212121211"/>
    <n v="2.2254545454545416E-2"/>
    <n v="330.10606060606057"/>
    <n v="30"/>
    <n v="4"/>
    <n v="34"/>
    <n v="140.12121212121212"/>
    <n v="140.12121212121212"/>
    <n v="0.75665454545454403"/>
    <n v="0"/>
    <x v="2"/>
    <n v="11223.60606060606"/>
    <n v="0"/>
    <n v="0"/>
  </r>
  <r>
    <x v="36"/>
    <x v="3"/>
    <x v="42"/>
    <x v="42"/>
    <x v="2"/>
    <x v="3"/>
    <n v="0.38343999999999978"/>
    <n v="66"/>
    <n v="2729.8933333333343"/>
    <n v="0"/>
    <n v="0"/>
    <n v="0"/>
    <n v="41.362020202020219"/>
    <n v="100"/>
    <n v="9.1672141557240395E-3"/>
    <n v="0.9660548815144423"/>
    <x v="2"/>
    <n v="3"/>
    <n v="1.7429090909090898E-2"/>
    <n v="124.08606060606066"/>
    <n v="30"/>
    <n v="4"/>
    <n v="34"/>
    <n v="102"/>
    <n v="102"/>
    <n v="0.59258909090909062"/>
    <n v="0"/>
    <x v="2"/>
    <n v="4218.9260606060625"/>
    <n v="0"/>
    <n v="0"/>
  </r>
  <r>
    <x v="36"/>
    <x v="3"/>
    <x v="48"/>
    <x v="48"/>
    <x v="2"/>
    <x v="3"/>
    <n v="0.32506666666666695"/>
    <n v="67"/>
    <n v="4966.2466666666678"/>
    <n v="0"/>
    <n v="0"/>
    <n v="0"/>
    <n v="74.12308457711444"/>
    <n v="10"/>
    <n v="7.7716350621236671E-3"/>
    <n v="0.97382651657656594"/>
    <x v="2"/>
    <n v="3.0454545454545454"/>
    <n v="1.4775757575757588E-2"/>
    <n v="225.73848484848489"/>
    <n v="30"/>
    <n v="4"/>
    <n v="34"/>
    <n v="103.54545454545455"/>
    <n v="103.54545454545455"/>
    <n v="0.50237575757575803"/>
    <n v="0"/>
    <x v="2"/>
    <n v="7675.1084848484861"/>
    <n v="0"/>
    <n v="0"/>
  </r>
  <r>
    <x v="36"/>
    <x v="3"/>
    <x v="55"/>
    <x v="55"/>
    <x v="5"/>
    <x v="3"/>
    <n v="0.32500000000000012"/>
    <n v="65"/>
    <n v="5135"/>
    <n v="21"/>
    <n v="0.105"/>
    <n v="1659"/>
    <n v="79"/>
    <n v="12"/>
    <n v="7.7700412075169933E-3"/>
    <n v="0.98159655778408295"/>
    <x v="2"/>
    <n v="2.9545454545454546"/>
    <n v="1.4772727272727278E-2"/>
    <n v="233.40909090909091"/>
    <n v="30"/>
    <n v="4"/>
    <n v="34"/>
    <n v="100.45454545454545"/>
    <n v="79.454545454545453"/>
    <n v="0.39727272727272744"/>
    <n v="0.20904977375565612"/>
    <x v="2"/>
    <n v="6276.909090909091"/>
    <n v="0"/>
    <n v="0"/>
  </r>
  <r>
    <x v="36"/>
    <x v="3"/>
    <x v="92"/>
    <x v="92"/>
    <x v="5"/>
    <x v="9"/>
    <n v="0.2922666666666664"/>
    <n v="45.666666666666671"/>
    <n v="2556.8766666666647"/>
    <n v="0"/>
    <n v="0"/>
    <n v="0"/>
    <n v="55.989999999999952"/>
    <n v="18"/>
    <n v="6.9874585956419396E-3"/>
    <n v="0.98858401637972493"/>
    <x v="2"/>
    <n v="2.0757575757575761"/>
    <n v="1.3284848484848472E-2"/>
    <n v="116.22166666666658"/>
    <n v="30"/>
    <n v="4"/>
    <n v="34"/>
    <n v="70.575757575757592"/>
    <n v="70.575757575757592"/>
    <n v="0.45168484848484808"/>
    <n v="0"/>
    <x v="2"/>
    <n v="3951.5366666666641"/>
    <n v="0"/>
    <n v="0"/>
  </r>
  <r>
    <x v="36"/>
    <x v="3"/>
    <x v="39"/>
    <x v="39"/>
    <x v="5"/>
    <x v="3"/>
    <n v="0.15360000000000007"/>
    <n v="24"/>
    <n v="1343.7599999999986"/>
    <n v="0"/>
    <n v="0"/>
    <n v="0"/>
    <n v="55.989999999999945"/>
    <n v="18"/>
    <n v="3.6722410137680316E-3"/>
    <n v="0.99225625739349299"/>
    <x v="2"/>
    <n v="1.0909090909090908"/>
    <n v="6.9818181818181854E-3"/>
    <n v="61.079999999999934"/>
    <n v="30"/>
    <n v="4"/>
    <n v="34"/>
    <n v="37.090909090909086"/>
    <n v="37.090909090909086"/>
    <n v="0.23738181818181825"/>
    <n v="0"/>
    <x v="2"/>
    <n v="2076.7199999999975"/>
    <n v="0"/>
    <n v="0"/>
  </r>
  <r>
    <x v="36"/>
    <x v="3"/>
    <x v="32"/>
    <x v="32"/>
    <x v="5"/>
    <x v="3"/>
    <n v="0.13600000000000004"/>
    <n v="16"/>
    <n v="2160"/>
    <n v="0"/>
    <n v="0"/>
    <n v="0"/>
    <n v="135"/>
    <n v="18"/>
    <n v="3.2514633976071109E-3"/>
    <n v="0.99550772079110006"/>
    <x v="2"/>
    <n v="0.72727272727272729"/>
    <n v="6.1818181818181833E-3"/>
    <n v="98.181818181818187"/>
    <n v="30"/>
    <n v="4"/>
    <n v="34"/>
    <n v="24.727272727272727"/>
    <n v="24.727272727272727"/>
    <n v="0.21018181818181825"/>
    <n v="0"/>
    <x v="2"/>
    <n v="3338.181818181818"/>
    <n v="0"/>
    <n v="0"/>
  </r>
  <r>
    <x v="36"/>
    <x v="3"/>
    <x v="104"/>
    <x v="104"/>
    <x v="5"/>
    <x v="3"/>
    <n v="6.9999999999999993E-2"/>
    <n v="7"/>
    <n v="1295"/>
    <n v="0"/>
    <n v="0"/>
    <n v="0"/>
    <n v="185"/>
    <n v="100"/>
    <n v="1.6735473370036592E-3"/>
    <n v="0.9971812681281037"/>
    <x v="2"/>
    <n v="0.31818181818181818"/>
    <n v="3.1818181818181815E-3"/>
    <n v="58.863636363636367"/>
    <n v="30"/>
    <n v="4"/>
    <n v="34"/>
    <n v="10.818181818181818"/>
    <n v="10.818181818181818"/>
    <n v="0.10818181818181817"/>
    <n v="0"/>
    <x v="2"/>
    <n v="2001.3636363636365"/>
    <n v="0"/>
    <n v="0"/>
  </r>
  <r>
    <x v="36"/>
    <x v="3"/>
    <x v="47"/>
    <x v="47"/>
    <x v="5"/>
    <x v="3"/>
    <n v="6.1499999999999999E-2"/>
    <n v="13.666666666666666"/>
    <n v="2514.6666666666665"/>
    <n v="0"/>
    <n v="0"/>
    <n v="0"/>
    <n v="184"/>
    <n v="36"/>
    <n v="1.470330874653215E-3"/>
    <n v="0.99865159900275691"/>
    <x v="2"/>
    <n v="0.62121212121212122"/>
    <n v="2.7954545454545454E-3"/>
    <n v="114.3030303030303"/>
    <n v="30"/>
    <n v="4"/>
    <n v="34"/>
    <n v="21.121212121212121"/>
    <n v="21.121212121212121"/>
    <n v="9.5045454545454544E-2"/>
    <n v="0"/>
    <x v="2"/>
    <n v="3886.3030303030305"/>
    <n v="0"/>
    <n v="0"/>
  </r>
  <r>
    <x v="36"/>
    <x v="3"/>
    <x v="71"/>
    <x v="72"/>
    <x v="2"/>
    <x v="8"/>
    <n v="5.6399999999999985E-2"/>
    <n v="15.666666666666666"/>
    <n v="1566.6666666666667"/>
    <n v="0"/>
    <n v="0"/>
    <n v="0"/>
    <n v="100.00000000000001"/>
    <n v="16"/>
    <n v="1.3484009972429482E-3"/>
    <n v="0.99999999999999989"/>
    <x v="2"/>
    <n v="0.71212121212121204"/>
    <n v="2.563636363636363E-3"/>
    <n v="71.212121212121218"/>
    <n v="30"/>
    <n v="4"/>
    <n v="34"/>
    <n v="24.212121212121211"/>
    <n v="24.212121212121211"/>
    <n v="8.7163636363636346E-2"/>
    <n v="0"/>
    <x v="2"/>
    <n v="2421.2121212121215"/>
    <n v="0"/>
    <n v="0"/>
  </r>
  <r>
    <x v="37"/>
    <x v="1"/>
    <x v="9"/>
    <x v="9"/>
    <x v="2"/>
    <x v="3"/>
    <n v="2.6184000000000012"/>
    <n v="363.66666666666669"/>
    <n v="37094"/>
    <n v="0"/>
    <n v="0"/>
    <n v="0"/>
    <n v="102"/>
    <n v="5"/>
    <n v="0.13964931580688669"/>
    <n v="0.13964931580688669"/>
    <x v="0"/>
    <n v="16.530303030303031"/>
    <n v="0.11901818181818187"/>
    <n v="1686.090909090909"/>
    <n v="7"/>
    <n v="3"/>
    <n v="10"/>
    <n v="165.30303030303031"/>
    <n v="165.30303030303031"/>
    <n v="1.1901818181818187"/>
    <n v="0"/>
    <x v="2"/>
    <n v="16860.909090909092"/>
    <n v="0"/>
    <n v="0"/>
  </r>
  <r>
    <x v="37"/>
    <x v="1"/>
    <x v="106"/>
    <x v="106"/>
    <x v="2"/>
    <x v="3"/>
    <n v="2.3136000000000001"/>
    <n v="321.33333333333331"/>
    <n v="321.33333333333331"/>
    <n v="0"/>
    <n v="0"/>
    <n v="0"/>
    <n v="1"/>
    <n v="1"/>
    <n v="0.12339316263779899"/>
    <n v="0.2630424784446857"/>
    <x v="0"/>
    <n v="14.606060606060606"/>
    <n v="0.10516363636363636"/>
    <n v="14.606060606060606"/>
    <n v="7"/>
    <n v="3"/>
    <n v="10"/>
    <n v="146.06060606060606"/>
    <n v="146.06060606060606"/>
    <n v="1.0516363636363637"/>
    <n v="0"/>
    <x v="2"/>
    <n v="146.06060606060606"/>
    <n v="0"/>
    <n v="0"/>
  </r>
  <r>
    <x v="37"/>
    <x v="1"/>
    <x v="22"/>
    <x v="22"/>
    <x v="2"/>
    <x v="3"/>
    <n v="2.2598400000000001"/>
    <n v="428"/>
    <n v="29960"/>
    <n v="262"/>
    <n v="1.3833600000000001"/>
    <n v="18340"/>
    <n v="70"/>
    <n v="12"/>
    <n v="0.1205259356221489"/>
    <n v="0.38356841406683462"/>
    <x v="0"/>
    <n v="19.454545454545453"/>
    <n v="0.10272000000000001"/>
    <n v="1361.8181818181818"/>
    <n v="7"/>
    <n v="3"/>
    <n v="10"/>
    <n v="194.54545454545453"/>
    <n v="0"/>
    <n v="0"/>
    <n v="1.346728971962617"/>
    <x v="1"/>
    <n v="0"/>
    <n v="0"/>
    <n v="0"/>
  </r>
  <r>
    <x v="37"/>
    <x v="1"/>
    <x v="8"/>
    <x v="8"/>
    <x v="2"/>
    <x v="3"/>
    <n v="2.2576000000000018"/>
    <n v="470.33333333333331"/>
    <n v="32923.333333333336"/>
    <n v="30"/>
    <n v="0.14399999999999999"/>
    <n v="2100.0000000000005"/>
    <n v="70.000000000000014"/>
    <n v="4"/>
    <n v="0.12040646782983024"/>
    <n v="0.50397488189666484"/>
    <x v="1"/>
    <n v="21.378787878787879"/>
    <n v="0.1026181818181819"/>
    <n v="1496.5151515151517"/>
    <n v="14"/>
    <n v="3"/>
    <n v="17"/>
    <n v="363.43939393939394"/>
    <n v="333.43939393939394"/>
    <n v="1.6005090909090924"/>
    <n v="8.254471171884771E-2"/>
    <x v="2"/>
    <n v="23340.75757575758"/>
    <n v="0"/>
    <n v="0"/>
  </r>
  <r>
    <x v="37"/>
    <x v="1"/>
    <x v="20"/>
    <x v="20"/>
    <x v="2"/>
    <x v="3"/>
    <n v="2.25264"/>
    <n v="361"/>
    <n v="32490"/>
    <n v="800"/>
    <n v="4.992"/>
    <n v="72000"/>
    <n v="90"/>
    <n v="5"/>
    <n v="0.12014193200398146"/>
    <n v="0.62411681390064633"/>
    <x v="1"/>
    <n v="16.40909090909091"/>
    <n v="0.10239272727272727"/>
    <n v="1476.8181818181818"/>
    <n v="14"/>
    <n v="3"/>
    <n v="17"/>
    <n v="278.9545454545455"/>
    <n v="0"/>
    <n v="0"/>
    <n v="2.8678507414045948"/>
    <x v="0"/>
    <n v="0"/>
    <n v="0"/>
    <n v="0"/>
  </r>
  <r>
    <x v="37"/>
    <x v="1"/>
    <x v="48"/>
    <x v="48"/>
    <x v="2"/>
    <x v="3"/>
    <n v="2.0579333333333434"/>
    <n v="428.33333333333331"/>
    <n v="31692.173333333179"/>
    <n v="150"/>
    <n v="0.72"/>
    <n v="11098.426459143915"/>
    <n v="73.9895097276261"/>
    <n v="1"/>
    <n v="0.10975747860379886"/>
    <n v="0.73387429250444525"/>
    <x v="1"/>
    <n v="19.469696969696969"/>
    <n v="9.3542424242424704E-2"/>
    <n v="1440.5533333333262"/>
    <n v="14"/>
    <n v="3"/>
    <n v="17"/>
    <n v="330.9848484848485"/>
    <n v="180.9848484848485"/>
    <n v="0.86954416931966005"/>
    <n v="0.45319295033188373"/>
    <x v="2"/>
    <n v="13390.980207522634"/>
    <n v="0"/>
    <n v="0"/>
  </r>
  <r>
    <x v="37"/>
    <x v="1"/>
    <x v="13"/>
    <x v="13"/>
    <x v="2"/>
    <x v="3"/>
    <n v="1.1434666666666666"/>
    <n v="89.333333333333343"/>
    <n v="15722.666666666668"/>
    <n v="307"/>
    <n v="3.9360000000000004"/>
    <n v="54032"/>
    <n v="176"/>
    <n v="5"/>
    <n v="6.0985463507478341E-2"/>
    <n v="0.7948597560119236"/>
    <x v="1"/>
    <n v="4.0606060606060614"/>
    <n v="5.1975757575757571E-2"/>
    <n v="714.66666666666674"/>
    <n v="14"/>
    <n v="3"/>
    <n v="17"/>
    <n v="69.030303030303045"/>
    <n v="0"/>
    <n v="0"/>
    <n v="4.4473222124670757"/>
    <x v="0"/>
    <n v="0"/>
    <n v="0"/>
    <n v="0"/>
  </r>
  <r>
    <x v="37"/>
    <x v="1"/>
    <x v="42"/>
    <x v="42"/>
    <x v="2"/>
    <x v="3"/>
    <n v="0.92927999999999988"/>
    <n v="161.33333333333334"/>
    <n v="6616.2800000000034"/>
    <n v="0"/>
    <n v="0"/>
    <n v="0"/>
    <n v="41.010000000000019"/>
    <n v="20"/>
    <n v="4.9562066984808882E-2"/>
    <n v="0.84442182299673252"/>
    <x v="2"/>
    <n v="7.3333333333333339"/>
    <n v="4.2239999999999993E-2"/>
    <n v="300.74000000000018"/>
    <n v="30"/>
    <n v="3"/>
    <n v="33"/>
    <n v="242.00000000000003"/>
    <n v="242.00000000000003"/>
    <n v="1.3939199999999998"/>
    <n v="0"/>
    <x v="2"/>
    <n v="9924.4200000000055"/>
    <n v="0"/>
    <n v="0"/>
  </r>
  <r>
    <x v="37"/>
    <x v="1"/>
    <x v="54"/>
    <x v="54"/>
    <x v="2"/>
    <x v="9"/>
    <n v="0.39253333333333329"/>
    <n v="30.666666666666664"/>
    <n v="5213.3333333333339"/>
    <n v="193"/>
    <n v="2.4704000000000002"/>
    <n v="32810.000000000007"/>
    <n v="170.00000000000003"/>
    <n v="1"/>
    <n v="2.0935308368238831E-2"/>
    <n v="0.86535713136497139"/>
    <x v="2"/>
    <n v="1.3939393939393938"/>
    <n v="1.7842424242424239E-2"/>
    <n v="236.969696969697"/>
    <n v="30"/>
    <n v="3"/>
    <n v="33"/>
    <n v="45.999999999999993"/>
    <n v="0"/>
    <n v="0"/>
    <n v="4.1956521739130439"/>
    <x v="0"/>
    <n v="0"/>
    <n v="0"/>
    <n v="0"/>
  </r>
  <r>
    <x v="37"/>
    <x v="1"/>
    <x v="68"/>
    <x v="69"/>
    <x v="5"/>
    <x v="9"/>
    <n v="0.30741666666666645"/>
    <n v="36"/>
    <n v="2604"/>
    <n v="0"/>
    <n v="0"/>
    <n v="0"/>
    <n v="72.333333333333329"/>
    <n v="5"/>
    <n v="1.6395710039579018E-2"/>
    <n v="0.88175284140455046"/>
    <x v="2"/>
    <n v="1.6363636363636365"/>
    <n v="1.3973484848484839E-2"/>
    <n v="118.36363636363636"/>
    <n v="30"/>
    <n v="3"/>
    <n v="33"/>
    <n v="54"/>
    <n v="54"/>
    <n v="0.46112499999999967"/>
    <n v="0"/>
    <x v="2"/>
    <n v="3905.9999999999995"/>
    <n v="0"/>
    <n v="0"/>
  </r>
  <r>
    <x v="37"/>
    <x v="1"/>
    <x v="55"/>
    <x v="55"/>
    <x v="5"/>
    <x v="3"/>
    <n v="0.28333333333333349"/>
    <n v="56.666666666666664"/>
    <n v="2950.3333333333335"/>
    <n v="16"/>
    <n v="0.08"/>
    <n v="833.03529411764714"/>
    <n v="52.064705882352946"/>
    <n v="20"/>
    <n v="1.5111253492699574E-2"/>
    <n v="0.89686409489725005"/>
    <x v="2"/>
    <n v="2.5757575757575757"/>
    <n v="1.2878787878787885E-2"/>
    <n v="134.10606060606062"/>
    <n v="30"/>
    <n v="3"/>
    <n v="33"/>
    <n v="85"/>
    <n v="69"/>
    <n v="0.3450000000000002"/>
    <n v="0.18823529411764706"/>
    <x v="2"/>
    <n v="3592.4647058823534"/>
    <n v="0"/>
    <n v="0"/>
  </r>
  <r>
    <x v="37"/>
    <x v="1"/>
    <x v="32"/>
    <x v="32"/>
    <x v="5"/>
    <x v="3"/>
    <n v="0.27766666666666673"/>
    <n v="32.333333333333336"/>
    <n v="3593.3333333333335"/>
    <n v="0"/>
    <n v="0"/>
    <n v="0"/>
    <n v="111.1340206185567"/>
    <n v="20"/>
    <n v="1.4809028422845578E-2"/>
    <n v="0.91167312332009565"/>
    <x v="2"/>
    <n v="1.4696969696969697"/>
    <n v="1.2621212121212123E-2"/>
    <n v="163.33333333333334"/>
    <n v="30"/>
    <n v="3"/>
    <n v="33"/>
    <n v="48.5"/>
    <n v="48.5"/>
    <n v="0.41650000000000004"/>
    <n v="0"/>
    <x v="2"/>
    <n v="5390"/>
    <n v="0"/>
    <n v="0"/>
  </r>
  <r>
    <x v="37"/>
    <x v="1"/>
    <x v="36"/>
    <x v="36"/>
    <x v="2"/>
    <x v="8"/>
    <n v="0.26280000000000009"/>
    <n v="73"/>
    <n v="5840"/>
    <n v="39"/>
    <n v="0.1404"/>
    <n v="3120"/>
    <n v="80"/>
    <n v="12"/>
    <n v="1.4016132063110989E-2"/>
    <n v="0.92568925538320668"/>
    <x v="2"/>
    <n v="3.3181818181818183"/>
    <n v="1.1945454545454549E-2"/>
    <n v="265.45454545454544"/>
    <n v="30"/>
    <n v="3"/>
    <n v="33"/>
    <n v="109.5"/>
    <n v="70.5"/>
    <n v="0.25380000000000014"/>
    <n v="0.35616438356164382"/>
    <x v="2"/>
    <n v="5640"/>
    <n v="0"/>
    <n v="0"/>
  </r>
  <r>
    <x v="37"/>
    <x v="1"/>
    <x v="53"/>
    <x v="53"/>
    <x v="5"/>
    <x v="3"/>
    <n v="0.2430000000000001"/>
    <n v="81"/>
    <n v="4374"/>
    <n v="150"/>
    <n v="0.45"/>
    <n v="8100"/>
    <n v="54"/>
    <n v="1"/>
    <n v="1.2960122113150573E-2"/>
    <n v="0.93864937749635724"/>
    <x v="2"/>
    <n v="3.6818181818181817"/>
    <n v="1.1045454545454551E-2"/>
    <n v="198.81818181818181"/>
    <n v="30"/>
    <n v="3"/>
    <n v="33"/>
    <n v="121.5"/>
    <n v="0"/>
    <n v="0"/>
    <n v="1.2345679012345678"/>
    <x v="1"/>
    <n v="0"/>
    <n v="0"/>
    <n v="0"/>
  </r>
  <r>
    <x v="37"/>
    <x v="1"/>
    <x v="33"/>
    <x v="33"/>
    <x v="2"/>
    <x v="9"/>
    <n v="0.22527999999999992"/>
    <n v="29.333333333333336"/>
    <n v="1613.3333333333335"/>
    <n v="0"/>
    <n v="0"/>
    <n v="0"/>
    <n v="55"/>
    <n v="5"/>
    <n v="1.2015046541771848E-2"/>
    <n v="0.95066442403812912"/>
    <x v="2"/>
    <n v="1.3333333333333335"/>
    <n v="1.0239999999999997E-2"/>
    <n v="73.333333333333343"/>
    <n v="30"/>
    <n v="3"/>
    <n v="33"/>
    <n v="44.000000000000007"/>
    <n v="44.000000000000007"/>
    <n v="0.33791999999999989"/>
    <n v="0"/>
    <x v="2"/>
    <n v="2420.0000000000005"/>
    <n v="0"/>
    <n v="0"/>
  </r>
  <r>
    <x v="37"/>
    <x v="1"/>
    <x v="49"/>
    <x v="49"/>
    <x v="2"/>
    <x v="8"/>
    <n v="0.20760000000000001"/>
    <n v="57.666666666666664"/>
    <n v="4613.3333333333339"/>
    <n v="0"/>
    <n v="0"/>
    <n v="0"/>
    <n v="80.000000000000014"/>
    <n v="12"/>
    <n v="1.10721043238274E-2"/>
    <n v="0.96173652836195656"/>
    <x v="2"/>
    <n v="2.6212121212121211"/>
    <n v="9.4363636363636368E-3"/>
    <n v="209.69696969696972"/>
    <n v="30"/>
    <n v="3"/>
    <n v="33"/>
    <n v="86.5"/>
    <n v="86.5"/>
    <n v="0.31140000000000001"/>
    <n v="0"/>
    <x v="2"/>
    <n v="6920.0000000000009"/>
    <n v="0"/>
    <n v="0"/>
  </r>
  <r>
    <x v="37"/>
    <x v="1"/>
    <x v="52"/>
    <x v="52"/>
    <x v="5"/>
    <x v="3"/>
    <n v="0.184"/>
    <n v="23"/>
    <n v="2300"/>
    <n v="0"/>
    <n v="0"/>
    <n v="0"/>
    <n v="100"/>
    <n v="1"/>
    <n v="9.8134257976119528E-3"/>
    <n v="0.97154995415956846"/>
    <x v="2"/>
    <n v="1.0454545454545454"/>
    <n v="8.363636363636363E-3"/>
    <n v="104.54545454545455"/>
    <n v="30"/>
    <n v="3"/>
    <n v="33"/>
    <n v="34.5"/>
    <n v="34.5"/>
    <n v="0.27600000000000002"/>
    <n v="0"/>
    <x v="2"/>
    <n v="3450"/>
    <n v="0"/>
    <n v="0"/>
  </r>
  <r>
    <x v="37"/>
    <x v="1"/>
    <x v="39"/>
    <x v="39"/>
    <x v="5"/>
    <x v="3"/>
    <n v="0.15146666666666664"/>
    <n v="23.666666666666664"/>
    <n v="1988"/>
    <n v="0"/>
    <n v="0"/>
    <n v="0"/>
    <n v="84.000000000000014"/>
    <n v="1"/>
    <n v="8.0782983377443301E-3"/>
    <n v="0.97962825249731278"/>
    <x v="2"/>
    <n v="1.0757575757575757"/>
    <n v="6.8848484848484832E-3"/>
    <n v="90.36363636363636"/>
    <n v="30"/>
    <n v="3"/>
    <n v="33"/>
    <n v="35.5"/>
    <n v="35.5"/>
    <n v="0.22720000000000001"/>
    <n v="0"/>
    <x v="2"/>
    <n v="2982.0000000000005"/>
    <n v="0"/>
    <n v="0"/>
  </r>
  <r>
    <x v="37"/>
    <x v="1"/>
    <x v="47"/>
    <x v="47"/>
    <x v="5"/>
    <x v="3"/>
    <n v="0.10050000000000003"/>
    <n v="22.333333333333332"/>
    <n v="1406"/>
    <n v="70"/>
    <n v="0.315"/>
    <n v="4406.8656716417909"/>
    <n v="62.955223880597018"/>
    <n v="4"/>
    <n v="5.3600505035869654E-3"/>
    <n v="0.98498830300089979"/>
    <x v="2"/>
    <n v="1.0151515151515151"/>
    <n v="4.5681818181818193E-3"/>
    <n v="63.909090909090907"/>
    <n v="30"/>
    <n v="3"/>
    <n v="33"/>
    <n v="33.5"/>
    <n v="0"/>
    <n v="0"/>
    <n v="2.08955223880597"/>
    <x v="0"/>
    <n v="0"/>
    <n v="0"/>
    <n v="0"/>
  </r>
  <r>
    <x v="37"/>
    <x v="1"/>
    <x v="44"/>
    <x v="44"/>
    <x v="5"/>
    <x v="3"/>
    <n v="8.2800000000000012E-2"/>
    <n v="15.333333333333332"/>
    <n v="1088.6666666666667"/>
    <n v="0"/>
    <n v="0"/>
    <n v="0"/>
    <n v="71.000000000000014"/>
    <n v="5"/>
    <n v="4.4160416089253796E-3"/>
    <n v="0.98940434460982518"/>
    <x v="2"/>
    <n v="0.69696969696969691"/>
    <n v="3.7636363636363644E-3"/>
    <n v="49.484848484848492"/>
    <n v="30"/>
    <n v="3"/>
    <n v="33"/>
    <n v="22.999999999999996"/>
    <n v="22.999999999999996"/>
    <n v="0.12420000000000002"/>
    <n v="0"/>
    <x v="2"/>
    <n v="1633"/>
    <n v="0"/>
    <n v="0"/>
  </r>
  <r>
    <x v="37"/>
    <x v="1"/>
    <x v="37"/>
    <x v="37"/>
    <x v="2"/>
    <x v="8"/>
    <n v="6.6666666666666693E-2"/>
    <n v="16.666666666666668"/>
    <n v="1416.6666666666667"/>
    <n v="30"/>
    <n v="0.12"/>
    <n v="2550"/>
    <n v="85"/>
    <n v="36"/>
    <n v="3.5555890571057815E-3"/>
    <n v="0.99295993366693092"/>
    <x v="2"/>
    <n v="0.75757575757575768"/>
    <n v="3.0303030303030316E-3"/>
    <n v="64.393939393939391"/>
    <n v="30"/>
    <n v="3"/>
    <n v="33"/>
    <n v="25.000000000000004"/>
    <n v="0"/>
    <n v="0"/>
    <n v="1.1999999999999997"/>
    <x v="1"/>
    <n v="0"/>
    <n v="0"/>
    <n v="0"/>
  </r>
  <r>
    <x v="37"/>
    <x v="1"/>
    <x v="46"/>
    <x v="46"/>
    <x v="2"/>
    <x v="8"/>
    <n v="6.6000000000000017E-2"/>
    <n v="18.333333333333336"/>
    <n v="1466.6666666666665"/>
    <n v="27"/>
    <n v="9.7200000000000009E-2"/>
    <n v="2159.9999999999995"/>
    <n v="79.999999999999986"/>
    <n v="24"/>
    <n v="3.5200331665347232E-3"/>
    <n v="0.99647996683346562"/>
    <x v="2"/>
    <n v="0.83333333333333348"/>
    <n v="3.0000000000000009E-3"/>
    <n v="66.666666666666657"/>
    <n v="30"/>
    <n v="3"/>
    <n v="33"/>
    <n v="27.500000000000004"/>
    <n v="0.50000000000000355"/>
    <n v="1.8000000000000132E-3"/>
    <n v="0.9818181818181817"/>
    <x v="3"/>
    <n v="40.000000000000277"/>
    <n v="0"/>
    <n v="0"/>
  </r>
  <r>
    <x v="37"/>
    <x v="1"/>
    <x v="41"/>
    <x v="41"/>
    <x v="2"/>
    <x v="8"/>
    <n v="6.5999999999999989E-2"/>
    <n v="18.333333333333336"/>
    <n v="1466.6666666666665"/>
    <n v="0"/>
    <n v="0"/>
    <n v="0"/>
    <n v="79.999999999999986"/>
    <n v="5"/>
    <n v="3.5200331665347219E-3"/>
    <n v="1.0000000000000004"/>
    <x v="2"/>
    <n v="0.83333333333333348"/>
    <n v="2.9999999999999996E-3"/>
    <n v="66.666666666666657"/>
    <n v="30"/>
    <n v="3"/>
    <n v="33"/>
    <n v="27.500000000000004"/>
    <n v="27.500000000000004"/>
    <n v="9.8999999999999977E-2"/>
    <n v="0"/>
    <x v="2"/>
    <n v="220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5B6694-7AEC-4C28-B87E-BC360D5AE45E}" name="PivotTable1" cacheId="10238" applyNumberFormats="0" applyBorderFormats="0" applyFontFormats="0" applyPatternFormats="0" applyAlignmentFormats="0" applyWidthHeightFormats="1" dataCaption="Values" updatedVersion="6" minRefreshableVersion="3" itemPrintTitles="1" mergeItem="1" createdVersion="6" indent="0" compact="0" compactData="0" gridDropZones="1" multipleFieldFilters="0">
  <location ref="E5:L45" firstHeaderRow="1" firstDataRow="2" firstDataCol="1"/>
  <pivotFields count="31">
    <pivotField axis="axisRow" compact="0" outline="0" showAll="0">
      <items count="40">
        <item x="28"/>
        <item x="13"/>
        <item x="4"/>
        <item x="5"/>
        <item x="1"/>
        <item x="6"/>
        <item x="2"/>
        <item x="7"/>
        <item x="22"/>
        <item m="1" x="38"/>
        <item x="21"/>
        <item x="12"/>
        <item x="20"/>
        <item x="19"/>
        <item x="34"/>
        <item x="17"/>
        <item x="18"/>
        <item x="16"/>
        <item x="33"/>
        <item x="32"/>
        <item x="31"/>
        <item x="3"/>
        <item x="27"/>
        <item x="26"/>
        <item x="11"/>
        <item x="10"/>
        <item x="9"/>
        <item x="8"/>
        <item x="23"/>
        <item x="30"/>
        <item x="0"/>
        <item x="29"/>
        <item x="25"/>
        <item x="15"/>
        <item x="14"/>
        <item x="24"/>
        <item x="35"/>
        <item x="36"/>
        <item x="37"/>
        <item t="default"/>
      </items>
    </pivotField>
    <pivotField compact="0" outline="0" showAll="0">
      <items count="6">
        <item x="0"/>
        <item x="1"/>
        <item x="2"/>
        <item x="3"/>
        <item x="4"/>
        <item t="default"/>
      </items>
    </pivotField>
    <pivotField compact="0" outline="0" showAll="0"/>
    <pivotField compact="0" outline="0" showAll="0"/>
    <pivotField name=" ." axis="axisCol" compact="0" outline="0" showAll="0" sortType="ascending">
      <items count="28">
        <item m="1" x="6"/>
        <item m="1" x="12"/>
        <item m="1" x="18"/>
        <item m="1" x="19"/>
        <item m="1" x="23"/>
        <item m="1" x="25"/>
        <item m="1" x="24"/>
        <item m="1" x="16"/>
        <item m="1" x="14"/>
        <item m="1" x="26"/>
        <item m="1" x="13"/>
        <item m="1" x="7"/>
        <item m="1" x="22"/>
        <item m="1" x="11"/>
        <item m="1" x="20"/>
        <item m="1" x="17"/>
        <item m="1" x="9"/>
        <item m="1" x="8"/>
        <item m="1" x="21"/>
        <item m="1" x="15"/>
        <item m="1" x="10"/>
        <item x="1"/>
        <item x="5"/>
        <item x="0"/>
        <item x="2"/>
        <item x="3"/>
        <item x="4"/>
        <item t="default"/>
      </items>
    </pivotField>
    <pivotField compact="0" outline="0" showAll="0">
      <items count="32">
        <item m="1" x="13"/>
        <item m="1" x="23"/>
        <item m="1" x="30"/>
        <item m="1" x="24"/>
        <item m="1" x="25"/>
        <item m="1" x="28"/>
        <item m="1" x="14"/>
        <item m="1" x="29"/>
        <item m="1" x="19"/>
        <item m="1" x="21"/>
        <item m="1" x="20"/>
        <item m="1" x="26"/>
        <item m="1" x="15"/>
        <item m="1" x="16"/>
        <item m="1" x="27"/>
        <item m="1" x="18"/>
        <item m="1" x="22"/>
        <item m="1" x="17"/>
        <item x="8"/>
        <item x="9"/>
        <item x="10"/>
        <item x="0"/>
        <item x="4"/>
        <item x="5"/>
        <item x="2"/>
        <item x="3"/>
        <item x="1"/>
        <item x="11"/>
        <item x="6"/>
        <item x="12"/>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m="1" x="3"/>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6">
        <item m="1" x="4"/>
        <item x="1"/>
        <item x="3"/>
        <item x="0"/>
        <item x="2"/>
        <item t="default"/>
      </items>
    </pivotField>
    <pivotField compact="0" outline="0" showAll="0"/>
    <pivotField compact="0" outline="0" showAll="0"/>
    <pivotField compact="0" numFmtId="43" outline="0" showAll="0"/>
  </pivotFields>
  <rowFields count="1">
    <field x="0"/>
  </rowFields>
  <rowItems count="39">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4"/>
  </colFields>
  <colItems count="7">
    <i>
      <x v="21"/>
    </i>
    <i>
      <x v="22"/>
    </i>
    <i>
      <x v="23"/>
    </i>
    <i>
      <x v="24"/>
    </i>
    <i>
      <x v="25"/>
    </i>
    <i>
      <x v="26"/>
    </i>
    <i t="grand">
      <x/>
    </i>
  </colItems>
  <dataFields count="1">
    <dataField name=" " fld="25" baseField="0" baseItem="0" numFmtId="2"/>
  </dataFields>
  <formats count="13">
    <format dxfId="743">
      <pivotArea outline="0" collapsedLevelsAreSubtotals="1" fieldPosition="0"/>
    </format>
    <format dxfId="742">
      <pivotArea dataOnly="0" labelOnly="1" outline="0" fieldPosition="0">
        <references count="1">
          <reference field="4" count="0"/>
        </references>
      </pivotArea>
    </format>
    <format dxfId="741">
      <pivotArea dataOnly="0" labelOnly="1" grandCol="1" outline="0" fieldPosition="0"/>
    </format>
    <format dxfId="740">
      <pivotArea outline="0" fieldPosition="0">
        <references count="1">
          <reference field="4294967294" count="1">
            <x v="0"/>
          </reference>
        </references>
      </pivotArea>
    </format>
    <format dxfId="739">
      <pivotArea dataOnly="0" labelOnly="1" outline="0" fieldPosition="0">
        <references count="1">
          <reference field="0" count="0"/>
        </references>
      </pivotArea>
    </format>
    <format dxfId="738">
      <pivotArea dataOnly="0" labelOnly="1" grandRow="1" outline="0" fieldPosition="0"/>
    </format>
    <format dxfId="737">
      <pivotArea type="origin" dataOnly="0" labelOnly="1" outline="0" fieldPosition="0"/>
    </format>
    <format dxfId="736">
      <pivotArea field="4" type="button" dataOnly="0" labelOnly="1" outline="0" axis="axisCol" fieldPosition="0"/>
    </format>
    <format dxfId="735">
      <pivotArea type="topRight" dataOnly="0" labelOnly="1" outline="0" fieldPosition="0"/>
    </format>
    <format dxfId="734">
      <pivotArea field="0" type="button" dataOnly="0" labelOnly="1" outline="0" axis="axisRow" fieldPosition="0"/>
    </format>
    <format dxfId="733">
      <pivotArea dataOnly="0" labelOnly="1" outline="0" fieldPosition="0">
        <references count="1">
          <reference field="4" count="5">
            <x v="21"/>
            <x v="22"/>
            <x v="23"/>
            <x v="24"/>
            <x v="25"/>
          </reference>
        </references>
      </pivotArea>
    </format>
    <format dxfId="732">
      <pivotArea dataOnly="0" labelOnly="1" grandCol="1" outline="0" fieldPosition="0"/>
    </format>
    <format dxfId="731">
      <pivotArea dataOnly="0" labelOnly="1" outline="0" fieldPosition="0">
        <references count="1">
          <reference field="4" count="1">
            <x v="26"/>
          </reference>
        </references>
      </pivotArea>
    </format>
  </formats>
  <pivotTableStyleInfo name="PivotStyleMedium6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EE4A66-33B1-4117-9E3C-9942524877CC}" name="PurchaseOrder" cacheId="10238"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U20:AA179" firstHeaderRow="1" firstDataRow="2" firstDataCol="3" rowPageCount="1" colPageCount="1"/>
  <pivotFields count="31">
    <pivotField axis="axisPage" compact="0" outline="0" multipleItemSelectionAllowed="1" showAll="0">
      <items count="40">
        <item x="13"/>
        <item x="4"/>
        <item x="5"/>
        <item x="1"/>
        <item x="6"/>
        <item x="2"/>
        <item x="7"/>
        <item m="1" x="38"/>
        <item x="21"/>
        <item x="12"/>
        <item x="20"/>
        <item x="19"/>
        <item x="17"/>
        <item x="18"/>
        <item x="16"/>
        <item x="3"/>
        <item x="11"/>
        <item x="10"/>
        <item x="9"/>
        <item x="8"/>
        <item x="0"/>
        <item x="15"/>
        <item x="14"/>
        <item x="22"/>
        <item x="23"/>
        <item x="24"/>
        <item x="25"/>
        <item x="26"/>
        <item x="27"/>
        <item x="28"/>
        <item x="30"/>
        <item x="31"/>
        <item x="32"/>
        <item x="33"/>
        <item x="34"/>
        <item x="29"/>
        <item x="35"/>
        <item x="36"/>
        <item x="37"/>
        <item t="default"/>
      </items>
    </pivotField>
    <pivotField compact="0" outline="0" showAll="0">
      <items count="6">
        <item x="0"/>
        <item x="1"/>
        <item x="2"/>
        <item x="3"/>
        <item x="4"/>
        <item t="default"/>
      </items>
    </pivotField>
    <pivotField axis="axisRow" compact="0" outline="0" showAll="0" defaultSubtotal="0">
      <items count="151">
        <item x="59"/>
        <item sd="0" x="83"/>
        <item x="60"/>
        <item x="67"/>
        <item x="101"/>
        <item x="127"/>
        <item x="27"/>
        <item x="123"/>
        <item x="85"/>
        <item x="5"/>
        <item x="65"/>
        <item x="26"/>
        <item x="63"/>
        <item x="57"/>
        <item x="29"/>
        <item x="18"/>
        <item x="16"/>
        <item x="78"/>
        <item x="113"/>
        <item x="98"/>
        <item x="118"/>
        <item x="21"/>
        <item x="0"/>
        <item x="4"/>
        <item x="45"/>
        <item x="74"/>
        <item x="89"/>
        <item x="28"/>
        <item x="99"/>
        <item x="100"/>
        <item x="116"/>
        <item x="11"/>
        <item x="73"/>
        <item x="12"/>
        <item x="37"/>
        <item x="122"/>
        <item x="109"/>
        <item x="31"/>
        <item x="119"/>
        <item x="34"/>
        <item x="121"/>
        <item x="35"/>
        <item x="124"/>
        <item x="13"/>
        <item x="9"/>
        <item x="137"/>
        <item x="126"/>
        <item x="134"/>
        <item x="136"/>
        <item x="94"/>
        <item x="130"/>
        <item x="142"/>
        <item x="112"/>
        <item x="135"/>
        <item x="66"/>
        <item x="56"/>
        <item x="19"/>
        <item x="69"/>
        <item x="103"/>
        <item x="50"/>
        <item x="77"/>
        <item x="64"/>
        <item x="20"/>
        <item x="82"/>
        <item x="139"/>
        <item x="47"/>
        <item x="138"/>
        <item x="107"/>
        <item x="104"/>
        <item x="110"/>
        <item x="58"/>
        <item x="3"/>
        <item x="81"/>
        <item x="129"/>
        <item x="33"/>
        <item x="141"/>
        <item x="79"/>
        <item x="53"/>
        <item x="25"/>
        <item x="40"/>
        <item x="128"/>
        <item x="55"/>
        <item x="54"/>
        <item x="14"/>
        <item x="105"/>
        <item x="8"/>
        <item x="43"/>
        <item x="2"/>
        <item x="133"/>
        <item x="23"/>
        <item x="131"/>
        <item x="7"/>
        <item x="22"/>
        <item x="17"/>
        <item x="10"/>
        <item x="62"/>
        <item x="52"/>
        <item x="61"/>
        <item x="106"/>
        <item x="41"/>
        <item x="39"/>
        <item x="32"/>
        <item x="44"/>
        <item x="120"/>
        <item x="36"/>
        <item x="46"/>
        <item x="49"/>
        <item x="24"/>
        <item x="38"/>
        <item x="96"/>
        <item x="6"/>
        <item x="88"/>
        <item x="114"/>
        <item x="144"/>
        <item x="145"/>
        <item x="132"/>
        <item x="149"/>
        <item m="1" x="150"/>
        <item x="115"/>
        <item x="1"/>
        <item x="15"/>
        <item x="30"/>
        <item x="42"/>
        <item x="48"/>
        <item x="51"/>
        <item x="68"/>
        <item x="70"/>
        <item x="71"/>
        <item x="72"/>
        <item x="75"/>
        <item x="76"/>
        <item x="80"/>
        <item x="84"/>
        <item x="86"/>
        <item x="87"/>
        <item x="90"/>
        <item x="91"/>
        <item x="92"/>
        <item x="93"/>
        <item x="95"/>
        <item x="97"/>
        <item x="102"/>
        <item x="108"/>
        <item x="111"/>
        <item x="117"/>
        <item x="125"/>
        <item x="140"/>
        <item x="143"/>
        <item x="146"/>
        <item x="147"/>
        <item x="148"/>
      </items>
    </pivotField>
    <pivotField axis="axisRow" compact="0" outline="0" showAll="0" sortType="descending">
      <items count="151">
        <item x="0"/>
        <item x="5"/>
        <item x="3"/>
        <item x="59"/>
        <item x="19"/>
        <item x="58"/>
        <item x="130"/>
        <item x="4"/>
        <item x="65"/>
        <item x="64"/>
        <item x="25"/>
        <item x="140"/>
        <item x="23"/>
        <item x="9"/>
        <item x="18"/>
        <item x="8"/>
        <item x="16"/>
        <item x="7"/>
        <item x="2"/>
        <item x="29"/>
        <item x="26"/>
        <item x="82"/>
        <item x="56"/>
        <item x="14"/>
        <item x="40"/>
        <item x="136"/>
        <item x="135"/>
        <item x="50"/>
        <item x="27"/>
        <item x="10"/>
        <item x="13"/>
        <item x="55"/>
        <item x="12"/>
        <item x="105"/>
        <item x="94"/>
        <item x="66"/>
        <item x="141"/>
        <item x="100"/>
        <item x="110"/>
        <item x="137"/>
        <item x="11"/>
        <item x="63"/>
        <item x="106"/>
        <item x="104"/>
        <item x="21"/>
        <item x="126"/>
        <item x="31"/>
        <item x="107"/>
        <item x="34"/>
        <item x="138"/>
        <item x="79"/>
        <item x="83"/>
        <item x="103"/>
        <item x="35"/>
        <item x="47"/>
        <item x="37"/>
        <item x="122"/>
        <item x="101"/>
        <item x="57"/>
        <item x="24"/>
        <item x="17"/>
        <item x="6"/>
        <item x="61"/>
        <item x="62"/>
        <item x="43"/>
        <item x="20"/>
        <item x="38"/>
        <item x="74"/>
        <item x="119"/>
        <item x="46"/>
        <item x="32"/>
        <item x="60"/>
        <item x="28"/>
        <item x="36"/>
        <item x="39"/>
        <item x="49"/>
        <item x="22"/>
        <item x="41"/>
        <item x="44"/>
        <item x="45"/>
        <item x="96"/>
        <item x="129"/>
        <item x="52"/>
        <item x="80"/>
        <item x="54"/>
        <item x="78"/>
        <item x="99"/>
        <item x="88"/>
        <item x="112"/>
        <item x="33"/>
        <item x="109"/>
        <item x="85"/>
        <item x="70"/>
        <item x="89"/>
        <item x="98"/>
        <item x="67"/>
        <item x="128"/>
        <item x="132"/>
        <item x="127"/>
        <item x="75"/>
        <item x="121"/>
        <item x="117"/>
        <item x="118"/>
        <item x="120"/>
        <item x="123"/>
        <item x="115"/>
        <item x="125"/>
        <item x="134"/>
        <item x="133"/>
        <item x="68"/>
        <item x="113"/>
        <item x="143"/>
        <item x="144"/>
        <item x="131"/>
        <item x="148"/>
        <item m="1" x="149"/>
        <item x="114"/>
        <item x="1"/>
        <item x="15"/>
        <item x="30"/>
        <item x="42"/>
        <item x="48"/>
        <item x="51"/>
        <item x="53"/>
        <item x="69"/>
        <item x="71"/>
        <item x="72"/>
        <item x="73"/>
        <item x="76"/>
        <item x="77"/>
        <item x="81"/>
        <item x="84"/>
        <item x="86"/>
        <item x="87"/>
        <item x="90"/>
        <item x="91"/>
        <item x="92"/>
        <item x="93"/>
        <item x="95"/>
        <item x="97"/>
        <item x="102"/>
        <item x="108"/>
        <item x="111"/>
        <item x="116"/>
        <item x="124"/>
        <item x="139"/>
        <item x="142"/>
        <item x="145"/>
        <item x="146"/>
        <item x="147"/>
        <item t="default"/>
      </items>
      <autoSortScope>
        <pivotArea dataOnly="0" outline="0" fieldPosition="0">
          <references count="1">
            <reference field="4294967294" count="1" selected="0">
              <x v="0"/>
            </reference>
          </references>
        </pivotArea>
      </autoSortScope>
    </pivotField>
    <pivotField axis="axisRow" compact="0" outline="0" showAll="0">
      <items count="28">
        <item x="1"/>
        <item x="5"/>
        <item x="0"/>
        <item x="2"/>
        <item x="3"/>
        <item x="4"/>
        <item m="1" x="6"/>
        <item m="1" x="21"/>
        <item m="1" x="15"/>
        <item m="1" x="22"/>
        <item m="1" x="11"/>
        <item m="1" x="26"/>
        <item m="1" x="18"/>
        <item m="1" x="20"/>
        <item m="1" x="10"/>
        <item m="1" x="24"/>
        <item m="1" x="14"/>
        <item m="1" x="12"/>
        <item m="1" x="9"/>
        <item m="1" x="23"/>
        <item m="1" x="19"/>
        <item m="1" x="17"/>
        <item m="1" x="16"/>
        <item m="1" x="13"/>
        <item m="1" x="7"/>
        <item m="1" x="25"/>
        <item m="1" x="8"/>
        <item t="default"/>
      </items>
    </pivotField>
    <pivotField compact="0" outline="0" showAll="0">
      <items count="32">
        <item m="1" x="13"/>
        <item m="1" x="23"/>
        <item m="1" x="30"/>
        <item m="1" x="24"/>
        <item m="1" x="25"/>
        <item m="1" x="28"/>
        <item m="1" x="14"/>
        <item m="1" x="29"/>
        <item m="1" x="19"/>
        <item m="1" x="21"/>
        <item m="1" x="20"/>
        <item m="1" x="26"/>
        <item m="1" x="15"/>
        <item m="1" x="16"/>
        <item m="1" x="27"/>
        <item m="1" x="18"/>
        <item m="1" x="22"/>
        <item m="1" x="17"/>
        <item x="8"/>
        <item x="9"/>
        <item x="10"/>
        <item x="0"/>
        <item x="4"/>
        <item x="5"/>
        <item x="2"/>
        <item x="3"/>
        <item x="1"/>
        <item x="11"/>
        <item x="6"/>
        <item x="12"/>
        <item x="7"/>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5">
        <item m="1" x="3"/>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numFmtId="9" outline="0" showAll="0"/>
    <pivotField compact="0" outline="0" showAll="0">
      <items count="6">
        <item m="1" x="4"/>
        <item x="1"/>
        <item x="3"/>
        <item x="0"/>
        <item x="2"/>
        <item t="default"/>
      </items>
    </pivotField>
    <pivotField dataField="1" compact="0" outline="0" showAll="0"/>
    <pivotField compact="0" outline="0" showAll="0"/>
    <pivotField compact="0" numFmtId="43" outline="0" showAll="0"/>
  </pivotFields>
  <rowFields count="3">
    <field x="4"/>
    <field x="2"/>
    <field x="3"/>
  </rowFields>
  <rowItems count="158">
    <i>
      <x/>
      <x/>
      <x v="3"/>
    </i>
    <i r="1">
      <x v="1"/>
    </i>
    <i r="1">
      <x v="2"/>
      <x v="71"/>
    </i>
    <i r="1">
      <x v="3"/>
      <x v="109"/>
    </i>
    <i r="1">
      <x v="4"/>
      <x v="57"/>
    </i>
    <i r="1">
      <x v="5"/>
      <x v="45"/>
    </i>
    <i r="1">
      <x v="6"/>
      <x v="28"/>
    </i>
    <i r="1">
      <x v="7"/>
      <x v="56"/>
    </i>
    <i r="1">
      <x v="8"/>
      <x v="91"/>
    </i>
    <i r="1">
      <x v="9"/>
      <x v="1"/>
    </i>
    <i r="1">
      <x v="10"/>
      <x v="8"/>
    </i>
    <i r="1">
      <x v="11"/>
      <x v="20"/>
    </i>
    <i r="1">
      <x v="12"/>
      <x v="41"/>
    </i>
    <i r="1">
      <x v="13"/>
      <x v="58"/>
    </i>
    <i r="1">
      <x v="14"/>
      <x v="19"/>
    </i>
    <i r="1">
      <x v="54"/>
      <x v="95"/>
    </i>
    <i r="1">
      <x v="61"/>
      <x v="9"/>
    </i>
    <i r="1">
      <x v="70"/>
      <x v="5"/>
    </i>
    <i r="1">
      <x v="71"/>
      <x v="2"/>
    </i>
    <i r="1">
      <x v="83"/>
      <x v="23"/>
    </i>
    <i r="1">
      <x v="87"/>
      <x v="18"/>
    </i>
    <i r="1">
      <x v="91"/>
      <x v="17"/>
    </i>
    <i r="1">
      <x v="94"/>
      <x v="29"/>
    </i>
    <i r="1">
      <x v="97"/>
      <x v="62"/>
    </i>
    <i r="1">
      <x v="110"/>
      <x v="61"/>
    </i>
    <i r="1">
      <x v="118"/>
      <x v="116"/>
    </i>
    <i r="1">
      <x v="119"/>
      <x v="117"/>
    </i>
    <i r="1">
      <x v="120"/>
      <x v="118"/>
    </i>
    <i r="1">
      <x v="128"/>
      <x v="127"/>
    </i>
    <i r="1">
      <x v="130"/>
      <x v="129"/>
    </i>
    <i r="1">
      <x v="132"/>
      <x v="131"/>
    </i>
    <i r="1">
      <x v="133"/>
      <x v="132"/>
    </i>
    <i t="default">
      <x/>
    </i>
    <i>
      <x v="1"/>
      <x v="65"/>
      <x v="54"/>
    </i>
    <i r="1">
      <x v="66"/>
      <x v="39"/>
    </i>
    <i r="1">
      <x v="67"/>
      <x v="47"/>
    </i>
    <i r="1">
      <x v="68"/>
      <x v="43"/>
    </i>
    <i r="1">
      <x v="69"/>
      <x v="38"/>
    </i>
    <i r="1">
      <x v="77"/>
      <x v="123"/>
    </i>
    <i r="2">
      <x v="35"/>
    </i>
    <i r="1">
      <x v="81"/>
      <x v="31"/>
    </i>
    <i r="1">
      <x v="96"/>
      <x v="82"/>
    </i>
    <i r="1">
      <x v="100"/>
      <x v="74"/>
    </i>
    <i r="1">
      <x v="101"/>
      <x v="70"/>
    </i>
    <i r="1">
      <x v="102"/>
      <x v="78"/>
    </i>
    <i r="1">
      <x v="108"/>
      <x v="66"/>
    </i>
    <i r="1">
      <x v="124"/>
      <x v="122"/>
    </i>
    <i r="1">
      <x v="125"/>
      <x v="124"/>
    </i>
    <i r="1">
      <x v="129"/>
      <x v="128"/>
    </i>
    <i r="1">
      <x v="137"/>
      <x v="136"/>
    </i>
    <i t="default">
      <x v="1"/>
    </i>
    <i>
      <x v="2"/>
      <x v="18"/>
      <x v="12"/>
    </i>
    <i r="1">
      <x v="19"/>
      <x v="94"/>
    </i>
    <i r="1">
      <x v="20"/>
      <x v="101"/>
    </i>
    <i r="1">
      <x v="21"/>
      <x v="44"/>
    </i>
    <i r="1">
      <x v="22"/>
      <x/>
    </i>
    <i r="1">
      <x v="23"/>
      <x v="7"/>
    </i>
    <i r="1">
      <x v="24"/>
      <x v="79"/>
    </i>
    <i r="1">
      <x v="25"/>
      <x v="99"/>
    </i>
    <i r="1">
      <x v="26"/>
      <x v="93"/>
    </i>
    <i r="1">
      <x v="27"/>
      <x v="72"/>
    </i>
    <i r="1">
      <x v="28"/>
      <x v="86"/>
    </i>
    <i r="1">
      <x v="29"/>
      <x v="37"/>
    </i>
    <i r="1">
      <x v="30"/>
      <x v="105"/>
    </i>
    <i r="1">
      <x v="31"/>
      <x v="40"/>
    </i>
    <i r="1">
      <x v="32"/>
      <x v="67"/>
    </i>
    <i r="1">
      <x v="33"/>
      <x v="32"/>
    </i>
    <i r="1">
      <x v="55"/>
      <x v="22"/>
    </i>
    <i r="1">
      <x v="56"/>
      <x v="4"/>
    </i>
    <i r="1">
      <x v="57"/>
      <x v="92"/>
    </i>
    <i r="1">
      <x v="59"/>
      <x v="27"/>
    </i>
    <i r="1">
      <x v="60"/>
      <x v="85"/>
    </i>
    <i r="1">
      <x v="76"/>
      <x v="83"/>
    </i>
    <i r="1">
      <x v="88"/>
      <x v="97"/>
    </i>
    <i r="1">
      <x v="89"/>
      <x v="12"/>
    </i>
    <i r="1">
      <x v="93"/>
      <x v="60"/>
    </i>
    <i r="1">
      <x v="107"/>
      <x v="59"/>
    </i>
    <i r="1">
      <x v="111"/>
      <x v="87"/>
    </i>
    <i r="1">
      <x v="112"/>
      <x v="110"/>
    </i>
    <i r="1">
      <x v="115"/>
      <x v="113"/>
    </i>
    <i r="1">
      <x v="116"/>
      <x v="114"/>
    </i>
    <i r="1">
      <x v="140"/>
      <x v="139"/>
    </i>
    <i r="1">
      <x v="141"/>
      <x v="140"/>
    </i>
    <i r="1">
      <x v="144"/>
      <x v="143"/>
    </i>
    <i r="1">
      <x v="145"/>
      <x v="144"/>
    </i>
    <i t="default">
      <x v="2"/>
    </i>
    <i>
      <x v="3"/>
      <x v="34"/>
      <x v="55"/>
    </i>
    <i r="1">
      <x v="35"/>
      <x v="100"/>
    </i>
    <i r="1">
      <x v="36"/>
      <x v="90"/>
    </i>
    <i r="1">
      <x v="37"/>
      <x v="46"/>
    </i>
    <i r="1">
      <x v="38"/>
      <x v="102"/>
    </i>
    <i r="1">
      <x v="39"/>
      <x v="48"/>
    </i>
    <i r="1">
      <x v="40"/>
      <x v="103"/>
    </i>
    <i r="1">
      <x v="41"/>
      <x v="53"/>
    </i>
    <i r="1">
      <x v="42"/>
      <x v="104"/>
    </i>
    <i r="1">
      <x v="43"/>
      <x v="30"/>
    </i>
    <i r="1">
      <x v="44"/>
      <x v="13"/>
    </i>
    <i r="1">
      <x v="45"/>
      <x v="25"/>
    </i>
    <i r="1">
      <x v="46"/>
      <x v="106"/>
    </i>
    <i r="1">
      <x v="47"/>
      <x v="108"/>
    </i>
    <i r="1">
      <x v="48"/>
      <x v="26"/>
    </i>
    <i r="1">
      <x v="49"/>
      <x v="34"/>
    </i>
    <i r="1">
      <x v="50"/>
      <x v="81"/>
    </i>
    <i r="1">
      <x v="51"/>
      <x v="36"/>
    </i>
    <i r="1">
      <x v="52"/>
      <x v="88"/>
    </i>
    <i r="1">
      <x v="53"/>
      <x v="107"/>
    </i>
    <i r="1">
      <x v="58"/>
      <x v="52"/>
    </i>
    <i r="1">
      <x v="62"/>
      <x v="65"/>
    </i>
    <i r="1">
      <x v="63"/>
      <x v="51"/>
    </i>
    <i r="1">
      <x v="64"/>
      <x v="49"/>
    </i>
    <i r="1">
      <x v="73"/>
      <x v="96"/>
    </i>
    <i r="1">
      <x v="74"/>
      <x v="89"/>
    </i>
    <i r="1">
      <x v="75"/>
      <x v="11"/>
    </i>
    <i r="1">
      <x v="80"/>
      <x v="98"/>
    </i>
    <i r="1">
      <x v="82"/>
      <x v="84"/>
    </i>
    <i r="1">
      <x v="84"/>
      <x v="33"/>
    </i>
    <i r="1">
      <x v="85"/>
      <x v="15"/>
    </i>
    <i r="1">
      <x v="90"/>
      <x v="6"/>
    </i>
    <i r="1">
      <x v="92"/>
      <x v="76"/>
    </i>
    <i r="1">
      <x v="98"/>
      <x v="42"/>
    </i>
    <i r="1">
      <x v="99"/>
      <x v="77"/>
    </i>
    <i r="1">
      <x v="103"/>
      <x v="68"/>
    </i>
    <i r="1">
      <x v="104"/>
      <x v="73"/>
    </i>
    <i r="1">
      <x v="105"/>
      <x v="69"/>
    </i>
    <i r="1">
      <x v="106"/>
      <x v="75"/>
    </i>
    <i r="1">
      <x v="109"/>
      <x v="80"/>
    </i>
    <i r="1">
      <x v="113"/>
      <x v="111"/>
    </i>
    <i r="1">
      <x v="114"/>
      <x v="112"/>
    </i>
    <i r="1">
      <x v="121"/>
      <x v="119"/>
    </i>
    <i r="1">
      <x v="122"/>
      <x v="120"/>
    </i>
    <i r="1">
      <x v="123"/>
      <x v="121"/>
    </i>
    <i r="1">
      <x v="126"/>
      <x v="125"/>
    </i>
    <i r="1">
      <x v="127"/>
      <x v="126"/>
    </i>
    <i r="1">
      <x v="131"/>
      <x v="130"/>
    </i>
    <i r="1">
      <x v="134"/>
      <x v="133"/>
    </i>
    <i r="1">
      <x v="135"/>
      <x v="134"/>
    </i>
    <i r="1">
      <x v="136"/>
      <x v="135"/>
    </i>
    <i r="1">
      <x v="139"/>
      <x v="138"/>
    </i>
    <i r="1">
      <x v="142"/>
      <x v="141"/>
    </i>
    <i r="1">
      <x v="143"/>
      <x v="142"/>
    </i>
    <i r="1">
      <x v="147"/>
      <x v="146"/>
    </i>
    <i r="1">
      <x v="148"/>
      <x v="147"/>
    </i>
    <i r="1">
      <x v="149"/>
      <x v="148"/>
    </i>
    <i r="1">
      <x v="150"/>
      <x v="149"/>
    </i>
    <i t="default">
      <x v="3"/>
    </i>
    <i>
      <x v="4"/>
      <x v="15"/>
      <x v="14"/>
    </i>
    <i r="1">
      <x v="16"/>
      <x v="16"/>
    </i>
    <i r="1">
      <x v="138"/>
      <x v="137"/>
    </i>
    <i r="1">
      <x v="146"/>
      <x v="145"/>
    </i>
    <i t="default">
      <x v="4"/>
    </i>
    <i>
      <x v="5"/>
      <x v="17"/>
      <x v="50"/>
    </i>
    <i r="1">
      <x v="72"/>
      <x v="21"/>
    </i>
    <i r="1">
      <x v="78"/>
      <x v="10"/>
    </i>
    <i r="1">
      <x v="79"/>
      <x v="24"/>
    </i>
    <i r="1">
      <x v="86"/>
      <x v="64"/>
    </i>
    <i r="1">
      <x v="95"/>
      <x v="63"/>
    </i>
    <i t="default">
      <x v="5"/>
    </i>
    <i t="grand">
      <x/>
    </i>
  </rowItems>
  <colFields count="1">
    <field x="-2"/>
  </colFields>
  <colItems count="4">
    <i>
      <x/>
    </i>
    <i i="1">
      <x v="1"/>
    </i>
    <i i="2">
      <x v="2"/>
    </i>
    <i i="3">
      <x v="3"/>
    </i>
  </colItems>
  <pageFields count="1">
    <pageField fld="0" hier="-1"/>
  </pageFields>
  <dataFields count="4">
    <dataField name="Quantity in Metric Tonnes" fld="25" baseField="0" baseItem="0" numFmtId="43"/>
    <dataField name="Order Qauntity in Cases" fld="24" baseField="0" baseItem="0" numFmtId="1"/>
    <dataField name="Unit Price(GHȻ)" fld="12" subtotal="average" baseField="0" baseItem="0" numFmtId="43"/>
    <dataField name="Total in Value(GHȻ)" fld="28" baseField="0" baseItem="0" numFmtId="43"/>
  </dataFields>
  <formats count="378">
    <format dxfId="1121">
      <pivotArea outline="0" fieldPosition="0">
        <references count="1">
          <reference field="4294967294" count="1" selected="0">
            <x v="0"/>
          </reference>
        </references>
      </pivotArea>
    </format>
    <format dxfId="1120">
      <pivotArea outline="0" fieldPosition="0">
        <references count="1">
          <reference field="4294967294" count="1" selected="0">
            <x v="1"/>
          </reference>
        </references>
      </pivotArea>
    </format>
    <format dxfId="1119">
      <pivotArea outline="0" fieldPosition="0">
        <references count="1">
          <reference field="4294967294" count="2" selected="0">
            <x v="2"/>
            <x v="3"/>
          </reference>
        </references>
      </pivotArea>
    </format>
    <format dxfId="1118">
      <pivotArea outline="0" collapsedLevelsAreSubtotals="1" fieldPosition="0"/>
    </format>
    <format dxfId="1117">
      <pivotArea field="4" type="button" dataOnly="0" labelOnly="1" outline="0" axis="axisRow" fieldPosition="0"/>
    </format>
    <format dxfId="1116">
      <pivotArea field="2" type="button" dataOnly="0" labelOnly="1" outline="0" axis="axisRow" fieldPosition="1"/>
    </format>
    <format dxfId="1115">
      <pivotArea field="3" type="button" dataOnly="0" labelOnly="1" outline="0" axis="axisRow" fieldPosition="2"/>
    </format>
    <format dxfId="1114">
      <pivotArea dataOnly="0" labelOnly="1" outline="0" fieldPosition="0">
        <references count="1">
          <reference field="4" count="0"/>
        </references>
      </pivotArea>
    </format>
    <format dxfId="1113">
      <pivotArea dataOnly="0" labelOnly="1" outline="0" fieldPosition="0">
        <references count="1">
          <reference field="4" count="0" defaultSubtotal="1"/>
        </references>
      </pivotArea>
    </format>
    <format dxfId="1112">
      <pivotArea dataOnly="0" labelOnly="1" grandRow="1" outline="0" fieldPosition="0"/>
    </format>
    <format dxfId="1111">
      <pivotArea dataOnly="0" labelOnly="1" outline="0" fieldPosition="0">
        <references count="2">
          <reference field="2" count="4">
            <x v="0"/>
            <x v="70"/>
            <x v="71"/>
            <x v="87"/>
          </reference>
          <reference field="4" count="0" selected="0"/>
        </references>
      </pivotArea>
    </format>
    <format dxfId="1110">
      <pivotArea dataOnly="0" labelOnly="1" outline="0" fieldPosition="0">
        <references count="1">
          <reference field="4294967294" count="4">
            <x v="0"/>
            <x v="1"/>
            <x v="2"/>
            <x v="3"/>
          </reference>
        </references>
      </pivotArea>
    </format>
    <format dxfId="1109">
      <pivotArea outline="0" collapsedLevelsAreSubtotals="1" fieldPosition="0"/>
    </format>
    <format dxfId="1108">
      <pivotArea field="4" type="button" dataOnly="0" labelOnly="1" outline="0" axis="axisRow" fieldPosition="0"/>
    </format>
    <format dxfId="1107">
      <pivotArea field="2" type="button" dataOnly="0" labelOnly="1" outline="0" axis="axisRow" fieldPosition="1"/>
    </format>
    <format dxfId="1106">
      <pivotArea field="3" type="button" dataOnly="0" labelOnly="1" outline="0" axis="axisRow" fieldPosition="2"/>
    </format>
    <format dxfId="1105">
      <pivotArea dataOnly="0" labelOnly="1" outline="0" fieldPosition="0">
        <references count="1">
          <reference field="4" count="0"/>
        </references>
      </pivotArea>
    </format>
    <format dxfId="1104">
      <pivotArea dataOnly="0" labelOnly="1" outline="0" fieldPosition="0">
        <references count="1">
          <reference field="4" count="0" defaultSubtotal="1"/>
        </references>
      </pivotArea>
    </format>
    <format dxfId="1103">
      <pivotArea dataOnly="0" labelOnly="1" grandRow="1" outline="0" fieldPosition="0"/>
    </format>
    <format dxfId="1102">
      <pivotArea dataOnly="0" labelOnly="1" outline="0" fieldPosition="0">
        <references count="2">
          <reference field="2" count="4">
            <x v="0"/>
            <x v="70"/>
            <x v="71"/>
            <x v="87"/>
          </reference>
          <reference field="4" count="0" selected="0"/>
        </references>
      </pivotArea>
    </format>
    <format dxfId="1101">
      <pivotArea dataOnly="0" labelOnly="1" outline="0" fieldPosition="0">
        <references count="1">
          <reference field="4294967294" count="4">
            <x v="0"/>
            <x v="1"/>
            <x v="2"/>
            <x v="3"/>
          </reference>
        </references>
      </pivotArea>
    </format>
    <format dxfId="1100">
      <pivotArea type="all" dataOnly="0" outline="0" fieldPosition="0"/>
    </format>
    <format dxfId="1099">
      <pivotArea field="4" type="button" dataOnly="0" labelOnly="1" outline="0" axis="axisRow" fieldPosition="0"/>
    </format>
    <format dxfId="1098">
      <pivotArea field="2" type="button" dataOnly="0" labelOnly="1" outline="0" axis="axisRow" fieldPosition="1"/>
    </format>
    <format dxfId="1097">
      <pivotArea field="3" type="button" dataOnly="0" labelOnly="1" outline="0" axis="axisRow" fieldPosition="2"/>
    </format>
    <format dxfId="1096">
      <pivotArea dataOnly="0" labelOnly="1" outline="0" fieldPosition="0">
        <references count="1">
          <reference field="4" count="1">
            <x v="3"/>
          </reference>
        </references>
      </pivotArea>
    </format>
    <format dxfId="1095">
      <pivotArea dataOnly="0" labelOnly="1" outline="0" fieldPosition="0">
        <references count="1">
          <reference field="4" count="1" defaultSubtotal="1">
            <x v="3"/>
          </reference>
        </references>
      </pivotArea>
    </format>
    <format dxfId="1094">
      <pivotArea dataOnly="0" labelOnly="1" outline="0" fieldPosition="0">
        <references count="2">
          <reference field="2" count="18">
            <x v="34"/>
            <x v="35"/>
            <x v="37"/>
            <x v="38"/>
            <x v="39"/>
            <x v="40"/>
            <x v="41"/>
            <x v="42"/>
            <x v="45"/>
            <x v="48"/>
            <x v="49"/>
            <x v="50"/>
            <x v="51"/>
            <x v="99"/>
            <x v="104"/>
            <x v="105"/>
            <x v="106"/>
            <x v="109"/>
          </reference>
          <reference field="4" count="1" selected="0">
            <x v="3"/>
          </reference>
        </references>
      </pivotArea>
    </format>
    <format dxfId="1093">
      <pivotArea dataOnly="0" labelOnly="1" outline="0" fieldPosition="0">
        <references count="1">
          <reference field="4294967294" count="4">
            <x v="0"/>
            <x v="1"/>
            <x v="2"/>
            <x v="3"/>
          </reference>
        </references>
      </pivotArea>
    </format>
    <format dxfId="1092">
      <pivotArea field="4" type="button" dataOnly="0" labelOnly="1" outline="0" axis="axisRow" fieldPosition="0"/>
    </format>
    <format dxfId="1091">
      <pivotArea field="2" type="button" dataOnly="0" labelOnly="1" outline="0" axis="axisRow" fieldPosition="1"/>
    </format>
    <format dxfId="1090">
      <pivotArea field="3" type="button" dataOnly="0" labelOnly="1" outline="0" axis="axisRow" fieldPosition="2"/>
    </format>
    <format dxfId="1089">
      <pivotArea dataOnly="0" labelOnly="1" outline="0" fieldPosition="0">
        <references count="1">
          <reference field="4294967294" count="4">
            <x v="0"/>
            <x v="1"/>
            <x v="2"/>
            <x v="3"/>
          </reference>
        </references>
      </pivotArea>
    </format>
    <format dxfId="1088">
      <pivotArea field="4" type="button" dataOnly="0" labelOnly="1" outline="0" axis="axisRow" fieldPosition="0"/>
    </format>
    <format dxfId="1087">
      <pivotArea field="2" type="button" dataOnly="0" labelOnly="1" outline="0" axis="axisRow" fieldPosition="1"/>
    </format>
    <format dxfId="1086">
      <pivotArea field="3" type="button" dataOnly="0" labelOnly="1" outline="0" axis="axisRow" fieldPosition="2"/>
    </format>
    <format dxfId="1085">
      <pivotArea dataOnly="0" labelOnly="1" outline="0" fieldPosition="0">
        <references count="1">
          <reference field="4294967294" count="4">
            <x v="0"/>
            <x v="1"/>
            <x v="2"/>
            <x v="3"/>
          </reference>
        </references>
      </pivotArea>
    </format>
    <format dxfId="1084">
      <pivotArea type="all" dataOnly="0" outline="0" fieldPosition="0"/>
    </format>
    <format dxfId="1083">
      <pivotArea outline="0" collapsedLevelsAreSubtotals="1" fieldPosition="0"/>
    </format>
    <format dxfId="1082">
      <pivotArea type="origin" dataOnly="0" labelOnly="1" outline="0" fieldPosition="0"/>
    </format>
    <format dxfId="1081">
      <pivotArea field="-2" type="button" dataOnly="0" labelOnly="1" outline="0" axis="axisCol" fieldPosition="0"/>
    </format>
    <format dxfId="1080">
      <pivotArea type="topRight" dataOnly="0" labelOnly="1" outline="0" fieldPosition="0"/>
    </format>
    <format dxfId="1079">
      <pivotArea dataOnly="0" labelOnly="1" outline="0" fieldPosition="0">
        <references count="1">
          <reference field="4" count="1">
            <x v="2"/>
          </reference>
        </references>
      </pivotArea>
    </format>
    <format dxfId="1078">
      <pivotArea dataOnly="0" labelOnly="1" outline="0" fieldPosition="0">
        <references count="1">
          <reference field="4" count="1" defaultSubtotal="1">
            <x v="2"/>
          </reference>
        </references>
      </pivotArea>
    </format>
    <format dxfId="1077">
      <pivotArea dataOnly="0" labelOnly="1" grandRow="1" outline="0" fieldPosition="0"/>
    </format>
    <format dxfId="1076">
      <pivotArea dataOnly="0" labelOnly="1" outline="0" fieldPosition="0">
        <references count="2">
          <reference field="2" count="2">
            <x v="22"/>
            <x v="23"/>
          </reference>
          <reference field="4" count="1" selected="0">
            <x v="2"/>
          </reference>
        </references>
      </pivotArea>
    </format>
    <format dxfId="1075">
      <pivotArea dataOnly="0" labelOnly="1" outline="0" fieldPosition="0">
        <references count="1">
          <reference field="4294967294" count="4">
            <x v="0"/>
            <x v="1"/>
            <x v="2"/>
            <x v="3"/>
          </reference>
        </references>
      </pivotArea>
    </format>
    <format dxfId="1074">
      <pivotArea dataOnly="0" labelOnly="1" outline="0" fieldPosition="0">
        <references count="1">
          <reference field="4294967294" count="4">
            <x v="0"/>
            <x v="1"/>
            <x v="2"/>
            <x v="3"/>
          </reference>
        </references>
      </pivotArea>
    </format>
    <format dxfId="1073">
      <pivotArea dataOnly="0" labelOnly="1" outline="0" fieldPosition="0">
        <references count="1">
          <reference field="4294967294" count="4">
            <x v="0"/>
            <x v="1"/>
            <x v="2"/>
            <x v="3"/>
          </reference>
        </references>
      </pivotArea>
    </format>
    <format dxfId="1072">
      <pivotArea outline="0" fieldPosition="0">
        <references count="1">
          <reference field="4294967294" count="2" selected="0">
            <x v="0"/>
            <x v="1"/>
          </reference>
        </references>
      </pivotArea>
    </format>
    <format dxfId="1071">
      <pivotArea field="4" type="button" dataOnly="0" labelOnly="1" outline="0" axis="axisRow" fieldPosition="0"/>
    </format>
    <format dxfId="1070">
      <pivotArea field="2" type="button" dataOnly="0" labelOnly="1" outline="0" axis="axisRow" fieldPosition="1"/>
    </format>
    <format dxfId="1069">
      <pivotArea field="3" type="button" dataOnly="0" labelOnly="1" outline="0" axis="axisRow" fieldPosition="2"/>
    </format>
    <format dxfId="1068">
      <pivotArea dataOnly="0" labelOnly="1" outline="0" fieldPosition="0">
        <references count="1">
          <reference field="4294967294" count="4">
            <x v="0"/>
            <x v="1"/>
            <x v="2"/>
            <x v="3"/>
          </reference>
        </references>
      </pivotArea>
    </format>
    <format dxfId="1067">
      <pivotArea dataOnly="0" labelOnly="1" outline="0" fieldPosition="0">
        <references count="1">
          <reference field="4" count="1">
            <x v="0"/>
          </reference>
        </references>
      </pivotArea>
    </format>
    <format dxfId="1066">
      <pivotArea dataOnly="0" labelOnly="1" outline="0" fieldPosition="0">
        <references count="1">
          <reference field="4" count="1">
            <x v="1"/>
          </reference>
        </references>
      </pivotArea>
    </format>
    <format dxfId="1065">
      <pivotArea dataOnly="0" labelOnly="1" outline="0" fieldPosition="0">
        <references count="1">
          <reference field="4" count="1">
            <x v="2"/>
          </reference>
        </references>
      </pivotArea>
    </format>
    <format dxfId="1064">
      <pivotArea dataOnly="0" labelOnly="1" outline="0" fieldPosition="0">
        <references count="1">
          <reference field="4" count="1">
            <x v="3"/>
          </reference>
        </references>
      </pivotArea>
    </format>
    <format dxfId="1063">
      <pivotArea dataOnly="0" labelOnly="1" outline="0" fieldPosition="0">
        <references count="1">
          <reference field="4" count="1">
            <x v="4"/>
          </reference>
        </references>
      </pivotArea>
    </format>
    <format dxfId="1062">
      <pivotArea dataOnly="0" labelOnly="1" outline="0" fieldPosition="0">
        <references count="1">
          <reference field="4" count="1">
            <x v="5"/>
          </reference>
        </references>
      </pivotArea>
    </format>
    <format dxfId="1061">
      <pivotArea dataOnly="0" labelOnly="1" grandRow="1" outline="0" fieldPosition="0"/>
    </format>
    <format dxfId="1060">
      <pivotArea dataOnly="0" labelOnly="1" outline="0" fieldPosition="0">
        <references count="1">
          <reference field="4" count="1">
            <x v="0"/>
          </reference>
        </references>
      </pivotArea>
    </format>
    <format dxfId="1059">
      <pivotArea dataOnly="0" labelOnly="1" outline="0" fieldPosition="0">
        <references count="1">
          <reference field="4" count="1" defaultSubtotal="1">
            <x v="0"/>
          </reference>
        </references>
      </pivotArea>
    </format>
    <format dxfId="1058">
      <pivotArea dataOnly="0" labelOnly="1" outline="0" fieldPosition="0">
        <references count="1">
          <reference field="4" count="1">
            <x v="1"/>
          </reference>
        </references>
      </pivotArea>
    </format>
    <format dxfId="1057">
      <pivotArea dataOnly="0" labelOnly="1" outline="0" fieldPosition="0">
        <references count="1">
          <reference field="4" count="1" defaultSubtotal="1">
            <x v="1"/>
          </reference>
        </references>
      </pivotArea>
    </format>
    <format dxfId="1056">
      <pivotArea dataOnly="0" labelOnly="1" outline="0" fieldPosition="0">
        <references count="1">
          <reference field="4" count="1">
            <x v="2"/>
          </reference>
        </references>
      </pivotArea>
    </format>
    <format dxfId="1055">
      <pivotArea dataOnly="0" labelOnly="1" outline="0" fieldPosition="0">
        <references count="1">
          <reference field="4" count="1" defaultSubtotal="1">
            <x v="2"/>
          </reference>
        </references>
      </pivotArea>
    </format>
    <format dxfId="1054">
      <pivotArea dataOnly="0" labelOnly="1" outline="0" fieldPosition="0">
        <references count="1">
          <reference field="4" count="1">
            <x v="3"/>
          </reference>
        </references>
      </pivotArea>
    </format>
    <format dxfId="1053">
      <pivotArea dataOnly="0" labelOnly="1" outline="0" fieldPosition="0">
        <references count="1">
          <reference field="4" count="1" defaultSubtotal="1">
            <x v="3"/>
          </reference>
        </references>
      </pivotArea>
    </format>
    <format dxfId="1052">
      <pivotArea dataOnly="0" labelOnly="1" outline="0" fieldPosition="0">
        <references count="1">
          <reference field="4" count="1">
            <x v="4"/>
          </reference>
        </references>
      </pivotArea>
    </format>
    <format dxfId="1051">
      <pivotArea dataOnly="0" labelOnly="1" outline="0" fieldPosition="0">
        <references count="1">
          <reference field="4" count="1" defaultSubtotal="1">
            <x v="4"/>
          </reference>
        </references>
      </pivotArea>
    </format>
    <format dxfId="1050">
      <pivotArea dataOnly="0" labelOnly="1" outline="0" fieldPosition="0">
        <references count="1">
          <reference field="4" count="1">
            <x v="5"/>
          </reference>
        </references>
      </pivotArea>
    </format>
    <format dxfId="1049">
      <pivotArea dataOnly="0" labelOnly="1" outline="0" fieldPosition="0">
        <references count="1">
          <reference field="4" count="1" defaultSubtotal="1">
            <x v="5"/>
          </reference>
        </references>
      </pivotArea>
    </format>
    <format dxfId="1048">
      <pivotArea dataOnly="0" labelOnly="1" grandRow="1" outline="0" fieldPosition="0"/>
    </format>
    <format dxfId="1047">
      <pivotArea dataOnly="0" outline="0" fieldPosition="0">
        <references count="1">
          <reference field="4" count="0" defaultSubtotal="1"/>
        </references>
      </pivotArea>
    </format>
    <format dxfId="1046">
      <pivotArea type="all" dataOnly="0" outline="0" fieldPosition="0"/>
    </format>
    <format dxfId="1045">
      <pivotArea outline="0" collapsedLevelsAreSubtotals="1" fieldPosition="0"/>
    </format>
    <format dxfId="1044">
      <pivotArea type="origin" dataOnly="0" labelOnly="1" outline="0" fieldPosition="0"/>
    </format>
    <format dxfId="1043">
      <pivotArea field="-2" type="button" dataOnly="0" labelOnly="1" outline="0" axis="axisCol" fieldPosition="0"/>
    </format>
    <format dxfId="1042">
      <pivotArea type="topRight" dataOnly="0" labelOnly="1" outline="0" fieldPosition="0"/>
    </format>
    <format dxfId="1041">
      <pivotArea field="4" type="button" dataOnly="0" labelOnly="1" outline="0" axis="axisRow" fieldPosition="0"/>
    </format>
    <format dxfId="1040">
      <pivotArea field="2" type="button" dataOnly="0" labelOnly="1" outline="0" axis="axisRow" fieldPosition="1"/>
    </format>
    <format dxfId="1039">
      <pivotArea field="3" type="button" dataOnly="0" labelOnly="1" outline="0" axis="axisRow" fieldPosition="2"/>
    </format>
    <format dxfId="1038">
      <pivotArea dataOnly="0" labelOnly="1" outline="0" fieldPosition="0">
        <references count="1">
          <reference field="4" count="0"/>
        </references>
      </pivotArea>
    </format>
    <format dxfId="1037">
      <pivotArea dataOnly="0" labelOnly="1" outline="0" fieldPosition="0">
        <references count="1">
          <reference field="4" count="0" defaultSubtotal="1"/>
        </references>
      </pivotArea>
    </format>
    <format dxfId="1036">
      <pivotArea dataOnly="0" labelOnly="1" grandRow="1" outline="0" fieldPosition="0"/>
    </format>
    <format dxfId="1035">
      <pivotArea dataOnly="0" labelOnly="1" outline="0" fieldPosition="0">
        <references count="2">
          <reference field="2" count="25">
            <x v="0"/>
            <x v="1"/>
            <x v="2"/>
            <x v="3"/>
            <x v="4"/>
            <x v="5"/>
            <x v="6"/>
            <x v="7"/>
            <x v="8"/>
            <x v="9"/>
            <x v="10"/>
            <x v="11"/>
            <x v="12"/>
            <x v="13"/>
            <x v="14"/>
            <x v="54"/>
            <x v="61"/>
            <x v="70"/>
            <x v="71"/>
            <x v="83"/>
            <x v="87"/>
            <x v="91"/>
            <x v="94"/>
            <x v="97"/>
            <x v="110"/>
          </reference>
          <reference field="4" count="1" selected="0">
            <x v="0"/>
          </reference>
        </references>
      </pivotArea>
    </format>
    <format dxfId="1034">
      <pivotArea dataOnly="0" labelOnly="1" outline="0" fieldPosition="0">
        <references count="2">
          <reference field="2" count="12">
            <x v="65"/>
            <x v="66"/>
            <x v="67"/>
            <x v="68"/>
            <x v="69"/>
            <x v="77"/>
            <x v="81"/>
            <x v="96"/>
            <x v="100"/>
            <x v="101"/>
            <x v="102"/>
            <x v="108"/>
          </reference>
          <reference field="4" count="1" selected="0">
            <x v="1"/>
          </reference>
        </references>
      </pivotArea>
    </format>
    <format dxfId="1033">
      <pivotArea dataOnly="0" labelOnly="1" outline="0" fieldPosition="0">
        <references count="2">
          <reference field="2" count="30">
            <x v="18"/>
            <x v="19"/>
            <x v="20"/>
            <x v="21"/>
            <x v="22"/>
            <x v="23"/>
            <x v="24"/>
            <x v="25"/>
            <x v="26"/>
            <x v="27"/>
            <x v="28"/>
            <x v="29"/>
            <x v="30"/>
            <x v="31"/>
            <x v="32"/>
            <x v="33"/>
            <x v="55"/>
            <x v="56"/>
            <x v="57"/>
            <x v="59"/>
            <x v="60"/>
            <x v="76"/>
            <x v="88"/>
            <x v="89"/>
            <x v="93"/>
            <x v="107"/>
            <x v="111"/>
            <x v="112"/>
            <x v="115"/>
            <x v="116"/>
          </reference>
          <reference field="4" count="1" selected="0">
            <x v="2"/>
          </reference>
        </references>
      </pivotArea>
    </format>
    <format dxfId="1032">
      <pivotArea dataOnly="0" labelOnly="1" outline="0" fieldPosition="0">
        <references count="2">
          <reference field="2" count="32">
            <x v="34"/>
            <x v="35"/>
            <x v="36"/>
            <x v="37"/>
            <x v="38"/>
            <x v="39"/>
            <x v="40"/>
            <x v="41"/>
            <x v="42"/>
            <x v="43"/>
            <x v="44"/>
            <x v="45"/>
            <x v="46"/>
            <x v="47"/>
            <x v="48"/>
            <x v="49"/>
            <x v="50"/>
            <x v="51"/>
            <x v="52"/>
            <x v="53"/>
            <x v="58"/>
            <x v="62"/>
            <x v="63"/>
            <x v="64"/>
            <x v="73"/>
            <x v="74"/>
            <x v="75"/>
            <x v="80"/>
            <x v="82"/>
            <x v="84"/>
            <x v="85"/>
            <x v="90"/>
          </reference>
          <reference field="4" count="1" selected="0">
            <x v="3"/>
          </reference>
        </references>
      </pivotArea>
    </format>
    <format dxfId="1031">
      <pivotArea dataOnly="0" labelOnly="1" outline="0" fieldPosition="0">
        <references count="2">
          <reference field="2" count="10">
            <x v="92"/>
            <x v="98"/>
            <x v="99"/>
            <x v="103"/>
            <x v="104"/>
            <x v="105"/>
            <x v="106"/>
            <x v="109"/>
            <x v="113"/>
            <x v="114"/>
          </reference>
          <reference field="4" count="1" selected="0">
            <x v="3"/>
          </reference>
        </references>
      </pivotArea>
    </format>
    <format dxfId="1030">
      <pivotArea dataOnly="0" labelOnly="1" outline="0" fieldPosition="0">
        <references count="2">
          <reference field="2" count="2">
            <x v="15"/>
            <x v="16"/>
          </reference>
          <reference field="4" count="1" selected="0">
            <x v="4"/>
          </reference>
        </references>
      </pivotArea>
    </format>
    <format dxfId="1029">
      <pivotArea dataOnly="0" labelOnly="1" outline="0" fieldPosition="0">
        <references count="2">
          <reference field="2" count="6">
            <x v="17"/>
            <x v="72"/>
            <x v="78"/>
            <x v="79"/>
            <x v="86"/>
            <x v="95"/>
          </reference>
          <reference field="4" count="1" selected="0">
            <x v="5"/>
          </reference>
        </references>
      </pivotArea>
    </format>
    <format dxfId="1028">
      <pivotArea dataOnly="0" labelOnly="1" outline="0" fieldPosition="0">
        <references count="3">
          <reference field="2" count="1" selected="0">
            <x v="0"/>
          </reference>
          <reference field="3" count="1">
            <x v="3"/>
          </reference>
          <reference field="4" count="1" selected="0">
            <x v="0"/>
          </reference>
        </references>
      </pivotArea>
    </format>
    <format dxfId="1027">
      <pivotArea dataOnly="0" labelOnly="1" outline="0" fieldPosition="0">
        <references count="3">
          <reference field="2" count="1" selected="0">
            <x v="2"/>
          </reference>
          <reference field="3" count="1">
            <x v="71"/>
          </reference>
          <reference field="4" count="1" selected="0">
            <x v="0"/>
          </reference>
        </references>
      </pivotArea>
    </format>
    <format dxfId="1026">
      <pivotArea dataOnly="0" labelOnly="1" outline="0" fieldPosition="0">
        <references count="3">
          <reference field="2" count="1" selected="0">
            <x v="3"/>
          </reference>
          <reference field="3" count="1">
            <x v="109"/>
          </reference>
          <reference field="4" count="1" selected="0">
            <x v="0"/>
          </reference>
        </references>
      </pivotArea>
    </format>
    <format dxfId="1025">
      <pivotArea dataOnly="0" labelOnly="1" outline="0" fieldPosition="0">
        <references count="3">
          <reference field="2" count="1" selected="0">
            <x v="4"/>
          </reference>
          <reference field="3" count="1">
            <x v="57"/>
          </reference>
          <reference field="4" count="1" selected="0">
            <x v="0"/>
          </reference>
        </references>
      </pivotArea>
    </format>
    <format dxfId="1024">
      <pivotArea dataOnly="0" labelOnly="1" outline="0" fieldPosition="0">
        <references count="3">
          <reference field="2" count="1" selected="0">
            <x v="5"/>
          </reference>
          <reference field="3" count="1">
            <x v="45"/>
          </reference>
          <reference field="4" count="1" selected="0">
            <x v="0"/>
          </reference>
        </references>
      </pivotArea>
    </format>
    <format dxfId="1023">
      <pivotArea dataOnly="0" labelOnly="1" outline="0" fieldPosition="0">
        <references count="3">
          <reference field="2" count="1" selected="0">
            <x v="6"/>
          </reference>
          <reference field="3" count="1">
            <x v="28"/>
          </reference>
          <reference field="4" count="1" selected="0">
            <x v="0"/>
          </reference>
        </references>
      </pivotArea>
    </format>
    <format dxfId="1022">
      <pivotArea dataOnly="0" labelOnly="1" outline="0" fieldPosition="0">
        <references count="3">
          <reference field="2" count="1" selected="0">
            <x v="7"/>
          </reference>
          <reference field="3" count="1">
            <x v="56"/>
          </reference>
          <reference field="4" count="1" selected="0">
            <x v="0"/>
          </reference>
        </references>
      </pivotArea>
    </format>
    <format dxfId="1021">
      <pivotArea dataOnly="0" labelOnly="1" outline="0" fieldPosition="0">
        <references count="3">
          <reference field="2" count="1" selected="0">
            <x v="8"/>
          </reference>
          <reference field="3" count="1">
            <x v="91"/>
          </reference>
          <reference field="4" count="1" selected="0">
            <x v="0"/>
          </reference>
        </references>
      </pivotArea>
    </format>
    <format dxfId="1020">
      <pivotArea dataOnly="0" labelOnly="1" outline="0" fieldPosition="0">
        <references count="3">
          <reference field="2" count="1" selected="0">
            <x v="9"/>
          </reference>
          <reference field="3" count="1">
            <x v="1"/>
          </reference>
          <reference field="4" count="1" selected="0">
            <x v="0"/>
          </reference>
        </references>
      </pivotArea>
    </format>
    <format dxfId="1019">
      <pivotArea dataOnly="0" labelOnly="1" outline="0" fieldPosition="0">
        <references count="3">
          <reference field="2" count="1" selected="0">
            <x v="10"/>
          </reference>
          <reference field="3" count="1">
            <x v="8"/>
          </reference>
          <reference field="4" count="1" selected="0">
            <x v="0"/>
          </reference>
        </references>
      </pivotArea>
    </format>
    <format dxfId="1018">
      <pivotArea dataOnly="0" labelOnly="1" outline="0" fieldPosition="0">
        <references count="3">
          <reference field="2" count="1" selected="0">
            <x v="11"/>
          </reference>
          <reference field="3" count="1">
            <x v="20"/>
          </reference>
          <reference field="4" count="1" selected="0">
            <x v="0"/>
          </reference>
        </references>
      </pivotArea>
    </format>
    <format dxfId="1017">
      <pivotArea dataOnly="0" labelOnly="1" outline="0" fieldPosition="0">
        <references count="3">
          <reference field="2" count="1" selected="0">
            <x v="12"/>
          </reference>
          <reference field="3" count="1">
            <x v="41"/>
          </reference>
          <reference field="4" count="1" selected="0">
            <x v="0"/>
          </reference>
        </references>
      </pivotArea>
    </format>
    <format dxfId="1016">
      <pivotArea dataOnly="0" labelOnly="1" outline="0" fieldPosition="0">
        <references count="3">
          <reference field="2" count="1" selected="0">
            <x v="13"/>
          </reference>
          <reference field="3" count="1">
            <x v="58"/>
          </reference>
          <reference field="4" count="1" selected="0">
            <x v="0"/>
          </reference>
        </references>
      </pivotArea>
    </format>
    <format dxfId="1015">
      <pivotArea dataOnly="0" labelOnly="1" outline="0" fieldPosition="0">
        <references count="3">
          <reference field="2" count="1" selected="0">
            <x v="14"/>
          </reference>
          <reference field="3" count="1">
            <x v="19"/>
          </reference>
          <reference field="4" count="1" selected="0">
            <x v="0"/>
          </reference>
        </references>
      </pivotArea>
    </format>
    <format dxfId="1014">
      <pivotArea dataOnly="0" labelOnly="1" outline="0" fieldPosition="0">
        <references count="3">
          <reference field="2" count="1" selected="0">
            <x v="54"/>
          </reference>
          <reference field="3" count="1">
            <x v="95"/>
          </reference>
          <reference field="4" count="1" selected="0">
            <x v="0"/>
          </reference>
        </references>
      </pivotArea>
    </format>
    <format dxfId="1013">
      <pivotArea dataOnly="0" labelOnly="1" outline="0" fieldPosition="0">
        <references count="3">
          <reference field="2" count="1" selected="0">
            <x v="61"/>
          </reference>
          <reference field="3" count="1">
            <x v="9"/>
          </reference>
          <reference field="4" count="1" selected="0">
            <x v="0"/>
          </reference>
        </references>
      </pivotArea>
    </format>
    <format dxfId="1012">
      <pivotArea dataOnly="0" labelOnly="1" outline="0" fieldPosition="0">
        <references count="3">
          <reference field="2" count="1" selected="0">
            <x v="70"/>
          </reference>
          <reference field="3" count="1">
            <x v="5"/>
          </reference>
          <reference field="4" count="1" selected="0">
            <x v="0"/>
          </reference>
        </references>
      </pivotArea>
    </format>
    <format dxfId="1011">
      <pivotArea dataOnly="0" labelOnly="1" outline="0" fieldPosition="0">
        <references count="3">
          <reference field="2" count="1" selected="0">
            <x v="71"/>
          </reference>
          <reference field="3" count="1">
            <x v="2"/>
          </reference>
          <reference field="4" count="1" selected="0">
            <x v="0"/>
          </reference>
        </references>
      </pivotArea>
    </format>
    <format dxfId="1010">
      <pivotArea dataOnly="0" labelOnly="1" outline="0" fieldPosition="0">
        <references count="3">
          <reference field="2" count="1" selected="0">
            <x v="83"/>
          </reference>
          <reference field="3" count="1">
            <x v="23"/>
          </reference>
          <reference field="4" count="1" selected="0">
            <x v="0"/>
          </reference>
        </references>
      </pivotArea>
    </format>
    <format dxfId="1009">
      <pivotArea dataOnly="0" labelOnly="1" outline="0" fieldPosition="0">
        <references count="3">
          <reference field="2" count="1" selected="0">
            <x v="87"/>
          </reference>
          <reference field="3" count="1">
            <x v="18"/>
          </reference>
          <reference field="4" count="1" selected="0">
            <x v="0"/>
          </reference>
        </references>
      </pivotArea>
    </format>
    <format dxfId="1008">
      <pivotArea dataOnly="0" labelOnly="1" outline="0" fieldPosition="0">
        <references count="3">
          <reference field="2" count="1" selected="0">
            <x v="91"/>
          </reference>
          <reference field="3" count="1">
            <x v="17"/>
          </reference>
          <reference field="4" count="1" selected="0">
            <x v="0"/>
          </reference>
        </references>
      </pivotArea>
    </format>
    <format dxfId="1007">
      <pivotArea dataOnly="0" labelOnly="1" outline="0" fieldPosition="0">
        <references count="3">
          <reference field="2" count="1" selected="0">
            <x v="94"/>
          </reference>
          <reference field="3" count="1">
            <x v="29"/>
          </reference>
          <reference field="4" count="1" selected="0">
            <x v="0"/>
          </reference>
        </references>
      </pivotArea>
    </format>
    <format dxfId="1006">
      <pivotArea dataOnly="0" labelOnly="1" outline="0" fieldPosition="0">
        <references count="3">
          <reference field="2" count="1" selected="0">
            <x v="97"/>
          </reference>
          <reference field="3" count="1">
            <x v="62"/>
          </reference>
          <reference field="4" count="1" selected="0">
            <x v="0"/>
          </reference>
        </references>
      </pivotArea>
    </format>
    <format dxfId="1005">
      <pivotArea dataOnly="0" labelOnly="1" outline="0" fieldPosition="0">
        <references count="3">
          <reference field="2" count="1" selected="0">
            <x v="110"/>
          </reference>
          <reference field="3" count="1">
            <x v="61"/>
          </reference>
          <reference field="4" count="1" selected="0">
            <x v="0"/>
          </reference>
        </references>
      </pivotArea>
    </format>
    <format dxfId="1004">
      <pivotArea dataOnly="0" labelOnly="1" outline="0" fieldPosition="0">
        <references count="3">
          <reference field="2" count="1" selected="0">
            <x v="65"/>
          </reference>
          <reference field="3" count="1">
            <x v="54"/>
          </reference>
          <reference field="4" count="1" selected="0">
            <x v="1"/>
          </reference>
        </references>
      </pivotArea>
    </format>
    <format dxfId="1003">
      <pivotArea dataOnly="0" labelOnly="1" outline="0" fieldPosition="0">
        <references count="3">
          <reference field="2" count="1" selected="0">
            <x v="66"/>
          </reference>
          <reference field="3" count="1">
            <x v="39"/>
          </reference>
          <reference field="4" count="1" selected="0">
            <x v="1"/>
          </reference>
        </references>
      </pivotArea>
    </format>
    <format dxfId="1002">
      <pivotArea dataOnly="0" labelOnly="1" outline="0" fieldPosition="0">
        <references count="3">
          <reference field="2" count="1" selected="0">
            <x v="67"/>
          </reference>
          <reference field="3" count="1">
            <x v="47"/>
          </reference>
          <reference field="4" count="1" selected="0">
            <x v="1"/>
          </reference>
        </references>
      </pivotArea>
    </format>
    <format dxfId="1001">
      <pivotArea dataOnly="0" labelOnly="1" outline="0" fieldPosition="0">
        <references count="3">
          <reference field="2" count="1" selected="0">
            <x v="68"/>
          </reference>
          <reference field="3" count="1">
            <x v="43"/>
          </reference>
          <reference field="4" count="1" selected="0">
            <x v="1"/>
          </reference>
        </references>
      </pivotArea>
    </format>
    <format dxfId="1000">
      <pivotArea dataOnly="0" labelOnly="1" outline="0" fieldPosition="0">
        <references count="3">
          <reference field="2" count="1" selected="0">
            <x v="69"/>
          </reference>
          <reference field="3" count="1">
            <x v="38"/>
          </reference>
          <reference field="4" count="1" selected="0">
            <x v="1"/>
          </reference>
        </references>
      </pivotArea>
    </format>
    <format dxfId="999">
      <pivotArea dataOnly="0" labelOnly="1" outline="0" fieldPosition="0">
        <references count="3">
          <reference field="2" count="1" selected="0">
            <x v="77"/>
          </reference>
          <reference field="3" count="1">
            <x v="35"/>
          </reference>
          <reference field="4" count="1" selected="0">
            <x v="1"/>
          </reference>
        </references>
      </pivotArea>
    </format>
    <format dxfId="998">
      <pivotArea dataOnly="0" labelOnly="1" outline="0" fieldPosition="0">
        <references count="3">
          <reference field="2" count="1" selected="0">
            <x v="81"/>
          </reference>
          <reference field="3" count="1">
            <x v="31"/>
          </reference>
          <reference field="4" count="1" selected="0">
            <x v="1"/>
          </reference>
        </references>
      </pivotArea>
    </format>
    <format dxfId="997">
      <pivotArea dataOnly="0" labelOnly="1" outline="0" fieldPosition="0">
        <references count="3">
          <reference field="2" count="1" selected="0">
            <x v="96"/>
          </reference>
          <reference field="3" count="1">
            <x v="82"/>
          </reference>
          <reference field="4" count="1" selected="0">
            <x v="1"/>
          </reference>
        </references>
      </pivotArea>
    </format>
    <format dxfId="996">
      <pivotArea dataOnly="0" labelOnly="1" outline="0" fieldPosition="0">
        <references count="3">
          <reference field="2" count="1" selected="0">
            <x v="100"/>
          </reference>
          <reference field="3" count="1">
            <x v="74"/>
          </reference>
          <reference field="4" count="1" selected="0">
            <x v="1"/>
          </reference>
        </references>
      </pivotArea>
    </format>
    <format dxfId="995">
      <pivotArea dataOnly="0" labelOnly="1" outline="0" fieldPosition="0">
        <references count="3">
          <reference field="2" count="1" selected="0">
            <x v="101"/>
          </reference>
          <reference field="3" count="1">
            <x v="70"/>
          </reference>
          <reference field="4" count="1" selected="0">
            <x v="1"/>
          </reference>
        </references>
      </pivotArea>
    </format>
    <format dxfId="994">
      <pivotArea dataOnly="0" labelOnly="1" outline="0" fieldPosition="0">
        <references count="3">
          <reference field="2" count="1" selected="0">
            <x v="102"/>
          </reference>
          <reference field="3" count="1">
            <x v="78"/>
          </reference>
          <reference field="4" count="1" selected="0">
            <x v="1"/>
          </reference>
        </references>
      </pivotArea>
    </format>
    <format dxfId="993">
      <pivotArea dataOnly="0" labelOnly="1" outline="0" fieldPosition="0">
        <references count="3">
          <reference field="2" count="1" selected="0">
            <x v="108"/>
          </reference>
          <reference field="3" count="1">
            <x v="66"/>
          </reference>
          <reference field="4" count="1" selected="0">
            <x v="1"/>
          </reference>
        </references>
      </pivotArea>
    </format>
    <format dxfId="992">
      <pivotArea dataOnly="0" labelOnly="1" outline="0" fieldPosition="0">
        <references count="3">
          <reference field="2" count="1" selected="0">
            <x v="18"/>
          </reference>
          <reference field="3" count="1">
            <x v="12"/>
          </reference>
          <reference field="4" count="1" selected="0">
            <x v="2"/>
          </reference>
        </references>
      </pivotArea>
    </format>
    <format dxfId="991">
      <pivotArea dataOnly="0" labelOnly="1" outline="0" fieldPosition="0">
        <references count="3">
          <reference field="2" count="1" selected="0">
            <x v="19"/>
          </reference>
          <reference field="3" count="1">
            <x v="94"/>
          </reference>
          <reference field="4" count="1" selected="0">
            <x v="2"/>
          </reference>
        </references>
      </pivotArea>
    </format>
    <format dxfId="990">
      <pivotArea dataOnly="0" labelOnly="1" outline="0" fieldPosition="0">
        <references count="3">
          <reference field="2" count="1" selected="0">
            <x v="20"/>
          </reference>
          <reference field="3" count="1">
            <x v="101"/>
          </reference>
          <reference field="4" count="1" selected="0">
            <x v="2"/>
          </reference>
        </references>
      </pivotArea>
    </format>
    <format dxfId="989">
      <pivotArea dataOnly="0" labelOnly="1" outline="0" fieldPosition="0">
        <references count="3">
          <reference field="2" count="1" selected="0">
            <x v="21"/>
          </reference>
          <reference field="3" count="1">
            <x v="44"/>
          </reference>
          <reference field="4" count="1" selected="0">
            <x v="2"/>
          </reference>
        </references>
      </pivotArea>
    </format>
    <format dxfId="988">
      <pivotArea dataOnly="0" labelOnly="1" outline="0" fieldPosition="0">
        <references count="3">
          <reference field="2" count="1" selected="0">
            <x v="22"/>
          </reference>
          <reference field="3" count="1">
            <x v="0"/>
          </reference>
          <reference field="4" count="1" selected="0">
            <x v="2"/>
          </reference>
        </references>
      </pivotArea>
    </format>
    <format dxfId="987">
      <pivotArea dataOnly="0" labelOnly="1" outline="0" fieldPosition="0">
        <references count="3">
          <reference field="2" count="1" selected="0">
            <x v="23"/>
          </reference>
          <reference field="3" count="1">
            <x v="7"/>
          </reference>
          <reference field="4" count="1" selected="0">
            <x v="2"/>
          </reference>
        </references>
      </pivotArea>
    </format>
    <format dxfId="986">
      <pivotArea dataOnly="0" labelOnly="1" outline="0" fieldPosition="0">
        <references count="3">
          <reference field="2" count="1" selected="0">
            <x v="24"/>
          </reference>
          <reference field="3" count="1">
            <x v="79"/>
          </reference>
          <reference field="4" count="1" selected="0">
            <x v="2"/>
          </reference>
        </references>
      </pivotArea>
    </format>
    <format dxfId="985">
      <pivotArea dataOnly="0" labelOnly="1" outline="0" fieldPosition="0">
        <references count="3">
          <reference field="2" count="1" selected="0">
            <x v="25"/>
          </reference>
          <reference field="3" count="1">
            <x v="99"/>
          </reference>
          <reference field="4" count="1" selected="0">
            <x v="2"/>
          </reference>
        </references>
      </pivotArea>
    </format>
    <format dxfId="984">
      <pivotArea dataOnly="0" labelOnly="1" outline="0" fieldPosition="0">
        <references count="3">
          <reference field="2" count="1" selected="0">
            <x v="26"/>
          </reference>
          <reference field="3" count="1">
            <x v="93"/>
          </reference>
          <reference field="4" count="1" selected="0">
            <x v="2"/>
          </reference>
        </references>
      </pivotArea>
    </format>
    <format dxfId="983">
      <pivotArea dataOnly="0" labelOnly="1" outline="0" fieldPosition="0">
        <references count="3">
          <reference field="2" count="1" selected="0">
            <x v="27"/>
          </reference>
          <reference field="3" count="1">
            <x v="72"/>
          </reference>
          <reference field="4" count="1" selected="0">
            <x v="2"/>
          </reference>
        </references>
      </pivotArea>
    </format>
    <format dxfId="982">
      <pivotArea dataOnly="0" labelOnly="1" outline="0" fieldPosition="0">
        <references count="3">
          <reference field="2" count="1" selected="0">
            <x v="28"/>
          </reference>
          <reference field="3" count="1">
            <x v="86"/>
          </reference>
          <reference field="4" count="1" selected="0">
            <x v="2"/>
          </reference>
        </references>
      </pivotArea>
    </format>
    <format dxfId="981">
      <pivotArea dataOnly="0" labelOnly="1" outline="0" fieldPosition="0">
        <references count="3">
          <reference field="2" count="1" selected="0">
            <x v="29"/>
          </reference>
          <reference field="3" count="1">
            <x v="37"/>
          </reference>
          <reference field="4" count="1" selected="0">
            <x v="2"/>
          </reference>
        </references>
      </pivotArea>
    </format>
    <format dxfId="980">
      <pivotArea dataOnly="0" labelOnly="1" outline="0" fieldPosition="0">
        <references count="3">
          <reference field="2" count="1" selected="0">
            <x v="30"/>
          </reference>
          <reference field="3" count="1">
            <x v="105"/>
          </reference>
          <reference field="4" count="1" selected="0">
            <x v="2"/>
          </reference>
        </references>
      </pivotArea>
    </format>
    <format dxfId="979">
      <pivotArea dataOnly="0" labelOnly="1" outline="0" fieldPosition="0">
        <references count="3">
          <reference field="2" count="1" selected="0">
            <x v="31"/>
          </reference>
          <reference field="3" count="1">
            <x v="40"/>
          </reference>
          <reference field="4" count="1" selected="0">
            <x v="2"/>
          </reference>
        </references>
      </pivotArea>
    </format>
    <format dxfId="978">
      <pivotArea dataOnly="0" labelOnly="1" outline="0" fieldPosition="0">
        <references count="3">
          <reference field="2" count="1" selected="0">
            <x v="32"/>
          </reference>
          <reference field="3" count="1">
            <x v="67"/>
          </reference>
          <reference field="4" count="1" selected="0">
            <x v="2"/>
          </reference>
        </references>
      </pivotArea>
    </format>
    <format dxfId="977">
      <pivotArea dataOnly="0" labelOnly="1" outline="0" fieldPosition="0">
        <references count="3">
          <reference field="2" count="1" selected="0">
            <x v="33"/>
          </reference>
          <reference field="3" count="1">
            <x v="32"/>
          </reference>
          <reference field="4" count="1" selected="0">
            <x v="2"/>
          </reference>
        </references>
      </pivotArea>
    </format>
    <format dxfId="976">
      <pivotArea dataOnly="0" labelOnly="1" outline="0" fieldPosition="0">
        <references count="3">
          <reference field="2" count="1" selected="0">
            <x v="55"/>
          </reference>
          <reference field="3" count="1">
            <x v="22"/>
          </reference>
          <reference field="4" count="1" selected="0">
            <x v="2"/>
          </reference>
        </references>
      </pivotArea>
    </format>
    <format dxfId="975">
      <pivotArea dataOnly="0" labelOnly="1" outline="0" fieldPosition="0">
        <references count="3">
          <reference field="2" count="1" selected="0">
            <x v="56"/>
          </reference>
          <reference field="3" count="1">
            <x v="4"/>
          </reference>
          <reference field="4" count="1" selected="0">
            <x v="2"/>
          </reference>
        </references>
      </pivotArea>
    </format>
    <format dxfId="974">
      <pivotArea dataOnly="0" labelOnly="1" outline="0" fieldPosition="0">
        <references count="3">
          <reference field="2" count="1" selected="0">
            <x v="57"/>
          </reference>
          <reference field="3" count="1">
            <x v="92"/>
          </reference>
          <reference field="4" count="1" selected="0">
            <x v="2"/>
          </reference>
        </references>
      </pivotArea>
    </format>
    <format dxfId="973">
      <pivotArea dataOnly="0" labelOnly="1" outline="0" fieldPosition="0">
        <references count="3">
          <reference field="2" count="1" selected="0">
            <x v="59"/>
          </reference>
          <reference field="3" count="1">
            <x v="27"/>
          </reference>
          <reference field="4" count="1" selected="0">
            <x v="2"/>
          </reference>
        </references>
      </pivotArea>
    </format>
    <format dxfId="972">
      <pivotArea dataOnly="0" labelOnly="1" outline="0" fieldPosition="0">
        <references count="3">
          <reference field="2" count="1" selected="0">
            <x v="60"/>
          </reference>
          <reference field="3" count="1">
            <x v="85"/>
          </reference>
          <reference field="4" count="1" selected="0">
            <x v="2"/>
          </reference>
        </references>
      </pivotArea>
    </format>
    <format dxfId="971">
      <pivotArea dataOnly="0" labelOnly="1" outline="0" fieldPosition="0">
        <references count="3">
          <reference field="2" count="1" selected="0">
            <x v="76"/>
          </reference>
          <reference field="3" count="1">
            <x v="83"/>
          </reference>
          <reference field="4" count="1" selected="0">
            <x v="2"/>
          </reference>
        </references>
      </pivotArea>
    </format>
    <format dxfId="970">
      <pivotArea dataOnly="0" labelOnly="1" outline="0" fieldPosition="0">
        <references count="3">
          <reference field="2" count="1" selected="0">
            <x v="88"/>
          </reference>
          <reference field="3" count="1">
            <x v="97"/>
          </reference>
          <reference field="4" count="1" selected="0">
            <x v="2"/>
          </reference>
        </references>
      </pivotArea>
    </format>
    <format dxfId="969">
      <pivotArea dataOnly="0" labelOnly="1" outline="0" fieldPosition="0">
        <references count="3">
          <reference field="2" count="1" selected="0">
            <x v="89"/>
          </reference>
          <reference field="3" count="1">
            <x v="12"/>
          </reference>
          <reference field="4" count="1" selected="0">
            <x v="2"/>
          </reference>
        </references>
      </pivotArea>
    </format>
    <format dxfId="968">
      <pivotArea dataOnly="0" labelOnly="1" outline="0" fieldPosition="0">
        <references count="3">
          <reference field="2" count="1" selected="0">
            <x v="93"/>
          </reference>
          <reference field="3" count="1">
            <x v="60"/>
          </reference>
          <reference field="4" count="1" selected="0">
            <x v="2"/>
          </reference>
        </references>
      </pivotArea>
    </format>
    <format dxfId="967">
      <pivotArea dataOnly="0" labelOnly="1" outline="0" fieldPosition="0">
        <references count="3">
          <reference field="2" count="1" selected="0">
            <x v="107"/>
          </reference>
          <reference field="3" count="1">
            <x v="59"/>
          </reference>
          <reference field="4" count="1" selected="0">
            <x v="2"/>
          </reference>
        </references>
      </pivotArea>
    </format>
    <format dxfId="966">
      <pivotArea dataOnly="0" labelOnly="1" outline="0" fieldPosition="0">
        <references count="3">
          <reference field="2" count="1" selected="0">
            <x v="111"/>
          </reference>
          <reference field="3" count="1">
            <x v="87"/>
          </reference>
          <reference field="4" count="1" selected="0">
            <x v="2"/>
          </reference>
        </references>
      </pivotArea>
    </format>
    <format dxfId="965">
      <pivotArea dataOnly="0" labelOnly="1" outline="0" fieldPosition="0">
        <references count="3">
          <reference field="2" count="1" selected="0">
            <x v="112"/>
          </reference>
          <reference field="3" count="1">
            <x v="110"/>
          </reference>
          <reference field="4" count="1" selected="0">
            <x v="2"/>
          </reference>
        </references>
      </pivotArea>
    </format>
    <format dxfId="964">
      <pivotArea dataOnly="0" labelOnly="1" outline="0" fieldPosition="0">
        <references count="3">
          <reference field="2" count="1" selected="0">
            <x v="115"/>
          </reference>
          <reference field="3" count="1">
            <x v="113"/>
          </reference>
          <reference field="4" count="1" selected="0">
            <x v="2"/>
          </reference>
        </references>
      </pivotArea>
    </format>
    <format dxfId="963">
      <pivotArea dataOnly="0" labelOnly="1" outline="0" fieldPosition="0">
        <references count="3">
          <reference field="2" count="1" selected="0">
            <x v="116"/>
          </reference>
          <reference field="3" count="1">
            <x v="114"/>
          </reference>
          <reference field="4" count="1" selected="0">
            <x v="2"/>
          </reference>
        </references>
      </pivotArea>
    </format>
    <format dxfId="962">
      <pivotArea dataOnly="0" labelOnly="1" outline="0" fieldPosition="0">
        <references count="3">
          <reference field="2" count="1" selected="0">
            <x v="34"/>
          </reference>
          <reference field="3" count="1">
            <x v="55"/>
          </reference>
          <reference field="4" count="1" selected="0">
            <x v="3"/>
          </reference>
        </references>
      </pivotArea>
    </format>
    <format dxfId="961">
      <pivotArea dataOnly="0" labelOnly="1" outline="0" fieldPosition="0">
        <references count="3">
          <reference field="2" count="1" selected="0">
            <x v="35"/>
          </reference>
          <reference field="3" count="1">
            <x v="100"/>
          </reference>
          <reference field="4" count="1" selected="0">
            <x v="3"/>
          </reference>
        </references>
      </pivotArea>
    </format>
    <format dxfId="960">
      <pivotArea dataOnly="0" labelOnly="1" outline="0" fieldPosition="0">
        <references count="3">
          <reference field="2" count="1" selected="0">
            <x v="36"/>
          </reference>
          <reference field="3" count="1">
            <x v="90"/>
          </reference>
          <reference field="4" count="1" selected="0">
            <x v="3"/>
          </reference>
        </references>
      </pivotArea>
    </format>
    <format dxfId="959">
      <pivotArea dataOnly="0" labelOnly="1" outline="0" fieldPosition="0">
        <references count="3">
          <reference field="2" count="1" selected="0">
            <x v="37"/>
          </reference>
          <reference field="3" count="1">
            <x v="46"/>
          </reference>
          <reference field="4" count="1" selected="0">
            <x v="3"/>
          </reference>
        </references>
      </pivotArea>
    </format>
    <format dxfId="958">
      <pivotArea dataOnly="0" labelOnly="1" outline="0" fieldPosition="0">
        <references count="3">
          <reference field="2" count="1" selected="0">
            <x v="38"/>
          </reference>
          <reference field="3" count="1">
            <x v="102"/>
          </reference>
          <reference field="4" count="1" selected="0">
            <x v="3"/>
          </reference>
        </references>
      </pivotArea>
    </format>
    <format dxfId="957">
      <pivotArea dataOnly="0" labelOnly="1" outline="0" fieldPosition="0">
        <references count="3">
          <reference field="2" count="1" selected="0">
            <x v="39"/>
          </reference>
          <reference field="3" count="1">
            <x v="48"/>
          </reference>
          <reference field="4" count="1" selected="0">
            <x v="3"/>
          </reference>
        </references>
      </pivotArea>
    </format>
    <format dxfId="956">
      <pivotArea dataOnly="0" labelOnly="1" outline="0" fieldPosition="0">
        <references count="3">
          <reference field="2" count="1" selected="0">
            <x v="40"/>
          </reference>
          <reference field="3" count="1">
            <x v="103"/>
          </reference>
          <reference field="4" count="1" selected="0">
            <x v="3"/>
          </reference>
        </references>
      </pivotArea>
    </format>
    <format dxfId="955">
      <pivotArea dataOnly="0" labelOnly="1" outline="0" fieldPosition="0">
        <references count="3">
          <reference field="2" count="1" selected="0">
            <x v="41"/>
          </reference>
          <reference field="3" count="1">
            <x v="53"/>
          </reference>
          <reference field="4" count="1" selected="0">
            <x v="3"/>
          </reference>
        </references>
      </pivotArea>
    </format>
    <format dxfId="954">
      <pivotArea dataOnly="0" labelOnly="1" outline="0" fieldPosition="0">
        <references count="3">
          <reference field="2" count="1" selected="0">
            <x v="42"/>
          </reference>
          <reference field="3" count="1">
            <x v="104"/>
          </reference>
          <reference field="4" count="1" selected="0">
            <x v="3"/>
          </reference>
        </references>
      </pivotArea>
    </format>
    <format dxfId="953">
      <pivotArea dataOnly="0" labelOnly="1" outline="0" fieldPosition="0">
        <references count="3">
          <reference field="2" count="1" selected="0">
            <x v="43"/>
          </reference>
          <reference field="3" count="1">
            <x v="30"/>
          </reference>
          <reference field="4" count="1" selected="0">
            <x v="3"/>
          </reference>
        </references>
      </pivotArea>
    </format>
    <format dxfId="952">
      <pivotArea dataOnly="0" labelOnly="1" outline="0" fieldPosition="0">
        <references count="3">
          <reference field="2" count="1" selected="0">
            <x v="44"/>
          </reference>
          <reference field="3" count="1">
            <x v="13"/>
          </reference>
          <reference field="4" count="1" selected="0">
            <x v="3"/>
          </reference>
        </references>
      </pivotArea>
    </format>
    <format dxfId="951">
      <pivotArea dataOnly="0" labelOnly="1" outline="0" fieldPosition="0">
        <references count="3">
          <reference field="2" count="1" selected="0">
            <x v="45"/>
          </reference>
          <reference field="3" count="1">
            <x v="25"/>
          </reference>
          <reference field="4" count="1" selected="0">
            <x v="3"/>
          </reference>
        </references>
      </pivotArea>
    </format>
    <format dxfId="950">
      <pivotArea dataOnly="0" labelOnly="1" outline="0" fieldPosition="0">
        <references count="3">
          <reference field="2" count="1" selected="0">
            <x v="46"/>
          </reference>
          <reference field="3" count="1">
            <x v="106"/>
          </reference>
          <reference field="4" count="1" selected="0">
            <x v="3"/>
          </reference>
        </references>
      </pivotArea>
    </format>
    <format dxfId="949">
      <pivotArea dataOnly="0" labelOnly="1" outline="0" fieldPosition="0">
        <references count="3">
          <reference field="2" count="1" selected="0">
            <x v="47"/>
          </reference>
          <reference field="3" count="1">
            <x v="108"/>
          </reference>
          <reference field="4" count="1" selected="0">
            <x v="3"/>
          </reference>
        </references>
      </pivotArea>
    </format>
    <format dxfId="948">
      <pivotArea dataOnly="0" labelOnly="1" outline="0" fieldPosition="0">
        <references count="3">
          <reference field="2" count="1" selected="0">
            <x v="48"/>
          </reference>
          <reference field="3" count="1">
            <x v="26"/>
          </reference>
          <reference field="4" count="1" selected="0">
            <x v="3"/>
          </reference>
        </references>
      </pivotArea>
    </format>
    <format dxfId="947">
      <pivotArea dataOnly="0" labelOnly="1" outline="0" fieldPosition="0">
        <references count="3">
          <reference field="2" count="1" selected="0">
            <x v="49"/>
          </reference>
          <reference field="3" count="1">
            <x v="34"/>
          </reference>
          <reference field="4" count="1" selected="0">
            <x v="3"/>
          </reference>
        </references>
      </pivotArea>
    </format>
    <format dxfId="946">
      <pivotArea dataOnly="0" labelOnly="1" outline="0" fieldPosition="0">
        <references count="3">
          <reference field="2" count="1" selected="0">
            <x v="50"/>
          </reference>
          <reference field="3" count="1">
            <x v="81"/>
          </reference>
          <reference field="4" count="1" selected="0">
            <x v="3"/>
          </reference>
        </references>
      </pivotArea>
    </format>
    <format dxfId="945">
      <pivotArea dataOnly="0" labelOnly="1" outline="0" fieldPosition="0">
        <references count="3">
          <reference field="2" count="1" selected="0">
            <x v="51"/>
          </reference>
          <reference field="3" count="1">
            <x v="36"/>
          </reference>
          <reference field="4" count="1" selected="0">
            <x v="3"/>
          </reference>
        </references>
      </pivotArea>
    </format>
    <format dxfId="944">
      <pivotArea dataOnly="0" labelOnly="1" outline="0" fieldPosition="0">
        <references count="3">
          <reference field="2" count="1" selected="0">
            <x v="52"/>
          </reference>
          <reference field="3" count="1">
            <x v="88"/>
          </reference>
          <reference field="4" count="1" selected="0">
            <x v="3"/>
          </reference>
        </references>
      </pivotArea>
    </format>
    <format dxfId="943">
      <pivotArea dataOnly="0" labelOnly="1" outline="0" fieldPosition="0">
        <references count="3">
          <reference field="2" count="1" selected="0">
            <x v="53"/>
          </reference>
          <reference field="3" count="1">
            <x v="107"/>
          </reference>
          <reference field="4" count="1" selected="0">
            <x v="3"/>
          </reference>
        </references>
      </pivotArea>
    </format>
    <format dxfId="942">
      <pivotArea dataOnly="0" labelOnly="1" outline="0" fieldPosition="0">
        <references count="3">
          <reference field="2" count="1" selected="0">
            <x v="58"/>
          </reference>
          <reference field="3" count="1">
            <x v="52"/>
          </reference>
          <reference field="4" count="1" selected="0">
            <x v="3"/>
          </reference>
        </references>
      </pivotArea>
    </format>
    <format dxfId="941">
      <pivotArea dataOnly="0" labelOnly="1" outline="0" fieldPosition="0">
        <references count="3">
          <reference field="2" count="1" selected="0">
            <x v="62"/>
          </reference>
          <reference field="3" count="1">
            <x v="65"/>
          </reference>
          <reference field="4" count="1" selected="0">
            <x v="3"/>
          </reference>
        </references>
      </pivotArea>
    </format>
    <format dxfId="940">
      <pivotArea dataOnly="0" labelOnly="1" outline="0" fieldPosition="0">
        <references count="3">
          <reference field="2" count="1" selected="0">
            <x v="63"/>
          </reference>
          <reference field="3" count="1">
            <x v="51"/>
          </reference>
          <reference field="4" count="1" selected="0">
            <x v="3"/>
          </reference>
        </references>
      </pivotArea>
    </format>
    <format dxfId="939">
      <pivotArea dataOnly="0" labelOnly="1" outline="0" fieldPosition="0">
        <references count="3">
          <reference field="2" count="1" selected="0">
            <x v="64"/>
          </reference>
          <reference field="3" count="1">
            <x v="49"/>
          </reference>
          <reference field="4" count="1" selected="0">
            <x v="3"/>
          </reference>
        </references>
      </pivotArea>
    </format>
    <format dxfId="938">
      <pivotArea dataOnly="0" labelOnly="1" outline="0" fieldPosition="0">
        <references count="3">
          <reference field="2" count="1" selected="0">
            <x v="73"/>
          </reference>
          <reference field="3" count="1">
            <x v="96"/>
          </reference>
          <reference field="4" count="1" selected="0">
            <x v="3"/>
          </reference>
        </references>
      </pivotArea>
    </format>
    <format dxfId="937">
      <pivotArea dataOnly="0" labelOnly="1" outline="0" fieldPosition="0">
        <references count="3">
          <reference field="2" count="1" selected="0">
            <x v="74"/>
          </reference>
          <reference field="3" count="1">
            <x v="89"/>
          </reference>
          <reference field="4" count="1" selected="0">
            <x v="3"/>
          </reference>
        </references>
      </pivotArea>
    </format>
    <format dxfId="936">
      <pivotArea dataOnly="0" labelOnly="1" outline="0" fieldPosition="0">
        <references count="3">
          <reference field="2" count="1" selected="0">
            <x v="75"/>
          </reference>
          <reference field="3" count="1">
            <x v="11"/>
          </reference>
          <reference field="4" count="1" selected="0">
            <x v="3"/>
          </reference>
        </references>
      </pivotArea>
    </format>
    <format dxfId="935">
      <pivotArea dataOnly="0" labelOnly="1" outline="0" fieldPosition="0">
        <references count="3">
          <reference field="2" count="1" selected="0">
            <x v="80"/>
          </reference>
          <reference field="3" count="1">
            <x v="98"/>
          </reference>
          <reference field="4" count="1" selected="0">
            <x v="3"/>
          </reference>
        </references>
      </pivotArea>
    </format>
    <format dxfId="934">
      <pivotArea dataOnly="0" labelOnly="1" outline="0" fieldPosition="0">
        <references count="3">
          <reference field="2" count="1" selected="0">
            <x v="82"/>
          </reference>
          <reference field="3" count="1">
            <x v="84"/>
          </reference>
          <reference field="4" count="1" selected="0">
            <x v="3"/>
          </reference>
        </references>
      </pivotArea>
    </format>
    <format dxfId="933">
      <pivotArea dataOnly="0" labelOnly="1" outline="0" fieldPosition="0">
        <references count="3">
          <reference field="2" count="1" selected="0">
            <x v="84"/>
          </reference>
          <reference field="3" count="1">
            <x v="33"/>
          </reference>
          <reference field="4" count="1" selected="0">
            <x v="3"/>
          </reference>
        </references>
      </pivotArea>
    </format>
    <format dxfId="932">
      <pivotArea dataOnly="0" labelOnly="1" outline="0" fieldPosition="0">
        <references count="3">
          <reference field="2" count="1" selected="0">
            <x v="85"/>
          </reference>
          <reference field="3" count="1">
            <x v="15"/>
          </reference>
          <reference field="4" count="1" selected="0">
            <x v="3"/>
          </reference>
        </references>
      </pivotArea>
    </format>
    <format dxfId="931">
      <pivotArea dataOnly="0" labelOnly="1" outline="0" fieldPosition="0">
        <references count="3">
          <reference field="2" count="1" selected="0">
            <x v="90"/>
          </reference>
          <reference field="3" count="1">
            <x v="6"/>
          </reference>
          <reference field="4" count="1" selected="0">
            <x v="3"/>
          </reference>
        </references>
      </pivotArea>
    </format>
    <format dxfId="930">
      <pivotArea dataOnly="0" labelOnly="1" outline="0" fieldPosition="0">
        <references count="3">
          <reference field="2" count="1" selected="0">
            <x v="92"/>
          </reference>
          <reference field="3" count="1">
            <x v="76"/>
          </reference>
          <reference field="4" count="1" selected="0">
            <x v="3"/>
          </reference>
        </references>
      </pivotArea>
    </format>
    <format dxfId="929">
      <pivotArea dataOnly="0" labelOnly="1" outline="0" fieldPosition="0">
        <references count="3">
          <reference field="2" count="1" selected="0">
            <x v="98"/>
          </reference>
          <reference field="3" count="1">
            <x v="42"/>
          </reference>
          <reference field="4" count="1" selected="0">
            <x v="3"/>
          </reference>
        </references>
      </pivotArea>
    </format>
    <format dxfId="928">
      <pivotArea dataOnly="0" labelOnly="1" outline="0" fieldPosition="0">
        <references count="3">
          <reference field="2" count="1" selected="0">
            <x v="99"/>
          </reference>
          <reference field="3" count="1">
            <x v="77"/>
          </reference>
          <reference field="4" count="1" selected="0">
            <x v="3"/>
          </reference>
        </references>
      </pivotArea>
    </format>
    <format dxfId="927">
      <pivotArea dataOnly="0" labelOnly="1" outline="0" fieldPosition="0">
        <references count="3">
          <reference field="2" count="1" selected="0">
            <x v="103"/>
          </reference>
          <reference field="3" count="1">
            <x v="68"/>
          </reference>
          <reference field="4" count="1" selected="0">
            <x v="3"/>
          </reference>
        </references>
      </pivotArea>
    </format>
    <format dxfId="926">
      <pivotArea dataOnly="0" labelOnly="1" outline="0" fieldPosition="0">
        <references count="3">
          <reference field="2" count="1" selected="0">
            <x v="104"/>
          </reference>
          <reference field="3" count="1">
            <x v="73"/>
          </reference>
          <reference field="4" count="1" selected="0">
            <x v="3"/>
          </reference>
        </references>
      </pivotArea>
    </format>
    <format dxfId="925">
      <pivotArea dataOnly="0" labelOnly="1" outline="0" fieldPosition="0">
        <references count="3">
          <reference field="2" count="1" selected="0">
            <x v="105"/>
          </reference>
          <reference field="3" count="1">
            <x v="69"/>
          </reference>
          <reference field="4" count="1" selected="0">
            <x v="3"/>
          </reference>
        </references>
      </pivotArea>
    </format>
    <format dxfId="924">
      <pivotArea dataOnly="0" labelOnly="1" outline="0" fieldPosition="0">
        <references count="3">
          <reference field="2" count="1" selected="0">
            <x v="106"/>
          </reference>
          <reference field="3" count="1">
            <x v="75"/>
          </reference>
          <reference field="4" count="1" selected="0">
            <x v="3"/>
          </reference>
        </references>
      </pivotArea>
    </format>
    <format dxfId="923">
      <pivotArea dataOnly="0" labelOnly="1" outline="0" fieldPosition="0">
        <references count="3">
          <reference field="2" count="1" selected="0">
            <x v="109"/>
          </reference>
          <reference field="3" count="1">
            <x v="80"/>
          </reference>
          <reference field="4" count="1" selected="0">
            <x v="3"/>
          </reference>
        </references>
      </pivotArea>
    </format>
    <format dxfId="922">
      <pivotArea dataOnly="0" labelOnly="1" outline="0" fieldPosition="0">
        <references count="3">
          <reference field="2" count="1" selected="0">
            <x v="113"/>
          </reference>
          <reference field="3" count="1">
            <x v="111"/>
          </reference>
          <reference field="4" count="1" selected="0">
            <x v="3"/>
          </reference>
        </references>
      </pivotArea>
    </format>
    <format dxfId="921">
      <pivotArea dataOnly="0" labelOnly="1" outline="0" fieldPosition="0">
        <references count="3">
          <reference field="2" count="1" selected="0">
            <x v="114"/>
          </reference>
          <reference field="3" count="1">
            <x v="112"/>
          </reference>
          <reference field="4" count="1" selected="0">
            <x v="3"/>
          </reference>
        </references>
      </pivotArea>
    </format>
    <format dxfId="920">
      <pivotArea dataOnly="0" labelOnly="1" outline="0" fieldPosition="0">
        <references count="3">
          <reference field="2" count="1" selected="0">
            <x v="15"/>
          </reference>
          <reference field="3" count="1">
            <x v="14"/>
          </reference>
          <reference field="4" count="1" selected="0">
            <x v="4"/>
          </reference>
        </references>
      </pivotArea>
    </format>
    <format dxfId="919">
      <pivotArea dataOnly="0" labelOnly="1" outline="0" fieldPosition="0">
        <references count="3">
          <reference field="2" count="1" selected="0">
            <x v="16"/>
          </reference>
          <reference field="3" count="1">
            <x v="16"/>
          </reference>
          <reference field="4" count="1" selected="0">
            <x v="4"/>
          </reference>
        </references>
      </pivotArea>
    </format>
    <format dxfId="918">
      <pivotArea dataOnly="0" labelOnly="1" outline="0" fieldPosition="0">
        <references count="3">
          <reference field="2" count="1" selected="0">
            <x v="17"/>
          </reference>
          <reference field="3" count="1">
            <x v="50"/>
          </reference>
          <reference field="4" count="1" selected="0">
            <x v="5"/>
          </reference>
        </references>
      </pivotArea>
    </format>
    <format dxfId="917">
      <pivotArea dataOnly="0" labelOnly="1" outline="0" fieldPosition="0">
        <references count="3">
          <reference field="2" count="1" selected="0">
            <x v="72"/>
          </reference>
          <reference field="3" count="1">
            <x v="21"/>
          </reference>
          <reference field="4" count="1" selected="0">
            <x v="5"/>
          </reference>
        </references>
      </pivotArea>
    </format>
    <format dxfId="916">
      <pivotArea dataOnly="0" labelOnly="1" outline="0" fieldPosition="0">
        <references count="3">
          <reference field="2" count="1" selected="0">
            <x v="78"/>
          </reference>
          <reference field="3" count="1">
            <x v="10"/>
          </reference>
          <reference field="4" count="1" selected="0">
            <x v="5"/>
          </reference>
        </references>
      </pivotArea>
    </format>
    <format dxfId="915">
      <pivotArea dataOnly="0" labelOnly="1" outline="0" fieldPosition="0">
        <references count="3">
          <reference field="2" count="1" selected="0">
            <x v="79"/>
          </reference>
          <reference field="3" count="1">
            <x v="24"/>
          </reference>
          <reference field="4" count="1" selected="0">
            <x v="5"/>
          </reference>
        </references>
      </pivotArea>
    </format>
    <format dxfId="914">
      <pivotArea dataOnly="0" labelOnly="1" outline="0" fieldPosition="0">
        <references count="3">
          <reference field="2" count="1" selected="0">
            <x v="86"/>
          </reference>
          <reference field="3" count="1">
            <x v="64"/>
          </reference>
          <reference field="4" count="1" selected="0">
            <x v="5"/>
          </reference>
        </references>
      </pivotArea>
    </format>
    <format dxfId="913">
      <pivotArea dataOnly="0" labelOnly="1" outline="0" fieldPosition="0">
        <references count="3">
          <reference field="2" count="1" selected="0">
            <x v="95"/>
          </reference>
          <reference field="3" count="1">
            <x v="63"/>
          </reference>
          <reference field="4" count="1" selected="0">
            <x v="5"/>
          </reference>
        </references>
      </pivotArea>
    </format>
    <format dxfId="912">
      <pivotArea dataOnly="0" labelOnly="1" outline="0" fieldPosition="0">
        <references count="1">
          <reference field="4294967294" count="4">
            <x v="0"/>
            <x v="1"/>
            <x v="2"/>
            <x v="3"/>
          </reference>
        </references>
      </pivotArea>
    </format>
    <format dxfId="911">
      <pivotArea type="all" dataOnly="0" outline="0" fieldPosition="0"/>
    </format>
    <format dxfId="910">
      <pivotArea outline="0" collapsedLevelsAreSubtotals="1" fieldPosition="0"/>
    </format>
    <format dxfId="909">
      <pivotArea type="origin" dataOnly="0" labelOnly="1" outline="0" fieldPosition="0"/>
    </format>
    <format dxfId="908">
      <pivotArea field="-2" type="button" dataOnly="0" labelOnly="1" outline="0" axis="axisCol" fieldPosition="0"/>
    </format>
    <format dxfId="907">
      <pivotArea type="topRight" dataOnly="0" labelOnly="1" outline="0" fieldPosition="0"/>
    </format>
    <format dxfId="906">
      <pivotArea field="4" type="button" dataOnly="0" labelOnly="1" outline="0" axis="axisRow" fieldPosition="0"/>
    </format>
    <format dxfId="905">
      <pivotArea field="2" type="button" dataOnly="0" labelOnly="1" outline="0" axis="axisRow" fieldPosition="1"/>
    </format>
    <format dxfId="904">
      <pivotArea field="3" type="button" dataOnly="0" labelOnly="1" outline="0" axis="axisRow" fieldPosition="2"/>
    </format>
    <format dxfId="903">
      <pivotArea dataOnly="0" labelOnly="1" outline="0" fieldPosition="0">
        <references count="1">
          <reference field="4" count="0"/>
        </references>
      </pivotArea>
    </format>
    <format dxfId="902">
      <pivotArea dataOnly="0" labelOnly="1" outline="0" fieldPosition="0">
        <references count="1">
          <reference field="4" count="0" defaultSubtotal="1"/>
        </references>
      </pivotArea>
    </format>
    <format dxfId="901">
      <pivotArea dataOnly="0" labelOnly="1" grandRow="1" outline="0" fieldPosition="0"/>
    </format>
    <format dxfId="900">
      <pivotArea dataOnly="0" labelOnly="1" outline="0" fieldPosition="0">
        <references count="2">
          <reference field="2" count="25">
            <x v="0"/>
            <x v="1"/>
            <x v="2"/>
            <x v="3"/>
            <x v="4"/>
            <x v="5"/>
            <x v="6"/>
            <x v="7"/>
            <x v="8"/>
            <x v="9"/>
            <x v="10"/>
            <x v="11"/>
            <x v="12"/>
            <x v="13"/>
            <x v="14"/>
            <x v="54"/>
            <x v="61"/>
            <x v="70"/>
            <x v="71"/>
            <x v="83"/>
            <x v="87"/>
            <x v="91"/>
            <x v="94"/>
            <x v="97"/>
            <x v="110"/>
          </reference>
          <reference field="4" count="1" selected="0">
            <x v="0"/>
          </reference>
        </references>
      </pivotArea>
    </format>
    <format dxfId="899">
      <pivotArea dataOnly="0" labelOnly="1" outline="0" fieldPosition="0">
        <references count="2">
          <reference field="2" count="12">
            <x v="65"/>
            <x v="66"/>
            <x v="67"/>
            <x v="68"/>
            <x v="69"/>
            <x v="77"/>
            <x v="81"/>
            <x v="96"/>
            <x v="100"/>
            <x v="101"/>
            <x v="102"/>
            <x v="108"/>
          </reference>
          <reference field="4" count="1" selected="0">
            <x v="1"/>
          </reference>
        </references>
      </pivotArea>
    </format>
    <format dxfId="898">
      <pivotArea dataOnly="0" labelOnly="1" outline="0" fieldPosition="0">
        <references count="2">
          <reference field="2" count="30">
            <x v="18"/>
            <x v="19"/>
            <x v="20"/>
            <x v="21"/>
            <x v="22"/>
            <x v="23"/>
            <x v="24"/>
            <x v="25"/>
            <x v="26"/>
            <x v="27"/>
            <x v="28"/>
            <x v="29"/>
            <x v="30"/>
            <x v="31"/>
            <x v="32"/>
            <x v="33"/>
            <x v="55"/>
            <x v="56"/>
            <x v="57"/>
            <x v="59"/>
            <x v="60"/>
            <x v="76"/>
            <x v="88"/>
            <x v="89"/>
            <x v="93"/>
            <x v="107"/>
            <x v="111"/>
            <x v="112"/>
            <x v="115"/>
            <x v="116"/>
          </reference>
          <reference field="4" count="1" selected="0">
            <x v="2"/>
          </reference>
        </references>
      </pivotArea>
    </format>
    <format dxfId="897">
      <pivotArea dataOnly="0" labelOnly="1" outline="0" fieldPosition="0">
        <references count="2">
          <reference field="2" count="32">
            <x v="34"/>
            <x v="35"/>
            <x v="36"/>
            <x v="37"/>
            <x v="38"/>
            <x v="39"/>
            <x v="40"/>
            <x v="41"/>
            <x v="42"/>
            <x v="43"/>
            <x v="44"/>
            <x v="45"/>
            <x v="46"/>
            <x v="47"/>
            <x v="48"/>
            <x v="49"/>
            <x v="50"/>
            <x v="51"/>
            <x v="52"/>
            <x v="53"/>
            <x v="58"/>
            <x v="62"/>
            <x v="63"/>
            <x v="64"/>
            <x v="73"/>
            <x v="74"/>
            <x v="75"/>
            <x v="80"/>
            <x v="82"/>
            <x v="84"/>
            <x v="85"/>
            <x v="90"/>
          </reference>
          <reference field="4" count="1" selected="0">
            <x v="3"/>
          </reference>
        </references>
      </pivotArea>
    </format>
    <format dxfId="896">
      <pivotArea dataOnly="0" labelOnly="1" outline="0" fieldPosition="0">
        <references count="2">
          <reference field="2" count="10">
            <x v="92"/>
            <x v="98"/>
            <x v="99"/>
            <x v="103"/>
            <x v="104"/>
            <x v="105"/>
            <x v="106"/>
            <x v="109"/>
            <x v="113"/>
            <x v="114"/>
          </reference>
          <reference field="4" count="1" selected="0">
            <x v="3"/>
          </reference>
        </references>
      </pivotArea>
    </format>
    <format dxfId="895">
      <pivotArea dataOnly="0" labelOnly="1" outline="0" fieldPosition="0">
        <references count="2">
          <reference field="2" count="2">
            <x v="15"/>
            <x v="16"/>
          </reference>
          <reference field="4" count="1" selected="0">
            <x v="4"/>
          </reference>
        </references>
      </pivotArea>
    </format>
    <format dxfId="894">
      <pivotArea dataOnly="0" labelOnly="1" outline="0" fieldPosition="0">
        <references count="2">
          <reference field="2" count="6">
            <x v="17"/>
            <x v="72"/>
            <x v="78"/>
            <x v="79"/>
            <x v="86"/>
            <x v="95"/>
          </reference>
          <reference field="4" count="1" selected="0">
            <x v="5"/>
          </reference>
        </references>
      </pivotArea>
    </format>
    <format dxfId="893">
      <pivotArea dataOnly="0" labelOnly="1" outline="0" fieldPosition="0">
        <references count="3">
          <reference field="2" count="1" selected="0">
            <x v="0"/>
          </reference>
          <reference field="3" count="1">
            <x v="3"/>
          </reference>
          <reference field="4" count="1" selected="0">
            <x v="0"/>
          </reference>
        </references>
      </pivotArea>
    </format>
    <format dxfId="892">
      <pivotArea dataOnly="0" labelOnly="1" outline="0" fieldPosition="0">
        <references count="3">
          <reference field="2" count="1" selected="0">
            <x v="2"/>
          </reference>
          <reference field="3" count="1">
            <x v="71"/>
          </reference>
          <reference field="4" count="1" selected="0">
            <x v="0"/>
          </reference>
        </references>
      </pivotArea>
    </format>
    <format dxfId="891">
      <pivotArea dataOnly="0" labelOnly="1" outline="0" fieldPosition="0">
        <references count="3">
          <reference field="2" count="1" selected="0">
            <x v="3"/>
          </reference>
          <reference field="3" count="1">
            <x v="109"/>
          </reference>
          <reference field="4" count="1" selected="0">
            <x v="0"/>
          </reference>
        </references>
      </pivotArea>
    </format>
    <format dxfId="890">
      <pivotArea dataOnly="0" labelOnly="1" outline="0" fieldPosition="0">
        <references count="3">
          <reference field="2" count="1" selected="0">
            <x v="4"/>
          </reference>
          <reference field="3" count="1">
            <x v="57"/>
          </reference>
          <reference field="4" count="1" selected="0">
            <x v="0"/>
          </reference>
        </references>
      </pivotArea>
    </format>
    <format dxfId="889">
      <pivotArea dataOnly="0" labelOnly="1" outline="0" fieldPosition="0">
        <references count="3">
          <reference field="2" count="1" selected="0">
            <x v="5"/>
          </reference>
          <reference field="3" count="1">
            <x v="45"/>
          </reference>
          <reference field="4" count="1" selected="0">
            <x v="0"/>
          </reference>
        </references>
      </pivotArea>
    </format>
    <format dxfId="888">
      <pivotArea dataOnly="0" labelOnly="1" outline="0" fieldPosition="0">
        <references count="3">
          <reference field="2" count="1" selected="0">
            <x v="6"/>
          </reference>
          <reference field="3" count="1">
            <x v="28"/>
          </reference>
          <reference field="4" count="1" selected="0">
            <x v="0"/>
          </reference>
        </references>
      </pivotArea>
    </format>
    <format dxfId="887">
      <pivotArea dataOnly="0" labelOnly="1" outline="0" fieldPosition="0">
        <references count="3">
          <reference field="2" count="1" selected="0">
            <x v="7"/>
          </reference>
          <reference field="3" count="1">
            <x v="56"/>
          </reference>
          <reference field="4" count="1" selected="0">
            <x v="0"/>
          </reference>
        </references>
      </pivotArea>
    </format>
    <format dxfId="886">
      <pivotArea dataOnly="0" labelOnly="1" outline="0" fieldPosition="0">
        <references count="3">
          <reference field="2" count="1" selected="0">
            <x v="8"/>
          </reference>
          <reference field="3" count="1">
            <x v="91"/>
          </reference>
          <reference field="4" count="1" selected="0">
            <x v="0"/>
          </reference>
        </references>
      </pivotArea>
    </format>
    <format dxfId="885">
      <pivotArea dataOnly="0" labelOnly="1" outline="0" fieldPosition="0">
        <references count="3">
          <reference field="2" count="1" selected="0">
            <x v="9"/>
          </reference>
          <reference field="3" count="1">
            <x v="1"/>
          </reference>
          <reference field="4" count="1" selected="0">
            <x v="0"/>
          </reference>
        </references>
      </pivotArea>
    </format>
    <format dxfId="884">
      <pivotArea dataOnly="0" labelOnly="1" outline="0" fieldPosition="0">
        <references count="3">
          <reference field="2" count="1" selected="0">
            <x v="10"/>
          </reference>
          <reference field="3" count="1">
            <x v="8"/>
          </reference>
          <reference field="4" count="1" selected="0">
            <x v="0"/>
          </reference>
        </references>
      </pivotArea>
    </format>
    <format dxfId="883">
      <pivotArea dataOnly="0" labelOnly="1" outline="0" fieldPosition="0">
        <references count="3">
          <reference field="2" count="1" selected="0">
            <x v="11"/>
          </reference>
          <reference field="3" count="1">
            <x v="20"/>
          </reference>
          <reference field="4" count="1" selected="0">
            <x v="0"/>
          </reference>
        </references>
      </pivotArea>
    </format>
    <format dxfId="882">
      <pivotArea dataOnly="0" labelOnly="1" outline="0" fieldPosition="0">
        <references count="3">
          <reference field="2" count="1" selected="0">
            <x v="12"/>
          </reference>
          <reference field="3" count="1">
            <x v="41"/>
          </reference>
          <reference field="4" count="1" selected="0">
            <x v="0"/>
          </reference>
        </references>
      </pivotArea>
    </format>
    <format dxfId="881">
      <pivotArea dataOnly="0" labelOnly="1" outline="0" fieldPosition="0">
        <references count="3">
          <reference field="2" count="1" selected="0">
            <x v="13"/>
          </reference>
          <reference field="3" count="1">
            <x v="58"/>
          </reference>
          <reference field="4" count="1" selected="0">
            <x v="0"/>
          </reference>
        </references>
      </pivotArea>
    </format>
    <format dxfId="880">
      <pivotArea dataOnly="0" labelOnly="1" outline="0" fieldPosition="0">
        <references count="3">
          <reference field="2" count="1" selected="0">
            <x v="14"/>
          </reference>
          <reference field="3" count="1">
            <x v="19"/>
          </reference>
          <reference field="4" count="1" selected="0">
            <x v="0"/>
          </reference>
        </references>
      </pivotArea>
    </format>
    <format dxfId="879">
      <pivotArea dataOnly="0" labelOnly="1" outline="0" fieldPosition="0">
        <references count="3">
          <reference field="2" count="1" selected="0">
            <x v="54"/>
          </reference>
          <reference field="3" count="1">
            <x v="95"/>
          </reference>
          <reference field="4" count="1" selected="0">
            <x v="0"/>
          </reference>
        </references>
      </pivotArea>
    </format>
    <format dxfId="878">
      <pivotArea dataOnly="0" labelOnly="1" outline="0" fieldPosition="0">
        <references count="3">
          <reference field="2" count="1" selected="0">
            <x v="61"/>
          </reference>
          <reference field="3" count="1">
            <x v="9"/>
          </reference>
          <reference field="4" count="1" selected="0">
            <x v="0"/>
          </reference>
        </references>
      </pivotArea>
    </format>
    <format dxfId="877">
      <pivotArea dataOnly="0" labelOnly="1" outline="0" fieldPosition="0">
        <references count="3">
          <reference field="2" count="1" selected="0">
            <x v="70"/>
          </reference>
          <reference field="3" count="1">
            <x v="5"/>
          </reference>
          <reference field="4" count="1" selected="0">
            <x v="0"/>
          </reference>
        </references>
      </pivotArea>
    </format>
    <format dxfId="876">
      <pivotArea dataOnly="0" labelOnly="1" outline="0" fieldPosition="0">
        <references count="3">
          <reference field="2" count="1" selected="0">
            <x v="71"/>
          </reference>
          <reference field="3" count="1">
            <x v="2"/>
          </reference>
          <reference field="4" count="1" selected="0">
            <x v="0"/>
          </reference>
        </references>
      </pivotArea>
    </format>
    <format dxfId="875">
      <pivotArea dataOnly="0" labelOnly="1" outline="0" fieldPosition="0">
        <references count="3">
          <reference field="2" count="1" selected="0">
            <x v="83"/>
          </reference>
          <reference field="3" count="1">
            <x v="23"/>
          </reference>
          <reference field="4" count="1" selected="0">
            <x v="0"/>
          </reference>
        </references>
      </pivotArea>
    </format>
    <format dxfId="874">
      <pivotArea dataOnly="0" labelOnly="1" outline="0" fieldPosition="0">
        <references count="3">
          <reference field="2" count="1" selected="0">
            <x v="87"/>
          </reference>
          <reference field="3" count="1">
            <x v="18"/>
          </reference>
          <reference field="4" count="1" selected="0">
            <x v="0"/>
          </reference>
        </references>
      </pivotArea>
    </format>
    <format dxfId="873">
      <pivotArea dataOnly="0" labelOnly="1" outline="0" fieldPosition="0">
        <references count="3">
          <reference field="2" count="1" selected="0">
            <x v="91"/>
          </reference>
          <reference field="3" count="1">
            <x v="17"/>
          </reference>
          <reference field="4" count="1" selected="0">
            <x v="0"/>
          </reference>
        </references>
      </pivotArea>
    </format>
    <format dxfId="872">
      <pivotArea dataOnly="0" labelOnly="1" outline="0" fieldPosition="0">
        <references count="3">
          <reference field="2" count="1" selected="0">
            <x v="94"/>
          </reference>
          <reference field="3" count="1">
            <x v="29"/>
          </reference>
          <reference field="4" count="1" selected="0">
            <x v="0"/>
          </reference>
        </references>
      </pivotArea>
    </format>
    <format dxfId="871">
      <pivotArea dataOnly="0" labelOnly="1" outline="0" fieldPosition="0">
        <references count="3">
          <reference field="2" count="1" selected="0">
            <x v="97"/>
          </reference>
          <reference field="3" count="1">
            <x v="62"/>
          </reference>
          <reference field="4" count="1" selected="0">
            <x v="0"/>
          </reference>
        </references>
      </pivotArea>
    </format>
    <format dxfId="870">
      <pivotArea dataOnly="0" labelOnly="1" outline="0" fieldPosition="0">
        <references count="3">
          <reference field="2" count="1" selected="0">
            <x v="110"/>
          </reference>
          <reference field="3" count="1">
            <x v="61"/>
          </reference>
          <reference field="4" count="1" selected="0">
            <x v="0"/>
          </reference>
        </references>
      </pivotArea>
    </format>
    <format dxfId="869">
      <pivotArea dataOnly="0" labelOnly="1" outline="0" fieldPosition="0">
        <references count="3">
          <reference field="2" count="1" selected="0">
            <x v="65"/>
          </reference>
          <reference field="3" count="1">
            <x v="54"/>
          </reference>
          <reference field="4" count="1" selected="0">
            <x v="1"/>
          </reference>
        </references>
      </pivotArea>
    </format>
    <format dxfId="868">
      <pivotArea dataOnly="0" labelOnly="1" outline="0" fieldPosition="0">
        <references count="3">
          <reference field="2" count="1" selected="0">
            <x v="66"/>
          </reference>
          <reference field="3" count="1">
            <x v="39"/>
          </reference>
          <reference field="4" count="1" selected="0">
            <x v="1"/>
          </reference>
        </references>
      </pivotArea>
    </format>
    <format dxfId="867">
      <pivotArea dataOnly="0" labelOnly="1" outline="0" fieldPosition="0">
        <references count="3">
          <reference field="2" count="1" selected="0">
            <x v="67"/>
          </reference>
          <reference field="3" count="1">
            <x v="47"/>
          </reference>
          <reference field="4" count="1" selected="0">
            <x v="1"/>
          </reference>
        </references>
      </pivotArea>
    </format>
    <format dxfId="866">
      <pivotArea dataOnly="0" labelOnly="1" outline="0" fieldPosition="0">
        <references count="3">
          <reference field="2" count="1" selected="0">
            <x v="68"/>
          </reference>
          <reference field="3" count="1">
            <x v="43"/>
          </reference>
          <reference field="4" count="1" selected="0">
            <x v="1"/>
          </reference>
        </references>
      </pivotArea>
    </format>
    <format dxfId="865">
      <pivotArea dataOnly="0" labelOnly="1" outline="0" fieldPosition="0">
        <references count="3">
          <reference field="2" count="1" selected="0">
            <x v="69"/>
          </reference>
          <reference field="3" count="1">
            <x v="38"/>
          </reference>
          <reference field="4" count="1" selected="0">
            <x v="1"/>
          </reference>
        </references>
      </pivotArea>
    </format>
    <format dxfId="864">
      <pivotArea dataOnly="0" labelOnly="1" outline="0" fieldPosition="0">
        <references count="3">
          <reference field="2" count="1" selected="0">
            <x v="77"/>
          </reference>
          <reference field="3" count="1">
            <x v="35"/>
          </reference>
          <reference field="4" count="1" selected="0">
            <x v="1"/>
          </reference>
        </references>
      </pivotArea>
    </format>
    <format dxfId="863">
      <pivotArea dataOnly="0" labelOnly="1" outline="0" fieldPosition="0">
        <references count="3">
          <reference field="2" count="1" selected="0">
            <x v="81"/>
          </reference>
          <reference field="3" count="1">
            <x v="31"/>
          </reference>
          <reference field="4" count="1" selected="0">
            <x v="1"/>
          </reference>
        </references>
      </pivotArea>
    </format>
    <format dxfId="862">
      <pivotArea dataOnly="0" labelOnly="1" outline="0" fieldPosition="0">
        <references count="3">
          <reference field="2" count="1" selected="0">
            <x v="96"/>
          </reference>
          <reference field="3" count="1">
            <x v="82"/>
          </reference>
          <reference field="4" count="1" selected="0">
            <x v="1"/>
          </reference>
        </references>
      </pivotArea>
    </format>
    <format dxfId="861">
      <pivotArea dataOnly="0" labelOnly="1" outline="0" fieldPosition="0">
        <references count="3">
          <reference field="2" count="1" selected="0">
            <x v="100"/>
          </reference>
          <reference field="3" count="1">
            <x v="74"/>
          </reference>
          <reference field="4" count="1" selected="0">
            <x v="1"/>
          </reference>
        </references>
      </pivotArea>
    </format>
    <format dxfId="860">
      <pivotArea dataOnly="0" labelOnly="1" outline="0" fieldPosition="0">
        <references count="3">
          <reference field="2" count="1" selected="0">
            <x v="101"/>
          </reference>
          <reference field="3" count="1">
            <x v="70"/>
          </reference>
          <reference field="4" count="1" selected="0">
            <x v="1"/>
          </reference>
        </references>
      </pivotArea>
    </format>
    <format dxfId="859">
      <pivotArea dataOnly="0" labelOnly="1" outline="0" fieldPosition="0">
        <references count="3">
          <reference field="2" count="1" selected="0">
            <x v="102"/>
          </reference>
          <reference field="3" count="1">
            <x v="78"/>
          </reference>
          <reference field="4" count="1" selected="0">
            <x v="1"/>
          </reference>
        </references>
      </pivotArea>
    </format>
    <format dxfId="858">
      <pivotArea dataOnly="0" labelOnly="1" outline="0" fieldPosition="0">
        <references count="3">
          <reference field="2" count="1" selected="0">
            <x v="108"/>
          </reference>
          <reference field="3" count="1">
            <x v="66"/>
          </reference>
          <reference field="4" count="1" selected="0">
            <x v="1"/>
          </reference>
        </references>
      </pivotArea>
    </format>
    <format dxfId="857">
      <pivotArea dataOnly="0" labelOnly="1" outline="0" fieldPosition="0">
        <references count="3">
          <reference field="2" count="1" selected="0">
            <x v="18"/>
          </reference>
          <reference field="3" count="1">
            <x v="12"/>
          </reference>
          <reference field="4" count="1" selected="0">
            <x v="2"/>
          </reference>
        </references>
      </pivotArea>
    </format>
    <format dxfId="856">
      <pivotArea dataOnly="0" labelOnly="1" outline="0" fieldPosition="0">
        <references count="3">
          <reference field="2" count="1" selected="0">
            <x v="19"/>
          </reference>
          <reference field="3" count="1">
            <x v="94"/>
          </reference>
          <reference field="4" count="1" selected="0">
            <x v="2"/>
          </reference>
        </references>
      </pivotArea>
    </format>
    <format dxfId="855">
      <pivotArea dataOnly="0" labelOnly="1" outline="0" fieldPosition="0">
        <references count="3">
          <reference field="2" count="1" selected="0">
            <x v="20"/>
          </reference>
          <reference field="3" count="1">
            <x v="101"/>
          </reference>
          <reference field="4" count="1" selected="0">
            <x v="2"/>
          </reference>
        </references>
      </pivotArea>
    </format>
    <format dxfId="854">
      <pivotArea dataOnly="0" labelOnly="1" outline="0" fieldPosition="0">
        <references count="3">
          <reference field="2" count="1" selected="0">
            <x v="21"/>
          </reference>
          <reference field="3" count="1">
            <x v="44"/>
          </reference>
          <reference field="4" count="1" selected="0">
            <x v="2"/>
          </reference>
        </references>
      </pivotArea>
    </format>
    <format dxfId="853">
      <pivotArea dataOnly="0" labelOnly="1" outline="0" fieldPosition="0">
        <references count="3">
          <reference field="2" count="1" selected="0">
            <x v="22"/>
          </reference>
          <reference field="3" count="1">
            <x v="0"/>
          </reference>
          <reference field="4" count="1" selected="0">
            <x v="2"/>
          </reference>
        </references>
      </pivotArea>
    </format>
    <format dxfId="852">
      <pivotArea dataOnly="0" labelOnly="1" outline="0" fieldPosition="0">
        <references count="3">
          <reference field="2" count="1" selected="0">
            <x v="23"/>
          </reference>
          <reference field="3" count="1">
            <x v="7"/>
          </reference>
          <reference field="4" count="1" selected="0">
            <x v="2"/>
          </reference>
        </references>
      </pivotArea>
    </format>
    <format dxfId="851">
      <pivotArea dataOnly="0" labelOnly="1" outline="0" fieldPosition="0">
        <references count="3">
          <reference field="2" count="1" selected="0">
            <x v="24"/>
          </reference>
          <reference field="3" count="1">
            <x v="79"/>
          </reference>
          <reference field="4" count="1" selected="0">
            <x v="2"/>
          </reference>
        </references>
      </pivotArea>
    </format>
    <format dxfId="850">
      <pivotArea dataOnly="0" labelOnly="1" outline="0" fieldPosition="0">
        <references count="3">
          <reference field="2" count="1" selected="0">
            <x v="25"/>
          </reference>
          <reference field="3" count="1">
            <x v="99"/>
          </reference>
          <reference field="4" count="1" selected="0">
            <x v="2"/>
          </reference>
        </references>
      </pivotArea>
    </format>
    <format dxfId="849">
      <pivotArea dataOnly="0" labelOnly="1" outline="0" fieldPosition="0">
        <references count="3">
          <reference field="2" count="1" selected="0">
            <x v="26"/>
          </reference>
          <reference field="3" count="1">
            <x v="93"/>
          </reference>
          <reference field="4" count="1" selected="0">
            <x v="2"/>
          </reference>
        </references>
      </pivotArea>
    </format>
    <format dxfId="848">
      <pivotArea dataOnly="0" labelOnly="1" outline="0" fieldPosition="0">
        <references count="3">
          <reference field="2" count="1" selected="0">
            <x v="27"/>
          </reference>
          <reference field="3" count="1">
            <x v="72"/>
          </reference>
          <reference field="4" count="1" selected="0">
            <x v="2"/>
          </reference>
        </references>
      </pivotArea>
    </format>
    <format dxfId="847">
      <pivotArea dataOnly="0" labelOnly="1" outline="0" fieldPosition="0">
        <references count="3">
          <reference field="2" count="1" selected="0">
            <x v="28"/>
          </reference>
          <reference field="3" count="1">
            <x v="86"/>
          </reference>
          <reference field="4" count="1" selected="0">
            <x v="2"/>
          </reference>
        </references>
      </pivotArea>
    </format>
    <format dxfId="846">
      <pivotArea dataOnly="0" labelOnly="1" outline="0" fieldPosition="0">
        <references count="3">
          <reference field="2" count="1" selected="0">
            <x v="29"/>
          </reference>
          <reference field="3" count="1">
            <x v="37"/>
          </reference>
          <reference field="4" count="1" selected="0">
            <x v="2"/>
          </reference>
        </references>
      </pivotArea>
    </format>
    <format dxfId="845">
      <pivotArea dataOnly="0" labelOnly="1" outline="0" fieldPosition="0">
        <references count="3">
          <reference field="2" count="1" selected="0">
            <x v="30"/>
          </reference>
          <reference field="3" count="1">
            <x v="105"/>
          </reference>
          <reference field="4" count="1" selected="0">
            <x v="2"/>
          </reference>
        </references>
      </pivotArea>
    </format>
    <format dxfId="844">
      <pivotArea dataOnly="0" labelOnly="1" outline="0" fieldPosition="0">
        <references count="3">
          <reference field="2" count="1" selected="0">
            <x v="31"/>
          </reference>
          <reference field="3" count="1">
            <x v="40"/>
          </reference>
          <reference field="4" count="1" selected="0">
            <x v="2"/>
          </reference>
        </references>
      </pivotArea>
    </format>
    <format dxfId="843">
      <pivotArea dataOnly="0" labelOnly="1" outline="0" fieldPosition="0">
        <references count="3">
          <reference field="2" count="1" selected="0">
            <x v="32"/>
          </reference>
          <reference field="3" count="1">
            <x v="67"/>
          </reference>
          <reference field="4" count="1" selected="0">
            <x v="2"/>
          </reference>
        </references>
      </pivotArea>
    </format>
    <format dxfId="842">
      <pivotArea dataOnly="0" labelOnly="1" outline="0" fieldPosition="0">
        <references count="3">
          <reference field="2" count="1" selected="0">
            <x v="33"/>
          </reference>
          <reference field="3" count="1">
            <x v="32"/>
          </reference>
          <reference field="4" count="1" selected="0">
            <x v="2"/>
          </reference>
        </references>
      </pivotArea>
    </format>
    <format dxfId="841">
      <pivotArea dataOnly="0" labelOnly="1" outline="0" fieldPosition="0">
        <references count="3">
          <reference field="2" count="1" selected="0">
            <x v="55"/>
          </reference>
          <reference field="3" count="1">
            <x v="22"/>
          </reference>
          <reference field="4" count="1" selected="0">
            <x v="2"/>
          </reference>
        </references>
      </pivotArea>
    </format>
    <format dxfId="840">
      <pivotArea dataOnly="0" labelOnly="1" outline="0" fieldPosition="0">
        <references count="3">
          <reference field="2" count="1" selected="0">
            <x v="56"/>
          </reference>
          <reference field="3" count="1">
            <x v="4"/>
          </reference>
          <reference field="4" count="1" selected="0">
            <x v="2"/>
          </reference>
        </references>
      </pivotArea>
    </format>
    <format dxfId="839">
      <pivotArea dataOnly="0" labelOnly="1" outline="0" fieldPosition="0">
        <references count="3">
          <reference field="2" count="1" selected="0">
            <x v="57"/>
          </reference>
          <reference field="3" count="1">
            <x v="92"/>
          </reference>
          <reference field="4" count="1" selected="0">
            <x v="2"/>
          </reference>
        </references>
      </pivotArea>
    </format>
    <format dxfId="838">
      <pivotArea dataOnly="0" labelOnly="1" outline="0" fieldPosition="0">
        <references count="3">
          <reference field="2" count="1" selected="0">
            <x v="59"/>
          </reference>
          <reference field="3" count="1">
            <x v="27"/>
          </reference>
          <reference field="4" count="1" selected="0">
            <x v="2"/>
          </reference>
        </references>
      </pivotArea>
    </format>
    <format dxfId="837">
      <pivotArea dataOnly="0" labelOnly="1" outline="0" fieldPosition="0">
        <references count="3">
          <reference field="2" count="1" selected="0">
            <x v="60"/>
          </reference>
          <reference field="3" count="1">
            <x v="85"/>
          </reference>
          <reference field="4" count="1" selected="0">
            <x v="2"/>
          </reference>
        </references>
      </pivotArea>
    </format>
    <format dxfId="836">
      <pivotArea dataOnly="0" labelOnly="1" outline="0" fieldPosition="0">
        <references count="3">
          <reference field="2" count="1" selected="0">
            <x v="76"/>
          </reference>
          <reference field="3" count="1">
            <x v="83"/>
          </reference>
          <reference field="4" count="1" selected="0">
            <x v="2"/>
          </reference>
        </references>
      </pivotArea>
    </format>
    <format dxfId="835">
      <pivotArea dataOnly="0" labelOnly="1" outline="0" fieldPosition="0">
        <references count="3">
          <reference field="2" count="1" selected="0">
            <x v="88"/>
          </reference>
          <reference field="3" count="1">
            <x v="97"/>
          </reference>
          <reference field="4" count="1" selected="0">
            <x v="2"/>
          </reference>
        </references>
      </pivotArea>
    </format>
    <format dxfId="834">
      <pivotArea dataOnly="0" labelOnly="1" outline="0" fieldPosition="0">
        <references count="3">
          <reference field="2" count="1" selected="0">
            <x v="89"/>
          </reference>
          <reference field="3" count="1">
            <x v="12"/>
          </reference>
          <reference field="4" count="1" selected="0">
            <x v="2"/>
          </reference>
        </references>
      </pivotArea>
    </format>
    <format dxfId="833">
      <pivotArea dataOnly="0" labelOnly="1" outline="0" fieldPosition="0">
        <references count="3">
          <reference field="2" count="1" selected="0">
            <x v="93"/>
          </reference>
          <reference field="3" count="1">
            <x v="60"/>
          </reference>
          <reference field="4" count="1" selected="0">
            <x v="2"/>
          </reference>
        </references>
      </pivotArea>
    </format>
    <format dxfId="832">
      <pivotArea dataOnly="0" labelOnly="1" outline="0" fieldPosition="0">
        <references count="3">
          <reference field="2" count="1" selected="0">
            <x v="107"/>
          </reference>
          <reference field="3" count="1">
            <x v="59"/>
          </reference>
          <reference field="4" count="1" selected="0">
            <x v="2"/>
          </reference>
        </references>
      </pivotArea>
    </format>
    <format dxfId="831">
      <pivotArea dataOnly="0" labelOnly="1" outline="0" fieldPosition="0">
        <references count="3">
          <reference field="2" count="1" selected="0">
            <x v="111"/>
          </reference>
          <reference field="3" count="1">
            <x v="87"/>
          </reference>
          <reference field="4" count="1" selected="0">
            <x v="2"/>
          </reference>
        </references>
      </pivotArea>
    </format>
    <format dxfId="830">
      <pivotArea dataOnly="0" labelOnly="1" outline="0" fieldPosition="0">
        <references count="3">
          <reference field="2" count="1" selected="0">
            <x v="112"/>
          </reference>
          <reference field="3" count="1">
            <x v="110"/>
          </reference>
          <reference field="4" count="1" selected="0">
            <x v="2"/>
          </reference>
        </references>
      </pivotArea>
    </format>
    <format dxfId="829">
      <pivotArea dataOnly="0" labelOnly="1" outline="0" fieldPosition="0">
        <references count="3">
          <reference field="2" count="1" selected="0">
            <x v="115"/>
          </reference>
          <reference field="3" count="1">
            <x v="113"/>
          </reference>
          <reference field="4" count="1" selected="0">
            <x v="2"/>
          </reference>
        </references>
      </pivotArea>
    </format>
    <format dxfId="828">
      <pivotArea dataOnly="0" labelOnly="1" outline="0" fieldPosition="0">
        <references count="3">
          <reference field="2" count="1" selected="0">
            <x v="116"/>
          </reference>
          <reference field="3" count="1">
            <x v="114"/>
          </reference>
          <reference field="4" count="1" selected="0">
            <x v="2"/>
          </reference>
        </references>
      </pivotArea>
    </format>
    <format dxfId="827">
      <pivotArea dataOnly="0" labelOnly="1" outline="0" fieldPosition="0">
        <references count="3">
          <reference field="2" count="1" selected="0">
            <x v="34"/>
          </reference>
          <reference field="3" count="1">
            <x v="55"/>
          </reference>
          <reference field="4" count="1" selected="0">
            <x v="3"/>
          </reference>
        </references>
      </pivotArea>
    </format>
    <format dxfId="826">
      <pivotArea dataOnly="0" labelOnly="1" outline="0" fieldPosition="0">
        <references count="3">
          <reference field="2" count="1" selected="0">
            <x v="35"/>
          </reference>
          <reference field="3" count="1">
            <x v="100"/>
          </reference>
          <reference field="4" count="1" selected="0">
            <x v="3"/>
          </reference>
        </references>
      </pivotArea>
    </format>
    <format dxfId="825">
      <pivotArea dataOnly="0" labelOnly="1" outline="0" fieldPosition="0">
        <references count="3">
          <reference field="2" count="1" selected="0">
            <x v="36"/>
          </reference>
          <reference field="3" count="1">
            <x v="90"/>
          </reference>
          <reference field="4" count="1" selected="0">
            <x v="3"/>
          </reference>
        </references>
      </pivotArea>
    </format>
    <format dxfId="824">
      <pivotArea dataOnly="0" labelOnly="1" outline="0" fieldPosition="0">
        <references count="3">
          <reference field="2" count="1" selected="0">
            <x v="37"/>
          </reference>
          <reference field="3" count="1">
            <x v="46"/>
          </reference>
          <reference field="4" count="1" selected="0">
            <x v="3"/>
          </reference>
        </references>
      </pivotArea>
    </format>
    <format dxfId="823">
      <pivotArea dataOnly="0" labelOnly="1" outline="0" fieldPosition="0">
        <references count="3">
          <reference field="2" count="1" selected="0">
            <x v="38"/>
          </reference>
          <reference field="3" count="1">
            <x v="102"/>
          </reference>
          <reference field="4" count="1" selected="0">
            <x v="3"/>
          </reference>
        </references>
      </pivotArea>
    </format>
    <format dxfId="822">
      <pivotArea dataOnly="0" labelOnly="1" outline="0" fieldPosition="0">
        <references count="3">
          <reference field="2" count="1" selected="0">
            <x v="39"/>
          </reference>
          <reference field="3" count="1">
            <x v="48"/>
          </reference>
          <reference field="4" count="1" selected="0">
            <x v="3"/>
          </reference>
        </references>
      </pivotArea>
    </format>
    <format dxfId="821">
      <pivotArea dataOnly="0" labelOnly="1" outline="0" fieldPosition="0">
        <references count="3">
          <reference field="2" count="1" selected="0">
            <x v="40"/>
          </reference>
          <reference field="3" count="1">
            <x v="103"/>
          </reference>
          <reference field="4" count="1" selected="0">
            <x v="3"/>
          </reference>
        </references>
      </pivotArea>
    </format>
    <format dxfId="820">
      <pivotArea dataOnly="0" labelOnly="1" outline="0" fieldPosition="0">
        <references count="3">
          <reference field="2" count="1" selected="0">
            <x v="41"/>
          </reference>
          <reference field="3" count="1">
            <x v="53"/>
          </reference>
          <reference field="4" count="1" selected="0">
            <x v="3"/>
          </reference>
        </references>
      </pivotArea>
    </format>
    <format dxfId="819">
      <pivotArea dataOnly="0" labelOnly="1" outline="0" fieldPosition="0">
        <references count="3">
          <reference field="2" count="1" selected="0">
            <x v="42"/>
          </reference>
          <reference field="3" count="1">
            <x v="104"/>
          </reference>
          <reference field="4" count="1" selected="0">
            <x v="3"/>
          </reference>
        </references>
      </pivotArea>
    </format>
    <format dxfId="818">
      <pivotArea dataOnly="0" labelOnly="1" outline="0" fieldPosition="0">
        <references count="3">
          <reference field="2" count="1" selected="0">
            <x v="43"/>
          </reference>
          <reference field="3" count="1">
            <x v="30"/>
          </reference>
          <reference field="4" count="1" selected="0">
            <x v="3"/>
          </reference>
        </references>
      </pivotArea>
    </format>
    <format dxfId="817">
      <pivotArea dataOnly="0" labelOnly="1" outline="0" fieldPosition="0">
        <references count="3">
          <reference field="2" count="1" selected="0">
            <x v="44"/>
          </reference>
          <reference field="3" count="1">
            <x v="13"/>
          </reference>
          <reference field="4" count="1" selected="0">
            <x v="3"/>
          </reference>
        </references>
      </pivotArea>
    </format>
    <format dxfId="816">
      <pivotArea dataOnly="0" labelOnly="1" outline="0" fieldPosition="0">
        <references count="3">
          <reference field="2" count="1" selected="0">
            <x v="45"/>
          </reference>
          <reference field="3" count="1">
            <x v="25"/>
          </reference>
          <reference field="4" count="1" selected="0">
            <x v="3"/>
          </reference>
        </references>
      </pivotArea>
    </format>
    <format dxfId="815">
      <pivotArea dataOnly="0" labelOnly="1" outline="0" fieldPosition="0">
        <references count="3">
          <reference field="2" count="1" selected="0">
            <x v="46"/>
          </reference>
          <reference field="3" count="1">
            <x v="106"/>
          </reference>
          <reference field="4" count="1" selected="0">
            <x v="3"/>
          </reference>
        </references>
      </pivotArea>
    </format>
    <format dxfId="814">
      <pivotArea dataOnly="0" labelOnly="1" outline="0" fieldPosition="0">
        <references count="3">
          <reference field="2" count="1" selected="0">
            <x v="47"/>
          </reference>
          <reference field="3" count="1">
            <x v="108"/>
          </reference>
          <reference field="4" count="1" selected="0">
            <x v="3"/>
          </reference>
        </references>
      </pivotArea>
    </format>
    <format dxfId="813">
      <pivotArea dataOnly="0" labelOnly="1" outline="0" fieldPosition="0">
        <references count="3">
          <reference field="2" count="1" selected="0">
            <x v="48"/>
          </reference>
          <reference field="3" count="1">
            <x v="26"/>
          </reference>
          <reference field="4" count="1" selected="0">
            <x v="3"/>
          </reference>
        </references>
      </pivotArea>
    </format>
    <format dxfId="812">
      <pivotArea dataOnly="0" labelOnly="1" outline="0" fieldPosition="0">
        <references count="3">
          <reference field="2" count="1" selected="0">
            <x v="49"/>
          </reference>
          <reference field="3" count="1">
            <x v="34"/>
          </reference>
          <reference field="4" count="1" selected="0">
            <x v="3"/>
          </reference>
        </references>
      </pivotArea>
    </format>
    <format dxfId="811">
      <pivotArea dataOnly="0" labelOnly="1" outline="0" fieldPosition="0">
        <references count="3">
          <reference field="2" count="1" selected="0">
            <x v="50"/>
          </reference>
          <reference field="3" count="1">
            <x v="81"/>
          </reference>
          <reference field="4" count="1" selected="0">
            <x v="3"/>
          </reference>
        </references>
      </pivotArea>
    </format>
    <format dxfId="810">
      <pivotArea dataOnly="0" labelOnly="1" outline="0" fieldPosition="0">
        <references count="3">
          <reference field="2" count="1" selected="0">
            <x v="51"/>
          </reference>
          <reference field="3" count="1">
            <x v="36"/>
          </reference>
          <reference field="4" count="1" selected="0">
            <x v="3"/>
          </reference>
        </references>
      </pivotArea>
    </format>
    <format dxfId="809">
      <pivotArea dataOnly="0" labelOnly="1" outline="0" fieldPosition="0">
        <references count="3">
          <reference field="2" count="1" selected="0">
            <x v="52"/>
          </reference>
          <reference field="3" count="1">
            <x v="88"/>
          </reference>
          <reference field="4" count="1" selected="0">
            <x v="3"/>
          </reference>
        </references>
      </pivotArea>
    </format>
    <format dxfId="808">
      <pivotArea dataOnly="0" labelOnly="1" outline="0" fieldPosition="0">
        <references count="3">
          <reference field="2" count="1" selected="0">
            <x v="53"/>
          </reference>
          <reference field="3" count="1">
            <x v="107"/>
          </reference>
          <reference field="4" count="1" selected="0">
            <x v="3"/>
          </reference>
        </references>
      </pivotArea>
    </format>
    <format dxfId="807">
      <pivotArea dataOnly="0" labelOnly="1" outline="0" fieldPosition="0">
        <references count="3">
          <reference field="2" count="1" selected="0">
            <x v="58"/>
          </reference>
          <reference field="3" count="1">
            <x v="52"/>
          </reference>
          <reference field="4" count="1" selected="0">
            <x v="3"/>
          </reference>
        </references>
      </pivotArea>
    </format>
    <format dxfId="806">
      <pivotArea dataOnly="0" labelOnly="1" outline="0" fieldPosition="0">
        <references count="3">
          <reference field="2" count="1" selected="0">
            <x v="62"/>
          </reference>
          <reference field="3" count="1">
            <x v="65"/>
          </reference>
          <reference field="4" count="1" selected="0">
            <x v="3"/>
          </reference>
        </references>
      </pivotArea>
    </format>
    <format dxfId="805">
      <pivotArea dataOnly="0" labelOnly="1" outline="0" fieldPosition="0">
        <references count="3">
          <reference field="2" count="1" selected="0">
            <x v="63"/>
          </reference>
          <reference field="3" count="1">
            <x v="51"/>
          </reference>
          <reference field="4" count="1" selected="0">
            <x v="3"/>
          </reference>
        </references>
      </pivotArea>
    </format>
    <format dxfId="804">
      <pivotArea dataOnly="0" labelOnly="1" outline="0" fieldPosition="0">
        <references count="3">
          <reference field="2" count="1" selected="0">
            <x v="64"/>
          </reference>
          <reference field="3" count="1">
            <x v="49"/>
          </reference>
          <reference field="4" count="1" selected="0">
            <x v="3"/>
          </reference>
        </references>
      </pivotArea>
    </format>
    <format dxfId="803">
      <pivotArea dataOnly="0" labelOnly="1" outline="0" fieldPosition="0">
        <references count="3">
          <reference field="2" count="1" selected="0">
            <x v="73"/>
          </reference>
          <reference field="3" count="1">
            <x v="96"/>
          </reference>
          <reference field="4" count="1" selected="0">
            <x v="3"/>
          </reference>
        </references>
      </pivotArea>
    </format>
    <format dxfId="802">
      <pivotArea dataOnly="0" labelOnly="1" outline="0" fieldPosition="0">
        <references count="3">
          <reference field="2" count="1" selected="0">
            <x v="74"/>
          </reference>
          <reference field="3" count="1">
            <x v="89"/>
          </reference>
          <reference field="4" count="1" selected="0">
            <x v="3"/>
          </reference>
        </references>
      </pivotArea>
    </format>
    <format dxfId="801">
      <pivotArea dataOnly="0" labelOnly="1" outline="0" fieldPosition="0">
        <references count="3">
          <reference field="2" count="1" selected="0">
            <x v="75"/>
          </reference>
          <reference field="3" count="1">
            <x v="11"/>
          </reference>
          <reference field="4" count="1" selected="0">
            <x v="3"/>
          </reference>
        </references>
      </pivotArea>
    </format>
    <format dxfId="800">
      <pivotArea dataOnly="0" labelOnly="1" outline="0" fieldPosition="0">
        <references count="3">
          <reference field="2" count="1" selected="0">
            <x v="80"/>
          </reference>
          <reference field="3" count="1">
            <x v="98"/>
          </reference>
          <reference field="4" count="1" selected="0">
            <x v="3"/>
          </reference>
        </references>
      </pivotArea>
    </format>
    <format dxfId="799">
      <pivotArea dataOnly="0" labelOnly="1" outline="0" fieldPosition="0">
        <references count="3">
          <reference field="2" count="1" selected="0">
            <x v="82"/>
          </reference>
          <reference field="3" count="1">
            <x v="84"/>
          </reference>
          <reference field="4" count="1" selected="0">
            <x v="3"/>
          </reference>
        </references>
      </pivotArea>
    </format>
    <format dxfId="798">
      <pivotArea dataOnly="0" labelOnly="1" outline="0" fieldPosition="0">
        <references count="3">
          <reference field="2" count="1" selected="0">
            <x v="84"/>
          </reference>
          <reference field="3" count="1">
            <x v="33"/>
          </reference>
          <reference field="4" count="1" selected="0">
            <x v="3"/>
          </reference>
        </references>
      </pivotArea>
    </format>
    <format dxfId="797">
      <pivotArea dataOnly="0" labelOnly="1" outline="0" fieldPosition="0">
        <references count="3">
          <reference field="2" count="1" selected="0">
            <x v="85"/>
          </reference>
          <reference field="3" count="1">
            <x v="15"/>
          </reference>
          <reference field="4" count="1" selected="0">
            <x v="3"/>
          </reference>
        </references>
      </pivotArea>
    </format>
    <format dxfId="796">
      <pivotArea dataOnly="0" labelOnly="1" outline="0" fieldPosition="0">
        <references count="3">
          <reference field="2" count="1" selected="0">
            <x v="90"/>
          </reference>
          <reference field="3" count="1">
            <x v="6"/>
          </reference>
          <reference field="4" count="1" selected="0">
            <x v="3"/>
          </reference>
        </references>
      </pivotArea>
    </format>
    <format dxfId="795">
      <pivotArea dataOnly="0" labelOnly="1" outline="0" fieldPosition="0">
        <references count="3">
          <reference field="2" count="1" selected="0">
            <x v="92"/>
          </reference>
          <reference field="3" count="1">
            <x v="76"/>
          </reference>
          <reference field="4" count="1" selected="0">
            <x v="3"/>
          </reference>
        </references>
      </pivotArea>
    </format>
    <format dxfId="794">
      <pivotArea dataOnly="0" labelOnly="1" outline="0" fieldPosition="0">
        <references count="3">
          <reference field="2" count="1" selected="0">
            <x v="98"/>
          </reference>
          <reference field="3" count="1">
            <x v="42"/>
          </reference>
          <reference field="4" count="1" selected="0">
            <x v="3"/>
          </reference>
        </references>
      </pivotArea>
    </format>
    <format dxfId="793">
      <pivotArea dataOnly="0" labelOnly="1" outline="0" fieldPosition="0">
        <references count="3">
          <reference field="2" count="1" selected="0">
            <x v="99"/>
          </reference>
          <reference field="3" count="1">
            <x v="77"/>
          </reference>
          <reference field="4" count="1" selected="0">
            <x v="3"/>
          </reference>
        </references>
      </pivotArea>
    </format>
    <format dxfId="792">
      <pivotArea dataOnly="0" labelOnly="1" outline="0" fieldPosition="0">
        <references count="3">
          <reference field="2" count="1" selected="0">
            <x v="103"/>
          </reference>
          <reference field="3" count="1">
            <x v="68"/>
          </reference>
          <reference field="4" count="1" selected="0">
            <x v="3"/>
          </reference>
        </references>
      </pivotArea>
    </format>
    <format dxfId="791">
      <pivotArea dataOnly="0" labelOnly="1" outline="0" fieldPosition="0">
        <references count="3">
          <reference field="2" count="1" selected="0">
            <x v="104"/>
          </reference>
          <reference field="3" count="1">
            <x v="73"/>
          </reference>
          <reference field="4" count="1" selected="0">
            <x v="3"/>
          </reference>
        </references>
      </pivotArea>
    </format>
    <format dxfId="790">
      <pivotArea dataOnly="0" labelOnly="1" outline="0" fieldPosition="0">
        <references count="3">
          <reference field="2" count="1" selected="0">
            <x v="105"/>
          </reference>
          <reference field="3" count="1">
            <x v="69"/>
          </reference>
          <reference field="4" count="1" selected="0">
            <x v="3"/>
          </reference>
        </references>
      </pivotArea>
    </format>
    <format dxfId="789">
      <pivotArea dataOnly="0" labelOnly="1" outline="0" fieldPosition="0">
        <references count="3">
          <reference field="2" count="1" selected="0">
            <x v="106"/>
          </reference>
          <reference field="3" count="1">
            <x v="75"/>
          </reference>
          <reference field="4" count="1" selected="0">
            <x v="3"/>
          </reference>
        </references>
      </pivotArea>
    </format>
    <format dxfId="788">
      <pivotArea dataOnly="0" labelOnly="1" outline="0" fieldPosition="0">
        <references count="3">
          <reference field="2" count="1" selected="0">
            <x v="109"/>
          </reference>
          <reference field="3" count="1">
            <x v="80"/>
          </reference>
          <reference field="4" count="1" selected="0">
            <x v="3"/>
          </reference>
        </references>
      </pivotArea>
    </format>
    <format dxfId="787">
      <pivotArea dataOnly="0" labelOnly="1" outline="0" fieldPosition="0">
        <references count="3">
          <reference field="2" count="1" selected="0">
            <x v="113"/>
          </reference>
          <reference field="3" count="1">
            <x v="111"/>
          </reference>
          <reference field="4" count="1" selected="0">
            <x v="3"/>
          </reference>
        </references>
      </pivotArea>
    </format>
    <format dxfId="786">
      <pivotArea dataOnly="0" labelOnly="1" outline="0" fieldPosition="0">
        <references count="3">
          <reference field="2" count="1" selected="0">
            <x v="114"/>
          </reference>
          <reference field="3" count="1">
            <x v="112"/>
          </reference>
          <reference field="4" count="1" selected="0">
            <x v="3"/>
          </reference>
        </references>
      </pivotArea>
    </format>
    <format dxfId="785">
      <pivotArea dataOnly="0" labelOnly="1" outline="0" fieldPosition="0">
        <references count="3">
          <reference field="2" count="1" selected="0">
            <x v="15"/>
          </reference>
          <reference field="3" count="1">
            <x v="14"/>
          </reference>
          <reference field="4" count="1" selected="0">
            <x v="4"/>
          </reference>
        </references>
      </pivotArea>
    </format>
    <format dxfId="784">
      <pivotArea dataOnly="0" labelOnly="1" outline="0" fieldPosition="0">
        <references count="3">
          <reference field="2" count="1" selected="0">
            <x v="16"/>
          </reference>
          <reference field="3" count="1">
            <x v="16"/>
          </reference>
          <reference field="4" count="1" selected="0">
            <x v="4"/>
          </reference>
        </references>
      </pivotArea>
    </format>
    <format dxfId="783">
      <pivotArea dataOnly="0" labelOnly="1" outline="0" fieldPosition="0">
        <references count="3">
          <reference field="2" count="1" selected="0">
            <x v="17"/>
          </reference>
          <reference field="3" count="1">
            <x v="50"/>
          </reference>
          <reference field="4" count="1" selected="0">
            <x v="5"/>
          </reference>
        </references>
      </pivotArea>
    </format>
    <format dxfId="782">
      <pivotArea dataOnly="0" labelOnly="1" outline="0" fieldPosition="0">
        <references count="3">
          <reference field="2" count="1" selected="0">
            <x v="72"/>
          </reference>
          <reference field="3" count="1">
            <x v="21"/>
          </reference>
          <reference field="4" count="1" selected="0">
            <x v="5"/>
          </reference>
        </references>
      </pivotArea>
    </format>
    <format dxfId="781">
      <pivotArea dataOnly="0" labelOnly="1" outline="0" fieldPosition="0">
        <references count="3">
          <reference field="2" count="1" selected="0">
            <x v="78"/>
          </reference>
          <reference field="3" count="1">
            <x v="10"/>
          </reference>
          <reference field="4" count="1" selected="0">
            <x v="5"/>
          </reference>
        </references>
      </pivotArea>
    </format>
    <format dxfId="780">
      <pivotArea dataOnly="0" labelOnly="1" outline="0" fieldPosition="0">
        <references count="3">
          <reference field="2" count="1" selected="0">
            <x v="79"/>
          </reference>
          <reference field="3" count="1">
            <x v="24"/>
          </reference>
          <reference field="4" count="1" selected="0">
            <x v="5"/>
          </reference>
        </references>
      </pivotArea>
    </format>
    <format dxfId="779">
      <pivotArea dataOnly="0" labelOnly="1" outline="0" fieldPosition="0">
        <references count="3">
          <reference field="2" count="1" selected="0">
            <x v="86"/>
          </reference>
          <reference field="3" count="1">
            <x v="64"/>
          </reference>
          <reference field="4" count="1" selected="0">
            <x v="5"/>
          </reference>
        </references>
      </pivotArea>
    </format>
    <format dxfId="778">
      <pivotArea dataOnly="0" labelOnly="1" outline="0" fieldPosition="0">
        <references count="3">
          <reference field="2" count="1" selected="0">
            <x v="95"/>
          </reference>
          <reference field="3" count="1">
            <x v="63"/>
          </reference>
          <reference field="4" count="1" selected="0">
            <x v="5"/>
          </reference>
        </references>
      </pivotArea>
    </format>
    <format dxfId="777">
      <pivotArea dataOnly="0" labelOnly="1" outline="0" fieldPosition="0">
        <references count="1">
          <reference field="4294967294" count="4">
            <x v="0"/>
            <x v="1"/>
            <x v="2"/>
            <x v="3"/>
          </reference>
        </references>
      </pivotArea>
    </format>
    <format dxfId="776">
      <pivotArea type="all" dataOnly="0" outline="0" fieldPosition="0"/>
    </format>
    <format dxfId="775">
      <pivotArea outline="0" collapsedLevelsAreSubtotals="1" fieldPosition="0"/>
    </format>
    <format dxfId="774">
      <pivotArea type="origin" dataOnly="0" labelOnly="1" outline="0" fieldPosition="0"/>
    </format>
    <format dxfId="773">
      <pivotArea field="-2" type="button" dataOnly="0" labelOnly="1" outline="0" axis="axisCol" fieldPosition="0"/>
    </format>
    <format dxfId="772">
      <pivotArea type="topRight" dataOnly="0" labelOnly="1" outline="0" fieldPosition="0"/>
    </format>
    <format dxfId="771">
      <pivotArea field="4" type="button" dataOnly="0" labelOnly="1" outline="0" axis="axisRow" fieldPosition="0"/>
    </format>
    <format dxfId="770">
      <pivotArea field="2" type="button" dataOnly="0" labelOnly="1" outline="0" axis="axisRow" fieldPosition="1"/>
    </format>
    <format dxfId="769">
      <pivotArea field="3" type="button" dataOnly="0" labelOnly="1" outline="0" axis="axisRow" fieldPosition="2"/>
    </format>
    <format dxfId="768">
      <pivotArea dataOnly="0" labelOnly="1" outline="0" fieldPosition="0">
        <references count="1">
          <reference field="4" count="0"/>
        </references>
      </pivotArea>
    </format>
    <format dxfId="767">
      <pivotArea dataOnly="0" labelOnly="1" outline="0" fieldPosition="0">
        <references count="1">
          <reference field="4" count="0" defaultSubtotal="1"/>
        </references>
      </pivotArea>
    </format>
    <format dxfId="766">
      <pivotArea dataOnly="0" labelOnly="1" grandRow="1" outline="0" fieldPosition="0"/>
    </format>
    <format dxfId="765">
      <pivotArea dataOnly="0" labelOnly="1" outline="0" fieldPosition="0">
        <references count="1">
          <reference field="4294967294" count="4">
            <x v="0"/>
            <x v="1"/>
            <x v="2"/>
            <x v="3"/>
          </reference>
        </references>
      </pivotArea>
    </format>
    <format dxfId="764">
      <pivotArea field="4" type="button" dataOnly="0" labelOnly="1" outline="0" axis="axisRow" fieldPosition="0"/>
    </format>
    <format dxfId="763">
      <pivotArea field="2" type="button" dataOnly="0" labelOnly="1" outline="0" axis="axisRow" fieldPosition="1"/>
    </format>
    <format dxfId="762">
      <pivotArea field="3" type="button" dataOnly="0" labelOnly="1" outline="0" axis="axisRow" fieldPosition="2"/>
    </format>
    <format dxfId="761">
      <pivotArea dataOnly="0" labelOnly="1" outline="0" fieldPosition="0">
        <references count="1">
          <reference field="4294967294" count="4">
            <x v="0"/>
            <x v="1"/>
            <x v="2"/>
            <x v="3"/>
          </reference>
        </references>
      </pivotArea>
    </format>
    <format dxfId="760">
      <pivotArea field="4" type="button" dataOnly="0" labelOnly="1" outline="0" axis="axisRow" fieldPosition="0"/>
    </format>
    <format dxfId="759">
      <pivotArea field="2" type="button" dataOnly="0" labelOnly="1" outline="0" axis="axisRow" fieldPosition="1"/>
    </format>
    <format dxfId="758">
      <pivotArea field="3" type="button" dataOnly="0" labelOnly="1" outline="0" axis="axisRow" fieldPosition="2"/>
    </format>
    <format dxfId="757">
      <pivotArea dataOnly="0" labelOnly="1" outline="0" fieldPosition="0">
        <references count="1">
          <reference field="4294967294" count="4">
            <x v="0"/>
            <x v="1"/>
            <x v="2"/>
            <x v="3"/>
          </reference>
        </references>
      </pivotArea>
    </format>
    <format dxfId="756">
      <pivotArea dataOnly="0" outline="0" fieldPosition="0">
        <references count="1">
          <reference field="2" count="1">
            <x v="54"/>
          </reference>
        </references>
      </pivotArea>
    </format>
    <format dxfId="755">
      <pivotArea dataOnly="0" outline="0" fieldPosition="0">
        <references count="1">
          <reference field="3" count="1">
            <x v="95"/>
          </reference>
        </references>
      </pivotArea>
    </format>
    <format dxfId="754">
      <pivotArea outline="0" fieldPosition="0">
        <references count="4">
          <reference field="4294967294" count="1" selected="0">
            <x v="1"/>
          </reference>
          <reference field="2" count="1" selected="0">
            <x v="54"/>
          </reference>
          <reference field="3" count="1" selected="0">
            <x v="95"/>
          </reference>
          <reference field="4" count="1" selected="0">
            <x v="0"/>
          </reference>
        </references>
      </pivotArea>
    </format>
    <format dxfId="753">
      <pivotArea dataOnly="0" labelOnly="1" outline="0" fieldPosition="0">
        <references count="1">
          <reference field="4" count="1" defaultSubtotal="1">
            <x v="0"/>
          </reference>
        </references>
      </pivotArea>
    </format>
    <format dxfId="752">
      <pivotArea dataOnly="0" labelOnly="1" outline="0" fieldPosition="0">
        <references count="1">
          <reference field="4" count="1" defaultSubtotal="1">
            <x v="1"/>
          </reference>
        </references>
      </pivotArea>
    </format>
    <format dxfId="751">
      <pivotArea dataOnly="0" labelOnly="1" outline="0" fieldPosition="0">
        <references count="1">
          <reference field="4" count="1" defaultSubtotal="1">
            <x v="2"/>
          </reference>
        </references>
      </pivotArea>
    </format>
    <format dxfId="750">
      <pivotArea dataOnly="0" labelOnly="1" outline="0" fieldPosition="0">
        <references count="1">
          <reference field="4" count="1" defaultSubtotal="1">
            <x v="3"/>
          </reference>
        </references>
      </pivotArea>
    </format>
    <format dxfId="749">
      <pivotArea dataOnly="0" labelOnly="1" outline="0" fieldPosition="0">
        <references count="1">
          <reference field="4" count="1" defaultSubtotal="1">
            <x v="4"/>
          </reference>
        </references>
      </pivotArea>
    </format>
    <format dxfId="748">
      <pivotArea dataOnly="0" outline="0" fieldPosition="0">
        <references count="1">
          <reference field="2" count="5">
            <x v="77"/>
            <x v="81"/>
            <x v="96"/>
            <x v="100"/>
            <x v="108"/>
          </reference>
        </references>
      </pivotArea>
    </format>
    <format dxfId="747">
      <pivotArea field="2" type="button" dataOnly="0" labelOnly="1" outline="0" axis="axisRow" fieldPosition="1"/>
    </format>
    <format dxfId="746">
      <pivotArea field="3" type="button" dataOnly="0" labelOnly="1" outline="0" axis="axisRow" fieldPosition="2"/>
    </format>
    <format dxfId="745">
      <pivotArea dataOnly="0" labelOnly="1" outline="0" fieldPosition="0">
        <references count="1">
          <reference field="3" count="0"/>
        </references>
      </pivotArea>
    </format>
    <format dxfId="744">
      <pivotArea dataOnly="0" labelOnly="1" outline="0" fieldPosition="0">
        <references count="1">
          <reference field="2" count="0"/>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5DBF67-BC33-418C-8632-A727899D860A}" name="PivotTable17" cacheId="10238"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chartFormat="7">
  <location ref="A33:C184" firstHeaderRow="1" firstDataRow="2" firstDataCol="1"/>
  <pivotFields count="31">
    <pivotField compact="0" outline="0" showAll="0"/>
    <pivotField compact="0" outline="0" showAll="0">
      <items count="6">
        <item x="0"/>
        <item x="1"/>
        <item x="2"/>
        <item x="3"/>
        <item x="4"/>
        <item t="default"/>
      </items>
    </pivotField>
    <pivotField compact="0" outline="0" showAll="0"/>
    <pivotField axis="axisRow" compact="0" outline="0" showAll="0" sortType="descending">
      <items count="151">
        <item x="0"/>
        <item x="5"/>
        <item x="3"/>
        <item x="59"/>
        <item x="19"/>
        <item x="58"/>
        <item x="130"/>
        <item x="4"/>
        <item x="65"/>
        <item x="64"/>
        <item x="25"/>
        <item x="140"/>
        <item x="23"/>
        <item x="9"/>
        <item x="18"/>
        <item x="8"/>
        <item x="16"/>
        <item x="7"/>
        <item x="2"/>
        <item x="29"/>
        <item x="26"/>
        <item x="82"/>
        <item x="56"/>
        <item x="14"/>
        <item x="40"/>
        <item x="136"/>
        <item x="135"/>
        <item x="50"/>
        <item x="27"/>
        <item x="10"/>
        <item x="13"/>
        <item x="55"/>
        <item x="12"/>
        <item x="105"/>
        <item x="94"/>
        <item x="66"/>
        <item x="141"/>
        <item x="100"/>
        <item x="110"/>
        <item x="137"/>
        <item x="11"/>
        <item x="63"/>
        <item x="106"/>
        <item x="104"/>
        <item x="21"/>
        <item x="126"/>
        <item x="31"/>
        <item x="107"/>
        <item x="34"/>
        <item x="138"/>
        <item x="79"/>
        <item x="83"/>
        <item x="103"/>
        <item x="35"/>
        <item x="47"/>
        <item x="37"/>
        <item x="122"/>
        <item x="101"/>
        <item x="57"/>
        <item x="24"/>
        <item x="17"/>
        <item x="6"/>
        <item x="61"/>
        <item x="62"/>
        <item x="43"/>
        <item x="20"/>
        <item x="38"/>
        <item x="74"/>
        <item x="119"/>
        <item x="46"/>
        <item x="32"/>
        <item x="60"/>
        <item x="28"/>
        <item x="36"/>
        <item x="39"/>
        <item x="49"/>
        <item x="22"/>
        <item x="41"/>
        <item x="44"/>
        <item x="45"/>
        <item x="96"/>
        <item x="129"/>
        <item x="52"/>
        <item x="80"/>
        <item x="54"/>
        <item x="78"/>
        <item x="99"/>
        <item x="88"/>
        <item x="112"/>
        <item x="33"/>
        <item x="109"/>
        <item x="85"/>
        <item x="70"/>
        <item x="89"/>
        <item x="98"/>
        <item x="67"/>
        <item x="128"/>
        <item x="132"/>
        <item x="127"/>
        <item x="75"/>
        <item x="121"/>
        <item x="117"/>
        <item x="118"/>
        <item x="120"/>
        <item x="123"/>
        <item x="115"/>
        <item x="125"/>
        <item x="134"/>
        <item x="133"/>
        <item x="68"/>
        <item x="113"/>
        <item x="143"/>
        <item x="144"/>
        <item x="131"/>
        <item x="148"/>
        <item m="1" x="149"/>
        <item x="114"/>
        <item x="1"/>
        <item x="15"/>
        <item x="30"/>
        <item x="42"/>
        <item x="48"/>
        <item x="51"/>
        <item x="53"/>
        <item x="69"/>
        <item x="71"/>
        <item x="72"/>
        <item x="73"/>
        <item x="76"/>
        <item x="77"/>
        <item x="81"/>
        <item x="84"/>
        <item x="86"/>
        <item x="87"/>
        <item x="90"/>
        <item x="91"/>
        <item x="92"/>
        <item x="93"/>
        <item x="95"/>
        <item x="97"/>
        <item x="102"/>
        <item x="108"/>
        <item x="111"/>
        <item x="116"/>
        <item x="124"/>
        <item x="139"/>
        <item x="142"/>
        <item x="145"/>
        <item x="146"/>
        <item x="147"/>
        <item t="default"/>
      </items>
      <autoSortScope>
        <pivotArea dataOnly="0" outline="0" fieldPosition="0">
          <references count="1">
            <reference field="4294967294" count="1" selected="0">
              <x v="0"/>
            </reference>
          </references>
        </pivotArea>
      </autoSortScope>
    </pivotField>
    <pivotField compact="0" outline="0" showAll="0">
      <items count="28">
        <item m="1" x="6"/>
        <item m="1" x="12"/>
        <item m="1" x="18"/>
        <item m="1" x="19"/>
        <item m="1" x="23"/>
        <item m="1" x="25"/>
        <item m="1" x="24"/>
        <item m="1" x="16"/>
        <item m="1" x="14"/>
        <item m="1" x="26"/>
        <item m="1" x="13"/>
        <item m="1" x="7"/>
        <item m="1" x="22"/>
        <item m="1" x="11"/>
        <item m="1" x="20"/>
        <item m="1" x="17"/>
        <item m="1" x="9"/>
        <item m="1" x="8"/>
        <item m="1" x="21"/>
        <item m="1" x="15"/>
        <item m="1" x="10"/>
        <item x="1"/>
        <item x="5"/>
        <item x="0"/>
        <item x="2"/>
        <item x="3"/>
        <item x="4"/>
        <item t="default"/>
      </items>
    </pivotField>
    <pivotField compact="0" outline="0" showAll="0">
      <items count="32">
        <item m="1" x="13"/>
        <item m="1" x="23"/>
        <item m="1" x="30"/>
        <item m="1" x="24"/>
        <item m="1" x="25"/>
        <item m="1" x="28"/>
        <item m="1" x="14"/>
        <item m="1" x="29"/>
        <item m="1" x="19"/>
        <item m="1" x="21"/>
        <item m="1" x="20"/>
        <item m="1" x="26"/>
        <item m="1" x="15"/>
        <item m="1" x="16"/>
        <item m="1" x="27"/>
        <item m="1" x="18"/>
        <item m="1" x="22"/>
        <item m="1" x="17"/>
        <item x="8"/>
        <item x="9"/>
        <item x="10"/>
        <item x="0"/>
        <item x="4"/>
        <item x="5"/>
        <item x="2"/>
        <item x="3"/>
        <item x="1"/>
        <item x="11"/>
        <item x="6"/>
        <item x="12"/>
        <item x="7"/>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m="1" x="3"/>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9" outline="0" showAll="0"/>
    <pivotField compact="0" outline="0" showAll="0">
      <items count="6">
        <item m="1" x="4"/>
        <item x="1"/>
        <item x="3"/>
        <item x="0"/>
        <item x="2"/>
        <item t="default"/>
      </items>
    </pivotField>
    <pivotField compact="0" outline="0" showAll="0"/>
    <pivotField compact="0" outline="0" showAll="0"/>
    <pivotField compact="0" numFmtId="43" outline="0" showAll="0"/>
  </pivotFields>
  <rowFields count="1">
    <field x="3"/>
  </rowFields>
  <rowItems count="150">
    <i>
      <x v="15"/>
    </i>
    <i>
      <x v="18"/>
    </i>
    <i>
      <x v="65"/>
    </i>
    <i>
      <x v="17"/>
    </i>
    <i>
      <x v="13"/>
    </i>
    <i>
      <x v="2"/>
    </i>
    <i>
      <x v="61"/>
    </i>
    <i>
      <x/>
    </i>
    <i>
      <x v="76"/>
    </i>
    <i>
      <x v="89"/>
    </i>
    <i>
      <x v="73"/>
    </i>
    <i>
      <x v="75"/>
    </i>
    <i>
      <x v="77"/>
    </i>
    <i>
      <x v="30"/>
    </i>
    <i>
      <x v="69"/>
    </i>
    <i>
      <x v="134"/>
    </i>
    <i>
      <x v="1"/>
    </i>
    <i>
      <x v="20"/>
    </i>
    <i>
      <x v="29"/>
    </i>
    <i>
      <x v="53"/>
    </i>
    <i>
      <x v="7"/>
    </i>
    <i>
      <x v="123"/>
    </i>
    <i>
      <x v="46"/>
    </i>
    <i>
      <x v="14"/>
    </i>
    <i>
      <x v="51"/>
    </i>
    <i>
      <x v="19"/>
    </i>
    <i>
      <x v="8"/>
    </i>
    <i>
      <x v="48"/>
    </i>
    <i>
      <x v="121"/>
    </i>
    <i>
      <x v="120"/>
    </i>
    <i>
      <x v="119"/>
    </i>
    <i>
      <x v="55"/>
    </i>
    <i>
      <x v="44"/>
    </i>
    <i>
      <x v="66"/>
    </i>
    <i>
      <x v="130"/>
    </i>
    <i>
      <x v="41"/>
    </i>
    <i>
      <x v="40"/>
    </i>
    <i>
      <x v="58"/>
    </i>
    <i>
      <x v="78"/>
    </i>
    <i>
      <x v="95"/>
    </i>
    <i>
      <x v="31"/>
    </i>
    <i>
      <x v="54"/>
    </i>
    <i>
      <x v="16"/>
    </i>
    <i>
      <x v="74"/>
    </i>
    <i>
      <x v="70"/>
    </i>
    <i>
      <x v="12"/>
    </i>
    <i>
      <x v="4"/>
    </i>
    <i>
      <x v="32"/>
    </i>
    <i>
      <x v="79"/>
    </i>
    <i>
      <x v="128"/>
    </i>
    <i>
      <x v="127"/>
    </i>
    <i>
      <x v="27"/>
    </i>
    <i>
      <x v="5"/>
    </i>
    <i>
      <x v="135"/>
    </i>
    <i>
      <x v="59"/>
    </i>
    <i>
      <x v="126"/>
    </i>
    <i>
      <x v="10"/>
    </i>
    <i>
      <x v="136"/>
    </i>
    <i>
      <x v="23"/>
    </i>
    <i>
      <x v="124"/>
    </i>
    <i>
      <x v="82"/>
    </i>
    <i>
      <x v="21"/>
    </i>
    <i>
      <x v="80"/>
    </i>
    <i>
      <x v="67"/>
    </i>
    <i>
      <x v="33"/>
    </i>
    <i>
      <x v="140"/>
    </i>
    <i>
      <x v="122"/>
    </i>
    <i>
      <x v="60"/>
    </i>
    <i>
      <x v="148"/>
    </i>
    <i>
      <x v="3"/>
    </i>
    <i>
      <x v="125"/>
    </i>
    <i>
      <x v="110"/>
    </i>
    <i>
      <x v="62"/>
    </i>
    <i>
      <x v="137"/>
    </i>
    <i>
      <x v="24"/>
    </i>
    <i>
      <x v="133"/>
    </i>
    <i>
      <x v="96"/>
    </i>
    <i>
      <x v="84"/>
    </i>
    <i>
      <x v="43"/>
    </i>
    <i>
      <x v="83"/>
    </i>
    <i>
      <x v="92"/>
    </i>
    <i>
      <x v="22"/>
    </i>
    <i>
      <x v="71"/>
    </i>
    <i>
      <x v="112"/>
    </i>
    <i>
      <x v="34"/>
    </i>
    <i>
      <x v="100"/>
    </i>
    <i>
      <x v="50"/>
    </i>
    <i>
      <x v="25"/>
    </i>
    <i>
      <x v="9"/>
    </i>
    <i>
      <x v="104"/>
    </i>
    <i>
      <x v="47"/>
    </i>
    <i>
      <x v="72"/>
    </i>
    <i>
      <x v="113"/>
    </i>
    <i>
      <x v="117"/>
    </i>
    <i>
      <x v="64"/>
    </i>
    <i>
      <x v="6"/>
    </i>
    <i>
      <x v="86"/>
    </i>
    <i>
      <x v="87"/>
    </i>
    <i>
      <x v="42"/>
    </i>
    <i>
      <x v="56"/>
    </i>
    <i>
      <x v="111"/>
    </i>
    <i>
      <x v="106"/>
    </i>
    <i>
      <x v="37"/>
    </i>
    <i>
      <x v="109"/>
    </i>
    <i>
      <x v="57"/>
    </i>
    <i>
      <x v="68"/>
    </i>
    <i>
      <x v="116"/>
    </i>
    <i>
      <x v="102"/>
    </i>
    <i>
      <x v="26"/>
    </i>
    <i>
      <x v="147"/>
    </i>
    <i>
      <x v="63"/>
    </i>
    <i>
      <x v="118"/>
    </i>
    <i>
      <x v="138"/>
    </i>
    <i>
      <x v="97"/>
    </i>
    <i>
      <x v="105"/>
    </i>
    <i>
      <x v="28"/>
    </i>
    <i>
      <x v="45"/>
    </i>
    <i>
      <x v="98"/>
    </i>
    <i>
      <x v="49"/>
    </i>
    <i>
      <x v="114"/>
    </i>
    <i>
      <x v="81"/>
    </i>
    <i>
      <x v="94"/>
    </i>
    <i>
      <x v="85"/>
    </i>
    <i>
      <x v="139"/>
    </i>
    <i>
      <x v="108"/>
    </i>
    <i>
      <x v="99"/>
    </i>
    <i>
      <x v="103"/>
    </i>
    <i>
      <x v="52"/>
    </i>
    <i>
      <x v="39"/>
    </i>
    <i>
      <x v="101"/>
    </i>
    <i>
      <x v="93"/>
    </i>
    <i>
      <x v="144"/>
    </i>
    <i>
      <x v="149"/>
    </i>
    <i>
      <x v="36"/>
    </i>
    <i>
      <x v="129"/>
    </i>
    <i>
      <x v="11"/>
    </i>
    <i>
      <x v="143"/>
    </i>
    <i>
      <x v="145"/>
    </i>
    <i>
      <x v="107"/>
    </i>
    <i>
      <x v="131"/>
    </i>
    <i>
      <x v="90"/>
    </i>
    <i>
      <x v="141"/>
    </i>
    <i>
      <x v="35"/>
    </i>
    <i>
      <x v="146"/>
    </i>
    <i>
      <x v="38"/>
    </i>
    <i>
      <x v="91"/>
    </i>
    <i>
      <x v="132"/>
    </i>
    <i>
      <x v="142"/>
    </i>
    <i>
      <x v="88"/>
    </i>
    <i t="grand">
      <x/>
    </i>
  </rowItems>
  <colFields count="1">
    <field x="-2"/>
  </colFields>
  <colItems count="2">
    <i>
      <x/>
    </i>
    <i i="1">
      <x v="1"/>
    </i>
  </colItems>
  <dataFields count="2">
    <dataField name="Expected Stock Norm QTY" fld="23" baseField="0" baseItem="0"/>
    <dataField name="Current Stock QTY" fld="9" baseField="0" baseItem="0"/>
  </dataFields>
  <formats count="2">
    <format dxfId="725">
      <pivotArea outline="0" collapsedLevelsAreSubtotals="1" fieldPosition="0"/>
    </format>
    <format dxfId="724">
      <pivotArea outline="0" fieldPosition="0">
        <references count="1">
          <reference field="3" count="0" selected="0"/>
        </references>
      </pivotArea>
    </format>
  </formats>
  <chartFormats count="2">
    <chartFormat chart="8" format="8"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2D588B-6C39-4754-8C8F-F0DDD4E9F5C8}" name="PivotTable15" cacheId="10238"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chartFormat="21">
  <location ref="B17:C25" firstHeaderRow="2" firstDataRow="2" firstDataCol="1"/>
  <pivotFields count="31">
    <pivotField compact="0" outline="0" showAll="0"/>
    <pivotField compact="0" outline="0" showAll="0">
      <items count="6">
        <item x="0"/>
        <item x="1"/>
        <item x="2"/>
        <item x="3"/>
        <item x="4"/>
        <item t="default"/>
      </items>
    </pivotField>
    <pivotField compact="0" outline="0" showAll="0"/>
    <pivotField compact="0" outline="0" showAll="0"/>
    <pivotField axis="axisRow" compact="0" outline="0" showAll="0" sortType="descending">
      <items count="28">
        <item x="1"/>
        <item x="5"/>
        <item x="0"/>
        <item x="2"/>
        <item x="3"/>
        <item x="4"/>
        <item m="1" x="6"/>
        <item m="1" x="21"/>
        <item m="1" x="15"/>
        <item m="1" x="22"/>
        <item m="1" x="11"/>
        <item m="1" x="26"/>
        <item m="1" x="18"/>
        <item m="1" x="20"/>
        <item m="1" x="10"/>
        <item m="1" x="24"/>
        <item m="1" x="14"/>
        <item m="1" x="12"/>
        <item m="1" x="9"/>
        <item m="1" x="23"/>
        <item m="1" x="19"/>
        <item m="1" x="17"/>
        <item m="1" x="16"/>
        <item m="1" x="13"/>
        <item m="1" x="7"/>
        <item m="1" x="25"/>
        <item m="1" x="8"/>
        <item t="default"/>
      </items>
      <autoSortScope>
        <pivotArea dataOnly="0" outline="0" fieldPosition="0">
          <references count="1">
            <reference field="4294967294" count="1" selected="0">
              <x v="0"/>
            </reference>
          </references>
        </pivotArea>
      </autoSortScope>
    </pivotField>
    <pivotField compact="0" outline="0" showAll="0">
      <items count="32">
        <item m="1" x="13"/>
        <item m="1" x="23"/>
        <item m="1" x="30"/>
        <item m="1" x="24"/>
        <item m="1" x="25"/>
        <item m="1" x="28"/>
        <item m="1" x="14"/>
        <item m="1" x="29"/>
        <item m="1" x="19"/>
        <item m="1" x="21"/>
        <item m="1" x="20"/>
        <item m="1" x="26"/>
        <item m="1" x="15"/>
        <item m="1" x="16"/>
        <item m="1" x="27"/>
        <item m="1" x="18"/>
        <item m="1" x="22"/>
        <item m="1" x="17"/>
        <item x="8"/>
        <item x="9"/>
        <item x="10"/>
        <item x="0"/>
        <item x="4"/>
        <item x="5"/>
        <item x="2"/>
        <item x="3"/>
        <item x="1"/>
        <item x="11"/>
        <item x="6"/>
        <item x="12"/>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m="1" x="3"/>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numFmtId="9" outline="0" showAll="0"/>
    <pivotField compact="0" outline="0" showAll="0">
      <items count="6">
        <item m="1" x="4"/>
        <item x="1"/>
        <item x="3"/>
        <item x="0"/>
        <item x="2"/>
        <item t="default"/>
      </items>
    </pivotField>
    <pivotField compact="0" outline="0" showAll="0"/>
    <pivotField compact="0" outline="0" showAll="0"/>
    <pivotField compact="0" numFmtId="43" outline="0" showAll="0"/>
  </pivotFields>
  <rowFields count="1">
    <field x="4"/>
  </rowFields>
  <rowItems count="7">
    <i>
      <x v="3"/>
    </i>
    <i>
      <x/>
    </i>
    <i>
      <x v="2"/>
    </i>
    <i>
      <x v="1"/>
    </i>
    <i>
      <x v="4"/>
    </i>
    <i>
      <x v="5"/>
    </i>
    <i t="grand">
      <x/>
    </i>
  </rowItems>
  <colItems count="1">
    <i/>
  </colItems>
  <dataFields count="1">
    <dataField name="Sum of Order QTY(MT)" fld="25" baseField="0" baseItem="0"/>
  </dataFields>
  <formats count="1">
    <format dxfId="726">
      <pivotArea outline="0" collapsedLevelsAreSubtotals="1" fieldPosition="0"/>
    </format>
  </formats>
  <chartFormats count="13">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4" count="1" selected="0">
            <x v="0"/>
          </reference>
        </references>
      </pivotArea>
    </chartFormat>
    <chartFormat chart="10" format="5">
      <pivotArea type="data" outline="0" fieldPosition="0">
        <references count="2">
          <reference field="4294967294" count="1" selected="0">
            <x v="0"/>
          </reference>
          <reference field="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4" count="1" selected="0">
            <x v="0"/>
          </reference>
        </references>
      </pivotArea>
    </chartFormat>
    <chartFormat chart="11" format="8">
      <pivotArea type="data" outline="0" fieldPosition="0">
        <references count="2">
          <reference field="4294967294" count="1" selected="0">
            <x v="0"/>
          </reference>
          <reference field="4"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4" count="1" selected="0">
            <x v="0"/>
          </reference>
        </references>
      </pivotArea>
    </chartFormat>
    <chartFormat chart="12" format="8">
      <pivotArea type="data" outline="0" fieldPosition="0">
        <references count="2">
          <reference field="4294967294" count="1" selected="0">
            <x v="0"/>
          </reference>
          <reference field="4" count="1" selected="0">
            <x v="1"/>
          </reference>
        </references>
      </pivotArea>
    </chartFormat>
    <chartFormat chart="16" format="6"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20" format="13" series="1">
      <pivotArea type="data" outline="0" fieldPosition="0">
        <references count="1">
          <reference field="4294967294" count="1" selected="0">
            <x v="0"/>
          </reference>
        </references>
      </pivotArea>
    </chartFormat>
    <chartFormat chart="20" format="14">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77F5A3-FE93-41A2-A3A4-8E0232A115D5}" name="PivotTable4" cacheId="10238"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compact="0" compactData="0" gridDropZones="1" multipleFieldFilters="0" chartFormat="130">
  <location ref="A188:D227" firstHeaderRow="1" firstDataRow="2" firstDataCol="2"/>
  <pivotFields count="31">
    <pivotField axis="axisRow" compact="0" outline="0" showAll="0" sortType="descending" defaultSubtotal="0">
      <items count="39">
        <item x="28"/>
        <item x="13"/>
        <item x="4"/>
        <item x="5"/>
        <item x="1"/>
        <item x="6"/>
        <item x="2"/>
        <item x="7"/>
        <item x="22"/>
        <item m="1" x="38"/>
        <item x="21"/>
        <item x="12"/>
        <item x="20"/>
        <item x="19"/>
        <item x="34"/>
        <item x="17"/>
        <item x="18"/>
        <item x="16"/>
        <item x="33"/>
        <item x="32"/>
        <item x="31"/>
        <item x="3"/>
        <item x="27"/>
        <item x="26"/>
        <item x="11"/>
        <item x="10"/>
        <item x="9"/>
        <item x="8"/>
        <item x="23"/>
        <item x="30"/>
        <item x="0"/>
        <item x="29"/>
        <item x="35"/>
        <item x="25"/>
        <item x="15"/>
        <item x="14"/>
        <item x="24"/>
        <item x="36"/>
        <item x="37"/>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5">
        <item x="0"/>
        <item x="1"/>
        <item x="2"/>
        <item x="3"/>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7">
        <item m="1" x="6"/>
        <item m="1" x="12"/>
        <item m="1" x="18"/>
        <item m="1" x="19"/>
        <item m="1" x="23"/>
        <item m="1" x="25"/>
        <item m="1" x="24"/>
        <item m="1" x="16"/>
        <item m="1" x="14"/>
        <item m="1" x="26"/>
        <item m="1" x="13"/>
        <item m="1" x="7"/>
        <item m="1" x="22"/>
        <item m="1" x="11"/>
        <item m="1" x="20"/>
        <item m="1" x="17"/>
        <item m="1" x="9"/>
        <item m="1" x="8"/>
        <item m="1" x="21"/>
        <item m="1" x="15"/>
        <item m="1" x="10"/>
        <item x="1"/>
        <item x="5"/>
        <item x="0"/>
        <item x="2"/>
        <item x="3"/>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m="1" x="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
        <item m="1" x="4"/>
        <item x="1"/>
        <item x="3"/>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3" outline="0" showAll="0" defaultSubtotal="0">
      <extLst>
        <ext xmlns:x14="http://schemas.microsoft.com/office/spreadsheetml/2009/9/main" uri="{2946ED86-A175-432a-8AC1-64E0C546D7DE}">
          <x14:pivotField fillDownLabels="1"/>
        </ext>
      </extLst>
    </pivotField>
  </pivotFields>
  <rowFields count="2">
    <field x="1"/>
    <field x="0"/>
  </rowFields>
  <rowItems count="38">
    <i>
      <x/>
      <x v="6"/>
    </i>
    <i r="1">
      <x v="30"/>
    </i>
    <i r="1">
      <x v="4"/>
    </i>
    <i>
      <x v="1"/>
      <x v="3"/>
    </i>
    <i r="1">
      <x v="27"/>
    </i>
    <i r="1">
      <x v="25"/>
    </i>
    <i r="1">
      <x v="5"/>
    </i>
    <i r="1">
      <x v="26"/>
    </i>
    <i r="1">
      <x v="11"/>
    </i>
    <i r="1">
      <x v="24"/>
    </i>
    <i r="1">
      <x v="7"/>
    </i>
    <i r="1">
      <x v="21"/>
    </i>
    <i r="1">
      <x v="2"/>
    </i>
    <i r="1">
      <x v="38"/>
    </i>
    <i>
      <x v="2"/>
      <x v="10"/>
    </i>
    <i r="1">
      <x v="1"/>
    </i>
    <i r="1">
      <x v="16"/>
    </i>
    <i r="1">
      <x v="34"/>
    </i>
    <i r="1">
      <x v="15"/>
    </i>
    <i r="1">
      <x v="35"/>
    </i>
    <i r="1">
      <x v="13"/>
    </i>
    <i r="1">
      <x v="12"/>
    </i>
    <i r="1">
      <x v="17"/>
    </i>
    <i>
      <x v="3"/>
      <x v="22"/>
    </i>
    <i r="1">
      <x v="33"/>
    </i>
    <i r="1">
      <x v="28"/>
    </i>
    <i r="1">
      <x v="36"/>
    </i>
    <i r="1">
      <x v="8"/>
    </i>
    <i r="1">
      <x v="23"/>
    </i>
    <i r="1">
      <x v="32"/>
    </i>
    <i r="1">
      <x v="37"/>
    </i>
    <i>
      <x v="4"/>
      <x v="29"/>
    </i>
    <i r="1">
      <x/>
    </i>
    <i r="1">
      <x v="19"/>
    </i>
    <i r="1">
      <x v="20"/>
    </i>
    <i r="1">
      <x v="31"/>
    </i>
    <i r="1">
      <x v="18"/>
    </i>
    <i r="1">
      <x v="14"/>
    </i>
  </rowItems>
  <colFields count="1">
    <field x="-2"/>
  </colFields>
  <colItems count="2">
    <i>
      <x/>
    </i>
    <i i="1">
      <x v="1"/>
    </i>
  </colItems>
  <dataFields count="2">
    <dataField name=".Closing Stock MT" fld="10" baseField="0" baseItem="0"/>
    <dataField name=" Expected Stocks MT" fld="30" baseField="0" baseItem="0"/>
  </dataFields>
  <formats count="1">
    <format dxfId="727">
      <pivotArea outline="0" collapsedLevelsAreSubtotals="1" fieldPosition="0"/>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70E9C8-571F-4927-9D76-C5593FC9FAD3}" name="Headers" cacheId="10238"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F10" firstHeaderRow="1" firstDataRow="2" firstDataCol="1"/>
  <pivotFields count="31">
    <pivotField compact="0" outline="0" showAll="0"/>
    <pivotField axis="axisRow" compact="0" outline="0" showAll="0">
      <items count="6">
        <item x="0"/>
        <item x="1"/>
        <item x="2"/>
        <item x="3"/>
        <item x="4"/>
        <item t="default"/>
      </items>
    </pivotField>
    <pivotField compact="0" outline="0" showAll="0"/>
    <pivotField compact="0" outline="0" showAll="0"/>
    <pivotField compact="0" outline="0" showAll="0">
      <items count="28">
        <item m="1" x="6"/>
        <item m="1" x="12"/>
        <item m="1" x="18"/>
        <item m="1" x="19"/>
        <item m="1" x="23"/>
        <item m="1" x="25"/>
        <item m="1" x="24"/>
        <item m="1" x="16"/>
        <item m="1" x="14"/>
        <item m="1" x="26"/>
        <item m="1" x="13"/>
        <item m="1" x="7"/>
        <item m="1" x="22"/>
        <item m="1" x="11"/>
        <item m="1" x="20"/>
        <item m="1" x="17"/>
        <item m="1" x="9"/>
        <item m="1" x="8"/>
        <item m="1" x="21"/>
        <item m="1" x="15"/>
        <item m="1" x="10"/>
        <item x="1"/>
        <item x="5"/>
        <item x="0"/>
        <item x="2"/>
        <item x="3"/>
        <item x="4"/>
        <item t="default"/>
      </items>
    </pivotField>
    <pivotField compact="0" outline="0" showAll="0">
      <items count="32">
        <item m="1" x="13"/>
        <item m="1" x="23"/>
        <item m="1" x="30"/>
        <item m="1" x="24"/>
        <item m="1" x="25"/>
        <item m="1" x="28"/>
        <item m="1" x="14"/>
        <item m="1" x="29"/>
        <item m="1" x="19"/>
        <item m="1" x="21"/>
        <item m="1" x="20"/>
        <item m="1" x="26"/>
        <item m="1" x="15"/>
        <item m="1" x="16"/>
        <item m="1" x="27"/>
        <item m="1" x="18"/>
        <item m="1" x="22"/>
        <item m="1" x="17"/>
        <item x="8"/>
        <item x="9"/>
        <item x="10"/>
        <item x="0"/>
        <item x="4"/>
        <item x="5"/>
        <item x="2"/>
        <item x="3"/>
        <item x="1"/>
        <item x="11"/>
        <item x="6"/>
        <item x="12"/>
        <item x="7"/>
        <item t="default"/>
      </items>
    </pivotField>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5">
        <item m="1" x="3"/>
        <item x="0"/>
        <item x="1"/>
        <item x="2"/>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numFmtId="9" outline="0" showAll="0"/>
    <pivotField compact="0" outline="0" showAll="0">
      <items count="6">
        <item m="1" x="4"/>
        <item x="1"/>
        <item x="3"/>
        <item x="0"/>
        <item x="2"/>
        <item t="default"/>
      </items>
    </pivotField>
    <pivotField dataField="1" compact="0" outline="0" showAll="0"/>
    <pivotField compact="0" outline="0" showAll="0"/>
    <pivotField compact="0" numFmtId="43" outline="0" showAll="0"/>
  </pivotFields>
  <rowFields count="1">
    <field x="1"/>
  </rowFields>
  <rowItems count="6">
    <i>
      <x/>
    </i>
    <i>
      <x v="1"/>
    </i>
    <i>
      <x v="2"/>
    </i>
    <i>
      <x v="3"/>
    </i>
    <i>
      <x v="4"/>
    </i>
    <i t="grand">
      <x/>
    </i>
  </rowItems>
  <colFields count="1">
    <field x="-2"/>
  </colFields>
  <colItems count="5">
    <i>
      <x/>
    </i>
    <i i="1">
      <x v="1"/>
    </i>
    <i i="2">
      <x v="2"/>
    </i>
    <i i="3">
      <x v="3"/>
    </i>
    <i i="4">
      <x v="4"/>
    </i>
  </colItems>
  <dataFields count="5">
    <dataField name="Sum of Ave Sales Monthly(MT)" fld="6" baseField="0" baseItem="0" numFmtId="2"/>
    <dataField name="Sum of Order QTY(MT)" fld="25" baseField="0" baseItem="0"/>
    <dataField name="Sum of Av. Daily Sales MT" fld="18" baseField="0" baseItem="0"/>
    <dataField name="Sum of Closing Stock MT" fld="10" baseField="0" baseItem="0"/>
    <dataField name="Sum of Order in Value" fld="28" baseField="0" baseItem="0" numFmtId="169"/>
  </dataFields>
  <formats count="3">
    <format dxfId="730">
      <pivotArea outline="0" collapsedLevelsAreSubtotals="1" fieldPosition="0"/>
    </format>
    <format dxfId="729">
      <pivotArea outline="0" fieldPosition="0">
        <references count="1">
          <reference field="4294967294" count="1">
            <x v="0"/>
          </reference>
        </references>
      </pivotArea>
    </format>
    <format dxfId="728">
      <pivotArea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25229B-5D27-4A15-87DF-581FF64A772D}" name="PivotTable5" cacheId="10238"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G11" firstHeaderRow="1" firstDataRow="2" firstDataCol="1"/>
  <pivotFields count="31">
    <pivotField compact="0" outline="0" showAll="0"/>
    <pivotField axis="axisCol" compact="0" outline="0" showAll="0">
      <items count="6">
        <item x="0"/>
        <item x="1"/>
        <item x="2"/>
        <item x="3"/>
        <item x="4"/>
        <item t="default"/>
      </items>
    </pivotField>
    <pivotField compact="0" outline="0" showAll="0"/>
    <pivotField compact="0" outline="0" showAll="0"/>
    <pivotField axis="axisRow" compact="0" outline="0" showAll="0">
      <items count="28">
        <item m="1" x="6"/>
        <item m="1" x="12"/>
        <item m="1" x="18"/>
        <item m="1" x="19"/>
        <item m="1" x="23"/>
        <item m="1" x="25"/>
        <item m="1" x="24"/>
        <item m="1" x="16"/>
        <item m="1" x="14"/>
        <item m="1" x="26"/>
        <item m="1" x="13"/>
        <item m="1" x="7"/>
        <item m="1" x="22"/>
        <item m="1" x="11"/>
        <item m="1" x="20"/>
        <item m="1" x="17"/>
        <item m="1" x="9"/>
        <item m="1" x="8"/>
        <item m="1" x="21"/>
        <item m="1" x="15"/>
        <item m="1" x="10"/>
        <item x="1"/>
        <item x="5"/>
        <item x="0"/>
        <item x="2"/>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numFmtId="43" outline="0" showAll="0"/>
  </pivotFields>
  <rowFields count="1">
    <field x="4"/>
  </rowFields>
  <rowItems count="7">
    <i>
      <x v="21"/>
    </i>
    <i>
      <x v="22"/>
    </i>
    <i>
      <x v="23"/>
    </i>
    <i>
      <x v="24"/>
    </i>
    <i>
      <x v="25"/>
    </i>
    <i>
      <x v="26"/>
    </i>
    <i t="grand">
      <x/>
    </i>
  </rowItems>
  <colFields count="1">
    <field x="1"/>
  </colFields>
  <colItems count="6">
    <i>
      <x/>
    </i>
    <i>
      <x v="1"/>
    </i>
    <i>
      <x v="2"/>
    </i>
    <i>
      <x v="3"/>
    </i>
    <i>
      <x v="4"/>
    </i>
    <i t="grand">
      <x/>
    </i>
  </colItems>
  <dataFields count="1">
    <dataField name="Sum of Order QTY(MT)" fld="25" baseField="0" baseItem="0" numFmtId="3"/>
  </dataFields>
  <formats count="7">
    <format dxfId="641">
      <pivotArea field="4" type="button" dataOnly="0" labelOnly="1" outline="0" axis="axisRow" fieldPosition="0"/>
    </format>
    <format dxfId="640">
      <pivotArea dataOnly="0" labelOnly="1" outline="0" fieldPosition="0">
        <references count="1">
          <reference field="1" count="0"/>
        </references>
      </pivotArea>
    </format>
    <format dxfId="639">
      <pivotArea dataOnly="0" labelOnly="1" grandCol="1" outline="0" fieldPosition="0"/>
    </format>
    <format dxfId="638">
      <pivotArea field="1" dataOnly="0" grandCol="1" outline="0" axis="axisCol" fieldPosition="0">
        <references count="1">
          <reference field="1" count="0"/>
        </references>
      </pivotArea>
    </format>
    <format dxfId="637">
      <pivotArea outline="0" collapsedLevelsAreSubtotals="1" fieldPosition="0"/>
    </format>
    <format dxfId="636">
      <pivotArea dataOnly="0" labelOnly="1" outline="0" fieldPosition="0">
        <references count="1">
          <reference field="1" count="0"/>
        </references>
      </pivotArea>
    </format>
    <format dxfId="635">
      <pivotArea dataOnly="0" labelOnly="1" grandCol="1" outline="0" fieldPosition="0"/>
    </format>
  </formats>
  <pivotTableStyleInfo name="PivotStyleMedium6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C8DA1B-8546-4452-AD4E-5E357F3762C8}" name="PivotTable6" cacheId="10238" applyNumberFormats="0" applyBorderFormats="0" applyFontFormats="0" applyPatternFormats="0" applyAlignmentFormats="0" applyWidthHeightFormats="1" dataCaption="Values" grandTotalCaption="Total" updatedVersion="6" minRefreshableVersion="3" useAutoFormatting="1" itemPrintTitles="1" createdVersion="6" indent="0" compact="0" compactData="0" gridDropZones="1" multipleFieldFilters="0">
  <location ref="K3:R43" firstHeaderRow="1" firstDataRow="2" firstDataCol="1"/>
  <pivotFields count="31">
    <pivotField axis="axisRow" compact="0" outline="0" showAll="0" sortType="descending">
      <items count="40">
        <item x="28"/>
        <item x="13"/>
        <item x="4"/>
        <item x="5"/>
        <item x="1"/>
        <item x="6"/>
        <item x="2"/>
        <item x="7"/>
        <item x="22"/>
        <item m="1" x="38"/>
        <item x="21"/>
        <item x="12"/>
        <item x="20"/>
        <item x="19"/>
        <item x="34"/>
        <item x="17"/>
        <item x="18"/>
        <item x="16"/>
        <item x="33"/>
        <item x="32"/>
        <item x="31"/>
        <item x="3"/>
        <item x="27"/>
        <item x="26"/>
        <item x="11"/>
        <item x="10"/>
        <item x="9"/>
        <item x="8"/>
        <item x="23"/>
        <item x="30"/>
        <item x="0"/>
        <item x="29"/>
        <item x="25"/>
        <item x="15"/>
        <item x="14"/>
        <item x="24"/>
        <item x="35"/>
        <item x="36"/>
        <item x="37"/>
        <item t="default"/>
      </items>
      <autoSortScope>
        <pivotArea dataOnly="0" outline="0" fieldPosition="0">
          <references count="2">
            <reference field="4294967294" count="1" selected="0">
              <x v="0"/>
            </reference>
            <reference field="4" count="1" selected="0">
              <x v="21"/>
            </reference>
          </references>
        </pivotArea>
      </autoSortScope>
    </pivotField>
    <pivotField compact="0" outline="0" showAll="0"/>
    <pivotField compact="0" outline="0" showAll="0"/>
    <pivotField compact="0" outline="0" showAll="0"/>
    <pivotField axis="axisCol" compact="0" outline="0" showAll="0">
      <items count="28">
        <item m="1" x="6"/>
        <item m="1" x="12"/>
        <item m="1" x="18"/>
        <item m="1" x="19"/>
        <item m="1" x="23"/>
        <item m="1" x="25"/>
        <item m="1" x="24"/>
        <item m="1" x="16"/>
        <item m="1" x="14"/>
        <item m="1" x="26"/>
        <item m="1" x="13"/>
        <item m="1" x="7"/>
        <item m="1" x="22"/>
        <item m="1" x="11"/>
        <item m="1" x="20"/>
        <item m="1" x="17"/>
        <item m="1" x="9"/>
        <item m="1" x="8"/>
        <item m="1" x="21"/>
        <item m="1" x="15"/>
        <item m="1" x="10"/>
        <item x="1"/>
        <item x="5"/>
        <item x="0"/>
        <item x="2"/>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numFmtId="43" outline="0" showAll="0"/>
  </pivotFields>
  <rowFields count="1">
    <field x="0"/>
  </rowFields>
  <rowItems count="39">
    <i>
      <x v="3"/>
    </i>
    <i>
      <x/>
    </i>
    <i>
      <x v="27"/>
    </i>
    <i>
      <x v="1"/>
    </i>
    <i>
      <x v="5"/>
    </i>
    <i>
      <x v="29"/>
    </i>
    <i>
      <x v="26"/>
    </i>
    <i>
      <x v="16"/>
    </i>
    <i>
      <x v="15"/>
    </i>
    <i>
      <x v="31"/>
    </i>
    <i>
      <x v="34"/>
    </i>
    <i>
      <x v="20"/>
    </i>
    <i>
      <x v="24"/>
    </i>
    <i>
      <x v="10"/>
    </i>
    <i>
      <x v="22"/>
    </i>
    <i>
      <x v="4"/>
    </i>
    <i>
      <x v="12"/>
    </i>
    <i>
      <x v="2"/>
    </i>
    <i>
      <x v="25"/>
    </i>
    <i>
      <x v="14"/>
    </i>
    <i>
      <x v="28"/>
    </i>
    <i>
      <x v="32"/>
    </i>
    <i>
      <x v="6"/>
    </i>
    <i>
      <x v="18"/>
    </i>
    <i>
      <x v="36"/>
    </i>
    <i>
      <x v="23"/>
    </i>
    <i>
      <x v="13"/>
    </i>
    <i>
      <x v="33"/>
    </i>
    <i>
      <x v="17"/>
    </i>
    <i>
      <x v="21"/>
    </i>
    <i>
      <x v="30"/>
    </i>
    <i>
      <x v="19"/>
    </i>
    <i>
      <x v="35"/>
    </i>
    <i>
      <x v="37"/>
    </i>
    <i>
      <x v="7"/>
    </i>
    <i>
      <x v="38"/>
    </i>
    <i>
      <x v="8"/>
    </i>
    <i>
      <x v="11"/>
    </i>
    <i t="grand">
      <x/>
    </i>
  </rowItems>
  <colFields count="1">
    <field x="4"/>
  </colFields>
  <colItems count="7">
    <i>
      <x v="21"/>
    </i>
    <i>
      <x v="22"/>
    </i>
    <i>
      <x v="23"/>
    </i>
    <i>
      <x v="24"/>
    </i>
    <i>
      <x v="25"/>
    </i>
    <i>
      <x v="26"/>
    </i>
    <i t="grand">
      <x/>
    </i>
  </colItems>
  <dataFields count="1">
    <dataField name="Sum of Order QTY(MT)" fld="25" baseField="0" baseItem="0" numFmtId="1"/>
  </dataFields>
  <formats count="13">
    <format dxfId="654">
      <pivotArea outline="0" collapsedLevelsAreSubtotals="1" fieldPosition="0"/>
    </format>
    <format dxfId="653">
      <pivotArea dataOnly="0" labelOnly="1" outline="0" fieldPosition="0">
        <references count="1">
          <reference field="4" count="0"/>
        </references>
      </pivotArea>
    </format>
    <format dxfId="652">
      <pivotArea dataOnly="0" labelOnly="1" grandCol="1" outline="0" fieldPosition="0"/>
    </format>
    <format dxfId="651">
      <pivotArea outline="0" fieldPosition="0">
        <references count="1">
          <reference field="4294967294" count="1">
            <x v="0"/>
          </reference>
        </references>
      </pivotArea>
    </format>
    <format dxfId="650">
      <pivotArea field="0" type="button" dataOnly="0" labelOnly="1" outline="0" axis="axisRow" fieldPosition="0"/>
    </format>
    <format dxfId="649">
      <pivotArea dataOnly="0" labelOnly="1" outline="0" fieldPosition="0">
        <references count="1">
          <reference field="4" count="0"/>
        </references>
      </pivotArea>
    </format>
    <format dxfId="648">
      <pivotArea dataOnly="0" labelOnly="1" grandCol="1" outline="0" fieldPosition="0"/>
    </format>
    <format dxfId="647">
      <pivotArea outline="0" collapsedLevelsAreSubtotals="1" fieldPosition="0"/>
    </format>
    <format dxfId="646">
      <pivotArea dataOnly="0" labelOnly="1" outline="0" fieldPosition="0">
        <references count="1">
          <reference field="0" count="0"/>
        </references>
      </pivotArea>
    </format>
    <format dxfId="645">
      <pivotArea dataOnly="0" labelOnly="1" grandRow="1" outline="0" fieldPosition="0"/>
    </format>
    <format dxfId="644">
      <pivotArea field="0" type="button" dataOnly="0" labelOnly="1" outline="0" axis="axisRow" fieldPosition="0"/>
    </format>
    <format dxfId="643">
      <pivotArea dataOnly="0" labelOnly="1" outline="0" fieldPosition="0">
        <references count="1">
          <reference field="4" count="0"/>
        </references>
      </pivotArea>
    </format>
    <format dxfId="642">
      <pivotArea dataOnly="0" labelOnly="1" grandCol="1" outline="0" fieldPosition="0"/>
    </format>
  </formats>
  <pivotTableStyleInfo name="PivotStyleMedium6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3D2C0A-3F71-41A0-A4AD-247217D05788}" name="PivotTable2" cacheId="10238"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U3:AB43" firstHeaderRow="1" firstDataRow="2" firstDataCol="1"/>
  <pivotFields count="31">
    <pivotField axis="axisRow" compact="0" outline="0" showAll="0" sortType="descending">
      <items count="40">
        <item x="28"/>
        <item x="13"/>
        <item x="4"/>
        <item x="5"/>
        <item x="1"/>
        <item x="6"/>
        <item x="2"/>
        <item x="7"/>
        <item x="22"/>
        <item m="1" x="38"/>
        <item x="21"/>
        <item x="12"/>
        <item x="20"/>
        <item x="19"/>
        <item x="34"/>
        <item x="17"/>
        <item x="18"/>
        <item x="16"/>
        <item x="33"/>
        <item x="32"/>
        <item x="31"/>
        <item x="3"/>
        <item x="27"/>
        <item x="26"/>
        <item x="11"/>
        <item x="10"/>
        <item x="9"/>
        <item x="8"/>
        <item x="23"/>
        <item x="30"/>
        <item x="0"/>
        <item x="29"/>
        <item x="25"/>
        <item x="15"/>
        <item x="14"/>
        <item x="24"/>
        <item x="35"/>
        <item x="36"/>
        <item x="37"/>
        <item t="default"/>
      </items>
      <autoSortScope>
        <pivotArea dataOnly="0" outline="0" fieldPosition="0">
          <references count="2">
            <reference field="4294967294" count="1" selected="0">
              <x v="0"/>
            </reference>
            <reference field="4" count="1" selected="0">
              <x v="21"/>
            </reference>
          </references>
        </pivotArea>
      </autoSortScope>
    </pivotField>
    <pivotField compact="0" outline="0" showAll="0"/>
    <pivotField compact="0" outline="0" showAll="0"/>
    <pivotField compact="0" outline="0" showAll="0"/>
    <pivotField axis="axisCol" compact="0" outline="0" showAll="0" sortType="ascending">
      <items count="28">
        <item m="1" x="6"/>
        <item m="1" x="12"/>
        <item m="1" x="18"/>
        <item m="1" x="19"/>
        <item m="1" x="23"/>
        <item m="1" x="25"/>
        <item m="1" x="24"/>
        <item m="1" x="16"/>
        <item m="1" x="14"/>
        <item m="1" x="26"/>
        <item m="1" x="13"/>
        <item m="1" x="7"/>
        <item m="1" x="22"/>
        <item m="1" x="11"/>
        <item m="1" x="20"/>
        <item m="1" x="17"/>
        <item m="1" x="9"/>
        <item m="1" x="8"/>
        <item m="1" x="21"/>
        <item m="1" x="15"/>
        <item m="1" x="10"/>
        <item x="1"/>
        <item x="5"/>
        <item x="0"/>
        <item x="2"/>
        <item x="3"/>
        <item x="4"/>
        <item t="default"/>
      </items>
    </pivotField>
    <pivotField compact="0" outline="0" showAll="0"/>
    <pivotField compact="0" numFmtId="43" outline="0" showAll="0"/>
    <pivotField compact="0" numFmtId="1" outline="0" showAll="0"/>
    <pivotField compact="0" numFmtId="43" outline="0" showAll="0"/>
    <pivotField compact="0" outline="0" showAll="0"/>
    <pivotField dataField="1" compact="0" outline="0" showAll="0"/>
    <pivotField compact="0" numFmtId="43" outline="0" showAll="0"/>
    <pivotField compact="0" numFmtId="43" outline="0" showAll="0"/>
    <pivotField compact="0" outline="0" showAll="0"/>
    <pivotField compact="0" numFmtId="9" outline="0" showAll="0"/>
    <pivotField compact="0" outline="0" showAll="0"/>
    <pivotField compact="0" outline="0" showAll="0"/>
    <pivotField compact="0" numFmtId="1" outline="0" showAll="0"/>
    <pivotField compact="0" numFmtId="43" outline="0" showAll="0"/>
    <pivotField compact="0" numFmtId="43" outline="0" showAll="0"/>
    <pivotField compact="0" outline="0" showAll="0"/>
    <pivotField compact="0" outline="0" showAll="0"/>
    <pivotField compact="0" outline="0" showAll="0"/>
    <pivotField compact="0" numFmtId="1" outline="0" showAll="0"/>
    <pivotField compact="0" numFmtId="1" outline="0" showAll="0"/>
    <pivotField compact="0" outline="0" showAll="0"/>
    <pivotField compact="0" numFmtId="9" outline="0" showAll="0"/>
    <pivotField compact="0" outline="0" showAll="0"/>
    <pivotField compact="0" numFmtId="43" outline="0" showAll="0"/>
    <pivotField compact="0" outline="0" showAll="0"/>
    <pivotField compact="0" numFmtId="43" outline="0" showAll="0"/>
  </pivotFields>
  <rowFields count="1">
    <field x="0"/>
  </rowFields>
  <rowItems count="39">
    <i>
      <x v="6"/>
    </i>
    <i>
      <x v="1"/>
    </i>
    <i>
      <x v="20"/>
    </i>
    <i>
      <x v="5"/>
    </i>
    <i>
      <x v="13"/>
    </i>
    <i>
      <x v="27"/>
    </i>
    <i>
      <x/>
    </i>
    <i>
      <x v="15"/>
    </i>
    <i>
      <x v="16"/>
    </i>
    <i>
      <x v="12"/>
    </i>
    <i>
      <x v="19"/>
    </i>
    <i>
      <x v="35"/>
    </i>
    <i>
      <x v="25"/>
    </i>
    <i>
      <x v="22"/>
    </i>
    <i>
      <x v="24"/>
    </i>
    <i>
      <x v="21"/>
    </i>
    <i>
      <x v="14"/>
    </i>
    <i>
      <x v="18"/>
    </i>
    <i>
      <x v="3"/>
    </i>
    <i>
      <x v="29"/>
    </i>
    <i>
      <x v="17"/>
    </i>
    <i>
      <x v="30"/>
    </i>
    <i>
      <x v="31"/>
    </i>
    <i>
      <x v="2"/>
    </i>
    <i>
      <x v="28"/>
    </i>
    <i>
      <x v="33"/>
    </i>
    <i>
      <x v="4"/>
    </i>
    <i>
      <x v="10"/>
    </i>
    <i>
      <x v="26"/>
    </i>
    <i>
      <x v="34"/>
    </i>
    <i>
      <x v="32"/>
    </i>
    <i>
      <x v="23"/>
    </i>
    <i>
      <x v="36"/>
    </i>
    <i>
      <x v="38"/>
    </i>
    <i>
      <x v="37"/>
    </i>
    <i>
      <x v="11"/>
    </i>
    <i>
      <x v="8"/>
    </i>
    <i>
      <x v="7"/>
    </i>
    <i t="grand">
      <x/>
    </i>
  </rowItems>
  <colFields count="1">
    <field x="4"/>
  </colFields>
  <colItems count="7">
    <i>
      <x v="21"/>
    </i>
    <i>
      <x v="22"/>
    </i>
    <i>
      <x v="23"/>
    </i>
    <i>
      <x v="24"/>
    </i>
    <i>
      <x v="25"/>
    </i>
    <i>
      <x v="26"/>
    </i>
    <i t="grand">
      <x/>
    </i>
  </colItems>
  <dataFields count="1">
    <dataField name="Sum of Closing Stock MT" fld="10" baseField="0" baseItem="0" numFmtId="2"/>
  </dataFields>
  <formats count="20">
    <format dxfId="674">
      <pivotArea outline="0" fieldPosition="0">
        <references count="2">
          <reference field="0" count="1" selected="0">
            <x v="1"/>
          </reference>
          <reference field="4" count="1" selected="0">
            <x v="21"/>
          </reference>
        </references>
      </pivotArea>
    </format>
    <format dxfId="673">
      <pivotArea outline="0" fieldPosition="0">
        <references count="1">
          <reference field="4294967294" count="1">
            <x v="0"/>
          </reference>
        </references>
      </pivotArea>
    </format>
    <format dxfId="672">
      <pivotArea grandRow="1" outline="0" collapsedLevelsAreSubtotals="1" fieldPosition="0"/>
    </format>
    <format dxfId="671">
      <pivotArea dataOnly="0" labelOnly="1" outline="0" fieldPosition="0">
        <references count="1">
          <reference field="4" count="0"/>
        </references>
      </pivotArea>
    </format>
    <format dxfId="670">
      <pivotArea dataOnly="0" labelOnly="1" grandCol="1" outline="0" fieldPosition="0"/>
    </format>
    <format dxfId="669">
      <pivotArea grandRow="1" outline="0" collapsedLevelsAreSubtotals="1" fieldPosition="0"/>
    </format>
    <format dxfId="668">
      <pivotArea outline="0" collapsedLevelsAreSubtotals="1" fieldPosition="0"/>
    </format>
    <format dxfId="667">
      <pivotArea outline="0" fieldPosition="0">
        <references count="2">
          <reference field="0" count="1" selected="0">
            <x v="27"/>
          </reference>
          <reference field="4" count="1" selected="0">
            <x v="21"/>
          </reference>
        </references>
      </pivotArea>
    </format>
    <format dxfId="666">
      <pivotArea outline="0" collapsedLevelsAreSubtotals="1" fieldPosition="0"/>
    </format>
    <format dxfId="665">
      <pivotArea field="0" type="button" dataOnly="0" labelOnly="1" outline="0" axis="axisRow" fieldPosition="0"/>
    </format>
    <format dxfId="664">
      <pivotArea dataOnly="0" labelOnly="1" outline="0" fieldPosition="0">
        <references count="1">
          <reference field="0" count="0"/>
        </references>
      </pivotArea>
    </format>
    <format dxfId="663">
      <pivotArea dataOnly="0" labelOnly="1" grandRow="1" outline="0" fieldPosition="0"/>
    </format>
    <format dxfId="662">
      <pivotArea dataOnly="0" labelOnly="1" outline="0" fieldPosition="0">
        <references count="1">
          <reference field="4" count="0"/>
        </references>
      </pivotArea>
    </format>
    <format dxfId="661">
      <pivotArea dataOnly="0" labelOnly="1" grandCol="1" outline="0" fieldPosition="0"/>
    </format>
    <format dxfId="660">
      <pivotArea outline="0" collapsedLevelsAreSubtotals="1" fieldPosition="0"/>
    </format>
    <format dxfId="659">
      <pivotArea field="0" type="button" dataOnly="0" labelOnly="1" outline="0" axis="axisRow" fieldPosition="0"/>
    </format>
    <format dxfId="658">
      <pivotArea dataOnly="0" labelOnly="1" outline="0" fieldPosition="0">
        <references count="1">
          <reference field="0" count="0"/>
        </references>
      </pivotArea>
    </format>
    <format dxfId="657">
      <pivotArea dataOnly="0" labelOnly="1" grandRow="1" outline="0" fieldPosition="0"/>
    </format>
    <format dxfId="656">
      <pivotArea dataOnly="0" labelOnly="1" outline="0" fieldPosition="0">
        <references count="1">
          <reference field="4" count="0"/>
        </references>
      </pivotArea>
    </format>
    <format dxfId="655">
      <pivotArea dataOnly="0" labelOnly="1" grandCol="1" outline="0"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34406A-F419-4820-97CB-1A298334B6EB}" name="PivotTable3" cacheId="10229"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1:AL60" firstHeaderRow="1" firstDataRow="2" firstDataCol="3" rowPageCount="1" colPageCount="1"/>
  <pivotFields count="28">
    <pivotField compact="0" outline="0" showAll="0"/>
    <pivotField axis="axisRow" compact="0" outline="0" showAll="0" defaultSubtotal="0">
      <items count="69">
        <item m="1" x="59"/>
        <item x="27"/>
        <item x="5"/>
        <item x="26"/>
        <item m="1" x="61"/>
        <item x="57"/>
        <item x="29"/>
        <item x="18"/>
        <item x="16"/>
        <item m="1" x="63"/>
        <item x="21"/>
        <item x="0"/>
        <item x="4"/>
        <item x="45"/>
        <item x="11"/>
        <item m="1" x="66"/>
        <item x="12"/>
        <item x="37"/>
        <item x="31"/>
        <item x="34"/>
        <item x="35"/>
        <item x="13"/>
        <item x="56"/>
        <item x="19"/>
        <item x="50"/>
        <item m="1" x="60"/>
        <item x="20"/>
        <item m="1" x="68"/>
        <item x="47"/>
        <item m="1" x="58"/>
        <item x="3"/>
        <item m="1" x="67"/>
        <item x="53"/>
        <item x="25"/>
        <item x="40"/>
        <item x="55"/>
        <item x="14"/>
        <item x="8"/>
        <item x="43"/>
        <item x="2"/>
        <item x="7"/>
        <item x="22"/>
        <item x="17"/>
        <item x="10"/>
        <item m="1" x="62"/>
        <item x="41"/>
        <item x="39"/>
        <item x="32"/>
        <item x="36"/>
        <item x="46"/>
        <item x="49"/>
        <item x="24"/>
        <item x="38"/>
        <item x="6"/>
        <item m="1" x="64"/>
        <item x="23"/>
        <item m="1" x="65"/>
        <item x="52"/>
        <item x="1"/>
        <item x="9"/>
        <item x="15"/>
        <item x="28"/>
        <item x="30"/>
        <item x="33"/>
        <item x="42"/>
        <item x="44"/>
        <item x="48"/>
        <item x="51"/>
        <item x="54"/>
      </items>
    </pivotField>
    <pivotField axis="axisRow" compact="0" outline="0" showAll="0">
      <items count="71">
        <item x="3"/>
        <item x="0"/>
        <item m="1" x="64"/>
        <item x="2"/>
        <item x="5"/>
        <item x="4"/>
        <item x="19"/>
        <item x="7"/>
        <item x="26"/>
        <item x="24"/>
        <item x="17"/>
        <item x="8"/>
        <item m="1" x="67"/>
        <item x="6"/>
        <item m="1" x="69"/>
        <item x="11"/>
        <item x="18"/>
        <item x="16"/>
        <item x="13"/>
        <item x="12"/>
        <item x="50"/>
        <item m="1" x="59"/>
        <item x="27"/>
        <item m="1" x="62"/>
        <item x="10"/>
        <item x="57"/>
        <item x="43"/>
        <item m="1" x="61"/>
        <item x="20"/>
        <item x="38"/>
        <item m="1" x="58"/>
        <item m="1" x="65"/>
        <item x="56"/>
        <item x="25"/>
        <item x="29"/>
        <item x="14"/>
        <item x="55"/>
        <item x="47"/>
        <item x="40"/>
        <item x="37"/>
        <item x="46"/>
        <item m="1" x="60"/>
        <item x="32"/>
        <item x="36"/>
        <item x="34"/>
        <item x="39"/>
        <item x="49"/>
        <item x="22"/>
        <item x="31"/>
        <item x="41"/>
        <item x="35"/>
        <item x="21"/>
        <item m="1" x="68"/>
        <item x="45"/>
        <item m="1" x="63"/>
        <item x="23"/>
        <item m="1" x="66"/>
        <item x="52"/>
        <item x="1"/>
        <item x="9"/>
        <item x="15"/>
        <item x="28"/>
        <item x="30"/>
        <item x="33"/>
        <item x="42"/>
        <item x="44"/>
        <item x="48"/>
        <item x="51"/>
        <item x="53"/>
        <item x="54"/>
        <item t="default"/>
      </items>
    </pivotField>
    <pivotField axis="axisRow" compact="0" outline="0" showAll="0">
      <items count="7">
        <item x="1"/>
        <item x="5"/>
        <item x="0"/>
        <item x="2"/>
        <item x="3"/>
        <item x="4"/>
        <item t="default"/>
      </items>
    </pivotField>
    <pivotField compact="0" outline="0" showAll="0"/>
    <pivotField compact="0" numFmtId="43" outline="0" showAll="0"/>
    <pivotField compact="0" numFmtId="164" outline="0" showAll="0"/>
    <pivotField compact="0" numFmtId="164" outline="0" showAll="0"/>
    <pivotField compact="0" numFmtId="1" outline="0" showAll="0"/>
    <pivotField compact="0" numFmtId="2" outline="0" showAll="0"/>
    <pivotField compact="0" numFmtId="164" outline="0" showAll="0"/>
    <pivotField dataField="1" compact="0" numFmtId="164" outline="0" showAll="0"/>
    <pivotField compact="0" outline="0" showAll="0"/>
    <pivotField compact="0" numFmtId="9" outline="0" showAll="0"/>
    <pivotField compact="0" numFmtId="9" outline="0" showAll="0"/>
    <pivotField compact="0" outline="0" showAll="0"/>
    <pivotField compact="0" numFmtId="43" outline="0" showAll="0"/>
    <pivotField compact="0" numFmtId="43" outline="0" showAll="0"/>
    <pivotField compact="0" numFmtId="43" outline="0" showAll="0"/>
    <pivotField compact="0" outline="0" showAll="0"/>
    <pivotField compact="0" outline="0" showAll="0"/>
    <pivotField compact="0" outline="0" showAll="0"/>
    <pivotField compact="0" numFmtId="164" outline="0" showAll="0"/>
    <pivotField dataField="1" compact="0" numFmtId="1" outline="0" showAll="0"/>
    <pivotField dataField="1" compact="0" numFmtId="2" outline="0" showAll="0"/>
    <pivotField compact="0" numFmtId="9" outline="0" showAll="0"/>
    <pivotField axis="axisPage" compact="0" outline="0" multipleItemSelectionAllowed="1" showAll="0">
      <items count="6">
        <item h="1" x="1"/>
        <item m="1" x="3"/>
        <item h="1" x="0"/>
        <item x="2"/>
        <item h="1" m="1" x="4"/>
        <item t="default"/>
      </items>
    </pivotField>
    <pivotField dataField="1" compact="0" numFmtId="164" outline="0" showAll="0"/>
  </pivotFields>
  <rowFields count="3">
    <field x="3"/>
    <field x="1"/>
    <field x="2"/>
  </rowFields>
  <rowItems count="38">
    <i>
      <x/>
      <x v="1"/>
      <x v="22"/>
    </i>
    <i r="1">
      <x v="3"/>
      <x v="8"/>
    </i>
    <i r="1">
      <x v="5"/>
      <x v="25"/>
    </i>
    <i r="1">
      <x v="36"/>
      <x v="35"/>
    </i>
    <i r="1">
      <x v="60"/>
      <x v="60"/>
    </i>
    <i t="default">
      <x/>
    </i>
    <i>
      <x v="1"/>
      <x v="32"/>
      <x v="68"/>
    </i>
    <i r="1">
      <x v="67"/>
      <x v="67"/>
    </i>
    <i t="default">
      <x v="1"/>
    </i>
    <i>
      <x v="2"/>
      <x v="12"/>
      <x v="5"/>
    </i>
    <i r="1">
      <x v="13"/>
      <x v="53"/>
    </i>
    <i r="1">
      <x v="16"/>
      <x v="19"/>
    </i>
    <i r="1">
      <x v="22"/>
      <x v="32"/>
    </i>
    <i r="1">
      <x v="24"/>
      <x v="20"/>
    </i>
    <i r="1">
      <x v="51"/>
      <x v="9"/>
    </i>
    <i r="1">
      <x v="55"/>
      <x v="55"/>
    </i>
    <i r="1">
      <x v="61"/>
      <x v="61"/>
    </i>
    <i t="default">
      <x v="2"/>
    </i>
    <i>
      <x v="3"/>
      <x v="18"/>
      <x v="48"/>
    </i>
    <i r="1">
      <x v="19"/>
      <x v="44"/>
    </i>
    <i r="1">
      <x v="21"/>
      <x v="18"/>
    </i>
    <i r="1">
      <x v="26"/>
      <x v="28"/>
    </i>
    <i r="1">
      <x v="37"/>
      <x v="11"/>
    </i>
    <i r="1">
      <x v="41"/>
      <x v="47"/>
    </i>
    <i r="1">
      <x v="45"/>
      <x v="49"/>
    </i>
    <i r="1">
      <x v="48"/>
      <x v="43"/>
    </i>
    <i r="1">
      <x v="49"/>
      <x v="40"/>
    </i>
    <i r="1">
      <x v="50"/>
      <x v="46"/>
    </i>
    <i r="1">
      <x v="64"/>
      <x v="64"/>
    </i>
    <i t="default">
      <x v="3"/>
    </i>
    <i>
      <x v="4"/>
      <x v="7"/>
      <x v="16"/>
    </i>
    <i r="1">
      <x v="8"/>
      <x v="17"/>
    </i>
    <i t="default">
      <x v="4"/>
    </i>
    <i>
      <x v="5"/>
      <x v="33"/>
      <x v="33"/>
    </i>
    <i r="1">
      <x v="34"/>
      <x v="38"/>
    </i>
    <i r="1">
      <x v="38"/>
      <x v="26"/>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1"/>
    <dataField name="Total in Value(GHȻ)" fld="27" baseField="0" baseItem="0" numFmtId="43"/>
  </dataFields>
  <formats count="15">
    <format dxfId="630">
      <pivotArea outline="0" fieldPosition="0">
        <references count="1">
          <reference field="4294967294" count="1" selected="0">
            <x v="3"/>
          </reference>
        </references>
      </pivotArea>
    </format>
    <format dxfId="629">
      <pivotArea outline="0" fieldPosition="0">
        <references count="1">
          <reference field="4294967294" count="1" selected="0">
            <x v="0"/>
          </reference>
        </references>
      </pivotArea>
    </format>
    <format dxfId="628">
      <pivotArea outline="0" fieldPosition="0">
        <references count="1">
          <reference field="4294967294" count="1" selected="0">
            <x v="1"/>
          </reference>
        </references>
      </pivotArea>
    </format>
    <format dxfId="627">
      <pivotArea outline="0" fieldPosition="0">
        <references count="1">
          <reference field="4294967294" count="1" selected="0">
            <x v="1"/>
          </reference>
        </references>
      </pivotArea>
    </format>
    <format dxfId="626">
      <pivotArea outline="0" fieldPosition="0">
        <references count="1">
          <reference field="4294967294" count="1" selected="0">
            <x v="0"/>
          </reference>
        </references>
      </pivotArea>
    </format>
    <format dxfId="625">
      <pivotArea outline="0" fieldPosition="0">
        <references count="1">
          <reference field="4294967294" count="1" selected="0">
            <x v="2"/>
          </reference>
        </references>
      </pivotArea>
    </format>
    <format dxfId="624">
      <pivotArea outline="0" fieldPosition="0">
        <references count="1">
          <reference field="4294967294" count="1" selected="0">
            <x v="2"/>
          </reference>
        </references>
      </pivotArea>
    </format>
    <format dxfId="623">
      <pivotArea dataOnly="0" labelOnly="1" outline="0" fieldPosition="0">
        <references count="1">
          <reference field="4294967294" count="1">
            <x v="0"/>
          </reference>
        </references>
      </pivotArea>
    </format>
    <format dxfId="622">
      <pivotArea dataOnly="0" labelOnly="1" outline="0" fieldPosition="0">
        <references count="1">
          <reference field="4294967294" count="1">
            <x v="0"/>
          </reference>
        </references>
      </pivotArea>
    </format>
    <format dxfId="621">
      <pivotArea dataOnly="0" labelOnly="1" outline="0" fieldPosition="0">
        <references count="1">
          <reference field="4294967294" count="1">
            <x v="1"/>
          </reference>
        </references>
      </pivotArea>
    </format>
    <format dxfId="620">
      <pivotArea dataOnly="0" labelOnly="1" outline="0" fieldPosition="0">
        <references count="1">
          <reference field="4294967294" count="1">
            <x v="1"/>
          </reference>
        </references>
      </pivotArea>
    </format>
    <format dxfId="619">
      <pivotArea dataOnly="0" labelOnly="1" outline="0" fieldPosition="0">
        <references count="1">
          <reference field="4294967294" count="1">
            <x v="2"/>
          </reference>
        </references>
      </pivotArea>
    </format>
    <format dxfId="618">
      <pivotArea dataOnly="0" labelOnly="1" outline="0" fieldPosition="0">
        <references count="1">
          <reference field="4294967294" count="1">
            <x v="2"/>
          </reference>
        </references>
      </pivotArea>
    </format>
    <format dxfId="617">
      <pivotArea dataOnly="0" labelOnly="1" outline="0" fieldPosition="0">
        <references count="1">
          <reference field="4294967294" count="1">
            <x v="3"/>
          </reference>
        </references>
      </pivotArea>
    </format>
    <format dxfId="616">
      <pivotArea dataOnly="0" labelOnly="1" outline="0" fieldPosition="0">
        <references count="1">
          <reference field="4294967294" count="1">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EDE9F9-8392-4109-A451-4D0170635559}" name="PivotTable4" cacheId="10210" applyNumberFormats="0" applyBorderFormats="0" applyFontFormats="0" applyPatternFormats="0" applyAlignmentFormats="0" applyWidthHeightFormats="1" dataCaption="." updatedVersion="6" minRefreshableVersion="3" useAutoFormatting="1" itemPrintTitles="1" createdVersion="6" indent="0" compact="0" compactData="0" gridDropZones="1" multipleFieldFilters="0">
  <location ref="AG21:AM69" firstHeaderRow="1" firstDataRow="2" firstDataCol="3" rowPageCount="1" colPageCount="1"/>
  <pivotFields count="28">
    <pivotField compact="0" outline="0" showAll="0"/>
    <pivotField axis="axisRow" compact="0" outline="0" showAll="0" defaultSubtotal="0">
      <items count="46">
        <item x="11"/>
        <item x="14"/>
        <item x="22"/>
        <item x="5"/>
        <item x="40"/>
        <item x="21"/>
        <item x="24"/>
        <item x="27"/>
        <item x="34"/>
        <item x="7"/>
        <item x="28"/>
        <item x="1"/>
        <item x="6"/>
        <item x="20"/>
        <item x="15"/>
        <item x="19"/>
        <item x="30"/>
        <item x="31"/>
        <item x="32"/>
        <item x="29"/>
        <item x="26"/>
        <item x="4"/>
        <item x="25"/>
        <item x="9"/>
        <item x="3"/>
        <item x="0"/>
        <item x="43"/>
        <item x="45"/>
        <item x="44"/>
        <item x="13"/>
        <item x="17"/>
        <item x="2"/>
        <item x="12"/>
        <item x="10"/>
        <item x="8"/>
        <item x="18"/>
        <item x="16"/>
        <item x="38"/>
        <item x="41"/>
        <item x="39"/>
        <item x="42"/>
        <item x="37"/>
        <item x="36"/>
        <item x="35"/>
        <item x="23"/>
        <item x="33"/>
      </items>
    </pivotField>
    <pivotField axis="axisRow" compact="0" outline="0" showAll="0">
      <items count="93">
        <item m="1" x="61"/>
        <item m="1" x="66"/>
        <item m="1" x="48"/>
        <item m="1" x="91"/>
        <item m="1" x="72"/>
        <item m="1" x="62"/>
        <item m="1" x="63"/>
        <item m="1" x="51"/>
        <item m="1" x="87"/>
        <item m="1" x="80"/>
        <item m="1" x="78"/>
        <item m="1" x="47"/>
        <item m="1" x="89"/>
        <item m="1" x="57"/>
        <item m="1" x="53"/>
        <item m="1" x="73"/>
        <item m="1" x="59"/>
        <item m="1" x="68"/>
        <item m="1" x="46"/>
        <item m="1" x="81"/>
        <item m="1" x="67"/>
        <item m="1" x="83"/>
        <item m="1" x="70"/>
        <item m="1" x="75"/>
        <item m="1" x="58"/>
        <item m="1" x="60"/>
        <item m="1" x="85"/>
        <item m="1" x="56"/>
        <item m="1" x="79"/>
        <item m="1" x="55"/>
        <item m="1" x="88"/>
        <item m="1" x="64"/>
        <item m="1" x="86"/>
        <item m="1" x="69"/>
        <item m="1" x="71"/>
        <item m="1" x="50"/>
        <item m="1" x="49"/>
        <item m="1" x="54"/>
        <item m="1" x="84"/>
        <item m="1" x="82"/>
        <item m="1" x="65"/>
        <item m="1" x="52"/>
        <item m="1" x="77"/>
        <item m="1" x="74"/>
        <item m="1" x="76"/>
        <item m="1" x="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Row" compact="0" outline="0" showAll="0">
      <items count="7">
        <item x="0"/>
        <item x="5"/>
        <item x="1"/>
        <item x="3"/>
        <item x="2"/>
        <item x="4"/>
        <item t="default"/>
      </items>
    </pivotField>
    <pivotField compact="0" outline="0" showAll="0"/>
    <pivotField compact="0" numFmtId="43" outline="0" showAll="0"/>
    <pivotField compact="0" numFmtId="164" outline="0" showAll="0"/>
    <pivotField compact="0" numFmtId="164" outline="0" showAll="0"/>
    <pivotField compact="0" numFmtId="1" outline="0" showAll="0"/>
    <pivotField compact="0" numFmtId="43" outline="0" showAll="0"/>
    <pivotField compact="0" numFmtId="164" outline="0" showAll="0"/>
    <pivotField dataField="1" compact="0" numFmtId="164" outline="0" showAll="0"/>
    <pivotField compact="0" outline="0" showAll="0"/>
    <pivotField compact="0" numFmtId="9" outline="0" showAll="0"/>
    <pivotField compact="0" numFmtId="9" outline="0" showAll="0"/>
    <pivotField compact="0" outline="0" showAll="0"/>
    <pivotField compact="0" numFmtId="164" outline="0" showAll="0"/>
    <pivotField compact="0" numFmtId="43" outline="0" showAll="0"/>
    <pivotField compact="0" numFmtId="43" outline="0" showAll="0"/>
    <pivotField compact="0" outline="0" showAll="0"/>
    <pivotField compact="0" outline="0" showAll="0"/>
    <pivotField compact="0" outline="0" showAll="0"/>
    <pivotField compact="0" numFmtId="164" outline="0" showAll="0"/>
    <pivotField dataField="1" compact="0" numFmtId="164" outline="0" showAll="0"/>
    <pivotField dataField="1" compact="0" outline="0" showAll="0"/>
    <pivotField compact="0" numFmtId="9" outline="0" showAll="0"/>
    <pivotField axis="axisPage" compact="0" outline="0" multipleItemSelectionAllowed="1" showAll="0">
      <items count="5">
        <item h="1" x="2"/>
        <item x="3"/>
        <item h="1" x="1"/>
        <item x="0"/>
        <item t="default"/>
      </items>
    </pivotField>
    <pivotField dataField="1" compact="0" outline="0" showAll="0"/>
  </pivotFields>
  <rowFields count="3">
    <field x="3"/>
    <field x="1"/>
    <field x="2"/>
  </rowFields>
  <rowItems count="47">
    <i>
      <x/>
      <x/>
      <x v="57"/>
    </i>
    <i r="1">
      <x v="2"/>
      <x v="68"/>
    </i>
    <i r="1">
      <x v="4"/>
      <x v="86"/>
    </i>
    <i r="1">
      <x v="5"/>
      <x v="67"/>
    </i>
    <i r="1">
      <x v="6"/>
      <x v="70"/>
    </i>
    <i r="1">
      <x v="7"/>
      <x v="73"/>
    </i>
    <i r="1">
      <x v="8"/>
      <x v="80"/>
    </i>
    <i r="1">
      <x v="22"/>
      <x v="71"/>
    </i>
    <i r="1">
      <x v="24"/>
      <x v="49"/>
    </i>
    <i r="1">
      <x v="25"/>
      <x v="46"/>
    </i>
    <i r="1">
      <x v="32"/>
      <x v="58"/>
    </i>
    <i r="1">
      <x v="34"/>
      <x v="54"/>
    </i>
    <i r="1">
      <x v="36"/>
      <x v="62"/>
    </i>
    <i r="1">
      <x v="45"/>
      <x v="79"/>
    </i>
    <i t="default">
      <x/>
    </i>
    <i>
      <x v="1"/>
      <x v="26"/>
      <x v="89"/>
    </i>
    <i r="1">
      <x v="38"/>
      <x v="87"/>
    </i>
    <i r="1">
      <x v="39"/>
      <x v="85"/>
    </i>
    <i r="1">
      <x v="40"/>
      <x v="88"/>
    </i>
    <i t="default">
      <x v="1"/>
    </i>
    <i>
      <x v="2"/>
      <x v="11"/>
      <x v="47"/>
    </i>
    <i r="1">
      <x v="12"/>
      <x v="52"/>
    </i>
    <i r="1">
      <x v="13"/>
      <x v="66"/>
    </i>
    <i r="1">
      <x v="14"/>
      <x v="61"/>
    </i>
    <i r="1">
      <x v="15"/>
      <x v="65"/>
    </i>
    <i r="1">
      <x v="44"/>
      <x v="69"/>
    </i>
    <i t="default">
      <x v="2"/>
    </i>
    <i>
      <x v="3"/>
      <x v="16"/>
      <x v="76"/>
    </i>
    <i r="1">
      <x v="17"/>
      <x v="77"/>
    </i>
    <i r="1">
      <x v="18"/>
      <x v="78"/>
    </i>
    <i r="1">
      <x v="19"/>
      <x v="75"/>
    </i>
    <i r="1">
      <x v="20"/>
      <x v="72"/>
    </i>
    <i r="1">
      <x v="23"/>
      <x v="55"/>
    </i>
    <i r="1">
      <x v="29"/>
      <x v="59"/>
    </i>
    <i r="1">
      <x v="37"/>
      <x v="84"/>
    </i>
    <i r="1">
      <x v="41"/>
      <x v="83"/>
    </i>
    <i r="1">
      <x v="42"/>
      <x v="82"/>
    </i>
    <i r="1">
      <x v="43"/>
      <x v="81"/>
    </i>
    <i t="default">
      <x v="3"/>
    </i>
    <i>
      <x v="4"/>
      <x v="9"/>
      <x v="53"/>
    </i>
    <i r="1">
      <x v="10"/>
      <x v="74"/>
    </i>
    <i t="default">
      <x v="4"/>
    </i>
    <i>
      <x v="5"/>
      <x v="27"/>
      <x v="91"/>
    </i>
    <i r="1">
      <x v="30"/>
      <x v="63"/>
    </i>
    <i r="1">
      <x v="35"/>
      <x v="64"/>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165"/>
    <dataField name="Total in Value(GHȻ)" fld="27" baseField="0" baseItem="0" numFmtId="43"/>
  </dataFields>
  <formats count="107">
    <format dxfId="611">
      <pivotArea outline="0" fieldPosition="0">
        <references count="1">
          <reference field="4294967294" count="1" selected="0">
            <x v="0"/>
          </reference>
        </references>
      </pivotArea>
    </format>
    <format dxfId="610">
      <pivotArea outline="0" fieldPosition="0">
        <references count="1">
          <reference field="4294967294" count="1" selected="0">
            <x v="1"/>
          </reference>
        </references>
      </pivotArea>
    </format>
    <format dxfId="609">
      <pivotArea outline="0" fieldPosition="0">
        <references count="1">
          <reference field="4294967294" count="1" selected="0">
            <x v="2"/>
          </reference>
        </references>
      </pivotArea>
    </format>
    <format dxfId="608">
      <pivotArea outline="0" fieldPosition="0">
        <references count="1">
          <reference field="4294967294" count="1" selected="0">
            <x v="3"/>
          </reference>
        </references>
      </pivotArea>
    </format>
    <format dxfId="607">
      <pivotArea outline="0" collapsedLevelsAreSubtotals="1" fieldPosition="0"/>
    </format>
    <format dxfId="606">
      <pivotArea field="3" type="button" dataOnly="0" labelOnly="1" outline="0" axis="axisRow" fieldPosition="0"/>
    </format>
    <format dxfId="605">
      <pivotArea field="1" type="button" dataOnly="0" labelOnly="1" outline="0" axis="axisRow" fieldPosition="1"/>
    </format>
    <format dxfId="604">
      <pivotArea field="2" type="button" dataOnly="0" labelOnly="1" outline="0" axis="axisRow" fieldPosition="2"/>
    </format>
    <format dxfId="603">
      <pivotArea dataOnly="0" labelOnly="1" outline="0" fieldPosition="0">
        <references count="1">
          <reference field="3" count="0"/>
        </references>
      </pivotArea>
    </format>
    <format dxfId="602">
      <pivotArea dataOnly="0" labelOnly="1" outline="0" fieldPosition="0">
        <references count="1">
          <reference field="3" count="0" defaultSubtotal="1"/>
        </references>
      </pivotArea>
    </format>
    <format dxfId="601">
      <pivotArea dataOnly="0" labelOnly="1" grandRow="1" outline="0" fieldPosition="0"/>
    </format>
    <format dxfId="600">
      <pivotArea dataOnly="0" labelOnly="1" outline="0" fieldPosition="0">
        <references count="2">
          <reference field="1" count="13">
            <x v="0"/>
            <x v="1"/>
            <x v="2"/>
            <x v="3"/>
            <x v="5"/>
            <x v="6"/>
            <x v="7"/>
            <x v="8"/>
            <x v="22"/>
            <x v="32"/>
            <x v="34"/>
            <x v="36"/>
            <x v="45"/>
          </reference>
          <reference field="3" count="1" selected="0">
            <x v="0"/>
          </reference>
        </references>
      </pivotArea>
    </format>
    <format dxfId="599">
      <pivotArea dataOnly="0" labelOnly="1" outline="0" fieldPosition="0">
        <references count="2">
          <reference field="1" count="5">
            <x v="26"/>
            <x v="28"/>
            <x v="38"/>
            <x v="39"/>
            <x v="40"/>
          </reference>
          <reference field="3" count="1" selected="0">
            <x v="1"/>
          </reference>
        </references>
      </pivotArea>
    </format>
    <format dxfId="598">
      <pivotArea dataOnly="0" labelOnly="1" outline="0" fieldPosition="0">
        <references count="2">
          <reference field="1" count="4">
            <x v="13"/>
            <x v="14"/>
            <x v="33"/>
            <x v="44"/>
          </reference>
          <reference field="3" count="1" selected="0">
            <x v="2"/>
          </reference>
        </references>
      </pivotArea>
    </format>
    <format dxfId="597">
      <pivotArea dataOnly="0" labelOnly="1" outline="0" fieldPosition="0">
        <references count="2">
          <reference field="1" count="2">
            <x v="20"/>
            <x v="29"/>
          </reference>
          <reference field="3" count="1" selected="0">
            <x v="3"/>
          </reference>
        </references>
      </pivotArea>
    </format>
    <format dxfId="596">
      <pivotArea dataOnly="0" labelOnly="1" outline="0" fieldPosition="0">
        <references count="2">
          <reference field="1" count="2">
            <x v="9"/>
            <x v="10"/>
          </reference>
          <reference field="3" count="1" selected="0">
            <x v="4"/>
          </reference>
        </references>
      </pivotArea>
    </format>
    <format dxfId="595">
      <pivotArea dataOnly="0" labelOnly="1" outline="0" fieldPosition="0">
        <references count="2">
          <reference field="1" count="2">
            <x v="27"/>
            <x v="35"/>
          </reference>
          <reference field="3" count="1" selected="0">
            <x v="5"/>
          </reference>
        </references>
      </pivotArea>
    </format>
    <format dxfId="594">
      <pivotArea dataOnly="0" labelOnly="1" outline="0" fieldPosition="0">
        <references count="3">
          <reference field="1" count="1" selected="0">
            <x v="0"/>
          </reference>
          <reference field="2" count="1">
            <x v="44"/>
          </reference>
          <reference field="3" count="1" selected="0">
            <x v="0"/>
          </reference>
        </references>
      </pivotArea>
    </format>
    <format dxfId="593">
      <pivotArea dataOnly="0" labelOnly="1" outline="0" fieldPosition="0">
        <references count="3">
          <reference field="1" count="1" selected="0">
            <x v="1"/>
          </reference>
          <reference field="2" count="1">
            <x v="19"/>
          </reference>
          <reference field="3" count="1" selected="0">
            <x v="0"/>
          </reference>
        </references>
      </pivotArea>
    </format>
    <format dxfId="592">
      <pivotArea dataOnly="0" labelOnly="1" outline="0" fieldPosition="0">
        <references count="3">
          <reference field="1" count="1" selected="0">
            <x v="2"/>
          </reference>
          <reference field="2" count="1">
            <x v="20"/>
          </reference>
          <reference field="3" count="1" selected="0">
            <x v="0"/>
          </reference>
        </references>
      </pivotArea>
    </format>
    <format dxfId="591">
      <pivotArea dataOnly="0" labelOnly="1" outline="0" fieldPosition="0">
        <references count="3">
          <reference field="1" count="1" selected="0">
            <x v="3"/>
          </reference>
          <reference field="2" count="1">
            <x v="21"/>
          </reference>
          <reference field="3" count="1" selected="0">
            <x v="0"/>
          </reference>
        </references>
      </pivotArea>
    </format>
    <format dxfId="590">
      <pivotArea dataOnly="0" labelOnly="1" outline="0" fieldPosition="0">
        <references count="3">
          <reference field="1" count="1" selected="0">
            <x v="5"/>
          </reference>
          <reference field="2" count="1">
            <x v="25"/>
          </reference>
          <reference field="3" count="1" selected="0">
            <x v="0"/>
          </reference>
        </references>
      </pivotArea>
    </format>
    <format dxfId="589">
      <pivotArea dataOnly="0" labelOnly="1" outline="0" fieldPosition="0">
        <references count="3">
          <reference field="1" count="1" selected="0">
            <x v="6"/>
          </reference>
          <reference field="2" count="1">
            <x v="24"/>
          </reference>
          <reference field="3" count="1" selected="0">
            <x v="0"/>
          </reference>
        </references>
      </pivotArea>
    </format>
    <format dxfId="588">
      <pivotArea dataOnly="0" labelOnly="1" outline="0" fieldPosition="0">
        <references count="3">
          <reference field="1" count="1" selected="0">
            <x v="7"/>
          </reference>
          <reference field="2" count="1">
            <x v="22"/>
          </reference>
          <reference field="3" count="1" selected="0">
            <x v="0"/>
          </reference>
        </references>
      </pivotArea>
    </format>
    <format dxfId="587">
      <pivotArea dataOnly="0" labelOnly="1" outline="0" fieldPosition="0">
        <references count="3">
          <reference field="1" count="1" selected="0">
            <x v="8"/>
          </reference>
          <reference field="2" count="1">
            <x v="23"/>
          </reference>
          <reference field="3" count="1" selected="0">
            <x v="0"/>
          </reference>
        </references>
      </pivotArea>
    </format>
    <format dxfId="586">
      <pivotArea dataOnly="0" labelOnly="1" outline="0" fieldPosition="0">
        <references count="3">
          <reference field="1" count="1" selected="0">
            <x v="22"/>
          </reference>
          <reference field="2" count="1">
            <x v="43"/>
          </reference>
          <reference field="3" count="1" selected="0">
            <x v="0"/>
          </reference>
        </references>
      </pivotArea>
    </format>
    <format dxfId="585">
      <pivotArea dataOnly="0" labelOnly="1" outline="0" fieldPosition="0">
        <references count="3">
          <reference field="1" count="1" selected="0">
            <x v="32"/>
          </reference>
          <reference field="2" count="1">
            <x v="27"/>
          </reference>
          <reference field="3" count="1" selected="0">
            <x v="0"/>
          </reference>
        </references>
      </pivotArea>
    </format>
    <format dxfId="584">
      <pivotArea dataOnly="0" labelOnly="1" outline="0" fieldPosition="0">
        <references count="3">
          <reference field="1" count="1" selected="0">
            <x v="34"/>
          </reference>
          <reference field="2" count="1">
            <x v="16"/>
          </reference>
          <reference field="3" count="1" selected="0">
            <x v="0"/>
          </reference>
        </references>
      </pivotArea>
    </format>
    <format dxfId="583">
      <pivotArea dataOnly="0" labelOnly="1" outline="0" fieldPosition="0">
        <references count="3">
          <reference field="1" count="1" selected="0">
            <x v="36"/>
          </reference>
          <reference field="2" count="1">
            <x v="42"/>
          </reference>
          <reference field="3" count="1" selected="0">
            <x v="0"/>
          </reference>
        </references>
      </pivotArea>
    </format>
    <format dxfId="582">
      <pivotArea dataOnly="0" labelOnly="1" outline="0" fieldPosition="0">
        <references count="3">
          <reference field="1" count="1" selected="0">
            <x v="45"/>
          </reference>
          <reference field="2" count="1">
            <x v="18"/>
          </reference>
          <reference field="3" count="1" selected="0">
            <x v="0"/>
          </reference>
        </references>
      </pivotArea>
    </format>
    <format dxfId="581">
      <pivotArea dataOnly="0" labelOnly="1" outline="0" fieldPosition="0">
        <references count="3">
          <reference field="1" count="1" selected="0">
            <x v="26"/>
          </reference>
          <reference field="2" count="1">
            <x v="38"/>
          </reference>
          <reference field="3" count="1" selected="0">
            <x v="1"/>
          </reference>
        </references>
      </pivotArea>
    </format>
    <format dxfId="580">
      <pivotArea dataOnly="0" labelOnly="1" outline="0" fieldPosition="0">
        <references count="3">
          <reference field="1" count="1" selected="0">
            <x v="28"/>
          </reference>
          <reference field="2" count="1">
            <x v="39"/>
          </reference>
          <reference field="3" count="1" selected="0">
            <x v="1"/>
          </reference>
        </references>
      </pivotArea>
    </format>
    <format dxfId="579">
      <pivotArea dataOnly="0" labelOnly="1" outline="0" fieldPosition="0">
        <references count="3">
          <reference field="1" count="1" selected="0">
            <x v="38"/>
          </reference>
          <reference field="2" count="1">
            <x v="35"/>
          </reference>
          <reference field="3" count="1" selected="0">
            <x v="1"/>
          </reference>
        </references>
      </pivotArea>
    </format>
    <format dxfId="578">
      <pivotArea dataOnly="0" labelOnly="1" outline="0" fieldPosition="0">
        <references count="3">
          <reference field="1" count="1" selected="0">
            <x v="39"/>
          </reference>
          <reference field="2" count="1">
            <x v="37"/>
          </reference>
          <reference field="3" count="1" selected="0">
            <x v="1"/>
          </reference>
        </references>
      </pivotArea>
    </format>
    <format dxfId="577">
      <pivotArea dataOnly="0" labelOnly="1" outline="0" fieldPosition="0">
        <references count="3">
          <reference field="1" count="1" selected="0">
            <x v="40"/>
          </reference>
          <reference field="2" count="1">
            <x v="36"/>
          </reference>
          <reference field="3" count="1" selected="0">
            <x v="1"/>
          </reference>
        </references>
      </pivotArea>
    </format>
    <format dxfId="576">
      <pivotArea dataOnly="0" labelOnly="1" outline="0" fieldPosition="0">
        <references count="3">
          <reference field="1" count="1" selected="0">
            <x v="13"/>
          </reference>
          <reference field="2" count="1">
            <x v="45"/>
          </reference>
          <reference field="3" count="1" selected="0">
            <x v="2"/>
          </reference>
        </references>
      </pivotArea>
    </format>
    <format dxfId="575">
      <pivotArea dataOnly="0" labelOnly="1" outline="0" fieldPosition="0">
        <references count="3">
          <reference field="1" count="1" selected="0">
            <x v="14"/>
          </reference>
          <reference field="2" count="1">
            <x v="8"/>
          </reference>
          <reference field="3" count="1" selected="0">
            <x v="2"/>
          </reference>
        </references>
      </pivotArea>
    </format>
    <format dxfId="574">
      <pivotArea dataOnly="0" labelOnly="1" outline="0" fieldPosition="0">
        <references count="3">
          <reference field="1" count="1" selected="0">
            <x v="33"/>
          </reference>
          <reference field="2" count="1">
            <x v="11"/>
          </reference>
          <reference field="3" count="1" selected="0">
            <x v="2"/>
          </reference>
        </references>
      </pivotArea>
    </format>
    <format dxfId="573">
      <pivotArea dataOnly="0" labelOnly="1" outline="0" fieldPosition="0">
        <references count="3">
          <reference field="1" count="1" selected="0">
            <x v="44"/>
          </reference>
          <reference field="2" count="1">
            <x v="41"/>
          </reference>
          <reference field="3" count="1" selected="0">
            <x v="2"/>
          </reference>
        </references>
      </pivotArea>
    </format>
    <format dxfId="572">
      <pivotArea dataOnly="0" labelOnly="1" outline="0" fieldPosition="0">
        <references count="3">
          <reference field="1" count="1" selected="0">
            <x v="20"/>
          </reference>
          <reference field="2" count="1">
            <x v="32"/>
          </reference>
          <reference field="3" count="1" selected="0">
            <x v="3"/>
          </reference>
        </references>
      </pivotArea>
    </format>
    <format dxfId="571">
      <pivotArea dataOnly="0" labelOnly="1" outline="0" fieldPosition="0">
        <references count="3">
          <reference field="1" count="1" selected="0">
            <x v="29"/>
          </reference>
          <reference field="2" count="1">
            <x v="33"/>
          </reference>
          <reference field="3" count="1" selected="0">
            <x v="3"/>
          </reference>
        </references>
      </pivotArea>
    </format>
    <format dxfId="570">
      <pivotArea dataOnly="0" labelOnly="1" outline="0" fieldPosition="0">
        <references count="3">
          <reference field="1" count="1" selected="0">
            <x v="9"/>
          </reference>
          <reference field="2" count="1">
            <x v="12"/>
          </reference>
          <reference field="3" count="1" selected="0">
            <x v="4"/>
          </reference>
        </references>
      </pivotArea>
    </format>
    <format dxfId="569">
      <pivotArea dataOnly="0" labelOnly="1" outline="0" fieldPosition="0">
        <references count="3">
          <reference field="1" count="1" selected="0">
            <x v="10"/>
          </reference>
          <reference field="2" count="1">
            <x v="13"/>
          </reference>
          <reference field="3" count="1" selected="0">
            <x v="4"/>
          </reference>
        </references>
      </pivotArea>
    </format>
    <format dxfId="568">
      <pivotArea dataOnly="0" labelOnly="1" outline="0" fieldPosition="0">
        <references count="3">
          <reference field="1" count="1" selected="0">
            <x v="27"/>
          </reference>
          <reference field="2" count="1">
            <x v="31"/>
          </reference>
          <reference field="3" count="1" selected="0">
            <x v="5"/>
          </reference>
        </references>
      </pivotArea>
    </format>
    <format dxfId="567">
      <pivotArea dataOnly="0" labelOnly="1" outline="0" fieldPosition="0">
        <references count="3">
          <reference field="1" count="1" selected="0">
            <x v="35"/>
          </reference>
          <reference field="2" count="1">
            <x v="40"/>
          </reference>
          <reference field="3" count="1" selected="0">
            <x v="5"/>
          </reference>
        </references>
      </pivotArea>
    </format>
    <format dxfId="566">
      <pivotArea dataOnly="0" labelOnly="1" outline="0" fieldPosition="0">
        <references count="1">
          <reference field="4294967294" count="4">
            <x v="0"/>
            <x v="1"/>
            <x v="2"/>
            <x v="3"/>
          </reference>
        </references>
      </pivotArea>
    </format>
    <format dxfId="565">
      <pivotArea outline="0" collapsedLevelsAreSubtotals="1" fieldPosition="0"/>
    </format>
    <format dxfId="564">
      <pivotArea field="3" type="button" dataOnly="0" labelOnly="1" outline="0" axis="axisRow" fieldPosition="0"/>
    </format>
    <format dxfId="563">
      <pivotArea field="1" type="button" dataOnly="0" labelOnly="1" outline="0" axis="axisRow" fieldPosition="1"/>
    </format>
    <format dxfId="562">
      <pivotArea field="2" type="button" dataOnly="0" labelOnly="1" outline="0" axis="axisRow" fieldPosition="2"/>
    </format>
    <format dxfId="561">
      <pivotArea dataOnly="0" labelOnly="1" outline="0" fieldPosition="0">
        <references count="1">
          <reference field="3" count="0"/>
        </references>
      </pivotArea>
    </format>
    <format dxfId="560">
      <pivotArea dataOnly="0" labelOnly="1" outline="0" fieldPosition="0">
        <references count="1">
          <reference field="3" count="0" defaultSubtotal="1"/>
        </references>
      </pivotArea>
    </format>
    <format dxfId="559">
      <pivotArea dataOnly="0" labelOnly="1" grandRow="1" outline="0" fieldPosition="0"/>
    </format>
    <format dxfId="558">
      <pivotArea dataOnly="0" labelOnly="1" outline="0" fieldPosition="0">
        <references count="2">
          <reference field="1" count="13">
            <x v="0"/>
            <x v="1"/>
            <x v="2"/>
            <x v="3"/>
            <x v="5"/>
            <x v="6"/>
            <x v="7"/>
            <x v="8"/>
            <x v="22"/>
            <x v="32"/>
            <x v="34"/>
            <x v="36"/>
            <x v="45"/>
          </reference>
          <reference field="3" count="1" selected="0">
            <x v="0"/>
          </reference>
        </references>
      </pivotArea>
    </format>
    <format dxfId="557">
      <pivotArea dataOnly="0" labelOnly="1" outline="0" fieldPosition="0">
        <references count="2">
          <reference field="1" count="5">
            <x v="26"/>
            <x v="28"/>
            <x v="38"/>
            <x v="39"/>
            <x v="40"/>
          </reference>
          <reference field="3" count="1" selected="0">
            <x v="1"/>
          </reference>
        </references>
      </pivotArea>
    </format>
    <format dxfId="556">
      <pivotArea dataOnly="0" labelOnly="1" outline="0" fieldPosition="0">
        <references count="2">
          <reference field="1" count="4">
            <x v="13"/>
            <x v="14"/>
            <x v="33"/>
            <x v="44"/>
          </reference>
          <reference field="3" count="1" selected="0">
            <x v="2"/>
          </reference>
        </references>
      </pivotArea>
    </format>
    <format dxfId="555">
      <pivotArea dataOnly="0" labelOnly="1" outline="0" fieldPosition="0">
        <references count="2">
          <reference field="1" count="2">
            <x v="20"/>
            <x v="29"/>
          </reference>
          <reference field="3" count="1" selected="0">
            <x v="3"/>
          </reference>
        </references>
      </pivotArea>
    </format>
    <format dxfId="554">
      <pivotArea dataOnly="0" labelOnly="1" outline="0" fieldPosition="0">
        <references count="2">
          <reference field="1" count="2">
            <x v="9"/>
            <x v="10"/>
          </reference>
          <reference field="3" count="1" selected="0">
            <x v="4"/>
          </reference>
        </references>
      </pivotArea>
    </format>
    <format dxfId="553">
      <pivotArea dataOnly="0" labelOnly="1" outline="0" fieldPosition="0">
        <references count="2">
          <reference field="1" count="2">
            <x v="27"/>
            <x v="35"/>
          </reference>
          <reference field="3" count="1" selected="0">
            <x v="5"/>
          </reference>
        </references>
      </pivotArea>
    </format>
    <format dxfId="552">
      <pivotArea dataOnly="0" labelOnly="1" outline="0" fieldPosition="0">
        <references count="3">
          <reference field="1" count="1" selected="0">
            <x v="0"/>
          </reference>
          <reference field="2" count="1">
            <x v="44"/>
          </reference>
          <reference field="3" count="1" selected="0">
            <x v="0"/>
          </reference>
        </references>
      </pivotArea>
    </format>
    <format dxfId="551">
      <pivotArea dataOnly="0" labelOnly="1" outline="0" fieldPosition="0">
        <references count="3">
          <reference field="1" count="1" selected="0">
            <x v="1"/>
          </reference>
          <reference field="2" count="1">
            <x v="19"/>
          </reference>
          <reference field="3" count="1" selected="0">
            <x v="0"/>
          </reference>
        </references>
      </pivotArea>
    </format>
    <format dxfId="550">
      <pivotArea dataOnly="0" labelOnly="1" outline="0" fieldPosition="0">
        <references count="3">
          <reference field="1" count="1" selected="0">
            <x v="2"/>
          </reference>
          <reference field="2" count="1">
            <x v="20"/>
          </reference>
          <reference field="3" count="1" selected="0">
            <x v="0"/>
          </reference>
        </references>
      </pivotArea>
    </format>
    <format dxfId="549">
      <pivotArea dataOnly="0" labelOnly="1" outline="0" fieldPosition="0">
        <references count="3">
          <reference field="1" count="1" selected="0">
            <x v="3"/>
          </reference>
          <reference field="2" count="1">
            <x v="21"/>
          </reference>
          <reference field="3" count="1" selected="0">
            <x v="0"/>
          </reference>
        </references>
      </pivotArea>
    </format>
    <format dxfId="548">
      <pivotArea dataOnly="0" labelOnly="1" outline="0" fieldPosition="0">
        <references count="3">
          <reference field="1" count="1" selected="0">
            <x v="5"/>
          </reference>
          <reference field="2" count="1">
            <x v="25"/>
          </reference>
          <reference field="3" count="1" selected="0">
            <x v="0"/>
          </reference>
        </references>
      </pivotArea>
    </format>
    <format dxfId="547">
      <pivotArea dataOnly="0" labelOnly="1" outline="0" fieldPosition="0">
        <references count="3">
          <reference field="1" count="1" selected="0">
            <x v="6"/>
          </reference>
          <reference field="2" count="1">
            <x v="24"/>
          </reference>
          <reference field="3" count="1" selected="0">
            <x v="0"/>
          </reference>
        </references>
      </pivotArea>
    </format>
    <format dxfId="546">
      <pivotArea dataOnly="0" labelOnly="1" outline="0" fieldPosition="0">
        <references count="3">
          <reference field="1" count="1" selected="0">
            <x v="7"/>
          </reference>
          <reference field="2" count="1">
            <x v="22"/>
          </reference>
          <reference field="3" count="1" selected="0">
            <x v="0"/>
          </reference>
        </references>
      </pivotArea>
    </format>
    <format dxfId="545">
      <pivotArea dataOnly="0" labelOnly="1" outline="0" fieldPosition="0">
        <references count="3">
          <reference field="1" count="1" selected="0">
            <x v="8"/>
          </reference>
          <reference field="2" count="1">
            <x v="23"/>
          </reference>
          <reference field="3" count="1" selected="0">
            <x v="0"/>
          </reference>
        </references>
      </pivotArea>
    </format>
    <format dxfId="544">
      <pivotArea dataOnly="0" labelOnly="1" outline="0" fieldPosition="0">
        <references count="3">
          <reference field="1" count="1" selected="0">
            <x v="22"/>
          </reference>
          <reference field="2" count="1">
            <x v="43"/>
          </reference>
          <reference field="3" count="1" selected="0">
            <x v="0"/>
          </reference>
        </references>
      </pivotArea>
    </format>
    <format dxfId="543">
      <pivotArea dataOnly="0" labelOnly="1" outline="0" fieldPosition="0">
        <references count="3">
          <reference field="1" count="1" selected="0">
            <x v="32"/>
          </reference>
          <reference field="2" count="1">
            <x v="27"/>
          </reference>
          <reference field="3" count="1" selected="0">
            <x v="0"/>
          </reference>
        </references>
      </pivotArea>
    </format>
    <format dxfId="542">
      <pivotArea dataOnly="0" labelOnly="1" outline="0" fieldPosition="0">
        <references count="3">
          <reference field="1" count="1" selected="0">
            <x v="34"/>
          </reference>
          <reference field="2" count="1">
            <x v="16"/>
          </reference>
          <reference field="3" count="1" selected="0">
            <x v="0"/>
          </reference>
        </references>
      </pivotArea>
    </format>
    <format dxfId="541">
      <pivotArea dataOnly="0" labelOnly="1" outline="0" fieldPosition="0">
        <references count="3">
          <reference field="1" count="1" selected="0">
            <x v="36"/>
          </reference>
          <reference field="2" count="1">
            <x v="42"/>
          </reference>
          <reference field="3" count="1" selected="0">
            <x v="0"/>
          </reference>
        </references>
      </pivotArea>
    </format>
    <format dxfId="540">
      <pivotArea dataOnly="0" labelOnly="1" outline="0" fieldPosition="0">
        <references count="3">
          <reference field="1" count="1" selected="0">
            <x v="45"/>
          </reference>
          <reference field="2" count="1">
            <x v="18"/>
          </reference>
          <reference field="3" count="1" selected="0">
            <x v="0"/>
          </reference>
        </references>
      </pivotArea>
    </format>
    <format dxfId="539">
      <pivotArea dataOnly="0" labelOnly="1" outline="0" fieldPosition="0">
        <references count="3">
          <reference field="1" count="1" selected="0">
            <x v="26"/>
          </reference>
          <reference field="2" count="1">
            <x v="38"/>
          </reference>
          <reference field="3" count="1" selected="0">
            <x v="1"/>
          </reference>
        </references>
      </pivotArea>
    </format>
    <format dxfId="538">
      <pivotArea dataOnly="0" labelOnly="1" outline="0" fieldPosition="0">
        <references count="3">
          <reference field="1" count="1" selected="0">
            <x v="28"/>
          </reference>
          <reference field="2" count="1">
            <x v="39"/>
          </reference>
          <reference field="3" count="1" selected="0">
            <x v="1"/>
          </reference>
        </references>
      </pivotArea>
    </format>
    <format dxfId="537">
      <pivotArea dataOnly="0" labelOnly="1" outline="0" fieldPosition="0">
        <references count="3">
          <reference field="1" count="1" selected="0">
            <x v="38"/>
          </reference>
          <reference field="2" count="1">
            <x v="35"/>
          </reference>
          <reference field="3" count="1" selected="0">
            <x v="1"/>
          </reference>
        </references>
      </pivotArea>
    </format>
    <format dxfId="536">
      <pivotArea dataOnly="0" labelOnly="1" outline="0" fieldPosition="0">
        <references count="3">
          <reference field="1" count="1" selected="0">
            <x v="39"/>
          </reference>
          <reference field="2" count="1">
            <x v="37"/>
          </reference>
          <reference field="3" count="1" selected="0">
            <x v="1"/>
          </reference>
        </references>
      </pivotArea>
    </format>
    <format dxfId="535">
      <pivotArea dataOnly="0" labelOnly="1" outline="0" fieldPosition="0">
        <references count="3">
          <reference field="1" count="1" selected="0">
            <x v="40"/>
          </reference>
          <reference field="2" count="1">
            <x v="36"/>
          </reference>
          <reference field="3" count="1" selected="0">
            <x v="1"/>
          </reference>
        </references>
      </pivotArea>
    </format>
    <format dxfId="534">
      <pivotArea dataOnly="0" labelOnly="1" outline="0" fieldPosition="0">
        <references count="3">
          <reference field="1" count="1" selected="0">
            <x v="13"/>
          </reference>
          <reference field="2" count="1">
            <x v="45"/>
          </reference>
          <reference field="3" count="1" selected="0">
            <x v="2"/>
          </reference>
        </references>
      </pivotArea>
    </format>
    <format dxfId="533">
      <pivotArea dataOnly="0" labelOnly="1" outline="0" fieldPosition="0">
        <references count="3">
          <reference field="1" count="1" selected="0">
            <x v="14"/>
          </reference>
          <reference field="2" count="1">
            <x v="8"/>
          </reference>
          <reference field="3" count="1" selected="0">
            <x v="2"/>
          </reference>
        </references>
      </pivotArea>
    </format>
    <format dxfId="532">
      <pivotArea dataOnly="0" labelOnly="1" outline="0" fieldPosition="0">
        <references count="3">
          <reference field="1" count="1" selected="0">
            <x v="33"/>
          </reference>
          <reference field="2" count="1">
            <x v="11"/>
          </reference>
          <reference field="3" count="1" selected="0">
            <x v="2"/>
          </reference>
        </references>
      </pivotArea>
    </format>
    <format dxfId="531">
      <pivotArea dataOnly="0" labelOnly="1" outline="0" fieldPosition="0">
        <references count="3">
          <reference field="1" count="1" selected="0">
            <x v="44"/>
          </reference>
          <reference field="2" count="1">
            <x v="41"/>
          </reference>
          <reference field="3" count="1" selected="0">
            <x v="2"/>
          </reference>
        </references>
      </pivotArea>
    </format>
    <format dxfId="530">
      <pivotArea dataOnly="0" labelOnly="1" outline="0" fieldPosition="0">
        <references count="3">
          <reference field="1" count="1" selected="0">
            <x v="20"/>
          </reference>
          <reference field="2" count="1">
            <x v="32"/>
          </reference>
          <reference field="3" count="1" selected="0">
            <x v="3"/>
          </reference>
        </references>
      </pivotArea>
    </format>
    <format dxfId="529">
      <pivotArea dataOnly="0" labelOnly="1" outline="0" fieldPosition="0">
        <references count="3">
          <reference field="1" count="1" selected="0">
            <x v="29"/>
          </reference>
          <reference field="2" count="1">
            <x v="33"/>
          </reference>
          <reference field="3" count="1" selected="0">
            <x v="3"/>
          </reference>
        </references>
      </pivotArea>
    </format>
    <format dxfId="528">
      <pivotArea dataOnly="0" labelOnly="1" outline="0" fieldPosition="0">
        <references count="3">
          <reference field="1" count="1" selected="0">
            <x v="9"/>
          </reference>
          <reference field="2" count="1">
            <x v="12"/>
          </reference>
          <reference field="3" count="1" selected="0">
            <x v="4"/>
          </reference>
        </references>
      </pivotArea>
    </format>
    <format dxfId="527">
      <pivotArea dataOnly="0" labelOnly="1" outline="0" fieldPosition="0">
        <references count="3">
          <reference field="1" count="1" selected="0">
            <x v="10"/>
          </reference>
          <reference field="2" count="1">
            <x v="13"/>
          </reference>
          <reference field="3" count="1" selected="0">
            <x v="4"/>
          </reference>
        </references>
      </pivotArea>
    </format>
    <format dxfId="526">
      <pivotArea dataOnly="0" labelOnly="1" outline="0" fieldPosition="0">
        <references count="3">
          <reference field="1" count="1" selected="0">
            <x v="27"/>
          </reference>
          <reference field="2" count="1">
            <x v="31"/>
          </reference>
          <reference field="3" count="1" selected="0">
            <x v="5"/>
          </reference>
        </references>
      </pivotArea>
    </format>
    <format dxfId="525">
      <pivotArea dataOnly="0" labelOnly="1" outline="0" fieldPosition="0">
        <references count="3">
          <reference field="1" count="1" selected="0">
            <x v="35"/>
          </reference>
          <reference field="2" count="1">
            <x v="40"/>
          </reference>
          <reference field="3" count="1" selected="0">
            <x v="5"/>
          </reference>
        </references>
      </pivotArea>
    </format>
    <format dxfId="524">
      <pivotArea dataOnly="0" labelOnly="1" outline="0" fieldPosition="0">
        <references count="1">
          <reference field="4294967294" count="4">
            <x v="0"/>
            <x v="1"/>
            <x v="2"/>
            <x v="3"/>
          </reference>
        </references>
      </pivotArea>
    </format>
    <format dxfId="523">
      <pivotArea dataOnly="0" labelOnly="1" outline="0" fieldPosition="0">
        <references count="1">
          <reference field="4294967294" count="4">
            <x v="0"/>
            <x v="1"/>
            <x v="2"/>
            <x v="3"/>
          </reference>
        </references>
      </pivotArea>
    </format>
    <format dxfId="522">
      <pivotArea dataOnly="0" labelOnly="1" outline="0" fieldPosition="0">
        <references count="1">
          <reference field="4294967294" count="4">
            <x v="0"/>
            <x v="1"/>
            <x v="2"/>
            <x v="3"/>
          </reference>
        </references>
      </pivotArea>
    </format>
    <format dxfId="521">
      <pivotArea outline="0" fieldPosition="0">
        <references count="1">
          <reference field="4294967294" count="3" selected="0">
            <x v="0"/>
            <x v="1"/>
            <x v="2"/>
          </reference>
        </references>
      </pivotArea>
    </format>
    <format dxfId="520">
      <pivotArea field="3" type="button" dataOnly="0" labelOnly="1" outline="0" axis="axisRow" fieldPosition="0"/>
    </format>
    <format dxfId="519">
      <pivotArea field="1" type="button" dataOnly="0" labelOnly="1" outline="0" axis="axisRow" fieldPosition="1"/>
    </format>
    <format dxfId="518">
      <pivotArea field="2" type="button" dataOnly="0" labelOnly="1" outline="0" axis="axisRow" fieldPosition="2"/>
    </format>
    <format dxfId="517">
      <pivotArea dataOnly="0" labelOnly="1" outline="0" fieldPosition="0">
        <references count="1">
          <reference field="4294967294" count="4">
            <x v="0"/>
            <x v="1"/>
            <x v="2"/>
            <x v="3"/>
          </reference>
        </references>
      </pivotArea>
    </format>
    <format dxfId="516">
      <pivotArea field="3" type="button" dataOnly="0" labelOnly="1" outline="0" axis="axisRow" fieldPosition="0"/>
    </format>
    <format dxfId="515">
      <pivotArea field="1" type="button" dataOnly="0" labelOnly="1" outline="0" axis="axisRow" fieldPosition="1"/>
    </format>
    <format dxfId="514">
      <pivotArea field="2" type="button" dataOnly="0" labelOnly="1" outline="0" axis="axisRow" fieldPosition="2"/>
    </format>
    <format dxfId="513">
      <pivotArea dataOnly="0" labelOnly="1" outline="0" fieldPosition="0">
        <references count="1">
          <reference field="4294967294" count="4">
            <x v="0"/>
            <x v="1"/>
            <x v="2"/>
            <x v="3"/>
          </reference>
        </references>
      </pivotArea>
    </format>
    <format dxfId="512">
      <pivotArea field="3" type="button" dataOnly="0" labelOnly="1" outline="0" axis="axisRow" fieldPosition="0"/>
    </format>
    <format dxfId="511">
      <pivotArea field="1" type="button" dataOnly="0" labelOnly="1" outline="0" axis="axisRow" fieldPosition="1"/>
    </format>
    <format dxfId="510">
      <pivotArea field="2" type="button" dataOnly="0" labelOnly="1" outline="0" axis="axisRow" fieldPosition="2"/>
    </format>
    <format dxfId="509">
      <pivotArea dataOnly="0" labelOnly="1" outline="0" fieldPosition="0">
        <references count="1">
          <reference field="4294967294" count="4">
            <x v="0"/>
            <x v="1"/>
            <x v="2"/>
            <x v="3"/>
          </reference>
        </references>
      </pivotArea>
    </format>
    <format dxfId="508">
      <pivotArea outline="0" fieldPosition="0">
        <references count="1">
          <reference field="3" count="1" selected="0" defaultSubtotal="1">
            <x v="0"/>
          </reference>
        </references>
      </pivotArea>
    </format>
    <format dxfId="507">
      <pivotArea outline="0" fieldPosition="0">
        <references count="1">
          <reference field="3" count="1" selected="0" defaultSubtotal="1">
            <x v="0"/>
          </reference>
        </references>
      </pivotArea>
    </format>
    <format dxfId="506">
      <pivotArea dataOnly="0" labelOnly="1" outline="0" fieldPosition="0">
        <references count="1">
          <reference field="1" count="0"/>
        </references>
      </pivotArea>
    </format>
    <format dxfId="505">
      <pivotArea dataOnly="0" labelOnly="1" outline="0" fieldPosition="0">
        <references count="3">
          <reference field="1" count="1" selected="0">
            <x v="24"/>
          </reference>
          <reference field="2" count="1">
            <x v="28"/>
          </reference>
          <reference field="3" count="1" selected="0">
            <x v="0"/>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53304A-88E6-417C-8CFB-96CDEC7FD4C5}" name="PivotTable1" cacheId="10208"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G22:AM58" firstHeaderRow="1" firstDataRow="2" firstDataCol="3" rowPageCount="1" colPageCount="1"/>
  <pivotFields count="28">
    <pivotField compact="0" outline="0" showAll="0"/>
    <pivotField axis="axisRow" compact="0" outline="0" showAll="0" defaultSubtotal="0">
      <items count="56">
        <item m="1" x="46"/>
        <item x="43"/>
        <item x="4"/>
        <item x="13"/>
        <item x="37"/>
        <item x="30"/>
        <item m="1" x="54"/>
        <item m="1" x="52"/>
        <item x="2"/>
        <item x="5"/>
        <item x="17"/>
        <item x="15"/>
        <item x="18"/>
        <item x="12"/>
        <item x="3"/>
        <item x="9"/>
        <item x="31"/>
        <item x="24"/>
        <item m="1" x="51"/>
        <item m="1" x="50"/>
        <item m="1" x="44"/>
        <item x="0"/>
        <item x="42"/>
        <item m="1" x="47"/>
        <item x="35"/>
        <item m="1" x="55"/>
        <item x="6"/>
        <item x="7"/>
        <item m="1" x="48"/>
        <item x="11"/>
        <item x="33"/>
        <item x="8"/>
        <item x="28"/>
        <item m="1" x="49"/>
        <item x="40"/>
        <item x="23"/>
        <item x="25"/>
        <item x="19"/>
        <item x="14"/>
        <item x="1"/>
        <item m="1" x="45"/>
        <item x="21"/>
        <item x="16"/>
        <item m="1" x="53"/>
        <item x="10"/>
        <item x="20"/>
        <item x="22"/>
        <item x="26"/>
        <item x="27"/>
        <item x="29"/>
        <item x="32"/>
        <item x="34"/>
        <item x="36"/>
        <item x="38"/>
        <item x="39"/>
        <item x="41"/>
      </items>
    </pivotField>
    <pivotField axis="axisRow" compact="0" outline="0" showAll="0">
      <items count="58">
        <item m="1" x="51"/>
        <item m="1" x="54"/>
        <item x="2"/>
        <item x="4"/>
        <item x="0"/>
        <item x="6"/>
        <item x="7"/>
        <item m="1" x="45"/>
        <item x="9"/>
        <item x="12"/>
        <item x="8"/>
        <item x="5"/>
        <item x="11"/>
        <item x="15"/>
        <item x="13"/>
        <item x="18"/>
        <item x="31"/>
        <item x="24"/>
        <item x="17"/>
        <item x="37"/>
        <item x="3"/>
        <item m="1" x="44"/>
        <item x="19"/>
        <item x="43"/>
        <item m="1" x="50"/>
        <item m="1" x="52"/>
        <item m="1" x="53"/>
        <item m="1" x="56"/>
        <item x="30"/>
        <item m="1" x="46"/>
        <item m="1" x="55"/>
        <item x="23"/>
        <item x="35"/>
        <item x="25"/>
        <item x="28"/>
        <item x="33"/>
        <item m="1" x="48"/>
        <item x="40"/>
        <item x="14"/>
        <item x="1"/>
        <item m="1" x="47"/>
        <item x="21"/>
        <item x="16"/>
        <item m="1" x="49"/>
        <item x="10"/>
        <item x="20"/>
        <item x="22"/>
        <item x="26"/>
        <item x="27"/>
        <item x="29"/>
        <item x="32"/>
        <item x="34"/>
        <item x="36"/>
        <item x="38"/>
        <item x="39"/>
        <item x="41"/>
        <item x="42"/>
        <item t="default"/>
      </items>
    </pivotField>
    <pivotField axis="axisRow" compact="0" outline="0" showAll="0">
      <items count="7">
        <item x="0"/>
        <item x="3"/>
        <item x="1"/>
        <item x="2"/>
        <item m="1" x="5"/>
        <item x="4"/>
        <item t="default"/>
      </items>
    </pivotField>
    <pivotField compact="0" outline="0" showAll="0"/>
    <pivotField compact="0" numFmtId="165" outline="0" showAll="0"/>
    <pivotField compact="0" numFmtId="164" outline="0" showAll="0"/>
    <pivotField compact="0" numFmtId="1" outline="0" showAll="0"/>
    <pivotField compact="0" outline="0" showAll="0"/>
    <pivotField compact="0" numFmtId="166" outline="0" showAll="0"/>
    <pivotField compact="0" numFmtId="164" outline="0" showAll="0"/>
    <pivotField dataField="1" compact="0" numFmtId="1" outline="0" showAll="0"/>
    <pivotField compact="0" outline="0" showAll="0"/>
    <pivotField compact="0" numFmtId="9" outline="0" showAll="0"/>
    <pivotField compact="0" numFmtId="9" outline="0" showAll="0"/>
    <pivotField compact="0" outline="0" showAll="0"/>
    <pivotField compact="0" numFmtId="43" outline="0" showAll="0"/>
    <pivotField compact="0" numFmtId="43" outline="0" showAll="0"/>
    <pivotField compact="0" outline="0" showAll="0"/>
    <pivotField compact="0" outline="0" showAll="0"/>
    <pivotField compact="0" outline="0" showAll="0"/>
    <pivotField compact="0" outline="0" showAll="0"/>
    <pivotField compact="0" numFmtId="43" outline="0" showAll="0"/>
    <pivotField dataField="1" compact="0" numFmtId="1" outline="0" showAll="0"/>
    <pivotField dataField="1" compact="0" numFmtId="43" outline="0" showAll="0"/>
    <pivotField compact="0" numFmtId="9" outline="0" showAll="0"/>
    <pivotField axis="axisPage" compact="0" outline="0" multipleItemSelectionAllowed="1" showAll="0">
      <items count="6">
        <item h="1" x="0"/>
        <item h="1" x="1"/>
        <item x="2"/>
        <item h="1" m="1" x="4"/>
        <item h="1" m="1" x="3"/>
        <item t="default"/>
      </items>
    </pivotField>
    <pivotField dataField="1" compact="0" numFmtId="1" outline="0" showAll="0"/>
  </pivotFields>
  <rowFields count="3">
    <field x="3"/>
    <field x="1"/>
    <field x="2"/>
  </rowFields>
  <rowItems count="35">
    <i>
      <x/>
      <x v="1"/>
      <x v="23"/>
    </i>
    <i r="1">
      <x v="3"/>
      <x v="14"/>
    </i>
    <i r="1">
      <x v="4"/>
      <x v="19"/>
    </i>
    <i r="1">
      <x v="38"/>
      <x v="38"/>
    </i>
    <i r="1">
      <x v="44"/>
      <x v="44"/>
    </i>
    <i r="1">
      <x v="46"/>
      <x v="46"/>
    </i>
    <i t="default">
      <x/>
    </i>
    <i>
      <x v="1"/>
      <x v="32"/>
      <x v="34"/>
    </i>
    <i r="1">
      <x v="34"/>
      <x v="37"/>
    </i>
    <i t="default">
      <x v="1"/>
    </i>
    <i>
      <x v="2"/>
      <x v="16"/>
      <x v="16"/>
    </i>
    <i r="1">
      <x v="30"/>
      <x v="35"/>
    </i>
    <i r="1">
      <x v="47"/>
      <x v="47"/>
    </i>
    <i r="1">
      <x v="52"/>
      <x v="52"/>
    </i>
    <i t="default">
      <x v="2"/>
    </i>
    <i>
      <x v="3"/>
      <x v="10"/>
      <x v="18"/>
    </i>
    <i r="1">
      <x v="11"/>
      <x v="13"/>
    </i>
    <i r="1">
      <x v="12"/>
      <x v="15"/>
    </i>
    <i r="1">
      <x v="13"/>
      <x v="9"/>
    </i>
    <i r="1">
      <x v="14"/>
      <x v="20"/>
    </i>
    <i r="1">
      <x v="17"/>
      <x v="17"/>
    </i>
    <i r="1">
      <x v="26"/>
      <x v="5"/>
    </i>
    <i r="1">
      <x v="35"/>
      <x v="31"/>
    </i>
    <i r="1">
      <x v="36"/>
      <x v="33"/>
    </i>
    <i r="1">
      <x v="37"/>
      <x v="22"/>
    </i>
    <i r="1">
      <x v="41"/>
      <x v="41"/>
    </i>
    <i r="1">
      <x v="42"/>
      <x v="42"/>
    </i>
    <i r="1">
      <x v="45"/>
      <x v="45"/>
    </i>
    <i r="1">
      <x v="49"/>
      <x v="49"/>
    </i>
    <i r="1">
      <x v="53"/>
      <x v="53"/>
    </i>
    <i r="1">
      <x v="54"/>
      <x v="54"/>
    </i>
    <i t="default">
      <x v="3"/>
    </i>
    <i>
      <x v="5"/>
      <x v="24"/>
      <x v="32"/>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uantity in Cases" fld="23" baseField="0" baseItem="0" numFmtId="1"/>
    <dataField name="Unit Price(GHȻ)" fld="11" baseField="0" baseItem="0" numFmtId="43"/>
    <dataField name="Total in Value(GHȻ)" fld="27" baseField="0" baseItem="0" numFmtId="43"/>
  </dataFields>
  <formats count="11">
    <format dxfId="500">
      <pivotArea outline="0" fieldPosition="0">
        <references count="1">
          <reference field="4294967294" count="1" selected="0">
            <x v="0"/>
          </reference>
        </references>
      </pivotArea>
    </format>
    <format dxfId="499">
      <pivotArea dataOnly="0" labelOnly="1" outline="0" fieldPosition="0">
        <references count="1">
          <reference field="4294967294" count="4">
            <x v="0"/>
            <x v="1"/>
            <x v="2"/>
            <x v="3"/>
          </reference>
        </references>
      </pivotArea>
    </format>
    <format dxfId="498">
      <pivotArea dataOnly="0" labelOnly="1" outline="0" fieldPosition="0">
        <references count="1">
          <reference field="4294967294" count="4">
            <x v="0"/>
            <x v="1"/>
            <x v="2"/>
            <x v="3"/>
          </reference>
        </references>
      </pivotArea>
    </format>
    <format dxfId="497">
      <pivotArea outline="0" collapsedLevelsAreSubtotals="1" fieldPosition="0"/>
    </format>
    <format dxfId="496">
      <pivotArea field="3" type="button" dataOnly="0" labelOnly="1" outline="0" axis="axisRow" fieldPosition="0"/>
    </format>
    <format dxfId="495">
      <pivotArea field="1" type="button" dataOnly="0" labelOnly="1" outline="0" axis="axisRow" fieldPosition="1"/>
    </format>
    <format dxfId="494">
      <pivotArea field="2" type="button" dataOnly="0" labelOnly="1" outline="0" axis="axisRow" fieldPosition="2"/>
    </format>
    <format dxfId="493">
      <pivotArea dataOnly="0" labelOnly="1" outline="0" fieldPosition="0">
        <references count="1">
          <reference field="4294967294" count="4">
            <x v="0"/>
            <x v="1"/>
            <x v="2"/>
            <x v="3"/>
          </reference>
        </references>
      </pivotArea>
    </format>
    <format dxfId="492">
      <pivotArea grandRow="1" outline="0" collapsedLevelsAreSubtotals="1" fieldPosition="0"/>
    </format>
    <format dxfId="491">
      <pivotArea outline="0" fieldPosition="0">
        <references count="1">
          <reference field="4294967294" count="1" selected="0">
            <x v="1"/>
          </reference>
        </references>
      </pivotArea>
    </format>
    <format dxfId="490">
      <pivotArea outline="0" fieldPosition="0">
        <references count="1">
          <reference field="4294967294" count="2" selected="0">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DC90D8-0797-4DD1-A679-85AF15AE4228}" name="PivotTable10" cacheId="10209"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1:AL50" firstHeaderRow="1" firstDataRow="2" firstDataCol="3" rowPageCount="1" colPageCount="1"/>
  <pivotFields count="28">
    <pivotField compact="0" outline="0" showAll="0"/>
    <pivotField axis="axisRow" compact="0" outline="0" showAll="0" defaultSubtotal="0">
      <items count="59">
        <item m="1" x="50"/>
        <item m="1" x="47"/>
        <item m="1" x="51"/>
        <item x="35"/>
        <item x="34"/>
        <item m="1" x="45"/>
        <item x="24"/>
        <item m="1" x="49"/>
        <item x="16"/>
        <item x="0"/>
        <item x="4"/>
        <item x="11"/>
        <item m="1" x="52"/>
        <item m="1" x="46"/>
        <item m="1" x="58"/>
        <item m="1" x="56"/>
        <item x="17"/>
        <item x="1"/>
        <item x="5"/>
        <item m="1" x="53"/>
        <item m="1" x="43"/>
        <item x="3"/>
        <item m="1" x="57"/>
        <item x="28"/>
        <item x="13"/>
        <item x="25"/>
        <item x="26"/>
        <item m="1" x="54"/>
        <item x="6"/>
        <item x="2"/>
        <item x="8"/>
        <item x="14"/>
        <item x="20"/>
        <item m="1" x="48"/>
        <item m="1" x="44"/>
        <item x="41"/>
        <item x="33"/>
        <item x="37"/>
        <item x="31"/>
        <item x="22"/>
        <item x="12"/>
        <item x="30"/>
        <item m="1" x="55"/>
        <item x="7"/>
        <item x="9"/>
        <item x="10"/>
        <item x="15"/>
        <item x="18"/>
        <item x="19"/>
        <item x="21"/>
        <item x="23"/>
        <item x="27"/>
        <item x="29"/>
        <item x="32"/>
        <item x="36"/>
        <item x="38"/>
        <item x="39"/>
        <item x="40"/>
        <item x="42"/>
      </items>
    </pivotField>
    <pivotField axis="axisRow" compact="0" outline="0" showAll="0">
      <items count="61">
        <item x="0"/>
        <item x="3"/>
        <item x="2"/>
        <item x="4"/>
        <item x="8"/>
        <item x="11"/>
        <item x="6"/>
        <item m="1" x="57"/>
        <item x="14"/>
        <item m="1" x="51"/>
        <item m="1" x="50"/>
        <item x="22"/>
        <item m="1" x="52"/>
        <item x="13"/>
        <item x="12"/>
        <item x="5"/>
        <item x="24"/>
        <item x="25"/>
        <item m="1" x="59"/>
        <item m="1" x="43"/>
        <item x="17"/>
        <item x="16"/>
        <item x="20"/>
        <item x="35"/>
        <item m="1" x="46"/>
        <item m="1" x="54"/>
        <item m="1" x="44"/>
        <item m="1" x="47"/>
        <item x="33"/>
        <item x="26"/>
        <item x="37"/>
        <item m="1" x="53"/>
        <item x="31"/>
        <item x="1"/>
        <item x="41"/>
        <item m="1" x="55"/>
        <item m="1" x="45"/>
        <item m="1" x="49"/>
        <item x="34"/>
        <item m="1" x="58"/>
        <item m="1" x="56"/>
        <item x="30"/>
        <item m="1" x="48"/>
        <item x="7"/>
        <item x="9"/>
        <item x="10"/>
        <item x="15"/>
        <item x="18"/>
        <item x="19"/>
        <item x="21"/>
        <item x="23"/>
        <item x="27"/>
        <item x="28"/>
        <item x="29"/>
        <item x="32"/>
        <item x="36"/>
        <item x="38"/>
        <item x="39"/>
        <item x="40"/>
        <item x="42"/>
        <item t="default"/>
      </items>
    </pivotField>
    <pivotField axis="axisRow" compact="0" outline="0" showAll="0">
      <items count="6">
        <item x="2"/>
        <item x="4"/>
        <item x="0"/>
        <item x="1"/>
        <item x="3"/>
        <item t="default"/>
      </items>
    </pivotField>
    <pivotField compact="0" outline="0" showAll="0"/>
    <pivotField compact="0" numFmtId="2" outline="0" showAll="0"/>
    <pivotField compact="0" numFmtId="165" outline="0" showAll="0"/>
    <pivotField compact="0" numFmtId="164" outline="0" showAll="0"/>
    <pivotField compact="0" numFmtId="1" outline="0" showAll="0"/>
    <pivotField compact="0" numFmtId="43" outline="0" showAll="0"/>
    <pivotField compact="0" numFmtId="164"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43" outline="0" showAll="0"/>
    <pivotField compact="0" numFmtId="1" outline="0" showAll="0"/>
    <pivotField compact="0" outline="0" showAll="0"/>
    <pivotField compact="0" outline="0" showAll="0"/>
    <pivotField compact="0" outline="0" showAll="0"/>
    <pivotField compact="0" numFmtId="1" outline="0" showAll="0"/>
    <pivotField dataField="1" compact="0" numFmtId="165" outline="0" showAll="0"/>
    <pivotField dataField="1" compact="0" numFmtId="165" outline="0" showAll="0"/>
    <pivotField compact="0" numFmtId="9" outline="0" showAll="0"/>
    <pivotField axis="axisPage" compact="0" outline="0" multipleItemSelectionAllowed="1" showAll="0">
      <items count="5">
        <item m="1" x="3"/>
        <item h="1" x="0"/>
        <item x="1"/>
        <item h="1" x="2"/>
        <item t="default"/>
      </items>
    </pivotField>
    <pivotField dataField="1" compact="0" numFmtId="43" outline="0" showAll="0"/>
  </pivotFields>
  <rowFields count="3">
    <field x="3"/>
    <field x="1"/>
    <field x="2"/>
  </rowFields>
  <rowItems count="28">
    <i>
      <x/>
      <x v="3"/>
      <x v="23"/>
    </i>
    <i r="1">
      <x v="44"/>
      <x v="44"/>
    </i>
    <i r="1">
      <x v="45"/>
      <x v="45"/>
    </i>
    <i t="default">
      <x/>
    </i>
    <i>
      <x v="1"/>
      <x v="26"/>
      <x v="29"/>
    </i>
    <i r="1">
      <x v="36"/>
      <x v="28"/>
    </i>
    <i r="1">
      <x v="37"/>
      <x v="30"/>
    </i>
    <i r="1">
      <x v="52"/>
      <x v="53"/>
    </i>
    <i t="default">
      <x v="1"/>
    </i>
    <i>
      <x v="2"/>
      <x v="10"/>
      <x v="3"/>
    </i>
    <i r="1">
      <x v="11"/>
      <x v="5"/>
    </i>
    <i r="1">
      <x v="39"/>
      <x v="11"/>
    </i>
    <i r="1">
      <x v="41"/>
      <x v="41"/>
    </i>
    <i r="1">
      <x v="51"/>
      <x v="51"/>
    </i>
    <i t="default">
      <x v="2"/>
    </i>
    <i>
      <x v="3"/>
      <x v="17"/>
      <x v="33"/>
    </i>
    <i r="1">
      <x v="18"/>
      <x v="15"/>
    </i>
    <i r="1">
      <x v="28"/>
      <x v="6"/>
    </i>
    <i r="1">
      <x v="35"/>
      <x v="34"/>
    </i>
    <i r="1">
      <x v="38"/>
      <x v="32"/>
    </i>
    <i r="1">
      <x v="46"/>
      <x v="46"/>
    </i>
    <i r="1">
      <x v="48"/>
      <x v="48"/>
    </i>
    <i r="1">
      <x v="57"/>
      <x v="58"/>
    </i>
    <i t="default">
      <x v="3"/>
    </i>
    <i>
      <x v="4"/>
      <x v="24"/>
      <x v="13"/>
    </i>
    <i r="1">
      <x v="25"/>
      <x v="17"/>
    </i>
    <i t="default">
      <x v="4"/>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uantity in Cases" fld="23" baseField="0" baseItem="0" numFmtId="1"/>
    <dataField name="Unit Price(GHȻ)" fld="11" baseField="0" baseItem="0" numFmtId="43"/>
    <dataField name="Total in Value(GHȻ)" fld="27" baseField="0" baseItem="0" numFmtId="43"/>
  </dataFields>
  <formats count="10">
    <format dxfId="485">
      <pivotArea outline="0" fieldPosition="0">
        <references count="1">
          <reference field="4294967294" count="1" selected="0">
            <x v="0"/>
          </reference>
        </references>
      </pivotArea>
    </format>
    <format dxfId="484">
      <pivotArea outline="0" fieldPosition="0">
        <references count="1">
          <reference field="4294967294" count="1" selected="0">
            <x v="1"/>
          </reference>
        </references>
      </pivotArea>
    </format>
    <format dxfId="483">
      <pivotArea outline="0" fieldPosition="0">
        <references count="1">
          <reference field="4294967294" count="2" selected="0">
            <x v="2"/>
            <x v="3"/>
          </reference>
        </references>
      </pivotArea>
    </format>
    <format dxfId="482">
      <pivotArea outline="0" fieldPosition="0">
        <references count="1">
          <reference field="4294967294" count="2" selected="0">
            <x v="0"/>
            <x v="1"/>
          </reference>
        </references>
      </pivotArea>
    </format>
    <format dxfId="481">
      <pivotArea dataOnly="0" labelOnly="1" outline="0" fieldPosition="0">
        <references count="1">
          <reference field="4294967294" count="4">
            <x v="0"/>
            <x v="1"/>
            <x v="2"/>
            <x v="3"/>
          </reference>
        </references>
      </pivotArea>
    </format>
    <format dxfId="480">
      <pivotArea dataOnly="0" labelOnly="1" outline="0" fieldPosition="0">
        <references count="1">
          <reference field="4294967294" count="4">
            <x v="0"/>
            <x v="1"/>
            <x v="2"/>
            <x v="3"/>
          </reference>
        </references>
      </pivotArea>
    </format>
    <format dxfId="479">
      <pivotArea field="3" type="button" dataOnly="0" labelOnly="1" outline="0" axis="axisRow" fieldPosition="0"/>
    </format>
    <format dxfId="478">
      <pivotArea field="1" type="button" dataOnly="0" labelOnly="1" outline="0" axis="axisRow" fieldPosition="1"/>
    </format>
    <format dxfId="477">
      <pivotArea field="2" type="button" dataOnly="0" labelOnly="1" outline="0" axis="axisRow" fieldPosition="2"/>
    </format>
    <format dxfId="476">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070E89-978F-4AE6-A803-E4A4D095A5D4}" name="PivotTable9" cacheId="10207"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46" firstHeaderRow="1" firstDataRow="2" firstDataCol="3" rowPageCount="1" colPageCount="1"/>
  <pivotFields count="28">
    <pivotField compact="0" outline="0" showAll="0"/>
    <pivotField axis="axisRow" compact="0" outline="0" showAll="0" defaultSubtotal="0">
      <items count="30">
        <item m="1" x="23"/>
        <item x="14"/>
        <item x="13"/>
        <item x="16"/>
        <item x="21"/>
        <item m="1" x="26"/>
        <item x="0"/>
        <item x="17"/>
        <item m="1" x="27"/>
        <item x="6"/>
        <item m="1" x="28"/>
        <item x="7"/>
        <item m="1" x="24"/>
        <item m="1" x="22"/>
        <item x="5"/>
        <item x="2"/>
        <item x="1"/>
        <item x="3"/>
        <item m="1" x="29"/>
        <item x="12"/>
        <item x="19"/>
        <item x="8"/>
        <item m="1" x="25"/>
        <item x="4"/>
        <item x="9"/>
        <item x="10"/>
        <item x="11"/>
        <item x="15"/>
        <item x="18"/>
        <item x="20"/>
      </items>
    </pivotField>
    <pivotField axis="axisRow" compact="0" outline="0" showAll="0">
      <items count="31">
        <item x="0"/>
        <item x="1"/>
        <item x="2"/>
        <item x="5"/>
        <item m="1" x="23"/>
        <item x="17"/>
        <item m="1" x="24"/>
        <item x="3"/>
        <item m="1" x="29"/>
        <item x="6"/>
        <item m="1" x="27"/>
        <item m="1" x="22"/>
        <item m="1" x="28"/>
        <item x="14"/>
        <item x="7"/>
        <item x="12"/>
        <item m="1" x="25"/>
        <item x="21"/>
        <item x="13"/>
        <item x="16"/>
        <item x="19"/>
        <item x="8"/>
        <item m="1" x="26"/>
        <item x="4"/>
        <item x="9"/>
        <item x="10"/>
        <item x="11"/>
        <item x="15"/>
        <item x="18"/>
        <item x="20"/>
        <item t="default"/>
      </items>
    </pivotField>
    <pivotField axis="axisRow" compact="0" outline="0" showAll="0">
      <items count="4">
        <item x="1"/>
        <item x="0"/>
        <item x="2"/>
        <item t="default"/>
      </items>
    </pivotField>
    <pivotField compact="0" outline="0" showAll="0"/>
    <pivotField compact="0" numFmtId="43" outline="0" showAll="0"/>
    <pivotField compact="0" numFmtId="1" outline="0" showAll="0"/>
    <pivotField compact="0" numFmtId="164" outline="0" showAll="0"/>
    <pivotField compact="0" outline="0" showAll="0"/>
    <pivotField compact="0" outline="0" showAll="0"/>
    <pivotField compact="0" outline="0" showAll="0"/>
    <pivotField dataField="1" compact="0" numFmtId="1" outline="0" showAll="0"/>
    <pivotField compact="0" outline="0" showAll="0"/>
    <pivotField compact="0" numFmtId="9" outline="0" showAll="0"/>
    <pivotField compact="0" numFmtId="9" outline="0" showAll="0"/>
    <pivotField compact="0" outline="0" showAll="0"/>
    <pivotField compact="0" numFmtId="2" outline="0" showAll="0"/>
    <pivotField compact="0" numFmtId="43" outline="0" showAll="0"/>
    <pivotField compact="0" numFmtId="164" outline="0" showAll="0"/>
    <pivotField compact="0" outline="0" showAll="0"/>
    <pivotField compact="0" outline="0" showAll="0"/>
    <pivotField compact="0" outline="0" showAll="0"/>
    <pivotField compact="0" numFmtId="1" outline="0" showAll="0"/>
    <pivotField dataField="1" compact="0" numFmtId="164" outline="0" showAll="0"/>
    <pivotField dataField="1" compact="0" numFmtId="43" outline="0" showAll="0"/>
    <pivotField compact="0" numFmtId="9" outline="0" showAll="0"/>
    <pivotField axis="axisPage" compact="0" outline="0" multipleItemSelectionAllowed="1" showAll="0">
      <items count="6">
        <item h="1" x="2"/>
        <item h="1" x="1"/>
        <item x="0"/>
        <item h="1" m="1" x="3"/>
        <item h="1" m="1" x="4"/>
        <item t="default"/>
      </items>
    </pivotField>
    <pivotField dataField="1" compact="0" numFmtId="43" outline="0" showAll="0"/>
  </pivotFields>
  <rowFields count="3">
    <field x="3"/>
    <field x="1"/>
    <field x="2"/>
  </rowFields>
  <rowItems count="23">
    <i>
      <x/>
      <x v="1"/>
      <x v="13"/>
    </i>
    <i r="1">
      <x v="2"/>
      <x v="18"/>
    </i>
    <i r="1">
      <x v="3"/>
      <x v="19"/>
    </i>
    <i r="1">
      <x v="14"/>
      <x v="3"/>
    </i>
    <i r="1">
      <x v="23"/>
      <x v="23"/>
    </i>
    <i r="1">
      <x v="24"/>
      <x v="24"/>
    </i>
    <i r="1">
      <x v="26"/>
      <x v="26"/>
    </i>
    <i r="1">
      <x v="27"/>
      <x v="27"/>
    </i>
    <i r="1">
      <x v="28"/>
      <x v="28"/>
    </i>
    <i t="default">
      <x/>
    </i>
    <i>
      <x v="1"/>
      <x v="6"/>
      <x/>
    </i>
    <i r="1">
      <x v="7"/>
      <x v="5"/>
    </i>
    <i r="1">
      <x v="9"/>
      <x v="9"/>
    </i>
    <i r="1">
      <x v="11"/>
      <x v="14"/>
    </i>
    <i r="1">
      <x v="16"/>
      <x v="1"/>
    </i>
    <i r="1">
      <x v="20"/>
      <x v="20"/>
    </i>
    <i r="1">
      <x v="21"/>
      <x v="21"/>
    </i>
    <i r="1">
      <x v="25"/>
      <x v="25"/>
    </i>
    <i r="1">
      <x v="29"/>
      <x v="29"/>
    </i>
    <i t="default">
      <x v="1"/>
    </i>
    <i>
      <x v="2"/>
      <x v="4"/>
      <x v="17"/>
    </i>
    <i t="default">
      <x v="2"/>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uantity in Cases" fld="23" baseField="0" baseItem="0" numFmtId="1"/>
    <dataField name="Unit Price(GHȻ)" fld="11" baseField="0" baseItem="0" numFmtId="43"/>
    <dataField name="Total in Value(GHȻ)" fld="27" baseField="0" baseItem="0" numFmtId="43"/>
  </dataFields>
  <formats count="6">
    <format dxfId="471">
      <pivotArea dataOnly="0" labelOnly="1" outline="0" fieldPosition="0">
        <references count="1">
          <reference field="4294967294" count="4">
            <x v="0"/>
            <x v="1"/>
            <x v="2"/>
            <x v="3"/>
          </reference>
        </references>
      </pivotArea>
    </format>
    <format dxfId="470">
      <pivotArea dataOnly="0" labelOnly="1" outline="0" fieldPosition="0">
        <references count="1">
          <reference field="4294967294" count="4">
            <x v="0"/>
            <x v="1"/>
            <x v="2"/>
            <x v="3"/>
          </reference>
        </references>
      </pivotArea>
    </format>
    <format dxfId="469">
      <pivotArea outline="0" fieldPosition="0">
        <references count="1">
          <reference field="4294967294" count="1" selected="0">
            <x v="0"/>
          </reference>
        </references>
      </pivotArea>
    </format>
    <format dxfId="468">
      <pivotArea outline="0" fieldPosition="0">
        <references count="1">
          <reference field="4294967294" count="1" selected="0">
            <x v="1"/>
          </reference>
        </references>
      </pivotArea>
    </format>
    <format dxfId="467">
      <pivotArea outline="0" fieldPosition="0">
        <references count="1">
          <reference field="4294967294" count="2" selected="0">
            <x v="2"/>
            <x v="3"/>
          </reference>
        </references>
      </pivotArea>
    </format>
    <format dxfId="466">
      <pivotArea outline="0" fieldPosition="0">
        <references count="1">
          <reference field="4294967294" count="2" selected="0">
            <x v="0"/>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9E2E7CB-BB25-4A7F-B3B9-76A43B383BE1}" name="PivotTable9" cacheId="10207"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46" firstHeaderRow="1" firstDataRow="2" firstDataCol="3" rowPageCount="1" colPageCount="1"/>
  <pivotFields count="28">
    <pivotField compact="0" outline="0" showAll="0"/>
    <pivotField axis="axisRow" compact="0" outline="0" showAll="0" defaultSubtotal="0">
      <items count="30">
        <item m="1" x="23"/>
        <item x="14"/>
        <item x="13"/>
        <item x="16"/>
        <item x="21"/>
        <item m="1" x="26"/>
        <item x="0"/>
        <item x="17"/>
        <item m="1" x="27"/>
        <item x="6"/>
        <item m="1" x="28"/>
        <item x="7"/>
        <item m="1" x="24"/>
        <item m="1" x="22"/>
        <item x="5"/>
        <item x="2"/>
        <item x="1"/>
        <item x="3"/>
        <item m="1" x="29"/>
        <item x="12"/>
        <item x="19"/>
        <item x="8"/>
        <item m="1" x="25"/>
        <item x="4"/>
        <item x="9"/>
        <item x="10"/>
        <item x="11"/>
        <item x="15"/>
        <item x="18"/>
        <item x="20"/>
      </items>
    </pivotField>
    <pivotField axis="axisRow" compact="0" outline="0" showAll="0">
      <items count="31">
        <item x="0"/>
        <item x="1"/>
        <item x="2"/>
        <item x="5"/>
        <item m="1" x="23"/>
        <item x="17"/>
        <item m="1" x="24"/>
        <item x="3"/>
        <item m="1" x="29"/>
        <item x="6"/>
        <item m="1" x="27"/>
        <item m="1" x="22"/>
        <item m="1" x="28"/>
        <item x="14"/>
        <item x="7"/>
        <item x="12"/>
        <item m="1" x="25"/>
        <item x="21"/>
        <item x="13"/>
        <item x="16"/>
        <item x="19"/>
        <item x="8"/>
        <item m="1" x="26"/>
        <item x="4"/>
        <item x="9"/>
        <item x="10"/>
        <item x="11"/>
        <item x="15"/>
        <item x="18"/>
        <item x="20"/>
        <item t="default"/>
      </items>
    </pivotField>
    <pivotField axis="axisRow" compact="0" outline="0" showAll="0">
      <items count="4">
        <item x="1"/>
        <item x="0"/>
        <item x="2"/>
        <item t="default"/>
      </items>
    </pivotField>
    <pivotField compact="0" outline="0" showAll="0"/>
    <pivotField compact="0" numFmtId="43" outline="0" showAll="0"/>
    <pivotField compact="0" numFmtId="1" outline="0" showAll="0"/>
    <pivotField compact="0" numFmtId="164" outline="0" showAll="0"/>
    <pivotField compact="0" outline="0" showAll="0"/>
    <pivotField compact="0" outline="0" showAll="0"/>
    <pivotField compact="0" outline="0" showAll="0"/>
    <pivotField dataField="1" compact="0" numFmtId="1" outline="0" showAll="0"/>
    <pivotField compact="0" outline="0" showAll="0"/>
    <pivotField compact="0" numFmtId="9" outline="0" showAll="0"/>
    <pivotField compact="0" numFmtId="9" outline="0" showAll="0"/>
    <pivotField compact="0" outline="0" showAll="0"/>
    <pivotField compact="0" numFmtId="2" outline="0" showAll="0"/>
    <pivotField compact="0" numFmtId="43" outline="0" showAll="0"/>
    <pivotField compact="0" numFmtId="164" outline="0" showAll="0"/>
    <pivotField compact="0" outline="0" showAll="0"/>
    <pivotField compact="0" outline="0" showAll="0"/>
    <pivotField compact="0" outline="0" showAll="0"/>
    <pivotField compact="0" numFmtId="1" outline="0" showAll="0"/>
    <pivotField dataField="1" compact="0" numFmtId="164" outline="0" showAll="0"/>
    <pivotField dataField="1" compact="0" numFmtId="43" outline="0" showAll="0"/>
    <pivotField compact="0" numFmtId="9" outline="0" showAll="0"/>
    <pivotField axis="axisPage" compact="0" outline="0" multipleItemSelectionAllowed="1" showAll="0">
      <items count="6">
        <item h="1" x="2"/>
        <item h="1" x="1"/>
        <item x="0"/>
        <item h="1" m="1" x="3"/>
        <item h="1" m="1" x="4"/>
        <item t="default"/>
      </items>
    </pivotField>
    <pivotField dataField="1" compact="0" numFmtId="43" outline="0" showAll="0"/>
  </pivotFields>
  <rowFields count="3">
    <field x="3"/>
    <field x="1"/>
    <field x="2"/>
  </rowFields>
  <rowItems count="23">
    <i>
      <x/>
      <x v="1"/>
      <x v="13"/>
    </i>
    <i r="1">
      <x v="2"/>
      <x v="18"/>
    </i>
    <i r="1">
      <x v="3"/>
      <x v="19"/>
    </i>
    <i r="1">
      <x v="14"/>
      <x v="3"/>
    </i>
    <i r="1">
      <x v="23"/>
      <x v="23"/>
    </i>
    <i r="1">
      <x v="24"/>
      <x v="24"/>
    </i>
    <i r="1">
      <x v="26"/>
      <x v="26"/>
    </i>
    <i r="1">
      <x v="27"/>
      <x v="27"/>
    </i>
    <i r="1">
      <x v="28"/>
      <x v="28"/>
    </i>
    <i t="default">
      <x/>
    </i>
    <i>
      <x v="1"/>
      <x v="6"/>
      <x/>
    </i>
    <i r="1">
      <x v="7"/>
      <x v="5"/>
    </i>
    <i r="1">
      <x v="9"/>
      <x v="9"/>
    </i>
    <i r="1">
      <x v="11"/>
      <x v="14"/>
    </i>
    <i r="1">
      <x v="16"/>
      <x v="1"/>
    </i>
    <i r="1">
      <x v="20"/>
      <x v="20"/>
    </i>
    <i r="1">
      <x v="21"/>
      <x v="21"/>
    </i>
    <i r="1">
      <x v="25"/>
      <x v="25"/>
    </i>
    <i r="1">
      <x v="29"/>
      <x v="29"/>
    </i>
    <i t="default">
      <x v="1"/>
    </i>
    <i>
      <x v="2"/>
      <x v="4"/>
      <x v="17"/>
    </i>
    <i t="default">
      <x v="2"/>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uantity in Cases" fld="23" baseField="0" baseItem="0" numFmtId="1"/>
    <dataField name="Unit Price(GHȻ)" fld="11" baseField="0" baseItem="0" numFmtId="43"/>
    <dataField name="Total in Value(GHȻ)" fld="27" baseField="0" baseItem="0" numFmtId="43"/>
  </dataFields>
  <formats count="6">
    <format dxfId="461">
      <pivotArea dataOnly="0" labelOnly="1" outline="0" fieldPosition="0">
        <references count="1">
          <reference field="4294967294" count="4">
            <x v="0"/>
            <x v="1"/>
            <x v="2"/>
            <x v="3"/>
          </reference>
        </references>
      </pivotArea>
    </format>
    <format dxfId="460">
      <pivotArea dataOnly="0" labelOnly="1" outline="0" fieldPosition="0">
        <references count="1">
          <reference field="4294967294" count="4">
            <x v="0"/>
            <x v="1"/>
            <x v="2"/>
            <x v="3"/>
          </reference>
        </references>
      </pivotArea>
    </format>
    <format dxfId="459">
      <pivotArea outline="0" fieldPosition="0">
        <references count="1">
          <reference field="4294967294" count="1" selected="0">
            <x v="0"/>
          </reference>
        </references>
      </pivotArea>
    </format>
    <format dxfId="458">
      <pivotArea outline="0" fieldPosition="0">
        <references count="1">
          <reference field="4294967294" count="1" selected="0">
            <x v="1"/>
          </reference>
        </references>
      </pivotArea>
    </format>
    <format dxfId="457">
      <pivotArea outline="0" fieldPosition="0">
        <references count="1">
          <reference field="4294967294" count="2" selected="0">
            <x v="2"/>
            <x v="3"/>
          </reference>
        </references>
      </pivotArea>
    </format>
    <format dxfId="456">
      <pivotArea outline="0" fieldPosition="0">
        <references count="1">
          <reference field="4294967294" count="2" selected="0">
            <x v="0"/>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54F77B4-2F7E-4819-840B-4A1CE11B2BD4}" name="PivotTable10" cacheId="10212"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G22:AM41" firstHeaderRow="1" firstDataRow="2" firstDataCol="3" rowPageCount="1" colPageCount="1"/>
  <pivotFields count="28">
    <pivotField compact="0" outline="0" showAll="0"/>
    <pivotField axis="axisRow" compact="0" outline="0" showAll="0" defaultSubtotal="0">
      <items count="24">
        <item m="1" x="20"/>
        <item m="1" x="22"/>
        <item x="6"/>
        <item m="1" x="21"/>
        <item x="2"/>
        <item x="8"/>
        <item x="7"/>
        <item m="1" x="23"/>
        <item m="1" x="18"/>
        <item x="0"/>
        <item x="15"/>
        <item m="1" x="19"/>
        <item x="3"/>
        <item x="10"/>
        <item x="5"/>
        <item x="9"/>
        <item x="4"/>
        <item x="12"/>
        <item x="1"/>
        <item x="11"/>
        <item x="13"/>
        <item x="14"/>
        <item x="16"/>
        <item x="17"/>
      </items>
    </pivotField>
    <pivotField axis="axisRow" compact="0" outline="0" showAll="0">
      <items count="25">
        <item x="0"/>
        <item x="7"/>
        <item x="2"/>
        <item m="1" x="20"/>
        <item x="3"/>
        <item x="10"/>
        <item m="1" x="19"/>
        <item x="5"/>
        <item m="1" x="22"/>
        <item x="6"/>
        <item x="9"/>
        <item x="8"/>
        <item m="1" x="18"/>
        <item x="4"/>
        <item m="1" x="21"/>
        <item x="15"/>
        <item m="1" x="23"/>
        <item x="12"/>
        <item x="1"/>
        <item x="11"/>
        <item x="13"/>
        <item x="14"/>
        <item x="16"/>
        <item x="17"/>
        <item t="default"/>
      </items>
    </pivotField>
    <pivotField axis="axisRow" compact="0" outline="0" showAll="0">
      <items count="5">
        <item x="0"/>
        <item x="1"/>
        <item x="3"/>
        <item x="2"/>
        <item t="default"/>
      </items>
    </pivotField>
    <pivotField compact="0" outline="0" showAll="0"/>
    <pivotField compact="0" numFmtId="165" outline="0" showAll="0"/>
    <pivotField compact="0" numFmtId="1" outline="0" showAll="0"/>
    <pivotField compact="0" numFmtId="164" outline="0" showAll="0"/>
    <pivotField compact="0" numFmtId="1" outline="0" showAll="0"/>
    <pivotField compact="0" numFmtId="165" outline="0" showAll="0"/>
    <pivotField compact="0" numFmtId="164"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2" outline="0" showAll="0"/>
    <pivotField compact="0" numFmtId="164"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multipleItemSelectionAllowed="1" showAll="0">
      <items count="5">
        <item h="1" x="1"/>
        <item h="1" x="2"/>
        <item x="0"/>
        <item m="1" x="3"/>
        <item t="default"/>
      </items>
    </pivotField>
    <pivotField dataField="1" compact="0" numFmtId="43" outline="0" showAll="0"/>
  </pivotFields>
  <rowFields count="3">
    <field x="3"/>
    <field x="1"/>
    <field x="2"/>
  </rowFields>
  <rowItems count="18">
    <i>
      <x/>
      <x v="2"/>
      <x v="9"/>
    </i>
    <i r="1">
      <x v="9"/>
      <x/>
    </i>
    <i r="1">
      <x v="12"/>
      <x v="4"/>
    </i>
    <i r="1">
      <x v="14"/>
      <x v="7"/>
    </i>
    <i r="1">
      <x v="15"/>
      <x v="10"/>
    </i>
    <i r="1">
      <x v="18"/>
      <x v="18"/>
    </i>
    <i t="default">
      <x/>
    </i>
    <i>
      <x v="1"/>
      <x v="5"/>
      <x v="11"/>
    </i>
    <i r="1">
      <x v="13"/>
      <x v="5"/>
    </i>
    <i t="default">
      <x v="1"/>
    </i>
    <i>
      <x v="2"/>
      <x v="10"/>
      <x v="15"/>
    </i>
    <i t="default">
      <x v="2"/>
    </i>
    <i>
      <x v="3"/>
      <x v="20"/>
      <x v="20"/>
    </i>
    <i r="1">
      <x v="21"/>
      <x v="21"/>
    </i>
    <i r="1">
      <x v="22"/>
      <x v="22"/>
    </i>
    <i r="1">
      <x v="23"/>
      <x v="23"/>
    </i>
    <i t="default">
      <x v="3"/>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2"/>
    <dataField name="Total in Value(GHȻ)" fld="27" baseField="0" baseItem="0" numFmtId="43"/>
  </dataFields>
  <formats count="13">
    <format dxfId="451">
      <pivotArea outline="0" fieldPosition="0">
        <references count="1">
          <reference field="4294967294" count="1" selected="0">
            <x v="0"/>
          </reference>
        </references>
      </pivotArea>
    </format>
    <format dxfId="450">
      <pivotArea outline="0" fieldPosition="0">
        <references count="1">
          <reference field="4294967294" count="1" selected="0">
            <x v="1"/>
          </reference>
        </references>
      </pivotArea>
    </format>
    <format dxfId="449">
      <pivotArea outline="0" fieldPosition="0">
        <references count="1">
          <reference field="4294967294" count="1" selected="0">
            <x v="2"/>
          </reference>
        </references>
      </pivotArea>
    </format>
    <format dxfId="448">
      <pivotArea outline="0" fieldPosition="0">
        <references count="1">
          <reference field="4294967294" count="1" selected="0">
            <x v="3"/>
          </reference>
        </references>
      </pivotArea>
    </format>
    <format dxfId="447">
      <pivotArea dataOnly="0" labelOnly="1" outline="0" fieldPosition="0">
        <references count="1">
          <reference field="4294967294" count="1">
            <x v="0"/>
          </reference>
        </references>
      </pivotArea>
    </format>
    <format dxfId="446">
      <pivotArea dataOnly="0" labelOnly="1" outline="0" fieldPosition="0">
        <references count="1">
          <reference field="4294967294" count="1">
            <x v="0"/>
          </reference>
        </references>
      </pivotArea>
    </format>
    <format dxfId="445">
      <pivotArea dataOnly="0" labelOnly="1" outline="0" fieldPosition="0">
        <references count="1">
          <reference field="4294967294" count="1">
            <x v="1"/>
          </reference>
        </references>
      </pivotArea>
    </format>
    <format dxfId="444">
      <pivotArea dataOnly="0" labelOnly="1" outline="0" fieldPosition="0">
        <references count="1">
          <reference field="4294967294" count="1">
            <x v="1"/>
          </reference>
        </references>
      </pivotArea>
    </format>
    <format dxfId="443">
      <pivotArea dataOnly="0" labelOnly="1" outline="0" fieldPosition="0">
        <references count="1">
          <reference field="4294967294" count="1">
            <x v="2"/>
          </reference>
        </references>
      </pivotArea>
    </format>
    <format dxfId="442">
      <pivotArea dataOnly="0" labelOnly="1" outline="0" fieldPosition="0">
        <references count="1">
          <reference field="4294967294" count="1">
            <x v="2"/>
          </reference>
        </references>
      </pivotArea>
    </format>
    <format dxfId="441">
      <pivotArea dataOnly="0" labelOnly="1" outline="0" fieldPosition="0">
        <references count="1">
          <reference field="4294967294" count="1">
            <x v="2"/>
          </reference>
        </references>
      </pivotArea>
    </format>
    <format dxfId="440">
      <pivotArea dataOnly="0" labelOnly="1" outline="0" fieldPosition="0">
        <references count="1">
          <reference field="4294967294" count="1">
            <x v="3"/>
          </reference>
        </references>
      </pivotArea>
    </format>
    <format dxfId="439">
      <pivotArea dataOnly="0" labelOnly="1" outline="0" fieldPosition="0">
        <references count="1">
          <reference field="4294967294" count="1">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98A9E0A-F10E-4533-BAA8-90009B43D337}" name="PivotTable11" cacheId="10228"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19:AL49" firstHeaderRow="1" firstDataRow="2" firstDataCol="3" rowPageCount="1" colPageCount="1"/>
  <pivotFields count="28">
    <pivotField compact="0" outline="0" showAll="0"/>
    <pivotField axis="axisRow" compact="0" outline="0" showAll="0" defaultSubtotal="0">
      <items count="36">
        <item m="1" x="25"/>
        <item m="1" x="31"/>
        <item m="1" x="28"/>
        <item x="0"/>
        <item x="13"/>
        <item x="15"/>
        <item x="17"/>
        <item x="14"/>
        <item x="1"/>
        <item x="9"/>
        <item x="10"/>
        <item x="19"/>
        <item m="1" x="32"/>
        <item m="1" x="30"/>
        <item m="1" x="24"/>
        <item x="2"/>
        <item x="7"/>
        <item x="12"/>
        <item x="20"/>
        <item m="1" x="27"/>
        <item x="4"/>
        <item x="3"/>
        <item x="6"/>
        <item x="8"/>
        <item m="1" x="26"/>
        <item m="1" x="35"/>
        <item x="5"/>
        <item m="1" x="34"/>
        <item m="1" x="33"/>
        <item x="16"/>
        <item x="22"/>
        <item x="18"/>
        <item m="1" x="29"/>
        <item x="11"/>
        <item x="21"/>
        <item x="23"/>
      </items>
    </pivotField>
    <pivotField axis="axisRow" compact="0" outline="0" showAll="0">
      <items count="65">
        <item m="1" x="39"/>
        <item m="1" x="60"/>
        <item m="1" x="55"/>
        <item m="1" x="43"/>
        <item m="1" x="30"/>
        <item m="1" x="38"/>
        <item m="1" x="53"/>
        <item m="1" x="46"/>
        <item m="1" x="24"/>
        <item m="1" x="45"/>
        <item m="1" x="48"/>
        <item m="1" x="49"/>
        <item m="1" x="44"/>
        <item m="1" x="37"/>
        <item m="1" x="40"/>
        <item m="1" x="59"/>
        <item m="1" x="36"/>
        <item m="1" x="25"/>
        <item m="1" x="56"/>
        <item m="1" x="35"/>
        <item m="1" x="61"/>
        <item m="1" x="41"/>
        <item m="1" x="54"/>
        <item m="1" x="29"/>
        <item m="1" x="33"/>
        <item m="1" x="26"/>
        <item m="1" x="50"/>
        <item m="1" x="63"/>
        <item x="0"/>
        <item x="1"/>
        <item x="2"/>
        <item x="3"/>
        <item x="9"/>
        <item x="4"/>
        <item m="1" x="58"/>
        <item x="6"/>
        <item x="8"/>
        <item x="13"/>
        <item x="10"/>
        <item x="19"/>
        <item m="1" x="28"/>
        <item m="1" x="51"/>
        <item x="17"/>
        <item x="7"/>
        <item m="1" x="32"/>
        <item m="1" x="57"/>
        <item x="12"/>
        <item m="1" x="62"/>
        <item x="5"/>
        <item x="20"/>
        <item m="1" x="47"/>
        <item x="14"/>
        <item m="1" x="52"/>
        <item m="1" x="34"/>
        <item m="1" x="31"/>
        <item x="15"/>
        <item m="1" x="27"/>
        <item x="16"/>
        <item x="22"/>
        <item x="18"/>
        <item m="1" x="42"/>
        <item x="11"/>
        <item x="21"/>
        <item x="23"/>
        <item t="default"/>
      </items>
    </pivotField>
    <pivotField axis="axisRow" compact="0" outline="0" showAll="0">
      <items count="5">
        <item x="0"/>
        <item x="1"/>
        <item x="2"/>
        <item x="3"/>
        <item t="default"/>
      </items>
    </pivotField>
    <pivotField compact="0" outline="0" showAll="0"/>
    <pivotField compact="0" numFmtId="165" outline="0" showAll="0"/>
    <pivotField compact="0" numFmtId="1" outline="0" showAll="0"/>
    <pivotField compact="0" numFmtId="164" outline="0" showAll="0"/>
    <pivotField compact="0" numFmtId="1" outline="0" showAll="0"/>
    <pivotField compact="0" numFmtId="165" outline="0" showAll="0"/>
    <pivotField compact="0" numFmtId="164" outline="0" showAll="0"/>
    <pivotField dataField="1" compact="0" numFmtId="1" outline="0" showAll="0"/>
    <pivotField compact="0" outline="0" showAll="0"/>
    <pivotField compact="0" numFmtId="9" outline="0" showAll="0"/>
    <pivotField compact="0" numFmtId="9" outline="0" showAll="0"/>
    <pivotField compact="0" outline="0" showAll="0"/>
    <pivotField compact="0" numFmtId="2" outline="0" showAll="0"/>
    <pivotField compact="0" numFmtId="43" outline="0" showAll="0"/>
    <pivotField compact="0" numFmtId="164"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multipleItemSelectionAllowed="1" showAll="0">
      <items count="6">
        <item x="1"/>
        <item x="3"/>
        <item x="2"/>
        <item x="0"/>
        <item x="4"/>
        <item t="default"/>
      </items>
    </pivotField>
    <pivotField dataField="1" compact="0" outline="0" showAll="0"/>
  </pivotFields>
  <rowFields count="3">
    <field x="3"/>
    <field x="1"/>
    <field x="2"/>
  </rowFields>
  <rowItems count="29">
    <i>
      <x/>
      <x v="3"/>
      <x v="28"/>
    </i>
    <i r="1">
      <x v="4"/>
      <x v="37"/>
    </i>
    <i r="1">
      <x v="5"/>
      <x v="55"/>
    </i>
    <i r="1">
      <x v="6"/>
      <x v="42"/>
    </i>
    <i r="1">
      <x v="7"/>
      <x v="51"/>
    </i>
    <i r="1">
      <x v="15"/>
      <x v="30"/>
    </i>
    <i r="1">
      <x v="20"/>
      <x v="33"/>
    </i>
    <i r="1">
      <x v="22"/>
      <x v="35"/>
    </i>
    <i r="1">
      <x v="23"/>
      <x v="36"/>
    </i>
    <i r="1">
      <x v="26"/>
      <x v="48"/>
    </i>
    <i r="1">
      <x v="33"/>
      <x v="61"/>
    </i>
    <i r="1">
      <x v="34"/>
      <x v="62"/>
    </i>
    <i t="default">
      <x/>
    </i>
    <i>
      <x v="1"/>
      <x v="8"/>
      <x v="29"/>
    </i>
    <i r="1">
      <x v="9"/>
      <x v="32"/>
    </i>
    <i r="1">
      <x v="10"/>
      <x v="38"/>
    </i>
    <i r="1">
      <x v="11"/>
      <x v="39"/>
    </i>
    <i r="1">
      <x v="21"/>
      <x v="31"/>
    </i>
    <i r="1">
      <x v="29"/>
      <x v="57"/>
    </i>
    <i r="1">
      <x v="30"/>
      <x v="58"/>
    </i>
    <i r="1">
      <x v="31"/>
      <x v="59"/>
    </i>
    <i t="default">
      <x v="1"/>
    </i>
    <i>
      <x v="2"/>
      <x v="16"/>
      <x v="43"/>
    </i>
    <i r="1">
      <x v="17"/>
      <x v="46"/>
    </i>
    <i r="1">
      <x v="18"/>
      <x v="49"/>
    </i>
    <i t="default">
      <x v="2"/>
    </i>
    <i>
      <x v="3"/>
      <x v="35"/>
      <x v="63"/>
    </i>
    <i t="default">
      <x v="3"/>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20">
    <format dxfId="434">
      <pivotArea outline="0" fieldPosition="0">
        <references count="1">
          <reference field="4294967294" count="1" selected="0">
            <x v="0"/>
          </reference>
        </references>
      </pivotArea>
    </format>
    <format dxfId="433">
      <pivotArea outline="0" fieldPosition="0">
        <references count="1">
          <reference field="4294967294" count="1" selected="0">
            <x v="1"/>
          </reference>
        </references>
      </pivotArea>
    </format>
    <format dxfId="432">
      <pivotArea outline="0" fieldPosition="0">
        <references count="1">
          <reference field="4294967294" count="1" selected="0">
            <x v="2"/>
          </reference>
        </references>
      </pivotArea>
    </format>
    <format dxfId="431">
      <pivotArea outline="0" fieldPosition="0">
        <references count="1">
          <reference field="4294967294" count="1" selected="0">
            <x v="3"/>
          </reference>
        </references>
      </pivotArea>
    </format>
    <format dxfId="430">
      <pivotArea dataOnly="0" labelOnly="1" outline="0" fieldPosition="0">
        <references count="1">
          <reference field="4294967294" count="1">
            <x v="0"/>
          </reference>
        </references>
      </pivotArea>
    </format>
    <format dxfId="429">
      <pivotArea dataOnly="0" labelOnly="1" outline="0" fieldPosition="0">
        <references count="1">
          <reference field="4294967294" count="1">
            <x v="0"/>
          </reference>
        </references>
      </pivotArea>
    </format>
    <format dxfId="428">
      <pivotArea dataOnly="0" labelOnly="1" outline="0" fieldPosition="0">
        <references count="1">
          <reference field="4294967294" count="1">
            <x v="1"/>
          </reference>
        </references>
      </pivotArea>
    </format>
    <format dxfId="427">
      <pivotArea dataOnly="0" labelOnly="1" outline="0" fieldPosition="0">
        <references count="1">
          <reference field="4294967294" count="1">
            <x v="1"/>
          </reference>
        </references>
      </pivotArea>
    </format>
    <format dxfId="426">
      <pivotArea dataOnly="0" labelOnly="1" outline="0" fieldPosition="0">
        <references count="1">
          <reference field="4294967294" count="1">
            <x v="2"/>
          </reference>
        </references>
      </pivotArea>
    </format>
    <format dxfId="425">
      <pivotArea dataOnly="0" labelOnly="1" outline="0" fieldPosition="0">
        <references count="1">
          <reference field="4294967294" count="1">
            <x v="2"/>
          </reference>
        </references>
      </pivotArea>
    </format>
    <format dxfId="424">
      <pivotArea dataOnly="0" labelOnly="1" outline="0" fieldPosition="0">
        <references count="1">
          <reference field="4294967294" count="1">
            <x v="3"/>
          </reference>
        </references>
      </pivotArea>
    </format>
    <format dxfId="423">
      <pivotArea dataOnly="0" labelOnly="1" outline="0" fieldPosition="0">
        <references count="1">
          <reference field="4294967294" count="1">
            <x v="3"/>
          </reference>
        </references>
      </pivotArea>
    </format>
    <format dxfId="422">
      <pivotArea field="3" type="button" dataOnly="0" labelOnly="1" outline="0" axis="axisRow" fieldPosition="0"/>
    </format>
    <format dxfId="421">
      <pivotArea field="1" type="button" dataOnly="0" labelOnly="1" outline="0" axis="axisRow" fieldPosition="1"/>
    </format>
    <format dxfId="420">
      <pivotArea field="2" type="button" dataOnly="0" labelOnly="1" outline="0" axis="axisRow" fieldPosition="2"/>
    </format>
    <format dxfId="419">
      <pivotArea dataOnly="0" labelOnly="1" outline="0" fieldPosition="0">
        <references count="1">
          <reference field="4294967294" count="4">
            <x v="0"/>
            <x v="1"/>
            <x v="2"/>
            <x v="3"/>
          </reference>
        </references>
      </pivotArea>
    </format>
    <format dxfId="418">
      <pivotArea outline="0" fieldPosition="0">
        <references count="1">
          <reference field="4294967294" count="2" selected="0">
            <x v="0"/>
            <x v="1"/>
          </reference>
        </references>
      </pivotArea>
    </format>
    <format dxfId="417">
      <pivotArea outline="0" fieldPosition="0">
        <references count="1">
          <reference field="4294967294" count="1" selected="0">
            <x v="0"/>
          </reference>
        </references>
      </pivotArea>
    </format>
    <format dxfId="416">
      <pivotArea outline="0" fieldPosition="0">
        <references count="1">
          <reference field="4294967294" count="1" selected="0">
            <x v="0"/>
          </reference>
        </references>
      </pivotArea>
    </format>
    <format dxfId="415">
      <pivotArea outline="0" fieldPosition="0">
        <references count="1">
          <reference field="4294967294" count="1" selected="0">
            <x v="0"/>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31E8A9C-FA1C-4F36-902E-73C3E9BF9DF0}" name="PivotTable13" cacheId="10230"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1:AL31" firstHeaderRow="1" firstDataRow="2" firstDataCol="3" rowPageCount="1" colPageCount="1"/>
  <pivotFields count="28">
    <pivotField compact="0" outline="0" subtotalTop="0" showAll="0" defaultSubtotal="0"/>
    <pivotField axis="axisRow" compact="0" outline="0" subtotalTop="0" showAll="0" defaultSubtotal="0">
      <items count="32">
        <item x="21"/>
        <item m="1" x="25"/>
        <item x="17"/>
        <item x="16"/>
        <item x="8"/>
        <item x="7"/>
        <item x="2"/>
        <item x="6"/>
        <item m="1" x="31"/>
        <item m="1" x="28"/>
        <item m="1" x="27"/>
        <item x="15"/>
        <item x="13"/>
        <item x="1"/>
        <item x="22"/>
        <item m="1" x="30"/>
        <item x="19"/>
        <item x="11"/>
        <item m="1" x="26"/>
        <item x="18"/>
        <item x="12"/>
        <item x="10"/>
        <item x="24"/>
        <item m="1" x="29"/>
        <item x="3"/>
        <item x="0"/>
        <item x="4"/>
        <item x="5"/>
        <item x="9"/>
        <item x="14"/>
        <item x="20"/>
        <item x="23"/>
      </items>
    </pivotField>
    <pivotField axis="axisRow" compact="0" outline="0" subtotalTop="0" showAll="0" defaultSubtotal="0">
      <items count="33">
        <item x="1"/>
        <item x="6"/>
        <item m="1" x="31"/>
        <item x="7"/>
        <item x="11"/>
        <item x="13"/>
        <item m="1" x="26"/>
        <item x="8"/>
        <item x="24"/>
        <item m="1" x="28"/>
        <item x="12"/>
        <item x="19"/>
        <item m="1" x="30"/>
        <item x="18"/>
        <item x="16"/>
        <item x="21"/>
        <item x="22"/>
        <item x="10"/>
        <item x="2"/>
        <item x="17"/>
        <item m="1" x="32"/>
        <item m="1" x="29"/>
        <item m="1" x="27"/>
        <item m="1" x="25"/>
        <item x="3"/>
        <item x="0"/>
        <item x="4"/>
        <item x="5"/>
        <item x="9"/>
        <item x="14"/>
        <item x="15"/>
        <item x="20"/>
        <item x="23"/>
      </items>
    </pivotField>
    <pivotField axis="axisRow" compact="0" outline="0" subtotalTop="0" showAll="0" defaultSubtotal="0">
      <items count="3">
        <item x="2"/>
        <item x="1"/>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2" outline="0" subtotalTop="0" showAll="0" defaultSubtotal="0"/>
    <pivotField compact="0" numFmtId="1" outline="0" subtotalTop="0" showAll="0" defaultSubtotal="0"/>
    <pivotField dataField="1" compact="0" numFmtId="1" outline="0" subtotalTop="0" showAll="0" defaultSubtotal="0"/>
    <pivotField compact="0" outline="0" subtotalTop="0" showAll="0" defaultSubtotal="0"/>
    <pivotField compact="0" numFmtId="9" outline="0" subtotalTop="0" showAll="0" defaultSubtotal="0"/>
    <pivotField compact="0" numFmtId="9" outline="0" subtotalTop="0" showAll="0" defaultSubtotal="0"/>
    <pivotField compact="0" outline="0" subtotalTop="0" showAll="0" defaultSubtotal="0"/>
    <pivotField compact="0" outline="0" subtotalTop="0" showAll="0" defaultSubtotal="0"/>
    <pivotField compact="0" numFmtId="43"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1" outline="0" subtotalTop="0" showAll="0" defaultSubtotal="0"/>
    <pivotField dataField="1" compact="0" numFmtId="1" outline="0" subtotalTop="0" showAll="0" defaultSubtotal="0"/>
    <pivotField dataField="1" compact="0" numFmtId="165" outline="0" subtotalTop="0" showAll="0" defaultSubtotal="0"/>
    <pivotField compact="0" numFmtId="9" outline="0" subtotalTop="0" showAll="0" defaultSubtotal="0"/>
    <pivotField axis="axisPage" compact="0" outline="0" subtotalTop="0" multipleItemSelectionAllowed="1" showAll="0" defaultSubtotal="0">
      <items count="4">
        <item h="1" x="3"/>
        <item x="0"/>
        <item h="1" x="2"/>
        <item h="1" x="1"/>
      </items>
    </pivotField>
    <pivotField dataField="1" compact="0" numFmtId="165" outline="0" subtotalTop="0" showAll="0" defaultSubtotal="0"/>
  </pivotFields>
  <rowFields count="3">
    <field x="3"/>
    <field x="1"/>
    <field x="2"/>
  </rowFields>
  <rowItems count="9">
    <i>
      <x/>
      <x v="17"/>
      <x v="4"/>
    </i>
    <i>
      <x v="1"/>
      <x v="4"/>
      <x v="7"/>
    </i>
    <i r="1">
      <x v="21"/>
      <x v="17"/>
    </i>
    <i r="1">
      <x v="27"/>
      <x v="27"/>
    </i>
    <i r="1">
      <x v="29"/>
      <x v="29"/>
    </i>
    <i r="1">
      <x v="30"/>
      <x v="31"/>
    </i>
    <i>
      <x v="2"/>
      <x v="25"/>
      <x v="25"/>
    </i>
    <i r="1">
      <x v="26"/>
      <x v="26"/>
    </i>
    <i t="grand">
      <x/>
    </i>
  </rowItems>
  <colFields count="1">
    <field x="-2"/>
  </colFields>
  <colItems count="4">
    <i>
      <x/>
    </i>
    <i i="1">
      <x v="1"/>
    </i>
    <i i="2">
      <x v="2"/>
    </i>
    <i i="3">
      <x v="3"/>
    </i>
  </colItems>
  <pageFields count="1">
    <pageField fld="26" hier="-1"/>
  </pageFields>
  <dataFields count="4">
    <dataField name="Quantity in Metric Tonnes" fld="24" baseField="0" baseItem="0" numFmtId="39"/>
    <dataField name="Order Qauntity in Cases" fld="23" baseField="0" baseItem="0" numFmtId="1"/>
    <dataField name="Unit Price(GHȻ)" fld="11" baseField="0" baseItem="0" numFmtId="43"/>
    <dataField name="Total in Value(GHȻ)" fld="27" baseField="0" baseItem="0" numFmtId="43"/>
  </dataFields>
  <formats count="19">
    <format dxfId="410">
      <pivotArea outline="0" fieldPosition="0">
        <references count="1">
          <reference field="4294967294" count="1" selected="0">
            <x v="3"/>
          </reference>
        </references>
      </pivotArea>
    </format>
    <format dxfId="409">
      <pivotArea outline="0" fieldPosition="0">
        <references count="1">
          <reference field="4294967294" count="1" selected="0">
            <x v="0"/>
          </reference>
        </references>
      </pivotArea>
    </format>
    <format dxfId="408">
      <pivotArea outline="0" fieldPosition="0">
        <references count="1">
          <reference field="4294967294" count="1" selected="0">
            <x v="1"/>
          </reference>
        </references>
      </pivotArea>
    </format>
    <format dxfId="407">
      <pivotArea outline="0" fieldPosition="0">
        <references count="1">
          <reference field="4294967294" count="1" selected="0">
            <x v="2"/>
          </reference>
        </references>
      </pivotArea>
    </format>
    <format dxfId="406">
      <pivotArea field="3" type="button" dataOnly="0" labelOnly="1" outline="0" axis="axisRow" fieldPosition="0"/>
    </format>
    <format dxfId="405">
      <pivotArea field="1" type="button" dataOnly="0" labelOnly="1" outline="0" axis="axisRow" fieldPosition="1"/>
    </format>
    <format dxfId="404">
      <pivotArea field="2" type="button" dataOnly="0" labelOnly="1" outline="0" axis="axisRow" fieldPosition="2"/>
    </format>
    <format dxfId="403">
      <pivotArea dataOnly="0" labelOnly="1" outline="0" fieldPosition="0">
        <references count="1">
          <reference field="4294967294" count="4">
            <x v="0"/>
            <x v="1"/>
            <x v="2"/>
            <x v="3"/>
          </reference>
        </references>
      </pivotArea>
    </format>
    <format dxfId="402">
      <pivotArea dataOnly="0" labelOnly="1" outline="0" fieldPosition="0">
        <references count="1">
          <reference field="4294967294" count="1">
            <x v="0"/>
          </reference>
        </references>
      </pivotArea>
    </format>
    <format dxfId="401">
      <pivotArea dataOnly="0" labelOnly="1" outline="0" fieldPosition="0">
        <references count="1">
          <reference field="4294967294" count="1">
            <x v="0"/>
          </reference>
        </references>
      </pivotArea>
    </format>
    <format dxfId="400">
      <pivotArea dataOnly="0" labelOnly="1" outline="0" fieldPosition="0">
        <references count="1">
          <reference field="4294967294" count="1">
            <x v="1"/>
          </reference>
        </references>
      </pivotArea>
    </format>
    <format dxfId="399">
      <pivotArea dataOnly="0" labelOnly="1" outline="0" fieldPosition="0">
        <references count="1">
          <reference field="4294967294" count="1">
            <x v="1"/>
          </reference>
        </references>
      </pivotArea>
    </format>
    <format dxfId="398">
      <pivotArea dataOnly="0" labelOnly="1" outline="0" fieldPosition="0">
        <references count="1">
          <reference field="4294967294" count="1">
            <x v="2"/>
          </reference>
        </references>
      </pivotArea>
    </format>
    <format dxfId="397">
      <pivotArea dataOnly="0" labelOnly="1" outline="0" fieldPosition="0">
        <references count="1">
          <reference field="4294967294" count="1">
            <x v="2"/>
          </reference>
        </references>
      </pivotArea>
    </format>
    <format dxfId="396">
      <pivotArea dataOnly="0" labelOnly="1" outline="0" fieldPosition="0">
        <references count="1">
          <reference field="4294967294" count="1">
            <x v="3"/>
          </reference>
        </references>
      </pivotArea>
    </format>
    <format dxfId="395">
      <pivotArea dataOnly="0" labelOnly="1" outline="0" fieldPosition="0">
        <references count="1">
          <reference field="4294967294" count="1">
            <x v="3"/>
          </reference>
        </references>
      </pivotArea>
    </format>
    <format dxfId="394">
      <pivotArea outline="0" fieldPosition="0">
        <references count="1">
          <reference field="4294967294" count="1">
            <x v="0"/>
          </reference>
        </references>
      </pivotArea>
    </format>
    <format dxfId="393">
      <pivotArea outline="0" fieldPosition="0">
        <references count="1">
          <reference field="4294967294" count="1" selected="0">
            <x v="0"/>
          </reference>
        </references>
      </pivotArea>
    </format>
    <format dxfId="392">
      <pivotArea outline="0" fieldPosition="0">
        <references count="1">
          <reference field="4294967294" count="1" selected="0">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E23B346-E3E2-4D6C-AA89-C1B8E68DBB11}" name="PivotTable15" cacheId="10213"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G21:AM60" firstHeaderRow="1" firstDataRow="2" firstDataCol="3" rowPageCount="1" colPageCount="1"/>
  <pivotFields count="28">
    <pivotField compact="0" outline="0" showAll="0"/>
    <pivotField axis="axisRow" compact="0" outline="0" showAll="0" defaultSubtotal="0">
      <items count="42">
        <item m="1" x="34"/>
        <item x="25"/>
        <item x="31"/>
        <item x="11"/>
        <item x="17"/>
        <item x="15"/>
        <item x="12"/>
        <item x="10"/>
        <item x="22"/>
        <item x="27"/>
        <item x="9"/>
        <item x="1"/>
        <item x="19"/>
        <item x="5"/>
        <item x="32"/>
        <item x="28"/>
        <item x="29"/>
        <item m="1" x="37"/>
        <item m="1" x="33"/>
        <item x="0"/>
        <item m="1" x="41"/>
        <item x="13"/>
        <item m="1" x="35"/>
        <item x="23"/>
        <item m="1" x="36"/>
        <item x="3"/>
        <item x="6"/>
        <item x="8"/>
        <item m="1" x="38"/>
        <item m="1" x="40"/>
        <item x="4"/>
        <item x="2"/>
        <item m="1" x="39"/>
        <item x="7"/>
        <item x="14"/>
        <item x="16"/>
        <item x="18"/>
        <item x="20"/>
        <item x="21"/>
        <item x="24"/>
        <item x="26"/>
        <item x="30"/>
      </items>
    </pivotField>
    <pivotField axis="axisRow" compact="0" outline="0" showAll="0">
      <items count="42">
        <item x="0"/>
        <item x="3"/>
        <item x="1"/>
        <item x="4"/>
        <item x="25"/>
        <item x="6"/>
        <item x="5"/>
        <item m="1" x="37"/>
        <item x="31"/>
        <item x="20"/>
        <item x="8"/>
        <item m="1" x="35"/>
        <item x="27"/>
        <item m="1" x="33"/>
        <item x="12"/>
        <item x="13"/>
        <item x="29"/>
        <item x="10"/>
        <item x="11"/>
        <item x="22"/>
        <item m="1" x="39"/>
        <item m="1" x="36"/>
        <item m="1" x="34"/>
        <item x="15"/>
        <item x="9"/>
        <item x="19"/>
        <item x="17"/>
        <item m="1" x="40"/>
        <item x="32"/>
        <item x="23"/>
        <item x="28"/>
        <item x="2"/>
        <item m="1" x="38"/>
        <item x="7"/>
        <item x="14"/>
        <item x="16"/>
        <item x="18"/>
        <item x="21"/>
        <item x="24"/>
        <item x="26"/>
        <item x="30"/>
        <item t="default"/>
      </items>
    </pivotField>
    <pivotField axis="axisRow" compact="0" outline="0" showAll="0">
      <items count="5">
        <item x="0"/>
        <item x="1"/>
        <item x="2"/>
        <item x="3"/>
        <item t="default"/>
      </items>
    </pivotField>
    <pivotField compact="0" outline="0" showAll="0"/>
    <pivotField compact="0" numFmtId="165" outline="0" showAll="0"/>
    <pivotField compact="0" outline="0" showAll="0"/>
    <pivotField compact="0" outline="0" showAll="0"/>
    <pivotField compact="0" numFmtId="1" outline="0" showAll="0"/>
    <pivotField compact="0" numFmtId="2" outline="0" showAll="0"/>
    <pivotField compact="0" numFmtId="43" outline="0" showAll="0"/>
    <pivotField dataField="1" compact="0" numFmtId="43" outline="0" showAll="0"/>
    <pivotField compact="0" outline="0" showAll="0"/>
    <pivotField compact="0" numFmtId="9" outline="0" showAll="0"/>
    <pivotField compact="0" numFmtId="9" outline="0" showAll="0"/>
    <pivotField compact="0" outline="0" showAll="0"/>
    <pivotField compact="0" numFmtId="2" outline="0" showAll="0"/>
    <pivotField compact="0" numFmtId="2" outline="0" showAll="0"/>
    <pivotField compact="0" numFmtId="43" outline="0" showAll="0"/>
    <pivotField compact="0" outline="0" showAll="0"/>
    <pivotField compact="0" outline="0" showAll="0"/>
    <pivotField compact="0" outline="0" showAll="0"/>
    <pivotField compact="0" numFmtId="2" outline="0" showAll="0"/>
    <pivotField dataField="1" compact="0" numFmtId="2" outline="0" showAll="0"/>
    <pivotField dataField="1" compact="0" numFmtId="2" outline="0" showAll="0"/>
    <pivotField compact="0" numFmtId="9" outline="0" showAll="0"/>
    <pivotField axis="axisPage" compact="0" outline="0" multipleItemSelectionAllowed="1" showAll="0">
      <items count="5">
        <item x="0"/>
        <item x="2"/>
        <item x="1"/>
        <item x="3"/>
        <item t="default"/>
      </items>
    </pivotField>
    <pivotField dataField="1" compact="0" numFmtId="43" outline="0" showAll="0"/>
  </pivotFields>
  <rowFields count="3">
    <field x="3"/>
    <field x="1"/>
    <field x="2"/>
  </rowFields>
  <rowItems count="38">
    <i>
      <x/>
      <x v="1"/>
      <x v="4"/>
    </i>
    <i r="1">
      <x v="2"/>
      <x v="8"/>
    </i>
    <i r="1">
      <x v="3"/>
      <x v="18"/>
    </i>
    <i r="1">
      <x v="4"/>
      <x v="26"/>
    </i>
    <i r="1">
      <x v="5"/>
      <x v="23"/>
    </i>
    <i r="1">
      <x v="6"/>
      <x v="14"/>
    </i>
    <i r="1">
      <x v="19"/>
      <x/>
    </i>
    <i r="1">
      <x v="25"/>
      <x v="1"/>
    </i>
    <i r="1">
      <x v="26"/>
      <x v="5"/>
    </i>
    <i r="1">
      <x v="27"/>
      <x v="10"/>
    </i>
    <i r="1">
      <x v="30"/>
      <x v="3"/>
    </i>
    <i r="1">
      <x v="31"/>
      <x v="31"/>
    </i>
    <i r="1">
      <x v="33"/>
      <x v="33"/>
    </i>
    <i r="1">
      <x v="36"/>
      <x v="36"/>
    </i>
    <i r="1">
      <x v="37"/>
      <x v="9"/>
    </i>
    <i r="1">
      <x v="39"/>
      <x v="38"/>
    </i>
    <i r="1">
      <x v="41"/>
      <x v="40"/>
    </i>
    <i t="default">
      <x/>
    </i>
    <i>
      <x v="1"/>
      <x v="10"/>
      <x v="24"/>
    </i>
    <i r="1">
      <x v="11"/>
      <x v="2"/>
    </i>
    <i r="1">
      <x v="12"/>
      <x v="25"/>
    </i>
    <i r="1">
      <x v="13"/>
      <x v="6"/>
    </i>
    <i r="1">
      <x v="14"/>
      <x v="28"/>
    </i>
    <i r="1">
      <x v="15"/>
      <x v="30"/>
    </i>
    <i r="1">
      <x v="16"/>
      <x v="16"/>
    </i>
    <i r="1">
      <x v="21"/>
      <x v="15"/>
    </i>
    <i r="1">
      <x v="34"/>
      <x v="34"/>
    </i>
    <i r="1">
      <x v="35"/>
      <x v="35"/>
    </i>
    <i r="1">
      <x v="38"/>
      <x v="37"/>
    </i>
    <i r="1">
      <x v="40"/>
      <x v="39"/>
    </i>
    <i t="default">
      <x v="1"/>
    </i>
    <i>
      <x v="2"/>
      <x v="7"/>
      <x v="17"/>
    </i>
    <i r="1">
      <x v="8"/>
      <x v="19"/>
    </i>
    <i t="default">
      <x v="2"/>
    </i>
    <i>
      <x v="3"/>
      <x v="9"/>
      <x v="12"/>
    </i>
    <i r="1">
      <x v="23"/>
      <x v="29"/>
    </i>
    <i t="default">
      <x v="3"/>
    </i>
    <i t="grand">
      <x/>
    </i>
  </rowItems>
  <colFields count="1">
    <field x="-2"/>
  </colFields>
  <colItems count="4">
    <i>
      <x/>
    </i>
    <i i="1">
      <x v="1"/>
    </i>
    <i i="2">
      <x v="2"/>
    </i>
    <i i="3">
      <x v="3"/>
    </i>
  </colItems>
  <pageFields count="1">
    <pageField fld="26" hier="-1"/>
  </pageFields>
  <dataFields count="4">
    <dataField name="Quantity in Metric Tonnes" fld="24" baseField="0" baseItem="0" numFmtId="39"/>
    <dataField name="Order Qauntity in Cases" fld="23" baseField="0" baseItem="0" numFmtId="1"/>
    <dataField name="Unit Price(GHȻ)" fld="11" baseField="0" baseItem="0" numFmtId="43"/>
    <dataField name="Total in Value(GHȻ)" fld="27" baseField="0" baseItem="0" numFmtId="43"/>
  </dataFields>
  <formats count="19">
    <format dxfId="387">
      <pivotArea outline="0" fieldPosition="0">
        <references count="1">
          <reference field="4294967294" count="1" selected="0">
            <x v="0"/>
          </reference>
        </references>
      </pivotArea>
    </format>
    <format dxfId="386">
      <pivotArea outline="0" fieldPosition="0">
        <references count="1">
          <reference field="4294967294" count="1" selected="0">
            <x v="1"/>
          </reference>
        </references>
      </pivotArea>
    </format>
    <format dxfId="385">
      <pivotArea outline="0" fieldPosition="0">
        <references count="1">
          <reference field="4294967294" count="1" selected="0">
            <x v="2"/>
          </reference>
        </references>
      </pivotArea>
    </format>
    <format dxfId="384">
      <pivotArea outline="0" fieldPosition="0">
        <references count="1">
          <reference field="4294967294" count="1" selected="0">
            <x v="3"/>
          </reference>
        </references>
      </pivotArea>
    </format>
    <format dxfId="383">
      <pivotArea outline="0" fieldPosition="0">
        <references count="1">
          <reference field="4294967294" count="3" selected="0">
            <x v="0"/>
            <x v="1"/>
            <x v="2"/>
          </reference>
        </references>
      </pivotArea>
    </format>
    <format dxfId="382">
      <pivotArea dataOnly="0" labelOnly="1" outline="0" fieldPosition="0">
        <references count="1">
          <reference field="4294967294" count="1">
            <x v="0"/>
          </reference>
        </references>
      </pivotArea>
    </format>
    <format dxfId="381">
      <pivotArea dataOnly="0" labelOnly="1" outline="0" fieldPosition="0">
        <references count="1">
          <reference field="4294967294" count="1">
            <x v="0"/>
          </reference>
        </references>
      </pivotArea>
    </format>
    <format dxfId="380">
      <pivotArea dataOnly="0" labelOnly="1" outline="0" fieldPosition="0">
        <references count="1">
          <reference field="4294967294" count="1">
            <x v="1"/>
          </reference>
        </references>
      </pivotArea>
    </format>
    <format dxfId="379">
      <pivotArea dataOnly="0" labelOnly="1" outline="0" fieldPosition="0">
        <references count="1">
          <reference field="4294967294" count="1">
            <x v="1"/>
          </reference>
        </references>
      </pivotArea>
    </format>
    <format dxfId="378">
      <pivotArea dataOnly="0" labelOnly="1" outline="0" fieldPosition="0">
        <references count="1">
          <reference field="4294967294" count="1">
            <x v="2"/>
          </reference>
        </references>
      </pivotArea>
    </format>
    <format dxfId="377">
      <pivotArea dataOnly="0" labelOnly="1" outline="0" fieldPosition="0">
        <references count="1">
          <reference field="4294967294" count="1">
            <x v="2"/>
          </reference>
        </references>
      </pivotArea>
    </format>
    <format dxfId="376">
      <pivotArea dataOnly="0" labelOnly="1" outline="0" fieldPosition="0">
        <references count="1">
          <reference field="4294967294" count="1">
            <x v="3"/>
          </reference>
        </references>
      </pivotArea>
    </format>
    <format dxfId="375">
      <pivotArea dataOnly="0" labelOnly="1" outline="0" fieldPosition="0">
        <references count="1">
          <reference field="4294967294" count="1">
            <x v="3"/>
          </reference>
        </references>
      </pivotArea>
    </format>
    <format dxfId="374">
      <pivotArea dataOnly="0" labelOnly="1" outline="0" fieldPosition="0">
        <references count="1">
          <reference field="4294967294" count="1">
            <x v="0"/>
          </reference>
        </references>
      </pivotArea>
    </format>
    <format dxfId="373">
      <pivotArea field="3" type="button" dataOnly="0" labelOnly="1" outline="0" axis="axisRow" fieldPosition="0"/>
    </format>
    <format dxfId="372">
      <pivotArea field="1" type="button" dataOnly="0" labelOnly="1" outline="0" axis="axisRow" fieldPosition="1"/>
    </format>
    <format dxfId="371">
      <pivotArea field="2" type="button" dataOnly="0" labelOnly="1" outline="0" axis="axisRow" fieldPosition="2"/>
    </format>
    <format dxfId="370">
      <pivotArea dataOnly="0" labelOnly="1" outline="0" fieldPosition="0">
        <references count="1">
          <reference field="4294967294" count="4">
            <x v="0"/>
            <x v="1"/>
            <x v="2"/>
            <x v="3"/>
          </reference>
        </references>
      </pivotArea>
    </format>
    <format dxfId="369">
      <pivotArea outline="0" fieldPosition="0">
        <references count="1">
          <reference field="4294967294" count="1">
            <x v="0"/>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3A65003-1D57-4070-84AE-3D613E244DDD}" name="PivotTable16" cacheId="10206"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1:AL66" firstHeaderRow="1" firstDataRow="2" firstDataCol="3" rowPageCount="1" colPageCount="1"/>
  <pivotFields count="28">
    <pivotField compact="0" outline="0" showAll="0"/>
    <pivotField axis="axisRow" compact="0" outline="0" showAll="0" defaultSubtotal="0">
      <items count="56">
        <item m="1" x="50"/>
        <item x="4"/>
        <item x="7"/>
        <item m="1" x="52"/>
        <item x="28"/>
        <item x="1"/>
        <item x="3"/>
        <item x="22"/>
        <item x="39"/>
        <item x="36"/>
        <item x="13"/>
        <item x="19"/>
        <item x="17"/>
        <item x="15"/>
        <item x="10"/>
        <item m="1" x="55"/>
        <item x="37"/>
        <item x="42"/>
        <item x="0"/>
        <item x="41"/>
        <item m="1" x="47"/>
        <item x="32"/>
        <item x="2"/>
        <item m="1" x="49"/>
        <item x="12"/>
        <item x="18"/>
        <item x="11"/>
        <item x="30"/>
        <item m="1" x="51"/>
        <item x="43"/>
        <item x="34"/>
        <item x="29"/>
        <item m="1" x="48"/>
        <item x="45"/>
        <item m="1" x="46"/>
        <item x="20"/>
        <item x="23"/>
        <item x="5"/>
        <item x="8"/>
        <item x="35"/>
        <item x="33"/>
        <item x="14"/>
        <item x="27"/>
        <item x="6"/>
        <item m="1" x="53"/>
        <item m="1" x="54"/>
        <item x="9"/>
        <item x="16"/>
        <item x="21"/>
        <item x="24"/>
        <item x="25"/>
        <item x="26"/>
        <item x="31"/>
        <item x="38"/>
        <item x="40"/>
        <item x="44"/>
      </items>
    </pivotField>
    <pivotField axis="axisRow" compact="0" outline="0" showAll="0">
      <items count="58">
        <item x="2"/>
        <item x="0"/>
        <item x="1"/>
        <item x="3"/>
        <item x="15"/>
        <item x="42"/>
        <item x="22"/>
        <item m="1" x="56"/>
        <item x="28"/>
        <item x="29"/>
        <item x="12"/>
        <item x="20"/>
        <item x="17"/>
        <item x="18"/>
        <item x="19"/>
        <item m="1" x="53"/>
        <item x="13"/>
        <item m="1" x="54"/>
        <item x="11"/>
        <item x="23"/>
        <item x="10"/>
        <item x="5"/>
        <item m="1" x="48"/>
        <item x="32"/>
        <item x="34"/>
        <item m="1" x="51"/>
        <item m="1" x="49"/>
        <item x="4"/>
        <item x="30"/>
        <item x="45"/>
        <item x="37"/>
        <item m="1" x="47"/>
        <item m="1" x="55"/>
        <item x="36"/>
        <item x="43"/>
        <item x="39"/>
        <item m="1" x="50"/>
        <item x="7"/>
        <item x="8"/>
        <item x="35"/>
        <item x="33"/>
        <item x="14"/>
        <item x="27"/>
        <item x="6"/>
        <item m="1" x="46"/>
        <item m="1" x="52"/>
        <item x="9"/>
        <item x="16"/>
        <item x="21"/>
        <item x="24"/>
        <item x="25"/>
        <item x="26"/>
        <item x="31"/>
        <item x="38"/>
        <item x="40"/>
        <item x="41"/>
        <item x="44"/>
        <item t="default"/>
      </items>
    </pivotField>
    <pivotField axis="axisRow" compact="0" outline="0" showAll="0">
      <items count="7">
        <item x="0"/>
        <item x="4"/>
        <item x="1"/>
        <item x="2"/>
        <item x="3"/>
        <item x="5"/>
        <item t="default"/>
      </items>
    </pivotField>
    <pivotField compact="0" outline="0" showAll="0"/>
    <pivotField compact="0" numFmtId="2" outline="0" showAll="0"/>
    <pivotField compact="0" numFmtId="1" outline="0" showAll="0"/>
    <pivotField compact="0" numFmtId="167" outline="0" showAll="0"/>
    <pivotField compact="0" numFmtId="1" outline="0" showAll="0"/>
    <pivotField compact="0" numFmtId="2" outline="0" showAll="0"/>
    <pivotField compact="0" outline="0" showAll="0"/>
    <pivotField dataField="1" compact="0" numFmtId="1" outline="0" showAll="0"/>
    <pivotField compact="0" outline="0" showAll="0"/>
    <pivotField compact="0" numFmtId="9" outline="0" showAll="0"/>
    <pivotField compact="0" numFmtId="9" outline="0" showAll="0"/>
    <pivotField compact="0" outline="0" showAll="0"/>
    <pivotField compact="0" numFmtId="165" outline="0" showAll="0"/>
    <pivotField compact="0" numFmtId="2" outline="0" showAll="0"/>
    <pivotField compact="0" numFmtId="1" outline="0" showAll="0"/>
    <pivotField compact="0" outline="0" showAll="0"/>
    <pivotField compact="0" outline="0" showAll="0"/>
    <pivotField compact="0" outline="0" showAll="0"/>
    <pivotField compact="0" numFmtId="165" outline="0" showAll="0"/>
    <pivotField dataField="1" compact="0" numFmtId="165" outline="0" showAll="0"/>
    <pivotField dataField="1" compact="0" numFmtId="2" outline="0" showAll="0"/>
    <pivotField compact="0" numFmtId="9" outline="0" showAll="0"/>
    <pivotField axis="axisPage" compact="0" outline="0" multipleItemSelectionAllowed="1" showAll="0">
      <items count="5">
        <item h="1" x="1"/>
        <item h="1" x="2"/>
        <item x="0"/>
        <item h="1" m="1" x="3"/>
        <item t="default"/>
      </items>
    </pivotField>
    <pivotField dataField="1" compact="0" outline="0" showAll="0"/>
  </pivotFields>
  <rowFields count="3">
    <field x="3"/>
    <field x="1"/>
    <field x="2"/>
  </rowFields>
  <rowItems count="44">
    <i>
      <x/>
      <x v="17"/>
      <x v="5"/>
    </i>
    <i r="1">
      <x v="18"/>
      <x v="1"/>
    </i>
    <i r="1">
      <x v="24"/>
      <x v="10"/>
    </i>
    <i r="1">
      <x v="26"/>
      <x v="18"/>
    </i>
    <i r="1">
      <x v="37"/>
      <x v="21"/>
    </i>
    <i r="1">
      <x v="38"/>
      <x v="38"/>
    </i>
    <i r="1">
      <x v="41"/>
      <x v="41"/>
    </i>
    <i r="1">
      <x v="47"/>
      <x v="47"/>
    </i>
    <i r="1">
      <x v="51"/>
      <x v="51"/>
    </i>
    <i t="default">
      <x/>
    </i>
    <i>
      <x v="1"/>
      <x v="16"/>
      <x v="30"/>
    </i>
    <i r="1">
      <x v="19"/>
      <x v="55"/>
    </i>
    <i r="1">
      <x v="21"/>
      <x v="23"/>
    </i>
    <i r="1">
      <x v="30"/>
      <x v="24"/>
    </i>
    <i r="1">
      <x v="31"/>
      <x v="9"/>
    </i>
    <i r="1">
      <x v="36"/>
      <x v="19"/>
    </i>
    <i r="1">
      <x v="42"/>
      <x v="42"/>
    </i>
    <i t="default">
      <x v="1"/>
    </i>
    <i>
      <x v="2"/>
      <x v="7"/>
      <x v="6"/>
    </i>
    <i r="1">
      <x v="8"/>
      <x v="35"/>
    </i>
    <i r="1">
      <x v="9"/>
      <x v="33"/>
    </i>
    <i r="1">
      <x v="10"/>
      <x v="16"/>
    </i>
    <i r="1">
      <x v="12"/>
      <x v="12"/>
    </i>
    <i r="1">
      <x v="13"/>
      <x v="4"/>
    </i>
    <i r="1">
      <x v="52"/>
      <x v="52"/>
    </i>
    <i r="1">
      <x v="53"/>
      <x v="53"/>
    </i>
    <i t="default">
      <x v="2"/>
    </i>
    <i>
      <x v="3"/>
      <x v="11"/>
      <x v="14"/>
    </i>
    <i r="1">
      <x v="14"/>
      <x v="20"/>
    </i>
    <i r="1">
      <x v="22"/>
      <x/>
    </i>
    <i r="1">
      <x v="29"/>
      <x v="34"/>
    </i>
    <i r="1">
      <x v="43"/>
      <x v="43"/>
    </i>
    <i r="1">
      <x v="46"/>
      <x v="46"/>
    </i>
    <i r="1">
      <x v="48"/>
      <x v="48"/>
    </i>
    <i r="1">
      <x v="49"/>
      <x v="49"/>
    </i>
    <i r="1">
      <x v="50"/>
      <x v="50"/>
    </i>
    <i r="1">
      <x v="54"/>
      <x v="54"/>
    </i>
    <i t="default">
      <x v="3"/>
    </i>
    <i>
      <x v="4"/>
      <x v="2"/>
      <x v="37"/>
    </i>
    <i r="1">
      <x v="39"/>
      <x v="39"/>
    </i>
    <i t="default">
      <x v="4"/>
    </i>
    <i>
      <x v="5"/>
      <x v="40"/>
      <x v="40"/>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43"/>
    <dataField name="Order Qauntity in Cases" fld="23" baseField="0" baseItem="0" numFmtId="2"/>
    <dataField name="Unit Price(GHȻ)" fld="11" baseField="0" baseItem="0" numFmtId="43"/>
    <dataField name="Total in Value(GHȻ)" fld="27" baseField="0" baseItem="0" numFmtId="43"/>
  </dataFields>
  <formats count="13">
    <format dxfId="360">
      <pivotArea dataOnly="0" labelOnly="1" outline="0" fieldPosition="0">
        <references count="1">
          <reference field="4294967294" count="4">
            <x v="0"/>
            <x v="1"/>
            <x v="2"/>
            <x v="3"/>
          </reference>
        </references>
      </pivotArea>
    </format>
    <format dxfId="359">
      <pivotArea dataOnly="0" labelOnly="1" outline="0" fieldPosition="0">
        <references count="1">
          <reference field="4294967294" count="4">
            <x v="0"/>
            <x v="1"/>
            <x v="2"/>
            <x v="3"/>
          </reference>
        </references>
      </pivotArea>
    </format>
    <format dxfId="358">
      <pivotArea outline="0" fieldPosition="0">
        <references count="1">
          <reference field="4294967294" count="1" selected="0">
            <x v="0"/>
          </reference>
        </references>
      </pivotArea>
    </format>
    <format dxfId="357">
      <pivotArea outline="0" fieldPosition="0">
        <references count="1">
          <reference field="4294967294" count="1" selected="0">
            <x v="1"/>
          </reference>
        </references>
      </pivotArea>
    </format>
    <format dxfId="356">
      <pivotArea outline="0" fieldPosition="0">
        <references count="1">
          <reference field="4294967294" count="1" selected="0">
            <x v="2"/>
          </reference>
        </references>
      </pivotArea>
    </format>
    <format dxfId="355">
      <pivotArea outline="0" fieldPosition="0">
        <references count="1">
          <reference field="4294967294" count="1" selected="0">
            <x v="3"/>
          </reference>
        </references>
      </pivotArea>
    </format>
    <format dxfId="354">
      <pivotArea outline="0" fieldPosition="0">
        <references count="1">
          <reference field="4294967294" count="3" selected="0">
            <x v="0"/>
            <x v="1"/>
            <x v="2"/>
          </reference>
        </references>
      </pivotArea>
    </format>
    <format dxfId="353">
      <pivotArea outline="0" fieldPosition="0">
        <references count="1">
          <reference field="4294967294" count="3" selected="0">
            <x v="0"/>
            <x v="1"/>
            <x v="2"/>
          </reference>
        </references>
      </pivotArea>
    </format>
    <format dxfId="352">
      <pivotArea outline="0" fieldPosition="0">
        <references count="1">
          <reference field="4294967294" count="1" selected="0">
            <x v="0"/>
          </reference>
        </references>
      </pivotArea>
    </format>
    <format dxfId="351">
      <pivotArea field="3" type="button" dataOnly="0" labelOnly="1" outline="0" axis="axisRow" fieldPosition="0"/>
    </format>
    <format dxfId="350">
      <pivotArea field="1" type="button" dataOnly="0" labelOnly="1" outline="0" axis="axisRow" fieldPosition="1"/>
    </format>
    <format dxfId="349">
      <pivotArea field="2" type="button" dataOnly="0" labelOnly="1" outline="0" axis="axisRow" fieldPosition="2"/>
    </format>
    <format dxfId="348">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F6F7970-BCFB-41E6-8300-2394B81A877B}" name="PivotTable17" cacheId="10205"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81" firstHeaderRow="1" firstDataRow="2" firstDataCol="3" rowPageCount="1" colPageCount="1"/>
  <pivotFields count="28">
    <pivotField compact="0" outline="0" showAll="0"/>
    <pivotField axis="axisRow" compact="0" outline="0" showAll="0" defaultSubtotal="0">
      <items count="80">
        <item m="1" x="60"/>
        <item m="1" x="63"/>
        <item m="1" x="78"/>
        <item x="13"/>
        <item x="44"/>
        <item m="1" x="76"/>
        <item x="21"/>
        <item m="1" x="66"/>
        <item x="22"/>
        <item x="4"/>
        <item x="20"/>
        <item x="16"/>
        <item x="17"/>
        <item m="1" x="72"/>
        <item x="25"/>
        <item x="51"/>
        <item x="29"/>
        <item m="1" x="71"/>
        <item x="55"/>
        <item x="46"/>
        <item x="56"/>
        <item x="8"/>
        <item x="36"/>
        <item x="19"/>
        <item x="6"/>
        <item m="1" x="79"/>
        <item m="1" x="59"/>
        <item x="3"/>
        <item x="5"/>
        <item x="10"/>
        <item x="54"/>
        <item x="35"/>
        <item x="50"/>
        <item m="1" x="75"/>
        <item x="1"/>
        <item m="1" x="62"/>
        <item x="0"/>
        <item x="9"/>
        <item m="1" x="69"/>
        <item x="11"/>
        <item m="1" x="58"/>
        <item x="7"/>
        <item m="1" x="73"/>
        <item x="23"/>
        <item m="1" x="65"/>
        <item x="57"/>
        <item x="39"/>
        <item x="53"/>
        <item x="27"/>
        <item x="30"/>
        <item m="1" x="70"/>
        <item m="1" x="64"/>
        <item x="45"/>
        <item x="42"/>
        <item x="37"/>
        <item x="26"/>
        <item x="48"/>
        <item x="14"/>
        <item m="1" x="77"/>
        <item x="34"/>
        <item m="1" x="67"/>
        <item m="1" x="74"/>
        <item m="1" x="61"/>
        <item m="1" x="68"/>
        <item x="2"/>
        <item x="12"/>
        <item x="15"/>
        <item x="18"/>
        <item x="24"/>
        <item x="28"/>
        <item x="31"/>
        <item x="32"/>
        <item x="33"/>
        <item x="38"/>
        <item x="40"/>
        <item x="41"/>
        <item x="43"/>
        <item x="47"/>
        <item x="49"/>
        <item x="52"/>
      </items>
    </pivotField>
    <pivotField axis="axisRow" compact="0" outline="0" showAll="0">
      <items count="140">
        <item m="1" x="94"/>
        <item m="1" x="101"/>
        <item m="1" x="61"/>
        <item m="1" x="138"/>
        <item m="1" x="108"/>
        <item m="1" x="95"/>
        <item m="1" x="96"/>
        <item m="1" x="70"/>
        <item m="1" x="81"/>
        <item m="1" x="82"/>
        <item m="1" x="83"/>
        <item m="1" x="76"/>
        <item m="1" x="84"/>
        <item m="1" x="92"/>
        <item m="1" x="131"/>
        <item m="1" x="67"/>
        <item m="1" x="118"/>
        <item m="1" x="104"/>
        <item m="1" x="115"/>
        <item m="1" x="60"/>
        <item m="1" x="100"/>
        <item m="1" x="134"/>
        <item m="1" x="89"/>
        <item m="1" x="63"/>
        <item m="1" x="77"/>
        <item m="1" x="110"/>
        <item m="1" x="90"/>
        <item m="1" x="103"/>
        <item m="1" x="58"/>
        <item m="1" x="125"/>
        <item m="1" x="102"/>
        <item m="1" x="93"/>
        <item m="1" x="129"/>
        <item m="1" x="88"/>
        <item m="1" x="117"/>
        <item m="1" x="87"/>
        <item m="1" x="133"/>
        <item m="1" x="97"/>
        <item m="1" x="79"/>
        <item m="1" x="130"/>
        <item m="1" x="106"/>
        <item m="1" x="91"/>
        <item m="1" x="59"/>
        <item m="1" x="107"/>
        <item m="1" x="68"/>
        <item m="1" x="112"/>
        <item m="1" x="62"/>
        <item m="1" x="116"/>
        <item m="1" x="78"/>
        <item m="1" x="128"/>
        <item m="1" x="122"/>
        <item m="1" x="120"/>
        <item m="1" x="98"/>
        <item m="1" x="72"/>
        <item m="1" x="86"/>
        <item m="1" x="113"/>
        <item m="1" x="105"/>
        <item m="1" x="137"/>
        <item x="0"/>
        <item x="1"/>
        <item x="4"/>
        <item x="9"/>
        <item x="3"/>
        <item m="1" x="85"/>
        <item x="20"/>
        <item m="1" x="135"/>
        <item x="17"/>
        <item x="10"/>
        <item x="6"/>
        <item x="29"/>
        <item x="11"/>
        <item x="13"/>
        <item x="25"/>
        <item x="8"/>
        <item x="26"/>
        <item x="16"/>
        <item x="19"/>
        <item m="1" x="75"/>
        <item x="14"/>
        <item x="5"/>
        <item m="1" x="126"/>
        <item m="1" x="111"/>
        <item m="1" x="71"/>
        <item x="27"/>
        <item x="23"/>
        <item x="50"/>
        <item x="53"/>
        <item m="1" x="123"/>
        <item x="48"/>
        <item x="30"/>
        <item m="1" x="99"/>
        <item x="22"/>
        <item x="42"/>
        <item m="1" x="65"/>
        <item x="36"/>
        <item x="37"/>
        <item x="45"/>
        <item m="1" x="121"/>
        <item x="51"/>
        <item x="39"/>
        <item x="44"/>
        <item x="57"/>
        <item x="35"/>
        <item x="21"/>
        <item m="1" x="69"/>
        <item x="46"/>
        <item x="56"/>
        <item x="55"/>
        <item m="1" x="114"/>
        <item x="7"/>
        <item m="1" x="74"/>
        <item m="1" x="80"/>
        <item m="1" x="124"/>
        <item m="1" x="73"/>
        <item m="1" x="136"/>
        <item m="1" x="109"/>
        <item m="1" x="64"/>
        <item x="34"/>
        <item m="1" x="119"/>
        <item m="1" x="132"/>
        <item m="1" x="127"/>
        <item m="1" x="66"/>
        <item x="2"/>
        <item x="12"/>
        <item x="15"/>
        <item x="18"/>
        <item x="24"/>
        <item x="28"/>
        <item x="31"/>
        <item x="32"/>
        <item x="33"/>
        <item x="38"/>
        <item x="40"/>
        <item x="41"/>
        <item x="43"/>
        <item x="47"/>
        <item x="49"/>
        <item x="52"/>
        <item x="54"/>
        <item t="default"/>
      </items>
    </pivotField>
    <pivotField axis="axisRow" compact="0" outline="0" showAll="0">
      <items count="7">
        <item x="0"/>
        <item x="4"/>
        <item x="2"/>
        <item x="1"/>
        <item x="3"/>
        <item x="5"/>
        <item t="default"/>
      </items>
    </pivotField>
    <pivotField compact="0" outline="0" showAll="0"/>
    <pivotField compact="0" numFmtId="43" outline="0" showAll="0"/>
    <pivotField compact="0" numFmtId="43" outline="0" showAll="0"/>
    <pivotField compact="0" numFmtId="164" outline="0" showAll="0"/>
    <pivotField compact="0" numFmtId="165" outline="0" showAll="0"/>
    <pivotField compact="0" numFmtId="43" outline="0" showAll="0"/>
    <pivotField compact="0" numFmtId="164" outline="0" showAll="0"/>
    <pivotField dataField="1" compact="0" numFmtId="1" outline="0" showAll="0"/>
    <pivotField compact="0" outline="0" showAll="0"/>
    <pivotField compact="0" numFmtId="9" outline="0" showAll="0"/>
    <pivotField compact="0" numFmtId="9" outline="0" showAll="0"/>
    <pivotField compact="0" outline="0" showAll="0"/>
    <pivotField compact="0" numFmtId="43" outline="0" showAll="0"/>
    <pivotField compact="0" numFmtId="43" outline="0" showAll="0"/>
    <pivotField compact="0" outline="0" showAll="0"/>
    <pivotField compact="0" outline="0" showAll="0"/>
    <pivotField compact="0" outline="0" showAll="0"/>
    <pivotField compact="0" outline="0" showAll="0"/>
    <pivotField compact="0" numFmtId="43" outline="0" showAll="0"/>
    <pivotField dataField="1" compact="0" numFmtId="1" outline="0" showAll="0"/>
    <pivotField dataField="1" compact="0" numFmtId="165" outline="0" showAll="0"/>
    <pivotField compact="0" numFmtId="9" outline="0" showAll="0"/>
    <pivotField axis="axisPage" compact="0" outline="0" multipleItemSelectionAllowed="1" showAll="0">
      <items count="5">
        <item h="1" x="2"/>
        <item x="0"/>
        <item x="3"/>
        <item x="1"/>
        <item t="default"/>
      </items>
    </pivotField>
    <pivotField dataField="1" compact="0" numFmtId="43" outline="0" showAll="0"/>
  </pivotFields>
  <rowFields count="3">
    <field x="3"/>
    <field x="1"/>
    <field x="2"/>
  </rowFields>
  <rowItems count="58">
    <i>
      <x/>
      <x v="3"/>
      <x v="71"/>
    </i>
    <i r="1">
      <x v="4"/>
      <x v="100"/>
    </i>
    <i r="1">
      <x v="36"/>
      <x v="58"/>
    </i>
    <i r="1">
      <x v="39"/>
      <x v="70"/>
    </i>
    <i r="1">
      <x v="43"/>
      <x v="84"/>
    </i>
    <i r="1">
      <x v="69"/>
      <x v="127"/>
    </i>
    <i r="1">
      <x v="78"/>
      <x v="136"/>
    </i>
    <i t="default">
      <x/>
    </i>
    <i>
      <x v="1"/>
      <x v="30"/>
      <x v="138"/>
    </i>
    <i r="1">
      <x v="32"/>
      <x v="85"/>
    </i>
    <i r="1">
      <x v="45"/>
      <x v="101"/>
    </i>
    <i r="1">
      <x v="47"/>
      <x v="86"/>
    </i>
    <i r="1">
      <x v="48"/>
      <x v="83"/>
    </i>
    <i r="1">
      <x v="49"/>
      <x v="89"/>
    </i>
    <i r="1">
      <x v="56"/>
      <x v="88"/>
    </i>
    <i r="1">
      <x v="59"/>
      <x v="117"/>
    </i>
    <i r="1">
      <x v="68"/>
      <x v="126"/>
    </i>
    <i r="1">
      <x v="71"/>
      <x v="129"/>
    </i>
    <i r="1">
      <x v="76"/>
      <x v="134"/>
    </i>
    <i t="default">
      <x v="1"/>
    </i>
    <i>
      <x v="2"/>
      <x v="8"/>
      <x v="91"/>
    </i>
    <i r="1">
      <x v="9"/>
      <x v="60"/>
    </i>
    <i r="1">
      <x v="12"/>
      <x v="66"/>
    </i>
    <i r="1">
      <x v="14"/>
      <x v="72"/>
    </i>
    <i r="1">
      <x v="15"/>
      <x v="98"/>
    </i>
    <i r="1">
      <x v="16"/>
      <x v="69"/>
    </i>
    <i r="1">
      <x v="22"/>
      <x v="94"/>
    </i>
    <i r="1">
      <x v="23"/>
      <x v="76"/>
    </i>
    <i r="1">
      <x v="29"/>
      <x v="67"/>
    </i>
    <i r="1">
      <x v="55"/>
      <x v="74"/>
    </i>
    <i t="default">
      <x v="2"/>
    </i>
    <i>
      <x v="3"/>
      <x v="18"/>
      <x v="107"/>
    </i>
    <i r="1">
      <x v="19"/>
      <x v="105"/>
    </i>
    <i r="1">
      <x v="20"/>
      <x v="106"/>
    </i>
    <i r="1">
      <x v="21"/>
      <x v="73"/>
    </i>
    <i r="1">
      <x v="24"/>
      <x v="68"/>
    </i>
    <i r="1">
      <x v="28"/>
      <x v="79"/>
    </i>
    <i r="1">
      <x v="34"/>
      <x v="59"/>
    </i>
    <i r="1">
      <x v="41"/>
      <x v="109"/>
    </i>
    <i r="1">
      <x v="46"/>
      <x v="99"/>
    </i>
    <i r="1">
      <x v="53"/>
      <x v="92"/>
    </i>
    <i r="1">
      <x v="54"/>
      <x v="95"/>
    </i>
    <i r="1">
      <x v="64"/>
      <x v="122"/>
    </i>
    <i r="1">
      <x v="65"/>
      <x v="123"/>
    </i>
    <i r="1">
      <x v="66"/>
      <x v="124"/>
    </i>
    <i r="1">
      <x v="67"/>
      <x v="125"/>
    </i>
    <i r="1">
      <x v="72"/>
      <x v="130"/>
    </i>
    <i r="1">
      <x v="73"/>
      <x v="131"/>
    </i>
    <i r="1">
      <x v="75"/>
      <x v="133"/>
    </i>
    <i r="1">
      <x v="77"/>
      <x v="135"/>
    </i>
    <i r="1">
      <x v="79"/>
      <x v="137"/>
    </i>
    <i t="default">
      <x v="3"/>
    </i>
    <i>
      <x v="4"/>
      <x v="6"/>
      <x v="103"/>
    </i>
    <i r="1">
      <x v="74"/>
      <x v="132"/>
    </i>
    <i t="default">
      <x v="4"/>
    </i>
    <i>
      <x v="5"/>
      <x v="31"/>
      <x v="102"/>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39"/>
    <dataField name="Order Qauntity in Cases" fld="23" baseField="0" baseItem="0" numFmtId="1"/>
    <dataField name="Unit Price(GHȻ)" fld="11" baseField="0" baseItem="0" numFmtId="43"/>
    <dataField name="Total in Value(GHȻ)" fld="27" baseField="0" baseItem="0" numFmtId="43"/>
  </dataFields>
  <formats count="20">
    <format dxfId="343">
      <pivotArea dataOnly="0" labelOnly="1" outline="0" fieldPosition="0">
        <references count="1">
          <reference field="4294967294" count="4">
            <x v="0"/>
            <x v="1"/>
            <x v="2"/>
            <x v="3"/>
          </reference>
        </references>
      </pivotArea>
    </format>
    <format dxfId="342">
      <pivotArea dataOnly="0" labelOnly="1" outline="0" fieldPosition="0">
        <references count="1">
          <reference field="4294967294" count="4">
            <x v="0"/>
            <x v="1"/>
            <x v="2"/>
            <x v="3"/>
          </reference>
        </references>
      </pivotArea>
    </format>
    <format dxfId="341">
      <pivotArea outline="0" fieldPosition="0">
        <references count="1">
          <reference field="4294967294" count="1" selected="0">
            <x v="0"/>
          </reference>
        </references>
      </pivotArea>
    </format>
    <format dxfId="340">
      <pivotArea outline="0" fieldPosition="0">
        <references count="1">
          <reference field="4294967294" count="1" selected="0">
            <x v="0"/>
          </reference>
        </references>
      </pivotArea>
    </format>
    <format dxfId="339">
      <pivotArea outline="0" fieldPosition="0">
        <references count="1">
          <reference field="4294967294" count="1" selected="0">
            <x v="1"/>
          </reference>
        </references>
      </pivotArea>
    </format>
    <format dxfId="338">
      <pivotArea outline="0" fieldPosition="0">
        <references count="1">
          <reference field="4294967294" count="1" selected="0">
            <x v="1"/>
          </reference>
        </references>
      </pivotArea>
    </format>
    <format dxfId="337">
      <pivotArea outline="0" fieldPosition="0">
        <references count="1">
          <reference field="4294967294" count="1" selected="0">
            <x v="2"/>
          </reference>
        </references>
      </pivotArea>
    </format>
    <format dxfId="336">
      <pivotArea outline="0" fieldPosition="0">
        <references count="1">
          <reference field="4294967294" count="1" selected="0">
            <x v="2"/>
          </reference>
        </references>
      </pivotArea>
    </format>
    <format dxfId="335">
      <pivotArea outline="0" fieldPosition="0">
        <references count="1">
          <reference field="4294967294" count="1" selected="0">
            <x v="3"/>
          </reference>
        </references>
      </pivotArea>
    </format>
    <format dxfId="334">
      <pivotArea field="3" type="button" dataOnly="0" labelOnly="1" outline="0" axis="axisRow" fieldPosition="0"/>
    </format>
    <format dxfId="333">
      <pivotArea field="1" type="button" dataOnly="0" labelOnly="1" outline="0" axis="axisRow" fieldPosition="1"/>
    </format>
    <format dxfId="332">
      <pivotArea field="2" type="button" dataOnly="0" labelOnly="1" outline="0" axis="axisRow" fieldPosition="2"/>
    </format>
    <format dxfId="331">
      <pivotArea dataOnly="0" labelOnly="1" outline="0" fieldPosition="0">
        <references count="1">
          <reference field="4294967294" count="4">
            <x v="0"/>
            <x v="1"/>
            <x v="2"/>
            <x v="3"/>
          </reference>
        </references>
      </pivotArea>
    </format>
    <format dxfId="330">
      <pivotArea field="3" type="button" dataOnly="0" labelOnly="1" outline="0" axis="axisRow" fieldPosition="0"/>
    </format>
    <format dxfId="329">
      <pivotArea field="1" type="button" dataOnly="0" labelOnly="1" outline="0" axis="axisRow" fieldPosition="1"/>
    </format>
    <format dxfId="328">
      <pivotArea field="2" type="button" dataOnly="0" labelOnly="1" outline="0" axis="axisRow" fieldPosition="2"/>
    </format>
    <format dxfId="327">
      <pivotArea dataOnly="0" labelOnly="1" outline="0" fieldPosition="0">
        <references count="1">
          <reference field="4294967294" count="4">
            <x v="0"/>
            <x v="1"/>
            <x v="2"/>
            <x v="3"/>
          </reference>
        </references>
      </pivotArea>
    </format>
    <format dxfId="326">
      <pivotArea dataOnly="0" labelOnly="1" outline="0" fieldPosition="0">
        <references count="1">
          <reference field="3" count="1" defaultSubtotal="1">
            <x v="3"/>
          </reference>
        </references>
      </pivotArea>
    </format>
    <format dxfId="325">
      <pivotArea outline="0" fieldPosition="0">
        <references count="1">
          <reference field="4294967294" count="1" selected="0">
            <x v="0"/>
          </reference>
        </references>
      </pivotArea>
    </format>
    <format dxfId="324">
      <pivotArea outline="0" fieldPosition="0">
        <references count="1">
          <reference field="4294967294" count="1">
            <x v="0"/>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2180CA3-0A92-4E4B-9D0D-F75D3B0AF5FB}" name="PivotTable18" cacheId="10214"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53" firstHeaderRow="1" firstDataRow="2" firstDataCol="3" rowPageCount="1" colPageCount="1"/>
  <pivotFields count="28">
    <pivotField compact="0" outline="0" showAll="0"/>
    <pivotField axis="axisRow" compact="0" outline="0" showAll="0" defaultSubtotal="0">
      <items count="34">
        <item x="4"/>
        <item m="1" x="29"/>
        <item x="16"/>
        <item m="1" x="28"/>
        <item x="10"/>
        <item x="0"/>
        <item x="17"/>
        <item m="1" x="30"/>
        <item x="20"/>
        <item x="13"/>
        <item x="19"/>
        <item x="21"/>
        <item m="1" x="31"/>
        <item m="1" x="32"/>
        <item x="18"/>
        <item m="1" x="26"/>
        <item x="1"/>
        <item m="1" x="33"/>
        <item m="1" x="27"/>
        <item x="2"/>
        <item x="11"/>
        <item x="5"/>
        <item x="14"/>
        <item x="8"/>
        <item x="3"/>
        <item x="22"/>
        <item x="6"/>
        <item x="7"/>
        <item x="9"/>
        <item x="12"/>
        <item x="15"/>
        <item x="23"/>
        <item x="24"/>
        <item x="25"/>
      </items>
    </pivotField>
    <pivotField axis="axisRow" compact="0" outline="0" showAll="0">
      <items count="35">
        <item x="0"/>
        <item x="2"/>
        <item x="1"/>
        <item x="4"/>
        <item x="5"/>
        <item x="11"/>
        <item x="13"/>
        <item m="1" x="33"/>
        <item m="1" x="28"/>
        <item x="16"/>
        <item x="17"/>
        <item x="14"/>
        <item x="19"/>
        <item x="21"/>
        <item x="10"/>
        <item x="8"/>
        <item x="18"/>
        <item m="1" x="27"/>
        <item m="1" x="29"/>
        <item m="1" x="31"/>
        <item x="20"/>
        <item m="1" x="32"/>
        <item m="1" x="30"/>
        <item m="1" x="26"/>
        <item x="3"/>
        <item x="22"/>
        <item x="6"/>
        <item x="7"/>
        <item x="9"/>
        <item x="12"/>
        <item x="15"/>
        <item x="23"/>
        <item x="24"/>
        <item x="25"/>
        <item t="default"/>
      </items>
    </pivotField>
    <pivotField axis="axisRow" compact="0" outline="0" showAll="0">
      <items count="5">
        <item x="1"/>
        <item x="0"/>
        <item m="1" x="3"/>
        <item x="2"/>
        <item t="default"/>
      </items>
    </pivotField>
    <pivotField compact="0" outline="0" showAll="0"/>
    <pivotField compact="0" numFmtId="165" outline="0" showAll="0"/>
    <pivotField compact="0" numFmtId="1" outline="0" showAll="0"/>
    <pivotField compact="0" numFmtId="164" outline="0" showAll="0"/>
    <pivotField compact="0" numFmtId="1" outline="0" showAll="0"/>
    <pivotField compact="0" numFmtId="2" outline="0" showAll="0"/>
    <pivotField compact="0" outline="0" showAll="0"/>
    <pivotField dataField="1" compact="0" numFmtId="164" outline="0" showAll="0"/>
    <pivotField compact="0" outline="0" showAll="0"/>
    <pivotField compact="0" numFmtId="9" outline="0" showAll="0"/>
    <pivotField compact="0" numFmtId="9" outline="0" showAll="0"/>
    <pivotField compact="0" outline="0" showAll="0"/>
    <pivotField compact="0" numFmtId="165" outline="0" showAll="0"/>
    <pivotField compact="0" numFmtId="2" outline="0" showAll="0"/>
    <pivotField compact="0" numFmtId="164"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multipleItemSelectionAllowed="1" showAll="0">
      <items count="5">
        <item x="1"/>
        <item x="0"/>
        <item x="2"/>
        <item m="1" x="3"/>
        <item t="default"/>
      </items>
    </pivotField>
    <pivotField dataField="1" compact="0" numFmtId="164" outline="0" showAll="0"/>
  </pivotFields>
  <rowFields count="3">
    <field x="3"/>
    <field x="1"/>
    <field x="2"/>
  </rowFields>
  <rowItems count="30">
    <i>
      <x/>
      <x/>
      <x v="3"/>
    </i>
    <i r="1">
      <x v="2"/>
      <x v="9"/>
    </i>
    <i r="1">
      <x v="16"/>
      <x v="2"/>
    </i>
    <i r="1">
      <x v="19"/>
      <x v="1"/>
    </i>
    <i r="1">
      <x v="21"/>
      <x v="4"/>
    </i>
    <i r="1">
      <x v="22"/>
      <x v="11"/>
    </i>
    <i r="1">
      <x v="24"/>
      <x v="24"/>
    </i>
    <i r="1">
      <x v="25"/>
      <x v="25"/>
    </i>
    <i r="1">
      <x v="28"/>
      <x v="28"/>
    </i>
    <i r="1">
      <x v="29"/>
      <x v="29"/>
    </i>
    <i r="1">
      <x v="30"/>
      <x v="30"/>
    </i>
    <i r="1">
      <x v="32"/>
      <x v="32"/>
    </i>
    <i t="default">
      <x/>
    </i>
    <i>
      <x v="1"/>
      <x v="4"/>
      <x v="14"/>
    </i>
    <i r="1">
      <x v="5"/>
      <x/>
    </i>
    <i r="1">
      <x v="6"/>
      <x v="10"/>
    </i>
    <i r="1">
      <x v="8"/>
      <x v="20"/>
    </i>
    <i r="1">
      <x v="9"/>
      <x v="6"/>
    </i>
    <i r="1">
      <x v="10"/>
      <x v="12"/>
    </i>
    <i r="1">
      <x v="11"/>
      <x v="13"/>
    </i>
    <i r="1">
      <x v="14"/>
      <x v="16"/>
    </i>
    <i r="1">
      <x v="20"/>
      <x v="5"/>
    </i>
    <i r="1">
      <x v="23"/>
      <x v="15"/>
    </i>
    <i r="1">
      <x v="26"/>
      <x v="26"/>
    </i>
    <i r="1">
      <x v="27"/>
      <x v="27"/>
    </i>
    <i r="1">
      <x v="31"/>
      <x v="31"/>
    </i>
    <i t="default">
      <x v="1"/>
    </i>
    <i>
      <x v="3"/>
      <x v="33"/>
      <x v="33"/>
    </i>
    <i t="default">
      <x v="3"/>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8">
    <format dxfId="319">
      <pivotArea dataOnly="0" labelOnly="1" outline="0" fieldPosition="0">
        <references count="1">
          <reference field="4294967294" count="4">
            <x v="0"/>
            <x v="1"/>
            <x v="2"/>
            <x v="3"/>
          </reference>
        </references>
      </pivotArea>
    </format>
    <format dxfId="318">
      <pivotArea dataOnly="0" labelOnly="1" outline="0" fieldPosition="0">
        <references count="1">
          <reference field="4294967294" count="4">
            <x v="0"/>
            <x v="1"/>
            <x v="2"/>
            <x v="3"/>
          </reference>
        </references>
      </pivotArea>
    </format>
    <format dxfId="317">
      <pivotArea outline="0" fieldPosition="0">
        <references count="1">
          <reference field="4294967294" count="1" selected="0">
            <x v="0"/>
          </reference>
        </references>
      </pivotArea>
    </format>
    <format dxfId="316">
      <pivotArea outline="0" fieldPosition="0">
        <references count="1">
          <reference field="4294967294" count="1" selected="0">
            <x v="0"/>
          </reference>
        </references>
      </pivotArea>
    </format>
    <format dxfId="315">
      <pivotArea outline="0" fieldPosition="0">
        <references count="1">
          <reference field="4294967294" count="1" selected="0">
            <x v="1"/>
          </reference>
        </references>
      </pivotArea>
    </format>
    <format dxfId="314">
      <pivotArea outline="0" fieldPosition="0">
        <references count="1">
          <reference field="4294967294" count="1" selected="0">
            <x v="1"/>
          </reference>
        </references>
      </pivotArea>
    </format>
    <format dxfId="313">
      <pivotArea outline="0" fieldPosition="0">
        <references count="1">
          <reference field="4294967294" count="2" selected="0">
            <x v="2"/>
            <x v="3"/>
          </reference>
        </references>
      </pivotArea>
    </format>
    <format dxfId="312">
      <pivotArea outline="0" fieldPosition="0">
        <references count="1">
          <reference field="4294967294" count="2" selected="0">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CBE1C6E-0DD6-47FD-BC6D-DC254005E3BF}" name="PivotTable20" cacheId="10227"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62" firstHeaderRow="1" firstDataRow="2" firstDataCol="3" rowPageCount="1" colPageCount="1"/>
  <pivotFields count="28">
    <pivotField compact="0" outline="0" showAll="0"/>
    <pivotField axis="axisRow" compact="0" outline="0" showAll="0" defaultSubtotal="0">
      <items count="63">
        <item x="18"/>
        <item x="33"/>
        <item x="26"/>
        <item x="20"/>
        <item x="4"/>
        <item x="1"/>
        <item m="1" x="57"/>
        <item m="1" x="55"/>
        <item m="1" x="52"/>
        <item m="1" x="47"/>
        <item m="1" x="59"/>
        <item m="1" x="62"/>
        <item m="1" x="60"/>
        <item x="44"/>
        <item m="1" x="54"/>
        <item m="1" x="61"/>
        <item x="23"/>
        <item x="2"/>
        <item x="25"/>
        <item m="1" x="58"/>
        <item x="12"/>
        <item x="37"/>
        <item x="29"/>
        <item x="42"/>
        <item m="1" x="49"/>
        <item x="13"/>
        <item x="8"/>
        <item x="41"/>
        <item x="32"/>
        <item x="0"/>
        <item x="45"/>
        <item m="1" x="50"/>
        <item m="1" x="48"/>
        <item m="1" x="46"/>
        <item x="7"/>
        <item x="17"/>
        <item m="1" x="56"/>
        <item x="10"/>
        <item x="6"/>
        <item x="14"/>
        <item m="1" x="53"/>
        <item m="1" x="51"/>
        <item x="19"/>
        <item x="22"/>
        <item x="15"/>
        <item x="9"/>
        <item x="3"/>
        <item x="5"/>
        <item x="11"/>
        <item x="16"/>
        <item x="21"/>
        <item x="24"/>
        <item x="27"/>
        <item x="28"/>
        <item x="30"/>
        <item x="31"/>
        <item x="34"/>
        <item x="35"/>
        <item x="36"/>
        <item x="38"/>
        <item x="39"/>
        <item x="40"/>
        <item x="43"/>
      </items>
    </pivotField>
    <pivotField axis="axisRow" compact="0" outline="0" showAll="0">
      <items count="111">
        <item m="1" x="71"/>
        <item m="1" x="108"/>
        <item m="1" x="57"/>
        <item m="1" x="75"/>
        <item m="1" x="48"/>
        <item m="1" x="105"/>
        <item m="1" x="77"/>
        <item m="1" x="109"/>
        <item m="1" x="81"/>
        <item m="1" x="51"/>
        <item m="1" x="63"/>
        <item m="1" x="72"/>
        <item m="1" x="73"/>
        <item m="1" x="49"/>
        <item m="1" x="96"/>
        <item m="1" x="56"/>
        <item m="1" x="98"/>
        <item m="1" x="64"/>
        <item m="1" x="65"/>
        <item m="1" x="61"/>
        <item m="1" x="66"/>
        <item m="1" x="83"/>
        <item m="1" x="103"/>
        <item m="1" x="87"/>
        <item m="1" x="79"/>
        <item m="1" x="69"/>
        <item m="1" x="90"/>
        <item m="1" x="106"/>
        <item m="1" x="97"/>
        <item m="1" x="46"/>
        <item m="1" x="80"/>
        <item m="1" x="54"/>
        <item m="1" x="85"/>
        <item m="1" x="50"/>
        <item m="1" x="88"/>
        <item m="1" x="62"/>
        <item m="1" x="58"/>
        <item m="1" x="74"/>
        <item m="1" x="107"/>
        <item m="1" x="60"/>
        <item m="1" x="93"/>
        <item m="1" x="86"/>
        <item m="1" x="100"/>
        <item m="1" x="95"/>
        <item m="1" x="78"/>
        <item m="1" x="94"/>
        <item x="0"/>
        <item x="2"/>
        <item x="1"/>
        <item x="4"/>
        <item x="6"/>
        <item x="8"/>
        <item m="1" x="52"/>
        <item x="7"/>
        <item x="25"/>
        <item x="9"/>
        <item x="12"/>
        <item x="26"/>
        <item x="45"/>
        <item x="41"/>
        <item x="37"/>
        <item x="10"/>
        <item m="1" x="82"/>
        <item x="15"/>
        <item x="22"/>
        <item x="14"/>
        <item x="19"/>
        <item x="33"/>
        <item x="17"/>
        <item x="42"/>
        <item m="1" x="68"/>
        <item m="1" x="91"/>
        <item m="1" x="99"/>
        <item x="29"/>
        <item x="32"/>
        <item m="1" x="55"/>
        <item x="20"/>
        <item m="1" x="70"/>
        <item m="1" x="84"/>
        <item m="1" x="47"/>
        <item m="1" x="89"/>
        <item m="1" x="67"/>
        <item m="1" x="76"/>
        <item m="1" x="59"/>
        <item m="1" x="102"/>
        <item x="18"/>
        <item x="23"/>
        <item m="1" x="92"/>
        <item x="44"/>
        <item m="1" x="101"/>
        <item m="1" x="104"/>
        <item m="1" x="53"/>
        <item x="3"/>
        <item x="5"/>
        <item x="11"/>
        <item x="13"/>
        <item x="16"/>
        <item x="21"/>
        <item x="24"/>
        <item x="27"/>
        <item x="28"/>
        <item x="30"/>
        <item x="31"/>
        <item x="34"/>
        <item x="35"/>
        <item x="36"/>
        <item x="38"/>
        <item x="39"/>
        <item x="40"/>
        <item x="43"/>
        <item t="default"/>
      </items>
    </pivotField>
    <pivotField axis="axisRow" compact="0" outline="0" showAll="0">
      <items count="3">
        <item x="1"/>
        <item x="0"/>
        <item t="default"/>
      </items>
    </pivotField>
    <pivotField compact="0" outline="0" showAll="0"/>
    <pivotField compact="0" numFmtId="2" outline="0" showAll="0"/>
    <pivotField compact="0" numFmtId="1" outline="0" showAll="0"/>
    <pivotField compact="0" numFmtId="43" outline="0" showAll="0"/>
    <pivotField compact="0" numFmtId="1" outline="0" showAll="0"/>
    <pivotField compact="0" outline="0" showAll="0"/>
    <pivotField compact="0" numFmtId="43" outline="0" showAll="0"/>
    <pivotField dataField="1" compact="0" outline="0" showAll="0"/>
    <pivotField compact="0" outline="0" showAll="0"/>
    <pivotField compact="0" numFmtId="9" outline="0" showAll="0"/>
    <pivotField compact="0" numFmtId="9" outline="0" showAll="0"/>
    <pivotField compact="0" outline="0" showAll="0"/>
    <pivotField compact="0" numFmtId="168" outline="0" showAll="0"/>
    <pivotField compact="0" numFmtId="43" outline="0" showAll="0"/>
    <pivotField compact="0" numFmtId="43"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multipleItemSelectionAllowed="1" showAll="0">
      <items count="6">
        <item h="1" x="0"/>
        <item x="3"/>
        <item h="1" x="1"/>
        <item x="2"/>
        <item h="1" m="1" x="4"/>
        <item t="default"/>
      </items>
    </pivotField>
    <pivotField dataField="1" compact="0" numFmtId="43" outline="0" showAll="0"/>
  </pivotFields>
  <rowFields count="3">
    <field x="3"/>
    <field x="1"/>
    <field x="2"/>
  </rowFields>
  <rowItems count="39">
    <i>
      <x/>
      <x v="20"/>
      <x v="56"/>
    </i>
    <i r="1">
      <x v="21"/>
      <x v="60"/>
    </i>
    <i r="1">
      <x v="22"/>
      <x v="73"/>
    </i>
    <i r="1">
      <x v="23"/>
      <x v="69"/>
    </i>
    <i r="1">
      <x v="25"/>
      <x v="95"/>
    </i>
    <i r="1">
      <x v="34"/>
      <x v="53"/>
    </i>
    <i r="1">
      <x v="37"/>
      <x v="61"/>
    </i>
    <i r="1">
      <x v="38"/>
      <x v="50"/>
    </i>
    <i r="1">
      <x v="39"/>
      <x v="65"/>
    </i>
    <i r="1">
      <x v="45"/>
      <x v="55"/>
    </i>
    <i r="1">
      <x v="48"/>
      <x v="94"/>
    </i>
    <i r="1">
      <x v="53"/>
      <x v="100"/>
    </i>
    <i r="1">
      <x v="55"/>
      <x v="102"/>
    </i>
    <i t="default">
      <x/>
    </i>
    <i>
      <x v="1"/>
      <x/>
      <x v="85"/>
    </i>
    <i r="1">
      <x v="3"/>
      <x v="76"/>
    </i>
    <i r="1">
      <x v="13"/>
      <x v="88"/>
    </i>
    <i r="1">
      <x v="18"/>
      <x v="54"/>
    </i>
    <i r="1">
      <x v="27"/>
      <x v="59"/>
    </i>
    <i r="1">
      <x v="28"/>
      <x v="74"/>
    </i>
    <i r="1">
      <x v="30"/>
      <x v="58"/>
    </i>
    <i r="1">
      <x v="35"/>
      <x v="68"/>
    </i>
    <i r="1">
      <x v="43"/>
      <x v="64"/>
    </i>
    <i r="1">
      <x v="44"/>
      <x v="63"/>
    </i>
    <i r="1">
      <x v="46"/>
      <x v="92"/>
    </i>
    <i r="1">
      <x v="47"/>
      <x v="93"/>
    </i>
    <i r="1">
      <x v="49"/>
      <x v="96"/>
    </i>
    <i r="1">
      <x v="50"/>
      <x v="97"/>
    </i>
    <i r="1">
      <x v="51"/>
      <x v="98"/>
    </i>
    <i r="1">
      <x v="52"/>
      <x v="99"/>
    </i>
    <i r="1">
      <x v="56"/>
      <x v="103"/>
    </i>
    <i r="1">
      <x v="57"/>
      <x v="104"/>
    </i>
    <i r="1">
      <x v="58"/>
      <x v="105"/>
    </i>
    <i r="1">
      <x v="59"/>
      <x v="106"/>
    </i>
    <i r="1">
      <x v="60"/>
      <x v="107"/>
    </i>
    <i r="1">
      <x v="61"/>
      <x v="108"/>
    </i>
    <i r="1">
      <x v="62"/>
      <x v="109"/>
    </i>
    <i t="default">
      <x v="1"/>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307">
      <pivotArea outline="0" fieldPosition="0">
        <references count="1">
          <reference field="4294967294" count="2" selected="0">
            <x v="2"/>
            <x v="3"/>
          </reference>
        </references>
      </pivotArea>
    </format>
    <format dxfId="306">
      <pivotArea dataOnly="0" labelOnly="1" outline="0" fieldPosition="0">
        <references count="1">
          <reference field="4294967294" count="4">
            <x v="0"/>
            <x v="1"/>
            <x v="2"/>
            <x v="3"/>
          </reference>
        </references>
      </pivotArea>
    </format>
    <format dxfId="305">
      <pivotArea dataOnly="0" labelOnly="1" outline="0" fieldPosition="0">
        <references count="1">
          <reference field="4294967294" count="4">
            <x v="0"/>
            <x v="1"/>
            <x v="2"/>
            <x v="3"/>
          </reference>
        </references>
      </pivotArea>
    </format>
    <format dxfId="304">
      <pivotArea outline="0" fieldPosition="0">
        <references count="1">
          <reference field="4294967294" count="2" selected="0">
            <x v="0"/>
            <x v="1"/>
          </reference>
        </references>
      </pivotArea>
    </format>
    <format dxfId="303">
      <pivotArea outline="0" fieldPosition="0">
        <references count="1">
          <reference field="4294967294" count="1" selected="0">
            <x v="1"/>
          </reference>
        </references>
      </pivotArea>
    </format>
    <format dxfId="302">
      <pivotArea field="3" type="button" dataOnly="0" labelOnly="1" outline="0" axis="axisRow" fieldPosition="0"/>
    </format>
    <format dxfId="301">
      <pivotArea field="1" type="button" dataOnly="0" labelOnly="1" outline="0" axis="axisRow" fieldPosition="1"/>
    </format>
    <format dxfId="300">
      <pivotArea field="2" type="button" dataOnly="0" labelOnly="1" outline="0" axis="axisRow" fieldPosition="2"/>
    </format>
    <format dxfId="299">
      <pivotArea dataOnly="0" labelOnly="1" outline="0" fieldPosition="0">
        <references count="1">
          <reference field="4294967294" count="4">
            <x v="0"/>
            <x v="1"/>
            <x v="2"/>
            <x v="3"/>
          </reference>
        </references>
      </pivotArea>
    </format>
    <format dxfId="298">
      <pivotArea outline="0" fieldPosition="0">
        <references count="1">
          <reference field="4294967294" count="2" selected="0">
            <x v="0"/>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2251822-104F-4152-B8C4-A069A61C645F}" name="PivotTable21" cacheId="10204"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95" firstHeaderRow="1" firstDataRow="2" firstDataCol="3" rowPageCount="1" colPageCount="1"/>
  <pivotFields count="28">
    <pivotField compact="0" outline="0" showAll="0"/>
    <pivotField axis="axisRow" compact="0" outline="0" showAll="0" defaultSubtotal="0">
      <items count="80">
        <item x="18"/>
        <item x="3"/>
        <item x="4"/>
        <item x="25"/>
        <item x="19"/>
        <item x="63"/>
        <item x="10"/>
        <item x="13"/>
        <item x="5"/>
        <item x="11"/>
        <item m="1" x="72"/>
        <item x="14"/>
        <item x="17"/>
        <item x="60"/>
        <item x="26"/>
        <item x="32"/>
        <item x="33"/>
        <item x="30"/>
        <item x="9"/>
        <item m="1" x="65"/>
        <item m="1" x="76"/>
        <item x="64"/>
        <item x="39"/>
        <item x="45"/>
        <item x="31"/>
        <item m="1" x="69"/>
        <item x="7"/>
        <item m="1" x="79"/>
        <item x="48"/>
        <item x="20"/>
        <item x="1"/>
        <item m="1" x="77"/>
        <item x="41"/>
        <item x="47"/>
        <item x="29"/>
        <item x="24"/>
        <item x="57"/>
        <item x="21"/>
        <item x="0"/>
        <item m="1" x="78"/>
        <item x="2"/>
        <item m="1" x="67"/>
        <item x="8"/>
        <item x="35"/>
        <item m="1" x="66"/>
        <item x="53"/>
        <item x="40"/>
        <item x="58"/>
        <item x="55"/>
        <item m="1" x="68"/>
        <item x="42"/>
        <item x="37"/>
        <item x="34"/>
        <item x="43"/>
        <item m="1" x="73"/>
        <item m="1" x="75"/>
        <item x="38"/>
        <item x="22"/>
        <item x="59"/>
        <item x="50"/>
        <item x="46"/>
        <item x="23"/>
        <item m="1" x="74"/>
        <item m="1" x="70"/>
        <item m="1" x="71"/>
        <item x="6"/>
        <item x="12"/>
        <item x="15"/>
        <item x="16"/>
        <item x="27"/>
        <item x="28"/>
        <item x="36"/>
        <item x="44"/>
        <item x="49"/>
        <item x="51"/>
        <item x="52"/>
        <item x="54"/>
        <item x="56"/>
        <item x="61"/>
        <item x="62"/>
      </items>
    </pivotField>
    <pivotField axis="axisRow" compact="0" outline="0" showAll="0" sortType="descending">
      <items count="81">
        <item x="1"/>
        <item x="0"/>
        <item x="5"/>
        <item x="17"/>
        <item x="3"/>
        <item x="10"/>
        <item x="8"/>
        <item x="2"/>
        <item x="18"/>
        <item x="13"/>
        <item x="12"/>
        <item x="29"/>
        <item m="1" x="69"/>
        <item x="20"/>
        <item x="42"/>
        <item x="31"/>
        <item x="59"/>
        <item x="40"/>
        <item x="24"/>
        <item x="62"/>
        <item x="16"/>
        <item x="30"/>
        <item x="28"/>
        <item x="32"/>
        <item x="38"/>
        <item x="23"/>
        <item x="56"/>
        <item x="19"/>
        <item m="1" x="79"/>
        <item x="44"/>
        <item m="1" x="73"/>
        <item x="34"/>
        <item m="1" x="77"/>
        <item x="63"/>
        <item x="57"/>
        <item m="1" x="65"/>
        <item x="39"/>
        <item m="1" x="76"/>
        <item m="1" x="71"/>
        <item m="1" x="70"/>
        <item x="7"/>
        <item x="41"/>
        <item m="1" x="66"/>
        <item x="54"/>
        <item x="47"/>
        <item x="36"/>
        <item m="1" x="78"/>
        <item x="9"/>
        <item x="33"/>
        <item m="1" x="74"/>
        <item x="25"/>
        <item x="4"/>
        <item x="52"/>
        <item m="1" x="72"/>
        <item m="1" x="75"/>
        <item x="37"/>
        <item x="21"/>
        <item x="58"/>
        <item x="49"/>
        <item x="45"/>
        <item x="22"/>
        <item m="1" x="68"/>
        <item m="1" x="67"/>
        <item m="1" x="64"/>
        <item x="6"/>
        <item x="11"/>
        <item x="14"/>
        <item x="15"/>
        <item x="26"/>
        <item x="27"/>
        <item x="35"/>
        <item x="43"/>
        <item x="46"/>
        <item x="48"/>
        <item x="50"/>
        <item x="51"/>
        <item x="53"/>
        <item x="55"/>
        <item x="60"/>
        <item x="61"/>
        <item t="default"/>
      </items>
      <autoSortScope>
        <pivotArea dataOnly="0" outline="0" fieldPosition="0">
          <references count="1">
            <reference field="4294967294" count="1" selected="0">
              <x v="0"/>
            </reference>
          </references>
        </pivotArea>
      </autoSortScope>
    </pivotField>
    <pivotField axis="axisRow" compact="0" outline="0" showAll="0">
      <items count="7">
        <item x="0"/>
        <item x="5"/>
        <item x="1"/>
        <item x="2"/>
        <item x="3"/>
        <item x="4"/>
        <item t="default"/>
      </items>
    </pivotField>
    <pivotField compact="0" outline="0" showAll="0"/>
    <pivotField compact="0" numFmtId="165" outline="0" showAll="0"/>
    <pivotField compact="0" numFmtId="1" outline="0" showAll="0"/>
    <pivotField compact="0" numFmtId="164" outline="0" showAll="0"/>
    <pivotField compact="0" numFmtId="165" outline="0" showAll="0"/>
    <pivotField compact="0" numFmtId="165" outline="0" showAll="0"/>
    <pivotField compact="0" numFmtId="43" outline="0" showAll="0"/>
    <pivotField dataField="1" compact="0" numFmtId="4" outline="0" showAll="0"/>
    <pivotField compact="0" outline="0" showAll="0"/>
    <pivotField compact="0" numFmtId="9" outline="0" showAll="0"/>
    <pivotField compact="0" numFmtId="9" outline="0" showAll="0"/>
    <pivotField compact="0" outline="0" showAll="0"/>
    <pivotField compact="0" numFmtId="2" outline="0" showAll="0"/>
    <pivotField compact="0" numFmtId="165" outline="0" showAll="0"/>
    <pivotField compact="0" numFmtId="43" outline="0" showAll="0"/>
    <pivotField compact="0" outline="0" showAll="0"/>
    <pivotField compact="0" outline="0" showAll="0"/>
    <pivotField compact="0" outline="0" showAll="0"/>
    <pivotField compact="0" numFmtId="165" outline="0" showAll="0"/>
    <pivotField dataField="1" compact="0" numFmtId="1" outline="0" showAll="0"/>
    <pivotField dataField="1" compact="0" numFmtId="165" outline="0" showAll="0"/>
    <pivotField compact="0" numFmtId="9" outline="0" showAll="0"/>
    <pivotField axis="axisPage" compact="0" outline="0" multipleItemSelectionAllowed="1" showAll="0">
      <items count="6">
        <item x="3"/>
        <item x="0"/>
        <item x="1"/>
        <item x="2"/>
        <item x="4"/>
        <item t="default"/>
      </items>
    </pivotField>
    <pivotField dataField="1" compact="0" numFmtId="1" outline="0" showAll="0"/>
  </pivotFields>
  <rowFields count="3">
    <field x="3"/>
    <field x="1"/>
    <field x="2"/>
  </rowFields>
  <rowItems count="72">
    <i>
      <x/>
      <x/>
      <x v="3"/>
    </i>
    <i r="1">
      <x v="1"/>
      <x v="4"/>
    </i>
    <i r="1">
      <x v="2"/>
      <x v="51"/>
    </i>
    <i r="1">
      <x v="3"/>
      <x v="18"/>
    </i>
    <i r="1">
      <x v="22"/>
      <x v="24"/>
    </i>
    <i r="1">
      <x v="29"/>
      <x v="27"/>
    </i>
    <i r="1">
      <x v="30"/>
      <x/>
    </i>
    <i r="1">
      <x v="38"/>
      <x v="1"/>
    </i>
    <i r="1">
      <x v="42"/>
      <x v="6"/>
    </i>
    <i r="1">
      <x v="43"/>
      <x v="31"/>
    </i>
    <i r="1">
      <x v="65"/>
      <x v="64"/>
    </i>
    <i r="1">
      <x v="67"/>
      <x v="66"/>
    </i>
    <i r="1">
      <x v="68"/>
      <x v="67"/>
    </i>
    <i r="1">
      <x v="69"/>
      <x v="68"/>
    </i>
    <i t="default">
      <x/>
    </i>
    <i>
      <x v="1"/>
      <x v="28"/>
      <x v="44"/>
    </i>
    <i r="1">
      <x v="33"/>
      <x v="72"/>
    </i>
    <i r="1">
      <x v="36"/>
      <x v="26"/>
    </i>
    <i r="1">
      <x v="47"/>
      <x v="34"/>
    </i>
    <i r="1">
      <x v="48"/>
      <x v="43"/>
    </i>
    <i r="1">
      <x v="56"/>
      <x v="55"/>
    </i>
    <i r="1">
      <x v="58"/>
      <x v="57"/>
    </i>
    <i r="1">
      <x v="70"/>
      <x v="69"/>
    </i>
    <i r="1">
      <x v="75"/>
      <x v="75"/>
    </i>
    <i r="1">
      <x v="77"/>
      <x v="77"/>
    </i>
    <i t="default">
      <x v="1"/>
    </i>
    <i>
      <x v="2"/>
      <x v="6"/>
      <x v="7"/>
    </i>
    <i r="1">
      <x v="7"/>
      <x v="10"/>
    </i>
    <i r="1">
      <x v="8"/>
      <x v="2"/>
    </i>
    <i r="1">
      <x v="9"/>
      <x v="5"/>
    </i>
    <i r="1">
      <x v="11"/>
      <x v="9"/>
    </i>
    <i r="1">
      <x v="12"/>
      <x v="20"/>
    </i>
    <i r="1">
      <x v="23"/>
      <x v="29"/>
    </i>
    <i r="1">
      <x v="24"/>
      <x v="21"/>
    </i>
    <i r="1">
      <x v="32"/>
      <x v="17"/>
    </i>
    <i r="1">
      <x v="40"/>
      <x v="7"/>
    </i>
    <i r="1">
      <x v="53"/>
      <x v="14"/>
    </i>
    <i r="1">
      <x v="57"/>
      <x v="56"/>
    </i>
    <i r="1">
      <x v="60"/>
      <x v="59"/>
    </i>
    <i r="1">
      <x v="66"/>
      <x v="65"/>
    </i>
    <i r="1">
      <x v="71"/>
      <x v="70"/>
    </i>
    <i r="1">
      <x v="72"/>
      <x v="71"/>
    </i>
    <i r="1">
      <x v="78"/>
      <x v="78"/>
    </i>
    <i t="default">
      <x v="2"/>
    </i>
    <i>
      <x v="3"/>
      <x v="13"/>
      <x v="16"/>
    </i>
    <i r="1">
      <x v="14"/>
      <x v="50"/>
    </i>
    <i r="1">
      <x v="15"/>
      <x v="15"/>
    </i>
    <i r="1">
      <x v="16"/>
      <x v="23"/>
    </i>
    <i r="1">
      <x v="17"/>
      <x v="11"/>
    </i>
    <i r="1">
      <x v="18"/>
      <x v="47"/>
    </i>
    <i r="1">
      <x v="21"/>
      <x v="33"/>
    </i>
    <i r="1">
      <x v="26"/>
      <x v="40"/>
    </i>
    <i r="1">
      <x v="37"/>
      <x v="13"/>
    </i>
    <i r="1">
      <x v="45"/>
      <x v="52"/>
    </i>
    <i r="1">
      <x v="46"/>
      <x v="36"/>
    </i>
    <i r="1">
      <x v="50"/>
      <x v="41"/>
    </i>
    <i r="1">
      <x v="51"/>
      <x v="45"/>
    </i>
    <i r="1">
      <x v="52"/>
      <x v="48"/>
    </i>
    <i r="1">
      <x v="61"/>
      <x v="60"/>
    </i>
    <i r="1">
      <x v="73"/>
      <x v="73"/>
    </i>
    <i r="1">
      <x v="74"/>
      <x v="74"/>
    </i>
    <i r="1">
      <x v="76"/>
      <x v="76"/>
    </i>
    <i r="1">
      <x v="79"/>
      <x v="79"/>
    </i>
    <i t="default">
      <x v="3"/>
    </i>
    <i>
      <x v="4"/>
      <x v="4"/>
      <x v="8"/>
    </i>
    <i r="1">
      <x v="5"/>
      <x v="19"/>
    </i>
    <i t="default">
      <x v="4"/>
    </i>
    <i>
      <x v="5"/>
      <x v="34"/>
      <x v="22"/>
    </i>
    <i r="1">
      <x v="35"/>
      <x v="25"/>
    </i>
    <i r="1">
      <x v="59"/>
      <x v="58"/>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1"/>
    <dataField name="Total in Value(GHȻ)" fld="27" baseField="0" baseItem="0" numFmtId="43"/>
  </dataFields>
  <formats count="10">
    <format dxfId="293">
      <pivotArea outline="0" fieldPosition="0">
        <references count="1">
          <reference field="4294967294" count="1" selected="0">
            <x v="0"/>
          </reference>
        </references>
      </pivotArea>
    </format>
    <format dxfId="292">
      <pivotArea outline="0" fieldPosition="0">
        <references count="1">
          <reference field="4294967294" count="1" selected="0">
            <x v="1"/>
          </reference>
        </references>
      </pivotArea>
    </format>
    <format dxfId="291">
      <pivotArea outline="0" fieldPosition="0">
        <references count="1">
          <reference field="4294967294" count="1" selected="0">
            <x v="2"/>
          </reference>
        </references>
      </pivotArea>
    </format>
    <format dxfId="290">
      <pivotArea outline="0" fieldPosition="0">
        <references count="1">
          <reference field="4294967294" count="1" selected="0">
            <x v="3"/>
          </reference>
        </references>
      </pivotArea>
    </format>
    <format dxfId="289">
      <pivotArea field="3" type="button" dataOnly="0" labelOnly="1" outline="0" axis="axisRow" fieldPosition="0"/>
    </format>
    <format dxfId="288">
      <pivotArea field="1" type="button" dataOnly="0" labelOnly="1" outline="0" axis="axisRow" fieldPosition="1"/>
    </format>
    <format dxfId="287">
      <pivotArea field="2" type="button" dataOnly="0" labelOnly="1" outline="0" axis="axisRow" fieldPosition="2"/>
    </format>
    <format dxfId="286">
      <pivotArea dataOnly="0" labelOnly="1" outline="0" fieldPosition="0">
        <references count="1">
          <reference field="4294967294" count="4">
            <x v="0"/>
            <x v="1"/>
            <x v="2"/>
            <x v="3"/>
          </reference>
        </references>
      </pivotArea>
    </format>
    <format dxfId="285">
      <pivotArea dataOnly="0" labelOnly="1" outline="0" fieldPosition="0">
        <references count="1">
          <reference field="4294967294" count="4">
            <x v="0"/>
            <x v="1"/>
            <x v="2"/>
            <x v="3"/>
          </reference>
        </references>
      </pivotArea>
    </format>
    <format dxfId="284">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B73A727-2F8E-45B3-BFFF-93508F218C65}" name="PivotTable2" cacheId="10203"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84" firstHeaderRow="1" firstDataRow="2" firstDataCol="3" rowPageCount="1" colPageCount="1"/>
  <pivotFields count="28">
    <pivotField compact="0" outline="0" showAll="0"/>
    <pivotField axis="axisRow" compact="0" outline="0" showAll="0" defaultSubtotal="0">
      <items count="68">
        <item x="31"/>
        <item x="45"/>
        <item x="12"/>
        <item m="1" x="57"/>
        <item x="7"/>
        <item x="0"/>
        <item x="2"/>
        <item m="1" x="61"/>
        <item x="17"/>
        <item x="35"/>
        <item x="26"/>
        <item x="24"/>
        <item x="37"/>
        <item x="10"/>
        <item x="22"/>
        <item x="13"/>
        <item x="21"/>
        <item x="32"/>
        <item m="1" x="67"/>
        <item m="1" x="63"/>
        <item m="1" x="58"/>
        <item x="18"/>
        <item x="1"/>
        <item m="1" x="56"/>
        <item x="51"/>
        <item x="42"/>
        <item x="15"/>
        <item x="6"/>
        <item m="1" x="59"/>
        <item x="9"/>
        <item x="11"/>
        <item x="34"/>
        <item x="50"/>
        <item x="23"/>
        <item x="36"/>
        <item m="1" x="60"/>
        <item x="41"/>
        <item m="1" x="54"/>
        <item x="25"/>
        <item x="27"/>
        <item x="20"/>
        <item x="3"/>
        <item x="44"/>
        <item m="1" x="65"/>
        <item m="1" x="55"/>
        <item x="49"/>
        <item x="39"/>
        <item x="43"/>
        <item m="1" x="62"/>
        <item x="33"/>
        <item m="1" x="66"/>
        <item m="1" x="64"/>
        <item x="16"/>
        <item x="48"/>
        <item x="4"/>
        <item x="5"/>
        <item x="8"/>
        <item x="14"/>
        <item x="19"/>
        <item x="28"/>
        <item x="29"/>
        <item x="30"/>
        <item x="38"/>
        <item x="40"/>
        <item x="46"/>
        <item x="47"/>
        <item x="52"/>
        <item x="53"/>
      </items>
    </pivotField>
    <pivotField axis="axisRow" compact="0" outline="0" showAll="0" sortType="descending">
      <items count="69">
        <item x="0"/>
        <item x="2"/>
        <item x="1"/>
        <item x="12"/>
        <item x="13"/>
        <item x="6"/>
        <item x="11"/>
        <item m="1" x="56"/>
        <item x="15"/>
        <item x="18"/>
        <item m="1" x="66"/>
        <item x="32"/>
        <item x="9"/>
        <item x="20"/>
        <item x="17"/>
        <item x="42"/>
        <item x="36"/>
        <item x="22"/>
        <item x="31"/>
        <item x="24"/>
        <item x="34"/>
        <item x="35"/>
        <item x="37"/>
        <item x="10"/>
        <item x="45"/>
        <item m="1" x="60"/>
        <item x="27"/>
        <item x="21"/>
        <item x="23"/>
        <item x="25"/>
        <item x="41"/>
        <item m="1" x="63"/>
        <item m="1" x="59"/>
        <item x="50"/>
        <item m="1" x="55"/>
        <item x="51"/>
        <item m="1" x="61"/>
        <item m="1" x="62"/>
        <item m="1" x="67"/>
        <item x="7"/>
        <item x="26"/>
        <item x="3"/>
        <item x="44"/>
        <item m="1" x="57"/>
        <item m="1" x="64"/>
        <item x="49"/>
        <item x="39"/>
        <item x="43"/>
        <item m="1" x="58"/>
        <item x="33"/>
        <item m="1" x="54"/>
        <item m="1" x="65"/>
        <item x="16"/>
        <item x="48"/>
        <item x="4"/>
        <item x="5"/>
        <item x="8"/>
        <item x="14"/>
        <item x="19"/>
        <item x="28"/>
        <item x="29"/>
        <item x="30"/>
        <item x="38"/>
        <item x="40"/>
        <item x="46"/>
        <item x="47"/>
        <item x="52"/>
        <item x="53"/>
        <item t="default"/>
      </items>
      <autoSortScope>
        <pivotArea dataOnly="0" outline="0" fieldPosition="0">
          <references count="1">
            <reference field="4294967294" count="1" selected="0">
              <x v="0"/>
            </reference>
          </references>
        </pivotArea>
      </autoSortScope>
    </pivotField>
    <pivotField axis="axisRow" compact="0" outline="0" showAll="0">
      <items count="7">
        <item x="1"/>
        <item x="5"/>
        <item x="0"/>
        <item x="2"/>
        <item x="3"/>
        <item x="4"/>
        <item t="default"/>
      </items>
    </pivotField>
    <pivotField compact="0" outline="0" showAll="0"/>
    <pivotField compact="0" numFmtId="43" outline="0" showAll="0"/>
    <pivotField compact="0" numFmtId="165" outline="0" showAll="0"/>
    <pivotField compact="0" numFmtId="165" outline="0" showAll="0"/>
    <pivotField compact="0" outline="0" showAll="0"/>
    <pivotField compact="0" numFmtId="43" outline="0" showAll="0"/>
    <pivotField compact="0" numFmtId="164" outline="0" showAll="0"/>
    <pivotField dataField="1" compact="0" numFmtId="43" outline="0" showAll="0"/>
    <pivotField compact="0" outline="0" showAll="0"/>
    <pivotField compact="0" numFmtId="9" outline="0" showAll="0"/>
    <pivotField compact="0" numFmtId="9" outline="0" showAll="0"/>
    <pivotField compact="0" outline="0" showAll="0"/>
    <pivotField compact="0" numFmtId="43" outline="0" showAll="0"/>
    <pivotField compact="0" outline="0" showAll="0"/>
    <pivotField compact="0" numFmtId="168" outline="0" showAll="0"/>
    <pivotField compact="0" outline="0" showAll="0"/>
    <pivotField compact="0" outline="0" showAll="0"/>
    <pivotField compact="0" outline="0" showAll="0"/>
    <pivotField compact="0" numFmtId="43" outline="0" showAll="0"/>
    <pivotField dataField="1" compact="0" numFmtId="2" outline="0" showAll="0"/>
    <pivotField dataField="1" compact="0" numFmtId="2" outline="0" showAll="0"/>
    <pivotField compact="0" numFmtId="9" outline="0" showAll="0"/>
    <pivotField axis="axisPage" compact="0" outline="0" multipleItemSelectionAllowed="1" showAll="0">
      <items count="5">
        <item x="1"/>
        <item x="2"/>
        <item x="0"/>
        <item x="3"/>
        <item t="default"/>
      </items>
    </pivotField>
    <pivotField dataField="1" compact="0" numFmtId="43" outline="0" showAll="0"/>
  </pivotFields>
  <rowFields count="3">
    <field x="3"/>
    <field x="1"/>
    <field x="2"/>
  </rowFields>
  <rowItems count="61">
    <i>
      <x/>
      <x/>
      <x v="18"/>
    </i>
    <i r="1">
      <x v="21"/>
      <x v="9"/>
    </i>
    <i r="1">
      <x v="22"/>
      <x v="2"/>
    </i>
    <i r="1">
      <x v="27"/>
      <x v="5"/>
    </i>
    <i r="1">
      <x v="29"/>
      <x v="12"/>
    </i>
    <i r="1">
      <x v="31"/>
      <x v="20"/>
    </i>
    <i r="1">
      <x v="41"/>
      <x v="41"/>
    </i>
    <i r="1">
      <x v="62"/>
      <x v="62"/>
    </i>
    <i r="1">
      <x v="67"/>
      <x v="67"/>
    </i>
    <i t="default">
      <x/>
    </i>
    <i>
      <x v="1"/>
      <x v="24"/>
      <x v="35"/>
    </i>
    <i r="1">
      <x v="32"/>
      <x v="33"/>
    </i>
    <i r="1">
      <x v="34"/>
      <x v="16"/>
    </i>
    <i r="1">
      <x v="36"/>
      <x v="30"/>
    </i>
    <i r="1">
      <x v="63"/>
      <x v="63"/>
    </i>
    <i r="1">
      <x v="66"/>
      <x v="66"/>
    </i>
    <i t="default">
      <x v="1"/>
    </i>
    <i>
      <x v="2"/>
      <x v="4"/>
      <x v="39"/>
    </i>
    <i r="1">
      <x v="5"/>
      <x/>
    </i>
    <i r="1">
      <x v="6"/>
      <x v="1"/>
    </i>
    <i r="1">
      <x v="8"/>
      <x v="14"/>
    </i>
    <i r="1">
      <x v="14"/>
      <x v="17"/>
    </i>
    <i r="1">
      <x v="15"/>
      <x v="4"/>
    </i>
    <i r="1">
      <x v="16"/>
      <x v="27"/>
    </i>
    <i r="1">
      <x v="30"/>
      <x v="6"/>
    </i>
    <i r="1">
      <x v="40"/>
      <x v="13"/>
    </i>
    <i r="1">
      <x v="42"/>
      <x v="42"/>
    </i>
    <i r="1">
      <x v="46"/>
      <x v="46"/>
    </i>
    <i r="1">
      <x v="47"/>
      <x v="47"/>
    </i>
    <i r="1">
      <x v="52"/>
      <x v="52"/>
    </i>
    <i r="1">
      <x v="55"/>
      <x v="55"/>
    </i>
    <i t="default">
      <x v="2"/>
    </i>
    <i>
      <x v="3"/>
      <x v="9"/>
      <x v="21"/>
    </i>
    <i r="1">
      <x v="10"/>
      <x v="40"/>
    </i>
    <i r="1">
      <x v="11"/>
      <x v="19"/>
    </i>
    <i r="1">
      <x v="12"/>
      <x v="22"/>
    </i>
    <i r="1">
      <x v="13"/>
      <x v="23"/>
    </i>
    <i r="1">
      <x v="17"/>
      <x v="11"/>
    </i>
    <i r="1">
      <x v="25"/>
      <x v="15"/>
    </i>
    <i r="1">
      <x v="26"/>
      <x v="8"/>
    </i>
    <i r="1">
      <x v="33"/>
      <x v="28"/>
    </i>
    <i r="1">
      <x v="38"/>
      <x v="29"/>
    </i>
    <i r="1">
      <x v="39"/>
      <x v="26"/>
    </i>
    <i r="1">
      <x v="53"/>
      <x v="53"/>
    </i>
    <i r="1">
      <x v="54"/>
      <x v="54"/>
    </i>
    <i r="1">
      <x v="56"/>
      <x v="56"/>
    </i>
    <i r="1">
      <x v="57"/>
      <x v="57"/>
    </i>
    <i r="1">
      <x v="58"/>
      <x v="58"/>
    </i>
    <i r="1">
      <x v="59"/>
      <x v="59"/>
    </i>
    <i r="1">
      <x v="60"/>
      <x v="60"/>
    </i>
    <i r="1">
      <x v="61"/>
      <x v="61"/>
    </i>
    <i r="1">
      <x v="64"/>
      <x v="64"/>
    </i>
    <i r="1">
      <x v="65"/>
      <x v="65"/>
    </i>
    <i t="default">
      <x v="3"/>
    </i>
    <i>
      <x v="4"/>
      <x v="1"/>
      <x v="24"/>
    </i>
    <i r="1">
      <x v="2"/>
      <x v="3"/>
    </i>
    <i t="default">
      <x v="4"/>
    </i>
    <i>
      <x v="5"/>
      <x v="45"/>
      <x v="45"/>
    </i>
    <i r="1">
      <x v="49"/>
      <x v="49"/>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7">
    <format dxfId="279">
      <pivotArea outline="0" fieldPosition="0">
        <references count="1">
          <reference field="4294967294" count="1" selected="0">
            <x v="0"/>
          </reference>
        </references>
      </pivotArea>
    </format>
    <format dxfId="278">
      <pivotArea outline="0" fieldPosition="0">
        <references count="1">
          <reference field="4294967294" count="1" selected="0">
            <x v="1"/>
          </reference>
        </references>
      </pivotArea>
    </format>
    <format dxfId="277">
      <pivotArea outline="0" fieldPosition="0">
        <references count="1">
          <reference field="4294967294" count="1" selected="0">
            <x v="2"/>
          </reference>
        </references>
      </pivotArea>
    </format>
    <format dxfId="276">
      <pivotArea outline="0" fieldPosition="0">
        <references count="1">
          <reference field="4294967294" count="1" selected="0">
            <x v="3"/>
          </reference>
        </references>
      </pivotArea>
    </format>
    <format dxfId="275">
      <pivotArea dataOnly="0" labelOnly="1" outline="0" fieldPosition="0">
        <references count="1">
          <reference field="4294967294" count="4">
            <x v="0"/>
            <x v="1"/>
            <x v="2"/>
            <x v="3"/>
          </reference>
        </references>
      </pivotArea>
    </format>
    <format dxfId="274">
      <pivotArea dataOnly="0" labelOnly="1" outline="0" fieldPosition="0">
        <references count="1">
          <reference field="4294967294" count="4">
            <x v="0"/>
            <x v="1"/>
            <x v="2"/>
            <x v="3"/>
          </reference>
        </references>
      </pivotArea>
    </format>
    <format dxfId="273">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25E4377-DD68-4903-8946-E25586286B65}" name="PivotTable2" cacheId="10231"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64" firstHeaderRow="1" firstDataRow="2" firstDataCol="3" rowPageCount="1" colPageCount="1"/>
  <pivotFields count="28">
    <pivotField compact="0" outline="0" showAll="0"/>
    <pivotField axis="axisRow" compact="0" outline="0" showAll="0" defaultSubtotal="0">
      <items count="65">
        <item m="1" x="62"/>
        <item x="43"/>
        <item x="44"/>
        <item x="42"/>
        <item x="18"/>
        <item x="13"/>
        <item x="10"/>
        <item x="0"/>
        <item x="1"/>
        <item m="1" x="57"/>
        <item x="11"/>
        <item x="7"/>
        <item x="26"/>
        <item x="17"/>
        <item x="19"/>
        <item x="15"/>
        <item x="2"/>
        <item x="16"/>
        <item x="41"/>
        <item x="12"/>
        <item x="49"/>
        <item x="25"/>
        <item x="9"/>
        <item m="1" x="64"/>
        <item m="1" x="60"/>
        <item m="1" x="58"/>
        <item m="1" x="55"/>
        <item x="4"/>
        <item x="46"/>
        <item m="1" x="56"/>
        <item m="1" x="63"/>
        <item x="33"/>
        <item x="6"/>
        <item x="8"/>
        <item x="5"/>
        <item m="1" x="59"/>
        <item x="24"/>
        <item x="23"/>
        <item x="35"/>
        <item x="52"/>
        <item x="53"/>
        <item x="29"/>
        <item x="37"/>
        <item x="51"/>
        <item x="45"/>
        <item x="27"/>
        <item x="30"/>
        <item x="28"/>
        <item x="40"/>
        <item x="3"/>
        <item m="1" x="54"/>
        <item x="21"/>
        <item m="1" x="61"/>
        <item x="39"/>
        <item x="14"/>
        <item x="20"/>
        <item x="22"/>
        <item x="31"/>
        <item x="32"/>
        <item x="34"/>
        <item x="36"/>
        <item x="38"/>
        <item x="47"/>
        <item x="48"/>
        <item x="50"/>
      </items>
    </pivotField>
    <pivotField axis="axisRow" compact="0" outline="0" showAll="0">
      <items count="67">
        <item x="0"/>
        <item x="1"/>
        <item x="12"/>
        <item x="4"/>
        <item x="23"/>
        <item x="2"/>
        <item x="13"/>
        <item m="1" x="62"/>
        <item x="6"/>
        <item x="11"/>
        <item x="5"/>
        <item m="1" x="56"/>
        <item x="7"/>
        <item x="8"/>
        <item x="40"/>
        <item m="1" x="63"/>
        <item x="33"/>
        <item x="18"/>
        <item x="19"/>
        <item x="41"/>
        <item x="26"/>
        <item x="3"/>
        <item x="28"/>
        <item x="52"/>
        <item x="24"/>
        <item m="1" x="58"/>
        <item x="35"/>
        <item x="15"/>
        <item x="49"/>
        <item x="17"/>
        <item x="10"/>
        <item x="25"/>
        <item x="30"/>
        <item m="1" x="61"/>
        <item x="29"/>
        <item x="27"/>
        <item x="9"/>
        <item m="1" x="55"/>
        <item m="1" x="65"/>
        <item m="1" x="54"/>
        <item m="1" x="64"/>
        <item x="37"/>
        <item m="1" x="57"/>
        <item x="53"/>
        <item x="51"/>
        <item x="44"/>
        <item x="45"/>
        <item x="43"/>
        <item x="16"/>
        <item x="42"/>
        <item m="1" x="59"/>
        <item x="21"/>
        <item m="1" x="60"/>
        <item x="39"/>
        <item x="14"/>
        <item x="20"/>
        <item x="22"/>
        <item x="31"/>
        <item x="32"/>
        <item x="34"/>
        <item x="36"/>
        <item x="38"/>
        <item x="46"/>
        <item x="47"/>
        <item x="48"/>
        <item x="50"/>
        <item t="default"/>
      </items>
    </pivotField>
    <pivotField axis="axisRow" compact="0" outline="0" showAll="0">
      <items count="7">
        <item x="2"/>
        <item x="4"/>
        <item x="0"/>
        <item x="1"/>
        <item x="3"/>
        <item x="5"/>
        <item t="default"/>
      </items>
    </pivotField>
    <pivotField compact="0" outline="0" showAll="0"/>
    <pivotField compact="0" numFmtId="43" outline="0" showAll="0"/>
    <pivotField compact="0" numFmtId="1" outline="0" showAll="0"/>
    <pivotField compact="0" numFmtId="164" outline="0" showAll="0"/>
    <pivotField compact="0" numFmtId="164" outline="0" showAll="0"/>
    <pivotField compact="0" numFmtId="43" outline="0" showAll="0"/>
    <pivotField compact="0" numFmtId="164" outline="0" showAll="0"/>
    <pivotField dataField="1" compact="0" numFmtId="43" outline="0" showAll="0"/>
    <pivotField compact="0" outline="0" showAll="0"/>
    <pivotField compact="0" numFmtId="9" outline="0" showAll="0"/>
    <pivotField compact="0" numFmtId="9" outline="0" showAll="0"/>
    <pivotField compact="0" outline="0" showAll="0"/>
    <pivotField compact="0" numFmtId="43" outline="0" showAll="0"/>
    <pivotField compact="0" numFmtId="43" outline="0" showAll="0"/>
    <pivotField compact="0" numFmtId="43" outline="0" showAll="0"/>
    <pivotField compact="0" outline="0" showAll="0"/>
    <pivotField compact="0" outline="0" showAll="0"/>
    <pivotField compact="0" outline="0" showAll="0"/>
    <pivotField compact="0" numFmtId="2" outline="0" showAll="0"/>
    <pivotField dataField="1" compact="0" numFmtId="1" outline="0" showAll="0"/>
    <pivotField dataField="1" compact="0" numFmtId="2" outline="0" showAll="0"/>
    <pivotField compact="0" numFmtId="9" outline="0" showAll="0"/>
    <pivotField axis="axisPage" compact="0" outline="0" multipleItemSelectionAllowed="1" showAll="0">
      <items count="5">
        <item h="1" x="0"/>
        <item x="2"/>
        <item h="1" x="3"/>
        <item x="1"/>
        <item t="default"/>
      </items>
    </pivotField>
    <pivotField dataField="1" compact="0" numFmtId="43" outline="0" showAll="0"/>
  </pivotFields>
  <rowFields count="3">
    <field x="3"/>
    <field x="1"/>
    <field x="2"/>
  </rowFields>
  <rowItems count="41">
    <i>
      <x/>
      <x v="1"/>
      <x v="47"/>
    </i>
    <i r="1">
      <x v="2"/>
      <x v="45"/>
    </i>
    <i r="1">
      <x v="3"/>
      <x v="49"/>
    </i>
    <i r="1">
      <x v="27"/>
      <x v="3"/>
    </i>
    <i r="1">
      <x v="53"/>
      <x v="53"/>
    </i>
    <i r="1">
      <x v="56"/>
      <x v="56"/>
    </i>
    <i r="1">
      <x v="63"/>
      <x v="64"/>
    </i>
    <i t="default">
      <x/>
    </i>
    <i>
      <x v="1"/>
      <x v="28"/>
      <x v="62"/>
    </i>
    <i r="1">
      <x v="60"/>
      <x v="60"/>
    </i>
    <i t="default">
      <x v="1"/>
    </i>
    <i>
      <x v="2"/>
      <x v="11"/>
      <x v="12"/>
    </i>
    <i r="1">
      <x v="20"/>
      <x v="28"/>
    </i>
    <i r="1">
      <x v="21"/>
      <x v="31"/>
    </i>
    <i r="1">
      <x v="34"/>
      <x v="10"/>
    </i>
    <i r="1">
      <x v="48"/>
      <x v="14"/>
    </i>
    <i r="1">
      <x v="55"/>
      <x v="55"/>
    </i>
    <i r="1">
      <x v="64"/>
      <x v="65"/>
    </i>
    <i t="default">
      <x v="2"/>
    </i>
    <i>
      <x v="3"/>
      <x v="13"/>
      <x v="29"/>
    </i>
    <i r="1">
      <x v="14"/>
      <x v="18"/>
    </i>
    <i r="1">
      <x v="15"/>
      <x v="27"/>
    </i>
    <i r="1">
      <x v="16"/>
      <x v="5"/>
    </i>
    <i r="1">
      <x v="17"/>
      <x v="48"/>
    </i>
    <i r="1">
      <x v="22"/>
      <x v="36"/>
    </i>
    <i r="1">
      <x v="31"/>
      <x v="16"/>
    </i>
    <i r="1">
      <x v="41"/>
      <x v="34"/>
    </i>
    <i r="1">
      <x v="45"/>
      <x v="35"/>
    </i>
    <i r="1">
      <x v="46"/>
      <x v="32"/>
    </i>
    <i r="1">
      <x v="47"/>
      <x v="22"/>
    </i>
    <i r="1">
      <x v="54"/>
      <x v="54"/>
    </i>
    <i r="1">
      <x v="57"/>
      <x v="57"/>
    </i>
    <i r="1">
      <x v="59"/>
      <x v="59"/>
    </i>
    <i r="1">
      <x v="61"/>
      <x v="61"/>
    </i>
    <i t="default">
      <x v="3"/>
    </i>
    <i>
      <x v="4"/>
      <x v="4"/>
      <x v="17"/>
    </i>
    <i r="1">
      <x v="5"/>
      <x v="6"/>
    </i>
    <i t="default">
      <x v="4"/>
    </i>
    <i>
      <x v="5"/>
      <x v="39"/>
      <x v="23"/>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268">
      <pivotArea field="-2" type="button" dataOnly="0" labelOnly="1" outline="0" axis="axisCol" fieldPosition="0"/>
    </format>
    <format dxfId="267">
      <pivotArea type="topRight" dataOnly="0" labelOnly="1" outline="0" fieldPosition="0"/>
    </format>
    <format dxfId="266">
      <pivotArea outline="0" collapsedLevelsAreSubtotals="1" fieldPosition="0"/>
    </format>
    <format dxfId="265">
      <pivotArea field="-2" type="button" dataOnly="0" labelOnly="1" outline="0" axis="axisCol" fieldPosition="0"/>
    </format>
    <format dxfId="264">
      <pivotArea type="topRight" dataOnly="0" labelOnly="1" outline="0" fieldPosition="0"/>
    </format>
    <format dxfId="263">
      <pivotArea outline="0" fieldPosition="0">
        <references count="1">
          <reference field="4294967294" count="1" selected="0">
            <x v="0"/>
          </reference>
        </references>
      </pivotArea>
    </format>
    <format dxfId="262">
      <pivotArea outline="0" fieldPosition="0">
        <references count="1">
          <reference field="4294967294" count="1" selected="0">
            <x v="1"/>
          </reference>
        </references>
      </pivotArea>
    </format>
    <format dxfId="261">
      <pivotArea outline="0" fieldPosition="0">
        <references count="1">
          <reference field="4294967294" count="2" selected="0">
            <x v="2"/>
            <x v="3"/>
          </reference>
        </references>
      </pivotArea>
    </format>
    <format dxfId="260">
      <pivotArea dataOnly="0" labelOnly="1" outline="0" fieldPosition="0">
        <references count="1">
          <reference field="4294967294" count="4">
            <x v="0"/>
            <x v="1"/>
            <x v="2"/>
            <x v="3"/>
          </reference>
        </references>
      </pivotArea>
    </format>
    <format dxfId="259">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C23B11E-72E3-4077-99DB-EE58AD6C385B}" name="PivotTable3" cacheId="10215"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59" firstHeaderRow="1" firstDataRow="2" firstDataCol="3" rowPageCount="1" colPageCount="1"/>
  <pivotFields count="28">
    <pivotField compact="0" outline="0" showAll="0"/>
    <pivotField axis="axisRow" compact="0" outline="0" showAll="0" defaultSubtotal="0">
      <items count="56">
        <item m="1" x="44"/>
        <item m="1" x="51"/>
        <item m="1" x="48"/>
        <item x="25"/>
        <item m="1" x="52"/>
        <item x="13"/>
        <item x="8"/>
        <item x="28"/>
        <item x="7"/>
        <item x="18"/>
        <item m="1" x="53"/>
        <item x="19"/>
        <item x="38"/>
        <item x="24"/>
        <item x="14"/>
        <item x="11"/>
        <item m="1" x="50"/>
        <item x="4"/>
        <item x="15"/>
        <item x="43"/>
        <item x="27"/>
        <item x="3"/>
        <item x="32"/>
        <item m="1" x="45"/>
        <item m="1" x="55"/>
        <item x="5"/>
        <item x="1"/>
        <item x="9"/>
        <item x="6"/>
        <item m="1" x="46"/>
        <item m="1" x="49"/>
        <item x="39"/>
        <item x="10"/>
        <item x="36"/>
        <item x="40"/>
        <item x="21"/>
        <item x="20"/>
        <item x="23"/>
        <item x="41"/>
        <item x="2"/>
        <item m="1" x="47"/>
        <item x="16"/>
        <item x="12"/>
        <item m="1" x="54"/>
        <item x="0"/>
        <item x="17"/>
        <item x="22"/>
        <item x="26"/>
        <item x="29"/>
        <item x="30"/>
        <item x="31"/>
        <item x="33"/>
        <item x="34"/>
        <item x="35"/>
        <item x="37"/>
        <item x="42"/>
      </items>
    </pivotField>
    <pivotField axis="axisRow" compact="0" outline="0" showAll="0">
      <items count="57">
        <item x="1"/>
        <item x="3"/>
        <item m="1" x="49"/>
        <item x="7"/>
        <item x="6"/>
        <item x="8"/>
        <item x="17"/>
        <item x="5"/>
        <item m="1" x="51"/>
        <item x="10"/>
        <item x="12"/>
        <item x="23"/>
        <item x="4"/>
        <item x="18"/>
        <item m="1" x="46"/>
        <item x="37"/>
        <item x="26"/>
        <item x="27"/>
        <item x="35"/>
        <item x="13"/>
        <item m="1" x="48"/>
        <item x="24"/>
        <item x="39"/>
        <item m="1" x="44"/>
        <item x="9"/>
        <item x="20"/>
        <item x="22"/>
        <item x="14"/>
        <item m="1" x="53"/>
        <item x="42"/>
        <item m="1" x="50"/>
        <item x="19"/>
        <item m="1" x="52"/>
        <item m="1" x="55"/>
        <item x="38"/>
        <item m="1" x="47"/>
        <item m="1" x="45"/>
        <item x="40"/>
        <item x="2"/>
        <item m="1" x="43"/>
        <item x="15"/>
        <item x="11"/>
        <item m="1" x="54"/>
        <item x="0"/>
        <item x="16"/>
        <item x="21"/>
        <item x="25"/>
        <item x="28"/>
        <item x="29"/>
        <item x="30"/>
        <item x="31"/>
        <item x="32"/>
        <item x="33"/>
        <item x="34"/>
        <item x="36"/>
        <item x="41"/>
        <item t="default"/>
      </items>
    </pivotField>
    <pivotField axis="axisRow" compact="0" outline="0" showAll="0">
      <items count="7">
        <item x="0"/>
        <item x="4"/>
        <item x="2"/>
        <item x="1"/>
        <item x="3"/>
        <item x="5"/>
        <item t="default"/>
      </items>
    </pivotField>
    <pivotField compact="0" outline="0" showAll="0"/>
    <pivotField compact="0" numFmtId="43" outline="0" showAll="0"/>
    <pivotField compact="0" numFmtId="1" outline="0" showAll="0"/>
    <pivotField compact="0" numFmtId="164" outline="0" showAll="0"/>
    <pivotField compact="0" numFmtId="1" outline="0" showAll="0"/>
    <pivotField compact="0" numFmtId="43" outline="0" showAll="0"/>
    <pivotField compact="0" numFmtId="164" outline="0" showAll="0"/>
    <pivotField dataField="1" compact="0" numFmtId="164" outline="0" showAll="0"/>
    <pivotField compact="0" outline="0" showAll="0"/>
    <pivotField compact="0" numFmtId="9" outline="0" showAll="0"/>
    <pivotField compact="0" numFmtId="9" outline="0" showAll="0"/>
    <pivotField compact="0" outline="0" showAll="0"/>
    <pivotField compact="0" numFmtId="2" outline="0" showAll="0"/>
    <pivotField compact="0" numFmtId="43" outline="0" showAll="0"/>
    <pivotField compact="0" numFmtId="164" outline="0" showAll="0"/>
    <pivotField compact="0" outline="0" showAll="0"/>
    <pivotField compact="0" outline="0" showAll="0"/>
    <pivotField compact="0" outline="0" showAll="0"/>
    <pivotField compact="0" numFmtId="166" outline="0" showAll="0"/>
    <pivotField dataField="1" compact="0" numFmtId="1" outline="0" showAll="0"/>
    <pivotField dataField="1" compact="0" numFmtId="43" outline="0" showAll="0"/>
    <pivotField compact="0" numFmtId="9" outline="0" showAll="0"/>
    <pivotField axis="axisPage" compact="0" outline="0" multipleItemSelectionAllowed="1" showAll="0">
      <items count="5">
        <item h="1" x="2"/>
        <item m="1" x="3"/>
        <item h="1" x="0"/>
        <item x="1"/>
        <item t="default"/>
      </items>
    </pivotField>
    <pivotField dataField="1" compact="0" numFmtId="164" outline="0" showAll="0"/>
  </pivotFields>
  <rowFields count="3">
    <field x="3"/>
    <field x="1"/>
    <field x="2"/>
  </rowFields>
  <rowItems count="36">
    <i>
      <x/>
      <x v="21"/>
      <x v="1"/>
    </i>
    <i r="1">
      <x v="32"/>
      <x v="24"/>
    </i>
    <i r="1">
      <x v="42"/>
      <x v="41"/>
    </i>
    <i t="default">
      <x/>
    </i>
    <i>
      <x v="1"/>
      <x v="19"/>
      <x v="29"/>
    </i>
    <i r="1">
      <x v="22"/>
      <x v="50"/>
    </i>
    <i r="1">
      <x v="51"/>
      <x v="51"/>
    </i>
    <i r="1">
      <x v="53"/>
      <x v="53"/>
    </i>
    <i t="default">
      <x v="1"/>
    </i>
    <i>
      <x v="2"/>
      <x v="6"/>
      <x v="5"/>
    </i>
    <i r="1">
      <x v="27"/>
      <x v="5"/>
    </i>
    <i r="1">
      <x v="47"/>
      <x v="46"/>
    </i>
    <i r="1">
      <x v="52"/>
      <x v="52"/>
    </i>
    <i t="default">
      <x v="2"/>
    </i>
    <i>
      <x v="3"/>
      <x v="11"/>
      <x v="13"/>
    </i>
    <i r="1">
      <x v="12"/>
      <x v="15"/>
    </i>
    <i r="1">
      <x v="13"/>
      <x v="11"/>
    </i>
    <i r="1">
      <x v="14"/>
      <x v="19"/>
    </i>
    <i r="1">
      <x v="17"/>
      <x v="12"/>
    </i>
    <i r="1">
      <x v="18"/>
      <x v="27"/>
    </i>
    <i r="1">
      <x v="25"/>
      <x v="7"/>
    </i>
    <i r="1">
      <x v="35"/>
      <x v="25"/>
    </i>
    <i r="1">
      <x v="36"/>
      <x v="31"/>
    </i>
    <i r="1">
      <x v="37"/>
      <x v="26"/>
    </i>
    <i r="1">
      <x v="39"/>
      <x v="38"/>
    </i>
    <i r="1">
      <x v="41"/>
      <x v="40"/>
    </i>
    <i r="1">
      <x v="45"/>
      <x v="44"/>
    </i>
    <i r="1">
      <x v="46"/>
      <x v="45"/>
    </i>
    <i r="1">
      <x v="49"/>
      <x v="48"/>
    </i>
    <i r="1">
      <x v="50"/>
      <x v="49"/>
    </i>
    <i t="default">
      <x v="3"/>
    </i>
    <i>
      <x v="4"/>
      <x v="5"/>
      <x v="10"/>
    </i>
    <i t="default">
      <x v="4"/>
    </i>
    <i>
      <x v="5"/>
      <x v="54"/>
      <x v="54"/>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254">
      <pivotArea outline="0" fieldPosition="0">
        <references count="1">
          <reference field="4294967294" count="1" selected="0">
            <x v="0"/>
          </reference>
        </references>
      </pivotArea>
    </format>
    <format dxfId="253">
      <pivotArea outline="0" fieldPosition="0">
        <references count="1">
          <reference field="4294967294" count="1" selected="0">
            <x v="1"/>
          </reference>
        </references>
      </pivotArea>
    </format>
    <format dxfId="252">
      <pivotArea outline="0" fieldPosition="0">
        <references count="1">
          <reference field="4294967294" count="2" selected="0">
            <x v="2"/>
            <x v="3"/>
          </reference>
        </references>
      </pivotArea>
    </format>
    <format dxfId="251">
      <pivotArea dataOnly="0" labelOnly="1" outline="0" fieldPosition="0">
        <references count="1">
          <reference field="4294967294" count="4">
            <x v="0"/>
            <x v="1"/>
            <x v="2"/>
            <x v="3"/>
          </reference>
        </references>
      </pivotArea>
    </format>
    <format dxfId="250">
      <pivotArea dataOnly="0" labelOnly="1" outline="0" fieldPosition="0">
        <references count="1">
          <reference field="4294967294" count="4">
            <x v="0"/>
            <x v="1"/>
            <x v="2"/>
            <x v="3"/>
          </reference>
        </references>
      </pivotArea>
    </format>
    <format dxfId="249">
      <pivotArea outline="0" fieldPosition="0">
        <references count="1">
          <reference field="4294967294" count="2" selected="0">
            <x v="0"/>
            <x v="1"/>
          </reference>
        </references>
      </pivotArea>
    </format>
    <format dxfId="248">
      <pivotArea field="3" type="button" dataOnly="0" labelOnly="1" outline="0" axis="axisRow" fieldPosition="0"/>
    </format>
    <format dxfId="247">
      <pivotArea field="1" type="button" dataOnly="0" labelOnly="1" outline="0" axis="axisRow" fieldPosition="1"/>
    </format>
    <format dxfId="246">
      <pivotArea field="2" type="button" dataOnly="0" labelOnly="1" outline="0" axis="axisRow" fieldPosition="2"/>
    </format>
    <format dxfId="245">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768700F-28CB-4A93-AF24-5214694FB9B3}" name="PivotTable5" cacheId="10232"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85" firstHeaderRow="1" firstDataRow="2" firstDataCol="3" rowPageCount="1" colPageCount="1"/>
  <pivotFields count="28">
    <pivotField compact="0" outline="0" showAll="0"/>
    <pivotField axis="axisRow" compact="0" outline="0" showAll="0" defaultSubtotal="0">
      <items count="93">
        <item x="65"/>
        <item x="5"/>
        <item x="0"/>
        <item x="46"/>
        <item m="1" x="79"/>
        <item x="2"/>
        <item x="18"/>
        <item m="1" x="85"/>
        <item m="1" x="83"/>
        <item x="13"/>
        <item m="1" x="89"/>
        <item x="25"/>
        <item x="1"/>
        <item x="29"/>
        <item m="1" x="87"/>
        <item x="14"/>
        <item x="62"/>
        <item x="37"/>
        <item x="54"/>
        <item x="49"/>
        <item x="27"/>
        <item x="19"/>
        <item x="42"/>
        <item x="17"/>
        <item x="16"/>
        <item m="1" x="88"/>
        <item x="52"/>
        <item m="1" x="78"/>
        <item x="50"/>
        <item x="74"/>
        <item x="32"/>
        <item x="40"/>
        <item x="57"/>
        <item x="36"/>
        <item x="39"/>
        <item x="9"/>
        <item x="11"/>
        <item m="1" x="90"/>
        <item x="56"/>
        <item m="1" x="86"/>
        <item x="28"/>
        <item x="21"/>
        <item m="1" x="80"/>
        <item x="44"/>
        <item x="6"/>
        <item m="1" x="92"/>
        <item x="73"/>
        <item x="58"/>
        <item m="1" x="81"/>
        <item x="69"/>
        <item x="71"/>
        <item x="67"/>
        <item x="12"/>
        <item x="75"/>
        <item x="3"/>
        <item x="15"/>
        <item x="77"/>
        <item x="10"/>
        <item x="23"/>
        <item x="41"/>
        <item x="64"/>
        <item m="1" x="82"/>
        <item x="55"/>
        <item x="48"/>
        <item x="24"/>
        <item x="60"/>
        <item x="70"/>
        <item x="26"/>
        <item x="22"/>
        <item x="30"/>
        <item m="1" x="91"/>
        <item x="61"/>
        <item x="51"/>
        <item x="4"/>
        <item x="20"/>
        <item x="8"/>
        <item m="1" x="84"/>
        <item x="47"/>
        <item x="7"/>
        <item x="31"/>
        <item x="33"/>
        <item x="34"/>
        <item x="35"/>
        <item x="38"/>
        <item x="43"/>
        <item x="45"/>
        <item x="53"/>
        <item x="59"/>
        <item x="63"/>
        <item x="66"/>
        <item x="68"/>
        <item x="72"/>
        <item x="76"/>
      </items>
    </pivotField>
    <pivotField axis="axisRow" compact="0" outline="0" showAll="0">
      <items count="95">
        <item x="3"/>
        <item x="1"/>
        <item x="6"/>
        <item x="10"/>
        <item x="16"/>
        <item x="12"/>
        <item x="77"/>
        <item x="15"/>
        <item x="5"/>
        <item x="2"/>
        <item x="29"/>
        <item x="9"/>
        <item x="14"/>
        <item x="18"/>
        <item x="44"/>
        <item x="27"/>
        <item x="39"/>
        <item x="25"/>
        <item x="11"/>
        <item x="0"/>
        <item x="46"/>
        <item m="1" x="84"/>
        <item x="40"/>
        <item x="56"/>
        <item x="30"/>
        <item x="17"/>
        <item x="22"/>
        <item x="55"/>
        <item x="26"/>
        <item m="1" x="81"/>
        <item m="1" x="79"/>
        <item m="1" x="85"/>
        <item x="42"/>
        <item m="1" x="78"/>
        <item x="61"/>
        <item x="19"/>
        <item x="60"/>
        <item x="57"/>
        <item m="1" x="93"/>
        <item x="51"/>
        <item x="37"/>
        <item x="21"/>
        <item x="67"/>
        <item x="32"/>
        <item x="69"/>
        <item m="1" x="80"/>
        <item x="28"/>
        <item x="48"/>
        <item m="1" x="83"/>
        <item m="1" x="91"/>
        <item x="13"/>
        <item x="70"/>
        <item x="64"/>
        <item m="1" x="82"/>
        <item x="36"/>
        <item m="1" x="88"/>
        <item m="1" x="86"/>
        <item x="75"/>
        <item x="73"/>
        <item x="62"/>
        <item x="50"/>
        <item m="1" x="92"/>
        <item m="1" x="90"/>
        <item x="49"/>
        <item x="23"/>
        <item x="65"/>
        <item x="74"/>
        <item x="41"/>
        <item m="1" x="87"/>
        <item x="54"/>
        <item x="24"/>
        <item x="52"/>
        <item x="71"/>
        <item x="4"/>
        <item x="20"/>
        <item x="8"/>
        <item m="1" x="89"/>
        <item x="47"/>
        <item x="7"/>
        <item x="31"/>
        <item x="33"/>
        <item x="34"/>
        <item x="35"/>
        <item x="38"/>
        <item x="43"/>
        <item x="45"/>
        <item x="53"/>
        <item x="58"/>
        <item x="59"/>
        <item x="63"/>
        <item x="66"/>
        <item x="68"/>
        <item x="72"/>
        <item x="76"/>
        <item t="default"/>
      </items>
    </pivotField>
    <pivotField axis="axisRow" compact="0" outline="0" showAll="0">
      <items count="7">
        <item x="0"/>
        <item x="5"/>
        <item x="1"/>
        <item x="3"/>
        <item x="2"/>
        <item x="4"/>
        <item t="default"/>
      </items>
    </pivotField>
    <pivotField compact="0" outline="0" showAll="0"/>
    <pivotField compact="0" numFmtId="2" outline="0" showAll="0"/>
    <pivotField compact="0" numFmtId="165" outline="0" showAll="0"/>
    <pivotField compact="0" numFmtId="2" outline="0" showAll="0"/>
    <pivotField compact="0" outline="0" showAll="0"/>
    <pivotField compact="0" numFmtId="2" outline="0" showAll="0"/>
    <pivotField compact="0" numFmtId="43" outline="0" showAll="0"/>
    <pivotField dataField="1" compact="0" numFmtId="164" outline="0" showAll="0"/>
    <pivotField compact="0" outline="0" showAll="0"/>
    <pivotField compact="0" numFmtId="9" outline="0" showAll="0"/>
    <pivotField compact="0" numFmtId="9" outline="0" showAll="0"/>
    <pivotField compact="0" outline="0" showAll="0"/>
    <pivotField compact="0" numFmtId="43" outline="0" showAll="0"/>
    <pivotField compact="0" numFmtId="43" outline="0" showAll="0"/>
    <pivotField compact="0" outline="0" showAll="0"/>
    <pivotField compact="0" outline="0" showAll="0"/>
    <pivotField compact="0" outline="0" showAll="0"/>
    <pivotField compact="0" outline="0" showAll="0"/>
    <pivotField compact="0" numFmtId="164" outline="0" showAll="0"/>
    <pivotField dataField="1" compact="0" numFmtId="164" outline="0" showAll="0"/>
    <pivotField dataField="1" compact="0" numFmtId="165" outline="0" showAll="0"/>
    <pivotField compact="0" numFmtId="9" outline="0" showAll="0"/>
    <pivotField axis="axisPage" compact="0" outline="0" multipleItemSelectionAllowed="1" showAll="0">
      <items count="6">
        <item h="1" x="1"/>
        <item x="3"/>
        <item h="1" x="2"/>
        <item x="0"/>
        <item h="1" m="1" x="4"/>
        <item t="default"/>
      </items>
    </pivotField>
    <pivotField dataField="1" compact="0" numFmtId="43" outline="0" showAll="0"/>
  </pivotFields>
  <rowFields count="3">
    <field x="3"/>
    <field x="1"/>
    <field x="2"/>
  </rowFields>
  <rowItems count="62">
    <i>
      <x/>
      <x/>
      <x v="65"/>
    </i>
    <i r="1">
      <x v="2"/>
      <x v="19"/>
    </i>
    <i r="1">
      <x v="3"/>
      <x v="20"/>
    </i>
    <i r="1">
      <x v="34"/>
      <x v="16"/>
    </i>
    <i r="1">
      <x v="57"/>
      <x v="3"/>
    </i>
    <i r="1">
      <x v="62"/>
      <x v="27"/>
    </i>
    <i r="1">
      <x v="75"/>
      <x v="75"/>
    </i>
    <i r="1">
      <x v="78"/>
      <x v="78"/>
    </i>
    <i r="1">
      <x v="84"/>
      <x v="84"/>
    </i>
    <i r="1">
      <x v="86"/>
      <x v="86"/>
    </i>
    <i r="1">
      <x v="92"/>
      <x v="93"/>
    </i>
    <i t="default">
      <x/>
    </i>
    <i>
      <x v="1"/>
      <x v="38"/>
      <x v="23"/>
    </i>
    <i r="1">
      <x v="40"/>
      <x v="46"/>
    </i>
    <i r="1">
      <x v="41"/>
      <x v="41"/>
    </i>
    <i r="1">
      <x v="51"/>
      <x v="42"/>
    </i>
    <i r="1">
      <x v="64"/>
      <x v="70"/>
    </i>
    <i r="1">
      <x v="65"/>
      <x v="36"/>
    </i>
    <i r="1">
      <x v="66"/>
      <x v="51"/>
    </i>
    <i r="1">
      <x v="71"/>
      <x v="34"/>
    </i>
    <i r="1">
      <x v="87"/>
      <x v="88"/>
    </i>
    <i r="1">
      <x v="91"/>
      <x v="92"/>
    </i>
    <i t="default">
      <x v="1"/>
    </i>
    <i>
      <x v="2"/>
      <x v="15"/>
      <x v="12"/>
    </i>
    <i r="1">
      <x v="16"/>
      <x v="59"/>
    </i>
    <i r="1">
      <x v="17"/>
      <x v="40"/>
    </i>
    <i r="1">
      <x v="19"/>
      <x v="63"/>
    </i>
    <i r="1">
      <x v="30"/>
      <x v="43"/>
    </i>
    <i r="1">
      <x v="32"/>
      <x v="37"/>
    </i>
    <i r="1">
      <x v="55"/>
      <x v="7"/>
    </i>
    <i r="1">
      <x v="59"/>
      <x v="67"/>
    </i>
    <i r="1">
      <x v="81"/>
      <x v="81"/>
    </i>
    <i r="1">
      <x v="85"/>
      <x v="85"/>
    </i>
    <i t="default">
      <x v="2"/>
    </i>
    <i>
      <x v="3"/>
      <x v="22"/>
      <x v="32"/>
    </i>
    <i r="1">
      <x v="26"/>
      <x v="71"/>
    </i>
    <i r="1">
      <x v="28"/>
      <x v="60"/>
    </i>
    <i r="1">
      <x v="29"/>
      <x v="66"/>
    </i>
    <i r="1">
      <x v="35"/>
      <x v="11"/>
    </i>
    <i r="1">
      <x v="36"/>
      <x v="18"/>
    </i>
    <i r="1">
      <x v="46"/>
      <x v="58"/>
    </i>
    <i r="1">
      <x v="50"/>
      <x v="72"/>
    </i>
    <i r="1">
      <x v="52"/>
      <x v="5"/>
    </i>
    <i r="1">
      <x v="56"/>
      <x v="6"/>
    </i>
    <i r="1">
      <x v="58"/>
      <x v="64"/>
    </i>
    <i r="1">
      <x v="67"/>
      <x v="28"/>
    </i>
    <i r="1">
      <x v="69"/>
      <x v="24"/>
    </i>
    <i r="1">
      <x v="72"/>
      <x v="39"/>
    </i>
    <i r="1">
      <x v="77"/>
      <x v="77"/>
    </i>
    <i r="1">
      <x v="79"/>
      <x v="79"/>
    </i>
    <i r="1">
      <x v="80"/>
      <x v="80"/>
    </i>
    <i r="1">
      <x v="82"/>
      <x v="82"/>
    </i>
    <i r="1">
      <x v="83"/>
      <x v="83"/>
    </i>
    <i r="1">
      <x v="88"/>
      <x v="89"/>
    </i>
    <i r="1">
      <x v="89"/>
      <x v="90"/>
    </i>
    <i t="default">
      <x v="3"/>
    </i>
    <i>
      <x v="4"/>
      <x v="6"/>
      <x v="13"/>
    </i>
    <i t="default">
      <x v="4"/>
    </i>
    <i>
      <x v="5"/>
      <x v="9"/>
      <x v="50"/>
    </i>
    <i r="1">
      <x v="53"/>
      <x v="57"/>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9">
    <format dxfId="240">
      <pivotArea dataOnly="0" labelOnly="1" outline="0" fieldPosition="0">
        <references count="1">
          <reference field="4294967294" count="4">
            <x v="0"/>
            <x v="1"/>
            <x v="2"/>
            <x v="3"/>
          </reference>
        </references>
      </pivotArea>
    </format>
    <format dxfId="239">
      <pivotArea dataOnly="0" labelOnly="1" outline="0" fieldPosition="0">
        <references count="1">
          <reference field="4294967294" count="4">
            <x v="0"/>
            <x v="1"/>
            <x v="2"/>
            <x v="3"/>
          </reference>
        </references>
      </pivotArea>
    </format>
    <format dxfId="238">
      <pivotArea outline="0" fieldPosition="0">
        <references count="1">
          <reference field="4294967294" count="1" selected="0">
            <x v="0"/>
          </reference>
        </references>
      </pivotArea>
    </format>
    <format dxfId="237">
      <pivotArea outline="0" fieldPosition="0">
        <references count="1">
          <reference field="4294967294" count="1" selected="0">
            <x v="1"/>
          </reference>
        </references>
      </pivotArea>
    </format>
    <format dxfId="236">
      <pivotArea outline="0" fieldPosition="0">
        <references count="1">
          <reference field="4294967294" count="2" selected="0">
            <x v="2"/>
            <x v="3"/>
          </reference>
        </references>
      </pivotArea>
    </format>
    <format dxfId="235">
      <pivotArea field="3" type="button" dataOnly="0" labelOnly="1" outline="0" axis="axisRow" fieldPosition="0"/>
    </format>
    <format dxfId="234">
      <pivotArea field="1" type="button" dataOnly="0" labelOnly="1" outline="0" axis="axisRow" fieldPosition="1"/>
    </format>
    <format dxfId="233">
      <pivotArea field="2" type="button" dataOnly="0" labelOnly="1" outline="0" axis="axisRow" fieldPosition="2"/>
    </format>
    <format dxfId="232">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1A509ED-9895-4AF3-BE3C-D85BB527B4B3}" name="PivotTable6" cacheId="10216"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66" firstHeaderRow="1" firstDataRow="2" firstDataCol="3" rowPageCount="1" colPageCount="1"/>
  <pivotFields count="28">
    <pivotField compact="0" outline="0" showAll="0"/>
    <pivotField axis="axisRow" compact="0" outline="0" showAll="0" defaultSubtotal="0">
      <items count="68">
        <item x="27"/>
        <item x="8"/>
        <item x="19"/>
        <item x="37"/>
        <item x="24"/>
        <item x="4"/>
        <item x="12"/>
        <item x="32"/>
        <item x="17"/>
        <item x="9"/>
        <item x="10"/>
        <item x="40"/>
        <item x="29"/>
        <item x="39"/>
        <item x="34"/>
        <item x="42"/>
        <item x="35"/>
        <item x="46"/>
        <item x="38"/>
        <item m="1" x="67"/>
        <item x="33"/>
        <item x="55"/>
        <item x="25"/>
        <item x="14"/>
        <item x="47"/>
        <item x="36"/>
        <item m="1" x="60"/>
        <item x="43"/>
        <item x="41"/>
        <item x="30"/>
        <item x="31"/>
        <item m="1" x="62"/>
        <item x="22"/>
        <item x="3"/>
        <item m="1" x="65"/>
        <item x="15"/>
        <item x="5"/>
        <item x="52"/>
        <item x="23"/>
        <item x="51"/>
        <item m="1" x="61"/>
        <item x="56"/>
        <item x="44"/>
        <item x="13"/>
        <item x="0"/>
        <item x="26"/>
        <item x="2"/>
        <item x="18"/>
        <item x="21"/>
        <item x="7"/>
        <item m="1" x="64"/>
        <item m="1" x="63"/>
        <item x="50"/>
        <item x="45"/>
        <item x="53"/>
        <item m="1" x="66"/>
        <item x="1"/>
        <item x="11"/>
        <item x="28"/>
        <item x="49"/>
        <item m="1" x="59"/>
        <item x="6"/>
        <item x="16"/>
        <item x="20"/>
        <item x="48"/>
        <item x="54"/>
        <item x="57"/>
        <item x="58"/>
      </items>
    </pivotField>
    <pivotField axis="axisRow" compact="0" outline="0" showAll="0">
      <items count="70">
        <item x="0"/>
        <item x="5"/>
        <item x="9"/>
        <item x="3"/>
        <item x="27"/>
        <item x="8"/>
        <item x="4"/>
        <item x="13"/>
        <item x="12"/>
        <item x="18"/>
        <item m="1" x="67"/>
        <item x="21"/>
        <item x="23"/>
        <item x="35"/>
        <item x="7"/>
        <item x="15"/>
        <item m="1" x="66"/>
        <item x="22"/>
        <item x="41"/>
        <item x="19"/>
        <item x="38"/>
        <item x="46"/>
        <item x="42"/>
        <item x="2"/>
        <item x="10"/>
        <item x="17"/>
        <item x="24"/>
        <item x="26"/>
        <item x="55"/>
        <item x="39"/>
        <item x="53"/>
        <item x="52"/>
        <item x="33"/>
        <item x="31"/>
        <item x="34"/>
        <item m="1" x="65"/>
        <item x="32"/>
        <item x="47"/>
        <item x="29"/>
        <item x="36"/>
        <item m="1" x="68"/>
        <item x="30"/>
        <item x="37"/>
        <item x="44"/>
        <item x="56"/>
        <item m="1" x="62"/>
        <item m="1" x="63"/>
        <item x="43"/>
        <item x="14"/>
        <item m="1" x="59"/>
        <item x="25"/>
        <item m="1" x="61"/>
        <item x="40"/>
        <item x="45"/>
        <item m="1" x="60"/>
        <item x="50"/>
        <item x="1"/>
        <item x="11"/>
        <item x="28"/>
        <item x="49"/>
        <item m="1" x="64"/>
        <item x="6"/>
        <item x="16"/>
        <item x="20"/>
        <item x="48"/>
        <item x="51"/>
        <item x="54"/>
        <item x="57"/>
        <item x="58"/>
        <item t="default"/>
      </items>
    </pivotField>
    <pivotField axis="axisRow" compact="0" outline="0" showAll="0">
      <items count="8">
        <item x="0"/>
        <item x="5"/>
        <item x="1"/>
        <item x="2"/>
        <item x="3"/>
        <item x="4"/>
        <item x="6"/>
        <item t="default"/>
      </items>
    </pivotField>
    <pivotField compact="0" outline="0" showAll="0"/>
    <pivotField compact="0" numFmtId="43" outline="0" showAll="0"/>
    <pivotField compact="0" numFmtId="1" outline="0" showAll="0"/>
    <pivotField compact="0" numFmtId="164" outline="0" showAll="0"/>
    <pivotField compact="0" numFmtId="1" outline="0" showAll="0"/>
    <pivotField compact="0" numFmtId="43" outline="0" showAll="0"/>
    <pivotField compact="0" numFmtId="164" outline="0" showAll="0"/>
    <pivotField dataField="1" compact="0" numFmtId="43" outline="0" showAll="0"/>
    <pivotField compact="0" outline="0" showAll="0"/>
    <pivotField compact="0" numFmtId="9" outline="0" showAll="0"/>
    <pivotField compact="0" numFmtId="9" outline="0" showAll="0"/>
    <pivotField compact="0" outline="0" showAll="0"/>
    <pivotField compact="0" numFmtId="43" outline="0" showAll="0"/>
    <pivotField compact="0" numFmtId="43" outline="0" showAll="0"/>
    <pivotField compact="0" numFmtId="43" outline="0" showAll="0"/>
    <pivotField compact="0" outline="0" showAll="0"/>
    <pivotField compact="0" outline="0" showAll="0"/>
    <pivotField compact="0" outline="0" showAll="0"/>
    <pivotField compact="0" numFmtId="43" outline="0" showAll="0"/>
    <pivotField dataField="1" compact="0" outline="0" showAll="0"/>
    <pivotField dataField="1" compact="0" numFmtId="43" outline="0" showAll="0"/>
    <pivotField compact="0" numFmtId="9" outline="0" showAll="0"/>
    <pivotField axis="axisPage" compact="0" outline="0" multipleItemSelectionAllowed="1" showAll="0">
      <items count="6">
        <item h="1" x="0"/>
        <item h="1" x="2"/>
        <item x="1"/>
        <item h="1" m="1" x="4"/>
        <item h="1" x="3"/>
        <item t="default"/>
      </items>
    </pivotField>
    <pivotField dataField="1" compact="0" numFmtId="43" outline="0" showAll="0"/>
  </pivotFields>
  <rowFields count="3">
    <field x="3"/>
    <field x="1"/>
    <field x="2"/>
  </rowFields>
  <rowItems count="43">
    <i>
      <x/>
      <x/>
      <x v="4"/>
    </i>
    <i r="1">
      <x v="3"/>
      <x v="42"/>
    </i>
    <i r="1">
      <x v="4"/>
      <x v="26"/>
    </i>
    <i r="1">
      <x v="35"/>
      <x v="15"/>
    </i>
    <i r="1">
      <x v="49"/>
      <x v="14"/>
    </i>
    <i r="1">
      <x v="56"/>
      <x v="56"/>
    </i>
    <i r="1">
      <x v="63"/>
      <x v="63"/>
    </i>
    <i r="1">
      <x v="64"/>
      <x v="64"/>
    </i>
    <i t="default">
      <x/>
    </i>
    <i>
      <x v="1"/>
      <x v="42"/>
      <x v="43"/>
    </i>
    <i t="default">
      <x v="1"/>
    </i>
    <i>
      <x v="2"/>
      <x v="8"/>
      <x v="25"/>
    </i>
    <i r="1">
      <x v="11"/>
      <x v="52"/>
    </i>
    <i r="1">
      <x v="13"/>
      <x v="29"/>
    </i>
    <i r="1">
      <x v="45"/>
      <x v="27"/>
    </i>
    <i r="1">
      <x v="46"/>
      <x v="23"/>
    </i>
    <i r="1">
      <x v="54"/>
      <x v="30"/>
    </i>
    <i r="1">
      <x v="61"/>
      <x v="61"/>
    </i>
    <i t="default">
      <x v="2"/>
    </i>
    <i>
      <x v="3"/>
      <x v="14"/>
      <x v="34"/>
    </i>
    <i r="1">
      <x v="15"/>
      <x v="22"/>
    </i>
    <i r="1">
      <x v="20"/>
      <x v="32"/>
    </i>
    <i r="1">
      <x v="21"/>
      <x v="28"/>
    </i>
    <i r="1">
      <x v="24"/>
      <x v="37"/>
    </i>
    <i r="1">
      <x v="25"/>
      <x v="39"/>
    </i>
    <i r="1">
      <x v="27"/>
      <x v="47"/>
    </i>
    <i r="1">
      <x v="33"/>
      <x v="3"/>
    </i>
    <i r="1">
      <x v="38"/>
      <x v="12"/>
    </i>
    <i r="1">
      <x v="52"/>
      <x v="55"/>
    </i>
    <i r="1">
      <x v="53"/>
      <x v="53"/>
    </i>
    <i r="1">
      <x v="59"/>
      <x v="59"/>
    </i>
    <i r="1">
      <x v="62"/>
      <x v="62"/>
    </i>
    <i r="1">
      <x v="65"/>
      <x v="66"/>
    </i>
    <i t="default">
      <x v="3"/>
    </i>
    <i>
      <x v="4"/>
      <x v="5"/>
      <x v="6"/>
    </i>
    <i r="1">
      <x v="6"/>
      <x v="8"/>
    </i>
    <i t="default">
      <x v="4"/>
    </i>
    <i>
      <x v="5"/>
      <x v="7"/>
      <x v="36"/>
    </i>
    <i r="1">
      <x v="37"/>
      <x v="31"/>
    </i>
    <i r="1">
      <x v="41"/>
      <x v="44"/>
    </i>
    <i r="1">
      <x v="58"/>
      <x v="58"/>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227">
      <pivotArea outline="0" fieldPosition="0">
        <references count="1">
          <reference field="4294967294" count="1" selected="0">
            <x v="0"/>
          </reference>
        </references>
      </pivotArea>
    </format>
    <format dxfId="226">
      <pivotArea outline="0" fieldPosition="0">
        <references count="1">
          <reference field="4294967294" count="1" selected="0">
            <x v="1"/>
          </reference>
        </references>
      </pivotArea>
    </format>
    <format dxfId="225">
      <pivotArea outline="0" fieldPosition="0">
        <references count="1">
          <reference field="4294967294" count="2" selected="0">
            <x v="2"/>
            <x v="3"/>
          </reference>
        </references>
      </pivotArea>
    </format>
    <format dxfId="224">
      <pivotArea outline="0" fieldPosition="0">
        <references count="1">
          <reference field="4294967294" count="2" selected="0">
            <x v="0"/>
            <x v="1"/>
          </reference>
        </references>
      </pivotArea>
    </format>
    <format dxfId="223">
      <pivotArea dataOnly="0" labelOnly="1" outline="0" fieldPosition="0">
        <references count="1">
          <reference field="4294967294" count="4">
            <x v="0"/>
            <x v="1"/>
            <x v="2"/>
            <x v="3"/>
          </reference>
        </references>
      </pivotArea>
    </format>
    <format dxfId="222">
      <pivotArea dataOnly="0" labelOnly="1" outline="0" fieldPosition="0">
        <references count="1">
          <reference field="4294967294" count="4">
            <x v="0"/>
            <x v="1"/>
            <x v="2"/>
            <x v="3"/>
          </reference>
        </references>
      </pivotArea>
    </format>
    <format dxfId="221">
      <pivotArea field="3" type="button" dataOnly="0" labelOnly="1" outline="0" axis="axisRow" fieldPosition="0"/>
    </format>
    <format dxfId="220">
      <pivotArea field="1" type="button" dataOnly="0" labelOnly="1" outline="0" axis="axisRow" fieldPosition="1"/>
    </format>
    <format dxfId="219">
      <pivotArea field="2" type="button" dataOnly="0" labelOnly="1" outline="0" axis="axisRow" fieldPosition="2"/>
    </format>
    <format dxfId="218">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6B0759C-2EC1-47CC-B4BC-F8B897E38588}" name="PivotTable7" cacheId="10202"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57" firstHeaderRow="1" firstDataRow="2" firstDataCol="3" rowPageCount="1" colPageCount="1"/>
  <pivotFields count="28">
    <pivotField compact="0" outline="0" showAll="0"/>
    <pivotField axis="axisRow" compact="0" outline="0" showAll="0" defaultSubtotal="0">
      <items count="71">
        <item m="1" x="61"/>
        <item x="13"/>
        <item m="1" x="63"/>
        <item x="52"/>
        <item x="31"/>
        <item x="36"/>
        <item x="15"/>
        <item m="1" x="65"/>
        <item m="1" x="62"/>
        <item x="19"/>
        <item x="1"/>
        <item x="12"/>
        <item x="37"/>
        <item x="43"/>
        <item x="23"/>
        <item m="1" x="64"/>
        <item x="17"/>
        <item x="26"/>
        <item x="24"/>
        <item x="14"/>
        <item x="5"/>
        <item m="1" x="68"/>
        <item x="58"/>
        <item m="1" x="69"/>
        <item x="50"/>
        <item x="34"/>
        <item x="28"/>
        <item x="9"/>
        <item x="16"/>
        <item x="55"/>
        <item x="32"/>
        <item x="45"/>
        <item x="10"/>
        <item x="2"/>
        <item m="1" x="70"/>
        <item x="4"/>
        <item x="38"/>
        <item x="42"/>
        <item x="40"/>
        <item x="57"/>
        <item x="11"/>
        <item x="0"/>
        <item x="6"/>
        <item x="8"/>
        <item x="21"/>
        <item m="1" x="59"/>
        <item x="48"/>
        <item x="54"/>
        <item x="7"/>
        <item x="3"/>
        <item x="33"/>
        <item x="27"/>
        <item x="20"/>
        <item x="35"/>
        <item x="29"/>
        <item m="1" x="60"/>
        <item x="22"/>
        <item m="1" x="66"/>
        <item m="1" x="67"/>
        <item x="18"/>
        <item x="25"/>
        <item x="30"/>
        <item x="39"/>
        <item x="41"/>
        <item x="44"/>
        <item x="46"/>
        <item x="47"/>
        <item x="49"/>
        <item x="51"/>
        <item x="53"/>
        <item x="56"/>
      </items>
    </pivotField>
    <pivotField axis="axisRow" compact="0" outline="0" showAll="0">
      <items count="73">
        <item x="0"/>
        <item x="1"/>
        <item x="2"/>
        <item x="6"/>
        <item x="13"/>
        <item m="1" x="66"/>
        <item x="8"/>
        <item x="28"/>
        <item x="12"/>
        <item x="15"/>
        <item m="1" x="65"/>
        <item x="11"/>
        <item x="4"/>
        <item x="36"/>
        <item x="37"/>
        <item m="1" x="62"/>
        <item x="14"/>
        <item x="34"/>
        <item x="24"/>
        <item x="42"/>
        <item x="31"/>
        <item x="21"/>
        <item m="1" x="63"/>
        <item x="9"/>
        <item m="1" x="67"/>
        <item x="58"/>
        <item x="26"/>
        <item x="17"/>
        <item m="1" x="64"/>
        <item x="7"/>
        <item x="52"/>
        <item x="40"/>
        <item m="1" x="68"/>
        <item x="5"/>
        <item x="43"/>
        <item x="50"/>
        <item x="32"/>
        <item x="23"/>
        <item x="16"/>
        <item m="1" x="59"/>
        <item x="19"/>
        <item x="48"/>
        <item x="57"/>
        <item x="54"/>
        <item x="55"/>
        <item m="1" x="69"/>
        <item x="45"/>
        <item m="1" x="60"/>
        <item x="10"/>
        <item x="3"/>
        <item x="33"/>
        <item x="27"/>
        <item x="20"/>
        <item x="35"/>
        <item x="29"/>
        <item m="1" x="70"/>
        <item x="22"/>
        <item m="1" x="61"/>
        <item m="1" x="71"/>
        <item x="18"/>
        <item x="25"/>
        <item x="30"/>
        <item x="38"/>
        <item x="39"/>
        <item x="41"/>
        <item x="44"/>
        <item x="46"/>
        <item x="47"/>
        <item x="49"/>
        <item x="51"/>
        <item x="53"/>
        <item x="56"/>
        <item t="default"/>
      </items>
    </pivotField>
    <pivotField axis="axisRow" compact="0" outline="0" showAll="0">
      <items count="7">
        <item x="0"/>
        <item x="3"/>
        <item x="1"/>
        <item x="2"/>
        <item x="4"/>
        <item x="5"/>
        <item t="default"/>
      </items>
    </pivotField>
    <pivotField compact="0" outline="0" showAll="0"/>
    <pivotField compact="0" numFmtId="2" outline="0" showAll="0"/>
    <pivotField compact="0" numFmtId="1" outline="0" showAll="0"/>
    <pivotField compact="0" numFmtId="1" outline="0" showAll="0"/>
    <pivotField compact="0" outline="0" showAll="0"/>
    <pivotField compact="0"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2" outline="0" showAll="0"/>
    <pivotField compact="0" numFmtId="43" outline="0" showAll="0"/>
    <pivotField compact="0" numFmtId="2" outline="0" showAll="0"/>
    <pivotField compact="0" outline="0" showAll="0"/>
    <pivotField compact="0" outline="0" showAll="0"/>
    <pivotField compact="0" outline="0" showAll="0"/>
    <pivotField compact="0" numFmtId="1" outline="0" showAll="0"/>
    <pivotField dataField="1" compact="0" numFmtId="165" outline="0" showAll="0"/>
    <pivotField dataField="1" compact="0" numFmtId="2" outline="0" showAll="0"/>
    <pivotField compact="0" numFmtId="9" outline="0" showAll="0"/>
    <pivotField axis="axisPage" compact="0" outline="0" multipleItemSelectionAllowed="1" showAll="0">
      <items count="5">
        <item h="1" x="2"/>
        <item h="1" x="0"/>
        <item x="1"/>
        <item h="1" x="3"/>
        <item t="default"/>
      </items>
    </pivotField>
    <pivotField dataField="1" compact="0" outline="0" showAll="0"/>
  </pivotFields>
  <rowFields count="3">
    <field x="3"/>
    <field x="1"/>
    <field x="2"/>
  </rowFields>
  <rowItems count="34">
    <i>
      <x/>
      <x v="3"/>
      <x v="30"/>
    </i>
    <i r="1">
      <x v="49"/>
      <x v="49"/>
    </i>
    <i t="default">
      <x/>
    </i>
    <i>
      <x v="1"/>
      <x v="29"/>
      <x v="44"/>
    </i>
    <i r="1">
      <x v="32"/>
      <x v="48"/>
    </i>
    <i r="1">
      <x v="36"/>
      <x v="62"/>
    </i>
    <i r="1">
      <x v="46"/>
      <x v="41"/>
    </i>
    <i t="default">
      <x v="1"/>
    </i>
    <i>
      <x v="2"/>
      <x v="12"/>
      <x v="14"/>
    </i>
    <i r="1">
      <x v="13"/>
      <x v="34"/>
    </i>
    <i r="1">
      <x v="35"/>
      <x v="12"/>
    </i>
    <i r="1">
      <x v="54"/>
      <x v="54"/>
    </i>
    <i r="1">
      <x v="60"/>
      <x v="60"/>
    </i>
    <i r="1">
      <x v="65"/>
      <x v="66"/>
    </i>
    <i r="1">
      <x v="69"/>
      <x v="70"/>
    </i>
    <i t="default">
      <x v="2"/>
    </i>
    <i>
      <x v="3"/>
      <x v="20"/>
      <x v="33"/>
    </i>
    <i r="1">
      <x v="22"/>
      <x v="25"/>
    </i>
    <i r="1">
      <x v="24"/>
      <x v="35"/>
    </i>
    <i r="1">
      <x v="27"/>
      <x v="23"/>
    </i>
    <i r="1">
      <x v="28"/>
      <x v="38"/>
    </i>
    <i r="1">
      <x v="56"/>
      <x v="56"/>
    </i>
    <i r="1">
      <x v="61"/>
      <x v="61"/>
    </i>
    <i r="1">
      <x v="62"/>
      <x v="63"/>
    </i>
    <i r="1">
      <x v="63"/>
      <x v="64"/>
    </i>
    <i r="1">
      <x v="67"/>
      <x v="68"/>
    </i>
    <i r="1">
      <x v="70"/>
      <x v="71"/>
    </i>
    <i t="default">
      <x v="3"/>
    </i>
    <i>
      <x v="4"/>
      <x v="6"/>
      <x v="9"/>
    </i>
    <i t="default">
      <x v="4"/>
    </i>
    <i>
      <x v="5"/>
      <x v="37"/>
      <x v="19"/>
    </i>
    <i r="1">
      <x v="38"/>
      <x v="31"/>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213">
      <pivotArea dataOnly="0" labelOnly="1" outline="0" fieldPosition="0">
        <references count="1">
          <reference field="4294967294" count="4">
            <x v="0"/>
            <x v="1"/>
            <x v="2"/>
            <x v="3"/>
          </reference>
        </references>
      </pivotArea>
    </format>
    <format dxfId="212">
      <pivotArea dataOnly="0" labelOnly="1" outline="0" fieldPosition="0">
        <references count="1">
          <reference field="4294967294" count="4">
            <x v="0"/>
            <x v="1"/>
            <x v="2"/>
            <x v="3"/>
          </reference>
        </references>
      </pivotArea>
    </format>
    <format dxfId="211">
      <pivotArea outline="0" fieldPosition="0">
        <references count="1">
          <reference field="4294967294" count="1" selected="0">
            <x v="0"/>
          </reference>
        </references>
      </pivotArea>
    </format>
    <format dxfId="210">
      <pivotArea outline="0" fieldPosition="0">
        <references count="1">
          <reference field="4294967294" count="1" selected="0">
            <x v="1"/>
          </reference>
        </references>
      </pivotArea>
    </format>
    <format dxfId="209">
      <pivotArea outline="0" fieldPosition="0">
        <references count="1">
          <reference field="4294967294" count="2" selected="0">
            <x v="2"/>
            <x v="3"/>
          </reference>
        </references>
      </pivotArea>
    </format>
    <format dxfId="208">
      <pivotArea field="3" type="button" dataOnly="0" labelOnly="1" outline="0" axis="axisRow" fieldPosition="0"/>
    </format>
    <format dxfId="207">
      <pivotArea field="1" type="button" dataOnly="0" labelOnly="1" outline="0" axis="axisRow" fieldPosition="1"/>
    </format>
    <format dxfId="206">
      <pivotArea field="2" type="button" dataOnly="0" labelOnly="1" outline="0" axis="axisRow" fieldPosition="2"/>
    </format>
    <format dxfId="205">
      <pivotArea dataOnly="0" labelOnly="1" outline="0" fieldPosition="0">
        <references count="1">
          <reference field="4294967294" count="4">
            <x v="0"/>
            <x v="1"/>
            <x v="2"/>
            <x v="3"/>
          </reference>
        </references>
      </pivotArea>
    </format>
    <format dxfId="204">
      <pivotArea outline="0" fieldPosition="0">
        <references count="1">
          <reference field="4294967294" count="2" selected="0">
            <x v="0"/>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191B831-9444-46CD-81FA-0A4296ABD146}" name="PivotTable8" cacheId="10226"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52" firstHeaderRow="1" firstDataRow="2" firstDataCol="3" rowPageCount="1" colPageCount="1"/>
  <pivotFields count="28">
    <pivotField compact="0" outline="0" showAll="0"/>
    <pivotField axis="axisRow" compact="0" outline="0" showAll="0" defaultSubtotal="0">
      <items count="81">
        <item x="5"/>
        <item m="1" x="52"/>
        <item m="1" x="56"/>
        <item m="1" x="80"/>
        <item x="0"/>
        <item x="44"/>
        <item m="1" x="59"/>
        <item x="45"/>
        <item x="36"/>
        <item x="29"/>
        <item m="1" x="73"/>
        <item x="26"/>
        <item x="24"/>
        <item x="3"/>
        <item x="7"/>
        <item x="25"/>
        <item x="11"/>
        <item m="1" x="63"/>
        <item x="12"/>
        <item x="31"/>
        <item x="47"/>
        <item x="32"/>
        <item x="17"/>
        <item x="27"/>
        <item m="1" x="75"/>
        <item x="15"/>
        <item x="13"/>
        <item x="14"/>
        <item x="39"/>
        <item m="1" x="79"/>
        <item x="19"/>
        <item x="38"/>
        <item x="35"/>
        <item x="10"/>
        <item x="4"/>
        <item x="34"/>
        <item m="1" x="77"/>
        <item m="1" x="72"/>
        <item x="23"/>
        <item m="1" x="67"/>
        <item m="1" x="57"/>
        <item m="1" x="54"/>
        <item x="8"/>
        <item x="2"/>
        <item x="28"/>
        <item m="1" x="74"/>
        <item x="43"/>
        <item m="1" x="78"/>
        <item x="30"/>
        <item m="1" x="70"/>
        <item x="9"/>
        <item m="1" x="55"/>
        <item x="1"/>
        <item x="20"/>
        <item m="1" x="65"/>
        <item x="6"/>
        <item x="41"/>
        <item m="1" x="64"/>
        <item m="1" x="62"/>
        <item m="1" x="58"/>
        <item x="42"/>
        <item x="40"/>
        <item x="37"/>
        <item x="16"/>
        <item x="22"/>
        <item x="18"/>
        <item m="1" x="60"/>
        <item m="1" x="69"/>
        <item m="1" x="71"/>
        <item m="1" x="61"/>
        <item m="1" x="68"/>
        <item x="46"/>
        <item m="1" x="76"/>
        <item m="1" x="66"/>
        <item m="1" x="53"/>
        <item x="48"/>
        <item x="33"/>
        <item x="21"/>
        <item x="49"/>
        <item x="50"/>
        <item x="51"/>
      </items>
    </pivotField>
    <pivotField axis="axisRow" compact="0" outline="0" showAll="0">
      <items count="147">
        <item m="1" x="88"/>
        <item m="1" x="67"/>
        <item m="1" x="122"/>
        <item m="1" x="93"/>
        <item m="1" x="55"/>
        <item m="1" x="145"/>
        <item m="1" x="102"/>
        <item m="1" x="72"/>
        <item m="1" x="89"/>
        <item m="1" x="90"/>
        <item m="1" x="65"/>
        <item m="1" x="76"/>
        <item m="1" x="77"/>
        <item m="1" x="70"/>
        <item m="1" x="86"/>
        <item m="1" x="132"/>
        <item m="1" x="60"/>
        <item m="1" x="117"/>
        <item m="1" x="95"/>
        <item m="1" x="98"/>
        <item m="1" x="103"/>
        <item m="1" x="113"/>
        <item m="1" x="91"/>
        <item m="1" x="138"/>
        <item m="1" x="82"/>
        <item m="1" x="97"/>
        <item m="1" x="137"/>
        <item m="1" x="58"/>
        <item m="1" x="71"/>
        <item m="1" x="104"/>
        <item m="1" x="110"/>
        <item m="1" x="96"/>
        <item m="1" x="126"/>
        <item m="1" x="94"/>
        <item m="1" x="124"/>
        <item m="1" x="100"/>
        <item m="1" x="107"/>
        <item m="1" x="83"/>
        <item m="1" x="87"/>
        <item m="1" x="81"/>
        <item m="1" x="116"/>
        <item m="1" x="79"/>
        <item m="1" x="133"/>
        <item m="1" x="73"/>
        <item m="1" x="131"/>
        <item m="1" x="109"/>
        <item m="1" x="99"/>
        <item m="1" x="118"/>
        <item m="1" x="134"/>
        <item m="1" x="54"/>
        <item m="1" x="64"/>
        <item m="1" x="142"/>
        <item m="1" x="101"/>
        <item m="1" x="56"/>
        <item m="1" x="115"/>
        <item m="1" x="57"/>
        <item m="1" x="92"/>
        <item m="1" x="139"/>
        <item m="1" x="69"/>
        <item m="1" x="128"/>
        <item m="1" x="123"/>
        <item m="1" x="68"/>
        <item m="1" x="53"/>
        <item m="1" x="108"/>
        <item m="1" x="144"/>
        <item x="1"/>
        <item x="2"/>
        <item x="0"/>
        <item x="3"/>
        <item x="6"/>
        <item x="9"/>
        <item x="38"/>
        <item m="1" x="66"/>
        <item x="44"/>
        <item x="12"/>
        <item x="5"/>
        <item x="16"/>
        <item x="7"/>
        <item x="13"/>
        <item x="8"/>
        <item x="28"/>
        <item x="20"/>
        <item m="1" x="119"/>
        <item x="4"/>
        <item m="1" x="84"/>
        <item x="27"/>
        <item x="23"/>
        <item m="1" x="75"/>
        <item m="1" x="121"/>
        <item x="24"/>
        <item x="29"/>
        <item x="22"/>
        <item m="1" x="74"/>
        <item m="1" x="120"/>
        <item x="40"/>
        <item x="32"/>
        <item x="15"/>
        <item x="41"/>
        <item m="1" x="141"/>
        <item x="31"/>
        <item m="1" x="125"/>
        <item x="37"/>
        <item x="25"/>
        <item x="19"/>
        <item x="42"/>
        <item x="36"/>
        <item m="1" x="59"/>
        <item x="34"/>
        <item x="35"/>
        <item m="1" x="63"/>
        <item x="11"/>
        <item x="10"/>
        <item m="1" x="61"/>
        <item m="1" x="106"/>
        <item m="1" x="52"/>
        <item x="45"/>
        <item x="47"/>
        <item x="26"/>
        <item m="1" x="136"/>
        <item x="14"/>
        <item m="1" x="127"/>
        <item x="17"/>
        <item m="1" x="114"/>
        <item m="1" x="111"/>
        <item x="30"/>
        <item m="1" x="135"/>
        <item m="1" x="85"/>
        <item m="1" x="129"/>
        <item x="39"/>
        <item x="18"/>
        <item m="1" x="80"/>
        <item m="1" x="62"/>
        <item m="1" x="78"/>
        <item m="1" x="112"/>
        <item m="1" x="105"/>
        <item x="46"/>
        <item m="1" x="130"/>
        <item m="1" x="143"/>
        <item m="1" x="140"/>
        <item x="48"/>
        <item x="33"/>
        <item x="21"/>
        <item x="43"/>
        <item x="49"/>
        <item x="50"/>
        <item x="51"/>
        <item t="default"/>
      </items>
    </pivotField>
    <pivotField axis="axisRow" compact="0" outline="0" showAll="0">
      <items count="29">
        <item x="0"/>
        <item x="3"/>
        <item x="1"/>
        <item x="2"/>
        <item x="5"/>
        <item x="4"/>
        <item m="1" x="7"/>
        <item m="1" x="22"/>
        <item m="1" x="16"/>
        <item m="1" x="23"/>
        <item m="1" x="12"/>
        <item m="1" x="27"/>
        <item m="1" x="19"/>
        <item m="1" x="21"/>
        <item m="1" x="11"/>
        <item m="1" x="25"/>
        <item m="1" x="15"/>
        <item m="1" x="13"/>
        <item m="1" x="10"/>
        <item m="1" x="24"/>
        <item m="1" x="20"/>
        <item m="1" x="18"/>
        <item m="1" x="17"/>
        <item m="1" x="14"/>
        <item m="1" x="8"/>
        <item m="1" x="26"/>
        <item m="1" x="9"/>
        <item x="6"/>
        <item t="default"/>
      </items>
    </pivotField>
    <pivotField compact="0" outline="0" showAll="0"/>
    <pivotField compact="0" numFmtId="43" outline="0" showAll="0"/>
    <pivotField compact="0" numFmtId="43" outline="0" showAll="0"/>
    <pivotField compact="0" numFmtId="43" outline="0" showAll="0"/>
    <pivotField compact="0" numFmtId="1" outline="0" showAll="0"/>
    <pivotField compact="0" numFmtId="43" outline="0" showAll="0"/>
    <pivotField compact="0" numFmtId="164" outline="0" showAll="0"/>
    <pivotField dataField="1" compact="0" numFmtId="2" outline="0" showAll="0"/>
    <pivotField compact="0" outline="0" showAll="0"/>
    <pivotField compact="0" numFmtId="9" outline="0" showAll="0"/>
    <pivotField compact="0" numFmtId="9" outline="0" showAll="0"/>
    <pivotField compact="0" outline="0" showAll="0"/>
    <pivotField compact="0" numFmtId="43" outline="0" showAll="0"/>
    <pivotField compact="0" numFmtId="43" outline="0" showAll="0"/>
    <pivotField compact="0" numFmtId="43" outline="0" showAll="0"/>
    <pivotField compact="0" outline="0" showAll="0"/>
    <pivotField compact="0" outline="0" showAll="0"/>
    <pivotField compact="0" outline="0" showAll="0"/>
    <pivotField compact="0" numFmtId="43" outline="0" showAll="0"/>
    <pivotField dataField="1" compact="0" numFmtId="1" outline="0" showAll="0"/>
    <pivotField dataField="1" compact="0" numFmtId="43" outline="0" showAll="0"/>
    <pivotField compact="0" numFmtId="9" outline="0" showAll="0"/>
    <pivotField axis="axisPage" compact="0" outline="0" multipleItemSelectionAllowed="1" showAll="0">
      <items count="6">
        <item h="1" x="2"/>
        <item m="1" x="4"/>
        <item h="1" x="0"/>
        <item x="1"/>
        <item h="1" x="3"/>
        <item t="default"/>
      </items>
    </pivotField>
    <pivotField dataField="1" compact="0" numFmtId="43" outline="0" showAll="0"/>
  </pivotFields>
  <rowFields count="3">
    <field x="3"/>
    <field x="1"/>
    <field x="2"/>
  </rowFields>
  <rowItems count="29">
    <i>
      <x/>
      <x/>
      <x v="75"/>
    </i>
    <i r="1">
      <x v="5"/>
      <x v="73"/>
    </i>
    <i r="1">
      <x v="7"/>
      <x v="115"/>
    </i>
    <i r="1">
      <x v="42"/>
      <x v="79"/>
    </i>
    <i r="1">
      <x v="52"/>
      <x v="65"/>
    </i>
    <i r="1">
      <x v="65"/>
      <x v="129"/>
    </i>
    <i t="default">
      <x/>
    </i>
    <i>
      <x v="2"/>
      <x v="14"/>
      <x v="77"/>
    </i>
    <i r="1">
      <x v="15"/>
      <x v="102"/>
    </i>
    <i r="1">
      <x v="16"/>
      <x v="110"/>
    </i>
    <i r="1">
      <x v="20"/>
      <x v="116"/>
    </i>
    <i r="1">
      <x v="33"/>
      <x v="111"/>
    </i>
    <i r="1">
      <x v="53"/>
      <x v="81"/>
    </i>
    <i t="default">
      <x v="2"/>
    </i>
    <i>
      <x v="3"/>
      <x v="25"/>
      <x v="96"/>
    </i>
    <i r="1">
      <x v="26"/>
      <x v="78"/>
    </i>
    <i r="1">
      <x v="28"/>
      <x v="128"/>
    </i>
    <i r="1">
      <x v="34"/>
      <x v="83"/>
    </i>
    <i r="1">
      <x v="35"/>
      <x v="107"/>
    </i>
    <i r="1">
      <x v="50"/>
      <x v="70"/>
    </i>
    <i r="1">
      <x v="71"/>
      <x v="135"/>
    </i>
    <i r="1">
      <x v="75"/>
      <x v="139"/>
    </i>
    <i r="1">
      <x v="78"/>
      <x v="143"/>
    </i>
    <i r="1">
      <x v="79"/>
      <x v="144"/>
    </i>
    <i t="default">
      <x v="3"/>
    </i>
    <i>
      <x v="5"/>
      <x v="11"/>
      <x v="117"/>
    </i>
    <i r="1">
      <x v="44"/>
      <x v="80"/>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199">
      <pivotArea dataOnly="0" labelOnly="1" outline="0" fieldPosition="0">
        <references count="1">
          <reference field="4294967294" count="4">
            <x v="0"/>
            <x v="1"/>
            <x v="2"/>
            <x v="3"/>
          </reference>
        </references>
      </pivotArea>
    </format>
    <format dxfId="198">
      <pivotArea dataOnly="0" labelOnly="1" outline="0" fieldPosition="0">
        <references count="1">
          <reference field="4294967294" count="4">
            <x v="0"/>
            <x v="1"/>
            <x v="2"/>
            <x v="3"/>
          </reference>
        </references>
      </pivotArea>
    </format>
    <format dxfId="197">
      <pivotArea outline="0" fieldPosition="0">
        <references count="1">
          <reference field="4294967294" count="1" selected="0">
            <x v="0"/>
          </reference>
        </references>
      </pivotArea>
    </format>
    <format dxfId="196">
      <pivotArea outline="0" fieldPosition="0">
        <references count="1">
          <reference field="4294967294" count="1" selected="0">
            <x v="1"/>
          </reference>
        </references>
      </pivotArea>
    </format>
    <format dxfId="195">
      <pivotArea outline="0" fieldPosition="0">
        <references count="1">
          <reference field="4294967294" count="2" selected="0">
            <x v="2"/>
            <x v="3"/>
          </reference>
        </references>
      </pivotArea>
    </format>
    <format dxfId="194">
      <pivotArea outline="0" fieldPosition="0">
        <references count="1">
          <reference field="4294967294" count="2" selected="0">
            <x v="0"/>
            <x v="1"/>
          </reference>
        </references>
      </pivotArea>
    </format>
    <format dxfId="193">
      <pivotArea field="3" type="button" dataOnly="0" labelOnly="1" outline="0" axis="axisRow" fieldPosition="0"/>
    </format>
    <format dxfId="192">
      <pivotArea field="1" type="button" dataOnly="0" labelOnly="1" outline="0" axis="axisRow" fieldPosition="1"/>
    </format>
    <format dxfId="191">
      <pivotArea field="2" type="button" dataOnly="0" labelOnly="1" outline="0" axis="axisRow" fieldPosition="2"/>
    </format>
    <format dxfId="190">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92DE508-2C29-408C-92C7-B453AC3DFBB4}" name="PivotTable9" cacheId="10225"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39" firstHeaderRow="1" firstDataRow="2" firstDataCol="3" rowPageCount="1" colPageCount="1"/>
  <pivotFields count="28">
    <pivotField compact="0" outline="0" showAll="0"/>
    <pivotField axis="axisRow" compact="0" outline="0" showAll="0" defaultSubtotal="0">
      <items count="36">
        <item m="1" x="23"/>
        <item m="1" x="31"/>
        <item m="1" x="25"/>
        <item m="1" x="35"/>
        <item x="3"/>
        <item m="1" x="27"/>
        <item m="1" x="26"/>
        <item x="9"/>
        <item x="1"/>
        <item x="8"/>
        <item m="1" x="32"/>
        <item x="17"/>
        <item x="13"/>
        <item x="18"/>
        <item x="12"/>
        <item m="1" x="30"/>
        <item x="7"/>
        <item x="19"/>
        <item m="1" x="21"/>
        <item x="4"/>
        <item m="1" x="34"/>
        <item m="1" x="24"/>
        <item m="1" x="22"/>
        <item x="0"/>
        <item x="16"/>
        <item x="2"/>
        <item x="14"/>
        <item x="11"/>
        <item m="1" x="29"/>
        <item m="1" x="28"/>
        <item x="6"/>
        <item m="1" x="33"/>
        <item x="10"/>
        <item x="5"/>
        <item x="15"/>
        <item x="20"/>
      </items>
    </pivotField>
    <pivotField axis="axisRow" compact="0" outline="0" showAll="0">
      <items count="65">
        <item m="1" x="37"/>
        <item m="1" x="57"/>
        <item m="1" x="24"/>
        <item m="1" x="45"/>
        <item m="1" x="52"/>
        <item m="1" x="21"/>
        <item m="1" x="41"/>
        <item m="1" x="59"/>
        <item m="1" x="22"/>
        <item m="1" x="29"/>
        <item m="1" x="46"/>
        <item m="1" x="49"/>
        <item m="1" x="44"/>
        <item m="1" x="55"/>
        <item m="1" x="43"/>
        <item m="1" x="54"/>
        <item m="1" x="42"/>
        <item m="1" x="38"/>
        <item m="1" x="35"/>
        <item m="1" x="53"/>
        <item m="1" x="34"/>
        <item m="1" x="39"/>
        <item m="1" x="51"/>
        <item m="1" x="31"/>
        <item m="1" x="26"/>
        <item m="1" x="47"/>
        <item m="1" x="48"/>
        <item m="1" x="63"/>
        <item m="1" x="33"/>
        <item x="0"/>
        <item x="1"/>
        <item x="4"/>
        <item x="16"/>
        <item x="2"/>
        <item x="8"/>
        <item x="12"/>
        <item x="19"/>
        <item x="3"/>
        <item x="11"/>
        <item m="1" x="56"/>
        <item x="17"/>
        <item x="7"/>
        <item x="9"/>
        <item x="18"/>
        <item x="14"/>
        <item x="13"/>
        <item m="1" x="23"/>
        <item m="1" x="28"/>
        <item m="1" x="62"/>
        <item m="1" x="27"/>
        <item m="1" x="25"/>
        <item m="1" x="61"/>
        <item m="1" x="60"/>
        <item m="1" x="40"/>
        <item m="1" x="30"/>
        <item m="1" x="50"/>
        <item m="1" x="32"/>
        <item m="1" x="58"/>
        <item x="6"/>
        <item m="1" x="36"/>
        <item x="10"/>
        <item x="5"/>
        <item x="15"/>
        <item x="20"/>
        <item t="default"/>
      </items>
    </pivotField>
    <pivotField axis="axisRow" compact="0" outline="0" showAll="0">
      <items count="5">
        <item x="0"/>
        <item x="1"/>
        <item m="1" x="3"/>
        <item x="2"/>
        <item t="default"/>
      </items>
    </pivotField>
    <pivotField compact="0" outline="0" showAll="0"/>
    <pivotField compact="0" numFmtId="43" outline="0" showAll="0"/>
    <pivotField compact="0" outline="0" showAll="0"/>
    <pivotField compact="0" outline="0" showAll="0"/>
    <pivotField compact="0" numFmtId="1" outline="0" showAll="0"/>
    <pivotField compact="0" numFmtId="2" outline="0" showAll="0"/>
    <pivotField compact="0"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164" outline="0" showAll="0"/>
    <pivotField compact="0" outline="0" showAll="0"/>
    <pivotField compact="0" outline="0" showAll="0"/>
    <pivotField compact="0" outline="0" showAll="0"/>
    <pivotField compact="0" outline="0" showAll="0"/>
    <pivotField compact="0" outline="0" showAll="0"/>
    <pivotField dataField="1" compact="0" numFmtId="164" outline="0" showAll="0"/>
    <pivotField dataField="1" compact="0" numFmtId="43" outline="0" showAll="0"/>
    <pivotField compact="0" numFmtId="9" outline="0" showAll="0"/>
    <pivotField axis="axisPage" compact="0" outline="0" multipleItemSelectionAllowed="1" showAll="0">
      <items count="7">
        <item h="1" x="1"/>
        <item m="1" x="4"/>
        <item h="1" x="2"/>
        <item x="0"/>
        <item h="1" m="1" x="5"/>
        <item h="1" x="3"/>
        <item t="default"/>
      </items>
    </pivotField>
    <pivotField dataField="1" compact="0" numFmtId="43" outline="0" showAll="0"/>
  </pivotFields>
  <rowFields count="3">
    <field x="3"/>
    <field x="1"/>
    <field x="2"/>
  </rowFields>
  <rowItems count="16">
    <i>
      <x/>
      <x v="4"/>
      <x v="37"/>
    </i>
    <i r="1">
      <x v="17"/>
      <x v="36"/>
    </i>
    <i r="1">
      <x v="19"/>
      <x v="31"/>
    </i>
    <i r="1">
      <x v="23"/>
      <x v="29"/>
    </i>
    <i r="1">
      <x v="25"/>
      <x v="33"/>
    </i>
    <i t="default">
      <x/>
    </i>
    <i>
      <x v="1"/>
      <x v="7"/>
      <x v="42"/>
    </i>
    <i r="1">
      <x v="11"/>
      <x v="40"/>
    </i>
    <i r="1">
      <x v="12"/>
      <x v="45"/>
    </i>
    <i r="1">
      <x v="13"/>
      <x v="43"/>
    </i>
    <i r="1">
      <x v="16"/>
      <x v="41"/>
    </i>
    <i r="1">
      <x v="27"/>
      <x v="38"/>
    </i>
    <i r="1">
      <x v="33"/>
      <x v="61"/>
    </i>
    <i r="1">
      <x v="34"/>
      <x v="62"/>
    </i>
    <i t="default">
      <x v="1"/>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185">
      <pivotArea outline="0" fieldPosition="0">
        <references count="1">
          <reference field="4294967294" count="1" selected="0">
            <x v="0"/>
          </reference>
        </references>
      </pivotArea>
    </format>
    <format dxfId="184">
      <pivotArea outline="0" fieldPosition="0">
        <references count="1">
          <reference field="4294967294" count="1" selected="0">
            <x v="1"/>
          </reference>
        </references>
      </pivotArea>
    </format>
    <format dxfId="183">
      <pivotArea outline="0" fieldPosition="0">
        <references count="1">
          <reference field="4294967294" count="2" selected="0">
            <x v="2"/>
            <x v="3"/>
          </reference>
        </references>
      </pivotArea>
    </format>
    <format dxfId="182">
      <pivotArea dataOnly="0" labelOnly="1" outline="0" fieldPosition="0">
        <references count="1">
          <reference field="4294967294" count="4">
            <x v="0"/>
            <x v="1"/>
            <x v="2"/>
            <x v="3"/>
          </reference>
        </references>
      </pivotArea>
    </format>
    <format dxfId="181">
      <pivotArea dataOnly="0" labelOnly="1" outline="0" fieldPosition="0">
        <references count="1">
          <reference field="4294967294" count="4">
            <x v="0"/>
            <x v="1"/>
            <x v="2"/>
            <x v="3"/>
          </reference>
        </references>
      </pivotArea>
    </format>
    <format dxfId="180">
      <pivotArea outline="0" fieldPosition="0">
        <references count="1">
          <reference field="4294967294" count="2" selected="0">
            <x v="0"/>
            <x v="1"/>
          </reference>
        </references>
      </pivotArea>
    </format>
    <format dxfId="179">
      <pivotArea field="3" type="button" dataOnly="0" labelOnly="1" outline="0" axis="axisRow" fieldPosition="0"/>
    </format>
    <format dxfId="178">
      <pivotArea field="1" type="button" dataOnly="0" labelOnly="1" outline="0" axis="axisRow" fieldPosition="1"/>
    </format>
    <format dxfId="177">
      <pivotArea field="2" type="button" dataOnly="0" labelOnly="1" outline="0" axis="axisRow" fieldPosition="2"/>
    </format>
    <format dxfId="176">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8739922-697F-4A9F-86D8-3D838414211E}" name="PivotTable20" cacheId="10217"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48" firstHeaderRow="1" firstDataRow="2" firstDataCol="3" rowPageCount="1" colPageCount="1"/>
  <pivotFields count="28">
    <pivotField compact="0" outline="0" showAll="0"/>
    <pivotField axis="axisRow" compact="0" outline="0" showAll="0" defaultSubtotal="0">
      <items count="27">
        <item m="1" x="22"/>
        <item m="1" x="26"/>
        <item x="11"/>
        <item x="9"/>
        <item x="0"/>
        <item x="1"/>
        <item x="10"/>
        <item x="5"/>
        <item x="7"/>
        <item x="4"/>
        <item x="13"/>
        <item m="1" x="20"/>
        <item x="19"/>
        <item m="1" x="21"/>
        <item x="8"/>
        <item m="1" x="23"/>
        <item m="1" x="24"/>
        <item x="14"/>
        <item m="1" x="25"/>
        <item x="6"/>
        <item x="2"/>
        <item x="3"/>
        <item x="12"/>
        <item x="15"/>
        <item x="16"/>
        <item x="17"/>
        <item x="18"/>
      </items>
    </pivotField>
    <pivotField axis="axisRow" compact="0" outline="0" showAll="0">
      <items count="28">
        <item x="0"/>
        <item x="1"/>
        <item m="1" x="20"/>
        <item x="5"/>
        <item x="14"/>
        <item x="4"/>
        <item x="9"/>
        <item x="11"/>
        <item x="13"/>
        <item m="1" x="26"/>
        <item m="1" x="21"/>
        <item x="10"/>
        <item m="1" x="23"/>
        <item m="1" x="24"/>
        <item x="7"/>
        <item m="1" x="25"/>
        <item m="1" x="22"/>
        <item x="8"/>
        <item x="19"/>
        <item x="6"/>
        <item x="2"/>
        <item x="3"/>
        <item x="12"/>
        <item x="15"/>
        <item x="16"/>
        <item x="17"/>
        <item x="18"/>
        <item t="default"/>
      </items>
    </pivotField>
    <pivotField axis="axisRow" compact="0" outline="0" showAll="0">
      <items count="6">
        <item m="1" x="4"/>
        <item x="0"/>
        <item x="2"/>
        <item x="1"/>
        <item x="3"/>
        <item t="default"/>
      </items>
    </pivotField>
    <pivotField compact="0" outline="0" showAll="0"/>
    <pivotField compact="0" numFmtId="2" outline="0" showAll="0"/>
    <pivotField compact="0" numFmtId="1" outline="0" showAll="0"/>
    <pivotField compact="0" outline="0" showAll="0"/>
    <pivotField compact="0" numFmtId="1" outline="0" showAll="0"/>
    <pivotField compact="0" numFmtId="2" outline="0" showAll="0"/>
    <pivotField compact="0" numFmtId="164" outline="0" showAll="0"/>
    <pivotField dataField="1" compact="0" numFmtId="1" outline="0" showAll="0"/>
    <pivotField compact="0" outline="0" showAll="0"/>
    <pivotField compact="0" numFmtId="9" outline="0" showAll="0"/>
    <pivotField compact="0" numFmtId="9" outline="0" showAll="0"/>
    <pivotField compact="0" outline="0" showAll="0"/>
    <pivotField compact="0" numFmtId="2" outline="0" showAll="0"/>
    <pivotField compact="0" numFmtId="2" outline="0" showAll="0"/>
    <pivotField compact="0" numFmtId="1" outline="0" showAll="0"/>
    <pivotField compact="0" outline="0" showAll="0"/>
    <pivotField compact="0" outline="0" showAll="0"/>
    <pivotField compact="0" outline="0" showAll="0"/>
    <pivotField compact="0" numFmtId="2" outline="0" showAll="0"/>
    <pivotField dataField="1" compact="0" numFmtId="43" outline="0" showAll="0"/>
    <pivotField dataField="1" compact="0" numFmtId="2" outline="0" showAll="0"/>
    <pivotField compact="0" numFmtId="9" outline="0" showAll="0"/>
    <pivotField axis="axisPage" compact="0" outline="0" showAll="0">
      <items count="4">
        <item x="2"/>
        <item x="0"/>
        <item x="1"/>
        <item t="default"/>
      </items>
    </pivotField>
    <pivotField dataField="1" compact="0" numFmtId="43" outline="0" showAll="0"/>
  </pivotFields>
  <rowFields count="3">
    <field x="3"/>
    <field x="1"/>
    <field x="2"/>
  </rowFields>
  <rowItems count="25">
    <i>
      <x v="1"/>
      <x v="3"/>
      <x v="6"/>
    </i>
    <i r="1">
      <x v="4"/>
      <x/>
    </i>
    <i r="1">
      <x v="5"/>
      <x v="1"/>
    </i>
    <i r="1">
      <x v="6"/>
      <x v="11"/>
    </i>
    <i r="1">
      <x v="7"/>
      <x v="3"/>
    </i>
    <i r="1">
      <x v="8"/>
      <x v="14"/>
    </i>
    <i r="1">
      <x v="9"/>
      <x v="5"/>
    </i>
    <i r="1">
      <x v="10"/>
      <x v="8"/>
    </i>
    <i r="1">
      <x v="12"/>
      <x v="18"/>
    </i>
    <i r="1">
      <x v="14"/>
      <x v="17"/>
    </i>
    <i r="1">
      <x v="17"/>
      <x v="4"/>
    </i>
    <i r="1">
      <x v="19"/>
      <x v="19"/>
    </i>
    <i r="1">
      <x v="22"/>
      <x v="22"/>
    </i>
    <i t="default">
      <x v="1"/>
    </i>
    <i>
      <x v="2"/>
      <x v="2"/>
      <x v="7"/>
    </i>
    <i t="default">
      <x v="2"/>
    </i>
    <i>
      <x v="3"/>
      <x v="20"/>
      <x v="20"/>
    </i>
    <i r="1">
      <x v="21"/>
      <x v="21"/>
    </i>
    <i r="1">
      <x v="23"/>
      <x v="23"/>
    </i>
    <i r="1">
      <x v="24"/>
      <x v="24"/>
    </i>
    <i t="default">
      <x v="3"/>
    </i>
    <i>
      <x v="4"/>
      <x v="25"/>
      <x v="25"/>
    </i>
    <i r="1">
      <x v="26"/>
      <x v="26"/>
    </i>
    <i t="default">
      <x v="4"/>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9">
    <format dxfId="171">
      <pivotArea outline="0" fieldPosition="0">
        <references count="1">
          <reference field="4294967294" count="1" selected="0">
            <x v="0"/>
          </reference>
        </references>
      </pivotArea>
    </format>
    <format dxfId="170">
      <pivotArea outline="0" fieldPosition="0">
        <references count="1">
          <reference field="4294967294" count="1" selected="0">
            <x v="1"/>
          </reference>
        </references>
      </pivotArea>
    </format>
    <format dxfId="169">
      <pivotArea outline="0" fieldPosition="0">
        <references count="1">
          <reference field="4294967294" count="2" selected="0">
            <x v="2"/>
            <x v="3"/>
          </reference>
        </references>
      </pivotArea>
    </format>
    <format dxfId="168">
      <pivotArea dataOnly="0" labelOnly="1" outline="0" fieldPosition="0">
        <references count="1">
          <reference field="4294967294" count="4">
            <x v="0"/>
            <x v="1"/>
            <x v="2"/>
            <x v="3"/>
          </reference>
        </references>
      </pivotArea>
    </format>
    <format dxfId="167">
      <pivotArea dataOnly="0" labelOnly="1" outline="0" fieldPosition="0">
        <references count="1">
          <reference field="4294967294" count="4">
            <x v="0"/>
            <x v="1"/>
            <x v="2"/>
            <x v="3"/>
          </reference>
        </references>
      </pivotArea>
    </format>
    <format dxfId="166">
      <pivotArea field="3" type="button" dataOnly="0" labelOnly="1" outline="0" axis="axisRow" fieldPosition="0"/>
    </format>
    <format dxfId="165">
      <pivotArea field="1" type="button" dataOnly="0" labelOnly="1" outline="0" axis="axisRow" fieldPosition="1"/>
    </format>
    <format dxfId="164">
      <pivotArea field="2" type="button" dataOnly="0" labelOnly="1" outline="0" axis="axisRow" fieldPosition="2"/>
    </format>
    <format dxfId="163">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7190986-A113-4918-80B5-0069E770F433}" name="PivotTable23" cacheId="10218"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77" firstHeaderRow="1" firstDataRow="2" firstDataCol="3" rowPageCount="1" colPageCount="1"/>
  <pivotFields count="28">
    <pivotField compact="0" outline="0" showAll="0"/>
    <pivotField axis="axisRow" compact="0" outline="0" showAll="0" defaultSubtotal="0">
      <items count="61">
        <item m="1" x="58"/>
        <item m="1" x="53"/>
        <item x="17"/>
        <item x="3"/>
        <item x="7"/>
        <item m="1" x="55"/>
        <item x="31"/>
        <item x="46"/>
        <item x="12"/>
        <item x="43"/>
        <item x="45"/>
        <item x="4"/>
        <item x="9"/>
        <item m="1" x="59"/>
        <item x="16"/>
        <item x="14"/>
        <item x="1"/>
        <item x="2"/>
        <item x="39"/>
        <item m="1" x="49"/>
        <item x="6"/>
        <item m="1" x="60"/>
        <item x="0"/>
        <item x="27"/>
        <item x="32"/>
        <item m="1" x="57"/>
        <item x="33"/>
        <item x="5"/>
        <item m="1" x="51"/>
        <item x="47"/>
        <item x="26"/>
        <item m="1" x="54"/>
        <item x="19"/>
        <item x="37"/>
        <item m="1" x="52"/>
        <item m="1" x="50"/>
        <item x="23"/>
        <item m="1" x="56"/>
        <item x="25"/>
        <item x="30"/>
        <item x="15"/>
        <item x="34"/>
        <item x="29"/>
        <item x="21"/>
        <item x="20"/>
        <item x="22"/>
        <item x="28"/>
        <item x="10"/>
        <item x="36"/>
        <item x="8"/>
        <item x="11"/>
        <item x="13"/>
        <item x="18"/>
        <item x="24"/>
        <item x="35"/>
        <item x="38"/>
        <item x="40"/>
        <item x="41"/>
        <item x="42"/>
        <item x="44"/>
        <item x="48"/>
      </items>
    </pivotField>
    <pivotField axis="axisRow" compact="0" outline="0" showAll="0">
      <items count="63">
        <item x="2"/>
        <item x="3"/>
        <item x="6"/>
        <item x="5"/>
        <item x="7"/>
        <item x="4"/>
        <item x="20"/>
        <item x="16"/>
        <item m="1" x="60"/>
        <item x="37"/>
        <item x="1"/>
        <item x="31"/>
        <item x="12"/>
        <item x="21"/>
        <item m="1" x="61"/>
        <item m="1" x="51"/>
        <item x="14"/>
        <item m="1" x="50"/>
        <item m="1" x="59"/>
        <item x="29"/>
        <item x="15"/>
        <item x="46"/>
        <item x="0"/>
        <item m="1" x="53"/>
        <item x="23"/>
        <item x="26"/>
        <item x="34"/>
        <item m="1" x="56"/>
        <item x="19"/>
        <item x="17"/>
        <item x="25"/>
        <item x="32"/>
        <item x="30"/>
        <item m="1" x="57"/>
        <item m="1" x="58"/>
        <item x="22"/>
        <item m="1" x="54"/>
        <item m="1" x="49"/>
        <item x="33"/>
        <item m="1" x="52"/>
        <item x="45"/>
        <item x="43"/>
        <item x="39"/>
        <item m="1" x="55"/>
        <item x="9"/>
        <item x="28"/>
        <item x="47"/>
        <item x="10"/>
        <item x="36"/>
        <item x="8"/>
        <item x="11"/>
        <item x="13"/>
        <item x="18"/>
        <item x="24"/>
        <item x="27"/>
        <item x="35"/>
        <item x="38"/>
        <item x="40"/>
        <item x="41"/>
        <item x="42"/>
        <item x="44"/>
        <item x="48"/>
        <item t="default"/>
      </items>
    </pivotField>
    <pivotField axis="axisRow" compact="0" outline="0" showAll="0">
      <items count="7">
        <item x="2"/>
        <item x="3"/>
        <item x="1"/>
        <item x="0"/>
        <item m="1" x="5"/>
        <item m="1" x="4"/>
        <item t="default"/>
      </items>
    </pivotField>
    <pivotField compact="0" outline="0" showAll="0"/>
    <pivotField compact="0" numFmtId="2" outline="0" showAll="0"/>
    <pivotField compact="0" numFmtId="165" outline="0" showAll="0"/>
    <pivotField compact="0" numFmtId="164" outline="0" showAll="0"/>
    <pivotField compact="0" numFmtId="1" outline="0" showAll="0"/>
    <pivotField compact="0" numFmtId="165" outline="0" showAll="0"/>
    <pivotField compact="0"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2" outline="0" showAll="0"/>
    <pivotField compact="0" numFmtId="164"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multipleItemSelectionAllowed="1" showAll="0">
      <items count="5">
        <item x="0"/>
        <item x="2"/>
        <item x="1"/>
        <item x="3"/>
        <item t="default"/>
      </items>
    </pivotField>
    <pivotField dataField="1" compact="0" numFmtId="43" outline="0" showAll="0"/>
  </pivotFields>
  <rowFields count="3">
    <field x="3"/>
    <field x="1"/>
    <field x="2"/>
  </rowFields>
  <rowItems count="54">
    <i>
      <x/>
      <x v="20"/>
      <x v="2"/>
    </i>
    <i r="1">
      <x v="26"/>
      <x v="38"/>
    </i>
    <i r="1">
      <x v="29"/>
      <x v="46"/>
    </i>
    <i r="1">
      <x v="33"/>
      <x v="9"/>
    </i>
    <i r="1">
      <x v="45"/>
      <x v="35"/>
    </i>
    <i r="1">
      <x v="52"/>
      <x v="52"/>
    </i>
    <i r="1">
      <x v="53"/>
      <x v="53"/>
    </i>
    <i r="1">
      <x v="59"/>
      <x v="60"/>
    </i>
    <i t="default">
      <x/>
    </i>
    <i>
      <x v="1"/>
      <x v="18"/>
      <x v="42"/>
    </i>
    <i r="1">
      <x v="23"/>
      <x v="54"/>
    </i>
    <i r="1">
      <x v="24"/>
      <x v="31"/>
    </i>
    <i r="1">
      <x v="38"/>
      <x v="30"/>
    </i>
    <i r="1">
      <x v="39"/>
      <x v="32"/>
    </i>
    <i r="1">
      <x v="44"/>
      <x v="6"/>
    </i>
    <i r="1">
      <x v="48"/>
      <x v="48"/>
    </i>
    <i r="1">
      <x v="51"/>
      <x v="51"/>
    </i>
    <i r="1">
      <x v="54"/>
      <x v="55"/>
    </i>
    <i r="1">
      <x v="56"/>
      <x v="57"/>
    </i>
    <i t="default">
      <x v="1"/>
    </i>
    <i>
      <x v="2"/>
      <x v="2"/>
      <x v="29"/>
    </i>
    <i r="1">
      <x v="3"/>
      <x v="1"/>
    </i>
    <i r="1">
      <x v="4"/>
      <x v="4"/>
    </i>
    <i r="1">
      <x v="6"/>
      <x v="11"/>
    </i>
    <i r="1">
      <x v="7"/>
      <x v="21"/>
    </i>
    <i r="1">
      <x v="8"/>
      <x v="12"/>
    </i>
    <i r="1">
      <x v="14"/>
      <x v="7"/>
    </i>
    <i r="1">
      <x v="15"/>
      <x v="16"/>
    </i>
    <i r="1">
      <x v="30"/>
      <x v="25"/>
    </i>
    <i r="1">
      <x v="32"/>
      <x v="28"/>
    </i>
    <i r="1">
      <x v="43"/>
      <x v="13"/>
    </i>
    <i t="default">
      <x v="2"/>
    </i>
    <i>
      <x v="3"/>
      <x v="9"/>
      <x v="41"/>
    </i>
    <i r="1">
      <x v="10"/>
      <x v="40"/>
    </i>
    <i r="1">
      <x v="11"/>
      <x v="5"/>
    </i>
    <i r="1">
      <x v="12"/>
      <x v="44"/>
    </i>
    <i r="1">
      <x v="16"/>
      <x v="10"/>
    </i>
    <i r="1">
      <x v="17"/>
      <x/>
    </i>
    <i r="1">
      <x v="22"/>
      <x v="22"/>
    </i>
    <i r="1">
      <x v="27"/>
      <x v="3"/>
    </i>
    <i r="1">
      <x v="36"/>
      <x v="24"/>
    </i>
    <i r="1">
      <x v="40"/>
      <x v="20"/>
    </i>
    <i r="1">
      <x v="41"/>
      <x v="26"/>
    </i>
    <i r="1">
      <x v="42"/>
      <x v="19"/>
    </i>
    <i r="1">
      <x v="46"/>
      <x v="45"/>
    </i>
    <i r="1">
      <x v="47"/>
      <x v="47"/>
    </i>
    <i r="1">
      <x v="49"/>
      <x v="49"/>
    </i>
    <i r="1">
      <x v="50"/>
      <x v="50"/>
    </i>
    <i r="1">
      <x v="55"/>
      <x v="56"/>
    </i>
    <i r="1">
      <x v="57"/>
      <x v="58"/>
    </i>
    <i r="1">
      <x v="58"/>
      <x v="59"/>
    </i>
    <i r="1">
      <x v="60"/>
      <x v="61"/>
    </i>
    <i t="default">
      <x v="3"/>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9">
    <format dxfId="158">
      <pivotArea outline="0" fieldPosition="0">
        <references count="1">
          <reference field="4294967294" count="1" selected="0">
            <x v="0"/>
          </reference>
        </references>
      </pivotArea>
    </format>
    <format dxfId="157">
      <pivotArea outline="0" fieldPosition="0">
        <references count="1">
          <reference field="4294967294" count="1" selected="0">
            <x v="1"/>
          </reference>
        </references>
      </pivotArea>
    </format>
    <format dxfId="156">
      <pivotArea outline="0" fieldPosition="0">
        <references count="1">
          <reference field="4294967294" count="2" selected="0">
            <x v="2"/>
            <x v="3"/>
          </reference>
        </references>
      </pivotArea>
    </format>
    <format dxfId="155">
      <pivotArea dataOnly="0" labelOnly="1" outline="0" fieldPosition="0">
        <references count="1">
          <reference field="4294967294" count="4">
            <x v="0"/>
            <x v="1"/>
            <x v="2"/>
            <x v="3"/>
          </reference>
        </references>
      </pivotArea>
    </format>
    <format dxfId="154">
      <pivotArea dataOnly="0" labelOnly="1" outline="0" fieldPosition="0">
        <references count="1">
          <reference field="4294967294" count="4">
            <x v="0"/>
            <x v="1"/>
            <x v="2"/>
            <x v="3"/>
          </reference>
        </references>
      </pivotArea>
    </format>
    <format dxfId="153">
      <pivotArea field="3" type="button" dataOnly="0" labelOnly="1" outline="0" axis="axisRow" fieldPosition="0"/>
    </format>
    <format dxfId="152">
      <pivotArea field="1" type="button" dataOnly="0" labelOnly="1" outline="0" axis="axisRow" fieldPosition="1"/>
    </format>
    <format dxfId="151">
      <pivotArea field="2" type="button" dataOnly="0" labelOnly="1" outline="0" axis="axisRow" fieldPosition="2"/>
    </format>
    <format dxfId="150">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ADDBC0E-78B9-40E1-977C-E667978139D4}" name="PivotTable15" cacheId="10222"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50" firstHeaderRow="1" firstDataRow="2" firstDataCol="3" rowPageCount="1" colPageCount="1"/>
  <pivotFields count="28">
    <pivotField compact="0" outline="0" showAll="0"/>
    <pivotField axis="axisRow" compact="0" outline="0" showAll="0" defaultSubtotal="0">
      <items count="60">
        <item m="1" x="53"/>
        <item x="26"/>
        <item x="35"/>
        <item x="20"/>
        <item x="2"/>
        <item x="4"/>
        <item x="10"/>
        <item x="39"/>
        <item x="47"/>
        <item x="44"/>
        <item x="45"/>
        <item x="42"/>
        <item x="3"/>
        <item x="5"/>
        <item x="28"/>
        <item x="19"/>
        <item x="27"/>
        <item x="9"/>
        <item x="18"/>
        <item m="1" x="57"/>
        <item m="1" x="55"/>
        <item m="1" x="51"/>
        <item x="6"/>
        <item m="1" x="58"/>
        <item x="0"/>
        <item x="32"/>
        <item m="1" x="52"/>
        <item m="1" x="50"/>
        <item m="1" x="59"/>
        <item x="33"/>
        <item m="1" x="56"/>
        <item x="1"/>
        <item m="1" x="54"/>
        <item x="36"/>
        <item x="34"/>
        <item x="49"/>
        <item x="12"/>
        <item x="29"/>
        <item x="23"/>
        <item x="40"/>
        <item x="11"/>
        <item x="24"/>
        <item x="31"/>
        <item x="30"/>
        <item x="15"/>
        <item x="16"/>
        <item x="13"/>
        <item x="25"/>
        <item x="14"/>
        <item x="22"/>
        <item x="7"/>
        <item x="8"/>
        <item x="17"/>
        <item x="21"/>
        <item x="37"/>
        <item x="38"/>
        <item x="41"/>
        <item x="43"/>
        <item x="46"/>
        <item x="48"/>
      </items>
    </pivotField>
    <pivotField axis="axisRow" compact="0" outline="0" showAll="0">
      <items count="112">
        <item m="1" x="62"/>
        <item m="1" x="78"/>
        <item m="1" x="83"/>
        <item m="1" x="53"/>
        <item m="1" x="110"/>
        <item m="1" x="88"/>
        <item m="1" x="79"/>
        <item m="1" x="80"/>
        <item m="1" x="61"/>
        <item m="1" x="60"/>
        <item m="1" x="71"/>
        <item m="1" x="72"/>
        <item m="1" x="66"/>
        <item m="1" x="104"/>
        <item m="1" x="58"/>
        <item m="1" x="95"/>
        <item m="1" x="52"/>
        <item m="1" x="82"/>
        <item m="1" x="75"/>
        <item m="1" x="85"/>
        <item m="1" x="55"/>
        <item m="1" x="67"/>
        <item m="1" x="89"/>
        <item m="1" x="76"/>
        <item m="1" x="92"/>
        <item m="1" x="84"/>
        <item m="1" x="50"/>
        <item m="1" x="74"/>
        <item m="1" x="73"/>
        <item m="1" x="105"/>
        <item m="1" x="81"/>
        <item m="1" x="94"/>
        <item m="1" x="69"/>
        <item m="1" x="103"/>
        <item m="1" x="86"/>
        <item m="1" x="97"/>
        <item m="1" x="51"/>
        <item m="1" x="87"/>
        <item m="1" x="59"/>
        <item m="1" x="90"/>
        <item m="1" x="54"/>
        <item m="1" x="96"/>
        <item m="1" x="68"/>
        <item m="1" x="106"/>
        <item m="1" x="65"/>
        <item m="1" x="91"/>
        <item m="1" x="102"/>
        <item m="1" x="100"/>
        <item m="1" x="98"/>
        <item m="1" x="63"/>
        <item x="4"/>
        <item x="2"/>
        <item x="1"/>
        <item x="3"/>
        <item x="18"/>
        <item x="6"/>
        <item x="0"/>
        <item x="9"/>
        <item x="25"/>
        <item x="19"/>
        <item x="20"/>
        <item x="27"/>
        <item x="28"/>
        <item x="29"/>
        <item x="24"/>
        <item x="15"/>
        <item x="16"/>
        <item x="26"/>
        <item x="11"/>
        <item x="31"/>
        <item x="14"/>
        <item x="13"/>
        <item x="12"/>
        <item x="23"/>
        <item x="30"/>
        <item x="5"/>
        <item x="39"/>
        <item x="10"/>
        <item x="33"/>
        <item m="1" x="56"/>
        <item m="1" x="99"/>
        <item m="1" x="77"/>
        <item x="35"/>
        <item m="1" x="57"/>
        <item x="40"/>
        <item x="47"/>
        <item x="49"/>
        <item m="1" x="107"/>
        <item m="1" x="109"/>
        <item m="1" x="70"/>
        <item x="44"/>
        <item x="34"/>
        <item x="42"/>
        <item m="1" x="108"/>
        <item x="45"/>
        <item m="1" x="64"/>
        <item x="36"/>
        <item m="1" x="93"/>
        <item m="1" x="101"/>
        <item x="22"/>
        <item x="7"/>
        <item x="8"/>
        <item x="17"/>
        <item x="21"/>
        <item x="32"/>
        <item x="37"/>
        <item x="38"/>
        <item x="41"/>
        <item x="43"/>
        <item x="46"/>
        <item x="48"/>
        <item t="default"/>
      </items>
    </pivotField>
    <pivotField axis="axisRow" compact="0" outline="0" showAll="0">
      <items count="7">
        <item x="2"/>
        <item x="3"/>
        <item x="1"/>
        <item x="0"/>
        <item x="4"/>
        <item x="5"/>
        <item t="default"/>
      </items>
    </pivotField>
    <pivotField compact="0" outline="0" showAll="0"/>
    <pivotField compact="0" numFmtId="2" outline="0" showAll="0"/>
    <pivotField compact="0" numFmtId="1" outline="0" showAll="0"/>
    <pivotField compact="0" numFmtId="43" outline="0" showAll="0"/>
    <pivotField compact="0" numFmtId="1" outline="0" showAll="0"/>
    <pivotField compact="0" outline="0" showAll="0"/>
    <pivotField compact="0" outline="0" showAll="0"/>
    <pivotField dataField="1" compact="0" numFmtId="43" outline="0" showAll="0"/>
    <pivotField compact="0" outline="0" showAll="0"/>
    <pivotField compact="0" numFmtId="9" outline="0" showAll="0"/>
    <pivotField compact="0" numFmtId="9" outline="0" showAll="0"/>
    <pivotField compact="0" outline="0" showAll="0"/>
    <pivotField compact="0" numFmtId="1" outline="0" showAll="0"/>
    <pivotField compact="0" numFmtId="2" outline="0" showAll="0"/>
    <pivotField compact="0" numFmtId="43"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multipleItemSelectionAllowed="1" showAll="0">
      <items count="6">
        <item h="1" x="0"/>
        <item x="3"/>
        <item h="1" x="2"/>
        <item x="1"/>
        <item h="1" m="1" x="4"/>
        <item t="default"/>
      </items>
    </pivotField>
    <pivotField dataField="1" compact="0" numFmtId="43" outline="0" showAll="0"/>
  </pivotFields>
  <rowFields count="3">
    <field x="3"/>
    <field x="1"/>
    <field x="2"/>
  </rowFields>
  <rowItems count="27">
    <i>
      <x/>
      <x v="14"/>
      <x v="62"/>
    </i>
    <i t="default">
      <x/>
    </i>
    <i>
      <x v="1"/>
      <x v="41"/>
      <x v="64"/>
    </i>
    <i r="1">
      <x v="42"/>
      <x v="69"/>
    </i>
    <i r="1">
      <x v="43"/>
      <x v="74"/>
    </i>
    <i r="1">
      <x v="54"/>
      <x v="105"/>
    </i>
    <i t="default">
      <x v="1"/>
    </i>
    <i>
      <x v="2"/>
      <x v="3"/>
      <x v="60"/>
    </i>
    <i r="1">
      <x v="7"/>
      <x v="76"/>
    </i>
    <i r="1">
      <x v="15"/>
      <x v="59"/>
    </i>
    <i r="1">
      <x v="16"/>
      <x v="61"/>
    </i>
    <i r="1">
      <x v="37"/>
      <x v="63"/>
    </i>
    <i r="1">
      <x v="57"/>
      <x v="108"/>
    </i>
    <i t="default">
      <x v="2"/>
    </i>
    <i>
      <x v="3"/>
      <x v="11"/>
      <x v="92"/>
    </i>
    <i r="1">
      <x v="12"/>
      <x v="53"/>
    </i>
    <i r="1">
      <x v="18"/>
      <x v="54"/>
    </i>
    <i r="1">
      <x v="29"/>
      <x v="78"/>
    </i>
    <i r="1">
      <x v="34"/>
      <x v="91"/>
    </i>
    <i r="1">
      <x v="40"/>
      <x v="68"/>
    </i>
    <i r="1">
      <x v="59"/>
      <x v="110"/>
    </i>
    <i t="default">
      <x v="3"/>
    </i>
    <i>
      <x v="4"/>
      <x v="1"/>
      <x v="67"/>
    </i>
    <i t="default">
      <x v="4"/>
    </i>
    <i>
      <x v="5"/>
      <x v="2"/>
      <x v="82"/>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7">
    <format dxfId="145">
      <pivotArea dataOnly="0" labelOnly="1" outline="0" fieldPosition="0">
        <references count="1">
          <reference field="4294967294" count="4">
            <x v="0"/>
            <x v="1"/>
            <x v="2"/>
            <x v="3"/>
          </reference>
        </references>
      </pivotArea>
    </format>
    <format dxfId="144">
      <pivotArea dataOnly="0" labelOnly="1" outline="0" fieldPosition="0">
        <references count="1">
          <reference field="4294967294" count="4">
            <x v="0"/>
            <x v="1"/>
            <x v="2"/>
            <x v="3"/>
          </reference>
        </references>
      </pivotArea>
    </format>
    <format dxfId="143">
      <pivotArea outline="0" fieldPosition="0">
        <references count="1">
          <reference field="4294967294" count="1">
            <x v="0"/>
          </reference>
        </references>
      </pivotArea>
    </format>
    <format dxfId="142">
      <pivotArea outline="0" fieldPosition="0">
        <references count="1">
          <reference field="4294967294" count="1" selected="0">
            <x v="0"/>
          </reference>
        </references>
      </pivotArea>
    </format>
    <format dxfId="141">
      <pivotArea outline="0" fieldPosition="0">
        <references count="1">
          <reference field="4294967294" count="1">
            <x v="1"/>
          </reference>
        </references>
      </pivotArea>
    </format>
    <format dxfId="140">
      <pivotArea outline="0" fieldPosition="0">
        <references count="1">
          <reference field="4294967294" count="1" selected="0">
            <x v="1"/>
          </reference>
        </references>
      </pivotArea>
    </format>
    <format dxfId="139">
      <pivotArea outline="0" fieldPosition="0">
        <references count="1">
          <reference field="4294967294" count="2" selected="0">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4A46F54-C74D-45A6-AAB4-303779E0BD53}" name="PivotTable1" cacheId="10224"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19:AL60" firstHeaderRow="1" firstDataRow="2" firstDataCol="3" rowPageCount="1" colPageCount="1"/>
  <pivotFields count="28">
    <pivotField compact="0" outline="0" showAll="0"/>
    <pivotField axis="axisRow" compact="0" outline="0" showAll="0" defaultSubtotal="0">
      <items count="51">
        <item x="15"/>
        <item x="21"/>
        <item x="18"/>
        <item x="1"/>
        <item x="2"/>
        <item x="20"/>
        <item x="33"/>
        <item x="11"/>
        <item x="34"/>
        <item x="13"/>
        <item m="1" x="48"/>
        <item x="0"/>
        <item x="27"/>
        <item x="37"/>
        <item x="3"/>
        <item m="1" x="49"/>
        <item m="1" x="44"/>
        <item x="16"/>
        <item x="9"/>
        <item x="35"/>
        <item m="1" x="42"/>
        <item m="1" x="40"/>
        <item m="1" x="50"/>
        <item x="4"/>
        <item m="1" x="41"/>
        <item m="1" x="43"/>
        <item x="32"/>
        <item m="1" x="39"/>
        <item x="10"/>
        <item m="1" x="47"/>
        <item m="1" x="46"/>
        <item m="1" x="45"/>
        <item x="14"/>
        <item x="8"/>
        <item x="7"/>
        <item x="22"/>
        <item x="26"/>
        <item x="12"/>
        <item x="31"/>
        <item x="23"/>
        <item x="17"/>
        <item x="19"/>
        <item x="5"/>
        <item x="6"/>
        <item x="24"/>
        <item x="25"/>
        <item x="28"/>
        <item x="29"/>
        <item x="30"/>
        <item x="36"/>
        <item x="38"/>
      </items>
    </pivotField>
    <pivotField axis="axisRow" compact="0" outline="0" showAll="0">
      <items count="92">
        <item m="1" x="60"/>
        <item m="1" x="40"/>
        <item m="1" x="71"/>
        <item m="1" x="61"/>
        <item m="1" x="62"/>
        <item m="1" x="55"/>
        <item m="1" x="75"/>
        <item m="1" x="85"/>
        <item m="1" x="44"/>
        <item m="1" x="80"/>
        <item m="1" x="78"/>
        <item m="1" x="65"/>
        <item m="1" x="86"/>
        <item m="1" x="58"/>
        <item m="1" x="42"/>
        <item m="1" x="50"/>
        <item m="1" x="72"/>
        <item m="1" x="59"/>
        <item m="1" x="66"/>
        <item m="1" x="39"/>
        <item m="1" x="57"/>
        <item m="1" x="56"/>
        <item m="1" x="63"/>
        <item m="1" x="77"/>
        <item m="1" x="84"/>
        <item m="1" x="68"/>
        <item m="1" x="70"/>
        <item m="1" x="45"/>
        <item m="1" x="73"/>
        <item m="1" x="41"/>
        <item m="1" x="79"/>
        <item m="1" x="52"/>
        <item m="1" x="48"/>
        <item m="1" x="74"/>
        <item m="1" x="83"/>
        <item m="1" x="81"/>
        <item m="1" x="47"/>
        <item m="1" x="67"/>
        <item m="1" x="90"/>
        <item x="1"/>
        <item x="0"/>
        <item x="2"/>
        <item x="16"/>
        <item x="4"/>
        <item x="31"/>
        <item x="3"/>
        <item x="32"/>
        <item x="11"/>
        <item x="21"/>
        <item x="7"/>
        <item x="10"/>
        <item x="8"/>
        <item m="1" x="69"/>
        <item x="14"/>
        <item m="1" x="82"/>
        <item x="13"/>
        <item x="37"/>
        <item x="34"/>
        <item x="33"/>
        <item m="1" x="64"/>
        <item x="9"/>
        <item x="27"/>
        <item m="1" x="51"/>
        <item x="26"/>
        <item m="1" x="43"/>
        <item m="1" x="46"/>
        <item x="18"/>
        <item m="1" x="54"/>
        <item x="20"/>
        <item m="1" x="49"/>
        <item m="1" x="88"/>
        <item m="1" x="53"/>
        <item m="1" x="76"/>
        <item x="22"/>
        <item m="1" x="87"/>
        <item x="12"/>
        <item m="1" x="89"/>
        <item x="15"/>
        <item x="23"/>
        <item x="17"/>
        <item x="19"/>
        <item x="5"/>
        <item x="6"/>
        <item x="24"/>
        <item x="25"/>
        <item x="28"/>
        <item x="29"/>
        <item x="30"/>
        <item x="35"/>
        <item x="36"/>
        <item x="38"/>
        <item t="default"/>
      </items>
    </pivotField>
    <pivotField axis="axisRow" compact="0" outline="0" showAll="0">
      <items count="7">
        <item x="3"/>
        <item x="4"/>
        <item x="1"/>
        <item x="0"/>
        <item x="2"/>
        <item m="1" x="5"/>
        <item t="default"/>
      </items>
    </pivotField>
    <pivotField compact="0" outline="0" showAll="0"/>
    <pivotField compact="0" numFmtId="1" outline="0" showAll="0"/>
    <pivotField compact="0" outline="0" showAll="0"/>
    <pivotField compact="0" outline="0" showAll="0"/>
    <pivotField compact="0" outline="0" showAll="0"/>
    <pivotField compact="0" numFmtId="165" outline="0" showAll="0"/>
    <pivotField compact="0" outline="0" showAll="0"/>
    <pivotField dataField="1" compact="0" outline="0" showAll="0"/>
    <pivotField compact="0" outline="0" showAll="0"/>
    <pivotField compact="0" numFmtId="9" outline="0" showAll="0"/>
    <pivotField compact="0" numFmtId="9" outline="0" showAll="0"/>
    <pivotField compact="0" outline="0" showAll="0"/>
    <pivotField compact="0" numFmtId="1" outline="0" showAll="0"/>
    <pivotField compact="0" numFmtId="2" outline="0" showAll="0"/>
    <pivotField compact="0" numFmtId="1"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multipleItemSelectionAllowed="1" showAll="0">
      <items count="5">
        <item h="1" x="1"/>
        <item h="1" x="2"/>
        <item x="0"/>
        <item h="1" m="1" x="3"/>
        <item t="default"/>
      </items>
    </pivotField>
    <pivotField dataField="1" compact="0" numFmtId="43" outline="0" showAll="0"/>
  </pivotFields>
  <rowFields count="3">
    <field x="3"/>
    <field x="1"/>
    <field x="2"/>
  </rowFields>
  <rowItems count="40">
    <i>
      <x/>
      <x v="17"/>
      <x v="42"/>
    </i>
    <i r="1">
      <x v="26"/>
      <x v="46"/>
    </i>
    <i r="1">
      <x v="40"/>
      <x v="79"/>
    </i>
    <i t="default">
      <x/>
    </i>
    <i>
      <x v="1"/>
      <x v="36"/>
      <x v="63"/>
    </i>
    <i r="1">
      <x v="46"/>
      <x v="85"/>
    </i>
    <i r="1">
      <x v="47"/>
      <x v="86"/>
    </i>
    <i r="1">
      <x v="50"/>
      <x v="90"/>
    </i>
    <i t="default">
      <x v="1"/>
    </i>
    <i>
      <x v="2"/>
      <x v="2"/>
      <x v="66"/>
    </i>
    <i r="1">
      <x v="3"/>
      <x v="39"/>
    </i>
    <i r="1">
      <x v="4"/>
      <x v="41"/>
    </i>
    <i r="1">
      <x v="5"/>
      <x v="68"/>
    </i>
    <i r="1">
      <x v="6"/>
      <x v="58"/>
    </i>
    <i r="1">
      <x v="8"/>
      <x v="57"/>
    </i>
    <i r="1">
      <x v="9"/>
      <x v="55"/>
    </i>
    <i r="1">
      <x v="12"/>
      <x v="61"/>
    </i>
    <i r="1">
      <x v="13"/>
      <x v="56"/>
    </i>
    <i r="1">
      <x v="39"/>
      <x v="78"/>
    </i>
    <i r="1">
      <x v="45"/>
      <x v="84"/>
    </i>
    <i r="1">
      <x v="49"/>
      <x v="89"/>
    </i>
    <i t="default">
      <x v="2"/>
    </i>
    <i>
      <x v="3"/>
      <x v="11"/>
      <x v="40"/>
    </i>
    <i r="1">
      <x v="14"/>
      <x v="45"/>
    </i>
    <i r="1">
      <x v="18"/>
      <x v="60"/>
    </i>
    <i r="1">
      <x v="28"/>
      <x v="50"/>
    </i>
    <i r="1">
      <x v="32"/>
      <x v="53"/>
    </i>
    <i r="1">
      <x v="33"/>
      <x v="51"/>
    </i>
    <i r="1">
      <x v="34"/>
      <x v="49"/>
    </i>
    <i r="1">
      <x v="37"/>
      <x v="75"/>
    </i>
    <i r="1">
      <x v="41"/>
      <x v="80"/>
    </i>
    <i r="1">
      <x v="42"/>
      <x v="81"/>
    </i>
    <i r="1">
      <x v="43"/>
      <x v="82"/>
    </i>
    <i r="1">
      <x v="44"/>
      <x v="83"/>
    </i>
    <i r="1">
      <x v="48"/>
      <x v="87"/>
    </i>
    <i t="default">
      <x v="3"/>
    </i>
    <i>
      <x v="4"/>
      <x/>
      <x v="77"/>
    </i>
    <i r="1">
      <x v="1"/>
      <x v="48"/>
    </i>
    <i t="default">
      <x v="4"/>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9">
    <format dxfId="134">
      <pivotArea dataOnly="0" labelOnly="1" outline="0" fieldPosition="0">
        <references count="1">
          <reference field="4294967294" count="4">
            <x v="0"/>
            <x v="1"/>
            <x v="2"/>
            <x v="3"/>
          </reference>
        </references>
      </pivotArea>
    </format>
    <format dxfId="133">
      <pivotArea dataOnly="0" labelOnly="1" outline="0" fieldPosition="0">
        <references count="1">
          <reference field="4294967294" count="4">
            <x v="0"/>
            <x v="1"/>
            <x v="2"/>
            <x v="3"/>
          </reference>
        </references>
      </pivotArea>
    </format>
    <format dxfId="132">
      <pivotArea outline="0" fieldPosition="0">
        <references count="1">
          <reference field="4294967294" count="1" selected="0">
            <x v="0"/>
          </reference>
        </references>
      </pivotArea>
    </format>
    <format dxfId="131">
      <pivotArea outline="0" fieldPosition="0">
        <references count="1">
          <reference field="4294967294" count="1" selected="0">
            <x v="1"/>
          </reference>
        </references>
      </pivotArea>
    </format>
    <format dxfId="130">
      <pivotArea outline="0" fieldPosition="0">
        <references count="1">
          <reference field="4294967294" count="2" selected="0">
            <x v="2"/>
            <x v="3"/>
          </reference>
        </references>
      </pivotArea>
    </format>
    <format dxfId="129">
      <pivotArea field="3" type="button" dataOnly="0" labelOnly="1" outline="0" axis="axisRow" fieldPosition="0"/>
    </format>
    <format dxfId="128">
      <pivotArea field="1" type="button" dataOnly="0" labelOnly="1" outline="0" axis="axisRow" fieldPosition="1"/>
    </format>
    <format dxfId="127">
      <pivotArea field="2" type="button" dataOnly="0" labelOnly="1" outline="0" axis="axisRow" fieldPosition="2"/>
    </format>
    <format dxfId="126">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D62F7B9-92A0-483F-9DF5-37041298B979}" name="PivotTable2" cacheId="10223"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19:AL21" firstHeaderRow="1" firstDataRow="2" firstDataCol="3" rowPageCount="1" colPageCount="1"/>
  <pivotFields count="28">
    <pivotField compact="0" outline="0" showAll="0"/>
    <pivotField axis="axisRow" compact="0" outline="0" showAll="0" defaultSubtotal="0">
      <items count="39">
        <item m="1" x="31"/>
        <item m="1" x="29"/>
        <item m="1" x="27"/>
        <item x="0"/>
        <item m="1" x="24"/>
        <item m="1" x="37"/>
        <item x="9"/>
        <item x="5"/>
        <item m="1" x="28"/>
        <item m="1" x="38"/>
        <item m="1" x="36"/>
        <item x="1"/>
        <item m="1" x="32"/>
        <item m="1" x="25"/>
        <item x="11"/>
        <item m="1" x="35"/>
        <item x="16"/>
        <item x="18"/>
        <item x="6"/>
        <item x="7"/>
        <item x="4"/>
        <item x="8"/>
        <item m="1" x="34"/>
        <item x="22"/>
        <item x="2"/>
        <item x="17"/>
        <item x="10"/>
        <item x="19"/>
        <item x="13"/>
        <item x="20"/>
        <item m="1" x="30"/>
        <item m="1" x="33"/>
        <item m="1" x="26"/>
        <item x="3"/>
        <item x="12"/>
        <item x="14"/>
        <item x="15"/>
        <item x="21"/>
        <item x="23"/>
      </items>
    </pivotField>
    <pivotField axis="axisRow" compact="0" outline="0" showAll="0">
      <items count="64">
        <item m="1" x="40"/>
        <item m="1" x="30"/>
        <item m="1" x="25"/>
        <item m="1" x="46"/>
        <item m="1" x="41"/>
        <item m="1" x="55"/>
        <item m="1" x="37"/>
        <item m="1" x="38"/>
        <item m="1" x="39"/>
        <item m="1" x="51"/>
        <item m="1" x="34"/>
        <item m="1" x="49"/>
        <item m="1" x="53"/>
        <item m="1" x="59"/>
        <item m="1" x="43"/>
        <item m="1" x="24"/>
        <item m="1" x="45"/>
        <item m="1" x="50"/>
        <item m="1" x="26"/>
        <item m="1" x="52"/>
        <item m="1" x="35"/>
        <item m="1" x="31"/>
        <item m="1" x="58"/>
        <item m="1" x="54"/>
        <item x="0"/>
        <item x="8"/>
        <item m="1" x="56"/>
        <item x="1"/>
        <item m="1" x="60"/>
        <item x="9"/>
        <item x="6"/>
        <item x="4"/>
        <item x="7"/>
        <item m="1" x="29"/>
        <item x="5"/>
        <item x="22"/>
        <item x="18"/>
        <item x="16"/>
        <item x="11"/>
        <item m="1" x="32"/>
        <item m="1" x="61"/>
        <item m="1" x="27"/>
        <item m="1" x="33"/>
        <item m="1" x="36"/>
        <item m="1" x="42"/>
        <item m="1" x="57"/>
        <item m="1" x="28"/>
        <item m="1" x="47"/>
        <item x="2"/>
        <item x="17"/>
        <item x="10"/>
        <item x="19"/>
        <item x="13"/>
        <item x="20"/>
        <item m="1" x="44"/>
        <item m="1" x="48"/>
        <item m="1" x="62"/>
        <item x="3"/>
        <item x="12"/>
        <item x="14"/>
        <item x="15"/>
        <item x="21"/>
        <item x="23"/>
        <item t="default"/>
      </items>
    </pivotField>
    <pivotField axis="axisRow" compact="0" outline="0" showAll="0">
      <items count="6">
        <item x="1"/>
        <item x="2"/>
        <item m="1" x="4"/>
        <item x="0"/>
        <item m="1" x="3"/>
        <item t="default"/>
      </items>
    </pivotField>
    <pivotField compact="0" outline="0" showAll="0"/>
    <pivotField compact="0" numFmtId="43" outline="0" showAll="0"/>
    <pivotField compact="0" numFmtId="165" outline="0" showAll="0"/>
    <pivotField compact="0" numFmtId="1" outline="0" showAll="0"/>
    <pivotField compact="0" outline="0" showAll="0"/>
    <pivotField compact="0" numFmtId="43"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43" outline="0" showAll="0"/>
    <pivotField compact="0" numFmtId="1" outline="0" showAll="0"/>
    <pivotField compact="0" outline="0" showAll="0"/>
    <pivotField compact="0" outline="0" showAll="0"/>
    <pivotField compact="0" outline="0" showAll="0"/>
    <pivotField compact="0" numFmtId="1" outline="0" showAll="0"/>
    <pivotField dataField="1" compact="0" numFmtId="1" outline="0" showAll="0"/>
    <pivotField dataField="1" compact="0" numFmtId="43" outline="0" showAll="0"/>
    <pivotField compact="0" numFmtId="9" outline="0" showAll="0"/>
    <pivotField axis="axisPage" compact="0" outline="0" multipleItemSelectionAllowed="1" showAll="0">
      <items count="5">
        <item h="1" m="1" x="3"/>
        <item m="1" x="1"/>
        <item h="1" x="0"/>
        <item m="1" x="2"/>
        <item t="default"/>
      </items>
    </pivotField>
    <pivotField dataField="1" compact="0" numFmtId="43" outline="0" showAll="0"/>
  </pivotFields>
  <rowFields count="3">
    <field x="3"/>
    <field x="1"/>
    <field x="2"/>
  </rowFields>
  <rowItems count="1">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5">
    <format dxfId="121">
      <pivotArea outline="0" fieldPosition="0">
        <references count="1">
          <reference field="4294967294" count="1" selected="0">
            <x v="0"/>
          </reference>
        </references>
      </pivotArea>
    </format>
    <format dxfId="120">
      <pivotArea outline="0" fieldPosition="0">
        <references count="1">
          <reference field="4294967294" count="1" selected="0">
            <x v="1"/>
          </reference>
        </references>
      </pivotArea>
    </format>
    <format dxfId="119">
      <pivotArea outline="0" fieldPosition="0">
        <references count="1">
          <reference field="4294967294" count="2" selected="0">
            <x v="2"/>
            <x v="3"/>
          </reference>
        </references>
      </pivotArea>
    </format>
    <format dxfId="118">
      <pivotArea dataOnly="0" labelOnly="1" outline="0" fieldPosition="0">
        <references count="1">
          <reference field="4294967294" count="4">
            <x v="0"/>
            <x v="1"/>
            <x v="2"/>
            <x v="3"/>
          </reference>
        </references>
      </pivotArea>
    </format>
    <format dxfId="117">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3F67D54-0C52-44D7-9F3D-EA6D6D8E2A1B}" name="PivotTable2" cacheId="10223"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19:AL21" firstHeaderRow="1" firstDataRow="2" firstDataCol="3" rowPageCount="1" colPageCount="1"/>
  <pivotFields count="28">
    <pivotField compact="0" outline="0" showAll="0"/>
    <pivotField axis="axisRow" compact="0" outline="0" showAll="0" defaultSubtotal="0">
      <items count="39">
        <item m="1" x="31"/>
        <item m="1" x="29"/>
        <item m="1" x="27"/>
        <item x="0"/>
        <item m="1" x="24"/>
        <item m="1" x="37"/>
        <item x="9"/>
        <item x="5"/>
        <item m="1" x="28"/>
        <item m="1" x="38"/>
        <item m="1" x="36"/>
        <item x="1"/>
        <item m="1" x="32"/>
        <item m="1" x="25"/>
        <item x="11"/>
        <item m="1" x="35"/>
        <item x="16"/>
        <item x="18"/>
        <item x="6"/>
        <item x="7"/>
        <item x="4"/>
        <item x="8"/>
        <item m="1" x="34"/>
        <item x="22"/>
        <item x="2"/>
        <item x="17"/>
        <item x="10"/>
        <item x="19"/>
        <item x="13"/>
        <item x="20"/>
        <item m="1" x="30"/>
        <item m="1" x="33"/>
        <item m="1" x="26"/>
        <item x="3"/>
        <item x="12"/>
        <item x="14"/>
        <item x="15"/>
        <item x="21"/>
        <item x="23"/>
      </items>
    </pivotField>
    <pivotField axis="axisRow" compact="0" outline="0" showAll="0">
      <items count="64">
        <item m="1" x="40"/>
        <item m="1" x="30"/>
        <item m="1" x="25"/>
        <item m="1" x="46"/>
        <item m="1" x="41"/>
        <item m="1" x="55"/>
        <item m="1" x="37"/>
        <item m="1" x="38"/>
        <item m="1" x="39"/>
        <item m="1" x="51"/>
        <item m="1" x="34"/>
        <item m="1" x="49"/>
        <item m="1" x="53"/>
        <item m="1" x="59"/>
        <item m="1" x="43"/>
        <item m="1" x="24"/>
        <item m="1" x="45"/>
        <item m="1" x="50"/>
        <item m="1" x="26"/>
        <item m="1" x="52"/>
        <item m="1" x="35"/>
        <item m="1" x="31"/>
        <item m="1" x="58"/>
        <item m="1" x="54"/>
        <item x="0"/>
        <item x="8"/>
        <item m="1" x="56"/>
        <item x="1"/>
        <item m="1" x="60"/>
        <item x="9"/>
        <item x="6"/>
        <item x="4"/>
        <item x="7"/>
        <item m="1" x="29"/>
        <item x="5"/>
        <item x="22"/>
        <item x="18"/>
        <item x="16"/>
        <item x="11"/>
        <item m="1" x="32"/>
        <item m="1" x="61"/>
        <item m="1" x="27"/>
        <item m="1" x="33"/>
        <item m="1" x="36"/>
        <item m="1" x="42"/>
        <item m="1" x="57"/>
        <item m="1" x="28"/>
        <item m="1" x="47"/>
        <item x="2"/>
        <item x="17"/>
        <item x="10"/>
        <item x="19"/>
        <item x="13"/>
        <item x="20"/>
        <item m="1" x="44"/>
        <item m="1" x="48"/>
        <item m="1" x="62"/>
        <item x="3"/>
        <item x="12"/>
        <item x="14"/>
        <item x="15"/>
        <item x="21"/>
        <item x="23"/>
        <item t="default"/>
      </items>
    </pivotField>
    <pivotField axis="axisRow" compact="0" outline="0" showAll="0">
      <items count="6">
        <item x="1"/>
        <item x="2"/>
        <item m="1" x="4"/>
        <item x="0"/>
        <item m="1" x="3"/>
        <item t="default"/>
      </items>
    </pivotField>
    <pivotField compact="0" outline="0" showAll="0"/>
    <pivotField compact="0" numFmtId="43" outline="0" showAll="0"/>
    <pivotField compact="0" numFmtId="165" outline="0" showAll="0"/>
    <pivotField compact="0" numFmtId="1" outline="0" showAll="0"/>
    <pivotField compact="0" outline="0" showAll="0"/>
    <pivotField compact="0" numFmtId="43"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43" outline="0" showAll="0"/>
    <pivotField compact="0" numFmtId="1" outline="0" showAll="0"/>
    <pivotField compact="0" outline="0" showAll="0"/>
    <pivotField compact="0" outline="0" showAll="0"/>
    <pivotField compact="0" outline="0" showAll="0"/>
    <pivotField compact="0" numFmtId="1" outline="0" showAll="0"/>
    <pivotField dataField="1" compact="0" numFmtId="1" outline="0" showAll="0"/>
    <pivotField dataField="1" compact="0" numFmtId="43" outline="0" showAll="0"/>
    <pivotField compact="0" numFmtId="9" outline="0" showAll="0"/>
    <pivotField axis="axisPage" compact="0" outline="0" multipleItemSelectionAllowed="1" showAll="0">
      <items count="5">
        <item h="1" m="1" x="3"/>
        <item m="1" x="1"/>
        <item h="1" x="0"/>
        <item m="1" x="2"/>
        <item t="default"/>
      </items>
    </pivotField>
    <pivotField dataField="1" compact="0" numFmtId="43" outline="0" showAll="0"/>
  </pivotFields>
  <rowFields count="3">
    <field x="3"/>
    <field x="1"/>
    <field x="2"/>
  </rowFields>
  <rowItems count="1">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5">
    <format dxfId="112">
      <pivotArea outline="0" fieldPosition="0">
        <references count="1">
          <reference field="4294967294" count="1" selected="0">
            <x v="0"/>
          </reference>
        </references>
      </pivotArea>
    </format>
    <format dxfId="111">
      <pivotArea outline="0" fieldPosition="0">
        <references count="1">
          <reference field="4294967294" count="1" selected="0">
            <x v="1"/>
          </reference>
        </references>
      </pivotArea>
    </format>
    <format dxfId="110">
      <pivotArea outline="0" fieldPosition="0">
        <references count="1">
          <reference field="4294967294" count="2" selected="0">
            <x v="2"/>
            <x v="3"/>
          </reference>
        </references>
      </pivotArea>
    </format>
    <format dxfId="109">
      <pivotArea dataOnly="0" labelOnly="1" outline="0" fieldPosition="0">
        <references count="1">
          <reference field="4294967294" count="4">
            <x v="0"/>
            <x v="1"/>
            <x v="2"/>
            <x v="3"/>
          </reference>
        </references>
      </pivotArea>
    </format>
    <format dxfId="108">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CBED4FB5-C318-42D1-ACA0-1260486DA681}" name="PivotTable22" cacheId="10219"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73" firstHeaderRow="1" firstDataRow="2" firstDataCol="3" rowPageCount="1" colPageCount="1"/>
  <pivotFields count="28">
    <pivotField compact="0" outline="0" showAll="0"/>
    <pivotField axis="axisRow" compact="0" outline="0" showAll="0" defaultSubtotal="0">
      <items count="84">
        <item m="1" x="58"/>
        <item m="1" x="62"/>
        <item m="1" x="83"/>
        <item m="1" x="78"/>
        <item m="1" x="70"/>
        <item m="1" x="65"/>
        <item x="6"/>
        <item x="1"/>
        <item x="0"/>
        <item m="1" x="74"/>
        <item x="9"/>
        <item x="11"/>
        <item x="24"/>
        <item x="48"/>
        <item x="46"/>
        <item x="3"/>
        <item x="13"/>
        <item m="1" x="77"/>
        <item m="1" x="55"/>
        <item m="1" x="79"/>
        <item m="1" x="76"/>
        <item m="1" x="81"/>
        <item x="28"/>
        <item x="16"/>
        <item x="17"/>
        <item x="5"/>
        <item m="1" x="80"/>
        <item m="1" x="72"/>
        <item m="1" x="68"/>
        <item m="1" x="63"/>
        <item m="1" x="59"/>
        <item m="1" x="56"/>
        <item x="2"/>
        <item m="1" x="82"/>
        <item x="7"/>
        <item m="1" x="69"/>
        <item x="33"/>
        <item m="1" x="60"/>
        <item m="1" x="57"/>
        <item x="38"/>
        <item x="49"/>
        <item m="1" x="71"/>
        <item m="1" x="66"/>
        <item x="10"/>
        <item m="1" x="61"/>
        <item x="19"/>
        <item m="1" x="67"/>
        <item x="43"/>
        <item x="12"/>
        <item x="41"/>
        <item x="15"/>
        <item m="1" x="64"/>
        <item x="35"/>
        <item x="26"/>
        <item x="52"/>
        <item x="34"/>
        <item x="30"/>
        <item x="22"/>
        <item x="21"/>
        <item x="20"/>
        <item x="27"/>
        <item x="25"/>
        <item m="1" x="75"/>
        <item x="8"/>
        <item m="1" x="73"/>
        <item x="4"/>
        <item x="14"/>
        <item x="18"/>
        <item x="23"/>
        <item x="29"/>
        <item x="31"/>
        <item x="32"/>
        <item x="36"/>
        <item x="37"/>
        <item x="39"/>
        <item x="40"/>
        <item x="42"/>
        <item x="44"/>
        <item x="45"/>
        <item x="47"/>
        <item x="50"/>
        <item x="51"/>
        <item x="53"/>
        <item x="54"/>
      </items>
    </pivotField>
    <pivotField axis="axisRow" compact="0" outline="0" showAll="0">
      <items count="86">
        <item x="1"/>
        <item x="0"/>
        <item x="5"/>
        <item x="2"/>
        <item x="3"/>
        <item x="10"/>
        <item x="9"/>
        <item x="27"/>
        <item x="16"/>
        <item m="1" x="78"/>
        <item x="28"/>
        <item x="7"/>
        <item x="6"/>
        <item x="24"/>
        <item x="25"/>
        <item m="1" x="63"/>
        <item m="1" x="77"/>
        <item x="19"/>
        <item x="17"/>
        <item m="1" x="55"/>
        <item x="15"/>
        <item m="1" x="82"/>
        <item x="11"/>
        <item m="1" x="68"/>
        <item x="49"/>
        <item m="1" x="59"/>
        <item x="8"/>
        <item x="38"/>
        <item x="34"/>
        <item m="1" x="76"/>
        <item m="1" x="80"/>
        <item m="1" x="58"/>
        <item x="43"/>
        <item x="21"/>
        <item x="22"/>
        <item m="1" x="72"/>
        <item x="30"/>
        <item x="26"/>
        <item m="1" x="57"/>
        <item m="1" x="83"/>
        <item m="1" x="61"/>
        <item x="35"/>
        <item m="1" x="79"/>
        <item x="20"/>
        <item x="13"/>
        <item m="1" x="69"/>
        <item m="1" x="75"/>
        <item m="1" x="67"/>
        <item m="1" x="60"/>
        <item x="41"/>
        <item m="1" x="64"/>
        <item m="1" x="71"/>
        <item m="1" x="74"/>
        <item x="48"/>
        <item m="1" x="84"/>
        <item m="1" x="56"/>
        <item x="46"/>
        <item m="1" x="66"/>
        <item m="1" x="65"/>
        <item m="1" x="81"/>
        <item x="12"/>
        <item m="1" x="73"/>
        <item x="52"/>
        <item m="1" x="62"/>
        <item m="1" x="70"/>
        <item x="4"/>
        <item x="14"/>
        <item x="18"/>
        <item x="23"/>
        <item x="29"/>
        <item x="31"/>
        <item x="32"/>
        <item x="33"/>
        <item x="36"/>
        <item x="37"/>
        <item x="39"/>
        <item x="40"/>
        <item x="42"/>
        <item x="44"/>
        <item x="45"/>
        <item x="47"/>
        <item x="50"/>
        <item x="51"/>
        <item x="53"/>
        <item x="54"/>
        <item t="default"/>
      </items>
    </pivotField>
    <pivotField axis="axisRow" compact="0" outline="0" showAll="0">
      <items count="8">
        <item x="1"/>
        <item x="3"/>
        <item x="0"/>
        <item x="2"/>
        <item x="4"/>
        <item m="1" x="6"/>
        <item x="5"/>
        <item t="default"/>
      </items>
    </pivotField>
    <pivotField compact="0" outline="0" showAll="0"/>
    <pivotField compact="0" numFmtId="165" outline="0" showAll="0"/>
    <pivotField compact="0" numFmtId="1" outline="0" showAll="0"/>
    <pivotField compact="0" numFmtId="1" outline="0" showAll="0"/>
    <pivotField compact="0" numFmtId="1" outline="0" showAll="0"/>
    <pivotField compact="0" numFmtId="165"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2" outline="0" showAll="0"/>
    <pivotField compact="0" numFmtId="2" outline="0" showAll="0"/>
    <pivotField compact="0" numFmtId="165" outline="0" showAll="0"/>
    <pivotField compact="0" outline="0" showAll="0"/>
    <pivotField compact="0" outline="0" showAll="0"/>
    <pivotField compact="0" outline="0" showAll="0"/>
    <pivotField compact="0" numFmtId="1" outline="0" showAll="0"/>
    <pivotField dataField="1" compact="0" numFmtId="1" outline="0" showAll="0"/>
    <pivotField dataField="1" compact="0" numFmtId="43" outline="0" showAll="0"/>
    <pivotField compact="0" numFmtId="9" outline="0" showAll="0"/>
    <pivotField axis="axisPage" compact="0" outline="0" multipleItemSelectionAllowed="1" showAll="0">
      <items count="6">
        <item h="1" x="0"/>
        <item h="1" x="2"/>
        <item x="3"/>
        <item h="1" x="1"/>
        <item h="1" x="4"/>
        <item t="default"/>
      </items>
    </pivotField>
    <pivotField dataField="1" compact="0" numFmtId="43" outline="0" showAll="0"/>
  </pivotFields>
  <rowFields count="3">
    <field x="3"/>
    <field x="1"/>
    <field x="2"/>
  </rowFields>
  <rowItems count="50">
    <i>
      <x/>
      <x v="40"/>
      <x v="24"/>
    </i>
    <i r="1">
      <x v="47"/>
      <x v="32"/>
    </i>
    <i r="1">
      <x v="50"/>
      <x v="20"/>
    </i>
    <i r="1">
      <x v="63"/>
      <x v="26"/>
    </i>
    <i r="1">
      <x v="68"/>
      <x v="68"/>
    </i>
    <i r="1">
      <x v="77"/>
      <x v="78"/>
    </i>
    <i t="default">
      <x/>
    </i>
    <i>
      <x v="1"/>
      <x v="36"/>
      <x v="72"/>
    </i>
    <i r="1">
      <x v="39"/>
      <x v="27"/>
    </i>
    <i r="1">
      <x v="52"/>
      <x v="41"/>
    </i>
    <i r="1">
      <x v="54"/>
      <x v="62"/>
    </i>
    <i r="1">
      <x v="56"/>
      <x v="36"/>
    </i>
    <i r="1">
      <x v="61"/>
      <x v="14"/>
    </i>
    <i r="1">
      <x v="69"/>
      <x v="69"/>
    </i>
    <i r="1">
      <x v="73"/>
      <x v="74"/>
    </i>
    <i t="default">
      <x v="1"/>
    </i>
    <i>
      <x v="2"/>
      <x v="6"/>
      <x v="12"/>
    </i>
    <i r="1">
      <x v="10"/>
      <x v="6"/>
    </i>
    <i r="1">
      <x v="12"/>
      <x v="13"/>
    </i>
    <i r="1">
      <x v="22"/>
      <x v="10"/>
    </i>
    <i r="1">
      <x v="23"/>
      <x v="8"/>
    </i>
    <i r="1">
      <x v="60"/>
      <x v="7"/>
    </i>
    <i r="1">
      <x v="76"/>
      <x v="77"/>
    </i>
    <i r="1">
      <x v="81"/>
      <x v="82"/>
    </i>
    <i t="default">
      <x v="2"/>
    </i>
    <i>
      <x v="3"/>
      <x v="13"/>
      <x v="53"/>
    </i>
    <i r="1">
      <x v="14"/>
      <x v="56"/>
    </i>
    <i r="1">
      <x v="15"/>
      <x v="4"/>
    </i>
    <i r="1">
      <x v="16"/>
      <x v="44"/>
    </i>
    <i r="1">
      <x v="24"/>
      <x v="18"/>
    </i>
    <i r="1">
      <x v="25"/>
      <x v="2"/>
    </i>
    <i r="1">
      <x v="34"/>
      <x v="11"/>
    </i>
    <i r="1">
      <x v="43"/>
      <x v="5"/>
    </i>
    <i r="1">
      <x v="48"/>
      <x v="60"/>
    </i>
    <i r="1">
      <x v="57"/>
      <x v="34"/>
    </i>
    <i r="1">
      <x v="58"/>
      <x v="33"/>
    </i>
    <i r="1">
      <x v="59"/>
      <x v="43"/>
    </i>
    <i r="1">
      <x v="65"/>
      <x v="65"/>
    </i>
    <i r="1">
      <x v="66"/>
      <x v="66"/>
    </i>
    <i r="1">
      <x v="67"/>
      <x v="67"/>
    </i>
    <i r="1">
      <x v="70"/>
      <x v="70"/>
    </i>
    <i r="1">
      <x v="71"/>
      <x v="71"/>
    </i>
    <i r="1">
      <x v="74"/>
      <x v="75"/>
    </i>
    <i r="1">
      <x v="78"/>
      <x v="79"/>
    </i>
    <i r="1">
      <x v="79"/>
      <x v="80"/>
    </i>
    <i r="1">
      <x v="82"/>
      <x v="83"/>
    </i>
    <i t="default">
      <x v="3"/>
    </i>
    <i>
      <x v="4"/>
      <x v="75"/>
      <x v="76"/>
    </i>
    <i t="default">
      <x v="4"/>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102">
      <pivotArea outline="0" fieldPosition="0">
        <references count="1">
          <reference field="4294967294" count="1" selected="0">
            <x v="0"/>
          </reference>
        </references>
      </pivotArea>
    </format>
    <format dxfId="101">
      <pivotArea outline="0" fieldPosition="0">
        <references count="1">
          <reference field="4294967294" count="1" selected="0">
            <x v="1"/>
          </reference>
        </references>
      </pivotArea>
    </format>
    <format dxfId="100">
      <pivotArea outline="0" fieldPosition="0">
        <references count="1">
          <reference field="4294967294" count="2" selected="0">
            <x v="2"/>
            <x v="3"/>
          </reference>
        </references>
      </pivotArea>
    </format>
    <format dxfId="99">
      <pivotArea dataOnly="0" labelOnly="1" outline="0" fieldPosition="0">
        <references count="1">
          <reference field="4294967294" count="4">
            <x v="0"/>
            <x v="1"/>
            <x v="2"/>
            <x v="3"/>
          </reference>
        </references>
      </pivotArea>
    </format>
    <format dxfId="98">
      <pivotArea dataOnly="0" labelOnly="1" outline="0" fieldPosition="0">
        <references count="1">
          <reference field="4294967294" count="4">
            <x v="0"/>
            <x v="1"/>
            <x v="2"/>
            <x v="3"/>
          </reference>
        </references>
      </pivotArea>
    </format>
    <format dxfId="97">
      <pivotArea outline="0" fieldPosition="0">
        <references count="1">
          <reference field="4294967294" count="2" selected="0">
            <x v="0"/>
            <x v="1"/>
          </reference>
        </references>
      </pivotArea>
    </format>
    <format dxfId="96">
      <pivotArea field="3" type="button" dataOnly="0" labelOnly="1" outline="0" axis="axisRow" fieldPosition="0"/>
    </format>
    <format dxfId="95">
      <pivotArea field="1" type="button" dataOnly="0" labelOnly="1" outline="0" axis="axisRow" fieldPosition="1"/>
    </format>
    <format dxfId="94">
      <pivotArea field="2" type="button" dataOnly="0" labelOnly="1" outline="0" axis="axisRow" fieldPosition="2"/>
    </format>
    <format dxfId="93">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D67FEB09-A32E-493D-9E18-84D17AC92C2D}" name="PivotTable22" cacheId="10211"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2:AL36" firstHeaderRow="1" firstDataRow="2" firstDataCol="3" rowPageCount="1" colPageCount="1"/>
  <pivotFields count="28">
    <pivotField compact="0" outline="0" showAll="0"/>
    <pivotField axis="axisRow" compact="0" outline="0" showAll="0" defaultSubtotal="0">
      <items count="9">
        <item x="3"/>
        <item x="0"/>
        <item x="6"/>
        <item x="4"/>
        <item x="2"/>
        <item x="8"/>
        <item x="7"/>
        <item x="1"/>
        <item x="5"/>
      </items>
    </pivotField>
    <pivotField axis="axisRow" compact="0" outline="0" showAll="0">
      <items count="10">
        <item x="3"/>
        <item x="0"/>
        <item x="2"/>
        <item x="6"/>
        <item x="7"/>
        <item x="4"/>
        <item x="8"/>
        <item x="1"/>
        <item x="5"/>
        <item t="default"/>
      </items>
    </pivotField>
    <pivotField axis="axisRow" compact="0" outline="0" showAll="0">
      <items count="4">
        <item x="2"/>
        <item x="0"/>
        <item x="1"/>
        <item t="default"/>
      </items>
    </pivotField>
    <pivotField compact="0" outline="0" showAll="0"/>
    <pivotField compact="0" numFmtId="165" outline="0" showAll="0"/>
    <pivotField compact="0" numFmtId="1" outline="0" showAll="0"/>
    <pivotField compact="0" numFmtId="1" outline="0" showAll="0"/>
    <pivotField compact="0" numFmtId="1" outline="0" showAll="0"/>
    <pivotField compact="0" numFmtId="165"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2" outline="0" showAll="0"/>
    <pivotField compact="0" numFmtId="2" outline="0" showAll="0"/>
    <pivotField compact="0" numFmtId="165" outline="0" showAll="0"/>
    <pivotField compact="0" outline="0" showAll="0"/>
    <pivotField compact="0" outline="0" showAll="0"/>
    <pivotField compact="0" outline="0" showAll="0"/>
    <pivotField compact="0" numFmtId="1" outline="0" showAll="0"/>
    <pivotField dataField="1" compact="0" numFmtId="1" outline="0" showAll="0"/>
    <pivotField dataField="1" compact="0" numFmtId="43" outline="0" showAll="0"/>
    <pivotField compact="0" numFmtId="9" outline="0" showAll="0"/>
    <pivotField axis="axisPage" compact="0" outline="0" multipleItemSelectionAllowed="1" showAll="0">
      <items count="5">
        <item h="1" m="1" x="2"/>
        <item x="0"/>
        <item h="1" m="1" x="3"/>
        <item h="1" m="1" x="1"/>
        <item t="default"/>
      </items>
    </pivotField>
    <pivotField dataField="1" compact="0" numFmtId="43" outline="0" showAll="0"/>
  </pivotFields>
  <rowFields count="3">
    <field x="3"/>
    <field x="1"/>
    <field x="2"/>
  </rowFields>
  <rowItems count="13">
    <i>
      <x/>
      <x v="4"/>
      <x v="2"/>
    </i>
    <i r="1">
      <x v="5"/>
      <x v="6"/>
    </i>
    <i r="1">
      <x v="8"/>
      <x v="8"/>
    </i>
    <i t="default">
      <x/>
    </i>
    <i>
      <x v="1"/>
      <x/>
      <x/>
    </i>
    <i r="1">
      <x v="1"/>
      <x v="1"/>
    </i>
    <i r="1">
      <x v="2"/>
      <x v="3"/>
    </i>
    <i r="1">
      <x v="3"/>
      <x v="5"/>
    </i>
    <i r="1">
      <x v="6"/>
      <x v="4"/>
    </i>
    <i t="default">
      <x v="1"/>
    </i>
    <i>
      <x v="2"/>
      <x v="7"/>
      <x v="7"/>
    </i>
    <i t="default">
      <x v="2"/>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0">
    <format dxfId="88">
      <pivotArea outline="0" fieldPosition="0">
        <references count="1">
          <reference field="4294967294" count="1" selected="0">
            <x v="0"/>
          </reference>
        </references>
      </pivotArea>
    </format>
    <format dxfId="87">
      <pivotArea outline="0" fieldPosition="0">
        <references count="1">
          <reference field="4294967294" count="1" selected="0">
            <x v="1"/>
          </reference>
        </references>
      </pivotArea>
    </format>
    <format dxfId="86">
      <pivotArea outline="0" fieldPosition="0">
        <references count="1">
          <reference field="4294967294" count="2" selected="0">
            <x v="2"/>
            <x v="3"/>
          </reference>
        </references>
      </pivotArea>
    </format>
    <format dxfId="85">
      <pivotArea dataOnly="0" labelOnly="1" outline="0" fieldPosition="0">
        <references count="1">
          <reference field="4294967294" count="4">
            <x v="0"/>
            <x v="1"/>
            <x v="2"/>
            <x v="3"/>
          </reference>
        </references>
      </pivotArea>
    </format>
    <format dxfId="84">
      <pivotArea dataOnly="0" labelOnly="1" outline="0" fieldPosition="0">
        <references count="1">
          <reference field="4294967294" count="4">
            <x v="0"/>
            <x v="1"/>
            <x v="2"/>
            <x v="3"/>
          </reference>
        </references>
      </pivotArea>
    </format>
    <format dxfId="83">
      <pivotArea outline="0" fieldPosition="0">
        <references count="1">
          <reference field="4294967294" count="2" selected="0">
            <x v="0"/>
            <x v="1"/>
          </reference>
        </references>
      </pivotArea>
    </format>
    <format dxfId="82">
      <pivotArea field="3" type="button" dataOnly="0" labelOnly="1" outline="0" axis="axisRow" fieldPosition="0"/>
    </format>
    <format dxfId="81">
      <pivotArea field="1" type="button" dataOnly="0" labelOnly="1" outline="0" axis="axisRow" fieldPosition="1"/>
    </format>
    <format dxfId="80">
      <pivotArea field="2" type="button" dataOnly="0" labelOnly="1" outline="0" axis="axisRow" fieldPosition="2"/>
    </format>
    <format dxfId="79">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1B9DF15-8115-4951-917B-41B7369935FC}" name="PivotTable5" cacheId="10220"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19:AL64" firstHeaderRow="1" firstDataRow="2" firstDataCol="3" rowPageCount="1" colPageCount="1"/>
  <pivotFields count="28">
    <pivotField compact="0" outline="0" showAll="0"/>
    <pivotField axis="axisRow" compact="0" outline="0" showAll="0" defaultSubtotal="0">
      <items count="70">
        <item m="1" x="59"/>
        <item m="1" x="66"/>
        <item m="1" x="64"/>
        <item m="1" x="60"/>
        <item x="1"/>
        <item x="35"/>
        <item x="9"/>
        <item x="19"/>
        <item x="24"/>
        <item x="22"/>
        <item x="49"/>
        <item x="33"/>
        <item m="1" x="62"/>
        <item x="30"/>
        <item x="4"/>
        <item x="17"/>
        <item x="11"/>
        <item x="46"/>
        <item x="45"/>
        <item x="40"/>
        <item x="39"/>
        <item x="32"/>
        <item x="31"/>
        <item x="7"/>
        <item x="50"/>
        <item x="14"/>
        <item x="25"/>
        <item x="6"/>
        <item x="26"/>
        <item m="1" x="63"/>
        <item m="1" x="57"/>
        <item x="2"/>
        <item m="1" x="68"/>
        <item x="10"/>
        <item m="1" x="61"/>
        <item x="21"/>
        <item m="1" x="58"/>
        <item m="1" x="69"/>
        <item x="36"/>
        <item m="1" x="65"/>
        <item x="13"/>
        <item x="0"/>
        <item x="16"/>
        <item x="3"/>
        <item m="1" x="67"/>
        <item x="28"/>
        <item x="48"/>
        <item m="1" x="56"/>
        <item x="37"/>
        <item x="41"/>
        <item x="52"/>
        <item x="38"/>
        <item x="53"/>
        <item x="43"/>
        <item x="27"/>
        <item x="8"/>
        <item x="5"/>
        <item x="12"/>
        <item x="15"/>
        <item x="18"/>
        <item x="20"/>
        <item x="23"/>
        <item x="29"/>
        <item x="34"/>
        <item x="42"/>
        <item x="44"/>
        <item x="47"/>
        <item x="51"/>
        <item x="54"/>
        <item x="55"/>
      </items>
    </pivotField>
    <pivotField axis="axisRow" compact="0" outline="0" showAll="0">
      <items count="71">
        <item x="0"/>
        <item x="1"/>
        <item x="2"/>
        <item m="1" x="61"/>
        <item x="3"/>
        <item x="35"/>
        <item x="4"/>
        <item x="13"/>
        <item x="6"/>
        <item x="11"/>
        <item x="9"/>
        <item x="14"/>
        <item x="27"/>
        <item x="16"/>
        <item x="21"/>
        <item x="8"/>
        <item x="17"/>
        <item x="7"/>
        <item x="33"/>
        <item m="1" x="66"/>
        <item x="50"/>
        <item m="1" x="65"/>
        <item x="49"/>
        <item x="45"/>
        <item x="30"/>
        <item x="36"/>
        <item x="22"/>
        <item m="1" x="58"/>
        <item x="26"/>
        <item x="28"/>
        <item x="46"/>
        <item x="10"/>
        <item x="32"/>
        <item x="31"/>
        <item x="38"/>
        <item x="25"/>
        <item x="40"/>
        <item x="39"/>
        <item x="24"/>
        <item x="53"/>
        <item m="1" x="60"/>
        <item x="48"/>
        <item x="41"/>
        <item m="1" x="69"/>
        <item m="1" x="68"/>
        <item m="1" x="57"/>
        <item x="43"/>
        <item m="1" x="56"/>
        <item x="37"/>
        <item x="52"/>
        <item x="19"/>
        <item m="1" x="63"/>
        <item m="1" x="64"/>
        <item m="1" x="67"/>
        <item m="1" x="59"/>
        <item m="1" x="62"/>
        <item x="5"/>
        <item x="12"/>
        <item x="15"/>
        <item x="18"/>
        <item x="20"/>
        <item x="23"/>
        <item x="29"/>
        <item x="34"/>
        <item x="42"/>
        <item x="44"/>
        <item x="47"/>
        <item x="51"/>
        <item x="54"/>
        <item x="55"/>
        <item t="default"/>
      </items>
    </pivotField>
    <pivotField axis="axisRow" compact="0" outline="0" showAll="0">
      <items count="7">
        <item x="0"/>
        <item x="4"/>
        <item x="1"/>
        <item x="2"/>
        <item x="5"/>
        <item x="3"/>
        <item t="default"/>
      </items>
    </pivotField>
    <pivotField compact="0" outline="0" showAll="0"/>
    <pivotField compact="0" numFmtId="2" outline="0" showAll="0"/>
    <pivotField compact="0" numFmtId="1" outline="0" showAll="0"/>
    <pivotField compact="0" numFmtId="1" outline="0" showAll="0"/>
    <pivotField compact="0" outline="0" showAll="0"/>
    <pivotField compact="0"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2" outline="0" showAll="0"/>
    <pivotField compact="0" numFmtId="43" outline="0" showAll="0"/>
    <pivotField compact="0" numFmtId="1" outline="0" showAll="0"/>
    <pivotField compact="0" outline="0" showAll="0"/>
    <pivotField compact="0" outline="0" showAll="0"/>
    <pivotField compact="0" outline="0" showAll="0"/>
    <pivotField compact="0" numFmtId="1" outline="0" showAll="0"/>
    <pivotField dataField="1" compact="0" numFmtId="1" outline="0" showAll="0"/>
    <pivotField dataField="1" compact="0" numFmtId="165" outline="0" showAll="0"/>
    <pivotField compact="0" numFmtId="9" outline="0" showAll="0"/>
    <pivotField axis="axisPage" compact="0" outline="0" multipleItemSelectionAllowed="1" showAll="0">
      <items count="5">
        <item h="1" x="1"/>
        <item h="1" x="2"/>
        <item x="0"/>
        <item h="1" m="1" x="3"/>
        <item t="default"/>
      </items>
    </pivotField>
    <pivotField dataField="1" compact="0" numFmtId="43" outline="0" showAll="0"/>
  </pivotFields>
  <rowFields count="3">
    <field x="3"/>
    <field x="1"/>
    <field x="2"/>
  </rowFields>
  <rowItems count="44">
    <i>
      <x/>
      <x v="5"/>
      <x v="5"/>
    </i>
    <i r="1">
      <x v="6"/>
      <x v="10"/>
    </i>
    <i r="1">
      <x v="7"/>
      <x v="50"/>
    </i>
    <i r="1">
      <x v="8"/>
      <x v="38"/>
    </i>
    <i r="1">
      <x v="9"/>
      <x v="26"/>
    </i>
    <i r="1">
      <x v="41"/>
      <x/>
    </i>
    <i r="1">
      <x v="43"/>
      <x v="4"/>
    </i>
    <i r="1">
      <x v="58"/>
      <x v="58"/>
    </i>
    <i r="1">
      <x v="64"/>
      <x v="64"/>
    </i>
    <i t="default">
      <x/>
    </i>
    <i>
      <x v="1"/>
      <x v="28"/>
      <x v="28"/>
    </i>
    <i r="1">
      <x v="49"/>
      <x v="42"/>
    </i>
    <i r="1">
      <x v="65"/>
      <x v="65"/>
    </i>
    <i t="default">
      <x v="1"/>
    </i>
    <i>
      <x v="2"/>
      <x v="13"/>
      <x v="24"/>
    </i>
    <i r="1">
      <x v="16"/>
      <x v="9"/>
    </i>
    <i r="1">
      <x v="18"/>
      <x v="23"/>
    </i>
    <i r="1">
      <x v="26"/>
      <x v="35"/>
    </i>
    <i r="1">
      <x v="54"/>
      <x v="12"/>
    </i>
    <i r="1">
      <x v="56"/>
      <x v="56"/>
    </i>
    <i r="1">
      <x v="61"/>
      <x v="61"/>
    </i>
    <i t="default">
      <x v="2"/>
    </i>
    <i>
      <x v="3"/>
      <x v="20"/>
      <x v="37"/>
    </i>
    <i r="1">
      <x v="21"/>
      <x v="32"/>
    </i>
    <i r="1">
      <x v="22"/>
      <x v="33"/>
    </i>
    <i r="1">
      <x v="23"/>
      <x v="17"/>
    </i>
    <i r="1">
      <x v="33"/>
      <x v="31"/>
    </i>
    <i r="1">
      <x v="40"/>
      <x v="7"/>
    </i>
    <i r="1">
      <x v="48"/>
      <x v="48"/>
    </i>
    <i r="1">
      <x v="51"/>
      <x v="34"/>
    </i>
    <i r="1">
      <x v="52"/>
      <x v="39"/>
    </i>
    <i r="1">
      <x v="53"/>
      <x v="46"/>
    </i>
    <i r="1">
      <x v="57"/>
      <x v="57"/>
    </i>
    <i r="1">
      <x v="59"/>
      <x v="59"/>
    </i>
    <i r="1">
      <x v="60"/>
      <x v="60"/>
    </i>
    <i r="1">
      <x v="62"/>
      <x v="62"/>
    </i>
    <i r="1">
      <x v="68"/>
      <x v="68"/>
    </i>
    <i t="default">
      <x v="3"/>
    </i>
    <i>
      <x v="4"/>
      <x v="10"/>
      <x v="22"/>
    </i>
    <i r="1">
      <x v="11"/>
      <x v="18"/>
    </i>
    <i t="default">
      <x v="4"/>
    </i>
    <i>
      <x v="5"/>
      <x v="35"/>
      <x v="14"/>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1"/>
    <dataField name="Order Qauntity in Cases" fld="23" baseField="0" baseItem="0" numFmtId="1"/>
    <dataField name="Unit Price(GHȻ)" fld="11" baseField="0" baseItem="0" numFmtId="43"/>
    <dataField name="Total in Value(GHȻ)" fld="27" baseField="0" baseItem="0" numFmtId="43"/>
  </dataFields>
  <formats count="5">
    <format dxfId="74">
      <pivotArea dataOnly="0" labelOnly="1" outline="0" fieldPosition="0">
        <references count="1">
          <reference field="4294967294" count="4">
            <x v="0"/>
            <x v="1"/>
            <x v="2"/>
            <x v="3"/>
          </reference>
        </references>
      </pivotArea>
    </format>
    <format dxfId="73">
      <pivotArea dataOnly="0" labelOnly="1" outline="0" fieldPosition="0">
        <references count="1">
          <reference field="4294967294" count="4">
            <x v="0"/>
            <x v="1"/>
            <x v="2"/>
            <x v="3"/>
          </reference>
        </references>
      </pivotArea>
    </format>
    <format dxfId="72">
      <pivotArea outline="0" fieldPosition="0">
        <references count="1">
          <reference field="4294967294" count="1" selected="0">
            <x v="0"/>
          </reference>
        </references>
      </pivotArea>
    </format>
    <format dxfId="71">
      <pivotArea outline="0" fieldPosition="0">
        <references count="1">
          <reference field="4294967294" count="1" selected="0">
            <x v="1"/>
          </reference>
        </references>
      </pivotArea>
    </format>
    <format dxfId="70">
      <pivotArea outline="0" fieldPosition="0">
        <references count="1">
          <reference field="4294967294" count="2" selected="0">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4203A00-D3E5-48E0-BC40-A66BEFF92826}" name="PivotTable7" cacheId="10221"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1:AL65" firstHeaderRow="1" firstDataRow="2" firstDataCol="3" rowPageCount="1" colPageCount="1"/>
  <pivotFields count="28">
    <pivotField compact="0" outline="0" showAll="0"/>
    <pivotField axis="axisRow" compact="0" outline="0" showAll="0" defaultSubtotal="0">
      <items count="57">
        <item x="21"/>
        <item m="1" x="44"/>
        <item x="3"/>
        <item x="8"/>
        <item x="10"/>
        <item x="20"/>
        <item x="17"/>
        <item m="1" x="55"/>
        <item m="1" x="54"/>
        <item m="1" x="47"/>
        <item m="1" x="46"/>
        <item x="11"/>
        <item x="0"/>
        <item m="1" x="43"/>
        <item x="6"/>
        <item x="13"/>
        <item m="1" x="52"/>
        <item x="25"/>
        <item x="7"/>
        <item m="1" x="49"/>
        <item x="5"/>
        <item m="1" x="38"/>
        <item x="2"/>
        <item m="1" x="56"/>
        <item x="31"/>
        <item m="1" x="41"/>
        <item m="1" x="40"/>
        <item x="19"/>
        <item m="1" x="42"/>
        <item x="1"/>
        <item x="18"/>
        <item x="4"/>
        <item m="1" x="45"/>
        <item x="15"/>
        <item x="36"/>
        <item x="12"/>
        <item x="9"/>
        <item x="23"/>
        <item m="1" x="37"/>
        <item m="1" x="39"/>
        <item m="1" x="50"/>
        <item m="1" x="48"/>
        <item x="27"/>
        <item x="26"/>
        <item m="1" x="51"/>
        <item m="1" x="53"/>
        <item x="28"/>
        <item x="30"/>
        <item x="14"/>
        <item x="16"/>
        <item x="22"/>
        <item x="24"/>
        <item x="29"/>
        <item x="32"/>
        <item x="33"/>
        <item x="34"/>
        <item x="35"/>
      </items>
    </pivotField>
    <pivotField axis="axisRow" compact="0" outline="0" showAll="0">
      <items count="95">
        <item m="1" x="55"/>
        <item m="1" x="84"/>
        <item m="1" x="40"/>
        <item m="1" x="76"/>
        <item m="1" x="66"/>
        <item m="1" x="74"/>
        <item m="1" x="61"/>
        <item m="1" x="89"/>
        <item m="1" x="52"/>
        <item m="1" x="64"/>
        <item m="1" x="88"/>
        <item m="1" x="38"/>
        <item m="1" x="47"/>
        <item m="1" x="68"/>
        <item m="1" x="53"/>
        <item m="1" x="87"/>
        <item m="1" x="79"/>
        <item m="1" x="72"/>
        <item m="1" x="63"/>
        <item m="1" x="37"/>
        <item m="1" x="62"/>
        <item m="1" x="80"/>
        <item m="1" x="65"/>
        <item m="1" x="70"/>
        <item m="1" x="56"/>
        <item m="1" x="83"/>
        <item m="1" x="51"/>
        <item m="1" x="75"/>
        <item m="1" x="50"/>
        <item m="1" x="86"/>
        <item m="1" x="57"/>
        <item m="1" x="73"/>
        <item m="1" x="48"/>
        <item m="1" x="58"/>
        <item m="1" x="42"/>
        <item m="1" x="49"/>
        <item m="1" x="71"/>
        <item x="1"/>
        <item x="0"/>
        <item x="2"/>
        <item x="8"/>
        <item x="4"/>
        <item x="21"/>
        <item x="7"/>
        <item x="12"/>
        <item x="6"/>
        <item x="11"/>
        <item x="5"/>
        <item x="18"/>
        <item x="3"/>
        <item x="13"/>
        <item m="1" x="78"/>
        <item x="10"/>
        <item m="1" x="67"/>
        <item x="25"/>
        <item x="17"/>
        <item m="1" x="82"/>
        <item x="9"/>
        <item m="1" x="45"/>
        <item m="1" x="44"/>
        <item x="15"/>
        <item x="36"/>
        <item m="1" x="77"/>
        <item x="31"/>
        <item m="1" x="91"/>
        <item x="19"/>
        <item x="20"/>
        <item m="1" x="59"/>
        <item m="1" x="54"/>
        <item m="1" x="39"/>
        <item m="1" x="92"/>
        <item m="1" x="81"/>
        <item m="1" x="90"/>
        <item m="1" x="69"/>
        <item x="23"/>
        <item m="1" x="85"/>
        <item m="1" x="46"/>
        <item m="1" x="60"/>
        <item m="1" x="41"/>
        <item x="27"/>
        <item x="26"/>
        <item m="1" x="93"/>
        <item m="1" x="43"/>
        <item x="28"/>
        <item x="30"/>
        <item x="14"/>
        <item x="16"/>
        <item x="22"/>
        <item x="24"/>
        <item x="29"/>
        <item x="32"/>
        <item x="33"/>
        <item x="34"/>
        <item x="35"/>
        <item t="default"/>
      </items>
    </pivotField>
    <pivotField axis="axisRow" compact="0" outline="0" showAll="0">
      <items count="7">
        <item x="1"/>
        <item x="0"/>
        <item m="1" x="5"/>
        <item x="4"/>
        <item x="3"/>
        <item x="2"/>
        <item t="default"/>
      </items>
    </pivotField>
    <pivotField compact="0" outline="0" showAll="0"/>
    <pivotField compact="0" numFmtId="168" outline="0" showAll="0"/>
    <pivotField compact="0" numFmtId="1" outline="0" showAll="0"/>
    <pivotField compact="0" numFmtId="43" outline="0" showAll="0"/>
    <pivotField compact="0" numFmtId="1" outline="0" showAll="0"/>
    <pivotField compact="0" numFmtId="2" outline="0" showAll="0"/>
    <pivotField compact="0"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2" outline="0" showAll="0"/>
    <pivotField compact="0" numFmtId="43"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showAll="0">
      <items count="5">
        <item x="1"/>
        <item x="2"/>
        <item x="0"/>
        <item x="3"/>
        <item t="default"/>
      </items>
    </pivotField>
    <pivotField dataField="1" compact="0" numFmtId="43" outline="0" showAll="0"/>
  </pivotFields>
  <rowFields count="3">
    <field x="3"/>
    <field x="1"/>
    <field x="2"/>
  </rowFields>
  <rowItems count="43">
    <i>
      <x/>
      <x/>
      <x v="42"/>
    </i>
    <i r="1">
      <x v="2"/>
      <x v="49"/>
    </i>
    <i r="1">
      <x v="3"/>
      <x v="40"/>
    </i>
    <i r="1">
      <x v="4"/>
      <x v="52"/>
    </i>
    <i r="1">
      <x v="5"/>
      <x v="66"/>
    </i>
    <i r="1">
      <x v="6"/>
      <x v="55"/>
    </i>
    <i r="1">
      <x v="22"/>
      <x v="39"/>
    </i>
    <i r="1">
      <x v="27"/>
      <x v="65"/>
    </i>
    <i r="1">
      <x v="29"/>
      <x v="37"/>
    </i>
    <i r="1">
      <x v="31"/>
      <x v="41"/>
    </i>
    <i r="1">
      <x v="33"/>
      <x v="60"/>
    </i>
    <i r="1">
      <x v="36"/>
      <x v="57"/>
    </i>
    <i r="1">
      <x v="43"/>
      <x v="80"/>
    </i>
    <i r="1">
      <x v="48"/>
      <x v="85"/>
    </i>
    <i r="1">
      <x v="49"/>
      <x v="86"/>
    </i>
    <i t="default">
      <x/>
    </i>
    <i>
      <x v="1"/>
      <x v="11"/>
      <x v="46"/>
    </i>
    <i r="1">
      <x v="12"/>
      <x v="38"/>
    </i>
    <i r="1">
      <x v="14"/>
      <x v="45"/>
    </i>
    <i r="1">
      <x v="15"/>
      <x v="50"/>
    </i>
    <i r="1">
      <x v="17"/>
      <x v="54"/>
    </i>
    <i r="1">
      <x v="18"/>
      <x v="43"/>
    </i>
    <i r="1">
      <x v="20"/>
      <x v="47"/>
    </i>
    <i r="1">
      <x v="24"/>
      <x v="63"/>
    </i>
    <i r="1">
      <x v="30"/>
      <x v="48"/>
    </i>
    <i r="1">
      <x v="35"/>
      <x v="44"/>
    </i>
    <i t="default">
      <x v="1"/>
    </i>
    <i>
      <x v="3"/>
      <x v="34"/>
      <x v="61"/>
    </i>
    <i t="default">
      <x v="3"/>
    </i>
    <i>
      <x v="4"/>
      <x v="37"/>
      <x v="74"/>
    </i>
    <i r="1">
      <x v="46"/>
      <x v="83"/>
    </i>
    <i r="1">
      <x v="47"/>
      <x v="84"/>
    </i>
    <i t="default">
      <x v="4"/>
    </i>
    <i>
      <x v="5"/>
      <x v="42"/>
      <x v="79"/>
    </i>
    <i r="1">
      <x v="50"/>
      <x v="87"/>
    </i>
    <i r="1">
      <x v="51"/>
      <x v="88"/>
    </i>
    <i r="1">
      <x v="52"/>
      <x v="89"/>
    </i>
    <i r="1">
      <x v="53"/>
      <x v="90"/>
    </i>
    <i r="1">
      <x v="54"/>
      <x v="91"/>
    </i>
    <i r="1">
      <x v="55"/>
      <x v="92"/>
    </i>
    <i r="1">
      <x v="56"/>
      <x v="93"/>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2"/>
    <dataField name="Unit Price(GHȻ)" fld="11" baseField="0" baseItem="0" numFmtId="43"/>
    <dataField name="Total in Value(GHȻ)" fld="27" baseField="0" baseItem="0" numFmtId="43"/>
  </dataFields>
  <formats count="5">
    <format dxfId="65">
      <pivotArea dataOnly="0" labelOnly="1" outline="0" fieldPosition="0">
        <references count="1">
          <reference field="4294967294" count="4">
            <x v="0"/>
            <x v="1"/>
            <x v="2"/>
            <x v="3"/>
          </reference>
        </references>
      </pivotArea>
    </format>
    <format dxfId="64">
      <pivotArea dataOnly="0" labelOnly="1" outline="0" fieldPosition="0">
        <references count="1">
          <reference field="4294967294" count="4">
            <x v="0"/>
            <x v="1"/>
            <x v="2"/>
            <x v="3"/>
          </reference>
        </references>
      </pivotArea>
    </format>
    <format dxfId="63">
      <pivotArea outline="0" fieldPosition="0">
        <references count="1">
          <reference field="4294967294" count="2" selected="0">
            <x v="0"/>
            <x v="1"/>
          </reference>
        </references>
      </pivotArea>
    </format>
    <format dxfId="62">
      <pivotArea outline="0" fieldPosition="0">
        <references count="1">
          <reference field="4294967294" count="2" selected="0">
            <x v="0"/>
            <x v="1"/>
          </reference>
        </references>
      </pivotArea>
    </format>
    <format dxfId="61">
      <pivotArea outline="0" fieldPosition="0">
        <references count="1">
          <reference field="4294967294" count="2" selected="0">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8B40658E-7A6B-427B-B9E1-AC1AB73698F4}" name="PivotTable6" cacheId="10237"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19:AL89" firstHeaderRow="1" firstDataRow="2" firstDataCol="3" rowPageCount="1" colPageCount="1"/>
  <pivotFields count="28">
    <pivotField compact="0" outline="0" showAll="0"/>
    <pivotField axis="axisRow" compact="0" outline="0" showAll="0" defaultSubtotal="0">
      <items count="81">
        <item m="1" x="70"/>
        <item x="42"/>
        <item x="5"/>
        <item x="15"/>
        <item x="38"/>
        <item x="44"/>
        <item x="23"/>
        <item x="34"/>
        <item x="41"/>
        <item m="1" x="74"/>
        <item m="1" x="69"/>
        <item x="11"/>
        <item x="0"/>
        <item x="16"/>
        <item x="18"/>
        <item x="59"/>
        <item x="2"/>
        <item x="19"/>
        <item x="21"/>
        <item x="51"/>
        <item x="58"/>
        <item x="49"/>
        <item x="28"/>
        <item x="9"/>
        <item x="68"/>
        <item x="8"/>
        <item x="13"/>
        <item x="6"/>
        <item x="67"/>
        <item x="36"/>
        <item m="1" x="75"/>
        <item x="3"/>
        <item m="1" x="79"/>
        <item x="22"/>
        <item x="60"/>
        <item x="64"/>
        <item x="66"/>
        <item x="32"/>
        <item x="33"/>
        <item x="10"/>
        <item m="1" x="71"/>
        <item x="1"/>
        <item x="52"/>
        <item x="4"/>
        <item x="54"/>
        <item x="27"/>
        <item m="1" x="73"/>
        <item x="55"/>
        <item x="43"/>
        <item x="40"/>
        <item x="29"/>
        <item x="53"/>
        <item x="37"/>
        <item x="30"/>
        <item x="45"/>
        <item x="12"/>
        <item x="26"/>
        <item x="14"/>
        <item x="24"/>
        <item x="39"/>
        <item x="35"/>
        <item x="46"/>
        <item m="1" x="72"/>
        <item m="1" x="77"/>
        <item x="25"/>
        <item x="62"/>
        <item m="1" x="78"/>
        <item m="1" x="80"/>
        <item m="1" x="76"/>
        <item x="7"/>
        <item x="17"/>
        <item x="20"/>
        <item x="31"/>
        <item x="47"/>
        <item x="48"/>
        <item x="50"/>
        <item x="56"/>
        <item x="57"/>
        <item x="61"/>
        <item x="63"/>
        <item x="65"/>
      </items>
    </pivotField>
    <pivotField axis="axisRow" compact="0" outline="0" showAll="0">
      <items count="83">
        <item x="0"/>
        <item x="1"/>
        <item x="3"/>
        <item x="8"/>
        <item x="2"/>
        <item m="1" x="74"/>
        <item x="5"/>
        <item x="4"/>
        <item x="12"/>
        <item x="11"/>
        <item x="6"/>
        <item x="68"/>
        <item x="10"/>
        <item x="19"/>
        <item x="34"/>
        <item x="9"/>
        <item x="15"/>
        <item x="16"/>
        <item x="13"/>
        <item x="27"/>
        <item x="41"/>
        <item x="23"/>
        <item x="14"/>
        <item x="67"/>
        <item x="54"/>
        <item x="64"/>
        <item x="26"/>
        <item m="1" x="72"/>
        <item x="44"/>
        <item x="21"/>
        <item x="42"/>
        <item m="1" x="77"/>
        <item x="52"/>
        <item x="18"/>
        <item x="59"/>
        <item m="1" x="75"/>
        <item x="36"/>
        <item x="66"/>
        <item m="1" x="71"/>
        <item x="49"/>
        <item x="29"/>
        <item x="28"/>
        <item x="58"/>
        <item x="51"/>
        <item x="40"/>
        <item x="37"/>
        <item x="55"/>
        <item x="32"/>
        <item x="45"/>
        <item x="30"/>
        <item x="43"/>
        <item m="1" x="76"/>
        <item x="38"/>
        <item x="53"/>
        <item x="24"/>
        <item x="33"/>
        <item x="22"/>
        <item m="1" x="70"/>
        <item m="1" x="73"/>
        <item x="39"/>
        <item x="35"/>
        <item x="46"/>
        <item m="1" x="81"/>
        <item m="1" x="80"/>
        <item x="25"/>
        <item x="62"/>
        <item m="1" x="78"/>
        <item m="1" x="79"/>
        <item m="1" x="69"/>
        <item x="7"/>
        <item x="17"/>
        <item x="20"/>
        <item x="31"/>
        <item x="47"/>
        <item x="48"/>
        <item x="50"/>
        <item x="56"/>
        <item x="57"/>
        <item x="60"/>
        <item x="61"/>
        <item x="63"/>
        <item x="65"/>
        <item t="default"/>
      </items>
    </pivotField>
    <pivotField axis="axisRow" compact="0" outline="0" showAll="0">
      <items count="8">
        <item x="1"/>
        <item x="3"/>
        <item x="0"/>
        <item m="1" x="6"/>
        <item x="2"/>
        <item x="4"/>
        <item x="5"/>
        <item t="default"/>
      </items>
    </pivotField>
    <pivotField compact="0" outline="0" showAll="0"/>
    <pivotField compact="0" numFmtId="165" outline="0" showAll="0"/>
    <pivotField compact="0" numFmtId="1" outline="0" showAll="0"/>
    <pivotField compact="0" numFmtId="1" outline="0" showAll="0"/>
    <pivotField compact="0" numFmtId="1" outline="0" showAll="0"/>
    <pivotField compact="0" numFmtId="165"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1" outline="0" showAll="0"/>
    <pivotField compact="0" numFmtId="1" outline="0" showAll="0"/>
    <pivotField compact="0" outline="0" showAll="0"/>
    <pivotField compact="0" outline="0" showAll="0"/>
    <pivotField compact="0" outline="0" showAll="0"/>
    <pivotField compact="0" numFmtId="1" outline="0" showAll="0"/>
    <pivotField dataField="1" compact="0" numFmtId="1" outline="0" showAll="0"/>
    <pivotField dataField="1" compact="0" numFmtId="165" outline="0" showAll="0"/>
    <pivotField compact="0" numFmtId="9" outline="0" showAll="0"/>
    <pivotField axis="axisPage" compact="0" outline="0" multipleItemSelectionAllowed="1" showAll="0">
      <items count="5">
        <item h="1" x="2"/>
        <item x="1"/>
        <item h="1" x="3"/>
        <item x="0"/>
        <item t="default"/>
      </items>
    </pivotField>
    <pivotField dataField="1" compact="0" numFmtId="43" outline="0" showAll="0"/>
  </pivotFields>
  <rowFields count="3">
    <field x="3"/>
    <field x="1"/>
    <field x="2"/>
  </rowFields>
  <rowItems count="69">
    <i>
      <x/>
      <x v="1"/>
      <x v="30"/>
    </i>
    <i r="1">
      <x v="2"/>
      <x v="6"/>
    </i>
    <i r="1">
      <x v="3"/>
      <x v="16"/>
    </i>
    <i r="1">
      <x v="4"/>
      <x v="52"/>
    </i>
    <i r="1">
      <x v="5"/>
      <x v="28"/>
    </i>
    <i r="1">
      <x v="6"/>
      <x v="21"/>
    </i>
    <i r="1">
      <x v="41"/>
      <x v="1"/>
    </i>
    <i r="1">
      <x v="43"/>
      <x v="7"/>
    </i>
    <i r="1">
      <x v="45"/>
      <x v="19"/>
    </i>
    <i r="1">
      <x v="57"/>
      <x v="22"/>
    </i>
    <i r="1">
      <x v="59"/>
      <x v="59"/>
    </i>
    <i r="1">
      <x v="65"/>
      <x v="65"/>
    </i>
    <i r="1">
      <x v="74"/>
      <x v="74"/>
    </i>
    <i r="1">
      <x v="77"/>
      <x v="77"/>
    </i>
    <i t="default">
      <x/>
    </i>
    <i>
      <x v="1"/>
      <x v="29"/>
      <x v="36"/>
    </i>
    <i r="1">
      <x v="34"/>
      <x v="78"/>
    </i>
    <i r="1">
      <x v="37"/>
      <x v="47"/>
    </i>
    <i r="1">
      <x v="49"/>
      <x v="44"/>
    </i>
    <i r="1">
      <x v="50"/>
      <x v="40"/>
    </i>
    <i r="1">
      <x v="79"/>
      <x v="80"/>
    </i>
    <i t="default">
      <x v="1"/>
    </i>
    <i>
      <x v="2"/>
      <x v="11"/>
      <x v="9"/>
    </i>
    <i r="1">
      <x v="12"/>
      <x/>
    </i>
    <i r="1">
      <x v="13"/>
      <x v="17"/>
    </i>
    <i r="1">
      <x v="14"/>
      <x v="33"/>
    </i>
    <i r="1">
      <x v="15"/>
      <x v="34"/>
    </i>
    <i r="1">
      <x v="16"/>
      <x v="4"/>
    </i>
    <i r="1">
      <x v="17"/>
      <x v="13"/>
    </i>
    <i r="1">
      <x v="18"/>
      <x v="29"/>
    </i>
    <i r="1">
      <x v="24"/>
      <x v="11"/>
    </i>
    <i r="1">
      <x v="26"/>
      <x v="18"/>
    </i>
    <i r="1">
      <x v="42"/>
      <x v="32"/>
    </i>
    <i r="1">
      <x v="44"/>
      <x v="24"/>
    </i>
    <i r="1">
      <x v="55"/>
      <x v="8"/>
    </i>
    <i r="1">
      <x v="58"/>
      <x v="54"/>
    </i>
    <i r="1">
      <x v="60"/>
      <x v="60"/>
    </i>
    <i r="1">
      <x v="73"/>
      <x v="73"/>
    </i>
    <i t="default">
      <x v="2"/>
    </i>
    <i>
      <x v="4"/>
      <x v="19"/>
      <x v="43"/>
    </i>
    <i r="1">
      <x v="20"/>
      <x v="42"/>
    </i>
    <i r="1">
      <x v="21"/>
      <x v="39"/>
    </i>
    <i r="1">
      <x v="22"/>
      <x v="41"/>
    </i>
    <i r="1">
      <x v="23"/>
      <x v="15"/>
    </i>
    <i r="1">
      <x v="27"/>
      <x v="10"/>
    </i>
    <i r="1">
      <x v="28"/>
      <x v="23"/>
    </i>
    <i r="1">
      <x v="33"/>
      <x v="56"/>
    </i>
    <i r="1">
      <x v="38"/>
      <x v="55"/>
    </i>
    <i r="1">
      <x v="39"/>
      <x v="12"/>
    </i>
    <i r="1">
      <x v="48"/>
      <x v="50"/>
    </i>
    <i r="1">
      <x v="52"/>
      <x v="45"/>
    </i>
    <i r="1">
      <x v="53"/>
      <x v="49"/>
    </i>
    <i r="1">
      <x v="54"/>
      <x v="48"/>
    </i>
    <i r="1">
      <x v="61"/>
      <x v="61"/>
    </i>
    <i r="1">
      <x v="64"/>
      <x v="64"/>
    </i>
    <i r="1">
      <x v="69"/>
      <x v="69"/>
    </i>
    <i r="1">
      <x v="70"/>
      <x v="70"/>
    </i>
    <i r="1">
      <x v="71"/>
      <x v="71"/>
    </i>
    <i r="1">
      <x v="72"/>
      <x v="72"/>
    </i>
    <i r="1">
      <x v="78"/>
      <x v="79"/>
    </i>
    <i r="1">
      <x v="80"/>
      <x v="81"/>
    </i>
    <i t="default">
      <x v="4"/>
    </i>
    <i>
      <x v="5"/>
      <x v="7"/>
      <x v="14"/>
    </i>
    <i r="1">
      <x v="8"/>
      <x v="20"/>
    </i>
    <i t="default">
      <x v="5"/>
    </i>
    <i>
      <x v="6"/>
      <x v="35"/>
      <x v="25"/>
    </i>
    <i r="1">
      <x v="36"/>
      <x v="37"/>
    </i>
    <i t="default">
      <x v="6"/>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9">
    <format dxfId="56">
      <pivotArea outline="0" fieldPosition="0">
        <references count="1">
          <reference field="4294967294" count="1" selected="0">
            <x v="0"/>
          </reference>
        </references>
      </pivotArea>
    </format>
    <format dxfId="55">
      <pivotArea outline="0" fieldPosition="0">
        <references count="1">
          <reference field="4294967294" count="1" selected="0">
            <x v="1"/>
          </reference>
        </references>
      </pivotArea>
    </format>
    <format dxfId="54">
      <pivotArea outline="0" fieldPosition="0">
        <references count="1">
          <reference field="4294967294" count="2" selected="0">
            <x v="2"/>
            <x v="3"/>
          </reference>
        </references>
      </pivotArea>
    </format>
    <format dxfId="53">
      <pivotArea dataOnly="0" labelOnly="1" outline="0" fieldPosition="0">
        <references count="1">
          <reference field="4294967294" count="4">
            <x v="0"/>
            <x v="1"/>
            <x v="2"/>
            <x v="3"/>
          </reference>
        </references>
      </pivotArea>
    </format>
    <format dxfId="52">
      <pivotArea dataOnly="0" labelOnly="1" outline="0" fieldPosition="0">
        <references count="1">
          <reference field="4294967294" count="4">
            <x v="0"/>
            <x v="1"/>
            <x v="2"/>
            <x v="3"/>
          </reference>
        </references>
      </pivotArea>
    </format>
    <format dxfId="51">
      <pivotArea field="3" type="button" dataOnly="0" labelOnly="1" outline="0" axis="axisRow" fieldPosition="0"/>
    </format>
    <format dxfId="50">
      <pivotArea field="1" type="button" dataOnly="0" labelOnly="1" outline="0" axis="axisRow" fieldPosition="1"/>
    </format>
    <format dxfId="49">
      <pivotArea field="2" type="button" dataOnly="0" labelOnly="1" outline="0" axis="axisRow" fieldPosition="2"/>
    </format>
    <format dxfId="48">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E317EC14-28EC-4A41-891F-FCAAC7A8EEF1}" name="PivotTable2" cacheId="10236"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19:AL40" firstHeaderRow="1" firstDataRow="2" firstDataCol="3" rowPageCount="1" colPageCount="1"/>
  <pivotFields count="28">
    <pivotField compact="0" outline="0" showAll="0"/>
    <pivotField axis="axisRow" compact="0" outline="0" showAll="0" defaultSubtotal="0">
      <items count="65">
        <item m="1" x="56"/>
        <item m="1" x="57"/>
        <item m="1" x="63"/>
        <item x="5"/>
        <item x="19"/>
        <item x="20"/>
        <item x="6"/>
        <item x="42"/>
        <item m="1" x="58"/>
        <item x="1"/>
        <item x="16"/>
        <item x="41"/>
        <item x="13"/>
        <item x="25"/>
        <item x="45"/>
        <item x="48"/>
        <item x="37"/>
        <item x="31"/>
        <item x="11"/>
        <item x="7"/>
        <item x="26"/>
        <item x="43"/>
        <item x="28"/>
        <item x="22"/>
        <item x="54"/>
        <item x="47"/>
        <item m="1" x="64"/>
        <item m="1" x="55"/>
        <item x="2"/>
        <item x="30"/>
        <item x="18"/>
        <item x="44"/>
        <item x="46"/>
        <item x="53"/>
        <item m="1" x="60"/>
        <item x="10"/>
        <item x="51"/>
        <item x="0"/>
        <item x="8"/>
        <item x="3"/>
        <item x="9"/>
        <item x="39"/>
        <item x="27"/>
        <item x="52"/>
        <item x="35"/>
        <item m="1" x="59"/>
        <item x="36"/>
        <item x="15"/>
        <item x="38"/>
        <item x="4"/>
        <item x="12"/>
        <item m="1" x="62"/>
        <item x="14"/>
        <item x="29"/>
        <item m="1" x="61"/>
        <item x="17"/>
        <item x="21"/>
        <item x="23"/>
        <item x="24"/>
        <item x="32"/>
        <item x="33"/>
        <item x="34"/>
        <item x="40"/>
        <item x="49"/>
        <item x="50"/>
      </items>
    </pivotField>
    <pivotField axis="axisRow" compact="0" outline="0" showAll="0">
      <items count="67">
        <item x="1"/>
        <item x="0"/>
        <item x="2"/>
        <item x="3"/>
        <item x="5"/>
        <item x="8"/>
        <item x="13"/>
        <item x="18"/>
        <item m="1" x="59"/>
        <item x="6"/>
        <item x="10"/>
        <item x="11"/>
        <item x="16"/>
        <item m="1" x="55"/>
        <item x="28"/>
        <item x="19"/>
        <item m="1" x="62"/>
        <item x="15"/>
        <item x="42"/>
        <item x="54"/>
        <item x="25"/>
        <item m="1" x="61"/>
        <item x="9"/>
        <item x="20"/>
        <item x="30"/>
        <item m="1" x="64"/>
        <item x="26"/>
        <item x="43"/>
        <item x="46"/>
        <item x="22"/>
        <item x="37"/>
        <item m="1" x="56"/>
        <item x="4"/>
        <item x="35"/>
        <item x="41"/>
        <item x="48"/>
        <item x="36"/>
        <item x="45"/>
        <item m="1" x="60"/>
        <item x="31"/>
        <item x="51"/>
        <item x="47"/>
        <item x="53"/>
        <item x="7"/>
        <item x="38"/>
        <item x="39"/>
        <item x="27"/>
        <item m="1" x="57"/>
        <item x="52"/>
        <item m="1" x="63"/>
        <item x="12"/>
        <item m="1" x="58"/>
        <item x="14"/>
        <item x="29"/>
        <item m="1" x="65"/>
        <item x="17"/>
        <item x="21"/>
        <item x="23"/>
        <item x="24"/>
        <item x="32"/>
        <item x="33"/>
        <item x="34"/>
        <item x="40"/>
        <item x="44"/>
        <item x="49"/>
        <item x="50"/>
        <item t="default"/>
      </items>
    </pivotField>
    <pivotField axis="axisRow" compact="0" outline="0" showAll="0">
      <items count="7">
        <item x="0"/>
        <item x="5"/>
        <item x="1"/>
        <item x="3"/>
        <item x="2"/>
        <item x="4"/>
        <item t="default"/>
      </items>
    </pivotField>
    <pivotField compact="0" outline="0" showAll="0"/>
    <pivotField compact="0" numFmtId="165" outline="0" showAll="0"/>
    <pivotField compact="0" numFmtId="1" outline="0" showAll="0"/>
    <pivotField compact="0" numFmtId="1" outline="0" showAll="0"/>
    <pivotField compact="0" outline="0" showAll="0"/>
    <pivotField compact="0" numFmtId="165"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43" outline="0" showAll="0"/>
    <pivotField compact="0" numFmtId="1" outline="0" showAll="0"/>
    <pivotField compact="0" outline="0" showAll="0"/>
    <pivotField compact="0" outline="0" showAll="0"/>
    <pivotField compact="0" outline="0" showAll="0"/>
    <pivotField compact="0" numFmtId="1" outline="0" showAll="0"/>
    <pivotField dataField="1" compact="0" numFmtId="1" outline="0" showAll="0"/>
    <pivotField dataField="1" compact="0" numFmtId="165" outline="0" showAll="0"/>
    <pivotField compact="0" numFmtId="9" outline="0" showAll="0"/>
    <pivotField axis="axisPage" compact="0" outline="0" multipleItemSelectionAllowed="1" showAll="0">
      <items count="5">
        <item h="1" x="3"/>
        <item x="1"/>
        <item h="1" x="2"/>
        <item x="0"/>
        <item t="default"/>
      </items>
    </pivotField>
    <pivotField dataField="1" compact="0" numFmtId="1" outline="0" showAll="0"/>
  </pivotFields>
  <rowFields count="3">
    <field x="3"/>
    <field x="1"/>
    <field x="2"/>
  </rowFields>
  <rowItems count="20">
    <i>
      <x/>
      <x v="3"/>
      <x v="4"/>
    </i>
    <i r="1">
      <x v="28"/>
      <x v="2"/>
    </i>
    <i r="1">
      <x v="37"/>
      <x v="1"/>
    </i>
    <i r="1">
      <x v="61"/>
      <x v="61"/>
    </i>
    <i t="default">
      <x/>
    </i>
    <i>
      <x v="2"/>
      <x v="9"/>
      <x/>
    </i>
    <i r="1">
      <x v="12"/>
      <x v="6"/>
    </i>
    <i r="1">
      <x v="13"/>
      <x v="20"/>
    </i>
    <i r="1">
      <x v="22"/>
      <x v="14"/>
    </i>
    <i t="default">
      <x v="2"/>
    </i>
    <i>
      <x v="3"/>
      <x v="14"/>
      <x v="37"/>
    </i>
    <i r="1">
      <x v="15"/>
      <x v="35"/>
    </i>
    <i r="1">
      <x v="33"/>
      <x v="42"/>
    </i>
    <i r="1">
      <x v="46"/>
      <x v="36"/>
    </i>
    <i t="default">
      <x v="3"/>
    </i>
    <i>
      <x v="4"/>
      <x v="57"/>
      <x v="57"/>
    </i>
    <i t="default">
      <x v="4"/>
    </i>
    <i>
      <x v="5"/>
      <x v="36"/>
      <x v="40"/>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14">
    <format dxfId="43">
      <pivotArea dataOnly="0" labelOnly="1" outline="0" fieldPosition="0">
        <references count="1">
          <reference field="4294967294" count="4">
            <x v="0"/>
            <x v="1"/>
            <x v="2"/>
            <x v="3"/>
          </reference>
        </references>
      </pivotArea>
    </format>
    <format dxfId="42">
      <pivotArea dataOnly="0" labelOnly="1" outline="0" fieldPosition="0">
        <references count="1">
          <reference field="4294967294" count="4">
            <x v="0"/>
            <x v="1"/>
            <x v="2"/>
            <x v="3"/>
          </reference>
        </references>
      </pivotArea>
    </format>
    <format dxfId="41">
      <pivotArea outline="0" fieldPosition="0">
        <references count="1">
          <reference field="4294967294" count="1" selected="0">
            <x v="0"/>
          </reference>
        </references>
      </pivotArea>
    </format>
    <format dxfId="40">
      <pivotArea outline="0" fieldPosition="0">
        <references count="1">
          <reference field="4294967294" count="1" selected="0">
            <x v="1"/>
          </reference>
        </references>
      </pivotArea>
    </format>
    <format dxfId="39">
      <pivotArea outline="0" fieldPosition="0">
        <references count="1">
          <reference field="4294967294" count="2" selected="0">
            <x v="2"/>
            <x v="3"/>
          </reference>
        </references>
      </pivotArea>
    </format>
    <format dxfId="38">
      <pivotArea outline="0" fieldPosition="0">
        <references count="1">
          <reference field="4294967294" count="2" selected="0">
            <x v="0"/>
            <x v="1"/>
          </reference>
        </references>
      </pivotArea>
    </format>
    <format dxfId="37">
      <pivotArea field="3" type="button" dataOnly="0" labelOnly="1" outline="0" axis="axisRow" fieldPosition="0"/>
    </format>
    <format dxfId="36">
      <pivotArea field="1" type="button" dataOnly="0" labelOnly="1" outline="0" axis="axisRow" fieldPosition="1"/>
    </format>
    <format dxfId="35">
      <pivotArea field="2" type="button" dataOnly="0" labelOnly="1" outline="0" axis="axisRow" fieldPosition="2"/>
    </format>
    <format dxfId="34">
      <pivotArea dataOnly="0" labelOnly="1" outline="0" fieldPosition="0">
        <references count="1">
          <reference field="4294967294" count="4">
            <x v="0"/>
            <x v="1"/>
            <x v="2"/>
            <x v="3"/>
          </reference>
        </references>
      </pivotArea>
    </format>
    <format dxfId="33">
      <pivotArea field="3" type="button" dataOnly="0" labelOnly="1" outline="0" axis="axisRow" fieldPosition="0"/>
    </format>
    <format dxfId="32">
      <pivotArea field="1" type="button" dataOnly="0" labelOnly="1" outline="0" axis="axisRow" fieldPosition="1"/>
    </format>
    <format dxfId="31">
      <pivotArea field="2" type="button" dataOnly="0" labelOnly="1" outline="0" axis="axisRow" fieldPosition="2"/>
    </format>
    <format dxfId="30">
      <pivotArea dataOnly="0" labelOnly="1" outline="0" fieldPosition="0">
        <references count="1">
          <reference field="4294967294" count="4">
            <x v="0"/>
            <x v="1"/>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3AB7B2CD-E68F-4BEE-8ED3-FD692610EB74}" name="PivotTable7" cacheId="10235"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19:AL54" firstHeaderRow="1" firstDataRow="2" firstDataCol="3" rowPageCount="1" colPageCount="1"/>
  <pivotFields count="28">
    <pivotField compact="0" outline="0" showAll="0"/>
    <pivotField axis="axisRow" compact="0" outline="0" showAll="0" defaultSubtotal="0">
      <items count="68">
        <item m="1" x="59"/>
        <item m="1" x="63"/>
        <item x="29"/>
        <item x="52"/>
        <item m="1" x="58"/>
        <item x="1"/>
        <item x="20"/>
        <item x="24"/>
        <item x="6"/>
        <item x="0"/>
        <item x="21"/>
        <item m="1" x="64"/>
        <item m="1" x="65"/>
        <item x="11"/>
        <item x="30"/>
        <item x="43"/>
        <item m="1" x="60"/>
        <item x="48"/>
        <item x="27"/>
        <item x="9"/>
        <item x="7"/>
        <item x="46"/>
        <item x="22"/>
        <item x="16"/>
        <item x="12"/>
        <item x="15"/>
        <item x="42"/>
        <item m="1" x="62"/>
        <item x="54"/>
        <item x="4"/>
        <item m="1" x="66"/>
        <item x="39"/>
        <item x="45"/>
        <item x="38"/>
        <item x="44"/>
        <item m="1" x="67"/>
        <item x="51"/>
        <item x="5"/>
        <item x="2"/>
        <item x="18"/>
        <item x="3"/>
        <item x="36"/>
        <item x="35"/>
        <item x="26"/>
        <item x="41"/>
        <item x="34"/>
        <item x="49"/>
        <item x="33"/>
        <item x="50"/>
        <item x="40"/>
        <item x="17"/>
        <item x="32"/>
        <item x="47"/>
        <item x="19"/>
        <item x="10"/>
        <item x="13"/>
        <item m="1" x="61"/>
        <item x="53"/>
        <item x="8"/>
        <item x="14"/>
        <item x="23"/>
        <item x="25"/>
        <item x="28"/>
        <item x="31"/>
        <item x="37"/>
        <item x="55"/>
        <item x="56"/>
        <item x="57"/>
      </items>
    </pivotField>
    <pivotField axis="axisRow" compact="0" outline="0" showAll="0">
      <items count="70">
        <item x="0"/>
        <item x="2"/>
        <item x="29"/>
        <item x="3"/>
        <item x="4"/>
        <item x="6"/>
        <item m="1" x="63"/>
        <item x="11"/>
        <item x="5"/>
        <item x="17"/>
        <item x="1"/>
        <item x="9"/>
        <item x="30"/>
        <item x="54"/>
        <item x="21"/>
        <item m="1" x="64"/>
        <item x="22"/>
        <item x="12"/>
        <item m="1" x="61"/>
        <item x="20"/>
        <item x="39"/>
        <item x="15"/>
        <item x="18"/>
        <item x="52"/>
        <item x="32"/>
        <item x="34"/>
        <item x="27"/>
        <item x="19"/>
        <item x="7"/>
        <item x="35"/>
        <item x="43"/>
        <item m="1" x="62"/>
        <item x="38"/>
        <item x="48"/>
        <item x="33"/>
        <item x="40"/>
        <item x="16"/>
        <item x="26"/>
        <item m="1" x="59"/>
        <item m="1" x="60"/>
        <item x="50"/>
        <item x="49"/>
        <item m="1" x="65"/>
        <item x="42"/>
        <item x="44"/>
        <item m="1" x="67"/>
        <item m="1" x="58"/>
        <item x="47"/>
        <item x="24"/>
        <item x="41"/>
        <item x="46"/>
        <item x="36"/>
        <item m="1" x="68"/>
        <item x="51"/>
        <item x="10"/>
        <item x="13"/>
        <item m="1" x="66"/>
        <item x="53"/>
        <item x="8"/>
        <item x="14"/>
        <item x="23"/>
        <item x="25"/>
        <item x="28"/>
        <item x="31"/>
        <item x="37"/>
        <item x="45"/>
        <item x="55"/>
        <item x="56"/>
        <item x="57"/>
        <item t="default"/>
      </items>
    </pivotField>
    <pivotField axis="axisRow" compact="0" outline="0" showAll="0">
      <items count="7">
        <item x="2"/>
        <item x="5"/>
        <item x="0"/>
        <item x="3"/>
        <item x="1"/>
        <item x="4"/>
        <item t="default"/>
      </items>
    </pivotField>
    <pivotField compact="0" outline="0" showAll="0"/>
    <pivotField compact="0" numFmtId="1" outline="0" showAll="0"/>
    <pivotField compact="0" numFmtId="1" outline="0" showAll="0"/>
    <pivotField compact="0" numFmtId="1" outline="0" showAll="0"/>
    <pivotField compact="0" outline="0" showAll="0"/>
    <pivotField compact="0" numFmtId="165" outline="0" showAll="0"/>
    <pivotField compact="0" numFmtId="1" outline="0" showAll="0"/>
    <pivotField dataField="1" compact="0" numFmtId="1" outline="0" showAll="0"/>
    <pivotField compact="0" outline="0" showAll="0"/>
    <pivotField compact="0" numFmtId="9" outline="0" showAll="0"/>
    <pivotField compact="0" numFmtId="9" outline="0" showAll="0"/>
    <pivotField compact="0" outline="0" showAll="0"/>
    <pivotField compact="0" numFmtId="1" outline="0" showAll="0"/>
    <pivotField compact="0" numFmtId="43" outline="0" showAll="0"/>
    <pivotField compact="0" numFmtId="1" outline="0" showAll="0"/>
    <pivotField compact="0" outline="0" showAll="0"/>
    <pivotField compact="0" outline="0" showAll="0"/>
    <pivotField compact="0" outline="0" showAll="0"/>
    <pivotField compact="0" numFmtId="1" outline="0" showAll="0"/>
    <pivotField dataField="1" compact="0" numFmtId="1" outline="0" showAll="0"/>
    <pivotField dataField="1" compact="0" numFmtId="1" outline="0" showAll="0"/>
    <pivotField compact="0" numFmtId="9" outline="0" showAll="0"/>
    <pivotField axis="axisPage" compact="0" outline="0" multipleItemSelectionAllowed="1" showAll="0">
      <items count="5">
        <item h="1" x="0"/>
        <item h="1" x="3"/>
        <item x="1"/>
        <item x="2"/>
        <item t="default"/>
      </items>
    </pivotField>
    <pivotField dataField="1" compact="0" numFmtId="1" outline="0" showAll="0"/>
  </pivotFields>
  <rowFields count="3">
    <field x="3"/>
    <field x="1"/>
    <field x="2"/>
  </rowFields>
  <rowItems count="34">
    <i>
      <x/>
      <x v="2"/>
      <x v="2"/>
    </i>
    <i r="1">
      <x v="40"/>
      <x v="3"/>
    </i>
    <i t="default">
      <x/>
    </i>
    <i>
      <x v="1"/>
      <x v="26"/>
      <x v="43"/>
    </i>
    <i r="1">
      <x v="45"/>
      <x v="25"/>
    </i>
    <i r="1">
      <x v="46"/>
      <x v="41"/>
    </i>
    <i t="default">
      <x v="1"/>
    </i>
    <i>
      <x v="2"/>
      <x v="23"/>
      <x v="36"/>
    </i>
    <i r="1">
      <x v="31"/>
      <x v="20"/>
    </i>
    <i r="1">
      <x v="39"/>
      <x v="22"/>
    </i>
    <i r="1">
      <x v="53"/>
      <x v="27"/>
    </i>
    <i r="1">
      <x v="58"/>
      <x v="58"/>
    </i>
    <i t="default">
      <x v="2"/>
    </i>
    <i>
      <x v="3"/>
      <x v="18"/>
      <x v="26"/>
    </i>
    <i r="1">
      <x v="25"/>
      <x v="21"/>
    </i>
    <i r="1">
      <x v="37"/>
      <x v="8"/>
    </i>
    <i r="1">
      <x v="43"/>
      <x v="37"/>
    </i>
    <i r="1">
      <x v="47"/>
      <x v="34"/>
    </i>
    <i r="1">
      <x v="48"/>
      <x v="40"/>
    </i>
    <i r="1">
      <x v="52"/>
      <x v="47"/>
    </i>
    <i r="1">
      <x v="55"/>
      <x v="55"/>
    </i>
    <i r="1">
      <x v="59"/>
      <x v="59"/>
    </i>
    <i r="1">
      <x v="62"/>
      <x v="62"/>
    </i>
    <i r="1">
      <x v="63"/>
      <x v="63"/>
    </i>
    <i r="1">
      <x v="67"/>
      <x v="68"/>
    </i>
    <i t="default">
      <x v="3"/>
    </i>
    <i>
      <x v="4"/>
      <x v="5"/>
      <x v="10"/>
    </i>
    <i r="1">
      <x v="6"/>
      <x v="19"/>
    </i>
    <i t="default">
      <x v="4"/>
    </i>
    <i>
      <x v="5"/>
      <x v="7"/>
      <x v="48"/>
    </i>
    <i r="1">
      <x v="33"/>
      <x v="32"/>
    </i>
    <i r="1">
      <x v="34"/>
      <x v="44"/>
    </i>
    <i t="default">
      <x v="5"/>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70"/>
    <dataField name="Unit Price(GHȻ)" fld="11" baseField="0" baseItem="0" numFmtId="169"/>
    <dataField name="Total in Value(GHȻ)" fld="27" baseField="0" baseItem="0"/>
  </dataFields>
  <formats count="2">
    <format dxfId="25">
      <pivotArea dataOnly="0" labelOnly="1" outline="0" fieldPosition="0">
        <references count="1">
          <reference field="4294967294" count="4">
            <x v="0"/>
            <x v="1"/>
            <x v="2"/>
            <x v="3"/>
          </reference>
        </references>
      </pivotArea>
    </format>
    <format dxfId="24">
      <pivotArea dataOnly="0" labelOnly="1" outline="0" fieldPosition="0">
        <references count="1">
          <reference field="4294967294" count="4">
            <x v="0"/>
            <x v="1"/>
            <x v="2"/>
            <x v="3"/>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01B0275-8974-47A2-817D-EEC8FBFC552C}" name="PivotTable10" cacheId="10234"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0:AL50" firstHeaderRow="1" firstDataRow="2" firstDataCol="3" rowPageCount="1" colPageCount="1"/>
  <pivotFields count="28">
    <pivotField compact="0" outline="0" showAll="0"/>
    <pivotField axis="axisRow" compact="0" outline="0" showAll="0" defaultSubtotal="0">
      <items count="32">
        <item m="1" x="26"/>
        <item x="1"/>
        <item x="4"/>
        <item x="12"/>
        <item m="1" x="27"/>
        <item m="1" x="25"/>
        <item x="0"/>
        <item x="15"/>
        <item x="19"/>
        <item x="20"/>
        <item x="11"/>
        <item x="16"/>
        <item x="23"/>
        <item x="6"/>
        <item m="1" x="29"/>
        <item x="24"/>
        <item x="7"/>
        <item x="3"/>
        <item m="1" x="31"/>
        <item m="1" x="28"/>
        <item x="2"/>
        <item x="9"/>
        <item x="5"/>
        <item x="8"/>
        <item m="1" x="30"/>
        <item x="10"/>
        <item x="13"/>
        <item x="14"/>
        <item x="17"/>
        <item x="18"/>
        <item x="21"/>
        <item x="22"/>
      </items>
    </pivotField>
    <pivotField axis="axisRow" compact="0" outline="0" showAll="0">
      <items count="58">
        <item m="1" x="34"/>
        <item m="1" x="55"/>
        <item m="1" x="38"/>
        <item m="1" x="42"/>
        <item m="1" x="49"/>
        <item m="1" x="36"/>
        <item m="1" x="28"/>
        <item m="1" x="43"/>
        <item m="1" x="48"/>
        <item m="1" x="37"/>
        <item m="1" x="26"/>
        <item m="1" x="53"/>
        <item m="1" x="41"/>
        <item m="1" x="45"/>
        <item m="1" x="35"/>
        <item m="1" x="54"/>
        <item m="1" x="33"/>
        <item m="1" x="51"/>
        <item m="1" x="32"/>
        <item m="1" x="56"/>
        <item m="1" x="29"/>
        <item m="1" x="31"/>
        <item m="1" x="39"/>
        <item m="1" x="44"/>
        <item m="1" x="46"/>
        <item x="2"/>
        <item x="3"/>
        <item x="4"/>
        <item x="5"/>
        <item m="1" x="30"/>
        <item x="0"/>
        <item x="9"/>
        <item x="20"/>
        <item x="12"/>
        <item x="8"/>
        <item m="1" x="27"/>
        <item m="1" x="25"/>
        <item x="1"/>
        <item x="6"/>
        <item x="7"/>
        <item x="15"/>
        <item x="16"/>
        <item x="19"/>
        <item x="24"/>
        <item x="11"/>
        <item x="23"/>
        <item m="1" x="40"/>
        <item m="1" x="47"/>
        <item m="1" x="50"/>
        <item m="1" x="52"/>
        <item x="10"/>
        <item x="13"/>
        <item x="14"/>
        <item x="17"/>
        <item x="18"/>
        <item x="21"/>
        <item x="22"/>
        <item t="default"/>
      </items>
    </pivotField>
    <pivotField axis="axisRow" compact="0" outline="0" showAll="0">
      <items count="5">
        <item x="1"/>
        <item x="0"/>
        <item m="1" x="3"/>
        <item x="2"/>
        <item t="default"/>
      </items>
    </pivotField>
    <pivotField compact="0" outline="0" showAll="0"/>
    <pivotField compact="0" numFmtId="2" outline="0" showAll="0"/>
    <pivotField compact="0" outline="0" showAll="0"/>
    <pivotField compact="0" outline="0" showAll="0"/>
    <pivotField compact="0" outline="0" showAll="0"/>
    <pivotField compact="0" numFmtId="2" outline="0" showAll="0"/>
    <pivotField compact="0" outline="0" showAll="0"/>
    <pivotField dataField="1" compact="0" numFmtId="2" outline="0" showAll="0"/>
    <pivotField compact="0" outline="0" showAll="0"/>
    <pivotField compact="0" numFmtId="9" outline="0" showAll="0"/>
    <pivotField compact="0" numFmtId="9" outline="0" showAll="0"/>
    <pivotField compact="0" outline="0" showAll="0"/>
    <pivotField compact="0" numFmtId="1" outline="0" showAll="0"/>
    <pivotField compact="0" numFmtId="2" outline="0" showAll="0"/>
    <pivotField compact="0" numFmtId="43"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showAll="0">
      <items count="5">
        <item x="2"/>
        <item m="1" x="3"/>
        <item x="1"/>
        <item x="0"/>
        <item t="default"/>
      </items>
    </pivotField>
    <pivotField dataField="1" compact="0" numFmtId="43" outline="0" showAll="0"/>
  </pivotFields>
  <rowFields count="3">
    <field x="3"/>
    <field x="1"/>
    <field x="2"/>
  </rowFields>
  <rowItems count="29">
    <i>
      <x/>
      <x v="1"/>
      <x v="37"/>
    </i>
    <i r="1">
      <x v="2"/>
      <x v="27"/>
    </i>
    <i r="1">
      <x v="3"/>
      <x v="33"/>
    </i>
    <i r="1">
      <x v="15"/>
      <x v="43"/>
    </i>
    <i r="1">
      <x v="16"/>
      <x v="39"/>
    </i>
    <i r="1">
      <x v="17"/>
      <x v="26"/>
    </i>
    <i r="1">
      <x v="20"/>
      <x v="25"/>
    </i>
    <i r="1">
      <x v="22"/>
      <x v="28"/>
    </i>
    <i r="1">
      <x v="23"/>
      <x v="34"/>
    </i>
    <i r="1">
      <x v="31"/>
      <x v="56"/>
    </i>
    <i t="default">
      <x/>
    </i>
    <i>
      <x v="1"/>
      <x v="6"/>
      <x v="30"/>
    </i>
    <i r="1">
      <x v="7"/>
      <x v="40"/>
    </i>
    <i r="1">
      <x v="8"/>
      <x v="42"/>
    </i>
    <i r="1">
      <x v="9"/>
      <x v="32"/>
    </i>
    <i r="1">
      <x v="10"/>
      <x v="44"/>
    </i>
    <i r="1">
      <x v="11"/>
      <x v="41"/>
    </i>
    <i r="1">
      <x v="12"/>
      <x v="45"/>
    </i>
    <i r="1">
      <x v="13"/>
      <x v="38"/>
    </i>
    <i r="1">
      <x v="21"/>
      <x v="31"/>
    </i>
    <i r="1">
      <x v="25"/>
      <x v="50"/>
    </i>
    <i r="1">
      <x v="26"/>
      <x v="51"/>
    </i>
    <i r="1">
      <x v="27"/>
      <x v="52"/>
    </i>
    <i r="1">
      <x v="28"/>
      <x v="53"/>
    </i>
    <i r="1">
      <x v="30"/>
      <x v="55"/>
    </i>
    <i t="default">
      <x v="1"/>
    </i>
    <i>
      <x v="3"/>
      <x v="29"/>
      <x v="54"/>
    </i>
    <i t="default">
      <x v="3"/>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8">
    <format dxfId="19">
      <pivotArea outline="0" fieldPosition="0">
        <references count="1">
          <reference field="4294967294" count="1" selected="0">
            <x v="0"/>
          </reference>
        </references>
      </pivotArea>
    </format>
    <format dxfId="18">
      <pivotArea outline="0" fieldPosition="0">
        <references count="1">
          <reference field="4294967294" count="1">
            <x v="1"/>
          </reference>
        </references>
      </pivotArea>
    </format>
    <format dxfId="17">
      <pivotArea outline="0" fieldPosition="0">
        <references count="1">
          <reference field="4294967294" count="1" selected="0">
            <x v="1"/>
          </reference>
        </references>
      </pivotArea>
    </format>
    <format dxfId="16">
      <pivotArea outline="0" fieldPosition="0">
        <references count="1">
          <reference field="4294967294" count="1">
            <x v="2"/>
          </reference>
        </references>
      </pivotArea>
    </format>
    <format dxfId="15">
      <pivotArea outline="0" fieldPosition="0">
        <references count="1">
          <reference field="4294967294" count="2" selected="0">
            <x v="2"/>
            <x v="3"/>
          </reference>
        </references>
      </pivotArea>
    </format>
    <format dxfId="14">
      <pivotArea dataOnly="0" labelOnly="1" outline="0" fieldPosition="0">
        <references count="1">
          <reference field="4294967294" count="4">
            <x v="0"/>
            <x v="1"/>
            <x v="2"/>
            <x v="3"/>
          </reference>
        </references>
      </pivotArea>
    </format>
    <format dxfId="13">
      <pivotArea dataOnly="0" labelOnly="1" outline="0" fieldPosition="0">
        <references count="1">
          <reference field="4294967294" count="4">
            <x v="0"/>
            <x v="1"/>
            <x v="2"/>
            <x v="3"/>
          </reference>
        </references>
      </pivotArea>
    </format>
    <format dxfId="12">
      <pivotArea field="2" type="button" dataOnly="0" labelOnly="1" outline="0" axis="axisRow" fieldPosition="2"/>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6D02743E-6C45-4688-A654-1F5E159ABE47}" name="PivotTable12" cacheId="10233" applyNumberFormats="0" applyBorderFormats="0" applyFontFormats="0" applyPatternFormats="0" applyAlignmentFormats="0" applyWidthHeightFormats="1" dataCaption=" " updatedVersion="6" minRefreshableVersion="3" useAutoFormatting="1" itemPrintTitles="1" createdVersion="6" indent="0" compact="0" compactData="0" gridDropZones="1" multipleFieldFilters="0">
  <location ref="AF20:AL35" firstHeaderRow="1" firstDataRow="2" firstDataCol="3" rowPageCount="1" colPageCount="1"/>
  <pivotFields count="28">
    <pivotField compact="0" outline="0" showAll="0"/>
    <pivotField axis="axisRow" compact="0" outline="0" showAll="0" defaultSubtotal="0">
      <items count="20">
        <item x="6"/>
        <item x="19"/>
        <item x="5"/>
        <item x="12"/>
        <item x="15"/>
        <item x="18"/>
        <item x="7"/>
        <item x="1"/>
        <item x="10"/>
        <item x="9"/>
        <item x="13"/>
        <item x="8"/>
        <item x="4"/>
        <item x="16"/>
        <item x="2"/>
        <item x="14"/>
        <item x="17"/>
        <item x="0"/>
        <item x="3"/>
        <item x="11"/>
      </items>
    </pivotField>
    <pivotField axis="axisRow" compact="0" outline="0" showAll="0">
      <items count="21">
        <item x="0"/>
        <item x="1"/>
        <item x="6"/>
        <item x="2"/>
        <item x="4"/>
        <item x="3"/>
        <item x="5"/>
        <item x="7"/>
        <item x="9"/>
        <item x="8"/>
        <item x="10"/>
        <item x="12"/>
        <item x="11"/>
        <item x="14"/>
        <item x="13"/>
        <item x="15"/>
        <item x="17"/>
        <item x="16"/>
        <item x="18"/>
        <item x="19"/>
        <item t="default"/>
      </items>
    </pivotField>
    <pivotField axis="axisRow" compact="0" outline="0" showAll="0">
      <items count="4">
        <item x="0"/>
        <item x="1"/>
        <item x="2"/>
        <item t="default"/>
      </items>
    </pivotField>
    <pivotField compact="0" outline="0" showAll="0"/>
    <pivotField compact="0" numFmtId="2" outline="0" showAll="0"/>
    <pivotField compact="0" outline="0" showAll="0"/>
    <pivotField compact="0" outline="0" showAll="0"/>
    <pivotField compact="0" outline="0" showAll="0"/>
    <pivotField compact="0" numFmtId="2" outline="0" showAll="0"/>
    <pivotField compact="0" numFmtId="43" outline="0" showAll="0"/>
    <pivotField dataField="1" compact="0" numFmtId="43" outline="0" showAll="0"/>
    <pivotField compact="0" outline="0" showAll="0"/>
    <pivotField compact="0" numFmtId="9" outline="0" showAll="0"/>
    <pivotField compact="0" numFmtId="9" outline="0" showAll="0"/>
    <pivotField compact="0" outline="0" showAll="0"/>
    <pivotField compact="0" numFmtId="1" outline="0" showAll="0"/>
    <pivotField compact="0" numFmtId="2" outline="0" showAll="0"/>
    <pivotField compact="0" numFmtId="43" outline="0" showAll="0"/>
    <pivotField compact="0" outline="0" showAll="0"/>
    <pivotField compact="0" outline="0" showAll="0"/>
    <pivotField compact="0" outline="0" showAll="0"/>
    <pivotField compact="0" numFmtId="1" outline="0" showAll="0"/>
    <pivotField dataField="1" compact="0" numFmtId="1" outline="0" showAll="0"/>
    <pivotField dataField="1" compact="0" numFmtId="2" outline="0" showAll="0"/>
    <pivotField compact="0" numFmtId="9" outline="0" showAll="0"/>
    <pivotField axis="axisPage" compact="0" outline="0" multipleItemSelectionAllowed="1" showAll="0">
      <items count="5">
        <item h="1" x="2"/>
        <item h="1" x="0"/>
        <item x="1"/>
        <item h="1" m="1" x="3"/>
        <item t="default"/>
      </items>
    </pivotField>
    <pivotField dataField="1" compact="0" numFmtId="43" outline="0" showAll="0"/>
  </pivotFields>
  <rowFields count="3">
    <field x="3"/>
    <field x="1"/>
    <field x="2"/>
  </rowFields>
  <rowItems count="14">
    <i>
      <x/>
      <x/>
      <x v="2"/>
    </i>
    <i r="1">
      <x v="2"/>
      <x v="6"/>
    </i>
    <i r="1">
      <x v="3"/>
      <x v="11"/>
    </i>
    <i r="1">
      <x v="4"/>
      <x v="15"/>
    </i>
    <i r="1">
      <x v="5"/>
      <x v="18"/>
    </i>
    <i r="1">
      <x v="16"/>
      <x v="16"/>
    </i>
    <i t="default">
      <x/>
    </i>
    <i>
      <x v="1"/>
      <x v="8"/>
      <x v="10"/>
    </i>
    <i r="1">
      <x v="9"/>
      <x v="8"/>
    </i>
    <i r="1">
      <x v="13"/>
      <x v="17"/>
    </i>
    <i t="default">
      <x v="1"/>
    </i>
    <i>
      <x v="2"/>
      <x v="15"/>
      <x v="13"/>
    </i>
    <i t="default">
      <x v="2"/>
    </i>
    <i t="grand">
      <x/>
    </i>
  </rowItems>
  <colFields count="1">
    <field x="-2"/>
  </colFields>
  <colItems count="4">
    <i>
      <x/>
    </i>
    <i i="1">
      <x v="1"/>
    </i>
    <i i="2">
      <x v="2"/>
    </i>
    <i i="3">
      <x v="3"/>
    </i>
  </colItems>
  <pageFields count="1">
    <pageField fld="26" hier="-1"/>
  </pageFields>
  <dataFields count="4">
    <dataField name="Quantity in Metric Tonnes" fld="24" baseField="0" baseItem="0" numFmtId="2"/>
    <dataField name="Order Qauntity in Cases" fld="23" baseField="0" baseItem="0" numFmtId="1"/>
    <dataField name="Unit Price(GHȻ)" fld="11" baseField="0" baseItem="0" numFmtId="43"/>
    <dataField name="Total in Value(GHȻ)" fld="27" baseField="0" baseItem="0" numFmtId="43"/>
  </dataFields>
  <formats count="8">
    <format dxfId="7">
      <pivotArea dataOnly="0" labelOnly="1" outline="0" fieldPosition="0">
        <references count="1">
          <reference field="4294967294" count="4">
            <x v="0"/>
            <x v="1"/>
            <x v="2"/>
            <x v="3"/>
          </reference>
        </references>
      </pivotArea>
    </format>
    <format dxfId="6">
      <pivotArea dataOnly="0" labelOnly="1" outline="0" fieldPosition="0">
        <references count="1">
          <reference field="4294967294" count="4">
            <x v="0"/>
            <x v="1"/>
            <x v="2"/>
            <x v="3"/>
          </reference>
        </references>
      </pivotArea>
    </format>
    <format dxfId="5">
      <pivotArea dataOnly="0" labelOnly="1" outline="0" fieldPosition="0">
        <references count="1">
          <reference field="4294967294" count="4">
            <x v="0"/>
            <x v="1"/>
            <x v="2"/>
            <x v="3"/>
          </reference>
        </references>
      </pivotArea>
    </format>
    <format dxfId="4">
      <pivotArea outline="0" fieldPosition="0">
        <references count="1">
          <reference field="4294967294" count="1">
            <x v="0"/>
          </reference>
        </references>
      </pivotArea>
    </format>
    <format dxfId="3">
      <pivotArea outline="0" fieldPosition="0">
        <references count="1">
          <reference field="4294967294" count="1" selected="0">
            <x v="0"/>
          </reference>
        </references>
      </pivotArea>
    </format>
    <format dxfId="2">
      <pivotArea outline="0" fieldPosition="0">
        <references count="1">
          <reference field="4294967294" count="1">
            <x v="1"/>
          </reference>
        </references>
      </pivotArea>
    </format>
    <format dxfId="1">
      <pivotArea outline="0" fieldPosition="0">
        <references count="1">
          <reference field="4294967294" count="1" selected="0">
            <x v="1"/>
          </reference>
        </references>
      </pivotArea>
    </format>
    <format dxfId="0">
      <pivotArea outline="0" fieldPosition="0">
        <references count="1">
          <reference field="4294967294" count="2" selected="0">
            <x v="2"/>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A20F6B42-6CB7-4FEF-A091-A2E45D79DC0A}" sourceName="Territory">
  <pivotTables>
    <pivotTable tabId="69" name="PivotTable1"/>
    <pivotTable tabId="69" name="PurchaseOrder"/>
    <pivotTable tabId="68" name="Headers"/>
    <pivotTable tabId="68" name="PivotTable15"/>
    <pivotTable tabId="68" name="PivotTable17"/>
    <pivotTable tabId="68" name="PivotTable4"/>
  </pivotTables>
  <data>
    <tabular pivotCacheId="14214827">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59365488-9D21-42C3-A636-17EAF772EF53}" sourceName="Product Group">
  <pivotTables>
    <pivotTable tabId="69" name="PivotTable1"/>
    <pivotTable tabId="69" name="PurchaseOrder"/>
    <pivotTable tabId="68" name="Headers"/>
    <pivotTable tabId="68" name="PivotTable15"/>
    <pivotTable tabId="68" name="PivotTable17"/>
    <pivotTable tabId="68" name="PivotTable4"/>
  </pivotTables>
  <data>
    <tabular pivotCacheId="14214827">
      <items count="27">
        <i x="1" s="1"/>
        <i x="5" s="1"/>
        <i x="0" s="1"/>
        <i x="2" s="1"/>
        <i x="3" s="1"/>
        <i x="4" s="1"/>
        <i x="6" s="1" nd="1"/>
        <i x="12" s="1" nd="1"/>
        <i x="18" s="1" nd="1"/>
        <i x="19" s="1" nd="1"/>
        <i x="23" s="1" nd="1"/>
        <i x="25" s="1" nd="1"/>
        <i x="24" s="1" nd="1"/>
        <i x="16" s="1" nd="1"/>
        <i x="14" s="1" nd="1"/>
        <i x="26" s="1" nd="1"/>
        <i x="13" s="1" nd="1"/>
        <i x="7" s="1" nd="1"/>
        <i x="22" s="1" nd="1"/>
        <i x="11" s="1" nd="1"/>
        <i x="20" s="1" nd="1"/>
        <i x="17" s="1" nd="1"/>
        <i x="9" s="1" nd="1"/>
        <i x="8" s="1" nd="1"/>
        <i x="21" s="1" nd="1"/>
        <i x="15" s="1" nd="1"/>
        <i x="10"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1F9AE78D-D688-4740-AEFA-607B2AD5C8DC}" sourceName="Brand">
  <pivotTables>
    <pivotTable tabId="69" name="PivotTable1"/>
    <pivotTable tabId="69" name="PurchaseOrder"/>
    <pivotTable tabId="68" name="Headers"/>
    <pivotTable tabId="68" name="PivotTable15"/>
    <pivotTable tabId="68" name="PivotTable17"/>
  </pivotTables>
  <data>
    <tabular pivotCacheId="14214827" showMissing="0">
      <items count="31">
        <i x="8" s="1"/>
        <i x="9" s="1"/>
        <i x="10" s="1"/>
        <i x="0" s="1"/>
        <i x="4" s="1"/>
        <i x="5" s="1"/>
        <i x="2" s="1"/>
        <i x="3" s="1"/>
        <i x="1" s="1"/>
        <i x="11" s="1"/>
        <i x="6" s="1"/>
        <i x="12" s="1"/>
        <i x="7" s="1"/>
        <i x="13" s="1" nd="1"/>
        <i x="23" s="1" nd="1"/>
        <i x="30" s="1" nd="1"/>
        <i x="24" s="1" nd="1"/>
        <i x="25" s="1" nd="1"/>
        <i x="28" s="1" nd="1"/>
        <i x="14" s="1" nd="1"/>
        <i x="29" s="1" nd="1"/>
        <i x="19" s="1" nd="1"/>
        <i x="21" s="1" nd="1"/>
        <i x="20" s="1" nd="1"/>
        <i x="26" s="1" nd="1"/>
        <i x="15" s="1" nd="1"/>
        <i x="16" s="1" nd="1"/>
        <i x="27" s="1" nd="1"/>
        <i x="18" s="1" nd="1"/>
        <i x="22" s="1" nd="1"/>
        <i x="1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k" xr10:uid="{F6F9C8C1-B903-4562-B5DB-E975759E0D30}" sourceName="Rank">
  <pivotTables>
    <pivotTable tabId="69" name="PivotTable1"/>
    <pivotTable tabId="69" name="PurchaseOrder"/>
    <pivotTable tabId="68" name="Headers"/>
    <pivotTable tabId="68" name="PivotTable15"/>
    <pivotTable tabId="68" name="PivotTable17"/>
    <pivotTable tabId="68" name="PivotTable4"/>
  </pivotTables>
  <data>
    <tabular pivotCacheId="14214827" showMissing="0" crossFilter="none">
      <items count="4">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on" xr10:uid="{3A59B405-FF4F-45AD-BD15-214169B84A38}" sourceName="Action">
  <pivotTables>
    <pivotTable tabId="68" name="PivotTable17"/>
    <pivotTable tabId="69" name="PivotTable1"/>
    <pivotTable tabId="69" name="PurchaseOrder"/>
    <pivotTable tabId="68" name="Headers"/>
    <pivotTable tabId="68" name="PivotTable15"/>
    <pivotTable tabId="68" name="PivotTable4"/>
  </pivotTables>
  <data>
    <tabular pivotCacheId="14214827" showMissing="0">
      <items count="5">
        <i x="1" s="1"/>
        <i x="3" s="1"/>
        <i x="0" s="1"/>
        <i x="2"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ritory" xr10:uid="{651A8DBC-FA3D-4461-9F20-6133D3EFFB89}" cache="Slicer_Territory" caption="Territory" columnCount="2" style="SlicerStyleDark5 2" rowHeight="274320"/>
  <slicer name="Product Group" xr10:uid="{E906FBB0-475A-464C-BD88-EB35F5CB1A9E}" cache="Slicer_Product_Group" caption="Product Group" columnCount="3" style="SlicerStyleDark5 2" rowHeight="182880"/>
  <slicer name="Brand" xr10:uid="{7DF65A64-8DF9-427A-BA54-72D48451CC06}" cache="Slicer_Brand" caption="Brand" columnCount="3" style="SlicerStyleDark5 2" rowHeight="182880"/>
  <slicer name="Ranking" xr10:uid="{87A07EA6-5D99-4AAE-A041-512EAD408111}" cache="Slicer_Rank" caption="Product Ranking" columnCount="3" style="SlicerStyleDark5 2" rowHeight="234950"/>
  <slicer name="Action" xr10:uid="{394CF88B-886D-49D5-BFC8-295A63541A12}" cache="Slicer_Action" caption="Action" columnCount="2" style="SlicerStyleDark5 2"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F571F8-BA1F-4FE7-8901-82B19B87B386}" name="Table1" displayName="Table1" ref="A1:AE1580" totalsRowShown="0" headerRowDxfId="707" dataDxfId="706">
  <autoFilter ref="A1:AE1580" xr:uid="{76C1AEB4-0CA8-42C1-8DE1-EE780AB02673}">
    <filterColumn colId="25">
      <filters>
        <filter val="#VALUE!"/>
      </filters>
    </filterColumn>
  </autoFilter>
  <sortState ref="A2:AD1524">
    <sortCondition ref="E1:E1524"/>
  </sortState>
  <tableColumns count="31">
    <tableColumn id="1" xr3:uid="{5982AA40-C490-435B-8E51-4843916450DF}" name="Distributor Name" dataDxfId="705"/>
    <tableColumn id="2" xr3:uid="{5EA9732C-568E-4F52-99E8-4B40453CEB04}" name="Territory" dataDxfId="704"/>
    <tableColumn id="3" xr3:uid="{FF503E4A-71F5-4B12-82E1-A174A4AE0AEA}" name="Product Code" dataDxfId="703"/>
    <tableColumn id="4" xr3:uid="{C78BE3EF-354F-450D-8573-428BCE897223}" name="Product Name" dataDxfId="702"/>
    <tableColumn id="5" xr3:uid="{E34588E4-B5FE-410B-B8A8-7658D0C7AD16}" name="Product Group" dataDxfId="701"/>
    <tableColumn id="6" xr3:uid="{F0417197-1E71-4169-95DB-A81AA2CC1A31}" name="Brand" dataDxfId="700"/>
    <tableColumn id="7" xr3:uid="{5D3BB5EE-7728-41BE-9DBB-A7E4D5B7F781}" name="Ave Sales Monthly(MT)" dataDxfId="699" dataCellStyle="Comma"/>
    <tableColumn id="8" xr3:uid="{93AC3A59-E212-48DF-B4FB-BCF98CB65E1B}" name="Ave.Mthly Sales(Cases)" dataDxfId="698"/>
    <tableColumn id="9" xr3:uid="{495DC605-CCE2-4E56-AF38-3456063B7062}" name="Ave Mthly Sales Cash Value" dataDxfId="697" dataCellStyle="Comma"/>
    <tableColumn id="10" xr3:uid="{59148F2C-8424-4D95-A2AC-7F1182D3918C}" name="Stock Sell in/Sell out" dataDxfId="696"/>
    <tableColumn id="12" xr3:uid="{D530787C-10A6-4936-A3E3-2EE6798E8466}" name="Closing Stock MT" dataDxfId="695" dataCellStyle="Comma"/>
    <tableColumn id="13" xr3:uid="{A40AD828-F915-405F-A1BD-2B33997F958F}" name="Closing Stock in Value" dataDxfId="694" dataCellStyle="Comma"/>
    <tableColumn id="14" xr3:uid="{E4BB4477-01F3-4EDB-9923-0711AA17C607}" name="Unit Price" dataDxfId="693" dataCellStyle="Comma"/>
    <tableColumn id="15" xr3:uid="{6EC47C5E-73AB-4163-8BAD-A205FD179F0E}" name="Conversion Rate" dataDxfId="692"/>
    <tableColumn id="16" xr3:uid="{D01D1E54-26FF-4840-8207-CCD9456D51C5}" name="Percentage Contribution" dataDxfId="691" dataCellStyle="Percent"/>
    <tableColumn id="17" xr3:uid="{60DD2D30-C932-4E51-B22E-57C727CC9687}" name="Running Total" dataDxfId="690"/>
    <tableColumn id="18" xr3:uid="{9BD882EA-2A0B-4878-8B40-A19385E52E7D}" name="Rank" dataDxfId="689"/>
    <tableColumn id="19" xr3:uid="{79E7E0E2-2971-4F53-B372-ADBC53EF2F63}" name="Av Daily Sales Qty" dataDxfId="688"/>
    <tableColumn id="20" xr3:uid="{A6FB4408-560F-4AD4-8CD5-F9660A7B911E}" name="Av. Daily Sales MT" dataDxfId="687" dataCellStyle="Comma"/>
    <tableColumn id="21" xr3:uid="{4AC8CACC-3A44-41C5-993F-030EE2C3B546}" name="Av Daily Sales in Cash Value" dataDxfId="686" dataCellStyle="Comma"/>
    <tableColumn id="22" xr3:uid="{133B9DAE-9BB3-4077-8EDA-92273895D859}" name="Stock Norm" dataDxfId="685"/>
    <tableColumn id="23" xr3:uid="{9096E5E1-5D56-4E7F-857C-B92B7537D41D}" name="Stock In Transit Time(days) " dataDxfId="684"/>
    <tableColumn id="24" xr3:uid="{90153AB0-2327-4493-80F4-2E42E81B616F}" name="Stock Norm +Transit Time" dataDxfId="683"/>
    <tableColumn id="25" xr3:uid="{9E599EB6-B2EF-4751-9A59-B7C135DE171D}" name="Stock Norm QTY" dataDxfId="682"/>
    <tableColumn id="26" xr3:uid="{1C77DC51-7E07-49F8-BA53-2833F771CC28}" name="Order Qty" dataDxfId="681"/>
    <tableColumn id="27" xr3:uid="{5D69D3CF-7F0B-4779-AD22-1D692DB48D0F}" name="Order QTY(MT)" dataDxfId="680" dataCellStyle="Comma"/>
    <tableColumn id="28" xr3:uid="{BC4A5156-763C-4261-B667-683585353776}" name="Stock Norn Available" dataDxfId="679" dataCellStyle="Percent"/>
    <tableColumn id="29" xr3:uid="{1ADFCB9D-22D1-4AFD-BCB1-18A8A9B419A6}" name="Action" dataDxfId="678"/>
    <tableColumn id="30" xr3:uid="{369D7FD4-2879-48CB-8C99-97EECC3C14B5}" name="Order in Value" dataDxfId="677" dataCellStyle="Comma"/>
    <tableColumn id="11" xr3:uid="{2B82D268-CB56-4C6B-92E4-08683ACCFC49}" name="Days of Stock" dataDxfId="676">
      <calculatedColumnFormula>(J2*W2)/X2</calculatedColumnFormula>
    </tableColumn>
    <tableColumn id="32" xr3:uid="{A028B737-9D55-4BAE-B33F-83B9BEE1C92E}" name="Expected Stocks MT" dataDxfId="675" dataCellStyle="Comma">
      <calculatedColumnFormula>Table1[[#This Row],[Stock Norm +Transit Time]]*Table1[[#This Row],[Av. Daily Sales MT]]</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pivotTable" Target="../pivotTables/pivotTable1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9.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3.bin"/><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3.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4.bin"/><Relationship Id="rId1" Type="http://schemas.openxmlformats.org/officeDocument/2006/relationships/pivotTable" Target="../pivotTables/pivotTable24.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5.bin"/><Relationship Id="rId1" Type="http://schemas.openxmlformats.org/officeDocument/2006/relationships/pivotTable" Target="../pivotTables/pivotTable25.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6.bin"/><Relationship Id="rId1" Type="http://schemas.openxmlformats.org/officeDocument/2006/relationships/pivotTable" Target="../pivotTables/pivotTable26.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7.bin"/><Relationship Id="rId1" Type="http://schemas.openxmlformats.org/officeDocument/2006/relationships/pivotTable" Target="../pivotTables/pivotTable27.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8.bin"/><Relationship Id="rId1" Type="http://schemas.openxmlformats.org/officeDocument/2006/relationships/pivotTable" Target="../pivotTables/pivotTable28.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9.bin"/><Relationship Id="rId1" Type="http://schemas.openxmlformats.org/officeDocument/2006/relationships/pivotTable" Target="../pivotTables/pivotTable29.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0.bin"/><Relationship Id="rId1" Type="http://schemas.openxmlformats.org/officeDocument/2006/relationships/pivotTable" Target="../pivotTables/pivotTable30.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1.bin"/><Relationship Id="rId1" Type="http://schemas.openxmlformats.org/officeDocument/2006/relationships/pivotTable" Target="../pivotTables/pivotTable31.x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2.bin"/><Relationship Id="rId1" Type="http://schemas.openxmlformats.org/officeDocument/2006/relationships/pivotTable" Target="../pivotTables/pivotTable32.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3.bin"/><Relationship Id="rId1" Type="http://schemas.openxmlformats.org/officeDocument/2006/relationships/pivotTable" Target="../pivotTables/pivotTable33.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ivotTable" Target="../pivotTables/pivotTable34.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4.bin"/><Relationship Id="rId1" Type="http://schemas.openxmlformats.org/officeDocument/2006/relationships/pivotTable" Target="../pivotTables/pivotTable35.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25.bin"/><Relationship Id="rId1" Type="http://schemas.openxmlformats.org/officeDocument/2006/relationships/pivotTable" Target="../pivotTables/pivotTable36.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ivotTable" Target="../pivotTables/pivotTable37.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ivotTable" Target="../pivotTables/pivotTable38.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ivotTable" Target="../pivotTables/pivotTable39.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ivotTable" Target="../pivotTables/pivotTable40.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26.bin"/><Relationship Id="rId1" Type="http://schemas.openxmlformats.org/officeDocument/2006/relationships/pivotTable" Target="../pivotTables/pivotTable41.xm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42.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27.bin"/><Relationship Id="rId1" Type="http://schemas.openxmlformats.org/officeDocument/2006/relationships/pivotTable" Target="../pivotTables/pivotTable43.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28.bin"/><Relationship Id="rId1" Type="http://schemas.openxmlformats.org/officeDocument/2006/relationships/pivotTable" Target="../pivotTables/pivotTable44.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29.bin"/><Relationship Id="rId1" Type="http://schemas.openxmlformats.org/officeDocument/2006/relationships/pivotTable" Target="../pivotTables/pivotTable45.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ivotTable" Target="../pivotTables/pivotTable46.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30.bin"/><Relationship Id="rId1" Type="http://schemas.openxmlformats.org/officeDocument/2006/relationships/pivotTable" Target="../pivotTables/pivotTable4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B5F1D-BEB4-4624-8F3F-0293B67A5260}">
  <sheetPr codeName="Sheet21">
    <tabColor theme="8" tint="-0.249977111117893"/>
    <pageSetUpPr fitToPage="1"/>
  </sheetPr>
  <dimension ref="A1:AB1914"/>
  <sheetViews>
    <sheetView showGridLines="0" tabSelected="1" topLeftCell="F1" zoomScale="70" zoomScaleNormal="70" workbookViewId="0">
      <selection activeCell="J3" sqref="J3:K3"/>
    </sheetView>
  </sheetViews>
  <sheetFormatPr defaultColWidth="4.81640625" defaultRowHeight="14.5"/>
  <cols>
    <col min="1" max="1" width="14.36328125" style="272" customWidth="1"/>
    <col min="2" max="2" width="2.54296875" style="376" customWidth="1"/>
    <col min="3" max="3" width="33.6328125" style="272" customWidth="1"/>
    <col min="4" max="4" width="3" style="376" customWidth="1"/>
    <col min="5" max="5" width="31.54296875" style="272" bestFit="1" customWidth="1"/>
    <col min="6" max="6" width="14.1796875" style="272" customWidth="1"/>
    <col min="7" max="7" width="15.453125" style="272" customWidth="1"/>
    <col min="8" max="8" width="12.81640625" style="272" customWidth="1"/>
    <col min="9" max="9" width="11.6328125" style="272" customWidth="1"/>
    <col min="10" max="10" width="13.54296875" style="272" customWidth="1"/>
    <col min="11" max="11" width="16" style="272" customWidth="1"/>
    <col min="12" max="12" width="14.08984375" style="272" customWidth="1"/>
    <col min="13" max="13" width="19.08984375" style="272" customWidth="1"/>
    <col min="14" max="14" width="15.81640625" style="376" customWidth="1"/>
    <col min="15" max="15" width="20" style="272" customWidth="1"/>
    <col min="16" max="16" width="31.1796875" style="272" customWidth="1"/>
    <col min="17" max="17" width="11.1796875" style="272" customWidth="1"/>
    <col min="18" max="18" width="17.08984375" style="272" customWidth="1"/>
    <col min="19" max="19" width="11.453125" style="376" customWidth="1"/>
    <col min="20" max="20" width="4.81640625" style="272"/>
    <col min="21" max="21" width="23.08984375" style="272" customWidth="1"/>
    <col min="22" max="22" width="12.90625" style="272" customWidth="1"/>
    <col min="23" max="23" width="42.54296875" style="272" bestFit="1" customWidth="1"/>
    <col min="24" max="24" width="14.1796875" style="272" bestFit="1" customWidth="1"/>
    <col min="25" max="25" width="15.26953125" style="272" bestFit="1" customWidth="1"/>
    <col min="26" max="26" width="11.08984375" style="272" bestFit="1" customWidth="1"/>
    <col min="27" max="27" width="14.90625" style="272" bestFit="1" customWidth="1"/>
    <col min="28" max="28" width="8.90625" style="272" hidden="1" customWidth="1"/>
    <col min="29" max="16384" width="4.81640625" style="272"/>
  </cols>
  <sheetData>
    <row r="1" spans="1:28" ht="10.75" customHeight="1">
      <c r="U1" s="547" t="s">
        <v>265</v>
      </c>
      <c r="V1" s="547"/>
      <c r="W1" s="547"/>
      <c r="X1" s="65"/>
      <c r="Y1" s="548" t="s">
        <v>264</v>
      </c>
      <c r="Z1" s="548"/>
      <c r="AA1" s="548"/>
    </row>
    <row r="2" spans="1:28" ht="32">
      <c r="C2" s="274"/>
      <c r="D2" s="274"/>
      <c r="E2" s="441" t="s">
        <v>336</v>
      </c>
      <c r="F2" s="275"/>
      <c r="G2" s="545" t="s">
        <v>496</v>
      </c>
      <c r="H2" s="545"/>
      <c r="I2" s="275"/>
      <c r="J2" s="278" t="s">
        <v>337</v>
      </c>
      <c r="L2" s="276"/>
      <c r="M2" s="278" t="s">
        <v>338</v>
      </c>
      <c r="N2" s="278"/>
      <c r="O2" s="276"/>
      <c r="P2" s="278" t="s">
        <v>501</v>
      </c>
      <c r="U2" s="547"/>
      <c r="V2" s="547"/>
      <c r="W2" s="547"/>
      <c r="X2" s="65"/>
      <c r="Y2" s="548"/>
      <c r="Z2" s="548"/>
      <c r="AA2" s="548"/>
      <c r="AB2" s="273"/>
    </row>
    <row r="3" spans="1:28" ht="28.5">
      <c r="C3" s="274"/>
      <c r="D3" s="274"/>
      <c r="E3" s="432">
        <f>GETPIVOTDATA("Sum of Ave Sales Monthly(MT)",Sheet3!$A$3)</f>
        <v>3536.1944633333364</v>
      </c>
      <c r="F3" s="390"/>
      <c r="G3" s="549">
        <f>GETPIVOTDATA("Sum of Av. Daily Sales MT",Sheet3!$A$3)</f>
        <v>226.02061878787887</v>
      </c>
      <c r="H3" s="549"/>
      <c r="I3" s="275"/>
      <c r="J3" s="546">
        <f>GETPIVOTDATA("Sum of Closing Stock MT",Sheet3!$A$3)</f>
        <v>3460.1145000000006</v>
      </c>
      <c r="K3" s="546"/>
      <c r="L3" s="389"/>
      <c r="M3" s="546">
        <f>GETPIVOTDATA("Sum of Order QTY(MT)",Sheet3!$A$3)</f>
        <v>1455.6186665085518</v>
      </c>
      <c r="N3" s="546"/>
      <c r="O3" s="276"/>
      <c r="P3" s="402">
        <f>GETPIVOTDATA("Sum of Order in Value",Sheet3!$A$3)</f>
        <v>28861800.116268396</v>
      </c>
      <c r="U3" s="63" t="s">
        <v>249</v>
      </c>
      <c r="V3" s="553"/>
      <c r="W3" s="553"/>
      <c r="X3" s="14"/>
      <c r="Y3" s="25" t="s">
        <v>248</v>
      </c>
      <c r="Z3" s="543">
        <f ca="1">NOW()</f>
        <v>44990.660007060185</v>
      </c>
      <c r="AA3" s="544"/>
      <c r="AB3" s="14"/>
    </row>
    <row r="4" spans="1:28" s="376" customFormat="1" ht="28.75" customHeight="1">
      <c r="C4" s="274"/>
      <c r="D4" s="274"/>
      <c r="E4" s="438" t="s">
        <v>497</v>
      </c>
      <c r="F4" s="438"/>
      <c r="G4" s="438"/>
      <c r="H4" s="438"/>
      <c r="I4" s="438"/>
      <c r="J4" s="438"/>
      <c r="K4" s="438"/>
      <c r="L4" s="438"/>
      <c r="M4" s="394"/>
      <c r="N4" s="489"/>
      <c r="O4" s="488" t="s">
        <v>512</v>
      </c>
      <c r="P4" s="438"/>
      <c r="Q4" s="438"/>
      <c r="R4" s="438"/>
      <c r="S4" s="437"/>
      <c r="U4" s="63" t="s">
        <v>247</v>
      </c>
      <c r="V4" s="553"/>
      <c r="W4" s="553"/>
      <c r="X4" s="14"/>
      <c r="Y4" s="25" t="s">
        <v>246</v>
      </c>
      <c r="Z4" s="541"/>
      <c r="AA4" s="542"/>
      <c r="AB4" s="14"/>
    </row>
    <row r="5" spans="1:28" ht="32">
      <c r="C5" s="274"/>
      <c r="D5" s="274"/>
      <c r="E5" s="387" t="s">
        <v>294</v>
      </c>
      <c r="F5" s="387" t="s">
        <v>494</v>
      </c>
      <c r="G5" s="387"/>
      <c r="H5" s="387"/>
      <c r="I5" s="387"/>
      <c r="J5" s="387"/>
      <c r="K5" s="387"/>
      <c r="L5" s="387"/>
      <c r="M5"/>
      <c r="N5"/>
      <c r="O5"/>
      <c r="P5"/>
      <c r="Q5" s="341"/>
      <c r="R5" s="341"/>
      <c r="S5" s="341"/>
      <c r="U5" s="63" t="s">
        <v>236</v>
      </c>
      <c r="V5" s="553"/>
      <c r="W5" s="553"/>
      <c r="X5" s="14"/>
      <c r="Y5" s="25" t="s">
        <v>245</v>
      </c>
      <c r="Z5" s="64" t="str">
        <f>IF(AS3&gt;=35,"Trailer",IF(AS3&gt;=20,"Cargo","Will recommend to wait"))</f>
        <v>Will recommend to wait</v>
      </c>
      <c r="AA5" s="64"/>
      <c r="AB5" s="65"/>
    </row>
    <row r="6" spans="1:28" ht="32">
      <c r="C6" s="274"/>
      <c r="D6" s="274"/>
      <c r="E6" s="388" t="s">
        <v>198</v>
      </c>
      <c r="F6" s="317" t="s">
        <v>23</v>
      </c>
      <c r="G6" s="317" t="s">
        <v>58</v>
      </c>
      <c r="H6" s="317" t="s">
        <v>29</v>
      </c>
      <c r="I6" s="317" t="s">
        <v>26</v>
      </c>
      <c r="J6" s="317" t="s">
        <v>81</v>
      </c>
      <c r="K6" s="317" t="s">
        <v>52</v>
      </c>
      <c r="L6" s="317" t="s">
        <v>221</v>
      </c>
      <c r="M6"/>
      <c r="N6"/>
      <c r="O6" s="341"/>
      <c r="P6" s="341"/>
      <c r="Q6" s="341"/>
      <c r="R6" s="341"/>
      <c r="S6" s="341"/>
      <c r="U6" s="63" t="s">
        <v>244</v>
      </c>
      <c r="V6" s="553"/>
      <c r="W6" s="553"/>
      <c r="X6" s="17"/>
      <c r="Y6" s="17"/>
      <c r="Z6" s="17"/>
      <c r="AA6" s="17"/>
      <c r="AB6" s="65"/>
    </row>
    <row r="7" spans="1:28">
      <c r="C7" s="274"/>
      <c r="D7" s="274"/>
      <c r="E7" s="315" t="s">
        <v>146</v>
      </c>
      <c r="F7" s="82">
        <v>32.99017896727004</v>
      </c>
      <c r="G7" s="82">
        <v>0.9551993087557602</v>
      </c>
      <c r="H7" s="82">
        <v>9.4046602702894138</v>
      </c>
      <c r="I7" s="82">
        <v>19.524704242424239</v>
      </c>
      <c r="J7" s="82">
        <v>1.1672500000000012</v>
      </c>
      <c r="K7" s="82">
        <v>1.5252300000000003</v>
      </c>
      <c r="L7" s="82">
        <v>65.567222788739443</v>
      </c>
      <c r="M7"/>
      <c r="N7"/>
      <c r="O7"/>
      <c r="P7"/>
      <c r="Q7"/>
      <c r="R7"/>
      <c r="S7" s="341"/>
      <c r="U7" s="17"/>
      <c r="V7" s="17"/>
      <c r="W7" s="17"/>
      <c r="X7" s="17"/>
      <c r="Y7" s="17"/>
      <c r="Z7" s="17"/>
      <c r="AA7" s="17"/>
      <c r="AB7" s="14"/>
    </row>
    <row r="8" spans="1:28" ht="15.5">
      <c r="A8" s="442"/>
      <c r="E8" s="315" t="s">
        <v>148</v>
      </c>
      <c r="F8" s="82">
        <v>27.225785947775691</v>
      </c>
      <c r="G8" s="82">
        <v>6.0800000000000007E-2</v>
      </c>
      <c r="H8" s="82">
        <v>15.03990172542699</v>
      </c>
      <c r="I8" s="82">
        <v>1.1085075472528334</v>
      </c>
      <c r="J8" s="82">
        <v>1.3424999999999991</v>
      </c>
      <c r="K8" s="82">
        <v>1.5101849999999981</v>
      </c>
      <c r="L8" s="82">
        <v>46.287680220455513</v>
      </c>
      <c r="M8"/>
      <c r="N8"/>
      <c r="O8"/>
      <c r="P8"/>
      <c r="Q8"/>
      <c r="R8"/>
      <c r="S8" s="408"/>
      <c r="T8" s="401"/>
      <c r="U8" s="115" t="s">
        <v>243</v>
      </c>
      <c r="V8" s="62"/>
      <c r="W8" s="62"/>
      <c r="X8" s="17"/>
      <c r="Y8" s="395" t="s">
        <v>242</v>
      </c>
      <c r="Z8" s="395"/>
      <c r="AA8" s="395"/>
      <c r="AB8" s="14"/>
    </row>
    <row r="9" spans="1:28">
      <c r="E9" s="315" t="s">
        <v>2</v>
      </c>
      <c r="F9" s="82">
        <v>7.1830710131964786</v>
      </c>
      <c r="G9" s="82"/>
      <c r="H9" s="82">
        <v>13.072037125159454</v>
      </c>
      <c r="I9" s="82"/>
      <c r="J9" s="82"/>
      <c r="K9" s="82">
        <v>9.1000000000000004E-3</v>
      </c>
      <c r="L9" s="82">
        <v>20.264208138355933</v>
      </c>
      <c r="M9"/>
      <c r="N9"/>
      <c r="O9"/>
      <c r="P9"/>
      <c r="Q9"/>
      <c r="R9"/>
      <c r="S9" s="372"/>
      <c r="U9" s="17" t="s">
        <v>239</v>
      </c>
      <c r="V9" s="554" t="s">
        <v>498</v>
      </c>
      <c r="W9" s="554"/>
      <c r="X9" s="17"/>
      <c r="Y9" s="17" t="s">
        <v>241</v>
      </c>
      <c r="Z9" s="397"/>
      <c r="AA9" s="397"/>
      <c r="AB9" s="14"/>
    </row>
    <row r="10" spans="1:28">
      <c r="E10" s="315" t="s">
        <v>3</v>
      </c>
      <c r="F10" s="82">
        <v>56.341993653906329</v>
      </c>
      <c r="G10" s="82"/>
      <c r="H10" s="82">
        <v>12.962500000000002</v>
      </c>
      <c r="I10" s="82">
        <v>12.254080000000002</v>
      </c>
      <c r="J10" s="82"/>
      <c r="K10" s="82">
        <v>2.8684800000000128</v>
      </c>
      <c r="L10" s="82">
        <v>84.427053653906356</v>
      </c>
      <c r="M10"/>
      <c r="N10"/>
      <c r="O10"/>
      <c r="P10"/>
      <c r="Q10"/>
      <c r="R10"/>
      <c r="S10" s="372"/>
      <c r="U10" s="17" t="s">
        <v>240</v>
      </c>
      <c r="V10" s="551"/>
      <c r="W10" s="551"/>
      <c r="X10" s="17"/>
      <c r="Y10" s="17" t="s">
        <v>239</v>
      </c>
      <c r="Z10" s="397"/>
      <c r="AA10" s="397"/>
      <c r="AB10" s="16"/>
    </row>
    <row r="11" spans="1:28">
      <c r="E11" s="315" t="s">
        <v>208</v>
      </c>
      <c r="F11" s="82">
        <v>8.9070201307783048</v>
      </c>
      <c r="G11" s="82">
        <v>0.16498787878787882</v>
      </c>
      <c r="H11" s="82">
        <v>3.4524621212121209</v>
      </c>
      <c r="I11" s="82">
        <v>3.8154053030303028</v>
      </c>
      <c r="J11" s="82">
        <v>1.3363636363636331</v>
      </c>
      <c r="K11" s="82">
        <v>1.4264700178954888</v>
      </c>
      <c r="L11" s="82">
        <v>19.10270908806773</v>
      </c>
      <c r="M11"/>
      <c r="N11"/>
      <c r="O11"/>
      <c r="P11"/>
      <c r="Q11"/>
      <c r="R11"/>
      <c r="S11" s="372"/>
      <c r="U11" s="17" t="s">
        <v>238</v>
      </c>
      <c r="V11" s="551"/>
      <c r="W11" s="551"/>
      <c r="X11" s="17"/>
      <c r="Y11" s="17" t="s">
        <v>238</v>
      </c>
      <c r="Z11" s="397"/>
      <c r="AA11" s="397"/>
      <c r="AB11" s="16"/>
    </row>
    <row r="12" spans="1:28">
      <c r="E12" s="315" t="s">
        <v>137</v>
      </c>
      <c r="F12" s="82">
        <v>26.001641330429194</v>
      </c>
      <c r="G12" s="82"/>
      <c r="H12" s="82">
        <v>13.934015151515149</v>
      </c>
      <c r="I12" s="82"/>
      <c r="J12" s="82"/>
      <c r="K12" s="82">
        <v>3.8182027102803744</v>
      </c>
      <c r="L12" s="82">
        <v>43.753859192224716</v>
      </c>
      <c r="M12"/>
      <c r="N12"/>
      <c r="O12"/>
      <c r="P12"/>
      <c r="Q12"/>
      <c r="R12"/>
      <c r="S12" s="372"/>
      <c r="U12" s="17" t="s">
        <v>237</v>
      </c>
      <c r="V12" s="551"/>
      <c r="W12" s="551"/>
      <c r="X12" s="17"/>
      <c r="Y12" s="17" t="s">
        <v>237</v>
      </c>
      <c r="Z12" s="397"/>
      <c r="AA12" s="397"/>
      <c r="AB12" s="395"/>
    </row>
    <row r="13" spans="1:28">
      <c r="E13" s="315" t="s">
        <v>226</v>
      </c>
      <c r="F13" s="82">
        <v>4.1545005659080809</v>
      </c>
      <c r="G13" s="82">
        <v>0.31997565786273652</v>
      </c>
      <c r="H13" s="82">
        <v>0.8877272727272727</v>
      </c>
      <c r="I13" s="82">
        <v>13.538310794808513</v>
      </c>
      <c r="J13" s="82"/>
      <c r="K13" s="82">
        <v>0.17719787878787874</v>
      </c>
      <c r="L13" s="82">
        <v>19.077712170094483</v>
      </c>
      <c r="M13"/>
      <c r="N13"/>
      <c r="O13"/>
      <c r="P13"/>
      <c r="Q13"/>
      <c r="R13"/>
      <c r="S13" s="372"/>
      <c r="U13" s="17" t="s">
        <v>236</v>
      </c>
      <c r="V13" s="551"/>
      <c r="W13" s="551"/>
      <c r="X13" s="17"/>
      <c r="Y13" s="17" t="s">
        <v>236</v>
      </c>
      <c r="Z13" s="397"/>
      <c r="AA13" s="397"/>
      <c r="AB13" s="397"/>
    </row>
    <row r="14" spans="1:28">
      <c r="E14" s="315" t="s">
        <v>131</v>
      </c>
      <c r="F14" s="82"/>
      <c r="G14" s="82">
        <v>0.45634934210526357</v>
      </c>
      <c r="H14" s="82"/>
      <c r="I14" s="82">
        <v>3.690869746287019</v>
      </c>
      <c r="J14" s="82">
        <v>10.945454545454545</v>
      </c>
      <c r="K14" s="82"/>
      <c r="L14" s="82">
        <v>15.092673633846829</v>
      </c>
      <c r="M14"/>
      <c r="N14"/>
      <c r="O14"/>
      <c r="P14"/>
      <c r="Q14"/>
      <c r="R14"/>
      <c r="S14" s="372"/>
      <c r="U14" s="17"/>
      <c r="V14" s="17"/>
      <c r="W14" s="17"/>
      <c r="X14" s="17"/>
      <c r="Y14" s="17"/>
      <c r="Z14" s="17"/>
      <c r="AA14" s="17"/>
      <c r="AB14" s="397"/>
    </row>
    <row r="15" spans="1:28">
      <c r="E15" s="315" t="s">
        <v>147</v>
      </c>
      <c r="F15" s="82"/>
      <c r="G15" s="82">
        <v>0.38636363636363646</v>
      </c>
      <c r="H15" s="82">
        <v>16.956818181818214</v>
      </c>
      <c r="I15" s="82">
        <v>5.9695854545454594</v>
      </c>
      <c r="J15" s="82">
        <v>0.6259090909090913</v>
      </c>
      <c r="K15" s="82"/>
      <c r="L15" s="82">
        <v>23.9386763636364</v>
      </c>
      <c r="M15"/>
      <c r="N15"/>
      <c r="O15"/>
      <c r="P15"/>
      <c r="Q15"/>
      <c r="R15"/>
      <c r="S15" s="372"/>
      <c r="U15" s="395" t="s">
        <v>235</v>
      </c>
      <c r="V15" s="555" t="s">
        <v>234</v>
      </c>
      <c r="W15" s="555"/>
      <c r="X15" s="395" t="s">
        <v>233</v>
      </c>
      <c r="Y15" s="395" t="s">
        <v>232</v>
      </c>
      <c r="Z15" s="395"/>
      <c r="AA15" s="395"/>
      <c r="AB15" s="397"/>
    </row>
    <row r="16" spans="1:28">
      <c r="E16" s="315" t="s">
        <v>143</v>
      </c>
      <c r="F16" s="82">
        <v>9.3296307391570839</v>
      </c>
      <c r="G16" s="82"/>
      <c r="H16" s="82">
        <v>7.097576906779647</v>
      </c>
      <c r="I16" s="82"/>
      <c r="J16" s="82"/>
      <c r="K16" s="82"/>
      <c r="L16" s="82">
        <v>16.427207645936733</v>
      </c>
      <c r="M16"/>
      <c r="N16"/>
      <c r="O16"/>
      <c r="P16"/>
      <c r="Q16"/>
      <c r="R16"/>
      <c r="S16" s="372"/>
      <c r="U16" s="25"/>
      <c r="V16" s="552"/>
      <c r="W16" s="552"/>
      <c r="X16" s="25"/>
      <c r="Y16" s="396"/>
      <c r="Z16" s="396"/>
      <c r="AA16" s="396"/>
      <c r="AB16" s="397"/>
    </row>
    <row r="17" spans="1:28">
      <c r="E17" s="315" t="s">
        <v>126</v>
      </c>
      <c r="F17" s="82"/>
      <c r="G17" s="82">
        <v>16.821812727067549</v>
      </c>
      <c r="H17" s="82"/>
      <c r="I17" s="82">
        <v>22.091862438013997</v>
      </c>
      <c r="J17" s="82"/>
      <c r="K17" s="82"/>
      <c r="L17" s="82">
        <v>38.913675165081543</v>
      </c>
      <c r="M17"/>
      <c r="N17"/>
      <c r="O17"/>
      <c r="P17"/>
      <c r="Q17"/>
      <c r="R17"/>
      <c r="S17" s="372"/>
      <c r="U17" s="404"/>
      <c r="V17" s="550"/>
      <c r="W17" s="550"/>
      <c r="X17" s="404"/>
      <c r="Y17" s="404"/>
      <c r="Z17" s="404"/>
      <c r="AA17" s="404"/>
      <c r="AB17" s="397"/>
    </row>
    <row r="18" spans="1:28">
      <c r="E18" s="315" t="s">
        <v>136</v>
      </c>
      <c r="F18" s="82">
        <v>8.6617832830854784</v>
      </c>
      <c r="G18" s="82">
        <v>0</v>
      </c>
      <c r="H18" s="82">
        <v>5.7461742424242352</v>
      </c>
      <c r="I18" s="82">
        <v>6.9980722359623018</v>
      </c>
      <c r="J18" s="82">
        <v>0</v>
      </c>
      <c r="K18" s="82">
        <v>0.77760500000000077</v>
      </c>
      <c r="L18" s="82">
        <v>22.183634761472018</v>
      </c>
      <c r="M18"/>
      <c r="N18"/>
      <c r="O18"/>
      <c r="P18"/>
      <c r="Q18"/>
      <c r="R18"/>
      <c r="S18" s="372"/>
      <c r="U18" s="518" t="s">
        <v>198</v>
      </c>
      <c r="V18" s="518" t="s">
        <v>231</v>
      </c>
      <c r="W18" s="405"/>
      <c r="X18" s="405"/>
      <c r="Y18" s="405"/>
      <c r="Z18" s="405"/>
      <c r="AA18" s="405"/>
      <c r="AB18" s="16"/>
    </row>
    <row r="19" spans="1:28">
      <c r="E19" s="315" t="s">
        <v>130</v>
      </c>
      <c r="F19" s="82">
        <v>2.8567472727272727</v>
      </c>
      <c r="G19" s="82">
        <v>2.5461803079817784</v>
      </c>
      <c r="H19" s="82">
        <v>4.8985545454545445</v>
      </c>
      <c r="I19" s="82">
        <v>11.446722507331396</v>
      </c>
      <c r="J19" s="82">
        <v>2.3887499999999968</v>
      </c>
      <c r="K19" s="82">
        <v>0.53295000000000003</v>
      </c>
      <c r="L19" s="82">
        <v>24.669904633494991</v>
      </c>
      <c r="M19"/>
      <c r="N19"/>
      <c r="O19"/>
      <c r="P19"/>
      <c r="Q19"/>
      <c r="R19"/>
      <c r="S19" s="372"/>
      <c r="U19" s="406"/>
      <c r="V19" s="406"/>
      <c r="W19" s="406"/>
      <c r="X19" s="406"/>
      <c r="Y19" s="406"/>
      <c r="Z19" s="406"/>
      <c r="AA19" s="406"/>
      <c r="AB19" s="395"/>
    </row>
    <row r="20" spans="1:28">
      <c r="E20" s="315" t="s">
        <v>141</v>
      </c>
      <c r="F20" s="82">
        <v>5.1678763636363643</v>
      </c>
      <c r="G20" s="82"/>
      <c r="H20" s="82">
        <v>2.1262499999999998</v>
      </c>
      <c r="I20" s="82"/>
      <c r="J20" s="82"/>
      <c r="K20" s="82">
        <v>0.14690999999999996</v>
      </c>
      <c r="L20" s="82">
        <v>7.4410363636363641</v>
      </c>
      <c r="M20"/>
      <c r="N20"/>
      <c r="O20"/>
      <c r="P20"/>
      <c r="Q20"/>
      <c r="R20"/>
      <c r="S20" s="372"/>
      <c r="U20" s="518"/>
      <c r="V20" s="518"/>
      <c r="W20" s="518"/>
      <c r="X20" s="518" t="s">
        <v>277</v>
      </c>
      <c r="Y20" s="518"/>
      <c r="Z20" s="518"/>
      <c r="AA20" s="518"/>
      <c r="AB20" s="396"/>
    </row>
    <row r="21" spans="1:28" ht="28.5">
      <c r="E21" s="315" t="s">
        <v>125</v>
      </c>
      <c r="F21" s="82">
        <v>18.599822881530251</v>
      </c>
      <c r="G21" s="82">
        <v>5.8382273231794555</v>
      </c>
      <c r="H21" s="82">
        <v>11.024464433811804</v>
      </c>
      <c r="I21" s="82">
        <v>20.388977998774763</v>
      </c>
      <c r="J21" s="82">
        <v>1.3727272727272735</v>
      </c>
      <c r="K21" s="82">
        <v>2.5049357575757578</v>
      </c>
      <c r="L21" s="82">
        <v>59.729155667599308</v>
      </c>
      <c r="M21"/>
      <c r="N21"/>
      <c r="O21"/>
      <c r="P21"/>
      <c r="Q21"/>
      <c r="R21"/>
      <c r="S21" s="372"/>
      <c r="U21" s="524" t="s">
        <v>11</v>
      </c>
      <c r="V21" s="530" t="s">
        <v>9</v>
      </c>
      <c r="W21" s="530" t="s">
        <v>10</v>
      </c>
      <c r="X21" s="525" t="s">
        <v>266</v>
      </c>
      <c r="Y21" s="525" t="s">
        <v>267</v>
      </c>
      <c r="Z21" s="525" t="s">
        <v>269</v>
      </c>
      <c r="AA21" s="525" t="s">
        <v>268</v>
      </c>
      <c r="AB21" s="404"/>
    </row>
    <row r="22" spans="1:28">
      <c r="E22" s="315" t="s">
        <v>121</v>
      </c>
      <c r="F22" s="82">
        <v>21.728183636363632</v>
      </c>
      <c r="G22" s="82">
        <v>3.2500000000000008E-2</v>
      </c>
      <c r="H22" s="82">
        <v>14.94184090909091</v>
      </c>
      <c r="I22" s="82">
        <v>10.381864545454553</v>
      </c>
      <c r="J22" s="82">
        <v>5.3224999999999998</v>
      </c>
      <c r="K22" s="82">
        <v>1.1816649999999997</v>
      </c>
      <c r="L22" s="82">
        <v>53.588554090909092</v>
      </c>
      <c r="M22"/>
      <c r="N22"/>
      <c r="O22"/>
      <c r="P22"/>
      <c r="Q22"/>
      <c r="R22"/>
      <c r="S22" s="372"/>
      <c r="U22" s="519" t="s">
        <v>23</v>
      </c>
      <c r="V22" s="526" t="s">
        <v>33</v>
      </c>
      <c r="W22" s="531" t="s">
        <v>371</v>
      </c>
      <c r="X22" s="520">
        <v>11.386704545454556</v>
      </c>
      <c r="Y22" s="521">
        <v>506.07575757575756</v>
      </c>
      <c r="Z22" s="520">
        <v>454.60070778618217</v>
      </c>
      <c r="AA22" s="520">
        <v>236215.72727272726</v>
      </c>
      <c r="AB22" s="405"/>
    </row>
    <row r="23" spans="1:28">
      <c r="E23" s="315" t="s">
        <v>117</v>
      </c>
      <c r="F23" s="82">
        <v>2.3320952236442789</v>
      </c>
      <c r="G23" s="82">
        <v>0.35995000000000005</v>
      </c>
      <c r="H23" s="82">
        <v>2.2165151515151518</v>
      </c>
      <c r="I23" s="82">
        <v>8.0827390909090955</v>
      </c>
      <c r="J23" s="82">
        <v>1.0212499999999936</v>
      </c>
      <c r="K23" s="82">
        <v>8.3940000000000015E-2</v>
      </c>
      <c r="L23" s="82">
        <v>14.096489466068519</v>
      </c>
      <c r="M23"/>
      <c r="N23"/>
      <c r="O23"/>
      <c r="P23"/>
      <c r="Q23"/>
      <c r="R23"/>
      <c r="S23" s="372"/>
      <c r="U23" s="519"/>
      <c r="V23" s="526" t="s">
        <v>94</v>
      </c>
      <c r="W23" s="518"/>
      <c r="X23" s="520">
        <v>0.38250000000000001</v>
      </c>
      <c r="Y23" s="521">
        <v>17</v>
      </c>
      <c r="Z23" s="520">
        <v>395</v>
      </c>
      <c r="AA23" s="520">
        <v>6715</v>
      </c>
      <c r="AB23" s="406"/>
    </row>
    <row r="24" spans="1:28">
      <c r="E24" s="315" t="s">
        <v>134</v>
      </c>
      <c r="F24" s="82">
        <v>3.54258196969697</v>
      </c>
      <c r="G24" s="82"/>
      <c r="H24" s="82">
        <v>9.6534696969696991</v>
      </c>
      <c r="I24" s="82"/>
      <c r="J24" s="82">
        <v>0.6449999999999998</v>
      </c>
      <c r="K24" s="82"/>
      <c r="L24" s="82">
        <v>13.841051666666669</v>
      </c>
      <c r="M24"/>
      <c r="N24"/>
      <c r="O24"/>
      <c r="P24"/>
      <c r="Q24"/>
      <c r="R24"/>
      <c r="S24" s="372"/>
      <c r="U24" s="519"/>
      <c r="V24" s="526" t="s">
        <v>193</v>
      </c>
      <c r="W24" s="531" t="s">
        <v>439</v>
      </c>
      <c r="X24" s="520">
        <v>1.196897727272733</v>
      </c>
      <c r="Y24" s="521">
        <v>74.969696969696969</v>
      </c>
      <c r="Z24" s="520">
        <v>269.15125566566513</v>
      </c>
      <c r="AA24" s="520">
        <v>63054.580151515271</v>
      </c>
      <c r="AB24" s="406"/>
    </row>
    <row r="25" spans="1:28">
      <c r="E25" s="315" t="s">
        <v>128</v>
      </c>
      <c r="F25" s="82">
        <v>1.9898466328543245</v>
      </c>
      <c r="G25" s="82">
        <v>1.5247249999999994</v>
      </c>
      <c r="H25" s="82">
        <v>12.711818181818179</v>
      </c>
      <c r="I25" s="82">
        <v>21.891871701006178</v>
      </c>
      <c r="J25" s="82">
        <v>10.484545454545461</v>
      </c>
      <c r="K25" s="82">
        <v>3.0281000000000002</v>
      </c>
      <c r="L25" s="82">
        <v>51.630906970224146</v>
      </c>
      <c r="M25"/>
      <c r="N25"/>
      <c r="O25"/>
      <c r="P25"/>
      <c r="Q25"/>
      <c r="R25"/>
      <c r="S25" s="372"/>
      <c r="U25" s="519"/>
      <c r="V25" s="526" t="s">
        <v>180</v>
      </c>
      <c r="W25" s="531" t="s">
        <v>485</v>
      </c>
      <c r="X25" s="520">
        <v>1.6653136363636343</v>
      </c>
      <c r="Y25" s="521">
        <v>127.90909090909091</v>
      </c>
      <c r="Z25" s="520">
        <v>238.2898542355064</v>
      </c>
      <c r="AA25" s="520">
        <v>32774.333333333328</v>
      </c>
      <c r="AB25" s="406"/>
    </row>
    <row r="26" spans="1:28">
      <c r="A26" s="376"/>
      <c r="C26" s="376"/>
      <c r="E26" s="315" t="s">
        <v>123</v>
      </c>
      <c r="F26" s="82">
        <v>11.35323410591532</v>
      </c>
      <c r="G26" s="82">
        <v>1.2411500000000004</v>
      </c>
      <c r="H26" s="82">
        <v>12.918901515151518</v>
      </c>
      <c r="I26" s="82">
        <v>17.814600333615171</v>
      </c>
      <c r="J26" s="82">
        <v>4.2895454545454541</v>
      </c>
      <c r="K26" s="82">
        <v>3.9452749999999983</v>
      </c>
      <c r="L26" s="82">
        <v>51.562706409227459</v>
      </c>
      <c r="M26"/>
      <c r="N26"/>
      <c r="O26"/>
      <c r="P26"/>
      <c r="Q26"/>
      <c r="R26"/>
      <c r="S26" s="372"/>
      <c r="U26" s="519"/>
      <c r="V26" s="526" t="s">
        <v>189</v>
      </c>
      <c r="W26" s="531" t="s">
        <v>425</v>
      </c>
      <c r="X26" s="520">
        <v>0.77554772727272703</v>
      </c>
      <c r="Y26" s="521">
        <v>73.696969696969703</v>
      </c>
      <c r="Z26" s="520">
        <v>201.57135416666662</v>
      </c>
      <c r="AA26" s="520">
        <v>16806.365151515151</v>
      </c>
      <c r="AB26" s="406"/>
    </row>
    <row r="27" spans="1:28" ht="15.5">
      <c r="A27" s="376"/>
      <c r="C27" s="376"/>
      <c r="D27" s="400"/>
      <c r="E27" s="315" t="s">
        <v>4</v>
      </c>
      <c r="F27" s="82">
        <v>2.309336060606062</v>
      </c>
      <c r="G27" s="82">
        <v>0.67520000000000013</v>
      </c>
      <c r="H27" s="82">
        <v>2.227550020179601</v>
      </c>
      <c r="I27" s="82">
        <v>8.1495127272727323</v>
      </c>
      <c r="J27" s="82"/>
      <c r="K27" s="82">
        <v>2.0514008988763983</v>
      </c>
      <c r="L27" s="82">
        <v>15.412999706934794</v>
      </c>
      <c r="M27"/>
      <c r="N27"/>
      <c r="O27"/>
      <c r="P27"/>
      <c r="Q27"/>
      <c r="R27"/>
      <c r="S27" s="372"/>
      <c r="U27" s="519"/>
      <c r="V27" s="526" t="s">
        <v>106</v>
      </c>
      <c r="W27" s="531" t="s">
        <v>413</v>
      </c>
      <c r="X27" s="520">
        <v>0.68334545454545459</v>
      </c>
      <c r="Y27" s="521">
        <v>63.030303030303031</v>
      </c>
      <c r="Z27" s="520">
        <v>161.6193846153846</v>
      </c>
      <c r="AA27" s="520">
        <v>10186.918787878787</v>
      </c>
      <c r="AB27" s="406"/>
    </row>
    <row r="28" spans="1:28" ht="15.5">
      <c r="D28" s="400"/>
      <c r="E28" s="315" t="s">
        <v>142</v>
      </c>
      <c r="F28" s="82">
        <v>9.2411706805367384</v>
      </c>
      <c r="G28" s="82">
        <v>8.6009464143553291</v>
      </c>
      <c r="H28" s="82">
        <v>16.303936482989453</v>
      </c>
      <c r="I28" s="82">
        <v>54.794963166963292</v>
      </c>
      <c r="J28" s="82">
        <v>0.6457575757575762</v>
      </c>
      <c r="K28" s="82"/>
      <c r="L28" s="82">
        <v>89.586774320602373</v>
      </c>
      <c r="M28"/>
      <c r="N28"/>
      <c r="O28"/>
      <c r="P28"/>
      <c r="Q28"/>
      <c r="R28"/>
      <c r="S28" s="372"/>
      <c r="U28" s="519"/>
      <c r="V28" s="526" t="s">
        <v>91</v>
      </c>
      <c r="W28" s="531" t="s">
        <v>396</v>
      </c>
      <c r="X28" s="520">
        <v>0.9566181818181817</v>
      </c>
      <c r="Y28" s="521">
        <v>63.212121212121218</v>
      </c>
      <c r="Z28" s="520">
        <v>695.43387581168781</v>
      </c>
      <c r="AA28" s="520">
        <v>18406.307121212114</v>
      </c>
      <c r="AB28" s="406"/>
    </row>
    <row r="29" spans="1:28" ht="31">
      <c r="A29" s="399" t="s">
        <v>7</v>
      </c>
      <c r="B29" s="399"/>
      <c r="C29" s="400" t="s">
        <v>1</v>
      </c>
      <c r="D29" s="407"/>
      <c r="E29" s="315" t="s">
        <v>135</v>
      </c>
      <c r="F29" s="82">
        <v>3.1935136363636354</v>
      </c>
      <c r="G29" s="82">
        <v>2.5851121212121213</v>
      </c>
      <c r="H29" s="82"/>
      <c r="I29" s="82">
        <v>17.000065454545464</v>
      </c>
      <c r="J29" s="82"/>
      <c r="K29" s="82"/>
      <c r="L29" s="82">
        <v>22.77869121212122</v>
      </c>
      <c r="M29"/>
      <c r="N29"/>
      <c r="O29"/>
      <c r="P29"/>
      <c r="Q29"/>
      <c r="R29"/>
      <c r="S29" s="372"/>
      <c r="U29" s="519"/>
      <c r="V29" s="526" t="s">
        <v>86</v>
      </c>
      <c r="W29" s="531" t="s">
        <v>424</v>
      </c>
      <c r="X29" s="520">
        <v>2.8450909090909087</v>
      </c>
      <c r="Y29" s="521">
        <v>158.06060606060606</v>
      </c>
      <c r="Z29" s="520">
        <v>790</v>
      </c>
      <c r="AA29" s="520">
        <v>124867.87878787878</v>
      </c>
      <c r="AB29" s="406"/>
    </row>
    <row r="30" spans="1:28" ht="30">
      <c r="A30" s="399" t="s">
        <v>8</v>
      </c>
      <c r="B30" s="399"/>
      <c r="C30" s="400" t="s">
        <v>131</v>
      </c>
      <c r="D30" s="403"/>
      <c r="E30" s="315" t="s">
        <v>118</v>
      </c>
      <c r="F30" s="82">
        <v>9.5473936363636369</v>
      </c>
      <c r="G30" s="82"/>
      <c r="H30" s="82">
        <v>12.083920696324951</v>
      </c>
      <c r="I30" s="82"/>
      <c r="J30" s="82">
        <v>0.18000000000000008</v>
      </c>
      <c r="K30" s="82"/>
      <c r="L30" s="82">
        <v>21.811314332688589</v>
      </c>
      <c r="M30"/>
      <c r="N30"/>
      <c r="O30"/>
      <c r="P30"/>
      <c r="Q30"/>
      <c r="R30"/>
      <c r="S30" s="372"/>
      <c r="U30" s="519"/>
      <c r="V30" s="526" t="s">
        <v>299</v>
      </c>
      <c r="W30" s="531" t="s">
        <v>460</v>
      </c>
      <c r="X30" s="520">
        <v>6.7500000000000018E-2</v>
      </c>
      <c r="Y30" s="521">
        <v>3</v>
      </c>
      <c r="Z30" s="520">
        <v>532</v>
      </c>
      <c r="AA30" s="520">
        <v>1596</v>
      </c>
      <c r="AB30" s="406"/>
    </row>
    <row r="31" spans="1:28" ht="31">
      <c r="A31" s="274"/>
      <c r="B31" s="274"/>
      <c r="C31" s="393" t="str">
        <f>HYPERLINK("#'"&amp;C30&amp;"'!AV1","Go")</f>
        <v>Go</v>
      </c>
      <c r="D31" s="274"/>
      <c r="E31" s="315" t="s">
        <v>5</v>
      </c>
      <c r="F31" s="82">
        <v>5.4641021282199826</v>
      </c>
      <c r="G31" s="82">
        <v>5.61530676805409</v>
      </c>
      <c r="H31" s="82">
        <v>7.6621730769230734</v>
      </c>
      <c r="I31" s="82">
        <v>42.081435673601376</v>
      </c>
      <c r="J31" s="82">
        <v>2.3749999999999982</v>
      </c>
      <c r="K31" s="82">
        <v>0.74357999999999835</v>
      </c>
      <c r="L31" s="82">
        <v>63.94159764679852</v>
      </c>
      <c r="M31"/>
      <c r="N31"/>
      <c r="O31"/>
      <c r="P31"/>
      <c r="Q31"/>
      <c r="R31"/>
      <c r="S31" s="372"/>
      <c r="U31" s="519"/>
      <c r="V31" s="526" t="s">
        <v>97</v>
      </c>
      <c r="W31" s="531" t="s">
        <v>369</v>
      </c>
      <c r="X31" s="520">
        <v>30.792954545454563</v>
      </c>
      <c r="Y31" s="521">
        <v>1368.5757575757573</v>
      </c>
      <c r="Z31" s="520">
        <v>603.18528131485084</v>
      </c>
      <c r="AA31" s="520">
        <v>917413.93165063369</v>
      </c>
      <c r="AB31" s="406"/>
    </row>
    <row r="32" spans="1:28" ht="30">
      <c r="A32" s="274"/>
      <c r="B32" s="274"/>
      <c r="C32" s="403"/>
      <c r="D32" s="274"/>
      <c r="E32" s="315" t="s">
        <v>115</v>
      </c>
      <c r="F32" s="82">
        <v>23.035797177074706</v>
      </c>
      <c r="G32" s="82">
        <v>5.3432570498622454</v>
      </c>
      <c r="H32" s="82">
        <v>11.13112073863636</v>
      </c>
      <c r="I32" s="82">
        <v>19.619625977603107</v>
      </c>
      <c r="J32" s="82">
        <v>3.9572196969696938</v>
      </c>
      <c r="K32" s="82">
        <v>0.73790999999999618</v>
      </c>
      <c r="L32" s="82">
        <v>63.824930640146114</v>
      </c>
      <c r="M32"/>
      <c r="N32"/>
      <c r="O32"/>
      <c r="P32"/>
      <c r="Q32"/>
      <c r="R32"/>
      <c r="S32" s="372"/>
      <c r="U32" s="519"/>
      <c r="V32" s="526" t="s">
        <v>44</v>
      </c>
      <c r="W32" s="531" t="s">
        <v>376</v>
      </c>
      <c r="X32" s="520">
        <v>63.667840909090962</v>
      </c>
      <c r="Y32" s="521">
        <v>2829.6818181818185</v>
      </c>
      <c r="Z32" s="520">
        <v>591.65699805910128</v>
      </c>
      <c r="AA32" s="520">
        <v>1963449.2338354329</v>
      </c>
      <c r="AB32" s="406"/>
    </row>
    <row r="33" spans="1:28">
      <c r="A33" s="274"/>
      <c r="B33" s="274"/>
      <c r="C33" s="274"/>
      <c r="E33" s="315" t="s">
        <v>113</v>
      </c>
      <c r="F33" s="82">
        <v>29.405962759311993</v>
      </c>
      <c r="G33" s="82"/>
      <c r="H33" s="82">
        <v>29.463742424242426</v>
      </c>
      <c r="I33" s="82"/>
      <c r="J33" s="82">
        <v>4.0275000000000034</v>
      </c>
      <c r="K33" s="82">
        <v>0.25919000000000003</v>
      </c>
      <c r="L33" s="82">
        <v>63.156395183554416</v>
      </c>
      <c r="M33"/>
      <c r="N33"/>
      <c r="O33"/>
      <c r="P33"/>
      <c r="Q33"/>
      <c r="R33"/>
      <c r="S33" s="372"/>
      <c r="U33" s="519"/>
      <c r="V33" s="526" t="s">
        <v>77</v>
      </c>
      <c r="W33" s="531" t="s">
        <v>388</v>
      </c>
      <c r="X33" s="520">
        <v>28.252363636363615</v>
      </c>
      <c r="Y33" s="521">
        <v>3139.1515151515155</v>
      </c>
      <c r="Z33" s="520">
        <v>292.1942688622895</v>
      </c>
      <c r="AA33" s="520">
        <v>992601.18964564614</v>
      </c>
      <c r="AB33" s="406"/>
    </row>
    <row r="34" spans="1:28" ht="18">
      <c r="A34" s="274"/>
      <c r="B34" s="274"/>
      <c r="C34" s="274"/>
      <c r="D34" s="377"/>
      <c r="E34" s="315" t="s">
        <v>129</v>
      </c>
      <c r="F34" s="82">
        <v>4.4633916363636397</v>
      </c>
      <c r="G34" s="82">
        <v>5.7536281917143999</v>
      </c>
      <c r="H34" s="82">
        <v>16.412179231337767</v>
      </c>
      <c r="I34" s="82">
        <v>21.614438983531446</v>
      </c>
      <c r="J34" s="82"/>
      <c r="K34" s="82"/>
      <c r="L34" s="82">
        <v>48.243638042947254</v>
      </c>
      <c r="M34"/>
      <c r="N34"/>
      <c r="O34"/>
      <c r="P34"/>
      <c r="Q34"/>
      <c r="R34"/>
      <c r="S34" s="372"/>
      <c r="U34" s="519"/>
      <c r="V34" s="526" t="s">
        <v>99</v>
      </c>
      <c r="W34" s="531" t="s">
        <v>409</v>
      </c>
      <c r="X34" s="520">
        <v>3.152373306281214</v>
      </c>
      <c r="Y34" s="521">
        <v>929.0454545454545</v>
      </c>
      <c r="Z34" s="520">
        <v>135.75527820343316</v>
      </c>
      <c r="AA34" s="520">
        <v>127160.58418500028</v>
      </c>
      <c r="AB34" s="406"/>
    </row>
    <row r="35" spans="1:28" ht="18">
      <c r="D35" s="377"/>
      <c r="E35" s="315" t="s">
        <v>119</v>
      </c>
      <c r="F35" s="82">
        <v>23.260134659901372</v>
      </c>
      <c r="G35" s="82">
        <v>4.3905540253189033</v>
      </c>
      <c r="H35" s="82">
        <v>39.62724315297271</v>
      </c>
      <c r="I35" s="82">
        <v>40.335102369324552</v>
      </c>
      <c r="J35" s="82">
        <v>1.9462809829059833</v>
      </c>
      <c r="K35" s="82">
        <v>0.55186999999999953</v>
      </c>
      <c r="L35" s="82">
        <v>110.11118519042351</v>
      </c>
      <c r="M35"/>
      <c r="N35"/>
      <c r="O35"/>
      <c r="P35"/>
      <c r="Q35"/>
      <c r="R35"/>
      <c r="S35" s="372"/>
      <c r="U35" s="519"/>
      <c r="V35" s="526" t="s">
        <v>95</v>
      </c>
      <c r="W35" s="531" t="s">
        <v>426</v>
      </c>
      <c r="X35" s="520">
        <v>6.7131165478222465</v>
      </c>
      <c r="Y35" s="521">
        <v>1897.7878787878788</v>
      </c>
      <c r="Z35" s="520">
        <v>127.79983873807704</v>
      </c>
      <c r="AA35" s="520">
        <v>248687.91508112589</v>
      </c>
      <c r="AB35" s="406"/>
    </row>
    <row r="36" spans="1:28" ht="18">
      <c r="C36" s="377"/>
      <c r="E36" s="315" t="s">
        <v>132</v>
      </c>
      <c r="F36" s="82">
        <v>2.1961104545454537</v>
      </c>
      <c r="G36" s="82">
        <v>0.13034090909090906</v>
      </c>
      <c r="H36" s="82">
        <v>3.6769090909090894</v>
      </c>
      <c r="I36" s="82">
        <v>4.057080318015319</v>
      </c>
      <c r="J36" s="82">
        <v>0.88667045454545157</v>
      </c>
      <c r="K36" s="82">
        <v>0.63151227272727239</v>
      </c>
      <c r="L36" s="82">
        <v>11.578623499833496</v>
      </c>
      <c r="M36"/>
      <c r="N36"/>
      <c r="O36"/>
      <c r="P36"/>
      <c r="Q36"/>
      <c r="R36"/>
      <c r="S36" s="372"/>
      <c r="U36" s="519"/>
      <c r="V36" s="526" t="s">
        <v>96</v>
      </c>
      <c r="W36" s="531" t="s">
        <v>387</v>
      </c>
      <c r="X36" s="520">
        <v>9.485778465402662</v>
      </c>
      <c r="Y36" s="521">
        <v>2067.1060606060605</v>
      </c>
      <c r="Z36" s="520">
        <v>198.80252546249045</v>
      </c>
      <c r="AA36" s="520">
        <v>392349.08417033957</v>
      </c>
      <c r="AB36" s="406"/>
    </row>
    <row r="37" spans="1:28" ht="18">
      <c r="C37" s="377"/>
      <c r="D37" s="274"/>
      <c r="E37" s="315" t="s">
        <v>116</v>
      </c>
      <c r="F37" s="82">
        <v>16.965929594479615</v>
      </c>
      <c r="G37" s="82">
        <v>0</v>
      </c>
      <c r="H37" s="82">
        <v>2.6332727272727263</v>
      </c>
      <c r="I37" s="82">
        <v>1.3903999999999999</v>
      </c>
      <c r="J37" s="82"/>
      <c r="K37" s="82">
        <v>0.18923999999999996</v>
      </c>
      <c r="L37" s="82">
        <v>21.178842321752342</v>
      </c>
      <c r="M37"/>
      <c r="N37"/>
      <c r="O37"/>
      <c r="P37"/>
      <c r="Q37"/>
      <c r="R37"/>
      <c r="S37" s="372"/>
      <c r="U37" s="519"/>
      <c r="V37" s="526" t="s">
        <v>184</v>
      </c>
      <c r="W37" s="531" t="s">
        <v>467</v>
      </c>
      <c r="X37" s="527">
        <v>22.523852038159227</v>
      </c>
      <c r="Y37" s="521">
        <v>1658.030303030303</v>
      </c>
      <c r="Z37" s="527">
        <v>343.5271328423924</v>
      </c>
      <c r="AA37" s="527">
        <v>579976.49119825754</v>
      </c>
      <c r="AB37" s="406"/>
    </row>
    <row r="38" spans="1:28">
      <c r="D38" s="274"/>
      <c r="E38" s="315" t="s">
        <v>124</v>
      </c>
      <c r="F38" s="82">
        <v>4.3857927272727224</v>
      </c>
      <c r="G38" s="82">
        <v>1.9022030303030302</v>
      </c>
      <c r="H38" s="82">
        <v>24.636060606060603</v>
      </c>
      <c r="I38" s="82">
        <v>43.333877575757597</v>
      </c>
      <c r="J38" s="82">
        <v>3.9272727272727268</v>
      </c>
      <c r="K38" s="82"/>
      <c r="L38" s="82">
        <v>78.185206666666673</v>
      </c>
      <c r="M38"/>
      <c r="N38"/>
      <c r="O38"/>
      <c r="P38"/>
      <c r="Q38"/>
      <c r="R38"/>
      <c r="S38" s="372"/>
      <c r="U38" s="519"/>
      <c r="V38" s="526" t="s">
        <v>93</v>
      </c>
      <c r="W38" s="531" t="s">
        <v>377</v>
      </c>
      <c r="X38" s="520">
        <v>4.4236363636363638</v>
      </c>
      <c r="Y38" s="521">
        <v>245.75757575757575</v>
      </c>
      <c r="Z38" s="520">
        <v>288.03831417624525</v>
      </c>
      <c r="AA38" s="520">
        <v>75424.969696969696</v>
      </c>
      <c r="AB38" s="406"/>
    </row>
    <row r="39" spans="1:28">
      <c r="A39" s="274"/>
      <c r="B39" s="274"/>
      <c r="C39" s="274"/>
      <c r="D39" s="274"/>
      <c r="E39" s="315" t="s">
        <v>6</v>
      </c>
      <c r="F39" s="82">
        <v>2.8537199165432172</v>
      </c>
      <c r="G39" s="82">
        <v>0.14273566473988447</v>
      </c>
      <c r="H39" s="82">
        <v>11.411878299120234</v>
      </c>
      <c r="I39" s="82">
        <v>25.544956561382723</v>
      </c>
      <c r="J39" s="82">
        <v>5.6231984225819804</v>
      </c>
      <c r="K39" s="82">
        <v>0.15437999999999996</v>
      </c>
      <c r="L39" s="82">
        <v>45.730868864368041</v>
      </c>
      <c r="M39"/>
      <c r="N39"/>
      <c r="O39"/>
      <c r="P39"/>
      <c r="Q39"/>
      <c r="R39"/>
      <c r="S39" s="372"/>
      <c r="U39" s="519"/>
      <c r="V39" s="526" t="s">
        <v>55</v>
      </c>
      <c r="W39" s="531" t="s">
        <v>373</v>
      </c>
      <c r="X39" s="520">
        <v>11.776484298245602</v>
      </c>
      <c r="Y39" s="521">
        <v>975.2222222222224</v>
      </c>
      <c r="Z39" s="520">
        <v>332.4495648856323</v>
      </c>
      <c r="AA39" s="520">
        <v>289595.28209463053</v>
      </c>
      <c r="AB39" s="406"/>
    </row>
    <row r="40" spans="1:28" ht="15.5">
      <c r="A40" s="274"/>
      <c r="B40" s="274"/>
      <c r="C40" s="274"/>
      <c r="D40" s="277"/>
      <c r="E40" s="315" t="s">
        <v>114</v>
      </c>
      <c r="F40" s="82">
        <v>12.611986475625832</v>
      </c>
      <c r="G40" s="82">
        <v>1.8555504400000011</v>
      </c>
      <c r="H40" s="82">
        <v>4.6077272727272787</v>
      </c>
      <c r="I40" s="82">
        <v>22.977989369168291</v>
      </c>
      <c r="J40" s="82">
        <v>2.3953977272727376</v>
      </c>
      <c r="K40" s="82">
        <v>1.1635099999999994</v>
      </c>
      <c r="L40" s="82">
        <v>45.612161284794141</v>
      </c>
      <c r="M40"/>
      <c r="N40"/>
      <c r="O40"/>
      <c r="P40"/>
      <c r="Q40"/>
      <c r="R40"/>
      <c r="S40" s="372"/>
      <c r="U40" s="519"/>
      <c r="V40" s="526" t="s">
        <v>32</v>
      </c>
      <c r="W40" s="531" t="s">
        <v>370</v>
      </c>
      <c r="X40" s="520">
        <v>31.838508900879258</v>
      </c>
      <c r="Y40" s="521">
        <v>1779.4393939393944</v>
      </c>
      <c r="Z40" s="520">
        <v>615.16943882650708</v>
      </c>
      <c r="AA40" s="520">
        <v>971169.41379347211</v>
      </c>
      <c r="AB40" s="406"/>
    </row>
    <row r="41" spans="1:28">
      <c r="A41" s="274"/>
      <c r="B41" s="274"/>
      <c r="C41" s="274"/>
      <c r="E41" s="315" t="s">
        <v>120</v>
      </c>
      <c r="F41" s="82">
        <v>0.70477363636363588</v>
      </c>
      <c r="G41" s="82">
        <v>2.8462121212121185</v>
      </c>
      <c r="H41" s="82">
        <v>3.5309462519936199</v>
      </c>
      <c r="I41" s="82">
        <v>6.0564637809323463</v>
      </c>
      <c r="J41" s="82">
        <v>0.84999999999999931</v>
      </c>
      <c r="K41" s="82">
        <v>0.43597272727272723</v>
      </c>
      <c r="L41" s="82">
        <v>14.424368517774449</v>
      </c>
      <c r="M41"/>
      <c r="N41"/>
      <c r="O41"/>
      <c r="P41"/>
      <c r="Q41"/>
      <c r="R41"/>
      <c r="S41" s="372"/>
      <c r="U41" s="519"/>
      <c r="V41" s="526" t="s">
        <v>101</v>
      </c>
      <c r="W41" s="531" t="s">
        <v>391</v>
      </c>
      <c r="X41" s="520">
        <v>13.172755909090926</v>
      </c>
      <c r="Y41" s="521">
        <v>973.93939393939388</v>
      </c>
      <c r="Z41" s="520">
        <v>373.69516825005087</v>
      </c>
      <c r="AA41" s="520">
        <v>394612.61757575761</v>
      </c>
      <c r="AB41" s="406"/>
    </row>
    <row r="42" spans="1:28" ht="15.5">
      <c r="A42" s="277"/>
      <c r="B42" s="277"/>
      <c r="C42" s="277"/>
      <c r="E42" s="315" t="s">
        <v>505</v>
      </c>
      <c r="F42" s="82">
        <v>3.2854145454545449</v>
      </c>
      <c r="G42" s="82"/>
      <c r="H42" s="82">
        <v>5.8874999999999993</v>
      </c>
      <c r="I42" s="82"/>
      <c r="J42" s="82">
        <v>2.4381818181818158</v>
      </c>
      <c r="K42" s="82"/>
      <c r="L42" s="82">
        <v>11.61109636363636</v>
      </c>
      <c r="M42"/>
      <c r="N42"/>
      <c r="O42"/>
      <c r="P42"/>
      <c r="Q42"/>
      <c r="R42"/>
      <c r="S42" s="372"/>
      <c r="U42" s="519"/>
      <c r="V42" s="526" t="s">
        <v>22</v>
      </c>
      <c r="W42" s="531" t="s">
        <v>386</v>
      </c>
      <c r="X42" s="520">
        <v>46.698240013329396</v>
      </c>
      <c r="Y42" s="521">
        <v>4564.363636363636</v>
      </c>
      <c r="Z42" s="520">
        <v>330.93376199834989</v>
      </c>
      <c r="AA42" s="520">
        <v>1671011.0577922484</v>
      </c>
      <c r="AB42" s="406"/>
    </row>
    <row r="43" spans="1:28">
      <c r="E43" s="315" t="s">
        <v>563</v>
      </c>
      <c r="F43" s="82"/>
      <c r="G43" s="82">
        <v>6.4651000000000005</v>
      </c>
      <c r="H43" s="82"/>
      <c r="I43" s="82">
        <v>21.409018181818222</v>
      </c>
      <c r="J43" s="82"/>
      <c r="K43" s="82"/>
      <c r="L43" s="82">
        <v>27.874118181818222</v>
      </c>
      <c r="M43"/>
      <c r="N43" s="341"/>
      <c r="O43"/>
      <c r="P43"/>
      <c r="Q43"/>
      <c r="R43"/>
      <c r="S43" s="372"/>
      <c r="U43" s="519"/>
      <c r="V43" s="526" t="s">
        <v>43</v>
      </c>
      <c r="W43" s="531" t="s">
        <v>385</v>
      </c>
      <c r="X43" s="520">
        <v>33.214820232452105</v>
      </c>
      <c r="Y43" s="521">
        <v>3872.3159090909089</v>
      </c>
      <c r="Z43" s="520">
        <v>311.36667499721455</v>
      </c>
      <c r="AA43" s="520">
        <v>1178098.6595080961</v>
      </c>
      <c r="AB43" s="406"/>
    </row>
    <row r="44" spans="1:28">
      <c r="E44" s="315" t="s">
        <v>564</v>
      </c>
      <c r="F44" s="82"/>
      <c r="G44" s="82">
        <v>1.850025</v>
      </c>
      <c r="H44" s="82"/>
      <c r="I44" s="82">
        <v>7.1097114420469341</v>
      </c>
      <c r="J44" s="82"/>
      <c r="K44" s="82"/>
      <c r="L44" s="82">
        <v>8.9597364420469336</v>
      </c>
      <c r="O44"/>
      <c r="P44"/>
      <c r="Q44"/>
      <c r="R44"/>
      <c r="S44" s="372"/>
      <c r="U44" s="519"/>
      <c r="V44" s="526" t="s">
        <v>59</v>
      </c>
      <c r="W44" s="531" t="s">
        <v>397</v>
      </c>
      <c r="X44" s="520">
        <v>29.801315377651239</v>
      </c>
      <c r="Y44" s="521">
        <v>2812.8181818181815</v>
      </c>
      <c r="Z44" s="520">
        <v>510.08662148460263</v>
      </c>
      <c r="AA44" s="520">
        <v>1126204.0735544136</v>
      </c>
      <c r="AB44" s="406"/>
    </row>
    <row r="45" spans="1:28">
      <c r="E45" s="315" t="s">
        <v>221</v>
      </c>
      <c r="F45" s="82">
        <v>401.29052344290193</v>
      </c>
      <c r="G45" s="82">
        <v>78.864392917967109</v>
      </c>
      <c r="H45" s="82">
        <v>360.34184750285419</v>
      </c>
      <c r="I45" s="82">
        <v>514.47281552137929</v>
      </c>
      <c r="J45" s="82">
        <v>70.194274860033417</v>
      </c>
      <c r="K45" s="82">
        <v>30.454812263415903</v>
      </c>
      <c r="L45" s="82">
        <v>1455.6186665085513</v>
      </c>
      <c r="O45"/>
      <c r="P45"/>
      <c r="Q45"/>
      <c r="R45"/>
      <c r="S45" s="372"/>
      <c r="U45" s="519"/>
      <c r="V45" s="526" t="s">
        <v>153</v>
      </c>
      <c r="W45" s="531" t="s">
        <v>430</v>
      </c>
      <c r="X45" s="520">
        <v>8.9606590909090809</v>
      </c>
      <c r="Y45" s="521">
        <v>472.8901515151515</v>
      </c>
      <c r="Z45" s="520">
        <v>130.12725645878027</v>
      </c>
      <c r="AA45" s="520">
        <v>43277.530303030297</v>
      </c>
      <c r="AB45" s="406"/>
    </row>
    <row r="46" spans="1:28">
      <c r="O46"/>
      <c r="P46"/>
      <c r="Q46"/>
      <c r="R46"/>
      <c r="S46" s="372"/>
      <c r="U46" s="519"/>
      <c r="V46" s="526" t="s">
        <v>53</v>
      </c>
      <c r="W46" s="531" t="s">
        <v>429</v>
      </c>
      <c r="X46" s="520">
        <v>16.091268015592636</v>
      </c>
      <c r="Y46" s="521">
        <v>1508.9671717171716</v>
      </c>
      <c r="Z46" s="520">
        <v>403.2907193492091</v>
      </c>
      <c r="AA46" s="520">
        <v>627921.23020422191</v>
      </c>
      <c r="AB46" s="406"/>
    </row>
    <row r="47" spans="1:28">
      <c r="O47"/>
      <c r="P47"/>
      <c r="Q47"/>
      <c r="R47"/>
      <c r="S47" s="372"/>
      <c r="U47" s="519"/>
      <c r="V47" s="526" t="s">
        <v>502</v>
      </c>
      <c r="W47" s="531" t="s">
        <v>503</v>
      </c>
      <c r="X47" s="520">
        <v>1.9648195804195816</v>
      </c>
      <c r="Y47" s="521">
        <v>107.63636363636363</v>
      </c>
      <c r="Z47" s="520">
        <v>89.138488247863236</v>
      </c>
      <c r="AA47" s="520">
        <v>17062.945804195802</v>
      </c>
      <c r="AB47" s="406"/>
    </row>
    <row r="48" spans="1:28">
      <c r="O48"/>
      <c r="P48"/>
      <c r="Q48"/>
      <c r="R48"/>
      <c r="S48" s="372"/>
      <c r="U48" s="519"/>
      <c r="V48" s="526" t="s">
        <v>515</v>
      </c>
      <c r="W48" s="531" t="s">
        <v>529</v>
      </c>
      <c r="X48" s="520">
        <v>3.2399999999999984</v>
      </c>
      <c r="Y48" s="521">
        <v>121.5</v>
      </c>
      <c r="Z48" s="520">
        <v>455.55310865357097</v>
      </c>
      <c r="AA48" s="520">
        <v>37469.975000000006</v>
      </c>
      <c r="AB48" s="406"/>
    </row>
    <row r="49" spans="15:28">
      <c r="O49"/>
      <c r="P49"/>
      <c r="Q49"/>
      <c r="R49"/>
      <c r="S49" s="372"/>
      <c r="U49" s="519"/>
      <c r="V49" s="526" t="s">
        <v>170</v>
      </c>
      <c r="W49" s="531" t="s">
        <v>486</v>
      </c>
      <c r="X49" s="520">
        <v>1.5797863636363627</v>
      </c>
      <c r="Y49" s="521">
        <v>69.515151515151516</v>
      </c>
      <c r="Z49" s="520">
        <v>219.40388413429889</v>
      </c>
      <c r="AA49" s="520">
        <v>16126.946969696968</v>
      </c>
      <c r="AB49" s="406"/>
    </row>
    <row r="50" spans="15:28">
      <c r="O50"/>
      <c r="P50"/>
      <c r="Q50"/>
      <c r="R50"/>
      <c r="S50" s="372"/>
      <c r="U50" s="519"/>
      <c r="V50" s="526" t="s">
        <v>526</v>
      </c>
      <c r="W50" s="531" t="s">
        <v>538</v>
      </c>
      <c r="X50" s="520">
        <v>13.818431666666658</v>
      </c>
      <c r="Y50" s="521">
        <v>1034.590909090909</v>
      </c>
      <c r="Z50" s="520">
        <v>355.40691008069768</v>
      </c>
      <c r="AA50" s="520">
        <v>363226.67833333334</v>
      </c>
      <c r="AB50" s="406"/>
    </row>
    <row r="51" spans="15:28">
      <c r="O51"/>
      <c r="P51"/>
      <c r="Q51"/>
      <c r="R51"/>
      <c r="S51" s="372"/>
      <c r="U51" s="519"/>
      <c r="V51" s="526" t="s">
        <v>298</v>
      </c>
      <c r="W51" s="531" t="s">
        <v>461</v>
      </c>
      <c r="X51" s="520">
        <v>0</v>
      </c>
      <c r="Y51" s="521">
        <v>0</v>
      </c>
      <c r="Z51" s="520">
        <v>108.7644827586207</v>
      </c>
      <c r="AA51" s="520">
        <v>0</v>
      </c>
      <c r="AB51" s="406"/>
    </row>
    <row r="52" spans="15:28">
      <c r="O52"/>
      <c r="P52"/>
      <c r="Q52"/>
      <c r="R52"/>
      <c r="S52" s="372"/>
      <c r="U52" s="519"/>
      <c r="V52" s="526" t="s">
        <v>543</v>
      </c>
      <c r="W52" s="531" t="s">
        <v>544</v>
      </c>
      <c r="X52" s="520">
        <v>0.13500000000000001</v>
      </c>
      <c r="Y52" s="521">
        <v>7.5</v>
      </c>
      <c r="Z52" s="520">
        <v>385</v>
      </c>
      <c r="AA52" s="520">
        <v>2887.5</v>
      </c>
      <c r="AB52" s="406"/>
    </row>
    <row r="53" spans="15:28">
      <c r="O53"/>
      <c r="P53"/>
      <c r="Q53"/>
      <c r="R53"/>
      <c r="S53" s="372"/>
      <c r="U53" s="519"/>
      <c r="V53" s="526" t="s">
        <v>545</v>
      </c>
      <c r="W53" s="531" t="s">
        <v>546</v>
      </c>
      <c r="X53" s="520">
        <v>2.7E-2</v>
      </c>
      <c r="Y53" s="521">
        <v>1.5</v>
      </c>
      <c r="Z53" s="520">
        <v>385</v>
      </c>
      <c r="AA53" s="520">
        <v>577.5</v>
      </c>
      <c r="AB53" s="406"/>
    </row>
    <row r="54" spans="15:28">
      <c r="O54"/>
      <c r="P54"/>
      <c r="Q54"/>
      <c r="R54"/>
      <c r="S54" s="372"/>
      <c r="U54" s="529" t="s">
        <v>228</v>
      </c>
      <c r="V54" s="529"/>
      <c r="W54" s="529"/>
      <c r="X54" s="522">
        <v>401.29052344290176</v>
      </c>
      <c r="Y54" s="523">
        <v>33524.289393939383</v>
      </c>
      <c r="Z54" s="522">
        <v>388.82201406487013</v>
      </c>
      <c r="AA54" s="522">
        <v>12546927.921002569</v>
      </c>
      <c r="AB54" s="406"/>
    </row>
    <row r="55" spans="15:28">
      <c r="O55"/>
      <c r="P55"/>
      <c r="Q55"/>
      <c r="R55"/>
      <c r="S55" s="372"/>
      <c r="U55" s="519" t="s">
        <v>58</v>
      </c>
      <c r="V55" s="526" t="s">
        <v>104</v>
      </c>
      <c r="W55" s="531" t="s">
        <v>422</v>
      </c>
      <c r="X55" s="520">
        <v>4.6572129423291813</v>
      </c>
      <c r="Y55" s="521">
        <v>976.25757575757575</v>
      </c>
      <c r="Z55" s="520">
        <v>93.190368119593046</v>
      </c>
      <c r="AA55" s="520">
        <v>81147.099803741105</v>
      </c>
      <c r="AB55" s="406"/>
    </row>
    <row r="56" spans="15:28">
      <c r="O56"/>
      <c r="P56"/>
      <c r="Q56"/>
      <c r="R56"/>
      <c r="S56" s="372"/>
      <c r="U56" s="519"/>
      <c r="V56" s="526" t="s">
        <v>107</v>
      </c>
      <c r="W56" s="531" t="s">
        <v>407</v>
      </c>
      <c r="X56" s="520">
        <v>0</v>
      </c>
      <c r="Y56" s="521">
        <v>0</v>
      </c>
      <c r="Z56" s="520">
        <v>165.74909090909128</v>
      </c>
      <c r="AA56" s="520">
        <v>0</v>
      </c>
      <c r="AB56" s="406"/>
    </row>
    <row r="57" spans="15:28">
      <c r="O57"/>
      <c r="P57"/>
      <c r="Q57"/>
      <c r="R57"/>
      <c r="S57" s="372"/>
      <c r="U57" s="519"/>
      <c r="V57" s="526" t="s">
        <v>162</v>
      </c>
      <c r="W57" s="531" t="s">
        <v>415</v>
      </c>
      <c r="X57" s="520">
        <v>1.6075438277511989</v>
      </c>
      <c r="Y57" s="521">
        <v>220.66666666666669</v>
      </c>
      <c r="Z57" s="520">
        <v>82.755466779150979</v>
      </c>
      <c r="AA57" s="520">
        <v>21817.120653907496</v>
      </c>
      <c r="AB57" s="406"/>
    </row>
    <row r="58" spans="15:28">
      <c r="O58"/>
      <c r="P58"/>
      <c r="Q58"/>
      <c r="R58"/>
      <c r="S58" s="372"/>
      <c r="U58" s="519"/>
      <c r="V58" s="526" t="s">
        <v>169</v>
      </c>
      <c r="W58" s="531" t="s">
        <v>411</v>
      </c>
      <c r="X58" s="520">
        <v>3.6280970270154316</v>
      </c>
      <c r="Y58" s="521">
        <v>360.48484848484844</v>
      </c>
      <c r="Z58" s="520">
        <v>131.41130789355694</v>
      </c>
      <c r="AA58" s="520">
        <v>41423.839702564641</v>
      </c>
      <c r="AB58" s="406"/>
    </row>
    <row r="59" spans="15:28">
      <c r="O59"/>
      <c r="P59"/>
      <c r="Q59"/>
      <c r="R59"/>
      <c r="S59" s="372"/>
      <c r="U59" s="519"/>
      <c r="V59" s="526" t="s">
        <v>163</v>
      </c>
      <c r="W59" s="531" t="s">
        <v>406</v>
      </c>
      <c r="X59" s="520">
        <v>3.15E-2</v>
      </c>
      <c r="Y59" s="521">
        <v>3.5</v>
      </c>
      <c r="Z59" s="520">
        <v>91.999999999999986</v>
      </c>
      <c r="AA59" s="520">
        <v>321.99999999999994</v>
      </c>
      <c r="AB59" s="406"/>
    </row>
    <row r="60" spans="15:28">
      <c r="O60"/>
      <c r="P60"/>
      <c r="Q60"/>
      <c r="R60"/>
      <c r="S60" s="372"/>
      <c r="U60" s="519"/>
      <c r="V60" s="526" t="s">
        <v>70</v>
      </c>
      <c r="W60" s="531" t="s">
        <v>533</v>
      </c>
      <c r="X60" s="527">
        <v>4.2593636363636147</v>
      </c>
      <c r="Y60" s="528">
        <v>1419.787878787879</v>
      </c>
      <c r="Z60" s="527">
        <v>60.457234297741259</v>
      </c>
      <c r="AA60" s="527">
        <v>85714.807643664943</v>
      </c>
      <c r="AB60" s="406"/>
    </row>
    <row r="61" spans="15:28">
      <c r="O61"/>
      <c r="P61"/>
      <c r="Q61"/>
      <c r="R61"/>
      <c r="S61" s="372"/>
      <c r="U61" s="519"/>
      <c r="V61" s="526"/>
      <c r="W61" s="531" t="s">
        <v>403</v>
      </c>
      <c r="X61" s="527">
        <v>1.409090909090909E-2</v>
      </c>
      <c r="Y61" s="528">
        <v>4.6969696969696972</v>
      </c>
      <c r="Z61" s="527">
        <v>45</v>
      </c>
      <c r="AA61" s="527">
        <v>211.36363636363637</v>
      </c>
      <c r="AB61" s="406"/>
    </row>
    <row r="62" spans="15:28">
      <c r="O62"/>
      <c r="P62"/>
      <c r="Q62"/>
      <c r="R62"/>
      <c r="S62" s="372"/>
      <c r="U62" s="519"/>
      <c r="V62" s="526" t="s">
        <v>60</v>
      </c>
      <c r="W62" s="531" t="s">
        <v>399</v>
      </c>
      <c r="X62" s="527">
        <v>3.9809848484848471</v>
      </c>
      <c r="Y62" s="528">
        <v>796.19696969696975</v>
      </c>
      <c r="Z62" s="527">
        <v>76.288235744506963</v>
      </c>
      <c r="AA62" s="527">
        <v>57556.197706928768</v>
      </c>
      <c r="AB62" s="406"/>
    </row>
    <row r="63" spans="15:28">
      <c r="O63"/>
      <c r="P63"/>
      <c r="Q63"/>
      <c r="R63"/>
      <c r="S63" s="372"/>
      <c r="U63" s="519"/>
      <c r="V63" s="526" t="s">
        <v>78</v>
      </c>
      <c r="W63" s="531" t="s">
        <v>449</v>
      </c>
      <c r="X63" s="527">
        <v>3.6867681054343651</v>
      </c>
      <c r="Y63" s="528">
        <v>416.54545454545456</v>
      </c>
      <c r="Z63" s="527">
        <v>188.30859086032146</v>
      </c>
      <c r="AA63" s="527">
        <v>51975.531518250733</v>
      </c>
      <c r="AB63" s="406"/>
    </row>
    <row r="64" spans="15:28">
      <c r="O64"/>
      <c r="P64"/>
      <c r="Q64"/>
      <c r="R64"/>
      <c r="S64" s="372"/>
      <c r="U64" s="519"/>
      <c r="V64" s="526" t="s">
        <v>61</v>
      </c>
      <c r="W64" s="531" t="s">
        <v>442</v>
      </c>
      <c r="X64" s="527">
        <v>7.7075833185790446</v>
      </c>
      <c r="Y64" s="528">
        <v>1070.4696969696968</v>
      </c>
      <c r="Z64" s="527">
        <v>113.87832618660283</v>
      </c>
      <c r="AA64" s="527">
        <v>100280.39226237089</v>
      </c>
      <c r="AB64" s="406"/>
    </row>
    <row r="65" spans="15:28">
      <c r="O65"/>
      <c r="P65"/>
      <c r="Q65"/>
      <c r="R65"/>
      <c r="S65" s="372"/>
      <c r="U65" s="519"/>
      <c r="V65" s="526" t="s">
        <v>57</v>
      </c>
      <c r="W65" s="531" t="s">
        <v>438</v>
      </c>
      <c r="X65" s="520">
        <v>10.971777050063375</v>
      </c>
      <c r="Y65" s="521">
        <v>1112.8787878787878</v>
      </c>
      <c r="Z65" s="520">
        <v>161.42676939767298</v>
      </c>
      <c r="AA65" s="520">
        <v>153625.77771370317</v>
      </c>
      <c r="AB65" s="406"/>
    </row>
    <row r="66" spans="15:28">
      <c r="O66"/>
      <c r="P66"/>
      <c r="Q66"/>
      <c r="R66"/>
      <c r="S66" s="372"/>
      <c r="U66" s="519"/>
      <c r="V66" s="526" t="s">
        <v>65</v>
      </c>
      <c r="W66" s="531" t="s">
        <v>446</v>
      </c>
      <c r="X66" s="520">
        <v>9.6590564825623328</v>
      </c>
      <c r="Y66" s="521">
        <v>1576.181818181818</v>
      </c>
      <c r="Z66" s="520">
        <v>104.47485072571058</v>
      </c>
      <c r="AA66" s="520">
        <v>148204.40668120547</v>
      </c>
      <c r="AB66" s="406"/>
    </row>
    <row r="67" spans="15:28">
      <c r="O67"/>
      <c r="P67"/>
      <c r="Q67"/>
      <c r="R67"/>
      <c r="S67" s="372"/>
      <c r="U67" s="519"/>
      <c r="V67" s="526" t="s">
        <v>64</v>
      </c>
      <c r="W67" s="531" t="s">
        <v>434</v>
      </c>
      <c r="X67" s="527">
        <v>10.292195490696541</v>
      </c>
      <c r="Y67" s="528">
        <v>1254.4848484848485</v>
      </c>
      <c r="Z67" s="527">
        <v>134.33399225522672</v>
      </c>
      <c r="AA67" s="527">
        <v>149597.27851348469</v>
      </c>
      <c r="AB67" s="406"/>
    </row>
    <row r="68" spans="15:28">
      <c r="O68"/>
      <c r="P68"/>
      <c r="Q68"/>
      <c r="R68"/>
      <c r="S68" s="372"/>
      <c r="U68" s="519"/>
      <c r="V68" s="526" t="s">
        <v>521</v>
      </c>
      <c r="W68" s="531" t="s">
        <v>532</v>
      </c>
      <c r="X68" s="520">
        <v>3.943170303030298</v>
      </c>
      <c r="Y68" s="521">
        <v>473.12121212121212</v>
      </c>
      <c r="Z68" s="520">
        <v>78.301681713855217</v>
      </c>
      <c r="AA68" s="520">
        <v>33664.045757575805</v>
      </c>
      <c r="AB68" s="406"/>
    </row>
    <row r="69" spans="15:28">
      <c r="O69"/>
      <c r="P69"/>
      <c r="Q69"/>
      <c r="R69"/>
      <c r="S69" s="372"/>
      <c r="U69" s="519"/>
      <c r="V69" s="526" t="s">
        <v>522</v>
      </c>
      <c r="W69" s="531" t="s">
        <v>534</v>
      </c>
      <c r="X69" s="520">
        <v>4.7323759086890211</v>
      </c>
      <c r="Y69" s="521">
        <v>520.72727272727275</v>
      </c>
      <c r="Z69" s="520">
        <v>128.7623656858824</v>
      </c>
      <c r="AA69" s="520">
        <v>51311.83247872549</v>
      </c>
      <c r="AB69" s="406"/>
    </row>
    <row r="70" spans="15:28">
      <c r="O70"/>
      <c r="P70"/>
      <c r="Q70"/>
      <c r="R70"/>
      <c r="S70" s="372"/>
      <c r="U70" s="519"/>
      <c r="V70" s="526" t="s">
        <v>527</v>
      </c>
      <c r="W70" s="531" t="s">
        <v>528</v>
      </c>
      <c r="X70" s="520">
        <v>5.6437033709072324</v>
      </c>
      <c r="Y70" s="521">
        <v>711.15151515151513</v>
      </c>
      <c r="Z70" s="520">
        <v>118.94087874324555</v>
      </c>
      <c r="AA70" s="520">
        <v>80608.157922119019</v>
      </c>
      <c r="AB70" s="406"/>
    </row>
    <row r="71" spans="15:28">
      <c r="O71"/>
      <c r="P71"/>
      <c r="Q71"/>
      <c r="R71"/>
      <c r="S71" s="372"/>
      <c r="U71" s="519"/>
      <c r="V71" s="526" t="s">
        <v>525</v>
      </c>
      <c r="W71" s="531" t="s">
        <v>537</v>
      </c>
      <c r="X71" s="520">
        <v>4.0489696969696976</v>
      </c>
      <c r="Y71" s="521">
        <v>607.77272727272737</v>
      </c>
      <c r="Z71" s="520">
        <v>80.655409750310156</v>
      </c>
      <c r="AA71" s="520">
        <v>28172.052878787868</v>
      </c>
      <c r="AB71" s="406"/>
    </row>
    <row r="72" spans="15:28">
      <c r="O72"/>
      <c r="P72"/>
      <c r="Q72"/>
      <c r="R72"/>
      <c r="S72" s="372"/>
      <c r="U72" s="529" t="s">
        <v>227</v>
      </c>
      <c r="V72" s="529"/>
      <c r="W72" s="529"/>
      <c r="X72" s="522">
        <v>78.864392917967066</v>
      </c>
      <c r="Y72" s="523">
        <v>11524.924242424242</v>
      </c>
      <c r="Z72" s="522">
        <v>112.42600972490112</v>
      </c>
      <c r="AA72" s="522">
        <v>1085631.9048733935</v>
      </c>
      <c r="AB72" s="406"/>
    </row>
    <row r="73" spans="15:28">
      <c r="O73"/>
      <c r="P73"/>
      <c r="Q73"/>
      <c r="R73"/>
      <c r="S73" s="372"/>
      <c r="U73" s="519" t="s">
        <v>29</v>
      </c>
      <c r="V73" s="526" t="s">
        <v>182</v>
      </c>
      <c r="W73" s="531" t="s">
        <v>380</v>
      </c>
      <c r="X73" s="520">
        <v>5.8636363636363713</v>
      </c>
      <c r="Y73" s="521">
        <v>117.27272727272728</v>
      </c>
      <c r="Z73" s="520">
        <v>631.99530259995629</v>
      </c>
      <c r="AA73" s="520">
        <v>65484.318181818184</v>
      </c>
      <c r="AB73" s="406"/>
    </row>
    <row r="74" spans="15:28">
      <c r="O74"/>
      <c r="P74"/>
      <c r="Q74"/>
      <c r="R74"/>
      <c r="S74" s="372"/>
      <c r="U74" s="519"/>
      <c r="V74" s="526" t="s">
        <v>154</v>
      </c>
      <c r="W74" s="531" t="s">
        <v>465</v>
      </c>
      <c r="X74" s="520">
        <v>2.0606060606060606</v>
      </c>
      <c r="Y74" s="521">
        <v>41.212121212121204</v>
      </c>
      <c r="Z74" s="520">
        <v>230.00000000000006</v>
      </c>
      <c r="AA74" s="520">
        <v>9478.7878787878799</v>
      </c>
      <c r="AB74" s="406"/>
    </row>
    <row r="75" spans="15:28">
      <c r="O75"/>
      <c r="P75"/>
      <c r="Q75"/>
      <c r="R75"/>
      <c r="S75" s="372"/>
      <c r="U75" s="519"/>
      <c r="V75" s="526" t="s">
        <v>195</v>
      </c>
      <c r="W75" s="531" t="s">
        <v>476</v>
      </c>
      <c r="X75" s="520">
        <v>0.66924242424242397</v>
      </c>
      <c r="Y75" s="521">
        <v>21.68181818181818</v>
      </c>
      <c r="Z75" s="520">
        <v>161.60215053763443</v>
      </c>
      <c r="AA75" s="520">
        <v>3781.219696969697</v>
      </c>
      <c r="AB75" s="406"/>
    </row>
    <row r="76" spans="15:28">
      <c r="O76"/>
      <c r="P76"/>
      <c r="Q76"/>
      <c r="R76"/>
      <c r="S76" s="372"/>
      <c r="U76" s="519"/>
      <c r="V76" s="526" t="s">
        <v>67</v>
      </c>
      <c r="W76" s="531" t="s">
        <v>412</v>
      </c>
      <c r="X76" s="520">
        <v>22.524645132900147</v>
      </c>
      <c r="Y76" s="521">
        <v>1025.469696969697</v>
      </c>
      <c r="Z76" s="520">
        <v>389.35376147294244</v>
      </c>
      <c r="AA76" s="520">
        <v>301610.95500869508</v>
      </c>
      <c r="AB76" s="406"/>
    </row>
    <row r="77" spans="15:28">
      <c r="O77"/>
      <c r="P77"/>
      <c r="Q77"/>
      <c r="R77"/>
      <c r="S77" s="372"/>
      <c r="U77" s="519"/>
      <c r="V77" s="526" t="s">
        <v>28</v>
      </c>
      <c r="W77" s="531" t="s">
        <v>368</v>
      </c>
      <c r="X77" s="520">
        <v>47.526297890569417</v>
      </c>
      <c r="Y77" s="521">
        <v>1842.2181818181816</v>
      </c>
      <c r="Z77" s="520">
        <v>347.63516378431183</v>
      </c>
      <c r="AA77" s="520">
        <v>617043.33907268895</v>
      </c>
      <c r="AB77" s="406"/>
    </row>
    <row r="78" spans="15:28">
      <c r="O78"/>
      <c r="P78"/>
      <c r="Q78"/>
      <c r="R78"/>
      <c r="S78" s="372"/>
      <c r="U78" s="519"/>
      <c r="V78" s="526" t="s">
        <v>35</v>
      </c>
      <c r="W78" s="531" t="s">
        <v>375</v>
      </c>
      <c r="X78" s="520">
        <v>32.746969696969686</v>
      </c>
      <c r="Y78" s="521">
        <v>1309.878787878788</v>
      </c>
      <c r="Z78" s="520">
        <v>300.17149691704384</v>
      </c>
      <c r="AA78" s="520">
        <v>393480.98200025101</v>
      </c>
      <c r="AB78" s="406"/>
    </row>
    <row r="79" spans="15:28">
      <c r="O79"/>
      <c r="P79"/>
      <c r="Q79"/>
      <c r="R79"/>
      <c r="S79" s="372"/>
      <c r="U79" s="519"/>
      <c r="V79" s="526" t="s">
        <v>49</v>
      </c>
      <c r="W79" s="531" t="s">
        <v>447</v>
      </c>
      <c r="X79" s="520">
        <v>20.300791443850308</v>
      </c>
      <c r="Y79" s="521">
        <v>780.40606060606069</v>
      </c>
      <c r="Z79" s="520">
        <v>893.14072741699795</v>
      </c>
      <c r="AA79" s="520">
        <v>249463.62602495542</v>
      </c>
      <c r="AB79" s="406"/>
    </row>
    <row r="80" spans="15:28">
      <c r="O80"/>
      <c r="P80"/>
      <c r="Q80"/>
      <c r="R80"/>
      <c r="S80" s="372"/>
      <c r="U80" s="519"/>
      <c r="V80" s="526" t="s">
        <v>178</v>
      </c>
      <c r="W80" s="531" t="s">
        <v>474</v>
      </c>
      <c r="X80" s="520">
        <v>0.63000000000000034</v>
      </c>
      <c r="Y80" s="521">
        <v>32.5</v>
      </c>
      <c r="Z80" s="520">
        <v>187.41795366795367</v>
      </c>
      <c r="AA80" s="520">
        <v>6245.0000000000009</v>
      </c>
      <c r="AB80" s="406"/>
    </row>
    <row r="81" spans="15:28">
      <c r="O81"/>
      <c r="P81"/>
      <c r="Q81"/>
      <c r="R81"/>
      <c r="S81" s="372"/>
      <c r="U81" s="519"/>
      <c r="V81" s="526" t="s">
        <v>306</v>
      </c>
      <c r="W81" s="531" t="s">
        <v>464</v>
      </c>
      <c r="X81" s="520">
        <v>0.42749999999999994</v>
      </c>
      <c r="Y81" s="521">
        <v>18.999999999999996</v>
      </c>
      <c r="Z81" s="520">
        <v>106.00000000000001</v>
      </c>
      <c r="AA81" s="520">
        <v>2014</v>
      </c>
      <c r="AB81" s="406"/>
    </row>
    <row r="82" spans="15:28">
      <c r="O82"/>
      <c r="P82"/>
      <c r="Q82"/>
      <c r="R82"/>
      <c r="S82" s="372"/>
      <c r="U82" s="519"/>
      <c r="V82" s="526" t="s">
        <v>38</v>
      </c>
      <c r="W82" s="531" t="s">
        <v>440</v>
      </c>
      <c r="X82" s="520">
        <v>4.5586363636363618</v>
      </c>
      <c r="Y82" s="521">
        <v>202.60606060606062</v>
      </c>
      <c r="Z82" s="520">
        <v>238.58208020050122</v>
      </c>
      <c r="AA82" s="520">
        <v>48668.560606060608</v>
      </c>
      <c r="AB82" s="406"/>
    </row>
    <row r="83" spans="15:28">
      <c r="O83"/>
      <c r="P83"/>
      <c r="Q83"/>
      <c r="R83"/>
      <c r="S83" s="372"/>
      <c r="U83" s="519"/>
      <c r="V83" s="526" t="s">
        <v>89</v>
      </c>
      <c r="W83" s="531" t="s">
        <v>453</v>
      </c>
      <c r="X83" s="520">
        <v>5.0456060606060626</v>
      </c>
      <c r="Y83" s="521">
        <v>200.72727272727275</v>
      </c>
      <c r="Z83" s="520">
        <v>292.90933653474639</v>
      </c>
      <c r="AA83" s="520">
        <v>67387.454545454559</v>
      </c>
      <c r="AB83" s="406"/>
    </row>
    <row r="84" spans="15:28">
      <c r="O84"/>
      <c r="P84"/>
      <c r="Q84"/>
      <c r="R84"/>
      <c r="S84" s="372"/>
      <c r="U84" s="519"/>
      <c r="V84" s="526" t="s">
        <v>102</v>
      </c>
      <c r="W84" s="531" t="s">
        <v>405</v>
      </c>
      <c r="X84" s="520">
        <v>2.3977272727272729</v>
      </c>
      <c r="Y84" s="521">
        <v>95.909090909090921</v>
      </c>
      <c r="Z84" s="520">
        <v>329.85704707567902</v>
      </c>
      <c r="AA84" s="520">
        <v>37489.333333333336</v>
      </c>
      <c r="AB84" s="406"/>
    </row>
    <row r="85" spans="15:28">
      <c r="O85"/>
      <c r="P85"/>
      <c r="Q85"/>
      <c r="R85"/>
      <c r="S85" s="372"/>
      <c r="U85" s="519"/>
      <c r="V85" s="526" t="s">
        <v>164</v>
      </c>
      <c r="W85" s="531" t="s">
        <v>481</v>
      </c>
      <c r="X85" s="520">
        <v>1.3599999999999999</v>
      </c>
      <c r="Y85" s="521">
        <v>66</v>
      </c>
      <c r="Z85" s="520">
        <v>154.10256410256412</v>
      </c>
      <c r="AA85" s="520">
        <v>9105.0000000000018</v>
      </c>
      <c r="AB85" s="406"/>
    </row>
    <row r="86" spans="15:28">
      <c r="O86"/>
      <c r="P86"/>
      <c r="Q86"/>
      <c r="R86"/>
      <c r="S86" s="372"/>
      <c r="U86" s="519"/>
      <c r="V86" s="526" t="s">
        <v>45</v>
      </c>
      <c r="W86" s="531" t="s">
        <v>408</v>
      </c>
      <c r="X86" s="520">
        <v>23.41263466955159</v>
      </c>
      <c r="Y86" s="521">
        <v>829.69696969696986</v>
      </c>
      <c r="Z86" s="520">
        <v>392.26352514651757</v>
      </c>
      <c r="AA86" s="520">
        <v>303903.58895641734</v>
      </c>
      <c r="AB86" s="406"/>
    </row>
    <row r="87" spans="15:28">
      <c r="O87"/>
      <c r="P87"/>
      <c r="Q87"/>
      <c r="R87"/>
      <c r="S87" s="372"/>
      <c r="U87" s="519"/>
      <c r="V87" s="526" t="s">
        <v>75</v>
      </c>
      <c r="W87" s="531" t="s">
        <v>435</v>
      </c>
      <c r="X87" s="520">
        <v>3.7089991487944003</v>
      </c>
      <c r="Y87" s="521">
        <v>184.24242424242425</v>
      </c>
      <c r="Z87" s="520">
        <v>297.95058831068127</v>
      </c>
      <c r="AA87" s="520">
        <v>48803.361380124465</v>
      </c>
      <c r="AB87" s="406"/>
    </row>
    <row r="88" spans="15:28">
      <c r="O88"/>
      <c r="P88"/>
      <c r="Q88"/>
      <c r="R88"/>
      <c r="S88" s="372"/>
      <c r="U88" s="519"/>
      <c r="V88" s="526" t="s">
        <v>41</v>
      </c>
      <c r="W88" s="531" t="s">
        <v>400</v>
      </c>
      <c r="X88" s="520">
        <v>18.010568181818172</v>
      </c>
      <c r="Y88" s="521">
        <v>800.469696969697</v>
      </c>
      <c r="Z88" s="520">
        <v>276.0383509631809</v>
      </c>
      <c r="AA88" s="520">
        <v>214168.23240781747</v>
      </c>
      <c r="AB88" s="406"/>
    </row>
    <row r="89" spans="15:28">
      <c r="O89"/>
      <c r="P89"/>
      <c r="Q89"/>
      <c r="R89"/>
      <c r="S89" s="372"/>
      <c r="U89" s="519"/>
      <c r="V89" s="526" t="s">
        <v>155</v>
      </c>
      <c r="W89" s="531" t="s">
        <v>390</v>
      </c>
      <c r="X89" s="520">
        <v>2.2363227272727269</v>
      </c>
      <c r="Y89" s="521">
        <v>112.54545454545453</v>
      </c>
      <c r="Z89" s="520">
        <v>366.45712035357383</v>
      </c>
      <c r="AA89" s="520">
        <v>41589.145454545454</v>
      </c>
      <c r="AB89" s="406"/>
    </row>
    <row r="90" spans="15:28">
      <c r="O90"/>
      <c r="P90"/>
      <c r="Q90"/>
      <c r="R90"/>
      <c r="S90" s="372"/>
      <c r="U90" s="519"/>
      <c r="V90" s="526" t="s">
        <v>71</v>
      </c>
      <c r="W90" s="531" t="s">
        <v>372</v>
      </c>
      <c r="X90" s="520">
        <v>7.1460817997791555</v>
      </c>
      <c r="Y90" s="521">
        <v>215.18181818181819</v>
      </c>
      <c r="Z90" s="520">
        <v>660.33082741817907</v>
      </c>
      <c r="AA90" s="520">
        <v>108975.58255754906</v>
      </c>
      <c r="AB90" s="406"/>
    </row>
    <row r="91" spans="15:28">
      <c r="O91"/>
      <c r="P91"/>
      <c r="Q91"/>
      <c r="R91"/>
      <c r="S91" s="372"/>
      <c r="U91" s="519"/>
      <c r="V91" s="526" t="s">
        <v>171</v>
      </c>
      <c r="W91" s="531" t="s">
        <v>462</v>
      </c>
      <c r="X91" s="520">
        <v>9.2653636363636327</v>
      </c>
      <c r="Y91" s="521">
        <v>373.74242424242425</v>
      </c>
      <c r="Z91" s="520">
        <v>784.34254184282702</v>
      </c>
      <c r="AA91" s="520">
        <v>180912.39393939395</v>
      </c>
      <c r="AB91" s="406"/>
    </row>
    <row r="92" spans="15:28">
      <c r="O92"/>
      <c r="P92"/>
      <c r="Q92"/>
      <c r="R92"/>
      <c r="S92" s="372"/>
      <c r="U92" s="519"/>
      <c r="V92" s="526" t="s">
        <v>50</v>
      </c>
      <c r="W92" s="531" t="s">
        <v>395</v>
      </c>
      <c r="X92" s="520">
        <v>32.278022727272742</v>
      </c>
      <c r="Y92" s="521">
        <v>1024.439393939394</v>
      </c>
      <c r="Z92" s="520">
        <v>367.90741119960296</v>
      </c>
      <c r="AA92" s="520">
        <v>308897.95291375276</v>
      </c>
      <c r="AB92" s="406"/>
    </row>
    <row r="93" spans="15:28">
      <c r="O93"/>
      <c r="P93"/>
      <c r="Q93"/>
      <c r="R93"/>
      <c r="S93" s="372"/>
      <c r="U93" s="519"/>
      <c r="V93" s="526" t="s">
        <v>105</v>
      </c>
      <c r="W93" s="531" t="s">
        <v>452</v>
      </c>
      <c r="X93" s="520">
        <v>0.88329545454545455</v>
      </c>
      <c r="Y93" s="521">
        <v>37.257575757575751</v>
      </c>
      <c r="Z93" s="520">
        <v>202.2719298245614</v>
      </c>
      <c r="AA93" s="520">
        <v>7527.272727272727</v>
      </c>
      <c r="AB93" s="406"/>
    </row>
    <row r="94" spans="15:28">
      <c r="O94"/>
      <c r="P94"/>
      <c r="Q94"/>
      <c r="R94"/>
      <c r="S94" s="372"/>
      <c r="U94" s="519"/>
      <c r="V94" s="526" t="s">
        <v>39</v>
      </c>
      <c r="W94" s="531" t="s">
        <v>450</v>
      </c>
      <c r="X94" s="520">
        <v>13.659545454545452</v>
      </c>
      <c r="Y94" s="521">
        <v>303.54545454545456</v>
      </c>
      <c r="Z94" s="520">
        <v>492.15589208782092</v>
      </c>
      <c r="AA94" s="520">
        <v>161122.16666666666</v>
      </c>
      <c r="AB94" s="406"/>
    </row>
    <row r="95" spans="15:28">
      <c r="O95"/>
      <c r="P95"/>
      <c r="Q95"/>
      <c r="R95"/>
      <c r="S95" s="372"/>
      <c r="U95" s="519"/>
      <c r="V95" s="526" t="s">
        <v>176</v>
      </c>
      <c r="W95" s="531" t="s">
        <v>470</v>
      </c>
      <c r="X95" s="520">
        <v>2.0132575757575752</v>
      </c>
      <c r="Y95" s="521">
        <v>80.530303030303031</v>
      </c>
      <c r="Z95" s="520">
        <v>251.90071428571432</v>
      </c>
      <c r="AA95" s="520">
        <v>20567.178484848486</v>
      </c>
      <c r="AB95" s="406"/>
    </row>
    <row r="96" spans="15:28">
      <c r="O96"/>
      <c r="P96"/>
      <c r="Q96"/>
      <c r="R96"/>
      <c r="S96" s="372"/>
      <c r="U96" s="519"/>
      <c r="V96" s="526" t="s">
        <v>31</v>
      </c>
      <c r="W96" s="531" t="s">
        <v>380</v>
      </c>
      <c r="X96" s="520">
        <v>51.303787878787873</v>
      </c>
      <c r="Y96" s="521">
        <v>1026.0757575757575</v>
      </c>
      <c r="Z96" s="520">
        <v>562.08894326120799</v>
      </c>
      <c r="AA96" s="520">
        <v>579925.5516963657</v>
      </c>
      <c r="AB96" s="406"/>
    </row>
    <row r="97" spans="15:28">
      <c r="O97"/>
      <c r="P97"/>
      <c r="Q97"/>
      <c r="R97"/>
      <c r="S97" s="372"/>
      <c r="U97" s="519"/>
      <c r="V97" s="526" t="s">
        <v>62</v>
      </c>
      <c r="W97" s="531" t="s">
        <v>428</v>
      </c>
      <c r="X97" s="520">
        <v>3.9507954545454531</v>
      </c>
      <c r="Y97" s="521">
        <v>175.59090909090909</v>
      </c>
      <c r="Z97" s="520">
        <v>316.53159782613807</v>
      </c>
      <c r="AA97" s="520">
        <v>64497.342583732054</v>
      </c>
      <c r="AB97" s="406"/>
    </row>
    <row r="98" spans="15:28">
      <c r="O98"/>
      <c r="P98"/>
      <c r="Q98"/>
      <c r="R98"/>
      <c r="S98" s="372"/>
      <c r="U98" s="519"/>
      <c r="V98" s="526" t="s">
        <v>47</v>
      </c>
      <c r="W98" s="531" t="s">
        <v>427</v>
      </c>
      <c r="X98" s="520">
        <v>13.17262014468192</v>
      </c>
      <c r="Y98" s="521">
        <v>490.30606060606061</v>
      </c>
      <c r="Z98" s="520">
        <v>441.71364175667355</v>
      </c>
      <c r="AA98" s="520">
        <v>165792.11237606633</v>
      </c>
      <c r="AB98" s="406"/>
    </row>
    <row r="99" spans="15:28">
      <c r="O99"/>
      <c r="P99"/>
      <c r="Q99"/>
      <c r="R99"/>
      <c r="S99" s="372"/>
      <c r="U99" s="519"/>
      <c r="V99" s="526" t="s">
        <v>293</v>
      </c>
      <c r="W99" s="531" t="s">
        <v>455</v>
      </c>
      <c r="X99" s="520">
        <v>4.1290909090909089</v>
      </c>
      <c r="Y99" s="521">
        <v>183.51515151515153</v>
      </c>
      <c r="Z99" s="520">
        <v>203.28395833333335</v>
      </c>
      <c r="AA99" s="520">
        <v>36368.805151515146</v>
      </c>
      <c r="AB99" s="406"/>
    </row>
    <row r="100" spans="15:28">
      <c r="O100"/>
      <c r="P100"/>
      <c r="Q100"/>
      <c r="R100"/>
      <c r="S100" s="372"/>
      <c r="U100" s="519"/>
      <c r="V100" s="526" t="s">
        <v>212</v>
      </c>
      <c r="W100" s="531" t="s">
        <v>487</v>
      </c>
      <c r="X100" s="520">
        <v>6.0079545454545453</v>
      </c>
      <c r="Y100" s="521">
        <v>240.31818181818181</v>
      </c>
      <c r="Z100" s="520">
        <v>240.0303701502863</v>
      </c>
      <c r="AA100" s="520">
        <v>49198.202002499209</v>
      </c>
      <c r="AB100" s="406"/>
    </row>
    <row r="101" spans="15:28">
      <c r="O101"/>
      <c r="P101"/>
      <c r="Q101"/>
      <c r="R101"/>
      <c r="S101" s="372"/>
      <c r="U101" s="519"/>
      <c r="V101" s="526" t="s">
        <v>357</v>
      </c>
      <c r="W101" s="531" t="s">
        <v>491</v>
      </c>
      <c r="X101" s="520">
        <v>5.1450757575757571</v>
      </c>
      <c r="Y101" s="521">
        <v>205.80303030303028</v>
      </c>
      <c r="Z101" s="520">
        <v>122</v>
      </c>
      <c r="AA101" s="520">
        <v>25107.969696969696</v>
      </c>
      <c r="AB101" s="406"/>
    </row>
    <row r="102" spans="15:28">
      <c r="O102"/>
      <c r="P102"/>
      <c r="Q102"/>
      <c r="R102"/>
      <c r="S102" s="372"/>
      <c r="U102" s="519"/>
      <c r="V102" s="526" t="s">
        <v>359</v>
      </c>
      <c r="W102" s="531" t="s">
        <v>492</v>
      </c>
      <c r="X102" s="520">
        <v>1.08</v>
      </c>
      <c r="Y102" s="521">
        <v>54</v>
      </c>
      <c r="Z102" s="520">
        <v>113</v>
      </c>
      <c r="AA102" s="520">
        <v>6102</v>
      </c>
      <c r="AB102" s="406"/>
    </row>
    <row r="103" spans="15:28">
      <c r="O103"/>
      <c r="P103"/>
      <c r="Q103"/>
      <c r="R103"/>
      <c r="S103" s="372"/>
      <c r="U103" s="519"/>
      <c r="V103" s="526" t="s">
        <v>553</v>
      </c>
      <c r="W103" s="531" t="s">
        <v>554</v>
      </c>
      <c r="X103" s="520">
        <v>2.0819848484848484</v>
      </c>
      <c r="Y103" s="521">
        <v>35.287878787878789</v>
      </c>
      <c r="Z103" s="520">
        <v>158</v>
      </c>
      <c r="AA103" s="520">
        <v>5575.484848484849</v>
      </c>
      <c r="AB103" s="406"/>
    </row>
    <row r="104" spans="15:28">
      <c r="O104"/>
      <c r="P104"/>
      <c r="Q104"/>
      <c r="R104"/>
      <c r="S104" s="372"/>
      <c r="U104" s="519"/>
      <c r="V104" s="526" t="s">
        <v>191</v>
      </c>
      <c r="W104" s="531" t="s">
        <v>463</v>
      </c>
      <c r="X104" s="520">
        <v>13.448333333333315</v>
      </c>
      <c r="Y104" s="521">
        <v>444.10606060606062</v>
      </c>
      <c r="Z104" s="520">
        <v>289.99639391159172</v>
      </c>
      <c r="AA104" s="520">
        <v>117511.9939393939</v>
      </c>
      <c r="AB104" s="406"/>
    </row>
    <row r="105" spans="15:28">
      <c r="O105"/>
      <c r="P105"/>
      <c r="Q105"/>
      <c r="R105"/>
      <c r="S105" s="372"/>
      <c r="U105" s="519"/>
      <c r="V105" s="526" t="s">
        <v>555</v>
      </c>
      <c r="W105" s="531" t="s">
        <v>556</v>
      </c>
      <c r="X105" s="520">
        <v>0.3510000000000002</v>
      </c>
      <c r="Y105" s="521">
        <v>8</v>
      </c>
      <c r="Z105" s="520">
        <v>350.1</v>
      </c>
      <c r="AA105" s="520">
        <v>3634.5</v>
      </c>
      <c r="AB105" s="406"/>
    </row>
    <row r="106" spans="15:28">
      <c r="O106"/>
      <c r="P106"/>
      <c r="Q106"/>
      <c r="R106"/>
      <c r="S106" s="372"/>
      <c r="U106" s="519"/>
      <c r="V106" s="526" t="s">
        <v>292</v>
      </c>
      <c r="W106" s="531" t="s">
        <v>454</v>
      </c>
      <c r="X106" s="520">
        <v>0.94545454545454566</v>
      </c>
      <c r="Y106" s="521">
        <v>18.90909090909091</v>
      </c>
      <c r="Z106" s="520">
        <v>750</v>
      </c>
      <c r="AA106" s="520">
        <v>14181.818181818182</v>
      </c>
      <c r="AB106" s="406"/>
    </row>
    <row r="107" spans="15:28">
      <c r="O107"/>
      <c r="P107"/>
      <c r="Q107"/>
      <c r="R107"/>
      <c r="S107" s="372"/>
      <c r="U107" s="529" t="s">
        <v>225</v>
      </c>
      <c r="V107" s="529"/>
      <c r="W107" s="529"/>
      <c r="X107" s="522">
        <v>360.34184750285425</v>
      </c>
      <c r="Y107" s="523">
        <v>12598.445454545459</v>
      </c>
      <c r="Z107" s="522">
        <v>408.01993891505049</v>
      </c>
      <c r="AA107" s="522">
        <v>4275615.2323142486</v>
      </c>
      <c r="AB107" s="406"/>
    </row>
    <row r="108" spans="15:28">
      <c r="O108"/>
      <c r="P108"/>
      <c r="Q108"/>
      <c r="R108"/>
      <c r="S108" s="372"/>
      <c r="U108" s="519" t="s">
        <v>26</v>
      </c>
      <c r="V108" s="526" t="s">
        <v>82</v>
      </c>
      <c r="W108" s="531" t="s">
        <v>423</v>
      </c>
      <c r="X108" s="520">
        <v>3.07413048193825</v>
      </c>
      <c r="Y108" s="521">
        <v>688.19204545454545</v>
      </c>
      <c r="Z108" s="520">
        <v>105.37578416820642</v>
      </c>
      <c r="AA108" s="520">
        <v>67792.134294931966</v>
      </c>
      <c r="AB108" s="406"/>
    </row>
    <row r="109" spans="15:28">
      <c r="O109"/>
      <c r="P109"/>
      <c r="Q109"/>
      <c r="R109"/>
      <c r="S109" s="372"/>
      <c r="U109" s="519"/>
      <c r="V109" s="526" t="s">
        <v>161</v>
      </c>
      <c r="W109" s="531" t="s">
        <v>475</v>
      </c>
      <c r="X109" s="520">
        <v>1.2911590909090895</v>
      </c>
      <c r="Y109" s="521">
        <v>286.43939393939394</v>
      </c>
      <c r="Z109" s="520">
        <v>73.78117150985571</v>
      </c>
      <c r="AA109" s="520">
        <v>18060.568787878783</v>
      </c>
      <c r="AB109" s="406"/>
    </row>
    <row r="110" spans="15:28">
      <c r="O110"/>
      <c r="P110"/>
      <c r="Q110"/>
      <c r="R110"/>
      <c r="S110" s="372"/>
      <c r="U110" s="519"/>
      <c r="V110" s="526" t="s">
        <v>295</v>
      </c>
      <c r="W110" s="531" t="s">
        <v>459</v>
      </c>
      <c r="X110" s="520">
        <v>5.9999999999999993E-3</v>
      </c>
      <c r="Y110" s="521">
        <v>1</v>
      </c>
      <c r="Z110" s="520">
        <v>53</v>
      </c>
      <c r="AA110" s="520">
        <v>53</v>
      </c>
      <c r="AB110" s="406"/>
    </row>
    <row r="111" spans="15:28">
      <c r="O111"/>
      <c r="P111"/>
      <c r="Q111"/>
      <c r="R111"/>
      <c r="S111" s="372"/>
      <c r="U111" s="519"/>
      <c r="V111" s="526" t="s">
        <v>85</v>
      </c>
      <c r="W111" s="531" t="s">
        <v>414</v>
      </c>
      <c r="X111" s="520">
        <v>5.3826329041042609</v>
      </c>
      <c r="Y111" s="521">
        <v>1187.6757575757574</v>
      </c>
      <c r="Z111" s="520">
        <v>99.818485462106636</v>
      </c>
      <c r="AA111" s="520">
        <v>129040.7717627005</v>
      </c>
      <c r="AB111" s="406"/>
    </row>
    <row r="112" spans="15:28">
      <c r="O112"/>
      <c r="P112"/>
      <c r="Q112"/>
      <c r="R112"/>
      <c r="S112" s="372"/>
      <c r="U112" s="519"/>
      <c r="V112" s="526" t="s">
        <v>165</v>
      </c>
      <c r="W112" s="531" t="s">
        <v>477</v>
      </c>
      <c r="X112" s="520">
        <v>0.58587499999999815</v>
      </c>
      <c r="Y112" s="521">
        <v>98</v>
      </c>
      <c r="Z112" s="520">
        <v>78.687300762300737</v>
      </c>
      <c r="AA112" s="520">
        <v>7167.0499999999956</v>
      </c>
      <c r="AB112" s="406"/>
    </row>
    <row r="113" spans="15:28">
      <c r="O113"/>
      <c r="P113"/>
      <c r="Q113"/>
      <c r="R113"/>
      <c r="S113" s="372"/>
      <c r="U113" s="519"/>
      <c r="V113" s="526" t="s">
        <v>83</v>
      </c>
      <c r="W113" s="531" t="s">
        <v>416</v>
      </c>
      <c r="X113" s="520">
        <v>4.6827278267435215</v>
      </c>
      <c r="Y113" s="521">
        <v>1011.1666666666666</v>
      </c>
      <c r="Z113" s="520">
        <v>105.55129860909054</v>
      </c>
      <c r="AA113" s="520">
        <v>111110.32158231393</v>
      </c>
      <c r="AB113" s="406"/>
    </row>
    <row r="114" spans="15:28">
      <c r="O114"/>
      <c r="P114"/>
      <c r="Q114"/>
      <c r="R114"/>
      <c r="S114" s="372"/>
      <c r="U114" s="519"/>
      <c r="V114" s="526" t="s">
        <v>167</v>
      </c>
      <c r="W114" s="531" t="s">
        <v>478</v>
      </c>
      <c r="X114" s="520">
        <v>0.13500000000000006</v>
      </c>
      <c r="Y114" s="521">
        <v>30</v>
      </c>
      <c r="Z114" s="520">
        <v>61.8</v>
      </c>
      <c r="AA114" s="520">
        <v>1854</v>
      </c>
      <c r="AB114" s="406"/>
    </row>
    <row r="115" spans="15:28">
      <c r="O115"/>
      <c r="P115"/>
      <c r="Q115"/>
      <c r="R115"/>
      <c r="S115" s="372"/>
      <c r="U115" s="519"/>
      <c r="V115" s="526" t="s">
        <v>84</v>
      </c>
      <c r="W115" s="531" t="s">
        <v>421</v>
      </c>
      <c r="X115" s="520">
        <v>13.415090918104248</v>
      </c>
      <c r="Y115" s="521">
        <v>2982.3484848484845</v>
      </c>
      <c r="Z115" s="520">
        <v>104.32961283548242</v>
      </c>
      <c r="AA115" s="520">
        <v>317492.78567137627</v>
      </c>
      <c r="AB115" s="406"/>
    </row>
    <row r="116" spans="15:28">
      <c r="O116"/>
      <c r="P116"/>
      <c r="Q116"/>
      <c r="R116"/>
      <c r="S116" s="372"/>
      <c r="U116" s="519"/>
      <c r="V116" s="526" t="s">
        <v>177</v>
      </c>
      <c r="W116" s="531" t="s">
        <v>479</v>
      </c>
      <c r="X116" s="520">
        <v>1.0976590909090891</v>
      </c>
      <c r="Y116" s="521">
        <v>243.43939393939397</v>
      </c>
      <c r="Z116" s="520">
        <v>61.915370741482946</v>
      </c>
      <c r="AA116" s="520">
        <v>15052.292121212115</v>
      </c>
      <c r="AB116" s="406"/>
    </row>
    <row r="117" spans="15:28">
      <c r="O117"/>
      <c r="P117"/>
      <c r="Q117"/>
      <c r="R117"/>
      <c r="S117" s="372"/>
      <c r="U117" s="519"/>
      <c r="V117" s="526" t="s">
        <v>46</v>
      </c>
      <c r="W117" s="531" t="s">
        <v>398</v>
      </c>
      <c r="X117" s="520">
        <v>51.880286920468762</v>
      </c>
      <c r="Y117" s="521">
        <v>3752.5000000000005</v>
      </c>
      <c r="Z117" s="520">
        <v>232.95156932108551</v>
      </c>
      <c r="AA117" s="520">
        <v>809414.11020995816</v>
      </c>
      <c r="AB117" s="406"/>
    </row>
    <row r="118" spans="15:28">
      <c r="O118"/>
      <c r="P118"/>
      <c r="Q118"/>
      <c r="R118"/>
      <c r="S118" s="372"/>
      <c r="U118" s="519"/>
      <c r="V118" s="526" t="s">
        <v>103</v>
      </c>
      <c r="W118" s="531" t="s">
        <v>381</v>
      </c>
      <c r="X118" s="520">
        <v>41.635925804170967</v>
      </c>
      <c r="Y118" s="521">
        <v>5654.893939393939</v>
      </c>
      <c r="Z118" s="520">
        <v>118.86228093668231</v>
      </c>
      <c r="AA118" s="520">
        <v>696328.97367616126</v>
      </c>
      <c r="AB118" s="406"/>
    </row>
    <row r="119" spans="15:28">
      <c r="O119"/>
      <c r="P119"/>
      <c r="Q119"/>
      <c r="R119"/>
      <c r="S119" s="372"/>
      <c r="U119" s="519"/>
      <c r="V119" s="526" t="s">
        <v>158</v>
      </c>
      <c r="W119" s="531" t="s">
        <v>393</v>
      </c>
      <c r="X119" s="520">
        <v>0.95876203703703677</v>
      </c>
      <c r="Y119" s="521">
        <v>236.5</v>
      </c>
      <c r="Z119" s="520">
        <v>90.449103355492255</v>
      </c>
      <c r="AA119" s="520">
        <v>23210.818312757205</v>
      </c>
      <c r="AB119" s="406"/>
    </row>
    <row r="120" spans="15:28">
      <c r="O120"/>
      <c r="P120"/>
      <c r="Q120"/>
      <c r="R120"/>
      <c r="S120" s="372"/>
      <c r="U120" s="519"/>
      <c r="V120" s="526" t="s">
        <v>194</v>
      </c>
      <c r="W120" s="531" t="s">
        <v>482</v>
      </c>
      <c r="X120" s="520">
        <v>0.70143999999999718</v>
      </c>
      <c r="Y120" s="521">
        <v>132.84848484848484</v>
      </c>
      <c r="Z120" s="520">
        <v>175.17153284671534</v>
      </c>
      <c r="AA120" s="520">
        <v>23271.272727272728</v>
      </c>
      <c r="AB120" s="406"/>
    </row>
    <row r="121" spans="15:28">
      <c r="O121"/>
      <c r="P121"/>
      <c r="Q121"/>
      <c r="R121"/>
      <c r="S121" s="372"/>
      <c r="U121" s="519"/>
      <c r="V121" s="526" t="s">
        <v>179</v>
      </c>
      <c r="W121" s="531" t="s">
        <v>484</v>
      </c>
      <c r="X121" s="520">
        <v>0.23184000000000007</v>
      </c>
      <c r="Y121" s="521">
        <v>34.5</v>
      </c>
      <c r="Z121" s="520">
        <v>63.1</v>
      </c>
      <c r="AA121" s="520">
        <v>2176.9500000000003</v>
      </c>
      <c r="AB121" s="406"/>
    </row>
    <row r="122" spans="15:28">
      <c r="O122"/>
      <c r="P122"/>
      <c r="Q122"/>
      <c r="R122"/>
      <c r="S122" s="372"/>
      <c r="U122" s="519"/>
      <c r="V122" s="526" t="s">
        <v>159</v>
      </c>
      <c r="W122" s="531" t="s">
        <v>394</v>
      </c>
      <c r="X122" s="520">
        <v>0.41848499999999977</v>
      </c>
      <c r="Y122" s="521">
        <v>99.499999999999986</v>
      </c>
      <c r="Z122" s="520">
        <v>87.672686184151075</v>
      </c>
      <c r="AA122" s="520">
        <v>8431.6999999999971</v>
      </c>
      <c r="AB122" s="406"/>
    </row>
    <row r="123" spans="15:28">
      <c r="O123"/>
      <c r="P123"/>
      <c r="Q123"/>
      <c r="R123"/>
      <c r="S123" s="372"/>
      <c r="U123" s="519"/>
      <c r="V123" s="526" t="s">
        <v>156</v>
      </c>
      <c r="W123" s="531" t="s">
        <v>402</v>
      </c>
      <c r="X123" s="520">
        <v>1.3314730303030298</v>
      </c>
      <c r="Y123" s="521">
        <v>314.84848484848487</v>
      </c>
      <c r="Z123" s="520">
        <v>81.924108363908758</v>
      </c>
      <c r="AA123" s="520">
        <v>24339.408787878787</v>
      </c>
      <c r="AB123" s="406"/>
    </row>
    <row r="124" spans="15:28">
      <c r="O124"/>
      <c r="P124"/>
      <c r="Q124"/>
      <c r="R124"/>
      <c r="S124" s="372"/>
      <c r="U124" s="519"/>
      <c r="V124" s="526" t="s">
        <v>173</v>
      </c>
      <c r="W124" s="531" t="s">
        <v>466</v>
      </c>
      <c r="X124" s="520">
        <v>0.20218181818181827</v>
      </c>
      <c r="Y124" s="521">
        <v>44.606060606060609</v>
      </c>
      <c r="Z124" s="520">
        <v>62.288043478260867</v>
      </c>
      <c r="AA124" s="520">
        <v>2778.4242424242425</v>
      </c>
      <c r="AB124" s="406"/>
    </row>
    <row r="125" spans="15:28">
      <c r="O125"/>
      <c r="P125"/>
      <c r="Q125"/>
      <c r="R125"/>
      <c r="S125" s="372"/>
      <c r="U125" s="519"/>
      <c r="V125" s="526" t="s">
        <v>160</v>
      </c>
      <c r="W125" s="531" t="s">
        <v>404</v>
      </c>
      <c r="X125" s="520">
        <v>5.8724999999999986E-2</v>
      </c>
      <c r="Y125" s="521">
        <v>14.500000000000002</v>
      </c>
      <c r="Z125" s="520">
        <v>107.10344827586208</v>
      </c>
      <c r="AA125" s="520">
        <v>1553.0000000000002</v>
      </c>
      <c r="AB125" s="406"/>
    </row>
    <row r="126" spans="15:28">
      <c r="O126"/>
      <c r="P126"/>
      <c r="Q126"/>
      <c r="R126"/>
      <c r="S126" s="372"/>
      <c r="U126" s="519"/>
      <c r="V126" s="526" t="s">
        <v>185</v>
      </c>
      <c r="W126" s="531" t="s">
        <v>456</v>
      </c>
      <c r="X126" s="520">
        <v>7.1999999999999989E-3</v>
      </c>
      <c r="Y126" s="521">
        <v>0.99999999999999989</v>
      </c>
      <c r="Z126" s="520">
        <v>44</v>
      </c>
      <c r="AA126" s="520">
        <v>43.999999999999993</v>
      </c>
      <c r="AB126" s="406"/>
    </row>
    <row r="127" spans="15:28">
      <c r="O127"/>
      <c r="P127"/>
      <c r="Q127"/>
      <c r="R127"/>
      <c r="S127" s="372"/>
      <c r="U127" s="519"/>
      <c r="V127" s="526" t="s">
        <v>175</v>
      </c>
      <c r="W127" s="531" t="s">
        <v>483</v>
      </c>
      <c r="X127" s="520">
        <v>0</v>
      </c>
      <c r="Y127" s="521">
        <v>0</v>
      </c>
      <c r="Z127" s="520">
        <v>116.33333333333333</v>
      </c>
      <c r="AA127" s="520">
        <v>0</v>
      </c>
      <c r="AB127" s="406"/>
    </row>
    <row r="128" spans="15:28">
      <c r="O128"/>
      <c r="P128"/>
      <c r="Q128"/>
      <c r="R128"/>
      <c r="S128" s="372"/>
      <c r="U128" s="519"/>
      <c r="V128" s="526" t="s">
        <v>166</v>
      </c>
      <c r="W128" s="531" t="s">
        <v>420</v>
      </c>
      <c r="X128" s="520">
        <v>1.5999999999999997E-2</v>
      </c>
      <c r="Y128" s="521">
        <v>0.99999999999999989</v>
      </c>
      <c r="Z128" s="520">
        <v>184.56290909090902</v>
      </c>
      <c r="AA128" s="520">
        <v>113.99999999999999</v>
      </c>
      <c r="AB128" s="406"/>
    </row>
    <row r="129" spans="15:28">
      <c r="O129"/>
      <c r="P129"/>
      <c r="Q129"/>
      <c r="R129"/>
      <c r="S129" s="372"/>
      <c r="U129" s="519"/>
      <c r="V129" s="526" t="s">
        <v>40</v>
      </c>
      <c r="W129" s="531" t="s">
        <v>433</v>
      </c>
      <c r="X129" s="520">
        <v>50.069688273791762</v>
      </c>
      <c r="Y129" s="521">
        <v>7922.4801136363649</v>
      </c>
      <c r="Z129" s="520">
        <v>112.36662712733752</v>
      </c>
      <c r="AA129" s="520">
        <v>974830.54717864958</v>
      </c>
      <c r="AB129" s="406"/>
    </row>
    <row r="130" spans="15:28">
      <c r="O130"/>
      <c r="P130"/>
      <c r="Q130"/>
      <c r="R130"/>
      <c r="S130" s="372"/>
      <c r="U130" s="519"/>
      <c r="V130" s="526" t="s">
        <v>36</v>
      </c>
      <c r="W130" s="531" t="s">
        <v>419</v>
      </c>
      <c r="X130" s="520">
        <v>30.304406739761877</v>
      </c>
      <c r="Y130" s="521">
        <v>3152.060606060606</v>
      </c>
      <c r="Z130" s="520">
        <v>109.35221863337628</v>
      </c>
      <c r="AA130" s="520">
        <v>366352.07261380734</v>
      </c>
      <c r="AB130" s="406"/>
    </row>
    <row r="131" spans="15:28">
      <c r="O131"/>
      <c r="P131"/>
      <c r="Q131"/>
      <c r="R131"/>
      <c r="S131" s="372"/>
      <c r="U131" s="519"/>
      <c r="V131" s="526" t="s">
        <v>172</v>
      </c>
      <c r="W131" s="531" t="s">
        <v>417</v>
      </c>
      <c r="X131" s="520">
        <v>0.31967999999999996</v>
      </c>
      <c r="Y131" s="521">
        <v>55.5</v>
      </c>
      <c r="Z131" s="520">
        <v>71.181981981981977</v>
      </c>
      <c r="AA131" s="520">
        <v>3950.6</v>
      </c>
      <c r="AB131" s="406"/>
    </row>
    <row r="132" spans="15:28">
      <c r="O132"/>
      <c r="P132"/>
      <c r="Q132"/>
      <c r="R132"/>
      <c r="S132" s="372"/>
      <c r="U132" s="519"/>
      <c r="V132" s="526" t="s">
        <v>168</v>
      </c>
      <c r="W132" s="531" t="s">
        <v>468</v>
      </c>
      <c r="X132" s="520">
        <v>2.2502724242424237</v>
      </c>
      <c r="Y132" s="521">
        <v>402.86363636363643</v>
      </c>
      <c r="Z132" s="520">
        <v>234.43855943610728</v>
      </c>
      <c r="AA132" s="520">
        <v>33229.461212121212</v>
      </c>
      <c r="AB132" s="406"/>
    </row>
    <row r="133" spans="15:28">
      <c r="O133"/>
      <c r="P133"/>
      <c r="Q133"/>
      <c r="R133"/>
      <c r="S133" s="372"/>
      <c r="U133" s="519"/>
      <c r="V133" s="526" t="s">
        <v>54</v>
      </c>
      <c r="W133" s="531" t="s">
        <v>458</v>
      </c>
      <c r="X133" s="520">
        <v>50.392374545454551</v>
      </c>
      <c r="Y133" s="521">
        <v>6443.606060606061</v>
      </c>
      <c r="Z133" s="520">
        <v>90.954866579519717</v>
      </c>
      <c r="AA133" s="520">
        <v>593301.78595520405</v>
      </c>
      <c r="AB133" s="406"/>
    </row>
    <row r="134" spans="15:28">
      <c r="O134"/>
      <c r="P134"/>
      <c r="Q134"/>
      <c r="R134"/>
      <c r="S134" s="372"/>
      <c r="U134" s="519"/>
      <c r="V134" s="526" t="s">
        <v>187</v>
      </c>
      <c r="W134" s="531" t="s">
        <v>379</v>
      </c>
      <c r="X134" s="520">
        <v>6.8640000000000007E-2</v>
      </c>
      <c r="Y134" s="521">
        <v>13</v>
      </c>
      <c r="Z134" s="520">
        <v>61.1</v>
      </c>
      <c r="AA134" s="520">
        <v>794.30000000000007</v>
      </c>
      <c r="AB134" s="406"/>
    </row>
    <row r="135" spans="15:28">
      <c r="O135"/>
      <c r="P135"/>
      <c r="Q135"/>
      <c r="R135"/>
      <c r="S135" s="372"/>
      <c r="U135" s="519"/>
      <c r="V135" s="526" t="s">
        <v>174</v>
      </c>
      <c r="W135" s="531" t="s">
        <v>471</v>
      </c>
      <c r="X135" s="520">
        <v>0.22690909090909095</v>
      </c>
      <c r="Y135" s="521">
        <v>56.242424242424242</v>
      </c>
      <c r="Z135" s="520">
        <v>108.52155172413792</v>
      </c>
      <c r="AA135" s="520">
        <v>6103.515151515151</v>
      </c>
      <c r="AB135" s="406"/>
    </row>
    <row r="136" spans="15:28">
      <c r="O136"/>
      <c r="P136"/>
      <c r="Q136"/>
      <c r="R136"/>
      <c r="S136" s="372"/>
      <c r="U136" s="519"/>
      <c r="V136" s="526" t="s">
        <v>90</v>
      </c>
      <c r="W136" s="531" t="s">
        <v>451</v>
      </c>
      <c r="X136" s="520">
        <v>3.8483393939393928</v>
      </c>
      <c r="Y136" s="521">
        <v>230.65151515151516</v>
      </c>
      <c r="Z136" s="520">
        <v>219.16506921121348</v>
      </c>
      <c r="AA136" s="520">
        <v>56760.363484848494</v>
      </c>
      <c r="AB136" s="406"/>
    </row>
    <row r="137" spans="15:28">
      <c r="O137"/>
      <c r="P137"/>
      <c r="Q137"/>
      <c r="R137"/>
      <c r="S137" s="372"/>
      <c r="U137" s="519"/>
      <c r="V137" s="526" t="s">
        <v>183</v>
      </c>
      <c r="W137" s="531" t="s">
        <v>401</v>
      </c>
      <c r="X137" s="520">
        <v>4.005759999999996</v>
      </c>
      <c r="Y137" s="521">
        <v>558.83333333333326</v>
      </c>
      <c r="Z137" s="520">
        <v>99.215823356869194</v>
      </c>
      <c r="AA137" s="520">
        <v>80820.668333333335</v>
      </c>
      <c r="AB137" s="406"/>
    </row>
    <row r="138" spans="15:28">
      <c r="O138"/>
      <c r="P138"/>
      <c r="Q138"/>
      <c r="R138"/>
      <c r="S138" s="372"/>
      <c r="U138" s="519"/>
      <c r="V138" s="526" t="s">
        <v>25</v>
      </c>
      <c r="W138" s="531" t="s">
        <v>383</v>
      </c>
      <c r="X138" s="520">
        <v>53.734654243223964</v>
      </c>
      <c r="Y138" s="521">
        <v>11044.590909090908</v>
      </c>
      <c r="Z138" s="520">
        <v>85.667525602041806</v>
      </c>
      <c r="AA138" s="520">
        <v>944208.04968182929</v>
      </c>
      <c r="AB138" s="406"/>
    </row>
    <row r="139" spans="15:28">
      <c r="O139"/>
      <c r="P139"/>
      <c r="Q139"/>
      <c r="R139"/>
      <c r="S139" s="372"/>
      <c r="U139" s="519"/>
      <c r="V139" s="526" t="s">
        <v>56</v>
      </c>
      <c r="W139" s="531" t="s">
        <v>374</v>
      </c>
      <c r="X139" s="520">
        <v>0.96813960292581014</v>
      </c>
      <c r="Y139" s="521">
        <v>199.5</v>
      </c>
      <c r="Z139" s="520">
        <v>65.691500522466043</v>
      </c>
      <c r="AA139" s="520">
        <v>12645.034273772206</v>
      </c>
      <c r="AB139" s="406"/>
    </row>
    <row r="140" spans="15:28">
      <c r="O140"/>
      <c r="P140"/>
      <c r="Q140"/>
      <c r="R140"/>
      <c r="S140" s="372"/>
      <c r="U140" s="519"/>
      <c r="V140" s="526" t="s">
        <v>87</v>
      </c>
      <c r="W140" s="531" t="s">
        <v>444</v>
      </c>
      <c r="X140" s="520">
        <v>35.488309634313325</v>
      </c>
      <c r="Y140" s="521">
        <v>6517.045454545454</v>
      </c>
      <c r="Z140" s="520">
        <v>97.349978555745224</v>
      </c>
      <c r="AA140" s="520">
        <v>579132.86946140451</v>
      </c>
      <c r="AB140" s="406"/>
    </row>
    <row r="141" spans="15:28">
      <c r="O141"/>
      <c r="P141"/>
      <c r="Q141"/>
      <c r="R141"/>
      <c r="S141" s="372"/>
      <c r="U141" s="519"/>
      <c r="V141" s="526" t="s">
        <v>190</v>
      </c>
      <c r="W141" s="531" t="s">
        <v>410</v>
      </c>
      <c r="X141" s="520">
        <v>1.3133863636363636</v>
      </c>
      <c r="Y141" s="521">
        <v>180.56060606060606</v>
      </c>
      <c r="Z141" s="520">
        <v>25.666112185686647</v>
      </c>
      <c r="AA141" s="520">
        <v>1917.6806060606054</v>
      </c>
      <c r="AB141" s="406"/>
    </row>
    <row r="142" spans="15:28">
      <c r="O142"/>
      <c r="P142"/>
      <c r="Q142"/>
      <c r="R142"/>
      <c r="S142" s="372"/>
      <c r="U142" s="519"/>
      <c r="V142" s="526" t="s">
        <v>76</v>
      </c>
      <c r="W142" s="531" t="s">
        <v>445</v>
      </c>
      <c r="X142" s="520">
        <v>11.944504163451528</v>
      </c>
      <c r="Y142" s="521">
        <v>3013.9242424242425</v>
      </c>
      <c r="Z142" s="520">
        <v>98.443173852930101</v>
      </c>
      <c r="AA142" s="520">
        <v>297918.96961826022</v>
      </c>
      <c r="AB142" s="406"/>
    </row>
    <row r="143" spans="15:28">
      <c r="O143"/>
      <c r="P143"/>
      <c r="Q143"/>
      <c r="R143"/>
      <c r="S143" s="372"/>
      <c r="U143" s="519"/>
      <c r="V143" s="526" t="s">
        <v>92</v>
      </c>
      <c r="W143" s="531" t="s">
        <v>436</v>
      </c>
      <c r="X143" s="520">
        <v>0.75600000000000001</v>
      </c>
      <c r="Y143" s="521">
        <v>126</v>
      </c>
      <c r="Z143" s="520">
        <v>66</v>
      </c>
      <c r="AA143" s="520">
        <v>8316</v>
      </c>
      <c r="AB143" s="406"/>
    </row>
    <row r="144" spans="15:28">
      <c r="O144"/>
      <c r="P144"/>
      <c r="Q144"/>
      <c r="R144"/>
      <c r="S144" s="372"/>
      <c r="U144" s="519"/>
      <c r="V144" s="526" t="s">
        <v>73</v>
      </c>
      <c r="W144" s="531" t="s">
        <v>441</v>
      </c>
      <c r="X144" s="520">
        <v>15.275647259170684</v>
      </c>
      <c r="Y144" s="521">
        <v>4000.8939393939395</v>
      </c>
      <c r="Z144" s="520">
        <v>90.527442624784328</v>
      </c>
      <c r="AA144" s="520">
        <v>352294.22935731377</v>
      </c>
      <c r="AB144" s="406"/>
    </row>
    <row r="145" spans="15:28">
      <c r="O145"/>
      <c r="P145"/>
      <c r="Q145"/>
      <c r="R145"/>
      <c r="S145" s="372"/>
      <c r="U145" s="519"/>
      <c r="V145" s="526" t="s">
        <v>68</v>
      </c>
      <c r="W145" s="531" t="s">
        <v>437</v>
      </c>
      <c r="X145" s="520">
        <v>10.629747443522811</v>
      </c>
      <c r="Y145" s="521">
        <v>2595.787878787879</v>
      </c>
      <c r="Z145" s="520">
        <v>102.4952600446875</v>
      </c>
      <c r="AA145" s="520">
        <v>265755.95211281895</v>
      </c>
      <c r="AB145" s="406"/>
    </row>
    <row r="146" spans="15:28">
      <c r="O146"/>
      <c r="P146"/>
      <c r="Q146"/>
      <c r="R146"/>
      <c r="S146" s="372"/>
      <c r="U146" s="519"/>
      <c r="V146" s="526" t="s">
        <v>72</v>
      </c>
      <c r="W146" s="531" t="s">
        <v>443</v>
      </c>
      <c r="X146" s="520">
        <v>18.298607422938812</v>
      </c>
      <c r="Y146" s="521">
        <v>4686.9393939393931</v>
      </c>
      <c r="Z146" s="520">
        <v>97.757984218920768</v>
      </c>
      <c r="AA146" s="520">
        <v>447996.48352430022</v>
      </c>
      <c r="AB146" s="406"/>
    </row>
    <row r="147" spans="15:28">
      <c r="O147"/>
      <c r="P147"/>
      <c r="Q147"/>
      <c r="R147"/>
      <c r="S147" s="372"/>
      <c r="U147" s="519"/>
      <c r="V147" s="526" t="s">
        <v>188</v>
      </c>
      <c r="W147" s="531" t="s">
        <v>448</v>
      </c>
      <c r="X147" s="520">
        <v>2.9771287878787884</v>
      </c>
      <c r="Y147" s="521">
        <v>689.969696969697</v>
      </c>
      <c r="Z147" s="520">
        <v>93.22746551361422</v>
      </c>
      <c r="AA147" s="520">
        <v>67255.46696969695</v>
      </c>
      <c r="AB147" s="406"/>
    </row>
    <row r="148" spans="15:28">
      <c r="O148"/>
      <c r="P148"/>
      <c r="Q148"/>
      <c r="R148"/>
      <c r="S148" s="372"/>
      <c r="U148" s="519"/>
      <c r="V148" s="526" t="s">
        <v>211</v>
      </c>
      <c r="W148" s="531" t="s">
        <v>488</v>
      </c>
      <c r="X148" s="520">
        <v>0.24594545454545449</v>
      </c>
      <c r="Y148" s="521">
        <v>50.606060606060623</v>
      </c>
      <c r="Z148" s="520">
        <v>60.364078947368405</v>
      </c>
      <c r="AA148" s="520">
        <v>3054.7882376395537</v>
      </c>
      <c r="AB148" s="406"/>
    </row>
    <row r="149" spans="15:28">
      <c r="O149"/>
      <c r="P149"/>
      <c r="Q149"/>
      <c r="R149"/>
      <c r="S149" s="372"/>
      <c r="U149" s="519"/>
      <c r="V149" s="526" t="s">
        <v>213</v>
      </c>
      <c r="W149" s="531" t="s">
        <v>489</v>
      </c>
      <c r="X149" s="520">
        <v>3.0831818181818154</v>
      </c>
      <c r="Y149" s="521">
        <v>342.57575757575756</v>
      </c>
      <c r="Z149" s="520">
        <v>105.17443609022554</v>
      </c>
      <c r="AA149" s="520">
        <v>36030.212121212113</v>
      </c>
      <c r="AB149" s="406"/>
    </row>
    <row r="150" spans="15:28">
      <c r="O150"/>
      <c r="P150"/>
      <c r="Q150"/>
      <c r="R150"/>
      <c r="S150" s="372"/>
      <c r="U150" s="519"/>
      <c r="V150" s="526" t="s">
        <v>517</v>
      </c>
      <c r="W150" s="531" t="s">
        <v>530</v>
      </c>
      <c r="X150" s="520">
        <v>12.371731418871864</v>
      </c>
      <c r="Y150" s="521">
        <v>2041.2878787878788</v>
      </c>
      <c r="Z150" s="520">
        <v>60.261188450425351</v>
      </c>
      <c r="AA150" s="520">
        <v>105603.42134876382</v>
      </c>
      <c r="AB150" s="406"/>
    </row>
    <row r="151" spans="15:28">
      <c r="O151"/>
      <c r="P151"/>
      <c r="Q151"/>
      <c r="R151"/>
      <c r="S151" s="372"/>
      <c r="U151" s="519"/>
      <c r="V151" s="526" t="s">
        <v>518</v>
      </c>
      <c r="W151" s="531" t="s">
        <v>531</v>
      </c>
      <c r="X151" s="520">
        <v>15.668032064178755</v>
      </c>
      <c r="Y151" s="521">
        <v>2618.060606060606</v>
      </c>
      <c r="Z151" s="520">
        <v>60.203905091393807</v>
      </c>
      <c r="AA151" s="520">
        <v>143134.92906928435</v>
      </c>
      <c r="AB151" s="406"/>
    </row>
    <row r="152" spans="15:28">
      <c r="O152"/>
      <c r="P152"/>
      <c r="Q152"/>
      <c r="R152"/>
      <c r="S152" s="372"/>
      <c r="U152" s="519"/>
      <c r="V152" s="526" t="s">
        <v>519</v>
      </c>
      <c r="W152" s="531" t="s">
        <v>520</v>
      </c>
      <c r="X152" s="520">
        <v>8.7047806394270797</v>
      </c>
      <c r="Y152" s="521">
        <v>1766.7272727272725</v>
      </c>
      <c r="Z152" s="520">
        <v>74.361429885276905</v>
      </c>
      <c r="AA152" s="520">
        <v>136798.89442652999</v>
      </c>
      <c r="AB152" s="406"/>
    </row>
    <row r="153" spans="15:28">
      <c r="O153"/>
      <c r="P153"/>
      <c r="Q153"/>
      <c r="R153"/>
      <c r="S153" s="372"/>
      <c r="U153" s="519"/>
      <c r="V153" s="526" t="s">
        <v>523</v>
      </c>
      <c r="W153" s="531" t="s">
        <v>535</v>
      </c>
      <c r="X153" s="520">
        <v>2.1206818181818172</v>
      </c>
      <c r="Y153" s="521">
        <v>494.530303030303</v>
      </c>
      <c r="Z153" s="520">
        <v>78.885889684179816</v>
      </c>
      <c r="AA153" s="520">
        <v>39725.469999999987</v>
      </c>
      <c r="AB153" s="406"/>
    </row>
    <row r="154" spans="15:28">
      <c r="O154"/>
      <c r="P154"/>
      <c r="Q154"/>
      <c r="R154"/>
      <c r="S154" s="372"/>
      <c r="U154" s="519"/>
      <c r="V154" s="526" t="s">
        <v>524</v>
      </c>
      <c r="W154" s="531" t="s">
        <v>536</v>
      </c>
      <c r="X154" s="520">
        <v>3.5364818181818212</v>
      </c>
      <c r="Y154" s="521">
        <v>969.83333333333337</v>
      </c>
      <c r="Z154" s="520">
        <v>99.041389800267737</v>
      </c>
      <c r="AA154" s="520">
        <v>94979.53803030304</v>
      </c>
      <c r="AB154" s="406"/>
    </row>
    <row r="155" spans="15:28">
      <c r="O155"/>
      <c r="P155"/>
      <c r="Q155"/>
      <c r="R155"/>
      <c r="S155" s="372"/>
      <c r="U155" s="519"/>
      <c r="V155" s="526" t="s">
        <v>539</v>
      </c>
      <c r="W155" s="531" t="s">
        <v>540</v>
      </c>
      <c r="X155" s="520">
        <v>14.162112710200608</v>
      </c>
      <c r="Y155" s="521">
        <v>1566.1666666666665</v>
      </c>
      <c r="Z155" s="520">
        <v>114.57814588190621</v>
      </c>
      <c r="AA155" s="520">
        <v>212277.52001707215</v>
      </c>
      <c r="AB155" s="406"/>
    </row>
    <row r="156" spans="15:28">
      <c r="O156"/>
      <c r="P156"/>
      <c r="Q156"/>
      <c r="R156"/>
      <c r="S156" s="372"/>
      <c r="U156" s="519"/>
      <c r="V156" s="526" t="s">
        <v>547</v>
      </c>
      <c r="W156" s="531" t="s">
        <v>548</v>
      </c>
      <c r="X156" s="520">
        <v>2.2096799999999943</v>
      </c>
      <c r="Y156" s="521">
        <v>414.5</v>
      </c>
      <c r="Z156" s="520">
        <v>42.420343895136739</v>
      </c>
      <c r="AA156" s="520">
        <v>17258.660000000047</v>
      </c>
      <c r="AB156" s="406"/>
    </row>
    <row r="157" spans="15:28">
      <c r="O157"/>
      <c r="P157"/>
      <c r="Q157"/>
      <c r="R157"/>
      <c r="S157" s="372"/>
      <c r="U157" s="519"/>
      <c r="V157" s="526" t="s">
        <v>541</v>
      </c>
      <c r="W157" s="531" t="s">
        <v>542</v>
      </c>
      <c r="X157" s="520">
        <v>19.450892586649559</v>
      </c>
      <c r="Y157" s="521">
        <v>3661.636363636364</v>
      </c>
      <c r="Z157" s="520">
        <v>75.209999387291091</v>
      </c>
      <c r="AA157" s="520">
        <v>376384.01464435767</v>
      </c>
      <c r="AB157" s="406"/>
    </row>
    <row r="158" spans="15:28">
      <c r="O158"/>
      <c r="P158"/>
      <c r="Q158"/>
      <c r="R158"/>
      <c r="S158" s="372"/>
      <c r="U158" s="519"/>
      <c r="V158" s="526" t="s">
        <v>549</v>
      </c>
      <c r="W158" s="531" t="s">
        <v>550</v>
      </c>
      <c r="X158" s="520">
        <v>6.7027636688080054</v>
      </c>
      <c r="Y158" s="521">
        <v>1014.4545454545455</v>
      </c>
      <c r="Z158" s="520">
        <v>51.681418428684069</v>
      </c>
      <c r="AA158" s="520">
        <v>77800.813773278816</v>
      </c>
      <c r="AB158" s="406"/>
    </row>
    <row r="159" spans="15:28">
      <c r="O159"/>
      <c r="P159"/>
      <c r="Q159"/>
      <c r="R159"/>
      <c r="S159" s="372"/>
      <c r="U159" s="519"/>
      <c r="V159" s="526" t="s">
        <v>202</v>
      </c>
      <c r="W159" s="531" t="s">
        <v>472</v>
      </c>
      <c r="X159" s="520">
        <v>0.30000000000000021</v>
      </c>
      <c r="Y159" s="521">
        <v>50.000000000000007</v>
      </c>
      <c r="Z159" s="520">
        <v>52.999999999999993</v>
      </c>
      <c r="AA159" s="520">
        <v>2650</v>
      </c>
      <c r="AB159" s="406"/>
    </row>
    <row r="160" spans="15:28">
      <c r="O160"/>
      <c r="P160"/>
      <c r="Q160"/>
      <c r="R160"/>
      <c r="S160" s="372"/>
      <c r="U160" s="519"/>
      <c r="V160" s="526" t="s">
        <v>196</v>
      </c>
      <c r="W160" s="531" t="s">
        <v>480</v>
      </c>
      <c r="X160" s="520">
        <v>5.0399999999999993E-2</v>
      </c>
      <c r="Y160" s="521">
        <v>7</v>
      </c>
      <c r="Z160" s="520">
        <v>66.428571428571431</v>
      </c>
      <c r="AA160" s="520">
        <v>465</v>
      </c>
      <c r="AB160" s="406"/>
    </row>
    <row r="161" spans="15:28">
      <c r="O161"/>
      <c r="P161"/>
      <c r="Q161"/>
      <c r="R161"/>
      <c r="S161" s="372"/>
      <c r="U161" s="519"/>
      <c r="V161" s="526" t="s">
        <v>186</v>
      </c>
      <c r="W161" s="531" t="s">
        <v>469</v>
      </c>
      <c r="X161" s="520">
        <v>2.1600000000000001E-2</v>
      </c>
      <c r="Y161" s="521">
        <v>1.5</v>
      </c>
      <c r="Z161" s="520">
        <v>70</v>
      </c>
      <c r="AA161" s="520">
        <v>105</v>
      </c>
      <c r="AB161" s="406"/>
    </row>
    <row r="162" spans="15:28">
      <c r="O162"/>
      <c r="P162"/>
      <c r="Q162"/>
      <c r="R162"/>
      <c r="S162" s="372"/>
      <c r="U162" s="519"/>
      <c r="V162" s="526" t="s">
        <v>157</v>
      </c>
      <c r="W162" s="531" t="s">
        <v>473</v>
      </c>
      <c r="X162" s="520">
        <v>3.2100000000000004E-2</v>
      </c>
      <c r="Y162" s="521">
        <v>4.5</v>
      </c>
      <c r="Z162" s="520">
        <v>70.57714285714286</v>
      </c>
      <c r="AA162" s="520">
        <v>255.44</v>
      </c>
      <c r="AB162" s="406"/>
    </row>
    <row r="163" spans="15:28">
      <c r="O163"/>
      <c r="P163"/>
      <c r="Q163"/>
      <c r="R163"/>
      <c r="S163" s="372"/>
      <c r="U163" s="519"/>
      <c r="V163" s="526" t="s">
        <v>214</v>
      </c>
      <c r="W163" s="531" t="s">
        <v>490</v>
      </c>
      <c r="X163" s="520">
        <v>0.3033212121212121</v>
      </c>
      <c r="Y163" s="521">
        <v>94.787878787878782</v>
      </c>
      <c r="Z163" s="520">
        <v>44.945652173913054</v>
      </c>
      <c r="AA163" s="520">
        <v>4260.3030303030309</v>
      </c>
      <c r="AB163" s="406"/>
    </row>
    <row r="164" spans="15:28">
      <c r="O164"/>
      <c r="P164"/>
      <c r="Q164"/>
      <c r="R164"/>
      <c r="S164" s="372"/>
      <c r="U164" s="519"/>
      <c r="V164" s="526" t="s">
        <v>559</v>
      </c>
      <c r="W164" s="531" t="s">
        <v>560</v>
      </c>
      <c r="X164" s="520">
        <v>5.3999999999999968</v>
      </c>
      <c r="Y164" s="521">
        <v>525.5</v>
      </c>
      <c r="Z164" s="520">
        <v>84.005539954768082</v>
      </c>
      <c r="AA164" s="520">
        <v>44280.239999999969</v>
      </c>
      <c r="AB164" s="406"/>
    </row>
    <row r="165" spans="15:28">
      <c r="O165"/>
      <c r="P165"/>
      <c r="Q165"/>
      <c r="R165"/>
      <c r="S165" s="372"/>
      <c r="U165" s="519"/>
      <c r="V165" s="526" t="s">
        <v>197</v>
      </c>
      <c r="W165" s="531" t="s">
        <v>457</v>
      </c>
      <c r="X165" s="520">
        <v>0.12432000000000001</v>
      </c>
      <c r="Y165" s="521">
        <v>18.500000000000004</v>
      </c>
      <c r="Z165" s="520">
        <v>99.216216216216225</v>
      </c>
      <c r="AA165" s="520">
        <v>1835.5000000000005</v>
      </c>
      <c r="AB165" s="406"/>
    </row>
    <row r="166" spans="15:28">
      <c r="O166"/>
      <c r="P166"/>
      <c r="Q166"/>
      <c r="R166"/>
      <c r="S166" s="372"/>
      <c r="U166" s="529" t="s">
        <v>224</v>
      </c>
      <c r="V166" s="529"/>
      <c r="W166" s="529"/>
      <c r="X166" s="522">
        <v>514.4728155213794</v>
      </c>
      <c r="Y166" s="523">
        <v>84347.575189393901</v>
      </c>
      <c r="Z166" s="522">
        <v>104.42070539757879</v>
      </c>
      <c r="AA166" s="522">
        <v>8649769.3764105514</v>
      </c>
      <c r="AB166" s="406"/>
    </row>
    <row r="167" spans="15:28">
      <c r="O167"/>
      <c r="P167"/>
      <c r="Q167"/>
      <c r="R167"/>
      <c r="S167" s="372"/>
      <c r="U167" s="519" t="s">
        <v>81</v>
      </c>
      <c r="V167" s="526" t="s">
        <v>88</v>
      </c>
      <c r="W167" s="531" t="s">
        <v>382</v>
      </c>
      <c r="X167" s="520">
        <v>39.44250000000001</v>
      </c>
      <c r="Y167" s="521">
        <v>2629.5</v>
      </c>
      <c r="Z167" s="520">
        <v>314.57978620622271</v>
      </c>
      <c r="AA167" s="520">
        <v>802340.56030570879</v>
      </c>
      <c r="AB167" s="406"/>
    </row>
    <row r="168" spans="15:28">
      <c r="O168"/>
      <c r="P168"/>
      <c r="Q168"/>
      <c r="R168"/>
      <c r="S168" s="372"/>
      <c r="U168" s="519"/>
      <c r="V168" s="526" t="s">
        <v>80</v>
      </c>
      <c r="W168" s="531" t="s">
        <v>384</v>
      </c>
      <c r="X168" s="520">
        <v>29.526017284275827</v>
      </c>
      <c r="Y168" s="521">
        <v>1737.80303030303</v>
      </c>
      <c r="Z168" s="520">
        <v>334.66194424072893</v>
      </c>
      <c r="AA168" s="520">
        <v>539530.74218725692</v>
      </c>
      <c r="AB168" s="406"/>
    </row>
    <row r="169" spans="15:28">
      <c r="O169"/>
      <c r="P169"/>
      <c r="Q169"/>
      <c r="R169"/>
      <c r="S169" s="372"/>
      <c r="U169" s="519"/>
      <c r="V169" s="526" t="s">
        <v>551</v>
      </c>
      <c r="W169" s="531" t="s">
        <v>552</v>
      </c>
      <c r="X169" s="520">
        <v>1.2257575757575765</v>
      </c>
      <c r="Y169" s="521">
        <v>122.57575757575762</v>
      </c>
      <c r="Z169" s="520">
        <v>318.83211678832117</v>
      </c>
      <c r="AA169" s="520">
        <v>38922.574651625757</v>
      </c>
      <c r="AB169" s="406"/>
    </row>
    <row r="170" spans="15:28">
      <c r="O170"/>
      <c r="P170"/>
      <c r="Q170"/>
      <c r="R170"/>
      <c r="S170" s="372"/>
      <c r="U170" s="519"/>
      <c r="V170" s="526" t="s">
        <v>557</v>
      </c>
      <c r="W170" s="531" t="s">
        <v>558</v>
      </c>
      <c r="X170" s="520">
        <v>0</v>
      </c>
      <c r="Y170" s="521">
        <v>0</v>
      </c>
      <c r="Z170" s="520">
        <v>202.66666666666669</v>
      </c>
      <c r="AA170" s="520">
        <v>0</v>
      </c>
      <c r="AB170" s="406"/>
    </row>
    <row r="171" spans="15:28">
      <c r="O171"/>
      <c r="P171"/>
      <c r="Q171"/>
      <c r="R171"/>
      <c r="S171" s="372"/>
      <c r="U171" s="529" t="s">
        <v>223</v>
      </c>
      <c r="V171" s="529"/>
      <c r="W171" s="529"/>
      <c r="X171" s="522">
        <v>70.194274860033417</v>
      </c>
      <c r="Y171" s="523">
        <v>4489.878787878788</v>
      </c>
      <c r="Z171" s="522">
        <v>321.39621650575521</v>
      </c>
      <c r="AA171" s="522">
        <v>1380793.8771445912</v>
      </c>
      <c r="AB171" s="406"/>
    </row>
    <row r="172" spans="15:28">
      <c r="O172"/>
      <c r="P172"/>
      <c r="Q172"/>
      <c r="R172"/>
      <c r="S172" s="372"/>
      <c r="U172" s="519" t="s">
        <v>52</v>
      </c>
      <c r="V172" s="526" t="s">
        <v>66</v>
      </c>
      <c r="W172" s="531" t="s">
        <v>418</v>
      </c>
      <c r="X172" s="520">
        <v>5.4189121212121236</v>
      </c>
      <c r="Y172" s="521">
        <v>282.16666666666669</v>
      </c>
      <c r="Z172" s="520">
        <v>534.28163721694784</v>
      </c>
      <c r="AA172" s="520">
        <v>142281.95454545456</v>
      </c>
      <c r="AB172" s="406"/>
    </row>
    <row r="173" spans="15:28">
      <c r="O173"/>
      <c r="P173"/>
      <c r="Q173"/>
      <c r="R173"/>
      <c r="S173" s="372"/>
      <c r="U173" s="519"/>
      <c r="V173" s="526" t="s">
        <v>98</v>
      </c>
      <c r="W173" s="531" t="s">
        <v>389</v>
      </c>
      <c r="X173" s="520">
        <v>7.1523427102803874</v>
      </c>
      <c r="Y173" s="521">
        <v>582</v>
      </c>
      <c r="Z173" s="520">
        <v>422.53933752785883</v>
      </c>
      <c r="AA173" s="520">
        <v>273085.28196261678</v>
      </c>
      <c r="AB173" s="406"/>
    </row>
    <row r="174" spans="15:28">
      <c r="O174"/>
      <c r="P174"/>
      <c r="Q174"/>
      <c r="R174"/>
      <c r="S174" s="372"/>
      <c r="U174" s="519"/>
      <c r="V174" s="526" t="s">
        <v>79</v>
      </c>
      <c r="W174" s="531" t="s">
        <v>378</v>
      </c>
      <c r="X174" s="520">
        <v>10.89165589887639</v>
      </c>
      <c r="Y174" s="521">
        <v>866.32575757575751</v>
      </c>
      <c r="Z174" s="520">
        <v>371.06468254787285</v>
      </c>
      <c r="AA174" s="520">
        <v>298799.27922710229</v>
      </c>
      <c r="AB174" s="406"/>
    </row>
    <row r="175" spans="15:28">
      <c r="O175"/>
      <c r="P175"/>
      <c r="Q175"/>
      <c r="R175"/>
      <c r="S175" s="372"/>
      <c r="U175" s="519"/>
      <c r="V175" s="526" t="s">
        <v>100</v>
      </c>
      <c r="W175" s="531" t="s">
        <v>392</v>
      </c>
      <c r="X175" s="520">
        <v>3.9809748484848475</v>
      </c>
      <c r="Y175" s="521">
        <v>376.80303030303031</v>
      </c>
      <c r="Z175" s="520">
        <v>429.60637719943696</v>
      </c>
      <c r="AA175" s="520">
        <v>113079.30681818182</v>
      </c>
      <c r="AB175" s="406"/>
    </row>
    <row r="176" spans="15:28">
      <c r="O176"/>
      <c r="P176"/>
      <c r="Q176"/>
      <c r="R176"/>
      <c r="S176" s="372"/>
      <c r="U176" s="519"/>
      <c r="V176" s="526" t="s">
        <v>74</v>
      </c>
      <c r="W176" s="531" t="s">
        <v>432</v>
      </c>
      <c r="X176" s="520">
        <v>2.0801948663803378</v>
      </c>
      <c r="Y176" s="521">
        <v>197.2651515151515</v>
      </c>
      <c r="Z176" s="520">
        <v>722.19122080258842</v>
      </c>
      <c r="AA176" s="520">
        <v>70492.709242424229</v>
      </c>
      <c r="AB176" s="406"/>
    </row>
    <row r="177" spans="15:28">
      <c r="O177"/>
      <c r="P177"/>
      <c r="Q177"/>
      <c r="R177"/>
      <c r="S177" s="372"/>
      <c r="U177" s="519"/>
      <c r="V177" s="526" t="s">
        <v>51</v>
      </c>
      <c r="W177" s="531" t="s">
        <v>431</v>
      </c>
      <c r="X177" s="520">
        <v>0.93073181818181749</v>
      </c>
      <c r="Y177" s="521">
        <v>93.446969696969703</v>
      </c>
      <c r="Z177" s="520">
        <v>276.30935905500809</v>
      </c>
      <c r="AA177" s="520">
        <v>25323.272727272728</v>
      </c>
      <c r="AB177" s="406"/>
    </row>
    <row r="178" spans="15:28">
      <c r="O178"/>
      <c r="P178"/>
      <c r="Q178"/>
      <c r="R178"/>
      <c r="S178" s="372"/>
      <c r="U178" s="519" t="s">
        <v>222</v>
      </c>
      <c r="V178" s="519"/>
      <c r="W178" s="519"/>
      <c r="X178" s="522">
        <v>30.454812263415906</v>
      </c>
      <c r="Y178" s="523">
        <v>2398.0075757575755</v>
      </c>
      <c r="Z178" s="522">
        <v>454.60434778736351</v>
      </c>
      <c r="AA178" s="522">
        <v>923061.80452305253</v>
      </c>
      <c r="AB178" s="406"/>
    </row>
    <row r="179" spans="15:28">
      <c r="O179"/>
      <c r="P179"/>
      <c r="Q179"/>
      <c r="R179"/>
      <c r="S179" s="372"/>
      <c r="U179" s="519" t="s">
        <v>221</v>
      </c>
      <c r="V179" s="519"/>
      <c r="W179" s="519"/>
      <c r="X179" s="520">
        <v>1455.6186665085509</v>
      </c>
      <c r="Y179" s="521">
        <v>148883.12064393927</v>
      </c>
      <c r="Z179" s="520">
        <v>261.84375787956219</v>
      </c>
      <c r="AA179" s="520">
        <v>28861800.116268378</v>
      </c>
      <c r="AB179" s="406"/>
    </row>
    <row r="180" spans="15:28">
      <c r="O180"/>
      <c r="P180"/>
      <c r="Q180"/>
      <c r="R180"/>
      <c r="S180" s="372"/>
      <c r="U180"/>
      <c r="V180"/>
      <c r="W180"/>
      <c r="X180"/>
      <c r="Y180"/>
      <c r="Z180"/>
      <c r="AA180"/>
      <c r="AB180" s="406"/>
    </row>
    <row r="181" spans="15:28">
      <c r="O181"/>
      <c r="P181"/>
      <c r="Q181"/>
      <c r="R181"/>
      <c r="S181" s="372"/>
      <c r="U181"/>
      <c r="V181"/>
      <c r="W181"/>
      <c r="X181"/>
      <c r="Y181"/>
      <c r="Z181"/>
      <c r="AA181"/>
      <c r="AB181" s="406"/>
    </row>
    <row r="182" spans="15:28">
      <c r="O182"/>
      <c r="P182"/>
      <c r="Q182"/>
      <c r="R182"/>
      <c r="S182" s="372"/>
      <c r="U182"/>
      <c r="V182"/>
      <c r="W182"/>
      <c r="X182"/>
      <c r="Y182"/>
      <c r="Z182"/>
      <c r="AA182"/>
      <c r="AB182" s="406"/>
    </row>
    <row r="183" spans="15:28">
      <c r="O183"/>
      <c r="P183"/>
      <c r="Q183"/>
      <c r="R183"/>
      <c r="S183" s="372"/>
      <c r="U183"/>
      <c r="V183"/>
      <c r="W183"/>
      <c r="X183"/>
      <c r="Y183"/>
      <c r="Z183"/>
      <c r="AA183"/>
      <c r="AB183" s="406"/>
    </row>
    <row r="184" spans="15:28">
      <c r="O184"/>
      <c r="P184"/>
      <c r="Q184"/>
      <c r="R184"/>
      <c r="S184" s="372"/>
      <c r="U184"/>
      <c r="V184"/>
      <c r="W184"/>
      <c r="X184"/>
      <c r="Y184"/>
      <c r="Z184"/>
      <c r="AA184"/>
      <c r="AB184" s="406"/>
    </row>
    <row r="185" spans="15:28">
      <c r="O185"/>
      <c r="P185"/>
      <c r="Q185"/>
      <c r="R185"/>
      <c r="S185" s="372"/>
      <c r="U185"/>
      <c r="V185"/>
      <c r="W185"/>
      <c r="X185"/>
      <c r="Y185"/>
      <c r="Z185"/>
      <c r="AA185"/>
      <c r="AB185" s="406"/>
    </row>
    <row r="186" spans="15:28">
      <c r="O186"/>
      <c r="P186"/>
      <c r="Q186"/>
      <c r="R186"/>
      <c r="S186" s="372"/>
      <c r="U186"/>
      <c r="V186"/>
      <c r="W186"/>
      <c r="X186"/>
      <c r="Y186"/>
      <c r="Z186"/>
      <c r="AA186"/>
      <c r="AB186" s="406"/>
    </row>
    <row r="187" spans="15:28">
      <c r="O187"/>
      <c r="P187"/>
      <c r="Q187"/>
      <c r="R187"/>
      <c r="S187" s="372"/>
      <c r="U187"/>
      <c r="V187"/>
      <c r="W187"/>
      <c r="X187"/>
      <c r="Y187"/>
      <c r="Z187"/>
      <c r="AA187"/>
      <c r="AB187" s="406"/>
    </row>
    <row r="188" spans="15:28">
      <c r="O188"/>
      <c r="P188"/>
      <c r="Q188"/>
      <c r="R188"/>
      <c r="S188" s="372"/>
      <c r="U188"/>
      <c r="V188"/>
      <c r="W188"/>
      <c r="X188"/>
      <c r="Y188"/>
      <c r="Z188"/>
      <c r="AA188"/>
      <c r="AB188" s="406"/>
    </row>
    <row r="189" spans="15:28">
      <c r="O189"/>
      <c r="P189"/>
      <c r="Q189"/>
      <c r="R189"/>
      <c r="S189" s="372"/>
      <c r="U189"/>
      <c r="V189"/>
      <c r="W189"/>
      <c r="X189"/>
      <c r="Y189"/>
      <c r="Z189"/>
      <c r="AA189"/>
      <c r="AB189" s="406"/>
    </row>
    <row r="190" spans="15:28">
      <c r="O190"/>
      <c r="P190"/>
      <c r="Q190"/>
      <c r="R190"/>
      <c r="S190" s="372"/>
      <c r="U190"/>
      <c r="V190"/>
      <c r="W190"/>
      <c r="X190"/>
      <c r="Y190"/>
      <c r="Z190"/>
      <c r="AA190"/>
      <c r="AB190" s="406"/>
    </row>
    <row r="191" spans="15:28">
      <c r="O191"/>
      <c r="P191"/>
      <c r="Q191"/>
      <c r="R191"/>
      <c r="S191" s="372"/>
      <c r="U191"/>
      <c r="V191"/>
      <c r="W191"/>
      <c r="X191"/>
      <c r="Y191"/>
      <c r="Z191"/>
      <c r="AA191"/>
      <c r="AB191" s="406"/>
    </row>
    <row r="192" spans="15:28">
      <c r="O192"/>
      <c r="P192"/>
      <c r="Q192"/>
      <c r="R192"/>
      <c r="S192" s="372"/>
      <c r="U192"/>
      <c r="V192"/>
      <c r="W192"/>
      <c r="X192"/>
      <c r="Y192"/>
      <c r="Z192"/>
      <c r="AA192"/>
      <c r="AB192" s="406"/>
    </row>
    <row r="193" spans="15:28">
      <c r="O193"/>
      <c r="P193"/>
      <c r="Q193"/>
      <c r="R193"/>
      <c r="S193" s="372"/>
      <c r="U193"/>
      <c r="V193"/>
      <c r="W193"/>
      <c r="X193"/>
      <c r="Y193"/>
      <c r="Z193"/>
      <c r="AA193"/>
      <c r="AB193" s="406"/>
    </row>
    <row r="194" spans="15:28">
      <c r="O194"/>
      <c r="P194"/>
      <c r="Q194"/>
      <c r="R194"/>
      <c r="S194" s="372"/>
      <c r="U194"/>
      <c r="V194"/>
      <c r="W194"/>
      <c r="X194"/>
      <c r="Y194"/>
      <c r="Z194"/>
      <c r="AA194"/>
      <c r="AB194" s="406"/>
    </row>
    <row r="195" spans="15:28">
      <c r="O195"/>
      <c r="P195"/>
      <c r="Q195"/>
      <c r="R195"/>
      <c r="S195" s="372"/>
      <c r="U195"/>
      <c r="V195"/>
      <c r="W195"/>
      <c r="X195"/>
      <c r="Y195"/>
      <c r="Z195"/>
      <c r="AA195"/>
      <c r="AB195" s="406"/>
    </row>
    <row r="196" spans="15:28">
      <c r="O196"/>
      <c r="P196"/>
      <c r="Q196"/>
      <c r="R196"/>
      <c r="S196" s="372"/>
      <c r="U196"/>
      <c r="V196"/>
      <c r="W196"/>
      <c r="X196"/>
      <c r="Y196"/>
      <c r="Z196"/>
      <c r="AA196"/>
      <c r="AB196" s="406"/>
    </row>
    <row r="197" spans="15:28">
      <c r="O197"/>
      <c r="P197"/>
      <c r="Q197"/>
      <c r="R197"/>
      <c r="S197" s="372"/>
      <c r="U197"/>
      <c r="V197"/>
      <c r="W197"/>
      <c r="X197"/>
      <c r="Y197"/>
      <c r="Z197"/>
      <c r="AA197"/>
      <c r="AB197" s="406"/>
    </row>
    <row r="198" spans="15:28">
      <c r="O198"/>
      <c r="P198"/>
      <c r="Q198"/>
      <c r="R198"/>
      <c r="S198" s="372"/>
      <c r="U198"/>
      <c r="V198"/>
      <c r="W198"/>
      <c r="X198"/>
      <c r="Y198"/>
      <c r="Z198"/>
      <c r="AA198"/>
      <c r="AB198" s="406"/>
    </row>
    <row r="199" spans="15:28">
      <c r="O199"/>
      <c r="P199"/>
      <c r="Q199"/>
      <c r="R199"/>
      <c r="S199" s="372"/>
      <c r="AB199" s="406"/>
    </row>
    <row r="200" spans="15:28">
      <c r="O200"/>
      <c r="P200"/>
      <c r="Q200"/>
      <c r="R200"/>
      <c r="S200" s="372"/>
    </row>
    <row r="201" spans="15:28">
      <c r="O201"/>
      <c r="P201"/>
      <c r="Q201"/>
      <c r="R201"/>
      <c r="S201" s="372"/>
    </row>
    <row r="202" spans="15:28">
      <c r="O202"/>
      <c r="P202"/>
      <c r="Q202"/>
      <c r="R202"/>
      <c r="S202" s="372"/>
    </row>
    <row r="203" spans="15:28">
      <c r="O203"/>
      <c r="P203"/>
      <c r="Q203"/>
      <c r="R203"/>
      <c r="S203" s="372"/>
    </row>
    <row r="204" spans="15:28">
      <c r="O204"/>
      <c r="P204"/>
      <c r="Q204"/>
      <c r="R204"/>
      <c r="S204" s="372"/>
    </row>
    <row r="205" spans="15:28">
      <c r="O205"/>
      <c r="P205"/>
      <c r="Q205"/>
      <c r="R205"/>
      <c r="S205" s="372"/>
    </row>
    <row r="206" spans="15:28">
      <c r="O206"/>
      <c r="P206"/>
      <c r="Q206"/>
      <c r="R206"/>
      <c r="S206" s="372"/>
    </row>
    <row r="207" spans="15:28">
      <c r="O207"/>
      <c r="P207"/>
      <c r="Q207"/>
      <c r="R207"/>
      <c r="S207" s="372"/>
    </row>
    <row r="208" spans="15:28">
      <c r="O208"/>
      <c r="P208"/>
      <c r="Q208"/>
      <c r="R208"/>
      <c r="S208" s="372"/>
    </row>
    <row r="209" spans="15:19">
      <c r="O209"/>
      <c r="P209"/>
      <c r="Q209"/>
      <c r="R209"/>
      <c r="S209" s="372"/>
    </row>
    <row r="210" spans="15:19">
      <c r="O210"/>
      <c r="P210"/>
      <c r="Q210"/>
      <c r="R210"/>
      <c r="S210" s="372"/>
    </row>
    <row r="211" spans="15:19">
      <c r="O211"/>
      <c r="P211"/>
      <c r="Q211"/>
      <c r="R211"/>
      <c r="S211" s="372"/>
    </row>
    <row r="212" spans="15:19">
      <c r="O212"/>
      <c r="P212"/>
      <c r="Q212"/>
      <c r="R212"/>
      <c r="S212" s="372"/>
    </row>
    <row r="213" spans="15:19">
      <c r="O213"/>
      <c r="P213"/>
      <c r="Q213"/>
      <c r="R213"/>
      <c r="S213" s="372"/>
    </row>
    <row r="214" spans="15:19">
      <c r="O214"/>
      <c r="P214"/>
      <c r="Q214"/>
      <c r="R214"/>
      <c r="S214" s="372"/>
    </row>
    <row r="215" spans="15:19">
      <c r="O215"/>
      <c r="P215"/>
      <c r="Q215"/>
      <c r="R215"/>
      <c r="S215" s="372"/>
    </row>
    <row r="216" spans="15:19">
      <c r="O216"/>
      <c r="P216"/>
      <c r="Q216"/>
      <c r="R216"/>
      <c r="S216" s="372"/>
    </row>
    <row r="217" spans="15:19">
      <c r="O217"/>
      <c r="P217"/>
      <c r="Q217"/>
      <c r="R217"/>
      <c r="S217" s="372"/>
    </row>
    <row r="218" spans="15:19">
      <c r="O218"/>
      <c r="P218"/>
      <c r="Q218"/>
      <c r="R218"/>
      <c r="S218" s="372"/>
    </row>
    <row r="219" spans="15:19">
      <c r="O219"/>
      <c r="P219"/>
      <c r="Q219"/>
      <c r="R219"/>
      <c r="S219" s="372"/>
    </row>
    <row r="220" spans="15:19">
      <c r="O220"/>
      <c r="P220"/>
      <c r="Q220"/>
      <c r="R220"/>
      <c r="S220" s="372"/>
    </row>
    <row r="221" spans="15:19">
      <c r="O221"/>
      <c r="P221"/>
      <c r="Q221"/>
      <c r="R221"/>
      <c r="S221" s="372"/>
    </row>
    <row r="222" spans="15:19">
      <c r="O222"/>
      <c r="P222"/>
      <c r="Q222"/>
      <c r="R222"/>
      <c r="S222" s="372"/>
    </row>
    <row r="223" spans="15:19">
      <c r="O223"/>
      <c r="P223"/>
      <c r="Q223"/>
      <c r="R223"/>
      <c r="S223" s="372"/>
    </row>
    <row r="224" spans="15:19">
      <c r="O224"/>
      <c r="P224"/>
      <c r="Q224"/>
      <c r="R224"/>
      <c r="S224" s="372"/>
    </row>
    <row r="225" spans="15:19">
      <c r="O225"/>
      <c r="P225"/>
      <c r="Q225"/>
      <c r="R225"/>
      <c r="S225" s="372"/>
    </row>
    <row r="226" spans="15:19">
      <c r="O226"/>
      <c r="P226"/>
      <c r="Q226"/>
      <c r="R226"/>
      <c r="S226" s="372"/>
    </row>
    <row r="227" spans="15:19">
      <c r="O227"/>
      <c r="P227"/>
      <c r="Q227"/>
      <c r="R227"/>
      <c r="S227" s="372"/>
    </row>
    <row r="228" spans="15:19">
      <c r="O228"/>
      <c r="P228"/>
      <c r="Q228"/>
      <c r="R228"/>
      <c r="S228" s="372"/>
    </row>
    <row r="229" spans="15:19">
      <c r="O229"/>
      <c r="P229"/>
      <c r="Q229"/>
      <c r="R229"/>
      <c r="S229" s="372"/>
    </row>
    <row r="230" spans="15:19">
      <c r="O230"/>
      <c r="P230"/>
      <c r="Q230"/>
      <c r="R230"/>
      <c r="S230" s="372"/>
    </row>
    <row r="231" spans="15:19">
      <c r="O231"/>
      <c r="P231"/>
      <c r="Q231"/>
      <c r="R231"/>
      <c r="S231" s="372"/>
    </row>
    <row r="232" spans="15:19">
      <c r="O232"/>
      <c r="P232"/>
      <c r="Q232"/>
      <c r="R232"/>
      <c r="S232" s="372"/>
    </row>
    <row r="233" spans="15:19">
      <c r="O233"/>
      <c r="P233"/>
      <c r="Q233"/>
      <c r="R233"/>
      <c r="S233" s="372"/>
    </row>
    <row r="234" spans="15:19">
      <c r="O234"/>
      <c r="P234"/>
      <c r="Q234"/>
      <c r="R234"/>
      <c r="S234" s="372"/>
    </row>
    <row r="235" spans="15:19">
      <c r="O235"/>
      <c r="P235"/>
      <c r="Q235"/>
      <c r="R235"/>
      <c r="S235" s="372"/>
    </row>
    <row r="236" spans="15:19">
      <c r="O236"/>
      <c r="P236"/>
      <c r="Q236"/>
      <c r="R236"/>
      <c r="S236" s="372"/>
    </row>
    <row r="237" spans="15:19">
      <c r="O237"/>
      <c r="P237"/>
      <c r="Q237"/>
      <c r="R237"/>
      <c r="S237" s="372"/>
    </row>
    <row r="238" spans="15:19">
      <c r="O238"/>
      <c r="P238"/>
      <c r="Q238"/>
      <c r="R238"/>
      <c r="S238" s="372"/>
    </row>
    <row r="239" spans="15:19">
      <c r="O239"/>
      <c r="P239"/>
      <c r="Q239"/>
      <c r="R239"/>
      <c r="S239" s="372"/>
    </row>
    <row r="240" spans="15:19">
      <c r="O240"/>
      <c r="P240"/>
      <c r="Q240"/>
      <c r="R240"/>
      <c r="S240" s="372"/>
    </row>
    <row r="241" spans="15:19">
      <c r="O241"/>
      <c r="P241"/>
      <c r="Q241"/>
      <c r="R241"/>
      <c r="S241" s="372"/>
    </row>
    <row r="242" spans="15:19">
      <c r="O242"/>
      <c r="P242"/>
      <c r="Q242"/>
      <c r="R242"/>
      <c r="S242" s="372"/>
    </row>
    <row r="243" spans="15:19">
      <c r="O243"/>
      <c r="P243"/>
      <c r="Q243"/>
      <c r="R243"/>
      <c r="S243" s="372"/>
    </row>
    <row r="244" spans="15:19">
      <c r="O244"/>
      <c r="P244"/>
      <c r="Q244"/>
      <c r="R244"/>
      <c r="S244" s="372"/>
    </row>
    <row r="245" spans="15:19">
      <c r="O245"/>
      <c r="P245"/>
      <c r="Q245"/>
      <c r="R245"/>
      <c r="S245" s="372"/>
    </row>
    <row r="246" spans="15:19">
      <c r="O246"/>
      <c r="P246"/>
      <c r="Q246"/>
      <c r="R246"/>
      <c r="S246" s="372"/>
    </row>
    <row r="247" spans="15:19">
      <c r="O247"/>
      <c r="P247"/>
      <c r="Q247"/>
      <c r="R247"/>
      <c r="S247" s="372"/>
    </row>
    <row r="248" spans="15:19">
      <c r="O248"/>
      <c r="P248"/>
      <c r="Q248"/>
      <c r="R248"/>
      <c r="S248" s="372"/>
    </row>
    <row r="249" spans="15:19">
      <c r="O249"/>
      <c r="P249"/>
      <c r="Q249"/>
      <c r="R249"/>
      <c r="S249" s="372"/>
    </row>
    <row r="250" spans="15:19">
      <c r="O250"/>
      <c r="P250"/>
      <c r="Q250"/>
      <c r="R250"/>
      <c r="S250" s="372"/>
    </row>
    <row r="251" spans="15:19">
      <c r="O251"/>
      <c r="P251"/>
      <c r="Q251"/>
      <c r="R251"/>
      <c r="S251" s="372"/>
    </row>
    <row r="252" spans="15:19">
      <c r="O252"/>
      <c r="P252"/>
      <c r="Q252"/>
      <c r="R252"/>
      <c r="S252" s="372"/>
    </row>
    <row r="253" spans="15:19">
      <c r="O253"/>
      <c r="P253"/>
      <c r="Q253"/>
      <c r="R253"/>
      <c r="S253" s="372"/>
    </row>
    <row r="254" spans="15:19">
      <c r="O254"/>
      <c r="P254"/>
      <c r="Q254"/>
      <c r="R254"/>
      <c r="S254" s="372"/>
    </row>
    <row r="255" spans="15:19">
      <c r="O255"/>
      <c r="P255"/>
      <c r="Q255"/>
      <c r="R255"/>
      <c r="S255" s="372"/>
    </row>
    <row r="256" spans="15:19">
      <c r="O256"/>
      <c r="P256"/>
      <c r="Q256"/>
      <c r="R256"/>
      <c r="S256" s="372"/>
    </row>
    <row r="257" spans="15:19">
      <c r="O257"/>
      <c r="P257"/>
      <c r="Q257"/>
      <c r="R257"/>
      <c r="S257" s="372"/>
    </row>
    <row r="258" spans="15:19">
      <c r="O258"/>
      <c r="P258"/>
      <c r="Q258"/>
      <c r="R258"/>
      <c r="S258" s="372"/>
    </row>
    <row r="259" spans="15:19">
      <c r="O259"/>
      <c r="P259"/>
      <c r="Q259"/>
      <c r="R259"/>
      <c r="S259" s="372"/>
    </row>
    <row r="260" spans="15:19">
      <c r="O260"/>
      <c r="P260"/>
      <c r="Q260"/>
      <c r="R260"/>
      <c r="S260" s="372"/>
    </row>
    <row r="261" spans="15:19">
      <c r="O261"/>
      <c r="P261"/>
      <c r="Q261"/>
      <c r="R261"/>
      <c r="S261" s="372"/>
    </row>
    <row r="262" spans="15:19">
      <c r="O262"/>
      <c r="P262"/>
      <c r="Q262"/>
      <c r="R262"/>
      <c r="S262" s="372"/>
    </row>
    <row r="263" spans="15:19">
      <c r="O263"/>
      <c r="P263"/>
      <c r="Q263"/>
      <c r="R263"/>
      <c r="S263" s="372"/>
    </row>
    <row r="264" spans="15:19">
      <c r="O264"/>
      <c r="P264"/>
      <c r="Q264"/>
      <c r="R264"/>
      <c r="S264" s="372"/>
    </row>
    <row r="265" spans="15:19">
      <c r="O265"/>
      <c r="P265"/>
      <c r="Q265"/>
      <c r="R265"/>
      <c r="S265" s="372"/>
    </row>
    <row r="266" spans="15:19">
      <c r="O266"/>
      <c r="P266"/>
      <c r="Q266"/>
      <c r="R266"/>
      <c r="S266" s="372"/>
    </row>
    <row r="267" spans="15:19">
      <c r="O267"/>
      <c r="P267"/>
      <c r="Q267"/>
      <c r="R267"/>
      <c r="S267" s="372"/>
    </row>
    <row r="268" spans="15:19">
      <c r="O268"/>
      <c r="P268"/>
      <c r="Q268"/>
      <c r="R268"/>
      <c r="S268" s="372"/>
    </row>
    <row r="269" spans="15:19">
      <c r="O269"/>
      <c r="P269"/>
      <c r="Q269"/>
      <c r="R269"/>
      <c r="S269" s="372"/>
    </row>
    <row r="270" spans="15:19">
      <c r="O270"/>
      <c r="P270"/>
      <c r="Q270"/>
      <c r="R270"/>
      <c r="S270" s="372"/>
    </row>
    <row r="271" spans="15:19">
      <c r="O271"/>
      <c r="P271"/>
      <c r="Q271"/>
      <c r="R271"/>
      <c r="S271" s="372"/>
    </row>
    <row r="272" spans="15:19">
      <c r="O272"/>
      <c r="P272"/>
      <c r="Q272"/>
      <c r="R272"/>
      <c r="S272" s="372"/>
    </row>
    <row r="273" spans="15:19">
      <c r="O273"/>
      <c r="P273"/>
      <c r="Q273"/>
      <c r="R273"/>
      <c r="S273" s="372"/>
    </row>
    <row r="274" spans="15:19">
      <c r="O274"/>
      <c r="P274"/>
      <c r="Q274"/>
      <c r="R274"/>
      <c r="S274" s="372"/>
    </row>
    <row r="275" spans="15:19">
      <c r="O275"/>
      <c r="P275"/>
      <c r="Q275"/>
      <c r="R275"/>
      <c r="S275" s="372"/>
    </row>
    <row r="276" spans="15:19">
      <c r="O276"/>
      <c r="P276"/>
      <c r="Q276"/>
      <c r="R276"/>
      <c r="S276" s="372"/>
    </row>
    <row r="277" spans="15:19">
      <c r="O277"/>
      <c r="P277"/>
      <c r="Q277"/>
      <c r="R277"/>
      <c r="S277" s="372"/>
    </row>
    <row r="278" spans="15:19">
      <c r="O278"/>
      <c r="P278"/>
      <c r="Q278"/>
      <c r="R278"/>
      <c r="S278" s="372"/>
    </row>
    <row r="279" spans="15:19">
      <c r="O279"/>
      <c r="P279"/>
      <c r="Q279"/>
      <c r="R279"/>
      <c r="S279" s="372"/>
    </row>
    <row r="280" spans="15:19">
      <c r="O280"/>
      <c r="P280"/>
      <c r="Q280"/>
      <c r="R280"/>
      <c r="S280" s="372"/>
    </row>
    <row r="281" spans="15:19">
      <c r="O281"/>
      <c r="P281"/>
      <c r="Q281"/>
      <c r="R281"/>
      <c r="S281" s="372"/>
    </row>
    <row r="282" spans="15:19">
      <c r="O282"/>
      <c r="P282"/>
      <c r="Q282"/>
      <c r="R282"/>
      <c r="S282" s="372"/>
    </row>
    <row r="283" spans="15:19">
      <c r="O283"/>
      <c r="P283"/>
      <c r="Q283"/>
      <c r="R283"/>
      <c r="S283" s="372"/>
    </row>
    <row r="284" spans="15:19">
      <c r="O284"/>
      <c r="P284"/>
      <c r="Q284"/>
      <c r="R284"/>
      <c r="S284" s="372"/>
    </row>
    <row r="285" spans="15:19">
      <c r="O285"/>
      <c r="P285"/>
      <c r="Q285"/>
      <c r="R285"/>
      <c r="S285" s="372"/>
    </row>
    <row r="286" spans="15:19">
      <c r="O286"/>
      <c r="P286"/>
      <c r="Q286"/>
      <c r="R286"/>
      <c r="S286" s="372"/>
    </row>
    <row r="287" spans="15:19">
      <c r="O287"/>
      <c r="P287"/>
      <c r="Q287"/>
      <c r="R287"/>
      <c r="S287" s="372"/>
    </row>
    <row r="288" spans="15:19">
      <c r="O288"/>
      <c r="P288"/>
      <c r="Q288"/>
      <c r="R288"/>
      <c r="S288" s="372"/>
    </row>
    <row r="289" spans="15:19">
      <c r="O289"/>
      <c r="P289"/>
      <c r="Q289"/>
      <c r="R289"/>
      <c r="S289" s="372"/>
    </row>
    <row r="290" spans="15:19">
      <c r="O290"/>
      <c r="P290"/>
      <c r="Q290"/>
      <c r="R290"/>
      <c r="S290" s="372"/>
    </row>
    <row r="291" spans="15:19">
      <c r="O291"/>
      <c r="P291"/>
      <c r="Q291"/>
      <c r="R291"/>
      <c r="S291" s="372"/>
    </row>
    <row r="292" spans="15:19">
      <c r="O292"/>
      <c r="P292"/>
      <c r="Q292"/>
      <c r="R292"/>
      <c r="S292" s="372"/>
    </row>
    <row r="293" spans="15:19">
      <c r="O293"/>
      <c r="P293"/>
      <c r="Q293"/>
      <c r="R293"/>
      <c r="S293" s="372"/>
    </row>
    <row r="294" spans="15:19">
      <c r="O294"/>
      <c r="P294"/>
      <c r="Q294"/>
      <c r="R294"/>
      <c r="S294" s="372"/>
    </row>
    <row r="295" spans="15:19">
      <c r="O295"/>
      <c r="P295"/>
      <c r="Q295"/>
      <c r="R295"/>
      <c r="S295" s="372"/>
    </row>
    <row r="296" spans="15:19">
      <c r="O296"/>
      <c r="P296"/>
      <c r="Q296"/>
      <c r="R296"/>
      <c r="S296" s="372"/>
    </row>
    <row r="297" spans="15:19">
      <c r="O297"/>
      <c r="P297"/>
      <c r="Q297"/>
      <c r="R297"/>
      <c r="S297" s="372"/>
    </row>
    <row r="298" spans="15:19">
      <c r="O298"/>
      <c r="P298"/>
      <c r="Q298"/>
      <c r="R298"/>
      <c r="S298" s="372"/>
    </row>
    <row r="299" spans="15:19">
      <c r="O299"/>
      <c r="P299"/>
      <c r="Q299"/>
      <c r="R299"/>
      <c r="S299" s="372"/>
    </row>
    <row r="300" spans="15:19">
      <c r="O300"/>
      <c r="P300"/>
      <c r="Q300"/>
      <c r="R300"/>
      <c r="S300" s="372"/>
    </row>
    <row r="301" spans="15:19">
      <c r="O301"/>
      <c r="P301"/>
      <c r="Q301"/>
      <c r="R301"/>
      <c r="S301" s="372"/>
    </row>
    <row r="302" spans="15:19">
      <c r="O302"/>
      <c r="P302"/>
      <c r="Q302"/>
      <c r="R302"/>
      <c r="S302" s="372"/>
    </row>
    <row r="303" spans="15:19">
      <c r="O303"/>
      <c r="P303"/>
      <c r="Q303"/>
      <c r="R303"/>
      <c r="S303" s="372"/>
    </row>
    <row r="304" spans="15:19">
      <c r="O304"/>
      <c r="P304"/>
      <c r="Q304"/>
      <c r="R304"/>
      <c r="S304" s="372"/>
    </row>
    <row r="305" spans="15:19">
      <c r="O305"/>
      <c r="P305"/>
      <c r="Q305"/>
      <c r="R305"/>
      <c r="S305" s="372"/>
    </row>
    <row r="306" spans="15:19">
      <c r="O306"/>
      <c r="P306"/>
      <c r="Q306"/>
      <c r="R306"/>
      <c r="S306" s="372"/>
    </row>
    <row r="307" spans="15:19">
      <c r="O307"/>
      <c r="P307"/>
      <c r="Q307"/>
      <c r="R307"/>
      <c r="S307" s="372"/>
    </row>
    <row r="308" spans="15:19">
      <c r="O308"/>
      <c r="P308"/>
      <c r="Q308"/>
      <c r="R308"/>
      <c r="S308" s="372"/>
    </row>
    <row r="309" spans="15:19">
      <c r="O309"/>
      <c r="P309"/>
      <c r="Q309"/>
      <c r="R309"/>
      <c r="S309" s="372"/>
    </row>
    <row r="310" spans="15:19">
      <c r="O310"/>
      <c r="P310"/>
      <c r="Q310"/>
      <c r="R310"/>
      <c r="S310" s="372"/>
    </row>
    <row r="311" spans="15:19">
      <c r="O311"/>
      <c r="P311"/>
      <c r="Q311"/>
      <c r="R311"/>
      <c r="S311" s="372"/>
    </row>
    <row r="312" spans="15:19">
      <c r="O312"/>
      <c r="P312"/>
      <c r="Q312"/>
      <c r="R312"/>
      <c r="S312" s="372"/>
    </row>
    <row r="313" spans="15:19">
      <c r="O313"/>
      <c r="P313"/>
      <c r="Q313"/>
      <c r="R313"/>
      <c r="S313" s="372"/>
    </row>
    <row r="314" spans="15:19">
      <c r="O314"/>
      <c r="P314"/>
      <c r="Q314"/>
      <c r="R314"/>
      <c r="S314" s="372"/>
    </row>
    <row r="315" spans="15:19">
      <c r="O315"/>
      <c r="P315"/>
      <c r="Q315"/>
      <c r="R315"/>
      <c r="S315" s="372"/>
    </row>
    <row r="316" spans="15:19">
      <c r="O316"/>
      <c r="P316"/>
      <c r="Q316"/>
      <c r="R316"/>
      <c r="S316" s="372"/>
    </row>
    <row r="317" spans="15:19">
      <c r="O317"/>
      <c r="P317"/>
      <c r="Q317"/>
      <c r="R317"/>
      <c r="S317" s="372"/>
    </row>
    <row r="318" spans="15:19">
      <c r="O318"/>
      <c r="P318"/>
      <c r="Q318"/>
      <c r="R318"/>
      <c r="S318" s="372"/>
    </row>
    <row r="319" spans="15:19">
      <c r="O319"/>
      <c r="P319"/>
      <c r="Q319"/>
      <c r="R319"/>
      <c r="S319" s="372"/>
    </row>
    <row r="320" spans="15:19">
      <c r="O320"/>
      <c r="P320"/>
      <c r="Q320"/>
      <c r="R320"/>
      <c r="S320" s="372"/>
    </row>
    <row r="321" spans="15:19">
      <c r="O321"/>
      <c r="P321"/>
      <c r="Q321"/>
      <c r="R321"/>
      <c r="S321" s="372"/>
    </row>
    <row r="322" spans="15:19">
      <c r="O322"/>
      <c r="P322"/>
      <c r="Q322"/>
      <c r="R322"/>
      <c r="S322" s="372"/>
    </row>
    <row r="323" spans="15:19">
      <c r="O323"/>
      <c r="P323"/>
      <c r="Q323"/>
      <c r="R323"/>
      <c r="S323" s="372"/>
    </row>
    <row r="324" spans="15:19">
      <c r="O324"/>
      <c r="P324"/>
      <c r="Q324"/>
      <c r="R324"/>
      <c r="S324" s="372"/>
    </row>
    <row r="325" spans="15:19">
      <c r="O325"/>
      <c r="P325"/>
      <c r="Q325"/>
      <c r="R325"/>
      <c r="S325" s="372"/>
    </row>
    <row r="326" spans="15:19">
      <c r="O326"/>
      <c r="P326"/>
      <c r="Q326"/>
      <c r="R326"/>
      <c r="S326" s="372"/>
    </row>
    <row r="327" spans="15:19">
      <c r="O327"/>
      <c r="P327"/>
      <c r="Q327"/>
      <c r="R327"/>
      <c r="S327" s="372"/>
    </row>
    <row r="328" spans="15:19">
      <c r="O328"/>
      <c r="P328"/>
      <c r="Q328"/>
      <c r="R328"/>
      <c r="S328" s="372"/>
    </row>
    <row r="329" spans="15:19">
      <c r="O329"/>
      <c r="P329"/>
      <c r="Q329"/>
      <c r="R329"/>
      <c r="S329" s="372"/>
    </row>
    <row r="330" spans="15:19">
      <c r="O330"/>
      <c r="P330"/>
      <c r="Q330"/>
      <c r="R330"/>
      <c r="S330" s="372"/>
    </row>
    <row r="331" spans="15:19">
      <c r="O331"/>
      <c r="P331"/>
      <c r="Q331"/>
      <c r="R331"/>
      <c r="S331" s="372"/>
    </row>
    <row r="332" spans="15:19">
      <c r="O332"/>
      <c r="P332"/>
      <c r="Q332"/>
      <c r="R332"/>
      <c r="S332" s="372"/>
    </row>
    <row r="333" spans="15:19">
      <c r="O333"/>
      <c r="P333"/>
      <c r="Q333"/>
      <c r="R333"/>
      <c r="S333" s="372"/>
    </row>
    <row r="334" spans="15:19">
      <c r="O334"/>
      <c r="P334"/>
      <c r="Q334"/>
      <c r="R334"/>
      <c r="S334" s="372"/>
    </row>
    <row r="335" spans="15:19">
      <c r="O335"/>
      <c r="P335"/>
      <c r="Q335"/>
      <c r="R335"/>
      <c r="S335" s="372"/>
    </row>
    <row r="336" spans="15:19">
      <c r="O336"/>
      <c r="P336"/>
      <c r="Q336"/>
      <c r="R336"/>
      <c r="S336" s="372"/>
    </row>
    <row r="337" spans="15:19">
      <c r="O337"/>
      <c r="P337"/>
      <c r="Q337"/>
      <c r="R337"/>
      <c r="S337" s="372"/>
    </row>
    <row r="338" spans="15:19">
      <c r="O338"/>
      <c r="P338"/>
      <c r="Q338"/>
      <c r="R338"/>
      <c r="S338" s="372"/>
    </row>
    <row r="339" spans="15:19">
      <c r="O339"/>
      <c r="P339"/>
      <c r="Q339"/>
      <c r="R339"/>
      <c r="S339" s="372"/>
    </row>
    <row r="340" spans="15:19">
      <c r="O340"/>
      <c r="P340"/>
      <c r="Q340"/>
      <c r="R340"/>
      <c r="S340" s="372"/>
    </row>
    <row r="341" spans="15:19">
      <c r="O341"/>
      <c r="P341"/>
      <c r="Q341"/>
      <c r="R341"/>
      <c r="S341" s="372"/>
    </row>
    <row r="342" spans="15:19">
      <c r="O342"/>
      <c r="P342"/>
      <c r="Q342"/>
      <c r="R342"/>
      <c r="S342" s="372"/>
    </row>
    <row r="343" spans="15:19">
      <c r="O343"/>
      <c r="P343"/>
      <c r="Q343"/>
      <c r="R343"/>
      <c r="S343" s="372"/>
    </row>
    <row r="344" spans="15:19">
      <c r="O344"/>
      <c r="P344"/>
      <c r="Q344"/>
      <c r="R344"/>
      <c r="S344" s="372"/>
    </row>
    <row r="345" spans="15:19">
      <c r="O345"/>
      <c r="P345"/>
      <c r="Q345"/>
      <c r="R345"/>
      <c r="S345" s="372"/>
    </row>
    <row r="346" spans="15:19">
      <c r="O346"/>
      <c r="P346"/>
      <c r="Q346"/>
      <c r="R346"/>
      <c r="S346" s="372"/>
    </row>
    <row r="347" spans="15:19">
      <c r="O347"/>
      <c r="P347"/>
      <c r="Q347"/>
      <c r="R347"/>
      <c r="S347" s="372"/>
    </row>
    <row r="348" spans="15:19">
      <c r="O348"/>
      <c r="P348"/>
      <c r="Q348"/>
      <c r="R348"/>
      <c r="S348" s="372"/>
    </row>
    <row r="349" spans="15:19">
      <c r="O349"/>
      <c r="P349"/>
      <c r="Q349"/>
      <c r="R349"/>
      <c r="S349" s="372"/>
    </row>
    <row r="350" spans="15:19">
      <c r="O350"/>
      <c r="P350"/>
      <c r="Q350"/>
      <c r="R350"/>
      <c r="S350" s="372"/>
    </row>
    <row r="351" spans="15:19">
      <c r="O351"/>
      <c r="P351"/>
      <c r="Q351"/>
      <c r="R351"/>
      <c r="S351" s="372"/>
    </row>
    <row r="352" spans="15:19">
      <c r="O352"/>
      <c r="P352"/>
      <c r="Q352"/>
      <c r="R352"/>
      <c r="S352" s="372"/>
    </row>
    <row r="353" spans="15:19">
      <c r="O353"/>
      <c r="P353"/>
      <c r="Q353"/>
      <c r="R353"/>
      <c r="S353" s="372"/>
    </row>
    <row r="354" spans="15:19">
      <c r="O354"/>
      <c r="P354"/>
      <c r="Q354"/>
      <c r="R354"/>
      <c r="S354" s="372"/>
    </row>
    <row r="355" spans="15:19">
      <c r="O355"/>
      <c r="P355"/>
      <c r="Q355"/>
      <c r="R355"/>
      <c r="S355" s="372"/>
    </row>
    <row r="356" spans="15:19">
      <c r="O356"/>
      <c r="P356"/>
      <c r="Q356"/>
      <c r="R356"/>
      <c r="S356" s="372"/>
    </row>
    <row r="357" spans="15:19">
      <c r="O357"/>
      <c r="P357"/>
      <c r="Q357"/>
      <c r="R357"/>
      <c r="S357" s="372"/>
    </row>
    <row r="358" spans="15:19">
      <c r="O358"/>
      <c r="P358"/>
      <c r="Q358"/>
      <c r="R358"/>
      <c r="S358" s="372"/>
    </row>
    <row r="359" spans="15:19">
      <c r="O359"/>
      <c r="P359"/>
      <c r="Q359"/>
      <c r="R359"/>
      <c r="S359" s="372"/>
    </row>
    <row r="360" spans="15:19">
      <c r="O360"/>
      <c r="P360"/>
      <c r="Q360"/>
      <c r="R360"/>
      <c r="S360" s="372"/>
    </row>
    <row r="361" spans="15:19">
      <c r="O361"/>
      <c r="P361"/>
      <c r="Q361"/>
      <c r="R361"/>
      <c r="S361" s="372"/>
    </row>
    <row r="362" spans="15:19">
      <c r="O362"/>
      <c r="P362"/>
      <c r="Q362"/>
      <c r="R362"/>
      <c r="S362" s="372"/>
    </row>
    <row r="363" spans="15:19">
      <c r="O363"/>
      <c r="P363"/>
      <c r="Q363"/>
      <c r="R363"/>
      <c r="S363" s="372"/>
    </row>
    <row r="364" spans="15:19">
      <c r="O364"/>
      <c r="P364"/>
      <c r="Q364"/>
      <c r="R364"/>
      <c r="S364" s="372"/>
    </row>
    <row r="365" spans="15:19">
      <c r="O365"/>
      <c r="P365"/>
      <c r="Q365"/>
      <c r="R365"/>
      <c r="S365" s="372"/>
    </row>
    <row r="366" spans="15:19">
      <c r="O366"/>
      <c r="P366"/>
      <c r="Q366"/>
      <c r="R366"/>
      <c r="S366" s="372"/>
    </row>
    <row r="367" spans="15:19">
      <c r="O367"/>
      <c r="P367"/>
      <c r="Q367"/>
      <c r="R367"/>
      <c r="S367" s="372"/>
    </row>
    <row r="368" spans="15:19">
      <c r="O368"/>
      <c r="P368"/>
      <c r="Q368"/>
      <c r="R368"/>
      <c r="S368" s="372"/>
    </row>
    <row r="369" spans="15:19">
      <c r="O369"/>
      <c r="P369"/>
      <c r="Q369"/>
      <c r="R369"/>
      <c r="S369" s="372"/>
    </row>
    <row r="370" spans="15:19">
      <c r="O370"/>
      <c r="P370"/>
      <c r="Q370"/>
      <c r="R370"/>
      <c r="S370" s="372"/>
    </row>
    <row r="371" spans="15:19">
      <c r="O371"/>
      <c r="P371"/>
      <c r="Q371"/>
      <c r="R371"/>
      <c r="S371" s="372"/>
    </row>
    <row r="372" spans="15:19">
      <c r="O372"/>
      <c r="P372"/>
      <c r="Q372"/>
      <c r="R372"/>
      <c r="S372" s="372"/>
    </row>
    <row r="373" spans="15:19">
      <c r="O373"/>
      <c r="P373"/>
      <c r="Q373"/>
      <c r="R373"/>
      <c r="S373" s="372"/>
    </row>
    <row r="374" spans="15:19">
      <c r="O374"/>
      <c r="P374"/>
      <c r="Q374"/>
      <c r="R374"/>
      <c r="S374" s="372"/>
    </row>
    <row r="375" spans="15:19">
      <c r="O375"/>
      <c r="P375"/>
      <c r="Q375"/>
      <c r="R375"/>
      <c r="S375" s="372"/>
    </row>
    <row r="376" spans="15:19">
      <c r="O376"/>
      <c r="P376"/>
      <c r="Q376"/>
      <c r="R376"/>
      <c r="S376" s="372"/>
    </row>
    <row r="377" spans="15:19">
      <c r="O377"/>
      <c r="P377"/>
      <c r="Q377"/>
      <c r="R377"/>
      <c r="S377" s="372"/>
    </row>
    <row r="378" spans="15:19">
      <c r="O378"/>
      <c r="P378"/>
      <c r="Q378"/>
      <c r="R378"/>
      <c r="S378" s="372"/>
    </row>
    <row r="379" spans="15:19">
      <c r="O379"/>
      <c r="P379"/>
      <c r="Q379"/>
      <c r="R379"/>
      <c r="S379" s="372"/>
    </row>
    <row r="380" spans="15:19">
      <c r="O380"/>
      <c r="P380"/>
      <c r="Q380"/>
      <c r="R380"/>
      <c r="S380" s="372"/>
    </row>
    <row r="381" spans="15:19">
      <c r="O381"/>
      <c r="P381"/>
      <c r="Q381"/>
      <c r="R381"/>
      <c r="S381" s="372"/>
    </row>
    <row r="382" spans="15:19">
      <c r="O382"/>
      <c r="P382"/>
      <c r="Q382"/>
      <c r="R382"/>
      <c r="S382" s="372"/>
    </row>
    <row r="383" spans="15:19">
      <c r="O383"/>
      <c r="P383"/>
      <c r="Q383"/>
      <c r="R383"/>
      <c r="S383" s="372"/>
    </row>
    <row r="384" spans="15:19">
      <c r="O384"/>
      <c r="P384"/>
      <c r="Q384"/>
      <c r="R384"/>
      <c r="S384" s="372"/>
    </row>
    <row r="385" spans="15:19">
      <c r="O385"/>
      <c r="P385"/>
      <c r="Q385"/>
      <c r="R385"/>
      <c r="S385" s="372"/>
    </row>
    <row r="386" spans="15:19">
      <c r="O386"/>
      <c r="P386"/>
      <c r="Q386"/>
      <c r="R386"/>
      <c r="S386" s="372"/>
    </row>
    <row r="387" spans="15:19">
      <c r="O387"/>
      <c r="P387"/>
      <c r="Q387"/>
      <c r="R387"/>
      <c r="S387" s="372"/>
    </row>
    <row r="388" spans="15:19">
      <c r="O388"/>
      <c r="P388"/>
      <c r="Q388"/>
      <c r="R388"/>
      <c r="S388" s="372"/>
    </row>
    <row r="389" spans="15:19">
      <c r="O389"/>
      <c r="P389"/>
      <c r="Q389"/>
      <c r="R389"/>
      <c r="S389" s="372"/>
    </row>
    <row r="390" spans="15:19">
      <c r="O390"/>
      <c r="P390"/>
      <c r="Q390"/>
      <c r="R390"/>
      <c r="S390" s="372"/>
    </row>
    <row r="391" spans="15:19">
      <c r="O391"/>
      <c r="P391"/>
      <c r="Q391"/>
      <c r="R391"/>
      <c r="S391" s="372"/>
    </row>
    <row r="392" spans="15:19">
      <c r="O392"/>
      <c r="P392"/>
      <c r="Q392"/>
      <c r="R392"/>
      <c r="S392" s="372"/>
    </row>
    <row r="393" spans="15:19">
      <c r="O393"/>
      <c r="P393"/>
      <c r="Q393"/>
      <c r="R393"/>
      <c r="S393" s="372"/>
    </row>
    <row r="394" spans="15:19">
      <c r="O394"/>
      <c r="P394"/>
      <c r="Q394"/>
      <c r="R394"/>
      <c r="S394" s="372"/>
    </row>
    <row r="395" spans="15:19">
      <c r="O395"/>
      <c r="P395"/>
      <c r="Q395"/>
      <c r="R395"/>
      <c r="S395" s="372"/>
    </row>
    <row r="396" spans="15:19">
      <c r="O396"/>
      <c r="P396"/>
      <c r="Q396"/>
      <c r="R396"/>
      <c r="S396" s="372"/>
    </row>
    <row r="397" spans="15:19">
      <c r="O397"/>
      <c r="P397"/>
      <c r="Q397"/>
      <c r="R397"/>
      <c r="S397" s="372"/>
    </row>
    <row r="398" spans="15:19">
      <c r="O398"/>
      <c r="P398"/>
      <c r="Q398"/>
      <c r="R398"/>
      <c r="S398" s="372"/>
    </row>
    <row r="399" spans="15:19">
      <c r="O399"/>
      <c r="P399"/>
      <c r="Q399"/>
      <c r="R399"/>
      <c r="S399" s="372"/>
    </row>
    <row r="400" spans="15:19">
      <c r="O400"/>
      <c r="P400"/>
      <c r="Q400"/>
      <c r="R400"/>
      <c r="S400" s="372"/>
    </row>
    <row r="401" spans="15:19">
      <c r="O401"/>
      <c r="P401"/>
      <c r="Q401"/>
      <c r="R401"/>
      <c r="S401" s="372"/>
    </row>
    <row r="402" spans="15:19">
      <c r="O402"/>
      <c r="P402"/>
      <c r="Q402"/>
      <c r="R402"/>
      <c r="S402" s="372"/>
    </row>
    <row r="403" spans="15:19">
      <c r="O403"/>
      <c r="P403"/>
      <c r="Q403"/>
      <c r="R403"/>
      <c r="S403" s="372"/>
    </row>
    <row r="404" spans="15:19">
      <c r="O404"/>
      <c r="P404"/>
      <c r="Q404"/>
      <c r="R404"/>
      <c r="S404" s="372"/>
    </row>
    <row r="405" spans="15:19">
      <c r="O405"/>
      <c r="P405"/>
      <c r="Q405"/>
      <c r="R405"/>
      <c r="S405" s="372"/>
    </row>
    <row r="406" spans="15:19">
      <c r="O406"/>
      <c r="P406"/>
      <c r="Q406"/>
      <c r="R406"/>
      <c r="S406" s="372"/>
    </row>
    <row r="407" spans="15:19">
      <c r="O407"/>
      <c r="P407"/>
      <c r="Q407"/>
      <c r="R407"/>
      <c r="S407" s="372"/>
    </row>
    <row r="408" spans="15:19">
      <c r="O408"/>
      <c r="P408"/>
      <c r="Q408"/>
      <c r="R408"/>
      <c r="S408" s="372"/>
    </row>
    <row r="409" spans="15:19">
      <c r="O409"/>
      <c r="P409"/>
      <c r="Q409"/>
      <c r="R409"/>
      <c r="S409" s="372"/>
    </row>
    <row r="410" spans="15:19">
      <c r="O410"/>
      <c r="P410"/>
      <c r="Q410"/>
      <c r="R410"/>
      <c r="S410" s="372"/>
    </row>
    <row r="411" spans="15:19">
      <c r="O411"/>
      <c r="P411"/>
      <c r="Q411"/>
      <c r="R411"/>
      <c r="S411" s="372"/>
    </row>
    <row r="412" spans="15:19">
      <c r="O412"/>
      <c r="P412"/>
      <c r="Q412"/>
      <c r="R412"/>
      <c r="S412" s="372"/>
    </row>
    <row r="413" spans="15:19">
      <c r="O413"/>
      <c r="P413"/>
      <c r="Q413"/>
      <c r="R413"/>
      <c r="S413" s="372"/>
    </row>
    <row r="414" spans="15:19">
      <c r="O414"/>
      <c r="P414"/>
      <c r="Q414"/>
      <c r="R414"/>
      <c r="S414" s="372"/>
    </row>
    <row r="415" spans="15:19">
      <c r="O415"/>
      <c r="P415"/>
      <c r="Q415"/>
      <c r="R415"/>
      <c r="S415" s="372"/>
    </row>
    <row r="416" spans="15:19">
      <c r="O416"/>
      <c r="P416"/>
      <c r="Q416"/>
      <c r="R416"/>
      <c r="S416" s="372"/>
    </row>
    <row r="417" spans="15:19">
      <c r="O417"/>
      <c r="P417"/>
      <c r="Q417"/>
      <c r="R417"/>
      <c r="S417" s="372"/>
    </row>
    <row r="418" spans="15:19">
      <c r="O418"/>
      <c r="P418"/>
      <c r="Q418"/>
      <c r="R418"/>
      <c r="S418" s="372"/>
    </row>
    <row r="419" spans="15:19">
      <c r="O419"/>
      <c r="P419"/>
      <c r="Q419"/>
      <c r="R419"/>
      <c r="S419" s="372"/>
    </row>
    <row r="420" spans="15:19">
      <c r="O420"/>
      <c r="P420"/>
      <c r="Q420"/>
      <c r="R420"/>
      <c r="S420" s="372"/>
    </row>
    <row r="421" spans="15:19">
      <c r="O421"/>
      <c r="P421"/>
      <c r="Q421"/>
      <c r="R421"/>
      <c r="S421" s="372"/>
    </row>
    <row r="422" spans="15:19">
      <c r="O422"/>
      <c r="P422"/>
      <c r="Q422"/>
      <c r="R422"/>
      <c r="S422" s="372"/>
    </row>
    <row r="423" spans="15:19">
      <c r="O423"/>
      <c r="P423"/>
      <c r="Q423"/>
      <c r="R423"/>
      <c r="S423" s="372"/>
    </row>
    <row r="424" spans="15:19">
      <c r="O424"/>
      <c r="P424"/>
      <c r="Q424"/>
      <c r="R424"/>
      <c r="S424" s="372"/>
    </row>
    <row r="425" spans="15:19">
      <c r="O425"/>
      <c r="P425"/>
      <c r="Q425"/>
      <c r="R425"/>
      <c r="S425" s="372"/>
    </row>
    <row r="426" spans="15:19">
      <c r="O426"/>
      <c r="P426"/>
      <c r="Q426"/>
      <c r="R426"/>
      <c r="S426" s="372"/>
    </row>
    <row r="427" spans="15:19">
      <c r="O427"/>
      <c r="P427"/>
      <c r="Q427"/>
      <c r="R427"/>
      <c r="S427" s="372"/>
    </row>
    <row r="428" spans="15:19">
      <c r="O428"/>
      <c r="P428"/>
      <c r="Q428"/>
      <c r="R428"/>
      <c r="S428" s="372"/>
    </row>
    <row r="429" spans="15:19">
      <c r="O429"/>
      <c r="P429"/>
      <c r="Q429"/>
      <c r="R429"/>
      <c r="S429" s="372"/>
    </row>
    <row r="430" spans="15:19">
      <c r="O430"/>
      <c r="P430"/>
      <c r="Q430"/>
      <c r="R430"/>
      <c r="S430" s="372"/>
    </row>
    <row r="431" spans="15:19">
      <c r="O431"/>
      <c r="P431"/>
      <c r="Q431"/>
      <c r="R431"/>
      <c r="S431" s="372"/>
    </row>
    <row r="432" spans="15:19">
      <c r="O432"/>
      <c r="P432"/>
      <c r="Q432"/>
      <c r="R432"/>
      <c r="S432" s="372"/>
    </row>
    <row r="433" spans="15:19">
      <c r="O433"/>
      <c r="P433"/>
      <c r="Q433"/>
      <c r="R433"/>
      <c r="S433" s="372"/>
    </row>
    <row r="434" spans="15:19">
      <c r="O434"/>
      <c r="P434"/>
      <c r="Q434"/>
      <c r="R434"/>
      <c r="S434" s="372"/>
    </row>
    <row r="435" spans="15:19">
      <c r="O435"/>
      <c r="P435"/>
      <c r="Q435"/>
      <c r="R435"/>
      <c r="S435" s="372"/>
    </row>
    <row r="436" spans="15:19">
      <c r="O436"/>
      <c r="P436"/>
      <c r="Q436"/>
      <c r="R436"/>
      <c r="S436" s="372"/>
    </row>
    <row r="437" spans="15:19">
      <c r="O437"/>
      <c r="P437"/>
      <c r="Q437"/>
      <c r="R437"/>
      <c r="S437" s="372"/>
    </row>
    <row r="438" spans="15:19">
      <c r="O438"/>
      <c r="P438"/>
      <c r="Q438"/>
      <c r="R438"/>
      <c r="S438" s="372"/>
    </row>
    <row r="439" spans="15:19">
      <c r="O439"/>
      <c r="P439"/>
      <c r="Q439"/>
      <c r="R439"/>
      <c r="S439" s="372"/>
    </row>
    <row r="440" spans="15:19">
      <c r="O440"/>
      <c r="P440"/>
      <c r="Q440"/>
      <c r="R440"/>
      <c r="S440" s="372"/>
    </row>
    <row r="441" spans="15:19">
      <c r="O441"/>
      <c r="P441"/>
      <c r="Q441"/>
      <c r="R441"/>
      <c r="S441" s="372"/>
    </row>
    <row r="442" spans="15:19">
      <c r="O442"/>
      <c r="P442"/>
      <c r="Q442"/>
      <c r="R442"/>
      <c r="S442" s="372"/>
    </row>
    <row r="443" spans="15:19">
      <c r="O443"/>
      <c r="P443"/>
      <c r="Q443"/>
      <c r="R443"/>
      <c r="S443" s="372"/>
    </row>
    <row r="444" spans="15:19">
      <c r="O444"/>
      <c r="P444"/>
      <c r="Q444"/>
      <c r="R444"/>
      <c r="S444" s="372"/>
    </row>
    <row r="445" spans="15:19">
      <c r="O445"/>
      <c r="P445"/>
      <c r="Q445"/>
      <c r="R445"/>
      <c r="S445" s="372"/>
    </row>
    <row r="446" spans="15:19">
      <c r="O446"/>
      <c r="P446"/>
      <c r="Q446"/>
      <c r="R446"/>
      <c r="S446" s="372"/>
    </row>
    <row r="447" spans="15:19">
      <c r="O447"/>
      <c r="P447"/>
      <c r="Q447"/>
      <c r="R447"/>
      <c r="S447" s="372"/>
    </row>
    <row r="448" spans="15:19">
      <c r="O448"/>
      <c r="P448"/>
      <c r="Q448"/>
      <c r="R448"/>
      <c r="S448" s="372"/>
    </row>
    <row r="449" spans="15:19">
      <c r="O449"/>
      <c r="P449"/>
      <c r="Q449"/>
      <c r="R449"/>
      <c r="S449" s="372"/>
    </row>
    <row r="450" spans="15:19">
      <c r="O450"/>
      <c r="P450"/>
      <c r="Q450"/>
      <c r="R450"/>
      <c r="S450" s="372"/>
    </row>
    <row r="451" spans="15:19">
      <c r="O451"/>
      <c r="P451"/>
      <c r="Q451"/>
      <c r="R451"/>
      <c r="S451" s="372"/>
    </row>
    <row r="452" spans="15:19">
      <c r="O452"/>
      <c r="P452"/>
      <c r="Q452"/>
      <c r="R452"/>
      <c r="S452" s="372"/>
    </row>
    <row r="453" spans="15:19">
      <c r="O453"/>
      <c r="P453"/>
      <c r="Q453"/>
      <c r="R453"/>
      <c r="S453" s="372"/>
    </row>
    <row r="454" spans="15:19">
      <c r="O454"/>
      <c r="P454"/>
      <c r="Q454"/>
      <c r="R454"/>
      <c r="S454" s="372"/>
    </row>
    <row r="455" spans="15:19">
      <c r="O455"/>
      <c r="P455"/>
      <c r="Q455"/>
      <c r="R455"/>
      <c r="S455" s="372"/>
    </row>
    <row r="456" spans="15:19">
      <c r="O456"/>
      <c r="P456"/>
      <c r="Q456"/>
      <c r="R456"/>
      <c r="S456" s="372"/>
    </row>
    <row r="457" spans="15:19">
      <c r="O457"/>
      <c r="P457"/>
      <c r="Q457"/>
      <c r="R457"/>
      <c r="S457" s="372"/>
    </row>
    <row r="458" spans="15:19">
      <c r="O458"/>
      <c r="P458"/>
      <c r="Q458"/>
      <c r="R458"/>
      <c r="S458" s="372"/>
    </row>
    <row r="459" spans="15:19">
      <c r="O459"/>
      <c r="P459"/>
      <c r="Q459"/>
      <c r="R459"/>
      <c r="S459" s="372"/>
    </row>
    <row r="460" spans="15:19">
      <c r="O460"/>
      <c r="P460"/>
      <c r="Q460"/>
      <c r="R460"/>
      <c r="S460" s="372"/>
    </row>
    <row r="461" spans="15:19">
      <c r="O461"/>
      <c r="P461"/>
      <c r="Q461"/>
      <c r="R461"/>
      <c r="S461" s="372"/>
    </row>
    <row r="462" spans="15:19">
      <c r="O462"/>
      <c r="P462"/>
      <c r="Q462"/>
      <c r="R462"/>
      <c r="S462" s="372"/>
    </row>
    <row r="463" spans="15:19">
      <c r="O463"/>
      <c r="P463"/>
      <c r="Q463"/>
      <c r="R463"/>
      <c r="S463" s="372"/>
    </row>
    <row r="464" spans="15:19">
      <c r="O464"/>
      <c r="P464"/>
      <c r="Q464"/>
      <c r="R464"/>
      <c r="S464" s="372"/>
    </row>
    <row r="465" spans="15:19">
      <c r="O465"/>
      <c r="P465"/>
      <c r="Q465"/>
      <c r="R465"/>
      <c r="S465" s="372"/>
    </row>
    <row r="466" spans="15:19">
      <c r="O466"/>
      <c r="P466"/>
      <c r="Q466"/>
      <c r="R466"/>
      <c r="S466" s="372"/>
    </row>
    <row r="467" spans="15:19">
      <c r="O467"/>
      <c r="P467"/>
      <c r="Q467"/>
      <c r="R467"/>
      <c r="S467" s="372"/>
    </row>
    <row r="468" spans="15:19">
      <c r="O468"/>
      <c r="P468"/>
      <c r="Q468"/>
      <c r="R468"/>
      <c r="S468" s="372"/>
    </row>
    <row r="469" spans="15:19">
      <c r="O469"/>
      <c r="P469"/>
      <c r="Q469"/>
      <c r="R469"/>
      <c r="S469" s="372"/>
    </row>
    <row r="470" spans="15:19">
      <c r="O470"/>
      <c r="P470"/>
      <c r="Q470"/>
      <c r="R470"/>
      <c r="S470" s="372"/>
    </row>
    <row r="471" spans="15:19">
      <c r="O471"/>
      <c r="P471"/>
      <c r="Q471"/>
      <c r="R471"/>
      <c r="S471" s="372"/>
    </row>
    <row r="472" spans="15:19">
      <c r="O472"/>
      <c r="P472"/>
      <c r="Q472"/>
      <c r="R472"/>
      <c r="S472" s="372"/>
    </row>
    <row r="473" spans="15:19">
      <c r="O473"/>
      <c r="P473"/>
      <c r="Q473"/>
      <c r="R473"/>
      <c r="S473" s="372"/>
    </row>
    <row r="474" spans="15:19">
      <c r="O474"/>
      <c r="P474"/>
      <c r="Q474"/>
      <c r="R474"/>
      <c r="S474" s="372"/>
    </row>
    <row r="475" spans="15:19">
      <c r="O475"/>
      <c r="P475"/>
      <c r="Q475"/>
      <c r="R475"/>
      <c r="S475" s="372"/>
    </row>
    <row r="476" spans="15:19">
      <c r="O476"/>
      <c r="P476"/>
      <c r="Q476"/>
      <c r="R476"/>
      <c r="S476" s="372"/>
    </row>
    <row r="477" spans="15:19">
      <c r="O477"/>
      <c r="P477"/>
      <c r="Q477"/>
      <c r="R477"/>
      <c r="S477" s="372"/>
    </row>
    <row r="478" spans="15:19">
      <c r="O478"/>
      <c r="P478"/>
      <c r="Q478"/>
      <c r="R478"/>
      <c r="S478" s="372"/>
    </row>
    <row r="479" spans="15:19">
      <c r="O479"/>
      <c r="P479"/>
      <c r="Q479"/>
      <c r="R479"/>
      <c r="S479" s="372"/>
    </row>
    <row r="480" spans="15:19">
      <c r="O480"/>
      <c r="P480"/>
      <c r="Q480"/>
      <c r="R480"/>
      <c r="S480" s="372"/>
    </row>
    <row r="481" spans="15:19">
      <c r="O481"/>
      <c r="P481"/>
      <c r="Q481"/>
      <c r="R481"/>
      <c r="S481" s="372"/>
    </row>
    <row r="482" spans="15:19">
      <c r="O482"/>
      <c r="P482"/>
      <c r="Q482"/>
      <c r="R482"/>
      <c r="S482" s="372"/>
    </row>
    <row r="483" spans="15:19">
      <c r="O483"/>
      <c r="P483"/>
      <c r="Q483"/>
      <c r="R483"/>
      <c r="S483" s="372"/>
    </row>
    <row r="484" spans="15:19">
      <c r="O484"/>
      <c r="P484"/>
      <c r="Q484"/>
      <c r="R484"/>
      <c r="S484" s="372"/>
    </row>
    <row r="485" spans="15:19">
      <c r="O485"/>
      <c r="P485"/>
      <c r="Q485"/>
      <c r="R485"/>
      <c r="S485" s="372"/>
    </row>
    <row r="486" spans="15:19">
      <c r="O486"/>
      <c r="P486"/>
      <c r="Q486"/>
      <c r="R486"/>
      <c r="S486" s="372"/>
    </row>
    <row r="487" spans="15:19">
      <c r="O487"/>
      <c r="P487"/>
      <c r="Q487"/>
      <c r="R487"/>
      <c r="S487" s="372"/>
    </row>
    <row r="488" spans="15:19">
      <c r="O488"/>
      <c r="P488"/>
      <c r="Q488"/>
      <c r="R488"/>
      <c r="S488" s="372"/>
    </row>
    <row r="489" spans="15:19">
      <c r="O489"/>
      <c r="P489"/>
      <c r="Q489"/>
      <c r="R489"/>
      <c r="S489" s="372"/>
    </row>
    <row r="490" spans="15:19">
      <c r="O490"/>
      <c r="P490"/>
      <c r="Q490"/>
      <c r="R490"/>
      <c r="S490" s="372"/>
    </row>
    <row r="491" spans="15:19">
      <c r="O491"/>
      <c r="P491"/>
      <c r="Q491"/>
      <c r="R491"/>
      <c r="S491" s="372"/>
    </row>
    <row r="492" spans="15:19">
      <c r="O492"/>
      <c r="P492"/>
      <c r="Q492"/>
      <c r="R492"/>
      <c r="S492" s="372"/>
    </row>
    <row r="493" spans="15:19">
      <c r="O493"/>
      <c r="P493"/>
      <c r="Q493"/>
      <c r="R493"/>
      <c r="S493" s="372"/>
    </row>
    <row r="494" spans="15:19">
      <c r="O494"/>
      <c r="P494"/>
      <c r="Q494"/>
      <c r="R494"/>
      <c r="S494" s="372"/>
    </row>
    <row r="495" spans="15:19">
      <c r="O495"/>
      <c r="P495"/>
      <c r="Q495"/>
      <c r="R495"/>
      <c r="S495" s="372"/>
    </row>
    <row r="496" spans="15:19">
      <c r="O496"/>
      <c r="P496"/>
      <c r="Q496"/>
      <c r="R496"/>
      <c r="S496" s="372"/>
    </row>
    <row r="497" spans="15:19">
      <c r="O497"/>
      <c r="P497"/>
      <c r="Q497"/>
      <c r="R497"/>
      <c r="S497" s="372"/>
    </row>
    <row r="498" spans="15:19">
      <c r="O498"/>
      <c r="P498"/>
      <c r="Q498"/>
      <c r="R498"/>
      <c r="S498" s="372"/>
    </row>
    <row r="499" spans="15:19">
      <c r="O499"/>
      <c r="P499"/>
      <c r="Q499"/>
      <c r="R499"/>
      <c r="S499" s="372"/>
    </row>
    <row r="500" spans="15:19">
      <c r="O500"/>
      <c r="P500"/>
      <c r="Q500"/>
      <c r="R500"/>
      <c r="S500" s="372"/>
    </row>
    <row r="501" spans="15:19">
      <c r="O501"/>
      <c r="P501"/>
      <c r="Q501"/>
      <c r="R501"/>
      <c r="S501" s="372"/>
    </row>
    <row r="502" spans="15:19">
      <c r="O502"/>
      <c r="P502"/>
      <c r="Q502"/>
      <c r="R502"/>
      <c r="S502" s="372"/>
    </row>
    <row r="503" spans="15:19">
      <c r="O503"/>
      <c r="P503"/>
      <c r="Q503"/>
      <c r="R503"/>
      <c r="S503" s="372"/>
    </row>
    <row r="504" spans="15:19">
      <c r="O504"/>
      <c r="P504"/>
      <c r="Q504"/>
      <c r="R504"/>
      <c r="S504" s="372"/>
    </row>
    <row r="505" spans="15:19">
      <c r="O505"/>
      <c r="P505"/>
      <c r="Q505"/>
      <c r="R505"/>
      <c r="S505" s="372"/>
    </row>
    <row r="506" spans="15:19">
      <c r="O506"/>
      <c r="P506"/>
      <c r="Q506"/>
      <c r="R506"/>
      <c r="S506" s="372"/>
    </row>
    <row r="507" spans="15:19">
      <c r="O507"/>
      <c r="P507"/>
      <c r="Q507"/>
      <c r="R507"/>
      <c r="S507" s="372"/>
    </row>
    <row r="508" spans="15:19">
      <c r="O508"/>
      <c r="P508"/>
      <c r="Q508"/>
      <c r="R508"/>
      <c r="S508" s="372"/>
    </row>
    <row r="509" spans="15:19">
      <c r="O509"/>
      <c r="P509"/>
      <c r="Q509"/>
      <c r="R509"/>
      <c r="S509" s="372"/>
    </row>
    <row r="510" spans="15:19">
      <c r="O510"/>
      <c r="P510"/>
      <c r="Q510"/>
      <c r="R510"/>
      <c r="S510" s="372"/>
    </row>
    <row r="511" spans="15:19">
      <c r="O511"/>
      <c r="P511"/>
      <c r="Q511"/>
      <c r="R511"/>
      <c r="S511" s="372"/>
    </row>
    <row r="512" spans="15:19">
      <c r="O512"/>
      <c r="P512"/>
      <c r="Q512"/>
      <c r="R512"/>
      <c r="S512" s="372"/>
    </row>
    <row r="513" spans="15:19">
      <c r="O513"/>
      <c r="P513"/>
      <c r="Q513"/>
      <c r="R513"/>
      <c r="S513" s="372"/>
    </row>
    <row r="514" spans="15:19">
      <c r="O514"/>
      <c r="P514"/>
      <c r="Q514"/>
      <c r="R514"/>
      <c r="S514" s="372"/>
    </row>
    <row r="515" spans="15:19">
      <c r="O515"/>
      <c r="P515"/>
      <c r="Q515"/>
      <c r="R515"/>
      <c r="S515" s="372"/>
    </row>
    <row r="516" spans="15:19">
      <c r="O516"/>
      <c r="P516"/>
      <c r="Q516"/>
      <c r="R516"/>
      <c r="S516" s="372"/>
    </row>
    <row r="517" spans="15:19">
      <c r="O517"/>
      <c r="P517"/>
      <c r="Q517"/>
      <c r="R517"/>
      <c r="S517" s="372"/>
    </row>
    <row r="518" spans="15:19">
      <c r="O518"/>
      <c r="P518"/>
      <c r="Q518"/>
      <c r="R518"/>
      <c r="S518" s="372"/>
    </row>
    <row r="519" spans="15:19">
      <c r="O519"/>
      <c r="P519"/>
      <c r="Q519"/>
      <c r="R519"/>
      <c r="S519" s="372"/>
    </row>
    <row r="520" spans="15:19">
      <c r="O520"/>
      <c r="P520"/>
      <c r="Q520"/>
      <c r="R520"/>
      <c r="S520" s="372"/>
    </row>
    <row r="521" spans="15:19">
      <c r="O521"/>
      <c r="P521"/>
      <c r="Q521"/>
      <c r="R521"/>
      <c r="S521" s="372"/>
    </row>
    <row r="522" spans="15:19">
      <c r="O522"/>
      <c r="P522"/>
      <c r="Q522"/>
      <c r="R522"/>
      <c r="S522" s="372"/>
    </row>
    <row r="523" spans="15:19">
      <c r="O523"/>
      <c r="P523"/>
      <c r="Q523"/>
      <c r="R523"/>
      <c r="S523" s="372"/>
    </row>
    <row r="524" spans="15:19">
      <c r="O524"/>
      <c r="P524"/>
      <c r="Q524"/>
      <c r="R524"/>
      <c r="S524" s="372"/>
    </row>
    <row r="525" spans="15:19">
      <c r="O525"/>
      <c r="P525"/>
      <c r="Q525"/>
      <c r="R525"/>
      <c r="S525" s="372"/>
    </row>
    <row r="526" spans="15:19">
      <c r="O526"/>
      <c r="P526"/>
      <c r="Q526"/>
      <c r="R526"/>
      <c r="S526" s="372"/>
    </row>
    <row r="527" spans="15:19">
      <c r="O527"/>
      <c r="P527"/>
      <c r="Q527"/>
      <c r="R527"/>
      <c r="S527" s="372"/>
    </row>
    <row r="528" spans="15:19">
      <c r="O528"/>
      <c r="P528"/>
      <c r="Q528"/>
      <c r="R528"/>
      <c r="S528" s="372"/>
    </row>
    <row r="529" spans="15:19">
      <c r="O529"/>
      <c r="P529"/>
      <c r="Q529"/>
      <c r="R529"/>
      <c r="S529" s="372"/>
    </row>
    <row r="530" spans="15:19">
      <c r="O530"/>
      <c r="P530"/>
      <c r="Q530"/>
      <c r="R530"/>
      <c r="S530" s="372"/>
    </row>
    <row r="531" spans="15:19">
      <c r="O531"/>
      <c r="P531"/>
      <c r="Q531"/>
      <c r="R531"/>
      <c r="S531" s="372"/>
    </row>
    <row r="532" spans="15:19">
      <c r="O532"/>
      <c r="P532"/>
      <c r="Q532"/>
      <c r="R532"/>
      <c r="S532" s="372"/>
    </row>
    <row r="533" spans="15:19">
      <c r="O533"/>
      <c r="P533"/>
      <c r="Q533"/>
      <c r="R533"/>
      <c r="S533" s="372"/>
    </row>
    <row r="534" spans="15:19">
      <c r="O534"/>
      <c r="P534"/>
      <c r="Q534"/>
      <c r="R534"/>
      <c r="S534" s="372"/>
    </row>
    <row r="535" spans="15:19">
      <c r="O535"/>
      <c r="P535"/>
      <c r="Q535"/>
      <c r="R535"/>
      <c r="S535" s="372"/>
    </row>
    <row r="536" spans="15:19">
      <c r="O536"/>
      <c r="P536"/>
      <c r="Q536"/>
      <c r="R536"/>
      <c r="S536" s="372"/>
    </row>
    <row r="537" spans="15:19">
      <c r="O537"/>
      <c r="P537"/>
      <c r="Q537"/>
      <c r="R537"/>
      <c r="S537" s="372"/>
    </row>
    <row r="538" spans="15:19">
      <c r="O538"/>
      <c r="P538"/>
      <c r="Q538"/>
      <c r="R538"/>
      <c r="S538" s="372"/>
    </row>
    <row r="539" spans="15:19">
      <c r="O539"/>
      <c r="P539"/>
      <c r="Q539"/>
      <c r="R539"/>
      <c r="S539" s="372"/>
    </row>
    <row r="540" spans="15:19">
      <c r="O540"/>
      <c r="P540"/>
      <c r="Q540"/>
      <c r="R540"/>
      <c r="S540" s="372"/>
    </row>
    <row r="541" spans="15:19">
      <c r="O541"/>
      <c r="P541"/>
      <c r="Q541"/>
      <c r="R541"/>
      <c r="S541" s="372"/>
    </row>
    <row r="542" spans="15:19">
      <c r="O542"/>
      <c r="P542"/>
      <c r="Q542"/>
      <c r="R542"/>
      <c r="S542" s="372"/>
    </row>
    <row r="543" spans="15:19">
      <c r="O543"/>
      <c r="P543"/>
      <c r="Q543"/>
      <c r="R543"/>
      <c r="S543" s="372"/>
    </row>
    <row r="544" spans="15:19">
      <c r="O544"/>
      <c r="P544"/>
      <c r="Q544"/>
      <c r="R544"/>
      <c r="S544" s="372"/>
    </row>
    <row r="545" spans="15:19">
      <c r="O545"/>
      <c r="P545"/>
      <c r="Q545"/>
      <c r="R545"/>
      <c r="S545" s="372"/>
    </row>
    <row r="546" spans="15:19">
      <c r="O546"/>
      <c r="P546"/>
      <c r="Q546"/>
      <c r="R546"/>
      <c r="S546" s="372"/>
    </row>
    <row r="547" spans="15:19">
      <c r="O547"/>
      <c r="P547"/>
      <c r="Q547"/>
      <c r="R547"/>
      <c r="S547" s="372"/>
    </row>
    <row r="548" spans="15:19">
      <c r="O548"/>
      <c r="P548"/>
      <c r="Q548"/>
      <c r="R548"/>
      <c r="S548" s="372"/>
    </row>
    <row r="549" spans="15:19">
      <c r="O549"/>
      <c r="P549"/>
      <c r="Q549"/>
      <c r="R549"/>
      <c r="S549" s="372"/>
    </row>
    <row r="550" spans="15:19">
      <c r="O550"/>
      <c r="P550"/>
      <c r="Q550"/>
      <c r="R550"/>
      <c r="S550" s="372"/>
    </row>
    <row r="551" spans="15:19">
      <c r="O551"/>
      <c r="P551"/>
      <c r="Q551"/>
      <c r="R551"/>
      <c r="S551" s="372"/>
    </row>
    <row r="552" spans="15:19">
      <c r="O552"/>
      <c r="P552"/>
      <c r="Q552"/>
      <c r="R552"/>
      <c r="S552" s="372"/>
    </row>
    <row r="553" spans="15:19">
      <c r="O553"/>
      <c r="P553"/>
      <c r="Q553"/>
      <c r="R553"/>
      <c r="S553" s="372"/>
    </row>
    <row r="554" spans="15:19">
      <c r="O554"/>
      <c r="P554"/>
      <c r="Q554"/>
      <c r="R554"/>
      <c r="S554" s="372"/>
    </row>
    <row r="555" spans="15:19">
      <c r="O555"/>
      <c r="P555"/>
      <c r="Q555"/>
      <c r="R555"/>
      <c r="S555" s="372"/>
    </row>
    <row r="556" spans="15:19">
      <c r="O556"/>
      <c r="P556"/>
      <c r="Q556"/>
      <c r="R556"/>
      <c r="S556" s="372"/>
    </row>
    <row r="557" spans="15:19">
      <c r="O557"/>
      <c r="P557"/>
      <c r="Q557"/>
      <c r="R557"/>
      <c r="S557" s="372"/>
    </row>
    <row r="558" spans="15:19">
      <c r="O558"/>
      <c r="P558"/>
      <c r="Q558"/>
      <c r="R558"/>
      <c r="S558" s="372"/>
    </row>
    <row r="559" spans="15:19">
      <c r="O559"/>
      <c r="P559"/>
      <c r="Q559"/>
      <c r="R559"/>
      <c r="S559" s="372"/>
    </row>
    <row r="560" spans="15:19">
      <c r="O560"/>
      <c r="P560"/>
      <c r="Q560"/>
      <c r="R560"/>
      <c r="S560" s="372"/>
    </row>
    <row r="561" spans="15:19">
      <c r="O561"/>
      <c r="P561"/>
      <c r="Q561"/>
      <c r="R561"/>
      <c r="S561" s="372"/>
    </row>
    <row r="562" spans="15:19">
      <c r="O562"/>
      <c r="P562"/>
      <c r="Q562"/>
      <c r="R562"/>
      <c r="S562" s="372"/>
    </row>
    <row r="563" spans="15:19">
      <c r="O563"/>
      <c r="P563"/>
      <c r="Q563"/>
      <c r="R563"/>
      <c r="S563" s="372"/>
    </row>
    <row r="564" spans="15:19">
      <c r="O564"/>
      <c r="P564"/>
      <c r="Q564"/>
      <c r="R564"/>
      <c r="S564" s="372"/>
    </row>
    <row r="565" spans="15:19">
      <c r="O565"/>
      <c r="P565"/>
      <c r="Q565"/>
      <c r="R565"/>
      <c r="S565" s="372"/>
    </row>
    <row r="566" spans="15:19">
      <c r="O566"/>
      <c r="P566"/>
      <c r="Q566"/>
      <c r="R566"/>
      <c r="S566" s="372"/>
    </row>
    <row r="567" spans="15:19">
      <c r="O567"/>
      <c r="P567"/>
      <c r="Q567"/>
      <c r="R567"/>
      <c r="S567" s="372"/>
    </row>
    <row r="568" spans="15:19">
      <c r="O568"/>
      <c r="P568"/>
      <c r="Q568"/>
      <c r="R568"/>
      <c r="S568" s="372"/>
    </row>
    <row r="569" spans="15:19">
      <c r="O569"/>
      <c r="P569"/>
      <c r="Q569"/>
      <c r="R569"/>
      <c r="S569" s="372"/>
    </row>
    <row r="570" spans="15:19">
      <c r="O570"/>
      <c r="P570"/>
      <c r="Q570"/>
      <c r="R570"/>
      <c r="S570" s="372"/>
    </row>
    <row r="571" spans="15:19">
      <c r="O571"/>
      <c r="P571"/>
      <c r="Q571"/>
      <c r="R571"/>
      <c r="S571" s="372"/>
    </row>
    <row r="572" spans="15:19">
      <c r="O572"/>
      <c r="P572"/>
      <c r="Q572"/>
      <c r="R572"/>
      <c r="S572" s="372"/>
    </row>
    <row r="573" spans="15:19">
      <c r="O573"/>
      <c r="P573"/>
      <c r="Q573"/>
      <c r="R573"/>
      <c r="S573" s="372"/>
    </row>
    <row r="574" spans="15:19">
      <c r="O574"/>
      <c r="P574"/>
      <c r="Q574"/>
      <c r="R574"/>
      <c r="S574" s="372"/>
    </row>
    <row r="575" spans="15:19">
      <c r="O575"/>
      <c r="P575"/>
      <c r="Q575"/>
      <c r="R575"/>
      <c r="S575" s="372"/>
    </row>
    <row r="576" spans="15:19">
      <c r="O576"/>
      <c r="P576"/>
      <c r="Q576"/>
      <c r="R576"/>
      <c r="S576" s="372"/>
    </row>
    <row r="577" spans="15:19">
      <c r="O577"/>
      <c r="P577"/>
      <c r="Q577"/>
      <c r="R577"/>
      <c r="S577" s="372"/>
    </row>
    <row r="578" spans="15:19">
      <c r="O578"/>
      <c r="P578"/>
      <c r="Q578"/>
      <c r="R578"/>
      <c r="S578" s="372"/>
    </row>
    <row r="579" spans="15:19">
      <c r="O579"/>
      <c r="P579"/>
      <c r="Q579"/>
      <c r="R579"/>
      <c r="S579" s="372"/>
    </row>
    <row r="580" spans="15:19">
      <c r="O580"/>
      <c r="P580"/>
      <c r="Q580"/>
      <c r="R580"/>
      <c r="S580" s="372"/>
    </row>
    <row r="581" spans="15:19">
      <c r="O581"/>
      <c r="P581"/>
      <c r="Q581"/>
      <c r="R581"/>
      <c r="S581" s="372"/>
    </row>
    <row r="582" spans="15:19">
      <c r="O582"/>
      <c r="P582"/>
      <c r="Q582"/>
      <c r="R582"/>
      <c r="S582" s="372"/>
    </row>
    <row r="583" spans="15:19">
      <c r="O583"/>
      <c r="P583"/>
      <c r="Q583"/>
      <c r="R583"/>
      <c r="S583" s="372"/>
    </row>
    <row r="584" spans="15:19">
      <c r="O584"/>
      <c r="P584"/>
      <c r="Q584"/>
      <c r="R584"/>
      <c r="S584" s="372"/>
    </row>
    <row r="585" spans="15:19">
      <c r="O585"/>
      <c r="P585"/>
      <c r="Q585"/>
      <c r="R585"/>
      <c r="S585" s="372"/>
    </row>
    <row r="586" spans="15:19">
      <c r="O586"/>
      <c r="P586"/>
      <c r="Q586"/>
      <c r="R586"/>
      <c r="S586" s="372"/>
    </row>
    <row r="587" spans="15:19">
      <c r="O587"/>
      <c r="P587"/>
      <c r="Q587"/>
      <c r="R587"/>
      <c r="S587" s="372"/>
    </row>
    <row r="588" spans="15:19">
      <c r="O588"/>
      <c r="P588"/>
      <c r="Q588"/>
      <c r="R588"/>
      <c r="S588" s="372"/>
    </row>
    <row r="589" spans="15:19">
      <c r="O589"/>
      <c r="P589"/>
      <c r="Q589"/>
      <c r="R589"/>
      <c r="S589" s="372"/>
    </row>
    <row r="590" spans="15:19">
      <c r="O590"/>
      <c r="P590"/>
      <c r="Q590"/>
      <c r="R590"/>
      <c r="S590" s="372"/>
    </row>
    <row r="591" spans="15:19">
      <c r="O591"/>
      <c r="P591"/>
      <c r="Q591"/>
      <c r="R591"/>
      <c r="S591" s="372"/>
    </row>
    <row r="592" spans="15:19">
      <c r="O592"/>
      <c r="P592"/>
      <c r="Q592"/>
      <c r="R592"/>
      <c r="S592" s="372"/>
    </row>
    <row r="593" spans="15:19">
      <c r="O593"/>
      <c r="P593"/>
      <c r="Q593"/>
      <c r="R593"/>
      <c r="S593" s="372"/>
    </row>
    <row r="594" spans="15:19">
      <c r="O594"/>
      <c r="P594"/>
      <c r="Q594"/>
      <c r="R594"/>
      <c r="S594" s="372"/>
    </row>
    <row r="595" spans="15:19">
      <c r="O595"/>
      <c r="P595"/>
      <c r="Q595"/>
      <c r="R595"/>
      <c r="S595" s="372"/>
    </row>
    <row r="596" spans="15:19">
      <c r="O596"/>
      <c r="P596"/>
      <c r="Q596"/>
      <c r="R596"/>
      <c r="S596" s="372"/>
    </row>
    <row r="597" spans="15:19">
      <c r="O597"/>
      <c r="P597"/>
      <c r="Q597"/>
      <c r="R597"/>
      <c r="S597" s="372"/>
    </row>
    <row r="598" spans="15:19">
      <c r="O598"/>
      <c r="P598"/>
      <c r="Q598"/>
      <c r="R598"/>
      <c r="S598" s="372"/>
    </row>
    <row r="599" spans="15:19">
      <c r="O599"/>
      <c r="P599"/>
      <c r="Q599"/>
      <c r="R599"/>
      <c r="S599" s="372"/>
    </row>
    <row r="600" spans="15:19">
      <c r="O600"/>
      <c r="P600"/>
      <c r="Q600"/>
      <c r="R600"/>
      <c r="S600" s="372"/>
    </row>
    <row r="601" spans="15:19">
      <c r="O601"/>
      <c r="P601"/>
      <c r="Q601"/>
      <c r="R601"/>
      <c r="S601" s="372"/>
    </row>
    <row r="602" spans="15:19">
      <c r="O602"/>
      <c r="P602"/>
      <c r="Q602"/>
      <c r="R602"/>
      <c r="S602" s="372"/>
    </row>
    <row r="603" spans="15:19">
      <c r="O603"/>
      <c r="P603"/>
      <c r="Q603"/>
      <c r="R603"/>
      <c r="S603" s="372"/>
    </row>
    <row r="604" spans="15:19">
      <c r="O604"/>
      <c r="P604"/>
      <c r="Q604"/>
      <c r="R604"/>
      <c r="S604" s="372"/>
    </row>
    <row r="605" spans="15:19">
      <c r="O605"/>
      <c r="P605"/>
      <c r="Q605"/>
      <c r="R605"/>
      <c r="S605" s="372"/>
    </row>
    <row r="606" spans="15:19">
      <c r="O606"/>
      <c r="P606"/>
      <c r="Q606"/>
      <c r="R606"/>
      <c r="S606" s="372"/>
    </row>
    <row r="607" spans="15:19">
      <c r="O607"/>
      <c r="P607"/>
      <c r="Q607"/>
      <c r="R607"/>
      <c r="S607" s="372"/>
    </row>
    <row r="608" spans="15:19">
      <c r="O608"/>
      <c r="P608"/>
      <c r="Q608"/>
      <c r="R608"/>
      <c r="S608" s="372"/>
    </row>
    <row r="609" spans="15:19">
      <c r="O609"/>
      <c r="P609"/>
      <c r="Q609"/>
      <c r="R609"/>
      <c r="S609" s="372"/>
    </row>
    <row r="610" spans="15:19">
      <c r="O610"/>
      <c r="P610"/>
      <c r="Q610"/>
      <c r="R610"/>
      <c r="S610" s="372"/>
    </row>
    <row r="611" spans="15:19">
      <c r="O611"/>
      <c r="P611"/>
      <c r="Q611"/>
      <c r="R611"/>
      <c r="S611" s="372"/>
    </row>
    <row r="612" spans="15:19">
      <c r="O612"/>
      <c r="P612"/>
      <c r="Q612"/>
      <c r="R612"/>
      <c r="S612" s="372"/>
    </row>
    <row r="613" spans="15:19">
      <c r="O613"/>
      <c r="P613"/>
      <c r="Q613"/>
      <c r="R613"/>
      <c r="S613" s="372"/>
    </row>
    <row r="614" spans="15:19">
      <c r="O614"/>
      <c r="P614"/>
      <c r="Q614"/>
      <c r="R614"/>
      <c r="S614" s="372"/>
    </row>
    <row r="615" spans="15:19">
      <c r="O615"/>
      <c r="P615"/>
      <c r="Q615"/>
      <c r="R615"/>
      <c r="S615" s="372"/>
    </row>
    <row r="616" spans="15:19">
      <c r="O616"/>
      <c r="P616"/>
      <c r="Q616"/>
      <c r="R616"/>
      <c r="S616" s="372"/>
    </row>
    <row r="617" spans="15:19">
      <c r="O617"/>
      <c r="P617"/>
      <c r="Q617"/>
      <c r="R617"/>
      <c r="S617" s="372"/>
    </row>
    <row r="618" spans="15:19">
      <c r="O618"/>
      <c r="P618"/>
      <c r="Q618"/>
      <c r="R618"/>
      <c r="S618" s="372"/>
    </row>
    <row r="619" spans="15:19">
      <c r="O619"/>
      <c r="P619"/>
      <c r="Q619"/>
      <c r="R619"/>
      <c r="S619" s="372"/>
    </row>
    <row r="620" spans="15:19">
      <c r="O620"/>
      <c r="P620"/>
      <c r="Q620"/>
      <c r="R620"/>
      <c r="S620" s="372"/>
    </row>
    <row r="621" spans="15:19">
      <c r="O621"/>
      <c r="P621"/>
      <c r="Q621"/>
      <c r="R621"/>
      <c r="S621" s="372"/>
    </row>
    <row r="622" spans="15:19">
      <c r="O622"/>
      <c r="P622"/>
      <c r="Q622"/>
      <c r="R622"/>
      <c r="S622" s="372"/>
    </row>
    <row r="623" spans="15:19">
      <c r="O623"/>
      <c r="P623"/>
      <c r="Q623"/>
      <c r="R623"/>
      <c r="S623" s="372"/>
    </row>
    <row r="624" spans="15:19">
      <c r="O624"/>
      <c r="P624"/>
      <c r="Q624"/>
      <c r="R624"/>
      <c r="S624" s="372"/>
    </row>
    <row r="625" spans="15:19">
      <c r="O625"/>
      <c r="P625"/>
      <c r="Q625"/>
      <c r="R625"/>
      <c r="S625" s="372"/>
    </row>
    <row r="626" spans="15:19">
      <c r="O626"/>
      <c r="P626"/>
      <c r="Q626"/>
      <c r="R626"/>
      <c r="S626" s="372"/>
    </row>
    <row r="627" spans="15:19">
      <c r="O627"/>
      <c r="P627"/>
      <c r="Q627"/>
      <c r="R627"/>
      <c r="S627" s="372"/>
    </row>
    <row r="628" spans="15:19">
      <c r="O628"/>
      <c r="P628"/>
      <c r="Q628"/>
      <c r="R628"/>
      <c r="S628" s="372"/>
    </row>
    <row r="629" spans="15:19">
      <c r="O629"/>
      <c r="P629"/>
      <c r="Q629"/>
      <c r="R629"/>
      <c r="S629" s="372"/>
    </row>
    <row r="630" spans="15:19">
      <c r="O630"/>
      <c r="P630"/>
      <c r="Q630"/>
      <c r="R630"/>
      <c r="S630" s="372"/>
    </row>
    <row r="631" spans="15:19">
      <c r="O631"/>
      <c r="P631"/>
      <c r="Q631"/>
      <c r="R631"/>
      <c r="S631" s="372"/>
    </row>
    <row r="632" spans="15:19">
      <c r="O632"/>
      <c r="P632"/>
      <c r="Q632"/>
      <c r="R632"/>
      <c r="S632" s="372"/>
    </row>
    <row r="633" spans="15:19">
      <c r="O633"/>
      <c r="P633"/>
      <c r="Q633"/>
      <c r="R633"/>
      <c r="S633" s="372"/>
    </row>
    <row r="634" spans="15:19">
      <c r="O634"/>
      <c r="P634"/>
      <c r="Q634"/>
      <c r="R634"/>
      <c r="S634" s="372"/>
    </row>
    <row r="635" spans="15:19">
      <c r="O635"/>
      <c r="P635"/>
      <c r="Q635"/>
      <c r="R635"/>
      <c r="S635" s="372"/>
    </row>
    <row r="636" spans="15:19">
      <c r="O636"/>
      <c r="P636"/>
      <c r="Q636"/>
      <c r="R636"/>
      <c r="S636" s="372"/>
    </row>
    <row r="637" spans="15:19">
      <c r="O637"/>
      <c r="P637"/>
      <c r="Q637"/>
      <c r="R637"/>
      <c r="S637" s="372"/>
    </row>
    <row r="638" spans="15:19">
      <c r="O638"/>
      <c r="P638"/>
      <c r="Q638"/>
      <c r="R638"/>
      <c r="S638" s="372"/>
    </row>
    <row r="639" spans="15:19">
      <c r="O639"/>
      <c r="P639"/>
      <c r="Q639"/>
      <c r="R639"/>
      <c r="S639" s="372"/>
    </row>
    <row r="640" spans="15:19">
      <c r="O640"/>
      <c r="P640"/>
      <c r="Q640"/>
      <c r="R640"/>
      <c r="S640" s="372"/>
    </row>
    <row r="641" spans="15:19">
      <c r="O641"/>
      <c r="P641"/>
      <c r="Q641"/>
      <c r="R641"/>
      <c r="S641" s="372"/>
    </row>
    <row r="642" spans="15:19">
      <c r="O642"/>
      <c r="P642"/>
      <c r="Q642"/>
      <c r="R642"/>
      <c r="S642" s="372"/>
    </row>
    <row r="643" spans="15:19">
      <c r="O643"/>
      <c r="P643"/>
      <c r="Q643"/>
      <c r="R643"/>
      <c r="S643" s="372"/>
    </row>
    <row r="644" spans="15:19">
      <c r="O644"/>
      <c r="P644"/>
      <c r="Q644"/>
      <c r="R644"/>
      <c r="S644" s="372"/>
    </row>
    <row r="645" spans="15:19">
      <c r="O645"/>
      <c r="P645"/>
      <c r="Q645"/>
      <c r="R645"/>
      <c r="S645" s="372"/>
    </row>
    <row r="646" spans="15:19">
      <c r="O646"/>
      <c r="P646"/>
      <c r="Q646"/>
      <c r="R646"/>
      <c r="S646" s="372"/>
    </row>
    <row r="647" spans="15:19">
      <c r="O647"/>
      <c r="P647"/>
      <c r="Q647"/>
      <c r="R647"/>
      <c r="S647" s="372"/>
    </row>
    <row r="648" spans="15:19">
      <c r="O648"/>
      <c r="P648"/>
      <c r="Q648"/>
      <c r="R648"/>
      <c r="S648" s="372"/>
    </row>
    <row r="649" spans="15:19">
      <c r="O649"/>
      <c r="P649"/>
      <c r="Q649"/>
      <c r="R649"/>
      <c r="S649" s="372"/>
    </row>
    <row r="650" spans="15:19">
      <c r="O650"/>
      <c r="P650"/>
      <c r="Q650"/>
      <c r="R650"/>
      <c r="S650" s="372"/>
    </row>
    <row r="651" spans="15:19">
      <c r="O651"/>
      <c r="P651"/>
      <c r="Q651"/>
      <c r="R651"/>
      <c r="S651" s="372"/>
    </row>
    <row r="652" spans="15:19">
      <c r="O652"/>
      <c r="P652"/>
      <c r="Q652"/>
      <c r="R652"/>
      <c r="S652" s="372"/>
    </row>
    <row r="653" spans="15:19">
      <c r="O653"/>
      <c r="P653"/>
      <c r="Q653"/>
      <c r="R653"/>
      <c r="S653" s="372"/>
    </row>
    <row r="654" spans="15:19">
      <c r="O654"/>
      <c r="P654"/>
      <c r="Q654"/>
      <c r="R654"/>
      <c r="S654" s="372"/>
    </row>
    <row r="655" spans="15:19">
      <c r="O655"/>
      <c r="P655"/>
      <c r="Q655"/>
      <c r="R655"/>
      <c r="S655" s="372"/>
    </row>
    <row r="656" spans="15:19">
      <c r="O656"/>
      <c r="P656"/>
      <c r="Q656"/>
      <c r="R656"/>
      <c r="S656" s="372"/>
    </row>
    <row r="657" spans="15:19">
      <c r="O657"/>
      <c r="P657"/>
      <c r="Q657"/>
      <c r="R657"/>
      <c r="S657" s="372"/>
    </row>
    <row r="658" spans="15:19">
      <c r="O658"/>
      <c r="P658"/>
      <c r="Q658"/>
      <c r="R658"/>
      <c r="S658" s="372"/>
    </row>
    <row r="659" spans="15:19">
      <c r="O659"/>
      <c r="P659"/>
      <c r="Q659"/>
      <c r="R659"/>
      <c r="S659" s="372"/>
    </row>
    <row r="660" spans="15:19">
      <c r="O660"/>
      <c r="P660"/>
      <c r="Q660"/>
      <c r="R660"/>
      <c r="S660" s="372"/>
    </row>
    <row r="661" spans="15:19">
      <c r="O661"/>
      <c r="P661"/>
      <c r="Q661"/>
      <c r="R661"/>
      <c r="S661" s="372"/>
    </row>
    <row r="662" spans="15:19">
      <c r="O662"/>
      <c r="P662"/>
      <c r="Q662"/>
      <c r="R662"/>
      <c r="S662" s="372"/>
    </row>
    <row r="663" spans="15:19">
      <c r="O663"/>
      <c r="P663"/>
      <c r="Q663"/>
      <c r="R663"/>
      <c r="S663" s="372"/>
    </row>
    <row r="664" spans="15:19">
      <c r="O664"/>
      <c r="P664"/>
      <c r="Q664"/>
      <c r="R664"/>
      <c r="S664" s="372"/>
    </row>
    <row r="665" spans="15:19">
      <c r="O665"/>
      <c r="P665"/>
      <c r="Q665"/>
      <c r="R665"/>
      <c r="S665" s="372"/>
    </row>
    <row r="666" spans="15:19">
      <c r="O666"/>
      <c r="P666"/>
      <c r="Q666"/>
      <c r="R666"/>
      <c r="S666" s="372"/>
    </row>
    <row r="667" spans="15:19">
      <c r="O667"/>
      <c r="P667"/>
      <c r="Q667"/>
      <c r="R667"/>
      <c r="S667" s="372"/>
    </row>
    <row r="668" spans="15:19">
      <c r="O668"/>
      <c r="P668"/>
      <c r="Q668"/>
      <c r="R668"/>
      <c r="S668" s="372"/>
    </row>
    <row r="669" spans="15:19">
      <c r="O669"/>
      <c r="P669"/>
      <c r="Q669"/>
      <c r="R669"/>
      <c r="S669" s="372"/>
    </row>
    <row r="670" spans="15:19">
      <c r="O670"/>
      <c r="P670"/>
      <c r="Q670"/>
      <c r="R670"/>
      <c r="S670" s="372"/>
    </row>
    <row r="671" spans="15:19">
      <c r="O671"/>
      <c r="P671"/>
      <c r="Q671"/>
      <c r="R671"/>
      <c r="S671" s="372"/>
    </row>
    <row r="672" spans="15:19">
      <c r="O672"/>
      <c r="P672"/>
      <c r="Q672"/>
      <c r="R672"/>
      <c r="S672" s="372"/>
    </row>
    <row r="673" spans="15:19">
      <c r="O673"/>
      <c r="P673"/>
      <c r="Q673"/>
      <c r="R673"/>
      <c r="S673" s="372"/>
    </row>
    <row r="674" spans="15:19">
      <c r="O674"/>
      <c r="P674"/>
      <c r="Q674"/>
      <c r="R674"/>
      <c r="S674" s="372"/>
    </row>
    <row r="675" spans="15:19">
      <c r="O675"/>
      <c r="P675"/>
      <c r="Q675"/>
      <c r="R675"/>
      <c r="S675" s="372"/>
    </row>
    <row r="676" spans="15:19">
      <c r="O676"/>
      <c r="P676"/>
      <c r="Q676"/>
      <c r="R676"/>
      <c r="S676" s="372"/>
    </row>
    <row r="677" spans="15:19">
      <c r="O677"/>
      <c r="P677"/>
      <c r="Q677"/>
      <c r="R677"/>
      <c r="S677" s="372"/>
    </row>
    <row r="678" spans="15:19">
      <c r="O678"/>
      <c r="P678"/>
      <c r="Q678"/>
      <c r="R678"/>
      <c r="S678" s="372"/>
    </row>
    <row r="679" spans="15:19">
      <c r="O679"/>
      <c r="P679"/>
      <c r="Q679"/>
      <c r="R679"/>
      <c r="S679" s="372"/>
    </row>
    <row r="680" spans="15:19">
      <c r="O680"/>
      <c r="P680"/>
      <c r="Q680"/>
      <c r="R680"/>
      <c r="S680" s="372"/>
    </row>
    <row r="681" spans="15:19">
      <c r="O681"/>
      <c r="P681"/>
      <c r="Q681"/>
      <c r="R681"/>
      <c r="S681" s="372"/>
    </row>
    <row r="682" spans="15:19">
      <c r="O682"/>
      <c r="P682"/>
      <c r="Q682"/>
      <c r="R682"/>
      <c r="S682" s="372"/>
    </row>
    <row r="683" spans="15:19">
      <c r="O683"/>
      <c r="P683"/>
      <c r="Q683"/>
      <c r="R683"/>
      <c r="S683" s="372"/>
    </row>
    <row r="684" spans="15:19">
      <c r="O684"/>
      <c r="P684"/>
      <c r="Q684"/>
      <c r="R684"/>
      <c r="S684" s="372"/>
    </row>
    <row r="685" spans="15:19">
      <c r="O685"/>
      <c r="P685"/>
      <c r="Q685"/>
      <c r="R685"/>
      <c r="S685" s="372"/>
    </row>
    <row r="686" spans="15:19">
      <c r="O686"/>
      <c r="P686"/>
      <c r="Q686"/>
      <c r="R686"/>
      <c r="S686" s="372"/>
    </row>
    <row r="687" spans="15:19">
      <c r="O687"/>
      <c r="P687"/>
      <c r="Q687"/>
      <c r="R687"/>
      <c r="S687" s="372"/>
    </row>
    <row r="688" spans="15:19">
      <c r="O688"/>
      <c r="P688"/>
      <c r="Q688"/>
      <c r="R688"/>
      <c r="S688" s="372"/>
    </row>
    <row r="689" spans="15:19">
      <c r="O689"/>
      <c r="P689"/>
      <c r="Q689"/>
      <c r="R689"/>
      <c r="S689" s="372"/>
    </row>
    <row r="690" spans="15:19">
      <c r="O690"/>
      <c r="P690"/>
      <c r="Q690"/>
      <c r="R690"/>
      <c r="S690" s="372"/>
    </row>
    <row r="691" spans="15:19">
      <c r="O691"/>
      <c r="P691"/>
      <c r="Q691"/>
      <c r="R691"/>
      <c r="S691" s="372"/>
    </row>
    <row r="692" spans="15:19">
      <c r="O692"/>
      <c r="P692"/>
      <c r="Q692"/>
      <c r="R692"/>
      <c r="S692" s="372"/>
    </row>
    <row r="693" spans="15:19">
      <c r="O693"/>
      <c r="P693"/>
      <c r="Q693"/>
      <c r="R693"/>
      <c r="S693" s="372"/>
    </row>
    <row r="694" spans="15:19">
      <c r="O694"/>
      <c r="P694"/>
      <c r="Q694"/>
      <c r="R694"/>
      <c r="S694" s="372"/>
    </row>
    <row r="695" spans="15:19">
      <c r="O695"/>
      <c r="P695"/>
      <c r="Q695"/>
      <c r="R695"/>
      <c r="S695" s="372"/>
    </row>
    <row r="696" spans="15:19">
      <c r="O696"/>
      <c r="P696"/>
      <c r="Q696"/>
      <c r="R696"/>
      <c r="S696" s="372"/>
    </row>
    <row r="697" spans="15:19">
      <c r="O697"/>
      <c r="P697"/>
      <c r="Q697"/>
      <c r="R697"/>
      <c r="S697" s="372"/>
    </row>
    <row r="698" spans="15:19">
      <c r="O698"/>
      <c r="P698"/>
      <c r="Q698"/>
      <c r="R698"/>
      <c r="S698" s="372"/>
    </row>
    <row r="699" spans="15:19">
      <c r="O699"/>
      <c r="P699"/>
      <c r="Q699"/>
      <c r="R699"/>
      <c r="S699" s="372"/>
    </row>
    <row r="700" spans="15:19">
      <c r="O700"/>
      <c r="P700"/>
      <c r="Q700"/>
      <c r="R700"/>
      <c r="S700" s="372"/>
    </row>
    <row r="701" spans="15:19">
      <c r="O701"/>
      <c r="P701"/>
      <c r="Q701"/>
      <c r="R701"/>
      <c r="S701" s="372"/>
    </row>
    <row r="702" spans="15:19">
      <c r="O702"/>
      <c r="P702"/>
      <c r="Q702"/>
      <c r="R702"/>
      <c r="S702" s="372"/>
    </row>
    <row r="703" spans="15:19">
      <c r="O703"/>
      <c r="P703"/>
      <c r="Q703"/>
      <c r="R703"/>
      <c r="S703" s="372"/>
    </row>
    <row r="704" spans="15:19">
      <c r="O704"/>
      <c r="P704"/>
      <c r="Q704"/>
      <c r="R704"/>
      <c r="S704" s="372"/>
    </row>
    <row r="705" spans="15:19">
      <c r="O705"/>
      <c r="P705"/>
      <c r="Q705"/>
      <c r="R705"/>
      <c r="S705" s="372"/>
    </row>
    <row r="706" spans="15:19">
      <c r="O706"/>
      <c r="P706"/>
      <c r="Q706"/>
      <c r="R706"/>
      <c r="S706" s="372"/>
    </row>
    <row r="707" spans="15:19">
      <c r="O707"/>
      <c r="P707"/>
      <c r="Q707"/>
      <c r="R707"/>
      <c r="S707" s="372"/>
    </row>
    <row r="708" spans="15:19">
      <c r="O708"/>
      <c r="P708"/>
      <c r="Q708"/>
      <c r="R708"/>
      <c r="S708" s="372"/>
    </row>
    <row r="709" spans="15:19">
      <c r="O709"/>
      <c r="P709"/>
      <c r="Q709"/>
      <c r="R709"/>
      <c r="S709" s="372"/>
    </row>
    <row r="710" spans="15:19">
      <c r="O710"/>
      <c r="P710"/>
      <c r="Q710"/>
      <c r="R710"/>
      <c r="S710" s="372"/>
    </row>
    <row r="711" spans="15:19">
      <c r="O711"/>
      <c r="P711"/>
      <c r="Q711"/>
      <c r="R711"/>
      <c r="S711" s="372"/>
    </row>
    <row r="712" spans="15:19">
      <c r="O712"/>
      <c r="P712"/>
      <c r="Q712"/>
      <c r="R712"/>
      <c r="S712" s="372"/>
    </row>
    <row r="713" spans="15:19">
      <c r="O713"/>
      <c r="P713"/>
      <c r="Q713"/>
      <c r="R713"/>
      <c r="S713" s="372"/>
    </row>
    <row r="714" spans="15:19">
      <c r="O714"/>
      <c r="P714"/>
      <c r="Q714"/>
      <c r="R714"/>
      <c r="S714" s="372"/>
    </row>
    <row r="715" spans="15:19">
      <c r="O715"/>
      <c r="P715"/>
      <c r="Q715"/>
      <c r="R715"/>
      <c r="S715" s="372"/>
    </row>
    <row r="716" spans="15:19">
      <c r="O716"/>
      <c r="P716"/>
      <c r="Q716"/>
      <c r="R716"/>
      <c r="S716" s="372"/>
    </row>
    <row r="717" spans="15:19">
      <c r="O717"/>
      <c r="P717"/>
      <c r="Q717"/>
      <c r="R717"/>
      <c r="S717" s="372"/>
    </row>
    <row r="718" spans="15:19">
      <c r="O718"/>
      <c r="P718"/>
      <c r="Q718"/>
      <c r="R718"/>
      <c r="S718" s="372"/>
    </row>
    <row r="719" spans="15:19">
      <c r="O719"/>
      <c r="P719"/>
      <c r="Q719"/>
      <c r="R719"/>
      <c r="S719" s="372"/>
    </row>
    <row r="720" spans="15:19">
      <c r="O720"/>
      <c r="P720"/>
      <c r="Q720"/>
      <c r="R720"/>
      <c r="S720" s="372"/>
    </row>
    <row r="721" spans="15:19">
      <c r="O721"/>
      <c r="P721"/>
      <c r="Q721"/>
      <c r="R721"/>
      <c r="S721" s="372"/>
    </row>
    <row r="722" spans="15:19">
      <c r="O722"/>
      <c r="P722"/>
      <c r="Q722"/>
      <c r="R722"/>
      <c r="S722" s="372"/>
    </row>
    <row r="723" spans="15:19">
      <c r="O723"/>
      <c r="P723"/>
      <c r="Q723"/>
      <c r="R723"/>
      <c r="S723" s="372"/>
    </row>
    <row r="724" spans="15:19">
      <c r="O724"/>
      <c r="P724"/>
      <c r="Q724"/>
      <c r="R724"/>
      <c r="S724" s="372"/>
    </row>
    <row r="725" spans="15:19">
      <c r="O725"/>
      <c r="P725"/>
      <c r="Q725"/>
      <c r="R725"/>
      <c r="S725" s="372"/>
    </row>
    <row r="726" spans="15:19">
      <c r="O726"/>
      <c r="P726"/>
      <c r="Q726"/>
      <c r="R726"/>
      <c r="S726" s="372"/>
    </row>
    <row r="727" spans="15:19">
      <c r="O727"/>
      <c r="P727"/>
      <c r="Q727"/>
      <c r="R727"/>
      <c r="S727" s="372"/>
    </row>
    <row r="728" spans="15:19">
      <c r="O728"/>
      <c r="P728"/>
      <c r="Q728"/>
      <c r="R728"/>
      <c r="S728" s="372"/>
    </row>
    <row r="729" spans="15:19">
      <c r="O729"/>
      <c r="P729"/>
      <c r="Q729"/>
      <c r="R729"/>
      <c r="S729" s="372"/>
    </row>
    <row r="730" spans="15:19">
      <c r="O730"/>
      <c r="P730"/>
      <c r="Q730"/>
      <c r="R730"/>
      <c r="S730" s="372"/>
    </row>
    <row r="731" spans="15:19">
      <c r="O731"/>
      <c r="P731"/>
      <c r="Q731"/>
      <c r="R731"/>
      <c r="S731" s="372"/>
    </row>
    <row r="732" spans="15:19">
      <c r="O732"/>
      <c r="P732"/>
      <c r="Q732"/>
      <c r="R732"/>
      <c r="S732" s="372"/>
    </row>
    <row r="733" spans="15:19">
      <c r="O733"/>
      <c r="P733"/>
      <c r="Q733"/>
      <c r="R733"/>
      <c r="S733" s="372"/>
    </row>
    <row r="734" spans="15:19">
      <c r="O734"/>
      <c r="P734"/>
      <c r="Q734"/>
      <c r="R734"/>
      <c r="S734" s="372"/>
    </row>
    <row r="735" spans="15:19">
      <c r="O735"/>
      <c r="P735"/>
      <c r="Q735"/>
      <c r="R735"/>
      <c r="S735" s="372"/>
    </row>
    <row r="736" spans="15:19">
      <c r="O736"/>
      <c r="P736"/>
      <c r="Q736"/>
      <c r="R736"/>
      <c r="S736" s="372"/>
    </row>
    <row r="737" spans="15:19">
      <c r="O737"/>
      <c r="P737"/>
      <c r="Q737"/>
      <c r="R737"/>
      <c r="S737" s="372"/>
    </row>
    <row r="738" spans="15:19">
      <c r="O738"/>
      <c r="P738"/>
      <c r="Q738"/>
      <c r="R738"/>
      <c r="S738" s="372"/>
    </row>
    <row r="739" spans="15:19">
      <c r="O739"/>
      <c r="P739"/>
      <c r="Q739"/>
      <c r="R739"/>
      <c r="S739" s="372"/>
    </row>
    <row r="740" spans="15:19">
      <c r="O740"/>
      <c r="P740"/>
      <c r="Q740"/>
      <c r="R740"/>
      <c r="S740" s="372"/>
    </row>
    <row r="741" spans="15:19">
      <c r="O741"/>
      <c r="P741"/>
      <c r="Q741"/>
      <c r="R741"/>
      <c r="S741" s="372"/>
    </row>
    <row r="742" spans="15:19">
      <c r="O742"/>
      <c r="P742"/>
      <c r="Q742"/>
      <c r="R742"/>
      <c r="S742" s="372"/>
    </row>
    <row r="743" spans="15:19">
      <c r="O743"/>
      <c r="P743"/>
      <c r="Q743"/>
      <c r="R743"/>
      <c r="S743" s="372"/>
    </row>
    <row r="744" spans="15:19">
      <c r="O744"/>
      <c r="P744"/>
      <c r="Q744"/>
      <c r="R744"/>
      <c r="S744" s="372"/>
    </row>
    <row r="745" spans="15:19">
      <c r="O745"/>
      <c r="P745"/>
      <c r="Q745"/>
      <c r="R745"/>
      <c r="S745" s="372"/>
    </row>
    <row r="746" spans="15:19">
      <c r="O746"/>
      <c r="P746"/>
      <c r="Q746"/>
      <c r="R746"/>
      <c r="S746" s="372"/>
    </row>
    <row r="747" spans="15:19">
      <c r="O747"/>
      <c r="P747"/>
      <c r="Q747"/>
      <c r="R747"/>
      <c r="S747" s="372"/>
    </row>
    <row r="748" spans="15:19">
      <c r="O748"/>
      <c r="P748"/>
      <c r="Q748"/>
      <c r="R748"/>
      <c r="S748" s="372"/>
    </row>
    <row r="749" spans="15:19">
      <c r="O749"/>
      <c r="P749"/>
      <c r="Q749"/>
      <c r="R749"/>
      <c r="S749" s="372"/>
    </row>
    <row r="750" spans="15:19">
      <c r="O750"/>
      <c r="P750"/>
      <c r="Q750"/>
      <c r="R750"/>
      <c r="S750" s="372"/>
    </row>
    <row r="751" spans="15:19">
      <c r="O751"/>
      <c r="P751"/>
      <c r="Q751"/>
      <c r="R751"/>
      <c r="S751" s="372"/>
    </row>
    <row r="752" spans="15:19">
      <c r="O752"/>
      <c r="P752"/>
      <c r="Q752"/>
      <c r="R752"/>
      <c r="S752" s="372"/>
    </row>
    <row r="753" spans="15:19">
      <c r="O753"/>
      <c r="P753"/>
      <c r="Q753"/>
      <c r="R753"/>
      <c r="S753" s="372"/>
    </row>
    <row r="754" spans="15:19">
      <c r="O754"/>
      <c r="P754"/>
      <c r="Q754"/>
      <c r="R754"/>
      <c r="S754" s="372"/>
    </row>
    <row r="755" spans="15:19">
      <c r="O755"/>
      <c r="P755"/>
      <c r="Q755"/>
      <c r="R755"/>
      <c r="S755" s="372"/>
    </row>
    <row r="756" spans="15:19">
      <c r="O756"/>
      <c r="P756"/>
      <c r="Q756"/>
      <c r="R756"/>
      <c r="S756" s="372"/>
    </row>
    <row r="757" spans="15:19">
      <c r="O757"/>
      <c r="P757"/>
      <c r="Q757"/>
      <c r="R757"/>
      <c r="S757" s="372"/>
    </row>
    <row r="758" spans="15:19">
      <c r="O758"/>
      <c r="P758"/>
      <c r="Q758"/>
      <c r="R758"/>
      <c r="S758" s="372"/>
    </row>
    <row r="759" spans="15:19">
      <c r="O759"/>
      <c r="P759"/>
      <c r="Q759"/>
      <c r="R759"/>
      <c r="S759" s="372"/>
    </row>
    <row r="760" spans="15:19">
      <c r="O760"/>
      <c r="P760"/>
      <c r="Q760"/>
      <c r="R760"/>
      <c r="S760" s="372"/>
    </row>
    <row r="761" spans="15:19">
      <c r="O761"/>
      <c r="P761"/>
      <c r="Q761"/>
      <c r="R761"/>
      <c r="S761" s="372"/>
    </row>
    <row r="762" spans="15:19">
      <c r="O762"/>
      <c r="P762"/>
      <c r="Q762"/>
      <c r="R762"/>
      <c r="S762" s="372"/>
    </row>
    <row r="763" spans="15:19">
      <c r="O763"/>
      <c r="P763"/>
      <c r="Q763"/>
      <c r="R763"/>
      <c r="S763" s="372"/>
    </row>
    <row r="764" spans="15:19">
      <c r="O764"/>
      <c r="P764"/>
      <c r="Q764"/>
      <c r="R764"/>
      <c r="S764" s="372"/>
    </row>
    <row r="765" spans="15:19">
      <c r="O765"/>
      <c r="P765"/>
      <c r="Q765"/>
      <c r="R765"/>
      <c r="S765" s="372"/>
    </row>
    <row r="766" spans="15:19">
      <c r="O766"/>
      <c r="P766"/>
      <c r="Q766"/>
      <c r="R766"/>
      <c r="S766" s="372"/>
    </row>
    <row r="767" spans="15:19">
      <c r="O767"/>
      <c r="P767"/>
      <c r="Q767"/>
      <c r="R767"/>
      <c r="S767" s="372"/>
    </row>
    <row r="768" spans="15:19">
      <c r="O768"/>
      <c r="P768"/>
      <c r="Q768"/>
      <c r="R768"/>
      <c r="S768" s="372"/>
    </row>
    <row r="769" spans="15:19">
      <c r="O769"/>
      <c r="P769"/>
      <c r="Q769"/>
      <c r="R769"/>
      <c r="S769" s="372"/>
    </row>
    <row r="770" spans="15:19">
      <c r="O770"/>
      <c r="P770"/>
      <c r="Q770"/>
      <c r="R770"/>
      <c r="S770" s="372"/>
    </row>
    <row r="771" spans="15:19">
      <c r="O771"/>
      <c r="P771"/>
      <c r="Q771"/>
      <c r="R771"/>
      <c r="S771" s="372"/>
    </row>
    <row r="772" spans="15:19">
      <c r="O772"/>
      <c r="P772"/>
      <c r="Q772"/>
      <c r="R772"/>
      <c r="S772" s="372"/>
    </row>
    <row r="773" spans="15:19">
      <c r="O773"/>
      <c r="P773"/>
      <c r="Q773"/>
      <c r="R773"/>
      <c r="S773" s="372"/>
    </row>
    <row r="774" spans="15:19">
      <c r="O774"/>
      <c r="P774"/>
      <c r="Q774"/>
      <c r="R774"/>
      <c r="S774" s="372"/>
    </row>
    <row r="775" spans="15:19">
      <c r="O775"/>
      <c r="P775"/>
      <c r="Q775"/>
      <c r="R775"/>
      <c r="S775" s="372"/>
    </row>
    <row r="776" spans="15:19">
      <c r="O776"/>
      <c r="P776"/>
      <c r="Q776"/>
      <c r="R776"/>
      <c r="S776" s="372"/>
    </row>
    <row r="777" spans="15:19">
      <c r="O777"/>
      <c r="P777"/>
      <c r="Q777"/>
      <c r="R777"/>
      <c r="S777" s="372"/>
    </row>
    <row r="778" spans="15:19">
      <c r="O778"/>
      <c r="P778"/>
      <c r="Q778"/>
      <c r="R778"/>
      <c r="S778" s="372"/>
    </row>
    <row r="779" spans="15:19">
      <c r="O779"/>
      <c r="P779"/>
      <c r="Q779"/>
      <c r="R779"/>
      <c r="S779" s="372"/>
    </row>
    <row r="780" spans="15:19">
      <c r="O780"/>
      <c r="P780"/>
      <c r="Q780"/>
      <c r="R780"/>
      <c r="S780" s="372"/>
    </row>
    <row r="781" spans="15:19">
      <c r="O781"/>
      <c r="P781"/>
      <c r="Q781"/>
      <c r="R781"/>
      <c r="S781" s="372"/>
    </row>
    <row r="782" spans="15:19">
      <c r="O782"/>
      <c r="P782"/>
      <c r="Q782"/>
      <c r="R782"/>
      <c r="S782" s="372"/>
    </row>
    <row r="783" spans="15:19">
      <c r="O783"/>
      <c r="P783"/>
      <c r="Q783"/>
      <c r="R783"/>
      <c r="S783" s="372"/>
    </row>
    <row r="784" spans="15:19">
      <c r="O784"/>
      <c r="P784"/>
      <c r="Q784"/>
      <c r="R784"/>
      <c r="S784" s="372"/>
    </row>
    <row r="785" spans="15:19">
      <c r="O785"/>
      <c r="P785"/>
      <c r="Q785"/>
      <c r="R785"/>
      <c r="S785" s="372"/>
    </row>
    <row r="786" spans="15:19">
      <c r="O786"/>
      <c r="P786"/>
      <c r="Q786"/>
      <c r="R786"/>
      <c r="S786" s="372"/>
    </row>
    <row r="787" spans="15:19">
      <c r="O787"/>
      <c r="P787"/>
      <c r="Q787"/>
      <c r="R787"/>
      <c r="S787" s="372"/>
    </row>
    <row r="788" spans="15:19">
      <c r="O788"/>
      <c r="P788"/>
      <c r="Q788"/>
      <c r="R788"/>
      <c r="S788" s="372"/>
    </row>
    <row r="789" spans="15:19">
      <c r="O789"/>
      <c r="P789"/>
      <c r="Q789"/>
      <c r="R789"/>
      <c r="S789" s="372"/>
    </row>
    <row r="790" spans="15:19">
      <c r="O790"/>
      <c r="P790"/>
      <c r="Q790"/>
      <c r="R790"/>
      <c r="S790" s="372"/>
    </row>
    <row r="791" spans="15:19">
      <c r="O791"/>
      <c r="P791"/>
      <c r="Q791"/>
      <c r="R791"/>
      <c r="S791" s="372"/>
    </row>
    <row r="792" spans="15:19">
      <c r="O792"/>
      <c r="P792"/>
      <c r="Q792"/>
      <c r="R792"/>
      <c r="S792" s="372"/>
    </row>
    <row r="793" spans="15:19">
      <c r="O793"/>
      <c r="P793"/>
      <c r="Q793"/>
      <c r="R793"/>
      <c r="S793" s="372"/>
    </row>
    <row r="794" spans="15:19">
      <c r="O794"/>
      <c r="P794"/>
      <c r="Q794"/>
      <c r="R794"/>
      <c r="S794" s="372"/>
    </row>
    <row r="795" spans="15:19">
      <c r="O795"/>
      <c r="P795"/>
      <c r="Q795"/>
      <c r="R795"/>
      <c r="S795" s="372"/>
    </row>
    <row r="796" spans="15:19">
      <c r="O796"/>
      <c r="P796"/>
      <c r="Q796"/>
      <c r="R796"/>
      <c r="S796" s="372"/>
    </row>
    <row r="797" spans="15:19">
      <c r="O797"/>
      <c r="P797"/>
      <c r="Q797"/>
      <c r="R797"/>
      <c r="S797" s="372"/>
    </row>
    <row r="798" spans="15:19">
      <c r="O798"/>
      <c r="P798"/>
      <c r="Q798"/>
      <c r="R798"/>
      <c r="S798" s="372"/>
    </row>
    <row r="799" spans="15:19">
      <c r="O799"/>
      <c r="P799"/>
      <c r="Q799"/>
      <c r="R799"/>
      <c r="S799" s="372"/>
    </row>
    <row r="800" spans="15:19">
      <c r="O800"/>
      <c r="P800"/>
      <c r="Q800"/>
      <c r="R800"/>
      <c r="S800" s="372"/>
    </row>
    <row r="801" spans="15:19">
      <c r="O801"/>
      <c r="P801"/>
      <c r="Q801"/>
      <c r="R801"/>
      <c r="S801" s="372"/>
    </row>
    <row r="802" spans="15:19">
      <c r="O802"/>
      <c r="P802"/>
      <c r="Q802"/>
      <c r="R802"/>
      <c r="S802" s="372"/>
    </row>
    <row r="803" spans="15:19">
      <c r="O803"/>
      <c r="P803"/>
      <c r="Q803"/>
      <c r="R803"/>
      <c r="S803" s="372"/>
    </row>
    <row r="804" spans="15:19">
      <c r="O804"/>
      <c r="P804"/>
      <c r="Q804"/>
      <c r="R804"/>
      <c r="S804" s="372"/>
    </row>
    <row r="805" spans="15:19">
      <c r="O805"/>
      <c r="P805"/>
      <c r="Q805"/>
      <c r="R805"/>
      <c r="S805" s="372"/>
    </row>
    <row r="806" spans="15:19">
      <c r="O806"/>
      <c r="P806"/>
      <c r="Q806"/>
      <c r="R806"/>
      <c r="S806" s="372"/>
    </row>
    <row r="807" spans="15:19">
      <c r="O807"/>
      <c r="P807"/>
      <c r="Q807"/>
      <c r="R807"/>
      <c r="S807" s="372"/>
    </row>
    <row r="808" spans="15:19">
      <c r="O808"/>
      <c r="P808"/>
      <c r="Q808"/>
      <c r="R808"/>
      <c r="S808" s="372"/>
    </row>
    <row r="809" spans="15:19">
      <c r="O809"/>
      <c r="P809"/>
      <c r="Q809"/>
      <c r="R809"/>
      <c r="S809" s="372"/>
    </row>
    <row r="810" spans="15:19">
      <c r="O810"/>
      <c r="P810"/>
      <c r="Q810"/>
      <c r="R810"/>
      <c r="S810" s="372"/>
    </row>
    <row r="811" spans="15:19">
      <c r="O811"/>
      <c r="P811"/>
      <c r="Q811"/>
      <c r="R811"/>
      <c r="S811" s="372"/>
    </row>
    <row r="812" spans="15:19">
      <c r="O812"/>
      <c r="P812"/>
      <c r="Q812"/>
      <c r="R812"/>
      <c r="S812" s="372"/>
    </row>
    <row r="813" spans="15:19">
      <c r="O813"/>
      <c r="P813"/>
      <c r="Q813"/>
      <c r="R813"/>
      <c r="S813" s="372"/>
    </row>
    <row r="814" spans="15:19">
      <c r="O814"/>
      <c r="P814"/>
      <c r="Q814"/>
      <c r="R814"/>
      <c r="S814" s="372"/>
    </row>
    <row r="815" spans="15:19">
      <c r="O815"/>
      <c r="P815"/>
      <c r="Q815"/>
      <c r="R815"/>
      <c r="S815" s="372"/>
    </row>
    <row r="816" spans="15:19">
      <c r="O816"/>
      <c r="P816"/>
      <c r="Q816"/>
      <c r="R816"/>
      <c r="S816" s="372"/>
    </row>
    <row r="817" spans="15:19">
      <c r="O817"/>
      <c r="P817"/>
      <c r="Q817"/>
      <c r="R817"/>
      <c r="S817" s="372"/>
    </row>
    <row r="818" spans="15:19">
      <c r="O818"/>
      <c r="P818"/>
      <c r="Q818"/>
      <c r="R818"/>
      <c r="S818" s="372"/>
    </row>
    <row r="819" spans="15:19">
      <c r="O819"/>
      <c r="P819"/>
      <c r="Q819"/>
      <c r="R819"/>
      <c r="S819" s="372"/>
    </row>
    <row r="820" spans="15:19">
      <c r="O820"/>
      <c r="P820"/>
      <c r="Q820"/>
      <c r="R820"/>
      <c r="S820" s="372"/>
    </row>
    <row r="821" spans="15:19">
      <c r="O821"/>
      <c r="P821"/>
      <c r="Q821"/>
      <c r="R821"/>
      <c r="S821" s="372"/>
    </row>
    <row r="822" spans="15:19">
      <c r="O822"/>
      <c r="P822"/>
      <c r="Q822"/>
      <c r="R822"/>
      <c r="S822" s="372"/>
    </row>
    <row r="823" spans="15:19">
      <c r="O823"/>
      <c r="P823"/>
      <c r="Q823"/>
      <c r="R823"/>
      <c r="S823" s="372"/>
    </row>
    <row r="824" spans="15:19">
      <c r="O824"/>
      <c r="P824"/>
      <c r="Q824"/>
      <c r="R824"/>
      <c r="S824" s="372"/>
    </row>
    <row r="825" spans="15:19">
      <c r="O825"/>
      <c r="P825"/>
      <c r="Q825"/>
      <c r="R825"/>
      <c r="S825" s="372"/>
    </row>
    <row r="826" spans="15:19">
      <c r="O826"/>
      <c r="P826"/>
      <c r="Q826"/>
      <c r="R826"/>
      <c r="S826" s="372"/>
    </row>
    <row r="827" spans="15:19">
      <c r="O827"/>
      <c r="P827"/>
      <c r="Q827"/>
      <c r="R827"/>
      <c r="S827" s="372"/>
    </row>
    <row r="828" spans="15:19">
      <c r="O828"/>
      <c r="P828"/>
      <c r="Q828"/>
      <c r="R828"/>
      <c r="S828" s="372"/>
    </row>
    <row r="829" spans="15:19">
      <c r="O829"/>
      <c r="P829"/>
      <c r="Q829"/>
      <c r="R829"/>
      <c r="S829" s="372"/>
    </row>
    <row r="830" spans="15:19">
      <c r="O830"/>
      <c r="P830"/>
      <c r="Q830"/>
      <c r="R830"/>
      <c r="S830" s="372"/>
    </row>
    <row r="831" spans="15:19">
      <c r="O831"/>
      <c r="P831"/>
      <c r="Q831"/>
      <c r="R831"/>
      <c r="S831" s="372"/>
    </row>
    <row r="832" spans="15:19">
      <c r="O832"/>
      <c r="P832"/>
      <c r="Q832"/>
      <c r="R832"/>
      <c r="S832" s="372"/>
    </row>
    <row r="833" spans="15:19">
      <c r="O833"/>
      <c r="P833"/>
      <c r="Q833"/>
      <c r="R833"/>
      <c r="S833" s="372"/>
    </row>
    <row r="834" spans="15:19">
      <c r="O834"/>
      <c r="P834"/>
      <c r="Q834"/>
      <c r="R834"/>
      <c r="S834" s="372"/>
    </row>
    <row r="835" spans="15:19">
      <c r="O835"/>
      <c r="P835"/>
      <c r="Q835"/>
      <c r="R835"/>
      <c r="S835" s="372"/>
    </row>
    <row r="836" spans="15:19">
      <c r="O836"/>
      <c r="P836"/>
      <c r="Q836"/>
      <c r="R836"/>
      <c r="S836" s="372"/>
    </row>
    <row r="837" spans="15:19">
      <c r="O837"/>
      <c r="P837"/>
      <c r="Q837"/>
      <c r="R837"/>
      <c r="S837" s="372"/>
    </row>
    <row r="838" spans="15:19">
      <c r="O838"/>
      <c r="P838"/>
      <c r="Q838"/>
      <c r="R838"/>
      <c r="S838" s="372"/>
    </row>
    <row r="839" spans="15:19">
      <c r="O839"/>
      <c r="P839"/>
      <c r="Q839"/>
      <c r="R839"/>
      <c r="S839" s="372"/>
    </row>
    <row r="840" spans="15:19">
      <c r="O840"/>
      <c r="P840"/>
      <c r="Q840"/>
      <c r="R840"/>
      <c r="S840" s="372"/>
    </row>
    <row r="841" spans="15:19">
      <c r="O841"/>
      <c r="P841"/>
      <c r="Q841"/>
      <c r="R841"/>
      <c r="S841" s="372"/>
    </row>
    <row r="842" spans="15:19">
      <c r="O842"/>
      <c r="P842"/>
      <c r="Q842"/>
      <c r="R842"/>
      <c r="S842" s="372"/>
    </row>
    <row r="843" spans="15:19">
      <c r="O843"/>
      <c r="P843"/>
      <c r="Q843"/>
      <c r="R843"/>
      <c r="S843" s="372"/>
    </row>
    <row r="844" spans="15:19">
      <c r="O844"/>
      <c r="P844"/>
      <c r="Q844"/>
      <c r="R844"/>
      <c r="S844" s="372"/>
    </row>
    <row r="845" spans="15:19">
      <c r="O845"/>
      <c r="P845"/>
      <c r="Q845"/>
      <c r="R845"/>
      <c r="S845" s="372"/>
    </row>
    <row r="846" spans="15:19">
      <c r="O846"/>
      <c r="P846"/>
      <c r="Q846"/>
      <c r="R846"/>
      <c r="S846" s="372"/>
    </row>
    <row r="847" spans="15:19">
      <c r="O847"/>
      <c r="P847"/>
      <c r="Q847"/>
      <c r="R847"/>
      <c r="S847" s="372"/>
    </row>
    <row r="848" spans="15:19">
      <c r="O848"/>
      <c r="P848"/>
      <c r="Q848"/>
      <c r="R848"/>
      <c r="S848" s="372"/>
    </row>
    <row r="849" spans="15:19">
      <c r="O849"/>
      <c r="P849"/>
      <c r="Q849"/>
      <c r="R849"/>
      <c r="S849" s="372"/>
    </row>
    <row r="850" spans="15:19">
      <c r="O850"/>
      <c r="P850"/>
      <c r="Q850"/>
      <c r="R850"/>
      <c r="S850" s="372"/>
    </row>
    <row r="851" spans="15:19">
      <c r="O851"/>
      <c r="P851"/>
      <c r="Q851"/>
      <c r="R851"/>
      <c r="S851" s="372"/>
    </row>
    <row r="852" spans="15:19">
      <c r="O852"/>
      <c r="P852"/>
      <c r="Q852"/>
      <c r="R852"/>
      <c r="S852" s="372"/>
    </row>
    <row r="853" spans="15:19">
      <c r="O853"/>
      <c r="P853"/>
      <c r="Q853"/>
      <c r="R853"/>
      <c r="S853" s="372"/>
    </row>
    <row r="854" spans="15:19">
      <c r="O854"/>
      <c r="P854"/>
      <c r="Q854"/>
      <c r="R854"/>
      <c r="S854" s="372"/>
    </row>
    <row r="855" spans="15:19">
      <c r="O855"/>
      <c r="P855"/>
      <c r="Q855"/>
      <c r="R855"/>
      <c r="S855" s="372"/>
    </row>
    <row r="856" spans="15:19">
      <c r="O856"/>
      <c r="P856"/>
      <c r="Q856"/>
      <c r="R856"/>
      <c r="S856" s="372"/>
    </row>
    <row r="857" spans="15:19">
      <c r="O857"/>
      <c r="P857"/>
      <c r="Q857"/>
      <c r="R857"/>
      <c r="S857" s="372"/>
    </row>
    <row r="858" spans="15:19">
      <c r="O858"/>
      <c r="P858"/>
      <c r="Q858"/>
      <c r="R858"/>
      <c r="S858" s="372"/>
    </row>
    <row r="859" spans="15:19">
      <c r="O859"/>
      <c r="P859"/>
      <c r="Q859"/>
      <c r="R859"/>
      <c r="S859" s="372"/>
    </row>
    <row r="860" spans="15:19">
      <c r="O860"/>
      <c r="P860"/>
      <c r="Q860"/>
      <c r="R860"/>
      <c r="S860" s="372"/>
    </row>
    <row r="861" spans="15:19">
      <c r="O861"/>
      <c r="P861"/>
      <c r="Q861"/>
      <c r="R861"/>
      <c r="S861" s="372"/>
    </row>
    <row r="862" spans="15:19">
      <c r="O862"/>
      <c r="P862"/>
      <c r="Q862"/>
      <c r="R862"/>
      <c r="S862" s="372"/>
    </row>
    <row r="863" spans="15:19">
      <c r="O863"/>
      <c r="P863"/>
      <c r="Q863"/>
      <c r="R863"/>
      <c r="S863" s="372"/>
    </row>
    <row r="864" spans="15:19">
      <c r="O864"/>
      <c r="P864"/>
      <c r="Q864"/>
      <c r="R864"/>
      <c r="S864" s="372"/>
    </row>
    <row r="865" spans="15:19">
      <c r="O865"/>
      <c r="P865"/>
      <c r="Q865"/>
      <c r="R865"/>
      <c r="S865" s="372"/>
    </row>
    <row r="866" spans="15:19">
      <c r="O866"/>
      <c r="P866"/>
      <c r="Q866"/>
      <c r="R866"/>
      <c r="S866" s="372"/>
    </row>
    <row r="867" spans="15:19">
      <c r="O867"/>
      <c r="P867"/>
      <c r="Q867"/>
      <c r="R867"/>
      <c r="S867" s="372"/>
    </row>
    <row r="868" spans="15:19">
      <c r="O868"/>
      <c r="P868"/>
      <c r="Q868"/>
      <c r="R868"/>
      <c r="S868" s="372"/>
    </row>
    <row r="869" spans="15:19">
      <c r="O869"/>
      <c r="P869"/>
      <c r="Q869"/>
      <c r="R869"/>
      <c r="S869" s="372"/>
    </row>
    <row r="870" spans="15:19">
      <c r="O870"/>
      <c r="P870"/>
      <c r="Q870"/>
      <c r="R870"/>
      <c r="S870" s="372"/>
    </row>
    <row r="871" spans="15:19">
      <c r="O871"/>
      <c r="P871"/>
      <c r="Q871"/>
      <c r="R871"/>
      <c r="S871" s="372"/>
    </row>
    <row r="872" spans="15:19">
      <c r="O872"/>
      <c r="P872"/>
      <c r="Q872"/>
      <c r="R872"/>
      <c r="S872" s="372"/>
    </row>
    <row r="873" spans="15:19">
      <c r="O873"/>
      <c r="P873"/>
      <c r="Q873"/>
      <c r="R873"/>
      <c r="S873" s="372"/>
    </row>
    <row r="874" spans="15:19">
      <c r="O874"/>
      <c r="P874"/>
      <c r="Q874"/>
      <c r="R874"/>
      <c r="S874" s="372"/>
    </row>
    <row r="875" spans="15:19">
      <c r="O875"/>
      <c r="P875"/>
      <c r="Q875"/>
      <c r="R875"/>
      <c r="S875" s="372"/>
    </row>
    <row r="876" spans="15:19">
      <c r="O876"/>
      <c r="P876"/>
      <c r="Q876"/>
      <c r="R876"/>
      <c r="S876" s="372"/>
    </row>
    <row r="877" spans="15:19">
      <c r="O877"/>
      <c r="P877"/>
      <c r="Q877"/>
      <c r="R877"/>
      <c r="S877" s="372"/>
    </row>
    <row r="878" spans="15:19">
      <c r="O878"/>
      <c r="P878"/>
      <c r="Q878"/>
      <c r="R878"/>
      <c r="S878" s="372"/>
    </row>
    <row r="879" spans="15:19">
      <c r="O879"/>
      <c r="P879"/>
      <c r="Q879"/>
      <c r="R879"/>
      <c r="S879" s="372"/>
    </row>
    <row r="880" spans="15:19">
      <c r="O880"/>
      <c r="P880"/>
      <c r="Q880"/>
      <c r="R880"/>
      <c r="S880" s="372"/>
    </row>
    <row r="881" spans="15:19">
      <c r="O881"/>
      <c r="P881"/>
      <c r="Q881"/>
      <c r="R881"/>
      <c r="S881" s="372"/>
    </row>
    <row r="882" spans="15:19">
      <c r="O882"/>
      <c r="P882"/>
      <c r="Q882"/>
      <c r="R882"/>
      <c r="S882" s="372"/>
    </row>
    <row r="883" spans="15:19">
      <c r="O883"/>
      <c r="P883"/>
      <c r="Q883"/>
      <c r="R883"/>
      <c r="S883" s="372"/>
    </row>
    <row r="884" spans="15:19">
      <c r="O884"/>
      <c r="P884"/>
      <c r="Q884"/>
      <c r="R884"/>
      <c r="S884" s="372"/>
    </row>
    <row r="885" spans="15:19">
      <c r="O885"/>
      <c r="P885"/>
      <c r="Q885"/>
      <c r="R885"/>
      <c r="S885" s="372"/>
    </row>
    <row r="886" spans="15:19">
      <c r="O886"/>
      <c r="P886"/>
      <c r="Q886"/>
      <c r="R886"/>
      <c r="S886" s="372"/>
    </row>
    <row r="887" spans="15:19">
      <c r="O887"/>
      <c r="P887"/>
      <c r="Q887"/>
      <c r="R887"/>
      <c r="S887" s="372"/>
    </row>
    <row r="888" spans="15:19">
      <c r="O888"/>
      <c r="P888"/>
      <c r="Q888"/>
      <c r="R888"/>
      <c r="S888" s="372"/>
    </row>
    <row r="889" spans="15:19">
      <c r="O889"/>
      <c r="P889"/>
      <c r="Q889"/>
      <c r="R889"/>
      <c r="S889" s="372"/>
    </row>
    <row r="890" spans="15:19">
      <c r="O890"/>
      <c r="P890"/>
      <c r="Q890"/>
      <c r="R890"/>
      <c r="S890" s="372"/>
    </row>
    <row r="891" spans="15:19">
      <c r="O891"/>
      <c r="P891"/>
      <c r="Q891"/>
      <c r="R891"/>
      <c r="S891" s="372"/>
    </row>
    <row r="892" spans="15:19">
      <c r="O892"/>
      <c r="P892"/>
      <c r="Q892"/>
      <c r="R892"/>
      <c r="S892" s="372"/>
    </row>
    <row r="893" spans="15:19">
      <c r="O893"/>
      <c r="P893"/>
      <c r="Q893"/>
      <c r="R893"/>
      <c r="S893" s="372"/>
    </row>
    <row r="894" spans="15:19">
      <c r="O894"/>
      <c r="P894"/>
      <c r="Q894"/>
      <c r="R894"/>
      <c r="S894" s="372"/>
    </row>
    <row r="895" spans="15:19">
      <c r="O895"/>
      <c r="P895"/>
      <c r="Q895"/>
      <c r="R895"/>
      <c r="S895" s="372"/>
    </row>
    <row r="896" spans="15:19">
      <c r="O896"/>
      <c r="P896"/>
      <c r="Q896"/>
      <c r="R896"/>
      <c r="S896" s="372"/>
    </row>
    <row r="897" spans="15:19">
      <c r="O897"/>
      <c r="P897"/>
      <c r="Q897"/>
      <c r="R897"/>
      <c r="S897" s="372"/>
    </row>
    <row r="898" spans="15:19">
      <c r="O898"/>
      <c r="P898"/>
      <c r="Q898"/>
      <c r="R898"/>
      <c r="S898" s="372"/>
    </row>
    <row r="899" spans="15:19">
      <c r="O899"/>
      <c r="P899"/>
      <c r="Q899"/>
      <c r="R899"/>
      <c r="S899" s="372"/>
    </row>
    <row r="900" spans="15:19">
      <c r="O900"/>
      <c r="P900"/>
      <c r="Q900"/>
      <c r="R900"/>
      <c r="S900" s="372"/>
    </row>
    <row r="901" spans="15:19">
      <c r="O901"/>
      <c r="P901"/>
      <c r="Q901"/>
      <c r="R901"/>
      <c r="S901" s="372"/>
    </row>
    <row r="902" spans="15:19">
      <c r="O902"/>
      <c r="P902"/>
      <c r="Q902"/>
      <c r="R902"/>
      <c r="S902" s="372"/>
    </row>
    <row r="903" spans="15:19">
      <c r="O903"/>
      <c r="P903"/>
      <c r="Q903"/>
      <c r="R903"/>
      <c r="S903" s="372"/>
    </row>
    <row r="904" spans="15:19">
      <c r="O904"/>
      <c r="P904"/>
      <c r="Q904"/>
      <c r="R904"/>
      <c r="S904" s="372"/>
    </row>
    <row r="905" spans="15:19">
      <c r="O905"/>
      <c r="P905"/>
      <c r="Q905"/>
      <c r="R905"/>
      <c r="S905" s="372"/>
    </row>
    <row r="906" spans="15:19">
      <c r="O906"/>
      <c r="P906"/>
      <c r="Q906"/>
      <c r="R906"/>
      <c r="S906" s="372"/>
    </row>
    <row r="907" spans="15:19">
      <c r="O907"/>
      <c r="P907"/>
      <c r="Q907"/>
      <c r="R907"/>
      <c r="S907" s="372"/>
    </row>
    <row r="908" spans="15:19">
      <c r="O908"/>
      <c r="P908"/>
      <c r="Q908"/>
      <c r="R908"/>
      <c r="S908" s="372"/>
    </row>
    <row r="909" spans="15:19">
      <c r="O909"/>
      <c r="P909"/>
      <c r="Q909"/>
      <c r="R909"/>
      <c r="S909" s="372"/>
    </row>
    <row r="910" spans="15:19">
      <c r="O910"/>
      <c r="P910"/>
      <c r="Q910"/>
      <c r="R910"/>
      <c r="S910" s="372"/>
    </row>
    <row r="911" spans="15:19">
      <c r="O911"/>
      <c r="P911"/>
      <c r="Q911"/>
      <c r="R911"/>
      <c r="S911" s="372"/>
    </row>
    <row r="912" spans="15:19">
      <c r="O912"/>
      <c r="P912"/>
      <c r="Q912"/>
      <c r="R912"/>
      <c r="S912" s="372"/>
    </row>
    <row r="913" spans="15:19">
      <c r="O913"/>
      <c r="P913"/>
      <c r="Q913"/>
      <c r="R913"/>
      <c r="S913" s="372"/>
    </row>
    <row r="914" spans="15:19">
      <c r="O914"/>
      <c r="P914"/>
      <c r="Q914"/>
      <c r="R914"/>
      <c r="S914" s="372"/>
    </row>
    <row r="915" spans="15:19">
      <c r="O915"/>
      <c r="P915"/>
      <c r="Q915"/>
      <c r="R915"/>
      <c r="S915" s="372"/>
    </row>
    <row r="916" spans="15:19">
      <c r="O916"/>
      <c r="P916"/>
      <c r="Q916"/>
      <c r="R916"/>
      <c r="S916" s="372"/>
    </row>
    <row r="917" spans="15:19">
      <c r="O917"/>
      <c r="P917"/>
      <c r="Q917"/>
      <c r="R917"/>
      <c r="S917" s="372"/>
    </row>
    <row r="918" spans="15:19">
      <c r="O918"/>
      <c r="P918"/>
      <c r="Q918"/>
      <c r="R918"/>
      <c r="S918" s="372"/>
    </row>
    <row r="919" spans="15:19">
      <c r="O919"/>
      <c r="P919"/>
      <c r="Q919"/>
      <c r="R919"/>
      <c r="S919" s="372"/>
    </row>
    <row r="920" spans="15:19">
      <c r="O920"/>
      <c r="P920"/>
      <c r="Q920"/>
      <c r="R920"/>
      <c r="S920" s="372"/>
    </row>
    <row r="921" spans="15:19">
      <c r="O921"/>
      <c r="P921"/>
      <c r="Q921"/>
      <c r="R921"/>
      <c r="S921" s="372"/>
    </row>
    <row r="922" spans="15:19">
      <c r="O922"/>
      <c r="P922"/>
      <c r="Q922"/>
      <c r="R922"/>
      <c r="S922" s="372"/>
    </row>
    <row r="923" spans="15:19">
      <c r="O923"/>
      <c r="P923"/>
      <c r="Q923"/>
      <c r="R923"/>
      <c r="S923" s="372"/>
    </row>
    <row r="924" spans="15:19">
      <c r="O924"/>
      <c r="P924"/>
      <c r="Q924"/>
      <c r="R924"/>
      <c r="S924" s="372"/>
    </row>
    <row r="925" spans="15:19">
      <c r="O925"/>
      <c r="P925"/>
      <c r="Q925"/>
      <c r="R925"/>
      <c r="S925" s="372"/>
    </row>
    <row r="926" spans="15:19">
      <c r="O926"/>
      <c r="P926"/>
      <c r="Q926"/>
      <c r="R926"/>
      <c r="S926" s="372"/>
    </row>
    <row r="927" spans="15:19">
      <c r="O927"/>
      <c r="P927"/>
      <c r="Q927"/>
      <c r="R927"/>
      <c r="S927" s="372"/>
    </row>
    <row r="928" spans="15:19">
      <c r="O928"/>
      <c r="P928"/>
      <c r="Q928"/>
      <c r="R928"/>
      <c r="S928" s="372"/>
    </row>
    <row r="929" spans="15:19">
      <c r="O929"/>
      <c r="P929"/>
      <c r="Q929"/>
      <c r="R929"/>
      <c r="S929" s="372"/>
    </row>
    <row r="930" spans="15:19">
      <c r="O930"/>
      <c r="P930"/>
      <c r="Q930"/>
      <c r="R930"/>
      <c r="S930" s="372"/>
    </row>
    <row r="931" spans="15:19">
      <c r="O931"/>
      <c r="P931"/>
      <c r="Q931"/>
      <c r="R931"/>
      <c r="S931" s="372"/>
    </row>
    <row r="932" spans="15:19">
      <c r="O932"/>
      <c r="P932"/>
      <c r="Q932"/>
      <c r="R932"/>
      <c r="S932" s="372"/>
    </row>
    <row r="933" spans="15:19">
      <c r="O933"/>
      <c r="P933"/>
      <c r="Q933"/>
      <c r="R933"/>
      <c r="S933" s="372"/>
    </row>
    <row r="934" spans="15:19">
      <c r="O934"/>
      <c r="P934"/>
      <c r="Q934"/>
      <c r="R934"/>
      <c r="S934" s="372"/>
    </row>
    <row r="935" spans="15:19">
      <c r="O935"/>
      <c r="P935"/>
      <c r="Q935"/>
      <c r="R935"/>
      <c r="S935" s="372"/>
    </row>
    <row r="936" spans="15:19">
      <c r="O936"/>
      <c r="P936"/>
      <c r="Q936"/>
      <c r="R936"/>
      <c r="S936" s="372"/>
    </row>
    <row r="937" spans="15:19">
      <c r="O937"/>
      <c r="P937"/>
      <c r="Q937"/>
      <c r="R937"/>
      <c r="S937" s="372"/>
    </row>
    <row r="938" spans="15:19">
      <c r="O938"/>
      <c r="P938"/>
      <c r="Q938"/>
      <c r="R938"/>
      <c r="S938" s="372"/>
    </row>
    <row r="939" spans="15:19">
      <c r="O939"/>
      <c r="P939"/>
      <c r="Q939"/>
      <c r="R939"/>
      <c r="S939" s="372"/>
    </row>
    <row r="940" spans="15:19">
      <c r="O940"/>
      <c r="P940"/>
      <c r="Q940"/>
      <c r="R940"/>
      <c r="S940" s="372"/>
    </row>
    <row r="941" spans="15:19">
      <c r="O941"/>
      <c r="P941"/>
      <c r="Q941"/>
      <c r="R941"/>
      <c r="S941" s="372"/>
    </row>
    <row r="942" spans="15:19">
      <c r="O942"/>
      <c r="P942"/>
      <c r="Q942"/>
      <c r="R942"/>
      <c r="S942" s="372"/>
    </row>
    <row r="943" spans="15:19">
      <c r="O943"/>
      <c r="P943"/>
      <c r="Q943"/>
      <c r="R943"/>
      <c r="S943" s="372"/>
    </row>
    <row r="944" spans="15:19">
      <c r="O944"/>
      <c r="P944"/>
      <c r="Q944"/>
      <c r="R944"/>
      <c r="S944" s="372"/>
    </row>
    <row r="945" spans="15:19">
      <c r="O945"/>
      <c r="P945"/>
      <c r="Q945"/>
      <c r="R945"/>
      <c r="S945" s="372"/>
    </row>
    <row r="946" spans="15:19">
      <c r="O946"/>
      <c r="P946"/>
      <c r="Q946"/>
      <c r="R946"/>
      <c r="S946" s="372"/>
    </row>
    <row r="947" spans="15:19">
      <c r="O947"/>
      <c r="P947"/>
      <c r="Q947"/>
      <c r="R947"/>
      <c r="S947" s="372"/>
    </row>
    <row r="948" spans="15:19">
      <c r="O948"/>
      <c r="P948"/>
      <c r="Q948"/>
      <c r="R948"/>
      <c r="S948" s="372"/>
    </row>
    <row r="949" spans="15:19">
      <c r="O949"/>
      <c r="P949"/>
      <c r="Q949"/>
      <c r="R949"/>
      <c r="S949" s="372"/>
    </row>
    <row r="950" spans="15:19">
      <c r="O950"/>
      <c r="P950"/>
      <c r="Q950"/>
      <c r="R950"/>
      <c r="S950" s="372"/>
    </row>
    <row r="951" spans="15:19">
      <c r="O951"/>
      <c r="P951"/>
      <c r="Q951"/>
      <c r="R951"/>
      <c r="S951" s="372"/>
    </row>
    <row r="952" spans="15:19">
      <c r="O952"/>
      <c r="P952"/>
      <c r="Q952"/>
      <c r="R952"/>
      <c r="S952" s="372"/>
    </row>
    <row r="953" spans="15:19">
      <c r="O953"/>
      <c r="P953"/>
      <c r="Q953"/>
      <c r="R953"/>
      <c r="S953" s="372"/>
    </row>
    <row r="954" spans="15:19">
      <c r="O954"/>
      <c r="P954"/>
      <c r="Q954"/>
      <c r="R954"/>
      <c r="S954" s="372"/>
    </row>
    <row r="955" spans="15:19">
      <c r="O955"/>
      <c r="P955"/>
      <c r="Q955"/>
      <c r="R955"/>
      <c r="S955" s="372"/>
    </row>
    <row r="956" spans="15:19">
      <c r="O956"/>
      <c r="P956"/>
      <c r="Q956"/>
      <c r="R956"/>
      <c r="S956" s="372"/>
    </row>
    <row r="957" spans="15:19">
      <c r="O957"/>
      <c r="P957"/>
      <c r="Q957"/>
      <c r="R957"/>
      <c r="S957" s="372"/>
    </row>
    <row r="958" spans="15:19">
      <c r="O958"/>
      <c r="P958"/>
      <c r="Q958"/>
      <c r="R958"/>
      <c r="S958" s="372"/>
    </row>
    <row r="959" spans="15:19">
      <c r="O959"/>
      <c r="P959"/>
      <c r="Q959"/>
      <c r="R959"/>
      <c r="S959" s="372"/>
    </row>
    <row r="960" spans="15:19">
      <c r="O960"/>
      <c r="P960"/>
      <c r="Q960"/>
      <c r="R960"/>
      <c r="S960" s="372"/>
    </row>
    <row r="961" spans="15:19">
      <c r="O961"/>
      <c r="P961"/>
      <c r="Q961"/>
      <c r="R961"/>
      <c r="S961" s="372"/>
    </row>
    <row r="962" spans="15:19">
      <c r="O962"/>
      <c r="P962"/>
      <c r="Q962"/>
      <c r="R962"/>
      <c r="S962" s="372"/>
    </row>
    <row r="963" spans="15:19">
      <c r="O963"/>
      <c r="P963"/>
      <c r="Q963"/>
      <c r="R963"/>
      <c r="S963" s="372"/>
    </row>
    <row r="964" spans="15:19">
      <c r="O964"/>
      <c r="P964"/>
      <c r="Q964"/>
      <c r="R964"/>
      <c r="S964" s="372"/>
    </row>
    <row r="965" spans="15:19">
      <c r="O965"/>
      <c r="P965"/>
      <c r="Q965"/>
      <c r="R965"/>
      <c r="S965" s="372"/>
    </row>
    <row r="966" spans="15:19">
      <c r="O966"/>
      <c r="P966"/>
      <c r="Q966"/>
      <c r="R966"/>
      <c r="S966" s="372"/>
    </row>
    <row r="967" spans="15:19">
      <c r="O967"/>
      <c r="P967"/>
      <c r="Q967"/>
      <c r="R967"/>
      <c r="S967" s="372"/>
    </row>
    <row r="968" spans="15:19">
      <c r="O968"/>
      <c r="P968"/>
      <c r="Q968"/>
      <c r="R968"/>
      <c r="S968" s="372"/>
    </row>
    <row r="969" spans="15:19">
      <c r="O969"/>
      <c r="P969"/>
      <c r="Q969"/>
      <c r="R969"/>
      <c r="S969" s="372"/>
    </row>
    <row r="970" spans="15:19">
      <c r="O970"/>
      <c r="P970"/>
      <c r="Q970"/>
      <c r="R970"/>
      <c r="S970" s="372"/>
    </row>
    <row r="971" spans="15:19">
      <c r="O971"/>
      <c r="P971"/>
      <c r="Q971"/>
      <c r="R971"/>
      <c r="S971" s="372"/>
    </row>
    <row r="972" spans="15:19">
      <c r="O972"/>
      <c r="P972"/>
      <c r="Q972"/>
      <c r="R972"/>
      <c r="S972" s="372"/>
    </row>
    <row r="973" spans="15:19">
      <c r="O973"/>
      <c r="P973"/>
      <c r="Q973"/>
      <c r="R973"/>
      <c r="S973" s="372"/>
    </row>
    <row r="974" spans="15:19">
      <c r="O974"/>
      <c r="P974"/>
      <c r="Q974"/>
      <c r="R974"/>
      <c r="S974" s="372"/>
    </row>
    <row r="975" spans="15:19">
      <c r="O975"/>
      <c r="P975"/>
      <c r="Q975"/>
      <c r="R975"/>
      <c r="S975" s="372"/>
    </row>
    <row r="976" spans="15:19">
      <c r="O976"/>
      <c r="P976"/>
      <c r="Q976"/>
      <c r="R976"/>
      <c r="S976" s="372"/>
    </row>
    <row r="977" spans="15:19">
      <c r="O977"/>
      <c r="P977"/>
      <c r="Q977"/>
      <c r="R977"/>
      <c r="S977" s="372"/>
    </row>
    <row r="978" spans="15:19">
      <c r="O978"/>
      <c r="P978"/>
      <c r="Q978"/>
      <c r="R978"/>
      <c r="S978" s="372"/>
    </row>
    <row r="979" spans="15:19">
      <c r="O979"/>
      <c r="P979"/>
      <c r="Q979"/>
      <c r="R979"/>
      <c r="S979" s="372"/>
    </row>
    <row r="980" spans="15:19">
      <c r="O980"/>
      <c r="P980"/>
      <c r="Q980"/>
      <c r="R980"/>
      <c r="S980" s="372"/>
    </row>
    <row r="981" spans="15:19">
      <c r="O981"/>
      <c r="P981"/>
      <c r="Q981"/>
      <c r="R981"/>
      <c r="S981" s="372"/>
    </row>
    <row r="982" spans="15:19">
      <c r="O982"/>
      <c r="P982"/>
      <c r="Q982"/>
      <c r="R982"/>
      <c r="S982" s="372"/>
    </row>
    <row r="983" spans="15:19">
      <c r="O983"/>
      <c r="P983"/>
      <c r="Q983"/>
      <c r="R983"/>
      <c r="S983" s="372"/>
    </row>
    <row r="984" spans="15:19">
      <c r="O984"/>
      <c r="P984"/>
      <c r="Q984"/>
      <c r="R984"/>
      <c r="S984" s="372"/>
    </row>
    <row r="985" spans="15:19">
      <c r="O985"/>
      <c r="P985"/>
      <c r="Q985"/>
      <c r="R985"/>
      <c r="S985" s="372"/>
    </row>
    <row r="986" spans="15:19">
      <c r="O986"/>
      <c r="P986"/>
      <c r="Q986"/>
      <c r="R986"/>
      <c r="S986" s="372"/>
    </row>
    <row r="987" spans="15:19">
      <c r="O987"/>
      <c r="P987"/>
      <c r="Q987"/>
      <c r="R987"/>
      <c r="S987" s="372"/>
    </row>
    <row r="988" spans="15:19">
      <c r="O988"/>
      <c r="P988"/>
      <c r="Q988"/>
      <c r="R988"/>
      <c r="S988" s="372"/>
    </row>
    <row r="989" spans="15:19">
      <c r="O989"/>
      <c r="P989"/>
      <c r="Q989"/>
      <c r="R989"/>
      <c r="S989" s="372"/>
    </row>
    <row r="990" spans="15:19">
      <c r="O990"/>
      <c r="P990"/>
      <c r="Q990"/>
      <c r="R990"/>
      <c r="S990" s="372"/>
    </row>
    <row r="991" spans="15:19">
      <c r="O991"/>
      <c r="P991"/>
      <c r="Q991"/>
      <c r="R991"/>
      <c r="S991" s="372"/>
    </row>
    <row r="992" spans="15:19">
      <c r="O992"/>
      <c r="P992"/>
      <c r="Q992"/>
      <c r="R992"/>
      <c r="S992" s="372"/>
    </row>
    <row r="993" spans="15:19">
      <c r="O993"/>
      <c r="P993"/>
      <c r="Q993"/>
      <c r="R993"/>
      <c r="S993" s="372"/>
    </row>
    <row r="994" spans="15:19">
      <c r="O994"/>
      <c r="P994"/>
      <c r="Q994"/>
      <c r="R994"/>
      <c r="S994" s="372"/>
    </row>
    <row r="995" spans="15:19">
      <c r="O995"/>
      <c r="P995"/>
      <c r="Q995"/>
      <c r="R995"/>
      <c r="S995" s="372"/>
    </row>
    <row r="996" spans="15:19">
      <c r="O996"/>
      <c r="P996"/>
      <c r="Q996"/>
      <c r="R996"/>
      <c r="S996" s="372"/>
    </row>
    <row r="997" spans="15:19">
      <c r="O997"/>
      <c r="P997"/>
      <c r="Q997"/>
      <c r="R997"/>
      <c r="S997" s="372"/>
    </row>
    <row r="998" spans="15:19">
      <c r="O998"/>
      <c r="P998"/>
      <c r="Q998"/>
      <c r="R998"/>
      <c r="S998" s="372"/>
    </row>
    <row r="999" spans="15:19">
      <c r="O999"/>
      <c r="P999"/>
      <c r="Q999"/>
      <c r="R999"/>
      <c r="S999" s="372"/>
    </row>
    <row r="1000" spans="15:19">
      <c r="O1000"/>
      <c r="P1000"/>
      <c r="Q1000"/>
      <c r="R1000"/>
      <c r="S1000" s="372"/>
    </row>
    <row r="1001" spans="15:19">
      <c r="O1001"/>
      <c r="P1001"/>
      <c r="Q1001"/>
      <c r="R1001"/>
      <c r="S1001" s="372"/>
    </row>
    <row r="1002" spans="15:19">
      <c r="O1002"/>
      <c r="P1002"/>
      <c r="Q1002"/>
      <c r="R1002"/>
      <c r="S1002" s="372"/>
    </row>
    <row r="1003" spans="15:19">
      <c r="O1003"/>
      <c r="P1003"/>
      <c r="Q1003"/>
      <c r="R1003"/>
      <c r="S1003" s="372"/>
    </row>
    <row r="1004" spans="15:19">
      <c r="O1004"/>
      <c r="P1004"/>
      <c r="Q1004"/>
      <c r="R1004"/>
      <c r="S1004" s="372"/>
    </row>
    <row r="1005" spans="15:19">
      <c r="O1005"/>
      <c r="P1005"/>
      <c r="Q1005"/>
      <c r="R1005"/>
      <c r="S1005" s="372"/>
    </row>
    <row r="1006" spans="15:19">
      <c r="O1006"/>
      <c r="P1006"/>
      <c r="Q1006"/>
      <c r="R1006"/>
      <c r="S1006" s="372"/>
    </row>
    <row r="1007" spans="15:19">
      <c r="O1007"/>
      <c r="P1007"/>
      <c r="Q1007"/>
      <c r="R1007"/>
      <c r="S1007" s="372"/>
    </row>
    <row r="1008" spans="15:19">
      <c r="O1008"/>
      <c r="P1008"/>
      <c r="Q1008"/>
      <c r="R1008"/>
      <c r="S1008" s="372"/>
    </row>
    <row r="1009" spans="15:19">
      <c r="O1009"/>
      <c r="P1009"/>
      <c r="Q1009"/>
      <c r="R1009"/>
      <c r="S1009" s="372"/>
    </row>
    <row r="1010" spans="15:19">
      <c r="O1010"/>
      <c r="P1010"/>
      <c r="Q1010"/>
      <c r="R1010"/>
      <c r="S1010" s="372"/>
    </row>
    <row r="1011" spans="15:19">
      <c r="O1011"/>
      <c r="P1011"/>
      <c r="Q1011"/>
      <c r="R1011"/>
      <c r="S1011" s="372"/>
    </row>
    <row r="1012" spans="15:19">
      <c r="O1012"/>
      <c r="P1012"/>
      <c r="Q1012"/>
      <c r="R1012"/>
      <c r="S1012" s="372"/>
    </row>
    <row r="1013" spans="15:19">
      <c r="O1013"/>
      <c r="P1013"/>
      <c r="Q1013"/>
      <c r="R1013"/>
      <c r="S1013" s="372"/>
    </row>
    <row r="1014" spans="15:19">
      <c r="O1014"/>
      <c r="P1014"/>
      <c r="Q1014"/>
      <c r="R1014"/>
      <c r="S1014" s="372"/>
    </row>
    <row r="1015" spans="15:19">
      <c r="O1015"/>
      <c r="P1015"/>
      <c r="Q1015"/>
      <c r="R1015"/>
      <c r="S1015" s="372"/>
    </row>
    <row r="1016" spans="15:19">
      <c r="O1016"/>
      <c r="P1016"/>
      <c r="Q1016"/>
      <c r="R1016"/>
      <c r="S1016" s="372"/>
    </row>
    <row r="1017" spans="15:19">
      <c r="O1017"/>
      <c r="P1017"/>
      <c r="Q1017"/>
      <c r="R1017"/>
      <c r="S1017" s="372"/>
    </row>
    <row r="1018" spans="15:19">
      <c r="O1018"/>
      <c r="P1018"/>
      <c r="Q1018"/>
      <c r="R1018"/>
      <c r="S1018" s="372"/>
    </row>
    <row r="1019" spans="15:19">
      <c r="O1019"/>
      <c r="P1019"/>
      <c r="Q1019"/>
      <c r="R1019"/>
      <c r="S1019" s="372"/>
    </row>
    <row r="1020" spans="15:19">
      <c r="O1020"/>
      <c r="P1020"/>
      <c r="Q1020"/>
      <c r="R1020"/>
      <c r="S1020" s="372"/>
    </row>
    <row r="1021" spans="15:19">
      <c r="O1021"/>
      <c r="P1021"/>
      <c r="Q1021"/>
      <c r="R1021"/>
      <c r="S1021" s="372"/>
    </row>
    <row r="1022" spans="15:19">
      <c r="O1022"/>
      <c r="P1022"/>
      <c r="Q1022"/>
      <c r="R1022"/>
      <c r="S1022" s="372"/>
    </row>
    <row r="1023" spans="15:19">
      <c r="O1023"/>
      <c r="P1023"/>
      <c r="Q1023"/>
      <c r="R1023"/>
      <c r="S1023" s="372"/>
    </row>
    <row r="1024" spans="15:19">
      <c r="O1024"/>
      <c r="P1024"/>
      <c r="Q1024"/>
      <c r="R1024"/>
      <c r="S1024" s="372"/>
    </row>
    <row r="1025" spans="15:19">
      <c r="O1025"/>
      <c r="P1025"/>
      <c r="Q1025"/>
      <c r="R1025"/>
      <c r="S1025" s="372"/>
    </row>
    <row r="1026" spans="15:19">
      <c r="O1026"/>
      <c r="P1026"/>
      <c r="Q1026"/>
      <c r="R1026"/>
      <c r="S1026" s="372"/>
    </row>
    <row r="1027" spans="15:19">
      <c r="O1027"/>
      <c r="P1027"/>
      <c r="Q1027"/>
      <c r="R1027"/>
      <c r="S1027" s="372"/>
    </row>
    <row r="1028" spans="15:19">
      <c r="O1028"/>
      <c r="P1028"/>
      <c r="Q1028"/>
      <c r="R1028"/>
      <c r="S1028" s="372"/>
    </row>
    <row r="1029" spans="15:19">
      <c r="O1029"/>
      <c r="P1029"/>
      <c r="Q1029"/>
      <c r="R1029"/>
      <c r="S1029" s="372"/>
    </row>
    <row r="1030" spans="15:19">
      <c r="O1030"/>
      <c r="P1030"/>
      <c r="Q1030"/>
      <c r="R1030"/>
      <c r="S1030" s="372"/>
    </row>
    <row r="1031" spans="15:19">
      <c r="O1031"/>
      <c r="P1031"/>
      <c r="Q1031"/>
      <c r="R1031"/>
      <c r="S1031" s="372"/>
    </row>
    <row r="1032" spans="15:19">
      <c r="O1032"/>
      <c r="P1032"/>
      <c r="Q1032"/>
      <c r="R1032"/>
      <c r="S1032" s="372"/>
    </row>
    <row r="1033" spans="15:19">
      <c r="O1033"/>
      <c r="P1033"/>
      <c r="Q1033"/>
      <c r="R1033"/>
      <c r="S1033" s="372"/>
    </row>
    <row r="1034" spans="15:19">
      <c r="O1034"/>
      <c r="P1034"/>
      <c r="Q1034"/>
      <c r="R1034"/>
      <c r="S1034" s="372"/>
    </row>
    <row r="1035" spans="15:19">
      <c r="O1035"/>
      <c r="P1035"/>
      <c r="Q1035"/>
      <c r="R1035"/>
      <c r="S1035" s="372"/>
    </row>
    <row r="1036" spans="15:19">
      <c r="O1036"/>
      <c r="P1036"/>
      <c r="Q1036"/>
      <c r="R1036"/>
      <c r="S1036" s="372"/>
    </row>
    <row r="1037" spans="15:19">
      <c r="O1037"/>
      <c r="P1037"/>
      <c r="Q1037"/>
      <c r="R1037"/>
      <c r="S1037" s="372"/>
    </row>
    <row r="1038" spans="15:19">
      <c r="O1038"/>
      <c r="P1038"/>
      <c r="Q1038"/>
      <c r="R1038"/>
      <c r="S1038" s="372"/>
    </row>
    <row r="1039" spans="15:19">
      <c r="O1039"/>
      <c r="P1039"/>
      <c r="Q1039"/>
      <c r="R1039"/>
      <c r="S1039" s="372"/>
    </row>
    <row r="1040" spans="15:19">
      <c r="O1040"/>
      <c r="P1040"/>
      <c r="Q1040"/>
      <c r="R1040"/>
      <c r="S1040" s="372"/>
    </row>
    <row r="1041" spans="15:19">
      <c r="O1041"/>
      <c r="P1041"/>
      <c r="Q1041"/>
      <c r="R1041"/>
      <c r="S1041" s="372"/>
    </row>
    <row r="1042" spans="15:19">
      <c r="O1042"/>
      <c r="P1042"/>
      <c r="Q1042"/>
      <c r="R1042"/>
      <c r="S1042" s="372"/>
    </row>
    <row r="1043" spans="15:19">
      <c r="O1043"/>
      <c r="P1043"/>
      <c r="Q1043"/>
      <c r="R1043"/>
      <c r="S1043" s="372"/>
    </row>
    <row r="1044" spans="15:19">
      <c r="O1044"/>
      <c r="P1044"/>
      <c r="Q1044"/>
      <c r="R1044"/>
      <c r="S1044" s="372"/>
    </row>
    <row r="1045" spans="15:19">
      <c r="O1045"/>
      <c r="P1045"/>
      <c r="Q1045"/>
      <c r="R1045"/>
      <c r="S1045" s="372"/>
    </row>
    <row r="1046" spans="15:19">
      <c r="O1046"/>
      <c r="P1046"/>
      <c r="Q1046"/>
      <c r="R1046"/>
      <c r="S1046" s="372"/>
    </row>
    <row r="1047" spans="15:19">
      <c r="O1047"/>
      <c r="P1047"/>
      <c r="Q1047"/>
      <c r="R1047"/>
      <c r="S1047" s="372"/>
    </row>
    <row r="1048" spans="15:19">
      <c r="O1048"/>
      <c r="P1048"/>
      <c r="Q1048"/>
      <c r="R1048"/>
      <c r="S1048" s="372"/>
    </row>
    <row r="1049" spans="15:19">
      <c r="O1049"/>
      <c r="P1049"/>
      <c r="Q1049"/>
      <c r="R1049"/>
      <c r="S1049" s="372"/>
    </row>
    <row r="1050" spans="15:19">
      <c r="O1050"/>
      <c r="P1050"/>
      <c r="Q1050"/>
      <c r="R1050"/>
      <c r="S1050" s="372"/>
    </row>
    <row r="1051" spans="15:19">
      <c r="O1051"/>
      <c r="P1051"/>
      <c r="Q1051"/>
      <c r="R1051"/>
      <c r="S1051" s="372"/>
    </row>
    <row r="1052" spans="15:19">
      <c r="O1052"/>
      <c r="P1052"/>
      <c r="Q1052"/>
      <c r="R1052"/>
      <c r="S1052" s="372"/>
    </row>
    <row r="1053" spans="15:19">
      <c r="O1053"/>
      <c r="P1053"/>
      <c r="Q1053"/>
      <c r="R1053"/>
      <c r="S1053" s="372"/>
    </row>
    <row r="1054" spans="15:19">
      <c r="O1054"/>
      <c r="P1054"/>
      <c r="Q1054"/>
      <c r="R1054"/>
      <c r="S1054" s="372"/>
    </row>
    <row r="1055" spans="15:19">
      <c r="O1055"/>
      <c r="P1055"/>
      <c r="Q1055"/>
      <c r="R1055"/>
      <c r="S1055" s="372"/>
    </row>
    <row r="1056" spans="15:19">
      <c r="O1056"/>
      <c r="P1056"/>
      <c r="Q1056"/>
      <c r="R1056"/>
      <c r="S1056" s="372"/>
    </row>
    <row r="1057" spans="15:19">
      <c r="O1057"/>
      <c r="P1057"/>
      <c r="Q1057"/>
      <c r="R1057"/>
      <c r="S1057" s="372"/>
    </row>
    <row r="1058" spans="15:19">
      <c r="O1058"/>
      <c r="P1058"/>
      <c r="Q1058"/>
      <c r="R1058"/>
      <c r="S1058" s="372"/>
    </row>
    <row r="1059" spans="15:19">
      <c r="O1059"/>
      <c r="P1059"/>
      <c r="Q1059"/>
      <c r="R1059"/>
      <c r="S1059" s="372"/>
    </row>
    <row r="1060" spans="15:19">
      <c r="O1060"/>
      <c r="P1060"/>
      <c r="Q1060"/>
      <c r="R1060"/>
      <c r="S1060" s="372"/>
    </row>
    <row r="1061" spans="15:19">
      <c r="O1061"/>
      <c r="P1061"/>
      <c r="Q1061"/>
      <c r="R1061"/>
      <c r="S1061" s="372"/>
    </row>
    <row r="1062" spans="15:19">
      <c r="O1062"/>
      <c r="P1062"/>
      <c r="Q1062"/>
      <c r="R1062"/>
      <c r="S1062" s="372"/>
    </row>
    <row r="1063" spans="15:19">
      <c r="O1063"/>
      <c r="P1063"/>
      <c r="Q1063"/>
      <c r="R1063"/>
      <c r="S1063" s="372"/>
    </row>
    <row r="1064" spans="15:19">
      <c r="O1064"/>
      <c r="P1064"/>
      <c r="Q1064"/>
      <c r="R1064"/>
      <c r="S1064" s="372"/>
    </row>
    <row r="1065" spans="15:19">
      <c r="O1065"/>
      <c r="P1065"/>
      <c r="Q1065"/>
      <c r="R1065"/>
      <c r="S1065" s="372"/>
    </row>
    <row r="1066" spans="15:19">
      <c r="O1066"/>
      <c r="P1066"/>
      <c r="Q1066"/>
      <c r="R1066"/>
      <c r="S1066" s="372"/>
    </row>
    <row r="1067" spans="15:19">
      <c r="O1067"/>
      <c r="P1067"/>
      <c r="Q1067"/>
      <c r="R1067"/>
      <c r="S1067" s="372"/>
    </row>
    <row r="1068" spans="15:19">
      <c r="O1068"/>
      <c r="P1068"/>
      <c r="Q1068"/>
      <c r="R1068"/>
      <c r="S1068" s="372"/>
    </row>
    <row r="1069" spans="15:19">
      <c r="O1069"/>
      <c r="P1069"/>
      <c r="Q1069"/>
      <c r="R1069"/>
      <c r="S1069" s="372"/>
    </row>
    <row r="1070" spans="15:19">
      <c r="O1070"/>
      <c r="P1070"/>
      <c r="Q1070"/>
      <c r="R1070"/>
      <c r="S1070" s="372"/>
    </row>
    <row r="1071" spans="15:19">
      <c r="O1071"/>
      <c r="P1071"/>
      <c r="Q1071"/>
      <c r="R1071"/>
      <c r="S1071" s="372"/>
    </row>
    <row r="1072" spans="15:19">
      <c r="O1072"/>
      <c r="P1072"/>
      <c r="Q1072"/>
      <c r="R1072"/>
      <c r="S1072" s="372"/>
    </row>
    <row r="1073" spans="15:19">
      <c r="O1073"/>
      <c r="P1073"/>
      <c r="Q1073"/>
      <c r="R1073"/>
      <c r="S1073" s="372"/>
    </row>
    <row r="1074" spans="15:19">
      <c r="O1074"/>
      <c r="P1074"/>
      <c r="Q1074"/>
      <c r="R1074"/>
      <c r="S1074" s="372"/>
    </row>
    <row r="1075" spans="15:19">
      <c r="O1075"/>
      <c r="P1075"/>
      <c r="Q1075"/>
      <c r="R1075"/>
      <c r="S1075" s="372"/>
    </row>
    <row r="1076" spans="15:19">
      <c r="O1076"/>
      <c r="P1076"/>
      <c r="Q1076"/>
      <c r="R1076"/>
      <c r="S1076" s="372"/>
    </row>
    <row r="1077" spans="15:19">
      <c r="O1077"/>
      <c r="P1077"/>
      <c r="Q1077"/>
      <c r="R1077"/>
      <c r="S1077" s="372"/>
    </row>
    <row r="1078" spans="15:19">
      <c r="O1078"/>
      <c r="P1078"/>
      <c r="Q1078"/>
      <c r="R1078"/>
      <c r="S1078" s="372"/>
    </row>
    <row r="1079" spans="15:19">
      <c r="O1079"/>
      <c r="P1079"/>
      <c r="Q1079"/>
      <c r="R1079"/>
      <c r="S1079" s="372"/>
    </row>
    <row r="1080" spans="15:19">
      <c r="O1080"/>
      <c r="P1080"/>
      <c r="Q1080"/>
      <c r="R1080"/>
      <c r="S1080" s="372"/>
    </row>
    <row r="1081" spans="15:19">
      <c r="O1081"/>
      <c r="P1081"/>
      <c r="Q1081"/>
      <c r="R1081"/>
      <c r="S1081" s="372"/>
    </row>
    <row r="1082" spans="15:19">
      <c r="O1082"/>
      <c r="P1082"/>
      <c r="Q1082"/>
      <c r="R1082"/>
      <c r="S1082" s="372"/>
    </row>
    <row r="1083" spans="15:19">
      <c r="O1083"/>
      <c r="P1083"/>
      <c r="Q1083"/>
      <c r="R1083"/>
      <c r="S1083" s="372"/>
    </row>
    <row r="1084" spans="15:19">
      <c r="O1084"/>
      <c r="P1084"/>
      <c r="Q1084"/>
      <c r="R1084"/>
      <c r="S1084" s="372"/>
    </row>
    <row r="1085" spans="15:19">
      <c r="O1085"/>
      <c r="P1085"/>
      <c r="Q1085"/>
      <c r="R1085"/>
      <c r="S1085" s="372"/>
    </row>
    <row r="1086" spans="15:19">
      <c r="O1086"/>
      <c r="P1086"/>
      <c r="Q1086"/>
      <c r="R1086"/>
      <c r="S1086" s="372"/>
    </row>
    <row r="1087" spans="15:19">
      <c r="O1087"/>
      <c r="P1087"/>
      <c r="Q1087"/>
      <c r="R1087"/>
      <c r="S1087" s="372"/>
    </row>
    <row r="1088" spans="15:19">
      <c r="O1088"/>
      <c r="P1088"/>
      <c r="Q1088"/>
      <c r="R1088"/>
      <c r="S1088" s="372"/>
    </row>
    <row r="1089" spans="15:19">
      <c r="O1089"/>
      <c r="P1089"/>
      <c r="Q1089"/>
      <c r="R1089"/>
      <c r="S1089" s="372"/>
    </row>
    <row r="1090" spans="15:19">
      <c r="O1090"/>
      <c r="P1090"/>
      <c r="Q1090"/>
      <c r="R1090"/>
      <c r="S1090" s="372"/>
    </row>
    <row r="1091" spans="15:19">
      <c r="O1091"/>
      <c r="P1091"/>
      <c r="Q1091"/>
      <c r="R1091"/>
      <c r="S1091" s="372"/>
    </row>
    <row r="1092" spans="15:19">
      <c r="O1092"/>
      <c r="P1092"/>
      <c r="Q1092"/>
      <c r="R1092"/>
      <c r="S1092" s="372"/>
    </row>
    <row r="1093" spans="15:19">
      <c r="O1093"/>
      <c r="P1093"/>
      <c r="Q1093"/>
      <c r="R1093"/>
      <c r="S1093" s="372"/>
    </row>
    <row r="1094" spans="15:19">
      <c r="O1094"/>
      <c r="P1094"/>
      <c r="Q1094"/>
      <c r="R1094"/>
      <c r="S1094" s="372"/>
    </row>
    <row r="1095" spans="15:19">
      <c r="O1095"/>
      <c r="P1095"/>
      <c r="Q1095"/>
      <c r="R1095"/>
      <c r="S1095" s="372"/>
    </row>
    <row r="1096" spans="15:19">
      <c r="O1096"/>
      <c r="P1096"/>
      <c r="Q1096"/>
      <c r="R1096"/>
      <c r="S1096" s="372"/>
    </row>
    <row r="1097" spans="15:19">
      <c r="O1097"/>
      <c r="P1097"/>
      <c r="Q1097"/>
      <c r="R1097"/>
      <c r="S1097" s="372"/>
    </row>
    <row r="1098" spans="15:19">
      <c r="O1098"/>
      <c r="P1098"/>
      <c r="Q1098"/>
      <c r="R1098"/>
      <c r="S1098" s="372"/>
    </row>
    <row r="1099" spans="15:19">
      <c r="O1099"/>
      <c r="P1099"/>
      <c r="Q1099"/>
      <c r="R1099"/>
      <c r="S1099" s="372"/>
    </row>
    <row r="1100" spans="15:19">
      <c r="O1100"/>
      <c r="P1100"/>
      <c r="Q1100"/>
      <c r="R1100"/>
      <c r="S1100" s="372"/>
    </row>
    <row r="1101" spans="15:19">
      <c r="O1101"/>
      <c r="P1101"/>
      <c r="Q1101"/>
      <c r="R1101"/>
      <c r="S1101" s="372"/>
    </row>
    <row r="1102" spans="15:19">
      <c r="O1102"/>
      <c r="P1102"/>
      <c r="Q1102"/>
      <c r="R1102"/>
      <c r="S1102" s="372"/>
    </row>
    <row r="1103" spans="15:19">
      <c r="O1103"/>
      <c r="P1103"/>
      <c r="Q1103"/>
      <c r="R1103"/>
      <c r="S1103" s="372"/>
    </row>
    <row r="1104" spans="15:19">
      <c r="O1104"/>
      <c r="P1104"/>
      <c r="Q1104"/>
      <c r="R1104"/>
      <c r="S1104" s="372"/>
    </row>
    <row r="1105" spans="15:19">
      <c r="O1105"/>
      <c r="P1105"/>
      <c r="Q1105"/>
      <c r="R1105"/>
      <c r="S1105" s="372"/>
    </row>
    <row r="1106" spans="15:19">
      <c r="O1106"/>
      <c r="P1106"/>
      <c r="Q1106"/>
      <c r="R1106"/>
      <c r="S1106" s="372"/>
    </row>
    <row r="1107" spans="15:19">
      <c r="O1107"/>
      <c r="P1107"/>
      <c r="Q1107"/>
      <c r="R1107"/>
      <c r="S1107" s="372"/>
    </row>
    <row r="1108" spans="15:19">
      <c r="O1108"/>
      <c r="P1108"/>
      <c r="Q1108"/>
      <c r="R1108"/>
      <c r="S1108" s="372"/>
    </row>
    <row r="1109" spans="15:19">
      <c r="O1109"/>
      <c r="P1109"/>
      <c r="Q1109"/>
      <c r="R1109"/>
      <c r="S1109" s="372"/>
    </row>
    <row r="1110" spans="15:19">
      <c r="O1110"/>
      <c r="P1110"/>
      <c r="Q1110"/>
      <c r="R1110"/>
      <c r="S1110" s="372"/>
    </row>
    <row r="1111" spans="15:19">
      <c r="O1111"/>
      <c r="P1111"/>
      <c r="Q1111"/>
      <c r="R1111"/>
      <c r="S1111" s="372"/>
    </row>
    <row r="1112" spans="15:19">
      <c r="O1112"/>
      <c r="P1112"/>
      <c r="Q1112"/>
      <c r="R1112"/>
      <c r="S1112" s="372"/>
    </row>
    <row r="1113" spans="15:19">
      <c r="O1113"/>
      <c r="P1113"/>
      <c r="Q1113"/>
      <c r="R1113"/>
      <c r="S1113" s="372"/>
    </row>
    <row r="1114" spans="15:19">
      <c r="O1114"/>
      <c r="P1114"/>
      <c r="Q1114"/>
      <c r="R1114"/>
      <c r="S1114" s="372"/>
    </row>
    <row r="1115" spans="15:19">
      <c r="O1115"/>
      <c r="P1115"/>
      <c r="Q1115"/>
      <c r="R1115"/>
      <c r="S1115" s="372"/>
    </row>
    <row r="1116" spans="15:19">
      <c r="O1116"/>
      <c r="P1116"/>
      <c r="Q1116"/>
      <c r="R1116"/>
      <c r="S1116" s="372"/>
    </row>
    <row r="1117" spans="15:19">
      <c r="O1117"/>
      <c r="P1117"/>
      <c r="Q1117"/>
      <c r="R1117"/>
      <c r="S1117" s="372"/>
    </row>
    <row r="1118" spans="15:19">
      <c r="O1118"/>
      <c r="P1118"/>
      <c r="Q1118"/>
      <c r="R1118"/>
      <c r="S1118" s="372"/>
    </row>
    <row r="1119" spans="15:19">
      <c r="O1119"/>
      <c r="P1119"/>
      <c r="Q1119"/>
      <c r="R1119"/>
      <c r="S1119" s="372"/>
    </row>
    <row r="1120" spans="15:19">
      <c r="O1120"/>
      <c r="P1120"/>
      <c r="Q1120"/>
      <c r="R1120"/>
      <c r="S1120" s="372"/>
    </row>
    <row r="1121" spans="15:19">
      <c r="O1121"/>
      <c r="P1121"/>
      <c r="Q1121"/>
      <c r="R1121"/>
      <c r="S1121" s="372"/>
    </row>
    <row r="1122" spans="15:19">
      <c r="O1122"/>
      <c r="P1122"/>
      <c r="Q1122"/>
      <c r="R1122"/>
      <c r="S1122" s="372"/>
    </row>
    <row r="1123" spans="15:19">
      <c r="O1123"/>
      <c r="P1123"/>
      <c r="Q1123"/>
      <c r="R1123"/>
      <c r="S1123" s="372"/>
    </row>
    <row r="1124" spans="15:19">
      <c r="O1124"/>
      <c r="P1124"/>
      <c r="Q1124"/>
      <c r="R1124"/>
      <c r="S1124" s="372"/>
    </row>
    <row r="1125" spans="15:19">
      <c r="O1125"/>
      <c r="P1125"/>
      <c r="Q1125"/>
      <c r="R1125"/>
      <c r="S1125" s="372"/>
    </row>
    <row r="1126" spans="15:19">
      <c r="O1126"/>
      <c r="P1126"/>
      <c r="Q1126"/>
      <c r="R1126"/>
      <c r="S1126" s="372"/>
    </row>
    <row r="1127" spans="15:19">
      <c r="O1127"/>
      <c r="P1127"/>
      <c r="Q1127"/>
      <c r="R1127"/>
      <c r="S1127" s="372"/>
    </row>
    <row r="1128" spans="15:19">
      <c r="O1128"/>
      <c r="P1128"/>
      <c r="Q1128"/>
      <c r="R1128"/>
      <c r="S1128" s="372"/>
    </row>
    <row r="1129" spans="15:19">
      <c r="O1129"/>
      <c r="P1129"/>
      <c r="Q1129"/>
      <c r="R1129"/>
      <c r="S1129" s="372"/>
    </row>
    <row r="1130" spans="15:19">
      <c r="O1130"/>
      <c r="P1130"/>
      <c r="Q1130"/>
      <c r="R1130"/>
      <c r="S1130" s="372"/>
    </row>
    <row r="1131" spans="15:19">
      <c r="O1131"/>
      <c r="P1131"/>
      <c r="Q1131"/>
      <c r="R1131"/>
      <c r="S1131" s="372"/>
    </row>
    <row r="1132" spans="15:19">
      <c r="O1132"/>
      <c r="P1132"/>
      <c r="Q1132"/>
      <c r="R1132"/>
      <c r="S1132" s="372"/>
    </row>
    <row r="1133" spans="15:19">
      <c r="O1133"/>
      <c r="P1133"/>
      <c r="Q1133"/>
      <c r="R1133"/>
      <c r="S1133" s="372"/>
    </row>
    <row r="1134" spans="15:19">
      <c r="O1134"/>
      <c r="P1134"/>
      <c r="Q1134"/>
      <c r="R1134"/>
      <c r="S1134" s="372"/>
    </row>
    <row r="1135" spans="15:19">
      <c r="O1135"/>
      <c r="P1135"/>
      <c r="Q1135"/>
      <c r="R1135"/>
      <c r="S1135" s="372"/>
    </row>
    <row r="1136" spans="15:19">
      <c r="O1136"/>
      <c r="P1136"/>
      <c r="Q1136"/>
      <c r="R1136"/>
      <c r="S1136" s="372"/>
    </row>
    <row r="1137" spans="15:19">
      <c r="O1137"/>
      <c r="P1137"/>
      <c r="Q1137"/>
      <c r="R1137"/>
      <c r="S1137" s="372"/>
    </row>
    <row r="1138" spans="15:19">
      <c r="O1138"/>
      <c r="P1138"/>
      <c r="Q1138"/>
      <c r="R1138"/>
      <c r="S1138" s="372"/>
    </row>
    <row r="1139" spans="15:19">
      <c r="O1139"/>
      <c r="P1139"/>
      <c r="Q1139"/>
      <c r="R1139"/>
      <c r="S1139" s="372"/>
    </row>
    <row r="1140" spans="15:19">
      <c r="O1140"/>
      <c r="P1140"/>
      <c r="Q1140"/>
      <c r="R1140"/>
      <c r="S1140" s="372"/>
    </row>
    <row r="1141" spans="15:19">
      <c r="O1141"/>
      <c r="P1141"/>
      <c r="Q1141"/>
      <c r="R1141"/>
      <c r="S1141" s="372"/>
    </row>
    <row r="1142" spans="15:19">
      <c r="O1142"/>
      <c r="P1142"/>
      <c r="Q1142"/>
      <c r="R1142"/>
      <c r="S1142" s="372"/>
    </row>
    <row r="1143" spans="15:19">
      <c r="O1143"/>
      <c r="P1143"/>
      <c r="Q1143"/>
      <c r="R1143"/>
      <c r="S1143" s="372"/>
    </row>
    <row r="1144" spans="15:19">
      <c r="O1144"/>
      <c r="P1144"/>
      <c r="Q1144"/>
      <c r="R1144"/>
      <c r="S1144" s="372"/>
    </row>
    <row r="1145" spans="15:19">
      <c r="O1145"/>
      <c r="P1145"/>
      <c r="Q1145"/>
      <c r="R1145"/>
      <c r="S1145" s="372"/>
    </row>
    <row r="1146" spans="15:19">
      <c r="O1146"/>
      <c r="P1146"/>
      <c r="Q1146"/>
      <c r="R1146"/>
      <c r="S1146" s="372"/>
    </row>
    <row r="1147" spans="15:19">
      <c r="O1147"/>
      <c r="P1147"/>
      <c r="Q1147"/>
      <c r="R1147"/>
      <c r="S1147" s="372"/>
    </row>
    <row r="1148" spans="15:19">
      <c r="O1148"/>
      <c r="P1148"/>
      <c r="Q1148"/>
      <c r="R1148"/>
      <c r="S1148" s="372"/>
    </row>
    <row r="1149" spans="15:19">
      <c r="O1149"/>
      <c r="P1149"/>
      <c r="Q1149"/>
      <c r="R1149"/>
      <c r="S1149" s="372"/>
    </row>
    <row r="1150" spans="15:19">
      <c r="O1150"/>
      <c r="P1150"/>
      <c r="Q1150"/>
      <c r="R1150"/>
      <c r="S1150" s="372"/>
    </row>
    <row r="1151" spans="15:19">
      <c r="O1151"/>
      <c r="P1151"/>
      <c r="Q1151"/>
      <c r="R1151"/>
      <c r="S1151" s="372"/>
    </row>
    <row r="1152" spans="15:19">
      <c r="O1152"/>
      <c r="P1152"/>
      <c r="Q1152"/>
      <c r="R1152"/>
      <c r="S1152" s="372"/>
    </row>
    <row r="1153" spans="15:19">
      <c r="O1153"/>
      <c r="P1153"/>
      <c r="Q1153"/>
      <c r="R1153"/>
      <c r="S1153" s="372"/>
    </row>
    <row r="1154" spans="15:19">
      <c r="O1154"/>
      <c r="P1154"/>
      <c r="Q1154"/>
      <c r="R1154"/>
      <c r="S1154" s="372"/>
    </row>
    <row r="1155" spans="15:19">
      <c r="O1155"/>
      <c r="P1155"/>
      <c r="Q1155"/>
      <c r="R1155"/>
      <c r="S1155" s="372"/>
    </row>
    <row r="1156" spans="15:19">
      <c r="O1156"/>
      <c r="P1156"/>
      <c r="Q1156"/>
      <c r="R1156"/>
      <c r="S1156" s="372"/>
    </row>
    <row r="1157" spans="15:19">
      <c r="O1157"/>
      <c r="P1157"/>
      <c r="Q1157"/>
      <c r="R1157"/>
      <c r="S1157" s="372"/>
    </row>
    <row r="1158" spans="15:19">
      <c r="O1158"/>
      <c r="P1158"/>
      <c r="Q1158"/>
      <c r="R1158"/>
      <c r="S1158" s="372"/>
    </row>
    <row r="1159" spans="15:19">
      <c r="O1159"/>
      <c r="P1159"/>
      <c r="Q1159"/>
      <c r="R1159"/>
      <c r="S1159" s="372"/>
    </row>
    <row r="1160" spans="15:19">
      <c r="O1160"/>
      <c r="P1160"/>
      <c r="Q1160"/>
      <c r="R1160"/>
      <c r="S1160" s="372"/>
    </row>
    <row r="1161" spans="15:19">
      <c r="O1161"/>
      <c r="P1161"/>
      <c r="Q1161"/>
      <c r="R1161"/>
      <c r="S1161" s="372"/>
    </row>
    <row r="1162" spans="15:19">
      <c r="O1162"/>
      <c r="P1162"/>
      <c r="Q1162"/>
      <c r="R1162"/>
      <c r="S1162" s="372"/>
    </row>
    <row r="1163" spans="15:19">
      <c r="O1163"/>
      <c r="P1163"/>
      <c r="Q1163"/>
      <c r="R1163"/>
      <c r="S1163" s="372"/>
    </row>
    <row r="1164" spans="15:19">
      <c r="O1164"/>
      <c r="P1164"/>
      <c r="Q1164"/>
      <c r="R1164"/>
      <c r="S1164" s="372"/>
    </row>
    <row r="1165" spans="15:19">
      <c r="O1165"/>
      <c r="P1165"/>
      <c r="Q1165"/>
      <c r="R1165"/>
      <c r="S1165" s="372"/>
    </row>
    <row r="1166" spans="15:19">
      <c r="O1166"/>
      <c r="P1166"/>
      <c r="Q1166"/>
      <c r="R1166"/>
      <c r="S1166" s="372"/>
    </row>
    <row r="1167" spans="15:19">
      <c r="O1167"/>
      <c r="P1167"/>
      <c r="Q1167"/>
      <c r="R1167"/>
      <c r="S1167" s="372"/>
    </row>
    <row r="1168" spans="15:19">
      <c r="O1168"/>
      <c r="P1168"/>
      <c r="Q1168"/>
      <c r="R1168"/>
      <c r="S1168" s="372"/>
    </row>
    <row r="1169" spans="15:19">
      <c r="O1169"/>
      <c r="P1169"/>
      <c r="Q1169"/>
      <c r="R1169"/>
      <c r="S1169" s="372"/>
    </row>
    <row r="1170" spans="15:19">
      <c r="O1170"/>
      <c r="P1170"/>
      <c r="Q1170"/>
      <c r="R1170"/>
      <c r="S1170" s="372"/>
    </row>
    <row r="1171" spans="15:19">
      <c r="O1171"/>
      <c r="P1171"/>
      <c r="Q1171"/>
      <c r="R1171"/>
      <c r="S1171" s="372"/>
    </row>
    <row r="1172" spans="15:19">
      <c r="O1172"/>
      <c r="P1172"/>
      <c r="Q1172"/>
      <c r="R1172"/>
      <c r="S1172" s="372"/>
    </row>
    <row r="1173" spans="15:19">
      <c r="O1173"/>
      <c r="P1173"/>
      <c r="Q1173"/>
      <c r="R1173"/>
      <c r="S1173" s="372"/>
    </row>
    <row r="1174" spans="15:19">
      <c r="O1174"/>
      <c r="P1174"/>
      <c r="Q1174"/>
      <c r="R1174"/>
      <c r="S1174" s="372"/>
    </row>
    <row r="1175" spans="15:19">
      <c r="O1175"/>
      <c r="P1175"/>
      <c r="Q1175"/>
      <c r="R1175"/>
      <c r="S1175" s="372"/>
    </row>
    <row r="1176" spans="15:19">
      <c r="O1176"/>
      <c r="P1176"/>
      <c r="Q1176"/>
      <c r="R1176"/>
      <c r="S1176" s="372"/>
    </row>
    <row r="1177" spans="15:19">
      <c r="O1177"/>
      <c r="P1177"/>
      <c r="Q1177"/>
      <c r="R1177"/>
      <c r="S1177" s="372"/>
    </row>
    <row r="1178" spans="15:19">
      <c r="O1178"/>
      <c r="P1178"/>
      <c r="Q1178"/>
      <c r="R1178"/>
      <c r="S1178" s="372"/>
    </row>
    <row r="1179" spans="15:19">
      <c r="O1179"/>
      <c r="P1179"/>
      <c r="Q1179"/>
      <c r="R1179"/>
      <c r="S1179" s="372"/>
    </row>
    <row r="1180" spans="15:19">
      <c r="O1180"/>
      <c r="P1180"/>
      <c r="Q1180"/>
      <c r="R1180"/>
      <c r="S1180" s="372"/>
    </row>
    <row r="1181" spans="15:19">
      <c r="O1181"/>
      <c r="P1181"/>
      <c r="Q1181"/>
      <c r="R1181"/>
      <c r="S1181" s="372"/>
    </row>
    <row r="1182" spans="15:19">
      <c r="O1182"/>
      <c r="P1182"/>
      <c r="Q1182"/>
      <c r="R1182"/>
      <c r="S1182" s="372"/>
    </row>
    <row r="1183" spans="15:19">
      <c r="O1183"/>
      <c r="P1183"/>
      <c r="Q1183"/>
      <c r="R1183"/>
      <c r="S1183" s="372"/>
    </row>
    <row r="1184" spans="15:19">
      <c r="O1184"/>
      <c r="P1184"/>
      <c r="Q1184"/>
      <c r="R1184"/>
      <c r="S1184" s="372"/>
    </row>
    <row r="1185" spans="15:19">
      <c r="O1185"/>
      <c r="P1185"/>
      <c r="Q1185"/>
      <c r="R1185"/>
      <c r="S1185" s="372"/>
    </row>
    <row r="1186" spans="15:19">
      <c r="O1186"/>
      <c r="P1186"/>
      <c r="Q1186"/>
      <c r="R1186"/>
      <c r="S1186" s="372"/>
    </row>
    <row r="1187" spans="15:19">
      <c r="O1187"/>
      <c r="P1187"/>
      <c r="Q1187"/>
      <c r="R1187"/>
      <c r="S1187" s="372"/>
    </row>
    <row r="1188" spans="15:19">
      <c r="O1188"/>
      <c r="P1188"/>
      <c r="Q1188"/>
      <c r="R1188"/>
      <c r="S1188" s="372"/>
    </row>
    <row r="1189" spans="15:19">
      <c r="O1189"/>
      <c r="P1189"/>
      <c r="Q1189"/>
      <c r="R1189"/>
      <c r="S1189" s="372"/>
    </row>
    <row r="1190" spans="15:19">
      <c r="O1190"/>
      <c r="P1190"/>
      <c r="Q1190"/>
      <c r="R1190"/>
      <c r="S1190" s="372"/>
    </row>
    <row r="1191" spans="15:19">
      <c r="O1191"/>
      <c r="P1191"/>
      <c r="Q1191"/>
      <c r="R1191"/>
      <c r="S1191" s="372"/>
    </row>
    <row r="1192" spans="15:19">
      <c r="O1192"/>
      <c r="P1192"/>
      <c r="Q1192"/>
      <c r="R1192"/>
      <c r="S1192" s="372"/>
    </row>
    <row r="1193" spans="15:19">
      <c r="O1193"/>
      <c r="P1193"/>
      <c r="Q1193"/>
      <c r="R1193"/>
      <c r="S1193" s="372"/>
    </row>
    <row r="1194" spans="15:19">
      <c r="O1194"/>
      <c r="P1194"/>
      <c r="Q1194"/>
      <c r="R1194"/>
      <c r="S1194" s="372"/>
    </row>
    <row r="1195" spans="15:19">
      <c r="O1195"/>
      <c r="P1195"/>
      <c r="Q1195"/>
      <c r="R1195"/>
      <c r="S1195" s="372"/>
    </row>
    <row r="1196" spans="15:19">
      <c r="O1196"/>
      <c r="P1196"/>
      <c r="Q1196"/>
      <c r="R1196"/>
      <c r="S1196" s="372"/>
    </row>
    <row r="1197" spans="15:19">
      <c r="O1197"/>
      <c r="P1197"/>
      <c r="Q1197"/>
      <c r="R1197"/>
      <c r="S1197" s="372"/>
    </row>
    <row r="1198" spans="15:19">
      <c r="O1198"/>
      <c r="P1198"/>
      <c r="Q1198"/>
      <c r="R1198"/>
      <c r="S1198" s="372"/>
    </row>
    <row r="1199" spans="15:19">
      <c r="O1199"/>
      <c r="P1199"/>
      <c r="Q1199"/>
      <c r="R1199"/>
      <c r="S1199" s="372"/>
    </row>
    <row r="1200" spans="15:19">
      <c r="O1200"/>
      <c r="P1200"/>
      <c r="Q1200"/>
      <c r="R1200"/>
      <c r="S1200" s="372"/>
    </row>
    <row r="1201" spans="15:19">
      <c r="O1201"/>
      <c r="P1201"/>
      <c r="Q1201"/>
      <c r="R1201"/>
      <c r="S1201" s="372"/>
    </row>
    <row r="1202" spans="15:19">
      <c r="O1202"/>
      <c r="P1202"/>
      <c r="Q1202"/>
      <c r="R1202"/>
      <c r="S1202" s="372"/>
    </row>
    <row r="1203" spans="15:19">
      <c r="O1203"/>
      <c r="P1203"/>
      <c r="Q1203"/>
      <c r="R1203"/>
      <c r="S1203" s="372"/>
    </row>
    <row r="1204" spans="15:19">
      <c r="O1204"/>
      <c r="P1204"/>
      <c r="Q1204"/>
      <c r="R1204"/>
      <c r="S1204" s="372"/>
    </row>
    <row r="1205" spans="15:19">
      <c r="O1205"/>
      <c r="P1205"/>
      <c r="Q1205"/>
      <c r="R1205"/>
      <c r="S1205" s="372"/>
    </row>
    <row r="1206" spans="15:19">
      <c r="O1206"/>
      <c r="P1206"/>
      <c r="Q1206"/>
      <c r="R1206"/>
      <c r="S1206" s="372"/>
    </row>
    <row r="1207" spans="15:19">
      <c r="O1207"/>
      <c r="P1207"/>
      <c r="Q1207"/>
      <c r="R1207"/>
      <c r="S1207" s="372"/>
    </row>
    <row r="1208" spans="15:19">
      <c r="O1208"/>
      <c r="P1208"/>
      <c r="Q1208"/>
      <c r="R1208"/>
      <c r="S1208" s="372"/>
    </row>
    <row r="1209" spans="15:19">
      <c r="O1209"/>
      <c r="P1209"/>
      <c r="Q1209"/>
      <c r="R1209"/>
      <c r="S1209" s="372"/>
    </row>
    <row r="1210" spans="15:19">
      <c r="O1210"/>
      <c r="P1210"/>
      <c r="Q1210"/>
      <c r="R1210"/>
      <c r="S1210" s="372"/>
    </row>
    <row r="1211" spans="15:19">
      <c r="O1211"/>
      <c r="P1211"/>
      <c r="Q1211"/>
      <c r="R1211"/>
      <c r="S1211" s="372"/>
    </row>
    <row r="1212" spans="15:19">
      <c r="O1212"/>
      <c r="P1212"/>
      <c r="Q1212"/>
      <c r="R1212"/>
      <c r="S1212" s="372"/>
    </row>
    <row r="1213" spans="15:19">
      <c r="O1213"/>
      <c r="P1213"/>
      <c r="Q1213"/>
      <c r="R1213"/>
      <c r="S1213" s="372"/>
    </row>
    <row r="1214" spans="15:19">
      <c r="O1214"/>
      <c r="P1214"/>
      <c r="Q1214"/>
      <c r="R1214"/>
      <c r="S1214" s="372"/>
    </row>
    <row r="1215" spans="15:19">
      <c r="O1215"/>
      <c r="P1215"/>
      <c r="Q1215"/>
      <c r="R1215"/>
      <c r="S1215" s="372"/>
    </row>
    <row r="1216" spans="15:19">
      <c r="O1216"/>
      <c r="P1216"/>
      <c r="Q1216"/>
      <c r="R1216"/>
      <c r="S1216" s="372"/>
    </row>
    <row r="1217" spans="15:19">
      <c r="O1217"/>
      <c r="P1217"/>
      <c r="Q1217"/>
      <c r="R1217"/>
      <c r="S1217" s="372"/>
    </row>
    <row r="1218" spans="15:19">
      <c r="O1218"/>
      <c r="P1218"/>
      <c r="Q1218"/>
      <c r="R1218"/>
      <c r="S1218" s="372"/>
    </row>
    <row r="1219" spans="15:19">
      <c r="O1219"/>
      <c r="P1219"/>
      <c r="Q1219"/>
      <c r="R1219"/>
      <c r="S1219" s="372"/>
    </row>
    <row r="1220" spans="15:19">
      <c r="O1220"/>
      <c r="P1220"/>
      <c r="Q1220"/>
      <c r="R1220"/>
      <c r="S1220" s="372"/>
    </row>
    <row r="1221" spans="15:19">
      <c r="O1221"/>
      <c r="P1221"/>
      <c r="Q1221"/>
      <c r="R1221"/>
      <c r="S1221" s="372"/>
    </row>
    <row r="1222" spans="15:19">
      <c r="O1222"/>
      <c r="P1222"/>
      <c r="Q1222"/>
      <c r="R1222"/>
      <c r="S1222" s="372"/>
    </row>
    <row r="1223" spans="15:19">
      <c r="O1223"/>
      <c r="P1223"/>
      <c r="Q1223"/>
      <c r="R1223"/>
      <c r="S1223" s="372"/>
    </row>
    <row r="1224" spans="15:19">
      <c r="O1224"/>
      <c r="P1224"/>
      <c r="Q1224"/>
      <c r="R1224"/>
      <c r="S1224" s="372"/>
    </row>
    <row r="1225" spans="15:19">
      <c r="O1225"/>
      <c r="P1225"/>
      <c r="Q1225"/>
      <c r="R1225"/>
      <c r="S1225" s="372"/>
    </row>
    <row r="1226" spans="15:19">
      <c r="O1226"/>
      <c r="P1226"/>
      <c r="Q1226"/>
      <c r="R1226"/>
      <c r="S1226" s="372"/>
    </row>
    <row r="1227" spans="15:19">
      <c r="O1227"/>
      <c r="P1227"/>
      <c r="Q1227"/>
      <c r="R1227"/>
      <c r="S1227" s="372"/>
    </row>
    <row r="1228" spans="15:19">
      <c r="O1228"/>
      <c r="P1228"/>
      <c r="Q1228"/>
      <c r="R1228"/>
      <c r="S1228" s="372"/>
    </row>
    <row r="1229" spans="15:19">
      <c r="O1229"/>
      <c r="P1229"/>
      <c r="Q1229"/>
      <c r="R1229"/>
      <c r="S1229" s="372"/>
    </row>
    <row r="1230" spans="15:19">
      <c r="O1230"/>
      <c r="P1230"/>
      <c r="Q1230"/>
      <c r="R1230"/>
      <c r="S1230" s="372"/>
    </row>
    <row r="1231" spans="15:19">
      <c r="O1231"/>
      <c r="P1231"/>
      <c r="Q1231"/>
      <c r="R1231"/>
      <c r="S1231" s="372"/>
    </row>
    <row r="1232" spans="15:19">
      <c r="O1232"/>
      <c r="P1232"/>
      <c r="Q1232"/>
      <c r="R1232"/>
      <c r="S1232" s="372"/>
    </row>
    <row r="1233" spans="15:19">
      <c r="O1233"/>
      <c r="P1233"/>
      <c r="Q1233"/>
      <c r="R1233"/>
      <c r="S1233" s="372"/>
    </row>
    <row r="1234" spans="15:19">
      <c r="O1234"/>
      <c r="P1234"/>
      <c r="Q1234"/>
      <c r="R1234"/>
      <c r="S1234" s="372"/>
    </row>
    <row r="1235" spans="15:19">
      <c r="O1235"/>
      <c r="P1235"/>
      <c r="Q1235"/>
      <c r="R1235"/>
      <c r="S1235" s="372"/>
    </row>
    <row r="1236" spans="15:19">
      <c r="O1236"/>
      <c r="P1236"/>
      <c r="Q1236"/>
      <c r="R1236"/>
      <c r="S1236" s="372"/>
    </row>
    <row r="1237" spans="15:19">
      <c r="O1237"/>
      <c r="P1237"/>
      <c r="Q1237"/>
      <c r="R1237"/>
      <c r="S1237" s="372"/>
    </row>
    <row r="1238" spans="15:19">
      <c r="O1238"/>
      <c r="P1238"/>
      <c r="Q1238"/>
      <c r="R1238"/>
      <c r="S1238" s="372"/>
    </row>
    <row r="1239" spans="15:19">
      <c r="O1239"/>
      <c r="P1239"/>
      <c r="Q1239"/>
      <c r="R1239"/>
      <c r="S1239" s="372"/>
    </row>
    <row r="1240" spans="15:19">
      <c r="O1240"/>
      <c r="P1240"/>
      <c r="Q1240"/>
      <c r="R1240"/>
      <c r="S1240" s="372"/>
    </row>
    <row r="1241" spans="15:19">
      <c r="O1241"/>
      <c r="P1241"/>
      <c r="Q1241"/>
      <c r="R1241"/>
      <c r="S1241" s="372"/>
    </row>
    <row r="1242" spans="15:19">
      <c r="O1242"/>
      <c r="P1242"/>
      <c r="Q1242"/>
      <c r="R1242"/>
      <c r="S1242" s="372"/>
    </row>
    <row r="1243" spans="15:19">
      <c r="O1243"/>
      <c r="P1243"/>
      <c r="Q1243"/>
      <c r="R1243"/>
      <c r="S1243" s="372"/>
    </row>
    <row r="1244" spans="15:19">
      <c r="O1244"/>
      <c r="P1244"/>
      <c r="Q1244"/>
      <c r="R1244"/>
      <c r="S1244" s="372"/>
    </row>
    <row r="1245" spans="15:19">
      <c r="O1245"/>
      <c r="P1245"/>
      <c r="Q1245"/>
      <c r="R1245"/>
      <c r="S1245" s="372"/>
    </row>
    <row r="1246" spans="15:19">
      <c r="O1246"/>
      <c r="P1246"/>
      <c r="Q1246"/>
      <c r="R1246"/>
      <c r="S1246" s="372"/>
    </row>
    <row r="1247" spans="15:19">
      <c r="O1247"/>
      <c r="P1247"/>
      <c r="Q1247"/>
      <c r="R1247"/>
      <c r="S1247" s="372"/>
    </row>
    <row r="1248" spans="15:19">
      <c r="O1248"/>
      <c r="P1248"/>
      <c r="Q1248"/>
      <c r="R1248"/>
      <c r="S1248" s="372"/>
    </row>
    <row r="1249" spans="15:19">
      <c r="O1249"/>
      <c r="P1249"/>
      <c r="Q1249"/>
      <c r="R1249"/>
      <c r="S1249" s="372"/>
    </row>
    <row r="1250" spans="15:19">
      <c r="O1250"/>
      <c r="P1250"/>
      <c r="Q1250"/>
      <c r="R1250"/>
      <c r="S1250" s="372"/>
    </row>
    <row r="1251" spans="15:19">
      <c r="O1251"/>
      <c r="P1251"/>
      <c r="Q1251"/>
      <c r="R1251"/>
      <c r="S1251" s="372"/>
    </row>
    <row r="1252" spans="15:19">
      <c r="O1252"/>
      <c r="P1252"/>
      <c r="Q1252"/>
      <c r="R1252"/>
      <c r="S1252" s="372"/>
    </row>
    <row r="1253" spans="15:19">
      <c r="O1253"/>
      <c r="P1253"/>
      <c r="Q1253"/>
      <c r="R1253"/>
      <c r="S1253" s="372"/>
    </row>
    <row r="1254" spans="15:19">
      <c r="O1254"/>
      <c r="P1254"/>
      <c r="Q1254"/>
      <c r="R1254"/>
      <c r="S1254" s="372"/>
    </row>
    <row r="1255" spans="15:19">
      <c r="O1255"/>
      <c r="P1255"/>
      <c r="Q1255"/>
      <c r="R1255"/>
      <c r="S1255" s="372"/>
    </row>
    <row r="1256" spans="15:19">
      <c r="O1256"/>
      <c r="P1256"/>
      <c r="Q1256"/>
      <c r="R1256"/>
      <c r="S1256" s="372"/>
    </row>
    <row r="1257" spans="15:19">
      <c r="O1257"/>
      <c r="P1257"/>
      <c r="Q1257"/>
      <c r="R1257"/>
      <c r="S1257" s="372"/>
    </row>
    <row r="1258" spans="15:19">
      <c r="O1258"/>
      <c r="P1258"/>
      <c r="Q1258"/>
      <c r="R1258"/>
      <c r="S1258" s="372"/>
    </row>
    <row r="1259" spans="15:19">
      <c r="O1259"/>
      <c r="P1259"/>
      <c r="Q1259"/>
      <c r="R1259"/>
      <c r="S1259" s="372"/>
    </row>
    <row r="1260" spans="15:19">
      <c r="O1260"/>
      <c r="P1260"/>
      <c r="Q1260"/>
      <c r="R1260"/>
      <c r="S1260" s="372"/>
    </row>
    <row r="1261" spans="15:19">
      <c r="O1261"/>
      <c r="P1261"/>
      <c r="Q1261"/>
      <c r="R1261"/>
      <c r="S1261" s="372"/>
    </row>
    <row r="1262" spans="15:19">
      <c r="O1262"/>
      <c r="P1262"/>
      <c r="Q1262"/>
      <c r="R1262"/>
      <c r="S1262" s="372"/>
    </row>
    <row r="1263" spans="15:19">
      <c r="O1263"/>
      <c r="P1263"/>
      <c r="Q1263"/>
      <c r="R1263"/>
      <c r="S1263" s="372"/>
    </row>
    <row r="1264" spans="15:19">
      <c r="O1264"/>
      <c r="P1264"/>
      <c r="Q1264"/>
      <c r="R1264"/>
      <c r="S1264" s="372"/>
    </row>
    <row r="1265" spans="15:19">
      <c r="O1265"/>
      <c r="P1265"/>
      <c r="Q1265"/>
      <c r="R1265"/>
      <c r="S1265" s="372"/>
    </row>
    <row r="1266" spans="15:19">
      <c r="O1266"/>
      <c r="P1266"/>
      <c r="Q1266"/>
      <c r="R1266"/>
      <c r="S1266" s="372"/>
    </row>
    <row r="1267" spans="15:19">
      <c r="O1267"/>
      <c r="P1267"/>
      <c r="Q1267"/>
      <c r="R1267"/>
      <c r="S1267" s="372"/>
    </row>
    <row r="1268" spans="15:19">
      <c r="O1268"/>
      <c r="P1268"/>
      <c r="Q1268"/>
      <c r="R1268"/>
      <c r="S1268" s="372"/>
    </row>
    <row r="1269" spans="15:19">
      <c r="O1269"/>
      <c r="P1269"/>
      <c r="Q1269"/>
      <c r="R1269"/>
      <c r="S1269" s="372"/>
    </row>
    <row r="1270" spans="15:19">
      <c r="O1270"/>
      <c r="P1270"/>
      <c r="Q1270"/>
      <c r="R1270"/>
      <c r="S1270" s="372"/>
    </row>
    <row r="1271" spans="15:19">
      <c r="O1271"/>
      <c r="P1271"/>
      <c r="Q1271"/>
      <c r="R1271"/>
      <c r="S1271" s="372"/>
    </row>
    <row r="1272" spans="15:19">
      <c r="O1272"/>
      <c r="P1272"/>
      <c r="Q1272"/>
      <c r="R1272"/>
      <c r="S1272" s="372"/>
    </row>
    <row r="1273" spans="15:19">
      <c r="O1273"/>
      <c r="P1273"/>
      <c r="Q1273"/>
      <c r="R1273"/>
      <c r="S1273" s="372"/>
    </row>
    <row r="1274" spans="15:19">
      <c r="O1274"/>
      <c r="P1274"/>
      <c r="Q1274"/>
      <c r="R1274"/>
      <c r="S1274" s="372"/>
    </row>
    <row r="1275" spans="15:19">
      <c r="O1275"/>
      <c r="P1275"/>
      <c r="Q1275"/>
      <c r="R1275"/>
      <c r="S1275" s="372"/>
    </row>
    <row r="1276" spans="15:19">
      <c r="O1276"/>
      <c r="P1276"/>
      <c r="Q1276"/>
      <c r="R1276"/>
      <c r="S1276" s="372"/>
    </row>
    <row r="1277" spans="15:19">
      <c r="O1277"/>
      <c r="P1277"/>
      <c r="Q1277"/>
      <c r="R1277"/>
      <c r="S1277" s="372"/>
    </row>
    <row r="1278" spans="15:19">
      <c r="O1278"/>
      <c r="P1278"/>
      <c r="Q1278"/>
      <c r="R1278"/>
      <c r="S1278" s="372"/>
    </row>
    <row r="1279" spans="15:19">
      <c r="O1279"/>
      <c r="P1279"/>
      <c r="Q1279"/>
      <c r="R1279"/>
      <c r="S1279" s="372"/>
    </row>
    <row r="1280" spans="15:19">
      <c r="O1280"/>
      <c r="P1280"/>
      <c r="Q1280"/>
      <c r="R1280"/>
      <c r="S1280" s="372"/>
    </row>
    <row r="1281" spans="15:19">
      <c r="O1281"/>
      <c r="P1281"/>
      <c r="Q1281"/>
      <c r="R1281"/>
      <c r="S1281" s="372"/>
    </row>
    <row r="1282" spans="15:19">
      <c r="O1282"/>
      <c r="P1282"/>
      <c r="Q1282"/>
      <c r="R1282"/>
      <c r="S1282" s="372"/>
    </row>
    <row r="1283" spans="15:19">
      <c r="O1283"/>
      <c r="P1283"/>
      <c r="Q1283"/>
      <c r="R1283"/>
      <c r="S1283" s="372"/>
    </row>
    <row r="1284" spans="15:19">
      <c r="O1284"/>
      <c r="P1284"/>
      <c r="Q1284"/>
      <c r="R1284"/>
      <c r="S1284" s="372"/>
    </row>
    <row r="1285" spans="15:19">
      <c r="O1285"/>
      <c r="P1285"/>
      <c r="Q1285"/>
      <c r="R1285"/>
      <c r="S1285" s="372"/>
    </row>
    <row r="1286" spans="15:19">
      <c r="O1286"/>
      <c r="P1286"/>
      <c r="Q1286"/>
      <c r="R1286"/>
      <c r="S1286" s="372"/>
    </row>
    <row r="1287" spans="15:19">
      <c r="O1287"/>
      <c r="P1287"/>
      <c r="Q1287"/>
      <c r="R1287"/>
      <c r="S1287" s="372"/>
    </row>
    <row r="1288" spans="15:19">
      <c r="O1288"/>
      <c r="P1288"/>
      <c r="Q1288"/>
      <c r="R1288"/>
      <c r="S1288" s="372"/>
    </row>
    <row r="1289" spans="15:19">
      <c r="O1289"/>
      <c r="P1289"/>
      <c r="Q1289"/>
      <c r="R1289"/>
      <c r="S1289" s="372"/>
    </row>
    <row r="1290" spans="15:19">
      <c r="O1290"/>
      <c r="P1290"/>
      <c r="Q1290"/>
      <c r="R1290"/>
      <c r="S1290" s="372"/>
    </row>
    <row r="1291" spans="15:19">
      <c r="O1291"/>
      <c r="P1291"/>
      <c r="Q1291"/>
      <c r="R1291"/>
      <c r="S1291" s="372"/>
    </row>
    <row r="1292" spans="15:19">
      <c r="O1292"/>
      <c r="P1292"/>
      <c r="Q1292"/>
      <c r="R1292"/>
      <c r="S1292" s="372"/>
    </row>
    <row r="1293" spans="15:19">
      <c r="O1293"/>
      <c r="P1293"/>
      <c r="Q1293"/>
      <c r="R1293"/>
      <c r="S1293" s="372"/>
    </row>
    <row r="1294" spans="15:19">
      <c r="O1294"/>
      <c r="P1294"/>
      <c r="Q1294"/>
      <c r="R1294"/>
      <c r="S1294" s="372"/>
    </row>
    <row r="1295" spans="15:19">
      <c r="O1295"/>
      <c r="P1295"/>
      <c r="Q1295"/>
      <c r="R1295"/>
      <c r="S1295" s="372"/>
    </row>
    <row r="1296" spans="15:19">
      <c r="O1296"/>
      <c r="P1296"/>
      <c r="Q1296"/>
      <c r="R1296"/>
      <c r="S1296" s="372"/>
    </row>
    <row r="1297" spans="15:19">
      <c r="O1297"/>
      <c r="P1297"/>
      <c r="Q1297"/>
      <c r="R1297"/>
      <c r="S1297" s="372"/>
    </row>
    <row r="1298" spans="15:19">
      <c r="O1298"/>
      <c r="P1298"/>
      <c r="Q1298"/>
      <c r="R1298"/>
      <c r="S1298" s="372"/>
    </row>
    <row r="1299" spans="15:19">
      <c r="O1299"/>
      <c r="P1299"/>
      <c r="Q1299"/>
      <c r="R1299"/>
      <c r="S1299" s="372"/>
    </row>
    <row r="1300" spans="15:19">
      <c r="O1300"/>
      <c r="P1300"/>
      <c r="Q1300"/>
      <c r="R1300"/>
      <c r="S1300" s="372"/>
    </row>
    <row r="1301" spans="15:19">
      <c r="O1301"/>
      <c r="P1301"/>
      <c r="Q1301"/>
      <c r="R1301"/>
      <c r="S1301" s="372"/>
    </row>
    <row r="1302" spans="15:19">
      <c r="O1302"/>
      <c r="P1302"/>
      <c r="Q1302"/>
      <c r="R1302"/>
      <c r="S1302" s="372"/>
    </row>
    <row r="1303" spans="15:19">
      <c r="O1303"/>
      <c r="P1303"/>
      <c r="Q1303"/>
      <c r="R1303"/>
      <c r="S1303" s="372"/>
    </row>
    <row r="1304" spans="15:19">
      <c r="O1304"/>
      <c r="P1304"/>
      <c r="Q1304"/>
      <c r="R1304"/>
      <c r="S1304" s="372"/>
    </row>
    <row r="1305" spans="15:19">
      <c r="O1305"/>
      <c r="P1305"/>
      <c r="Q1305"/>
      <c r="R1305"/>
      <c r="S1305" s="372"/>
    </row>
    <row r="1306" spans="15:19">
      <c r="O1306"/>
      <c r="P1306"/>
      <c r="Q1306"/>
      <c r="R1306"/>
      <c r="S1306" s="372"/>
    </row>
    <row r="1307" spans="15:19">
      <c r="O1307"/>
      <c r="P1307"/>
      <c r="Q1307"/>
      <c r="R1307"/>
      <c r="S1307" s="372"/>
    </row>
    <row r="1308" spans="15:19">
      <c r="O1308"/>
      <c r="P1308"/>
      <c r="Q1308"/>
      <c r="R1308"/>
      <c r="S1308" s="372"/>
    </row>
    <row r="1309" spans="15:19">
      <c r="O1309"/>
      <c r="P1309"/>
      <c r="Q1309"/>
      <c r="R1309"/>
      <c r="S1309" s="372"/>
    </row>
    <row r="1310" spans="15:19">
      <c r="O1310"/>
      <c r="P1310"/>
      <c r="Q1310"/>
      <c r="R1310"/>
      <c r="S1310" s="372"/>
    </row>
    <row r="1311" spans="15:19">
      <c r="O1311"/>
      <c r="P1311"/>
      <c r="Q1311"/>
      <c r="R1311"/>
      <c r="S1311" s="372"/>
    </row>
    <row r="1312" spans="15:19">
      <c r="O1312"/>
      <c r="P1312"/>
      <c r="Q1312"/>
      <c r="R1312"/>
      <c r="S1312" s="372"/>
    </row>
    <row r="1313" spans="15:19">
      <c r="O1313"/>
      <c r="P1313"/>
      <c r="Q1313"/>
      <c r="R1313"/>
      <c r="S1313" s="372"/>
    </row>
    <row r="1314" spans="15:19">
      <c r="O1314"/>
      <c r="P1314"/>
      <c r="Q1314"/>
      <c r="R1314"/>
      <c r="S1314" s="372"/>
    </row>
    <row r="1315" spans="15:19">
      <c r="O1315"/>
      <c r="P1315"/>
      <c r="Q1315"/>
      <c r="R1315"/>
      <c r="S1315" s="372"/>
    </row>
    <row r="1316" spans="15:19">
      <c r="O1316"/>
      <c r="P1316"/>
      <c r="Q1316"/>
      <c r="R1316"/>
      <c r="S1316" s="372"/>
    </row>
    <row r="1317" spans="15:19">
      <c r="O1317"/>
      <c r="P1317"/>
      <c r="Q1317"/>
      <c r="R1317"/>
      <c r="S1317" s="372"/>
    </row>
    <row r="1318" spans="15:19">
      <c r="O1318"/>
      <c r="P1318"/>
      <c r="Q1318"/>
      <c r="R1318"/>
      <c r="S1318" s="372"/>
    </row>
    <row r="1319" spans="15:19">
      <c r="O1319"/>
      <c r="P1319"/>
      <c r="Q1319"/>
      <c r="R1319"/>
      <c r="S1319" s="372"/>
    </row>
    <row r="1320" spans="15:19">
      <c r="O1320"/>
      <c r="P1320"/>
      <c r="Q1320"/>
      <c r="R1320"/>
      <c r="S1320" s="372"/>
    </row>
    <row r="1321" spans="15:19">
      <c r="O1321"/>
      <c r="P1321"/>
      <c r="Q1321"/>
      <c r="R1321"/>
      <c r="S1321" s="372"/>
    </row>
    <row r="1322" spans="15:19">
      <c r="O1322"/>
      <c r="P1322"/>
      <c r="Q1322"/>
      <c r="R1322"/>
      <c r="S1322" s="372"/>
    </row>
    <row r="1323" spans="15:19">
      <c r="O1323"/>
      <c r="P1323"/>
      <c r="Q1323"/>
      <c r="R1323"/>
      <c r="S1323" s="372"/>
    </row>
    <row r="1324" spans="15:19">
      <c r="O1324"/>
      <c r="P1324"/>
      <c r="Q1324"/>
      <c r="R1324"/>
      <c r="S1324" s="372"/>
    </row>
    <row r="1325" spans="15:19">
      <c r="O1325"/>
      <c r="P1325"/>
      <c r="Q1325"/>
      <c r="R1325"/>
      <c r="S1325" s="372"/>
    </row>
    <row r="1326" spans="15:19">
      <c r="O1326"/>
      <c r="P1326"/>
      <c r="Q1326"/>
      <c r="R1326"/>
      <c r="S1326" s="372"/>
    </row>
    <row r="1327" spans="15:19">
      <c r="O1327"/>
      <c r="P1327"/>
      <c r="Q1327"/>
      <c r="R1327"/>
      <c r="S1327" s="372"/>
    </row>
    <row r="1328" spans="15:19">
      <c r="O1328"/>
      <c r="P1328"/>
      <c r="Q1328"/>
      <c r="R1328"/>
      <c r="S1328" s="372"/>
    </row>
    <row r="1329" spans="15:19">
      <c r="O1329"/>
      <c r="P1329"/>
      <c r="Q1329"/>
      <c r="R1329"/>
      <c r="S1329" s="372"/>
    </row>
    <row r="1330" spans="15:19">
      <c r="O1330"/>
      <c r="P1330"/>
      <c r="Q1330"/>
      <c r="R1330"/>
      <c r="S1330" s="372"/>
    </row>
    <row r="1331" spans="15:19">
      <c r="O1331"/>
      <c r="P1331"/>
      <c r="Q1331"/>
      <c r="R1331"/>
      <c r="S1331" s="372"/>
    </row>
    <row r="1332" spans="15:19">
      <c r="O1332"/>
      <c r="P1332"/>
      <c r="Q1332"/>
      <c r="R1332"/>
      <c r="S1332" s="372"/>
    </row>
    <row r="1333" spans="15:19">
      <c r="O1333"/>
      <c r="P1333"/>
      <c r="Q1333"/>
      <c r="R1333"/>
      <c r="S1333" s="372"/>
    </row>
    <row r="1334" spans="15:19">
      <c r="O1334"/>
      <c r="P1334"/>
      <c r="Q1334"/>
      <c r="R1334"/>
      <c r="S1334" s="372"/>
    </row>
    <row r="1335" spans="15:19">
      <c r="O1335"/>
      <c r="P1335"/>
      <c r="Q1335"/>
      <c r="R1335"/>
      <c r="S1335" s="372"/>
    </row>
    <row r="1336" spans="15:19">
      <c r="O1336"/>
      <c r="P1336"/>
      <c r="Q1336"/>
      <c r="R1336"/>
      <c r="S1336" s="372"/>
    </row>
    <row r="1337" spans="15:19">
      <c r="O1337"/>
      <c r="P1337"/>
      <c r="Q1337"/>
      <c r="R1337"/>
      <c r="S1337" s="372"/>
    </row>
    <row r="1338" spans="15:19">
      <c r="O1338"/>
      <c r="P1338"/>
      <c r="Q1338"/>
      <c r="R1338"/>
      <c r="S1338" s="372"/>
    </row>
    <row r="1339" spans="15:19">
      <c r="O1339"/>
      <c r="P1339"/>
      <c r="Q1339"/>
      <c r="R1339"/>
      <c r="S1339" s="372"/>
    </row>
    <row r="1340" spans="15:19">
      <c r="O1340"/>
      <c r="P1340"/>
      <c r="Q1340"/>
      <c r="R1340"/>
      <c r="S1340" s="372"/>
    </row>
    <row r="1341" spans="15:19">
      <c r="O1341"/>
      <c r="P1341"/>
      <c r="Q1341"/>
      <c r="R1341"/>
      <c r="S1341" s="372"/>
    </row>
    <row r="1342" spans="15:19">
      <c r="O1342"/>
      <c r="P1342"/>
      <c r="Q1342"/>
      <c r="R1342"/>
      <c r="S1342" s="372"/>
    </row>
    <row r="1343" spans="15:19">
      <c r="O1343"/>
      <c r="P1343"/>
      <c r="Q1343"/>
      <c r="R1343"/>
      <c r="S1343" s="372"/>
    </row>
    <row r="1344" spans="15:19">
      <c r="O1344"/>
      <c r="P1344"/>
      <c r="Q1344"/>
      <c r="R1344"/>
      <c r="S1344" s="372"/>
    </row>
    <row r="1345" spans="15:19">
      <c r="O1345"/>
      <c r="P1345"/>
      <c r="Q1345"/>
      <c r="R1345"/>
      <c r="S1345" s="372"/>
    </row>
    <row r="1346" spans="15:19">
      <c r="O1346"/>
      <c r="P1346"/>
      <c r="Q1346"/>
      <c r="R1346"/>
      <c r="S1346" s="372"/>
    </row>
    <row r="1347" spans="15:19">
      <c r="O1347"/>
      <c r="P1347"/>
      <c r="Q1347"/>
      <c r="R1347"/>
      <c r="S1347" s="372"/>
    </row>
    <row r="1348" spans="15:19">
      <c r="O1348"/>
      <c r="P1348"/>
      <c r="Q1348"/>
      <c r="R1348"/>
      <c r="S1348" s="372"/>
    </row>
    <row r="1349" spans="15:19">
      <c r="O1349"/>
      <c r="P1349"/>
      <c r="Q1349"/>
      <c r="R1349"/>
      <c r="S1349" s="372"/>
    </row>
    <row r="1350" spans="15:19">
      <c r="O1350"/>
      <c r="P1350"/>
      <c r="Q1350"/>
      <c r="R1350"/>
      <c r="S1350" s="372"/>
    </row>
    <row r="1351" spans="15:19">
      <c r="O1351"/>
      <c r="P1351"/>
      <c r="Q1351"/>
      <c r="R1351"/>
      <c r="S1351" s="372"/>
    </row>
    <row r="1352" spans="15:19">
      <c r="O1352"/>
      <c r="P1352"/>
      <c r="Q1352"/>
      <c r="R1352"/>
      <c r="S1352" s="372"/>
    </row>
    <row r="1353" spans="15:19">
      <c r="O1353"/>
      <c r="P1353"/>
      <c r="Q1353"/>
      <c r="R1353"/>
      <c r="S1353" s="372"/>
    </row>
    <row r="1354" spans="15:19">
      <c r="O1354"/>
      <c r="P1354"/>
      <c r="Q1354"/>
      <c r="R1354"/>
      <c r="S1354" s="372"/>
    </row>
    <row r="1355" spans="15:19">
      <c r="O1355"/>
      <c r="P1355"/>
      <c r="Q1355"/>
      <c r="R1355"/>
      <c r="S1355" s="372"/>
    </row>
    <row r="1356" spans="15:19">
      <c r="O1356"/>
      <c r="P1356"/>
      <c r="Q1356"/>
      <c r="R1356"/>
      <c r="S1356" s="372"/>
    </row>
    <row r="1357" spans="15:19">
      <c r="O1357"/>
      <c r="P1357"/>
      <c r="Q1357"/>
      <c r="R1357"/>
      <c r="S1357" s="372"/>
    </row>
    <row r="1358" spans="15:19">
      <c r="O1358"/>
      <c r="P1358"/>
      <c r="Q1358"/>
      <c r="R1358"/>
      <c r="S1358" s="372"/>
    </row>
    <row r="1359" spans="15:19">
      <c r="O1359"/>
      <c r="P1359"/>
      <c r="Q1359"/>
      <c r="R1359"/>
      <c r="S1359" s="372"/>
    </row>
    <row r="1360" spans="15:19">
      <c r="O1360"/>
      <c r="P1360"/>
      <c r="Q1360"/>
      <c r="R1360"/>
      <c r="S1360" s="372"/>
    </row>
    <row r="1361" spans="15:19">
      <c r="O1361"/>
      <c r="P1361"/>
      <c r="Q1361"/>
      <c r="R1361"/>
      <c r="S1361" s="372"/>
    </row>
    <row r="1362" spans="15:19">
      <c r="O1362"/>
      <c r="P1362"/>
      <c r="Q1362"/>
      <c r="R1362"/>
      <c r="S1362" s="372"/>
    </row>
    <row r="1363" spans="15:19">
      <c r="O1363"/>
      <c r="P1363"/>
      <c r="Q1363"/>
      <c r="R1363"/>
      <c r="S1363" s="372"/>
    </row>
    <row r="1364" spans="15:19">
      <c r="O1364"/>
      <c r="P1364"/>
      <c r="Q1364"/>
      <c r="R1364"/>
      <c r="S1364" s="372"/>
    </row>
    <row r="1365" spans="15:19">
      <c r="O1365"/>
      <c r="P1365"/>
      <c r="Q1365"/>
      <c r="R1365"/>
      <c r="S1365" s="372"/>
    </row>
    <row r="1366" spans="15:19">
      <c r="O1366"/>
      <c r="P1366"/>
      <c r="Q1366"/>
      <c r="R1366"/>
      <c r="S1366" s="372"/>
    </row>
    <row r="1367" spans="15:19">
      <c r="O1367"/>
      <c r="P1367"/>
      <c r="Q1367"/>
      <c r="R1367"/>
      <c r="S1367" s="372"/>
    </row>
    <row r="1368" spans="15:19">
      <c r="O1368"/>
      <c r="P1368"/>
      <c r="Q1368"/>
      <c r="R1368"/>
      <c r="S1368" s="372"/>
    </row>
    <row r="1369" spans="15:19">
      <c r="O1369"/>
      <c r="P1369"/>
      <c r="Q1369"/>
      <c r="R1369"/>
      <c r="S1369" s="372"/>
    </row>
    <row r="1370" spans="15:19">
      <c r="O1370"/>
      <c r="P1370"/>
      <c r="Q1370"/>
      <c r="R1370"/>
      <c r="S1370" s="372"/>
    </row>
    <row r="1371" spans="15:19">
      <c r="O1371"/>
      <c r="P1371"/>
      <c r="Q1371"/>
      <c r="R1371"/>
      <c r="S1371" s="372"/>
    </row>
    <row r="1372" spans="15:19">
      <c r="O1372"/>
      <c r="P1372"/>
      <c r="Q1372"/>
      <c r="R1372"/>
      <c r="S1372" s="372"/>
    </row>
    <row r="1373" spans="15:19">
      <c r="O1373"/>
      <c r="P1373"/>
      <c r="Q1373"/>
      <c r="R1373"/>
      <c r="S1373" s="372"/>
    </row>
    <row r="1374" spans="15:19">
      <c r="O1374"/>
      <c r="P1374"/>
      <c r="Q1374"/>
      <c r="R1374"/>
      <c r="S1374" s="372"/>
    </row>
    <row r="1375" spans="15:19">
      <c r="O1375"/>
      <c r="P1375"/>
      <c r="Q1375"/>
      <c r="R1375"/>
      <c r="S1375" s="372"/>
    </row>
    <row r="1376" spans="15:19">
      <c r="O1376"/>
      <c r="P1376"/>
      <c r="Q1376"/>
      <c r="R1376"/>
      <c r="S1376" s="372"/>
    </row>
    <row r="1377" spans="15:19">
      <c r="O1377"/>
      <c r="P1377"/>
      <c r="Q1377"/>
      <c r="R1377"/>
      <c r="S1377" s="372"/>
    </row>
    <row r="1378" spans="15:19">
      <c r="O1378"/>
      <c r="P1378"/>
      <c r="Q1378"/>
      <c r="R1378"/>
      <c r="S1378" s="372"/>
    </row>
    <row r="1379" spans="15:19">
      <c r="O1379"/>
      <c r="P1379"/>
      <c r="Q1379"/>
      <c r="R1379"/>
      <c r="S1379" s="372"/>
    </row>
    <row r="1380" spans="15:19">
      <c r="O1380"/>
      <c r="P1380"/>
      <c r="Q1380"/>
      <c r="R1380"/>
      <c r="S1380" s="372"/>
    </row>
    <row r="1381" spans="15:19">
      <c r="O1381"/>
      <c r="P1381"/>
      <c r="Q1381"/>
      <c r="R1381"/>
      <c r="S1381" s="372"/>
    </row>
    <row r="1382" spans="15:19">
      <c r="O1382"/>
      <c r="P1382"/>
      <c r="Q1382"/>
      <c r="R1382"/>
      <c r="S1382" s="372"/>
    </row>
    <row r="1383" spans="15:19">
      <c r="O1383"/>
      <c r="P1383"/>
      <c r="Q1383"/>
      <c r="R1383"/>
      <c r="S1383" s="372"/>
    </row>
    <row r="1384" spans="15:19">
      <c r="O1384"/>
      <c r="P1384"/>
      <c r="Q1384"/>
      <c r="R1384"/>
      <c r="S1384" s="372"/>
    </row>
    <row r="1385" spans="15:19">
      <c r="O1385"/>
      <c r="P1385"/>
      <c r="Q1385"/>
      <c r="R1385"/>
      <c r="S1385" s="372"/>
    </row>
    <row r="1386" spans="15:19">
      <c r="O1386"/>
      <c r="P1386"/>
      <c r="Q1386"/>
      <c r="R1386"/>
      <c r="S1386" s="372"/>
    </row>
    <row r="1387" spans="15:19">
      <c r="O1387"/>
      <c r="P1387"/>
      <c r="Q1387"/>
      <c r="R1387"/>
      <c r="S1387" s="372"/>
    </row>
    <row r="1388" spans="15:19">
      <c r="O1388"/>
      <c r="P1388"/>
      <c r="Q1388"/>
      <c r="R1388"/>
      <c r="S1388" s="372"/>
    </row>
    <row r="1389" spans="15:19">
      <c r="O1389"/>
      <c r="P1389"/>
      <c r="Q1389"/>
      <c r="R1389"/>
      <c r="S1389" s="372"/>
    </row>
    <row r="1390" spans="15:19">
      <c r="O1390"/>
      <c r="P1390"/>
      <c r="Q1390"/>
      <c r="R1390"/>
      <c r="S1390" s="372"/>
    </row>
    <row r="1391" spans="15:19">
      <c r="O1391"/>
      <c r="P1391"/>
      <c r="Q1391"/>
      <c r="R1391"/>
      <c r="S1391" s="372"/>
    </row>
    <row r="1392" spans="15:19">
      <c r="O1392"/>
      <c r="P1392"/>
      <c r="Q1392"/>
      <c r="R1392"/>
      <c r="S1392" s="372"/>
    </row>
    <row r="1393" spans="15:19">
      <c r="O1393"/>
      <c r="P1393"/>
      <c r="Q1393"/>
      <c r="R1393"/>
      <c r="S1393" s="372"/>
    </row>
    <row r="1394" spans="15:19">
      <c r="O1394"/>
      <c r="P1394"/>
      <c r="Q1394"/>
      <c r="R1394"/>
      <c r="S1394" s="372"/>
    </row>
    <row r="1395" spans="15:19">
      <c r="O1395"/>
      <c r="P1395"/>
      <c r="Q1395"/>
      <c r="R1395"/>
      <c r="S1395" s="372"/>
    </row>
    <row r="1396" spans="15:19">
      <c r="O1396"/>
      <c r="P1396"/>
      <c r="Q1396"/>
      <c r="R1396"/>
      <c r="S1396" s="372"/>
    </row>
    <row r="1397" spans="15:19">
      <c r="O1397"/>
      <c r="P1397"/>
      <c r="Q1397"/>
      <c r="R1397"/>
      <c r="S1397" s="372"/>
    </row>
    <row r="1398" spans="15:19">
      <c r="O1398"/>
      <c r="P1398"/>
      <c r="Q1398"/>
      <c r="R1398"/>
      <c r="S1398" s="372"/>
    </row>
    <row r="1399" spans="15:19">
      <c r="O1399"/>
      <c r="P1399"/>
      <c r="Q1399"/>
      <c r="R1399"/>
      <c r="S1399" s="372"/>
    </row>
    <row r="1400" spans="15:19">
      <c r="O1400"/>
      <c r="P1400"/>
      <c r="Q1400"/>
      <c r="R1400"/>
      <c r="S1400" s="372"/>
    </row>
    <row r="1401" spans="15:19">
      <c r="O1401"/>
      <c r="P1401"/>
      <c r="Q1401"/>
      <c r="R1401"/>
      <c r="S1401" s="372"/>
    </row>
    <row r="1402" spans="15:19">
      <c r="O1402"/>
      <c r="P1402"/>
      <c r="Q1402"/>
      <c r="R1402"/>
      <c r="S1402" s="372"/>
    </row>
    <row r="1403" spans="15:19">
      <c r="O1403"/>
      <c r="P1403"/>
      <c r="Q1403"/>
      <c r="R1403"/>
      <c r="S1403" s="372"/>
    </row>
    <row r="1404" spans="15:19">
      <c r="O1404"/>
      <c r="P1404"/>
      <c r="Q1404"/>
      <c r="R1404"/>
      <c r="S1404" s="372"/>
    </row>
    <row r="1405" spans="15:19">
      <c r="O1405"/>
      <c r="P1405"/>
      <c r="Q1405"/>
      <c r="R1405"/>
      <c r="S1405" s="372"/>
    </row>
    <row r="1406" spans="15:19">
      <c r="O1406"/>
      <c r="P1406"/>
      <c r="Q1406"/>
      <c r="R1406"/>
      <c r="S1406" s="372"/>
    </row>
    <row r="1407" spans="15:19">
      <c r="O1407"/>
      <c r="P1407"/>
      <c r="Q1407"/>
      <c r="R1407"/>
      <c r="S1407" s="372"/>
    </row>
    <row r="1408" spans="15:19">
      <c r="O1408"/>
      <c r="P1408"/>
      <c r="Q1408"/>
      <c r="R1408"/>
      <c r="S1408" s="372"/>
    </row>
    <row r="1409" spans="15:19">
      <c r="O1409"/>
      <c r="P1409"/>
      <c r="Q1409"/>
      <c r="R1409"/>
      <c r="S1409" s="372"/>
    </row>
    <row r="1410" spans="15:19">
      <c r="O1410"/>
      <c r="P1410"/>
      <c r="Q1410"/>
      <c r="R1410"/>
      <c r="S1410" s="372"/>
    </row>
    <row r="1411" spans="15:19">
      <c r="O1411"/>
      <c r="P1411"/>
      <c r="Q1411"/>
      <c r="R1411"/>
      <c r="S1411" s="372"/>
    </row>
    <row r="1412" spans="15:19">
      <c r="O1412"/>
      <c r="P1412"/>
      <c r="Q1412"/>
      <c r="R1412"/>
      <c r="S1412" s="372"/>
    </row>
    <row r="1413" spans="15:19">
      <c r="O1413"/>
      <c r="P1413"/>
      <c r="Q1413"/>
      <c r="R1413"/>
      <c r="S1413" s="372"/>
    </row>
    <row r="1414" spans="15:19">
      <c r="O1414"/>
      <c r="P1414"/>
      <c r="Q1414"/>
      <c r="R1414"/>
      <c r="S1414" s="372"/>
    </row>
    <row r="1415" spans="15:19">
      <c r="O1415"/>
      <c r="P1415"/>
      <c r="Q1415"/>
      <c r="R1415"/>
      <c r="S1415" s="372"/>
    </row>
    <row r="1416" spans="15:19">
      <c r="O1416"/>
      <c r="P1416"/>
      <c r="Q1416"/>
      <c r="R1416"/>
      <c r="S1416" s="372"/>
    </row>
    <row r="1417" spans="15:19">
      <c r="O1417"/>
      <c r="P1417"/>
      <c r="Q1417"/>
      <c r="R1417"/>
      <c r="S1417" s="372"/>
    </row>
    <row r="1418" spans="15:19">
      <c r="O1418"/>
      <c r="P1418"/>
      <c r="Q1418"/>
      <c r="R1418"/>
      <c r="S1418" s="372"/>
    </row>
    <row r="1419" spans="15:19">
      <c r="O1419"/>
      <c r="P1419"/>
      <c r="Q1419"/>
      <c r="R1419"/>
      <c r="S1419" s="372"/>
    </row>
    <row r="1420" spans="15:19">
      <c r="O1420"/>
      <c r="P1420"/>
      <c r="Q1420"/>
      <c r="R1420"/>
      <c r="S1420" s="372"/>
    </row>
    <row r="1421" spans="15:19">
      <c r="O1421"/>
      <c r="P1421"/>
      <c r="Q1421"/>
      <c r="R1421"/>
      <c r="S1421" s="372"/>
    </row>
    <row r="1422" spans="15:19">
      <c r="O1422"/>
      <c r="P1422"/>
      <c r="Q1422"/>
      <c r="R1422"/>
      <c r="S1422" s="372"/>
    </row>
    <row r="1423" spans="15:19">
      <c r="O1423"/>
      <c r="P1423"/>
      <c r="Q1423"/>
      <c r="R1423"/>
      <c r="S1423" s="372"/>
    </row>
    <row r="1424" spans="15:19">
      <c r="O1424"/>
      <c r="P1424"/>
      <c r="Q1424"/>
      <c r="R1424"/>
      <c r="S1424" s="372"/>
    </row>
    <row r="1425" spans="15:19">
      <c r="O1425"/>
      <c r="P1425"/>
      <c r="Q1425"/>
      <c r="R1425"/>
      <c r="S1425" s="372"/>
    </row>
    <row r="1426" spans="15:19">
      <c r="O1426"/>
      <c r="P1426"/>
      <c r="Q1426"/>
      <c r="R1426"/>
      <c r="S1426" s="372"/>
    </row>
    <row r="1427" spans="15:19">
      <c r="O1427"/>
      <c r="P1427"/>
      <c r="Q1427"/>
      <c r="R1427"/>
      <c r="S1427" s="372"/>
    </row>
    <row r="1428" spans="15:19">
      <c r="O1428"/>
      <c r="P1428"/>
      <c r="Q1428"/>
      <c r="R1428"/>
      <c r="S1428" s="372"/>
    </row>
    <row r="1429" spans="15:19">
      <c r="O1429"/>
      <c r="P1429"/>
      <c r="Q1429"/>
      <c r="R1429"/>
      <c r="S1429" s="372"/>
    </row>
    <row r="1430" spans="15:19">
      <c r="O1430"/>
      <c r="P1430"/>
      <c r="Q1430"/>
      <c r="R1430"/>
      <c r="S1430" s="372"/>
    </row>
    <row r="1431" spans="15:19">
      <c r="O1431"/>
      <c r="P1431"/>
      <c r="Q1431"/>
      <c r="R1431"/>
      <c r="S1431" s="372"/>
    </row>
    <row r="1432" spans="15:19">
      <c r="O1432"/>
      <c r="P1432"/>
      <c r="Q1432"/>
      <c r="R1432"/>
      <c r="S1432" s="372"/>
    </row>
    <row r="1433" spans="15:19">
      <c r="O1433"/>
      <c r="P1433"/>
      <c r="Q1433"/>
      <c r="R1433"/>
      <c r="S1433" s="372"/>
    </row>
    <row r="1434" spans="15:19">
      <c r="O1434"/>
      <c r="P1434"/>
      <c r="Q1434"/>
      <c r="R1434"/>
      <c r="S1434" s="372"/>
    </row>
    <row r="1435" spans="15:19">
      <c r="O1435"/>
      <c r="P1435"/>
      <c r="Q1435"/>
      <c r="R1435"/>
      <c r="S1435" s="372"/>
    </row>
    <row r="1436" spans="15:19">
      <c r="O1436"/>
      <c r="P1436"/>
      <c r="Q1436"/>
      <c r="R1436"/>
      <c r="S1436" s="372"/>
    </row>
    <row r="1437" spans="15:19">
      <c r="O1437"/>
      <c r="P1437"/>
      <c r="Q1437"/>
      <c r="R1437"/>
      <c r="S1437" s="372"/>
    </row>
    <row r="1438" spans="15:19">
      <c r="O1438"/>
      <c r="P1438"/>
      <c r="Q1438"/>
      <c r="R1438"/>
      <c r="S1438" s="372"/>
    </row>
    <row r="1439" spans="15:19">
      <c r="O1439"/>
      <c r="P1439"/>
      <c r="Q1439"/>
      <c r="R1439"/>
      <c r="S1439" s="372"/>
    </row>
    <row r="1440" spans="15:19">
      <c r="O1440"/>
      <c r="P1440"/>
      <c r="Q1440"/>
      <c r="R1440"/>
      <c r="S1440" s="372"/>
    </row>
    <row r="1441" spans="15:19">
      <c r="O1441"/>
      <c r="P1441"/>
      <c r="Q1441"/>
      <c r="R1441"/>
      <c r="S1441" s="372"/>
    </row>
    <row r="1442" spans="15:19">
      <c r="O1442"/>
      <c r="P1442"/>
      <c r="Q1442"/>
      <c r="R1442"/>
      <c r="S1442" s="372"/>
    </row>
    <row r="1443" spans="15:19">
      <c r="O1443"/>
      <c r="P1443"/>
      <c r="Q1443"/>
      <c r="R1443"/>
      <c r="S1443" s="372"/>
    </row>
    <row r="1444" spans="15:19">
      <c r="O1444"/>
      <c r="P1444"/>
      <c r="Q1444"/>
      <c r="R1444"/>
      <c r="S1444" s="372"/>
    </row>
    <row r="1445" spans="15:19">
      <c r="O1445"/>
      <c r="P1445"/>
      <c r="Q1445"/>
      <c r="R1445"/>
      <c r="S1445" s="372"/>
    </row>
    <row r="1446" spans="15:19">
      <c r="O1446"/>
      <c r="P1446"/>
      <c r="Q1446"/>
      <c r="R1446"/>
      <c r="S1446" s="372"/>
    </row>
    <row r="1447" spans="15:19">
      <c r="O1447"/>
      <c r="P1447"/>
      <c r="Q1447"/>
      <c r="R1447"/>
      <c r="S1447" s="372"/>
    </row>
    <row r="1448" spans="15:19">
      <c r="O1448"/>
      <c r="P1448"/>
      <c r="Q1448"/>
      <c r="R1448"/>
      <c r="S1448" s="372"/>
    </row>
    <row r="1449" spans="15:19">
      <c r="O1449"/>
      <c r="P1449"/>
      <c r="Q1449"/>
      <c r="R1449"/>
      <c r="S1449" s="372"/>
    </row>
    <row r="1450" spans="15:19">
      <c r="O1450"/>
      <c r="P1450"/>
      <c r="Q1450"/>
      <c r="R1450"/>
      <c r="S1450" s="372"/>
    </row>
    <row r="1451" spans="15:19">
      <c r="O1451"/>
      <c r="P1451"/>
      <c r="Q1451"/>
      <c r="R1451"/>
      <c r="S1451" s="372"/>
    </row>
    <row r="1452" spans="15:19">
      <c r="O1452"/>
      <c r="P1452"/>
      <c r="Q1452"/>
      <c r="R1452"/>
      <c r="S1452" s="372"/>
    </row>
    <row r="1453" spans="15:19">
      <c r="O1453"/>
      <c r="P1453"/>
      <c r="Q1453"/>
      <c r="R1453"/>
      <c r="S1453" s="372"/>
    </row>
    <row r="1454" spans="15:19">
      <c r="O1454"/>
      <c r="P1454"/>
      <c r="Q1454"/>
      <c r="R1454"/>
      <c r="S1454" s="372"/>
    </row>
    <row r="1455" spans="15:19">
      <c r="O1455"/>
      <c r="P1455"/>
      <c r="Q1455"/>
      <c r="R1455"/>
      <c r="S1455" s="372"/>
    </row>
    <row r="1456" spans="15:19">
      <c r="O1456"/>
      <c r="P1456"/>
      <c r="Q1456"/>
      <c r="R1456"/>
      <c r="S1456" s="372"/>
    </row>
    <row r="1457" spans="15:19">
      <c r="O1457"/>
      <c r="P1457"/>
      <c r="Q1457"/>
      <c r="R1457"/>
      <c r="S1457" s="372"/>
    </row>
    <row r="1458" spans="15:19">
      <c r="O1458"/>
      <c r="P1458"/>
      <c r="Q1458"/>
      <c r="R1458"/>
      <c r="S1458" s="372"/>
    </row>
    <row r="1459" spans="15:19">
      <c r="O1459"/>
      <c r="P1459"/>
      <c r="Q1459"/>
      <c r="R1459"/>
      <c r="S1459" s="372"/>
    </row>
    <row r="1460" spans="15:19">
      <c r="O1460"/>
      <c r="P1460"/>
      <c r="Q1460"/>
      <c r="R1460"/>
      <c r="S1460" s="372"/>
    </row>
    <row r="1461" spans="15:19">
      <c r="O1461"/>
      <c r="P1461"/>
      <c r="Q1461"/>
      <c r="R1461"/>
      <c r="S1461" s="372"/>
    </row>
    <row r="1462" spans="15:19">
      <c r="O1462"/>
      <c r="P1462"/>
      <c r="Q1462"/>
      <c r="R1462"/>
      <c r="S1462" s="372"/>
    </row>
    <row r="1463" spans="15:19">
      <c r="O1463"/>
      <c r="P1463"/>
      <c r="Q1463"/>
      <c r="R1463"/>
      <c r="S1463" s="372"/>
    </row>
    <row r="1464" spans="15:19">
      <c r="O1464"/>
      <c r="P1464"/>
      <c r="Q1464"/>
      <c r="R1464"/>
      <c r="S1464" s="372"/>
    </row>
    <row r="1465" spans="15:19">
      <c r="O1465"/>
      <c r="P1465"/>
      <c r="Q1465"/>
      <c r="R1465"/>
      <c r="S1465" s="372"/>
    </row>
    <row r="1466" spans="15:19">
      <c r="O1466"/>
      <c r="P1466"/>
      <c r="Q1466"/>
      <c r="R1466"/>
      <c r="S1466" s="372"/>
    </row>
    <row r="1467" spans="15:19">
      <c r="O1467"/>
      <c r="P1467"/>
      <c r="Q1467"/>
      <c r="R1467"/>
      <c r="S1467" s="372"/>
    </row>
    <row r="1468" spans="15:19">
      <c r="O1468"/>
      <c r="P1468"/>
      <c r="Q1468"/>
      <c r="R1468"/>
      <c r="S1468" s="372"/>
    </row>
    <row r="1469" spans="15:19">
      <c r="O1469"/>
      <c r="P1469"/>
      <c r="Q1469"/>
      <c r="R1469"/>
      <c r="S1469" s="372"/>
    </row>
    <row r="1470" spans="15:19">
      <c r="O1470"/>
      <c r="P1470"/>
      <c r="Q1470"/>
      <c r="R1470"/>
      <c r="S1470" s="372"/>
    </row>
    <row r="1471" spans="15:19">
      <c r="O1471"/>
      <c r="P1471"/>
      <c r="Q1471"/>
      <c r="R1471"/>
      <c r="S1471" s="372"/>
    </row>
    <row r="1472" spans="15:19">
      <c r="O1472"/>
      <c r="P1472"/>
      <c r="Q1472"/>
      <c r="R1472"/>
      <c r="S1472" s="372"/>
    </row>
    <row r="1473" spans="15:19">
      <c r="O1473"/>
      <c r="P1473"/>
      <c r="Q1473"/>
      <c r="R1473"/>
      <c r="S1473" s="372"/>
    </row>
    <row r="1474" spans="15:19">
      <c r="O1474"/>
      <c r="P1474"/>
      <c r="Q1474"/>
      <c r="R1474"/>
      <c r="S1474" s="372"/>
    </row>
    <row r="1475" spans="15:19">
      <c r="O1475"/>
      <c r="P1475"/>
      <c r="Q1475"/>
      <c r="R1475"/>
      <c r="S1475" s="372"/>
    </row>
    <row r="1476" spans="15:19">
      <c r="O1476"/>
      <c r="P1476"/>
      <c r="Q1476"/>
      <c r="R1476"/>
      <c r="S1476" s="372"/>
    </row>
    <row r="1477" spans="15:19">
      <c r="O1477"/>
      <c r="P1477"/>
      <c r="Q1477"/>
      <c r="R1477"/>
      <c r="S1477" s="372"/>
    </row>
    <row r="1478" spans="15:19">
      <c r="O1478"/>
      <c r="P1478"/>
      <c r="Q1478"/>
      <c r="R1478"/>
      <c r="S1478" s="372"/>
    </row>
    <row r="1479" spans="15:19">
      <c r="O1479"/>
      <c r="P1479"/>
      <c r="Q1479"/>
      <c r="R1479"/>
      <c r="S1479" s="372"/>
    </row>
    <row r="1480" spans="15:19">
      <c r="O1480"/>
      <c r="P1480"/>
      <c r="Q1480"/>
      <c r="R1480"/>
      <c r="S1480" s="372"/>
    </row>
    <row r="1481" spans="15:19">
      <c r="O1481"/>
      <c r="P1481"/>
      <c r="Q1481"/>
      <c r="R1481"/>
      <c r="S1481" s="372"/>
    </row>
    <row r="1482" spans="15:19">
      <c r="O1482"/>
      <c r="P1482"/>
      <c r="Q1482"/>
      <c r="R1482"/>
      <c r="S1482" s="372"/>
    </row>
    <row r="1483" spans="15:19">
      <c r="O1483"/>
      <c r="P1483"/>
      <c r="Q1483"/>
      <c r="R1483"/>
      <c r="S1483" s="372"/>
    </row>
    <row r="1484" spans="15:19">
      <c r="O1484"/>
      <c r="P1484"/>
      <c r="Q1484"/>
      <c r="R1484"/>
      <c r="S1484" s="372"/>
    </row>
    <row r="1485" spans="15:19">
      <c r="O1485"/>
      <c r="P1485"/>
      <c r="Q1485"/>
      <c r="R1485"/>
      <c r="S1485" s="372"/>
    </row>
    <row r="1486" spans="15:19">
      <c r="O1486"/>
      <c r="P1486"/>
      <c r="Q1486"/>
      <c r="R1486"/>
      <c r="S1486" s="372"/>
    </row>
    <row r="1487" spans="15:19">
      <c r="O1487"/>
      <c r="P1487"/>
      <c r="Q1487"/>
      <c r="R1487"/>
      <c r="S1487" s="372"/>
    </row>
    <row r="1488" spans="15:19">
      <c r="O1488"/>
      <c r="P1488"/>
      <c r="Q1488"/>
      <c r="R1488"/>
      <c r="S1488" s="372"/>
    </row>
    <row r="1489" spans="15:19">
      <c r="O1489"/>
      <c r="P1489"/>
      <c r="Q1489"/>
      <c r="R1489"/>
      <c r="S1489" s="372"/>
    </row>
    <row r="1490" spans="15:19">
      <c r="O1490"/>
      <c r="P1490"/>
      <c r="Q1490"/>
      <c r="R1490"/>
      <c r="S1490" s="372"/>
    </row>
    <row r="1491" spans="15:19">
      <c r="O1491"/>
      <c r="P1491"/>
      <c r="Q1491"/>
      <c r="R1491"/>
      <c r="S1491" s="372"/>
    </row>
    <row r="1492" spans="15:19">
      <c r="O1492"/>
      <c r="P1492"/>
      <c r="Q1492"/>
      <c r="R1492"/>
      <c r="S1492" s="372"/>
    </row>
    <row r="1493" spans="15:19">
      <c r="O1493"/>
      <c r="P1493"/>
      <c r="Q1493"/>
      <c r="R1493"/>
      <c r="S1493" s="372"/>
    </row>
    <row r="1494" spans="15:19">
      <c r="O1494"/>
      <c r="P1494"/>
      <c r="Q1494"/>
      <c r="R1494"/>
      <c r="S1494" s="372"/>
    </row>
    <row r="1495" spans="15:19">
      <c r="O1495"/>
      <c r="P1495"/>
      <c r="Q1495"/>
      <c r="R1495"/>
      <c r="S1495" s="372"/>
    </row>
    <row r="1496" spans="15:19">
      <c r="O1496"/>
      <c r="P1496"/>
      <c r="Q1496"/>
      <c r="R1496"/>
      <c r="S1496" s="372"/>
    </row>
    <row r="1497" spans="15:19">
      <c r="O1497"/>
      <c r="P1497"/>
      <c r="Q1497"/>
      <c r="R1497"/>
      <c r="S1497" s="372"/>
    </row>
    <row r="1498" spans="15:19">
      <c r="O1498"/>
      <c r="P1498"/>
      <c r="Q1498"/>
      <c r="R1498"/>
      <c r="S1498" s="372"/>
    </row>
    <row r="1499" spans="15:19">
      <c r="O1499"/>
      <c r="P1499"/>
      <c r="Q1499"/>
      <c r="R1499"/>
      <c r="S1499" s="372"/>
    </row>
    <row r="1500" spans="15:19">
      <c r="O1500"/>
      <c r="P1500"/>
      <c r="Q1500"/>
      <c r="R1500"/>
      <c r="S1500" s="372"/>
    </row>
    <row r="1501" spans="15:19">
      <c r="O1501"/>
      <c r="P1501"/>
      <c r="Q1501"/>
      <c r="R1501"/>
      <c r="S1501" s="372"/>
    </row>
    <row r="1502" spans="15:19">
      <c r="O1502"/>
      <c r="P1502"/>
      <c r="Q1502"/>
      <c r="R1502"/>
      <c r="S1502" s="372"/>
    </row>
    <row r="1503" spans="15:19">
      <c r="O1503"/>
      <c r="P1503"/>
      <c r="Q1503"/>
      <c r="R1503"/>
      <c r="S1503" s="372"/>
    </row>
    <row r="1504" spans="15:19">
      <c r="O1504"/>
      <c r="P1504"/>
      <c r="Q1504"/>
      <c r="R1504"/>
      <c r="S1504" s="372"/>
    </row>
    <row r="1505" spans="15:19">
      <c r="O1505"/>
      <c r="P1505"/>
      <c r="Q1505"/>
      <c r="R1505"/>
      <c r="S1505" s="372"/>
    </row>
    <row r="1506" spans="15:19">
      <c r="O1506"/>
      <c r="P1506"/>
      <c r="Q1506"/>
      <c r="R1506"/>
      <c r="S1506" s="372"/>
    </row>
    <row r="1507" spans="15:19">
      <c r="O1507"/>
      <c r="P1507"/>
      <c r="Q1507"/>
      <c r="R1507"/>
      <c r="S1507" s="372"/>
    </row>
    <row r="1508" spans="15:19">
      <c r="O1508"/>
      <c r="P1508"/>
      <c r="Q1508"/>
      <c r="R1508"/>
      <c r="S1508" s="372"/>
    </row>
    <row r="1509" spans="15:19">
      <c r="O1509"/>
      <c r="P1509"/>
      <c r="Q1509"/>
      <c r="R1509"/>
      <c r="S1509" s="372"/>
    </row>
    <row r="1510" spans="15:19">
      <c r="O1510"/>
      <c r="P1510"/>
      <c r="Q1510"/>
      <c r="R1510"/>
      <c r="S1510" s="372"/>
    </row>
    <row r="1511" spans="15:19">
      <c r="O1511"/>
      <c r="P1511"/>
      <c r="Q1511"/>
      <c r="R1511"/>
      <c r="S1511" s="372"/>
    </row>
    <row r="1512" spans="15:19">
      <c r="O1512"/>
      <c r="P1512"/>
      <c r="Q1512"/>
      <c r="R1512"/>
      <c r="S1512" s="372"/>
    </row>
    <row r="1513" spans="15:19">
      <c r="O1513"/>
      <c r="P1513"/>
      <c r="Q1513"/>
      <c r="R1513"/>
      <c r="S1513" s="372"/>
    </row>
    <row r="1514" spans="15:19">
      <c r="O1514"/>
      <c r="P1514"/>
      <c r="Q1514"/>
      <c r="R1514"/>
      <c r="S1514" s="372"/>
    </row>
    <row r="1515" spans="15:19">
      <c r="O1515"/>
      <c r="P1515"/>
      <c r="Q1515"/>
      <c r="R1515"/>
      <c r="S1515" s="372"/>
    </row>
    <row r="1516" spans="15:19">
      <c r="O1516"/>
      <c r="P1516"/>
      <c r="Q1516"/>
      <c r="R1516"/>
      <c r="S1516" s="372"/>
    </row>
    <row r="1517" spans="15:19">
      <c r="O1517"/>
      <c r="P1517"/>
      <c r="Q1517"/>
      <c r="R1517"/>
      <c r="S1517" s="372"/>
    </row>
    <row r="1518" spans="15:19">
      <c r="O1518"/>
      <c r="P1518"/>
      <c r="Q1518"/>
      <c r="R1518"/>
      <c r="S1518" s="372"/>
    </row>
    <row r="1519" spans="15:19">
      <c r="O1519"/>
      <c r="P1519"/>
      <c r="Q1519"/>
      <c r="R1519"/>
      <c r="S1519" s="372"/>
    </row>
    <row r="1520" spans="15:19">
      <c r="O1520"/>
      <c r="P1520"/>
      <c r="Q1520"/>
      <c r="R1520"/>
      <c r="S1520" s="372"/>
    </row>
    <row r="1521" spans="15:19">
      <c r="O1521"/>
      <c r="P1521"/>
      <c r="Q1521"/>
      <c r="R1521"/>
      <c r="S1521" s="372"/>
    </row>
    <row r="1522" spans="15:19">
      <c r="O1522"/>
      <c r="P1522"/>
      <c r="Q1522"/>
      <c r="R1522"/>
      <c r="S1522" s="372"/>
    </row>
    <row r="1523" spans="15:19">
      <c r="O1523"/>
      <c r="P1523"/>
      <c r="Q1523"/>
      <c r="R1523"/>
      <c r="S1523" s="372"/>
    </row>
    <row r="1524" spans="15:19">
      <c r="O1524"/>
      <c r="P1524"/>
      <c r="Q1524"/>
      <c r="R1524"/>
      <c r="S1524" s="372"/>
    </row>
    <row r="1525" spans="15:19">
      <c r="O1525"/>
      <c r="P1525"/>
      <c r="Q1525"/>
      <c r="R1525"/>
      <c r="S1525" s="372"/>
    </row>
    <row r="1526" spans="15:19">
      <c r="O1526"/>
      <c r="P1526"/>
      <c r="Q1526"/>
      <c r="R1526"/>
      <c r="S1526" s="372"/>
    </row>
    <row r="1527" spans="15:19">
      <c r="O1527"/>
      <c r="P1527"/>
      <c r="Q1527"/>
      <c r="R1527"/>
      <c r="S1527" s="372"/>
    </row>
    <row r="1528" spans="15:19">
      <c r="O1528"/>
      <c r="P1528"/>
      <c r="Q1528"/>
      <c r="R1528"/>
      <c r="S1528" s="372"/>
    </row>
    <row r="1529" spans="15:19">
      <c r="O1529"/>
      <c r="P1529"/>
      <c r="Q1529"/>
      <c r="R1529"/>
      <c r="S1529" s="372"/>
    </row>
    <row r="1530" spans="15:19">
      <c r="O1530"/>
      <c r="P1530"/>
      <c r="Q1530"/>
      <c r="R1530"/>
      <c r="S1530" s="372"/>
    </row>
    <row r="1531" spans="15:19">
      <c r="O1531"/>
      <c r="P1531"/>
      <c r="Q1531"/>
      <c r="R1531"/>
      <c r="S1531" s="372"/>
    </row>
    <row r="1532" spans="15:19">
      <c r="O1532"/>
      <c r="P1532"/>
      <c r="Q1532"/>
      <c r="R1532"/>
      <c r="S1532" s="372"/>
    </row>
    <row r="1533" spans="15:19">
      <c r="O1533"/>
      <c r="P1533"/>
      <c r="Q1533"/>
      <c r="R1533"/>
      <c r="S1533" s="372"/>
    </row>
    <row r="1534" spans="15:19">
      <c r="O1534"/>
      <c r="P1534"/>
      <c r="Q1534"/>
      <c r="R1534"/>
      <c r="S1534" s="372"/>
    </row>
    <row r="1535" spans="15:19">
      <c r="O1535"/>
      <c r="P1535"/>
      <c r="Q1535"/>
      <c r="R1535"/>
      <c r="S1535" s="372"/>
    </row>
    <row r="1536" spans="15:19">
      <c r="O1536"/>
      <c r="P1536"/>
      <c r="Q1536"/>
      <c r="R1536"/>
      <c r="S1536" s="372"/>
    </row>
    <row r="1537" spans="15:19">
      <c r="O1537"/>
      <c r="P1537"/>
      <c r="Q1537"/>
      <c r="R1537"/>
      <c r="S1537" s="372"/>
    </row>
    <row r="1538" spans="15:19">
      <c r="O1538"/>
      <c r="P1538"/>
      <c r="Q1538"/>
      <c r="R1538"/>
      <c r="S1538" s="372"/>
    </row>
    <row r="1539" spans="15:19">
      <c r="O1539"/>
      <c r="P1539"/>
      <c r="Q1539"/>
      <c r="R1539"/>
      <c r="S1539" s="372"/>
    </row>
    <row r="1540" spans="15:19">
      <c r="O1540"/>
      <c r="P1540"/>
      <c r="Q1540"/>
      <c r="R1540"/>
      <c r="S1540" s="372"/>
    </row>
    <row r="1541" spans="15:19">
      <c r="O1541"/>
      <c r="P1541"/>
      <c r="Q1541"/>
      <c r="R1541"/>
      <c r="S1541" s="372"/>
    </row>
    <row r="1542" spans="15:19">
      <c r="O1542"/>
      <c r="P1542"/>
      <c r="Q1542"/>
      <c r="R1542"/>
      <c r="S1542" s="372"/>
    </row>
    <row r="1543" spans="15:19">
      <c r="O1543"/>
      <c r="P1543"/>
      <c r="Q1543"/>
      <c r="R1543"/>
      <c r="S1543" s="372"/>
    </row>
    <row r="1544" spans="15:19">
      <c r="O1544"/>
      <c r="P1544"/>
      <c r="Q1544"/>
      <c r="R1544"/>
      <c r="S1544" s="372"/>
    </row>
    <row r="1545" spans="15:19">
      <c r="O1545"/>
      <c r="P1545"/>
      <c r="Q1545"/>
      <c r="R1545"/>
      <c r="S1545" s="372"/>
    </row>
    <row r="1546" spans="15:19">
      <c r="O1546"/>
      <c r="P1546"/>
      <c r="Q1546"/>
      <c r="R1546"/>
      <c r="S1546" s="372"/>
    </row>
    <row r="1547" spans="15:19">
      <c r="O1547"/>
      <c r="P1547"/>
      <c r="Q1547"/>
      <c r="R1547"/>
      <c r="S1547" s="372"/>
    </row>
    <row r="1548" spans="15:19">
      <c r="O1548"/>
      <c r="P1548"/>
      <c r="Q1548"/>
      <c r="R1548"/>
      <c r="S1548" s="372"/>
    </row>
    <row r="1549" spans="15:19">
      <c r="O1549"/>
      <c r="P1549"/>
      <c r="Q1549"/>
      <c r="R1549"/>
      <c r="S1549" s="372"/>
    </row>
    <row r="1550" spans="15:19">
      <c r="O1550"/>
      <c r="P1550"/>
      <c r="Q1550"/>
      <c r="R1550"/>
      <c r="S1550" s="372"/>
    </row>
    <row r="1551" spans="15:19">
      <c r="O1551"/>
      <c r="P1551"/>
      <c r="Q1551"/>
      <c r="R1551"/>
      <c r="S1551" s="372"/>
    </row>
    <row r="1552" spans="15:19">
      <c r="O1552"/>
      <c r="P1552"/>
      <c r="Q1552"/>
      <c r="R1552"/>
      <c r="S1552" s="372"/>
    </row>
    <row r="1553" spans="15:19">
      <c r="O1553"/>
      <c r="P1553"/>
      <c r="Q1553"/>
      <c r="R1553"/>
      <c r="S1553" s="372"/>
    </row>
    <row r="1554" spans="15:19">
      <c r="O1554"/>
      <c r="P1554"/>
      <c r="Q1554"/>
      <c r="R1554"/>
      <c r="S1554" s="372"/>
    </row>
    <row r="1555" spans="15:19">
      <c r="O1555"/>
      <c r="P1555"/>
      <c r="Q1555"/>
      <c r="R1555"/>
      <c r="S1555" s="372"/>
    </row>
    <row r="1556" spans="15:19">
      <c r="O1556"/>
      <c r="P1556"/>
      <c r="Q1556"/>
      <c r="R1556"/>
      <c r="S1556" s="372"/>
    </row>
    <row r="1557" spans="15:19">
      <c r="O1557"/>
      <c r="P1557"/>
      <c r="Q1557"/>
      <c r="R1557"/>
      <c r="S1557" s="372"/>
    </row>
    <row r="1558" spans="15:19">
      <c r="O1558"/>
      <c r="P1558"/>
      <c r="Q1558"/>
      <c r="R1558"/>
      <c r="S1558" s="372"/>
    </row>
    <row r="1559" spans="15:19">
      <c r="O1559"/>
      <c r="P1559"/>
      <c r="Q1559"/>
      <c r="R1559"/>
      <c r="S1559" s="372"/>
    </row>
    <row r="1560" spans="15:19">
      <c r="O1560"/>
      <c r="P1560"/>
      <c r="Q1560"/>
      <c r="R1560"/>
      <c r="S1560" s="372"/>
    </row>
    <row r="1561" spans="15:19">
      <c r="O1561"/>
      <c r="P1561"/>
      <c r="Q1561"/>
      <c r="R1561"/>
      <c r="S1561" s="372"/>
    </row>
    <row r="1562" spans="15:19">
      <c r="O1562"/>
      <c r="P1562"/>
      <c r="Q1562"/>
      <c r="R1562"/>
      <c r="S1562" s="372"/>
    </row>
    <row r="1563" spans="15:19">
      <c r="O1563"/>
      <c r="P1563"/>
      <c r="Q1563"/>
      <c r="R1563"/>
      <c r="S1563" s="372"/>
    </row>
    <row r="1564" spans="15:19">
      <c r="O1564"/>
      <c r="P1564"/>
      <c r="Q1564"/>
      <c r="R1564"/>
      <c r="S1564" s="372"/>
    </row>
    <row r="1565" spans="15:19">
      <c r="O1565"/>
      <c r="P1565"/>
      <c r="Q1565"/>
      <c r="R1565"/>
      <c r="S1565" s="372"/>
    </row>
    <row r="1566" spans="15:19">
      <c r="O1566"/>
      <c r="P1566"/>
      <c r="Q1566"/>
      <c r="R1566"/>
      <c r="S1566" s="372"/>
    </row>
    <row r="1567" spans="15:19">
      <c r="O1567"/>
      <c r="P1567"/>
      <c r="Q1567"/>
      <c r="R1567"/>
      <c r="S1567" s="372"/>
    </row>
    <row r="1568" spans="15:19">
      <c r="O1568"/>
      <c r="P1568"/>
      <c r="Q1568"/>
      <c r="R1568"/>
      <c r="S1568" s="372"/>
    </row>
    <row r="1569" spans="15:19">
      <c r="O1569"/>
      <c r="P1569"/>
      <c r="Q1569"/>
      <c r="R1569"/>
      <c r="S1569" s="372"/>
    </row>
    <row r="1570" spans="15:19">
      <c r="O1570"/>
      <c r="P1570"/>
      <c r="Q1570"/>
      <c r="R1570"/>
      <c r="S1570" s="372"/>
    </row>
    <row r="1571" spans="15:19">
      <c r="O1571"/>
      <c r="P1571"/>
      <c r="Q1571"/>
      <c r="R1571"/>
      <c r="S1571" s="372"/>
    </row>
    <row r="1572" spans="15:19">
      <c r="O1572"/>
      <c r="P1572"/>
      <c r="Q1572"/>
      <c r="R1572"/>
      <c r="S1572" s="372"/>
    </row>
    <row r="1573" spans="15:19">
      <c r="O1573"/>
      <c r="P1573"/>
      <c r="Q1573"/>
      <c r="R1573"/>
      <c r="S1573" s="372"/>
    </row>
    <row r="1574" spans="15:19">
      <c r="O1574"/>
      <c r="P1574"/>
      <c r="Q1574"/>
      <c r="R1574"/>
      <c r="S1574" s="372"/>
    </row>
    <row r="1575" spans="15:19">
      <c r="O1575"/>
      <c r="P1575"/>
      <c r="Q1575"/>
      <c r="R1575"/>
      <c r="S1575" s="372"/>
    </row>
    <row r="1576" spans="15:19">
      <c r="O1576"/>
      <c r="P1576"/>
      <c r="Q1576"/>
      <c r="R1576"/>
      <c r="S1576" s="372"/>
    </row>
    <row r="1577" spans="15:19">
      <c r="O1577"/>
      <c r="P1577"/>
      <c r="Q1577"/>
      <c r="R1577"/>
      <c r="S1577" s="372"/>
    </row>
    <row r="1578" spans="15:19">
      <c r="O1578"/>
      <c r="P1578"/>
      <c r="Q1578"/>
      <c r="R1578"/>
      <c r="S1578" s="372"/>
    </row>
    <row r="1579" spans="15:19">
      <c r="O1579"/>
      <c r="P1579"/>
      <c r="Q1579"/>
      <c r="R1579"/>
      <c r="S1579" s="372"/>
    </row>
    <row r="1580" spans="15:19">
      <c r="O1580"/>
      <c r="P1580"/>
      <c r="Q1580"/>
      <c r="R1580"/>
      <c r="S1580" s="372"/>
    </row>
    <row r="1581" spans="15:19">
      <c r="O1581"/>
      <c r="P1581"/>
      <c r="Q1581"/>
      <c r="R1581"/>
      <c r="S1581" s="372"/>
    </row>
    <row r="1582" spans="15:19">
      <c r="O1582"/>
      <c r="P1582"/>
      <c r="Q1582"/>
      <c r="R1582"/>
      <c r="S1582" s="372"/>
    </row>
    <row r="1583" spans="15:19">
      <c r="O1583"/>
      <c r="P1583"/>
      <c r="Q1583"/>
      <c r="R1583"/>
      <c r="S1583" s="372"/>
    </row>
    <row r="1584" spans="15:19">
      <c r="O1584"/>
      <c r="P1584"/>
      <c r="Q1584"/>
      <c r="R1584"/>
      <c r="S1584" s="372"/>
    </row>
    <row r="1585" spans="15:19">
      <c r="O1585"/>
      <c r="P1585"/>
      <c r="Q1585"/>
      <c r="R1585"/>
      <c r="S1585" s="372"/>
    </row>
    <row r="1586" spans="15:19">
      <c r="O1586"/>
      <c r="P1586"/>
      <c r="Q1586"/>
      <c r="R1586"/>
      <c r="S1586" s="372"/>
    </row>
    <row r="1587" spans="15:19">
      <c r="O1587"/>
      <c r="P1587"/>
      <c r="Q1587"/>
      <c r="R1587"/>
      <c r="S1587" s="372"/>
    </row>
    <row r="1588" spans="15:19">
      <c r="O1588"/>
      <c r="P1588"/>
      <c r="Q1588"/>
      <c r="R1588"/>
      <c r="S1588" s="372"/>
    </row>
    <row r="1589" spans="15:19">
      <c r="O1589"/>
      <c r="P1589"/>
      <c r="Q1589"/>
      <c r="R1589"/>
      <c r="S1589" s="372"/>
    </row>
    <row r="1590" spans="15:19">
      <c r="O1590"/>
      <c r="P1590"/>
      <c r="Q1590"/>
      <c r="R1590"/>
      <c r="S1590" s="372"/>
    </row>
    <row r="1591" spans="15:19">
      <c r="O1591"/>
      <c r="P1591"/>
      <c r="Q1591"/>
      <c r="R1591"/>
      <c r="S1591" s="372"/>
    </row>
    <row r="1592" spans="15:19">
      <c r="O1592"/>
      <c r="P1592"/>
      <c r="Q1592"/>
      <c r="R1592"/>
      <c r="S1592" s="372"/>
    </row>
    <row r="1593" spans="15:19">
      <c r="O1593"/>
      <c r="P1593"/>
      <c r="Q1593"/>
      <c r="R1593"/>
      <c r="S1593" s="372"/>
    </row>
    <row r="1594" spans="15:19">
      <c r="O1594"/>
      <c r="P1594"/>
      <c r="Q1594"/>
      <c r="R1594"/>
      <c r="S1594" s="372"/>
    </row>
    <row r="1595" spans="15:19">
      <c r="O1595"/>
      <c r="P1595"/>
      <c r="Q1595"/>
      <c r="R1595"/>
      <c r="S1595" s="372"/>
    </row>
    <row r="1596" spans="15:19">
      <c r="O1596"/>
      <c r="P1596"/>
      <c r="Q1596"/>
      <c r="R1596"/>
      <c r="S1596" s="372"/>
    </row>
    <row r="1597" spans="15:19">
      <c r="O1597"/>
      <c r="P1597"/>
      <c r="Q1597"/>
      <c r="R1597"/>
      <c r="S1597" s="372"/>
    </row>
    <row r="1598" spans="15:19">
      <c r="O1598"/>
      <c r="P1598"/>
      <c r="Q1598"/>
      <c r="R1598"/>
      <c r="S1598" s="372"/>
    </row>
    <row r="1599" spans="15:19">
      <c r="O1599"/>
      <c r="P1599"/>
      <c r="Q1599"/>
      <c r="R1599"/>
      <c r="S1599" s="372"/>
    </row>
    <row r="1600" spans="15:19">
      <c r="O1600"/>
      <c r="P1600"/>
      <c r="Q1600"/>
      <c r="R1600"/>
      <c r="S1600" s="372"/>
    </row>
    <row r="1601" spans="15:19">
      <c r="O1601"/>
      <c r="P1601"/>
      <c r="Q1601"/>
      <c r="R1601"/>
      <c r="S1601" s="372"/>
    </row>
    <row r="1602" spans="15:19">
      <c r="O1602"/>
      <c r="P1602"/>
      <c r="Q1602"/>
      <c r="R1602"/>
      <c r="S1602" s="372"/>
    </row>
    <row r="1603" spans="15:19">
      <c r="O1603"/>
      <c r="P1603"/>
      <c r="Q1603"/>
      <c r="R1603"/>
      <c r="S1603" s="372"/>
    </row>
    <row r="1604" spans="15:19">
      <c r="O1604"/>
      <c r="P1604"/>
      <c r="Q1604"/>
      <c r="R1604"/>
      <c r="S1604" s="372"/>
    </row>
    <row r="1605" spans="15:19">
      <c r="O1605"/>
      <c r="P1605"/>
      <c r="Q1605"/>
      <c r="R1605"/>
      <c r="S1605" s="372"/>
    </row>
    <row r="1606" spans="15:19">
      <c r="O1606"/>
      <c r="P1606"/>
      <c r="Q1606"/>
      <c r="R1606"/>
      <c r="S1606" s="372"/>
    </row>
    <row r="1607" spans="15:19">
      <c r="O1607"/>
      <c r="P1607"/>
      <c r="Q1607"/>
      <c r="R1607"/>
      <c r="S1607" s="372"/>
    </row>
    <row r="1608" spans="15:19">
      <c r="O1608"/>
      <c r="P1608"/>
      <c r="Q1608"/>
      <c r="R1608"/>
      <c r="S1608" s="372"/>
    </row>
    <row r="1609" spans="15:19">
      <c r="O1609"/>
      <c r="P1609"/>
      <c r="Q1609"/>
      <c r="R1609"/>
      <c r="S1609" s="372"/>
    </row>
    <row r="1610" spans="15:19">
      <c r="O1610"/>
      <c r="P1610"/>
      <c r="Q1610"/>
      <c r="R1610"/>
      <c r="S1610" s="372"/>
    </row>
    <row r="1611" spans="15:19">
      <c r="O1611"/>
      <c r="P1611"/>
      <c r="Q1611"/>
      <c r="R1611"/>
      <c r="S1611" s="372"/>
    </row>
    <row r="1612" spans="15:19">
      <c r="O1612"/>
      <c r="P1612"/>
      <c r="Q1612"/>
      <c r="R1612"/>
      <c r="S1612" s="372"/>
    </row>
    <row r="1613" spans="15:19">
      <c r="O1613"/>
      <c r="P1613"/>
      <c r="Q1613"/>
      <c r="R1613"/>
      <c r="S1613" s="372"/>
    </row>
    <row r="1614" spans="15:19">
      <c r="O1614"/>
      <c r="P1614"/>
      <c r="Q1614"/>
      <c r="R1614"/>
      <c r="S1614" s="372"/>
    </row>
    <row r="1615" spans="15:19">
      <c r="O1615"/>
      <c r="P1615"/>
      <c r="Q1615"/>
      <c r="R1615"/>
      <c r="S1615" s="372"/>
    </row>
    <row r="1616" spans="15:19">
      <c r="O1616"/>
      <c r="P1616"/>
      <c r="Q1616"/>
      <c r="R1616"/>
      <c r="S1616" s="372"/>
    </row>
    <row r="1617" spans="15:19">
      <c r="O1617"/>
      <c r="P1617"/>
      <c r="Q1617"/>
      <c r="R1617"/>
      <c r="S1617" s="372"/>
    </row>
    <row r="1618" spans="15:19">
      <c r="O1618"/>
      <c r="P1618"/>
      <c r="Q1618"/>
      <c r="R1618"/>
      <c r="S1618" s="372"/>
    </row>
    <row r="1619" spans="15:19">
      <c r="O1619"/>
      <c r="P1619"/>
      <c r="Q1619"/>
      <c r="R1619"/>
      <c r="S1619" s="372"/>
    </row>
    <row r="1620" spans="15:19">
      <c r="O1620"/>
      <c r="P1620"/>
      <c r="Q1620"/>
      <c r="R1620"/>
      <c r="S1620" s="372"/>
    </row>
    <row r="1621" spans="15:19">
      <c r="O1621"/>
      <c r="P1621"/>
      <c r="Q1621"/>
      <c r="R1621"/>
      <c r="S1621" s="372"/>
    </row>
    <row r="1622" spans="15:19">
      <c r="O1622"/>
      <c r="P1622"/>
      <c r="Q1622"/>
      <c r="R1622"/>
      <c r="S1622" s="372"/>
    </row>
    <row r="1623" spans="15:19">
      <c r="O1623"/>
      <c r="P1623"/>
      <c r="Q1623"/>
      <c r="R1623"/>
      <c r="S1623" s="372"/>
    </row>
    <row r="1624" spans="15:19">
      <c r="O1624"/>
      <c r="P1624"/>
      <c r="Q1624"/>
      <c r="R1624"/>
      <c r="S1624" s="372"/>
    </row>
    <row r="1625" spans="15:19">
      <c r="O1625"/>
      <c r="P1625"/>
      <c r="Q1625"/>
      <c r="R1625"/>
      <c r="S1625" s="372"/>
    </row>
    <row r="1626" spans="15:19">
      <c r="O1626"/>
      <c r="P1626"/>
      <c r="Q1626"/>
      <c r="R1626"/>
      <c r="S1626" s="372"/>
    </row>
    <row r="1627" spans="15:19">
      <c r="O1627"/>
      <c r="P1627"/>
      <c r="Q1627"/>
      <c r="R1627"/>
      <c r="S1627" s="372"/>
    </row>
    <row r="1628" spans="15:19">
      <c r="O1628"/>
      <c r="P1628"/>
      <c r="Q1628"/>
      <c r="R1628"/>
      <c r="S1628" s="372"/>
    </row>
    <row r="1629" spans="15:19">
      <c r="O1629"/>
      <c r="P1629"/>
      <c r="Q1629"/>
      <c r="R1629"/>
      <c r="S1629" s="372"/>
    </row>
    <row r="1630" spans="15:19">
      <c r="O1630"/>
      <c r="P1630"/>
      <c r="Q1630"/>
      <c r="R1630"/>
      <c r="S1630" s="372"/>
    </row>
    <row r="1631" spans="15:19">
      <c r="O1631"/>
      <c r="P1631"/>
      <c r="Q1631"/>
      <c r="R1631"/>
      <c r="S1631" s="372"/>
    </row>
    <row r="1632" spans="15:19">
      <c r="O1632"/>
      <c r="P1632"/>
      <c r="Q1632"/>
      <c r="R1632"/>
      <c r="S1632" s="372"/>
    </row>
    <row r="1633" spans="15:19">
      <c r="O1633"/>
      <c r="P1633"/>
      <c r="Q1633"/>
      <c r="R1633"/>
      <c r="S1633" s="372"/>
    </row>
    <row r="1634" spans="15:19">
      <c r="O1634"/>
      <c r="P1634"/>
      <c r="Q1634"/>
      <c r="R1634"/>
      <c r="S1634" s="372"/>
    </row>
    <row r="1635" spans="15:19">
      <c r="O1635"/>
      <c r="P1635"/>
      <c r="Q1635"/>
      <c r="R1635"/>
      <c r="S1635" s="372"/>
    </row>
    <row r="1636" spans="15:19">
      <c r="O1636"/>
      <c r="P1636"/>
      <c r="Q1636"/>
      <c r="R1636"/>
      <c r="S1636" s="372"/>
    </row>
    <row r="1637" spans="15:19">
      <c r="O1637"/>
      <c r="P1637"/>
      <c r="Q1637"/>
      <c r="R1637"/>
      <c r="S1637" s="372"/>
    </row>
    <row r="1638" spans="15:19">
      <c r="O1638"/>
      <c r="P1638"/>
      <c r="Q1638"/>
      <c r="R1638"/>
      <c r="S1638" s="372"/>
    </row>
    <row r="1639" spans="15:19">
      <c r="O1639"/>
      <c r="P1639"/>
      <c r="Q1639"/>
      <c r="R1639"/>
      <c r="S1639" s="372"/>
    </row>
    <row r="1640" spans="15:19">
      <c r="O1640"/>
      <c r="P1640"/>
      <c r="Q1640"/>
      <c r="R1640"/>
      <c r="S1640" s="372"/>
    </row>
    <row r="1641" spans="15:19">
      <c r="O1641"/>
      <c r="P1641"/>
      <c r="Q1641"/>
      <c r="R1641"/>
      <c r="S1641" s="372"/>
    </row>
    <row r="1642" spans="15:19">
      <c r="O1642"/>
      <c r="P1642"/>
      <c r="Q1642"/>
      <c r="R1642"/>
      <c r="S1642" s="372"/>
    </row>
    <row r="1643" spans="15:19">
      <c r="O1643"/>
      <c r="P1643"/>
      <c r="Q1643"/>
      <c r="R1643"/>
      <c r="S1643" s="372"/>
    </row>
    <row r="1644" spans="15:19">
      <c r="O1644"/>
      <c r="P1644"/>
      <c r="Q1644"/>
      <c r="R1644"/>
      <c r="S1644" s="372"/>
    </row>
    <row r="1645" spans="15:19">
      <c r="O1645"/>
      <c r="P1645"/>
      <c r="Q1645"/>
      <c r="R1645"/>
      <c r="S1645" s="372"/>
    </row>
    <row r="1646" spans="15:19">
      <c r="O1646"/>
      <c r="P1646"/>
      <c r="Q1646"/>
      <c r="R1646"/>
      <c r="S1646" s="372"/>
    </row>
    <row r="1647" spans="15:19">
      <c r="O1647"/>
      <c r="P1647"/>
      <c r="Q1647"/>
      <c r="R1647"/>
      <c r="S1647" s="372"/>
    </row>
    <row r="1648" spans="15:19">
      <c r="O1648"/>
      <c r="P1648"/>
      <c r="Q1648"/>
      <c r="R1648"/>
      <c r="S1648" s="372"/>
    </row>
    <row r="1649" spans="15:19">
      <c r="O1649"/>
      <c r="P1649"/>
      <c r="Q1649"/>
      <c r="R1649"/>
      <c r="S1649" s="372"/>
    </row>
    <row r="1650" spans="15:19">
      <c r="O1650"/>
      <c r="P1650"/>
      <c r="Q1650"/>
      <c r="R1650"/>
      <c r="S1650" s="372"/>
    </row>
    <row r="1651" spans="15:19">
      <c r="O1651"/>
      <c r="P1651"/>
      <c r="Q1651"/>
      <c r="R1651"/>
      <c r="S1651" s="372"/>
    </row>
    <row r="1652" spans="15:19">
      <c r="O1652"/>
      <c r="P1652"/>
      <c r="Q1652"/>
      <c r="R1652"/>
      <c r="S1652" s="372"/>
    </row>
    <row r="1653" spans="15:19">
      <c r="O1653"/>
      <c r="P1653"/>
      <c r="Q1653"/>
      <c r="R1653"/>
      <c r="S1653" s="372"/>
    </row>
    <row r="1654" spans="15:19">
      <c r="O1654"/>
      <c r="P1654"/>
      <c r="Q1654"/>
      <c r="R1654"/>
      <c r="S1654" s="372"/>
    </row>
    <row r="1655" spans="15:19">
      <c r="O1655"/>
      <c r="P1655"/>
      <c r="Q1655"/>
      <c r="R1655"/>
      <c r="S1655" s="372"/>
    </row>
    <row r="1656" spans="15:19">
      <c r="O1656"/>
      <c r="P1656"/>
      <c r="Q1656"/>
      <c r="R1656"/>
      <c r="S1656" s="372"/>
    </row>
    <row r="1657" spans="15:19">
      <c r="O1657"/>
      <c r="P1657"/>
      <c r="Q1657"/>
      <c r="R1657"/>
      <c r="S1657" s="372"/>
    </row>
    <row r="1658" spans="15:19">
      <c r="O1658"/>
      <c r="P1658"/>
      <c r="Q1658"/>
      <c r="R1658"/>
      <c r="S1658" s="372"/>
    </row>
    <row r="1659" spans="15:19">
      <c r="O1659"/>
      <c r="P1659"/>
      <c r="Q1659"/>
      <c r="R1659"/>
      <c r="S1659" s="372"/>
    </row>
    <row r="1660" spans="15:19">
      <c r="O1660"/>
      <c r="P1660"/>
      <c r="Q1660"/>
      <c r="R1660"/>
      <c r="S1660" s="372"/>
    </row>
    <row r="1661" spans="15:19">
      <c r="O1661"/>
      <c r="P1661"/>
      <c r="Q1661"/>
      <c r="R1661"/>
      <c r="S1661" s="372"/>
    </row>
    <row r="1662" spans="15:19">
      <c r="O1662"/>
      <c r="P1662"/>
      <c r="Q1662"/>
      <c r="R1662"/>
      <c r="S1662" s="372"/>
    </row>
    <row r="1663" spans="15:19">
      <c r="O1663"/>
      <c r="P1663"/>
      <c r="Q1663"/>
      <c r="R1663"/>
      <c r="S1663" s="372"/>
    </row>
    <row r="1664" spans="15:19">
      <c r="O1664"/>
      <c r="P1664"/>
      <c r="Q1664"/>
      <c r="R1664"/>
      <c r="S1664" s="372"/>
    </row>
    <row r="1665" spans="15:19">
      <c r="O1665"/>
      <c r="P1665"/>
      <c r="Q1665"/>
      <c r="R1665"/>
      <c r="S1665" s="372"/>
    </row>
    <row r="1666" spans="15:19">
      <c r="O1666"/>
      <c r="P1666"/>
      <c r="Q1666"/>
      <c r="R1666"/>
      <c r="S1666" s="372"/>
    </row>
    <row r="1667" spans="15:19">
      <c r="O1667"/>
      <c r="P1667"/>
      <c r="Q1667"/>
      <c r="R1667"/>
      <c r="S1667" s="372"/>
    </row>
    <row r="1668" spans="15:19">
      <c r="O1668"/>
      <c r="P1668"/>
      <c r="Q1668"/>
      <c r="R1668"/>
      <c r="S1668" s="372"/>
    </row>
    <row r="1669" spans="15:19">
      <c r="O1669"/>
      <c r="P1669"/>
      <c r="Q1669"/>
      <c r="R1669"/>
      <c r="S1669" s="372"/>
    </row>
    <row r="1670" spans="15:19">
      <c r="O1670"/>
      <c r="P1670"/>
      <c r="Q1670"/>
      <c r="R1670"/>
      <c r="S1670" s="372"/>
    </row>
    <row r="1671" spans="15:19">
      <c r="O1671"/>
      <c r="P1671"/>
      <c r="Q1671"/>
      <c r="R1671"/>
      <c r="S1671" s="372"/>
    </row>
    <row r="1672" spans="15:19">
      <c r="O1672"/>
      <c r="P1672"/>
      <c r="Q1672"/>
      <c r="R1672"/>
      <c r="S1672" s="372"/>
    </row>
    <row r="1673" spans="15:19">
      <c r="O1673"/>
      <c r="P1673"/>
      <c r="Q1673"/>
      <c r="R1673"/>
      <c r="S1673" s="372"/>
    </row>
    <row r="1674" spans="15:19">
      <c r="O1674"/>
      <c r="P1674"/>
      <c r="Q1674"/>
      <c r="R1674"/>
      <c r="S1674" s="372"/>
    </row>
    <row r="1675" spans="15:19">
      <c r="O1675"/>
      <c r="P1675"/>
      <c r="Q1675"/>
      <c r="R1675"/>
      <c r="S1675" s="372"/>
    </row>
    <row r="1676" spans="15:19">
      <c r="O1676"/>
      <c r="P1676"/>
      <c r="Q1676"/>
      <c r="R1676"/>
      <c r="S1676" s="372"/>
    </row>
    <row r="1677" spans="15:19">
      <c r="O1677"/>
      <c r="P1677"/>
      <c r="Q1677"/>
      <c r="R1677"/>
      <c r="S1677" s="372"/>
    </row>
    <row r="1678" spans="15:19">
      <c r="O1678"/>
      <c r="P1678"/>
      <c r="Q1678"/>
      <c r="R1678"/>
      <c r="S1678" s="372"/>
    </row>
    <row r="1679" spans="15:19">
      <c r="O1679"/>
      <c r="P1679"/>
      <c r="Q1679"/>
      <c r="R1679"/>
      <c r="S1679" s="372"/>
    </row>
    <row r="1680" spans="15:19">
      <c r="O1680"/>
      <c r="P1680"/>
      <c r="Q1680"/>
      <c r="R1680"/>
      <c r="S1680" s="372"/>
    </row>
    <row r="1681" spans="15:19">
      <c r="O1681"/>
      <c r="P1681"/>
      <c r="Q1681"/>
      <c r="R1681"/>
      <c r="S1681" s="372"/>
    </row>
    <row r="1682" spans="15:19">
      <c r="O1682"/>
      <c r="P1682"/>
      <c r="Q1682"/>
      <c r="R1682"/>
      <c r="S1682" s="372"/>
    </row>
    <row r="1683" spans="15:19">
      <c r="O1683"/>
      <c r="P1683"/>
      <c r="Q1683"/>
      <c r="R1683"/>
      <c r="S1683" s="372"/>
    </row>
    <row r="1684" spans="15:19">
      <c r="O1684"/>
      <c r="P1684"/>
      <c r="Q1684"/>
      <c r="R1684"/>
      <c r="S1684" s="372"/>
    </row>
    <row r="1685" spans="15:19">
      <c r="O1685"/>
      <c r="P1685"/>
      <c r="Q1685"/>
      <c r="R1685"/>
      <c r="S1685" s="372"/>
    </row>
    <row r="1686" spans="15:19">
      <c r="O1686"/>
      <c r="P1686"/>
      <c r="Q1686"/>
      <c r="R1686"/>
      <c r="S1686" s="372"/>
    </row>
    <row r="1687" spans="15:19">
      <c r="O1687"/>
      <c r="P1687"/>
      <c r="Q1687"/>
      <c r="R1687"/>
      <c r="S1687" s="372"/>
    </row>
    <row r="1688" spans="15:19">
      <c r="O1688"/>
      <c r="P1688"/>
      <c r="Q1688"/>
      <c r="R1688"/>
      <c r="S1688" s="372"/>
    </row>
    <row r="1689" spans="15:19">
      <c r="O1689"/>
      <c r="P1689"/>
      <c r="Q1689"/>
      <c r="R1689"/>
      <c r="S1689" s="372"/>
    </row>
    <row r="1690" spans="15:19">
      <c r="O1690"/>
      <c r="P1690"/>
      <c r="Q1690"/>
      <c r="R1690"/>
      <c r="S1690" s="372"/>
    </row>
    <row r="1691" spans="15:19">
      <c r="O1691"/>
      <c r="P1691"/>
      <c r="Q1691"/>
      <c r="R1691"/>
      <c r="S1691" s="372"/>
    </row>
    <row r="1692" spans="15:19">
      <c r="O1692"/>
      <c r="P1692"/>
      <c r="Q1692"/>
      <c r="R1692"/>
      <c r="S1692" s="372"/>
    </row>
    <row r="1693" spans="15:19">
      <c r="O1693"/>
      <c r="P1693"/>
      <c r="Q1693"/>
      <c r="R1693"/>
      <c r="S1693" s="372"/>
    </row>
    <row r="1694" spans="15:19">
      <c r="O1694"/>
      <c r="P1694"/>
      <c r="Q1694"/>
      <c r="R1694"/>
      <c r="S1694" s="372"/>
    </row>
    <row r="1695" spans="15:19">
      <c r="O1695"/>
      <c r="P1695"/>
      <c r="Q1695"/>
      <c r="R1695"/>
      <c r="S1695" s="372"/>
    </row>
    <row r="1696" spans="15:19">
      <c r="O1696"/>
      <c r="P1696"/>
      <c r="Q1696"/>
      <c r="R1696"/>
      <c r="S1696" s="372"/>
    </row>
    <row r="1697" spans="15:19">
      <c r="O1697"/>
      <c r="P1697"/>
      <c r="Q1697"/>
      <c r="R1697"/>
      <c r="S1697" s="372"/>
    </row>
    <row r="1698" spans="15:19">
      <c r="O1698"/>
      <c r="P1698"/>
      <c r="Q1698"/>
      <c r="R1698"/>
      <c r="S1698" s="372"/>
    </row>
    <row r="1699" spans="15:19">
      <c r="O1699"/>
      <c r="P1699"/>
      <c r="Q1699"/>
      <c r="R1699"/>
      <c r="S1699" s="372"/>
    </row>
    <row r="1700" spans="15:19">
      <c r="O1700"/>
      <c r="P1700"/>
      <c r="Q1700"/>
      <c r="R1700"/>
      <c r="S1700" s="372"/>
    </row>
    <row r="1701" spans="15:19">
      <c r="O1701"/>
      <c r="P1701"/>
      <c r="Q1701"/>
      <c r="R1701"/>
      <c r="S1701" s="372"/>
    </row>
    <row r="1702" spans="15:19">
      <c r="O1702"/>
      <c r="P1702"/>
      <c r="Q1702"/>
      <c r="R1702"/>
      <c r="S1702" s="372"/>
    </row>
    <row r="1703" spans="15:19">
      <c r="O1703"/>
      <c r="P1703"/>
      <c r="Q1703"/>
      <c r="R1703"/>
      <c r="S1703" s="372"/>
    </row>
    <row r="1704" spans="15:19">
      <c r="O1704"/>
      <c r="P1704"/>
      <c r="Q1704"/>
      <c r="R1704"/>
      <c r="S1704" s="372"/>
    </row>
    <row r="1705" spans="15:19">
      <c r="O1705"/>
      <c r="P1705"/>
      <c r="Q1705"/>
      <c r="R1705"/>
      <c r="S1705" s="372"/>
    </row>
    <row r="1706" spans="15:19">
      <c r="O1706"/>
      <c r="P1706"/>
      <c r="Q1706"/>
      <c r="R1706"/>
      <c r="S1706" s="372"/>
    </row>
    <row r="1707" spans="15:19">
      <c r="O1707"/>
      <c r="P1707"/>
      <c r="Q1707"/>
      <c r="R1707"/>
      <c r="S1707" s="372"/>
    </row>
    <row r="1708" spans="15:19">
      <c r="O1708"/>
      <c r="P1708"/>
      <c r="Q1708"/>
      <c r="R1708"/>
      <c r="S1708" s="372"/>
    </row>
    <row r="1709" spans="15:19">
      <c r="O1709"/>
      <c r="P1709"/>
      <c r="Q1709"/>
      <c r="R1709"/>
      <c r="S1709" s="372"/>
    </row>
    <row r="1710" spans="15:19">
      <c r="O1710"/>
      <c r="P1710"/>
      <c r="Q1710"/>
      <c r="R1710"/>
      <c r="S1710" s="372"/>
    </row>
    <row r="1711" spans="15:19">
      <c r="O1711"/>
      <c r="P1711"/>
      <c r="Q1711"/>
      <c r="R1711"/>
      <c r="S1711" s="372"/>
    </row>
    <row r="1712" spans="15:19">
      <c r="O1712"/>
      <c r="P1712"/>
      <c r="Q1712"/>
      <c r="R1712"/>
      <c r="S1712" s="372"/>
    </row>
    <row r="1713" spans="15:19">
      <c r="O1713"/>
      <c r="P1713"/>
      <c r="Q1713"/>
      <c r="R1713"/>
      <c r="S1713" s="372"/>
    </row>
    <row r="1714" spans="15:19">
      <c r="O1714"/>
      <c r="P1714"/>
      <c r="Q1714"/>
      <c r="R1714"/>
      <c r="S1714" s="372"/>
    </row>
    <row r="1715" spans="15:19">
      <c r="O1715"/>
      <c r="P1715"/>
      <c r="Q1715"/>
      <c r="R1715"/>
      <c r="S1715" s="372"/>
    </row>
    <row r="1716" spans="15:19">
      <c r="O1716"/>
      <c r="P1716"/>
      <c r="Q1716"/>
      <c r="R1716"/>
      <c r="S1716" s="372"/>
    </row>
    <row r="1717" spans="15:19">
      <c r="O1717"/>
      <c r="P1717"/>
      <c r="Q1717"/>
      <c r="R1717"/>
      <c r="S1717" s="372"/>
    </row>
    <row r="1718" spans="15:19">
      <c r="O1718"/>
      <c r="P1718"/>
      <c r="Q1718"/>
      <c r="R1718"/>
      <c r="S1718" s="372"/>
    </row>
    <row r="1719" spans="15:19">
      <c r="O1719"/>
      <c r="P1719"/>
      <c r="Q1719"/>
      <c r="R1719"/>
      <c r="S1719" s="372"/>
    </row>
    <row r="1720" spans="15:19">
      <c r="O1720"/>
      <c r="P1720"/>
      <c r="Q1720"/>
      <c r="R1720"/>
      <c r="S1720" s="372"/>
    </row>
    <row r="1721" spans="15:19">
      <c r="O1721"/>
      <c r="P1721"/>
      <c r="Q1721"/>
      <c r="R1721"/>
      <c r="S1721" s="372"/>
    </row>
    <row r="1722" spans="15:19">
      <c r="O1722"/>
      <c r="P1722"/>
      <c r="Q1722"/>
      <c r="R1722"/>
      <c r="S1722" s="372"/>
    </row>
    <row r="1723" spans="15:19">
      <c r="O1723"/>
      <c r="P1723"/>
      <c r="Q1723"/>
      <c r="R1723"/>
      <c r="S1723" s="372"/>
    </row>
    <row r="1724" spans="15:19">
      <c r="O1724"/>
      <c r="P1724"/>
      <c r="Q1724"/>
      <c r="R1724"/>
      <c r="S1724" s="372"/>
    </row>
    <row r="1725" spans="15:19">
      <c r="O1725"/>
      <c r="P1725"/>
      <c r="Q1725"/>
      <c r="R1725"/>
      <c r="S1725" s="372"/>
    </row>
    <row r="1726" spans="15:19">
      <c r="O1726"/>
      <c r="P1726"/>
      <c r="Q1726"/>
      <c r="R1726"/>
      <c r="S1726" s="372"/>
    </row>
    <row r="1727" spans="15:19">
      <c r="O1727"/>
      <c r="P1727"/>
      <c r="Q1727"/>
      <c r="R1727"/>
      <c r="S1727" s="372"/>
    </row>
    <row r="1728" spans="15:19">
      <c r="O1728"/>
      <c r="P1728"/>
      <c r="Q1728"/>
      <c r="R1728"/>
      <c r="S1728" s="372"/>
    </row>
    <row r="1729" spans="15:19">
      <c r="O1729"/>
      <c r="P1729"/>
      <c r="Q1729"/>
      <c r="R1729"/>
      <c r="S1729" s="372"/>
    </row>
    <row r="1730" spans="15:19">
      <c r="O1730"/>
      <c r="P1730"/>
      <c r="Q1730"/>
      <c r="R1730"/>
      <c r="S1730" s="372"/>
    </row>
    <row r="1731" spans="15:19">
      <c r="O1731"/>
      <c r="P1731"/>
      <c r="Q1731"/>
      <c r="R1731"/>
      <c r="S1731" s="372"/>
    </row>
    <row r="1732" spans="15:19">
      <c r="O1732"/>
      <c r="P1732"/>
      <c r="Q1732"/>
      <c r="R1732"/>
      <c r="S1732" s="372"/>
    </row>
    <row r="1733" spans="15:19">
      <c r="O1733"/>
      <c r="P1733"/>
      <c r="Q1733"/>
      <c r="R1733"/>
      <c r="S1733" s="372"/>
    </row>
    <row r="1734" spans="15:19">
      <c r="O1734"/>
      <c r="P1734"/>
      <c r="Q1734"/>
      <c r="R1734"/>
      <c r="S1734" s="372"/>
    </row>
    <row r="1735" spans="15:19">
      <c r="O1735"/>
      <c r="P1735"/>
      <c r="Q1735"/>
      <c r="R1735"/>
      <c r="S1735" s="372"/>
    </row>
    <row r="1736" spans="15:19">
      <c r="O1736"/>
      <c r="P1736"/>
      <c r="Q1736"/>
      <c r="R1736"/>
      <c r="S1736" s="372"/>
    </row>
    <row r="1737" spans="15:19">
      <c r="O1737"/>
      <c r="P1737"/>
      <c r="Q1737"/>
      <c r="R1737"/>
      <c r="S1737" s="372"/>
    </row>
    <row r="1738" spans="15:19">
      <c r="O1738"/>
      <c r="P1738"/>
      <c r="Q1738"/>
      <c r="R1738"/>
      <c r="S1738" s="372"/>
    </row>
    <row r="1739" spans="15:19">
      <c r="O1739"/>
      <c r="P1739"/>
      <c r="Q1739"/>
      <c r="R1739"/>
      <c r="S1739" s="372"/>
    </row>
    <row r="1740" spans="15:19">
      <c r="O1740"/>
      <c r="P1740"/>
      <c r="Q1740"/>
      <c r="R1740"/>
      <c r="S1740" s="372"/>
    </row>
    <row r="1741" spans="15:19">
      <c r="O1741"/>
      <c r="P1741"/>
      <c r="Q1741"/>
      <c r="R1741"/>
      <c r="S1741" s="372"/>
    </row>
    <row r="1742" spans="15:19">
      <c r="O1742"/>
      <c r="P1742"/>
      <c r="Q1742"/>
      <c r="R1742"/>
      <c r="S1742" s="372"/>
    </row>
    <row r="1743" spans="15:19">
      <c r="O1743"/>
      <c r="P1743"/>
      <c r="Q1743"/>
      <c r="R1743"/>
      <c r="S1743" s="372"/>
    </row>
    <row r="1744" spans="15:19">
      <c r="O1744"/>
      <c r="P1744"/>
      <c r="Q1744"/>
      <c r="R1744"/>
      <c r="S1744" s="372"/>
    </row>
    <row r="1745" spans="15:19">
      <c r="O1745"/>
      <c r="P1745"/>
      <c r="Q1745"/>
      <c r="R1745"/>
      <c r="S1745" s="372"/>
    </row>
    <row r="1746" spans="15:19">
      <c r="O1746"/>
      <c r="P1746"/>
      <c r="Q1746"/>
      <c r="R1746"/>
      <c r="S1746" s="372"/>
    </row>
    <row r="1747" spans="15:19">
      <c r="O1747"/>
      <c r="P1747"/>
      <c r="Q1747"/>
      <c r="R1747"/>
      <c r="S1747" s="372"/>
    </row>
    <row r="1748" spans="15:19">
      <c r="O1748"/>
      <c r="P1748"/>
      <c r="Q1748"/>
      <c r="R1748"/>
      <c r="S1748" s="372"/>
    </row>
    <row r="1749" spans="15:19">
      <c r="O1749"/>
      <c r="P1749"/>
      <c r="Q1749"/>
      <c r="R1749"/>
      <c r="S1749" s="372"/>
    </row>
    <row r="1750" spans="15:19">
      <c r="O1750"/>
      <c r="P1750"/>
      <c r="Q1750"/>
      <c r="R1750"/>
      <c r="S1750" s="372"/>
    </row>
    <row r="1751" spans="15:19">
      <c r="O1751"/>
      <c r="P1751"/>
      <c r="Q1751"/>
      <c r="R1751"/>
      <c r="S1751" s="372"/>
    </row>
    <row r="1752" spans="15:19">
      <c r="O1752"/>
      <c r="P1752"/>
      <c r="Q1752"/>
      <c r="R1752"/>
      <c r="S1752" s="372"/>
    </row>
    <row r="1753" spans="15:19">
      <c r="O1753"/>
      <c r="P1753"/>
      <c r="Q1753"/>
      <c r="R1753"/>
      <c r="S1753" s="372"/>
    </row>
    <row r="1754" spans="15:19">
      <c r="O1754"/>
      <c r="P1754"/>
      <c r="Q1754"/>
      <c r="R1754"/>
      <c r="S1754" s="372"/>
    </row>
    <row r="1755" spans="15:19">
      <c r="O1755"/>
      <c r="P1755"/>
      <c r="Q1755"/>
      <c r="R1755"/>
      <c r="S1755" s="372"/>
    </row>
    <row r="1756" spans="15:19">
      <c r="O1756"/>
      <c r="P1756"/>
      <c r="Q1756"/>
      <c r="R1756"/>
      <c r="S1756" s="372"/>
    </row>
    <row r="1757" spans="15:19">
      <c r="O1757"/>
      <c r="P1757"/>
      <c r="Q1757"/>
      <c r="R1757"/>
      <c r="S1757" s="372"/>
    </row>
    <row r="1758" spans="15:19">
      <c r="O1758"/>
      <c r="P1758"/>
      <c r="Q1758"/>
      <c r="R1758"/>
      <c r="S1758" s="372"/>
    </row>
    <row r="1759" spans="15:19">
      <c r="O1759"/>
      <c r="P1759"/>
      <c r="Q1759"/>
      <c r="R1759"/>
      <c r="S1759" s="372"/>
    </row>
    <row r="1760" spans="15:19">
      <c r="O1760"/>
      <c r="P1760"/>
      <c r="Q1760"/>
      <c r="R1760"/>
      <c r="S1760" s="372"/>
    </row>
    <row r="1761" spans="15:19">
      <c r="O1761"/>
      <c r="P1761"/>
      <c r="Q1761"/>
      <c r="R1761"/>
      <c r="S1761" s="372"/>
    </row>
    <row r="1762" spans="15:19">
      <c r="O1762"/>
      <c r="P1762"/>
      <c r="Q1762"/>
      <c r="R1762"/>
      <c r="S1762" s="372"/>
    </row>
    <row r="1763" spans="15:19">
      <c r="O1763"/>
      <c r="P1763"/>
      <c r="Q1763"/>
      <c r="R1763"/>
      <c r="S1763" s="372"/>
    </row>
    <row r="1764" spans="15:19">
      <c r="O1764"/>
      <c r="P1764"/>
      <c r="Q1764"/>
      <c r="R1764"/>
      <c r="S1764" s="372"/>
    </row>
    <row r="1765" spans="15:19">
      <c r="O1765"/>
      <c r="P1765"/>
      <c r="Q1765"/>
      <c r="R1765"/>
      <c r="S1765" s="372"/>
    </row>
    <row r="1766" spans="15:19">
      <c r="O1766"/>
      <c r="P1766"/>
      <c r="Q1766"/>
      <c r="R1766"/>
      <c r="S1766" s="372"/>
    </row>
    <row r="1767" spans="15:19">
      <c r="O1767"/>
      <c r="P1767"/>
      <c r="Q1767"/>
      <c r="R1767"/>
      <c r="S1767" s="372"/>
    </row>
    <row r="1768" spans="15:19">
      <c r="O1768"/>
      <c r="P1768"/>
      <c r="Q1768"/>
      <c r="R1768"/>
      <c r="S1768" s="372"/>
    </row>
    <row r="1769" spans="15:19">
      <c r="O1769"/>
      <c r="P1769"/>
      <c r="Q1769"/>
      <c r="R1769"/>
      <c r="S1769" s="372"/>
    </row>
    <row r="1770" spans="15:19">
      <c r="O1770"/>
      <c r="P1770"/>
      <c r="Q1770"/>
      <c r="R1770"/>
      <c r="S1770" s="372"/>
    </row>
    <row r="1771" spans="15:19">
      <c r="O1771"/>
      <c r="P1771"/>
      <c r="Q1771"/>
      <c r="R1771"/>
      <c r="S1771" s="372"/>
    </row>
    <row r="1772" spans="15:19">
      <c r="O1772"/>
      <c r="P1772"/>
      <c r="Q1772"/>
      <c r="R1772"/>
      <c r="S1772" s="372"/>
    </row>
    <row r="1773" spans="15:19">
      <c r="O1773"/>
      <c r="P1773"/>
      <c r="Q1773"/>
      <c r="R1773"/>
      <c r="S1773" s="372"/>
    </row>
    <row r="1774" spans="15:19">
      <c r="O1774"/>
      <c r="P1774"/>
      <c r="Q1774"/>
      <c r="R1774"/>
      <c r="S1774" s="372"/>
    </row>
    <row r="1775" spans="15:19">
      <c r="O1775"/>
      <c r="P1775"/>
      <c r="Q1775"/>
      <c r="R1775"/>
      <c r="S1775" s="372"/>
    </row>
    <row r="1776" spans="15:19">
      <c r="O1776"/>
      <c r="P1776"/>
      <c r="Q1776"/>
      <c r="R1776"/>
      <c r="S1776" s="372"/>
    </row>
    <row r="1777" spans="15:19">
      <c r="O1777"/>
      <c r="P1777"/>
      <c r="Q1777"/>
      <c r="R1777"/>
      <c r="S1777" s="372"/>
    </row>
    <row r="1778" spans="15:19">
      <c r="O1778"/>
      <c r="P1778"/>
      <c r="Q1778"/>
      <c r="R1778"/>
      <c r="S1778" s="372"/>
    </row>
    <row r="1779" spans="15:19">
      <c r="O1779"/>
      <c r="P1779"/>
      <c r="Q1779"/>
      <c r="R1779"/>
      <c r="S1779" s="372"/>
    </row>
    <row r="1780" spans="15:19">
      <c r="O1780"/>
      <c r="P1780"/>
      <c r="Q1780"/>
      <c r="R1780"/>
      <c r="S1780" s="372"/>
    </row>
    <row r="1781" spans="15:19">
      <c r="O1781"/>
      <c r="P1781"/>
      <c r="Q1781"/>
      <c r="R1781"/>
      <c r="S1781" s="372"/>
    </row>
    <row r="1782" spans="15:19">
      <c r="O1782"/>
      <c r="P1782"/>
      <c r="Q1782"/>
      <c r="R1782"/>
      <c r="S1782" s="372"/>
    </row>
    <row r="1783" spans="15:19">
      <c r="O1783"/>
      <c r="P1783"/>
      <c r="Q1783"/>
      <c r="R1783"/>
      <c r="S1783" s="372"/>
    </row>
    <row r="1784" spans="15:19">
      <c r="O1784"/>
      <c r="P1784"/>
      <c r="Q1784"/>
      <c r="R1784"/>
      <c r="S1784" s="372"/>
    </row>
    <row r="1785" spans="15:19">
      <c r="O1785"/>
      <c r="P1785"/>
      <c r="Q1785"/>
      <c r="R1785"/>
      <c r="S1785" s="372"/>
    </row>
    <row r="1786" spans="15:19">
      <c r="O1786"/>
      <c r="P1786"/>
      <c r="Q1786"/>
      <c r="R1786"/>
      <c r="S1786" s="372"/>
    </row>
    <row r="1787" spans="15:19">
      <c r="O1787"/>
      <c r="P1787"/>
      <c r="Q1787"/>
      <c r="R1787"/>
      <c r="S1787" s="372"/>
    </row>
    <row r="1788" spans="15:19">
      <c r="O1788"/>
      <c r="P1788"/>
      <c r="Q1788"/>
      <c r="R1788"/>
      <c r="S1788" s="372"/>
    </row>
    <row r="1789" spans="15:19">
      <c r="O1789"/>
      <c r="P1789"/>
      <c r="Q1789"/>
      <c r="R1789"/>
      <c r="S1789" s="372"/>
    </row>
    <row r="1790" spans="15:19">
      <c r="O1790"/>
      <c r="P1790"/>
      <c r="Q1790"/>
      <c r="R1790"/>
      <c r="S1790" s="372"/>
    </row>
    <row r="1791" spans="15:19">
      <c r="O1791"/>
      <c r="P1791"/>
      <c r="Q1791"/>
      <c r="R1791"/>
      <c r="S1791" s="372"/>
    </row>
    <row r="1792" spans="15:19">
      <c r="O1792"/>
      <c r="P1792"/>
      <c r="Q1792"/>
      <c r="R1792"/>
      <c r="S1792" s="372"/>
    </row>
    <row r="1793" spans="15:19">
      <c r="O1793"/>
      <c r="P1793"/>
      <c r="Q1793"/>
      <c r="R1793"/>
      <c r="S1793" s="372"/>
    </row>
    <row r="1794" spans="15:19">
      <c r="O1794"/>
      <c r="P1794"/>
      <c r="Q1794"/>
      <c r="R1794"/>
      <c r="S1794" s="372"/>
    </row>
    <row r="1795" spans="15:19">
      <c r="O1795"/>
      <c r="P1795"/>
      <c r="Q1795"/>
      <c r="R1795"/>
      <c r="S1795" s="372"/>
    </row>
    <row r="1796" spans="15:19">
      <c r="O1796"/>
      <c r="P1796"/>
      <c r="Q1796"/>
      <c r="R1796"/>
      <c r="S1796" s="372"/>
    </row>
    <row r="1797" spans="15:19">
      <c r="O1797"/>
      <c r="P1797"/>
      <c r="Q1797"/>
      <c r="R1797"/>
      <c r="S1797" s="372"/>
    </row>
    <row r="1798" spans="15:19">
      <c r="O1798"/>
      <c r="P1798"/>
      <c r="Q1798"/>
      <c r="R1798"/>
      <c r="S1798" s="372"/>
    </row>
    <row r="1799" spans="15:19">
      <c r="O1799"/>
      <c r="P1799"/>
      <c r="Q1799"/>
      <c r="R1799"/>
      <c r="S1799" s="372"/>
    </row>
    <row r="1800" spans="15:19">
      <c r="O1800"/>
      <c r="P1800"/>
      <c r="Q1800"/>
      <c r="R1800"/>
      <c r="S1800" s="372"/>
    </row>
    <row r="1801" spans="15:19">
      <c r="O1801"/>
      <c r="P1801"/>
      <c r="Q1801"/>
      <c r="R1801"/>
      <c r="S1801" s="372"/>
    </row>
    <row r="1802" spans="15:19">
      <c r="O1802"/>
      <c r="P1802"/>
      <c r="Q1802"/>
      <c r="R1802"/>
      <c r="S1802" s="372"/>
    </row>
    <row r="1803" spans="15:19">
      <c r="O1803"/>
      <c r="P1803"/>
      <c r="Q1803"/>
      <c r="R1803"/>
      <c r="S1803" s="372"/>
    </row>
    <row r="1804" spans="15:19">
      <c r="O1804"/>
      <c r="P1804"/>
      <c r="Q1804"/>
      <c r="R1804"/>
      <c r="S1804" s="372"/>
    </row>
    <row r="1805" spans="15:19">
      <c r="O1805"/>
      <c r="P1805"/>
      <c r="Q1805"/>
      <c r="R1805"/>
      <c r="S1805" s="372"/>
    </row>
    <row r="1806" spans="15:19">
      <c r="O1806"/>
      <c r="P1806"/>
      <c r="Q1806"/>
      <c r="R1806"/>
      <c r="S1806" s="341"/>
    </row>
    <row r="1807" spans="15:19">
      <c r="O1807"/>
      <c r="P1807"/>
      <c r="Q1807"/>
      <c r="R1807"/>
      <c r="S1807" s="341"/>
    </row>
    <row r="1808" spans="15:19">
      <c r="O1808"/>
      <c r="P1808"/>
      <c r="Q1808"/>
      <c r="R1808"/>
      <c r="S1808" s="341"/>
    </row>
    <row r="1809" spans="15:19">
      <c r="O1809"/>
      <c r="P1809"/>
      <c r="Q1809"/>
      <c r="R1809"/>
      <c r="S1809" s="341"/>
    </row>
    <row r="1810" spans="15:19">
      <c r="O1810"/>
      <c r="P1810"/>
      <c r="Q1810"/>
      <c r="R1810"/>
      <c r="S1810" s="341"/>
    </row>
    <row r="1811" spans="15:19">
      <c r="O1811"/>
      <c r="P1811"/>
      <c r="Q1811"/>
      <c r="R1811"/>
      <c r="S1811" s="341"/>
    </row>
    <row r="1812" spans="15:19">
      <c r="O1812"/>
      <c r="P1812"/>
      <c r="Q1812"/>
      <c r="R1812"/>
      <c r="S1812" s="341"/>
    </row>
    <row r="1813" spans="15:19">
      <c r="O1813"/>
      <c r="P1813"/>
      <c r="Q1813"/>
      <c r="R1813"/>
      <c r="S1813" s="341"/>
    </row>
    <row r="1814" spans="15:19">
      <c r="O1814"/>
      <c r="P1814"/>
      <c r="Q1814"/>
      <c r="R1814"/>
      <c r="S1814" s="341"/>
    </row>
    <row r="1815" spans="15:19">
      <c r="O1815"/>
      <c r="P1815"/>
      <c r="Q1815"/>
      <c r="R1815"/>
      <c r="S1815" s="341"/>
    </row>
    <row r="1816" spans="15:19">
      <c r="O1816"/>
      <c r="P1816"/>
      <c r="Q1816"/>
      <c r="R1816"/>
      <c r="S1816" s="341"/>
    </row>
    <row r="1817" spans="15:19">
      <c r="O1817"/>
      <c r="P1817"/>
      <c r="Q1817"/>
      <c r="R1817"/>
      <c r="S1817" s="341"/>
    </row>
    <row r="1818" spans="15:19">
      <c r="O1818"/>
      <c r="P1818"/>
      <c r="Q1818"/>
      <c r="R1818"/>
      <c r="S1818" s="341"/>
    </row>
    <row r="1819" spans="15:19">
      <c r="O1819"/>
      <c r="P1819"/>
      <c r="Q1819"/>
      <c r="R1819"/>
      <c r="S1819" s="341"/>
    </row>
    <row r="1820" spans="15:19">
      <c r="O1820"/>
      <c r="P1820"/>
      <c r="Q1820"/>
      <c r="R1820"/>
      <c r="S1820" s="341"/>
    </row>
    <row r="1821" spans="15:19">
      <c r="O1821"/>
      <c r="P1821"/>
      <c r="Q1821"/>
      <c r="R1821"/>
      <c r="S1821" s="341"/>
    </row>
    <row r="1822" spans="15:19">
      <c r="O1822"/>
      <c r="P1822"/>
      <c r="Q1822"/>
      <c r="R1822"/>
      <c r="S1822" s="341"/>
    </row>
    <row r="1823" spans="15:19">
      <c r="O1823"/>
      <c r="P1823"/>
      <c r="Q1823"/>
      <c r="R1823"/>
      <c r="S1823" s="341"/>
    </row>
    <row r="1824" spans="15:19">
      <c r="O1824"/>
      <c r="P1824"/>
      <c r="Q1824"/>
      <c r="R1824"/>
      <c r="S1824" s="341"/>
    </row>
    <row r="1825" spans="15:19">
      <c r="O1825"/>
      <c r="P1825"/>
      <c r="Q1825"/>
      <c r="R1825"/>
      <c r="S1825" s="341"/>
    </row>
    <row r="1826" spans="15:19">
      <c r="O1826"/>
      <c r="P1826"/>
      <c r="Q1826"/>
      <c r="R1826"/>
      <c r="S1826" s="341"/>
    </row>
    <row r="1827" spans="15:19">
      <c r="O1827"/>
      <c r="P1827"/>
      <c r="Q1827"/>
      <c r="R1827"/>
      <c r="S1827" s="341"/>
    </row>
    <row r="1828" spans="15:19">
      <c r="O1828"/>
      <c r="P1828"/>
      <c r="Q1828"/>
      <c r="R1828"/>
      <c r="S1828" s="341"/>
    </row>
    <row r="1829" spans="15:19">
      <c r="O1829"/>
      <c r="P1829"/>
      <c r="Q1829"/>
      <c r="R1829"/>
      <c r="S1829" s="341"/>
    </row>
    <row r="1830" spans="15:19">
      <c r="O1830"/>
      <c r="P1830"/>
      <c r="Q1830"/>
      <c r="R1830"/>
      <c r="S1830" s="341"/>
    </row>
    <row r="1831" spans="15:19">
      <c r="O1831"/>
      <c r="P1831"/>
      <c r="Q1831"/>
      <c r="R1831"/>
      <c r="S1831" s="341"/>
    </row>
    <row r="1832" spans="15:19">
      <c r="O1832"/>
      <c r="P1832"/>
      <c r="Q1832"/>
      <c r="R1832"/>
      <c r="S1832" s="341"/>
    </row>
    <row r="1833" spans="15:19">
      <c r="O1833"/>
      <c r="P1833"/>
      <c r="Q1833"/>
      <c r="R1833"/>
      <c r="S1833" s="341"/>
    </row>
    <row r="1834" spans="15:19">
      <c r="O1834"/>
      <c r="P1834"/>
      <c r="Q1834"/>
      <c r="R1834"/>
      <c r="S1834" s="341"/>
    </row>
    <row r="1835" spans="15:19">
      <c r="O1835"/>
      <c r="P1835"/>
      <c r="Q1835"/>
      <c r="R1835"/>
      <c r="S1835" s="341"/>
    </row>
    <row r="1836" spans="15:19">
      <c r="O1836"/>
      <c r="P1836"/>
      <c r="Q1836"/>
      <c r="R1836"/>
      <c r="S1836" s="341"/>
    </row>
    <row r="1837" spans="15:19">
      <c r="O1837"/>
      <c r="P1837"/>
      <c r="Q1837"/>
      <c r="R1837"/>
      <c r="S1837" s="341"/>
    </row>
    <row r="1838" spans="15:19">
      <c r="O1838"/>
      <c r="P1838"/>
      <c r="Q1838"/>
      <c r="R1838"/>
      <c r="S1838" s="341"/>
    </row>
    <row r="1839" spans="15:19">
      <c r="O1839"/>
      <c r="P1839"/>
      <c r="Q1839"/>
      <c r="R1839"/>
      <c r="S1839" s="341"/>
    </row>
    <row r="1840" spans="15:19">
      <c r="O1840"/>
      <c r="P1840"/>
      <c r="Q1840"/>
      <c r="R1840"/>
      <c r="S1840" s="341"/>
    </row>
    <row r="1841" spans="15:19">
      <c r="O1841"/>
      <c r="P1841"/>
      <c r="Q1841"/>
      <c r="R1841"/>
      <c r="S1841" s="341"/>
    </row>
    <row r="1842" spans="15:19">
      <c r="O1842"/>
      <c r="P1842"/>
      <c r="Q1842"/>
      <c r="R1842"/>
      <c r="S1842" s="341"/>
    </row>
    <row r="1843" spans="15:19">
      <c r="O1843"/>
      <c r="P1843"/>
      <c r="Q1843"/>
      <c r="R1843"/>
      <c r="S1843" s="341"/>
    </row>
    <row r="1844" spans="15:19">
      <c r="O1844"/>
      <c r="P1844"/>
      <c r="Q1844"/>
      <c r="R1844"/>
      <c r="S1844" s="341"/>
    </row>
    <row r="1845" spans="15:19">
      <c r="O1845"/>
      <c r="P1845"/>
      <c r="Q1845"/>
      <c r="R1845"/>
      <c r="S1845" s="341"/>
    </row>
    <row r="1846" spans="15:19">
      <c r="O1846"/>
      <c r="P1846"/>
      <c r="Q1846"/>
      <c r="R1846"/>
      <c r="S1846" s="341"/>
    </row>
    <row r="1847" spans="15:19">
      <c r="O1847"/>
      <c r="P1847"/>
      <c r="Q1847"/>
      <c r="R1847"/>
      <c r="S1847" s="341"/>
    </row>
    <row r="1848" spans="15:19">
      <c r="O1848"/>
      <c r="P1848"/>
      <c r="Q1848"/>
      <c r="R1848"/>
      <c r="S1848" s="341"/>
    </row>
    <row r="1849" spans="15:19">
      <c r="O1849"/>
      <c r="P1849"/>
      <c r="Q1849"/>
      <c r="R1849"/>
      <c r="S1849" s="341"/>
    </row>
    <row r="1850" spans="15:19">
      <c r="O1850"/>
      <c r="P1850"/>
      <c r="Q1850"/>
      <c r="R1850"/>
      <c r="S1850" s="341"/>
    </row>
    <row r="1851" spans="15:19">
      <c r="O1851"/>
      <c r="P1851"/>
      <c r="Q1851"/>
      <c r="R1851"/>
      <c r="S1851" s="341"/>
    </row>
    <row r="1852" spans="15:19">
      <c r="O1852"/>
      <c r="P1852"/>
      <c r="Q1852"/>
      <c r="R1852"/>
      <c r="S1852" s="341"/>
    </row>
    <row r="1853" spans="15:19">
      <c r="O1853"/>
      <c r="P1853"/>
      <c r="Q1853"/>
      <c r="R1853"/>
      <c r="S1853" s="341"/>
    </row>
    <row r="1854" spans="15:19">
      <c r="O1854"/>
      <c r="P1854"/>
      <c r="Q1854"/>
      <c r="R1854"/>
      <c r="S1854" s="341"/>
    </row>
    <row r="1855" spans="15:19">
      <c r="O1855"/>
      <c r="P1855"/>
      <c r="Q1855"/>
      <c r="R1855"/>
      <c r="S1855" s="341"/>
    </row>
    <row r="1856" spans="15:19">
      <c r="O1856"/>
      <c r="P1856"/>
      <c r="Q1856"/>
      <c r="R1856"/>
      <c r="S1856" s="341"/>
    </row>
    <row r="1857" spans="15:19">
      <c r="O1857"/>
      <c r="P1857"/>
      <c r="Q1857"/>
      <c r="R1857"/>
      <c r="S1857" s="341"/>
    </row>
    <row r="1858" spans="15:19">
      <c r="O1858"/>
      <c r="P1858"/>
      <c r="Q1858"/>
      <c r="R1858"/>
      <c r="S1858" s="341"/>
    </row>
    <row r="1859" spans="15:19">
      <c r="O1859"/>
      <c r="P1859"/>
      <c r="Q1859"/>
      <c r="R1859"/>
      <c r="S1859" s="341"/>
    </row>
    <row r="1860" spans="15:19">
      <c r="O1860"/>
      <c r="P1860"/>
      <c r="Q1860"/>
      <c r="R1860"/>
      <c r="S1860" s="341"/>
    </row>
    <row r="1861" spans="15:19">
      <c r="O1861"/>
      <c r="P1861"/>
      <c r="Q1861"/>
      <c r="R1861"/>
      <c r="S1861" s="341"/>
    </row>
    <row r="1862" spans="15:19">
      <c r="O1862"/>
      <c r="P1862"/>
      <c r="Q1862"/>
      <c r="R1862"/>
      <c r="S1862" s="341"/>
    </row>
    <row r="1863" spans="15:19">
      <c r="O1863"/>
      <c r="P1863"/>
      <c r="Q1863"/>
      <c r="R1863"/>
      <c r="S1863" s="341"/>
    </row>
    <row r="1864" spans="15:19">
      <c r="O1864"/>
      <c r="P1864"/>
      <c r="Q1864"/>
      <c r="R1864"/>
      <c r="S1864" s="341"/>
    </row>
    <row r="1865" spans="15:19">
      <c r="O1865"/>
      <c r="P1865"/>
      <c r="Q1865"/>
      <c r="R1865"/>
      <c r="S1865" s="341"/>
    </row>
    <row r="1866" spans="15:19">
      <c r="O1866"/>
      <c r="P1866"/>
      <c r="Q1866"/>
      <c r="R1866"/>
      <c r="S1866" s="341"/>
    </row>
    <row r="1867" spans="15:19">
      <c r="O1867"/>
      <c r="P1867"/>
      <c r="Q1867"/>
      <c r="R1867"/>
      <c r="S1867" s="341"/>
    </row>
    <row r="1868" spans="15:19">
      <c r="O1868"/>
      <c r="P1868"/>
      <c r="Q1868"/>
      <c r="R1868"/>
      <c r="S1868" s="341"/>
    </row>
    <row r="1869" spans="15:19">
      <c r="O1869"/>
      <c r="P1869"/>
      <c r="Q1869"/>
      <c r="R1869"/>
      <c r="S1869" s="341"/>
    </row>
    <row r="1870" spans="15:19">
      <c r="O1870"/>
      <c r="P1870"/>
      <c r="Q1870"/>
      <c r="R1870"/>
      <c r="S1870" s="341"/>
    </row>
    <row r="1871" spans="15:19">
      <c r="O1871"/>
      <c r="P1871"/>
      <c r="Q1871"/>
      <c r="R1871"/>
      <c r="S1871" s="341"/>
    </row>
    <row r="1872" spans="15:19">
      <c r="O1872"/>
      <c r="P1872"/>
      <c r="Q1872"/>
      <c r="R1872"/>
      <c r="S1872" s="341"/>
    </row>
    <row r="1873" spans="15:19">
      <c r="O1873"/>
      <c r="P1873"/>
      <c r="Q1873"/>
      <c r="R1873"/>
      <c r="S1873" s="341"/>
    </row>
    <row r="1874" spans="15:19">
      <c r="O1874"/>
      <c r="P1874"/>
      <c r="Q1874"/>
      <c r="R1874"/>
      <c r="S1874" s="341"/>
    </row>
    <row r="1875" spans="15:19">
      <c r="O1875"/>
      <c r="P1875"/>
      <c r="Q1875"/>
      <c r="R1875"/>
      <c r="S1875" s="341"/>
    </row>
    <row r="1876" spans="15:19">
      <c r="O1876"/>
      <c r="P1876"/>
      <c r="Q1876"/>
      <c r="R1876"/>
      <c r="S1876" s="341"/>
    </row>
    <row r="1877" spans="15:19">
      <c r="O1877"/>
      <c r="P1877"/>
      <c r="Q1877"/>
      <c r="R1877"/>
      <c r="S1877" s="341"/>
    </row>
    <row r="1878" spans="15:19">
      <c r="O1878"/>
      <c r="P1878"/>
      <c r="Q1878"/>
      <c r="R1878"/>
      <c r="S1878" s="341"/>
    </row>
    <row r="1879" spans="15:19">
      <c r="O1879"/>
      <c r="P1879"/>
      <c r="Q1879"/>
      <c r="R1879"/>
      <c r="S1879" s="341"/>
    </row>
    <row r="1880" spans="15:19">
      <c r="O1880"/>
      <c r="P1880"/>
      <c r="Q1880"/>
      <c r="R1880"/>
      <c r="S1880" s="341"/>
    </row>
    <row r="1881" spans="15:19">
      <c r="O1881"/>
      <c r="P1881"/>
      <c r="Q1881"/>
      <c r="R1881"/>
      <c r="S1881" s="341"/>
    </row>
    <row r="1882" spans="15:19">
      <c r="O1882"/>
      <c r="P1882"/>
      <c r="Q1882"/>
      <c r="R1882"/>
      <c r="S1882" s="341"/>
    </row>
    <row r="1883" spans="15:19">
      <c r="O1883"/>
      <c r="P1883"/>
      <c r="Q1883"/>
      <c r="R1883"/>
      <c r="S1883" s="341"/>
    </row>
    <row r="1884" spans="15:19">
      <c r="O1884"/>
      <c r="P1884"/>
      <c r="Q1884"/>
      <c r="R1884"/>
      <c r="S1884" s="341"/>
    </row>
    <row r="1885" spans="15:19">
      <c r="O1885"/>
      <c r="P1885"/>
      <c r="Q1885"/>
      <c r="R1885"/>
      <c r="S1885" s="341"/>
    </row>
    <row r="1886" spans="15:19">
      <c r="O1886"/>
      <c r="P1886"/>
      <c r="Q1886"/>
      <c r="R1886"/>
      <c r="S1886" s="341"/>
    </row>
    <row r="1887" spans="15:19">
      <c r="O1887"/>
      <c r="P1887"/>
      <c r="Q1887"/>
      <c r="R1887"/>
      <c r="S1887" s="341"/>
    </row>
    <row r="1888" spans="15:19">
      <c r="O1888"/>
      <c r="P1888"/>
      <c r="Q1888"/>
      <c r="R1888"/>
      <c r="S1888" s="341"/>
    </row>
    <row r="1889" spans="15:19">
      <c r="O1889"/>
      <c r="P1889"/>
      <c r="Q1889"/>
      <c r="R1889"/>
      <c r="S1889" s="341"/>
    </row>
    <row r="1890" spans="15:19">
      <c r="O1890"/>
      <c r="P1890"/>
      <c r="Q1890"/>
      <c r="R1890"/>
      <c r="S1890" s="341"/>
    </row>
    <row r="1891" spans="15:19">
      <c r="O1891"/>
      <c r="P1891"/>
      <c r="Q1891"/>
      <c r="R1891"/>
      <c r="S1891" s="341"/>
    </row>
    <row r="1892" spans="15:19">
      <c r="O1892"/>
      <c r="P1892"/>
      <c r="Q1892"/>
      <c r="R1892"/>
      <c r="S1892" s="341"/>
    </row>
    <row r="1893" spans="15:19">
      <c r="O1893"/>
      <c r="P1893"/>
      <c r="Q1893"/>
      <c r="R1893"/>
      <c r="S1893" s="341"/>
    </row>
    <row r="1894" spans="15:19">
      <c r="O1894"/>
      <c r="P1894"/>
      <c r="Q1894"/>
      <c r="R1894"/>
      <c r="S1894" s="341"/>
    </row>
    <row r="1895" spans="15:19">
      <c r="O1895"/>
      <c r="P1895"/>
      <c r="Q1895"/>
      <c r="R1895"/>
      <c r="S1895" s="341"/>
    </row>
    <row r="1896" spans="15:19">
      <c r="O1896"/>
      <c r="P1896"/>
      <c r="Q1896"/>
      <c r="R1896"/>
      <c r="S1896" s="341"/>
    </row>
    <row r="1897" spans="15:19">
      <c r="O1897"/>
      <c r="P1897"/>
      <c r="Q1897"/>
      <c r="R1897"/>
      <c r="S1897" s="341"/>
    </row>
    <row r="1898" spans="15:19">
      <c r="O1898"/>
      <c r="P1898"/>
      <c r="Q1898"/>
      <c r="R1898"/>
      <c r="S1898" s="341"/>
    </row>
    <row r="1899" spans="15:19">
      <c r="O1899"/>
      <c r="P1899"/>
      <c r="Q1899"/>
      <c r="R1899"/>
      <c r="S1899" s="341"/>
    </row>
    <row r="1900" spans="15:19">
      <c r="O1900"/>
      <c r="P1900"/>
      <c r="Q1900"/>
      <c r="R1900"/>
      <c r="S1900" s="341"/>
    </row>
    <row r="1901" spans="15:19">
      <c r="O1901"/>
      <c r="P1901"/>
      <c r="Q1901"/>
      <c r="R1901"/>
      <c r="S1901" s="341"/>
    </row>
    <row r="1902" spans="15:19">
      <c r="O1902"/>
      <c r="P1902"/>
      <c r="Q1902"/>
      <c r="R1902"/>
      <c r="S1902" s="341"/>
    </row>
    <row r="1903" spans="15:19">
      <c r="O1903"/>
      <c r="P1903"/>
      <c r="Q1903"/>
      <c r="R1903"/>
      <c r="S1903" s="341"/>
    </row>
    <row r="1904" spans="15:19">
      <c r="O1904"/>
      <c r="P1904"/>
      <c r="Q1904"/>
      <c r="R1904"/>
      <c r="S1904" s="341"/>
    </row>
    <row r="1905" spans="15:19">
      <c r="O1905"/>
      <c r="P1905"/>
      <c r="Q1905"/>
      <c r="R1905"/>
      <c r="S1905" s="341"/>
    </row>
    <row r="1906" spans="15:19">
      <c r="O1906"/>
      <c r="P1906"/>
      <c r="Q1906"/>
      <c r="R1906"/>
      <c r="S1906" s="341"/>
    </row>
    <row r="1907" spans="15:19">
      <c r="O1907"/>
      <c r="P1907"/>
      <c r="Q1907"/>
      <c r="R1907"/>
      <c r="S1907" s="341"/>
    </row>
    <row r="1908" spans="15:19">
      <c r="O1908"/>
      <c r="P1908"/>
      <c r="Q1908"/>
      <c r="R1908"/>
      <c r="S1908" s="341"/>
    </row>
    <row r="1909" spans="15:19">
      <c r="O1909"/>
      <c r="P1909"/>
      <c r="Q1909"/>
      <c r="R1909"/>
      <c r="S1909" s="341"/>
    </row>
    <row r="1910" spans="15:19">
      <c r="O1910"/>
      <c r="P1910"/>
      <c r="Q1910"/>
      <c r="R1910"/>
      <c r="S1910" s="341"/>
    </row>
    <row r="1911" spans="15:19">
      <c r="O1911"/>
      <c r="P1911"/>
      <c r="Q1911"/>
      <c r="R1911"/>
      <c r="S1911" s="341"/>
    </row>
    <row r="1912" spans="15:19">
      <c r="O1912"/>
      <c r="P1912"/>
      <c r="Q1912"/>
      <c r="R1912"/>
      <c r="S1912" s="341"/>
    </row>
    <row r="1913" spans="15:19">
      <c r="O1913"/>
      <c r="P1913"/>
      <c r="Q1913"/>
      <c r="R1913"/>
      <c r="S1913" s="341"/>
    </row>
    <row r="1914" spans="15:19">
      <c r="O1914"/>
      <c r="P1914"/>
      <c r="Q1914"/>
      <c r="R1914"/>
      <c r="S1914" s="341"/>
    </row>
  </sheetData>
  <mergeCells count="20">
    <mergeCell ref="V17:W17"/>
    <mergeCell ref="M3:N3"/>
    <mergeCell ref="V12:W12"/>
    <mergeCell ref="V13:W13"/>
    <mergeCell ref="V16:W16"/>
    <mergeCell ref="V10:W10"/>
    <mergeCell ref="V11:W11"/>
    <mergeCell ref="V4:W4"/>
    <mergeCell ref="V5:W5"/>
    <mergeCell ref="V6:W6"/>
    <mergeCell ref="V9:W9"/>
    <mergeCell ref="V3:W3"/>
    <mergeCell ref="V15:W15"/>
    <mergeCell ref="Z4:AA4"/>
    <mergeCell ref="Z3:AA3"/>
    <mergeCell ref="G2:H2"/>
    <mergeCell ref="J3:K3"/>
    <mergeCell ref="U1:W2"/>
    <mergeCell ref="Y1:AA2"/>
    <mergeCell ref="G3:H3"/>
  </mergeCells>
  <dataValidations count="1">
    <dataValidation type="list" allowBlank="1" showInputMessage="1" showErrorMessage="1" sqref="D28 C30 D36 C38" xr:uid="{9B4D7E0B-5B5E-4E4D-AF34-30B0F9A9F189}">
      <formula1>INDIRECT($C$29)</formula1>
    </dataValidation>
  </dataValidations>
  <pageMargins left="0.25" right="0.25" top="0.75" bottom="0.75" header="0.3" footer="0.3"/>
  <pageSetup paperSize="9" scale="72" fitToHeight="0"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CD4C9DFF-3829-4FCA-A149-829C5A5AB7FB}">
          <x14:formula1>
            <xm:f>Sheet1111!$A$7:$E$7</xm:f>
          </x14:formula1>
          <xm:sqref>D27 C29</xm:sqref>
        </x14:dataValidation>
        <x14:dataValidation type="list" allowBlank="1" showInputMessage="1" showErrorMessage="1" xr:uid="{F7F3E082-7265-401C-BD8D-7FBAFF54EA0A}">
          <x14:formula1>
            <xm:f>'C:\Users\ghakekph\AppData\Local\Microsoft\Windows\INetCache\Content.Outlook\YAUO9PFN\[ARS Data System Central Point.xlsx]Sheet1'!#REF!</xm:f>
          </x14:formula1>
          <xm:sqref>D35 C37</xm:sqref>
        </x14:dataValidation>
      </x14:dataValidations>
    </ex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93D0-F98B-4561-9FA8-8B5F3146B84C}">
  <dimension ref="A1:AF74"/>
  <sheetViews>
    <sheetView zoomScale="89" zoomScaleNormal="70" workbookViewId="0">
      <selection activeCell="B24" sqref="B24"/>
    </sheetView>
  </sheetViews>
  <sheetFormatPr defaultColWidth="8.90625" defaultRowHeight="14.5"/>
  <cols>
    <col min="1" max="1" width="26.6328125" style="341" customWidth="1"/>
    <col min="2" max="2" width="38.36328125" style="341" customWidth="1"/>
    <col min="3" max="3" width="32.6328125" style="341" customWidth="1"/>
    <col min="4" max="4" width="26.6328125" style="341" customWidth="1"/>
    <col min="5" max="5" width="33" style="341" customWidth="1"/>
    <col min="6" max="16384" width="8.90625" style="341"/>
  </cols>
  <sheetData>
    <row r="1" spans="1:32">
      <c r="A1" s="342"/>
      <c r="B1" s="342"/>
      <c r="C1" s="342"/>
      <c r="D1" s="342"/>
      <c r="E1" s="342"/>
      <c r="F1" s="342"/>
      <c r="G1" s="342"/>
      <c r="H1" s="342"/>
      <c r="I1" s="342"/>
      <c r="J1" s="342"/>
      <c r="K1" s="342"/>
      <c r="L1" s="342"/>
      <c r="M1" s="342"/>
      <c r="N1" s="342"/>
      <c r="O1" s="342"/>
      <c r="P1" s="342"/>
      <c r="Q1" s="342"/>
      <c r="R1" s="342"/>
      <c r="S1" s="342"/>
      <c r="T1" s="342"/>
      <c r="U1" s="342"/>
      <c r="V1" s="342"/>
      <c r="W1" s="342"/>
      <c r="X1" s="342"/>
      <c r="Y1" s="342"/>
      <c r="Z1" s="342"/>
      <c r="AA1" s="342"/>
      <c r="AB1" s="342"/>
      <c r="AC1" s="342"/>
      <c r="AD1" s="342"/>
      <c r="AE1" s="342"/>
      <c r="AF1" s="342"/>
    </row>
    <row r="2" spans="1:32">
      <c r="A2" s="342"/>
      <c r="B2" s="342"/>
      <c r="C2" s="342"/>
      <c r="D2" s="342"/>
      <c r="E2" s="342"/>
      <c r="F2" s="342"/>
      <c r="G2" s="342"/>
      <c r="H2" s="342"/>
      <c r="I2" s="342"/>
      <c r="J2" s="342"/>
      <c r="K2" s="342"/>
      <c r="L2" s="342"/>
      <c r="M2" s="342"/>
      <c r="N2" s="342"/>
      <c r="O2" s="342"/>
      <c r="P2" s="342"/>
      <c r="Q2" s="342"/>
      <c r="R2" s="342"/>
      <c r="S2" s="342"/>
      <c r="T2" s="342"/>
      <c r="U2" s="342"/>
      <c r="V2" s="342"/>
      <c r="W2" s="342"/>
      <c r="X2" s="342"/>
      <c r="Y2" s="342"/>
      <c r="Z2" s="342"/>
      <c r="AA2" s="342"/>
      <c r="AB2" s="342"/>
      <c r="AC2" s="342"/>
      <c r="AD2" s="342"/>
      <c r="AE2" s="342"/>
      <c r="AF2" s="342"/>
    </row>
    <row r="3" spans="1:32">
      <c r="A3" s="342"/>
      <c r="B3" s="342"/>
      <c r="C3" s="342"/>
      <c r="D3" s="342"/>
      <c r="E3" s="342"/>
      <c r="F3" s="342"/>
      <c r="G3" s="342"/>
      <c r="H3" s="342"/>
      <c r="I3" s="342"/>
      <c r="J3" s="342"/>
      <c r="K3" s="342"/>
      <c r="L3" s="342"/>
      <c r="M3" s="342"/>
      <c r="N3" s="342"/>
      <c r="O3" s="342"/>
      <c r="P3" s="342"/>
      <c r="Q3" s="342"/>
      <c r="R3" s="342"/>
      <c r="S3" s="342"/>
      <c r="T3" s="342"/>
      <c r="U3" s="342"/>
      <c r="V3" s="342"/>
      <c r="W3" s="342"/>
      <c r="X3" s="342"/>
      <c r="Y3" s="342"/>
      <c r="Z3" s="342"/>
      <c r="AA3" s="342"/>
      <c r="AB3" s="342"/>
      <c r="AC3" s="342"/>
      <c r="AD3" s="342"/>
      <c r="AE3" s="342"/>
      <c r="AF3" s="342"/>
    </row>
    <row r="4" spans="1:32">
      <c r="A4" s="342"/>
      <c r="B4" s="342"/>
      <c r="C4" s="342"/>
      <c r="D4" s="342"/>
      <c r="E4" s="342"/>
      <c r="F4" s="342"/>
      <c r="G4" s="342"/>
      <c r="H4" s="342"/>
      <c r="I4" s="342"/>
      <c r="J4" s="342"/>
      <c r="K4" s="342"/>
      <c r="L4" s="342"/>
      <c r="M4" s="342"/>
      <c r="N4" s="342"/>
      <c r="O4" s="342"/>
      <c r="P4" s="342"/>
      <c r="Q4" s="342"/>
      <c r="R4" s="342"/>
      <c r="S4" s="342"/>
      <c r="T4" s="342"/>
      <c r="U4" s="342"/>
      <c r="V4" s="342"/>
      <c r="W4" s="342"/>
      <c r="X4" s="342"/>
      <c r="Y4" s="342"/>
      <c r="Z4" s="342"/>
      <c r="AA4" s="342"/>
      <c r="AB4" s="342"/>
      <c r="AC4" s="342"/>
      <c r="AD4" s="342"/>
      <c r="AE4" s="342"/>
      <c r="AF4" s="342"/>
    </row>
    <row r="5" spans="1:32">
      <c r="A5" s="342"/>
      <c r="B5" s="342"/>
      <c r="C5" s="342"/>
      <c r="D5" s="342"/>
      <c r="E5" s="342"/>
      <c r="F5" s="342"/>
      <c r="G5" s="342"/>
      <c r="H5" s="342"/>
      <c r="I5" s="342"/>
      <c r="J5" s="342"/>
      <c r="K5" s="342"/>
      <c r="L5" s="342"/>
      <c r="M5" s="342"/>
      <c r="N5" s="342"/>
      <c r="O5" s="342"/>
      <c r="P5" s="342"/>
      <c r="Q5" s="342"/>
      <c r="R5" s="342"/>
      <c r="S5" s="342"/>
      <c r="T5" s="342"/>
      <c r="U5" s="342"/>
      <c r="V5" s="342"/>
      <c r="W5" s="342"/>
      <c r="X5" s="342"/>
      <c r="Y5" s="342"/>
      <c r="Z5" s="342"/>
      <c r="AA5" s="342"/>
      <c r="AB5" s="342"/>
      <c r="AC5" s="342"/>
      <c r="AD5" s="342"/>
      <c r="AE5" s="342"/>
      <c r="AF5" s="342"/>
    </row>
    <row r="6" spans="1:32">
      <c r="A6" s="342"/>
      <c r="B6" s="342"/>
      <c r="C6" s="342"/>
      <c r="D6" s="342"/>
      <c r="E6" s="342"/>
      <c r="F6" s="342"/>
      <c r="G6" s="342"/>
      <c r="H6" s="342"/>
      <c r="I6" s="342"/>
      <c r="J6" s="342"/>
      <c r="K6" s="342"/>
      <c r="L6" s="342"/>
      <c r="M6" s="342"/>
      <c r="N6" s="342"/>
      <c r="O6" s="342"/>
      <c r="P6" s="342"/>
      <c r="Q6" s="342"/>
      <c r="R6" s="342"/>
      <c r="S6" s="342"/>
      <c r="T6" s="342"/>
      <c r="U6" s="342"/>
      <c r="V6" s="342"/>
      <c r="W6" s="342"/>
      <c r="X6" s="342"/>
      <c r="Y6" s="342"/>
      <c r="Z6" s="342"/>
      <c r="AA6" s="342"/>
      <c r="AB6" s="342"/>
      <c r="AC6" s="342"/>
      <c r="AD6" s="342"/>
      <c r="AE6" s="342"/>
      <c r="AF6" s="342"/>
    </row>
    <row r="7" spans="1:32">
      <c r="A7" s="342" t="s">
        <v>152</v>
      </c>
      <c r="B7" s="342" t="s">
        <v>151</v>
      </c>
      <c r="C7" s="342" t="s">
        <v>1</v>
      </c>
      <c r="D7" s="342" t="s">
        <v>108</v>
      </c>
      <c r="E7" s="342" t="s">
        <v>150</v>
      </c>
      <c r="F7" s="342"/>
      <c r="G7" s="342"/>
      <c r="H7" s="342"/>
      <c r="I7" s="342"/>
      <c r="J7" s="342"/>
      <c r="K7" s="342"/>
      <c r="L7" s="342"/>
      <c r="M7" s="342"/>
      <c r="N7" s="342"/>
      <c r="O7" s="342"/>
      <c r="P7" s="342"/>
      <c r="Q7" s="342"/>
      <c r="R7" s="342"/>
      <c r="S7" s="342"/>
      <c r="T7" s="342"/>
      <c r="U7" s="342"/>
      <c r="V7" s="342"/>
      <c r="W7" s="342"/>
      <c r="X7" s="342"/>
      <c r="Y7" s="342"/>
      <c r="Z7" s="342"/>
      <c r="AA7" s="342"/>
      <c r="AB7" s="342"/>
      <c r="AC7" s="342"/>
      <c r="AD7" s="342"/>
      <c r="AE7" s="342"/>
      <c r="AF7" s="342"/>
    </row>
    <row r="8" spans="1:32">
      <c r="A8" s="342" t="s">
        <v>149</v>
      </c>
      <c r="B8" s="342" t="s">
        <v>2</v>
      </c>
      <c r="C8" s="342" t="s">
        <v>148</v>
      </c>
      <c r="D8" s="342" t="s">
        <v>147</v>
      </c>
      <c r="E8" s="342" t="s">
        <v>146</v>
      </c>
      <c r="F8" s="342"/>
      <c r="G8" s="342"/>
      <c r="H8" s="342"/>
      <c r="I8" s="342" t="s">
        <v>145</v>
      </c>
      <c r="J8" s="342"/>
      <c r="K8" s="342"/>
      <c r="L8" s="342"/>
      <c r="M8" s="342"/>
      <c r="N8" s="342"/>
      <c r="O8" s="342"/>
      <c r="P8" s="342"/>
      <c r="Q8" s="342"/>
      <c r="R8" s="342"/>
      <c r="S8" s="342"/>
      <c r="T8" s="342"/>
      <c r="U8" s="342"/>
      <c r="V8" s="342"/>
      <c r="W8" s="342"/>
      <c r="X8" s="342"/>
      <c r="Y8" s="342"/>
      <c r="Z8" s="342"/>
      <c r="AA8" s="342"/>
      <c r="AB8" s="342"/>
      <c r="AC8" s="342"/>
      <c r="AD8" s="342"/>
      <c r="AE8" s="342"/>
      <c r="AF8" s="342"/>
    </row>
    <row r="9" spans="1:32">
      <c r="A9" s="342" t="s">
        <v>144</v>
      </c>
      <c r="B9" s="342" t="s">
        <v>3</v>
      </c>
      <c r="C9" s="342" t="s">
        <v>143</v>
      </c>
      <c r="D9" s="342" t="s">
        <v>142</v>
      </c>
      <c r="E9" s="342" t="s">
        <v>141</v>
      </c>
      <c r="F9" s="342"/>
      <c r="G9" s="342"/>
      <c r="H9" s="342"/>
      <c r="I9" s="342" t="s">
        <v>140</v>
      </c>
      <c r="J9" s="342" t="s">
        <v>139</v>
      </c>
      <c r="K9" s="342"/>
      <c r="L9" s="342"/>
      <c r="M9" s="342"/>
      <c r="N9" s="342"/>
      <c r="O9" s="342"/>
      <c r="P9" s="342"/>
      <c r="Q9" s="342"/>
      <c r="R9" s="342"/>
      <c r="S9" s="342"/>
      <c r="T9" s="342"/>
      <c r="U9" s="342"/>
      <c r="V9" s="342"/>
      <c r="W9" s="342"/>
      <c r="X9" s="342"/>
      <c r="Y9" s="342"/>
      <c r="Z9" s="342"/>
      <c r="AA9" s="342"/>
      <c r="AB9" s="342"/>
      <c r="AC9" s="342"/>
      <c r="AD9" s="342"/>
      <c r="AE9" s="342"/>
      <c r="AF9" s="342"/>
    </row>
    <row r="10" spans="1:32">
      <c r="A10" s="342" t="s">
        <v>138</v>
      </c>
      <c r="B10" s="342" t="s">
        <v>137</v>
      </c>
      <c r="C10" s="342" t="s">
        <v>136</v>
      </c>
      <c r="D10" s="342" t="s">
        <v>135</v>
      </c>
      <c r="E10" s="342" t="s">
        <v>134</v>
      </c>
      <c r="F10" s="342"/>
      <c r="G10" s="342"/>
      <c r="H10" s="342"/>
      <c r="I10" s="342" t="s">
        <v>133</v>
      </c>
      <c r="J10" s="342"/>
      <c r="K10" s="342"/>
      <c r="L10" s="342"/>
      <c r="M10" s="342"/>
      <c r="N10" s="342"/>
      <c r="O10" s="342"/>
      <c r="P10" s="342"/>
      <c r="Q10" s="342"/>
      <c r="R10" s="342"/>
      <c r="S10" s="342"/>
      <c r="T10" s="342"/>
      <c r="U10" s="342"/>
      <c r="V10" s="342"/>
      <c r="W10" s="342"/>
      <c r="X10" s="342"/>
      <c r="Y10" s="342"/>
      <c r="Z10" s="342"/>
      <c r="AA10" s="342"/>
      <c r="AB10" s="342"/>
      <c r="AC10" s="342"/>
      <c r="AD10" s="342"/>
      <c r="AE10" s="342"/>
      <c r="AF10" s="342"/>
    </row>
    <row r="11" spans="1:32">
      <c r="A11" s="342" t="s">
        <v>132</v>
      </c>
      <c r="B11" s="342" t="s">
        <v>131</v>
      </c>
      <c r="C11" s="342" t="s">
        <v>130</v>
      </c>
      <c r="D11" s="342" t="s">
        <v>129</v>
      </c>
      <c r="E11" s="342" t="s">
        <v>128</v>
      </c>
      <c r="F11" s="342"/>
      <c r="G11" s="342"/>
      <c r="H11" s="342"/>
      <c r="I11" s="342" t="s">
        <v>127</v>
      </c>
      <c r="J11" s="342"/>
      <c r="K11" s="342"/>
      <c r="L11" s="342"/>
      <c r="M11" s="342"/>
      <c r="N11" s="342"/>
      <c r="O11" s="342"/>
      <c r="P11" s="342"/>
      <c r="Q11" s="342"/>
      <c r="R11" s="342"/>
      <c r="S11" s="342"/>
      <c r="T11" s="342"/>
      <c r="U11" s="342"/>
      <c r="V11" s="342"/>
      <c r="W11" s="342"/>
      <c r="X11" s="342"/>
      <c r="Y11" s="342"/>
      <c r="Z11" s="342"/>
      <c r="AA11" s="342"/>
      <c r="AB11" s="342"/>
      <c r="AC11" s="342"/>
      <c r="AD11" s="342"/>
      <c r="AE11" s="342"/>
      <c r="AF11" s="342"/>
    </row>
    <row r="12" spans="1:32">
      <c r="A12" s="342"/>
      <c r="B12" s="342" t="s">
        <v>126</v>
      </c>
      <c r="C12" s="342" t="s">
        <v>125</v>
      </c>
      <c r="D12" s="342" t="s">
        <v>124</v>
      </c>
      <c r="E12" s="342" t="s">
        <v>123</v>
      </c>
      <c r="F12" s="342"/>
      <c r="G12" s="342"/>
      <c r="H12" s="342"/>
      <c r="I12" s="342" t="s">
        <v>122</v>
      </c>
      <c r="J12" s="342"/>
      <c r="K12" s="342"/>
      <c r="L12" s="342"/>
      <c r="M12" s="342"/>
      <c r="N12" s="342"/>
      <c r="O12" s="342"/>
      <c r="P12" s="342"/>
      <c r="Q12" s="342"/>
      <c r="R12" s="342"/>
      <c r="S12" s="342"/>
      <c r="T12" s="342"/>
      <c r="U12" s="342"/>
      <c r="V12" s="342"/>
      <c r="W12" s="342"/>
      <c r="X12" s="342"/>
      <c r="Y12" s="342"/>
      <c r="Z12" s="342"/>
      <c r="AA12" s="342"/>
      <c r="AB12" s="342"/>
      <c r="AC12" s="342"/>
      <c r="AD12" s="342"/>
      <c r="AE12" s="342"/>
      <c r="AF12" s="342"/>
    </row>
    <row r="13" spans="1:32">
      <c r="A13" s="342"/>
      <c r="B13" s="342" t="s">
        <v>4</v>
      </c>
      <c r="C13" s="342" t="s">
        <v>121</v>
      </c>
      <c r="D13" s="342" t="s">
        <v>120</v>
      </c>
      <c r="E13" s="342" t="s">
        <v>119</v>
      </c>
      <c r="F13" s="342"/>
      <c r="G13" s="342"/>
      <c r="H13" s="342"/>
      <c r="I13" s="342"/>
      <c r="J13" s="342"/>
      <c r="K13" s="342"/>
      <c r="L13" s="342"/>
      <c r="M13" s="342"/>
      <c r="N13" s="342"/>
      <c r="O13" s="342"/>
      <c r="P13" s="342"/>
      <c r="Q13" s="342"/>
      <c r="R13" s="342"/>
      <c r="S13" s="342"/>
      <c r="T13" s="342"/>
      <c r="U13" s="342"/>
      <c r="V13" s="342"/>
      <c r="W13" s="342"/>
      <c r="X13" s="342"/>
      <c r="Y13" s="342"/>
      <c r="Z13" s="342"/>
      <c r="AA13" s="342"/>
      <c r="AB13" s="342"/>
      <c r="AC13" s="342"/>
      <c r="AD13" s="342"/>
      <c r="AE13" s="342"/>
      <c r="AF13" s="342"/>
    </row>
    <row r="14" spans="1:32">
      <c r="A14" s="342"/>
      <c r="B14" s="342" t="s">
        <v>118</v>
      </c>
      <c r="C14" s="342" t="s">
        <v>117</v>
      </c>
      <c r="D14" s="342"/>
      <c r="E14" s="342" t="s">
        <v>116</v>
      </c>
      <c r="F14" s="342"/>
      <c r="G14" s="342"/>
      <c r="H14" s="342"/>
      <c r="I14" s="342"/>
      <c r="J14" s="342"/>
      <c r="K14" s="342"/>
      <c r="L14" s="342"/>
      <c r="M14" s="342"/>
      <c r="N14" s="342"/>
      <c r="O14" s="342"/>
      <c r="P14" s="342"/>
      <c r="Q14" s="342"/>
      <c r="R14" s="342"/>
      <c r="S14" s="342"/>
      <c r="T14" s="342"/>
      <c r="U14" s="342"/>
      <c r="V14" s="342"/>
      <c r="W14" s="342"/>
      <c r="X14" s="342"/>
      <c r="Y14" s="342"/>
      <c r="Z14" s="342"/>
      <c r="AA14" s="342"/>
      <c r="AB14" s="342"/>
      <c r="AC14" s="342"/>
      <c r="AD14" s="342"/>
      <c r="AE14" s="342"/>
      <c r="AF14" s="342"/>
    </row>
    <row r="15" spans="1:32">
      <c r="A15" s="342"/>
      <c r="B15" s="342" t="s">
        <v>5</v>
      </c>
      <c r="C15" s="342" t="s">
        <v>6</v>
      </c>
      <c r="D15" s="342"/>
      <c r="E15" s="34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c r="AC15" s="342"/>
      <c r="AD15" s="342"/>
      <c r="AE15" s="342"/>
      <c r="AF15" s="342"/>
    </row>
    <row r="16" spans="1:32">
      <c r="A16" s="342"/>
      <c r="B16" s="342" t="s">
        <v>115</v>
      </c>
      <c r="C16" s="342" t="s">
        <v>114</v>
      </c>
      <c r="D16" s="342"/>
      <c r="E16" s="342"/>
      <c r="F16" s="342"/>
      <c r="G16" s="342"/>
      <c r="H16" s="342"/>
      <c r="I16" s="342"/>
      <c r="J16" s="342"/>
      <c r="K16" s="342"/>
      <c r="L16" s="342"/>
      <c r="M16" s="342"/>
      <c r="N16" s="342"/>
      <c r="O16" s="342"/>
      <c r="P16" s="342"/>
      <c r="Q16" s="342"/>
      <c r="R16" s="342"/>
      <c r="S16" s="342"/>
      <c r="T16" s="342"/>
      <c r="U16" s="342"/>
      <c r="V16" s="342"/>
      <c r="W16" s="342"/>
      <c r="X16" s="342"/>
      <c r="Y16" s="342"/>
      <c r="Z16" s="342"/>
      <c r="AA16" s="342"/>
      <c r="AB16" s="342"/>
      <c r="AC16" s="342"/>
      <c r="AD16" s="342"/>
      <c r="AE16" s="342"/>
      <c r="AF16" s="342"/>
    </row>
    <row r="17" spans="1:32">
      <c r="A17" s="342"/>
      <c r="B17" s="342" t="s">
        <v>113</v>
      </c>
      <c r="C17" s="342"/>
      <c r="D17" s="342"/>
      <c r="E17" s="342"/>
      <c r="F17" s="342"/>
      <c r="G17" s="342"/>
      <c r="H17" s="342"/>
      <c r="I17" s="342"/>
      <c r="J17" s="342"/>
      <c r="K17" s="342"/>
      <c r="L17" s="342"/>
      <c r="M17" s="342"/>
      <c r="N17" s="342"/>
      <c r="O17" s="342"/>
      <c r="P17" s="342"/>
      <c r="Q17" s="342"/>
      <c r="R17" s="342"/>
      <c r="S17" s="342"/>
      <c r="T17" s="342"/>
      <c r="U17" s="342"/>
      <c r="V17" s="342"/>
      <c r="W17" s="342"/>
      <c r="X17" s="342"/>
      <c r="Y17" s="342"/>
      <c r="Z17" s="342"/>
      <c r="AA17" s="342"/>
      <c r="AB17" s="342"/>
      <c r="AC17" s="342"/>
      <c r="AD17" s="342"/>
      <c r="AE17" s="342"/>
      <c r="AF17" s="342"/>
    </row>
    <row r="18" spans="1:32">
      <c r="A18" s="342"/>
      <c r="B18" s="342"/>
      <c r="C18" s="342"/>
      <c r="D18" s="342"/>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c r="AC18" s="342"/>
      <c r="AD18" s="342"/>
      <c r="AE18" s="342"/>
      <c r="AF18" s="342"/>
    </row>
    <row r="19" spans="1:32">
      <c r="A19" s="342"/>
      <c r="B19" s="342"/>
      <c r="C19" s="342"/>
      <c r="D19" s="342"/>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c r="AC19" s="342"/>
      <c r="AD19" s="342"/>
      <c r="AE19" s="342"/>
      <c r="AF19" s="342"/>
    </row>
    <row r="20" spans="1:32">
      <c r="A20" s="342" t="s">
        <v>112</v>
      </c>
      <c r="B20" s="342" t="s">
        <v>0</v>
      </c>
      <c r="C20" s="342" t="s">
        <v>111</v>
      </c>
      <c r="D20" s="342" t="s">
        <v>110</v>
      </c>
      <c r="E20" s="342" t="s">
        <v>109</v>
      </c>
      <c r="F20" s="342"/>
      <c r="G20" s="342"/>
      <c r="H20" s="342"/>
      <c r="I20" s="342"/>
      <c r="J20" s="342"/>
      <c r="K20" s="342"/>
      <c r="L20" s="342"/>
      <c r="M20" s="342"/>
      <c r="N20" s="342"/>
      <c r="O20" s="342"/>
      <c r="P20" s="342"/>
      <c r="Q20" s="342"/>
      <c r="R20" s="342"/>
      <c r="S20" s="342"/>
      <c r="T20" s="342"/>
      <c r="U20" s="342"/>
      <c r="V20" s="342"/>
      <c r="W20" s="342"/>
      <c r="X20" s="342"/>
      <c r="Y20" s="342"/>
      <c r="Z20" s="342"/>
      <c r="AA20" s="342"/>
      <c r="AB20" s="342"/>
      <c r="AC20" s="342"/>
      <c r="AD20" s="342"/>
      <c r="AE20" s="342"/>
      <c r="AF20" s="342"/>
    </row>
    <row r="21" spans="1:32">
      <c r="A21" s="342" t="s">
        <v>1</v>
      </c>
      <c r="B21" s="379" t="s">
        <v>130</v>
      </c>
      <c r="C21" s="342"/>
      <c r="D21" s="342"/>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c r="AC21" s="342"/>
      <c r="AD21" s="342"/>
      <c r="AE21" s="342"/>
      <c r="AF21" s="342"/>
    </row>
    <row r="22" spans="1:32">
      <c r="A22" s="342"/>
      <c r="B22" s="342"/>
      <c r="C22" s="342"/>
      <c r="D22" s="342"/>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c r="AC22" s="342"/>
      <c r="AD22" s="342"/>
      <c r="AE22" s="342"/>
      <c r="AF22" s="342"/>
    </row>
    <row r="23" spans="1:32">
      <c r="A23" s="342"/>
      <c r="B23" s="343" t="str">
        <f>HYPERLINK("#'"&amp;B21&amp;"'!R8","Go")</f>
        <v>Go</v>
      </c>
      <c r="C23" s="342"/>
      <c r="D23" s="342"/>
      <c r="E23" s="342"/>
      <c r="F23" s="342"/>
      <c r="G23" s="342"/>
      <c r="H23" s="342"/>
      <c r="I23" s="342"/>
      <c r="J23" s="342"/>
      <c r="K23" s="342"/>
      <c r="L23" s="342"/>
      <c r="M23" s="342"/>
      <c r="N23" s="342"/>
      <c r="O23" s="342"/>
      <c r="P23" s="342"/>
      <c r="Q23" s="342"/>
      <c r="R23" s="342"/>
      <c r="S23" s="342"/>
      <c r="T23" s="342"/>
      <c r="U23" s="342"/>
      <c r="V23" s="342"/>
      <c r="W23" s="342"/>
      <c r="X23" s="342"/>
      <c r="Y23" s="342"/>
      <c r="Z23" s="342"/>
      <c r="AA23" s="342"/>
      <c r="AB23" s="342"/>
      <c r="AC23" s="342"/>
      <c r="AD23" s="342"/>
      <c r="AE23" s="342"/>
      <c r="AF23" s="342"/>
    </row>
    <row r="24" spans="1:32">
      <c r="A24" s="342"/>
      <c r="B24" s="342"/>
      <c r="C24" s="342"/>
      <c r="D24" s="342"/>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c r="AC24" s="342"/>
      <c r="AD24" s="342"/>
      <c r="AE24" s="342"/>
      <c r="AF24" s="342"/>
    </row>
    <row r="25" spans="1:32">
      <c r="A25" s="342"/>
      <c r="B25" s="342"/>
      <c r="C25" s="342"/>
      <c r="D25" s="342"/>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c r="AC25" s="342"/>
      <c r="AD25" s="342"/>
      <c r="AE25" s="342"/>
      <c r="AF25" s="342"/>
    </row>
    <row r="26" spans="1:32">
      <c r="A26" s="342"/>
      <c r="B26" s="342"/>
      <c r="C26" s="342"/>
      <c r="D26" s="342"/>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c r="AC26" s="342"/>
      <c r="AD26" s="342"/>
      <c r="AE26" s="342"/>
      <c r="AF26" s="342"/>
    </row>
    <row r="27" spans="1:32">
      <c r="A27" s="342"/>
      <c r="B27" s="342"/>
      <c r="C27" s="342"/>
      <c r="D27" s="342"/>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c r="AC27" s="342"/>
      <c r="AD27" s="342"/>
      <c r="AE27" s="342"/>
      <c r="AF27" s="342"/>
    </row>
    <row r="28" spans="1:32">
      <c r="A28" s="342"/>
      <c r="B28" s="342"/>
      <c r="C28" s="342"/>
      <c r="D28" s="342"/>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c r="AC28" s="342"/>
      <c r="AD28" s="342"/>
      <c r="AE28" s="342"/>
      <c r="AF28" s="342"/>
    </row>
    <row r="29" spans="1:32">
      <c r="A29" s="342"/>
      <c r="B29" s="342"/>
      <c r="C29" s="342"/>
      <c r="D29" s="342"/>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c r="AC29" s="342"/>
      <c r="AD29" s="342"/>
      <c r="AE29" s="342"/>
      <c r="AF29" s="342"/>
    </row>
    <row r="30" spans="1:32">
      <c r="A30" s="342"/>
      <c r="B30" s="342"/>
      <c r="C30" s="342"/>
      <c r="D30" s="342"/>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c r="AC30" s="342"/>
      <c r="AD30" s="342"/>
      <c r="AE30" s="342"/>
      <c r="AF30" s="342"/>
    </row>
    <row r="31" spans="1:32">
      <c r="A31" s="342"/>
      <c r="B31" s="342"/>
      <c r="C31" s="342"/>
      <c r="D31" s="342"/>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c r="AC31" s="342"/>
      <c r="AD31" s="342"/>
      <c r="AE31" s="342"/>
      <c r="AF31" s="342"/>
    </row>
    <row r="32" spans="1:32">
      <c r="A32" s="342"/>
      <c r="B32" s="342"/>
      <c r="C32" s="342"/>
      <c r="D32" s="342"/>
      <c r="E32" s="342"/>
      <c r="F32" s="342"/>
      <c r="G32" s="342"/>
      <c r="H32" s="342"/>
      <c r="I32" s="342"/>
      <c r="J32" s="342"/>
      <c r="K32" s="342"/>
      <c r="L32" s="342"/>
      <c r="M32" s="342"/>
      <c r="N32" s="342"/>
      <c r="O32" s="342"/>
      <c r="P32" s="342"/>
      <c r="Q32" s="342"/>
      <c r="R32" s="342"/>
      <c r="S32" s="342"/>
      <c r="T32" s="342"/>
      <c r="U32" s="342"/>
      <c r="V32" s="342"/>
      <c r="W32" s="342"/>
      <c r="X32" s="342"/>
      <c r="Y32" s="342"/>
      <c r="Z32" s="342"/>
      <c r="AA32" s="342"/>
      <c r="AB32" s="342"/>
      <c r="AC32" s="342"/>
      <c r="AD32" s="342"/>
      <c r="AE32" s="342"/>
      <c r="AF32" s="342"/>
    </row>
    <row r="33" spans="1:32">
      <c r="A33" s="342"/>
      <c r="B33" s="342"/>
      <c r="C33" s="342"/>
      <c r="D33" s="342"/>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c r="AC33" s="342"/>
      <c r="AD33" s="342"/>
      <c r="AE33" s="342"/>
      <c r="AF33" s="342"/>
    </row>
    <row r="34" spans="1:32">
      <c r="A34" s="342"/>
      <c r="B34" s="342"/>
      <c r="C34" s="342"/>
      <c r="D34" s="342"/>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c r="AC34" s="342"/>
      <c r="AD34" s="342"/>
      <c r="AE34" s="342"/>
      <c r="AF34" s="342"/>
    </row>
    <row r="35" spans="1:32">
      <c r="A35" s="342"/>
      <c r="B35" s="342"/>
      <c r="C35" s="342"/>
      <c r="D35" s="342"/>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c r="AC35" s="342"/>
      <c r="AD35" s="342"/>
      <c r="AE35" s="342"/>
      <c r="AF35" s="342"/>
    </row>
    <row r="36" spans="1:32">
      <c r="A36" s="342"/>
      <c r="B36" s="342"/>
      <c r="C36" s="342"/>
      <c r="D36" s="342"/>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c r="AC36" s="342"/>
      <c r="AD36" s="342"/>
      <c r="AE36" s="342"/>
      <c r="AF36" s="342"/>
    </row>
    <row r="37" spans="1:32">
      <c r="A37" s="342"/>
      <c r="B37" s="342"/>
      <c r="C37" s="342"/>
      <c r="D37" s="342"/>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c r="AC37" s="342"/>
      <c r="AD37" s="342"/>
      <c r="AE37" s="342"/>
      <c r="AF37" s="342"/>
    </row>
    <row r="38" spans="1:32">
      <c r="A38" s="342"/>
      <c r="B38" s="342"/>
      <c r="C38" s="342"/>
      <c r="D38" s="342"/>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c r="AC38" s="342"/>
      <c r="AD38" s="342"/>
      <c r="AE38" s="342"/>
      <c r="AF38" s="342"/>
    </row>
    <row r="39" spans="1:32">
      <c r="A39" s="342"/>
      <c r="B39" s="342"/>
      <c r="C39" s="342"/>
      <c r="D39" s="342"/>
      <c r="E39" s="342"/>
      <c r="F39" s="342"/>
      <c r="G39" s="342"/>
      <c r="H39" s="342"/>
      <c r="I39" s="342"/>
      <c r="J39" s="342"/>
      <c r="K39" s="342"/>
      <c r="L39" s="342"/>
      <c r="M39" s="342"/>
      <c r="N39" s="342"/>
      <c r="O39" s="342"/>
      <c r="P39" s="342"/>
      <c r="Q39" s="342"/>
      <c r="R39" s="342"/>
      <c r="S39" s="342"/>
      <c r="T39" s="342"/>
      <c r="U39" s="342"/>
      <c r="V39" s="342"/>
      <c r="W39" s="342"/>
      <c r="X39" s="342"/>
      <c r="Y39" s="342"/>
      <c r="Z39" s="342"/>
      <c r="AA39" s="342"/>
      <c r="AB39" s="342"/>
      <c r="AC39" s="342"/>
      <c r="AD39" s="342"/>
      <c r="AE39" s="342"/>
      <c r="AF39" s="342"/>
    </row>
    <row r="40" spans="1:32">
      <c r="A40" s="342"/>
      <c r="B40" s="342"/>
      <c r="C40" s="342"/>
      <c r="D40" s="342"/>
      <c r="E40" s="342"/>
      <c r="F40" s="342"/>
      <c r="G40" s="342"/>
      <c r="H40" s="342"/>
      <c r="I40" s="342"/>
      <c r="J40" s="342"/>
      <c r="K40" s="342"/>
      <c r="L40" s="342"/>
      <c r="M40" s="342"/>
      <c r="N40" s="342"/>
      <c r="O40" s="342"/>
      <c r="P40" s="342"/>
      <c r="Q40" s="342"/>
      <c r="R40" s="342"/>
      <c r="S40" s="342"/>
      <c r="T40" s="342"/>
      <c r="U40" s="342"/>
      <c r="V40" s="342"/>
      <c r="W40" s="342"/>
      <c r="X40" s="342"/>
      <c r="Y40" s="342"/>
      <c r="Z40" s="342"/>
      <c r="AA40" s="342"/>
      <c r="AB40" s="342"/>
      <c r="AC40" s="342"/>
      <c r="AD40" s="342"/>
      <c r="AE40" s="342"/>
      <c r="AF40" s="342"/>
    </row>
    <row r="41" spans="1:32">
      <c r="A41" s="342"/>
      <c r="B41" s="342"/>
      <c r="C41" s="342"/>
      <c r="D41" s="342"/>
      <c r="E41" s="342"/>
      <c r="F41" s="342"/>
      <c r="G41" s="342"/>
      <c r="H41" s="342"/>
      <c r="I41" s="342"/>
      <c r="J41" s="342"/>
      <c r="K41" s="342"/>
      <c r="L41" s="342"/>
      <c r="M41" s="342"/>
      <c r="N41" s="342"/>
      <c r="O41" s="342"/>
      <c r="P41" s="342"/>
      <c r="Q41" s="342"/>
      <c r="R41" s="342"/>
      <c r="S41" s="342"/>
      <c r="T41" s="342"/>
      <c r="U41" s="342"/>
      <c r="V41" s="342"/>
      <c r="W41" s="342"/>
      <c r="X41" s="342"/>
      <c r="Y41" s="342"/>
      <c r="Z41" s="342"/>
      <c r="AA41" s="342"/>
      <c r="AB41" s="342"/>
      <c r="AC41" s="342"/>
      <c r="AD41" s="342"/>
      <c r="AE41" s="342"/>
      <c r="AF41" s="342"/>
    </row>
    <row r="42" spans="1:32">
      <c r="A42" s="342"/>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342"/>
      <c r="AB42" s="342"/>
      <c r="AC42" s="342"/>
      <c r="AD42" s="342"/>
      <c r="AE42" s="342"/>
      <c r="AF42" s="342"/>
    </row>
    <row r="43" spans="1:32">
      <c r="A43" s="342"/>
      <c r="B43" s="342"/>
      <c r="C43" s="342"/>
      <c r="D43" s="342"/>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c r="AC43" s="342"/>
      <c r="AD43" s="342"/>
      <c r="AE43" s="342"/>
      <c r="AF43" s="342"/>
    </row>
    <row r="44" spans="1:32">
      <c r="A44" s="342"/>
      <c r="B44" s="342"/>
      <c r="C44" s="342"/>
      <c r="D44" s="342"/>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c r="AC44" s="342"/>
      <c r="AD44" s="342"/>
      <c r="AE44" s="342"/>
      <c r="AF44" s="342"/>
    </row>
    <row r="45" spans="1:32">
      <c r="A45" s="342"/>
      <c r="B45" s="342"/>
      <c r="C45" s="342"/>
      <c r="D45" s="342"/>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c r="AC45" s="342"/>
      <c r="AD45" s="342"/>
      <c r="AE45" s="342"/>
      <c r="AF45" s="342"/>
    </row>
    <row r="46" spans="1:32">
      <c r="A46" s="342"/>
      <c r="B46" s="342"/>
      <c r="C46" s="342"/>
      <c r="D46" s="342"/>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c r="AC46" s="342"/>
      <c r="AD46" s="342"/>
      <c r="AE46" s="342"/>
      <c r="AF46" s="342"/>
    </row>
    <row r="47" spans="1:32">
      <c r="A47" s="342"/>
      <c r="B47" s="342"/>
      <c r="C47" s="342"/>
      <c r="D47" s="342"/>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c r="AC47" s="342"/>
      <c r="AD47" s="342"/>
      <c r="AE47" s="342"/>
      <c r="AF47" s="342"/>
    </row>
    <row r="48" spans="1:32">
      <c r="A48" s="342"/>
      <c r="B48" s="342"/>
      <c r="C48" s="342"/>
      <c r="D48" s="342"/>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c r="AC48" s="342"/>
      <c r="AD48" s="342"/>
      <c r="AE48" s="342"/>
      <c r="AF48" s="342"/>
    </row>
    <row r="49" spans="1:32">
      <c r="A49" s="342"/>
      <c r="B49" s="342"/>
      <c r="C49" s="342"/>
      <c r="D49" s="342"/>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c r="AC49" s="342"/>
      <c r="AD49" s="342"/>
      <c r="AE49" s="342"/>
      <c r="AF49" s="342"/>
    </row>
    <row r="50" spans="1:32">
      <c r="A50" s="342"/>
      <c r="B50" s="342"/>
      <c r="C50" s="342"/>
      <c r="D50" s="342"/>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c r="AC50" s="342"/>
      <c r="AD50" s="342"/>
      <c r="AE50" s="342"/>
      <c r="AF50" s="342"/>
    </row>
    <row r="51" spans="1:32">
      <c r="A51" s="342"/>
      <c r="B51" s="342"/>
      <c r="C51" s="342"/>
      <c r="D51" s="342"/>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row>
    <row r="52" spans="1:32">
      <c r="A52" s="342"/>
      <c r="B52" s="342"/>
      <c r="C52" s="342"/>
      <c r="D52" s="342"/>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row>
    <row r="53" spans="1:32">
      <c r="A53" s="342"/>
      <c r="B53" s="342"/>
      <c r="C53" s="342"/>
      <c r="D53" s="342"/>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c r="AC53" s="342"/>
      <c r="AD53" s="342"/>
      <c r="AE53" s="342"/>
      <c r="AF53" s="342"/>
    </row>
    <row r="54" spans="1:32">
      <c r="A54" s="342"/>
      <c r="B54" s="342"/>
      <c r="C54" s="342"/>
      <c r="D54" s="342"/>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row>
    <row r="55" spans="1:32">
      <c r="A55" s="342"/>
      <c r="B55" s="342"/>
      <c r="C55" s="342"/>
      <c r="D55" s="342"/>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c r="AC55" s="342"/>
      <c r="AD55" s="342"/>
      <c r="AE55" s="342"/>
      <c r="AF55" s="342"/>
    </row>
    <row r="56" spans="1:32">
      <c r="A56" s="342"/>
      <c r="B56" s="342"/>
      <c r="C56" s="342"/>
      <c r="D56" s="342"/>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c r="AC56" s="342"/>
      <c r="AD56" s="342"/>
      <c r="AE56" s="342"/>
      <c r="AF56" s="342"/>
    </row>
    <row r="57" spans="1:32">
      <c r="A57" s="342"/>
      <c r="B57" s="342"/>
      <c r="C57" s="342"/>
      <c r="D57" s="342"/>
      <c r="E57" s="342"/>
      <c r="F57" s="342"/>
      <c r="G57" s="342"/>
      <c r="H57" s="342"/>
      <c r="I57" s="342"/>
      <c r="J57" s="342"/>
      <c r="K57" s="342"/>
      <c r="L57" s="342"/>
      <c r="M57" s="342"/>
      <c r="N57" s="342"/>
      <c r="O57" s="342"/>
      <c r="P57" s="342"/>
      <c r="Q57" s="342"/>
      <c r="R57" s="342"/>
      <c r="S57" s="342"/>
      <c r="T57" s="342"/>
      <c r="U57" s="342"/>
      <c r="V57" s="342"/>
      <c r="W57" s="342"/>
      <c r="X57" s="342"/>
      <c r="Y57" s="342"/>
      <c r="Z57" s="342"/>
      <c r="AA57" s="342"/>
      <c r="AB57" s="342"/>
      <c r="AC57" s="342"/>
      <c r="AD57" s="342"/>
      <c r="AE57" s="342"/>
      <c r="AF57" s="342"/>
    </row>
    <row r="58" spans="1:32">
      <c r="A58" s="342"/>
      <c r="B58" s="342"/>
      <c r="C58" s="342"/>
      <c r="D58" s="342"/>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c r="AC58" s="342"/>
      <c r="AD58" s="342"/>
      <c r="AE58" s="342"/>
      <c r="AF58" s="342"/>
    </row>
    <row r="59" spans="1:32">
      <c r="A59" s="342"/>
      <c r="B59" s="342"/>
      <c r="C59" s="342"/>
      <c r="D59" s="342"/>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c r="AC59" s="342"/>
      <c r="AD59" s="342"/>
      <c r="AE59" s="342"/>
      <c r="AF59" s="342"/>
    </row>
    <row r="60" spans="1:32">
      <c r="A60" s="342"/>
      <c r="B60" s="342"/>
      <c r="C60" s="342"/>
      <c r="D60" s="342"/>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c r="AC60" s="342"/>
      <c r="AD60" s="342"/>
      <c r="AE60" s="342"/>
      <c r="AF60" s="342"/>
    </row>
    <row r="61" spans="1:32">
      <c r="A61" s="342"/>
      <c r="B61" s="342"/>
      <c r="C61" s="342"/>
      <c r="D61" s="342"/>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c r="AC61" s="342"/>
      <c r="AD61" s="342"/>
      <c r="AE61" s="342"/>
      <c r="AF61" s="342"/>
    </row>
    <row r="62" spans="1:32">
      <c r="A62" s="342"/>
      <c r="B62" s="342"/>
      <c r="C62" s="342"/>
      <c r="D62" s="342"/>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c r="AC62" s="342"/>
      <c r="AD62" s="342"/>
      <c r="AE62" s="342"/>
      <c r="AF62" s="342"/>
    </row>
    <row r="63" spans="1:32">
      <c r="A63" s="342"/>
      <c r="B63" s="342"/>
      <c r="C63" s="342"/>
      <c r="D63" s="342"/>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c r="AC63" s="342"/>
      <c r="AD63" s="342"/>
      <c r="AE63" s="342"/>
      <c r="AF63" s="342"/>
    </row>
    <row r="64" spans="1:32">
      <c r="A64" s="342"/>
      <c r="B64" s="342"/>
      <c r="C64" s="342"/>
      <c r="D64" s="342"/>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c r="AC64" s="342"/>
      <c r="AD64" s="342"/>
      <c r="AE64" s="342"/>
      <c r="AF64" s="342"/>
    </row>
    <row r="65" spans="1:32">
      <c r="A65" s="342"/>
      <c r="B65" s="342"/>
      <c r="C65" s="342"/>
      <c r="D65" s="342"/>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c r="AC65" s="342"/>
      <c r="AD65" s="342"/>
      <c r="AE65" s="342"/>
      <c r="AF65" s="342"/>
    </row>
    <row r="66" spans="1:32">
      <c r="A66" s="342"/>
      <c r="B66" s="342"/>
      <c r="C66" s="342"/>
      <c r="D66" s="342"/>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c r="AC66" s="342"/>
      <c r="AD66" s="342"/>
      <c r="AE66" s="342"/>
      <c r="AF66" s="342"/>
    </row>
    <row r="67" spans="1:32">
      <c r="A67" s="342"/>
      <c r="B67" s="342"/>
      <c r="C67" s="342"/>
      <c r="D67" s="342"/>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c r="AC67" s="342"/>
      <c r="AD67" s="342"/>
      <c r="AE67" s="342"/>
      <c r="AF67" s="342"/>
    </row>
    <row r="68" spans="1:32">
      <c r="A68" s="342"/>
      <c r="B68" s="342"/>
      <c r="C68" s="342"/>
      <c r="D68" s="342"/>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c r="AC68" s="342"/>
      <c r="AD68" s="342"/>
      <c r="AE68" s="342"/>
      <c r="AF68" s="342"/>
    </row>
    <row r="69" spans="1:32">
      <c r="A69" s="342"/>
      <c r="B69" s="342"/>
      <c r="C69" s="342"/>
      <c r="D69" s="342"/>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c r="AC69" s="342"/>
      <c r="AD69" s="342"/>
      <c r="AE69" s="342"/>
      <c r="AF69" s="342"/>
    </row>
    <row r="70" spans="1:32">
      <c r="A70" s="342"/>
      <c r="B70" s="342"/>
      <c r="C70" s="342"/>
      <c r="D70" s="342"/>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c r="AC70" s="342"/>
      <c r="AD70" s="342"/>
      <c r="AE70" s="342"/>
      <c r="AF70" s="342"/>
    </row>
    <row r="71" spans="1:32">
      <c r="A71" s="342"/>
      <c r="B71" s="342"/>
      <c r="C71" s="342"/>
      <c r="D71" s="342"/>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c r="AC71" s="342"/>
      <c r="AD71" s="342"/>
      <c r="AE71" s="342"/>
      <c r="AF71" s="342"/>
    </row>
    <row r="72" spans="1:32">
      <c r="A72" s="342"/>
      <c r="B72" s="342"/>
      <c r="C72" s="342"/>
      <c r="D72" s="342"/>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c r="AC72" s="342"/>
      <c r="AD72" s="342"/>
      <c r="AE72" s="342"/>
      <c r="AF72" s="342"/>
    </row>
    <row r="73" spans="1:32">
      <c r="A73" s="342"/>
      <c r="B73" s="342"/>
      <c r="C73" s="342"/>
      <c r="D73" s="342"/>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c r="AC73" s="342"/>
      <c r="AD73" s="342"/>
      <c r="AE73" s="342"/>
      <c r="AF73" s="342"/>
    </row>
    <row r="74" spans="1:32">
      <c r="A74" s="342"/>
      <c r="B74" s="342"/>
      <c r="C74" s="342"/>
      <c r="D74" s="342"/>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c r="AC74" s="342"/>
      <c r="AD74" s="342"/>
      <c r="AE74" s="342"/>
      <c r="AF74" s="342"/>
    </row>
  </sheetData>
  <dataValidations count="2">
    <dataValidation type="list" allowBlank="1" showInputMessage="1" showErrorMessage="1" sqref="B21" xr:uid="{CCD00B38-357E-4E5C-A73C-12C12068C113}">
      <formula1>INDIRECT($A$21)</formula1>
    </dataValidation>
    <dataValidation type="list" allowBlank="1" showInputMessage="1" showErrorMessage="1" sqref="A21" xr:uid="{7447E007-0541-47B9-A3D1-4B096DCF9274}">
      <formula1>$A$7:$E$7</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5A16F-B0EB-4964-873C-1812DF2BC2AF}">
  <sheetPr codeName="Sheet16"/>
  <dimension ref="A1:M227"/>
  <sheetViews>
    <sheetView zoomScale="78" workbookViewId="0">
      <selection activeCell="C6" sqref="C6"/>
    </sheetView>
  </sheetViews>
  <sheetFormatPr defaultRowHeight="14.5"/>
  <cols>
    <col min="1" max="1" width="36.7265625" bestFit="1" customWidth="1"/>
    <col min="2" max="2" width="31" bestFit="1" customWidth="1"/>
    <col min="3" max="3" width="15.6328125" bestFit="1" customWidth="1"/>
    <col min="4" max="4" width="18.1796875" bestFit="1" customWidth="1"/>
    <col min="5" max="5" width="21.453125" bestFit="1" customWidth="1"/>
    <col min="6" max="6" width="19.453125" bestFit="1" customWidth="1"/>
    <col min="7" max="10" width="19.6328125" customWidth="1"/>
    <col min="11" max="11" width="11.1796875" bestFit="1" customWidth="1"/>
    <col min="12" max="12" width="20.36328125" bestFit="1" customWidth="1"/>
    <col min="13" max="13" width="6.54296875" bestFit="1" customWidth="1"/>
    <col min="14" max="615" width="23.08984375" bestFit="1" customWidth="1"/>
    <col min="616" max="616" width="10.81640625" bestFit="1" customWidth="1"/>
  </cols>
  <sheetData>
    <row r="1" spans="1:10">
      <c r="B1" t="s">
        <v>366</v>
      </c>
    </row>
    <row r="3" spans="1:10">
      <c r="B3" s="352" t="s">
        <v>277</v>
      </c>
    </row>
    <row r="4" spans="1:10">
      <c r="A4" s="352" t="s">
        <v>339</v>
      </c>
      <c r="B4" s="341" t="s">
        <v>332</v>
      </c>
      <c r="C4" s="341" t="s">
        <v>229</v>
      </c>
      <c r="D4" s="341" t="s">
        <v>333</v>
      </c>
      <c r="E4" s="341" t="s">
        <v>334</v>
      </c>
      <c r="F4" s="341" t="s">
        <v>335</v>
      </c>
    </row>
    <row r="5" spans="1:10">
      <c r="A5" s="341" t="s">
        <v>152</v>
      </c>
      <c r="B5" s="373">
        <v>158.25802000000019</v>
      </c>
      <c r="C5" s="373">
        <v>49.75904475799571</v>
      </c>
      <c r="D5" s="373">
        <v>7.1935463636363677</v>
      </c>
      <c r="E5" s="373">
        <v>312.83055999999993</v>
      </c>
      <c r="F5" s="375">
        <v>1066968.3255656215</v>
      </c>
      <c r="G5" s="271"/>
      <c r="H5" s="271"/>
      <c r="I5" s="271"/>
      <c r="J5" s="271"/>
    </row>
    <row r="6" spans="1:10">
      <c r="A6" s="341" t="s">
        <v>151</v>
      </c>
      <c r="B6" s="373">
        <v>995.67883333333384</v>
      </c>
      <c r="C6" s="373">
        <v>439.55844373558472</v>
      </c>
      <c r="D6" s="373">
        <v>45.258128787878775</v>
      </c>
      <c r="E6" s="373">
        <v>813.0998500000004</v>
      </c>
      <c r="F6" s="375">
        <v>9306483.8917626999</v>
      </c>
      <c r="G6" s="271"/>
      <c r="H6" s="271"/>
      <c r="I6" s="271"/>
      <c r="J6" s="271"/>
    </row>
    <row r="7" spans="1:10">
      <c r="A7" s="341" t="s">
        <v>1</v>
      </c>
      <c r="B7" s="373">
        <v>917.98963666666702</v>
      </c>
      <c r="C7" s="373">
        <v>328.32565663509865</v>
      </c>
      <c r="D7" s="373">
        <v>107.01130848484848</v>
      </c>
      <c r="E7" s="373">
        <v>1074.3441499999999</v>
      </c>
      <c r="F7" s="375">
        <v>6881343.5342150703</v>
      </c>
      <c r="G7" s="271"/>
      <c r="H7" s="271"/>
      <c r="I7" s="271"/>
      <c r="J7" s="271"/>
    </row>
    <row r="8" spans="1:10">
      <c r="A8" s="341" t="s">
        <v>342</v>
      </c>
      <c r="B8" s="373">
        <v>604.55151333333265</v>
      </c>
      <c r="C8" s="373">
        <v>316.64256966920294</v>
      </c>
      <c r="D8" s="373">
        <v>27.479614242424244</v>
      </c>
      <c r="E8" s="373">
        <v>420.57222000000024</v>
      </c>
      <c r="F8" s="375">
        <v>4915044.8745331569</v>
      </c>
      <c r="G8" s="271"/>
      <c r="H8" s="271"/>
      <c r="I8" s="271"/>
      <c r="J8" s="271"/>
    </row>
    <row r="9" spans="1:10">
      <c r="A9" s="341" t="s">
        <v>150</v>
      </c>
      <c r="B9" s="373">
        <v>859.71646000000283</v>
      </c>
      <c r="C9" s="373">
        <v>321.3329517106697</v>
      </c>
      <c r="D9" s="373">
        <v>39.078020909091009</v>
      </c>
      <c r="E9" s="373">
        <v>839.26771999999983</v>
      </c>
      <c r="F9" s="375">
        <v>6691959.4901918462</v>
      </c>
      <c r="G9" s="271"/>
      <c r="H9" s="271"/>
      <c r="I9" s="271"/>
      <c r="J9" s="271"/>
    </row>
    <row r="10" spans="1:10">
      <c r="A10" s="341" t="s">
        <v>221</v>
      </c>
      <c r="B10" s="373">
        <v>3536.1944633333364</v>
      </c>
      <c r="C10" s="373">
        <v>1455.6186665085518</v>
      </c>
      <c r="D10" s="373">
        <v>226.02061878787887</v>
      </c>
      <c r="E10" s="373">
        <v>3460.1145000000006</v>
      </c>
      <c r="F10" s="375">
        <v>28861800.116268396</v>
      </c>
      <c r="G10" s="271"/>
      <c r="H10" s="271"/>
      <c r="I10" s="271"/>
      <c r="J10" s="271"/>
    </row>
    <row r="11" spans="1:10">
      <c r="B11" s="254"/>
      <c r="C11" s="254"/>
      <c r="D11" s="254"/>
      <c r="E11" s="254"/>
      <c r="F11" s="271"/>
      <c r="G11" s="271"/>
      <c r="H11" s="271"/>
      <c r="I11" s="271"/>
      <c r="J11" s="271"/>
    </row>
    <row r="12" spans="1:10">
      <c r="B12" s="254"/>
      <c r="C12" s="254"/>
      <c r="D12" s="254"/>
      <c r="E12" s="254"/>
      <c r="F12" s="271"/>
      <c r="G12" s="271"/>
      <c r="H12" s="271"/>
      <c r="I12" s="271"/>
      <c r="J12" s="271"/>
    </row>
    <row r="17" spans="1:3">
      <c r="B17" s="352" t="s">
        <v>229</v>
      </c>
    </row>
    <row r="18" spans="1:3">
      <c r="B18" s="352" t="s">
        <v>11</v>
      </c>
      <c r="C18" t="s">
        <v>319</v>
      </c>
    </row>
    <row r="19" spans="1:3">
      <c r="B19" s="341" t="s">
        <v>26</v>
      </c>
      <c r="C19" s="373">
        <v>514.47281552137963</v>
      </c>
    </row>
    <row r="20" spans="1:3">
      <c r="B20" s="341" t="s">
        <v>23</v>
      </c>
      <c r="C20" s="373">
        <v>401.29052344290238</v>
      </c>
    </row>
    <row r="21" spans="1:3">
      <c r="B21" s="341" t="s">
        <v>29</v>
      </c>
      <c r="C21" s="373">
        <v>360.34184750285402</v>
      </c>
    </row>
    <row r="22" spans="1:3">
      <c r="B22" s="341" t="s">
        <v>58</v>
      </c>
      <c r="C22" s="373">
        <v>78.864392917967052</v>
      </c>
    </row>
    <row r="23" spans="1:3">
      <c r="B23" s="341" t="s">
        <v>81</v>
      </c>
      <c r="C23" s="373">
        <v>70.194274860033417</v>
      </c>
    </row>
    <row r="24" spans="1:3">
      <c r="B24" s="341" t="s">
        <v>52</v>
      </c>
      <c r="C24" s="373">
        <v>30.454812263415906</v>
      </c>
    </row>
    <row r="25" spans="1:3">
      <c r="B25" s="341" t="s">
        <v>221</v>
      </c>
      <c r="C25" s="373">
        <v>1455.6186665085525</v>
      </c>
    </row>
    <row r="30" spans="1:3" s="341" customFormat="1">
      <c r="B30" s="373"/>
      <c r="C30" s="373"/>
    </row>
    <row r="31" spans="1:3" s="341" customFormat="1">
      <c r="B31" s="373"/>
      <c r="C31" s="373"/>
    </row>
    <row r="32" spans="1:3">
      <c r="A32" s="7" t="s">
        <v>367</v>
      </c>
    </row>
    <row r="33" spans="1:3">
      <c r="B33" s="352" t="s">
        <v>294</v>
      </c>
    </row>
    <row r="34" spans="1:3">
      <c r="A34" s="352" t="s">
        <v>10</v>
      </c>
      <c r="B34" s="341" t="s">
        <v>351</v>
      </c>
      <c r="C34" s="341" t="s">
        <v>493</v>
      </c>
    </row>
    <row r="35" spans="1:3">
      <c r="A35" s="341" t="s">
        <v>383</v>
      </c>
      <c r="B35" s="372">
        <v>20362.772727272724</v>
      </c>
      <c r="C35" s="372">
        <v>13504</v>
      </c>
    </row>
    <row r="36" spans="1:3">
      <c r="A36" s="341" t="s">
        <v>386</v>
      </c>
      <c r="B36" s="372">
        <v>18477.005050505053</v>
      </c>
      <c r="C36" s="372">
        <v>26382</v>
      </c>
    </row>
    <row r="37" spans="1:3">
      <c r="A37" s="341" t="s">
        <v>433</v>
      </c>
      <c r="B37" s="372">
        <v>13009.72253787879</v>
      </c>
      <c r="C37" s="372">
        <v>15625</v>
      </c>
    </row>
    <row r="38" spans="1:3">
      <c r="A38" s="341" t="s">
        <v>385</v>
      </c>
      <c r="B38" s="372">
        <v>12195.300757575758</v>
      </c>
      <c r="C38" s="372">
        <v>12538</v>
      </c>
    </row>
    <row r="39" spans="1:3">
      <c r="A39" s="341" t="s">
        <v>381</v>
      </c>
      <c r="B39" s="372">
        <v>11554.136363636364</v>
      </c>
      <c r="C39" s="372">
        <v>23002</v>
      </c>
    </row>
    <row r="40" spans="1:3">
      <c r="A40" s="341" t="s">
        <v>370</v>
      </c>
      <c r="B40" s="372">
        <v>10341.57575757576</v>
      </c>
      <c r="C40" s="372">
        <v>20270</v>
      </c>
    </row>
    <row r="41" spans="1:3">
      <c r="A41" s="341" t="s">
        <v>429</v>
      </c>
      <c r="B41" s="372">
        <v>9582.4974747474753</v>
      </c>
      <c r="C41" s="372">
        <v>19838</v>
      </c>
    </row>
    <row r="42" spans="1:3">
      <c r="A42" s="341" t="s">
        <v>368</v>
      </c>
      <c r="B42" s="372">
        <v>8345.7939393939378</v>
      </c>
      <c r="C42" s="372">
        <v>14683</v>
      </c>
    </row>
    <row r="43" spans="1:3">
      <c r="A43" s="341" t="s">
        <v>444</v>
      </c>
      <c r="B43" s="372">
        <v>8015.5909090909099</v>
      </c>
      <c r="C43" s="372">
        <v>6430</v>
      </c>
    </row>
    <row r="44" spans="1:3">
      <c r="A44" s="341" t="s">
        <v>458</v>
      </c>
      <c r="B44" s="372">
        <v>7319.545454545455</v>
      </c>
      <c r="C44" s="372">
        <v>1599</v>
      </c>
    </row>
    <row r="45" spans="1:3">
      <c r="A45" s="341" t="s">
        <v>441</v>
      </c>
      <c r="B45" s="372">
        <v>5930.621212121212</v>
      </c>
      <c r="C45" s="372">
        <v>6077</v>
      </c>
    </row>
    <row r="46" spans="1:3">
      <c r="A46" s="341" t="s">
        <v>443</v>
      </c>
      <c r="B46" s="372">
        <v>5831.484848484849</v>
      </c>
      <c r="C46" s="372">
        <v>2589</v>
      </c>
    </row>
    <row r="47" spans="1:3">
      <c r="A47" s="341" t="s">
        <v>445</v>
      </c>
      <c r="B47" s="372">
        <v>5636.015151515151</v>
      </c>
      <c r="C47" s="372">
        <v>4001</v>
      </c>
    </row>
    <row r="48" spans="1:3">
      <c r="A48" s="341" t="s">
        <v>398</v>
      </c>
      <c r="B48" s="372">
        <v>5423.515151515151</v>
      </c>
      <c r="C48" s="372">
        <v>6669</v>
      </c>
    </row>
    <row r="49" spans="1:3">
      <c r="A49" s="341" t="s">
        <v>437</v>
      </c>
      <c r="B49" s="372">
        <v>5322.409090909091</v>
      </c>
      <c r="C49" s="372">
        <v>6760</v>
      </c>
    </row>
    <row r="50" spans="1:3">
      <c r="A50" s="341" t="s">
        <v>542</v>
      </c>
      <c r="B50" s="372">
        <v>5160</v>
      </c>
      <c r="C50" s="372">
        <v>8367</v>
      </c>
    </row>
    <row r="51" spans="1:3">
      <c r="A51" s="341" t="s">
        <v>369</v>
      </c>
      <c r="B51" s="372">
        <v>5002.242424242424</v>
      </c>
      <c r="C51" s="372">
        <v>27067</v>
      </c>
    </row>
    <row r="52" spans="1:3">
      <c r="A52" s="341" t="s">
        <v>388</v>
      </c>
      <c r="B52" s="372">
        <v>4689.6515151515159</v>
      </c>
      <c r="C52" s="372">
        <v>1721</v>
      </c>
    </row>
    <row r="53" spans="1:3">
      <c r="A53" s="341" t="s">
        <v>397</v>
      </c>
      <c r="B53" s="372">
        <v>4562.5757575757571</v>
      </c>
      <c r="C53" s="372">
        <v>3581</v>
      </c>
    </row>
    <row r="54" spans="1:3">
      <c r="A54" s="341" t="s">
        <v>421</v>
      </c>
      <c r="B54" s="372">
        <v>4217.166666666667</v>
      </c>
      <c r="C54" s="372">
        <v>2073</v>
      </c>
    </row>
    <row r="55" spans="1:3">
      <c r="A55" s="341" t="s">
        <v>375</v>
      </c>
      <c r="B55" s="372">
        <v>3851.924242424242</v>
      </c>
      <c r="C55" s="372">
        <v>5136</v>
      </c>
    </row>
    <row r="56" spans="1:3">
      <c r="A56" s="341" t="s">
        <v>533</v>
      </c>
      <c r="B56" s="372">
        <v>3327.7878787878785</v>
      </c>
      <c r="C56" s="372">
        <v>4080</v>
      </c>
    </row>
    <row r="57" spans="1:3">
      <c r="A57" s="341" t="s">
        <v>414</v>
      </c>
      <c r="B57" s="372">
        <v>3317.7818181818184</v>
      </c>
      <c r="C57" s="372">
        <v>3725</v>
      </c>
    </row>
    <row r="58" spans="1:3">
      <c r="A58" s="341" t="s">
        <v>382</v>
      </c>
      <c r="B58" s="372">
        <v>3265.560606060606</v>
      </c>
      <c r="C58" s="372">
        <v>1480</v>
      </c>
    </row>
    <row r="59" spans="1:3">
      <c r="A59" s="341" t="s">
        <v>419</v>
      </c>
      <c r="B59" s="372">
        <v>3230.060606060606</v>
      </c>
      <c r="C59" s="372">
        <v>78</v>
      </c>
    </row>
    <row r="60" spans="1:3">
      <c r="A60" s="341" t="s">
        <v>387</v>
      </c>
      <c r="B60" s="372">
        <v>3010.181818181818</v>
      </c>
      <c r="C60" s="372">
        <v>1468</v>
      </c>
    </row>
    <row r="61" spans="1:3">
      <c r="A61" s="341" t="s">
        <v>376</v>
      </c>
      <c r="B61" s="372">
        <v>2846.6818181818185</v>
      </c>
      <c r="C61" s="372">
        <v>17</v>
      </c>
    </row>
    <row r="62" spans="1:3">
      <c r="A62" s="341" t="s">
        <v>416</v>
      </c>
      <c r="B62" s="372">
        <v>2831.151515151515</v>
      </c>
      <c r="C62" s="372">
        <v>3844</v>
      </c>
    </row>
    <row r="63" spans="1:3">
      <c r="A63" s="341" t="s">
        <v>520</v>
      </c>
      <c r="B63" s="372">
        <v>2735.9242424242425</v>
      </c>
      <c r="C63" s="372">
        <v>4780</v>
      </c>
    </row>
    <row r="64" spans="1:3">
      <c r="A64" s="341" t="s">
        <v>531</v>
      </c>
      <c r="B64" s="372">
        <v>2649.560606060606</v>
      </c>
      <c r="C64" s="372">
        <v>91</v>
      </c>
    </row>
    <row r="65" spans="1:3">
      <c r="A65" s="341" t="s">
        <v>530</v>
      </c>
      <c r="B65" s="372">
        <v>2561.3030303030305</v>
      </c>
      <c r="C65" s="372">
        <v>3220</v>
      </c>
    </row>
    <row r="66" spans="1:3">
      <c r="A66" s="341" t="s">
        <v>423</v>
      </c>
      <c r="B66" s="372">
        <v>2554.0405303030302</v>
      </c>
      <c r="C66" s="372">
        <v>4341</v>
      </c>
    </row>
    <row r="67" spans="1:3">
      <c r="A67" s="341" t="s">
        <v>412</v>
      </c>
      <c r="B67" s="372">
        <v>2533.4999999999995</v>
      </c>
      <c r="C67" s="372">
        <v>4804</v>
      </c>
    </row>
    <row r="68" spans="1:3">
      <c r="A68" s="341" t="s">
        <v>434</v>
      </c>
      <c r="B68" s="372">
        <v>2330.090909090909</v>
      </c>
      <c r="C68" s="372">
        <v>4031</v>
      </c>
    </row>
    <row r="69" spans="1:3">
      <c r="A69" s="341" t="s">
        <v>540</v>
      </c>
      <c r="B69" s="372">
        <v>2267.712121212121</v>
      </c>
      <c r="C69" s="372">
        <v>2440</v>
      </c>
    </row>
    <row r="70" spans="1:3">
      <c r="A70" s="341" t="s">
        <v>409</v>
      </c>
      <c r="B70" s="372">
        <v>2178.0454545454545</v>
      </c>
      <c r="C70" s="372">
        <v>1593</v>
      </c>
    </row>
    <row r="71" spans="1:3">
      <c r="A71" s="341" t="s">
        <v>408</v>
      </c>
      <c r="B71" s="372">
        <v>2010.7121212121212</v>
      </c>
      <c r="C71" s="372">
        <v>4763</v>
      </c>
    </row>
    <row r="72" spans="1:3">
      <c r="A72" s="341" t="s">
        <v>426</v>
      </c>
      <c r="B72" s="372">
        <v>1895.7878787878788</v>
      </c>
      <c r="C72" s="372">
        <v>-2</v>
      </c>
    </row>
    <row r="73" spans="1:3">
      <c r="A73" s="341" t="s">
        <v>446</v>
      </c>
      <c r="B73" s="372">
        <v>1848.2272727272725</v>
      </c>
      <c r="C73" s="372">
        <v>1262</v>
      </c>
    </row>
    <row r="74" spans="1:3">
      <c r="A74" s="341" t="s">
        <v>467</v>
      </c>
      <c r="B74" s="372">
        <v>1797.030303030303</v>
      </c>
      <c r="C74" s="372">
        <v>488</v>
      </c>
    </row>
    <row r="75" spans="1:3">
      <c r="A75" s="341" t="s">
        <v>399</v>
      </c>
      <c r="B75" s="372">
        <v>1762.4393939393942</v>
      </c>
      <c r="C75" s="372">
        <v>2026</v>
      </c>
    </row>
    <row r="76" spans="1:3">
      <c r="A76" s="341" t="s">
        <v>422</v>
      </c>
      <c r="B76" s="372">
        <v>1733.6060606060605</v>
      </c>
      <c r="C76" s="372">
        <v>844</v>
      </c>
    </row>
    <row r="77" spans="1:3">
      <c r="A77" s="341" t="s">
        <v>384</v>
      </c>
      <c r="B77" s="372">
        <v>1720.80303030303</v>
      </c>
      <c r="C77" s="372">
        <v>-17</v>
      </c>
    </row>
    <row r="78" spans="1:3">
      <c r="A78" s="341" t="s">
        <v>442</v>
      </c>
      <c r="B78" s="372">
        <v>1466.9545454545453</v>
      </c>
      <c r="C78" s="372">
        <v>1224</v>
      </c>
    </row>
    <row r="79" spans="1:3">
      <c r="A79" s="341" t="s">
        <v>438</v>
      </c>
      <c r="B79" s="372">
        <v>1445.5454545454543</v>
      </c>
      <c r="C79" s="372">
        <v>934</v>
      </c>
    </row>
    <row r="80" spans="1:3">
      <c r="A80" s="341" t="s">
        <v>380</v>
      </c>
      <c r="B80" s="372">
        <v>1391.6363636363635</v>
      </c>
      <c r="C80" s="372">
        <v>508</v>
      </c>
    </row>
    <row r="81" spans="1:3">
      <c r="A81" s="341" t="s">
        <v>372</v>
      </c>
      <c r="B81" s="372">
        <v>1380.090909090909</v>
      </c>
      <c r="C81" s="372">
        <v>4569</v>
      </c>
    </row>
    <row r="82" spans="1:3">
      <c r="A82" s="341" t="s">
        <v>400</v>
      </c>
      <c r="B82" s="372">
        <v>1222.0757575757577</v>
      </c>
      <c r="C82" s="372">
        <v>958</v>
      </c>
    </row>
    <row r="83" spans="1:3">
      <c r="A83" s="341" t="s">
        <v>447</v>
      </c>
      <c r="B83" s="372">
        <v>1185.9060606060607</v>
      </c>
      <c r="C83" s="372">
        <v>682</v>
      </c>
    </row>
    <row r="84" spans="1:3">
      <c r="A84" s="341" t="s">
        <v>528</v>
      </c>
      <c r="B84" s="372">
        <v>1181.2878787878788</v>
      </c>
      <c r="C84" s="372">
        <v>717</v>
      </c>
    </row>
    <row r="85" spans="1:3">
      <c r="A85" s="341" t="s">
        <v>538</v>
      </c>
      <c r="B85" s="372">
        <v>1113.409090909091</v>
      </c>
      <c r="C85" s="372">
        <v>497</v>
      </c>
    </row>
    <row r="86" spans="1:3">
      <c r="A86" s="341" t="s">
        <v>395</v>
      </c>
      <c r="B86" s="372">
        <v>1105.8484848484848</v>
      </c>
      <c r="C86" s="372">
        <v>108</v>
      </c>
    </row>
    <row r="87" spans="1:3">
      <c r="A87" s="341" t="s">
        <v>373</v>
      </c>
      <c r="B87" s="372">
        <v>1104.4191919191919</v>
      </c>
      <c r="C87" s="372">
        <v>301</v>
      </c>
    </row>
    <row r="88" spans="1:3">
      <c r="A88" s="341" t="s">
        <v>550</v>
      </c>
      <c r="B88" s="372">
        <v>1086.4545454545455</v>
      </c>
      <c r="C88" s="372">
        <v>123</v>
      </c>
    </row>
    <row r="89" spans="1:3">
      <c r="A89" s="341" t="s">
        <v>427</v>
      </c>
      <c r="B89" s="372">
        <v>1065.9424242424241</v>
      </c>
      <c r="C89" s="372">
        <v>1569</v>
      </c>
    </row>
    <row r="90" spans="1:3">
      <c r="A90" s="341" t="s">
        <v>536</v>
      </c>
      <c r="B90" s="372">
        <v>1042.4242424242425</v>
      </c>
      <c r="C90" s="372">
        <v>532</v>
      </c>
    </row>
    <row r="91" spans="1:3">
      <c r="A91" s="341" t="s">
        <v>378</v>
      </c>
      <c r="B91" s="372">
        <v>1005.3257575757576</v>
      </c>
      <c r="C91" s="372">
        <v>371</v>
      </c>
    </row>
    <row r="92" spans="1:3">
      <c r="A92" s="341" t="s">
        <v>537</v>
      </c>
      <c r="B92" s="372">
        <v>990.84848484848499</v>
      </c>
      <c r="C92" s="372">
        <v>1178</v>
      </c>
    </row>
    <row r="93" spans="1:3">
      <c r="A93" s="341" t="s">
        <v>391</v>
      </c>
      <c r="B93" s="372">
        <v>973.93939393939388</v>
      </c>
      <c r="C93" s="372">
        <v>0</v>
      </c>
    </row>
    <row r="94" spans="1:3">
      <c r="A94" s="341" t="s">
        <v>534</v>
      </c>
      <c r="B94" s="372">
        <v>815.07575757575751</v>
      </c>
      <c r="C94" s="372">
        <v>621</v>
      </c>
    </row>
    <row r="95" spans="1:3">
      <c r="A95" s="341" t="s">
        <v>449</v>
      </c>
      <c r="B95" s="372">
        <v>810.74242424242425</v>
      </c>
      <c r="C95" s="372">
        <v>1690</v>
      </c>
    </row>
    <row r="96" spans="1:3">
      <c r="A96" s="341" t="s">
        <v>389</v>
      </c>
      <c r="B96" s="372">
        <v>719</v>
      </c>
      <c r="C96" s="372">
        <v>137</v>
      </c>
    </row>
    <row r="97" spans="1:3">
      <c r="A97" s="341" t="s">
        <v>448</v>
      </c>
      <c r="B97" s="372">
        <v>709.969696969697</v>
      </c>
      <c r="C97" s="372">
        <v>20</v>
      </c>
    </row>
    <row r="98" spans="1:3">
      <c r="A98" s="341" t="s">
        <v>435</v>
      </c>
      <c r="B98" s="372">
        <v>695.4848484848485</v>
      </c>
      <c r="C98" s="372">
        <v>1371</v>
      </c>
    </row>
    <row r="99" spans="1:3">
      <c r="A99" s="341" t="s">
        <v>401</v>
      </c>
      <c r="B99" s="372">
        <v>609.25757575757564</v>
      </c>
      <c r="C99" s="372">
        <v>748</v>
      </c>
    </row>
    <row r="100" spans="1:3">
      <c r="A100" s="341" t="s">
        <v>463</v>
      </c>
      <c r="B100" s="372">
        <v>563.60606060606051</v>
      </c>
      <c r="C100" s="372">
        <v>146</v>
      </c>
    </row>
    <row r="101" spans="1:3">
      <c r="A101" s="341" t="s">
        <v>532</v>
      </c>
      <c r="B101" s="372">
        <v>554.62121212121212</v>
      </c>
      <c r="C101" s="372">
        <v>165</v>
      </c>
    </row>
    <row r="102" spans="1:3">
      <c r="A102" s="341" t="s">
        <v>428</v>
      </c>
      <c r="B102" s="372">
        <v>554.62121212121212</v>
      </c>
      <c r="C102" s="372">
        <v>1355</v>
      </c>
    </row>
    <row r="103" spans="1:3">
      <c r="A103" s="341" t="s">
        <v>560</v>
      </c>
      <c r="B103" s="372">
        <v>539.5</v>
      </c>
      <c r="C103" s="372">
        <v>14</v>
      </c>
    </row>
    <row r="104" spans="1:3">
      <c r="A104" s="341" t="s">
        <v>371</v>
      </c>
      <c r="B104" s="372">
        <v>523.07575757575762</v>
      </c>
      <c r="C104" s="372">
        <v>0</v>
      </c>
    </row>
    <row r="105" spans="1:3">
      <c r="A105" s="341" t="s">
        <v>535</v>
      </c>
      <c r="B105" s="372">
        <v>494.530303030303</v>
      </c>
      <c r="C105" s="372">
        <v>0</v>
      </c>
    </row>
    <row r="106" spans="1:3">
      <c r="A106" s="341" t="s">
        <v>487</v>
      </c>
      <c r="B106" s="372">
        <v>477.9848484848485</v>
      </c>
      <c r="C106" s="372">
        <v>433</v>
      </c>
    </row>
    <row r="107" spans="1:3">
      <c r="A107" s="341" t="s">
        <v>430</v>
      </c>
      <c r="B107" s="372">
        <v>472.8901515151515</v>
      </c>
      <c r="C107" s="372">
        <v>0</v>
      </c>
    </row>
    <row r="108" spans="1:3">
      <c r="A108" s="341" t="s">
        <v>552</v>
      </c>
      <c r="B108" s="372">
        <v>468.57575757575762</v>
      </c>
      <c r="C108" s="372">
        <v>1146</v>
      </c>
    </row>
    <row r="109" spans="1:3">
      <c r="A109" s="341" t="s">
        <v>392</v>
      </c>
      <c r="B109" s="372">
        <v>416.56060606060606</v>
      </c>
      <c r="C109" s="372">
        <v>65</v>
      </c>
    </row>
    <row r="110" spans="1:3">
      <c r="A110" s="341" t="s">
        <v>548</v>
      </c>
      <c r="B110" s="372">
        <v>415.5</v>
      </c>
      <c r="C110" s="372">
        <v>112</v>
      </c>
    </row>
    <row r="111" spans="1:3">
      <c r="A111" s="341" t="s">
        <v>468</v>
      </c>
      <c r="B111" s="372">
        <v>402.86363636363643</v>
      </c>
      <c r="C111" s="372">
        <v>0</v>
      </c>
    </row>
    <row r="112" spans="1:3">
      <c r="A112" s="341" t="s">
        <v>451</v>
      </c>
      <c r="B112" s="372">
        <v>393.84848484848487</v>
      </c>
      <c r="C112" s="372">
        <v>532</v>
      </c>
    </row>
    <row r="113" spans="1:3">
      <c r="A113" s="341" t="s">
        <v>411</v>
      </c>
      <c r="B113" s="372">
        <v>393.48484848484844</v>
      </c>
      <c r="C113" s="372">
        <v>33</v>
      </c>
    </row>
    <row r="114" spans="1:3">
      <c r="A114" s="341" t="s">
        <v>450</v>
      </c>
      <c r="B114" s="372">
        <v>393.04545454545456</v>
      </c>
      <c r="C114" s="372">
        <v>231</v>
      </c>
    </row>
    <row r="115" spans="1:3">
      <c r="A115" s="341" t="s">
        <v>462</v>
      </c>
      <c r="B115" s="372">
        <v>386.24242424242425</v>
      </c>
      <c r="C115" s="372">
        <v>65</v>
      </c>
    </row>
    <row r="116" spans="1:3">
      <c r="A116" s="341" t="s">
        <v>390</v>
      </c>
      <c r="B116" s="372">
        <v>379.0454545454545</v>
      </c>
      <c r="C116" s="372">
        <v>715</v>
      </c>
    </row>
    <row r="117" spans="1:3">
      <c r="A117" s="341" t="s">
        <v>439</v>
      </c>
      <c r="B117" s="372">
        <v>377.0233585858586</v>
      </c>
      <c r="C117" s="372">
        <v>451</v>
      </c>
    </row>
    <row r="118" spans="1:3">
      <c r="A118" s="341" t="s">
        <v>489</v>
      </c>
      <c r="B118" s="372">
        <v>342.57575757575756</v>
      </c>
      <c r="C118" s="372">
        <v>0</v>
      </c>
    </row>
    <row r="119" spans="1:3">
      <c r="A119" s="341" t="s">
        <v>402</v>
      </c>
      <c r="B119" s="372">
        <v>314.84848484848487</v>
      </c>
      <c r="C119" s="372">
        <v>0</v>
      </c>
    </row>
    <row r="120" spans="1:3">
      <c r="A120" s="341" t="s">
        <v>475</v>
      </c>
      <c r="B120" s="372">
        <v>286.43939393939394</v>
      </c>
      <c r="C120" s="372">
        <v>0</v>
      </c>
    </row>
    <row r="121" spans="1:3">
      <c r="A121" s="341" t="s">
        <v>418</v>
      </c>
      <c r="B121" s="372">
        <v>282.16666666666669</v>
      </c>
      <c r="C121" s="372">
        <v>0</v>
      </c>
    </row>
    <row r="122" spans="1:3">
      <c r="A122" s="341" t="s">
        <v>393</v>
      </c>
      <c r="B122" s="372">
        <v>249.5</v>
      </c>
      <c r="C122" s="372">
        <v>13</v>
      </c>
    </row>
    <row r="123" spans="1:3">
      <c r="A123" s="341" t="s">
        <v>377</v>
      </c>
      <c r="B123" s="372">
        <v>245.75757575757575</v>
      </c>
      <c r="C123" s="372">
        <v>0</v>
      </c>
    </row>
    <row r="124" spans="1:3">
      <c r="A124" s="341" t="s">
        <v>479</v>
      </c>
      <c r="B124" s="372">
        <v>243.43939393939397</v>
      </c>
      <c r="C124" s="372">
        <v>0</v>
      </c>
    </row>
    <row r="125" spans="1:3">
      <c r="A125" s="341" t="s">
        <v>415</v>
      </c>
      <c r="B125" s="372">
        <v>242.16666666666669</v>
      </c>
      <c r="C125" s="372">
        <v>234</v>
      </c>
    </row>
    <row r="126" spans="1:3">
      <c r="A126" s="341" t="s">
        <v>440</v>
      </c>
      <c r="B126" s="372">
        <v>231.45454545454547</v>
      </c>
      <c r="C126" s="372">
        <v>116</v>
      </c>
    </row>
    <row r="127" spans="1:3">
      <c r="A127" s="341" t="s">
        <v>491</v>
      </c>
      <c r="B127" s="372">
        <v>225.80303030303028</v>
      </c>
      <c r="C127" s="372">
        <v>32</v>
      </c>
    </row>
    <row r="128" spans="1:3">
      <c r="A128" s="341" t="s">
        <v>529</v>
      </c>
      <c r="B128" s="372">
        <v>219.07575757575759</v>
      </c>
      <c r="C128" s="372">
        <v>240</v>
      </c>
    </row>
    <row r="129" spans="1:3">
      <c r="A129" s="341" t="s">
        <v>432</v>
      </c>
      <c r="B129" s="372">
        <v>214.7651515151515</v>
      </c>
      <c r="C129" s="372">
        <v>42</v>
      </c>
    </row>
    <row r="130" spans="1:3">
      <c r="A130" s="341" t="s">
        <v>374</v>
      </c>
      <c r="B130" s="372">
        <v>213.5</v>
      </c>
      <c r="C130" s="372">
        <v>14</v>
      </c>
    </row>
    <row r="131" spans="1:3">
      <c r="A131" s="341" t="s">
        <v>453</v>
      </c>
      <c r="B131" s="372">
        <v>200.72727272727275</v>
      </c>
      <c r="C131" s="372">
        <v>0</v>
      </c>
    </row>
    <row r="132" spans="1:3">
      <c r="A132" s="341" t="s">
        <v>455</v>
      </c>
      <c r="B132" s="372">
        <v>183.51515151515153</v>
      </c>
      <c r="C132" s="372">
        <v>0</v>
      </c>
    </row>
    <row r="133" spans="1:3">
      <c r="A133" s="341" t="s">
        <v>410</v>
      </c>
      <c r="B133" s="372">
        <v>180.56060606060606</v>
      </c>
      <c r="C133" s="372">
        <v>0</v>
      </c>
    </row>
    <row r="134" spans="1:3">
      <c r="A134" s="341" t="s">
        <v>424</v>
      </c>
      <c r="B134" s="372">
        <v>158.06060606060606</v>
      </c>
      <c r="C134" s="372">
        <v>0</v>
      </c>
    </row>
    <row r="135" spans="1:3">
      <c r="A135" s="341" t="s">
        <v>488</v>
      </c>
      <c r="B135" s="372">
        <v>156.60606060606062</v>
      </c>
      <c r="C135" s="372">
        <v>106</v>
      </c>
    </row>
    <row r="136" spans="1:3">
      <c r="A136" s="341" t="s">
        <v>482</v>
      </c>
      <c r="B136" s="372">
        <v>132.84848484848484</v>
      </c>
      <c r="C136" s="372">
        <v>0</v>
      </c>
    </row>
    <row r="137" spans="1:3">
      <c r="A137" s="341" t="s">
        <v>405</v>
      </c>
      <c r="B137" s="372">
        <v>131.40909090909093</v>
      </c>
      <c r="C137" s="372">
        <v>200</v>
      </c>
    </row>
    <row r="138" spans="1:3">
      <c r="A138" s="341" t="s">
        <v>485</v>
      </c>
      <c r="B138" s="372">
        <v>127.90909090909091</v>
      </c>
      <c r="C138" s="372">
        <v>0</v>
      </c>
    </row>
    <row r="139" spans="1:3">
      <c r="A139" s="341" t="s">
        <v>425</v>
      </c>
      <c r="B139" s="372">
        <v>127.19696969696969</v>
      </c>
      <c r="C139" s="372">
        <v>157</v>
      </c>
    </row>
    <row r="140" spans="1:3">
      <c r="A140" s="341" t="s">
        <v>436</v>
      </c>
      <c r="B140" s="372">
        <v>126</v>
      </c>
      <c r="C140" s="372">
        <v>0</v>
      </c>
    </row>
    <row r="141" spans="1:3">
      <c r="A141" s="341" t="s">
        <v>503</v>
      </c>
      <c r="B141" s="372">
        <v>111.63636363636363</v>
      </c>
      <c r="C141" s="372">
        <v>4</v>
      </c>
    </row>
    <row r="142" spans="1:3">
      <c r="A142" s="341" t="s">
        <v>477</v>
      </c>
      <c r="B142" s="372">
        <v>104.5</v>
      </c>
      <c r="C142" s="372">
        <v>353</v>
      </c>
    </row>
    <row r="143" spans="1:3">
      <c r="A143" s="341" t="s">
        <v>394</v>
      </c>
      <c r="B143" s="372">
        <v>99.499999999999986</v>
      </c>
      <c r="C143" s="372">
        <v>0</v>
      </c>
    </row>
    <row r="144" spans="1:3">
      <c r="A144" s="341" t="s">
        <v>490</v>
      </c>
      <c r="B144" s="372">
        <v>94.787878787878782</v>
      </c>
      <c r="C144" s="372">
        <v>0</v>
      </c>
    </row>
    <row r="145" spans="1:3">
      <c r="A145" s="341" t="s">
        <v>431</v>
      </c>
      <c r="B145" s="372">
        <v>93.446969696969703</v>
      </c>
      <c r="C145" s="372">
        <v>0</v>
      </c>
    </row>
    <row r="146" spans="1:3">
      <c r="A146" s="341" t="s">
        <v>486</v>
      </c>
      <c r="B146" s="372">
        <v>85.484848484848484</v>
      </c>
      <c r="C146" s="372">
        <v>151</v>
      </c>
    </row>
    <row r="147" spans="1:3">
      <c r="A147" s="341" t="s">
        <v>472</v>
      </c>
      <c r="B147" s="372">
        <v>83.484848484848499</v>
      </c>
      <c r="C147" s="372">
        <v>118</v>
      </c>
    </row>
    <row r="148" spans="1:3">
      <c r="A148" s="341" t="s">
        <v>470</v>
      </c>
      <c r="B148" s="372">
        <v>80.530303030303031</v>
      </c>
      <c r="C148" s="372">
        <v>0</v>
      </c>
    </row>
    <row r="149" spans="1:3">
      <c r="A149" s="341" t="s">
        <v>481</v>
      </c>
      <c r="B149" s="372">
        <v>66</v>
      </c>
      <c r="C149" s="372">
        <v>0</v>
      </c>
    </row>
    <row r="150" spans="1:3">
      <c r="A150" s="341" t="s">
        <v>396</v>
      </c>
      <c r="B150" s="372">
        <v>63.212121212121218</v>
      </c>
      <c r="C150" s="372">
        <v>0</v>
      </c>
    </row>
    <row r="151" spans="1:3">
      <c r="A151" s="341" t="s">
        <v>413</v>
      </c>
      <c r="B151" s="372">
        <v>63.030303030303031</v>
      </c>
      <c r="C151" s="372">
        <v>0</v>
      </c>
    </row>
    <row r="152" spans="1:3">
      <c r="A152" s="341" t="s">
        <v>471</v>
      </c>
      <c r="B152" s="372">
        <v>56.242424242424242</v>
      </c>
      <c r="C152" s="372">
        <v>0</v>
      </c>
    </row>
    <row r="153" spans="1:3">
      <c r="A153" s="341" t="s">
        <v>417</v>
      </c>
      <c r="B153" s="372">
        <v>55.5</v>
      </c>
      <c r="C153" s="372">
        <v>0</v>
      </c>
    </row>
    <row r="154" spans="1:3">
      <c r="A154" s="341" t="s">
        <v>492</v>
      </c>
      <c r="B154" s="372">
        <v>54</v>
      </c>
      <c r="C154" s="372">
        <v>0</v>
      </c>
    </row>
    <row r="155" spans="1:3">
      <c r="A155" s="341" t="s">
        <v>466</v>
      </c>
      <c r="B155" s="372">
        <v>44.606060606060609</v>
      </c>
      <c r="C155" s="372">
        <v>0</v>
      </c>
    </row>
    <row r="156" spans="1:3">
      <c r="A156" s="341" t="s">
        <v>465</v>
      </c>
      <c r="B156" s="372">
        <v>41.212121212121204</v>
      </c>
      <c r="C156" s="372">
        <v>0</v>
      </c>
    </row>
    <row r="157" spans="1:3">
      <c r="A157" s="341" t="s">
        <v>452</v>
      </c>
      <c r="B157" s="372">
        <v>37.257575757575751</v>
      </c>
      <c r="C157" s="372">
        <v>0</v>
      </c>
    </row>
    <row r="158" spans="1:3">
      <c r="A158" s="341" t="s">
        <v>554</v>
      </c>
      <c r="B158" s="372">
        <v>35.287878787878789</v>
      </c>
      <c r="C158" s="372">
        <v>0</v>
      </c>
    </row>
    <row r="159" spans="1:3">
      <c r="A159" s="341" t="s">
        <v>484</v>
      </c>
      <c r="B159" s="372">
        <v>34.5</v>
      </c>
      <c r="C159" s="372">
        <v>0</v>
      </c>
    </row>
    <row r="160" spans="1:3">
      <c r="A160" s="341" t="s">
        <v>474</v>
      </c>
      <c r="B160" s="372">
        <v>32.5</v>
      </c>
      <c r="C160" s="372">
        <v>0</v>
      </c>
    </row>
    <row r="161" spans="1:3">
      <c r="A161" s="341" t="s">
        <v>478</v>
      </c>
      <c r="B161" s="372">
        <v>30</v>
      </c>
      <c r="C161" s="372">
        <v>0</v>
      </c>
    </row>
    <row r="162" spans="1:3">
      <c r="A162" s="341" t="s">
        <v>420</v>
      </c>
      <c r="B162" s="372">
        <v>28.499999999999996</v>
      </c>
      <c r="C162" s="372">
        <v>48</v>
      </c>
    </row>
    <row r="163" spans="1:3">
      <c r="A163" s="341" t="s">
        <v>407</v>
      </c>
      <c r="B163" s="372">
        <v>27.499999999999996</v>
      </c>
      <c r="C163" s="372">
        <v>153</v>
      </c>
    </row>
    <row r="164" spans="1:3">
      <c r="A164" s="341" t="s">
        <v>476</v>
      </c>
      <c r="B164" s="372">
        <v>21.68181818181818</v>
      </c>
      <c r="C164" s="372">
        <v>0</v>
      </c>
    </row>
    <row r="165" spans="1:3">
      <c r="A165" s="341" t="s">
        <v>464</v>
      </c>
      <c r="B165" s="372">
        <v>18.999999999999996</v>
      </c>
      <c r="C165" s="372">
        <v>0</v>
      </c>
    </row>
    <row r="166" spans="1:3">
      <c r="A166" s="341" t="s">
        <v>454</v>
      </c>
      <c r="B166" s="372">
        <v>18.90909090909091</v>
      </c>
      <c r="C166" s="372">
        <v>0</v>
      </c>
    </row>
    <row r="167" spans="1:3">
      <c r="A167" s="341" t="s">
        <v>457</v>
      </c>
      <c r="B167" s="372">
        <v>18.500000000000004</v>
      </c>
      <c r="C167" s="372">
        <v>0</v>
      </c>
    </row>
    <row r="168" spans="1:3">
      <c r="A168" s="341" t="s">
        <v>404</v>
      </c>
      <c r="B168" s="372">
        <v>14.500000000000002</v>
      </c>
      <c r="C168" s="372">
        <v>0</v>
      </c>
    </row>
    <row r="169" spans="1:3">
      <c r="A169" s="341" t="s">
        <v>461</v>
      </c>
      <c r="B169" s="372">
        <v>14.5</v>
      </c>
      <c r="C169" s="372">
        <v>265</v>
      </c>
    </row>
    <row r="170" spans="1:3">
      <c r="A170" s="341" t="s">
        <v>379</v>
      </c>
      <c r="B170" s="372">
        <v>13</v>
      </c>
      <c r="C170" s="372">
        <v>0</v>
      </c>
    </row>
    <row r="171" spans="1:3">
      <c r="A171" s="341" t="s">
        <v>556</v>
      </c>
      <c r="B171" s="372">
        <v>8</v>
      </c>
      <c r="C171" s="372">
        <v>0</v>
      </c>
    </row>
    <row r="172" spans="1:3">
      <c r="A172" s="341" t="s">
        <v>558</v>
      </c>
      <c r="B172" s="372">
        <v>7.5</v>
      </c>
      <c r="C172" s="372">
        <v>28</v>
      </c>
    </row>
    <row r="173" spans="1:3">
      <c r="A173" s="341" t="s">
        <v>483</v>
      </c>
      <c r="B173" s="372">
        <v>7.5</v>
      </c>
      <c r="C173" s="372">
        <v>445</v>
      </c>
    </row>
    <row r="174" spans="1:3">
      <c r="A174" s="341" t="s">
        <v>544</v>
      </c>
      <c r="B174" s="372">
        <v>7.5</v>
      </c>
      <c r="C174" s="372">
        <v>0</v>
      </c>
    </row>
    <row r="175" spans="1:3">
      <c r="A175" s="341" t="s">
        <v>459</v>
      </c>
      <c r="B175" s="372">
        <v>7</v>
      </c>
      <c r="C175" s="372">
        <v>6</v>
      </c>
    </row>
    <row r="176" spans="1:3">
      <c r="A176" s="341" t="s">
        <v>480</v>
      </c>
      <c r="B176" s="372">
        <v>7</v>
      </c>
      <c r="C176" s="372">
        <v>0</v>
      </c>
    </row>
    <row r="177" spans="1:13">
      <c r="A177" s="341" t="s">
        <v>403</v>
      </c>
      <c r="B177" s="372">
        <v>4.6969696969696972</v>
      </c>
      <c r="C177" s="372">
        <v>0</v>
      </c>
    </row>
    <row r="178" spans="1:13">
      <c r="A178" s="341" t="s">
        <v>473</v>
      </c>
      <c r="B178" s="372">
        <v>4.5</v>
      </c>
      <c r="C178" s="372">
        <v>0</v>
      </c>
    </row>
    <row r="179" spans="1:13">
      <c r="A179" s="341" t="s">
        <v>406</v>
      </c>
      <c r="B179" s="372">
        <v>3.5</v>
      </c>
      <c r="C179" s="372">
        <v>0</v>
      </c>
    </row>
    <row r="180" spans="1:13">
      <c r="A180" s="341" t="s">
        <v>460</v>
      </c>
      <c r="B180" s="372">
        <v>3</v>
      </c>
      <c r="C180" s="372">
        <v>0</v>
      </c>
    </row>
    <row r="181" spans="1:13">
      <c r="A181" s="341" t="s">
        <v>546</v>
      </c>
      <c r="B181" s="372">
        <v>1.5</v>
      </c>
      <c r="C181" s="372">
        <v>0</v>
      </c>
    </row>
    <row r="182" spans="1:13">
      <c r="A182" s="341" t="s">
        <v>469</v>
      </c>
      <c r="B182" s="372">
        <v>1.5</v>
      </c>
      <c r="C182" s="372">
        <v>0</v>
      </c>
    </row>
    <row r="183" spans="1:13">
      <c r="A183" s="341" t="s">
        <v>456</v>
      </c>
      <c r="B183" s="372">
        <v>0.99999999999999989</v>
      </c>
      <c r="C183" s="372">
        <v>0</v>
      </c>
    </row>
    <row r="184" spans="1:13">
      <c r="A184" s="341" t="s">
        <v>221</v>
      </c>
      <c r="B184" s="373">
        <v>267011.52784090914</v>
      </c>
      <c r="C184" s="373">
        <v>304314</v>
      </c>
    </row>
    <row r="187" spans="1:13">
      <c r="J187" s="464" t="s">
        <v>339</v>
      </c>
      <c r="K187" s="464" t="s">
        <v>198</v>
      </c>
      <c r="L187" s="464" t="s">
        <v>334</v>
      </c>
      <c r="M187" s="464" t="s">
        <v>508</v>
      </c>
    </row>
    <row r="188" spans="1:13">
      <c r="J188" s="7" t="s">
        <v>152</v>
      </c>
      <c r="K188" s="341" t="s">
        <v>208</v>
      </c>
      <c r="L188" s="353">
        <v>0</v>
      </c>
      <c r="M188" s="353">
        <v>28.93157939393943</v>
      </c>
    </row>
    <row r="189" spans="1:13">
      <c r="C189" s="341" t="s">
        <v>513</v>
      </c>
      <c r="D189" s="341" t="s">
        <v>514</v>
      </c>
      <c r="J189" s="7" t="s">
        <v>152</v>
      </c>
      <c r="K189" s="341" t="s">
        <v>226</v>
      </c>
      <c r="L189" s="353">
        <v>152.52909752593169</v>
      </c>
      <c r="M189" s="353">
        <v>15.354832727272738</v>
      </c>
    </row>
    <row r="190" spans="1:13">
      <c r="A190" s="341" t="s">
        <v>152</v>
      </c>
      <c r="B190" s="341" t="s">
        <v>226</v>
      </c>
      <c r="C190" s="353">
        <v>228.95843000000002</v>
      </c>
      <c r="D190" s="353">
        <v>48.470850757575782</v>
      </c>
      <c r="J190" s="483" t="s">
        <v>152</v>
      </c>
      <c r="K190" s="341" t="s">
        <v>132</v>
      </c>
      <c r="L190" s="353">
        <v>4.6949999999999967</v>
      </c>
      <c r="M190" s="353">
        <v>38.782831060606242</v>
      </c>
    </row>
    <row r="191" spans="1:13">
      <c r="A191" s="341" t="s">
        <v>152</v>
      </c>
      <c r="B191" s="341" t="s">
        <v>132</v>
      </c>
      <c r="C191" s="353">
        <v>67.100470000000016</v>
      </c>
      <c r="D191" s="353">
        <v>32.905040454545457</v>
      </c>
      <c r="J191" s="7" t="s">
        <v>151</v>
      </c>
      <c r="K191" s="341" t="s">
        <v>2</v>
      </c>
      <c r="L191" s="353">
        <v>0</v>
      </c>
      <c r="M191" s="353">
        <v>22.690788939393961</v>
      </c>
    </row>
    <row r="192" spans="1:13">
      <c r="A192" s="341" t="s">
        <v>152</v>
      </c>
      <c r="B192" s="341" t="s">
        <v>208</v>
      </c>
      <c r="C192" s="353">
        <v>16.771660000000001</v>
      </c>
      <c r="D192" s="353">
        <v>28.93157939393943</v>
      </c>
      <c r="J192" s="7" t="s">
        <v>151</v>
      </c>
      <c r="K192" s="341" t="s">
        <v>3</v>
      </c>
      <c r="L192" s="353">
        <v>138.83523435738726</v>
      </c>
      <c r="M192" s="353">
        <v>77.452795151515275</v>
      </c>
    </row>
    <row r="193" spans="1:13">
      <c r="A193" s="341" t="s">
        <v>151</v>
      </c>
      <c r="B193" s="341" t="s">
        <v>3</v>
      </c>
      <c r="C193" s="353">
        <v>103.69936999999999</v>
      </c>
      <c r="D193" s="353">
        <v>156.75259424242441</v>
      </c>
      <c r="J193" s="7" t="s">
        <v>151</v>
      </c>
      <c r="K193" s="341" t="s">
        <v>137</v>
      </c>
      <c r="L193" s="353">
        <v>107.40223137490207</v>
      </c>
      <c r="M193" s="353">
        <v>63.847864545454662</v>
      </c>
    </row>
    <row r="194" spans="1:13">
      <c r="A194" s="341" t="s">
        <v>151</v>
      </c>
      <c r="B194" s="341" t="s">
        <v>113</v>
      </c>
      <c r="C194" s="353">
        <v>84.48245</v>
      </c>
      <c r="D194" s="353">
        <v>111.84780575757584</v>
      </c>
      <c r="J194" s="7" t="s">
        <v>151</v>
      </c>
      <c r="K194" s="341" t="s">
        <v>131</v>
      </c>
      <c r="L194" s="353">
        <v>3.1703468333550746</v>
      </c>
      <c r="M194" s="353">
        <v>20.345053333333322</v>
      </c>
    </row>
    <row r="195" spans="1:13">
      <c r="A195" s="341" t="s">
        <v>151</v>
      </c>
      <c r="B195" s="341" t="s">
        <v>5</v>
      </c>
      <c r="C195" s="353">
        <v>80.271869999999979</v>
      </c>
      <c r="D195" s="353">
        <v>106.9934563636365</v>
      </c>
      <c r="J195" s="7" t="s">
        <v>151</v>
      </c>
      <c r="K195" s="341" t="s">
        <v>126</v>
      </c>
      <c r="L195" s="353">
        <v>151.65350259403331</v>
      </c>
      <c r="M195" s="353">
        <v>75.924902575757656</v>
      </c>
    </row>
    <row r="196" spans="1:13">
      <c r="A196" s="341" t="s">
        <v>151</v>
      </c>
      <c r="B196" s="341" t="s">
        <v>137</v>
      </c>
      <c r="C196" s="353">
        <v>136.41282000000001</v>
      </c>
      <c r="D196" s="353">
        <v>90.224706818181886</v>
      </c>
      <c r="J196" s="7" t="s">
        <v>151</v>
      </c>
      <c r="K196" s="341" t="s">
        <v>4</v>
      </c>
      <c r="L196" s="353">
        <v>0</v>
      </c>
      <c r="M196" s="353">
        <v>23.853553333333362</v>
      </c>
    </row>
    <row r="197" spans="1:13">
      <c r="A197" s="341" t="s">
        <v>151</v>
      </c>
      <c r="B197" s="341" t="s">
        <v>115</v>
      </c>
      <c r="C197" s="353">
        <v>39.73019</v>
      </c>
      <c r="D197" s="353">
        <v>85.843793939393933</v>
      </c>
      <c r="J197" s="7" t="s">
        <v>151</v>
      </c>
      <c r="K197" s="341" t="s">
        <v>118</v>
      </c>
      <c r="L197" s="353">
        <v>63.720498331000307</v>
      </c>
      <c r="M197" s="353">
        <v>18.631013636363647</v>
      </c>
    </row>
    <row r="198" spans="1:13">
      <c r="A198" s="341" t="s">
        <v>151</v>
      </c>
      <c r="B198" s="341" t="s">
        <v>126</v>
      </c>
      <c r="C198" s="353">
        <v>148.85791999999998</v>
      </c>
      <c r="D198" s="353">
        <v>76.326756363636406</v>
      </c>
      <c r="J198" s="7" t="s">
        <v>151</v>
      </c>
      <c r="K198" s="341" t="s">
        <v>5</v>
      </c>
      <c r="L198" s="353">
        <v>100.71349636496109</v>
      </c>
      <c r="M198" s="353">
        <v>48.1303740909091</v>
      </c>
    </row>
    <row r="199" spans="1:13">
      <c r="A199" s="341" t="s">
        <v>151</v>
      </c>
      <c r="B199" s="341" t="s">
        <v>118</v>
      </c>
      <c r="C199" s="353">
        <v>66.953519999999997</v>
      </c>
      <c r="D199" s="353">
        <v>49.009442878787944</v>
      </c>
      <c r="J199" s="7" t="s">
        <v>151</v>
      </c>
      <c r="K199" s="341" t="s">
        <v>115</v>
      </c>
      <c r="L199" s="353">
        <v>65.487374558322941</v>
      </c>
      <c r="M199" s="353">
        <v>70.94011409090902</v>
      </c>
    </row>
    <row r="200" spans="1:13">
      <c r="A200" s="341" t="s">
        <v>151</v>
      </c>
      <c r="B200" s="341" t="s">
        <v>131</v>
      </c>
      <c r="C200" s="353">
        <v>47.666890000000009</v>
      </c>
      <c r="D200" s="353">
        <v>36.816661666666676</v>
      </c>
      <c r="J200" s="483" t="s">
        <v>151</v>
      </c>
      <c r="K200" s="341" t="s">
        <v>113</v>
      </c>
      <c r="L200" s="353">
        <v>92.829551321272973</v>
      </c>
      <c r="M200" s="353">
        <v>40.107275454545452</v>
      </c>
    </row>
    <row r="201" spans="1:13">
      <c r="A201" s="341" t="s">
        <v>151</v>
      </c>
      <c r="B201" s="341" t="s">
        <v>4</v>
      </c>
      <c r="C201" s="353">
        <v>75.300310000000025</v>
      </c>
      <c r="D201" s="353">
        <v>32.704370454545476</v>
      </c>
      <c r="J201" s="7" t="s">
        <v>1</v>
      </c>
      <c r="K201" s="341" t="s">
        <v>148</v>
      </c>
      <c r="L201" s="353">
        <v>292.89352525901529</v>
      </c>
      <c r="M201" s="353">
        <v>49.400528333333448</v>
      </c>
    </row>
    <row r="202" spans="1:13">
      <c r="A202" s="341" t="s">
        <v>151</v>
      </c>
      <c r="B202" s="341" t="s">
        <v>2</v>
      </c>
      <c r="C202" s="353">
        <v>14.876150000000003</v>
      </c>
      <c r="D202" s="353">
        <v>27.167541515151527</v>
      </c>
      <c r="J202" s="7" t="s">
        <v>1</v>
      </c>
      <c r="K202" s="341" t="s">
        <v>143</v>
      </c>
      <c r="L202" s="353">
        <v>42.596916767741945</v>
      </c>
      <c r="M202" s="353">
        <v>2110.681818181818</v>
      </c>
    </row>
    <row r="203" spans="1:13">
      <c r="A203" s="341" t="s">
        <v>151</v>
      </c>
      <c r="B203" s="341" t="s">
        <v>564</v>
      </c>
      <c r="C203" s="353">
        <v>14.848359999999998</v>
      </c>
      <c r="D203" s="353">
        <v>0</v>
      </c>
      <c r="J203" s="7" t="s">
        <v>1</v>
      </c>
      <c r="K203" s="341" t="s">
        <v>136</v>
      </c>
      <c r="L203" s="353">
        <v>101.89807137099106</v>
      </c>
      <c r="M203" s="353">
        <v>44.983383484848567</v>
      </c>
    </row>
    <row r="204" spans="1:13">
      <c r="A204" s="341" t="s">
        <v>1</v>
      </c>
      <c r="B204" s="341" t="s">
        <v>143</v>
      </c>
      <c r="C204" s="353">
        <v>22.844710000000003</v>
      </c>
      <c r="D204" s="353">
        <v>1405.3636363636365</v>
      </c>
      <c r="J204" s="7" t="s">
        <v>1</v>
      </c>
      <c r="K204" s="341" t="s">
        <v>130</v>
      </c>
      <c r="L204" s="353">
        <v>184.43509636860526</v>
      </c>
      <c r="M204" s="353">
        <v>38.637229090909123</v>
      </c>
    </row>
    <row r="205" spans="1:13">
      <c r="A205" s="341" t="s">
        <v>1</v>
      </c>
      <c r="B205" s="341" t="s">
        <v>148</v>
      </c>
      <c r="C205" s="353">
        <v>267.7604</v>
      </c>
      <c r="D205" s="353">
        <v>134.49049666666696</v>
      </c>
      <c r="J205" s="7" t="s">
        <v>1</v>
      </c>
      <c r="K205" s="341" t="s">
        <v>125</v>
      </c>
      <c r="L205" s="353">
        <v>67.903044963492775</v>
      </c>
      <c r="M205" s="353">
        <v>55.363973636363681</v>
      </c>
    </row>
    <row r="206" spans="1:13">
      <c r="A206" s="341" t="s">
        <v>1</v>
      </c>
      <c r="B206" s="341" t="s">
        <v>121</v>
      </c>
      <c r="C206" s="353">
        <v>129.62602999999999</v>
      </c>
      <c r="D206" s="353">
        <v>108.3204093939394</v>
      </c>
      <c r="J206" s="7" t="s">
        <v>1</v>
      </c>
      <c r="K206" s="341" t="s">
        <v>121</v>
      </c>
      <c r="L206" s="353">
        <v>119.05578000000013</v>
      </c>
      <c r="M206" s="353">
        <v>35.640341060606083</v>
      </c>
    </row>
    <row r="207" spans="1:13">
      <c r="A207" s="341" t="s">
        <v>1</v>
      </c>
      <c r="B207" s="341" t="s">
        <v>6</v>
      </c>
      <c r="C207" s="353">
        <v>94.82850999999998</v>
      </c>
      <c r="D207" s="353">
        <v>104.17092287878776</v>
      </c>
      <c r="J207" s="7" t="s">
        <v>1</v>
      </c>
      <c r="K207" s="341" t="s">
        <v>117</v>
      </c>
      <c r="L207" s="353">
        <v>61.174738150357989</v>
      </c>
      <c r="M207" s="353">
        <v>17.72194424242425</v>
      </c>
    </row>
    <row r="208" spans="1:13">
      <c r="A208" s="341" t="s">
        <v>1</v>
      </c>
      <c r="B208" s="341" t="s">
        <v>125</v>
      </c>
      <c r="C208" s="353">
        <v>142.5992</v>
      </c>
      <c r="D208" s="353">
        <v>98.569827575757571</v>
      </c>
      <c r="J208" s="7" t="s">
        <v>1</v>
      </c>
      <c r="K208" s="341" t="s">
        <v>6</v>
      </c>
      <c r="L208" s="353">
        <v>150.64384988904544</v>
      </c>
      <c r="M208" s="353">
        <v>48.609883787878687</v>
      </c>
    </row>
    <row r="209" spans="1:13">
      <c r="A209" s="341" t="s">
        <v>1</v>
      </c>
      <c r="B209" s="341" t="s">
        <v>114</v>
      </c>
      <c r="C209" s="353">
        <v>74.973600000000005</v>
      </c>
      <c r="D209" s="353">
        <v>77.102569545454656</v>
      </c>
      <c r="J209" s="483" t="s">
        <v>1</v>
      </c>
      <c r="K209" s="341" t="s">
        <v>114</v>
      </c>
      <c r="L209" s="353">
        <v>259.49226090914749</v>
      </c>
      <c r="M209" s="353">
        <v>38.459580606060626</v>
      </c>
    </row>
    <row r="210" spans="1:13">
      <c r="A210" s="341" t="s">
        <v>1</v>
      </c>
      <c r="B210" s="341" t="s">
        <v>130</v>
      </c>
      <c r="C210" s="353">
        <v>201.08775999999995</v>
      </c>
      <c r="D210" s="353">
        <v>71.303461666666678</v>
      </c>
      <c r="J210" s="7" t="s">
        <v>342</v>
      </c>
      <c r="K210" s="341" t="s">
        <v>147</v>
      </c>
      <c r="L210" s="353">
        <v>22.477003488041039</v>
      </c>
      <c r="M210" s="353">
        <v>13.709563636363649</v>
      </c>
    </row>
    <row r="211" spans="1:13">
      <c r="A211" s="341" t="s">
        <v>1</v>
      </c>
      <c r="B211" s="341" t="s">
        <v>136</v>
      </c>
      <c r="C211" s="353">
        <v>88.99911000000003</v>
      </c>
      <c r="D211" s="353">
        <v>53.238939848484947</v>
      </c>
      <c r="J211" s="7" t="s">
        <v>342</v>
      </c>
      <c r="K211" s="341" t="s">
        <v>142</v>
      </c>
      <c r="L211" s="353">
        <v>90.521221789256629</v>
      </c>
      <c r="M211" s="353">
        <v>66.856780151515181</v>
      </c>
    </row>
    <row r="212" spans="1:13">
      <c r="A212" s="341" t="s">
        <v>1</v>
      </c>
      <c r="B212" s="341" t="s">
        <v>117</v>
      </c>
      <c r="C212" s="353">
        <v>51.624830000000003</v>
      </c>
      <c r="D212" s="353">
        <v>27.761364545454541</v>
      </c>
      <c r="J212" s="7" t="s">
        <v>342</v>
      </c>
      <c r="K212" s="341" t="s">
        <v>135</v>
      </c>
      <c r="L212" s="353">
        <v>23.069520000000054</v>
      </c>
      <c r="M212" s="353">
        <v>11.038352727272745</v>
      </c>
    </row>
    <row r="213" spans="1:13">
      <c r="A213" s="341" t="s">
        <v>342</v>
      </c>
      <c r="B213" s="341" t="s">
        <v>142</v>
      </c>
      <c r="C213" s="353">
        <v>103.96916</v>
      </c>
      <c r="D213" s="353">
        <v>164.49692833333316</v>
      </c>
      <c r="J213" s="7" t="s">
        <v>342</v>
      </c>
      <c r="K213" s="341" t="s">
        <v>129</v>
      </c>
      <c r="L213" s="353">
        <v>62.27900467408233</v>
      </c>
      <c r="M213" s="353">
        <v>47.432601212121227</v>
      </c>
    </row>
    <row r="214" spans="1:13">
      <c r="A214" s="341" t="s">
        <v>342</v>
      </c>
      <c r="B214" s="341" t="s">
        <v>124</v>
      </c>
      <c r="C214" s="353">
        <v>20.069140000000001</v>
      </c>
      <c r="D214" s="353">
        <v>92.952384242424245</v>
      </c>
      <c r="J214" s="7" t="s">
        <v>342</v>
      </c>
      <c r="K214" s="341" t="s">
        <v>505</v>
      </c>
      <c r="L214" s="353">
        <v>4.6949999999999967</v>
      </c>
      <c r="M214" s="353">
        <v>15.02230909090909</v>
      </c>
    </row>
    <row r="215" spans="1:13">
      <c r="A215" s="341" t="s">
        <v>342</v>
      </c>
      <c r="B215" s="341" t="s">
        <v>129</v>
      </c>
      <c r="C215" s="353">
        <v>64.555750000000003</v>
      </c>
      <c r="D215" s="353">
        <v>75.544839393939455</v>
      </c>
      <c r="J215" s="7" t="s">
        <v>342</v>
      </c>
      <c r="K215" s="341" t="s">
        <v>124</v>
      </c>
      <c r="L215" s="353">
        <v>60.692947561881397</v>
      </c>
      <c r="M215" s="353">
        <v>30.472516363636377</v>
      </c>
    </row>
    <row r="216" spans="1:13">
      <c r="A216" s="341" t="s">
        <v>342</v>
      </c>
      <c r="B216" s="341" t="s">
        <v>120</v>
      </c>
      <c r="C216" s="353">
        <v>199.71827999999999</v>
      </c>
      <c r="D216" s="353">
        <v>68.960409090909195</v>
      </c>
      <c r="J216" s="483" t="s">
        <v>342</v>
      </c>
      <c r="K216" s="341" t="s">
        <v>120</v>
      </c>
      <c r="L216" s="353">
        <v>195.13689780403388</v>
      </c>
      <c r="M216" s="353">
        <v>22.680828181818192</v>
      </c>
    </row>
    <row r="217" spans="1:13">
      <c r="A217" s="341" t="s">
        <v>342</v>
      </c>
      <c r="B217" s="341" t="s">
        <v>147</v>
      </c>
      <c r="C217" s="353">
        <v>8.6144999999999996</v>
      </c>
      <c r="D217" s="353">
        <v>29.011024848484876</v>
      </c>
      <c r="J217" s="7" t="s">
        <v>150</v>
      </c>
      <c r="K217" s="341" t="s">
        <v>146</v>
      </c>
      <c r="L217" s="353">
        <v>80.962533264553045</v>
      </c>
      <c r="M217" s="353">
        <v>196.36377969696659</v>
      </c>
    </row>
    <row r="218" spans="1:13">
      <c r="A218" s="341" t="s">
        <v>342</v>
      </c>
      <c r="B218" s="341" t="s">
        <v>135</v>
      </c>
      <c r="C218" s="353">
        <v>1.0469300000000001</v>
      </c>
      <c r="D218" s="353">
        <v>23.825621212121227</v>
      </c>
      <c r="J218" s="7" t="s">
        <v>150</v>
      </c>
      <c r="K218" s="341" t="s">
        <v>141</v>
      </c>
      <c r="L218" s="353">
        <v>53.034680091495176</v>
      </c>
      <c r="M218" s="353">
        <v>23.855656969696973</v>
      </c>
    </row>
    <row r="219" spans="1:13">
      <c r="A219" s="341" t="s">
        <v>342</v>
      </c>
      <c r="B219" s="341" t="s">
        <v>505</v>
      </c>
      <c r="C219" s="353">
        <v>0.81479999999999997</v>
      </c>
      <c r="D219" s="353">
        <v>12.42589636363636</v>
      </c>
      <c r="J219" s="7" t="s">
        <v>150</v>
      </c>
      <c r="K219" s="341" t="s">
        <v>134</v>
      </c>
      <c r="L219" s="353">
        <v>27.247019999999992</v>
      </c>
      <c r="M219" s="353">
        <v>14.253507727272721</v>
      </c>
    </row>
    <row r="220" spans="1:13">
      <c r="A220" s="341" t="s">
        <v>342</v>
      </c>
      <c r="B220" s="341" t="s">
        <v>563</v>
      </c>
      <c r="C220" s="353">
        <v>21.783660000000001</v>
      </c>
      <c r="D220" s="353">
        <v>0</v>
      </c>
      <c r="J220" s="7" t="s">
        <v>150</v>
      </c>
      <c r="K220" s="341" t="s">
        <v>128</v>
      </c>
      <c r="L220" s="353">
        <v>405.13240702877181</v>
      </c>
      <c r="M220" s="353">
        <v>98.134441666666817</v>
      </c>
    </row>
    <row r="221" spans="1:13">
      <c r="A221" s="341" t="s">
        <v>150</v>
      </c>
      <c r="B221" s="341" t="s">
        <v>119</v>
      </c>
      <c r="C221" s="353">
        <v>71.391380000000012</v>
      </c>
      <c r="D221" s="353">
        <v>164.649608939394</v>
      </c>
      <c r="J221" s="7" t="s">
        <v>150</v>
      </c>
      <c r="K221" s="341" t="s">
        <v>123</v>
      </c>
      <c r="L221" s="353">
        <v>145.86970967349419</v>
      </c>
      <c r="M221" s="353">
        <v>66.894721515151602</v>
      </c>
    </row>
    <row r="222" spans="1:13">
      <c r="A222" s="341" t="s">
        <v>150</v>
      </c>
      <c r="B222" s="341" t="s">
        <v>146</v>
      </c>
      <c r="C222" s="353">
        <v>114.80400999999999</v>
      </c>
      <c r="D222" s="353">
        <v>151.57826575757699</v>
      </c>
      <c r="J222" s="7" t="s">
        <v>150</v>
      </c>
      <c r="K222" s="341" t="s">
        <v>119</v>
      </c>
      <c r="L222" s="353">
        <v>150.20129946339708</v>
      </c>
      <c r="M222" s="353">
        <v>117.05332454545496</v>
      </c>
    </row>
    <row r="223" spans="1:13">
      <c r="A223" s="341" t="s">
        <v>150</v>
      </c>
      <c r="B223" s="341" t="s">
        <v>128</v>
      </c>
      <c r="C223" s="353">
        <v>288.08474000000001</v>
      </c>
      <c r="D223" s="353">
        <v>140.76646545454554</v>
      </c>
      <c r="J223" s="483" t="s">
        <v>150</v>
      </c>
      <c r="K223" s="341" t="s">
        <v>116</v>
      </c>
      <c r="L223" s="353">
        <v>54.376387732259111</v>
      </c>
      <c r="M223" s="353">
        <v>39.602478333333451</v>
      </c>
    </row>
    <row r="224" spans="1:13">
      <c r="A224" s="341" t="s">
        <v>150</v>
      </c>
      <c r="B224" s="341" t="s">
        <v>123</v>
      </c>
      <c r="C224" s="353">
        <v>196.37846000000002</v>
      </c>
      <c r="D224" s="353">
        <v>119.31804000000008</v>
      </c>
    </row>
    <row r="225" spans="1:4">
      <c r="A225" s="341" t="s">
        <v>150</v>
      </c>
      <c r="B225" s="341" t="s">
        <v>116</v>
      </c>
      <c r="C225" s="353">
        <v>54.957679999999989</v>
      </c>
      <c r="D225" s="353">
        <v>56.872015757575738</v>
      </c>
    </row>
    <row r="226" spans="1:4">
      <c r="A226" s="341" t="s">
        <v>150</v>
      </c>
      <c r="B226" s="341" t="s">
        <v>134</v>
      </c>
      <c r="C226" s="353">
        <v>42.148139999999998</v>
      </c>
      <c r="D226" s="353">
        <v>24.263589090909093</v>
      </c>
    </row>
    <row r="227" spans="1:4">
      <c r="A227" s="341" t="s">
        <v>150</v>
      </c>
      <c r="B227" s="341" t="s">
        <v>141</v>
      </c>
      <c r="C227" s="353">
        <v>71.503309999999999</v>
      </c>
      <c r="D227" s="353">
        <v>23.855656969696973</v>
      </c>
    </row>
  </sheetData>
  <pageMargins left="0.7" right="0.7" top="0.75" bottom="0.75" header="0.3" footer="0.3"/>
  <pageSetup orientation="portrait" verticalDpi="0"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C3C92-9993-4F08-BBAF-92BD35B3009E}">
  <sheetPr codeName="Sheet1"/>
  <dimension ref="A1:AF74"/>
  <sheetViews>
    <sheetView topLeftCell="A5" zoomScale="89" zoomScaleNormal="70" workbookViewId="0">
      <selection activeCell="B28" sqref="B28"/>
    </sheetView>
  </sheetViews>
  <sheetFormatPr defaultRowHeight="14.5"/>
  <cols>
    <col min="1" max="1" width="26.6328125" customWidth="1"/>
    <col min="2" max="2" width="38.36328125" customWidth="1"/>
    <col min="3" max="3" width="32.6328125" customWidth="1"/>
    <col min="4" max="4" width="26.6328125" customWidth="1"/>
    <col min="5" max="5" width="33" customWidth="1"/>
  </cols>
  <sheetData>
    <row r="1" spans="1:3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row>
    <row r="2" spans="1:32">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row>
    <row r="3" spans="1:3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row>
    <row r="4" spans="1:3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row>
    <row r="5" spans="1:32">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row>
    <row r="6" spans="1:3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s="2" t="s">
        <v>152</v>
      </c>
      <c r="B7" s="2" t="s">
        <v>151</v>
      </c>
      <c r="C7" s="2" t="s">
        <v>1</v>
      </c>
      <c r="D7" s="2" t="s">
        <v>108</v>
      </c>
      <c r="E7" s="2" t="s">
        <v>150</v>
      </c>
      <c r="F7" s="2"/>
      <c r="G7" s="2"/>
      <c r="H7" s="2"/>
      <c r="I7" s="2"/>
      <c r="J7" s="2"/>
      <c r="K7" s="2"/>
      <c r="L7" s="2"/>
      <c r="M7" s="2"/>
      <c r="N7" s="2"/>
      <c r="O7" s="2"/>
      <c r="P7" s="2"/>
      <c r="Q7" s="2"/>
      <c r="R7" s="2"/>
      <c r="S7" s="2"/>
      <c r="T7" s="2"/>
      <c r="U7" s="2"/>
      <c r="V7" s="2"/>
      <c r="W7" s="2"/>
      <c r="X7" s="2"/>
      <c r="Y7" s="2"/>
      <c r="Z7" s="2"/>
      <c r="AA7" s="2"/>
      <c r="AB7" s="2"/>
      <c r="AC7" s="2"/>
      <c r="AD7" s="2"/>
      <c r="AE7" s="2"/>
      <c r="AF7" s="2"/>
    </row>
    <row r="8" spans="1:32">
      <c r="A8" s="2" t="s">
        <v>149</v>
      </c>
      <c r="B8" s="2" t="s">
        <v>2</v>
      </c>
      <c r="C8" s="2" t="s">
        <v>148</v>
      </c>
      <c r="D8" s="2" t="s">
        <v>147</v>
      </c>
      <c r="E8" s="2" t="s">
        <v>146</v>
      </c>
      <c r="F8" s="2"/>
      <c r="G8" s="2"/>
      <c r="H8" s="2"/>
      <c r="I8" s="2" t="s">
        <v>145</v>
      </c>
      <c r="J8" s="2"/>
      <c r="K8" s="2"/>
      <c r="L8" s="2"/>
      <c r="M8" s="2"/>
      <c r="N8" s="2"/>
      <c r="O8" s="2"/>
      <c r="P8" s="2"/>
      <c r="Q8" s="2"/>
      <c r="R8" s="2"/>
      <c r="S8" s="2"/>
      <c r="T8" s="2"/>
      <c r="U8" s="2"/>
      <c r="V8" s="2"/>
      <c r="W8" s="2"/>
      <c r="X8" s="2"/>
      <c r="Y8" s="2"/>
      <c r="Z8" s="2"/>
      <c r="AA8" s="2"/>
      <c r="AB8" s="2"/>
      <c r="AC8" s="2"/>
      <c r="AD8" s="2"/>
      <c r="AE8" s="2"/>
      <c r="AF8" s="2"/>
    </row>
    <row r="9" spans="1:32">
      <c r="A9" s="2" t="s">
        <v>144</v>
      </c>
      <c r="B9" s="2" t="s">
        <v>3</v>
      </c>
      <c r="C9" s="2" t="s">
        <v>143</v>
      </c>
      <c r="D9" s="2" t="s">
        <v>142</v>
      </c>
      <c r="E9" s="2" t="s">
        <v>141</v>
      </c>
      <c r="F9" s="2"/>
      <c r="G9" s="2"/>
      <c r="H9" s="2"/>
      <c r="I9" s="2" t="s">
        <v>140</v>
      </c>
      <c r="J9" s="2" t="s">
        <v>139</v>
      </c>
      <c r="K9" s="2"/>
      <c r="L9" s="2"/>
      <c r="M9" s="2"/>
      <c r="N9" s="2"/>
      <c r="O9" s="2"/>
      <c r="P9" s="2"/>
      <c r="Q9" s="2"/>
      <c r="R9" s="2"/>
      <c r="S9" s="2"/>
      <c r="T9" s="2"/>
      <c r="U9" s="2"/>
      <c r="V9" s="2"/>
      <c r="W9" s="2"/>
      <c r="X9" s="2"/>
      <c r="Y9" s="2"/>
      <c r="Z9" s="2"/>
      <c r="AA9" s="2"/>
      <c r="AB9" s="2"/>
      <c r="AC9" s="2"/>
      <c r="AD9" s="2"/>
      <c r="AE9" s="2"/>
      <c r="AF9" s="2"/>
    </row>
    <row r="10" spans="1:32">
      <c r="A10" s="2" t="s">
        <v>138</v>
      </c>
      <c r="B10" s="2" t="s">
        <v>137</v>
      </c>
      <c r="C10" s="2" t="s">
        <v>136</v>
      </c>
      <c r="D10" s="2" t="s">
        <v>135</v>
      </c>
      <c r="E10" s="2" t="s">
        <v>134</v>
      </c>
      <c r="F10" s="2"/>
      <c r="G10" s="2"/>
      <c r="H10" s="2"/>
      <c r="I10" s="2" t="s">
        <v>133</v>
      </c>
      <c r="J10" s="2"/>
      <c r="K10" s="2"/>
      <c r="L10" s="2"/>
      <c r="M10" s="2"/>
      <c r="N10" s="2"/>
      <c r="O10" s="2"/>
      <c r="P10" s="2"/>
      <c r="Q10" s="2"/>
      <c r="R10" s="2"/>
      <c r="S10" s="2"/>
      <c r="T10" s="2"/>
      <c r="U10" s="2"/>
      <c r="V10" s="2"/>
      <c r="W10" s="2"/>
      <c r="X10" s="2"/>
      <c r="Y10" s="2"/>
      <c r="Z10" s="2"/>
      <c r="AA10" s="2"/>
      <c r="AB10" s="2"/>
      <c r="AC10" s="2"/>
      <c r="AD10" s="2"/>
      <c r="AE10" s="2"/>
      <c r="AF10" s="2"/>
    </row>
    <row r="11" spans="1:32">
      <c r="A11" s="2" t="s">
        <v>132</v>
      </c>
      <c r="B11" s="2" t="s">
        <v>131</v>
      </c>
      <c r="C11" s="2" t="s">
        <v>130</v>
      </c>
      <c r="D11" s="2" t="s">
        <v>129</v>
      </c>
      <c r="E11" s="2" t="s">
        <v>128</v>
      </c>
      <c r="F11" s="2"/>
      <c r="G11" s="2"/>
      <c r="H11" s="2"/>
      <c r="I11" s="2" t="s">
        <v>127</v>
      </c>
      <c r="J11" s="2"/>
      <c r="K11" s="2"/>
      <c r="L11" s="2"/>
      <c r="M11" s="2"/>
      <c r="N11" s="2"/>
      <c r="O11" s="2"/>
      <c r="P11" s="2"/>
      <c r="Q11" s="2"/>
      <c r="R11" s="2"/>
      <c r="S11" s="2"/>
      <c r="T11" s="2"/>
      <c r="U11" s="2"/>
      <c r="V11" s="2"/>
      <c r="W11" s="2"/>
      <c r="X11" s="2"/>
      <c r="Y11" s="2"/>
      <c r="Z11" s="2"/>
      <c r="AA11" s="2"/>
      <c r="AB11" s="2"/>
      <c r="AC11" s="2"/>
      <c r="AD11" s="2"/>
      <c r="AE11" s="2"/>
      <c r="AF11" s="2"/>
    </row>
    <row r="12" spans="1:32">
      <c r="A12" s="2"/>
      <c r="B12" s="2" t="s">
        <v>126</v>
      </c>
      <c r="C12" s="2" t="s">
        <v>125</v>
      </c>
      <c r="D12" s="2" t="s">
        <v>124</v>
      </c>
      <c r="E12" s="2" t="s">
        <v>123</v>
      </c>
      <c r="F12" s="2"/>
      <c r="G12" s="2"/>
      <c r="H12" s="2"/>
      <c r="I12" s="2" t="s">
        <v>122</v>
      </c>
      <c r="J12" s="2"/>
      <c r="K12" s="2"/>
      <c r="L12" s="2"/>
      <c r="M12" s="2"/>
      <c r="N12" s="2"/>
      <c r="O12" s="2"/>
      <c r="P12" s="2"/>
      <c r="Q12" s="2"/>
      <c r="R12" s="2"/>
      <c r="S12" s="2"/>
      <c r="T12" s="2"/>
      <c r="U12" s="2"/>
      <c r="V12" s="2"/>
      <c r="W12" s="2"/>
      <c r="X12" s="2"/>
      <c r="Y12" s="2"/>
      <c r="Z12" s="2"/>
      <c r="AA12" s="2"/>
      <c r="AB12" s="2"/>
      <c r="AC12" s="2"/>
      <c r="AD12" s="2"/>
      <c r="AE12" s="2"/>
      <c r="AF12" s="2"/>
    </row>
    <row r="13" spans="1:32">
      <c r="A13" s="2"/>
      <c r="B13" s="2" t="s">
        <v>4</v>
      </c>
      <c r="C13" s="2" t="s">
        <v>121</v>
      </c>
      <c r="D13" s="2" t="s">
        <v>120</v>
      </c>
      <c r="E13" s="2" t="s">
        <v>119</v>
      </c>
      <c r="F13" s="2"/>
      <c r="G13" s="2"/>
      <c r="H13" s="2"/>
      <c r="I13" s="2"/>
      <c r="J13" s="2"/>
      <c r="K13" s="2"/>
      <c r="L13" s="2"/>
      <c r="M13" s="2"/>
      <c r="N13" s="2"/>
      <c r="O13" s="2"/>
      <c r="P13" s="2"/>
      <c r="Q13" s="2"/>
      <c r="R13" s="2"/>
      <c r="S13" s="2"/>
      <c r="T13" s="2"/>
      <c r="U13" s="2"/>
      <c r="V13" s="2"/>
      <c r="W13" s="2"/>
      <c r="X13" s="2"/>
      <c r="Y13" s="2"/>
      <c r="Z13" s="2"/>
      <c r="AA13" s="2"/>
      <c r="AB13" s="2"/>
      <c r="AC13" s="2"/>
      <c r="AD13" s="2"/>
      <c r="AE13" s="2"/>
      <c r="AF13" s="2"/>
    </row>
    <row r="14" spans="1:32">
      <c r="A14" s="2"/>
      <c r="B14" s="2" t="s">
        <v>118</v>
      </c>
      <c r="C14" s="2" t="s">
        <v>117</v>
      </c>
      <c r="D14" s="2"/>
      <c r="E14" s="2" t="s">
        <v>116</v>
      </c>
      <c r="F14" s="2"/>
      <c r="G14" s="2"/>
      <c r="H14" s="2"/>
      <c r="I14" s="2"/>
      <c r="J14" s="2"/>
      <c r="K14" s="2"/>
      <c r="L14" s="2"/>
      <c r="M14" s="2"/>
      <c r="N14" s="2"/>
      <c r="O14" s="2"/>
      <c r="P14" s="2"/>
      <c r="Q14" s="2"/>
      <c r="R14" s="2"/>
      <c r="S14" s="2"/>
      <c r="T14" s="2"/>
      <c r="U14" s="2"/>
      <c r="V14" s="2"/>
      <c r="W14" s="2"/>
      <c r="X14" s="2"/>
      <c r="Y14" s="2"/>
      <c r="Z14" s="2"/>
      <c r="AA14" s="2"/>
      <c r="AB14" s="2"/>
      <c r="AC14" s="2"/>
      <c r="AD14" s="2"/>
      <c r="AE14" s="2"/>
      <c r="AF14" s="2"/>
    </row>
    <row r="15" spans="1:32">
      <c r="A15" s="2"/>
      <c r="B15" s="2" t="s">
        <v>5</v>
      </c>
      <c r="C15" s="2" t="s">
        <v>6</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row>
    <row r="16" spans="1:32">
      <c r="A16" s="2"/>
      <c r="B16" s="2" t="s">
        <v>115</v>
      </c>
      <c r="C16" s="2" t="s">
        <v>114</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row>
    <row r="17" spans="1:32">
      <c r="A17" s="2"/>
      <c r="B17" s="2" t="s">
        <v>113</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spans="1:3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c r="A20" s="2" t="s">
        <v>112</v>
      </c>
      <c r="B20" s="2" t="s">
        <v>0</v>
      </c>
      <c r="C20" s="2" t="s">
        <v>111</v>
      </c>
      <c r="D20" s="2" t="s">
        <v>110</v>
      </c>
      <c r="E20" s="2" t="s">
        <v>109</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c r="A21" s="2" t="s">
        <v>1</v>
      </c>
      <c r="B21" s="310" t="s">
        <v>130</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row>
    <row r="22" spans="1:3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c r="A23" s="2"/>
      <c r="B23" s="3" t="str">
        <f>HYPERLINK("#'"&amp;B21&amp;"'!R8","Go")</f>
        <v>Go</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sheetData>
  <dataValidations count="2">
    <dataValidation type="list" allowBlank="1" showInputMessage="1" showErrorMessage="1" sqref="B21" xr:uid="{B72F202B-F3F8-49CC-A0AA-DBBD4751ACDE}">
      <formula1>INDIRECT($A$21)</formula1>
    </dataValidation>
    <dataValidation type="list" allowBlank="1" showInputMessage="1" showErrorMessage="1" sqref="A21" xr:uid="{F784656F-069C-40CD-911E-E0D9F9FFC9A8}">
      <formula1>$A$7:$E$7</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59EF7-C4A0-4D23-861D-0BF69B54988D}">
  <sheetPr codeName="Sheet22"/>
  <dimension ref="A1:AE1580"/>
  <sheetViews>
    <sheetView zoomScale="70" workbookViewId="0">
      <selection activeCell="A1038" sqref="A1038"/>
    </sheetView>
  </sheetViews>
  <sheetFormatPr defaultRowHeight="14.5"/>
  <cols>
    <col min="1" max="1" width="26.36328125" customWidth="1"/>
    <col min="2" max="2" width="22.90625" customWidth="1"/>
    <col min="3" max="3" width="12.54296875" customWidth="1"/>
    <col min="4" max="4" width="24.08984375" customWidth="1"/>
    <col min="5" max="5" width="18.1796875" customWidth="1"/>
    <col min="6" max="6" width="18.81640625" customWidth="1"/>
    <col min="7" max="7" width="22.54296875" customWidth="1"/>
    <col min="8" max="8" width="22.36328125" customWidth="1"/>
    <col min="9" max="9" width="25.90625" customWidth="1"/>
    <col min="10" max="10" width="20" customWidth="1"/>
    <col min="11" max="11" width="22.08984375" customWidth="1"/>
    <col min="12" max="12" width="21.1796875" customWidth="1"/>
    <col min="13" max="13" width="16.54296875" customWidth="1"/>
    <col min="14" max="14" width="23.453125" customWidth="1"/>
    <col min="15" max="15" width="19.453125" customWidth="1"/>
    <col min="16" max="16" width="12.90625" customWidth="1"/>
    <col min="17" max="17" width="17.81640625" customWidth="1"/>
    <col min="18" max="18" width="16.453125" customWidth="1"/>
    <col min="19" max="19" width="26" customWidth="1"/>
    <col min="20" max="20" width="12.81640625" customWidth="1"/>
    <col min="21" max="21" width="26" customWidth="1"/>
    <col min="22" max="22" width="24.453125" customWidth="1"/>
    <col min="23" max="23" width="16.54296875" customWidth="1"/>
    <col min="24" max="24" width="13.36328125" customWidth="1"/>
    <col min="25" max="25" width="15.54296875" customWidth="1"/>
    <col min="26" max="26" width="37.1796875" customWidth="1"/>
    <col min="27" max="27" width="37.453125" customWidth="1"/>
    <col min="28" max="28" width="21.90625" customWidth="1"/>
    <col min="29" max="29" width="18.6328125" customWidth="1"/>
    <col min="30" max="30" width="18.54296875" customWidth="1"/>
    <col min="31" max="32" width="21" customWidth="1"/>
  </cols>
  <sheetData>
    <row r="1" spans="1:31">
      <c r="A1" s="445" t="s">
        <v>198</v>
      </c>
      <c r="B1" s="445" t="s">
        <v>339</v>
      </c>
      <c r="C1" s="445" t="s">
        <v>9</v>
      </c>
      <c r="D1" s="445" t="s">
        <v>10</v>
      </c>
      <c r="E1" s="445" t="s">
        <v>11</v>
      </c>
      <c r="F1" s="445" t="s">
        <v>12</v>
      </c>
      <c r="G1" s="445" t="s">
        <v>263</v>
      </c>
      <c r="H1" s="445" t="s">
        <v>262</v>
      </c>
      <c r="I1" s="445" t="s">
        <v>261</v>
      </c>
      <c r="J1" s="445" t="s">
        <v>203</v>
      </c>
      <c r="K1" s="445" t="s">
        <v>259</v>
      </c>
      <c r="L1" s="445" t="s">
        <v>279</v>
      </c>
      <c r="M1" s="445" t="s">
        <v>257</v>
      </c>
      <c r="N1" s="445" t="s">
        <v>256</v>
      </c>
      <c r="O1" s="445" t="s">
        <v>255</v>
      </c>
      <c r="P1" s="445" t="s">
        <v>254</v>
      </c>
      <c r="Q1" s="445" t="s">
        <v>13</v>
      </c>
      <c r="R1" s="445" t="s">
        <v>280</v>
      </c>
      <c r="S1" s="445" t="s">
        <v>281</v>
      </c>
      <c r="T1" s="445" t="s">
        <v>282</v>
      </c>
      <c r="U1" s="445" t="s">
        <v>14</v>
      </c>
      <c r="V1" s="445" t="s">
        <v>204</v>
      </c>
      <c r="W1" s="445" t="s">
        <v>205</v>
      </c>
      <c r="X1" s="445" t="s">
        <v>17</v>
      </c>
      <c r="Y1" s="445" t="s">
        <v>206</v>
      </c>
      <c r="Z1" s="445" t="s">
        <v>19</v>
      </c>
      <c r="AA1" s="445" t="s">
        <v>207</v>
      </c>
      <c r="AB1" s="445" t="s">
        <v>21</v>
      </c>
      <c r="AC1" s="445" t="s">
        <v>283</v>
      </c>
      <c r="AD1" s="480" t="s">
        <v>506</v>
      </c>
      <c r="AE1" s="445" t="s">
        <v>507</v>
      </c>
    </row>
    <row r="2" spans="1:31" hidden="1">
      <c r="A2" s="433" t="s">
        <v>132</v>
      </c>
      <c r="B2" s="433" t="s">
        <v>152</v>
      </c>
      <c r="C2" s="446" t="str">
        <f>'SONTURK INVT LTD - KASOA'!B5</f>
        <v>W042</v>
      </c>
      <c r="D2" s="446" t="str">
        <f>'SONTURK INVT LTD - KASOA'!C5</f>
        <v>FORTUNE VIET 5KG</v>
      </c>
      <c r="E2" s="446" t="str">
        <f>'SONTURK INVT LTD - KASOA'!D5</f>
        <v>RICE</v>
      </c>
      <c r="F2" s="446" t="str">
        <f>'SONTURK INVT LTD - KASOA'!E5</f>
        <v>FORTUNE</v>
      </c>
      <c r="G2" s="447">
        <f>'SONTURK INVT LTD - KASOA'!F5</f>
        <v>10.15833333333331</v>
      </c>
      <c r="H2" s="448">
        <f>'SONTURK INVT LTD - KASOA'!G5</f>
        <v>286</v>
      </c>
      <c r="I2" s="447">
        <f>'SONTURK INVT LTD - KASOA'!H5</f>
        <v>150092.8666666667</v>
      </c>
      <c r="J2" s="446">
        <f>'SONTURK INVT LTD - KASOA'!I5</f>
        <v>528</v>
      </c>
      <c r="K2" s="447">
        <f>'SONTURK INVT LTD - KASOA'!J5</f>
        <v>13.215</v>
      </c>
      <c r="L2" s="447">
        <f>'SONTURK INVT LTD - KASOA'!K5</f>
        <v>188496</v>
      </c>
      <c r="M2" s="447">
        <f>'SONTURK INVT LTD - KASOA'!L5</f>
        <v>357</v>
      </c>
      <c r="N2" s="446">
        <f>'SONTURK INVT LTD - KASOA'!M5</f>
        <v>4</v>
      </c>
      <c r="O2" s="449">
        <f>'SONTURK INVT LTD - KASOA'!N5</f>
        <v>0.21564072041195212</v>
      </c>
      <c r="P2" s="446">
        <f>'SONTURK INVT LTD - KASOA'!O5</f>
        <v>0.21564072041195212</v>
      </c>
      <c r="Q2" s="446" t="str">
        <f>'SONTURK INVT LTD - KASOA'!P5</f>
        <v>A</v>
      </c>
      <c r="R2" s="448">
        <f>'SONTURK INVT LTD - KASOA'!Q5</f>
        <v>13</v>
      </c>
      <c r="S2" s="447">
        <f>'SONTURK INVT LTD - KASOA'!R5</f>
        <v>0.46174242424242318</v>
      </c>
      <c r="T2" s="447">
        <f>'SONTURK INVT LTD - KASOA'!S5</f>
        <v>6822.4030303030313</v>
      </c>
      <c r="U2" s="446">
        <f>'SONTURK INVT LTD - KASOA'!T5</f>
        <v>7</v>
      </c>
      <c r="V2" s="446">
        <f>'SONTURK INVT LTD - KASOA'!U5</f>
        <v>1</v>
      </c>
      <c r="W2" s="446">
        <f>'SONTURK INVT LTD - KASOA'!V5</f>
        <v>8</v>
      </c>
      <c r="X2" s="448">
        <f>'SONTURK INVT LTD - KASOA'!W5</f>
        <v>104</v>
      </c>
      <c r="Y2" s="448">
        <f>'SONTURK INVT LTD - KASOA'!X5</f>
        <v>0</v>
      </c>
      <c r="Z2" s="447">
        <f>'SONTURK INVT LTD - KASOA'!Y5</f>
        <v>0</v>
      </c>
      <c r="AA2" s="449">
        <f>'SONTURK INVT LTD - KASOA'!Z5</f>
        <v>5.0769230769230766</v>
      </c>
      <c r="AB2" s="446" t="str">
        <f>'SONTURK INVT LTD - KASOA'!AA5</f>
        <v>VERY HIGH-DON’T ORDER</v>
      </c>
      <c r="AC2" s="447">
        <f>'SONTURK INVT LTD - KASOA'!AB5</f>
        <v>0</v>
      </c>
      <c r="AD2" s="450">
        <f>Table1[[#This Row],[Stock Sell in/Sell out]]*Table1[[#This Row],[Stock Norm +Transit Time]]/Table1[[#This Row],[Stock Norm QTY]]</f>
        <v>40.615384615384613</v>
      </c>
      <c r="AE2" s="443">
        <f>Table1[[#This Row],[Stock Norm +Transit Time]]*Table1[[#This Row],[Av. Daily Sales MT]]</f>
        <v>3.6939393939393854</v>
      </c>
    </row>
    <row r="3" spans="1:31" hidden="1">
      <c r="A3" s="433" t="s">
        <v>132</v>
      </c>
      <c r="B3" s="433" t="s">
        <v>152</v>
      </c>
      <c r="C3" s="446" t="str">
        <f>'SONTURK INVT LTD - KASOA'!B6</f>
        <v>W235</v>
      </c>
      <c r="D3" s="446" t="str">
        <f>'SONTURK INVT LTD - KASOA'!C6</f>
        <v>DINOR 5LT</v>
      </c>
      <c r="E3" s="446" t="str">
        <f>'SONTURK INVT LTD - KASOA'!D6</f>
        <v>COOKING OIL</v>
      </c>
      <c r="F3" s="446" t="str">
        <f>'SONTURK INVT LTD - KASOA'!E6</f>
        <v>NO BRAND</v>
      </c>
      <c r="G3" s="447">
        <f>'SONTURK INVT LTD - KASOA'!F6</f>
        <v>5.1599999999999842</v>
      </c>
      <c r="H3" s="448">
        <f>'SONTURK INVT LTD - KASOA'!G6</f>
        <v>268.33333333333337</v>
      </c>
      <c r="I3" s="447">
        <f>'SONTURK INVT LTD - KASOA'!H6</f>
        <v>200273.45666666667</v>
      </c>
      <c r="J3" s="446">
        <f>'SONTURK INVT LTD - KASOA'!I6</f>
        <v>240</v>
      </c>
      <c r="K3" s="447">
        <f>'SONTURK INVT LTD - KASOA'!J6</f>
        <v>4.32</v>
      </c>
      <c r="L3" s="447">
        <f>'SONTURK INVT LTD - KASOA'!K6</f>
        <v>179126.56993788818</v>
      </c>
      <c r="M3" s="447">
        <f>'SONTURK INVT LTD - KASOA'!L6</f>
        <v>746.36070807453405</v>
      </c>
      <c r="N3" s="446">
        <f>'SONTURK INVT LTD - KASOA'!M6</f>
        <v>5</v>
      </c>
      <c r="O3" s="449">
        <f>'SONTURK INVT LTD - KASOA'!N6</f>
        <v>0.10953628718546403</v>
      </c>
      <c r="P3" s="446">
        <f>'SONTURK INVT LTD - KASOA'!O6</f>
        <v>0.32517700759741613</v>
      </c>
      <c r="Q3" s="446" t="str">
        <f>'SONTURK INVT LTD - KASOA'!P6</f>
        <v>A</v>
      </c>
      <c r="R3" s="448">
        <f>'SONTURK INVT LTD - KASOA'!Q6</f>
        <v>12.196969696969699</v>
      </c>
      <c r="S3" s="447">
        <f>'SONTURK INVT LTD - KASOA'!R6</f>
        <v>0.23454545454545384</v>
      </c>
      <c r="T3" s="447">
        <f>'SONTURK INVT LTD - KASOA'!S6</f>
        <v>9103.3389393939397</v>
      </c>
      <c r="U3" s="446">
        <f>'SONTURK INVT LTD - KASOA'!T6</f>
        <v>7</v>
      </c>
      <c r="V3" s="446">
        <f>'SONTURK INVT LTD - KASOA'!U6</f>
        <v>1</v>
      </c>
      <c r="W3" s="446">
        <f>'SONTURK INVT LTD - KASOA'!V6</f>
        <v>8</v>
      </c>
      <c r="X3" s="448">
        <f>'SONTURK INVT LTD - KASOA'!W6</f>
        <v>97.575757575757592</v>
      </c>
      <c r="Y3" s="448">
        <f>'SONTURK INVT LTD - KASOA'!X6</f>
        <v>0</v>
      </c>
      <c r="Z3" s="447">
        <f>'SONTURK INVT LTD - KASOA'!Y6</f>
        <v>0</v>
      </c>
      <c r="AA3" s="449">
        <f>'SONTURK INVT LTD - KASOA'!Z6</f>
        <v>2.4596273291925463</v>
      </c>
      <c r="AB3" s="446" t="str">
        <f>'SONTURK INVT LTD - KASOA'!AA6</f>
        <v>VERY HIGH-DON’T ORDER</v>
      </c>
      <c r="AC3" s="447">
        <f>'SONTURK INVT LTD - KASOA'!AB6</f>
        <v>0</v>
      </c>
      <c r="AD3" s="450">
        <f>Table1[[#This Row],[Stock Sell in/Sell out]]*Table1[[#This Row],[Stock Norm +Transit Time]]/Table1[[#This Row],[Stock Norm QTY]]</f>
        <v>19.677018633540371</v>
      </c>
      <c r="AE3" s="443">
        <f>Table1[[#This Row],[Stock Norm +Transit Time]]*Table1[[#This Row],[Av. Daily Sales MT]]</f>
        <v>1.8763636363636307</v>
      </c>
    </row>
    <row r="4" spans="1:31" hidden="1">
      <c r="A4" s="433" t="s">
        <v>132</v>
      </c>
      <c r="B4" s="433" t="s">
        <v>152</v>
      </c>
      <c r="C4" s="446" t="str">
        <f>'SONTURK INVT LTD - KASOA'!B7</f>
        <v>W170</v>
      </c>
      <c r="D4" s="446" t="str">
        <f>'SONTURK INVT LTD - KASOA'!C7</f>
        <v>FRYTOL 900ML SCH</v>
      </c>
      <c r="E4" s="446" t="str">
        <f>'SONTURK INVT LTD - KASOA'!D7</f>
        <v>COOKING OIL</v>
      </c>
      <c r="F4" s="446" t="str">
        <f>'SONTURK INVT LTD - KASOA'!E7</f>
        <v>FRYTOL</v>
      </c>
      <c r="G4" s="447">
        <f>'SONTURK INVT LTD - KASOA'!F7</f>
        <v>4.5419399999999941</v>
      </c>
      <c r="H4" s="448">
        <f>'SONTURK INVT LTD - KASOA'!G7</f>
        <v>339</v>
      </c>
      <c r="I4" s="447">
        <f>'SONTURK INVT LTD - KASOA'!H7</f>
        <v>143330.56666666671</v>
      </c>
      <c r="J4" s="446">
        <f>'SONTURK INVT LTD - KASOA'!I7</f>
        <v>779</v>
      </c>
      <c r="K4" s="447">
        <f>'SONTURK INVT LTD - KASOA'!J7</f>
        <v>7.5718800000000002</v>
      </c>
      <c r="L4" s="447">
        <f>'SONTURK INVT LTD - KASOA'!K7</f>
        <v>329364.34051130788</v>
      </c>
      <c r="M4" s="447">
        <f>'SONTURK INVT LTD - KASOA'!L7</f>
        <v>422.80403146509354</v>
      </c>
      <c r="N4" s="446">
        <f>'SONTURK INVT LTD - KASOA'!M7</f>
        <v>1</v>
      </c>
      <c r="O4" s="449">
        <f>'SONTURK INVT LTD - KASOA'!N7</f>
        <v>9.6416132600609952E-2</v>
      </c>
      <c r="P4" s="446">
        <f>'SONTURK INVT LTD - KASOA'!O7</f>
        <v>0.42159314019802607</v>
      </c>
      <c r="Q4" s="446" t="str">
        <f>'SONTURK INVT LTD - KASOA'!P7</f>
        <v>A</v>
      </c>
      <c r="R4" s="448">
        <f>'SONTURK INVT LTD - KASOA'!Q7</f>
        <v>15.409090909090908</v>
      </c>
      <c r="S4" s="447">
        <f>'SONTURK INVT LTD - KASOA'!R7</f>
        <v>0.2064518181818179</v>
      </c>
      <c r="T4" s="447">
        <f>'SONTURK INVT LTD - KASOA'!S7</f>
        <v>6515.0257575757596</v>
      </c>
      <c r="U4" s="446">
        <f>'SONTURK INVT LTD - KASOA'!T7</f>
        <v>7</v>
      </c>
      <c r="V4" s="446">
        <f>'SONTURK INVT LTD - KASOA'!U7</f>
        <v>1</v>
      </c>
      <c r="W4" s="446">
        <f>'SONTURK INVT LTD - KASOA'!V7</f>
        <v>8</v>
      </c>
      <c r="X4" s="448">
        <f>'SONTURK INVT LTD - KASOA'!W7</f>
        <v>123.27272727272727</v>
      </c>
      <c r="Y4" s="448">
        <f>'SONTURK INVT LTD - KASOA'!X7</f>
        <v>0</v>
      </c>
      <c r="Z4" s="447">
        <f>'SONTURK INVT LTD - KASOA'!Y7</f>
        <v>0</v>
      </c>
      <c r="AA4" s="449">
        <f>'SONTURK INVT LTD - KASOA'!Z7</f>
        <v>6.3193215339233042</v>
      </c>
      <c r="AB4" s="446" t="str">
        <f>'SONTURK INVT LTD - KASOA'!AA7</f>
        <v>VERY HIGH-DON’T ORDER</v>
      </c>
      <c r="AC4" s="447">
        <f>'SONTURK INVT LTD - KASOA'!AB7</f>
        <v>0</v>
      </c>
      <c r="AD4" s="450">
        <f>Table1[[#This Row],[Stock Sell in/Sell out]]*Table1[[#This Row],[Stock Norm +Transit Time]]/Table1[[#This Row],[Stock Norm QTY]]</f>
        <v>50.554572271386434</v>
      </c>
      <c r="AE4" s="443">
        <f>Table1[[#This Row],[Stock Norm +Transit Time]]*Table1[[#This Row],[Av. Daily Sales MT]]</f>
        <v>1.6516145454545432</v>
      </c>
    </row>
    <row r="5" spans="1:31" hidden="1">
      <c r="A5" s="433" t="s">
        <v>132</v>
      </c>
      <c r="B5" s="433" t="s">
        <v>152</v>
      </c>
      <c r="C5" s="446" t="str">
        <f>'SONTURK INVT LTD - KASOA'!B8</f>
        <v>W151</v>
      </c>
      <c r="D5" s="446" t="str">
        <f>'SONTURK INVT LTD - KASOA'!C8</f>
        <v>FRYTOL 4.5 LT</v>
      </c>
      <c r="E5" s="446" t="str">
        <f>'SONTURK INVT LTD - KASOA'!D8</f>
        <v>COOKING OIL</v>
      </c>
      <c r="F5" s="446" t="str">
        <f>'SONTURK INVT LTD - KASOA'!E8</f>
        <v>FRYTOL</v>
      </c>
      <c r="G5" s="447">
        <f>'SONTURK INVT LTD - KASOA'!F8</f>
        <v>4.0270500000000231</v>
      </c>
      <c r="H5" s="448">
        <f>'SONTURK INVT LTD - KASOA'!G8</f>
        <v>149.66666666666666</v>
      </c>
      <c r="I5" s="447">
        <f>'SONTURK INVT LTD - KASOA'!H8</f>
        <v>147021.41666666666</v>
      </c>
      <c r="J5" s="446">
        <f>'SONTURK INVT LTD - KASOA'!I8</f>
        <v>194</v>
      </c>
      <c r="K5" s="447">
        <f>'SONTURK INVT LTD - KASOA'!J8</f>
        <v>3.1549499999999999</v>
      </c>
      <c r="L5" s="447">
        <f>'SONTURK INVT LTD - KASOA'!K8</f>
        <v>190571.1904231626</v>
      </c>
      <c r="M5" s="447">
        <f>'SONTURK INVT LTD - KASOA'!L8</f>
        <v>982.325723830735</v>
      </c>
      <c r="N5" s="446">
        <f>'SONTURK INVT LTD - KASOA'!M8</f>
        <v>12</v>
      </c>
      <c r="O5" s="449">
        <f>'SONTURK INVT LTD - KASOA'!N8</f>
        <v>8.5486066920586593E-2</v>
      </c>
      <c r="P5" s="446">
        <f>'SONTURK INVT LTD - KASOA'!O8</f>
        <v>0.50707920711861265</v>
      </c>
      <c r="Q5" s="446" t="str">
        <f>'SONTURK INVT LTD - KASOA'!P8</f>
        <v>B</v>
      </c>
      <c r="R5" s="448">
        <f>'SONTURK INVT LTD - KASOA'!Q8</f>
        <v>6.8030303030303028</v>
      </c>
      <c r="S5" s="447">
        <f>'SONTURK INVT LTD - KASOA'!R8</f>
        <v>0.18304772727272833</v>
      </c>
      <c r="T5" s="447">
        <f>'SONTURK INVT LTD - KASOA'!S8</f>
        <v>6682.7916666666661</v>
      </c>
      <c r="U5" s="446">
        <f>'SONTURK INVT LTD - KASOA'!T8</f>
        <v>14</v>
      </c>
      <c r="V5" s="446">
        <f>'SONTURK INVT LTD - KASOA'!U8</f>
        <v>1</v>
      </c>
      <c r="W5" s="446">
        <f>'SONTURK INVT LTD - KASOA'!V8</f>
        <v>15</v>
      </c>
      <c r="X5" s="448">
        <f>'SONTURK INVT LTD - KASOA'!W8</f>
        <v>102.04545454545455</v>
      </c>
      <c r="Y5" s="448">
        <f>'SONTURK INVT LTD - KASOA'!X8</f>
        <v>0</v>
      </c>
      <c r="Z5" s="447">
        <f>'SONTURK INVT LTD - KASOA'!Y8</f>
        <v>0</v>
      </c>
      <c r="AA5" s="449">
        <f>'SONTURK INVT LTD - KASOA'!Z8</f>
        <v>1.9011135857461023</v>
      </c>
      <c r="AB5" s="446" t="str">
        <f>'SONTURK INVT LTD - KASOA'!AA8</f>
        <v>HIGH-DON’T ORDER</v>
      </c>
      <c r="AC5" s="447">
        <f>'SONTURK INVT LTD - KASOA'!AB8</f>
        <v>0</v>
      </c>
      <c r="AD5" s="450">
        <f>Table1[[#This Row],[Stock Sell in/Sell out]]*Table1[[#This Row],[Stock Norm +Transit Time]]/Table1[[#This Row],[Stock Norm QTY]]</f>
        <v>28.516703786191535</v>
      </c>
      <c r="AE5" s="443">
        <f>Table1[[#This Row],[Stock Norm +Transit Time]]*Table1[[#This Row],[Av. Daily Sales MT]]</f>
        <v>2.7457159090909249</v>
      </c>
    </row>
    <row r="6" spans="1:31" hidden="1">
      <c r="A6" s="433" t="s">
        <v>132</v>
      </c>
      <c r="B6" s="433" t="s">
        <v>152</v>
      </c>
      <c r="C6" s="446" t="str">
        <f>'SONTURK INVT LTD - KASOA'!B9</f>
        <v>W043</v>
      </c>
      <c r="D6" s="446" t="str">
        <f>'SONTURK INVT LTD - KASOA'!C9</f>
        <v>FORTUNE VIET 25KG</v>
      </c>
      <c r="E6" s="446" t="str">
        <f>'SONTURK INVT LTD - KASOA'!D9</f>
        <v>RICE</v>
      </c>
      <c r="F6" s="446" t="str">
        <f>'SONTURK INVT LTD - KASOA'!E9</f>
        <v>FORTUNE</v>
      </c>
      <c r="G6" s="447">
        <f>'SONTURK INVT LTD - KASOA'!F9</f>
        <v>3.3666666666666645</v>
      </c>
      <c r="H6" s="448">
        <f>'SONTURK INVT LTD - KASOA'!G9</f>
        <v>134.66666666666666</v>
      </c>
      <c r="I6" s="447">
        <f>'SONTURK INVT LTD - KASOA'!H9</f>
        <v>46046</v>
      </c>
      <c r="J6" s="446">
        <f>'SONTURK INVT LTD - KASOA'!I9</f>
        <v>48</v>
      </c>
      <c r="K6" s="447">
        <f>'SONTURK INVT LTD - KASOA'!J9</f>
        <v>1.2</v>
      </c>
      <c r="L6" s="447">
        <f>'SONTURK INVT LTD - KASOA'!K9</f>
        <v>16412.435643564357</v>
      </c>
      <c r="M6" s="447">
        <f>'SONTURK INVT LTD - KASOA'!L9</f>
        <v>341.92574257425747</v>
      </c>
      <c r="N6" s="446">
        <f>'SONTURK INVT LTD - KASOA'!M9</f>
        <v>1</v>
      </c>
      <c r="O6" s="449">
        <f>'SONTURK INVT LTD - KASOA'!N9</f>
        <v>7.1467474197234454E-2</v>
      </c>
      <c r="P6" s="446">
        <f>'SONTURK INVT LTD - KASOA'!O9</f>
        <v>0.57854668131584708</v>
      </c>
      <c r="Q6" s="446" t="str">
        <f>'SONTURK INVT LTD - KASOA'!P9</f>
        <v>B</v>
      </c>
      <c r="R6" s="448">
        <f>'SONTURK INVT LTD - KASOA'!Q9</f>
        <v>6.1212121212121211</v>
      </c>
      <c r="S6" s="447">
        <f>'SONTURK INVT LTD - KASOA'!R9</f>
        <v>0.15303030303030293</v>
      </c>
      <c r="T6" s="447">
        <f>'SONTURK INVT LTD - KASOA'!S9</f>
        <v>2093</v>
      </c>
      <c r="U6" s="446">
        <f>'SONTURK INVT LTD - KASOA'!T9</f>
        <v>14</v>
      </c>
      <c r="V6" s="446">
        <f>'SONTURK INVT LTD - KASOA'!U9</f>
        <v>1</v>
      </c>
      <c r="W6" s="446">
        <f>'SONTURK INVT LTD - KASOA'!V9</f>
        <v>15</v>
      </c>
      <c r="X6" s="448">
        <f>'SONTURK INVT LTD - KASOA'!W9</f>
        <v>91.818181818181813</v>
      </c>
      <c r="Y6" s="448">
        <f>'SONTURK INVT LTD - KASOA'!X9</f>
        <v>43.818181818181813</v>
      </c>
      <c r="Z6" s="447">
        <f>'SONTURK INVT LTD - KASOA'!Y9</f>
        <v>1.0954545454545448</v>
      </c>
      <c r="AA6" s="449">
        <f>'SONTURK INVT LTD - KASOA'!Z9</f>
        <v>0.52277227722772279</v>
      </c>
      <c r="AB6" s="446" t="str">
        <f>'SONTURK INVT LTD - KASOA'!AA9</f>
        <v>VERY LOW-ORDER URGENTLY</v>
      </c>
      <c r="AC6" s="447">
        <f>'SONTURK INVT LTD - KASOA'!AB9</f>
        <v>14982.564356435643</v>
      </c>
      <c r="AD6" s="450">
        <f>Table1[[#This Row],[Stock Sell in/Sell out]]*Table1[[#This Row],[Stock Norm +Transit Time]]/Table1[[#This Row],[Stock Norm QTY]]</f>
        <v>7.8415841584158423</v>
      </c>
      <c r="AE6" s="443">
        <f>Table1[[#This Row],[Stock Norm +Transit Time]]*Table1[[#This Row],[Av. Daily Sales MT]]</f>
        <v>2.2954545454545441</v>
      </c>
    </row>
    <row r="7" spans="1:31" hidden="1">
      <c r="A7" s="433" t="s">
        <v>132</v>
      </c>
      <c r="B7" s="433" t="s">
        <v>152</v>
      </c>
      <c r="C7" s="446" t="str">
        <f>'SONTURK INVT LTD - KASOA'!B10</f>
        <v>W019</v>
      </c>
      <c r="D7" s="446" t="str">
        <f>'SONTURK INVT LTD - KASOA'!C10</f>
        <v xml:space="preserve">FRYTOL YELLOW @25L </v>
      </c>
      <c r="E7" s="446" t="str">
        <f>'SONTURK INVT LTD - KASOA'!D10</f>
        <v>COOKING OIL</v>
      </c>
      <c r="F7" s="446" t="str">
        <f>'SONTURK INVT LTD - KASOA'!E10</f>
        <v>FRYTOL</v>
      </c>
      <c r="G7" s="447">
        <f>'SONTURK INVT LTD - KASOA'!F10</f>
        <v>2.407499999999998</v>
      </c>
      <c r="H7" s="448">
        <f>'SONTURK INVT LTD - KASOA'!G10</f>
        <v>107</v>
      </c>
      <c r="I7" s="447">
        <f>'SONTURK INVT LTD - KASOA'!H10</f>
        <v>71164</v>
      </c>
      <c r="J7" s="446">
        <f>'SONTURK INVT LTD - KASOA'!I10</f>
        <v>92</v>
      </c>
      <c r="K7" s="447">
        <f>'SONTURK INVT LTD - KASOA'!J10</f>
        <v>2.0699999999999998</v>
      </c>
      <c r="L7" s="447">
        <f>'SONTURK INVT LTD - KASOA'!K10</f>
        <v>61187.738317757015</v>
      </c>
      <c r="M7" s="447">
        <f>'SONTURK INVT LTD - KASOA'!L10</f>
        <v>665.08411214953276</v>
      </c>
      <c r="N7" s="446">
        <f>'SONTURK INVT LTD - KASOA'!M10</f>
        <v>1</v>
      </c>
      <c r="O7" s="449">
        <f>'SONTURK INVT LTD - KASOA'!N10</f>
        <v>5.110632003856691E-2</v>
      </c>
      <c r="P7" s="446">
        <f>'SONTURK INVT LTD - KASOA'!O10</f>
        <v>0.62965300135441393</v>
      </c>
      <c r="Q7" s="446" t="str">
        <f>'SONTURK INVT LTD - KASOA'!P10</f>
        <v>B</v>
      </c>
      <c r="R7" s="448">
        <f>'SONTURK INVT LTD - KASOA'!Q10</f>
        <v>4.8636363636363633</v>
      </c>
      <c r="S7" s="447">
        <f>'SONTURK INVT LTD - KASOA'!R10</f>
        <v>0.10943181818181809</v>
      </c>
      <c r="T7" s="447">
        <f>'SONTURK INVT LTD - KASOA'!S10</f>
        <v>3234.7272727272725</v>
      </c>
      <c r="U7" s="446">
        <f>'SONTURK INVT LTD - KASOA'!T10</f>
        <v>14</v>
      </c>
      <c r="V7" s="446">
        <f>'SONTURK INVT LTD - KASOA'!U10</f>
        <v>1</v>
      </c>
      <c r="W7" s="446">
        <f>'SONTURK INVT LTD - KASOA'!V10</f>
        <v>15</v>
      </c>
      <c r="X7" s="448">
        <f>'SONTURK INVT LTD - KASOA'!W10</f>
        <v>72.954545454545453</v>
      </c>
      <c r="Y7" s="448">
        <f>'SONTURK INVT LTD - KASOA'!X10</f>
        <v>0</v>
      </c>
      <c r="Z7" s="447">
        <f>'SONTURK INVT LTD - KASOA'!Y10</f>
        <v>0</v>
      </c>
      <c r="AA7" s="449">
        <f>'SONTURK INVT LTD - KASOA'!Z10</f>
        <v>1.2610591900311527</v>
      </c>
      <c r="AB7" s="446" t="str">
        <f>'SONTURK INVT LTD - KASOA'!AA10</f>
        <v>HIGH-DON’T ORDER</v>
      </c>
      <c r="AC7" s="447">
        <f>'SONTURK INVT LTD - KASOA'!AB10</f>
        <v>0</v>
      </c>
      <c r="AD7" s="450">
        <f>Table1[[#This Row],[Stock Sell in/Sell out]]*Table1[[#This Row],[Stock Norm +Transit Time]]/Table1[[#This Row],[Stock Norm QTY]]</f>
        <v>18.915887850467289</v>
      </c>
      <c r="AE7" s="443">
        <f>Table1[[#This Row],[Stock Norm +Transit Time]]*Table1[[#This Row],[Av. Daily Sales MT]]</f>
        <v>1.6414772727272713</v>
      </c>
    </row>
    <row r="8" spans="1:31" hidden="1">
      <c r="A8" s="433" t="s">
        <v>132</v>
      </c>
      <c r="B8" s="433" t="s">
        <v>152</v>
      </c>
      <c r="C8" s="446" t="str">
        <f>'SONTURK INVT LTD - KASOA'!B11</f>
        <v>W211</v>
      </c>
      <c r="D8" s="446" t="str">
        <f>'SONTURK INVT LTD - KASOA'!C11</f>
        <v>850 ML BTL</v>
      </c>
      <c r="E8" s="446" t="str">
        <f>'SONTURK INVT LTD - KASOA'!D11</f>
        <v>COOKING OIL</v>
      </c>
      <c r="F8" s="446" t="str">
        <f>'SONTURK INVT LTD - KASOA'!E11</f>
        <v>FRYTOL</v>
      </c>
      <c r="G8" s="447">
        <f>'SONTURK INVT LTD - KASOA'!F11</f>
        <v>1.7887466666666765</v>
      </c>
      <c r="H8" s="448">
        <f>'SONTURK INVT LTD - KASOA'!G11</f>
        <v>148.66666666666669</v>
      </c>
      <c r="I8" s="447">
        <f>'SONTURK INVT LTD - KASOA'!H11</f>
        <v>75967</v>
      </c>
      <c r="J8" s="446">
        <f>'SONTURK INVT LTD - KASOA'!I11</f>
        <v>205</v>
      </c>
      <c r="K8" s="447">
        <f>'SONTURK INVT LTD - KASOA'!J11</f>
        <v>2.02745</v>
      </c>
      <c r="L8" s="447">
        <f>'SONTURK INVT LTD - KASOA'!K11</f>
        <v>104752.70179372195</v>
      </c>
      <c r="M8" s="447">
        <f>'SONTURK INVT LTD - KASOA'!L11</f>
        <v>510.98878923766807</v>
      </c>
      <c r="N8" s="446">
        <f>'SONTURK INVT LTD - KASOA'!M11</f>
        <v>5</v>
      </c>
      <c r="O8" s="449">
        <f>'SONTURK INVT LTD - KASOA'!N11</f>
        <v>3.7971447399620772E-2</v>
      </c>
      <c r="P8" s="446">
        <f>'SONTURK INVT LTD - KASOA'!O11</f>
        <v>0.66762444875403471</v>
      </c>
      <c r="Q8" s="446" t="str">
        <f>'SONTURK INVT LTD - KASOA'!P11</f>
        <v>B</v>
      </c>
      <c r="R8" s="448">
        <f>'SONTURK INVT LTD - KASOA'!Q11</f>
        <v>6.7575757575757587</v>
      </c>
      <c r="S8" s="447">
        <f>'SONTURK INVT LTD - KASOA'!R11</f>
        <v>8.130666666666711E-2</v>
      </c>
      <c r="T8" s="447">
        <f>'SONTURK INVT LTD - KASOA'!S11</f>
        <v>3453.0454545454545</v>
      </c>
      <c r="U8" s="446">
        <f>'SONTURK INVT LTD - KASOA'!T11</f>
        <v>14</v>
      </c>
      <c r="V8" s="446">
        <f>'SONTURK INVT LTD - KASOA'!U11</f>
        <v>1</v>
      </c>
      <c r="W8" s="446">
        <f>'SONTURK INVT LTD - KASOA'!V11</f>
        <v>15</v>
      </c>
      <c r="X8" s="448">
        <f>'SONTURK INVT LTD - KASOA'!W11</f>
        <v>101.36363636363637</v>
      </c>
      <c r="Y8" s="448">
        <f>'SONTURK INVT LTD - KASOA'!X11</f>
        <v>0</v>
      </c>
      <c r="Z8" s="447">
        <f>'SONTURK INVT LTD - KASOA'!Y11</f>
        <v>0</v>
      </c>
      <c r="AA8" s="449">
        <f>'SONTURK INVT LTD - KASOA'!Z11</f>
        <v>2.022421524663677</v>
      </c>
      <c r="AB8" s="446" t="str">
        <f>'SONTURK INVT LTD - KASOA'!AA11</f>
        <v>VERY HIGH-DON’T ORDER</v>
      </c>
      <c r="AC8" s="447">
        <f>'SONTURK INVT LTD - KASOA'!AB11</f>
        <v>0</v>
      </c>
      <c r="AD8" s="450">
        <f>Table1[[#This Row],[Stock Sell in/Sell out]]*Table1[[#This Row],[Stock Norm +Transit Time]]/Table1[[#This Row],[Stock Norm QTY]]</f>
        <v>30.336322869955154</v>
      </c>
      <c r="AE8" s="443">
        <f>Table1[[#This Row],[Stock Norm +Transit Time]]*Table1[[#This Row],[Av. Daily Sales MT]]</f>
        <v>1.2196000000000067</v>
      </c>
    </row>
    <row r="9" spans="1:31" hidden="1">
      <c r="A9" s="433" t="s">
        <v>132</v>
      </c>
      <c r="B9" s="433" t="s">
        <v>152</v>
      </c>
      <c r="C9" s="446" t="str">
        <f>'SONTURK INVT LTD - KASOA'!B12</f>
        <v>W178</v>
      </c>
      <c r="D9" s="446" t="str">
        <f>'SONTURK INVT LTD - KASOA'!C12</f>
        <v>FRYTOL 450 ML SCH</v>
      </c>
      <c r="E9" s="446" t="str">
        <f>'SONTURK INVT LTD - KASOA'!D12</f>
        <v>COOKING OIL</v>
      </c>
      <c r="F9" s="446" t="str">
        <f>'SONTURK INVT LTD - KASOA'!E12</f>
        <v>FRYTOL</v>
      </c>
      <c r="G9" s="447">
        <f>'SONTURK INVT LTD - KASOA'!F12</f>
        <v>1.5810000000000102</v>
      </c>
      <c r="H9" s="448">
        <f>'SONTURK INVT LTD - KASOA'!G12</f>
        <v>111.66666666666667</v>
      </c>
      <c r="I9" s="447">
        <f>'SONTURK INVT LTD - KASOA'!H12</f>
        <v>56904.316666666666</v>
      </c>
      <c r="J9" s="446">
        <f>'SONTURK INVT LTD - KASOA'!I12</f>
        <v>256</v>
      </c>
      <c r="K9" s="447">
        <f>'SONTURK INVT LTD - KASOA'!J12</f>
        <v>2.0735999999999999</v>
      </c>
      <c r="L9" s="447">
        <f>'SONTURK INVT LTD - KASOA'!K12</f>
        <v>130455.26925373134</v>
      </c>
      <c r="M9" s="447">
        <f>'SONTURK INVT LTD - KASOA'!L12</f>
        <v>509.59089552238805</v>
      </c>
      <c r="N9" s="446">
        <f>'SONTURK INVT LTD - KASOA'!M12</f>
        <v>20</v>
      </c>
      <c r="O9" s="449">
        <f>'SONTURK INVT LTD - KASOA'!N12</f>
        <v>3.3561408922523309E-2</v>
      </c>
      <c r="P9" s="446">
        <f>'SONTURK INVT LTD - KASOA'!O12</f>
        <v>0.70118585767655806</v>
      </c>
      <c r="Q9" s="446" t="str">
        <f>'SONTURK INVT LTD - KASOA'!P12</f>
        <v>B</v>
      </c>
      <c r="R9" s="448">
        <f>'SONTURK INVT LTD - KASOA'!Q12</f>
        <v>5.0757575757575761</v>
      </c>
      <c r="S9" s="447">
        <f>'SONTURK INVT LTD - KASOA'!R12</f>
        <v>7.1863636363636824E-2</v>
      </c>
      <c r="T9" s="447">
        <f>'SONTURK INVT LTD - KASOA'!S12</f>
        <v>2586.5598484848483</v>
      </c>
      <c r="U9" s="446">
        <f>'SONTURK INVT LTD - KASOA'!T12</f>
        <v>14</v>
      </c>
      <c r="V9" s="446">
        <f>'SONTURK INVT LTD - KASOA'!U12</f>
        <v>1</v>
      </c>
      <c r="W9" s="446">
        <f>'SONTURK INVT LTD - KASOA'!V12</f>
        <v>15</v>
      </c>
      <c r="X9" s="448">
        <f>'SONTURK INVT LTD - KASOA'!W12</f>
        <v>76.13636363636364</v>
      </c>
      <c r="Y9" s="448">
        <f>'SONTURK INVT LTD - KASOA'!X12</f>
        <v>0</v>
      </c>
      <c r="Z9" s="447">
        <f>'SONTURK INVT LTD - KASOA'!Y12</f>
        <v>0</v>
      </c>
      <c r="AA9" s="449">
        <f>'SONTURK INVT LTD - KASOA'!Z12</f>
        <v>3.3623880597014923</v>
      </c>
      <c r="AB9" s="446" t="str">
        <f>'SONTURK INVT LTD - KASOA'!AA12</f>
        <v>VERY HIGH-DON’T ORDER</v>
      </c>
      <c r="AC9" s="447">
        <f>'SONTURK INVT LTD - KASOA'!AB12</f>
        <v>0</v>
      </c>
      <c r="AD9" s="450">
        <f>Table1[[#This Row],[Stock Sell in/Sell out]]*Table1[[#This Row],[Stock Norm +Transit Time]]/Table1[[#This Row],[Stock Norm QTY]]</f>
        <v>50.435820895522383</v>
      </c>
      <c r="AE9" s="443">
        <f>Table1[[#This Row],[Stock Norm +Transit Time]]*Table1[[#This Row],[Av. Daily Sales MT]]</f>
        <v>1.0779545454545523</v>
      </c>
    </row>
    <row r="10" spans="1:31" hidden="1">
      <c r="A10" s="433" t="s">
        <v>132</v>
      </c>
      <c r="B10" s="433" t="s">
        <v>152</v>
      </c>
      <c r="C10" s="446" t="str">
        <f>'SONTURK INVT LTD - KASOA'!B13</f>
        <v>W168</v>
      </c>
      <c r="D10" s="446" t="str">
        <f>'SONTURK INVT LTD - KASOA'!C13</f>
        <v>JAMAA 24 X 200G</v>
      </c>
      <c r="E10" s="446" t="str">
        <f>'SONTURK INVT LTD - KASOA'!D13</f>
        <v>SOAP</v>
      </c>
      <c r="F10" s="446" t="str">
        <f>'SONTURK INVT LTD - KASOA'!E13</f>
        <v>JAMAA</v>
      </c>
      <c r="G10" s="447">
        <f>'SONTURK INVT LTD - KASOA'!F13</f>
        <v>1.3190666666666679</v>
      </c>
      <c r="H10" s="448">
        <f>'SONTURK INVT LTD - KASOA'!G13</f>
        <v>265.33333333333337</v>
      </c>
      <c r="I10" s="447">
        <f>'SONTURK INVT LTD - KASOA'!H13</f>
        <v>29353.693333333325</v>
      </c>
      <c r="J10" s="446">
        <f>'SONTURK INVT LTD - KASOA'!I13</f>
        <v>0</v>
      </c>
      <c r="K10" s="447">
        <f>'SONTURK INVT LTD - KASOA'!J13</f>
        <v>0</v>
      </c>
      <c r="L10" s="447">
        <f>'SONTURK INVT LTD - KASOA'!K13</f>
        <v>0</v>
      </c>
      <c r="M10" s="447">
        <f>'SONTURK INVT LTD - KASOA'!L13</f>
        <v>110.62949748743713</v>
      </c>
      <c r="N10" s="446">
        <f>'SONTURK INVT LTD - KASOA'!M13</f>
        <v>1</v>
      </c>
      <c r="O10" s="449">
        <f>'SONTURK INVT LTD - KASOA'!N13</f>
        <v>2.8001097910227393E-2</v>
      </c>
      <c r="P10" s="446">
        <f>'SONTURK INVT LTD - KASOA'!O13</f>
        <v>0.72918695558678548</v>
      </c>
      <c r="Q10" s="446" t="str">
        <f>'SONTURK INVT LTD - KASOA'!P13</f>
        <v>B</v>
      </c>
      <c r="R10" s="448">
        <f>'SONTURK INVT LTD - KASOA'!Q13</f>
        <v>12.060606060606062</v>
      </c>
      <c r="S10" s="447">
        <f>'SONTURK INVT LTD - KASOA'!R13</f>
        <v>5.9957575757575814E-2</v>
      </c>
      <c r="T10" s="447">
        <f>'SONTURK INVT LTD - KASOA'!S13</f>
        <v>1334.2587878787874</v>
      </c>
      <c r="U10" s="446">
        <f>'SONTURK INVT LTD - KASOA'!T13</f>
        <v>14</v>
      </c>
      <c r="V10" s="446">
        <f>'SONTURK INVT LTD - KASOA'!U13</f>
        <v>1</v>
      </c>
      <c r="W10" s="446">
        <f>'SONTURK INVT LTD - KASOA'!V13</f>
        <v>15</v>
      </c>
      <c r="X10" s="448">
        <f>'SONTURK INVT LTD - KASOA'!W13</f>
        <v>180.90909090909093</v>
      </c>
      <c r="Y10" s="448">
        <f>'SONTURK INVT LTD - KASOA'!X13</f>
        <v>180.90909090909093</v>
      </c>
      <c r="Z10" s="447">
        <f>'SONTURK INVT LTD - KASOA'!Y13</f>
        <v>0.89936363636363714</v>
      </c>
      <c r="AA10" s="449">
        <f>'SONTURK INVT LTD - KASOA'!Z13</f>
        <v>0</v>
      </c>
      <c r="AB10" s="446" t="str">
        <f>'SONTURK INVT LTD - KASOA'!AA13</f>
        <v>VERY LOW-ORDER URGENTLY</v>
      </c>
      <c r="AC10" s="447">
        <f>'SONTURK INVT LTD - KASOA'!AB13</f>
        <v>20013.881818181813</v>
      </c>
      <c r="AD10" s="450">
        <f>Table1[[#This Row],[Stock Sell in/Sell out]]*Table1[[#This Row],[Stock Norm +Transit Time]]/Table1[[#This Row],[Stock Norm QTY]]</f>
        <v>0</v>
      </c>
      <c r="AE10" s="443">
        <f>Table1[[#This Row],[Stock Norm +Transit Time]]*Table1[[#This Row],[Av. Daily Sales MT]]</f>
        <v>0.89936363636363725</v>
      </c>
    </row>
    <row r="11" spans="1:31" hidden="1">
      <c r="A11" s="433" t="s">
        <v>132</v>
      </c>
      <c r="B11" s="433" t="s">
        <v>152</v>
      </c>
      <c r="C11" s="446" t="str">
        <f>'SONTURK INVT LTD - KASOA'!B14</f>
        <v>W086</v>
      </c>
      <c r="D11" s="446" t="str">
        <f>'SONTURK INVT LTD - KASOA'!C14</f>
        <v>JAMAA CLASSI 24 X 300G</v>
      </c>
      <c r="E11" s="446" t="str">
        <f>'SONTURK INVT LTD - KASOA'!D14</f>
        <v>SOAP</v>
      </c>
      <c r="F11" s="446" t="str">
        <f>'SONTURK INVT LTD - KASOA'!E14</f>
        <v>JAMAA</v>
      </c>
      <c r="G11" s="447">
        <f>'SONTURK INVT LTD - KASOA'!F14</f>
        <v>1.0452000000000001</v>
      </c>
      <c r="H11" s="448">
        <f>'SONTURK INVT LTD - KASOA'!G14</f>
        <v>141.33333333333334</v>
      </c>
      <c r="I11" s="447">
        <f>'SONTURK INVT LTD - KASOA'!H14</f>
        <v>16175.086666666666</v>
      </c>
      <c r="J11" s="446">
        <f>'SONTURK INVT LTD - KASOA'!I14</f>
        <v>320</v>
      </c>
      <c r="K11" s="447">
        <f>'SONTURK INVT LTD - KASOA'!J14</f>
        <v>2.3109000000000002</v>
      </c>
      <c r="L11" s="447">
        <f>'SONTURK INVT LTD - KASOA'!K14</f>
        <v>36622.837735849054</v>
      </c>
      <c r="M11" s="447">
        <f>'SONTURK INVT LTD - KASOA'!L14</f>
        <v>114.44636792452829</v>
      </c>
      <c r="N11" s="446">
        <f>'SONTURK INVT LTD - KASOA'!M14</f>
        <v>5</v>
      </c>
      <c r="O11" s="449">
        <f>'SONTURK INVT LTD - KASOA'!N14</f>
        <v>2.2187466543846391E-2</v>
      </c>
      <c r="P11" s="446">
        <f>'SONTURK INVT LTD - KASOA'!O14</f>
        <v>0.75137442213063188</v>
      </c>
      <c r="Q11" s="446" t="str">
        <f>'SONTURK INVT LTD - KASOA'!P14</f>
        <v>B</v>
      </c>
      <c r="R11" s="448">
        <f>'SONTURK INVT LTD - KASOA'!Q14</f>
        <v>6.4242424242424248</v>
      </c>
      <c r="S11" s="447">
        <f>'SONTURK INVT LTD - KASOA'!R14</f>
        <v>4.7509090909090917E-2</v>
      </c>
      <c r="T11" s="447">
        <f>'SONTURK INVT LTD - KASOA'!S14</f>
        <v>735.23121212121214</v>
      </c>
      <c r="U11" s="446">
        <f>'SONTURK INVT LTD - KASOA'!T14</f>
        <v>14</v>
      </c>
      <c r="V11" s="446">
        <f>'SONTURK INVT LTD - KASOA'!U14</f>
        <v>1</v>
      </c>
      <c r="W11" s="446">
        <f>'SONTURK INVT LTD - KASOA'!V14</f>
        <v>15</v>
      </c>
      <c r="X11" s="448">
        <f>'SONTURK INVT LTD - KASOA'!W14</f>
        <v>96.363636363636374</v>
      </c>
      <c r="Y11" s="448">
        <f>'SONTURK INVT LTD - KASOA'!X14</f>
        <v>0</v>
      </c>
      <c r="Z11" s="447">
        <f>'SONTURK INVT LTD - KASOA'!Y14</f>
        <v>0</v>
      </c>
      <c r="AA11" s="449">
        <f>'SONTURK INVT LTD - KASOA'!Z14</f>
        <v>3.3207547169811318</v>
      </c>
      <c r="AB11" s="446" t="str">
        <f>'SONTURK INVT LTD - KASOA'!AA14</f>
        <v>VERY HIGH-DON’T ORDER</v>
      </c>
      <c r="AC11" s="447">
        <f>'SONTURK INVT LTD - KASOA'!AB14</f>
        <v>0</v>
      </c>
      <c r="AD11" s="450">
        <f>Table1[[#This Row],[Stock Sell in/Sell out]]*Table1[[#This Row],[Stock Norm +Transit Time]]/Table1[[#This Row],[Stock Norm QTY]]</f>
        <v>49.811320754716974</v>
      </c>
      <c r="AE11" s="443">
        <f>Table1[[#This Row],[Stock Norm +Transit Time]]*Table1[[#This Row],[Av. Daily Sales MT]]</f>
        <v>0.71263636363636373</v>
      </c>
    </row>
    <row r="12" spans="1:31" hidden="1">
      <c r="A12" s="433" t="s">
        <v>132</v>
      </c>
      <c r="B12" s="433" t="s">
        <v>152</v>
      </c>
      <c r="C12" s="446" t="str">
        <f>'SONTURK INVT LTD - KASOA'!B15</f>
        <v>W188</v>
      </c>
      <c r="D12" s="446" t="str">
        <f>'SONTURK INVT LTD - KASOA'!C15</f>
        <v>FRYTOL 1.8LT</v>
      </c>
      <c r="E12" s="446" t="str">
        <f>'SONTURK INVT LTD - KASOA'!D15</f>
        <v>COOKING OIL</v>
      </c>
      <c r="F12" s="446" t="str">
        <f>'SONTURK INVT LTD - KASOA'!E15</f>
        <v>FRYTOL</v>
      </c>
      <c r="G12" s="447">
        <f>'SONTURK INVT LTD - KASOA'!F15</f>
        <v>1.0303200000000001</v>
      </c>
      <c r="H12" s="448">
        <f>'SONTURK INVT LTD - KASOA'!G15</f>
        <v>77.333333333333343</v>
      </c>
      <c r="I12" s="447">
        <f>'SONTURK INVT LTD - KASOA'!H15</f>
        <v>40936.086666666662</v>
      </c>
      <c r="J12" s="446">
        <f>'SONTURK INVT LTD - KASOA'!I15</f>
        <v>73</v>
      </c>
      <c r="K12" s="447">
        <f>'SONTURK INVT LTD - KASOA'!J15</f>
        <v>0.70956000000000008</v>
      </c>
      <c r="L12" s="447">
        <f>'SONTURK INVT LTD - KASOA'!K15</f>
        <v>38642.25422413792</v>
      </c>
      <c r="M12" s="447">
        <f>'SONTURK INVT LTD - KASOA'!L15</f>
        <v>529.34594827586193</v>
      </c>
      <c r="N12" s="446">
        <f>'SONTURK INVT LTD - KASOA'!M15</f>
        <v>1</v>
      </c>
      <c r="O12" s="449">
        <f>'SONTURK INVT LTD - KASOA'!N15</f>
        <v>2.1871594459869702E-2</v>
      </c>
      <c r="P12" s="446">
        <f>'SONTURK INVT LTD - KASOA'!O15</f>
        <v>0.77324601659050163</v>
      </c>
      <c r="Q12" s="446" t="str">
        <f>'SONTURK INVT LTD - KASOA'!P15</f>
        <v>B</v>
      </c>
      <c r="R12" s="448">
        <f>'SONTURK INVT LTD - KASOA'!Q15</f>
        <v>3.5151515151515156</v>
      </c>
      <c r="S12" s="447">
        <f>'SONTURK INVT LTD - KASOA'!R15</f>
        <v>4.6832727272727276E-2</v>
      </c>
      <c r="T12" s="447">
        <f>'SONTURK INVT LTD - KASOA'!S15</f>
        <v>1860.7312121212119</v>
      </c>
      <c r="U12" s="446">
        <f>'SONTURK INVT LTD - KASOA'!T15</f>
        <v>14</v>
      </c>
      <c r="V12" s="446">
        <f>'SONTURK INVT LTD - KASOA'!U15</f>
        <v>1</v>
      </c>
      <c r="W12" s="446">
        <f>'SONTURK INVT LTD - KASOA'!V15</f>
        <v>15</v>
      </c>
      <c r="X12" s="448">
        <f>'SONTURK INVT LTD - KASOA'!W15</f>
        <v>52.727272727272734</v>
      </c>
      <c r="Y12" s="448">
        <f>'SONTURK INVT LTD - KASOA'!X15</f>
        <v>0</v>
      </c>
      <c r="Z12" s="447">
        <f>'SONTURK INVT LTD - KASOA'!Y15</f>
        <v>0</v>
      </c>
      <c r="AA12" s="449">
        <f>'SONTURK INVT LTD - KASOA'!Z15</f>
        <v>1.3844827586206896</v>
      </c>
      <c r="AB12" s="446" t="str">
        <f>'SONTURK INVT LTD - KASOA'!AA15</f>
        <v>HIGH-DON’T ORDER</v>
      </c>
      <c r="AC12" s="447">
        <f>'SONTURK INVT LTD - KASOA'!AB15</f>
        <v>0</v>
      </c>
      <c r="AD12" s="450">
        <f>Table1[[#This Row],[Stock Sell in/Sell out]]*Table1[[#This Row],[Stock Norm +Transit Time]]/Table1[[#This Row],[Stock Norm QTY]]</f>
        <v>20.767241379310342</v>
      </c>
      <c r="AE12" s="443">
        <f>Table1[[#This Row],[Stock Norm +Transit Time]]*Table1[[#This Row],[Av. Daily Sales MT]]</f>
        <v>0.70249090909090917</v>
      </c>
    </row>
    <row r="13" spans="1:31" hidden="1">
      <c r="A13" s="433" t="s">
        <v>132</v>
      </c>
      <c r="B13" s="433" t="s">
        <v>152</v>
      </c>
      <c r="C13" s="446" t="str">
        <f>'SONTURK INVT LTD - KASOA'!B16</f>
        <v>W067</v>
      </c>
      <c r="D13" s="446" t="str">
        <f>'SONTURK INVT LTD - KASOA'!C16</f>
        <v>FORTUNE DELICIOUS 4.5KG</v>
      </c>
      <c r="E13" s="446" t="str">
        <f>'SONTURK INVT LTD - KASOA'!D16</f>
        <v>RICE</v>
      </c>
      <c r="F13" s="446" t="str">
        <f>'SONTURK INVT LTD - KASOA'!E16</f>
        <v>FORTUNE DELICIOUS</v>
      </c>
      <c r="G13" s="447">
        <f>'SONTURK INVT LTD - KASOA'!F16</f>
        <v>0.91199999999999992</v>
      </c>
      <c r="H13" s="448">
        <f>'SONTURK INVT LTD - KASOA'!G16</f>
        <v>24.333333333333336</v>
      </c>
      <c r="I13" s="447">
        <f>'SONTURK INVT LTD - KASOA'!H16</f>
        <v>13674</v>
      </c>
      <c r="J13" s="446">
        <f>'SONTURK INVT LTD - KASOA'!I16</f>
        <v>28</v>
      </c>
      <c r="K13" s="447">
        <f>'SONTURK INVT LTD - KASOA'!J16</f>
        <v>0.63</v>
      </c>
      <c r="L13" s="447">
        <f>'SONTURK INVT LTD - KASOA'!K16</f>
        <v>15734.465753424658</v>
      </c>
      <c r="M13" s="447">
        <f>'SONTURK INVT LTD - KASOA'!L16</f>
        <v>561.94520547945206</v>
      </c>
      <c r="N13" s="446">
        <f>'SONTURK INVT LTD - KASOA'!M16</f>
        <v>24</v>
      </c>
      <c r="O13" s="449">
        <f>'SONTURK INVT LTD - KASOA'!N16</f>
        <v>1.9359901921151841E-2</v>
      </c>
      <c r="P13" s="446">
        <f>'SONTURK INVT LTD - KASOA'!O16</f>
        <v>0.79260591851165352</v>
      </c>
      <c r="Q13" s="446" t="str">
        <f>'SONTURK INVT LTD - KASOA'!P16</f>
        <v>B</v>
      </c>
      <c r="R13" s="448">
        <f>'SONTURK INVT LTD - KASOA'!Q16</f>
        <v>1.1060606060606062</v>
      </c>
      <c r="S13" s="447">
        <f>'SONTURK INVT LTD - KASOA'!R16</f>
        <v>4.1454545454545452E-2</v>
      </c>
      <c r="T13" s="447">
        <f>'SONTURK INVT LTD - KASOA'!S16</f>
        <v>621.5454545454545</v>
      </c>
      <c r="U13" s="446">
        <f>'SONTURK INVT LTD - KASOA'!T16</f>
        <v>14</v>
      </c>
      <c r="V13" s="446">
        <f>'SONTURK INVT LTD - KASOA'!U16</f>
        <v>1</v>
      </c>
      <c r="W13" s="446">
        <f>'SONTURK INVT LTD - KASOA'!V16</f>
        <v>15</v>
      </c>
      <c r="X13" s="448">
        <f>'SONTURK INVT LTD - KASOA'!W16</f>
        <v>16.590909090909093</v>
      </c>
      <c r="Y13" s="448">
        <f>'SONTURK INVT LTD - KASOA'!X16</f>
        <v>0</v>
      </c>
      <c r="Z13" s="447">
        <f>'SONTURK INVT LTD - KASOA'!Y16</f>
        <v>0</v>
      </c>
      <c r="AA13" s="449">
        <f>'SONTURK INVT LTD - KASOA'!Z16</f>
        <v>1.6876712328767121</v>
      </c>
      <c r="AB13" s="446" t="str">
        <f>'SONTURK INVT LTD - KASOA'!AA16</f>
        <v>HIGH-DON’T ORDER</v>
      </c>
      <c r="AC13" s="447">
        <f>'SONTURK INVT LTD - KASOA'!AB16</f>
        <v>0</v>
      </c>
      <c r="AD13" s="450">
        <f>Table1[[#This Row],[Stock Sell in/Sell out]]*Table1[[#This Row],[Stock Norm +Transit Time]]/Table1[[#This Row],[Stock Norm QTY]]</f>
        <v>25.31506849315068</v>
      </c>
      <c r="AE13" s="443">
        <f>Table1[[#This Row],[Stock Norm +Transit Time]]*Table1[[#This Row],[Av. Daily Sales MT]]</f>
        <v>0.62181818181818183</v>
      </c>
    </row>
    <row r="14" spans="1:31" hidden="1">
      <c r="A14" s="433" t="s">
        <v>132</v>
      </c>
      <c r="B14" s="433" t="s">
        <v>152</v>
      </c>
      <c r="C14" s="446" t="str">
        <f>'SONTURK INVT LTD - KASOA'!B17</f>
        <v>W069</v>
      </c>
      <c r="D14" s="446" t="str">
        <f>'SONTURK INVT LTD - KASOA'!C17</f>
        <v>FORTUNE DELICIOUS 22.5KG</v>
      </c>
      <c r="E14" s="446" t="str">
        <f>'SONTURK INVT LTD - KASOA'!D17</f>
        <v>RICE</v>
      </c>
      <c r="F14" s="446" t="str">
        <f>'SONTURK INVT LTD - KASOA'!E17</f>
        <v>FORTUNE DELICIOUS</v>
      </c>
      <c r="G14" s="447">
        <f>'SONTURK INVT LTD - KASOA'!F17</f>
        <v>0.86249999999999938</v>
      </c>
      <c r="H14" s="448">
        <f>'SONTURK INVT LTD - KASOA'!G17</f>
        <v>38.333333333333336</v>
      </c>
      <c r="I14" s="447">
        <f>'SONTURK INVT LTD - KASOA'!H17</f>
        <v>9137.6666666666661</v>
      </c>
      <c r="J14" s="446">
        <f>'SONTURK INVT LTD - KASOA'!I17</f>
        <v>0</v>
      </c>
      <c r="K14" s="447">
        <f>'SONTURK INVT LTD - KASOA'!J17</f>
        <v>0</v>
      </c>
      <c r="L14" s="447">
        <f>'SONTURK INVT LTD - KASOA'!K17</f>
        <v>0</v>
      </c>
      <c r="M14" s="447">
        <f>'SONTURK INVT LTD - KASOA'!L17</f>
        <v>238.37391304347824</v>
      </c>
      <c r="N14" s="446">
        <f>'SONTURK INVT LTD - KASOA'!M17</f>
        <v>12</v>
      </c>
      <c r="O14" s="449">
        <f>'SONTURK INVT LTD - KASOA'!N17</f>
        <v>1.8309117770826153E-2</v>
      </c>
      <c r="P14" s="446">
        <f>'SONTURK INVT LTD - KASOA'!O17</f>
        <v>0.81091503628247963</v>
      </c>
      <c r="Q14" s="446" t="str">
        <f>'SONTURK INVT LTD - KASOA'!P17</f>
        <v>C</v>
      </c>
      <c r="R14" s="448">
        <f>'SONTURK INVT LTD - KASOA'!Q17</f>
        <v>1.7424242424242424</v>
      </c>
      <c r="S14" s="447">
        <f>'SONTURK INVT LTD - KASOA'!R17</f>
        <v>3.9204545454545429E-2</v>
      </c>
      <c r="T14" s="447">
        <f>'SONTURK INVT LTD - KASOA'!S17</f>
        <v>415.34848484848482</v>
      </c>
      <c r="U14" s="446">
        <f>'SONTURK INVT LTD - KASOA'!T17</f>
        <v>30</v>
      </c>
      <c r="V14" s="446">
        <f>'SONTURK INVT LTD - KASOA'!U17</f>
        <v>1</v>
      </c>
      <c r="W14" s="446">
        <f>'SONTURK INVT LTD - KASOA'!V17</f>
        <v>31</v>
      </c>
      <c r="X14" s="448">
        <f>'SONTURK INVT LTD - KASOA'!W17</f>
        <v>54.015151515151516</v>
      </c>
      <c r="Y14" s="448">
        <f>'SONTURK INVT LTD - KASOA'!X17</f>
        <v>54.015151515151516</v>
      </c>
      <c r="Z14" s="447">
        <f>'SONTURK INVT LTD - KASOA'!Y17</f>
        <v>1.2153409090909082</v>
      </c>
      <c r="AA14" s="449">
        <f>'SONTURK INVT LTD - KASOA'!Z17</f>
        <v>0</v>
      </c>
      <c r="AB14" s="446" t="str">
        <f>'SONTURK INVT LTD - KASOA'!AA17</f>
        <v>VERY LOW-ORDER URGENTLY</v>
      </c>
      <c r="AC14" s="447">
        <f>'SONTURK INVT LTD - KASOA'!AB17</f>
        <v>12875.80303030303</v>
      </c>
      <c r="AD14" s="450">
        <f>Table1[[#This Row],[Stock Sell in/Sell out]]*Table1[[#This Row],[Stock Norm +Transit Time]]/Table1[[#This Row],[Stock Norm QTY]]</f>
        <v>0</v>
      </c>
      <c r="AE14" s="443">
        <f>Table1[[#This Row],[Stock Norm +Transit Time]]*Table1[[#This Row],[Av. Daily Sales MT]]</f>
        <v>1.2153409090909084</v>
      </c>
    </row>
    <row r="15" spans="1:31" hidden="1">
      <c r="A15" s="433" t="s">
        <v>132</v>
      </c>
      <c r="B15" s="433" t="s">
        <v>152</v>
      </c>
      <c r="C15" s="446" t="str">
        <f>'SONTURK INVT LTD - KASOA'!B18</f>
        <v>W084</v>
      </c>
      <c r="D15" s="446" t="str">
        <f>'SONTURK INVT LTD - KASOA'!C18</f>
        <v>JAMAA CLASS 16 X 800G</v>
      </c>
      <c r="E15" s="446" t="str">
        <f>'SONTURK INVT LTD - KASOA'!D18</f>
        <v>SOAP</v>
      </c>
      <c r="F15" s="446" t="str">
        <f>'SONTURK INVT LTD - KASOA'!E18</f>
        <v>JAMAA</v>
      </c>
      <c r="G15" s="447">
        <f>'SONTURK INVT LTD - KASOA'!F18</f>
        <v>0.78293333333333326</v>
      </c>
      <c r="H15" s="448">
        <f>'SONTURK INVT LTD - KASOA'!G18</f>
        <v>46.333333333333329</v>
      </c>
      <c r="I15" s="447">
        <f>'SONTURK INVT LTD - KASOA'!H18</f>
        <v>13578.296666666667</v>
      </c>
      <c r="J15" s="446">
        <f>'SONTURK INVT LTD - KASOA'!I18</f>
        <v>0</v>
      </c>
      <c r="K15" s="447">
        <f>'SONTURK INVT LTD - KASOA'!J18</f>
        <v>6.4000000000000003E-3</v>
      </c>
      <c r="L15" s="447">
        <f>'SONTURK INVT LTD - KASOA'!K18</f>
        <v>0</v>
      </c>
      <c r="M15" s="447">
        <f>'SONTURK INVT LTD - KASOA'!L18</f>
        <v>293.0567625899281</v>
      </c>
      <c r="N15" s="446">
        <f>'SONTURK INVT LTD - KASOA'!M18</f>
        <v>12</v>
      </c>
      <c r="O15" s="449">
        <f>'SONTURK INVT LTD - KASOA'!N18</f>
        <v>1.6620079544006374E-2</v>
      </c>
      <c r="P15" s="446">
        <f>'SONTURK INVT LTD - KASOA'!O18</f>
        <v>0.82753511582648598</v>
      </c>
      <c r="Q15" s="446" t="str">
        <f>'SONTURK INVT LTD - KASOA'!P18</f>
        <v>C</v>
      </c>
      <c r="R15" s="448">
        <f>'SONTURK INVT LTD - KASOA'!Q18</f>
        <v>2.106060606060606</v>
      </c>
      <c r="S15" s="447">
        <f>'SONTURK INVT LTD - KASOA'!R18</f>
        <v>3.5587878787878786E-2</v>
      </c>
      <c r="T15" s="447">
        <f>'SONTURK INVT LTD - KASOA'!S18</f>
        <v>617.19530303030308</v>
      </c>
      <c r="U15" s="446">
        <f>'SONTURK INVT LTD - KASOA'!T18</f>
        <v>30</v>
      </c>
      <c r="V15" s="446">
        <f>'SONTURK INVT LTD - KASOA'!U18</f>
        <v>1</v>
      </c>
      <c r="W15" s="446">
        <f>'SONTURK INVT LTD - KASOA'!V18</f>
        <v>31</v>
      </c>
      <c r="X15" s="448">
        <f>'SONTURK INVT LTD - KASOA'!W18</f>
        <v>65.287878787878782</v>
      </c>
      <c r="Y15" s="448">
        <f>'SONTURK INVT LTD - KASOA'!X18</f>
        <v>65.287878787878782</v>
      </c>
      <c r="Z15" s="447">
        <f>'SONTURK INVT LTD - KASOA'!Y18</f>
        <v>1.1032242424242422</v>
      </c>
      <c r="AA15" s="449">
        <f>'SONTURK INVT LTD - KASOA'!Z18</f>
        <v>0</v>
      </c>
      <c r="AB15" s="446" t="str">
        <f>'SONTURK INVT LTD - KASOA'!AA18</f>
        <v>VERY LOW-ORDER URGENTLY</v>
      </c>
      <c r="AC15" s="447">
        <f>'SONTURK INVT LTD - KASOA'!AB18</f>
        <v>19133.054393939394</v>
      </c>
      <c r="AD15" s="450">
        <f>Table1[[#This Row],[Stock Sell in/Sell out]]*Table1[[#This Row],[Stock Norm +Transit Time]]/Table1[[#This Row],[Stock Norm QTY]]</f>
        <v>0</v>
      </c>
      <c r="AE15" s="443">
        <f>Table1[[#This Row],[Stock Norm +Transit Time]]*Table1[[#This Row],[Av. Daily Sales MT]]</f>
        <v>1.1032242424242424</v>
      </c>
    </row>
    <row r="16" spans="1:31" hidden="1">
      <c r="A16" s="433" t="s">
        <v>132</v>
      </c>
      <c r="B16" s="433" t="s">
        <v>152</v>
      </c>
      <c r="C16" s="446" t="str">
        <f>'SONTURK INVT LTD - KASOA'!B19</f>
        <v>W165</v>
      </c>
      <c r="D16" s="446" t="str">
        <f>'SONTURK INVT LTD - KASOA'!C19</f>
        <v>FORTUNE 4.5</v>
      </c>
      <c r="E16" s="446" t="str">
        <f>'SONTURK INVT LTD - KASOA'!D19</f>
        <v>COOKING OIL</v>
      </c>
      <c r="F16" s="446" t="str">
        <f>'SONTURK INVT LTD - KASOA'!E19</f>
        <v>FORTUNE</v>
      </c>
      <c r="G16" s="447">
        <f>'SONTURK INVT LTD - KASOA'!F19</f>
        <v>0.5508299999999996</v>
      </c>
      <c r="H16" s="448">
        <f>'SONTURK INVT LTD - KASOA'!G19</f>
        <v>22.666666666666664</v>
      </c>
      <c r="I16" s="447">
        <f>'SONTURK INVT LTD - KASOA'!H19</f>
        <v>14345.966666666669</v>
      </c>
      <c r="J16" s="446">
        <f>'SONTURK INVT LTD - KASOA'!I19</f>
        <v>0</v>
      </c>
      <c r="K16" s="447">
        <f>'SONTURK INVT LTD - KASOA'!J19</f>
        <v>0</v>
      </c>
      <c r="L16" s="447">
        <f>'SONTURK INVT LTD - KASOA'!K19</f>
        <v>0</v>
      </c>
      <c r="M16" s="447">
        <f>'SONTURK INVT LTD - KASOA'!L19</f>
        <v>632.91029411764725</v>
      </c>
      <c r="N16" s="446">
        <f>'SONTURK INVT LTD - KASOA'!M19</f>
        <v>1</v>
      </c>
      <c r="O16" s="449">
        <f>'SONTURK INVT LTD - KASOA'!N19</f>
        <v>1.1692998657048313E-2</v>
      </c>
      <c r="P16" s="446">
        <f>'SONTURK INVT LTD - KASOA'!O19</f>
        <v>0.83922811448353429</v>
      </c>
      <c r="Q16" s="446" t="str">
        <f>'SONTURK INVT LTD - KASOA'!P19</f>
        <v>C</v>
      </c>
      <c r="R16" s="448">
        <f>'SONTURK INVT LTD - KASOA'!Q19</f>
        <v>1.0303030303030303</v>
      </c>
      <c r="S16" s="447">
        <f>'SONTURK INVT LTD - KASOA'!R19</f>
        <v>2.5037727272727253E-2</v>
      </c>
      <c r="T16" s="447">
        <f>'SONTURK INVT LTD - KASOA'!S19</f>
        <v>652.08939393939409</v>
      </c>
      <c r="U16" s="446">
        <f>'SONTURK INVT LTD - KASOA'!T19</f>
        <v>30</v>
      </c>
      <c r="V16" s="446">
        <f>'SONTURK INVT LTD - KASOA'!U19</f>
        <v>1</v>
      </c>
      <c r="W16" s="446">
        <f>'SONTURK INVT LTD - KASOA'!V19</f>
        <v>31</v>
      </c>
      <c r="X16" s="448">
        <f>'SONTURK INVT LTD - KASOA'!W19</f>
        <v>31.939393939393938</v>
      </c>
      <c r="Y16" s="448">
        <f>'SONTURK INVT LTD - KASOA'!X19</f>
        <v>31.939393939393938</v>
      </c>
      <c r="Z16" s="447">
        <f>'SONTURK INVT LTD - KASOA'!Y19</f>
        <v>0.77616954545454497</v>
      </c>
      <c r="AA16" s="449">
        <f>'SONTURK INVT LTD - KASOA'!Z19</f>
        <v>0</v>
      </c>
      <c r="AB16" s="446" t="str">
        <f>'SONTURK INVT LTD - KASOA'!AA19</f>
        <v>VERY LOW-ORDER URGENTLY</v>
      </c>
      <c r="AC16" s="447">
        <f>'SONTURK INVT LTD - KASOA'!AB19</f>
        <v>20214.771212121217</v>
      </c>
      <c r="AD16" s="450">
        <f>Table1[[#This Row],[Stock Sell in/Sell out]]*Table1[[#This Row],[Stock Norm +Transit Time]]/Table1[[#This Row],[Stock Norm QTY]]</f>
        <v>0</v>
      </c>
      <c r="AE16" s="443">
        <f>Table1[[#This Row],[Stock Norm +Transit Time]]*Table1[[#This Row],[Av. Daily Sales MT]]</f>
        <v>0.77616954545454486</v>
      </c>
    </row>
    <row r="17" spans="1:31" hidden="1">
      <c r="A17" s="433" t="s">
        <v>132</v>
      </c>
      <c r="B17" s="433" t="s">
        <v>152</v>
      </c>
      <c r="C17" s="446" t="str">
        <f>'SONTURK INVT LTD - KASOA'!B20</f>
        <v>W001</v>
      </c>
      <c r="D17" s="446" t="str">
        <f>'SONTURK INVT LTD - KASOA'!C20</f>
        <v>FRYTOL 1.5Lx12BTL</v>
      </c>
      <c r="E17" s="446" t="str">
        <f>'SONTURK INVT LTD - KASOA'!D20</f>
        <v>COOKING OIL</v>
      </c>
      <c r="F17" s="446" t="str">
        <f>'SONTURK INVT LTD - KASOA'!E20</f>
        <v>FRYTOL</v>
      </c>
      <c r="G17" s="447">
        <f>'SONTURK INVT LTD - KASOA'!F20</f>
        <v>0.54629999999999967</v>
      </c>
      <c r="H17" s="448">
        <f>'SONTURK INVT LTD - KASOA'!G20</f>
        <v>16.333333333333332</v>
      </c>
      <c r="I17" s="447">
        <f>'SONTURK INVT LTD - KASOA'!H20</f>
        <v>5057.833333333333</v>
      </c>
      <c r="J17" s="446">
        <f>'SONTURK INVT LTD - KASOA'!I20</f>
        <v>0</v>
      </c>
      <c r="K17" s="447">
        <f>'SONTURK INVT LTD - KASOA'!J20</f>
        <v>0</v>
      </c>
      <c r="L17" s="447">
        <f>'SONTURK INVT LTD - KASOA'!K20</f>
        <v>0</v>
      </c>
      <c r="M17" s="447">
        <f>'SONTURK INVT LTD - KASOA'!L20</f>
        <v>309.66326530612247</v>
      </c>
      <c r="N17" s="446">
        <f>'SONTURK INVT LTD - KASOA'!M20</f>
        <v>5</v>
      </c>
      <c r="O17" s="449">
        <f>'SONTURK INVT LTD - KASOA'!N20</f>
        <v>1.159683598632154E-2</v>
      </c>
      <c r="P17" s="446">
        <f>'SONTURK INVT LTD - KASOA'!O20</f>
        <v>0.85082495046985585</v>
      </c>
      <c r="Q17" s="446" t="str">
        <f>'SONTURK INVT LTD - KASOA'!P20</f>
        <v>C</v>
      </c>
      <c r="R17" s="448">
        <f>'SONTURK INVT LTD - KASOA'!Q20</f>
        <v>0.74242424242424232</v>
      </c>
      <c r="S17" s="447">
        <f>'SONTURK INVT LTD - KASOA'!R20</f>
        <v>2.4831818181818167E-2</v>
      </c>
      <c r="T17" s="447">
        <f>'SONTURK INVT LTD - KASOA'!S20</f>
        <v>229.90151515151513</v>
      </c>
      <c r="U17" s="446">
        <f>'SONTURK INVT LTD - KASOA'!T20</f>
        <v>30</v>
      </c>
      <c r="V17" s="446">
        <f>'SONTURK INVT LTD - KASOA'!U20</f>
        <v>1</v>
      </c>
      <c r="W17" s="446">
        <f>'SONTURK INVT LTD - KASOA'!V20</f>
        <v>31</v>
      </c>
      <c r="X17" s="448">
        <f>'SONTURK INVT LTD - KASOA'!W20</f>
        <v>23.015151515151512</v>
      </c>
      <c r="Y17" s="448">
        <f>'SONTURK INVT LTD - KASOA'!X20</f>
        <v>23.015151515151512</v>
      </c>
      <c r="Z17" s="447">
        <f>'SONTURK INVT LTD - KASOA'!Y20</f>
        <v>0.7697863636363631</v>
      </c>
      <c r="AA17" s="449">
        <f>'SONTURK INVT LTD - KASOA'!Z20</f>
        <v>0</v>
      </c>
      <c r="AB17" s="446" t="str">
        <f>'SONTURK INVT LTD - KASOA'!AA20</f>
        <v>VERY LOW-ORDER URGENTLY</v>
      </c>
      <c r="AC17" s="447">
        <f>'SONTURK INVT LTD - KASOA'!AB20</f>
        <v>7126.9469696969691</v>
      </c>
      <c r="AD17" s="450">
        <f>Table1[[#This Row],[Stock Sell in/Sell out]]*Table1[[#This Row],[Stock Norm +Transit Time]]/Table1[[#This Row],[Stock Norm QTY]]</f>
        <v>0</v>
      </c>
      <c r="AE17" s="443">
        <f>Table1[[#This Row],[Stock Norm +Transit Time]]*Table1[[#This Row],[Av. Daily Sales MT]]</f>
        <v>0.76978636363636321</v>
      </c>
    </row>
    <row r="18" spans="1:31" hidden="1">
      <c r="A18" s="433" t="s">
        <v>132</v>
      </c>
      <c r="B18" s="433" t="s">
        <v>152</v>
      </c>
      <c r="C18" s="446" t="str">
        <f>'SONTURK INVT LTD - KASOA'!B21</f>
        <v>W027</v>
      </c>
      <c r="D18" s="446" t="str">
        <f>'SONTURK INVT LTD - KASOA'!C21</f>
        <v xml:space="preserve">FORTUNE MARGARINE 250G X 60 </v>
      </c>
      <c r="E18" s="446" t="str">
        <f>'SONTURK INVT LTD - KASOA'!D21</f>
        <v>SPECIALTY FATS</v>
      </c>
      <c r="F18" s="446" t="str">
        <f>'SONTURK INVT LTD - KASOA'!E21</f>
        <v>FORTUNE</v>
      </c>
      <c r="G18" s="447">
        <f>'SONTURK INVT LTD - KASOA'!F21</f>
        <v>0.529249999999998</v>
      </c>
      <c r="H18" s="448">
        <f>'SONTURK INVT LTD - KASOA'!G21</f>
        <v>19</v>
      </c>
      <c r="I18" s="447">
        <f>'SONTURK INVT LTD - KASOA'!H21</f>
        <v>10846.090000000037</v>
      </c>
      <c r="J18" s="446">
        <f>'SONTURK INVT LTD - KASOA'!I21</f>
        <v>0</v>
      </c>
      <c r="K18" s="447">
        <f>'SONTURK INVT LTD - KASOA'!J21</f>
        <v>0</v>
      </c>
      <c r="L18" s="447">
        <f>'SONTURK INVT LTD - KASOA'!K21</f>
        <v>0</v>
      </c>
      <c r="M18" s="447">
        <f>'SONTURK INVT LTD - KASOA'!L21</f>
        <v>570.84684210526507</v>
      </c>
      <c r="N18" s="446">
        <f>'SONTURK INVT LTD - KASOA'!M21</f>
        <v>1</v>
      </c>
      <c r="O18" s="449">
        <f>'SONTURK INVT LTD - KASOA'!N21</f>
        <v>1.1234899223431551E-2</v>
      </c>
      <c r="P18" s="446">
        <f>'SONTURK INVT LTD - KASOA'!O21</f>
        <v>0.86205984969328742</v>
      </c>
      <c r="Q18" s="446" t="str">
        <f>'SONTURK INVT LTD - KASOA'!P21</f>
        <v>C</v>
      </c>
      <c r="R18" s="448">
        <f>'SONTURK INVT LTD - KASOA'!Q21</f>
        <v>0.86363636363636365</v>
      </c>
      <c r="S18" s="447">
        <f>'SONTURK INVT LTD - KASOA'!R21</f>
        <v>2.4056818181818092E-2</v>
      </c>
      <c r="T18" s="447">
        <f>'SONTURK INVT LTD - KASOA'!S21</f>
        <v>493.00409090909255</v>
      </c>
      <c r="U18" s="446">
        <f>'SONTURK INVT LTD - KASOA'!T21</f>
        <v>30</v>
      </c>
      <c r="V18" s="446">
        <f>'SONTURK INVT LTD - KASOA'!U21</f>
        <v>1</v>
      </c>
      <c r="W18" s="446">
        <f>'SONTURK INVT LTD - KASOA'!V21</f>
        <v>31</v>
      </c>
      <c r="X18" s="448">
        <f>'SONTURK INVT LTD - KASOA'!W21</f>
        <v>26.772727272727273</v>
      </c>
      <c r="Y18" s="448">
        <f>'SONTURK INVT LTD - KASOA'!X21</f>
        <v>26.772727272727273</v>
      </c>
      <c r="Z18" s="447">
        <f>'SONTURK INVT LTD - KASOA'!Y21</f>
        <v>0.74576136363636081</v>
      </c>
      <c r="AA18" s="449">
        <f>'SONTURK INVT LTD - KASOA'!Z21</f>
        <v>0</v>
      </c>
      <c r="AB18" s="446" t="str">
        <f>'SONTURK INVT LTD - KASOA'!AA21</f>
        <v>VERY LOW-ORDER URGENTLY</v>
      </c>
      <c r="AC18" s="447">
        <f>'SONTURK INVT LTD - KASOA'!AB21</f>
        <v>15283.12681818187</v>
      </c>
      <c r="AD18" s="450">
        <f>Table1[[#This Row],[Stock Sell in/Sell out]]*Table1[[#This Row],[Stock Norm +Transit Time]]/Table1[[#This Row],[Stock Norm QTY]]</f>
        <v>0</v>
      </c>
      <c r="AE18" s="443">
        <f>Table1[[#This Row],[Stock Norm +Transit Time]]*Table1[[#This Row],[Av. Daily Sales MT]]</f>
        <v>0.74576136363636092</v>
      </c>
    </row>
    <row r="19" spans="1:31" hidden="1">
      <c r="A19" s="433" t="s">
        <v>132</v>
      </c>
      <c r="B19" s="433" t="s">
        <v>152</v>
      </c>
      <c r="C19" s="446" t="str">
        <f>'SONTURK INVT LTD - KASOA'!B22</f>
        <v>W185</v>
      </c>
      <c r="D19" s="446" t="str">
        <f>'SONTURK INVT LTD - KASOA'!C22</f>
        <v>FORTUNE DELIGHT 22.5KG</v>
      </c>
      <c r="E19" s="446" t="str">
        <f>'SONTURK INVT LTD - KASOA'!D22</f>
        <v>RICE</v>
      </c>
      <c r="F19" s="446" t="str">
        <f>'SONTURK INVT LTD - KASOA'!E22</f>
        <v>FORTUNE DELIGHT</v>
      </c>
      <c r="G19" s="447">
        <f>'SONTURK INVT LTD - KASOA'!F22</f>
        <v>0.52499999999999969</v>
      </c>
      <c r="H19" s="448">
        <f>'SONTURK INVT LTD - KASOA'!G22</f>
        <v>23.333333333333332</v>
      </c>
      <c r="I19" s="447">
        <f>'SONTURK INVT LTD - KASOA'!H22</f>
        <v>6516</v>
      </c>
      <c r="J19" s="446">
        <f>'SONTURK INVT LTD - KASOA'!I22</f>
        <v>150</v>
      </c>
      <c r="K19" s="447">
        <f>'SONTURK INVT LTD - KASOA'!J22</f>
        <v>3.375</v>
      </c>
      <c r="L19" s="447">
        <f>'SONTURK INVT LTD - KASOA'!K22</f>
        <v>41888.571428571428</v>
      </c>
      <c r="M19" s="447">
        <f>'SONTURK INVT LTD - KASOA'!L22</f>
        <v>279.25714285714287</v>
      </c>
      <c r="N19" s="446">
        <f>'SONTURK INVT LTD - KASOA'!M22</f>
        <v>60</v>
      </c>
      <c r="O19" s="449">
        <f>'SONTURK INVT LTD - KASOA'!N22</f>
        <v>1.1144680382242008E-2</v>
      </c>
      <c r="P19" s="446">
        <f>'SONTURK INVT LTD - KASOA'!O22</f>
        <v>0.87320453007552945</v>
      </c>
      <c r="Q19" s="446" t="str">
        <f>'SONTURK INVT LTD - KASOA'!P22</f>
        <v>C</v>
      </c>
      <c r="R19" s="448">
        <f>'SONTURK INVT LTD - KASOA'!Q22</f>
        <v>1.0606060606060606</v>
      </c>
      <c r="S19" s="447">
        <f>'SONTURK INVT LTD - KASOA'!R22</f>
        <v>2.3863636363636351E-2</v>
      </c>
      <c r="T19" s="447">
        <f>'SONTURK INVT LTD - KASOA'!S22</f>
        <v>296.18181818181819</v>
      </c>
      <c r="U19" s="446">
        <f>'SONTURK INVT LTD - KASOA'!T22</f>
        <v>30</v>
      </c>
      <c r="V19" s="446">
        <f>'SONTURK INVT LTD - KASOA'!U22</f>
        <v>1</v>
      </c>
      <c r="W19" s="446">
        <f>'SONTURK INVT LTD - KASOA'!V22</f>
        <v>31</v>
      </c>
      <c r="X19" s="448">
        <f>'SONTURK INVT LTD - KASOA'!W22</f>
        <v>32.878787878787875</v>
      </c>
      <c r="Y19" s="448">
        <f>'SONTURK INVT LTD - KASOA'!X22</f>
        <v>0</v>
      </c>
      <c r="Z19" s="447">
        <f>'SONTURK INVT LTD - KASOA'!Y22</f>
        <v>0</v>
      </c>
      <c r="AA19" s="449">
        <f>'SONTURK INVT LTD - KASOA'!Z22</f>
        <v>4.5622119815668212</v>
      </c>
      <c r="AB19" s="446" t="str">
        <f>'SONTURK INVT LTD - KASOA'!AA22</f>
        <v>VERY HIGH-DON’T ORDER</v>
      </c>
      <c r="AC19" s="447">
        <f>'SONTURK INVT LTD - KASOA'!AB22</f>
        <v>0</v>
      </c>
      <c r="AD19" s="450">
        <f>Table1[[#This Row],[Stock Sell in/Sell out]]*Table1[[#This Row],[Stock Norm +Transit Time]]/Table1[[#This Row],[Stock Norm QTY]]</f>
        <v>141.42857142857144</v>
      </c>
      <c r="AE19" s="443">
        <f>Table1[[#This Row],[Stock Norm +Transit Time]]*Table1[[#This Row],[Av. Daily Sales MT]]</f>
        <v>0.73977272727272692</v>
      </c>
    </row>
    <row r="20" spans="1:31" hidden="1">
      <c r="A20" s="433" t="s">
        <v>132</v>
      </c>
      <c r="B20" s="433" t="s">
        <v>152</v>
      </c>
      <c r="C20" s="446" t="str">
        <f>'SONTURK INVT LTD - KASOA'!B23</f>
        <v>W026</v>
      </c>
      <c r="D20" s="446" t="str">
        <f>'SONTURK INVT LTD - KASOA'!C23</f>
        <v>FORTUNE MARGARINE @15KG</v>
      </c>
      <c r="E20" s="446" t="str">
        <f>'SONTURK INVT LTD - KASOA'!D23</f>
        <v>SPECIALTY FATS</v>
      </c>
      <c r="F20" s="446" t="str">
        <f>'SONTURK INVT LTD - KASOA'!E23</f>
        <v>FORTUNE</v>
      </c>
      <c r="G20" s="447">
        <f>'SONTURK INVT LTD - KASOA'!F23</f>
        <v>0.42999999999999949</v>
      </c>
      <c r="H20" s="448">
        <f>'SONTURK INVT LTD - KASOA'!G23</f>
        <v>28.666666666666668</v>
      </c>
      <c r="I20" s="447">
        <f>'SONTURK INVT LTD - KASOA'!H23</f>
        <v>7756.666666666667</v>
      </c>
      <c r="J20" s="446">
        <f>'SONTURK INVT LTD - KASOA'!I23</f>
        <v>31</v>
      </c>
      <c r="K20" s="447">
        <f>'SONTURK INVT LTD - KASOA'!J23</f>
        <v>0.46500000000000002</v>
      </c>
      <c r="L20" s="447">
        <f>'SONTURK INVT LTD - KASOA'!K23</f>
        <v>8388.0232558139523</v>
      </c>
      <c r="M20" s="447">
        <f>'SONTURK INVT LTD - KASOA'!L23</f>
        <v>270.58139534883719</v>
      </c>
      <c r="N20" s="446">
        <f>'SONTURK INVT LTD - KASOA'!M23</f>
        <v>16</v>
      </c>
      <c r="O20" s="449">
        <f>'SONTURK INVT LTD - KASOA'!N23</f>
        <v>9.1280239321220192E-3</v>
      </c>
      <c r="P20" s="446">
        <f>'SONTURK INVT LTD - KASOA'!O23</f>
        <v>0.88233255400765143</v>
      </c>
      <c r="Q20" s="446" t="str">
        <f>'SONTURK INVT LTD - KASOA'!P23</f>
        <v>C</v>
      </c>
      <c r="R20" s="448">
        <f>'SONTURK INVT LTD - KASOA'!Q23</f>
        <v>1.303030303030303</v>
      </c>
      <c r="S20" s="447">
        <f>'SONTURK INVT LTD - KASOA'!R23</f>
        <v>1.9545454545454522E-2</v>
      </c>
      <c r="T20" s="447">
        <f>'SONTURK INVT LTD - KASOA'!S23</f>
        <v>352.57575757575756</v>
      </c>
      <c r="U20" s="446">
        <f>'SONTURK INVT LTD - KASOA'!T23</f>
        <v>30</v>
      </c>
      <c r="V20" s="446">
        <f>'SONTURK INVT LTD - KASOA'!U23</f>
        <v>1</v>
      </c>
      <c r="W20" s="446">
        <f>'SONTURK INVT LTD - KASOA'!V23</f>
        <v>31</v>
      </c>
      <c r="X20" s="448">
        <f>'SONTURK INVT LTD - KASOA'!W23</f>
        <v>40.393939393939391</v>
      </c>
      <c r="Y20" s="448">
        <f>'SONTURK INVT LTD - KASOA'!X23</f>
        <v>9.3939393939393909</v>
      </c>
      <c r="Z20" s="447">
        <f>'SONTURK INVT LTD - KASOA'!Y23</f>
        <v>0.14090909090909071</v>
      </c>
      <c r="AA20" s="449">
        <f>'SONTURK INVT LTD - KASOA'!Z23</f>
        <v>0.76744186046511631</v>
      </c>
      <c r="AB20" s="446" t="str">
        <f>'SONTURK INVT LTD - KASOA'!AA23</f>
        <v>VERY LOW-ORDER URGENTLY</v>
      </c>
      <c r="AC20" s="447">
        <f>'SONTURK INVT LTD - KASOA'!AB23</f>
        <v>2541.8252290345304</v>
      </c>
      <c r="AD20" s="450">
        <f>Table1[[#This Row],[Stock Sell in/Sell out]]*Table1[[#This Row],[Stock Norm +Transit Time]]/Table1[[#This Row],[Stock Norm QTY]]</f>
        <v>23.790697674418606</v>
      </c>
      <c r="AE20" s="443">
        <f>Table1[[#This Row],[Stock Norm +Transit Time]]*Table1[[#This Row],[Av. Daily Sales MT]]</f>
        <v>0.60590909090909018</v>
      </c>
    </row>
    <row r="21" spans="1:31" hidden="1">
      <c r="A21" s="433" t="s">
        <v>132</v>
      </c>
      <c r="B21" s="433" t="s">
        <v>152</v>
      </c>
      <c r="C21" s="446" t="str">
        <f>'SONTURK INVT LTD - KASOA'!B24</f>
        <v>W112</v>
      </c>
      <c r="D21" s="446" t="str">
        <f>'SONTURK INVT LTD - KASOA'!C24</f>
        <v>FORTUNE DELIGHT 4.5KG</v>
      </c>
      <c r="E21" s="446" t="str">
        <f>'SONTURK INVT LTD - KASOA'!D24</f>
        <v>RICE</v>
      </c>
      <c r="F21" s="446" t="str">
        <f>'SONTURK INVT LTD - KASOA'!E24</f>
        <v>FORTUNE DELIGHT</v>
      </c>
      <c r="G21" s="447">
        <f>'SONTURK INVT LTD - KASOA'!F24</f>
        <v>0.4275000000000001</v>
      </c>
      <c r="H21" s="448">
        <f>'SONTURK INVT LTD - KASOA'!G24</f>
        <v>14.333333333333332</v>
      </c>
      <c r="I21" s="447">
        <f>'SONTURK INVT LTD - KASOA'!H24</f>
        <v>8800.3333333333321</v>
      </c>
      <c r="J21" s="446">
        <f>'SONTURK INVT LTD - KASOA'!I24</f>
        <v>228</v>
      </c>
      <c r="K21" s="447">
        <f>'SONTURK INVT LTD - KASOA'!J24</f>
        <v>5.13</v>
      </c>
      <c r="L21" s="447">
        <f>'SONTURK INVT LTD - KASOA'!K24</f>
        <v>139986.6976744186</v>
      </c>
      <c r="M21" s="447">
        <f>'SONTURK INVT LTD - KASOA'!L24</f>
        <v>613.97674418604652</v>
      </c>
      <c r="N21" s="446">
        <f>'SONTURK INVT LTD - KASOA'!M24</f>
        <v>1</v>
      </c>
      <c r="O21" s="449">
        <f>'SONTURK INVT LTD - KASOA'!N24</f>
        <v>9.0749540255399275E-3</v>
      </c>
      <c r="P21" s="446">
        <f>'SONTURK INVT LTD - KASOA'!O24</f>
        <v>0.89140750803319135</v>
      </c>
      <c r="Q21" s="446" t="str">
        <f>'SONTURK INVT LTD - KASOA'!P24</f>
        <v>C</v>
      </c>
      <c r="R21" s="448">
        <f>'SONTURK INVT LTD - KASOA'!Q24</f>
        <v>0.65151515151515149</v>
      </c>
      <c r="S21" s="447">
        <f>'SONTURK INVT LTD - KASOA'!R24</f>
        <v>1.9431818181818186E-2</v>
      </c>
      <c r="T21" s="447">
        <f>'SONTURK INVT LTD - KASOA'!S24</f>
        <v>400.01515151515144</v>
      </c>
      <c r="U21" s="446">
        <f>'SONTURK INVT LTD - KASOA'!T24</f>
        <v>30</v>
      </c>
      <c r="V21" s="446">
        <f>'SONTURK INVT LTD - KASOA'!U24</f>
        <v>1</v>
      </c>
      <c r="W21" s="446">
        <f>'SONTURK INVT LTD - KASOA'!V24</f>
        <v>31</v>
      </c>
      <c r="X21" s="448">
        <f>'SONTURK INVT LTD - KASOA'!W24</f>
        <v>20.196969696969695</v>
      </c>
      <c r="Y21" s="448">
        <f>'SONTURK INVT LTD - KASOA'!X24</f>
        <v>0</v>
      </c>
      <c r="Z21" s="447">
        <f>'SONTURK INVT LTD - KASOA'!Y24</f>
        <v>0</v>
      </c>
      <c r="AA21" s="449">
        <f>'SONTURK INVT LTD - KASOA'!Z24</f>
        <v>11.288822205551389</v>
      </c>
      <c r="AB21" s="446" t="str">
        <f>'SONTURK INVT LTD - KASOA'!AA24</f>
        <v>VERY HIGH-DON’T ORDER</v>
      </c>
      <c r="AC21" s="447">
        <f>'SONTURK INVT LTD - KASOA'!AB24</f>
        <v>0</v>
      </c>
      <c r="AD21" s="450">
        <f>Table1[[#This Row],[Stock Sell in/Sell out]]*Table1[[#This Row],[Stock Norm +Transit Time]]/Table1[[#This Row],[Stock Norm QTY]]</f>
        <v>349.95348837209303</v>
      </c>
      <c r="AE21" s="443">
        <f>Table1[[#This Row],[Stock Norm +Transit Time]]*Table1[[#This Row],[Av. Daily Sales MT]]</f>
        <v>0.60238636363636378</v>
      </c>
    </row>
    <row r="22" spans="1:31" hidden="1">
      <c r="A22" s="433" t="s">
        <v>132</v>
      </c>
      <c r="B22" s="433" t="s">
        <v>152</v>
      </c>
      <c r="C22" s="446" t="str">
        <f>'SONTURK INVT LTD - KASOA'!B25</f>
        <v>W140</v>
      </c>
      <c r="D22" s="446" t="str">
        <f>'SONTURK INVT LTD - KASOA'!C25</f>
        <v>JAMAA CLASSIC 130G</v>
      </c>
      <c r="E22" s="446" t="str">
        <f>'SONTURK INVT LTD - KASOA'!D25</f>
        <v>SOAP</v>
      </c>
      <c r="F22" s="446" t="str">
        <f>'SONTURK INVT LTD - KASOA'!E25</f>
        <v>JAMAA</v>
      </c>
      <c r="G22" s="447">
        <f>'SONTURK INVT LTD - KASOA'!F25</f>
        <v>0.40347666666666682</v>
      </c>
      <c r="H22" s="448">
        <f>'SONTURK INVT LTD - KASOA'!G25</f>
        <v>63</v>
      </c>
      <c r="I22" s="447">
        <f>'SONTURK INVT LTD - KASOA'!H25</f>
        <v>7468.4933333333329</v>
      </c>
      <c r="J22" s="446">
        <f>'SONTURK INVT LTD - KASOA'!I25</f>
        <v>0</v>
      </c>
      <c r="K22" s="447">
        <f>'SONTURK INVT LTD - KASOA'!J25</f>
        <v>0</v>
      </c>
      <c r="L22" s="447">
        <f>'SONTURK INVT LTD - KASOA'!K25</f>
        <v>0</v>
      </c>
      <c r="M22" s="447">
        <f>'SONTURK INVT LTD - KASOA'!L25</f>
        <v>118.54751322751322</v>
      </c>
      <c r="N22" s="446">
        <f>'SONTURK INVT LTD - KASOA'!M25</f>
        <v>4</v>
      </c>
      <c r="O22" s="449">
        <f>'SONTURK INVT LTD - KASOA'!N25</f>
        <v>8.5649876032236234E-3</v>
      </c>
      <c r="P22" s="446">
        <f>'SONTURK INVT LTD - KASOA'!O25</f>
        <v>0.89997249563641502</v>
      </c>
      <c r="Q22" s="446" t="str">
        <f>'SONTURK INVT LTD - KASOA'!P25</f>
        <v>C</v>
      </c>
      <c r="R22" s="448">
        <f>'SONTURK INVT LTD - KASOA'!Q25</f>
        <v>2.8636363636363638</v>
      </c>
      <c r="S22" s="447">
        <f>'SONTURK INVT LTD - KASOA'!R25</f>
        <v>1.833984848484849E-2</v>
      </c>
      <c r="T22" s="447">
        <f>'SONTURK INVT LTD - KASOA'!S25</f>
        <v>339.47696969696966</v>
      </c>
      <c r="U22" s="446">
        <f>'SONTURK INVT LTD - KASOA'!T25</f>
        <v>30</v>
      </c>
      <c r="V22" s="446">
        <f>'SONTURK INVT LTD - KASOA'!U25</f>
        <v>1</v>
      </c>
      <c r="W22" s="446">
        <f>'SONTURK INVT LTD - KASOA'!V25</f>
        <v>31</v>
      </c>
      <c r="X22" s="448">
        <f>'SONTURK INVT LTD - KASOA'!W25</f>
        <v>88.77272727272728</v>
      </c>
      <c r="Y22" s="448">
        <f>'SONTURK INVT LTD - KASOA'!X25</f>
        <v>88.77272727272728</v>
      </c>
      <c r="Z22" s="447">
        <f>'SONTURK INVT LTD - KASOA'!Y25</f>
        <v>0.56853530303030331</v>
      </c>
      <c r="AA22" s="449">
        <f>'SONTURK INVT LTD - KASOA'!Z25</f>
        <v>0</v>
      </c>
      <c r="AB22" s="446" t="str">
        <f>'SONTURK INVT LTD - KASOA'!AA25</f>
        <v>VERY LOW-ORDER URGENTLY</v>
      </c>
      <c r="AC22" s="447">
        <f>'SONTURK INVT LTD - KASOA'!AB25</f>
        <v>10523.78606060606</v>
      </c>
      <c r="AD22" s="450">
        <f>Table1[[#This Row],[Stock Sell in/Sell out]]*Table1[[#This Row],[Stock Norm +Transit Time]]/Table1[[#This Row],[Stock Norm QTY]]</f>
        <v>0</v>
      </c>
      <c r="AE22" s="443">
        <f>Table1[[#This Row],[Stock Norm +Transit Time]]*Table1[[#This Row],[Av. Daily Sales MT]]</f>
        <v>0.5685353030303032</v>
      </c>
    </row>
    <row r="23" spans="1:31" hidden="1">
      <c r="A23" s="433" t="s">
        <v>132</v>
      </c>
      <c r="B23" s="433" t="s">
        <v>152</v>
      </c>
      <c r="C23" s="446" t="str">
        <f>'SONTURK INVT LTD - KASOA'!B26</f>
        <v>W040</v>
      </c>
      <c r="D23" s="446" t="str">
        <f>'SONTURK INVT LTD - KASOA'!C26</f>
        <v>FORTUNE VIET 1KG X 20BAG</v>
      </c>
      <c r="E23" s="446" t="str">
        <f>'SONTURK INVT LTD - KASOA'!D26</f>
        <v>RICE</v>
      </c>
      <c r="F23" s="446" t="str">
        <f>'SONTURK INVT LTD - KASOA'!E26</f>
        <v>FORTUNE</v>
      </c>
      <c r="G23" s="447">
        <f>'SONTURK INVT LTD - KASOA'!F26</f>
        <v>0.36000000000000015</v>
      </c>
      <c r="H23" s="448">
        <f>'SONTURK INVT LTD - KASOA'!G26</f>
        <v>10.333333333333332</v>
      </c>
      <c r="I23" s="447">
        <f>'SONTURK INVT LTD - KASOA'!H26</f>
        <v>5418.8333333333339</v>
      </c>
      <c r="J23" s="446">
        <f>'SONTURK INVT LTD - KASOA'!I26</f>
        <v>112</v>
      </c>
      <c r="K23" s="447">
        <f>'SONTURK INVT LTD - KASOA'!J26</f>
        <v>2.2549999999999999</v>
      </c>
      <c r="L23" s="447">
        <f>'SONTURK INVT LTD - KASOA'!K26</f>
        <v>58733.161290322591</v>
      </c>
      <c r="M23" s="447">
        <f>'SONTURK INVT LTD - KASOA'!L26</f>
        <v>524.4032258064517</v>
      </c>
      <c r="N23" s="446">
        <f>'SONTURK INVT LTD - KASOA'!M26</f>
        <v>5</v>
      </c>
      <c r="O23" s="449">
        <f>'SONTURK INVT LTD - KASOA'!N26</f>
        <v>7.6420665478230988E-3</v>
      </c>
      <c r="P23" s="446">
        <f>'SONTURK INVT LTD - KASOA'!O26</f>
        <v>0.90761456218423808</v>
      </c>
      <c r="Q23" s="446" t="str">
        <f>'SONTURK INVT LTD - KASOA'!P26</f>
        <v>C</v>
      </c>
      <c r="R23" s="448">
        <f>'SONTURK INVT LTD - KASOA'!Q26</f>
        <v>0.46969696969696967</v>
      </c>
      <c r="S23" s="447">
        <f>'SONTURK INVT LTD - KASOA'!R26</f>
        <v>1.6363636363636372E-2</v>
      </c>
      <c r="T23" s="447">
        <f>'SONTURK INVT LTD - KASOA'!S26</f>
        <v>246.31060606060609</v>
      </c>
      <c r="U23" s="446">
        <f>'SONTURK INVT LTD - KASOA'!T26</f>
        <v>30</v>
      </c>
      <c r="V23" s="446">
        <f>'SONTURK INVT LTD - KASOA'!U26</f>
        <v>1</v>
      </c>
      <c r="W23" s="446">
        <f>'SONTURK INVT LTD - KASOA'!V26</f>
        <v>31</v>
      </c>
      <c r="X23" s="448">
        <f>'SONTURK INVT LTD - KASOA'!W26</f>
        <v>14.560606060606061</v>
      </c>
      <c r="Y23" s="448">
        <f>'SONTURK INVT LTD - KASOA'!X26</f>
        <v>0</v>
      </c>
      <c r="Z23" s="447">
        <f>'SONTURK INVT LTD - KASOA'!Y26</f>
        <v>0</v>
      </c>
      <c r="AA23" s="449">
        <f>'SONTURK INVT LTD - KASOA'!Z26</f>
        <v>7.6919875130072839</v>
      </c>
      <c r="AB23" s="446" t="str">
        <f>'SONTURK INVT LTD - KASOA'!AA26</f>
        <v>VERY HIGH-DON’T ORDER</v>
      </c>
      <c r="AC23" s="447">
        <f>'SONTURK INVT LTD - KASOA'!AB26</f>
        <v>0</v>
      </c>
      <c r="AD23" s="450">
        <f>Table1[[#This Row],[Stock Sell in/Sell out]]*Table1[[#This Row],[Stock Norm +Transit Time]]/Table1[[#This Row],[Stock Norm QTY]]</f>
        <v>238.45161290322579</v>
      </c>
      <c r="AE23" s="443">
        <f>Table1[[#This Row],[Stock Norm +Transit Time]]*Table1[[#This Row],[Av. Daily Sales MT]]</f>
        <v>0.50727272727272754</v>
      </c>
    </row>
    <row r="24" spans="1:31" hidden="1">
      <c r="A24" s="433" t="s">
        <v>132</v>
      </c>
      <c r="B24" s="433" t="s">
        <v>152</v>
      </c>
      <c r="C24" s="446" t="str">
        <f>'SONTURK INVT LTD - KASOA'!B27</f>
        <v>W184</v>
      </c>
      <c r="D24" s="446" t="str">
        <f>'SONTURK INVT LTD - KASOA'!C27</f>
        <v>JAMAA WHITE 200GM</v>
      </c>
      <c r="E24" s="446" t="str">
        <f>'SONTURK INVT LTD - KASOA'!D27</f>
        <v>SOAP</v>
      </c>
      <c r="F24" s="446" t="str">
        <f>'SONTURK INVT LTD - KASOA'!E27</f>
        <v>JAMAA</v>
      </c>
      <c r="G24" s="447">
        <f>'SONTURK INVT LTD - KASOA'!F27</f>
        <v>0.35200000000000009</v>
      </c>
      <c r="H24" s="448">
        <f>'SONTURK INVT LTD - KASOA'!G27</f>
        <v>66.333333333333329</v>
      </c>
      <c r="I24" s="447">
        <f>'SONTURK INVT LTD - KASOA'!H27</f>
        <v>6548.5600000000013</v>
      </c>
      <c r="J24" s="446">
        <f>'SONTURK INVT LTD - KASOA'!I27</f>
        <v>0</v>
      </c>
      <c r="K24" s="447">
        <f>'SONTURK INVT LTD - KASOA'!J27</f>
        <v>0</v>
      </c>
      <c r="L24" s="447">
        <f>'SONTURK INVT LTD - KASOA'!K27</f>
        <v>0</v>
      </c>
      <c r="M24" s="447">
        <f>'SONTURK INVT LTD - KASOA'!L27</f>
        <v>98.722010050251285</v>
      </c>
      <c r="N24" s="446">
        <f>'SONTURK INVT LTD - KASOA'!M27</f>
        <v>12</v>
      </c>
      <c r="O24" s="449">
        <f>'SONTURK INVT LTD - KASOA'!N27</f>
        <v>7.4722428467603619E-3</v>
      </c>
      <c r="P24" s="446">
        <f>'SONTURK INVT LTD - KASOA'!O27</f>
        <v>0.91508680503099848</v>
      </c>
      <c r="Q24" s="446" t="str">
        <f>'SONTURK INVT LTD - KASOA'!P27</f>
        <v>C</v>
      </c>
      <c r="R24" s="448">
        <f>'SONTURK INVT LTD - KASOA'!Q27</f>
        <v>3.0151515151515151</v>
      </c>
      <c r="S24" s="447">
        <f>'SONTURK INVT LTD - KASOA'!R27</f>
        <v>1.6000000000000004E-2</v>
      </c>
      <c r="T24" s="447">
        <f>'SONTURK INVT LTD - KASOA'!S27</f>
        <v>297.66181818181826</v>
      </c>
      <c r="U24" s="446">
        <f>'SONTURK INVT LTD - KASOA'!T27</f>
        <v>30</v>
      </c>
      <c r="V24" s="446">
        <f>'SONTURK INVT LTD - KASOA'!U27</f>
        <v>1</v>
      </c>
      <c r="W24" s="446">
        <f>'SONTURK INVT LTD - KASOA'!V27</f>
        <v>31</v>
      </c>
      <c r="X24" s="448">
        <f>'SONTURK INVT LTD - KASOA'!W27</f>
        <v>93.469696969696969</v>
      </c>
      <c r="Y24" s="448">
        <f>'SONTURK INVT LTD - KASOA'!X27</f>
        <v>93.469696969696969</v>
      </c>
      <c r="Z24" s="447">
        <f>'SONTURK INVT LTD - KASOA'!Y27</f>
        <v>0.49600000000000016</v>
      </c>
      <c r="AA24" s="449">
        <f>'SONTURK INVT LTD - KASOA'!Z27</f>
        <v>0</v>
      </c>
      <c r="AB24" s="446" t="str">
        <f>'SONTURK INVT LTD - KASOA'!AA27</f>
        <v>VERY LOW-ORDER URGENTLY</v>
      </c>
      <c r="AC24" s="447">
        <f>'SONTURK INVT LTD - KASOA'!AB27</f>
        <v>9227.5163636363668</v>
      </c>
      <c r="AD24" s="450">
        <f>Table1[[#This Row],[Stock Sell in/Sell out]]*Table1[[#This Row],[Stock Norm +Transit Time]]/Table1[[#This Row],[Stock Norm QTY]]</f>
        <v>0</v>
      </c>
      <c r="AE24" s="443">
        <f>Table1[[#This Row],[Stock Norm +Transit Time]]*Table1[[#This Row],[Av. Daily Sales MT]]</f>
        <v>0.49600000000000011</v>
      </c>
    </row>
    <row r="25" spans="1:31" hidden="1">
      <c r="A25" s="433" t="s">
        <v>132</v>
      </c>
      <c r="B25" s="433" t="s">
        <v>152</v>
      </c>
      <c r="C25" s="446" t="str">
        <f>'SONTURK INVT LTD - KASOA'!B28</f>
        <v>W176</v>
      </c>
      <c r="D25" s="446" t="str">
        <f>'SONTURK INVT LTD - KASOA'!C28</f>
        <v>FORTUNE VIET 50KG</v>
      </c>
      <c r="E25" s="446" t="str">
        <f>'SONTURK INVT LTD - KASOA'!D28</f>
        <v>RICE</v>
      </c>
      <c r="F25" s="446" t="str">
        <f>'SONTURK INVT LTD - KASOA'!E28</f>
        <v>FORTUNE</v>
      </c>
      <c r="G25" s="447">
        <f>'SONTURK INVT LTD - KASOA'!F28</f>
        <v>0.35000000000000009</v>
      </c>
      <c r="H25" s="448">
        <f>'SONTURK INVT LTD - KASOA'!G28</f>
        <v>7</v>
      </c>
      <c r="I25" s="447">
        <f>'SONTURK INVT LTD - KASOA'!H28</f>
        <v>3421.6666666666665</v>
      </c>
      <c r="J25" s="446">
        <f>'SONTURK INVT LTD - KASOA'!I28</f>
        <v>0</v>
      </c>
      <c r="K25" s="447">
        <f>'SONTURK INVT LTD - KASOA'!J28</f>
        <v>0</v>
      </c>
      <c r="L25" s="447">
        <f>'SONTURK INVT LTD - KASOA'!K28</f>
        <v>0</v>
      </c>
      <c r="M25" s="447">
        <f>'SONTURK INVT LTD - KASOA'!L28</f>
        <v>488.8095238095238</v>
      </c>
      <c r="N25" s="446">
        <f>'SONTURK INVT LTD - KASOA'!M28</f>
        <v>6</v>
      </c>
      <c r="O25" s="449">
        <f>'SONTURK INVT LTD - KASOA'!N28</f>
        <v>7.4297869214946782E-3</v>
      </c>
      <c r="P25" s="446">
        <f>'SONTURK INVT LTD - KASOA'!O28</f>
        <v>0.92251659195249314</v>
      </c>
      <c r="Q25" s="446" t="str">
        <f>'SONTURK INVT LTD - KASOA'!P28</f>
        <v>C</v>
      </c>
      <c r="R25" s="448">
        <f>'SONTURK INVT LTD - KASOA'!Q28</f>
        <v>0.31818181818181818</v>
      </c>
      <c r="S25" s="447">
        <f>'SONTURK INVT LTD - KASOA'!R28</f>
        <v>1.5909090909090914E-2</v>
      </c>
      <c r="T25" s="447">
        <f>'SONTURK INVT LTD - KASOA'!S28</f>
        <v>155.53030303030303</v>
      </c>
      <c r="U25" s="446">
        <f>'SONTURK INVT LTD - KASOA'!T28</f>
        <v>30</v>
      </c>
      <c r="V25" s="446">
        <f>'SONTURK INVT LTD - KASOA'!U28</f>
        <v>1</v>
      </c>
      <c r="W25" s="446">
        <f>'SONTURK INVT LTD - KASOA'!V28</f>
        <v>31</v>
      </c>
      <c r="X25" s="448">
        <f>'SONTURK INVT LTD - KASOA'!W28</f>
        <v>9.8636363636363633</v>
      </c>
      <c r="Y25" s="448">
        <f>'SONTURK INVT LTD - KASOA'!X28</f>
        <v>9.8636363636363633</v>
      </c>
      <c r="Z25" s="447">
        <f>'SONTURK INVT LTD - KASOA'!Y28</f>
        <v>0.49318181818181828</v>
      </c>
      <c r="AA25" s="449">
        <f>'SONTURK INVT LTD - KASOA'!Z28</f>
        <v>0</v>
      </c>
      <c r="AB25" s="446" t="str">
        <f>'SONTURK INVT LTD - KASOA'!AA28</f>
        <v>VERY LOW-ORDER URGENTLY</v>
      </c>
      <c r="AC25" s="447">
        <f>'SONTURK INVT LTD - KASOA'!AB28</f>
        <v>4821.439393939394</v>
      </c>
      <c r="AD25" s="450">
        <f>Table1[[#This Row],[Stock Sell in/Sell out]]*Table1[[#This Row],[Stock Norm +Transit Time]]/Table1[[#This Row],[Stock Norm QTY]]</f>
        <v>0</v>
      </c>
      <c r="AE25" s="443">
        <f>Table1[[#This Row],[Stock Norm +Transit Time]]*Table1[[#This Row],[Av. Daily Sales MT]]</f>
        <v>0.49318181818181833</v>
      </c>
    </row>
    <row r="26" spans="1:31" hidden="1">
      <c r="A26" s="433" t="s">
        <v>132</v>
      </c>
      <c r="B26" s="433" t="s">
        <v>152</v>
      </c>
      <c r="C26" s="446" t="str">
        <f>'SONTURK INVT LTD - KASOA'!B29</f>
        <v>W206</v>
      </c>
      <c r="D26" s="446" t="str">
        <f>'SONTURK INVT LTD - KASOA'!C29</f>
        <v>PROMISE 4.5KG</v>
      </c>
      <c r="E26" s="446" t="str">
        <f>'SONTURK INVT LTD - KASOA'!D29</f>
        <v>RICE</v>
      </c>
      <c r="F26" s="446" t="str">
        <f>'SONTURK INVT LTD - KASOA'!E29</f>
        <v>PROMISE</v>
      </c>
      <c r="G26" s="447">
        <f>'SONTURK INVT LTD - KASOA'!F29</f>
        <v>0.27750000000000002</v>
      </c>
      <c r="H26" s="448">
        <f>'SONTURK INVT LTD - KASOA'!G29</f>
        <v>9.6666666666666679</v>
      </c>
      <c r="I26" s="447">
        <f>'SONTURK INVT LTD - KASOA'!H29</f>
        <v>3625.6666666666665</v>
      </c>
      <c r="J26" s="446">
        <f>'SONTURK INVT LTD - KASOA'!I29</f>
        <v>0</v>
      </c>
      <c r="K26" s="447">
        <f>'SONTURK INVT LTD - KASOA'!J29</f>
        <v>0</v>
      </c>
      <c r="L26" s="447">
        <f>'SONTURK INVT LTD - KASOA'!K29</f>
        <v>0</v>
      </c>
      <c r="M26" s="447">
        <f>'SONTURK INVT LTD - KASOA'!L29</f>
        <v>375.06896551724134</v>
      </c>
      <c r="N26" s="446">
        <f>'SONTURK INVT LTD - KASOA'!M29</f>
        <v>12</v>
      </c>
      <c r="O26" s="449">
        <f>'SONTURK INVT LTD - KASOA'!N29</f>
        <v>5.8907596306136366E-3</v>
      </c>
      <c r="P26" s="446">
        <f>'SONTURK INVT LTD - KASOA'!O29</f>
        <v>0.92840735158310672</v>
      </c>
      <c r="Q26" s="446" t="str">
        <f>'SONTURK INVT LTD - KASOA'!P29</f>
        <v>C</v>
      </c>
      <c r="R26" s="448">
        <f>'SONTURK INVT LTD - KASOA'!Q29</f>
        <v>0.43939393939393945</v>
      </c>
      <c r="S26" s="447">
        <f>'SONTURK INVT LTD - KASOA'!R29</f>
        <v>1.2613636363636365E-2</v>
      </c>
      <c r="T26" s="447">
        <f>'SONTURK INVT LTD - KASOA'!S29</f>
        <v>164.80303030303028</v>
      </c>
      <c r="U26" s="446">
        <f>'SONTURK INVT LTD - KASOA'!T29</f>
        <v>30</v>
      </c>
      <c r="V26" s="446">
        <f>'SONTURK INVT LTD - KASOA'!U29</f>
        <v>1</v>
      </c>
      <c r="W26" s="446">
        <f>'SONTURK INVT LTD - KASOA'!V29</f>
        <v>31</v>
      </c>
      <c r="X26" s="448">
        <f>'SONTURK INVT LTD - KASOA'!W29</f>
        <v>13.621212121212123</v>
      </c>
      <c r="Y26" s="448">
        <f>'SONTURK INVT LTD - KASOA'!X29</f>
        <v>13.621212121212123</v>
      </c>
      <c r="Z26" s="447">
        <f>'SONTURK INVT LTD - KASOA'!Y29</f>
        <v>0.3910227272727273</v>
      </c>
      <c r="AA26" s="449">
        <f>'SONTURK INVT LTD - KASOA'!Z29</f>
        <v>0</v>
      </c>
      <c r="AB26" s="446" t="str">
        <f>'SONTURK INVT LTD - KASOA'!AA29</f>
        <v>VERY LOW-ORDER URGENTLY</v>
      </c>
      <c r="AC26" s="447">
        <f>'SONTURK INVT LTD - KASOA'!AB29</f>
        <v>5108.893939393939</v>
      </c>
      <c r="AD26" s="450">
        <f>Table1[[#This Row],[Stock Sell in/Sell out]]*Table1[[#This Row],[Stock Norm +Transit Time]]/Table1[[#This Row],[Stock Norm QTY]]</f>
        <v>0</v>
      </c>
      <c r="AE26" s="443">
        <f>Table1[[#This Row],[Stock Norm +Transit Time]]*Table1[[#This Row],[Av. Daily Sales MT]]</f>
        <v>0.3910227272727273</v>
      </c>
    </row>
    <row r="27" spans="1:31" hidden="1">
      <c r="A27" s="433" t="s">
        <v>132</v>
      </c>
      <c r="B27" s="433" t="s">
        <v>152</v>
      </c>
      <c r="C27" s="446" t="str">
        <f>'SONTURK INVT LTD - KASOA'!B30</f>
        <v>W159</v>
      </c>
      <c r="D27" s="446" t="str">
        <f>'SONTURK INVT LTD - KASOA'!C30</f>
        <v>SFO 900ML SCH</v>
      </c>
      <c r="E27" s="446" t="str">
        <f>'SONTURK INVT LTD - KASOA'!D30</f>
        <v>SUNFLOWER OIL</v>
      </c>
      <c r="F27" s="446" t="str">
        <f>'SONTURK INVT LTD - KASOA'!E30</f>
        <v>FRYTOL</v>
      </c>
      <c r="G27" s="447">
        <f>'SONTURK INVT LTD - KASOA'!F30</f>
        <v>0.2494799999999997</v>
      </c>
      <c r="H27" s="448">
        <f>'SONTURK INVT LTD - KASOA'!G30</f>
        <v>9.6666666666666661</v>
      </c>
      <c r="I27" s="447">
        <f>'SONTURK INVT LTD - KASOA'!H30</f>
        <v>6539.2466666666651</v>
      </c>
      <c r="J27" s="446">
        <f>'SONTURK INVT LTD - KASOA'!I30</f>
        <v>0</v>
      </c>
      <c r="K27" s="447">
        <f>'SONTURK INVT LTD - KASOA'!J30</f>
        <v>0</v>
      </c>
      <c r="L27" s="447">
        <f>'SONTURK INVT LTD - KASOA'!K30</f>
        <v>0</v>
      </c>
      <c r="M27" s="447">
        <f>'SONTURK INVT LTD - KASOA'!L30</f>
        <v>676.4737931034482</v>
      </c>
      <c r="N27" s="446">
        <f>'SONTURK INVT LTD - KASOA'!M30</f>
        <v>48</v>
      </c>
      <c r="O27" s="449">
        <f>'SONTURK INVT LTD - KASOA'!N30</f>
        <v>5.2959521176413988E-3</v>
      </c>
      <c r="P27" s="446">
        <f>'SONTURK INVT LTD - KASOA'!O30</f>
        <v>0.93370330370074817</v>
      </c>
      <c r="Q27" s="446" t="str">
        <f>'SONTURK INVT LTD - KASOA'!P30</f>
        <v>C</v>
      </c>
      <c r="R27" s="448">
        <f>'SONTURK INVT LTD - KASOA'!Q30</f>
        <v>0.43939393939393939</v>
      </c>
      <c r="S27" s="447">
        <f>'SONTURK INVT LTD - KASOA'!R30</f>
        <v>1.1339999999999987E-2</v>
      </c>
      <c r="T27" s="447">
        <f>'SONTURK INVT LTD - KASOA'!S30</f>
        <v>297.2384848484848</v>
      </c>
      <c r="U27" s="446">
        <f>'SONTURK INVT LTD - KASOA'!T30</f>
        <v>30</v>
      </c>
      <c r="V27" s="446">
        <f>'SONTURK INVT LTD - KASOA'!U30</f>
        <v>1</v>
      </c>
      <c r="W27" s="446">
        <f>'SONTURK INVT LTD - KASOA'!V30</f>
        <v>31</v>
      </c>
      <c r="X27" s="448">
        <f>'SONTURK INVT LTD - KASOA'!W30</f>
        <v>13.621212121212121</v>
      </c>
      <c r="Y27" s="448">
        <f>'SONTURK INVT LTD - KASOA'!X30</f>
        <v>13.621212121212121</v>
      </c>
      <c r="Z27" s="447">
        <f>'SONTURK INVT LTD - KASOA'!Y30</f>
        <v>0.35153999999999958</v>
      </c>
      <c r="AA27" s="449">
        <f>'SONTURK INVT LTD - KASOA'!Z30</f>
        <v>0</v>
      </c>
      <c r="AB27" s="446" t="str">
        <f>'SONTURK INVT LTD - KASOA'!AA30</f>
        <v>VERY LOW-ORDER URGENTLY</v>
      </c>
      <c r="AC27" s="447">
        <f>'SONTURK INVT LTD - KASOA'!AB30</f>
        <v>9214.3930303030284</v>
      </c>
      <c r="AD27" s="450">
        <f>Table1[[#This Row],[Stock Sell in/Sell out]]*Table1[[#This Row],[Stock Norm +Transit Time]]/Table1[[#This Row],[Stock Norm QTY]]</f>
        <v>0</v>
      </c>
      <c r="AE27" s="443">
        <f>Table1[[#This Row],[Stock Norm +Transit Time]]*Table1[[#This Row],[Av. Daily Sales MT]]</f>
        <v>0.35153999999999963</v>
      </c>
    </row>
    <row r="28" spans="1:31" hidden="1">
      <c r="A28" s="433" t="s">
        <v>132</v>
      </c>
      <c r="B28" s="433" t="s">
        <v>152</v>
      </c>
      <c r="C28" s="446" t="str">
        <f>'SONTURK INVT LTD - KASOA'!B31</f>
        <v>W021</v>
      </c>
      <c r="D28" s="446" t="str">
        <f>'SONTURK INVT LTD - KASOA'!C31</f>
        <v>FRYTOL OIL 10L</v>
      </c>
      <c r="E28" s="446" t="str">
        <f>'SONTURK INVT LTD - KASOA'!D31</f>
        <v>COOKING OIL</v>
      </c>
      <c r="F28" s="446" t="str">
        <f>'SONTURK INVT LTD - KASOA'!E31</f>
        <v>FRYTOL</v>
      </c>
      <c r="G28" s="447">
        <f>'SONTURK INVT LTD - KASOA'!F31</f>
        <v>0.24900000000000011</v>
      </c>
      <c r="H28" s="448">
        <f>'SONTURK INVT LTD - KASOA'!G31</f>
        <v>27.666666666666664</v>
      </c>
      <c r="I28" s="447">
        <f>'SONTURK INVT LTD - KASOA'!H31</f>
        <v>8904.6666666666679</v>
      </c>
      <c r="J28" s="446">
        <f>'SONTURK INVT LTD - KASOA'!I31</f>
        <v>0</v>
      </c>
      <c r="K28" s="447">
        <f>'SONTURK INVT LTD - KASOA'!J31</f>
        <v>0</v>
      </c>
      <c r="L28" s="447">
        <f>'SONTURK INVT LTD - KASOA'!K31</f>
        <v>0</v>
      </c>
      <c r="M28" s="447">
        <f>'SONTURK INVT LTD - KASOA'!L31</f>
        <v>321.85542168674704</v>
      </c>
      <c r="N28" s="446">
        <f>'SONTURK INVT LTD - KASOA'!M31</f>
        <v>6</v>
      </c>
      <c r="O28" s="449">
        <f>'SONTURK INVT LTD - KASOA'!N31</f>
        <v>5.2857626955776435E-3</v>
      </c>
      <c r="P28" s="446">
        <f>'SONTURK INVT LTD - KASOA'!O31</f>
        <v>0.93898906639632584</v>
      </c>
      <c r="Q28" s="446" t="str">
        <f>'SONTURK INVT LTD - KASOA'!P31</f>
        <v>C</v>
      </c>
      <c r="R28" s="448">
        <f>'SONTURK INVT LTD - KASOA'!Q31</f>
        <v>1.2575757575757576</v>
      </c>
      <c r="S28" s="447">
        <f>'SONTURK INVT LTD - KASOA'!R31</f>
        <v>1.1318181818181823E-2</v>
      </c>
      <c r="T28" s="447">
        <f>'SONTURK INVT LTD - KASOA'!S31</f>
        <v>404.75757575757581</v>
      </c>
      <c r="U28" s="446">
        <f>'SONTURK INVT LTD - KASOA'!T31</f>
        <v>30</v>
      </c>
      <c r="V28" s="446">
        <f>'SONTURK INVT LTD - KASOA'!U31</f>
        <v>1</v>
      </c>
      <c r="W28" s="446">
        <f>'SONTURK INVT LTD - KASOA'!V31</f>
        <v>31</v>
      </c>
      <c r="X28" s="448">
        <f>'SONTURK INVT LTD - KASOA'!W31</f>
        <v>38.984848484848484</v>
      </c>
      <c r="Y28" s="448">
        <f>'SONTURK INVT LTD - KASOA'!X31</f>
        <v>38.984848484848484</v>
      </c>
      <c r="Z28" s="447">
        <f>'SONTURK INVT LTD - KASOA'!Y31</f>
        <v>0.35086363636363654</v>
      </c>
      <c r="AA28" s="449">
        <f>'SONTURK INVT LTD - KASOA'!Z31</f>
        <v>0</v>
      </c>
      <c r="AB28" s="446" t="str">
        <f>'SONTURK INVT LTD - KASOA'!AA31</f>
        <v>VERY LOW-ORDER URGENTLY</v>
      </c>
      <c r="AC28" s="447">
        <f>'SONTURK INVT LTD - KASOA'!AB31</f>
        <v>12547.48484848485</v>
      </c>
      <c r="AD28" s="450">
        <f>Table1[[#This Row],[Stock Sell in/Sell out]]*Table1[[#This Row],[Stock Norm +Transit Time]]/Table1[[#This Row],[Stock Norm QTY]]</f>
        <v>0</v>
      </c>
      <c r="AE28" s="443">
        <f>Table1[[#This Row],[Stock Norm +Transit Time]]*Table1[[#This Row],[Av. Daily Sales MT]]</f>
        <v>0.35086363636363649</v>
      </c>
    </row>
    <row r="29" spans="1:31" hidden="1">
      <c r="A29" s="433" t="s">
        <v>132</v>
      </c>
      <c r="B29" s="433" t="s">
        <v>152</v>
      </c>
      <c r="C29" s="446" t="str">
        <f>'SONTURK INVT LTD - KASOA'!B32</f>
        <v>W012</v>
      </c>
      <c r="D29" s="446" t="str">
        <f>'SONTURK INVT LTD - KASOA'!C32</f>
        <v>FRYTOL OIL 2L X 6BTL</v>
      </c>
      <c r="E29" s="446" t="str">
        <f>'SONTURK INVT LTD - KASOA'!D32</f>
        <v>COOKING OIL</v>
      </c>
      <c r="F29" s="446" t="str">
        <f>'SONTURK INVT LTD - KASOA'!E32</f>
        <v>FRYTOL</v>
      </c>
      <c r="G29" s="447">
        <f>'SONTURK INVT LTD - KASOA'!F32</f>
        <v>0.19080000000000008</v>
      </c>
      <c r="H29" s="448">
        <f>'SONTURK INVT LTD - KASOA'!G32</f>
        <v>2.6666666666666665</v>
      </c>
      <c r="I29" s="447">
        <f>'SONTURK INVT LTD - KASOA'!H32</f>
        <v>5028.6633333333284</v>
      </c>
      <c r="J29" s="446">
        <f>'SONTURK INVT LTD - KASOA'!I32</f>
        <v>0</v>
      </c>
      <c r="K29" s="447">
        <f>'SONTURK INVT LTD - KASOA'!J32</f>
        <v>0</v>
      </c>
      <c r="L29" s="447">
        <f>'SONTURK INVT LTD - KASOA'!K32</f>
        <v>0</v>
      </c>
      <c r="M29" s="447">
        <f>'SONTURK INVT LTD - KASOA'!L32</f>
        <v>1885.7487499999982</v>
      </c>
      <c r="N29" s="446">
        <f>'SONTURK INVT LTD - KASOA'!M32</f>
        <v>36</v>
      </c>
      <c r="O29" s="449">
        <f>'SONTURK INVT LTD - KASOA'!N32</f>
        <v>4.0502952703462426E-3</v>
      </c>
      <c r="P29" s="446">
        <f>'SONTURK INVT LTD - KASOA'!O32</f>
        <v>0.94303936166667213</v>
      </c>
      <c r="Q29" s="446" t="str">
        <f>'SONTURK INVT LTD - KASOA'!P32</f>
        <v>C</v>
      </c>
      <c r="R29" s="448">
        <f>'SONTURK INVT LTD - KASOA'!Q32</f>
        <v>0.1212121212121212</v>
      </c>
      <c r="S29" s="447">
        <f>'SONTURK INVT LTD - KASOA'!R32</f>
        <v>8.6727272727272764E-3</v>
      </c>
      <c r="T29" s="447">
        <f>'SONTURK INVT LTD - KASOA'!S32</f>
        <v>228.57560606060585</v>
      </c>
      <c r="U29" s="446">
        <f>'SONTURK INVT LTD - KASOA'!T32</f>
        <v>30</v>
      </c>
      <c r="V29" s="446">
        <f>'SONTURK INVT LTD - KASOA'!U32</f>
        <v>1</v>
      </c>
      <c r="W29" s="446">
        <f>'SONTURK INVT LTD - KASOA'!V32</f>
        <v>31</v>
      </c>
      <c r="X29" s="448">
        <f>'SONTURK INVT LTD - KASOA'!W32</f>
        <v>3.7575757575757573</v>
      </c>
      <c r="Y29" s="448">
        <f>'SONTURK INVT LTD - KASOA'!X32</f>
        <v>3.7575757575757573</v>
      </c>
      <c r="Z29" s="447">
        <f>'SONTURK INVT LTD - KASOA'!Y32</f>
        <v>0.26885454545454557</v>
      </c>
      <c r="AA29" s="449">
        <f>'SONTURK INVT LTD - KASOA'!Z32</f>
        <v>0</v>
      </c>
      <c r="AB29" s="446" t="str">
        <f>'SONTURK INVT LTD - KASOA'!AA32</f>
        <v>VERY LOW-ORDER URGENTLY</v>
      </c>
      <c r="AC29" s="447">
        <f>'SONTURK INVT LTD - KASOA'!AB32</f>
        <v>7085.8437878787809</v>
      </c>
      <c r="AD29" s="450">
        <f>Table1[[#This Row],[Stock Sell in/Sell out]]*Table1[[#This Row],[Stock Norm +Transit Time]]/Table1[[#This Row],[Stock Norm QTY]]</f>
        <v>0</v>
      </c>
      <c r="AE29" s="443">
        <f>Table1[[#This Row],[Stock Norm +Transit Time]]*Table1[[#This Row],[Av. Daily Sales MT]]</f>
        <v>0.26885454545454557</v>
      </c>
    </row>
    <row r="30" spans="1:31" hidden="1">
      <c r="A30" s="433" t="s">
        <v>132</v>
      </c>
      <c r="B30" s="433" t="s">
        <v>152</v>
      </c>
      <c r="C30" s="446" t="str">
        <f>'SONTURK INVT LTD - KASOA'!B33</f>
        <v>W053</v>
      </c>
      <c r="D30" s="446" t="str">
        <f>'SONTURK INVT LTD - KASOA'!C33</f>
        <v>VIKING RICE @ 22.5KG</v>
      </c>
      <c r="E30" s="446" t="str">
        <f>'SONTURK INVT LTD - KASOA'!D33</f>
        <v>RICE</v>
      </c>
      <c r="F30" s="446" t="str">
        <f>'SONTURK INVT LTD - KASOA'!E33</f>
        <v>VIKING</v>
      </c>
      <c r="G30" s="447">
        <f>'SONTURK INVT LTD - KASOA'!F33</f>
        <v>0.1875</v>
      </c>
      <c r="H30" s="448">
        <f>'SONTURK INVT LTD - KASOA'!G33</f>
        <v>8.3333333333333339</v>
      </c>
      <c r="I30" s="447">
        <f>'SONTURK INVT LTD - KASOA'!H33</f>
        <v>1933.3333333333333</v>
      </c>
      <c r="J30" s="446">
        <f>'SONTURK INVT LTD - KASOA'!I33</f>
        <v>0</v>
      </c>
      <c r="K30" s="447">
        <f>'SONTURK INVT LTD - KASOA'!J33</f>
        <v>0</v>
      </c>
      <c r="L30" s="447">
        <f>'SONTURK INVT LTD - KASOA'!K33</f>
        <v>0</v>
      </c>
      <c r="M30" s="447">
        <f>'SONTURK INVT LTD - KASOA'!L33</f>
        <v>231.99999999999997</v>
      </c>
      <c r="N30" s="446">
        <f>'SONTURK INVT LTD - KASOA'!M33</f>
        <v>6</v>
      </c>
      <c r="O30" s="449">
        <f>'SONTURK INVT LTD - KASOA'!N33</f>
        <v>3.9802429936578619E-3</v>
      </c>
      <c r="P30" s="446">
        <f>'SONTURK INVT LTD - KASOA'!O33</f>
        <v>0.94701960466032997</v>
      </c>
      <c r="Q30" s="446" t="str">
        <f>'SONTURK INVT LTD - KASOA'!P33</f>
        <v>C</v>
      </c>
      <c r="R30" s="448">
        <f>'SONTURK INVT LTD - KASOA'!Q33</f>
        <v>0.37878787878787884</v>
      </c>
      <c r="S30" s="447">
        <f>'SONTURK INVT LTD - KASOA'!R33</f>
        <v>8.5227272727272721E-3</v>
      </c>
      <c r="T30" s="447">
        <f>'SONTURK INVT LTD - KASOA'!S33</f>
        <v>87.878787878787875</v>
      </c>
      <c r="U30" s="446">
        <f>'SONTURK INVT LTD - KASOA'!T33</f>
        <v>30</v>
      </c>
      <c r="V30" s="446">
        <f>'SONTURK INVT LTD - KASOA'!U33</f>
        <v>1</v>
      </c>
      <c r="W30" s="446">
        <f>'SONTURK INVT LTD - KASOA'!V33</f>
        <v>31</v>
      </c>
      <c r="X30" s="448">
        <f>'SONTURK INVT LTD - KASOA'!W33</f>
        <v>11.742424242424244</v>
      </c>
      <c r="Y30" s="448">
        <f>'SONTURK INVT LTD - KASOA'!X33</f>
        <v>11.742424242424244</v>
      </c>
      <c r="Z30" s="447">
        <f>'SONTURK INVT LTD - KASOA'!Y33</f>
        <v>0.26420454545454547</v>
      </c>
      <c r="AA30" s="449">
        <f>'SONTURK INVT LTD - KASOA'!Z33</f>
        <v>0</v>
      </c>
      <c r="AB30" s="446" t="str">
        <f>'SONTURK INVT LTD - KASOA'!AA33</f>
        <v>VERY LOW-ORDER URGENTLY</v>
      </c>
      <c r="AC30" s="447">
        <f>'SONTURK INVT LTD - KASOA'!AB33</f>
        <v>2724.2424242424245</v>
      </c>
      <c r="AD30" s="450">
        <f>Table1[[#This Row],[Stock Sell in/Sell out]]*Table1[[#This Row],[Stock Norm +Transit Time]]/Table1[[#This Row],[Stock Norm QTY]]</f>
        <v>0</v>
      </c>
      <c r="AE30" s="443">
        <f>Table1[[#This Row],[Stock Norm +Transit Time]]*Table1[[#This Row],[Av. Daily Sales MT]]</f>
        <v>0.26420454545454541</v>
      </c>
    </row>
    <row r="31" spans="1:31" hidden="1">
      <c r="A31" s="433" t="s">
        <v>132</v>
      </c>
      <c r="B31" s="433" t="s">
        <v>152</v>
      </c>
      <c r="C31" s="446" t="str">
        <f>'SONTURK INVT LTD - KASOA'!B34</f>
        <v>W024</v>
      </c>
      <c r="D31" s="446" t="str">
        <f>'SONTURK INVT LTD - KASOA'!C34</f>
        <v>FRYTOL 200ML X 24SCH</v>
      </c>
      <c r="E31" s="446" t="str">
        <f>'SONTURK INVT LTD - KASOA'!D34</f>
        <v>COOKING OIL</v>
      </c>
      <c r="F31" s="446" t="str">
        <f>'SONTURK INVT LTD - KASOA'!E34</f>
        <v>FRYTOL</v>
      </c>
      <c r="G31" s="447">
        <f>'SONTURK INVT LTD - KASOA'!F34</f>
        <v>0.14573999999999998</v>
      </c>
      <c r="H31" s="448">
        <f>'SONTURK INVT LTD - KASOA'!G34</f>
        <v>25.333333333333336</v>
      </c>
      <c r="I31" s="447">
        <f>'SONTURK INVT LTD - KASOA'!H34</f>
        <v>5743.2833333333347</v>
      </c>
      <c r="J31" s="446">
        <f>'SONTURK INVT LTD - KASOA'!I34</f>
        <v>157</v>
      </c>
      <c r="K31" s="447">
        <f>'SONTURK INVT LTD - KASOA'!J34</f>
        <v>0.67823999999999995</v>
      </c>
      <c r="L31" s="447">
        <f>'SONTURK INVT LTD - KASOA'!K34</f>
        <v>35593.242763157898</v>
      </c>
      <c r="M31" s="447">
        <f>'SONTURK INVT LTD - KASOA'!L34</f>
        <v>226.70855263157898</v>
      </c>
      <c r="N31" s="446">
        <f>'SONTURK INVT LTD - KASOA'!M34</f>
        <v>72</v>
      </c>
      <c r="O31" s="449">
        <f>'SONTURK INVT LTD - KASOA'!N34</f>
        <v>3.0937632741103826E-3</v>
      </c>
      <c r="P31" s="446">
        <f>'SONTURK INVT LTD - KASOA'!O34</f>
        <v>0.95011336793444034</v>
      </c>
      <c r="Q31" s="446" t="str">
        <f>'SONTURK INVT LTD - KASOA'!P34</f>
        <v>C</v>
      </c>
      <c r="R31" s="448">
        <f>'SONTURK INVT LTD - KASOA'!Q34</f>
        <v>1.1515151515151516</v>
      </c>
      <c r="S31" s="447">
        <f>'SONTURK INVT LTD - KASOA'!R34</f>
        <v>6.6245454545454533E-3</v>
      </c>
      <c r="T31" s="447">
        <f>'SONTURK INVT LTD - KASOA'!S34</f>
        <v>261.05833333333339</v>
      </c>
      <c r="U31" s="446">
        <f>'SONTURK INVT LTD - KASOA'!T34</f>
        <v>30</v>
      </c>
      <c r="V31" s="446">
        <f>'SONTURK INVT LTD - KASOA'!U34</f>
        <v>1</v>
      </c>
      <c r="W31" s="446">
        <f>'SONTURK INVT LTD - KASOA'!V34</f>
        <v>31</v>
      </c>
      <c r="X31" s="448">
        <f>'SONTURK INVT LTD - KASOA'!W34</f>
        <v>35.696969696969703</v>
      </c>
      <c r="Y31" s="448">
        <f>'SONTURK INVT LTD - KASOA'!X34</f>
        <v>0</v>
      </c>
      <c r="Z31" s="447">
        <f>'SONTURK INVT LTD - KASOA'!Y34</f>
        <v>0</v>
      </c>
      <c r="AA31" s="449">
        <f>'SONTURK INVT LTD - KASOA'!Z34</f>
        <v>4.3981324278438025</v>
      </c>
      <c r="AB31" s="446" t="str">
        <f>'SONTURK INVT LTD - KASOA'!AA34</f>
        <v>VERY HIGH-DON’T ORDER</v>
      </c>
      <c r="AC31" s="447">
        <f>'SONTURK INVT LTD - KASOA'!AB34</f>
        <v>0</v>
      </c>
      <c r="AD31" s="450">
        <f>Table1[[#This Row],[Stock Sell in/Sell out]]*Table1[[#This Row],[Stock Norm +Transit Time]]/Table1[[#This Row],[Stock Norm QTY]]</f>
        <v>136.34210526315786</v>
      </c>
      <c r="AE31" s="443">
        <f>Table1[[#This Row],[Stock Norm +Transit Time]]*Table1[[#This Row],[Av. Daily Sales MT]]</f>
        <v>0.20536090909090904</v>
      </c>
    </row>
    <row r="32" spans="1:31" hidden="1">
      <c r="A32" s="433" t="s">
        <v>132</v>
      </c>
      <c r="B32" s="433" t="s">
        <v>152</v>
      </c>
      <c r="C32" s="446" t="str">
        <f>'SONTURK INVT LTD - KASOA'!B35</f>
        <v>W227</v>
      </c>
      <c r="D32" s="446" t="str">
        <f>'SONTURK INVT LTD - KASOA'!C35</f>
        <v>JAMAA WHITE SOAP 120GM</v>
      </c>
      <c r="E32" s="446" t="str">
        <f>'SONTURK INVT LTD - KASOA'!D35</f>
        <v>SOAP</v>
      </c>
      <c r="F32" s="446" t="str">
        <f>'SONTURK INVT LTD - KASOA'!E35</f>
        <v>JAMAA</v>
      </c>
      <c r="G32" s="447">
        <f>'SONTURK INVT LTD - KASOA'!F35</f>
        <v>0.14399999999999999</v>
      </c>
      <c r="H32" s="448">
        <f>'SONTURK INVT LTD - KASOA'!G35</f>
        <v>24.666666666666664</v>
      </c>
      <c r="I32" s="447">
        <f>'SONTURK INVT LTD - KASOA'!H35</f>
        <v>3078.0999999999995</v>
      </c>
      <c r="J32" s="446">
        <f>'SONTURK INVT LTD - KASOA'!I35</f>
        <v>319</v>
      </c>
      <c r="K32" s="447">
        <f>'SONTURK INVT LTD - KASOA'!J35</f>
        <v>1.8374399999999997</v>
      </c>
      <c r="L32" s="447">
        <f>'SONTURK INVT LTD - KASOA'!K35</f>
        <v>39807.320270270269</v>
      </c>
      <c r="M32" s="447">
        <f>'SONTURK INVT LTD - KASOA'!L35</f>
        <v>124.78783783783783</v>
      </c>
      <c r="N32" s="446">
        <f>'SONTURK INVT LTD - KASOA'!M35</f>
        <v>24</v>
      </c>
      <c r="O32" s="449">
        <f>'SONTURK INVT LTD - KASOA'!N35</f>
        <v>3.0568266191292378E-3</v>
      </c>
      <c r="P32" s="446">
        <f>'SONTURK INVT LTD - KASOA'!O35</f>
        <v>0.95317019455356955</v>
      </c>
      <c r="Q32" s="446" t="str">
        <f>'SONTURK INVT LTD - KASOA'!P35</f>
        <v>C</v>
      </c>
      <c r="R32" s="448">
        <f>'SONTURK INVT LTD - KASOA'!Q35</f>
        <v>1.1212121212121211</v>
      </c>
      <c r="S32" s="447">
        <f>'SONTURK INVT LTD - KASOA'!R35</f>
        <v>6.5454545454545453E-3</v>
      </c>
      <c r="T32" s="447">
        <f>'SONTURK INVT LTD - KASOA'!S35</f>
        <v>139.91363636363633</v>
      </c>
      <c r="U32" s="446">
        <f>'SONTURK INVT LTD - KASOA'!T35</f>
        <v>30</v>
      </c>
      <c r="V32" s="446">
        <f>'SONTURK INVT LTD - KASOA'!U35</f>
        <v>1</v>
      </c>
      <c r="W32" s="446">
        <f>'SONTURK INVT LTD - KASOA'!V35</f>
        <v>31</v>
      </c>
      <c r="X32" s="448">
        <f>'SONTURK INVT LTD - KASOA'!W35</f>
        <v>34.757575757575751</v>
      </c>
      <c r="Y32" s="448">
        <f>'SONTURK INVT LTD - KASOA'!X35</f>
        <v>0</v>
      </c>
      <c r="Z32" s="447">
        <f>'SONTURK INVT LTD - KASOA'!Y35</f>
        <v>0</v>
      </c>
      <c r="AA32" s="449">
        <f>'SONTURK INVT LTD - KASOA'!Z35</f>
        <v>9.1778552746294704</v>
      </c>
      <c r="AB32" s="446" t="str">
        <f>'SONTURK INVT LTD - KASOA'!AA35</f>
        <v>VERY HIGH-DON’T ORDER</v>
      </c>
      <c r="AC32" s="447">
        <f>'SONTURK INVT LTD - KASOA'!AB35</f>
        <v>0</v>
      </c>
      <c r="AD32" s="450">
        <f>Table1[[#This Row],[Stock Sell in/Sell out]]*Table1[[#This Row],[Stock Norm +Transit Time]]/Table1[[#This Row],[Stock Norm QTY]]</f>
        <v>284.51351351351354</v>
      </c>
      <c r="AE32" s="443">
        <f>Table1[[#This Row],[Stock Norm +Transit Time]]*Table1[[#This Row],[Av. Daily Sales MT]]</f>
        <v>0.2029090909090909</v>
      </c>
    </row>
    <row r="33" spans="1:31" hidden="1">
      <c r="A33" s="433" t="s">
        <v>132</v>
      </c>
      <c r="B33" s="433" t="s">
        <v>152</v>
      </c>
      <c r="C33" s="446" t="str">
        <f>'SONTURK INVT LTD - KASOA'!B36</f>
        <v>W074</v>
      </c>
      <c r="D33" s="446" t="str">
        <f>'SONTURK INVT LTD - KASOA'!C36</f>
        <v>ALIFE ROSE 40 X 100G</v>
      </c>
      <c r="E33" s="446" t="str">
        <f>'SONTURK INVT LTD - KASOA'!D36</f>
        <v>SOAP</v>
      </c>
      <c r="F33" s="446" t="str">
        <f>'SONTURK INVT LTD - KASOA'!E36</f>
        <v>ALIFE</v>
      </c>
      <c r="G33" s="447">
        <f>'SONTURK INVT LTD - KASOA'!F36</f>
        <v>0.13833333333333336</v>
      </c>
      <c r="H33" s="448">
        <f>'SONTURK INVT LTD - KASOA'!G36</f>
        <v>30.333333333333336</v>
      </c>
      <c r="I33" s="447">
        <f>'SONTURK INVT LTD - KASOA'!H36</f>
        <v>3560.6333333333323</v>
      </c>
      <c r="J33" s="446">
        <f>'SONTURK INVT LTD - KASOA'!I36</f>
        <v>1</v>
      </c>
      <c r="K33" s="447">
        <f>'SONTURK INVT LTD - KASOA'!J36</f>
        <v>4.0000000000000001E-3</v>
      </c>
      <c r="L33" s="447">
        <f>'SONTURK INVT LTD - KASOA'!K36</f>
        <v>117.38351648351644</v>
      </c>
      <c r="M33" s="447">
        <f>'SONTURK INVT LTD - KASOA'!L36</f>
        <v>117.38351648351644</v>
      </c>
      <c r="N33" s="446">
        <f>'SONTURK INVT LTD - KASOA'!M36</f>
        <v>48</v>
      </c>
      <c r="O33" s="449">
        <f>'SONTURK INVT LTD - KASOA'!N36</f>
        <v>2.9365348308764681E-3</v>
      </c>
      <c r="P33" s="446">
        <f>'SONTURK INVT LTD - KASOA'!O36</f>
        <v>0.95610672938444596</v>
      </c>
      <c r="Q33" s="446" t="str">
        <f>'SONTURK INVT LTD - KASOA'!P36</f>
        <v>C</v>
      </c>
      <c r="R33" s="448">
        <f>'SONTURK INVT LTD - KASOA'!Q36</f>
        <v>1.3787878787878789</v>
      </c>
      <c r="S33" s="447">
        <f>'SONTURK INVT LTD - KASOA'!R36</f>
        <v>6.2878787878787893E-3</v>
      </c>
      <c r="T33" s="447">
        <f>'SONTURK INVT LTD - KASOA'!S36</f>
        <v>161.84696969696964</v>
      </c>
      <c r="U33" s="446">
        <f>'SONTURK INVT LTD - KASOA'!T36</f>
        <v>30</v>
      </c>
      <c r="V33" s="446">
        <f>'SONTURK INVT LTD - KASOA'!U36</f>
        <v>1</v>
      </c>
      <c r="W33" s="446">
        <f>'SONTURK INVT LTD - KASOA'!V36</f>
        <v>31</v>
      </c>
      <c r="X33" s="448">
        <f>'SONTURK INVT LTD - KASOA'!W36</f>
        <v>42.742424242424249</v>
      </c>
      <c r="Y33" s="448">
        <f>'SONTURK INVT LTD - KASOA'!X36</f>
        <v>41.742424242424249</v>
      </c>
      <c r="Z33" s="447">
        <f>'SONTURK INVT LTD - KASOA'!Y36</f>
        <v>0.19036380286380294</v>
      </c>
      <c r="AA33" s="449">
        <f>'SONTURK INVT LTD - KASOA'!Z36</f>
        <v>2.3395958879829842E-2</v>
      </c>
      <c r="AB33" s="446" t="str">
        <f>'SONTURK INVT LTD - KASOA'!AA36</f>
        <v>VERY LOW-ORDER URGENTLY</v>
      </c>
      <c r="AC33" s="447">
        <f>'SONTURK INVT LTD - KASOA'!AB36</f>
        <v>4899.8725441225433</v>
      </c>
      <c r="AD33" s="450">
        <f>Table1[[#This Row],[Stock Sell in/Sell out]]*Table1[[#This Row],[Stock Norm +Transit Time]]/Table1[[#This Row],[Stock Norm QTY]]</f>
        <v>0.72527472527472514</v>
      </c>
      <c r="AE33" s="443">
        <f>Table1[[#This Row],[Stock Norm +Transit Time]]*Table1[[#This Row],[Av. Daily Sales MT]]</f>
        <v>0.19492424242424247</v>
      </c>
    </row>
    <row r="34" spans="1:31" hidden="1">
      <c r="A34" s="433" t="s">
        <v>132</v>
      </c>
      <c r="B34" s="433" t="s">
        <v>152</v>
      </c>
      <c r="C34" s="446" t="str">
        <f>'SONTURK INVT LTD - KASOA'!B37</f>
        <v>W197</v>
      </c>
      <c r="D34" s="446" t="str">
        <f>'SONTURK INVT LTD - KASOA'!C37</f>
        <v>JAMAA DETERGENT 10PCH X 850G</v>
      </c>
      <c r="E34" s="446" t="str">
        <f>'SONTURK INVT LTD - KASOA'!D37</f>
        <v>DETERGENT</v>
      </c>
      <c r="F34" s="446" t="str">
        <f>'SONTURK INVT LTD - KASOA'!E37</f>
        <v>JAMAA</v>
      </c>
      <c r="G34" s="447">
        <f>'SONTURK INVT LTD - KASOA'!F37</f>
        <v>0.13033333333333336</v>
      </c>
      <c r="H34" s="448">
        <f>'SONTURK INVT LTD - KASOA'!G37</f>
        <v>15</v>
      </c>
      <c r="I34" s="447">
        <f>'SONTURK INVT LTD - KASOA'!H37</f>
        <v>3295.1666666666665</v>
      </c>
      <c r="J34" s="446">
        <f>'SONTURK INVT LTD - KASOA'!I37</f>
        <v>78</v>
      </c>
      <c r="K34" s="447">
        <f>'SONTURK INVT LTD - KASOA'!J37</f>
        <v>0.66300000000000003</v>
      </c>
      <c r="L34" s="447">
        <f>'SONTURK INVT LTD - KASOA'!K37</f>
        <v>17134.866666666665</v>
      </c>
      <c r="M34" s="447">
        <f>'SONTURK INVT LTD - KASOA'!L37</f>
        <v>219.67777777777778</v>
      </c>
      <c r="N34" s="446">
        <f>'SONTURK INVT LTD - KASOA'!M37</f>
        <v>100</v>
      </c>
      <c r="O34" s="449">
        <f>'SONTURK INVT LTD - KASOA'!N37</f>
        <v>2.7667111298137325E-3</v>
      </c>
      <c r="P34" s="446">
        <f>'SONTURK INVT LTD - KASOA'!O37</f>
        <v>0.95887344051425971</v>
      </c>
      <c r="Q34" s="446" t="str">
        <f>'SONTURK INVT LTD - KASOA'!P37</f>
        <v>C</v>
      </c>
      <c r="R34" s="448">
        <f>'SONTURK INVT LTD - KASOA'!Q37</f>
        <v>0.68181818181818177</v>
      </c>
      <c r="S34" s="447">
        <f>'SONTURK INVT LTD - KASOA'!R37</f>
        <v>5.9242424242424256E-3</v>
      </c>
      <c r="T34" s="447">
        <f>'SONTURK INVT LTD - KASOA'!S37</f>
        <v>149.78030303030303</v>
      </c>
      <c r="U34" s="446">
        <f>'SONTURK INVT LTD - KASOA'!T37</f>
        <v>30</v>
      </c>
      <c r="V34" s="446">
        <f>'SONTURK INVT LTD - KASOA'!U37</f>
        <v>1</v>
      </c>
      <c r="W34" s="446">
        <f>'SONTURK INVT LTD - KASOA'!V37</f>
        <v>31</v>
      </c>
      <c r="X34" s="448">
        <f>'SONTURK INVT LTD - KASOA'!W37</f>
        <v>21.136363636363633</v>
      </c>
      <c r="Y34" s="448">
        <f>'SONTURK INVT LTD - KASOA'!X37</f>
        <v>0</v>
      </c>
      <c r="Z34" s="447">
        <f>'SONTURK INVT LTD - KASOA'!Y37</f>
        <v>0</v>
      </c>
      <c r="AA34" s="449">
        <f>'SONTURK INVT LTD - KASOA'!Z37</f>
        <v>3.6903225806451618</v>
      </c>
      <c r="AB34" s="446" t="str">
        <f>'SONTURK INVT LTD - KASOA'!AA37</f>
        <v>VERY HIGH-DON’T ORDER</v>
      </c>
      <c r="AC34" s="447">
        <f>'SONTURK INVT LTD - KASOA'!AB37</f>
        <v>0</v>
      </c>
      <c r="AD34" s="450">
        <f>Table1[[#This Row],[Stock Sell in/Sell out]]*Table1[[#This Row],[Stock Norm +Transit Time]]/Table1[[#This Row],[Stock Norm QTY]]</f>
        <v>114.40000000000002</v>
      </c>
      <c r="AE34" s="443">
        <f>Table1[[#This Row],[Stock Norm +Transit Time]]*Table1[[#This Row],[Av. Daily Sales MT]]</f>
        <v>0.1836515151515152</v>
      </c>
    </row>
    <row r="35" spans="1:31" hidden="1">
      <c r="A35" s="433" t="s">
        <v>132</v>
      </c>
      <c r="B35" s="433" t="s">
        <v>152</v>
      </c>
      <c r="C35" s="446" t="str">
        <f>'SONTURK INVT LTD - KASOA'!B38</f>
        <v>W155</v>
      </c>
      <c r="D35" s="446" t="str">
        <f>'SONTURK INVT LTD - KASOA'!C38</f>
        <v>EAZZY 32X220G</v>
      </c>
      <c r="E35" s="446" t="str">
        <f>'SONTURK INVT LTD - KASOA'!D38</f>
        <v>SOAP</v>
      </c>
      <c r="F35" s="446" t="str">
        <f>'SONTURK INVT LTD - KASOA'!E38</f>
        <v>EAZZY</v>
      </c>
      <c r="G35" s="447">
        <f>'SONTURK INVT LTD - KASOA'!F38</f>
        <v>0.12799999999999995</v>
      </c>
      <c r="H35" s="448">
        <f>'SONTURK INVT LTD - KASOA'!G38</f>
        <v>15.333333333333332</v>
      </c>
      <c r="I35" s="447">
        <f>'SONTURK INVT LTD - KASOA'!H38</f>
        <v>2105.44</v>
      </c>
      <c r="J35" s="446">
        <f>'SONTURK INVT LTD - KASOA'!I38</f>
        <v>305</v>
      </c>
      <c r="K35" s="447">
        <f>'SONTURK INVT LTD - KASOA'!J38</f>
        <v>2.3424</v>
      </c>
      <c r="L35" s="447">
        <f>'SONTURK INVT LTD - KASOA'!K38</f>
        <v>41879.947826086966</v>
      </c>
      <c r="M35" s="447">
        <f>'SONTURK INVT LTD - KASOA'!L38</f>
        <v>137.31130434782611</v>
      </c>
      <c r="N35" s="446">
        <f>'SONTURK INVT LTD - KASOA'!M38</f>
        <v>20</v>
      </c>
      <c r="O35" s="449">
        <f>'SONTURK INVT LTD - KASOA'!N38</f>
        <v>2.7171792170037662E-3</v>
      </c>
      <c r="P35" s="446">
        <f>'SONTURK INVT LTD - KASOA'!O38</f>
        <v>0.96159061973126347</v>
      </c>
      <c r="Q35" s="446" t="str">
        <f>'SONTURK INVT LTD - KASOA'!P38</f>
        <v>C</v>
      </c>
      <c r="R35" s="448">
        <f>'SONTURK INVT LTD - KASOA'!Q38</f>
        <v>0.69696969696969691</v>
      </c>
      <c r="S35" s="447">
        <f>'SONTURK INVT LTD - KASOA'!R38</f>
        <v>5.8181818181818161E-3</v>
      </c>
      <c r="T35" s="447">
        <f>'SONTURK INVT LTD - KASOA'!S38</f>
        <v>95.701818181818183</v>
      </c>
      <c r="U35" s="446">
        <f>'SONTURK INVT LTD - KASOA'!T38</f>
        <v>30</v>
      </c>
      <c r="V35" s="446">
        <f>'SONTURK INVT LTD - KASOA'!U38</f>
        <v>1</v>
      </c>
      <c r="W35" s="446">
        <f>'SONTURK INVT LTD - KASOA'!V38</f>
        <v>31</v>
      </c>
      <c r="X35" s="448">
        <f>'SONTURK INVT LTD - KASOA'!W38</f>
        <v>21.606060606060606</v>
      </c>
      <c r="Y35" s="448">
        <f>'SONTURK INVT LTD - KASOA'!X38</f>
        <v>0</v>
      </c>
      <c r="Z35" s="447">
        <f>'SONTURK INVT LTD - KASOA'!Y38</f>
        <v>0</v>
      </c>
      <c r="AA35" s="449">
        <f>'SONTURK INVT LTD - KASOA'!Z38</f>
        <v>14.1164095371669</v>
      </c>
      <c r="AB35" s="446" t="str">
        <f>'SONTURK INVT LTD - KASOA'!AA38</f>
        <v>VERY HIGH-DON’T ORDER</v>
      </c>
      <c r="AC35" s="447">
        <f>'SONTURK INVT LTD - KASOA'!AB38</f>
        <v>0</v>
      </c>
      <c r="AD35" s="450">
        <f>Table1[[#This Row],[Stock Sell in/Sell out]]*Table1[[#This Row],[Stock Norm +Transit Time]]/Table1[[#This Row],[Stock Norm QTY]]</f>
        <v>437.60869565217394</v>
      </c>
      <c r="AE35" s="443">
        <f>Table1[[#This Row],[Stock Norm +Transit Time]]*Table1[[#This Row],[Av. Daily Sales MT]]</f>
        <v>0.18036363636363631</v>
      </c>
    </row>
    <row r="36" spans="1:31" hidden="1">
      <c r="A36" s="433" t="s">
        <v>132</v>
      </c>
      <c r="B36" s="433" t="s">
        <v>152</v>
      </c>
      <c r="C36" s="446" t="str">
        <f>'SONTURK INVT LTD - KASOA'!B39</f>
        <v>W077</v>
      </c>
      <c r="D36" s="446" t="str">
        <f>'SONTURK INVT LTD - KASOA'!C39</f>
        <v>ALIFE COCONUT 40 X 100G</v>
      </c>
      <c r="E36" s="446" t="str">
        <f>'SONTURK INVT LTD - KASOA'!D39</f>
        <v>SOAP</v>
      </c>
      <c r="F36" s="446" t="str">
        <f>'SONTURK INVT LTD - KASOA'!E39</f>
        <v>ALIFE</v>
      </c>
      <c r="G36" s="447">
        <f>'SONTURK INVT LTD - KASOA'!F39</f>
        <v>0.12533333333333335</v>
      </c>
      <c r="H36" s="448">
        <f>'SONTURK INVT LTD - KASOA'!G39</f>
        <v>23.333333333333336</v>
      </c>
      <c r="I36" s="447">
        <f>'SONTURK INVT LTD - KASOA'!H39</f>
        <v>3217.5666666666652</v>
      </c>
      <c r="J36" s="446">
        <f>'SONTURK INVT LTD - KASOA'!I39</f>
        <v>0</v>
      </c>
      <c r="K36" s="447">
        <f>'SONTURK INVT LTD - KASOA'!J39</f>
        <v>0</v>
      </c>
      <c r="L36" s="447">
        <f>'SONTURK INVT LTD - KASOA'!K39</f>
        <v>0</v>
      </c>
      <c r="M36" s="447">
        <f>'SONTURK INVT LTD - KASOA'!L39</f>
        <v>137.89571428571421</v>
      </c>
      <c r="N36" s="446">
        <f>'SONTURK INVT LTD - KASOA'!M39</f>
        <v>4</v>
      </c>
      <c r="O36" s="449">
        <f>'SONTURK INVT LTD - KASOA'!N39</f>
        <v>2.6605713166495226E-3</v>
      </c>
      <c r="P36" s="446">
        <f>'SONTURK INVT LTD - KASOA'!O39</f>
        <v>0.96425119104791301</v>
      </c>
      <c r="Q36" s="446" t="str">
        <f>'SONTURK INVT LTD - KASOA'!P39</f>
        <v>C</v>
      </c>
      <c r="R36" s="448">
        <f>'SONTURK INVT LTD - KASOA'!Q39</f>
        <v>1.0606060606060608</v>
      </c>
      <c r="S36" s="447">
        <f>'SONTURK INVT LTD - KASOA'!R39</f>
        <v>5.6969696969696977E-3</v>
      </c>
      <c r="T36" s="447">
        <f>'SONTURK INVT LTD - KASOA'!S39</f>
        <v>146.25303030303024</v>
      </c>
      <c r="U36" s="446">
        <f>'SONTURK INVT LTD - KASOA'!T39</f>
        <v>30</v>
      </c>
      <c r="V36" s="446">
        <f>'SONTURK INVT LTD - KASOA'!U39</f>
        <v>1</v>
      </c>
      <c r="W36" s="446">
        <f>'SONTURK INVT LTD - KASOA'!V39</f>
        <v>31</v>
      </c>
      <c r="X36" s="448">
        <f>'SONTURK INVT LTD - KASOA'!W39</f>
        <v>32.878787878787882</v>
      </c>
      <c r="Y36" s="448">
        <f>'SONTURK INVT LTD - KASOA'!X39</f>
        <v>32.878787878787882</v>
      </c>
      <c r="Z36" s="447">
        <f>'SONTURK INVT LTD - KASOA'!Y39</f>
        <v>0.17660606060606063</v>
      </c>
      <c r="AA36" s="449">
        <f>'SONTURK INVT LTD - KASOA'!Z39</f>
        <v>0</v>
      </c>
      <c r="AB36" s="446" t="str">
        <f>'SONTURK INVT LTD - KASOA'!AA39</f>
        <v>VERY LOW-ORDER URGENTLY</v>
      </c>
      <c r="AC36" s="447">
        <f>'SONTURK INVT LTD - KASOA'!AB39</f>
        <v>4533.843939393937</v>
      </c>
      <c r="AD36" s="450">
        <f>Table1[[#This Row],[Stock Sell in/Sell out]]*Table1[[#This Row],[Stock Norm +Transit Time]]/Table1[[#This Row],[Stock Norm QTY]]</f>
        <v>0</v>
      </c>
      <c r="AE36" s="443">
        <f>Table1[[#This Row],[Stock Norm +Transit Time]]*Table1[[#This Row],[Av. Daily Sales MT]]</f>
        <v>0.17660606060606063</v>
      </c>
    </row>
    <row r="37" spans="1:31" hidden="1">
      <c r="A37" s="433" t="s">
        <v>132</v>
      </c>
      <c r="B37" s="433" t="s">
        <v>152</v>
      </c>
      <c r="C37" s="446" t="str">
        <f>'SONTURK INVT LTD - KASOA'!B40</f>
        <v>W080</v>
      </c>
      <c r="D37" s="446" t="str">
        <f>'SONTURK INVT LTD - KASOA'!C40</f>
        <v>ALIFE MEDICATED 40 X 100G</v>
      </c>
      <c r="E37" s="446" t="str">
        <f>'SONTURK INVT LTD - KASOA'!D40</f>
        <v>SOAP</v>
      </c>
      <c r="F37" s="446" t="str">
        <f>'SONTURK INVT LTD - KASOA'!E40</f>
        <v>ALIFE</v>
      </c>
      <c r="G37" s="447">
        <f>'SONTURK INVT LTD - KASOA'!F40</f>
        <v>0.1206666666666667</v>
      </c>
      <c r="H37" s="448">
        <f>'SONTURK INVT LTD - KASOA'!G40</f>
        <v>24.333333333333336</v>
      </c>
      <c r="I37" s="447">
        <f>'SONTURK INVT LTD - KASOA'!H40</f>
        <v>3116.2833333333319</v>
      </c>
      <c r="J37" s="446">
        <f>'SONTURK INVT LTD - KASOA'!I40</f>
        <v>99</v>
      </c>
      <c r="K37" s="447">
        <f>'SONTURK INVT LTD - KASOA'!J40</f>
        <v>0.39600000000000002</v>
      </c>
      <c r="L37" s="447">
        <f>'SONTURK INVT LTD - KASOA'!K40</f>
        <v>17028</v>
      </c>
      <c r="M37" s="447">
        <f>'SONTURK INVT LTD - KASOA'!L40</f>
        <v>172</v>
      </c>
      <c r="N37" s="446">
        <f>'SONTURK INVT LTD - KASOA'!M40</f>
        <v>20</v>
      </c>
      <c r="O37" s="449">
        <f>'SONTURK INVT LTD - KASOA'!N40</f>
        <v>2.5615074910295939E-3</v>
      </c>
      <c r="P37" s="446">
        <f>'SONTURK INVT LTD - KASOA'!O40</f>
        <v>0.96681269853894258</v>
      </c>
      <c r="Q37" s="446" t="str">
        <f>'SONTURK INVT LTD - KASOA'!P40</f>
        <v>C</v>
      </c>
      <c r="R37" s="448">
        <f>'SONTURK INVT LTD - KASOA'!Q40</f>
        <v>1.1060606060606062</v>
      </c>
      <c r="S37" s="447">
        <f>'SONTURK INVT LTD - KASOA'!R40</f>
        <v>5.4848484848484865E-3</v>
      </c>
      <c r="T37" s="447">
        <f>'SONTURK INVT LTD - KASOA'!S40</f>
        <v>141.64924242424237</v>
      </c>
      <c r="U37" s="446">
        <f>'SONTURK INVT LTD - KASOA'!T40</f>
        <v>30</v>
      </c>
      <c r="V37" s="446">
        <f>'SONTURK INVT LTD - KASOA'!U40</f>
        <v>1</v>
      </c>
      <c r="W37" s="446">
        <f>'SONTURK INVT LTD - KASOA'!V40</f>
        <v>31</v>
      </c>
      <c r="X37" s="448">
        <f>'SONTURK INVT LTD - KASOA'!W40</f>
        <v>34.287878787878789</v>
      </c>
      <c r="Y37" s="448">
        <f>'SONTURK INVT LTD - KASOA'!X40</f>
        <v>0</v>
      </c>
      <c r="Z37" s="447">
        <f>'SONTURK INVT LTD - KASOA'!Y40</f>
        <v>0</v>
      </c>
      <c r="AA37" s="449">
        <f>'SONTURK INVT LTD - KASOA'!Z40</f>
        <v>2.8873177198409192</v>
      </c>
      <c r="AB37" s="446" t="str">
        <f>'SONTURK INVT LTD - KASOA'!AA40</f>
        <v>VERY HIGH-DON’T ORDER</v>
      </c>
      <c r="AC37" s="447">
        <f>'SONTURK INVT LTD - KASOA'!AB40</f>
        <v>0</v>
      </c>
      <c r="AD37" s="450">
        <f>Table1[[#This Row],[Stock Sell in/Sell out]]*Table1[[#This Row],[Stock Norm +Transit Time]]/Table1[[#This Row],[Stock Norm QTY]]</f>
        <v>89.506849315068493</v>
      </c>
      <c r="AE37" s="443">
        <f>Table1[[#This Row],[Stock Norm +Transit Time]]*Table1[[#This Row],[Av. Daily Sales MT]]</f>
        <v>0.17003030303030309</v>
      </c>
    </row>
    <row r="38" spans="1:31" hidden="1">
      <c r="A38" s="433" t="s">
        <v>132</v>
      </c>
      <c r="B38" s="433" t="s">
        <v>152</v>
      </c>
      <c r="C38" s="446" t="str">
        <f>'SONTURK INVT LTD - KASOA'!B41</f>
        <v>W203</v>
      </c>
      <c r="D38" s="446" t="str">
        <f>'SONTURK INVT LTD - KASOA'!C41</f>
        <v>ALIFE LEMON 18X200G</v>
      </c>
      <c r="E38" s="446" t="str">
        <f>'SONTURK INVT LTD - KASOA'!D41</f>
        <v>SOAP</v>
      </c>
      <c r="F38" s="446" t="str">
        <f>'SONTURK INVT LTD - KASOA'!E41</f>
        <v>ALIFE</v>
      </c>
      <c r="G38" s="447">
        <f>'SONTURK INVT LTD - KASOA'!F41</f>
        <v>0.11559999999999995</v>
      </c>
      <c r="H38" s="448">
        <f>'SONTURK INVT LTD - KASOA'!G41</f>
        <v>27</v>
      </c>
      <c r="I38" s="447">
        <f>'SONTURK INVT LTD - KASOA'!H41</f>
        <v>3032.856666666667</v>
      </c>
      <c r="J38" s="446">
        <f>'SONTURK INVT LTD - KASOA'!I41</f>
        <v>0</v>
      </c>
      <c r="K38" s="447">
        <f>'SONTURK INVT LTD - KASOA'!J41</f>
        <v>0</v>
      </c>
      <c r="L38" s="447">
        <f>'SONTURK INVT LTD - KASOA'!K41</f>
        <v>0</v>
      </c>
      <c r="M38" s="447">
        <f>'SONTURK INVT LTD - KASOA'!L41</f>
        <v>112.32802469135804</v>
      </c>
      <c r="N38" s="446">
        <f>'SONTURK INVT LTD - KASOA'!M41</f>
        <v>12</v>
      </c>
      <c r="O38" s="449">
        <f>'SONTURK INVT LTD - KASOA'!N41</f>
        <v>2.4539524803565264E-3</v>
      </c>
      <c r="P38" s="446">
        <f>'SONTURK INVT LTD - KASOA'!O41</f>
        <v>0.9692666510192991</v>
      </c>
      <c r="Q38" s="446" t="str">
        <f>'SONTURK INVT LTD - KASOA'!P41</f>
        <v>C</v>
      </c>
      <c r="R38" s="448">
        <f>'SONTURK INVT LTD - KASOA'!Q41</f>
        <v>1.2272727272727273</v>
      </c>
      <c r="S38" s="447">
        <f>'SONTURK INVT LTD - KASOA'!R41</f>
        <v>5.2545454545454527E-3</v>
      </c>
      <c r="T38" s="447">
        <f>'SONTURK INVT LTD - KASOA'!S41</f>
        <v>137.85712121212123</v>
      </c>
      <c r="U38" s="446">
        <f>'SONTURK INVT LTD - KASOA'!T41</f>
        <v>30</v>
      </c>
      <c r="V38" s="446">
        <f>'SONTURK INVT LTD - KASOA'!U41</f>
        <v>1</v>
      </c>
      <c r="W38" s="446">
        <f>'SONTURK INVT LTD - KASOA'!V41</f>
        <v>31</v>
      </c>
      <c r="X38" s="448">
        <f>'SONTURK INVT LTD - KASOA'!W41</f>
        <v>38.045454545454547</v>
      </c>
      <c r="Y38" s="448">
        <f>'SONTURK INVT LTD - KASOA'!X41</f>
        <v>38.045454545454547</v>
      </c>
      <c r="Z38" s="447">
        <f>'SONTURK INVT LTD - KASOA'!Y41</f>
        <v>0.16289090909090903</v>
      </c>
      <c r="AA38" s="449">
        <f>'SONTURK INVT LTD - KASOA'!Z41</f>
        <v>0</v>
      </c>
      <c r="AB38" s="446" t="str">
        <f>'SONTURK INVT LTD - KASOA'!AA41</f>
        <v>VERY LOW-ORDER URGENTLY</v>
      </c>
      <c r="AC38" s="447">
        <f>'SONTURK INVT LTD - KASOA'!AB41</f>
        <v>4273.5707575757579</v>
      </c>
      <c r="AD38" s="450">
        <f>Table1[[#This Row],[Stock Sell in/Sell out]]*Table1[[#This Row],[Stock Norm +Transit Time]]/Table1[[#This Row],[Stock Norm QTY]]</f>
        <v>0</v>
      </c>
      <c r="AE38" s="443">
        <f>Table1[[#This Row],[Stock Norm +Transit Time]]*Table1[[#This Row],[Av. Daily Sales MT]]</f>
        <v>0.16289090909090903</v>
      </c>
    </row>
    <row r="39" spans="1:31" hidden="1">
      <c r="A39" s="433" t="s">
        <v>132</v>
      </c>
      <c r="B39" s="433" t="s">
        <v>152</v>
      </c>
      <c r="C39" s="446" t="str">
        <f>'SONTURK INVT LTD - KASOA'!B42</f>
        <v>W071</v>
      </c>
      <c r="D39" s="446" t="str">
        <f>'SONTURK INVT LTD - KASOA'!C42</f>
        <v>ALIFE LEMON 40 X 100G</v>
      </c>
      <c r="E39" s="446" t="str">
        <f>'SONTURK INVT LTD - KASOA'!D42</f>
        <v>SOAP</v>
      </c>
      <c r="F39" s="446" t="str">
        <f>'SONTURK INVT LTD - KASOA'!E42</f>
        <v>ALIFE</v>
      </c>
      <c r="G39" s="447">
        <f>'SONTURK INVT LTD - KASOA'!F42</f>
        <v>0.11483333333333337</v>
      </c>
      <c r="H39" s="448">
        <f>'SONTURK INVT LTD - KASOA'!G42</f>
        <v>18.666666666666664</v>
      </c>
      <c r="I39" s="447">
        <f>'SONTURK INVT LTD - KASOA'!H42</f>
        <v>2959.4833333333327</v>
      </c>
      <c r="J39" s="446">
        <f>'SONTURK INVT LTD - KASOA'!I42</f>
        <v>97</v>
      </c>
      <c r="K39" s="447">
        <f>'SONTURK INVT LTD - KASOA'!J42</f>
        <v>0.38819999999999999</v>
      </c>
      <c r="L39" s="447">
        <f>'SONTURK INVT LTD - KASOA'!K42</f>
        <v>15378.74375</v>
      </c>
      <c r="M39" s="447">
        <f>'SONTURK INVT LTD - KASOA'!L42</f>
        <v>158.54374999999999</v>
      </c>
      <c r="N39" s="446">
        <f>'SONTURK INVT LTD - KASOA'!M42</f>
        <v>24</v>
      </c>
      <c r="O39" s="449">
        <f>'SONTURK INVT LTD - KASOA'!N42</f>
        <v>2.4376777090046827E-3</v>
      </c>
      <c r="P39" s="446">
        <f>'SONTURK INVT LTD - KASOA'!O42</f>
        <v>0.97170432872830381</v>
      </c>
      <c r="Q39" s="446" t="str">
        <f>'SONTURK INVT LTD - KASOA'!P42</f>
        <v>C</v>
      </c>
      <c r="R39" s="448">
        <f>'SONTURK INVT LTD - KASOA'!Q42</f>
        <v>0.8484848484848484</v>
      </c>
      <c r="S39" s="447">
        <f>'SONTURK INVT LTD - KASOA'!R42</f>
        <v>5.2196969696969714E-3</v>
      </c>
      <c r="T39" s="447">
        <f>'SONTURK INVT LTD - KASOA'!S42</f>
        <v>134.52196969696968</v>
      </c>
      <c r="U39" s="446">
        <f>'SONTURK INVT LTD - KASOA'!T42</f>
        <v>30</v>
      </c>
      <c r="V39" s="446">
        <f>'SONTURK INVT LTD - KASOA'!U42</f>
        <v>1</v>
      </c>
      <c r="W39" s="446">
        <f>'SONTURK INVT LTD - KASOA'!V42</f>
        <v>31</v>
      </c>
      <c r="X39" s="448">
        <f>'SONTURK INVT LTD - KASOA'!W42</f>
        <v>26.303030303030301</v>
      </c>
      <c r="Y39" s="448">
        <f>'SONTURK INVT LTD - KASOA'!X42</f>
        <v>0</v>
      </c>
      <c r="Z39" s="447">
        <f>'SONTURK INVT LTD - KASOA'!Y42</f>
        <v>0</v>
      </c>
      <c r="AA39" s="449">
        <f>'SONTURK INVT LTD - KASOA'!Z42</f>
        <v>3.6877880184331802</v>
      </c>
      <c r="AB39" s="446" t="str">
        <f>'SONTURK INVT LTD - KASOA'!AA42</f>
        <v>VERY HIGH-DON’T ORDER</v>
      </c>
      <c r="AC39" s="447">
        <f>'SONTURK INVT LTD - KASOA'!AB42</f>
        <v>0</v>
      </c>
      <c r="AD39" s="450">
        <f>Table1[[#This Row],[Stock Sell in/Sell out]]*Table1[[#This Row],[Stock Norm +Transit Time]]/Table1[[#This Row],[Stock Norm QTY]]</f>
        <v>114.32142857142858</v>
      </c>
      <c r="AE39" s="443">
        <f>Table1[[#This Row],[Stock Norm +Transit Time]]*Table1[[#This Row],[Av. Daily Sales MT]]</f>
        <v>0.1618106060606061</v>
      </c>
    </row>
    <row r="40" spans="1:31" hidden="1">
      <c r="A40" s="433" t="s">
        <v>132</v>
      </c>
      <c r="B40" s="433" t="s">
        <v>152</v>
      </c>
      <c r="C40" s="446" t="str">
        <f>'SONTURK INVT LTD - KASOA'!B43</f>
        <v>W207</v>
      </c>
      <c r="D40" s="446" t="str">
        <f>'SONTURK INVT LTD - KASOA'!C43</f>
        <v>DETERGENT 100X75G</v>
      </c>
      <c r="E40" s="446" t="str">
        <f>'SONTURK INVT LTD - KASOA'!D43</f>
        <v>DETERGENT</v>
      </c>
      <c r="F40" s="446" t="str">
        <f>'SONTURK INVT LTD - KASOA'!E43</f>
        <v>JAMAA</v>
      </c>
      <c r="G40" s="447">
        <f>'SONTURK INVT LTD - KASOA'!F43</f>
        <v>0.10749999999999998</v>
      </c>
      <c r="H40" s="448">
        <f>'SONTURK INVT LTD - KASOA'!G43</f>
        <v>14.333333333333332</v>
      </c>
      <c r="I40" s="447">
        <f>'SONTURK INVT LTD - KASOA'!H43</f>
        <v>3009.3333333333335</v>
      </c>
      <c r="J40" s="446">
        <f>'SONTURK INVT LTD - KASOA'!I43</f>
        <v>144</v>
      </c>
      <c r="K40" s="447">
        <f>'SONTURK INVT LTD - KASOA'!J43</f>
        <v>1.08</v>
      </c>
      <c r="L40" s="447">
        <f>'SONTURK INVT LTD - KASOA'!K43</f>
        <v>30233.302325581401</v>
      </c>
      <c r="M40" s="447">
        <f>'SONTURK INVT LTD - KASOA'!L43</f>
        <v>209.95348837209306</v>
      </c>
      <c r="N40" s="446">
        <f>'SONTURK INVT LTD - KASOA'!M43</f>
        <v>24</v>
      </c>
      <c r="O40" s="449">
        <f>'SONTURK INVT LTD - KASOA'!N43</f>
        <v>2.2820059830305074E-3</v>
      </c>
      <c r="P40" s="446">
        <f>'SONTURK INVT LTD - KASOA'!O43</f>
        <v>0.97398633471133433</v>
      </c>
      <c r="Q40" s="446" t="str">
        <f>'SONTURK INVT LTD - KASOA'!P43</f>
        <v>C</v>
      </c>
      <c r="R40" s="448">
        <f>'SONTURK INVT LTD - KASOA'!Q43</f>
        <v>0.65151515151515149</v>
      </c>
      <c r="S40" s="447">
        <f>'SONTURK INVT LTD - KASOA'!R43</f>
        <v>4.8863636363636357E-3</v>
      </c>
      <c r="T40" s="447">
        <f>'SONTURK INVT LTD - KASOA'!S43</f>
        <v>136.78787878787878</v>
      </c>
      <c r="U40" s="446">
        <f>'SONTURK INVT LTD - KASOA'!T43</f>
        <v>30</v>
      </c>
      <c r="V40" s="446">
        <f>'SONTURK INVT LTD - KASOA'!U43</f>
        <v>1</v>
      </c>
      <c r="W40" s="446">
        <f>'SONTURK INVT LTD - KASOA'!V43</f>
        <v>31</v>
      </c>
      <c r="X40" s="448">
        <f>'SONTURK INVT LTD - KASOA'!W43</f>
        <v>20.196969696969695</v>
      </c>
      <c r="Y40" s="448">
        <f>'SONTURK INVT LTD - KASOA'!X43</f>
        <v>0</v>
      </c>
      <c r="Z40" s="447">
        <f>'SONTURK INVT LTD - KASOA'!Y43</f>
        <v>0</v>
      </c>
      <c r="AA40" s="449">
        <f>'SONTURK INVT LTD - KASOA'!Z43</f>
        <v>7.1297824456114034</v>
      </c>
      <c r="AB40" s="446" t="str">
        <f>'SONTURK INVT LTD - KASOA'!AA43</f>
        <v>VERY HIGH-DON’T ORDER</v>
      </c>
      <c r="AC40" s="447">
        <f>'SONTURK INVT LTD - KASOA'!AB43</f>
        <v>0</v>
      </c>
      <c r="AD40" s="450">
        <f>Table1[[#This Row],[Stock Sell in/Sell out]]*Table1[[#This Row],[Stock Norm +Transit Time]]/Table1[[#This Row],[Stock Norm QTY]]</f>
        <v>221.02325581395351</v>
      </c>
      <c r="AE40" s="443">
        <f>Table1[[#This Row],[Stock Norm +Transit Time]]*Table1[[#This Row],[Av. Daily Sales MT]]</f>
        <v>0.15147727272727271</v>
      </c>
    </row>
    <row r="41" spans="1:31" hidden="1">
      <c r="A41" s="433" t="s">
        <v>132</v>
      </c>
      <c r="B41" s="433" t="s">
        <v>152</v>
      </c>
      <c r="C41" s="446" t="str">
        <f>'SONTURK INVT LTD - KASOA'!B44</f>
        <v>W196</v>
      </c>
      <c r="D41" s="446" t="str">
        <f>'SONTURK INVT LTD - KASOA'!C44</f>
        <v xml:space="preserve">JAMAA DETERGENT 40PCH X 160G </v>
      </c>
      <c r="E41" s="446" t="str">
        <f>'SONTURK INVT LTD - KASOA'!D44</f>
        <v>DETERGENT</v>
      </c>
      <c r="F41" s="446" t="str">
        <f>'SONTURK INVT LTD - KASOA'!E44</f>
        <v>JAMAA</v>
      </c>
      <c r="G41" s="447">
        <f>'SONTURK INVT LTD - KASOA'!F44</f>
        <v>0.10666666666666667</v>
      </c>
      <c r="H41" s="448">
        <f>'SONTURK INVT LTD - KASOA'!G44</f>
        <v>16.666666666666664</v>
      </c>
      <c r="I41" s="447">
        <f>'SONTURK INVT LTD - KASOA'!H44</f>
        <v>2844</v>
      </c>
      <c r="J41" s="446">
        <f>'SONTURK INVT LTD - KASOA'!I44</f>
        <v>105</v>
      </c>
      <c r="K41" s="447">
        <f>'SONTURK INVT LTD - KASOA'!J44</f>
        <v>0.67200000000000004</v>
      </c>
      <c r="L41" s="447">
        <f>'SONTURK INVT LTD - KASOA'!K44</f>
        <v>17917.2</v>
      </c>
      <c r="M41" s="447">
        <f>'SONTURK INVT LTD - KASOA'!L44</f>
        <v>170.64000000000001</v>
      </c>
      <c r="N41" s="446">
        <f>'SONTURK INVT LTD - KASOA'!M44</f>
        <v>3</v>
      </c>
      <c r="O41" s="449">
        <f>'SONTURK INVT LTD - KASOA'!N44</f>
        <v>2.2643160141698061E-3</v>
      </c>
      <c r="P41" s="446">
        <f>'SONTURK INVT LTD - KASOA'!O44</f>
        <v>0.9762506507255041</v>
      </c>
      <c r="Q41" s="446" t="str">
        <f>'SONTURK INVT LTD - KASOA'!P44</f>
        <v>C</v>
      </c>
      <c r="R41" s="448">
        <f>'SONTURK INVT LTD - KASOA'!Q44</f>
        <v>0.75757575757575746</v>
      </c>
      <c r="S41" s="447">
        <f>'SONTURK INVT LTD - KASOA'!R44</f>
        <v>4.8484848484848485E-3</v>
      </c>
      <c r="T41" s="447">
        <f>'SONTURK INVT LTD - KASOA'!S44</f>
        <v>129.27272727272728</v>
      </c>
      <c r="U41" s="446">
        <f>'SONTURK INVT LTD - KASOA'!T44</f>
        <v>30</v>
      </c>
      <c r="V41" s="446">
        <f>'SONTURK INVT LTD - KASOA'!U44</f>
        <v>1</v>
      </c>
      <c r="W41" s="446">
        <f>'SONTURK INVT LTD - KASOA'!V44</f>
        <v>31</v>
      </c>
      <c r="X41" s="448">
        <f>'SONTURK INVT LTD - KASOA'!W44</f>
        <v>23.484848484848481</v>
      </c>
      <c r="Y41" s="448">
        <f>'SONTURK INVT LTD - KASOA'!X44</f>
        <v>0</v>
      </c>
      <c r="Z41" s="447">
        <f>'SONTURK INVT LTD - KASOA'!Y44</f>
        <v>0</v>
      </c>
      <c r="AA41" s="449">
        <f>'SONTURK INVT LTD - KASOA'!Z44</f>
        <v>4.4709677419354845</v>
      </c>
      <c r="AB41" s="446" t="str">
        <f>'SONTURK INVT LTD - KASOA'!AA44</f>
        <v>VERY HIGH-DON’T ORDER</v>
      </c>
      <c r="AC41" s="447">
        <f>'SONTURK INVT LTD - KASOA'!AB44</f>
        <v>0</v>
      </c>
      <c r="AD41" s="450">
        <f>Table1[[#This Row],[Stock Sell in/Sell out]]*Table1[[#This Row],[Stock Norm +Transit Time]]/Table1[[#This Row],[Stock Norm QTY]]</f>
        <v>138.60000000000002</v>
      </c>
      <c r="AE41" s="443">
        <f>Table1[[#This Row],[Stock Norm +Transit Time]]*Table1[[#This Row],[Av. Daily Sales MT]]</f>
        <v>0.1503030303030303</v>
      </c>
    </row>
    <row r="42" spans="1:31" hidden="1">
      <c r="A42" s="433" t="s">
        <v>132</v>
      </c>
      <c r="B42" s="433" t="s">
        <v>152</v>
      </c>
      <c r="C42" s="446" t="str">
        <f>'SONTURK INVT LTD - KASOA'!B45</f>
        <v>W160</v>
      </c>
      <c r="D42" s="446" t="str">
        <f>'SONTURK INVT LTD - KASOA'!C45</f>
        <v>SFO 450ML SCH</v>
      </c>
      <c r="E42" s="446" t="str">
        <f>'SONTURK INVT LTD - KASOA'!D45</f>
        <v>SUNFLOWER OIL</v>
      </c>
      <c r="F42" s="446" t="str">
        <f>'SONTURK INVT LTD - KASOA'!E45</f>
        <v>FRYTOL</v>
      </c>
      <c r="G42" s="447">
        <f>'SONTURK INVT LTD - KASOA'!F45</f>
        <v>0.10299333333333334</v>
      </c>
      <c r="H42" s="448">
        <f>'SONTURK INVT LTD - KASOA'!G45</f>
        <v>2.333333333333333</v>
      </c>
      <c r="I42" s="447">
        <f>'SONTURK INVT LTD - KASOA'!H45</f>
        <v>2696.6666666666665</v>
      </c>
      <c r="J42" s="446">
        <f>'SONTURK INVT LTD - KASOA'!I45</f>
        <v>0</v>
      </c>
      <c r="K42" s="447">
        <f>'SONTURK INVT LTD - KASOA'!J45</f>
        <v>0</v>
      </c>
      <c r="L42" s="447">
        <f>'SONTURK INVT LTD - KASOA'!K45</f>
        <v>0</v>
      </c>
      <c r="M42" s="447">
        <f>'SONTURK INVT LTD - KASOA'!L45</f>
        <v>1155.7142857142858</v>
      </c>
      <c r="N42" s="446">
        <f>'SONTURK INVT LTD - KASOA'!M45</f>
        <v>1</v>
      </c>
      <c r="O42" s="449">
        <f>'SONTURK INVT LTD - KASOA'!N45</f>
        <v>2.1863386314318334E-3</v>
      </c>
      <c r="P42" s="446">
        <f>'SONTURK INVT LTD - KASOA'!O45</f>
        <v>0.9784369893569359</v>
      </c>
      <c r="Q42" s="446" t="str">
        <f>'SONTURK INVT LTD - KASOA'!P45</f>
        <v>C</v>
      </c>
      <c r="R42" s="448">
        <f>'SONTURK INVT LTD - KASOA'!Q45</f>
        <v>0.10606060606060605</v>
      </c>
      <c r="S42" s="447">
        <f>'SONTURK INVT LTD - KASOA'!R45</f>
        <v>4.6815151515151518E-3</v>
      </c>
      <c r="T42" s="447">
        <f>'SONTURK INVT LTD - KASOA'!S45</f>
        <v>122.57575757575756</v>
      </c>
      <c r="U42" s="446">
        <f>'SONTURK INVT LTD - KASOA'!T45</f>
        <v>30</v>
      </c>
      <c r="V42" s="446">
        <f>'SONTURK INVT LTD - KASOA'!U45</f>
        <v>1</v>
      </c>
      <c r="W42" s="446">
        <f>'SONTURK INVT LTD - KASOA'!V45</f>
        <v>31</v>
      </c>
      <c r="X42" s="448">
        <f>'SONTURK INVT LTD - KASOA'!W45</f>
        <v>3.2878787878787876</v>
      </c>
      <c r="Y42" s="448">
        <f>'SONTURK INVT LTD - KASOA'!X45</f>
        <v>3.2878787878787876</v>
      </c>
      <c r="Z42" s="447">
        <f>'SONTURK INVT LTD - KASOA'!Y45</f>
        <v>0.14512696969696973</v>
      </c>
      <c r="AA42" s="449">
        <f>'SONTURK INVT LTD - KASOA'!Z45</f>
        <v>0</v>
      </c>
      <c r="AB42" s="446" t="str">
        <f>'SONTURK INVT LTD - KASOA'!AA45</f>
        <v>VERY LOW-ORDER URGENTLY</v>
      </c>
      <c r="AC42" s="447">
        <f>'SONTURK INVT LTD - KASOA'!AB45</f>
        <v>3799.848484848485</v>
      </c>
      <c r="AD42" s="450">
        <f>Table1[[#This Row],[Stock Sell in/Sell out]]*Table1[[#This Row],[Stock Norm +Transit Time]]/Table1[[#This Row],[Stock Norm QTY]]</f>
        <v>0</v>
      </c>
      <c r="AE42" s="443">
        <f>Table1[[#This Row],[Stock Norm +Transit Time]]*Table1[[#This Row],[Av. Daily Sales MT]]</f>
        <v>0.1451269696969697</v>
      </c>
    </row>
    <row r="43" spans="1:31" hidden="1">
      <c r="A43" s="433" t="s">
        <v>132</v>
      </c>
      <c r="B43" s="433" t="s">
        <v>152</v>
      </c>
      <c r="C43" s="446" t="str">
        <f>'SONTURK INVT LTD - KASOA'!B46</f>
        <v>W194</v>
      </c>
      <c r="D43" s="446" t="str">
        <f>'SONTURK INVT LTD - KASOA'!C46</f>
        <v>ALIFE MEDICATED 18X200G</v>
      </c>
      <c r="E43" s="446" t="str">
        <f>'SONTURK INVT LTD - KASOA'!D46</f>
        <v>SOAP</v>
      </c>
      <c r="F43" s="446" t="str">
        <f>'SONTURK INVT LTD - KASOA'!E46</f>
        <v>ALIFE</v>
      </c>
      <c r="G43" s="447">
        <f>'SONTURK INVT LTD - KASOA'!F46</f>
        <v>0.1028</v>
      </c>
      <c r="H43" s="448">
        <f>'SONTURK INVT LTD - KASOA'!G46</f>
        <v>25.666666666666668</v>
      </c>
      <c r="I43" s="447">
        <f>'SONTURK INVT LTD - KASOA'!H46</f>
        <v>2435.2366666666667</v>
      </c>
      <c r="J43" s="446">
        <f>'SONTURK INVT LTD - KASOA'!I46</f>
        <v>0</v>
      </c>
      <c r="K43" s="447">
        <f>'SONTURK INVT LTD - KASOA'!J46</f>
        <v>0</v>
      </c>
      <c r="L43" s="447">
        <f>'SONTURK INVT LTD - KASOA'!K46</f>
        <v>0</v>
      </c>
      <c r="M43" s="447">
        <f>'SONTURK INVT LTD - KASOA'!L46</f>
        <v>94.879350649350641</v>
      </c>
      <c r="N43" s="446">
        <f>'SONTURK INVT LTD - KASOA'!M46</f>
        <v>40</v>
      </c>
      <c r="O43" s="449">
        <f>'SONTURK INVT LTD - KASOA'!N46</f>
        <v>2.1822345586561508E-3</v>
      </c>
      <c r="P43" s="446">
        <f>'SONTURK INVT LTD - KASOA'!O46</f>
        <v>0.98061922391559209</v>
      </c>
      <c r="Q43" s="446" t="str">
        <f>'SONTURK INVT LTD - KASOA'!P46</f>
        <v>C</v>
      </c>
      <c r="R43" s="448">
        <f>'SONTURK INVT LTD - KASOA'!Q46</f>
        <v>1.1666666666666667</v>
      </c>
      <c r="S43" s="447">
        <f>'SONTURK INVT LTD - KASOA'!R46</f>
        <v>4.6727272727272728E-3</v>
      </c>
      <c r="T43" s="447">
        <f>'SONTURK INVT LTD - KASOA'!S46</f>
        <v>110.69257575757575</v>
      </c>
      <c r="U43" s="446">
        <f>'SONTURK INVT LTD - KASOA'!T46</f>
        <v>30</v>
      </c>
      <c r="V43" s="446">
        <f>'SONTURK INVT LTD - KASOA'!U46</f>
        <v>1</v>
      </c>
      <c r="W43" s="446">
        <f>'SONTURK INVT LTD - KASOA'!V46</f>
        <v>31</v>
      </c>
      <c r="X43" s="448">
        <f>'SONTURK INVT LTD - KASOA'!W46</f>
        <v>36.166666666666671</v>
      </c>
      <c r="Y43" s="448">
        <f>'SONTURK INVT LTD - KASOA'!X46</f>
        <v>36.166666666666671</v>
      </c>
      <c r="Z43" s="447">
        <f>'SONTURK INVT LTD - KASOA'!Y46</f>
        <v>0.14485454545454546</v>
      </c>
      <c r="AA43" s="449">
        <f>'SONTURK INVT LTD - KASOA'!Z46</f>
        <v>0</v>
      </c>
      <c r="AB43" s="446" t="str">
        <f>'SONTURK INVT LTD - KASOA'!AA46</f>
        <v>VERY LOW-ORDER URGENTLY</v>
      </c>
      <c r="AC43" s="447">
        <f>'SONTURK INVT LTD - KASOA'!AB46</f>
        <v>3431.4698484848486</v>
      </c>
      <c r="AD43" s="450">
        <f>Table1[[#This Row],[Stock Sell in/Sell out]]*Table1[[#This Row],[Stock Norm +Transit Time]]/Table1[[#This Row],[Stock Norm QTY]]</f>
        <v>0</v>
      </c>
      <c r="AE43" s="443">
        <f>Table1[[#This Row],[Stock Norm +Transit Time]]*Table1[[#This Row],[Av. Daily Sales MT]]</f>
        <v>0.14485454545454546</v>
      </c>
    </row>
    <row r="44" spans="1:31" hidden="1">
      <c r="A44" s="433" t="s">
        <v>132</v>
      </c>
      <c r="B44" s="433" t="s">
        <v>152</v>
      </c>
      <c r="C44" s="446" t="str">
        <f>'SONTURK INVT LTD - KASOA'!B47</f>
        <v>W226</v>
      </c>
      <c r="D44" s="446" t="str">
        <f>'SONTURK INVT LTD - KASOA'!C47</f>
        <v>JAMAA BLUE SOAP 48X120GM</v>
      </c>
      <c r="E44" s="446" t="str">
        <f>'SONTURK INVT LTD - KASOA'!D47</f>
        <v>SOAP</v>
      </c>
      <c r="F44" s="446" t="str">
        <f>'SONTURK INVT LTD - KASOA'!E47</f>
        <v>JAMAA</v>
      </c>
      <c r="G44" s="447">
        <f>'SONTURK INVT LTD - KASOA'!F47</f>
        <v>9.7919999999999979E-2</v>
      </c>
      <c r="H44" s="448">
        <f>'SONTURK INVT LTD - KASOA'!G47</f>
        <v>17</v>
      </c>
      <c r="I44" s="447">
        <f>'SONTURK INVT LTD - KASOA'!H47</f>
        <v>2127</v>
      </c>
      <c r="J44" s="446">
        <f>'SONTURK INVT LTD - KASOA'!I47</f>
        <v>0</v>
      </c>
      <c r="K44" s="447">
        <f>'SONTURK INVT LTD - KASOA'!J47</f>
        <v>0</v>
      </c>
      <c r="L44" s="447">
        <f>'SONTURK INVT LTD - KASOA'!K47</f>
        <v>0</v>
      </c>
      <c r="M44" s="447">
        <f>'SONTURK INVT LTD - KASOA'!L47</f>
        <v>125.11764705882354</v>
      </c>
      <c r="N44" s="446">
        <f>'SONTURK INVT LTD - KASOA'!M47</f>
        <v>30</v>
      </c>
      <c r="O44" s="449">
        <f>'SONTURK INVT LTD - KASOA'!N47</f>
        <v>2.0786421010078816E-3</v>
      </c>
      <c r="P44" s="446">
        <f>'SONTURK INVT LTD - KASOA'!O47</f>
        <v>0.98269786601659992</v>
      </c>
      <c r="Q44" s="446" t="str">
        <f>'SONTURK INVT LTD - KASOA'!P47</f>
        <v>C</v>
      </c>
      <c r="R44" s="448">
        <f>'SONTURK INVT LTD - KASOA'!Q47</f>
        <v>0.77272727272727271</v>
      </c>
      <c r="S44" s="447">
        <f>'SONTURK INVT LTD - KASOA'!R47</f>
        <v>4.4509090909090896E-3</v>
      </c>
      <c r="T44" s="447">
        <f>'SONTURK INVT LTD - KASOA'!S47</f>
        <v>96.681818181818187</v>
      </c>
      <c r="U44" s="446">
        <f>'SONTURK INVT LTD - KASOA'!T47</f>
        <v>30</v>
      </c>
      <c r="V44" s="446">
        <f>'SONTURK INVT LTD - KASOA'!U47</f>
        <v>1</v>
      </c>
      <c r="W44" s="446">
        <f>'SONTURK INVT LTD - KASOA'!V47</f>
        <v>31</v>
      </c>
      <c r="X44" s="448">
        <f>'SONTURK INVT LTD - KASOA'!W47</f>
        <v>23.954545454545453</v>
      </c>
      <c r="Y44" s="448">
        <f>'SONTURK INVT LTD - KASOA'!X47</f>
        <v>23.954545454545453</v>
      </c>
      <c r="Z44" s="447">
        <f>'SONTURK INVT LTD - KASOA'!Y47</f>
        <v>0.13797818181818178</v>
      </c>
      <c r="AA44" s="449">
        <f>'SONTURK INVT LTD - KASOA'!Z47</f>
        <v>0</v>
      </c>
      <c r="AB44" s="446" t="str">
        <f>'SONTURK INVT LTD - KASOA'!AA47</f>
        <v>VERY LOW-ORDER URGENTLY</v>
      </c>
      <c r="AC44" s="447">
        <f>'SONTURK INVT LTD - KASOA'!AB47</f>
        <v>2997.1363636363635</v>
      </c>
      <c r="AD44" s="450">
        <f>Table1[[#This Row],[Stock Sell in/Sell out]]*Table1[[#This Row],[Stock Norm +Transit Time]]/Table1[[#This Row],[Stock Norm QTY]]</f>
        <v>0</v>
      </c>
      <c r="AE44" s="443">
        <f>Table1[[#This Row],[Stock Norm +Transit Time]]*Table1[[#This Row],[Av. Daily Sales MT]]</f>
        <v>0.13797818181818178</v>
      </c>
    </row>
    <row r="45" spans="1:31" hidden="1">
      <c r="A45" s="433" t="s">
        <v>132</v>
      </c>
      <c r="B45" s="433" t="s">
        <v>152</v>
      </c>
      <c r="C45" s="446" t="str">
        <f>'SONTURK INVT LTD - KASOA'!B48</f>
        <v>W169</v>
      </c>
      <c r="D45" s="446" t="str">
        <f>'SONTURK INVT LTD - KASOA'!C48</f>
        <v>FRYTOL SFO 6BTLX1.8L</v>
      </c>
      <c r="E45" s="446" t="str">
        <f>'SONTURK INVT LTD - KASOA'!D48</f>
        <v>SUNFLOWER OIL</v>
      </c>
      <c r="F45" s="446" t="str">
        <f>'SONTURK INVT LTD - KASOA'!E48</f>
        <v>FRYTOL</v>
      </c>
      <c r="G45" s="447">
        <f>'SONTURK INVT LTD - KASOA'!F48</f>
        <v>9.5696666666666652E-2</v>
      </c>
      <c r="H45" s="448">
        <f>'SONTURK INVT LTD - KASOA'!G48</f>
        <v>1</v>
      </c>
      <c r="I45" s="447">
        <f>'SONTURK INVT LTD - KASOA'!H48</f>
        <v>2683.503333333334</v>
      </c>
      <c r="J45" s="446">
        <f>'SONTURK INVT LTD - KASOA'!I48</f>
        <v>0</v>
      </c>
      <c r="K45" s="447">
        <f>'SONTURK INVT LTD - KASOA'!J48</f>
        <v>0</v>
      </c>
      <c r="L45" s="447">
        <f>'SONTURK INVT LTD - KASOA'!K48</f>
        <v>0</v>
      </c>
      <c r="M45" s="447">
        <f>'SONTURK INVT LTD - KASOA'!L48</f>
        <v>2683.503333333334</v>
      </c>
      <c r="N45" s="446">
        <f>'SONTURK INVT LTD - KASOA'!M48</f>
        <v>20</v>
      </c>
      <c r="O45" s="449">
        <f>'SONTURK INVT LTD - KASOA'!N48</f>
        <v>2.0314452640875298E-3</v>
      </c>
      <c r="P45" s="446">
        <f>'SONTURK INVT LTD - KASOA'!O48</f>
        <v>0.98472931128068741</v>
      </c>
      <c r="Q45" s="446" t="str">
        <f>'SONTURK INVT LTD - KASOA'!P48</f>
        <v>C</v>
      </c>
      <c r="R45" s="448">
        <f>'SONTURK INVT LTD - KASOA'!Q48</f>
        <v>4.5454545454545456E-2</v>
      </c>
      <c r="S45" s="447">
        <f>'SONTURK INVT LTD - KASOA'!R48</f>
        <v>4.3498484848484842E-3</v>
      </c>
      <c r="T45" s="447">
        <f>'SONTURK INVT LTD - KASOA'!S48</f>
        <v>121.97742424242428</v>
      </c>
      <c r="U45" s="446">
        <f>'SONTURK INVT LTD - KASOA'!T48</f>
        <v>30</v>
      </c>
      <c r="V45" s="446">
        <f>'SONTURK INVT LTD - KASOA'!U48</f>
        <v>1</v>
      </c>
      <c r="W45" s="446">
        <f>'SONTURK INVT LTD - KASOA'!V48</f>
        <v>31</v>
      </c>
      <c r="X45" s="448">
        <f>'SONTURK INVT LTD - KASOA'!W48</f>
        <v>1.4090909090909092</v>
      </c>
      <c r="Y45" s="448">
        <f>'SONTURK INVT LTD - KASOA'!X48</f>
        <v>1.4090909090909092</v>
      </c>
      <c r="Z45" s="447">
        <f>'SONTURK INVT LTD - KASOA'!Y48</f>
        <v>0.13484530303030304</v>
      </c>
      <c r="AA45" s="449">
        <f>'SONTURK INVT LTD - KASOA'!Z48</f>
        <v>0</v>
      </c>
      <c r="AB45" s="446" t="str">
        <f>'SONTURK INVT LTD - KASOA'!AA48</f>
        <v>VERY LOW-ORDER URGENTLY</v>
      </c>
      <c r="AC45" s="447">
        <f>'SONTURK INVT LTD - KASOA'!AB48</f>
        <v>3781.3001515151527</v>
      </c>
      <c r="AD45" s="450">
        <f>Table1[[#This Row],[Stock Sell in/Sell out]]*Table1[[#This Row],[Stock Norm +Transit Time]]/Table1[[#This Row],[Stock Norm QTY]]</f>
        <v>0</v>
      </c>
      <c r="AE45" s="443">
        <f>Table1[[#This Row],[Stock Norm +Transit Time]]*Table1[[#This Row],[Av. Daily Sales MT]]</f>
        <v>0.13484530303030301</v>
      </c>
    </row>
    <row r="46" spans="1:31" hidden="1">
      <c r="A46" s="433" t="s">
        <v>132</v>
      </c>
      <c r="B46" s="433" t="s">
        <v>152</v>
      </c>
      <c r="C46" s="446" t="str">
        <f>'SONTURK INVT LTD - KASOA'!B49</f>
        <v>W198</v>
      </c>
      <c r="D46" s="446" t="str">
        <f>'SONTURK INVT LTD - KASOA'!C49</f>
        <v>JAMAA DETERGENT 12PCH X 450G</v>
      </c>
      <c r="E46" s="446" t="str">
        <f>'SONTURK INVT LTD - KASOA'!D49</f>
        <v>DETERGENT</v>
      </c>
      <c r="F46" s="446" t="str">
        <f>'SONTURK INVT LTD - KASOA'!E49</f>
        <v>JAMAA</v>
      </c>
      <c r="G46" s="447">
        <f>'SONTURK INVT LTD - KASOA'!F49</f>
        <v>9.0000000000000011E-2</v>
      </c>
      <c r="H46" s="448">
        <f>'SONTURK INVT LTD - KASOA'!G49</f>
        <v>15.999999999999998</v>
      </c>
      <c r="I46" s="447">
        <f>'SONTURK INVT LTD - KASOA'!H49</f>
        <v>2271.6933333333332</v>
      </c>
      <c r="J46" s="446">
        <f>'SONTURK INVT LTD - KASOA'!I49</f>
        <v>198</v>
      </c>
      <c r="K46" s="447">
        <f>'SONTURK INVT LTD - KASOA'!J49</f>
        <v>1.0741500000000002</v>
      </c>
      <c r="L46" s="447">
        <f>'SONTURK INVT LTD - KASOA'!K49</f>
        <v>28112.205000000002</v>
      </c>
      <c r="M46" s="447">
        <f>'SONTURK INVT LTD - KASOA'!L49</f>
        <v>141.98083333333335</v>
      </c>
      <c r="N46" s="446">
        <f>'SONTURK INVT LTD - KASOA'!M49</f>
        <v>40</v>
      </c>
      <c r="O46" s="449">
        <f>'SONTURK INVT LTD - KASOA'!N49</f>
        <v>1.9105166369557741E-3</v>
      </c>
      <c r="P46" s="446">
        <f>'SONTURK INVT LTD - KASOA'!O49</f>
        <v>0.98663982791764315</v>
      </c>
      <c r="Q46" s="446" t="str">
        <f>'SONTURK INVT LTD - KASOA'!P49</f>
        <v>C</v>
      </c>
      <c r="R46" s="448">
        <f>'SONTURK INVT LTD - KASOA'!Q49</f>
        <v>0.72727272727272718</v>
      </c>
      <c r="S46" s="447">
        <f>'SONTURK INVT LTD - KASOA'!R49</f>
        <v>4.0909090909090912E-3</v>
      </c>
      <c r="T46" s="447">
        <f>'SONTURK INVT LTD - KASOA'!S49</f>
        <v>103.25878787878787</v>
      </c>
      <c r="U46" s="446">
        <f>'SONTURK INVT LTD - KASOA'!T49</f>
        <v>30</v>
      </c>
      <c r="V46" s="446">
        <f>'SONTURK INVT LTD - KASOA'!U49</f>
        <v>1</v>
      </c>
      <c r="W46" s="446">
        <f>'SONTURK INVT LTD - KASOA'!V49</f>
        <v>31</v>
      </c>
      <c r="X46" s="448">
        <f>'SONTURK INVT LTD - KASOA'!W49</f>
        <v>22.545454545454543</v>
      </c>
      <c r="Y46" s="448">
        <f>'SONTURK INVT LTD - KASOA'!X49</f>
        <v>0</v>
      </c>
      <c r="Z46" s="447">
        <f>'SONTURK INVT LTD - KASOA'!Y49</f>
        <v>0</v>
      </c>
      <c r="AA46" s="449">
        <f>'SONTURK INVT LTD - KASOA'!Z49</f>
        <v>8.7822580645161299</v>
      </c>
      <c r="AB46" s="446" t="str">
        <f>'SONTURK INVT LTD - KASOA'!AA49</f>
        <v>VERY HIGH-DON’T ORDER</v>
      </c>
      <c r="AC46" s="447">
        <f>'SONTURK INVT LTD - KASOA'!AB49</f>
        <v>0</v>
      </c>
      <c r="AD46" s="450">
        <f>Table1[[#This Row],[Stock Sell in/Sell out]]*Table1[[#This Row],[Stock Norm +Transit Time]]/Table1[[#This Row],[Stock Norm QTY]]</f>
        <v>272.25</v>
      </c>
      <c r="AE46" s="443">
        <f>Table1[[#This Row],[Stock Norm +Transit Time]]*Table1[[#This Row],[Av. Daily Sales MT]]</f>
        <v>0.12681818181818183</v>
      </c>
    </row>
    <row r="47" spans="1:31" hidden="1">
      <c r="A47" s="433" t="s">
        <v>132</v>
      </c>
      <c r="B47" s="433" t="s">
        <v>152</v>
      </c>
      <c r="C47" s="446" t="str">
        <f>'SONTURK INVT LTD - KASOA'!B50</f>
        <v>W049</v>
      </c>
      <c r="D47" s="446" t="str">
        <f>'SONTURK INVT LTD - KASOA'!C50</f>
        <v>VIKING  RICE 4.5KG*5</v>
      </c>
      <c r="E47" s="446" t="str">
        <f>'SONTURK INVT LTD - KASOA'!D50</f>
        <v>RICE</v>
      </c>
      <c r="F47" s="446" t="str">
        <f>'SONTURK INVT LTD - KASOA'!E50</f>
        <v>VIKING</v>
      </c>
      <c r="G47" s="447">
        <f>'SONTURK INVT LTD - KASOA'!F50</f>
        <v>8.2500000000000018E-2</v>
      </c>
      <c r="H47" s="448">
        <f>'SONTURK INVT LTD - KASOA'!G50</f>
        <v>2</v>
      </c>
      <c r="I47" s="447">
        <f>'SONTURK INVT LTD - KASOA'!H50</f>
        <v>864.66666666666663</v>
      </c>
      <c r="J47" s="446">
        <f>'SONTURK INVT LTD - KASOA'!I50</f>
        <v>0</v>
      </c>
      <c r="K47" s="447">
        <f>'SONTURK INVT LTD - KASOA'!J50</f>
        <v>0</v>
      </c>
      <c r="L47" s="447">
        <f>'SONTURK INVT LTD - KASOA'!K50</f>
        <v>0</v>
      </c>
      <c r="M47" s="447">
        <f>'SONTURK INVT LTD - KASOA'!L50</f>
        <v>432.33333333333331</v>
      </c>
      <c r="N47" s="446">
        <f>'SONTURK INVT LTD - KASOA'!M50</f>
        <v>18</v>
      </c>
      <c r="O47" s="449">
        <f>'SONTURK INVT LTD - KASOA'!N50</f>
        <v>1.7513069172094599E-3</v>
      </c>
      <c r="P47" s="446">
        <f>'SONTURK INVT LTD - KASOA'!O50</f>
        <v>0.98839113483485264</v>
      </c>
      <c r="Q47" s="446" t="str">
        <f>'SONTURK INVT LTD - KASOA'!P50</f>
        <v>C</v>
      </c>
      <c r="R47" s="448">
        <f>'SONTURK INVT LTD - KASOA'!Q50</f>
        <v>9.0909090909090912E-2</v>
      </c>
      <c r="S47" s="447">
        <f>'SONTURK INVT LTD - KASOA'!R50</f>
        <v>3.7500000000000007E-3</v>
      </c>
      <c r="T47" s="447">
        <f>'SONTURK INVT LTD - KASOA'!S50</f>
        <v>39.303030303030305</v>
      </c>
      <c r="U47" s="446">
        <f>'SONTURK INVT LTD - KASOA'!T50</f>
        <v>30</v>
      </c>
      <c r="V47" s="446">
        <f>'SONTURK INVT LTD - KASOA'!U50</f>
        <v>1</v>
      </c>
      <c r="W47" s="446">
        <f>'SONTURK INVT LTD - KASOA'!V50</f>
        <v>31</v>
      </c>
      <c r="X47" s="448">
        <f>'SONTURK INVT LTD - KASOA'!W50</f>
        <v>2.8181818181818183</v>
      </c>
      <c r="Y47" s="448">
        <f>'SONTURK INVT LTD - KASOA'!X50</f>
        <v>2.8181818181818183</v>
      </c>
      <c r="Z47" s="447">
        <f>'SONTURK INVT LTD - KASOA'!Y50</f>
        <v>0.11625000000000002</v>
      </c>
      <c r="AA47" s="449">
        <f>'SONTURK INVT LTD - KASOA'!Z50</f>
        <v>0</v>
      </c>
      <c r="AB47" s="446" t="str">
        <f>'SONTURK INVT LTD - KASOA'!AA50</f>
        <v>VERY LOW-ORDER URGENTLY</v>
      </c>
      <c r="AC47" s="447">
        <f>'SONTURK INVT LTD - KASOA'!AB50</f>
        <v>1218.3939393939395</v>
      </c>
      <c r="AD47" s="450">
        <f>Table1[[#This Row],[Stock Sell in/Sell out]]*Table1[[#This Row],[Stock Norm +Transit Time]]/Table1[[#This Row],[Stock Norm QTY]]</f>
        <v>0</v>
      </c>
      <c r="AE47" s="443">
        <f>Table1[[#This Row],[Stock Norm +Transit Time]]*Table1[[#This Row],[Av. Daily Sales MT]]</f>
        <v>0.11625000000000002</v>
      </c>
    </row>
    <row r="48" spans="1:31" hidden="1">
      <c r="A48" s="433" t="s">
        <v>132</v>
      </c>
      <c r="B48" s="433" t="s">
        <v>152</v>
      </c>
      <c r="C48" s="446" t="str">
        <f>'SONTURK INVT LTD - KASOA'!B51</f>
        <v>W204</v>
      </c>
      <c r="D48" s="446" t="str">
        <f>'SONTURK INVT LTD - KASOA'!C51</f>
        <v>ALIFE COCONUT 18X200G</v>
      </c>
      <c r="E48" s="446" t="str">
        <f>'SONTURK INVT LTD - KASOA'!D51</f>
        <v>SOAP</v>
      </c>
      <c r="F48" s="446" t="str">
        <f>'SONTURK INVT LTD - KASOA'!E51</f>
        <v>ALIFE</v>
      </c>
      <c r="G48" s="447">
        <f>'SONTURK INVT LTD - KASOA'!F51</f>
        <v>7.3599999999999971E-2</v>
      </c>
      <c r="H48" s="448">
        <f>'SONTURK INVT LTD - KASOA'!G51</f>
        <v>15</v>
      </c>
      <c r="I48" s="447">
        <f>'SONTURK INVT LTD - KASOA'!H51</f>
        <v>1916.9500000000003</v>
      </c>
      <c r="J48" s="446">
        <f>'SONTURK INVT LTD - KASOA'!I51</f>
        <v>0</v>
      </c>
      <c r="K48" s="447">
        <f>'SONTURK INVT LTD - KASOA'!J51</f>
        <v>0</v>
      </c>
      <c r="L48" s="447">
        <f>'SONTURK INVT LTD - KASOA'!K51</f>
        <v>0</v>
      </c>
      <c r="M48" s="447">
        <f>'SONTURK INVT LTD - KASOA'!L51</f>
        <v>127.79666666666668</v>
      </c>
      <c r="N48" s="446">
        <f>'SONTURK INVT LTD - KASOA'!M51</f>
        <v>1</v>
      </c>
      <c r="O48" s="449">
        <f>'SONTURK INVT LTD - KASOA'!N51</f>
        <v>1.5623780497771656E-3</v>
      </c>
      <c r="P48" s="446">
        <f>'SONTURK INVT LTD - KASOA'!O51</f>
        <v>0.98995351288462985</v>
      </c>
      <c r="Q48" s="446" t="str">
        <f>'SONTURK INVT LTD - KASOA'!P51</f>
        <v>C</v>
      </c>
      <c r="R48" s="448">
        <f>'SONTURK INVT LTD - KASOA'!Q51</f>
        <v>0.68181818181818177</v>
      </c>
      <c r="S48" s="447">
        <f>'SONTURK INVT LTD - KASOA'!R51</f>
        <v>3.3454545454545443E-3</v>
      </c>
      <c r="T48" s="447">
        <f>'SONTURK INVT LTD - KASOA'!S51</f>
        <v>87.134090909090915</v>
      </c>
      <c r="U48" s="446">
        <f>'SONTURK INVT LTD - KASOA'!T51</f>
        <v>30</v>
      </c>
      <c r="V48" s="446">
        <f>'SONTURK INVT LTD - KASOA'!U51</f>
        <v>1</v>
      </c>
      <c r="W48" s="446">
        <f>'SONTURK INVT LTD - KASOA'!V51</f>
        <v>31</v>
      </c>
      <c r="X48" s="448">
        <f>'SONTURK INVT LTD - KASOA'!W51</f>
        <v>21.136363636363633</v>
      </c>
      <c r="Y48" s="448">
        <f>'SONTURK INVT LTD - KASOA'!X51</f>
        <v>21.136363636363633</v>
      </c>
      <c r="Z48" s="447">
        <f>'SONTURK INVT LTD - KASOA'!Y51</f>
        <v>0.10370909090909086</v>
      </c>
      <c r="AA48" s="449">
        <f>'SONTURK INVT LTD - KASOA'!Z51</f>
        <v>0</v>
      </c>
      <c r="AB48" s="446" t="str">
        <f>'SONTURK INVT LTD - KASOA'!AA51</f>
        <v>VERY LOW-ORDER URGENTLY</v>
      </c>
      <c r="AC48" s="447">
        <f>'SONTURK INVT LTD - KASOA'!AB51</f>
        <v>2701.1568181818179</v>
      </c>
      <c r="AD48" s="450">
        <f>Table1[[#This Row],[Stock Sell in/Sell out]]*Table1[[#This Row],[Stock Norm +Transit Time]]/Table1[[#This Row],[Stock Norm QTY]]</f>
        <v>0</v>
      </c>
      <c r="AE48" s="443">
        <f>Table1[[#This Row],[Stock Norm +Transit Time]]*Table1[[#This Row],[Av. Daily Sales MT]]</f>
        <v>0.10370909090909088</v>
      </c>
    </row>
    <row r="49" spans="1:31" hidden="1">
      <c r="A49" s="433" t="s">
        <v>132</v>
      </c>
      <c r="B49" s="433" t="s">
        <v>152</v>
      </c>
      <c r="C49" s="446" t="str">
        <f>'SONTURK INVT LTD - KASOA'!B52</f>
        <v>W144</v>
      </c>
      <c r="D49" s="446" t="str">
        <f>'SONTURK INVT LTD - KASOA'!C52</f>
        <v>JAMAA DETERGENT 30G</v>
      </c>
      <c r="E49" s="446" t="str">
        <f>'SONTURK INVT LTD - KASOA'!D52</f>
        <v>DETERGENT</v>
      </c>
      <c r="F49" s="446" t="str">
        <f>'SONTURK INVT LTD - KASOA'!E52</f>
        <v>JAMAA</v>
      </c>
      <c r="G49" s="447">
        <f>'SONTURK INVT LTD - KASOA'!F52</f>
        <v>5.7499999999999989E-2</v>
      </c>
      <c r="H49" s="448">
        <f>'SONTURK INVT LTD - KASOA'!G52</f>
        <v>12.666666666666666</v>
      </c>
      <c r="I49" s="447">
        <f>'SONTURK INVT LTD - KASOA'!H52</f>
        <v>1703.6666666666667</v>
      </c>
      <c r="J49" s="446">
        <f>'SONTURK INVT LTD - KASOA'!I52</f>
        <v>31</v>
      </c>
      <c r="K49" s="447">
        <f>'SONTURK INVT LTD - KASOA'!J52</f>
        <v>0.13950000000000001</v>
      </c>
      <c r="L49" s="447">
        <f>'SONTURK INVT LTD - KASOA'!K52</f>
        <v>4169.5</v>
      </c>
      <c r="M49" s="447">
        <f>'SONTURK INVT LTD - KASOA'!L52</f>
        <v>134.5</v>
      </c>
      <c r="N49" s="446">
        <f>'SONTURK INVT LTD - KASOA'!M52</f>
        <v>10</v>
      </c>
      <c r="O49" s="449">
        <f>'SONTURK INVT LTD - KASOA'!N52</f>
        <v>1.2206078513884108E-3</v>
      </c>
      <c r="P49" s="446">
        <f>'SONTURK INVT LTD - KASOA'!O52</f>
        <v>0.99117412073601829</v>
      </c>
      <c r="Q49" s="446" t="str">
        <f>'SONTURK INVT LTD - KASOA'!P52</f>
        <v>C</v>
      </c>
      <c r="R49" s="448">
        <f>'SONTURK INVT LTD - KASOA'!Q52</f>
        <v>0.57575757575757569</v>
      </c>
      <c r="S49" s="447">
        <f>'SONTURK INVT LTD - KASOA'!R52</f>
        <v>2.6136363636363631E-3</v>
      </c>
      <c r="T49" s="447">
        <f>'SONTURK INVT LTD - KASOA'!S52</f>
        <v>77.439393939393938</v>
      </c>
      <c r="U49" s="446">
        <f>'SONTURK INVT LTD - KASOA'!T52</f>
        <v>30</v>
      </c>
      <c r="V49" s="446">
        <f>'SONTURK INVT LTD - KASOA'!U52</f>
        <v>1</v>
      </c>
      <c r="W49" s="446">
        <f>'SONTURK INVT LTD - KASOA'!V52</f>
        <v>31</v>
      </c>
      <c r="X49" s="448">
        <f>'SONTURK INVT LTD - KASOA'!W52</f>
        <v>17.848484848484848</v>
      </c>
      <c r="Y49" s="448">
        <f>'SONTURK INVT LTD - KASOA'!X52</f>
        <v>0</v>
      </c>
      <c r="Z49" s="447">
        <f>'SONTURK INVT LTD - KASOA'!Y52</f>
        <v>0</v>
      </c>
      <c r="AA49" s="449">
        <f>'SONTURK INVT LTD - KASOA'!Z52</f>
        <v>1.736842105263158</v>
      </c>
      <c r="AB49" s="446" t="str">
        <f>'SONTURK INVT LTD - KASOA'!AA52</f>
        <v>HIGH-DON’T ORDER</v>
      </c>
      <c r="AC49" s="447">
        <f>'SONTURK INVT LTD - KASOA'!AB52</f>
        <v>0</v>
      </c>
      <c r="AD49" s="450">
        <f>Table1[[#This Row],[Stock Sell in/Sell out]]*Table1[[#This Row],[Stock Norm +Transit Time]]/Table1[[#This Row],[Stock Norm QTY]]</f>
        <v>53.842105263157897</v>
      </c>
      <c r="AE49" s="443">
        <f>Table1[[#This Row],[Stock Norm +Transit Time]]*Table1[[#This Row],[Av. Daily Sales MT]]</f>
        <v>8.102272727272726E-2</v>
      </c>
    </row>
    <row r="50" spans="1:31" hidden="1">
      <c r="A50" s="433" t="s">
        <v>132</v>
      </c>
      <c r="B50" s="433" t="s">
        <v>152</v>
      </c>
      <c r="C50" s="446" t="str">
        <f>'SONTURK INVT LTD - KASOA'!B53</f>
        <v>W234</v>
      </c>
      <c r="D50" s="446" t="str">
        <f>'SONTURK INVT LTD - KASOA'!C53</f>
        <v>JAMAA BLUE SOAP LAMINATED 24 X 200G</v>
      </c>
      <c r="E50" s="446" t="str">
        <f>'SONTURK INVT LTD - KASOA'!D53</f>
        <v>SOAP</v>
      </c>
      <c r="F50" s="446" t="str">
        <f>'SONTURK INVT LTD - KASOA'!E53</f>
        <v>JAMAA</v>
      </c>
      <c r="G50" s="447">
        <f>'SONTURK INVT LTD - KASOA'!F53</f>
        <v>5.28E-2</v>
      </c>
      <c r="H50" s="448">
        <f>'SONTURK INVT LTD - KASOA'!G53</f>
        <v>10.666666666666666</v>
      </c>
      <c r="I50" s="447">
        <f>'SONTURK INVT LTD - KASOA'!H53</f>
        <v>1084.6933333333334</v>
      </c>
      <c r="J50" s="446">
        <f>'SONTURK INVT LTD - KASOA'!I53</f>
        <v>997</v>
      </c>
      <c r="K50" s="447">
        <f>'SONTURK INVT LTD - KASOA'!J53</f>
        <v>4.7871999999999995</v>
      </c>
      <c r="L50" s="447">
        <f>'SONTURK INVT LTD - KASOA'!K53</f>
        <v>101384.93000000001</v>
      </c>
      <c r="M50" s="447">
        <f>'SONTURK INVT LTD - KASOA'!L53</f>
        <v>101.69000000000001</v>
      </c>
      <c r="N50" s="446">
        <f>'SONTURK INVT LTD - KASOA'!M53</f>
        <v>24</v>
      </c>
      <c r="O50" s="449">
        <f>'SONTURK INVT LTD - KASOA'!N53</f>
        <v>1.1208364270140539E-3</v>
      </c>
      <c r="P50" s="446">
        <f>'SONTURK INVT LTD - KASOA'!O53</f>
        <v>0.9922949571630324</v>
      </c>
      <c r="Q50" s="446" t="str">
        <f>'SONTURK INVT LTD - KASOA'!P53</f>
        <v>C</v>
      </c>
      <c r="R50" s="448">
        <f>'SONTURK INVT LTD - KASOA'!Q53</f>
        <v>0.48484848484848481</v>
      </c>
      <c r="S50" s="447">
        <f>'SONTURK INVT LTD - KASOA'!R53</f>
        <v>2.3999999999999998E-3</v>
      </c>
      <c r="T50" s="447">
        <f>'SONTURK INVT LTD - KASOA'!S53</f>
        <v>49.304242424242425</v>
      </c>
      <c r="U50" s="446">
        <f>'SONTURK INVT LTD - KASOA'!T53</f>
        <v>30</v>
      </c>
      <c r="V50" s="446">
        <f>'SONTURK INVT LTD - KASOA'!U53</f>
        <v>1</v>
      </c>
      <c r="W50" s="446">
        <f>'SONTURK INVT LTD - KASOA'!V53</f>
        <v>31</v>
      </c>
      <c r="X50" s="448">
        <f>'SONTURK INVT LTD - KASOA'!W53</f>
        <v>15.030303030303029</v>
      </c>
      <c r="Y50" s="448">
        <f>'SONTURK INVT LTD - KASOA'!X53</f>
        <v>0</v>
      </c>
      <c r="Z50" s="447">
        <f>'SONTURK INVT LTD - KASOA'!Y53</f>
        <v>0</v>
      </c>
      <c r="AA50" s="449">
        <f>'SONTURK INVT LTD - KASOA'!Z53</f>
        <v>66.332661290322591</v>
      </c>
      <c r="AB50" s="446" t="str">
        <f>'SONTURK INVT LTD - KASOA'!AA53</f>
        <v>VERY HIGH-DON’T ORDER</v>
      </c>
      <c r="AC50" s="447">
        <f>'SONTURK INVT LTD - KASOA'!AB53</f>
        <v>0</v>
      </c>
      <c r="AD50" s="450">
        <f>Table1[[#This Row],[Stock Sell in/Sell out]]*Table1[[#This Row],[Stock Norm +Transit Time]]/Table1[[#This Row],[Stock Norm QTY]]</f>
        <v>2056.3125</v>
      </c>
      <c r="AE50" s="443">
        <f>Table1[[#This Row],[Stock Norm +Transit Time]]*Table1[[#This Row],[Av. Daily Sales MT]]</f>
        <v>7.4399999999999994E-2</v>
      </c>
    </row>
    <row r="51" spans="1:31" hidden="1">
      <c r="A51" s="433" t="s">
        <v>132</v>
      </c>
      <c r="B51" s="433" t="s">
        <v>152</v>
      </c>
      <c r="C51" s="446" t="str">
        <f>'SONTURK INVT LTD - KASOA'!B54</f>
        <v>W205</v>
      </c>
      <c r="D51" s="446" t="str">
        <f>'SONTURK INVT LTD - KASOA'!C54</f>
        <v>ALIFE ROSE 18X200G</v>
      </c>
      <c r="E51" s="446" t="str">
        <f>'SONTURK INVT LTD - KASOA'!D54</f>
        <v>SOAP</v>
      </c>
      <c r="F51" s="446" t="str">
        <f>'SONTURK INVT LTD - KASOA'!E54</f>
        <v>ALIFE</v>
      </c>
      <c r="G51" s="447">
        <f>'SONTURK INVT LTD - KASOA'!F54</f>
        <v>5.2200000000000003E-2</v>
      </c>
      <c r="H51" s="448">
        <f>'SONTURK INVT LTD - KASOA'!G54</f>
        <v>12.333333333333334</v>
      </c>
      <c r="I51" s="447">
        <f>'SONTURK INVT LTD - KASOA'!H54</f>
        <v>1337.3233333333333</v>
      </c>
      <c r="J51" s="446">
        <f>'SONTURK INVT LTD - KASOA'!I54</f>
        <v>0</v>
      </c>
      <c r="K51" s="447">
        <f>'SONTURK INVT LTD - KASOA'!J54</f>
        <v>0</v>
      </c>
      <c r="L51" s="447">
        <f>'SONTURK INVT LTD - KASOA'!K54</f>
        <v>0</v>
      </c>
      <c r="M51" s="447">
        <f>'SONTURK INVT LTD - KASOA'!L54</f>
        <v>108.43162162162162</v>
      </c>
      <c r="N51" s="446">
        <f>'SONTURK INVT LTD - KASOA'!M54</f>
        <v>1</v>
      </c>
      <c r="O51" s="449">
        <f>'SONTURK INVT LTD - KASOA'!N54</f>
        <v>1.1080996494343489E-3</v>
      </c>
      <c r="P51" s="446">
        <f>'SONTURK INVT LTD - KASOA'!O54</f>
        <v>0.99340305681246677</v>
      </c>
      <c r="Q51" s="446" t="str">
        <f>'SONTURK INVT LTD - KASOA'!P54</f>
        <v>C</v>
      </c>
      <c r="R51" s="448">
        <f>'SONTURK INVT LTD - KASOA'!Q54</f>
        <v>0.56060606060606066</v>
      </c>
      <c r="S51" s="447">
        <f>'SONTURK INVT LTD - KASOA'!R54</f>
        <v>2.3727272727272729E-3</v>
      </c>
      <c r="T51" s="447">
        <f>'SONTURK INVT LTD - KASOA'!S54</f>
        <v>60.787424242424237</v>
      </c>
      <c r="U51" s="446">
        <f>'SONTURK INVT LTD - KASOA'!T54</f>
        <v>30</v>
      </c>
      <c r="V51" s="446">
        <f>'SONTURK INVT LTD - KASOA'!U54</f>
        <v>1</v>
      </c>
      <c r="W51" s="446">
        <f>'SONTURK INVT LTD - KASOA'!V54</f>
        <v>31</v>
      </c>
      <c r="X51" s="448">
        <f>'SONTURK INVT LTD - KASOA'!W54</f>
        <v>17.378787878787879</v>
      </c>
      <c r="Y51" s="448">
        <f>'SONTURK INVT LTD - KASOA'!X54</f>
        <v>17.378787878787879</v>
      </c>
      <c r="Z51" s="447">
        <f>'SONTURK INVT LTD - KASOA'!Y54</f>
        <v>7.3554545454545456E-2</v>
      </c>
      <c r="AA51" s="449">
        <f>'SONTURK INVT LTD - KASOA'!Z54</f>
        <v>0</v>
      </c>
      <c r="AB51" s="446" t="str">
        <f>'SONTURK INVT LTD - KASOA'!AA54</f>
        <v>VERY LOW-ORDER URGENTLY</v>
      </c>
      <c r="AC51" s="447">
        <f>'SONTURK INVT LTD - KASOA'!AB54</f>
        <v>1884.4101515151515</v>
      </c>
      <c r="AD51" s="450">
        <f>Table1[[#This Row],[Stock Sell in/Sell out]]*Table1[[#This Row],[Stock Norm +Transit Time]]/Table1[[#This Row],[Stock Norm QTY]]</f>
        <v>0</v>
      </c>
      <c r="AE51" s="443">
        <f>Table1[[#This Row],[Stock Norm +Transit Time]]*Table1[[#This Row],[Av. Daily Sales MT]]</f>
        <v>7.3554545454545456E-2</v>
      </c>
    </row>
    <row r="52" spans="1:31" hidden="1">
      <c r="A52" s="433" t="s">
        <v>132</v>
      </c>
      <c r="B52" s="433" t="s">
        <v>152</v>
      </c>
      <c r="C52" s="446" t="str">
        <f>'SONTURK INVT LTD - KASOA'!B55</f>
        <v>W136</v>
      </c>
      <c r="D52" s="446" t="str">
        <f>'SONTURK INVT LTD - KASOA'!C55</f>
        <v>FORTUNE EMO PA 4.5KG</v>
      </c>
      <c r="E52" s="446" t="str">
        <f>'SONTURK INVT LTD - KASOA'!D55</f>
        <v>RICE</v>
      </c>
      <c r="F52" s="446" t="str">
        <f>'SONTURK INVT LTD - KASOA'!E55</f>
        <v>FORTUNE</v>
      </c>
      <c r="G52" s="447">
        <f>'SONTURK INVT LTD - KASOA'!F55</f>
        <v>4.8000000000000008E-2</v>
      </c>
      <c r="H52" s="448">
        <f>'SONTURK INVT LTD - KASOA'!G55</f>
        <v>0.66666666666666663</v>
      </c>
      <c r="I52" s="447">
        <f>'SONTURK INVT LTD - KASOA'!H55</f>
        <v>483.19999999999987</v>
      </c>
      <c r="J52" s="446">
        <f>'SONTURK INVT LTD - KASOA'!I55</f>
        <v>0</v>
      </c>
      <c r="K52" s="447">
        <f>'SONTURK INVT LTD - KASOA'!J55</f>
        <v>0</v>
      </c>
      <c r="L52" s="447">
        <f>'SONTURK INVT LTD - KASOA'!K55</f>
        <v>0</v>
      </c>
      <c r="M52" s="447">
        <f>'SONTURK INVT LTD - KASOA'!L55</f>
        <v>724.79999999999984</v>
      </c>
      <c r="N52" s="446">
        <f>'SONTURK INVT LTD - KASOA'!M55</f>
        <v>18</v>
      </c>
      <c r="O52" s="449">
        <f>'SONTURK INVT LTD - KASOA'!N55</f>
        <v>1.0189422063764128E-3</v>
      </c>
      <c r="P52" s="446">
        <f>'SONTURK INVT LTD - KASOA'!O55</f>
        <v>0.99442199901884321</v>
      </c>
      <c r="Q52" s="446" t="str">
        <f>'SONTURK INVT LTD - KASOA'!P55</f>
        <v>C</v>
      </c>
      <c r="R52" s="448">
        <f>'SONTURK INVT LTD - KASOA'!Q55</f>
        <v>3.03030303030303E-2</v>
      </c>
      <c r="S52" s="447">
        <f>'SONTURK INVT LTD - KASOA'!R55</f>
        <v>2.1818181818181823E-3</v>
      </c>
      <c r="T52" s="447">
        <f>'SONTURK INVT LTD - KASOA'!S55</f>
        <v>21.963636363636358</v>
      </c>
      <c r="U52" s="446">
        <f>'SONTURK INVT LTD - KASOA'!T55</f>
        <v>30</v>
      </c>
      <c r="V52" s="446">
        <f>'SONTURK INVT LTD - KASOA'!U55</f>
        <v>1</v>
      </c>
      <c r="W52" s="446">
        <f>'SONTURK INVT LTD - KASOA'!V55</f>
        <v>31</v>
      </c>
      <c r="X52" s="448">
        <f>'SONTURK INVT LTD - KASOA'!W55</f>
        <v>0.93939393939393934</v>
      </c>
      <c r="Y52" s="448">
        <f>'SONTURK INVT LTD - KASOA'!X55</f>
        <v>0.93939393939393934</v>
      </c>
      <c r="Z52" s="447">
        <f>'SONTURK INVT LTD - KASOA'!Y55</f>
        <v>6.7636363636363647E-2</v>
      </c>
      <c r="AA52" s="449">
        <f>'SONTURK INVT LTD - KASOA'!Z55</f>
        <v>0</v>
      </c>
      <c r="AB52" s="446" t="str">
        <f>'SONTURK INVT LTD - KASOA'!AA55</f>
        <v>VERY LOW-ORDER URGENTLY</v>
      </c>
      <c r="AC52" s="447">
        <f>'SONTURK INVT LTD - KASOA'!AB55</f>
        <v>680.87272727272705</v>
      </c>
      <c r="AD52" s="450">
        <f>Table1[[#This Row],[Stock Sell in/Sell out]]*Table1[[#This Row],[Stock Norm +Transit Time]]/Table1[[#This Row],[Stock Norm QTY]]</f>
        <v>0</v>
      </c>
      <c r="AE52" s="443">
        <f>Table1[[#This Row],[Stock Norm +Transit Time]]*Table1[[#This Row],[Av. Daily Sales MT]]</f>
        <v>6.7636363636363647E-2</v>
      </c>
    </row>
    <row r="53" spans="1:31" hidden="1">
      <c r="A53" s="433" t="s">
        <v>132</v>
      </c>
      <c r="B53" s="433" t="s">
        <v>152</v>
      </c>
      <c r="C53" s="446" t="str">
        <f>'SONTURK INVT LTD - KASOA'!B56</f>
        <v>W231</v>
      </c>
      <c r="D53" s="446" t="str">
        <f>'SONTURK INVT LTD - KASOA'!C56</f>
        <v>EAZZY DETERGENT 100X75G</v>
      </c>
      <c r="E53" s="446" t="str">
        <f>'SONTURK INVT LTD - KASOA'!D56</f>
        <v>DETERGENT</v>
      </c>
      <c r="F53" s="446" t="str">
        <f>'SONTURK INVT LTD - KASOA'!E56</f>
        <v>EAZZY</v>
      </c>
      <c r="G53" s="447">
        <f>'SONTURK INVT LTD - KASOA'!F56</f>
        <v>4.7499999999999994E-2</v>
      </c>
      <c r="H53" s="448">
        <f>'SONTURK INVT LTD - KASOA'!G56</f>
        <v>6.3333333333333339</v>
      </c>
      <c r="I53" s="447">
        <f>'SONTURK INVT LTD - KASOA'!H56</f>
        <v>910.00333333333333</v>
      </c>
      <c r="J53" s="446">
        <f>'SONTURK INVT LTD - KASOA'!I56</f>
        <v>0</v>
      </c>
      <c r="K53" s="447">
        <f>'SONTURK INVT LTD - KASOA'!J56</f>
        <v>0</v>
      </c>
      <c r="L53" s="447">
        <f>'SONTURK INVT LTD - KASOA'!K56</f>
        <v>0</v>
      </c>
      <c r="M53" s="447">
        <f>'SONTURK INVT LTD - KASOA'!L56</f>
        <v>143.68473684210525</v>
      </c>
      <c r="N53" s="446">
        <f>'SONTURK INVT LTD - KASOA'!M56</f>
        <v>40</v>
      </c>
      <c r="O53" s="449">
        <f>'SONTURK INVT LTD - KASOA'!N56</f>
        <v>1.0083282250599917E-3</v>
      </c>
      <c r="P53" s="446">
        <f>'SONTURK INVT LTD - KASOA'!O56</f>
        <v>0.99543032724390323</v>
      </c>
      <c r="Q53" s="446" t="str">
        <f>'SONTURK INVT LTD - KASOA'!P56</f>
        <v>C</v>
      </c>
      <c r="R53" s="448">
        <f>'SONTURK INVT LTD - KASOA'!Q56</f>
        <v>0.2878787878787879</v>
      </c>
      <c r="S53" s="447">
        <f>'SONTURK INVT LTD - KASOA'!R56</f>
        <v>2.1590909090909087E-3</v>
      </c>
      <c r="T53" s="447">
        <f>'SONTURK INVT LTD - KASOA'!S56</f>
        <v>41.363787878787882</v>
      </c>
      <c r="U53" s="446">
        <f>'SONTURK INVT LTD - KASOA'!T56</f>
        <v>30</v>
      </c>
      <c r="V53" s="446">
        <f>'SONTURK INVT LTD - KASOA'!U56</f>
        <v>1</v>
      </c>
      <c r="W53" s="446">
        <f>'SONTURK INVT LTD - KASOA'!V56</f>
        <v>31</v>
      </c>
      <c r="X53" s="448">
        <f>'SONTURK INVT LTD - KASOA'!W56</f>
        <v>8.9242424242424256</v>
      </c>
      <c r="Y53" s="448">
        <f>'SONTURK INVT LTD - KASOA'!X56</f>
        <v>8.9242424242424256</v>
      </c>
      <c r="Z53" s="447">
        <f>'SONTURK INVT LTD - KASOA'!Y56</f>
        <v>6.6931818181818176E-2</v>
      </c>
      <c r="AA53" s="449">
        <f>'SONTURK INVT LTD - KASOA'!Z56</f>
        <v>0</v>
      </c>
      <c r="AB53" s="446" t="str">
        <f>'SONTURK INVT LTD - KASOA'!AA56</f>
        <v>VERY LOW-ORDER URGENTLY</v>
      </c>
      <c r="AC53" s="447">
        <f>'SONTURK INVT LTD - KASOA'!AB56</f>
        <v>1282.2774242424243</v>
      </c>
      <c r="AD53" s="450">
        <f>Table1[[#This Row],[Stock Sell in/Sell out]]*Table1[[#This Row],[Stock Norm +Transit Time]]/Table1[[#This Row],[Stock Norm QTY]]</f>
        <v>0</v>
      </c>
      <c r="AE53" s="443">
        <f>Table1[[#This Row],[Stock Norm +Transit Time]]*Table1[[#This Row],[Av. Daily Sales MT]]</f>
        <v>6.6931818181818176E-2</v>
      </c>
    </row>
    <row r="54" spans="1:31" hidden="1">
      <c r="A54" s="433" t="s">
        <v>132</v>
      </c>
      <c r="B54" s="433" t="s">
        <v>152</v>
      </c>
      <c r="C54" s="446" t="str">
        <f>'SONTURK INVT LTD - KASOA'!B57</f>
        <v>W191</v>
      </c>
      <c r="D54" s="446" t="str">
        <f>'SONTURK INVT LTD - KASOA'!C57</f>
        <v>DETERGENT 2KG X 4PCH</v>
      </c>
      <c r="E54" s="446" t="str">
        <f>'SONTURK INVT LTD - KASOA'!D57</f>
        <v>DETERGENT</v>
      </c>
      <c r="F54" s="446" t="str">
        <f>'SONTURK INVT LTD - KASOA'!E57</f>
        <v>JAMAA</v>
      </c>
      <c r="G54" s="447">
        <f>'SONTURK INVT LTD - KASOA'!F57</f>
        <v>4.5333333333333337E-2</v>
      </c>
      <c r="H54" s="448">
        <f>'SONTURK INVT LTD - KASOA'!G57</f>
        <v>5</v>
      </c>
      <c r="I54" s="447">
        <f>'SONTURK INVT LTD - KASOA'!H57</f>
        <v>1284</v>
      </c>
      <c r="J54" s="446">
        <f>'SONTURK INVT LTD - KASOA'!I57</f>
        <v>105</v>
      </c>
      <c r="K54" s="447">
        <f>'SONTURK INVT LTD - KASOA'!J57</f>
        <v>0.84</v>
      </c>
      <c r="L54" s="447">
        <f>'SONTURK INVT LTD - KASOA'!K57</f>
        <v>26964</v>
      </c>
      <c r="M54" s="447">
        <f>'SONTURK INVT LTD - KASOA'!L57</f>
        <v>256.8</v>
      </c>
      <c r="N54" s="446">
        <f>'SONTURK INVT LTD - KASOA'!M57</f>
        <v>40</v>
      </c>
      <c r="O54" s="449">
        <f>'SONTURK INVT LTD - KASOA'!N57</f>
        <v>9.623343060221677E-4</v>
      </c>
      <c r="P54" s="446">
        <f>'SONTURK INVT LTD - KASOA'!O57</f>
        <v>0.99639266154992545</v>
      </c>
      <c r="Q54" s="446" t="str">
        <f>'SONTURK INVT LTD - KASOA'!P57</f>
        <v>C</v>
      </c>
      <c r="R54" s="448">
        <f>'SONTURK INVT LTD - KASOA'!Q57</f>
        <v>0.22727272727272727</v>
      </c>
      <c r="S54" s="447">
        <f>'SONTURK INVT LTD - KASOA'!R57</f>
        <v>2.060606060606061E-3</v>
      </c>
      <c r="T54" s="447">
        <f>'SONTURK INVT LTD - KASOA'!S57</f>
        <v>58.363636363636367</v>
      </c>
      <c r="U54" s="446">
        <f>'SONTURK INVT LTD - KASOA'!T57</f>
        <v>30</v>
      </c>
      <c r="V54" s="446">
        <f>'SONTURK INVT LTD - KASOA'!U57</f>
        <v>1</v>
      </c>
      <c r="W54" s="446">
        <f>'SONTURK INVT LTD - KASOA'!V57</f>
        <v>31</v>
      </c>
      <c r="X54" s="448">
        <f>'SONTURK INVT LTD - KASOA'!W57</f>
        <v>7.045454545454545</v>
      </c>
      <c r="Y54" s="448">
        <f>'SONTURK INVT LTD - KASOA'!X57</f>
        <v>0</v>
      </c>
      <c r="Z54" s="447">
        <f>'SONTURK INVT LTD - KASOA'!Y57</f>
        <v>0</v>
      </c>
      <c r="AA54" s="449">
        <f>'SONTURK INVT LTD - KASOA'!Z57</f>
        <v>14.903225806451614</v>
      </c>
      <c r="AB54" s="446" t="str">
        <f>'SONTURK INVT LTD - KASOA'!AA57</f>
        <v>VERY HIGH-DON’T ORDER</v>
      </c>
      <c r="AC54" s="447">
        <f>'SONTURK INVT LTD - KASOA'!AB57</f>
        <v>0</v>
      </c>
      <c r="AD54" s="450">
        <f>Table1[[#This Row],[Stock Sell in/Sell out]]*Table1[[#This Row],[Stock Norm +Transit Time]]/Table1[[#This Row],[Stock Norm QTY]]</f>
        <v>462.00000000000006</v>
      </c>
      <c r="AE54" s="443">
        <f>Table1[[#This Row],[Stock Norm +Transit Time]]*Table1[[#This Row],[Av. Daily Sales MT]]</f>
        <v>6.3878787878787896E-2</v>
      </c>
    </row>
    <row r="55" spans="1:31" hidden="1">
      <c r="A55" s="433" t="s">
        <v>132</v>
      </c>
      <c r="B55" s="433" t="s">
        <v>152</v>
      </c>
      <c r="C55" s="446" t="str">
        <f>'SONTURK INVT LTD - KASOA'!B58</f>
        <v>W158</v>
      </c>
      <c r="D55" s="446" t="str">
        <f>'SONTURK INVT LTD - KASOA'!C58</f>
        <v>JAMAA DETERGENT 3KG</v>
      </c>
      <c r="E55" s="446" t="str">
        <f>'SONTURK INVT LTD - KASOA'!D58</f>
        <v>DETERGENT</v>
      </c>
      <c r="F55" s="446" t="str">
        <f>'SONTURK INVT LTD - KASOA'!E58</f>
        <v>JAMAA</v>
      </c>
      <c r="G55" s="447">
        <f>'SONTURK INVT LTD - KASOA'!F58</f>
        <v>4.5000000000000005E-2</v>
      </c>
      <c r="H55" s="448">
        <f>'SONTURK INVT LTD - KASOA'!G58</f>
        <v>15</v>
      </c>
      <c r="I55" s="447">
        <f>'SONTURK INVT LTD - KASOA'!H58</f>
        <v>1444.4199999999998</v>
      </c>
      <c r="J55" s="446">
        <f>'SONTURK INVT LTD - KASOA'!I58</f>
        <v>0</v>
      </c>
      <c r="K55" s="447">
        <f>'SONTURK INVT LTD - KASOA'!J58</f>
        <v>0</v>
      </c>
      <c r="L55" s="447">
        <f>'SONTURK INVT LTD - KASOA'!K58</f>
        <v>0</v>
      </c>
      <c r="M55" s="447">
        <f>'SONTURK INVT LTD - KASOA'!L58</f>
        <v>96.294666666666657</v>
      </c>
      <c r="N55" s="446">
        <f>'SONTURK INVT LTD - KASOA'!M58</f>
        <v>18</v>
      </c>
      <c r="O55" s="449">
        <f>'SONTURK INVT LTD - KASOA'!N58</f>
        <v>9.5525831847788703E-4</v>
      </c>
      <c r="P55" s="446">
        <f>'SONTURK INVT LTD - KASOA'!O58</f>
        <v>0.99734791986840332</v>
      </c>
      <c r="Q55" s="446" t="str">
        <f>'SONTURK INVT LTD - KASOA'!P58</f>
        <v>C</v>
      </c>
      <c r="R55" s="448">
        <f>'SONTURK INVT LTD - KASOA'!Q58</f>
        <v>0.68181818181818177</v>
      </c>
      <c r="S55" s="447">
        <f>'SONTURK INVT LTD - KASOA'!R58</f>
        <v>2.0454545454545456E-3</v>
      </c>
      <c r="T55" s="447">
        <f>'SONTURK INVT LTD - KASOA'!S58</f>
        <v>65.655454545454532</v>
      </c>
      <c r="U55" s="446">
        <f>'SONTURK INVT LTD - KASOA'!T58</f>
        <v>30</v>
      </c>
      <c r="V55" s="446">
        <f>'SONTURK INVT LTD - KASOA'!U58</f>
        <v>1</v>
      </c>
      <c r="W55" s="446">
        <f>'SONTURK INVT LTD - KASOA'!V58</f>
        <v>31</v>
      </c>
      <c r="X55" s="448">
        <f>'SONTURK INVT LTD - KASOA'!W58</f>
        <v>21.136363636363633</v>
      </c>
      <c r="Y55" s="448">
        <f>'SONTURK INVT LTD - KASOA'!X58</f>
        <v>21.136363636363633</v>
      </c>
      <c r="Z55" s="447">
        <f>'SONTURK INVT LTD - KASOA'!Y58</f>
        <v>6.3409090909090901E-2</v>
      </c>
      <c r="AA55" s="449">
        <f>'SONTURK INVT LTD - KASOA'!Z58</f>
        <v>0</v>
      </c>
      <c r="AB55" s="446" t="str">
        <f>'SONTURK INVT LTD - KASOA'!AA58</f>
        <v>VERY LOW-ORDER URGENTLY</v>
      </c>
      <c r="AC55" s="447">
        <f>'SONTURK INVT LTD - KASOA'!AB58</f>
        <v>2035.3190909090904</v>
      </c>
      <c r="AD55" s="450">
        <f>Table1[[#This Row],[Stock Sell in/Sell out]]*Table1[[#This Row],[Stock Norm +Transit Time]]/Table1[[#This Row],[Stock Norm QTY]]</f>
        <v>0</v>
      </c>
      <c r="AE55" s="443">
        <f>Table1[[#This Row],[Stock Norm +Transit Time]]*Table1[[#This Row],[Av. Daily Sales MT]]</f>
        <v>6.3409090909090915E-2</v>
      </c>
    </row>
    <row r="56" spans="1:31" hidden="1">
      <c r="A56" s="433" t="s">
        <v>132</v>
      </c>
      <c r="B56" s="433" t="s">
        <v>152</v>
      </c>
      <c r="C56" s="446" t="str">
        <f>'SONTURK INVT LTD - KASOA'!B59</f>
        <v>W164</v>
      </c>
      <c r="D56" s="446" t="str">
        <f>'SONTURK INVT LTD - KASOA'!C59</f>
        <v>EAZZY 800G</v>
      </c>
      <c r="E56" s="446" t="str">
        <f>'SONTURK INVT LTD - KASOA'!D59</f>
        <v>SOAP</v>
      </c>
      <c r="F56" s="446" t="str">
        <f>'SONTURK INVT LTD - KASOA'!E59</f>
        <v>EAZZY</v>
      </c>
      <c r="G56" s="447">
        <f>'SONTURK INVT LTD - KASOA'!F59</f>
        <v>4.2666666666666665E-2</v>
      </c>
      <c r="H56" s="448">
        <f>'SONTURK INVT LTD - KASOA'!G59</f>
        <v>3.3333333333333335</v>
      </c>
      <c r="I56" s="447">
        <f>'SONTURK INVT LTD - KASOA'!H59</f>
        <v>759.66666666666663</v>
      </c>
      <c r="J56" s="446">
        <f>'SONTURK INVT LTD - KASOA'!I59</f>
        <v>87</v>
      </c>
      <c r="K56" s="447">
        <f>'SONTURK INVT LTD - KASOA'!J59</f>
        <v>1.1136000000000001</v>
      </c>
      <c r="L56" s="447">
        <f>'SONTURK INVT LTD - KASOA'!K59</f>
        <v>19827.3</v>
      </c>
      <c r="M56" s="447">
        <f>'SONTURK INVT LTD - KASOA'!L59</f>
        <v>227.89999999999998</v>
      </c>
      <c r="N56" s="446">
        <f>'SONTURK INVT LTD - KASOA'!M59</f>
        <v>24</v>
      </c>
      <c r="O56" s="449">
        <f>'SONTURK INVT LTD - KASOA'!N59</f>
        <v>9.0572640566792236E-4</v>
      </c>
      <c r="P56" s="446">
        <f>'SONTURK INVT LTD - KASOA'!O59</f>
        <v>0.9982536462740712</v>
      </c>
      <c r="Q56" s="446" t="str">
        <f>'SONTURK INVT LTD - KASOA'!P59</f>
        <v>C</v>
      </c>
      <c r="R56" s="448">
        <f>'SONTURK INVT LTD - KASOA'!Q59</f>
        <v>0.15151515151515152</v>
      </c>
      <c r="S56" s="447">
        <f>'SONTURK INVT LTD - KASOA'!R59</f>
        <v>1.9393939393939393E-3</v>
      </c>
      <c r="T56" s="447">
        <f>'SONTURK INVT LTD - KASOA'!S59</f>
        <v>34.530303030303031</v>
      </c>
      <c r="U56" s="446">
        <f>'SONTURK INVT LTD - KASOA'!T59</f>
        <v>30</v>
      </c>
      <c r="V56" s="446">
        <f>'SONTURK INVT LTD - KASOA'!U59</f>
        <v>1</v>
      </c>
      <c r="W56" s="446">
        <f>'SONTURK INVT LTD - KASOA'!V59</f>
        <v>31</v>
      </c>
      <c r="X56" s="448">
        <f>'SONTURK INVT LTD - KASOA'!W59</f>
        <v>4.6969696969696972</v>
      </c>
      <c r="Y56" s="448">
        <f>'SONTURK INVT LTD - KASOA'!X59</f>
        <v>0</v>
      </c>
      <c r="Z56" s="447">
        <f>'SONTURK INVT LTD - KASOA'!Y59</f>
        <v>0</v>
      </c>
      <c r="AA56" s="449">
        <f>'SONTURK INVT LTD - KASOA'!Z59</f>
        <v>18.522580645161288</v>
      </c>
      <c r="AB56" s="446" t="str">
        <f>'SONTURK INVT LTD - KASOA'!AA59</f>
        <v>VERY HIGH-DON’T ORDER</v>
      </c>
      <c r="AC56" s="447">
        <f>'SONTURK INVT LTD - KASOA'!AB59</f>
        <v>0</v>
      </c>
      <c r="AD56" s="450">
        <f>Table1[[#This Row],[Stock Sell in/Sell out]]*Table1[[#This Row],[Stock Norm +Transit Time]]/Table1[[#This Row],[Stock Norm QTY]]</f>
        <v>574.19999999999993</v>
      </c>
      <c r="AE56" s="443">
        <f>Table1[[#This Row],[Stock Norm +Transit Time]]*Table1[[#This Row],[Av. Daily Sales MT]]</f>
        <v>6.0121212121212117E-2</v>
      </c>
    </row>
    <row r="57" spans="1:31" hidden="1">
      <c r="A57" s="433" t="s">
        <v>132</v>
      </c>
      <c r="B57" s="433" t="s">
        <v>152</v>
      </c>
      <c r="C57" s="446" t="str">
        <f>'SONTURK INVT LTD - KASOA'!B60</f>
        <v>W162</v>
      </c>
      <c r="D57" s="446" t="str">
        <f>'SONTURK INVT LTD - KASOA'!C60</f>
        <v>DETERGENT 5KG</v>
      </c>
      <c r="E57" s="446" t="str">
        <f>'SONTURK INVT LTD - KASOA'!D60</f>
        <v>DETERGENT</v>
      </c>
      <c r="F57" s="446" t="str">
        <f>'SONTURK INVT LTD - KASOA'!E60</f>
        <v>JAMAA</v>
      </c>
      <c r="G57" s="447">
        <f>'SONTURK INVT LTD - KASOA'!F60</f>
        <v>3.6666666666666667E-2</v>
      </c>
      <c r="H57" s="448">
        <f>'SONTURK INVT LTD - KASOA'!G60</f>
        <v>7.3333333333333339</v>
      </c>
      <c r="I57" s="447">
        <f>'SONTURK INVT LTD - KASOA'!H60</f>
        <v>1016</v>
      </c>
      <c r="J57" s="446">
        <f>'SONTURK INVT LTD - KASOA'!I60</f>
        <v>114</v>
      </c>
      <c r="K57" s="447">
        <f>'SONTURK INVT LTD - KASOA'!J60</f>
        <v>0.56999999999999995</v>
      </c>
      <c r="L57" s="447">
        <f>'SONTURK INVT LTD - KASOA'!K60</f>
        <v>15794.181818181816</v>
      </c>
      <c r="M57" s="447">
        <f>'SONTURK INVT LTD - KASOA'!L60</f>
        <v>138.54545454545453</v>
      </c>
      <c r="N57" s="446">
        <f>'SONTURK INVT LTD - KASOA'!M60</f>
        <v>40</v>
      </c>
      <c r="O57" s="449">
        <f>'SONTURK INVT LTD - KASOA'!N60</f>
        <v>7.7835862987087089E-4</v>
      </c>
      <c r="P57" s="446">
        <f>'SONTURK INVT LTD - KASOA'!O60</f>
        <v>0.99903200490394206</v>
      </c>
      <c r="Q57" s="446" t="str">
        <f>'SONTURK INVT LTD - KASOA'!P60</f>
        <v>C</v>
      </c>
      <c r="R57" s="448">
        <f>'SONTURK INVT LTD - KASOA'!Q60</f>
        <v>0.33333333333333337</v>
      </c>
      <c r="S57" s="447">
        <f>'SONTURK INVT LTD - KASOA'!R60</f>
        <v>1.6666666666666668E-3</v>
      </c>
      <c r="T57" s="447">
        <f>'SONTURK INVT LTD - KASOA'!S60</f>
        <v>46.18181818181818</v>
      </c>
      <c r="U57" s="446">
        <f>'SONTURK INVT LTD - KASOA'!T60</f>
        <v>30</v>
      </c>
      <c r="V57" s="446">
        <f>'SONTURK INVT LTD - KASOA'!U60</f>
        <v>1</v>
      </c>
      <c r="W57" s="446">
        <f>'SONTURK INVT LTD - KASOA'!V60</f>
        <v>31</v>
      </c>
      <c r="X57" s="448">
        <f>'SONTURK INVT LTD - KASOA'!W60</f>
        <v>10.333333333333334</v>
      </c>
      <c r="Y57" s="448">
        <f>'SONTURK INVT LTD - KASOA'!X60</f>
        <v>0</v>
      </c>
      <c r="Z57" s="447">
        <f>'SONTURK INVT LTD - KASOA'!Y60</f>
        <v>0</v>
      </c>
      <c r="AA57" s="449">
        <f>'SONTURK INVT LTD - KASOA'!Z60</f>
        <v>11.032258064516128</v>
      </c>
      <c r="AB57" s="446" t="str">
        <f>'SONTURK INVT LTD - KASOA'!AA60</f>
        <v>VERY HIGH-DON’T ORDER</v>
      </c>
      <c r="AC57" s="447">
        <f>'SONTURK INVT LTD - KASOA'!AB60</f>
        <v>0</v>
      </c>
      <c r="AD57" s="450">
        <f>Table1[[#This Row],[Stock Sell in/Sell out]]*Table1[[#This Row],[Stock Norm +Transit Time]]/Table1[[#This Row],[Stock Norm QTY]]</f>
        <v>342</v>
      </c>
      <c r="AE57" s="443">
        <f>Table1[[#This Row],[Stock Norm +Transit Time]]*Table1[[#This Row],[Av. Daily Sales MT]]</f>
        <v>5.1666666666666673E-2</v>
      </c>
    </row>
    <row r="58" spans="1:31" hidden="1">
      <c r="A58" s="433" t="s">
        <v>132</v>
      </c>
      <c r="B58" s="433" t="s">
        <v>152</v>
      </c>
      <c r="C58" s="446" t="str">
        <f>'SONTURK INVT LTD - KASOA'!B61</f>
        <v>W111</v>
      </c>
      <c r="D58" s="446" t="str">
        <f>'SONTURK INVT LTD - KASOA'!C61</f>
        <v>FORTUNE DELIGHT 900GM</v>
      </c>
      <c r="E58" s="446" t="str">
        <f>'SONTURK INVT LTD - KASOA'!D61</f>
        <v>RICE</v>
      </c>
      <c r="F58" s="446" t="str">
        <f>'SONTURK INVT LTD - KASOA'!E61</f>
        <v>FORTUNE DELIGHT</v>
      </c>
      <c r="G58" s="447">
        <f>'SONTURK INVT LTD - KASOA'!F61</f>
        <v>2.3999999999999997E-2</v>
      </c>
      <c r="H58" s="448">
        <f>'SONTURK INVT LTD - KASOA'!G61</f>
        <v>1.3333333333333333</v>
      </c>
      <c r="I58" s="447">
        <f>'SONTURK INVT LTD - KASOA'!H61</f>
        <v>316</v>
      </c>
      <c r="J58" s="446">
        <f>'SONTURK INVT LTD - KASOA'!I61</f>
        <v>0</v>
      </c>
      <c r="K58" s="447">
        <f>'SONTURK INVT LTD - KASOA'!J61</f>
        <v>0</v>
      </c>
      <c r="L58" s="447">
        <f>'SONTURK INVT LTD - KASOA'!K61</f>
        <v>0</v>
      </c>
      <c r="M58" s="447">
        <f>'SONTURK INVT LTD - KASOA'!L61</f>
        <v>237</v>
      </c>
      <c r="N58" s="446">
        <f>'SONTURK INVT LTD - KASOA'!M61</f>
        <v>18</v>
      </c>
      <c r="O58" s="449">
        <f>'SONTURK INVT LTD - KASOA'!N61</f>
        <v>5.094711031882063E-4</v>
      </c>
      <c r="P58" s="446">
        <f>'SONTURK INVT LTD - KASOA'!O61</f>
        <v>0.99954147600713028</v>
      </c>
      <c r="Q58" s="446" t="str">
        <f>'SONTURK INVT LTD - KASOA'!P61</f>
        <v>C</v>
      </c>
      <c r="R58" s="448">
        <f>'SONTURK INVT LTD - KASOA'!Q61</f>
        <v>6.0606060606060601E-2</v>
      </c>
      <c r="S58" s="447">
        <f>'SONTURK INVT LTD - KASOA'!R61</f>
        <v>1.0909090909090907E-3</v>
      </c>
      <c r="T58" s="447">
        <f>'SONTURK INVT LTD - KASOA'!S61</f>
        <v>14.363636363636363</v>
      </c>
      <c r="U58" s="446">
        <f>'SONTURK INVT LTD - KASOA'!T61</f>
        <v>30</v>
      </c>
      <c r="V58" s="446">
        <f>'SONTURK INVT LTD - KASOA'!U61</f>
        <v>1</v>
      </c>
      <c r="W58" s="446">
        <f>'SONTURK INVT LTD - KASOA'!V61</f>
        <v>31</v>
      </c>
      <c r="X58" s="448">
        <f>'SONTURK INVT LTD - KASOA'!W61</f>
        <v>1.8787878787878787</v>
      </c>
      <c r="Y58" s="448">
        <f>'SONTURK INVT LTD - KASOA'!X61</f>
        <v>1.8787878787878787</v>
      </c>
      <c r="Z58" s="447">
        <f>'SONTURK INVT LTD - KASOA'!Y61</f>
        <v>3.3818181818181817E-2</v>
      </c>
      <c r="AA58" s="449">
        <f>'SONTURK INVT LTD - KASOA'!Z61</f>
        <v>0</v>
      </c>
      <c r="AB58" s="446" t="str">
        <f>'SONTURK INVT LTD - KASOA'!AA61</f>
        <v>VERY LOW-ORDER URGENTLY</v>
      </c>
      <c r="AC58" s="447">
        <f>'SONTURK INVT LTD - KASOA'!AB61</f>
        <v>445.27272727272725</v>
      </c>
      <c r="AD58" s="450">
        <f>Table1[[#This Row],[Stock Sell in/Sell out]]*Table1[[#This Row],[Stock Norm +Transit Time]]/Table1[[#This Row],[Stock Norm QTY]]</f>
        <v>0</v>
      </c>
      <c r="AE58" s="443">
        <f>Table1[[#This Row],[Stock Norm +Transit Time]]*Table1[[#This Row],[Av. Daily Sales MT]]</f>
        <v>3.381818181818181E-2</v>
      </c>
    </row>
    <row r="59" spans="1:31" hidden="1">
      <c r="A59" s="433" t="s">
        <v>132</v>
      </c>
      <c r="B59" s="433" t="s">
        <v>152</v>
      </c>
      <c r="C59" s="446" t="str">
        <f>'SONTURK INVT LTD - KASOA'!B62</f>
        <v>W023</v>
      </c>
      <c r="D59" s="446" t="str">
        <f>'SONTURK INVT LTD - KASOA'!C62</f>
        <v>FRYTOL 100ML X 36SCH</v>
      </c>
      <c r="E59" s="446" t="str">
        <f>'SONTURK INVT LTD - KASOA'!D62</f>
        <v>COOKING OIL</v>
      </c>
      <c r="F59" s="446" t="str">
        <f>'SONTURK INVT LTD - KASOA'!E62</f>
        <v>FRYTOL</v>
      </c>
      <c r="G59" s="447">
        <f>'SONTURK INVT LTD - KASOA'!F62</f>
        <v>2.1600000000000005E-2</v>
      </c>
      <c r="H59" s="448">
        <f>'SONTURK INVT LTD - KASOA'!G62</f>
        <v>6.333333333333333</v>
      </c>
      <c r="I59" s="447">
        <f>'SONTURK INVT LTD - KASOA'!H62</f>
        <v>1000.04</v>
      </c>
      <c r="J59" s="446">
        <f>'SONTURK INVT LTD - KASOA'!I62</f>
        <v>0</v>
      </c>
      <c r="K59" s="447">
        <f>'SONTURK INVT LTD - KASOA'!J62</f>
        <v>0</v>
      </c>
      <c r="L59" s="447">
        <f>'SONTURK INVT LTD - KASOA'!K62</f>
        <v>0</v>
      </c>
      <c r="M59" s="447">
        <f>'SONTURK INVT LTD - KASOA'!L62</f>
        <v>157.90105263157895</v>
      </c>
      <c r="N59" s="446">
        <f>'SONTURK INVT LTD - KASOA'!M62</f>
        <v>18</v>
      </c>
      <c r="O59" s="449">
        <f>'SONTURK INVT LTD - KASOA'!N62</f>
        <v>4.5852399286938584E-4</v>
      </c>
      <c r="P59" s="446">
        <f>'SONTURK INVT LTD - KASOA'!O62</f>
        <v>0.99999999999999967</v>
      </c>
      <c r="Q59" s="446" t="str">
        <f>'SONTURK INVT LTD - KASOA'!P62</f>
        <v>C</v>
      </c>
      <c r="R59" s="448">
        <f>'SONTURK INVT LTD - KASOA'!Q62</f>
        <v>0.28787878787878785</v>
      </c>
      <c r="S59" s="447">
        <f>'SONTURK INVT LTD - KASOA'!R62</f>
        <v>9.8181818181818201E-4</v>
      </c>
      <c r="T59" s="447">
        <f>'SONTURK INVT LTD - KASOA'!S62</f>
        <v>45.456363636363633</v>
      </c>
      <c r="U59" s="446">
        <f>'SONTURK INVT LTD - KASOA'!T62</f>
        <v>30</v>
      </c>
      <c r="V59" s="446">
        <f>'SONTURK INVT LTD - KASOA'!U62</f>
        <v>1</v>
      </c>
      <c r="W59" s="446">
        <f>'SONTURK INVT LTD - KASOA'!V62</f>
        <v>31</v>
      </c>
      <c r="X59" s="448">
        <f>'SONTURK INVT LTD - KASOA'!W62</f>
        <v>8.9242424242424239</v>
      </c>
      <c r="Y59" s="448">
        <f>'SONTURK INVT LTD - KASOA'!X62</f>
        <v>8.9242424242424239</v>
      </c>
      <c r="Z59" s="447">
        <f>'SONTURK INVT LTD - KASOA'!Y62</f>
        <v>3.043636363636364E-2</v>
      </c>
      <c r="AA59" s="449">
        <f>'SONTURK INVT LTD - KASOA'!Z62</f>
        <v>0</v>
      </c>
      <c r="AB59" s="446" t="str">
        <f>'SONTURK INVT LTD - KASOA'!AA62</f>
        <v>VERY LOW-ORDER URGENTLY</v>
      </c>
      <c r="AC59" s="447">
        <f>'SONTURK INVT LTD - KASOA'!AB62</f>
        <v>1409.1472727272726</v>
      </c>
      <c r="AD59" s="450">
        <f>Table1[[#This Row],[Stock Sell in/Sell out]]*Table1[[#This Row],[Stock Norm +Transit Time]]/Table1[[#This Row],[Stock Norm QTY]]</f>
        <v>0</v>
      </c>
      <c r="AE59" s="443">
        <f>Table1[[#This Row],[Stock Norm +Transit Time]]*Table1[[#This Row],[Av. Daily Sales MT]]</f>
        <v>3.0436363636363643E-2</v>
      </c>
    </row>
    <row r="60" spans="1:31" hidden="1">
      <c r="A60" s="433" t="s">
        <v>208</v>
      </c>
      <c r="B60" s="433" t="s">
        <v>152</v>
      </c>
      <c r="C60" s="433" t="str">
        <f>'DISTRIBUTION &amp; CO LTD'!B5</f>
        <v>W151</v>
      </c>
      <c r="D60" s="433" t="str">
        <f>'DISTRIBUTION &amp; CO LTD'!C5</f>
        <v>FRYTOL 4.5 LT</v>
      </c>
      <c r="E60" s="433" t="str">
        <f>'DISTRIBUTION &amp; CO LTD'!D5</f>
        <v>COOKING OIL</v>
      </c>
      <c r="F60" s="433" t="str">
        <f>'DISTRIBUTION &amp; CO LTD'!E5</f>
        <v>FRYTOL</v>
      </c>
      <c r="G60" s="443">
        <f>'DISTRIBUTION &amp; CO LTD'!F5</f>
        <v>9.8671500000000414</v>
      </c>
      <c r="H60" s="434">
        <f>'DISTRIBUTION &amp; CO LTD'!G5</f>
        <v>609.08333333333337</v>
      </c>
      <c r="I60" s="443">
        <f>'DISTRIBUTION &amp; CO LTD'!H5</f>
        <v>224981.91666666666</v>
      </c>
      <c r="J60" s="433">
        <f>'DISTRIBUTION &amp; CO LTD'!I5</f>
        <v>15</v>
      </c>
      <c r="K60" s="443">
        <f>'DISTRIBUTION &amp; CO LTD'!J5</f>
        <v>0.24299999999999999</v>
      </c>
      <c r="L60" s="443">
        <f>'DISTRIBUTION &amp; CO LTD'!K5</f>
        <v>5540.6683540840058</v>
      </c>
      <c r="M60" s="443">
        <f>'DISTRIBUTION &amp; CO LTD'!L5</f>
        <v>369.37789027226705</v>
      </c>
      <c r="N60" s="433">
        <f>'DISTRIBUTION &amp; CO LTD'!M5</f>
        <v>4</v>
      </c>
      <c r="O60" s="444">
        <f>'DISTRIBUTION &amp; CO LTD'!N5</f>
        <v>0.2363961101967188</v>
      </c>
      <c r="P60" s="433">
        <f>'DISTRIBUTION &amp; CO LTD'!O5</f>
        <v>0.2363961101967188</v>
      </c>
      <c r="Q60" s="433" t="str">
        <f>'DISTRIBUTION &amp; CO LTD'!P5</f>
        <v>A</v>
      </c>
      <c r="R60" s="434">
        <f>'DISTRIBUTION &amp; CO LTD'!Q5</f>
        <v>27.685606060606062</v>
      </c>
      <c r="S60" s="443">
        <f>'DISTRIBUTION &amp; CO LTD'!R5</f>
        <v>0.44850681818182009</v>
      </c>
      <c r="T60" s="443">
        <f>'DISTRIBUTION &amp; CO LTD'!S5</f>
        <v>10226.450757575758</v>
      </c>
      <c r="U60" s="433">
        <f>'DISTRIBUTION &amp; CO LTD'!T5</f>
        <v>7</v>
      </c>
      <c r="V60" s="433">
        <f>'DISTRIBUTION &amp; CO LTD'!U5</f>
        <v>1</v>
      </c>
      <c r="W60" s="433">
        <f>'DISTRIBUTION &amp; CO LTD'!V5</f>
        <v>8</v>
      </c>
      <c r="X60" s="434">
        <f>'DISTRIBUTION &amp; CO LTD'!W5</f>
        <v>221.4848484848485</v>
      </c>
      <c r="Y60" s="434">
        <f>'DISTRIBUTION &amp; CO LTD'!X5</f>
        <v>206.4848484848485</v>
      </c>
      <c r="Z60" s="443">
        <f>'DISTRIBUTION &amp; CO LTD'!Y5</f>
        <v>3.3450545454545595</v>
      </c>
      <c r="AA60" s="444">
        <f>'DISTRIBUTION &amp; CO LTD'!Z5</f>
        <v>6.7724722944315224E-2</v>
      </c>
      <c r="AB60" s="446" t="str">
        <f>'DISTRIBUTION &amp; CO LTD'!AA5</f>
        <v>VERY LOW-ORDER URGENTLY</v>
      </c>
      <c r="AC60" s="443">
        <f>'DISTRIBUTION &amp; CO LTD'!AB5</f>
        <v>81811.606060606064</v>
      </c>
      <c r="AD60" s="450">
        <f>Table1[[#This Row],[Stock Sell in/Sell out]]*Table1[[#This Row],[Stock Norm +Transit Time]]/Table1[[#This Row],[Stock Norm QTY]]</f>
        <v>0.54179778355452179</v>
      </c>
      <c r="AE60" s="443">
        <f>Table1[[#This Row],[Stock Norm +Transit Time]]*Table1[[#This Row],[Av. Daily Sales MT]]</f>
        <v>3.5880545454545607</v>
      </c>
    </row>
    <row r="61" spans="1:31" hidden="1">
      <c r="A61" s="433" t="s">
        <v>208</v>
      </c>
      <c r="B61" s="433" t="s">
        <v>152</v>
      </c>
      <c r="C61" s="433" t="str">
        <f>'DISTRIBUTION &amp; CO LTD'!B6</f>
        <v>W042</v>
      </c>
      <c r="D61" s="433" t="str">
        <f>'DISTRIBUTION &amp; CO LTD'!C6</f>
        <v>FORTUNE VIET 5KG</v>
      </c>
      <c r="E61" s="433" t="str">
        <f>'DISTRIBUTION &amp; CO LTD'!D6</f>
        <v>RICE</v>
      </c>
      <c r="F61" s="433" t="str">
        <f>'DISTRIBUTION &amp; CO LTD'!E6</f>
        <v>FORTUNE</v>
      </c>
      <c r="G61" s="443">
        <f>'DISTRIBUTION &amp; CO LTD'!F6</f>
        <v>4.1983333333333457</v>
      </c>
      <c r="H61" s="434">
        <f>'DISTRIBUTION &amp; CO LTD'!G6</f>
        <v>167.93333333333288</v>
      </c>
      <c r="I61" s="443">
        <f>'DISTRIBUTION &amp; CO LTD'!H6</f>
        <v>33796.400000000089</v>
      </c>
      <c r="J61" s="433">
        <f>'DISTRIBUTION &amp; CO LTD'!I6</f>
        <v>21</v>
      </c>
      <c r="K61" s="443">
        <f>'DISTRIBUTION &amp; CO LTD'!J6</f>
        <v>0.53</v>
      </c>
      <c r="L61" s="443">
        <f>'DISTRIBUTION &amp; CO LTD'!K6</f>
        <v>4226.2270742358305</v>
      </c>
      <c r="M61" s="443">
        <f>'DISTRIBUTION &amp; CO LTD'!L6</f>
        <v>201.24890829694431</v>
      </c>
      <c r="N61" s="433">
        <f>'DISTRIBUTION &amp; CO LTD'!M6</f>
        <v>5</v>
      </c>
      <c r="O61" s="444">
        <f>'DISTRIBUTION &amp; CO LTD'!N6</f>
        <v>0.10058321494141907</v>
      </c>
      <c r="P61" s="433">
        <f>'DISTRIBUTION &amp; CO LTD'!O6</f>
        <v>0.33697932513813789</v>
      </c>
      <c r="Q61" s="433" t="str">
        <f>'DISTRIBUTION &amp; CO LTD'!P6</f>
        <v>A</v>
      </c>
      <c r="R61" s="434">
        <f>'DISTRIBUTION &amp; CO LTD'!Q6</f>
        <v>7.6333333333333124</v>
      </c>
      <c r="S61" s="443">
        <f>'DISTRIBUTION &amp; CO LTD'!R6</f>
        <v>0.19083333333333388</v>
      </c>
      <c r="T61" s="443">
        <f>'DISTRIBUTION &amp; CO LTD'!S6</f>
        <v>1536.2000000000041</v>
      </c>
      <c r="U61" s="433">
        <f>'DISTRIBUTION &amp; CO LTD'!T6</f>
        <v>7</v>
      </c>
      <c r="V61" s="433">
        <f>'DISTRIBUTION &amp; CO LTD'!U6</f>
        <v>1</v>
      </c>
      <c r="W61" s="433">
        <f>'DISTRIBUTION &amp; CO LTD'!V6</f>
        <v>8</v>
      </c>
      <c r="X61" s="434">
        <f>'DISTRIBUTION &amp; CO LTD'!W6</f>
        <v>61.066666666666499</v>
      </c>
      <c r="Y61" s="434">
        <f>'DISTRIBUTION &amp; CO LTD'!X6</f>
        <v>40.066666666666499</v>
      </c>
      <c r="Z61" s="443">
        <f>'DISTRIBUTION &amp; CO LTD'!Y6</f>
        <v>1.0016666666666683</v>
      </c>
      <c r="AA61" s="444">
        <f>'DISTRIBUTION &amp; CO LTD'!Z6</f>
        <v>0.34388646288209701</v>
      </c>
      <c r="AB61" s="446" t="str">
        <f>'DISTRIBUTION &amp; CO LTD'!AA6</f>
        <v>VERY LOW-ORDER URGENTLY</v>
      </c>
      <c r="AC61" s="443">
        <f>'DISTRIBUTION &amp; CO LTD'!AB6</f>
        <v>12289.600000000031</v>
      </c>
      <c r="AD61" s="450">
        <f>Table1[[#This Row],[Stock Sell in/Sell out]]*Table1[[#This Row],[Stock Norm +Transit Time]]/Table1[[#This Row],[Stock Norm QTY]]</f>
        <v>2.7510917030567761</v>
      </c>
      <c r="AE61" s="443">
        <f>Table1[[#This Row],[Stock Norm +Transit Time]]*Table1[[#This Row],[Av. Daily Sales MT]]</f>
        <v>1.5266666666666711</v>
      </c>
    </row>
    <row r="62" spans="1:31" hidden="1">
      <c r="A62" s="433" t="s">
        <v>208</v>
      </c>
      <c r="B62" s="433" t="s">
        <v>152</v>
      </c>
      <c r="C62" s="433" t="str">
        <f>'DISTRIBUTION &amp; CO LTD'!B7</f>
        <v>W170</v>
      </c>
      <c r="D62" s="433" t="str">
        <f>'DISTRIBUTION &amp; CO LTD'!C7</f>
        <v>FRYTOL 900ML SCH</v>
      </c>
      <c r="E62" s="433" t="str">
        <f>'DISTRIBUTION &amp; CO LTD'!D7</f>
        <v>COOKING OIL</v>
      </c>
      <c r="F62" s="433" t="str">
        <f>'DISTRIBUTION &amp; CO LTD'!E7</f>
        <v>FRYTOL</v>
      </c>
      <c r="G62" s="443">
        <f>'DISTRIBUTION &amp; CO LTD'!F7</f>
        <v>2.8063800000000039</v>
      </c>
      <c r="H62" s="434">
        <f>'DISTRIBUTION &amp; CO LTD'!G7</f>
        <v>288.72222222222217</v>
      </c>
      <c r="I62" s="443">
        <f>'DISTRIBUTION &amp; CO LTD'!H7</f>
        <v>52617.693333333205</v>
      </c>
      <c r="J62" s="433">
        <f>'DISTRIBUTION &amp; CO LTD'!I7</f>
        <v>446</v>
      </c>
      <c r="K62" s="443">
        <f>'DISTRIBUTION &amp; CO LTD'!J7</f>
        <v>4.3383599999999998</v>
      </c>
      <c r="L62" s="443">
        <f>'DISTRIBUTION &amp; CO LTD'!K7</f>
        <v>81280.516082355025</v>
      </c>
      <c r="M62" s="443">
        <f>'DISTRIBUTION &amp; CO LTD'!L7</f>
        <v>182.24330960169289</v>
      </c>
      <c r="N62" s="433">
        <f>'DISTRIBUTION &amp; CO LTD'!M7</f>
        <v>12</v>
      </c>
      <c r="O62" s="444">
        <f>'DISTRIBUTION &amp; CO LTD'!N7</f>
        <v>6.7234947855648874E-2</v>
      </c>
      <c r="P62" s="433">
        <f>'DISTRIBUTION &amp; CO LTD'!O7</f>
        <v>0.40421427299378676</v>
      </c>
      <c r="Q62" s="433" t="str">
        <f>'DISTRIBUTION &amp; CO LTD'!P7</f>
        <v>A</v>
      </c>
      <c r="R62" s="434">
        <f>'DISTRIBUTION &amp; CO LTD'!Q7</f>
        <v>13.123737373737372</v>
      </c>
      <c r="S62" s="443">
        <f>'DISTRIBUTION &amp; CO LTD'!R7</f>
        <v>0.12756272727272744</v>
      </c>
      <c r="T62" s="443">
        <f>'DISTRIBUTION &amp; CO LTD'!S7</f>
        <v>2391.7133333333277</v>
      </c>
      <c r="U62" s="433">
        <f>'DISTRIBUTION &amp; CO LTD'!T7</f>
        <v>7</v>
      </c>
      <c r="V62" s="433">
        <f>'DISTRIBUTION &amp; CO LTD'!U7</f>
        <v>1</v>
      </c>
      <c r="W62" s="433">
        <f>'DISTRIBUTION &amp; CO LTD'!V7</f>
        <v>8</v>
      </c>
      <c r="X62" s="434">
        <f>'DISTRIBUTION &amp; CO LTD'!W7</f>
        <v>104.98989898989898</v>
      </c>
      <c r="Y62" s="434">
        <f>'DISTRIBUTION &amp; CO LTD'!X7</f>
        <v>0</v>
      </c>
      <c r="Z62" s="443">
        <f>'DISTRIBUTION &amp; CO LTD'!Y7</f>
        <v>0</v>
      </c>
      <c r="AA62" s="444">
        <f>'DISTRIBUTION &amp; CO LTD'!Z7</f>
        <v>4.2480277082932467</v>
      </c>
      <c r="AB62" s="446" t="str">
        <f>'DISTRIBUTION &amp; CO LTD'!AA7</f>
        <v>VERY HIGH-DON’T ORDER</v>
      </c>
      <c r="AC62" s="443">
        <f>'DISTRIBUTION &amp; CO LTD'!AB7</f>
        <v>19133.706666666621</v>
      </c>
      <c r="AD62" s="450">
        <f>Table1[[#This Row],[Stock Sell in/Sell out]]*Table1[[#This Row],[Stock Norm +Transit Time]]/Table1[[#This Row],[Stock Norm QTY]]</f>
        <v>33.984221666345974</v>
      </c>
      <c r="AE62" s="443">
        <f>Table1[[#This Row],[Stock Norm +Transit Time]]*Table1[[#This Row],[Av. Daily Sales MT]]</f>
        <v>1.0205018181818195</v>
      </c>
    </row>
    <row r="63" spans="1:31" hidden="1">
      <c r="A63" s="433" t="s">
        <v>208</v>
      </c>
      <c r="B63" s="433" t="s">
        <v>152</v>
      </c>
      <c r="C63" s="433" t="str">
        <f>'DISTRIBUTION &amp; CO LTD'!B8</f>
        <v>W150</v>
      </c>
      <c r="D63" s="433" t="str">
        <f>'DISTRIBUTION &amp; CO LTD'!C8</f>
        <v>FRYTOL 0.9L X 12 BTL</v>
      </c>
      <c r="E63" s="433" t="str">
        <f>'DISTRIBUTION &amp; CO LTD'!D8</f>
        <v>COOKING OIL</v>
      </c>
      <c r="F63" s="433" t="str">
        <f>'DISTRIBUTION &amp; CO LTD'!E8</f>
        <v>FRYTOL</v>
      </c>
      <c r="G63" s="443">
        <f>'DISTRIBUTION &amp; CO LTD'!F8</f>
        <v>2.7256633333333276</v>
      </c>
      <c r="H63" s="434">
        <f>'DISTRIBUTION &amp; CO LTD'!G8</f>
        <v>262.02777777777777</v>
      </c>
      <c r="I63" s="443">
        <f>'DISTRIBUTION &amp; CO LTD'!H8</f>
        <v>58170.166666666664</v>
      </c>
      <c r="J63" s="433">
        <f>'DISTRIBUTION &amp; CO LTD'!I8</f>
        <v>0</v>
      </c>
      <c r="K63" s="443">
        <f>'DISTRIBUTION &amp; CO LTD'!J8</f>
        <v>0</v>
      </c>
      <c r="L63" s="443">
        <f>'DISTRIBUTION &amp; CO LTD'!K8</f>
        <v>0</v>
      </c>
      <c r="M63" s="443">
        <f>'DISTRIBUTION &amp; CO LTD'!L8</f>
        <v>222</v>
      </c>
      <c r="N63" s="433">
        <f>'DISTRIBUTION &amp; CO LTD'!M8</f>
        <v>12</v>
      </c>
      <c r="O63" s="444">
        <f>'DISTRIBUTION &amp; CO LTD'!N8</f>
        <v>6.5301146704551824E-2</v>
      </c>
      <c r="P63" s="433">
        <f>'DISTRIBUTION &amp; CO LTD'!O8</f>
        <v>0.4695154196983386</v>
      </c>
      <c r="Q63" s="433" t="str">
        <f>'DISTRIBUTION &amp; CO LTD'!P8</f>
        <v>A</v>
      </c>
      <c r="R63" s="434">
        <f>'DISTRIBUTION &amp; CO LTD'!Q8</f>
        <v>11.910353535353535</v>
      </c>
      <c r="S63" s="443">
        <f>'DISTRIBUTION &amp; CO LTD'!R8</f>
        <v>0.12389378787878762</v>
      </c>
      <c r="T63" s="443">
        <f>'DISTRIBUTION &amp; CO LTD'!S8</f>
        <v>2644.0984848484845</v>
      </c>
      <c r="U63" s="433">
        <f>'DISTRIBUTION &amp; CO LTD'!T8</f>
        <v>7</v>
      </c>
      <c r="V63" s="433">
        <f>'DISTRIBUTION &amp; CO LTD'!U8</f>
        <v>1</v>
      </c>
      <c r="W63" s="433">
        <f>'DISTRIBUTION &amp; CO LTD'!V8</f>
        <v>8</v>
      </c>
      <c r="X63" s="434">
        <f>'DISTRIBUTION &amp; CO LTD'!W8</f>
        <v>95.282828282828277</v>
      </c>
      <c r="Y63" s="434">
        <f>'DISTRIBUTION &amp; CO LTD'!X8</f>
        <v>95.282828282828277</v>
      </c>
      <c r="Z63" s="443">
        <f>'DISTRIBUTION &amp; CO LTD'!Y8</f>
        <v>0.99115030303030094</v>
      </c>
      <c r="AA63" s="444">
        <f>'DISTRIBUTION &amp; CO LTD'!Z8</f>
        <v>0</v>
      </c>
      <c r="AB63" s="446" t="str">
        <f>'DISTRIBUTION &amp; CO LTD'!AA8</f>
        <v>VERY LOW-ORDER URGENTLY</v>
      </c>
      <c r="AC63" s="443">
        <f>'DISTRIBUTION &amp; CO LTD'!AB8</f>
        <v>21152.787878787876</v>
      </c>
      <c r="AD63" s="450">
        <f>Table1[[#This Row],[Stock Sell in/Sell out]]*Table1[[#This Row],[Stock Norm +Transit Time]]/Table1[[#This Row],[Stock Norm QTY]]</f>
        <v>0</v>
      </c>
      <c r="AE63" s="443">
        <f>Table1[[#This Row],[Stock Norm +Transit Time]]*Table1[[#This Row],[Av. Daily Sales MT]]</f>
        <v>0.99115030303030094</v>
      </c>
    </row>
    <row r="64" spans="1:31" hidden="1">
      <c r="A64" s="433" t="s">
        <v>208</v>
      </c>
      <c r="B64" s="433" t="s">
        <v>152</v>
      </c>
      <c r="C64" s="433" t="str">
        <f>'DISTRIBUTION &amp; CO LTD'!B9</f>
        <v>W112</v>
      </c>
      <c r="D64" s="433" t="str">
        <f>'DISTRIBUTION &amp; CO LTD'!C9</f>
        <v>FORTUNE DELIGHT 4.5KG</v>
      </c>
      <c r="E64" s="433" t="str">
        <f>'DISTRIBUTION &amp; CO LTD'!D9</f>
        <v>RICE</v>
      </c>
      <c r="F64" s="433" t="str">
        <f>'DISTRIBUTION &amp; CO LTD'!E9</f>
        <v>FORTUNE DELIGHT</v>
      </c>
      <c r="G64" s="443">
        <f>'DISTRIBUTION &amp; CO LTD'!F9</f>
        <v>2.3355000000000086</v>
      </c>
      <c r="H64" s="434">
        <f>'DISTRIBUTION &amp; CO LTD'!G9</f>
        <v>103.79999999999951</v>
      </c>
      <c r="I64" s="443">
        <f>'DISTRIBUTION &amp; CO LTD'!H9</f>
        <v>21175.200000000001</v>
      </c>
      <c r="J64" s="433">
        <f>'DISTRIBUTION &amp; CO LTD'!I9</f>
        <v>102</v>
      </c>
      <c r="K64" s="443">
        <f>'DISTRIBUTION &amp; CO LTD'!J9</f>
        <v>2.3085</v>
      </c>
      <c r="L64" s="443">
        <f>'DISTRIBUTION &amp; CO LTD'!K9</f>
        <v>20808.000000000098</v>
      </c>
      <c r="M64" s="443">
        <f>'DISTRIBUTION &amp; CO LTD'!L9</f>
        <v>204.00000000000097</v>
      </c>
      <c r="N64" s="433">
        <f>'DISTRIBUTION &amp; CO LTD'!M9</f>
        <v>5</v>
      </c>
      <c r="O64" s="444">
        <f>'DISTRIBUTION &amp; CO LTD'!N9</f>
        <v>5.5953655854470284E-2</v>
      </c>
      <c r="P64" s="433">
        <f>'DISTRIBUTION &amp; CO LTD'!O9</f>
        <v>0.52546907555280886</v>
      </c>
      <c r="Q64" s="433" t="str">
        <f>'DISTRIBUTION &amp; CO LTD'!P9</f>
        <v>B</v>
      </c>
      <c r="R64" s="434">
        <f>'DISTRIBUTION &amp; CO LTD'!Q9</f>
        <v>4.7181818181817965</v>
      </c>
      <c r="S64" s="443">
        <f>'DISTRIBUTION &amp; CO LTD'!R9</f>
        <v>0.1061590909090913</v>
      </c>
      <c r="T64" s="443">
        <f>'DISTRIBUTION &amp; CO LTD'!S9</f>
        <v>962.5090909090909</v>
      </c>
      <c r="U64" s="433">
        <f>'DISTRIBUTION &amp; CO LTD'!T9</f>
        <v>14</v>
      </c>
      <c r="V64" s="433">
        <f>'DISTRIBUTION &amp; CO LTD'!U9</f>
        <v>1</v>
      </c>
      <c r="W64" s="433">
        <f>'DISTRIBUTION &amp; CO LTD'!V9</f>
        <v>15</v>
      </c>
      <c r="X64" s="434">
        <f>'DISTRIBUTION &amp; CO LTD'!W9</f>
        <v>70.772727272726954</v>
      </c>
      <c r="Y64" s="434">
        <f>'DISTRIBUTION &amp; CO LTD'!X9</f>
        <v>0</v>
      </c>
      <c r="Z64" s="443">
        <f>'DISTRIBUTION &amp; CO LTD'!Y9</f>
        <v>0</v>
      </c>
      <c r="AA64" s="444">
        <f>'DISTRIBUTION &amp; CO LTD'!Z9</f>
        <v>1.4412331406551124</v>
      </c>
      <c r="AB64" s="446" t="str">
        <f>'DISTRIBUTION &amp; CO LTD'!AA9</f>
        <v>HIGH-DON’T ORDER</v>
      </c>
      <c r="AC64" s="443">
        <f>'DISTRIBUTION &amp; CO LTD'!AB9</f>
        <v>14437.636363636368</v>
      </c>
      <c r="AD64" s="450">
        <f>Table1[[#This Row],[Stock Sell in/Sell out]]*Table1[[#This Row],[Stock Norm +Transit Time]]/Table1[[#This Row],[Stock Norm QTY]]</f>
        <v>21.618497109826688</v>
      </c>
      <c r="AE64" s="443">
        <f>Table1[[#This Row],[Stock Norm +Transit Time]]*Table1[[#This Row],[Av. Daily Sales MT]]</f>
        <v>1.5923863636363695</v>
      </c>
    </row>
    <row r="65" spans="1:31" hidden="1">
      <c r="A65" s="433" t="s">
        <v>208</v>
      </c>
      <c r="B65" s="433" t="s">
        <v>152</v>
      </c>
      <c r="C65" s="433" t="str">
        <f>'DISTRIBUTION &amp; CO LTD'!B10</f>
        <v>W019</v>
      </c>
      <c r="D65" s="433" t="str">
        <f>'DISTRIBUTION &amp; CO LTD'!C10</f>
        <v xml:space="preserve">FRYTOL YELLOW @25L </v>
      </c>
      <c r="E65" s="433" t="str">
        <f>'DISTRIBUTION &amp; CO LTD'!D10</f>
        <v>COOKING OIL</v>
      </c>
      <c r="F65" s="433" t="str">
        <f>'DISTRIBUTION &amp; CO LTD'!E10</f>
        <v>FRYTOL</v>
      </c>
      <c r="G65" s="443">
        <f>'DISTRIBUTION &amp; CO LTD'!F10</f>
        <v>1.83</v>
      </c>
      <c r="H65" s="434">
        <f>'DISTRIBUTION &amp; CO LTD'!G10</f>
        <v>81.333333333333329</v>
      </c>
      <c r="I65" s="443">
        <f>'DISTRIBUTION &amp; CO LTD'!H10</f>
        <v>36083.333333333336</v>
      </c>
      <c r="J65" s="433">
        <f>'DISTRIBUTION &amp; CO LTD'!I10</f>
        <v>128</v>
      </c>
      <c r="K65" s="443">
        <f>'DISTRIBUTION &amp; CO LTD'!J10</f>
        <v>2.88</v>
      </c>
      <c r="L65" s="443">
        <f>'DISTRIBUTION &amp; CO LTD'!K10</f>
        <v>56786.885245901649</v>
      </c>
      <c r="M65" s="443">
        <f>'DISTRIBUTION &amp; CO LTD'!L10</f>
        <v>443.64754098360663</v>
      </c>
      <c r="N65" s="433">
        <f>'DISTRIBUTION &amp; CO LTD'!M10</f>
        <v>1</v>
      </c>
      <c r="O65" s="444">
        <f>'DISTRIBUTION &amp; CO LTD'!N10</f>
        <v>4.3842941645763328E-2</v>
      </c>
      <c r="P65" s="433">
        <f>'DISTRIBUTION &amp; CO LTD'!O10</f>
        <v>0.56931201719857216</v>
      </c>
      <c r="Q65" s="433" t="str">
        <f>'DISTRIBUTION &amp; CO LTD'!P10</f>
        <v>B</v>
      </c>
      <c r="R65" s="434">
        <f>'DISTRIBUTION &amp; CO LTD'!Q10</f>
        <v>3.6969696969696968</v>
      </c>
      <c r="S65" s="443">
        <f>'DISTRIBUTION &amp; CO LTD'!R10</f>
        <v>8.318181818181819E-2</v>
      </c>
      <c r="T65" s="443">
        <f>'DISTRIBUTION &amp; CO LTD'!S10</f>
        <v>1640.1515151515152</v>
      </c>
      <c r="U65" s="433">
        <f>'DISTRIBUTION &amp; CO LTD'!T10</f>
        <v>14</v>
      </c>
      <c r="V65" s="433">
        <f>'DISTRIBUTION &amp; CO LTD'!U10</f>
        <v>1</v>
      </c>
      <c r="W65" s="433">
        <f>'DISTRIBUTION &amp; CO LTD'!V10</f>
        <v>15</v>
      </c>
      <c r="X65" s="434">
        <f>'DISTRIBUTION &amp; CO LTD'!W10</f>
        <v>55.454545454545453</v>
      </c>
      <c r="Y65" s="434">
        <f>'DISTRIBUTION &amp; CO LTD'!X10</f>
        <v>0</v>
      </c>
      <c r="Z65" s="443">
        <f>'DISTRIBUTION &amp; CO LTD'!Y10</f>
        <v>0</v>
      </c>
      <c r="AA65" s="444">
        <f>'DISTRIBUTION &amp; CO LTD'!Z10</f>
        <v>2.3081967213114756</v>
      </c>
      <c r="AB65" s="446" t="str">
        <f>'DISTRIBUTION &amp; CO LTD'!AA10</f>
        <v>VERY HIGH-DON’T ORDER</v>
      </c>
      <c r="AC65" s="443">
        <f>'DISTRIBUTION &amp; CO LTD'!AB10</f>
        <v>24602.272727272732</v>
      </c>
      <c r="AD65" s="450">
        <f>Table1[[#This Row],[Stock Sell in/Sell out]]*Table1[[#This Row],[Stock Norm +Transit Time]]/Table1[[#This Row],[Stock Norm QTY]]</f>
        <v>34.622950819672134</v>
      </c>
      <c r="AE65" s="443">
        <f>Table1[[#This Row],[Stock Norm +Transit Time]]*Table1[[#This Row],[Av. Daily Sales MT]]</f>
        <v>1.2477272727272728</v>
      </c>
    </row>
    <row r="66" spans="1:31" hidden="1">
      <c r="A66" s="433" t="s">
        <v>208</v>
      </c>
      <c r="B66" s="433" t="s">
        <v>152</v>
      </c>
      <c r="C66" s="433" t="str">
        <f>'DISTRIBUTION &amp; CO LTD'!B11</f>
        <v>W043</v>
      </c>
      <c r="D66" s="433" t="str">
        <f>'DISTRIBUTION &amp; CO LTD'!C11</f>
        <v>FORTUNE VIET 25KG</v>
      </c>
      <c r="E66" s="433" t="str">
        <f>'DISTRIBUTION &amp; CO LTD'!D11</f>
        <v>RICE</v>
      </c>
      <c r="F66" s="433" t="str">
        <f>'DISTRIBUTION &amp; CO LTD'!E11</f>
        <v>FORTUNE</v>
      </c>
      <c r="G66" s="443">
        <f>'DISTRIBUTION &amp; CO LTD'!F11</f>
        <v>1.6666666666666672</v>
      </c>
      <c r="H66" s="434">
        <f>'DISTRIBUTION &amp; CO LTD'!G11</f>
        <v>66.666666666666671</v>
      </c>
      <c r="I66" s="443">
        <f>'DISTRIBUTION &amp; CO LTD'!H11</f>
        <v>13248</v>
      </c>
      <c r="J66" s="433">
        <f>'DISTRIBUTION &amp; CO LTD'!I11</f>
        <v>40</v>
      </c>
      <c r="K66" s="443">
        <f>'DISTRIBUTION &amp; CO LTD'!J11</f>
        <v>1</v>
      </c>
      <c r="L66" s="443">
        <f>'DISTRIBUTION &amp; CO LTD'!K11</f>
        <v>7948.8</v>
      </c>
      <c r="M66" s="443">
        <f>'DISTRIBUTION &amp; CO LTD'!L11</f>
        <v>198.72</v>
      </c>
      <c r="N66" s="433">
        <f>'DISTRIBUTION &amp; CO LTD'!M11</f>
        <v>1</v>
      </c>
      <c r="O66" s="444">
        <f>'DISTRIBUTION &amp; CO LTD'!N11</f>
        <v>3.9929819349511238E-2</v>
      </c>
      <c r="P66" s="433">
        <f>'DISTRIBUTION &amp; CO LTD'!O11</f>
        <v>0.60924183654808339</v>
      </c>
      <c r="Q66" s="433" t="str">
        <f>'DISTRIBUTION &amp; CO LTD'!P11</f>
        <v>B</v>
      </c>
      <c r="R66" s="434">
        <f>'DISTRIBUTION &amp; CO LTD'!Q11</f>
        <v>3.0303030303030307</v>
      </c>
      <c r="S66" s="443">
        <f>'DISTRIBUTION &amp; CO LTD'!R11</f>
        <v>7.5757575757575787E-2</v>
      </c>
      <c r="T66" s="443">
        <f>'DISTRIBUTION &amp; CO LTD'!S11</f>
        <v>602.18181818181813</v>
      </c>
      <c r="U66" s="433">
        <f>'DISTRIBUTION &amp; CO LTD'!T11</f>
        <v>14</v>
      </c>
      <c r="V66" s="433">
        <f>'DISTRIBUTION &amp; CO LTD'!U11</f>
        <v>1</v>
      </c>
      <c r="W66" s="433">
        <f>'DISTRIBUTION &amp; CO LTD'!V11</f>
        <v>15</v>
      </c>
      <c r="X66" s="434">
        <f>'DISTRIBUTION &amp; CO LTD'!W11</f>
        <v>45.45454545454546</v>
      </c>
      <c r="Y66" s="434">
        <f>'DISTRIBUTION &amp; CO LTD'!X11</f>
        <v>5.4545454545454604</v>
      </c>
      <c r="Z66" s="443">
        <f>'DISTRIBUTION &amp; CO LTD'!Y11</f>
        <v>0.13636363636363652</v>
      </c>
      <c r="AA66" s="444">
        <f>'DISTRIBUTION &amp; CO LTD'!Z11</f>
        <v>0.87999999999999989</v>
      </c>
      <c r="AB66" s="446" t="str">
        <f>'DISTRIBUTION &amp; CO LTD'!AA11</f>
        <v>LOW MAY- ORDER</v>
      </c>
      <c r="AC66" s="443">
        <f>'DISTRIBUTION &amp; CO LTD'!AB11</f>
        <v>9032.7272727272739</v>
      </c>
      <c r="AD66" s="450">
        <f>Table1[[#This Row],[Stock Sell in/Sell out]]*Table1[[#This Row],[Stock Norm +Transit Time]]/Table1[[#This Row],[Stock Norm QTY]]</f>
        <v>13.199999999999998</v>
      </c>
      <c r="AE66" s="443">
        <f>Table1[[#This Row],[Stock Norm +Transit Time]]*Table1[[#This Row],[Av. Daily Sales MT]]</f>
        <v>1.1363636363636369</v>
      </c>
    </row>
    <row r="67" spans="1:31" hidden="1">
      <c r="A67" s="433" t="s">
        <v>208</v>
      </c>
      <c r="B67" s="433" t="s">
        <v>152</v>
      </c>
      <c r="C67" s="433" t="str">
        <f>'DISTRIBUTION &amp; CO LTD'!B12</f>
        <v>W026</v>
      </c>
      <c r="D67" s="433" t="str">
        <f>'DISTRIBUTION &amp; CO LTD'!C12</f>
        <v>FORTUNE MARGARINE @15KG</v>
      </c>
      <c r="E67" s="433" t="str">
        <f>'DISTRIBUTION &amp; CO LTD'!D12</f>
        <v>SPECIALTY FATS</v>
      </c>
      <c r="F67" s="433" t="str">
        <f>'DISTRIBUTION &amp; CO LTD'!E12</f>
        <v>FORTUNE</v>
      </c>
      <c r="G67" s="443">
        <f>'DISTRIBUTION &amp; CO LTD'!F12</f>
        <v>1.649999999999995</v>
      </c>
      <c r="H67" s="434">
        <f>'DISTRIBUTION &amp; CO LTD'!G12</f>
        <v>110</v>
      </c>
      <c r="I67" s="443">
        <f>'DISTRIBUTION &amp; CO LTD'!H12</f>
        <v>29094.666666666668</v>
      </c>
      <c r="J67" s="433">
        <f>'DISTRIBUTION &amp; CO LTD'!I12</f>
        <v>0</v>
      </c>
      <c r="K67" s="443">
        <f>'DISTRIBUTION &amp; CO LTD'!J12</f>
        <v>0</v>
      </c>
      <c r="L67" s="443">
        <f>'DISTRIBUTION &amp; CO LTD'!K12</f>
        <v>0</v>
      </c>
      <c r="M67" s="443">
        <f>'DISTRIBUTION &amp; CO LTD'!L12</f>
        <v>264.4969696969697</v>
      </c>
      <c r="N67" s="433">
        <f>'DISTRIBUTION &amp; CO LTD'!M12</f>
        <v>1</v>
      </c>
      <c r="O67" s="444">
        <f>'DISTRIBUTION &amp; CO LTD'!N12</f>
        <v>3.9530521156015991E-2</v>
      </c>
      <c r="P67" s="433">
        <f>'DISTRIBUTION &amp; CO LTD'!O12</f>
        <v>0.64877235770409936</v>
      </c>
      <c r="Q67" s="433" t="str">
        <f>'DISTRIBUTION &amp; CO LTD'!P12</f>
        <v>B</v>
      </c>
      <c r="R67" s="434">
        <f>'DISTRIBUTION &amp; CO LTD'!Q12</f>
        <v>5</v>
      </c>
      <c r="S67" s="443">
        <f>'DISTRIBUTION &amp; CO LTD'!R12</f>
        <v>7.4999999999999775E-2</v>
      </c>
      <c r="T67" s="443">
        <f>'DISTRIBUTION &amp; CO LTD'!S12</f>
        <v>1322.4848484848485</v>
      </c>
      <c r="U67" s="433">
        <f>'DISTRIBUTION &amp; CO LTD'!T12</f>
        <v>14</v>
      </c>
      <c r="V67" s="433">
        <f>'DISTRIBUTION &amp; CO LTD'!U12</f>
        <v>1</v>
      </c>
      <c r="W67" s="433">
        <f>'DISTRIBUTION &amp; CO LTD'!V12</f>
        <v>15</v>
      </c>
      <c r="X67" s="434">
        <f>'DISTRIBUTION &amp; CO LTD'!W12</f>
        <v>75</v>
      </c>
      <c r="Y67" s="434">
        <f>'DISTRIBUTION &amp; CO LTD'!X12</f>
        <v>75</v>
      </c>
      <c r="Z67" s="443">
        <f>'DISTRIBUTION &amp; CO LTD'!Y12</f>
        <v>1.1249999999999967</v>
      </c>
      <c r="AA67" s="444">
        <f>'DISTRIBUTION &amp; CO LTD'!Z12</f>
        <v>0</v>
      </c>
      <c r="AB67" s="446" t="str">
        <f>'DISTRIBUTION &amp; CO LTD'!AA12</f>
        <v>VERY LOW-ORDER URGENTLY</v>
      </c>
      <c r="AC67" s="443">
        <f>'DISTRIBUTION &amp; CO LTD'!AB12</f>
        <v>19837.272727272728</v>
      </c>
      <c r="AD67" s="450">
        <f>Table1[[#This Row],[Stock Sell in/Sell out]]*Table1[[#This Row],[Stock Norm +Transit Time]]/Table1[[#This Row],[Stock Norm QTY]]</f>
        <v>0</v>
      </c>
      <c r="AE67" s="443">
        <f>Table1[[#This Row],[Stock Norm +Transit Time]]*Table1[[#This Row],[Av. Daily Sales MT]]</f>
        <v>1.1249999999999967</v>
      </c>
    </row>
    <row r="68" spans="1:31" hidden="1">
      <c r="A68" s="433" t="s">
        <v>208</v>
      </c>
      <c r="B68" s="433" t="s">
        <v>152</v>
      </c>
      <c r="C68" s="433" t="str">
        <f>'DISTRIBUTION &amp; CO LTD'!B13</f>
        <v>W188</v>
      </c>
      <c r="D68" s="433" t="str">
        <f>'DISTRIBUTION &amp; CO LTD'!C13</f>
        <v>FRYTOL 1.8LT</v>
      </c>
      <c r="E68" s="433" t="str">
        <f>'DISTRIBUTION &amp; CO LTD'!D13</f>
        <v>COOKING OIL</v>
      </c>
      <c r="F68" s="433" t="str">
        <f>'DISTRIBUTION &amp; CO LTD'!E13</f>
        <v>FRYTOL</v>
      </c>
      <c r="G68" s="443">
        <f>'DISTRIBUTION &amp; CO LTD'!F13</f>
        <v>1.4644800000000029</v>
      </c>
      <c r="H68" s="434">
        <f>'DISTRIBUTION &amp; CO LTD'!G13</f>
        <v>150.66666666666666</v>
      </c>
      <c r="I68" s="443">
        <f>'DISTRIBUTION &amp; CO LTD'!H13</f>
        <v>35008.633333333324</v>
      </c>
      <c r="J68" s="433">
        <f>'DISTRIBUTION &amp; CO LTD'!I13</f>
        <v>0</v>
      </c>
      <c r="K68" s="443">
        <f>'DISTRIBUTION &amp; CO LTD'!J13</f>
        <v>0</v>
      </c>
      <c r="L68" s="443">
        <f>'DISTRIBUTION &amp; CO LTD'!K13</f>
        <v>0</v>
      </c>
      <c r="M68" s="443">
        <f>'DISTRIBUTION &amp; CO LTD'!L13</f>
        <v>232.3581858407079</v>
      </c>
      <c r="N68" s="433">
        <f>'DISTRIBUTION &amp; CO LTD'!M13</f>
        <v>6</v>
      </c>
      <c r="O68" s="444">
        <f>'DISTRIBUTION &amp; CO LTD'!N13</f>
        <v>3.5085853104583391E-2</v>
      </c>
      <c r="P68" s="433">
        <f>'DISTRIBUTION &amp; CO LTD'!O13</f>
        <v>0.6838582108086827</v>
      </c>
      <c r="Q68" s="433" t="str">
        <f>'DISTRIBUTION &amp; CO LTD'!P13</f>
        <v>B</v>
      </c>
      <c r="R68" s="434">
        <f>'DISTRIBUTION &amp; CO LTD'!Q13</f>
        <v>6.8484848484848477</v>
      </c>
      <c r="S68" s="443">
        <f>'DISTRIBUTION &amp; CO LTD'!R13</f>
        <v>6.6567272727272864E-2</v>
      </c>
      <c r="T68" s="443">
        <f>'DISTRIBUTION &amp; CO LTD'!S13</f>
        <v>1591.3015151515146</v>
      </c>
      <c r="U68" s="433">
        <f>'DISTRIBUTION &amp; CO LTD'!T13</f>
        <v>14</v>
      </c>
      <c r="V68" s="433">
        <f>'DISTRIBUTION &amp; CO LTD'!U13</f>
        <v>1</v>
      </c>
      <c r="W68" s="433">
        <f>'DISTRIBUTION &amp; CO LTD'!V13</f>
        <v>15</v>
      </c>
      <c r="X68" s="434">
        <f>'DISTRIBUTION &amp; CO LTD'!W13</f>
        <v>102.72727272727272</v>
      </c>
      <c r="Y68" s="434">
        <f>'DISTRIBUTION &amp; CO LTD'!X13</f>
        <v>102.72727272727272</v>
      </c>
      <c r="Z68" s="443">
        <f>'DISTRIBUTION &amp; CO LTD'!Y13</f>
        <v>0.9985090909090929</v>
      </c>
      <c r="AA68" s="444">
        <f>'DISTRIBUTION &amp; CO LTD'!Z13</f>
        <v>0</v>
      </c>
      <c r="AB68" s="446" t="str">
        <f>'DISTRIBUTION &amp; CO LTD'!AA13</f>
        <v>VERY LOW-ORDER URGENTLY</v>
      </c>
      <c r="AC68" s="443">
        <f>'DISTRIBUTION &amp; CO LTD'!AB13</f>
        <v>23869.522727272721</v>
      </c>
      <c r="AD68" s="450">
        <f>Table1[[#This Row],[Stock Sell in/Sell out]]*Table1[[#This Row],[Stock Norm +Transit Time]]/Table1[[#This Row],[Stock Norm QTY]]</f>
        <v>0</v>
      </c>
      <c r="AE68" s="443">
        <f>Table1[[#This Row],[Stock Norm +Transit Time]]*Table1[[#This Row],[Av. Daily Sales MT]]</f>
        <v>0.99850909090909301</v>
      </c>
    </row>
    <row r="69" spans="1:31" hidden="1">
      <c r="A69" s="433" t="s">
        <v>208</v>
      </c>
      <c r="B69" s="433" t="s">
        <v>152</v>
      </c>
      <c r="C69" s="433" t="str">
        <f>'DISTRIBUTION &amp; CO LTD'!B14</f>
        <v>W140</v>
      </c>
      <c r="D69" s="433" t="str">
        <f>'DISTRIBUTION &amp; CO LTD'!C14</f>
        <v>JAMAA CLASSIC 130G</v>
      </c>
      <c r="E69" s="433" t="str">
        <f>'DISTRIBUTION &amp; CO LTD'!D14</f>
        <v>SOAP</v>
      </c>
      <c r="F69" s="433" t="str">
        <f>'DISTRIBUTION &amp; CO LTD'!E14</f>
        <v>JAMAA</v>
      </c>
      <c r="G69" s="443">
        <f>'DISTRIBUTION &amp; CO LTD'!F14</f>
        <v>1.384543333333333</v>
      </c>
      <c r="H69" s="434">
        <f>'DISTRIBUTION &amp; CO LTD'!G14</f>
        <v>221.88194444444449</v>
      </c>
      <c r="I69" s="443">
        <f>'DISTRIBUTION &amp; CO LTD'!H14</f>
        <v>19973.106666666677</v>
      </c>
      <c r="J69" s="433">
        <f>'DISTRIBUTION &amp; CO LTD'!I14</f>
        <v>0</v>
      </c>
      <c r="K69" s="443">
        <f>'DISTRIBUTION &amp; CO LTD'!J14</f>
        <v>0</v>
      </c>
      <c r="L69" s="443">
        <f>'DISTRIBUTION &amp; CO LTD'!K14</f>
        <v>0</v>
      </c>
      <c r="M69" s="443">
        <f>'DISTRIBUTION &amp; CO LTD'!L14</f>
        <v>90.016818252949861</v>
      </c>
      <c r="N69" s="433">
        <f>'DISTRIBUTION &amp; CO LTD'!M14</f>
        <v>48</v>
      </c>
      <c r="O69" s="444">
        <f>'DISTRIBUTION &amp; CO LTD'!N14</f>
        <v>3.3170739108942054E-2</v>
      </c>
      <c r="P69" s="433">
        <f>'DISTRIBUTION &amp; CO LTD'!O14</f>
        <v>0.71702894991762478</v>
      </c>
      <c r="Q69" s="433" t="str">
        <f>'DISTRIBUTION &amp; CO LTD'!P14</f>
        <v>B</v>
      </c>
      <c r="R69" s="434">
        <f>'DISTRIBUTION &amp; CO LTD'!Q14</f>
        <v>10.085542929292931</v>
      </c>
      <c r="S69" s="443">
        <f>'DISTRIBUTION &amp; CO LTD'!R14</f>
        <v>6.2933787878787867E-2</v>
      </c>
      <c r="T69" s="443">
        <f>'DISTRIBUTION &amp; CO LTD'!S14</f>
        <v>907.86848484848531</v>
      </c>
      <c r="U69" s="433">
        <f>'DISTRIBUTION &amp; CO LTD'!T14</f>
        <v>14</v>
      </c>
      <c r="V69" s="433">
        <f>'DISTRIBUTION &amp; CO LTD'!U14</f>
        <v>1</v>
      </c>
      <c r="W69" s="433">
        <f>'DISTRIBUTION &amp; CO LTD'!V14</f>
        <v>15</v>
      </c>
      <c r="X69" s="434">
        <f>'DISTRIBUTION &amp; CO LTD'!W14</f>
        <v>151.28314393939397</v>
      </c>
      <c r="Y69" s="434">
        <f>'DISTRIBUTION &amp; CO LTD'!X14</f>
        <v>151.28314393939397</v>
      </c>
      <c r="Z69" s="443">
        <f>'DISTRIBUTION &amp; CO LTD'!Y14</f>
        <v>0.94400681818181786</v>
      </c>
      <c r="AA69" s="444">
        <f>'DISTRIBUTION &amp; CO LTD'!Z14</f>
        <v>0</v>
      </c>
      <c r="AB69" s="446" t="str">
        <f>'DISTRIBUTION &amp; CO LTD'!AA14</f>
        <v>VERY LOW-ORDER URGENTLY</v>
      </c>
      <c r="AC69" s="443">
        <f>'DISTRIBUTION &amp; CO LTD'!AB14</f>
        <v>13618.02727272728</v>
      </c>
      <c r="AD69" s="450">
        <f>Table1[[#This Row],[Stock Sell in/Sell out]]*Table1[[#This Row],[Stock Norm +Transit Time]]/Table1[[#This Row],[Stock Norm QTY]]</f>
        <v>0</v>
      </c>
      <c r="AE69" s="443">
        <f>Table1[[#This Row],[Stock Norm +Transit Time]]*Table1[[#This Row],[Av. Daily Sales MT]]</f>
        <v>0.94400681818181797</v>
      </c>
    </row>
    <row r="70" spans="1:31" hidden="1">
      <c r="A70" s="433" t="s">
        <v>208</v>
      </c>
      <c r="B70" s="433" t="s">
        <v>152</v>
      </c>
      <c r="C70" s="433" t="str">
        <f>'DISTRIBUTION &amp; CO LTD'!B15</f>
        <v>W185</v>
      </c>
      <c r="D70" s="433" t="str">
        <f>'DISTRIBUTION &amp; CO LTD'!C15</f>
        <v>FORTUNE DELIGHT 22.5KG</v>
      </c>
      <c r="E70" s="433" t="str">
        <f>'DISTRIBUTION &amp; CO LTD'!D15</f>
        <v>RICE</v>
      </c>
      <c r="F70" s="433" t="str">
        <f>'DISTRIBUTION &amp; CO LTD'!E15</f>
        <v>FORTUNE DELIGHT</v>
      </c>
      <c r="G70" s="443">
        <f>'DISTRIBUTION &amp; CO LTD'!F15</f>
        <v>1.3499999999999985</v>
      </c>
      <c r="H70" s="434">
        <f>'DISTRIBUTION &amp; CO LTD'!G15</f>
        <v>60</v>
      </c>
      <c r="I70" s="443">
        <f>'DISTRIBUTION &amp; CO LTD'!H15</f>
        <v>12000</v>
      </c>
      <c r="J70" s="433">
        <f>'DISTRIBUTION &amp; CO LTD'!I15</f>
        <v>65</v>
      </c>
      <c r="K70" s="443">
        <f>'DISTRIBUTION &amp; CO LTD'!J15</f>
        <v>1.4624999999999999</v>
      </c>
      <c r="L70" s="443">
        <f>'DISTRIBUTION &amp; CO LTD'!K15</f>
        <v>13000</v>
      </c>
      <c r="M70" s="443">
        <f>'DISTRIBUTION &amp; CO LTD'!L15</f>
        <v>200</v>
      </c>
      <c r="N70" s="433">
        <f>'DISTRIBUTION &amp; CO LTD'!M15</f>
        <v>1</v>
      </c>
      <c r="O70" s="444">
        <f>'DISTRIBUTION &amp; CO LTD'!N15</f>
        <v>3.2343153673104058E-2</v>
      </c>
      <c r="P70" s="433">
        <f>'DISTRIBUTION &amp; CO LTD'!O15</f>
        <v>0.74937210359072881</v>
      </c>
      <c r="Q70" s="433" t="str">
        <f>'DISTRIBUTION &amp; CO LTD'!P15</f>
        <v>B</v>
      </c>
      <c r="R70" s="434">
        <f>'DISTRIBUTION &amp; CO LTD'!Q15</f>
        <v>2.7272727272727271</v>
      </c>
      <c r="S70" s="443">
        <f>'DISTRIBUTION &amp; CO LTD'!R15</f>
        <v>6.1363636363636294E-2</v>
      </c>
      <c r="T70" s="443">
        <f>'DISTRIBUTION &amp; CO LTD'!S15</f>
        <v>545.4545454545455</v>
      </c>
      <c r="U70" s="433">
        <f>'DISTRIBUTION &amp; CO LTD'!T15</f>
        <v>14</v>
      </c>
      <c r="V70" s="433">
        <f>'DISTRIBUTION &amp; CO LTD'!U15</f>
        <v>1</v>
      </c>
      <c r="W70" s="433">
        <f>'DISTRIBUTION &amp; CO LTD'!V15</f>
        <v>15</v>
      </c>
      <c r="X70" s="434">
        <f>'DISTRIBUTION &amp; CO LTD'!W15</f>
        <v>40.909090909090907</v>
      </c>
      <c r="Y70" s="434">
        <f>'DISTRIBUTION &amp; CO LTD'!X15</f>
        <v>0</v>
      </c>
      <c r="Z70" s="443">
        <f>'DISTRIBUTION &amp; CO LTD'!Y15</f>
        <v>0</v>
      </c>
      <c r="AA70" s="444">
        <f>'DISTRIBUTION &amp; CO LTD'!Z15</f>
        <v>1.588888888888889</v>
      </c>
      <c r="AB70" s="446" t="str">
        <f>'DISTRIBUTION &amp; CO LTD'!AA15</f>
        <v>HIGH-DON’T ORDER</v>
      </c>
      <c r="AC70" s="443">
        <f>'DISTRIBUTION &amp; CO LTD'!AB15</f>
        <v>8181.8181818181811</v>
      </c>
      <c r="AD70" s="450">
        <f>Table1[[#This Row],[Stock Sell in/Sell out]]*Table1[[#This Row],[Stock Norm +Transit Time]]/Table1[[#This Row],[Stock Norm QTY]]</f>
        <v>23.833333333333336</v>
      </c>
      <c r="AE70" s="443">
        <f>Table1[[#This Row],[Stock Norm +Transit Time]]*Table1[[#This Row],[Av. Daily Sales MT]]</f>
        <v>0.92045454545454441</v>
      </c>
    </row>
    <row r="71" spans="1:31" hidden="1">
      <c r="A71" s="433" t="s">
        <v>208</v>
      </c>
      <c r="B71" s="433" t="s">
        <v>152</v>
      </c>
      <c r="C71" s="433" t="str">
        <f>'DISTRIBUTION &amp; CO LTD'!B16</f>
        <v>W003</v>
      </c>
      <c r="D71" s="433" t="str">
        <f>'DISTRIBUTION &amp; CO LTD'!C16</f>
        <v>VIKING OIL 25L</v>
      </c>
      <c r="E71" s="433" t="str">
        <f>'DISTRIBUTION &amp; CO LTD'!D16</f>
        <v>COOKING OIL</v>
      </c>
      <c r="F71" s="433" t="str">
        <f>'DISTRIBUTION &amp; CO LTD'!E16</f>
        <v>VIKING</v>
      </c>
      <c r="G71" s="443">
        <f>'DISTRIBUTION &amp; CO LTD'!F16</f>
        <v>1.2374999999999992</v>
      </c>
      <c r="H71" s="434">
        <f>'DISTRIBUTION &amp; CO LTD'!G16</f>
        <v>55</v>
      </c>
      <c r="I71" s="443">
        <f>'DISTRIBUTION &amp; CO LTD'!H16</f>
        <v>15653.333333333334</v>
      </c>
      <c r="J71" s="433">
        <f>'DISTRIBUTION &amp; CO LTD'!I16</f>
        <v>0</v>
      </c>
      <c r="K71" s="443">
        <f>'DISTRIBUTION &amp; CO LTD'!J16</f>
        <v>0</v>
      </c>
      <c r="L71" s="443">
        <f>'DISTRIBUTION &amp; CO LTD'!K16</f>
        <v>0</v>
      </c>
      <c r="M71" s="443">
        <f>'DISTRIBUTION &amp; CO LTD'!L16</f>
        <v>284.60606060606062</v>
      </c>
      <c r="N71" s="433">
        <f>'DISTRIBUTION &amp; CO LTD'!M16</f>
        <v>1</v>
      </c>
      <c r="O71" s="444">
        <f>'DISTRIBUTION &amp; CO LTD'!N16</f>
        <v>2.9647890867012066E-2</v>
      </c>
      <c r="P71" s="433">
        <f>'DISTRIBUTION &amp; CO LTD'!O16</f>
        <v>0.77901999445774084</v>
      </c>
      <c r="Q71" s="433" t="str">
        <f>'DISTRIBUTION &amp; CO LTD'!P16</f>
        <v>B</v>
      </c>
      <c r="R71" s="434">
        <f>'DISTRIBUTION &amp; CO LTD'!Q16</f>
        <v>2.5</v>
      </c>
      <c r="S71" s="443">
        <f>'DISTRIBUTION &amp; CO LTD'!R16</f>
        <v>5.624999999999996E-2</v>
      </c>
      <c r="T71" s="443">
        <f>'DISTRIBUTION &amp; CO LTD'!S16</f>
        <v>711.5151515151515</v>
      </c>
      <c r="U71" s="433">
        <f>'DISTRIBUTION &amp; CO LTD'!T16</f>
        <v>14</v>
      </c>
      <c r="V71" s="433">
        <f>'DISTRIBUTION &amp; CO LTD'!U16</f>
        <v>1</v>
      </c>
      <c r="W71" s="433">
        <f>'DISTRIBUTION &amp; CO LTD'!V16</f>
        <v>15</v>
      </c>
      <c r="X71" s="434">
        <f>'DISTRIBUTION &amp; CO LTD'!W16</f>
        <v>37.5</v>
      </c>
      <c r="Y71" s="434">
        <f>'DISTRIBUTION &amp; CO LTD'!X16</f>
        <v>37.5</v>
      </c>
      <c r="Z71" s="443">
        <f>'DISTRIBUTION &amp; CO LTD'!Y16</f>
        <v>0.84374999999999944</v>
      </c>
      <c r="AA71" s="444">
        <f>'DISTRIBUTION &amp; CO LTD'!Z16</f>
        <v>0</v>
      </c>
      <c r="AB71" s="446" t="str">
        <f>'DISTRIBUTION &amp; CO LTD'!AA16</f>
        <v>VERY LOW-ORDER URGENTLY</v>
      </c>
      <c r="AC71" s="443">
        <f>'DISTRIBUTION &amp; CO LTD'!AB16</f>
        <v>10672.727272727274</v>
      </c>
      <c r="AD71" s="450">
        <f>Table1[[#This Row],[Stock Sell in/Sell out]]*Table1[[#This Row],[Stock Norm +Transit Time]]/Table1[[#This Row],[Stock Norm QTY]]</f>
        <v>0</v>
      </c>
      <c r="AE71" s="443">
        <f>Table1[[#This Row],[Stock Norm +Transit Time]]*Table1[[#This Row],[Av. Daily Sales MT]]</f>
        <v>0.84374999999999944</v>
      </c>
    </row>
    <row r="72" spans="1:31" hidden="1">
      <c r="A72" s="433" t="s">
        <v>208</v>
      </c>
      <c r="B72" s="433" t="s">
        <v>152</v>
      </c>
      <c r="C72" s="433" t="str">
        <f>'DISTRIBUTION &amp; CO LTD'!B17</f>
        <v>W178</v>
      </c>
      <c r="D72" s="433" t="str">
        <f>'DISTRIBUTION &amp; CO LTD'!C17</f>
        <v>FRYTOL 450 ML SCH</v>
      </c>
      <c r="E72" s="433" t="str">
        <f>'DISTRIBUTION &amp; CO LTD'!D17</f>
        <v>COOKING OIL</v>
      </c>
      <c r="F72" s="433" t="str">
        <f>'DISTRIBUTION &amp; CO LTD'!E17</f>
        <v>FRYTOL</v>
      </c>
      <c r="G72" s="443">
        <f>'DISTRIBUTION &amp; CO LTD'!F17</f>
        <v>1.2331233333333447</v>
      </c>
      <c r="H72" s="434">
        <f>'DISTRIBUTION &amp; CO LTD'!G17</f>
        <v>151.78333333333339</v>
      </c>
      <c r="I72" s="443">
        <f>'DISTRIBUTION &amp; CO LTD'!H17</f>
        <v>27411.649999999998</v>
      </c>
      <c r="J72" s="433">
        <f>'DISTRIBUTION &amp; CO LTD'!I17</f>
        <v>208</v>
      </c>
      <c r="K72" s="443">
        <f>'DISTRIBUTION &amp; CO LTD'!J17</f>
        <v>1.6847999999999999</v>
      </c>
      <c r="L72" s="443">
        <f>'DISTRIBUTION &amp; CO LTD'!K17</f>
        <v>37564.22444273634</v>
      </c>
      <c r="M72" s="443">
        <f>'DISTRIBUTION &amp; CO LTD'!L17</f>
        <v>180.59723289777088</v>
      </c>
      <c r="N72" s="433">
        <f>'DISTRIBUTION &amp; CO LTD'!M17</f>
        <v>20</v>
      </c>
      <c r="O72" s="444">
        <f>'DISTRIBUTION &amp; CO LTD'!N17</f>
        <v>2.9543035161400541E-2</v>
      </c>
      <c r="P72" s="433">
        <f>'DISTRIBUTION &amp; CO LTD'!O17</f>
        <v>0.80856302961914139</v>
      </c>
      <c r="Q72" s="433" t="str">
        <f>'DISTRIBUTION &amp; CO LTD'!P17</f>
        <v>C</v>
      </c>
      <c r="R72" s="434">
        <f>'DISTRIBUTION &amp; CO LTD'!Q17</f>
        <v>6.8992424242424271</v>
      </c>
      <c r="S72" s="443">
        <f>'DISTRIBUTION &amp; CO LTD'!R17</f>
        <v>5.6051060606061125E-2</v>
      </c>
      <c r="T72" s="443">
        <f>'DISTRIBUTION &amp; CO LTD'!S17</f>
        <v>1245.9840909090908</v>
      </c>
      <c r="U72" s="433">
        <f>'DISTRIBUTION &amp; CO LTD'!T17</f>
        <v>30</v>
      </c>
      <c r="V72" s="433">
        <f>'DISTRIBUTION &amp; CO LTD'!U17</f>
        <v>1</v>
      </c>
      <c r="W72" s="433">
        <f>'DISTRIBUTION &amp; CO LTD'!V17</f>
        <v>31</v>
      </c>
      <c r="X72" s="434">
        <f>'DISTRIBUTION &amp; CO LTD'!W17</f>
        <v>213.87651515151524</v>
      </c>
      <c r="Y72" s="434">
        <f>'DISTRIBUTION &amp; CO LTD'!X17</f>
        <v>5.8765151515152354</v>
      </c>
      <c r="Z72" s="443">
        <f>'DISTRIBUTION &amp; CO LTD'!Y17</f>
        <v>4.7742184816209746E-2</v>
      </c>
      <c r="AA72" s="444">
        <f>'DISTRIBUTION &amp; CO LTD'!Z17</f>
        <v>0.97252379417463308</v>
      </c>
      <c r="AB72" s="446" t="str">
        <f>'DISTRIBUTION &amp; CO LTD'!AA17</f>
        <v>LOW MAY- ORDER</v>
      </c>
      <c r="AC72" s="443">
        <f>'DISTRIBUTION &amp; CO LTD'!AB17</f>
        <v>38625.506818181821</v>
      </c>
      <c r="AD72" s="450">
        <f>Table1[[#This Row],[Stock Sell in/Sell out]]*Table1[[#This Row],[Stock Norm +Transit Time]]/Table1[[#This Row],[Stock Norm QTY]]</f>
        <v>30.148237619413624</v>
      </c>
      <c r="AE72" s="443">
        <f>Table1[[#This Row],[Stock Norm +Transit Time]]*Table1[[#This Row],[Av. Daily Sales MT]]</f>
        <v>1.7375828787878949</v>
      </c>
    </row>
    <row r="73" spans="1:31" hidden="1">
      <c r="A73" s="433" t="s">
        <v>208</v>
      </c>
      <c r="B73" s="433" t="s">
        <v>152</v>
      </c>
      <c r="C73" s="433" t="str">
        <f>'DISTRIBUTION &amp; CO LTD'!B18</f>
        <v>W168</v>
      </c>
      <c r="D73" s="433" t="str">
        <f>'DISTRIBUTION &amp; CO LTD'!C18</f>
        <v>JAMAA 24 X 200G</v>
      </c>
      <c r="E73" s="433" t="str">
        <f>'DISTRIBUTION &amp; CO LTD'!D18</f>
        <v>SOAP</v>
      </c>
      <c r="F73" s="433" t="str">
        <f>'DISTRIBUTION &amp; CO LTD'!E18</f>
        <v>JAMAA</v>
      </c>
      <c r="G73" s="443">
        <f>'DISTRIBUTION &amp; CO LTD'!F18</f>
        <v>1.0463999999999998</v>
      </c>
      <c r="H73" s="434">
        <f>'DISTRIBUTION &amp; CO LTD'!G18</f>
        <v>217.99999999999997</v>
      </c>
      <c r="I73" s="443">
        <f>'DISTRIBUTION &amp; CO LTD'!H18</f>
        <v>14823.226666666662</v>
      </c>
      <c r="J73" s="433">
        <f>'DISTRIBUTION &amp; CO LTD'!I18</f>
        <v>0</v>
      </c>
      <c r="K73" s="443">
        <f>'DISTRIBUTION &amp; CO LTD'!J18</f>
        <v>0</v>
      </c>
      <c r="L73" s="443">
        <f>'DISTRIBUTION &amp; CO LTD'!K18</f>
        <v>0</v>
      </c>
      <c r="M73" s="443">
        <f>'DISTRIBUTION &amp; CO LTD'!L18</f>
        <v>67.996452599388363</v>
      </c>
      <c r="N73" s="433">
        <f>'DISTRIBUTION &amp; CO LTD'!M18</f>
        <v>24</v>
      </c>
      <c r="O73" s="444">
        <f>'DISTRIBUTION &amp; CO LTD'!N18</f>
        <v>2.5069537780397121E-2</v>
      </c>
      <c r="P73" s="433">
        <f>'DISTRIBUTION &amp; CO LTD'!O18</f>
        <v>0.8336325673995385</v>
      </c>
      <c r="Q73" s="433" t="str">
        <f>'DISTRIBUTION &amp; CO LTD'!P18</f>
        <v>C</v>
      </c>
      <c r="R73" s="434">
        <f>'DISTRIBUTION &amp; CO LTD'!Q18</f>
        <v>9.9090909090909083</v>
      </c>
      <c r="S73" s="443">
        <f>'DISTRIBUTION &amp; CO LTD'!R18</f>
        <v>4.7563636363636357E-2</v>
      </c>
      <c r="T73" s="443">
        <f>'DISTRIBUTION &amp; CO LTD'!S18</f>
        <v>673.78303030303005</v>
      </c>
      <c r="U73" s="433">
        <f>'DISTRIBUTION &amp; CO LTD'!T18</f>
        <v>30</v>
      </c>
      <c r="V73" s="433">
        <f>'DISTRIBUTION &amp; CO LTD'!U18</f>
        <v>1</v>
      </c>
      <c r="W73" s="433">
        <f>'DISTRIBUTION &amp; CO LTD'!V18</f>
        <v>31</v>
      </c>
      <c r="X73" s="434">
        <f>'DISTRIBUTION &amp; CO LTD'!W18</f>
        <v>307.18181818181813</v>
      </c>
      <c r="Y73" s="434">
        <f>'DISTRIBUTION &amp; CO LTD'!X18</f>
        <v>307.18181818181813</v>
      </c>
      <c r="Z73" s="443">
        <f>'DISTRIBUTION &amp; CO LTD'!Y18</f>
        <v>1.4744727272727269</v>
      </c>
      <c r="AA73" s="444">
        <f>'DISTRIBUTION &amp; CO LTD'!Z18</f>
        <v>0</v>
      </c>
      <c r="AB73" s="446" t="str">
        <f>'DISTRIBUTION &amp; CO LTD'!AA18</f>
        <v>VERY LOW-ORDER URGENTLY</v>
      </c>
      <c r="AC73" s="443">
        <f>'DISTRIBUTION &amp; CO LTD'!AB18</f>
        <v>20887.27393939393</v>
      </c>
      <c r="AD73" s="450">
        <f>Table1[[#This Row],[Stock Sell in/Sell out]]*Table1[[#This Row],[Stock Norm +Transit Time]]/Table1[[#This Row],[Stock Norm QTY]]</f>
        <v>0</v>
      </c>
      <c r="AE73" s="443">
        <f>Table1[[#This Row],[Stock Norm +Transit Time]]*Table1[[#This Row],[Av. Daily Sales MT]]</f>
        <v>1.4744727272727272</v>
      </c>
    </row>
    <row r="74" spans="1:31" hidden="1">
      <c r="A74" s="433" t="s">
        <v>208</v>
      </c>
      <c r="B74" s="433" t="s">
        <v>152</v>
      </c>
      <c r="C74" s="433" t="str">
        <f>'DISTRIBUTION &amp; CO LTD'!B19</f>
        <v>W006</v>
      </c>
      <c r="D74" s="433" t="str">
        <f>'DISTRIBUTION &amp; CO LTD'!C19</f>
        <v>FRYTOL 24BTL*500ML</v>
      </c>
      <c r="E74" s="433" t="str">
        <f>'DISTRIBUTION &amp; CO LTD'!D19</f>
        <v>COOKING OIL</v>
      </c>
      <c r="F74" s="433" t="str">
        <f>'DISTRIBUTION &amp; CO LTD'!E19</f>
        <v>FRYTOL</v>
      </c>
      <c r="G74" s="443">
        <f>'DISTRIBUTION &amp; CO LTD'!F19</f>
        <v>0.96764999999999846</v>
      </c>
      <c r="H74" s="434">
        <f>'DISTRIBUTION &amp; CO LTD'!G19</f>
        <v>89.597222222222229</v>
      </c>
      <c r="I74" s="443">
        <f>'DISTRIBUTION &amp; CO LTD'!H19</f>
        <v>23440.1566666666</v>
      </c>
      <c r="J74" s="433">
        <f>'DISTRIBUTION &amp; CO LTD'!I19</f>
        <v>138</v>
      </c>
      <c r="K74" s="443">
        <f>'DISTRIBUTION &amp; CO LTD'!J19</f>
        <v>1.4949000000000001</v>
      </c>
      <c r="L74" s="443">
        <f>'DISTRIBUTION &amp; CO LTD'!K19</f>
        <v>36103.146278096312</v>
      </c>
      <c r="M74" s="443">
        <f>'DISTRIBUTION &amp; CO LTD'!L19</f>
        <v>261.61700201519068</v>
      </c>
      <c r="N74" s="433">
        <f>'DISTRIBUTION &amp; CO LTD'!M19</f>
        <v>24</v>
      </c>
      <c r="O74" s="444">
        <f>'DISTRIBUTION &amp; CO LTD'!N19</f>
        <v>2.3182853816132686E-2</v>
      </c>
      <c r="P74" s="433">
        <f>'DISTRIBUTION &amp; CO LTD'!O19</f>
        <v>0.85681542121567122</v>
      </c>
      <c r="Q74" s="433" t="str">
        <f>'DISTRIBUTION &amp; CO LTD'!P19</f>
        <v>C</v>
      </c>
      <c r="R74" s="434">
        <f>'DISTRIBUTION &amp; CO LTD'!Q19</f>
        <v>4.0726010101010104</v>
      </c>
      <c r="S74" s="443">
        <f>'DISTRIBUTION &amp; CO LTD'!R19</f>
        <v>4.3984090909090841E-2</v>
      </c>
      <c r="T74" s="443">
        <f>'DISTRIBUTION &amp; CO LTD'!S19</f>
        <v>1065.4616666666636</v>
      </c>
      <c r="U74" s="433">
        <f>'DISTRIBUTION &amp; CO LTD'!T19</f>
        <v>30</v>
      </c>
      <c r="V74" s="433">
        <f>'DISTRIBUTION &amp; CO LTD'!U19</f>
        <v>1</v>
      </c>
      <c r="W74" s="433">
        <f>'DISTRIBUTION &amp; CO LTD'!V19</f>
        <v>31</v>
      </c>
      <c r="X74" s="434">
        <f>'DISTRIBUTION &amp; CO LTD'!W19</f>
        <v>126.25063131313132</v>
      </c>
      <c r="Y74" s="434">
        <f>'DISTRIBUTION &amp; CO LTD'!X19</f>
        <v>0</v>
      </c>
      <c r="Z74" s="443">
        <f>'DISTRIBUTION &amp; CO LTD'!Y19</f>
        <v>0</v>
      </c>
      <c r="AA74" s="444">
        <f>'DISTRIBUTION &amp; CO LTD'!Z19</f>
        <v>1.0930638410649012</v>
      </c>
      <c r="AB74" s="446" t="str">
        <f>'DISTRIBUTION &amp; CO LTD'!AA19</f>
        <v>HIGH-DON’T ORDER</v>
      </c>
      <c r="AC74" s="443">
        <f>'DISTRIBUTION &amp; CO LTD'!AB19</f>
        <v>33029.311666666574</v>
      </c>
      <c r="AD74" s="450">
        <f>Table1[[#This Row],[Stock Sell in/Sell out]]*Table1[[#This Row],[Stock Norm +Transit Time]]/Table1[[#This Row],[Stock Norm QTY]]</f>
        <v>33.884979073011934</v>
      </c>
      <c r="AE74" s="443">
        <f>Table1[[#This Row],[Stock Norm +Transit Time]]*Table1[[#This Row],[Av. Daily Sales MT]]</f>
        <v>1.363506818181816</v>
      </c>
    </row>
    <row r="75" spans="1:31" hidden="1">
      <c r="A75" s="433" t="s">
        <v>208</v>
      </c>
      <c r="B75" s="433" t="s">
        <v>152</v>
      </c>
      <c r="C75" s="433" t="str">
        <f>'DISTRIBUTION &amp; CO LTD'!B20</f>
        <v>W067</v>
      </c>
      <c r="D75" s="433" t="str">
        <f>'DISTRIBUTION &amp; CO LTD'!C20</f>
        <v>FORTUNE DELICIOUS 4.5KG</v>
      </c>
      <c r="E75" s="433" t="str">
        <f>'DISTRIBUTION &amp; CO LTD'!D20</f>
        <v>RICE</v>
      </c>
      <c r="F75" s="433" t="str">
        <f>'DISTRIBUTION &amp; CO LTD'!E20</f>
        <v>FORTUNE DELICIOUS</v>
      </c>
      <c r="G75" s="443">
        <f>'DISTRIBUTION &amp; CO LTD'!F20</f>
        <v>0.7574999999999994</v>
      </c>
      <c r="H75" s="434">
        <f>'DISTRIBUTION &amp; CO LTD'!G20</f>
        <v>33.6666666666667</v>
      </c>
      <c r="I75" s="443">
        <f>'DISTRIBUTION &amp; CO LTD'!H20</f>
        <v>5974.0000000000036</v>
      </c>
      <c r="J75" s="433">
        <f>'DISTRIBUTION &amp; CO LTD'!I20</f>
        <v>0</v>
      </c>
      <c r="K75" s="443">
        <f>'DISTRIBUTION &amp; CO LTD'!J20</f>
        <v>0</v>
      </c>
      <c r="L75" s="443">
        <f>'DISTRIBUTION &amp; CO LTD'!K20</f>
        <v>0</v>
      </c>
      <c r="M75" s="443">
        <f>'DISTRIBUTION &amp; CO LTD'!L20</f>
        <v>177.44554455445538</v>
      </c>
      <c r="N75" s="433">
        <f>'DISTRIBUTION &amp; CO LTD'!M20</f>
        <v>5</v>
      </c>
      <c r="O75" s="444">
        <f>'DISTRIBUTION &amp; CO LTD'!N20</f>
        <v>1.8148102894352838E-2</v>
      </c>
      <c r="P75" s="433">
        <f>'DISTRIBUTION &amp; CO LTD'!O20</f>
        <v>0.87496352411002409</v>
      </c>
      <c r="Q75" s="433" t="str">
        <f>'DISTRIBUTION &amp; CO LTD'!P20</f>
        <v>C</v>
      </c>
      <c r="R75" s="434">
        <f>'DISTRIBUTION &amp; CO LTD'!Q20</f>
        <v>1.5303030303030318</v>
      </c>
      <c r="S75" s="443">
        <f>'DISTRIBUTION &amp; CO LTD'!R20</f>
        <v>3.4431818181818154E-2</v>
      </c>
      <c r="T75" s="443">
        <f>'DISTRIBUTION &amp; CO LTD'!S20</f>
        <v>271.54545454545473</v>
      </c>
      <c r="U75" s="433">
        <f>'DISTRIBUTION &amp; CO LTD'!T20</f>
        <v>30</v>
      </c>
      <c r="V75" s="433">
        <f>'DISTRIBUTION &amp; CO LTD'!U20</f>
        <v>1</v>
      </c>
      <c r="W75" s="433">
        <f>'DISTRIBUTION &amp; CO LTD'!V20</f>
        <v>31</v>
      </c>
      <c r="X75" s="434">
        <f>'DISTRIBUTION &amp; CO LTD'!W20</f>
        <v>47.439393939393987</v>
      </c>
      <c r="Y75" s="434">
        <f>'DISTRIBUTION &amp; CO LTD'!X20</f>
        <v>47.439393939393987</v>
      </c>
      <c r="Z75" s="443">
        <f>'DISTRIBUTION &amp; CO LTD'!Y20</f>
        <v>1.067386363636363</v>
      </c>
      <c r="AA75" s="444">
        <f>'DISTRIBUTION &amp; CO LTD'!Z20</f>
        <v>0</v>
      </c>
      <c r="AB75" s="446" t="str">
        <f>'DISTRIBUTION &amp; CO LTD'!AA20</f>
        <v>VERY LOW-ORDER URGENTLY</v>
      </c>
      <c r="AC75" s="443">
        <f>'DISTRIBUTION &amp; CO LTD'!AB20</f>
        <v>8417.9090909090955</v>
      </c>
      <c r="AD75" s="450">
        <f>Table1[[#This Row],[Stock Sell in/Sell out]]*Table1[[#This Row],[Stock Norm +Transit Time]]/Table1[[#This Row],[Stock Norm QTY]]</f>
        <v>0</v>
      </c>
      <c r="AE75" s="443">
        <f>Table1[[#This Row],[Stock Norm +Transit Time]]*Table1[[#This Row],[Av. Daily Sales MT]]</f>
        <v>1.0673863636363627</v>
      </c>
    </row>
    <row r="76" spans="1:31" hidden="1">
      <c r="A76" s="433" t="s">
        <v>208</v>
      </c>
      <c r="B76" s="433" t="s">
        <v>152</v>
      </c>
      <c r="C76" s="433" t="str">
        <f>'DISTRIBUTION &amp; CO LTD'!B21</f>
        <v>W192</v>
      </c>
      <c r="D76" s="433" t="str">
        <f>'DISTRIBUTION &amp; CO LTD'!C21</f>
        <v>VIKING 4 X 5LT</v>
      </c>
      <c r="E76" s="433" t="str">
        <f>'DISTRIBUTION &amp; CO LTD'!D21</f>
        <v>COOKING OIL</v>
      </c>
      <c r="F76" s="433" t="str">
        <f>'DISTRIBUTION &amp; CO LTD'!E21</f>
        <v>VIKING</v>
      </c>
      <c r="G76" s="443">
        <f>'DISTRIBUTION &amp; CO LTD'!F21</f>
        <v>0.67949999999999922</v>
      </c>
      <c r="H76" s="434">
        <f>'DISTRIBUTION &amp; CO LTD'!G21</f>
        <v>37.75</v>
      </c>
      <c r="I76" s="443">
        <f>'DISTRIBUTION &amp; CO LTD'!H21</f>
        <v>12998</v>
      </c>
      <c r="J76" s="433">
        <f>'DISTRIBUTION &amp; CO LTD'!I21</f>
        <v>0</v>
      </c>
      <c r="K76" s="443">
        <f>'DISTRIBUTION &amp; CO LTD'!J21</f>
        <v>0</v>
      </c>
      <c r="L76" s="443">
        <f>'DISTRIBUTION &amp; CO LTD'!K21</f>
        <v>0</v>
      </c>
      <c r="M76" s="443">
        <f>'DISTRIBUTION &amp; CO LTD'!L21</f>
        <v>344.31788079470198</v>
      </c>
      <c r="N76" s="433">
        <f>'DISTRIBUTION &amp; CO LTD'!M21</f>
        <v>4</v>
      </c>
      <c r="O76" s="444">
        <f>'DISTRIBUTION &amp; CO LTD'!N21</f>
        <v>1.6279387348795707E-2</v>
      </c>
      <c r="P76" s="433">
        <f>'DISTRIBUTION &amp; CO LTD'!O21</f>
        <v>0.89124291145881984</v>
      </c>
      <c r="Q76" s="433" t="str">
        <f>'DISTRIBUTION &amp; CO LTD'!P21</f>
        <v>C</v>
      </c>
      <c r="R76" s="434">
        <f>'DISTRIBUTION &amp; CO LTD'!Q21</f>
        <v>1.7159090909090908</v>
      </c>
      <c r="S76" s="443">
        <f>'DISTRIBUTION &amp; CO LTD'!R21</f>
        <v>3.0886363636363601E-2</v>
      </c>
      <c r="T76" s="443">
        <f>'DISTRIBUTION &amp; CO LTD'!S21</f>
        <v>590.81818181818187</v>
      </c>
      <c r="U76" s="433">
        <f>'DISTRIBUTION &amp; CO LTD'!T21</f>
        <v>30</v>
      </c>
      <c r="V76" s="433">
        <f>'DISTRIBUTION &amp; CO LTD'!U21</f>
        <v>1</v>
      </c>
      <c r="W76" s="433">
        <f>'DISTRIBUTION &amp; CO LTD'!V21</f>
        <v>31</v>
      </c>
      <c r="X76" s="434">
        <f>'DISTRIBUTION &amp; CO LTD'!W21</f>
        <v>53.193181818181813</v>
      </c>
      <c r="Y76" s="434">
        <f>'DISTRIBUTION &amp; CO LTD'!X21</f>
        <v>53.193181818181813</v>
      </c>
      <c r="Z76" s="443">
        <f>'DISTRIBUTION &amp; CO LTD'!Y21</f>
        <v>0.95747727272727146</v>
      </c>
      <c r="AA76" s="444">
        <f>'DISTRIBUTION &amp; CO LTD'!Z21</f>
        <v>0</v>
      </c>
      <c r="AB76" s="446" t="str">
        <f>'DISTRIBUTION &amp; CO LTD'!AA21</f>
        <v>VERY LOW-ORDER URGENTLY</v>
      </c>
      <c r="AC76" s="443">
        <f>'DISTRIBUTION &amp; CO LTD'!AB21</f>
        <v>18315.363636363632</v>
      </c>
      <c r="AD76" s="450">
        <f>Table1[[#This Row],[Stock Sell in/Sell out]]*Table1[[#This Row],[Stock Norm +Transit Time]]/Table1[[#This Row],[Stock Norm QTY]]</f>
        <v>0</v>
      </c>
      <c r="AE76" s="443">
        <f>Table1[[#This Row],[Stock Norm +Transit Time]]*Table1[[#This Row],[Av. Daily Sales MT]]</f>
        <v>0.95747727272727157</v>
      </c>
    </row>
    <row r="77" spans="1:31" hidden="1">
      <c r="A77" s="433" t="s">
        <v>208</v>
      </c>
      <c r="B77" s="433" t="s">
        <v>152</v>
      </c>
      <c r="C77" s="433" t="str">
        <f>'DISTRIBUTION &amp; CO LTD'!B22</f>
        <v>W169</v>
      </c>
      <c r="D77" s="433" t="str">
        <f>'DISTRIBUTION &amp; CO LTD'!C22</f>
        <v>FRYTOL SFO 6BTLX1.8L</v>
      </c>
      <c r="E77" s="433" t="str">
        <f>'DISTRIBUTION &amp; CO LTD'!D22</f>
        <v>SUNFLOWER OIL</v>
      </c>
      <c r="F77" s="433" t="str">
        <f>'DISTRIBUTION &amp; CO LTD'!E22</f>
        <v>FRYTOL</v>
      </c>
      <c r="G77" s="443">
        <f>'DISTRIBUTION &amp; CO LTD'!F22</f>
        <v>0.63092999999999944</v>
      </c>
      <c r="H77" s="434">
        <f>'DISTRIBUTION &amp; CO LTD'!G22</f>
        <v>63.5</v>
      </c>
      <c r="I77" s="443">
        <f>'DISTRIBUTION &amp; CO LTD'!H22</f>
        <v>16722</v>
      </c>
      <c r="J77" s="433">
        <f>'DISTRIBUTION &amp; CO LTD'!I22</f>
        <v>5</v>
      </c>
      <c r="K77" s="443">
        <f>'DISTRIBUTION &amp; CO LTD'!J22</f>
        <v>4.965E-2</v>
      </c>
      <c r="L77" s="443">
        <f>'DISTRIBUTION &amp; CO LTD'!K22</f>
        <v>1316.6929133858266</v>
      </c>
      <c r="M77" s="443">
        <f>'DISTRIBUTION &amp; CO LTD'!L22</f>
        <v>263.33858267716533</v>
      </c>
      <c r="N77" s="433">
        <f>'DISTRIBUTION &amp; CO LTD'!M22</f>
        <v>6</v>
      </c>
      <c r="O77" s="444">
        <f>'DISTRIBUTION &amp; CO LTD'!N22</f>
        <v>1.5115752553312257E-2</v>
      </c>
      <c r="P77" s="433">
        <f>'DISTRIBUTION &amp; CO LTD'!O22</f>
        <v>0.90635866401213205</v>
      </c>
      <c r="Q77" s="433" t="str">
        <f>'DISTRIBUTION &amp; CO LTD'!P22</f>
        <v>C</v>
      </c>
      <c r="R77" s="434">
        <f>'DISTRIBUTION &amp; CO LTD'!Q22</f>
        <v>2.8863636363636362</v>
      </c>
      <c r="S77" s="443">
        <f>'DISTRIBUTION &amp; CO LTD'!R22</f>
        <v>2.8678636363636337E-2</v>
      </c>
      <c r="T77" s="443">
        <f>'DISTRIBUTION &amp; CO LTD'!S22</f>
        <v>760.09090909090912</v>
      </c>
      <c r="U77" s="433">
        <f>'DISTRIBUTION &amp; CO LTD'!T22</f>
        <v>30</v>
      </c>
      <c r="V77" s="433">
        <f>'DISTRIBUTION &amp; CO LTD'!U22</f>
        <v>1</v>
      </c>
      <c r="W77" s="433">
        <f>'DISTRIBUTION &amp; CO LTD'!V22</f>
        <v>31</v>
      </c>
      <c r="X77" s="434">
        <f>'DISTRIBUTION &amp; CO LTD'!W22</f>
        <v>89.47727272727272</v>
      </c>
      <c r="Y77" s="434">
        <f>'DISTRIBUTION &amp; CO LTD'!X22</f>
        <v>84.47727272727272</v>
      </c>
      <c r="Z77" s="443">
        <f>'DISTRIBUTION &amp; CO LTD'!Y22</f>
        <v>0.83935819971367132</v>
      </c>
      <c r="AA77" s="444">
        <f>'DISTRIBUTION &amp; CO LTD'!Z22</f>
        <v>5.5880111760223526E-2</v>
      </c>
      <c r="AB77" s="446" t="str">
        <f>'DISTRIBUTION &amp; CO LTD'!AA22</f>
        <v>VERY LOW-ORDER URGENTLY</v>
      </c>
      <c r="AC77" s="443">
        <f>'DISTRIBUTION &amp; CO LTD'!AB22</f>
        <v>23562.818181818177</v>
      </c>
      <c r="AD77" s="450">
        <f>Table1[[#This Row],[Stock Sell in/Sell out]]*Table1[[#This Row],[Stock Norm +Transit Time]]/Table1[[#This Row],[Stock Norm QTY]]</f>
        <v>1.7322834645669294</v>
      </c>
      <c r="AE77" s="443">
        <f>Table1[[#This Row],[Stock Norm +Transit Time]]*Table1[[#This Row],[Av. Daily Sales MT]]</f>
        <v>0.88903772727272645</v>
      </c>
    </row>
    <row r="78" spans="1:31" hidden="1">
      <c r="A78" s="433" t="s">
        <v>208</v>
      </c>
      <c r="B78" s="433" t="s">
        <v>152</v>
      </c>
      <c r="C78" s="433" t="str">
        <f>'DISTRIBUTION &amp; CO LTD'!B23</f>
        <v>W189</v>
      </c>
      <c r="D78" s="433" t="str">
        <f>'DISTRIBUTION &amp; CO LTD'!C23</f>
        <v>SFO 850ML BTL</v>
      </c>
      <c r="E78" s="433" t="str">
        <f>'DISTRIBUTION &amp; CO LTD'!D23</f>
        <v>SUNFLOWER OIL</v>
      </c>
      <c r="F78" s="433" t="str">
        <f>'DISTRIBUTION &amp; CO LTD'!E23</f>
        <v>FORTUNE</v>
      </c>
      <c r="G78" s="443">
        <f>'DISTRIBUTION &amp; CO LTD'!F23</f>
        <v>0.41665999999999959</v>
      </c>
      <c r="H78" s="434">
        <f>'DISTRIBUTION &amp; CO LTD'!G23</f>
        <v>41.833333333333336</v>
      </c>
      <c r="I78" s="443">
        <f>'DISTRIBUTION &amp; CO LTD'!H23</f>
        <v>11052</v>
      </c>
      <c r="J78" s="433">
        <f>'DISTRIBUTION &amp; CO LTD'!I23</f>
        <v>0</v>
      </c>
      <c r="K78" s="443">
        <f>'DISTRIBUTION &amp; CO LTD'!J23</f>
        <v>0</v>
      </c>
      <c r="L78" s="443">
        <f>'DISTRIBUTION &amp; CO LTD'!K23</f>
        <v>0</v>
      </c>
      <c r="M78" s="443">
        <f>'DISTRIBUTION &amp; CO LTD'!L23</f>
        <v>264.19123505976091</v>
      </c>
      <c r="N78" s="433">
        <f>'DISTRIBUTION &amp; CO LTD'!M23</f>
        <v>12</v>
      </c>
      <c r="O78" s="444">
        <f>'DISTRIBUTION &amp; CO LTD'!N23</f>
        <v>9.9822951181003979E-3</v>
      </c>
      <c r="P78" s="433">
        <f>'DISTRIBUTION &amp; CO LTD'!O23</f>
        <v>0.9163409591302325</v>
      </c>
      <c r="Q78" s="433" t="str">
        <f>'DISTRIBUTION &amp; CO LTD'!P23</f>
        <v>C</v>
      </c>
      <c r="R78" s="434">
        <f>'DISTRIBUTION &amp; CO LTD'!Q23</f>
        <v>1.9015151515151516</v>
      </c>
      <c r="S78" s="443">
        <f>'DISTRIBUTION &amp; CO LTD'!R23</f>
        <v>1.8939090909090892E-2</v>
      </c>
      <c r="T78" s="443">
        <f>'DISTRIBUTION &amp; CO LTD'!S23</f>
        <v>502.36363636363637</v>
      </c>
      <c r="U78" s="433">
        <f>'DISTRIBUTION &amp; CO LTD'!T23</f>
        <v>30</v>
      </c>
      <c r="V78" s="433">
        <f>'DISTRIBUTION &amp; CO LTD'!U23</f>
        <v>1</v>
      </c>
      <c r="W78" s="433">
        <f>'DISTRIBUTION &amp; CO LTD'!V23</f>
        <v>31</v>
      </c>
      <c r="X78" s="434">
        <f>'DISTRIBUTION &amp; CO LTD'!W23</f>
        <v>58.946969696969703</v>
      </c>
      <c r="Y78" s="434">
        <f>'DISTRIBUTION &amp; CO LTD'!X23</f>
        <v>58.946969696969703</v>
      </c>
      <c r="Z78" s="443">
        <f>'DISTRIBUTION &amp; CO LTD'!Y23</f>
        <v>0.58711181818181757</v>
      </c>
      <c r="AA78" s="444">
        <f>'DISTRIBUTION &amp; CO LTD'!Z23</f>
        <v>0</v>
      </c>
      <c r="AB78" s="446" t="str">
        <f>'DISTRIBUTION &amp; CO LTD'!AA23</f>
        <v>VERY LOW-ORDER URGENTLY</v>
      </c>
      <c r="AC78" s="443">
        <f>'DISTRIBUTION &amp; CO LTD'!AB23</f>
        <v>15573.272727272726</v>
      </c>
      <c r="AD78" s="450">
        <f>Table1[[#This Row],[Stock Sell in/Sell out]]*Table1[[#This Row],[Stock Norm +Transit Time]]/Table1[[#This Row],[Stock Norm QTY]]</f>
        <v>0</v>
      </c>
      <c r="AE78" s="443">
        <f>Table1[[#This Row],[Stock Norm +Transit Time]]*Table1[[#This Row],[Av. Daily Sales MT]]</f>
        <v>0.58711181818181768</v>
      </c>
    </row>
    <row r="79" spans="1:31" hidden="1">
      <c r="A79" s="433" t="s">
        <v>208</v>
      </c>
      <c r="B79" s="433" t="s">
        <v>152</v>
      </c>
      <c r="C79" s="433" t="str">
        <f>'DISTRIBUTION &amp; CO LTD'!B24</f>
        <v>W069</v>
      </c>
      <c r="D79" s="433" t="str">
        <f>'DISTRIBUTION &amp; CO LTD'!C24</f>
        <v>FORTUNE DELICIOUS 22.5KG</v>
      </c>
      <c r="E79" s="433" t="str">
        <f>'DISTRIBUTION &amp; CO LTD'!D24</f>
        <v>RICE</v>
      </c>
      <c r="F79" s="433" t="str">
        <f>'DISTRIBUTION &amp; CO LTD'!E24</f>
        <v>FORTUNE DELICIOUS</v>
      </c>
      <c r="G79" s="443">
        <f>'DISTRIBUTION &amp; CO LTD'!F24</f>
        <v>0.33749999999999991</v>
      </c>
      <c r="H79" s="434">
        <f>'DISTRIBUTION &amp; CO LTD'!G24</f>
        <v>15</v>
      </c>
      <c r="I79" s="443">
        <f>'DISTRIBUTION &amp; CO LTD'!H24</f>
        <v>2433.3333333333335</v>
      </c>
      <c r="J79" s="433">
        <f>'DISTRIBUTION &amp; CO LTD'!I24</f>
        <v>0</v>
      </c>
      <c r="K79" s="443">
        <f>'DISTRIBUTION &amp; CO LTD'!J24</f>
        <v>0</v>
      </c>
      <c r="L79" s="443">
        <f>'DISTRIBUTION &amp; CO LTD'!K24</f>
        <v>0</v>
      </c>
      <c r="M79" s="443">
        <f>'DISTRIBUTION &amp; CO LTD'!L24</f>
        <v>162.22222222222223</v>
      </c>
      <c r="N79" s="433">
        <f>'DISTRIBUTION &amp; CO LTD'!M24</f>
        <v>1</v>
      </c>
      <c r="O79" s="444">
        <f>'DISTRIBUTION &amp; CO LTD'!N24</f>
        <v>8.0857884182760215E-3</v>
      </c>
      <c r="P79" s="433">
        <f>'DISTRIBUTION &amp; CO LTD'!O24</f>
        <v>0.92442674754850851</v>
      </c>
      <c r="Q79" s="433" t="str">
        <f>'DISTRIBUTION &amp; CO LTD'!P24</f>
        <v>C</v>
      </c>
      <c r="R79" s="434">
        <f>'DISTRIBUTION &amp; CO LTD'!Q24</f>
        <v>0.68181818181818177</v>
      </c>
      <c r="S79" s="443">
        <f>'DISTRIBUTION &amp; CO LTD'!R24</f>
        <v>1.5340909090909087E-2</v>
      </c>
      <c r="T79" s="443">
        <f>'DISTRIBUTION &amp; CO LTD'!S24</f>
        <v>110.60606060606061</v>
      </c>
      <c r="U79" s="433">
        <f>'DISTRIBUTION &amp; CO LTD'!T24</f>
        <v>30</v>
      </c>
      <c r="V79" s="433">
        <f>'DISTRIBUTION &amp; CO LTD'!U24</f>
        <v>1</v>
      </c>
      <c r="W79" s="433">
        <f>'DISTRIBUTION &amp; CO LTD'!V24</f>
        <v>31</v>
      </c>
      <c r="X79" s="434">
        <f>'DISTRIBUTION &amp; CO LTD'!W24</f>
        <v>21.136363636363633</v>
      </c>
      <c r="Y79" s="434">
        <f>'DISTRIBUTION &amp; CO LTD'!X24</f>
        <v>21.136363636363633</v>
      </c>
      <c r="Z79" s="443">
        <f>'DISTRIBUTION &amp; CO LTD'!Y24</f>
        <v>0.47556818181818161</v>
      </c>
      <c r="AA79" s="444">
        <f>'DISTRIBUTION &amp; CO LTD'!Z24</f>
        <v>0</v>
      </c>
      <c r="AB79" s="446" t="str">
        <f>'DISTRIBUTION &amp; CO LTD'!AA24</f>
        <v>VERY LOW-ORDER URGENTLY</v>
      </c>
      <c r="AC79" s="443">
        <f>'DISTRIBUTION &amp; CO LTD'!AB24</f>
        <v>3428.7878787878785</v>
      </c>
      <c r="AD79" s="450">
        <f>Table1[[#This Row],[Stock Sell in/Sell out]]*Table1[[#This Row],[Stock Norm +Transit Time]]/Table1[[#This Row],[Stock Norm QTY]]</f>
        <v>0</v>
      </c>
      <c r="AE79" s="443">
        <f>Table1[[#This Row],[Stock Norm +Transit Time]]*Table1[[#This Row],[Av. Daily Sales MT]]</f>
        <v>0.47556818181818172</v>
      </c>
    </row>
    <row r="80" spans="1:31" hidden="1">
      <c r="A80" s="433" t="s">
        <v>208</v>
      </c>
      <c r="B80" s="433" t="s">
        <v>152</v>
      </c>
      <c r="C80" s="433" t="str">
        <f>'DISTRIBUTION &amp; CO LTD'!B25</f>
        <v>W049</v>
      </c>
      <c r="D80" s="433" t="str">
        <f>'DISTRIBUTION &amp; CO LTD'!C25</f>
        <v>VIKING  RICE 4.5KG*5</v>
      </c>
      <c r="E80" s="433" t="str">
        <f>'DISTRIBUTION &amp; CO LTD'!D25</f>
        <v>RICE</v>
      </c>
      <c r="F80" s="433" t="str">
        <f>'DISTRIBUTION &amp; CO LTD'!E25</f>
        <v>VIKING</v>
      </c>
      <c r="G80" s="443">
        <f>'DISTRIBUTION &amp; CO LTD'!F25</f>
        <v>0.29099999999999959</v>
      </c>
      <c r="H80" s="434">
        <f>'DISTRIBUTION &amp; CO LTD'!G25</f>
        <v>12.933333333333335</v>
      </c>
      <c r="I80" s="443">
        <f>'DISTRIBUTION &amp; CO LTD'!H25</f>
        <v>2276.2666666666646</v>
      </c>
      <c r="J80" s="433">
        <f>'DISTRIBUTION &amp; CO LTD'!I25</f>
        <v>0</v>
      </c>
      <c r="K80" s="443">
        <f>'DISTRIBUTION &amp; CO LTD'!J25</f>
        <v>0</v>
      </c>
      <c r="L80" s="443">
        <f>'DISTRIBUTION &amp; CO LTD'!K25</f>
        <v>0</v>
      </c>
      <c r="M80" s="443">
        <f>'DISTRIBUTION &amp; CO LTD'!L25</f>
        <v>175.9999999999998</v>
      </c>
      <c r="N80" s="433">
        <f>'DISTRIBUTION &amp; CO LTD'!M25</f>
        <v>5</v>
      </c>
      <c r="O80" s="444">
        <f>'DISTRIBUTION &amp; CO LTD'!N25</f>
        <v>6.9717464584246498E-3</v>
      </c>
      <c r="P80" s="433">
        <f>'DISTRIBUTION &amp; CO LTD'!O25</f>
        <v>0.9313984940069332</v>
      </c>
      <c r="Q80" s="433" t="str">
        <f>'DISTRIBUTION &amp; CO LTD'!P25</f>
        <v>C</v>
      </c>
      <c r="R80" s="434">
        <f>'DISTRIBUTION &amp; CO LTD'!Q25</f>
        <v>0.587878787878788</v>
      </c>
      <c r="S80" s="443">
        <f>'DISTRIBUTION &amp; CO LTD'!R25</f>
        <v>1.3227272727272709E-2</v>
      </c>
      <c r="T80" s="443">
        <f>'DISTRIBUTION &amp; CO LTD'!S25</f>
        <v>103.46666666666657</v>
      </c>
      <c r="U80" s="433">
        <f>'DISTRIBUTION &amp; CO LTD'!T25</f>
        <v>30</v>
      </c>
      <c r="V80" s="433">
        <f>'DISTRIBUTION &amp; CO LTD'!U25</f>
        <v>1</v>
      </c>
      <c r="W80" s="433">
        <f>'DISTRIBUTION &amp; CO LTD'!V25</f>
        <v>31</v>
      </c>
      <c r="X80" s="434">
        <f>'DISTRIBUTION &amp; CO LTD'!W25</f>
        <v>18.224242424242426</v>
      </c>
      <c r="Y80" s="434">
        <f>'DISTRIBUTION &amp; CO LTD'!X25</f>
        <v>18.224242424242426</v>
      </c>
      <c r="Z80" s="443">
        <f>'DISTRIBUTION &amp; CO LTD'!Y25</f>
        <v>0.41004545454545394</v>
      </c>
      <c r="AA80" s="444">
        <f>'DISTRIBUTION &amp; CO LTD'!Z25</f>
        <v>0</v>
      </c>
      <c r="AB80" s="446" t="str">
        <f>'DISTRIBUTION &amp; CO LTD'!AA25</f>
        <v>VERY LOW-ORDER URGENTLY</v>
      </c>
      <c r="AC80" s="443">
        <f>'DISTRIBUTION &amp; CO LTD'!AB25</f>
        <v>3207.4666666666635</v>
      </c>
      <c r="AD80" s="450">
        <f>Table1[[#This Row],[Stock Sell in/Sell out]]*Table1[[#This Row],[Stock Norm +Transit Time]]/Table1[[#This Row],[Stock Norm QTY]]</f>
        <v>0</v>
      </c>
      <c r="AE80" s="443">
        <f>Table1[[#This Row],[Stock Norm +Transit Time]]*Table1[[#This Row],[Av. Daily Sales MT]]</f>
        <v>0.41004545454545399</v>
      </c>
    </row>
    <row r="81" spans="1:31" hidden="1">
      <c r="A81" s="433" t="s">
        <v>208</v>
      </c>
      <c r="B81" s="433" t="s">
        <v>152</v>
      </c>
      <c r="C81" s="433" t="str">
        <f>'DISTRIBUTION &amp; CO LTD'!B26</f>
        <v>W021</v>
      </c>
      <c r="D81" s="433" t="str">
        <f>'DISTRIBUTION &amp; CO LTD'!C26</f>
        <v>FRYTOL OIL 10L</v>
      </c>
      <c r="E81" s="433" t="str">
        <f>'DISTRIBUTION &amp; CO LTD'!D26</f>
        <v>COOKING OIL</v>
      </c>
      <c r="F81" s="433" t="str">
        <f>'DISTRIBUTION &amp; CO LTD'!E26</f>
        <v>FRYTOL</v>
      </c>
      <c r="G81" s="443">
        <f>'DISTRIBUTION &amp; CO LTD'!F26</f>
        <v>0.27900000000000019</v>
      </c>
      <c r="H81" s="434">
        <f>'DISTRIBUTION &amp; CO LTD'!G26</f>
        <v>31</v>
      </c>
      <c r="I81" s="443">
        <f>'DISTRIBUTION &amp; CO LTD'!H26</f>
        <v>5922.333333333333</v>
      </c>
      <c r="J81" s="433">
        <f>'DISTRIBUTION &amp; CO LTD'!I26</f>
        <v>0</v>
      </c>
      <c r="K81" s="443">
        <f>'DISTRIBUTION &amp; CO LTD'!J26</f>
        <v>0</v>
      </c>
      <c r="L81" s="443">
        <f>'DISTRIBUTION &amp; CO LTD'!K26</f>
        <v>0</v>
      </c>
      <c r="M81" s="443">
        <f>'DISTRIBUTION &amp; CO LTD'!L26</f>
        <v>191.04301075268816</v>
      </c>
      <c r="N81" s="433">
        <f>'DISTRIBUTION &amp; CO LTD'!M26</f>
        <v>1</v>
      </c>
      <c r="O81" s="444">
        <f>'DISTRIBUTION &amp; CO LTD'!N26</f>
        <v>6.6842517591081839E-3</v>
      </c>
      <c r="P81" s="433">
        <f>'DISTRIBUTION &amp; CO LTD'!O26</f>
        <v>0.93808274576604134</v>
      </c>
      <c r="Q81" s="433" t="str">
        <f>'DISTRIBUTION &amp; CO LTD'!P26</f>
        <v>C</v>
      </c>
      <c r="R81" s="434">
        <f>'DISTRIBUTION &amp; CO LTD'!Q26</f>
        <v>1.4090909090909092</v>
      </c>
      <c r="S81" s="443">
        <f>'DISTRIBUTION &amp; CO LTD'!R26</f>
        <v>1.268181818181819E-2</v>
      </c>
      <c r="T81" s="443">
        <f>'DISTRIBUTION &amp; CO LTD'!S26</f>
        <v>269.19696969696969</v>
      </c>
      <c r="U81" s="433">
        <f>'DISTRIBUTION &amp; CO LTD'!T26</f>
        <v>30</v>
      </c>
      <c r="V81" s="433">
        <f>'DISTRIBUTION &amp; CO LTD'!U26</f>
        <v>1</v>
      </c>
      <c r="W81" s="433">
        <f>'DISTRIBUTION &amp; CO LTD'!V26</f>
        <v>31</v>
      </c>
      <c r="X81" s="434">
        <f>'DISTRIBUTION &amp; CO LTD'!W26</f>
        <v>43.681818181818187</v>
      </c>
      <c r="Y81" s="434">
        <f>'DISTRIBUTION &amp; CO LTD'!X26</f>
        <v>43.681818181818187</v>
      </c>
      <c r="Z81" s="443">
        <f>'DISTRIBUTION &amp; CO LTD'!Y26</f>
        <v>0.39313636363636395</v>
      </c>
      <c r="AA81" s="444">
        <f>'DISTRIBUTION &amp; CO LTD'!Z26</f>
        <v>0</v>
      </c>
      <c r="AB81" s="446" t="str">
        <f>'DISTRIBUTION &amp; CO LTD'!AA26</f>
        <v>VERY LOW-ORDER URGENTLY</v>
      </c>
      <c r="AC81" s="443">
        <f>'DISTRIBUTION &amp; CO LTD'!AB26</f>
        <v>8345.1060606060619</v>
      </c>
      <c r="AD81" s="450">
        <f>Table1[[#This Row],[Stock Sell in/Sell out]]*Table1[[#This Row],[Stock Norm +Transit Time]]/Table1[[#This Row],[Stock Norm QTY]]</f>
        <v>0</v>
      </c>
      <c r="AE81" s="443">
        <f>Table1[[#This Row],[Stock Norm +Transit Time]]*Table1[[#This Row],[Av. Daily Sales MT]]</f>
        <v>0.39313636363636389</v>
      </c>
    </row>
    <row r="82" spans="1:31" hidden="1">
      <c r="A82" s="433" t="s">
        <v>208</v>
      </c>
      <c r="B82" s="433" t="s">
        <v>152</v>
      </c>
      <c r="C82" s="433" t="str">
        <f>'DISTRIBUTION &amp; CO LTD'!B27</f>
        <v>W012</v>
      </c>
      <c r="D82" s="433" t="str">
        <f>'DISTRIBUTION &amp; CO LTD'!C27</f>
        <v>FRYTOL OIL 2L X 6BTL</v>
      </c>
      <c r="E82" s="433" t="str">
        <f>'DISTRIBUTION &amp; CO LTD'!D27</f>
        <v>COOKING OIL</v>
      </c>
      <c r="F82" s="433" t="str">
        <f>'DISTRIBUTION &amp; CO LTD'!E27</f>
        <v>FRYTOL</v>
      </c>
      <c r="G82" s="443">
        <f>'DISTRIBUTION &amp; CO LTD'!F27</f>
        <v>0.27719999999999995</v>
      </c>
      <c r="H82" s="434">
        <f>'DISTRIBUTION &amp; CO LTD'!G27</f>
        <v>25.666666666666668</v>
      </c>
      <c r="I82" s="443">
        <f>'DISTRIBUTION &amp; CO LTD'!H27</f>
        <v>4685</v>
      </c>
      <c r="J82" s="433">
        <f>'DISTRIBUTION &amp; CO LTD'!I27</f>
        <v>0</v>
      </c>
      <c r="K82" s="443">
        <f>'DISTRIBUTION &amp; CO LTD'!J27</f>
        <v>0</v>
      </c>
      <c r="L82" s="443">
        <f>'DISTRIBUTION &amp; CO LTD'!K27</f>
        <v>0</v>
      </c>
      <c r="M82" s="443">
        <f>'DISTRIBUTION &amp; CO LTD'!L27</f>
        <v>182.53246753246754</v>
      </c>
      <c r="N82" s="433">
        <f>'DISTRIBUTION &amp; CO LTD'!M27</f>
        <v>6</v>
      </c>
      <c r="O82" s="444">
        <f>'DISTRIBUTION &amp; CO LTD'!N27</f>
        <v>6.6411275542107061E-3</v>
      </c>
      <c r="P82" s="433">
        <f>'DISTRIBUTION &amp; CO LTD'!O27</f>
        <v>0.94472387332025209</v>
      </c>
      <c r="Q82" s="433" t="str">
        <f>'DISTRIBUTION &amp; CO LTD'!P27</f>
        <v>C</v>
      </c>
      <c r="R82" s="434">
        <f>'DISTRIBUTION &amp; CO LTD'!Q27</f>
        <v>1.1666666666666667</v>
      </c>
      <c r="S82" s="443">
        <f>'DISTRIBUTION &amp; CO LTD'!R27</f>
        <v>1.2599999999999998E-2</v>
      </c>
      <c r="T82" s="443">
        <f>'DISTRIBUTION &amp; CO LTD'!S27</f>
        <v>212.95454545454547</v>
      </c>
      <c r="U82" s="433">
        <f>'DISTRIBUTION &amp; CO LTD'!T27</f>
        <v>30</v>
      </c>
      <c r="V82" s="433">
        <f>'DISTRIBUTION &amp; CO LTD'!U27</f>
        <v>1</v>
      </c>
      <c r="W82" s="433">
        <f>'DISTRIBUTION &amp; CO LTD'!V27</f>
        <v>31</v>
      </c>
      <c r="X82" s="434">
        <f>'DISTRIBUTION &amp; CO LTD'!W27</f>
        <v>36.166666666666671</v>
      </c>
      <c r="Y82" s="434">
        <f>'DISTRIBUTION &amp; CO LTD'!X27</f>
        <v>36.166666666666671</v>
      </c>
      <c r="Z82" s="443">
        <f>'DISTRIBUTION &amp; CO LTD'!Y27</f>
        <v>0.3906</v>
      </c>
      <c r="AA82" s="444">
        <f>'DISTRIBUTION &amp; CO LTD'!Z27</f>
        <v>0</v>
      </c>
      <c r="AB82" s="446" t="str">
        <f>'DISTRIBUTION &amp; CO LTD'!AA27</f>
        <v>VERY LOW-ORDER URGENTLY</v>
      </c>
      <c r="AC82" s="443">
        <f>'DISTRIBUTION &amp; CO LTD'!AB27</f>
        <v>6601.5909090909099</v>
      </c>
      <c r="AD82" s="450">
        <f>Table1[[#This Row],[Stock Sell in/Sell out]]*Table1[[#This Row],[Stock Norm +Transit Time]]/Table1[[#This Row],[Stock Norm QTY]]</f>
        <v>0</v>
      </c>
      <c r="AE82" s="443">
        <f>Table1[[#This Row],[Stock Norm +Transit Time]]*Table1[[#This Row],[Av. Daily Sales MT]]</f>
        <v>0.39059999999999995</v>
      </c>
    </row>
    <row r="83" spans="1:31" hidden="1">
      <c r="A83" s="433" t="s">
        <v>208</v>
      </c>
      <c r="B83" s="433" t="s">
        <v>152</v>
      </c>
      <c r="C83" s="433" t="str">
        <f>'DISTRIBUTION &amp; CO LTD'!B28</f>
        <v>W206</v>
      </c>
      <c r="D83" s="433" t="str">
        <f>'DISTRIBUTION &amp; CO LTD'!C28</f>
        <v>PROMISE 4.5KG</v>
      </c>
      <c r="E83" s="433" t="str">
        <f>'DISTRIBUTION &amp; CO LTD'!D28</f>
        <v>RICE</v>
      </c>
      <c r="F83" s="433" t="str">
        <f>'DISTRIBUTION &amp; CO LTD'!E28</f>
        <v>PROMISE</v>
      </c>
      <c r="G83" s="443">
        <f>'DISTRIBUTION &amp; CO LTD'!F28</f>
        <v>0.25649999999999995</v>
      </c>
      <c r="H83" s="434">
        <f>'DISTRIBUTION &amp; CO LTD'!G28</f>
        <v>11.399999999999993</v>
      </c>
      <c r="I83" s="443">
        <f>'DISTRIBUTION &amp; CO LTD'!H28</f>
        <v>1972.0000000000007</v>
      </c>
      <c r="J83" s="433">
        <f>'DISTRIBUTION &amp; CO LTD'!I28</f>
        <v>0</v>
      </c>
      <c r="K83" s="443">
        <f>'DISTRIBUTION &amp; CO LTD'!J28</f>
        <v>0</v>
      </c>
      <c r="L83" s="443">
        <f>'DISTRIBUTION &amp; CO LTD'!K28</f>
        <v>0</v>
      </c>
      <c r="M83" s="443">
        <f>'DISTRIBUTION &amp; CO LTD'!L28</f>
        <v>172.98245614035105</v>
      </c>
      <c r="N83" s="433">
        <f>'DISTRIBUTION &amp; CO LTD'!M28</f>
        <v>5</v>
      </c>
      <c r="O83" s="444">
        <f>'DISTRIBUTION &amp; CO LTD'!N28</f>
        <v>6.1451991978897762E-3</v>
      </c>
      <c r="P83" s="433">
        <f>'DISTRIBUTION &amp; CO LTD'!O28</f>
        <v>0.9508690725181419</v>
      </c>
      <c r="Q83" s="433" t="str">
        <f>'DISTRIBUTION &amp; CO LTD'!P28</f>
        <v>C</v>
      </c>
      <c r="R83" s="434">
        <f>'DISTRIBUTION &amp; CO LTD'!Q28</f>
        <v>0.51818181818181785</v>
      </c>
      <c r="S83" s="443">
        <f>'DISTRIBUTION &amp; CO LTD'!R28</f>
        <v>1.1659090909090907E-2</v>
      </c>
      <c r="T83" s="443">
        <f>'DISTRIBUTION &amp; CO LTD'!S28</f>
        <v>89.636363636363669</v>
      </c>
      <c r="U83" s="433">
        <f>'DISTRIBUTION &amp; CO LTD'!T28</f>
        <v>30</v>
      </c>
      <c r="V83" s="433">
        <f>'DISTRIBUTION &amp; CO LTD'!U28</f>
        <v>1</v>
      </c>
      <c r="W83" s="433">
        <f>'DISTRIBUTION &amp; CO LTD'!V28</f>
        <v>31</v>
      </c>
      <c r="X83" s="434">
        <f>'DISTRIBUTION &amp; CO LTD'!W28</f>
        <v>16.063636363636352</v>
      </c>
      <c r="Y83" s="434">
        <f>'DISTRIBUTION &amp; CO LTD'!X28</f>
        <v>16.063636363636352</v>
      </c>
      <c r="Z83" s="443">
        <f>'DISTRIBUTION &amp; CO LTD'!Y28</f>
        <v>0.36143181818181802</v>
      </c>
      <c r="AA83" s="444">
        <f>'DISTRIBUTION &amp; CO LTD'!Z28</f>
        <v>0</v>
      </c>
      <c r="AB83" s="446" t="str">
        <f>'DISTRIBUTION &amp; CO LTD'!AA28</f>
        <v>VERY LOW-ORDER URGENTLY</v>
      </c>
      <c r="AC83" s="443">
        <f>'DISTRIBUTION &amp; CO LTD'!AB28</f>
        <v>2778.7272727272734</v>
      </c>
      <c r="AD83" s="450">
        <f>Table1[[#This Row],[Stock Sell in/Sell out]]*Table1[[#This Row],[Stock Norm +Transit Time]]/Table1[[#This Row],[Stock Norm QTY]]</f>
        <v>0</v>
      </c>
      <c r="AE83" s="443">
        <f>Table1[[#This Row],[Stock Norm +Transit Time]]*Table1[[#This Row],[Av. Daily Sales MT]]</f>
        <v>0.36143181818181813</v>
      </c>
    </row>
    <row r="84" spans="1:31" hidden="1">
      <c r="A84" s="433" t="s">
        <v>208</v>
      </c>
      <c r="B84" s="433" t="s">
        <v>152</v>
      </c>
      <c r="C84" s="433" t="str">
        <f>'DISTRIBUTION &amp; CO LTD'!B29</f>
        <v>W022</v>
      </c>
      <c r="D84" s="433" t="str">
        <f>'DISTRIBUTION &amp; CO LTD'!C29</f>
        <v>FRYTOL 50ML X 72SCH</v>
      </c>
      <c r="E84" s="433" t="str">
        <f>'DISTRIBUTION &amp; CO LTD'!D29</f>
        <v>COOKING OIL</v>
      </c>
      <c r="F84" s="433" t="str">
        <f>'DISTRIBUTION &amp; CO LTD'!E29</f>
        <v>FRYTOL</v>
      </c>
      <c r="G84" s="443">
        <f>'DISTRIBUTION &amp; CO LTD'!F29</f>
        <v>0.19440000000000032</v>
      </c>
      <c r="H84" s="434">
        <f>'DISTRIBUTION &amp; CO LTD'!G29</f>
        <v>60</v>
      </c>
      <c r="I84" s="443">
        <f>'DISTRIBUTION &amp; CO LTD'!H29</f>
        <v>3352</v>
      </c>
      <c r="J84" s="433">
        <f>'DISTRIBUTION &amp; CO LTD'!I29</f>
        <v>3</v>
      </c>
      <c r="K84" s="443">
        <f>'DISTRIBUTION &amp; CO LTD'!J29</f>
        <v>9.7200000000000012E-3</v>
      </c>
      <c r="L84" s="443">
        <f>'DISTRIBUTION &amp; CO LTD'!K29</f>
        <v>167.6</v>
      </c>
      <c r="M84" s="443">
        <f>'DISTRIBUTION &amp; CO LTD'!L29</f>
        <v>55.866666666666667</v>
      </c>
      <c r="N84" s="433">
        <f>'DISTRIBUTION &amp; CO LTD'!M29</f>
        <v>72</v>
      </c>
      <c r="O84" s="444">
        <f>'DISTRIBUTION &amp; CO LTD'!N29</f>
        <v>4.657414128926997E-3</v>
      </c>
      <c r="P84" s="433">
        <f>'DISTRIBUTION &amp; CO LTD'!O29</f>
        <v>0.95552648664706885</v>
      </c>
      <c r="Q84" s="433" t="str">
        <f>'DISTRIBUTION &amp; CO LTD'!P29</f>
        <v>C</v>
      </c>
      <c r="R84" s="434">
        <f>'DISTRIBUTION &amp; CO LTD'!Q29</f>
        <v>2.7272727272727271</v>
      </c>
      <c r="S84" s="443">
        <f>'DISTRIBUTION &amp; CO LTD'!R29</f>
        <v>8.8363636363636509E-3</v>
      </c>
      <c r="T84" s="443">
        <f>'DISTRIBUTION &amp; CO LTD'!S29</f>
        <v>152.36363636363637</v>
      </c>
      <c r="U84" s="433">
        <f>'DISTRIBUTION &amp; CO LTD'!T29</f>
        <v>30</v>
      </c>
      <c r="V84" s="433">
        <f>'DISTRIBUTION &amp; CO LTD'!U29</f>
        <v>1</v>
      </c>
      <c r="W84" s="433">
        <f>'DISTRIBUTION &amp; CO LTD'!V29</f>
        <v>31</v>
      </c>
      <c r="X84" s="434">
        <f>'DISTRIBUTION &amp; CO LTD'!W29</f>
        <v>84.545454545454533</v>
      </c>
      <c r="Y84" s="434">
        <f>'DISTRIBUTION &amp; CO LTD'!X29</f>
        <v>81.545454545454533</v>
      </c>
      <c r="Z84" s="443">
        <f>'DISTRIBUTION &amp; CO LTD'!Y29</f>
        <v>0.26420727272727312</v>
      </c>
      <c r="AA84" s="444">
        <f>'DISTRIBUTION &amp; CO LTD'!Z29</f>
        <v>3.5483870967741943E-2</v>
      </c>
      <c r="AB84" s="446" t="str">
        <f>'DISTRIBUTION &amp; CO LTD'!AA29</f>
        <v>VERY LOW-ORDER URGENTLY</v>
      </c>
      <c r="AC84" s="443">
        <f>'DISTRIBUTION &amp; CO LTD'!AB29</f>
        <v>4723.272727272727</v>
      </c>
      <c r="AD84" s="450">
        <f>Table1[[#This Row],[Stock Sell in/Sell out]]*Table1[[#This Row],[Stock Norm +Transit Time]]/Table1[[#This Row],[Stock Norm QTY]]</f>
        <v>1.1000000000000001</v>
      </c>
      <c r="AE84" s="443">
        <f>Table1[[#This Row],[Stock Norm +Transit Time]]*Table1[[#This Row],[Av. Daily Sales MT]]</f>
        <v>0.27392727272727319</v>
      </c>
    </row>
    <row r="85" spans="1:31" hidden="1">
      <c r="A85" s="433" t="s">
        <v>208</v>
      </c>
      <c r="B85" s="433" t="s">
        <v>152</v>
      </c>
      <c r="C85" s="433" t="str">
        <f>'DISTRIBUTION &amp; CO LTD'!B30</f>
        <v>W138</v>
      </c>
      <c r="D85" s="433" t="str">
        <f>'DISTRIBUTION &amp; CO LTD'!C30</f>
        <v>VIKING ROL 20L</v>
      </c>
      <c r="E85" s="433" t="str">
        <f>'DISTRIBUTION &amp; CO LTD'!D30</f>
        <v>COOKING OIL</v>
      </c>
      <c r="F85" s="433" t="str">
        <f>'DISTRIBUTION &amp; CO LTD'!E30</f>
        <v>VIKING</v>
      </c>
      <c r="G85" s="443">
        <f>'DISTRIBUTION &amp; CO LTD'!F30</f>
        <v>0.17400000000000007</v>
      </c>
      <c r="H85" s="434">
        <f>'DISTRIBUTION &amp; CO LTD'!G30</f>
        <v>9.6666666666666661</v>
      </c>
      <c r="I85" s="443">
        <f>'DISTRIBUTION &amp; CO LTD'!H30</f>
        <v>2923.3333333333335</v>
      </c>
      <c r="J85" s="433">
        <f>'DISTRIBUTION &amp; CO LTD'!I30</f>
        <v>0</v>
      </c>
      <c r="K85" s="443">
        <f>'DISTRIBUTION &amp; CO LTD'!J30</f>
        <v>0</v>
      </c>
      <c r="L85" s="443">
        <f>'DISTRIBUTION &amp; CO LTD'!K30</f>
        <v>0</v>
      </c>
      <c r="M85" s="443">
        <f>'DISTRIBUTION &amp; CO LTD'!L30</f>
        <v>302.41379310344831</v>
      </c>
      <c r="N85" s="433">
        <f>'DISTRIBUTION &amp; CO LTD'!M30</f>
        <v>1</v>
      </c>
      <c r="O85" s="444">
        <f>'DISTRIBUTION &amp; CO LTD'!N30</f>
        <v>4.1686731400889738E-3</v>
      </c>
      <c r="P85" s="433">
        <f>'DISTRIBUTION &amp; CO LTD'!O30</f>
        <v>0.9596951597871578</v>
      </c>
      <c r="Q85" s="433" t="str">
        <f>'DISTRIBUTION &amp; CO LTD'!P30</f>
        <v>C</v>
      </c>
      <c r="R85" s="434">
        <f>'DISTRIBUTION &amp; CO LTD'!Q30</f>
        <v>0.43939393939393939</v>
      </c>
      <c r="S85" s="443">
        <f>'DISTRIBUTION &amp; CO LTD'!R30</f>
        <v>7.9090909090909125E-3</v>
      </c>
      <c r="T85" s="443">
        <f>'DISTRIBUTION &amp; CO LTD'!S30</f>
        <v>132.87878787878788</v>
      </c>
      <c r="U85" s="433">
        <f>'DISTRIBUTION &amp; CO LTD'!T30</f>
        <v>30</v>
      </c>
      <c r="V85" s="433">
        <f>'DISTRIBUTION &amp; CO LTD'!U30</f>
        <v>1</v>
      </c>
      <c r="W85" s="433">
        <f>'DISTRIBUTION &amp; CO LTD'!V30</f>
        <v>31</v>
      </c>
      <c r="X85" s="434">
        <f>'DISTRIBUTION &amp; CO LTD'!W30</f>
        <v>13.621212121212121</v>
      </c>
      <c r="Y85" s="434">
        <f>'DISTRIBUTION &amp; CO LTD'!X30</f>
        <v>13.621212121212121</v>
      </c>
      <c r="Z85" s="443">
        <f>'DISTRIBUTION &amp; CO LTD'!Y30</f>
        <v>0.24518181818181831</v>
      </c>
      <c r="AA85" s="444">
        <f>'DISTRIBUTION &amp; CO LTD'!Z30</f>
        <v>0</v>
      </c>
      <c r="AB85" s="446" t="str">
        <f>'DISTRIBUTION &amp; CO LTD'!AA30</f>
        <v>VERY LOW-ORDER URGENTLY</v>
      </c>
      <c r="AC85" s="443">
        <f>'DISTRIBUTION &amp; CO LTD'!AB30</f>
        <v>4119.2424242424249</v>
      </c>
      <c r="AD85" s="450">
        <f>Table1[[#This Row],[Stock Sell in/Sell out]]*Table1[[#This Row],[Stock Norm +Transit Time]]/Table1[[#This Row],[Stock Norm QTY]]</f>
        <v>0</v>
      </c>
      <c r="AE85" s="443">
        <f>Table1[[#This Row],[Stock Norm +Transit Time]]*Table1[[#This Row],[Av. Daily Sales MT]]</f>
        <v>0.24518181818181828</v>
      </c>
    </row>
    <row r="86" spans="1:31" hidden="1">
      <c r="A86" s="433" t="s">
        <v>208</v>
      </c>
      <c r="B86" s="433" t="s">
        <v>152</v>
      </c>
      <c r="C86" s="433" t="str">
        <f>'DISTRIBUTION &amp; CO LTD'!B31</f>
        <v>W084</v>
      </c>
      <c r="D86" s="433" t="str">
        <f>'DISTRIBUTION &amp; CO LTD'!C31</f>
        <v>JAMAA CLASS 16 X 800G</v>
      </c>
      <c r="E86" s="433" t="str">
        <f>'DISTRIBUTION &amp; CO LTD'!D31</f>
        <v>SOAP</v>
      </c>
      <c r="F86" s="433" t="str">
        <f>'DISTRIBUTION &amp; CO LTD'!E31</f>
        <v>JAMAA</v>
      </c>
      <c r="G86" s="443">
        <f>'DISTRIBUTION &amp; CO LTD'!F31</f>
        <v>0.17066666666666666</v>
      </c>
      <c r="H86" s="434">
        <f>'DISTRIBUTION &amp; CO LTD'!G31</f>
        <v>13.333333333333334</v>
      </c>
      <c r="I86" s="443">
        <f>'DISTRIBUTION &amp; CO LTD'!H31</f>
        <v>2346.6666666666665</v>
      </c>
      <c r="J86" s="433">
        <f>'DISTRIBUTION &amp; CO LTD'!I31</f>
        <v>0</v>
      </c>
      <c r="K86" s="443">
        <f>'DISTRIBUTION &amp; CO LTD'!J31</f>
        <v>0</v>
      </c>
      <c r="L86" s="443">
        <f>'DISTRIBUTION &amp; CO LTD'!K31</f>
        <v>0</v>
      </c>
      <c r="M86" s="443">
        <f>'DISTRIBUTION &amp; CO LTD'!L31</f>
        <v>175.99999999999997</v>
      </c>
      <c r="N86" s="433">
        <f>'DISTRIBUTION &amp; CO LTD'!M31</f>
        <v>16</v>
      </c>
      <c r="O86" s="444">
        <f>'DISTRIBUTION &amp; CO LTD'!N31</f>
        <v>4.0888135013899497E-3</v>
      </c>
      <c r="P86" s="433">
        <f>'DISTRIBUTION &amp; CO LTD'!O31</f>
        <v>0.9637839732885477</v>
      </c>
      <c r="Q86" s="433" t="str">
        <f>'DISTRIBUTION &amp; CO LTD'!P31</f>
        <v>C</v>
      </c>
      <c r="R86" s="434">
        <f>'DISTRIBUTION &amp; CO LTD'!Q31</f>
        <v>0.60606060606060608</v>
      </c>
      <c r="S86" s="443">
        <f>'DISTRIBUTION &amp; CO LTD'!R31</f>
        <v>7.7575757575757574E-3</v>
      </c>
      <c r="T86" s="443">
        <f>'DISTRIBUTION &amp; CO LTD'!S31</f>
        <v>106.66666666666666</v>
      </c>
      <c r="U86" s="433">
        <f>'DISTRIBUTION &amp; CO LTD'!T31</f>
        <v>30</v>
      </c>
      <c r="V86" s="433">
        <f>'DISTRIBUTION &amp; CO LTD'!U31</f>
        <v>1</v>
      </c>
      <c r="W86" s="433">
        <f>'DISTRIBUTION &amp; CO LTD'!V31</f>
        <v>31</v>
      </c>
      <c r="X86" s="434">
        <f>'DISTRIBUTION &amp; CO LTD'!W31</f>
        <v>18.787878787878789</v>
      </c>
      <c r="Y86" s="434">
        <f>'DISTRIBUTION &amp; CO LTD'!X31</f>
        <v>18.787878787878789</v>
      </c>
      <c r="Z86" s="443">
        <f>'DISTRIBUTION &amp; CO LTD'!Y31</f>
        <v>0.2404848484848485</v>
      </c>
      <c r="AA86" s="444">
        <f>'DISTRIBUTION &amp; CO LTD'!Z31</f>
        <v>0</v>
      </c>
      <c r="AB86" s="446" t="str">
        <f>'DISTRIBUTION &amp; CO LTD'!AA31</f>
        <v>VERY LOW-ORDER URGENTLY</v>
      </c>
      <c r="AC86" s="443">
        <f>'DISTRIBUTION &amp; CO LTD'!AB31</f>
        <v>3306.6666666666665</v>
      </c>
      <c r="AD86" s="450">
        <f>Table1[[#This Row],[Stock Sell in/Sell out]]*Table1[[#This Row],[Stock Norm +Transit Time]]/Table1[[#This Row],[Stock Norm QTY]]</f>
        <v>0</v>
      </c>
      <c r="AE86" s="443">
        <f>Table1[[#This Row],[Stock Norm +Transit Time]]*Table1[[#This Row],[Av. Daily Sales MT]]</f>
        <v>0.24048484848484847</v>
      </c>
    </row>
    <row r="87" spans="1:31" hidden="1">
      <c r="A87" s="433" t="s">
        <v>208</v>
      </c>
      <c r="B87" s="433" t="s">
        <v>152</v>
      </c>
      <c r="C87" s="433" t="str">
        <f>'DISTRIBUTION &amp; CO LTD'!B32</f>
        <v>W023</v>
      </c>
      <c r="D87" s="433" t="str">
        <f>'DISTRIBUTION &amp; CO LTD'!C32</f>
        <v>FRYTOL 100ML X 36SCH</v>
      </c>
      <c r="E87" s="433" t="str">
        <f>'DISTRIBUTION &amp; CO LTD'!D32</f>
        <v>COOKING OIL</v>
      </c>
      <c r="F87" s="433" t="str">
        <f>'DISTRIBUTION &amp; CO LTD'!E32</f>
        <v>FRYTOL</v>
      </c>
      <c r="G87" s="443">
        <f>'DISTRIBUTION &amp; CO LTD'!F32</f>
        <v>0.15228000000000005</v>
      </c>
      <c r="H87" s="434">
        <f>'DISTRIBUTION &amp; CO LTD'!G32</f>
        <v>46.999999999999979</v>
      </c>
      <c r="I87" s="443">
        <f>'DISTRIBUTION &amp; CO LTD'!H32</f>
        <v>3478.1600000000012</v>
      </c>
      <c r="J87" s="433">
        <f>'DISTRIBUTION &amp; CO LTD'!I32</f>
        <v>0</v>
      </c>
      <c r="K87" s="443">
        <f>'DISTRIBUTION &amp; CO LTD'!J32</f>
        <v>0</v>
      </c>
      <c r="L87" s="443">
        <f>'DISTRIBUTION &amp; CO LTD'!K32</f>
        <v>0</v>
      </c>
      <c r="M87" s="443">
        <f>'DISTRIBUTION &amp; CO LTD'!L32</f>
        <v>74.003404255319211</v>
      </c>
      <c r="N87" s="433">
        <f>'DISTRIBUTION &amp; CO LTD'!M32</f>
        <v>36</v>
      </c>
      <c r="O87" s="444">
        <f>'DISTRIBUTION &amp; CO LTD'!N32</f>
        <v>3.6483077343261428E-3</v>
      </c>
      <c r="P87" s="433">
        <f>'DISTRIBUTION &amp; CO LTD'!O32</f>
        <v>0.96743228102287382</v>
      </c>
      <c r="Q87" s="433" t="str">
        <f>'DISTRIBUTION &amp; CO LTD'!P32</f>
        <v>C</v>
      </c>
      <c r="R87" s="434">
        <f>'DISTRIBUTION &amp; CO LTD'!Q32</f>
        <v>2.1363636363636354</v>
      </c>
      <c r="S87" s="443">
        <f>'DISTRIBUTION &amp; CO LTD'!R32</f>
        <v>6.9218181818181844E-3</v>
      </c>
      <c r="T87" s="443">
        <f>'DISTRIBUTION &amp; CO LTD'!S32</f>
        <v>158.09818181818187</v>
      </c>
      <c r="U87" s="433">
        <f>'DISTRIBUTION &amp; CO LTD'!T32</f>
        <v>30</v>
      </c>
      <c r="V87" s="433">
        <f>'DISTRIBUTION &amp; CO LTD'!U32</f>
        <v>1</v>
      </c>
      <c r="W87" s="433">
        <f>'DISTRIBUTION &amp; CO LTD'!V32</f>
        <v>31</v>
      </c>
      <c r="X87" s="434">
        <f>'DISTRIBUTION &amp; CO LTD'!W32</f>
        <v>66.227272727272691</v>
      </c>
      <c r="Y87" s="434">
        <f>'DISTRIBUTION &amp; CO LTD'!X32</f>
        <v>66.227272727272691</v>
      </c>
      <c r="Z87" s="443">
        <f>'DISTRIBUTION &amp; CO LTD'!Y32</f>
        <v>0.21457636363636368</v>
      </c>
      <c r="AA87" s="444">
        <f>'DISTRIBUTION &amp; CO LTD'!Z32</f>
        <v>0</v>
      </c>
      <c r="AB87" s="446" t="str">
        <f>'DISTRIBUTION &amp; CO LTD'!AA32</f>
        <v>VERY LOW-ORDER URGENTLY</v>
      </c>
      <c r="AC87" s="443">
        <f>'DISTRIBUTION &amp; CO LTD'!AB32</f>
        <v>4901.0436363636381</v>
      </c>
      <c r="AD87" s="450">
        <f>Table1[[#This Row],[Stock Sell in/Sell out]]*Table1[[#This Row],[Stock Norm +Transit Time]]/Table1[[#This Row],[Stock Norm QTY]]</f>
        <v>0</v>
      </c>
      <c r="AE87" s="443">
        <f>Table1[[#This Row],[Stock Norm +Transit Time]]*Table1[[#This Row],[Av. Daily Sales MT]]</f>
        <v>0.2145763636363637</v>
      </c>
    </row>
    <row r="88" spans="1:31" hidden="1">
      <c r="A88" s="433" t="s">
        <v>208</v>
      </c>
      <c r="B88" s="433" t="s">
        <v>152</v>
      </c>
      <c r="C88" s="433" t="str">
        <f>'DISTRIBUTION &amp; CO LTD'!B33</f>
        <v>W027</v>
      </c>
      <c r="D88" s="433" t="str">
        <f>'DISTRIBUTION &amp; CO LTD'!C33</f>
        <v xml:space="preserve">FORTUNE MARGARINE 250G X 60 </v>
      </c>
      <c r="E88" s="433" t="str">
        <f>'DISTRIBUTION &amp; CO LTD'!D33</f>
        <v>SPECIALTY FATS</v>
      </c>
      <c r="F88" s="433" t="str">
        <f>'DISTRIBUTION &amp; CO LTD'!E33</f>
        <v>FORTUNE</v>
      </c>
      <c r="G88" s="443">
        <f>'DISTRIBUTION &amp; CO LTD'!F33</f>
        <v>0.15000000000000002</v>
      </c>
      <c r="H88" s="434">
        <f>'DISTRIBUTION &amp; CO LTD'!G33</f>
        <v>10.000000000000002</v>
      </c>
      <c r="I88" s="443">
        <f>'DISTRIBUTION &amp; CO LTD'!H33</f>
        <v>2691.266666666666</v>
      </c>
      <c r="J88" s="433">
        <f>'DISTRIBUTION &amp; CO LTD'!I33</f>
        <v>0</v>
      </c>
      <c r="K88" s="443">
        <f>'DISTRIBUTION &amp; CO LTD'!J33</f>
        <v>0</v>
      </c>
      <c r="L88" s="443">
        <f>'DISTRIBUTION &amp; CO LTD'!K33</f>
        <v>0</v>
      </c>
      <c r="M88" s="443">
        <f>'DISTRIBUTION &amp; CO LTD'!L33</f>
        <v>269.12666666666655</v>
      </c>
      <c r="N88" s="433">
        <f>'DISTRIBUTION &amp; CO LTD'!M33</f>
        <v>60</v>
      </c>
      <c r="O88" s="444">
        <f>'DISTRIBUTION &amp; CO LTD'!N33</f>
        <v>3.593683741456011E-3</v>
      </c>
      <c r="P88" s="433">
        <f>'DISTRIBUTION &amp; CO LTD'!O33</f>
        <v>0.97102596476432979</v>
      </c>
      <c r="Q88" s="433" t="str">
        <f>'DISTRIBUTION &amp; CO LTD'!P33</f>
        <v>C</v>
      </c>
      <c r="R88" s="434">
        <f>'DISTRIBUTION &amp; CO LTD'!Q33</f>
        <v>0.45454545454545464</v>
      </c>
      <c r="S88" s="443">
        <f>'DISTRIBUTION &amp; CO LTD'!R33</f>
        <v>6.8181818181818196E-3</v>
      </c>
      <c r="T88" s="443">
        <f>'DISTRIBUTION &amp; CO LTD'!S33</f>
        <v>122.330303030303</v>
      </c>
      <c r="U88" s="433">
        <f>'DISTRIBUTION &amp; CO LTD'!T33</f>
        <v>30</v>
      </c>
      <c r="V88" s="433">
        <f>'DISTRIBUTION &amp; CO LTD'!U33</f>
        <v>1</v>
      </c>
      <c r="W88" s="433">
        <f>'DISTRIBUTION &amp; CO LTD'!V33</f>
        <v>31</v>
      </c>
      <c r="X88" s="434">
        <f>'DISTRIBUTION &amp; CO LTD'!W33</f>
        <v>14.090909090909093</v>
      </c>
      <c r="Y88" s="434">
        <f>'DISTRIBUTION &amp; CO LTD'!X33</f>
        <v>14.090909090909093</v>
      </c>
      <c r="Z88" s="443">
        <f>'DISTRIBUTION &amp; CO LTD'!Y33</f>
        <v>0.21136363636363639</v>
      </c>
      <c r="AA88" s="444">
        <f>'DISTRIBUTION &amp; CO LTD'!Z33</f>
        <v>0</v>
      </c>
      <c r="AB88" s="446" t="str">
        <f>'DISTRIBUTION &amp; CO LTD'!AA33</f>
        <v>VERY LOW-ORDER URGENTLY</v>
      </c>
      <c r="AC88" s="443">
        <f>'DISTRIBUTION &amp; CO LTD'!AB33</f>
        <v>3792.2393939393928</v>
      </c>
      <c r="AD88" s="450">
        <f>Table1[[#This Row],[Stock Sell in/Sell out]]*Table1[[#This Row],[Stock Norm +Transit Time]]/Table1[[#This Row],[Stock Norm QTY]]</f>
        <v>0</v>
      </c>
      <c r="AE88" s="443">
        <f>Table1[[#This Row],[Stock Norm +Transit Time]]*Table1[[#This Row],[Av. Daily Sales MT]]</f>
        <v>0.21136363636363642</v>
      </c>
    </row>
    <row r="89" spans="1:31" hidden="1">
      <c r="A89" s="433" t="s">
        <v>208</v>
      </c>
      <c r="B89" s="433" t="s">
        <v>152</v>
      </c>
      <c r="C89" s="433" t="str">
        <f>'DISTRIBUTION &amp; CO LTD'!B34</f>
        <v>W080</v>
      </c>
      <c r="D89" s="433" t="str">
        <f>'DISTRIBUTION &amp; CO LTD'!C34</f>
        <v>ALIFE MEDICATED 40 X 100G</v>
      </c>
      <c r="E89" s="433" t="str">
        <f>'DISTRIBUTION &amp; CO LTD'!D34</f>
        <v>SOAP</v>
      </c>
      <c r="F89" s="433" t="str">
        <f>'DISTRIBUTION &amp; CO LTD'!E34</f>
        <v>ALIFE</v>
      </c>
      <c r="G89" s="443">
        <f>'DISTRIBUTION &amp; CO LTD'!F34</f>
        <v>0.1493333333333334</v>
      </c>
      <c r="H89" s="434">
        <f>'DISTRIBUTION &amp; CO LTD'!G34</f>
        <v>37.333333333333336</v>
      </c>
      <c r="I89" s="443">
        <f>'DISTRIBUTION &amp; CO LTD'!H34</f>
        <v>3172.200000000003</v>
      </c>
      <c r="J89" s="433">
        <f>'DISTRIBUTION &amp; CO LTD'!I34</f>
        <v>0</v>
      </c>
      <c r="K89" s="443">
        <f>'DISTRIBUTION &amp; CO LTD'!J34</f>
        <v>0</v>
      </c>
      <c r="L89" s="443">
        <f>'DISTRIBUTION &amp; CO LTD'!K34</f>
        <v>0</v>
      </c>
      <c r="M89" s="443">
        <f>'DISTRIBUTION &amp; CO LTD'!L34</f>
        <v>84.969642857142929</v>
      </c>
      <c r="N89" s="433">
        <f>'DISTRIBUTION &amp; CO LTD'!M34</f>
        <v>40</v>
      </c>
      <c r="O89" s="444">
        <f>'DISTRIBUTION &amp; CO LTD'!N34</f>
        <v>3.5777118137162076E-3</v>
      </c>
      <c r="P89" s="433">
        <f>'DISTRIBUTION &amp; CO LTD'!O34</f>
        <v>0.97460367657804603</v>
      </c>
      <c r="Q89" s="433" t="str">
        <f>'DISTRIBUTION &amp; CO LTD'!P34</f>
        <v>C</v>
      </c>
      <c r="R89" s="434">
        <f>'DISTRIBUTION &amp; CO LTD'!Q34</f>
        <v>1.696969696969697</v>
      </c>
      <c r="S89" s="443">
        <f>'DISTRIBUTION &amp; CO LTD'!R34</f>
        <v>6.7878787878787906E-3</v>
      </c>
      <c r="T89" s="443">
        <f>'DISTRIBUTION &amp; CO LTD'!S34</f>
        <v>144.19090909090923</v>
      </c>
      <c r="U89" s="433">
        <f>'DISTRIBUTION &amp; CO LTD'!T34</f>
        <v>30</v>
      </c>
      <c r="V89" s="433">
        <f>'DISTRIBUTION &amp; CO LTD'!U34</f>
        <v>1</v>
      </c>
      <c r="W89" s="433">
        <f>'DISTRIBUTION &amp; CO LTD'!V34</f>
        <v>31</v>
      </c>
      <c r="X89" s="434">
        <f>'DISTRIBUTION &amp; CO LTD'!W34</f>
        <v>52.606060606060609</v>
      </c>
      <c r="Y89" s="434">
        <f>'DISTRIBUTION &amp; CO LTD'!X34</f>
        <v>52.606060606060609</v>
      </c>
      <c r="Z89" s="443">
        <f>'DISTRIBUTION &amp; CO LTD'!Y34</f>
        <v>0.21042424242424251</v>
      </c>
      <c r="AA89" s="444">
        <f>'DISTRIBUTION &amp; CO LTD'!Z34</f>
        <v>0</v>
      </c>
      <c r="AB89" s="446" t="str">
        <f>'DISTRIBUTION &amp; CO LTD'!AA34</f>
        <v>VERY LOW-ORDER URGENTLY</v>
      </c>
      <c r="AC89" s="443">
        <f>'DISTRIBUTION &amp; CO LTD'!AB34</f>
        <v>4469.918181818186</v>
      </c>
      <c r="AD89" s="450">
        <f>Table1[[#This Row],[Stock Sell in/Sell out]]*Table1[[#This Row],[Stock Norm +Transit Time]]/Table1[[#This Row],[Stock Norm QTY]]</f>
        <v>0</v>
      </c>
      <c r="AE89" s="443">
        <f>Table1[[#This Row],[Stock Norm +Transit Time]]*Table1[[#This Row],[Av. Daily Sales MT]]</f>
        <v>0.21042424242424251</v>
      </c>
    </row>
    <row r="90" spans="1:31" hidden="1">
      <c r="A90" s="433" t="s">
        <v>208</v>
      </c>
      <c r="B90" s="433" t="s">
        <v>152</v>
      </c>
      <c r="C90" s="433" t="str">
        <f>'DISTRIBUTION &amp; CO LTD'!B35</f>
        <v>W071</v>
      </c>
      <c r="D90" s="433" t="str">
        <f>'DISTRIBUTION &amp; CO LTD'!C35</f>
        <v>ALIFE LEMON 40 X 100G</v>
      </c>
      <c r="E90" s="433" t="str">
        <f>'DISTRIBUTION &amp; CO LTD'!D35</f>
        <v>SOAP</v>
      </c>
      <c r="F90" s="433" t="str">
        <f>'DISTRIBUTION &amp; CO LTD'!E35</f>
        <v>ALIFE</v>
      </c>
      <c r="G90" s="443">
        <f>'DISTRIBUTION &amp; CO LTD'!F35</f>
        <v>0.14790000000000009</v>
      </c>
      <c r="H90" s="434">
        <f>'DISTRIBUTION &amp; CO LTD'!G35</f>
        <v>36.975000000000001</v>
      </c>
      <c r="I90" s="443">
        <f>'DISTRIBUTION &amp; CO LTD'!H35</f>
        <v>3140.6133333333419</v>
      </c>
      <c r="J90" s="433">
        <f>'DISTRIBUTION &amp; CO LTD'!I35</f>
        <v>0</v>
      </c>
      <c r="K90" s="443">
        <f>'DISTRIBUTION &amp; CO LTD'!J35</f>
        <v>0</v>
      </c>
      <c r="L90" s="443">
        <f>'DISTRIBUTION &amp; CO LTD'!K35</f>
        <v>0</v>
      </c>
      <c r="M90" s="443">
        <f>'DISTRIBUTION &amp; CO LTD'!L35</f>
        <v>84.93883254451228</v>
      </c>
      <c r="N90" s="433">
        <f>'DISTRIBUTION &amp; CO LTD'!M35</f>
        <v>40</v>
      </c>
      <c r="O90" s="444">
        <f>'DISTRIBUTION &amp; CO LTD'!N35</f>
        <v>3.5433721690756284E-3</v>
      </c>
      <c r="P90" s="433">
        <f>'DISTRIBUTION &amp; CO LTD'!O35</f>
        <v>0.97814704874712166</v>
      </c>
      <c r="Q90" s="433" t="str">
        <f>'DISTRIBUTION &amp; CO LTD'!P35</f>
        <v>C</v>
      </c>
      <c r="R90" s="434">
        <f>'DISTRIBUTION &amp; CO LTD'!Q35</f>
        <v>1.6806818181818182</v>
      </c>
      <c r="S90" s="443">
        <f>'DISTRIBUTION &amp; CO LTD'!R35</f>
        <v>6.7227272727272769E-3</v>
      </c>
      <c r="T90" s="443">
        <f>'DISTRIBUTION &amp; CO LTD'!S35</f>
        <v>142.75515151515191</v>
      </c>
      <c r="U90" s="433">
        <f>'DISTRIBUTION &amp; CO LTD'!T35</f>
        <v>30</v>
      </c>
      <c r="V90" s="433">
        <f>'DISTRIBUTION &amp; CO LTD'!U35</f>
        <v>1</v>
      </c>
      <c r="W90" s="433">
        <f>'DISTRIBUTION &amp; CO LTD'!V35</f>
        <v>31</v>
      </c>
      <c r="X90" s="434">
        <f>'DISTRIBUTION &amp; CO LTD'!W35</f>
        <v>52.101136363636364</v>
      </c>
      <c r="Y90" s="434">
        <f>'DISTRIBUTION &amp; CO LTD'!X35</f>
        <v>52.101136363636364</v>
      </c>
      <c r="Z90" s="443">
        <f>'DISTRIBUTION &amp; CO LTD'!Y35</f>
        <v>0.20840454545454556</v>
      </c>
      <c r="AA90" s="444">
        <f>'DISTRIBUTION &amp; CO LTD'!Z35</f>
        <v>0</v>
      </c>
      <c r="AB90" s="446" t="str">
        <f>'DISTRIBUTION &amp; CO LTD'!AA35</f>
        <v>VERY LOW-ORDER URGENTLY</v>
      </c>
      <c r="AC90" s="443">
        <f>'DISTRIBUTION &amp; CO LTD'!AB35</f>
        <v>4425.4096969697084</v>
      </c>
      <c r="AD90" s="450">
        <f>Table1[[#This Row],[Stock Sell in/Sell out]]*Table1[[#This Row],[Stock Norm +Transit Time]]/Table1[[#This Row],[Stock Norm QTY]]</f>
        <v>0</v>
      </c>
      <c r="AE90" s="443">
        <f>Table1[[#This Row],[Stock Norm +Transit Time]]*Table1[[#This Row],[Av. Daily Sales MT]]</f>
        <v>0.20840454545454559</v>
      </c>
    </row>
    <row r="91" spans="1:31" hidden="1">
      <c r="A91" s="433" t="s">
        <v>208</v>
      </c>
      <c r="B91" s="433" t="s">
        <v>152</v>
      </c>
      <c r="C91" s="433" t="str">
        <f>'DISTRIBUTION &amp; CO LTD'!B36</f>
        <v>W074</v>
      </c>
      <c r="D91" s="433" t="str">
        <f>'DISTRIBUTION &amp; CO LTD'!C36</f>
        <v>ALIFE ROSE 40 X 100G</v>
      </c>
      <c r="E91" s="433" t="str">
        <f>'DISTRIBUTION &amp; CO LTD'!D36</f>
        <v>SOAP</v>
      </c>
      <c r="F91" s="433" t="str">
        <f>'DISTRIBUTION &amp; CO LTD'!E36</f>
        <v>ALIFE</v>
      </c>
      <c r="G91" s="443">
        <f>'DISTRIBUTION &amp; CO LTD'!F36</f>
        <v>0.14346666666666671</v>
      </c>
      <c r="H91" s="434">
        <f>'DISTRIBUTION &amp; CO LTD'!G36</f>
        <v>35.866666666666667</v>
      </c>
      <c r="I91" s="443">
        <f>'DISTRIBUTION &amp; CO LTD'!H36</f>
        <v>3047.8933333333348</v>
      </c>
      <c r="J91" s="433">
        <f>'DISTRIBUTION &amp; CO LTD'!I36</f>
        <v>0</v>
      </c>
      <c r="K91" s="443">
        <f>'DISTRIBUTION &amp; CO LTD'!J36</f>
        <v>0</v>
      </c>
      <c r="L91" s="443">
        <f>'DISTRIBUTION &amp; CO LTD'!K36</f>
        <v>0</v>
      </c>
      <c r="M91" s="443">
        <f>'DISTRIBUTION &amp; CO LTD'!L36</f>
        <v>84.978438661710072</v>
      </c>
      <c r="N91" s="433">
        <f>'DISTRIBUTION &amp; CO LTD'!M36</f>
        <v>40</v>
      </c>
      <c r="O91" s="444">
        <f>'DISTRIBUTION &amp; CO LTD'!N36</f>
        <v>3.4371588496059273E-3</v>
      </c>
      <c r="P91" s="433">
        <f>'DISTRIBUTION &amp; CO LTD'!O36</f>
        <v>0.9815842075967276</v>
      </c>
      <c r="Q91" s="433" t="str">
        <f>'DISTRIBUTION &amp; CO LTD'!P36</f>
        <v>C</v>
      </c>
      <c r="R91" s="434">
        <f>'DISTRIBUTION &amp; CO LTD'!Q36</f>
        <v>1.6303030303030304</v>
      </c>
      <c r="S91" s="443">
        <f>'DISTRIBUTION &amp; CO LTD'!R36</f>
        <v>6.521212121212123E-3</v>
      </c>
      <c r="T91" s="443">
        <f>'DISTRIBUTION &amp; CO LTD'!S36</f>
        <v>138.54060606060614</v>
      </c>
      <c r="U91" s="433">
        <f>'DISTRIBUTION &amp; CO LTD'!T36</f>
        <v>30</v>
      </c>
      <c r="V91" s="433">
        <f>'DISTRIBUTION &amp; CO LTD'!U36</f>
        <v>1</v>
      </c>
      <c r="W91" s="433">
        <f>'DISTRIBUTION &amp; CO LTD'!V36</f>
        <v>31</v>
      </c>
      <c r="X91" s="434">
        <f>'DISTRIBUTION &amp; CO LTD'!W36</f>
        <v>50.539393939393939</v>
      </c>
      <c r="Y91" s="434">
        <f>'DISTRIBUTION &amp; CO LTD'!X36</f>
        <v>50.539393939393939</v>
      </c>
      <c r="Z91" s="443">
        <f>'DISTRIBUTION &amp; CO LTD'!Y36</f>
        <v>0.20215757575757581</v>
      </c>
      <c r="AA91" s="444">
        <f>'DISTRIBUTION &amp; CO LTD'!Z36</f>
        <v>0</v>
      </c>
      <c r="AB91" s="446" t="str">
        <f>'DISTRIBUTION &amp; CO LTD'!AA36</f>
        <v>VERY LOW-ORDER URGENTLY</v>
      </c>
      <c r="AC91" s="443">
        <f>'DISTRIBUTION &amp; CO LTD'!AB36</f>
        <v>4294.7587878787899</v>
      </c>
      <c r="AD91" s="450">
        <f>Table1[[#This Row],[Stock Sell in/Sell out]]*Table1[[#This Row],[Stock Norm +Transit Time]]/Table1[[#This Row],[Stock Norm QTY]]</f>
        <v>0</v>
      </c>
      <c r="AE91" s="443">
        <f>Table1[[#This Row],[Stock Norm +Transit Time]]*Table1[[#This Row],[Av. Daily Sales MT]]</f>
        <v>0.20215757575757581</v>
      </c>
    </row>
    <row r="92" spans="1:31" hidden="1">
      <c r="A92" s="433" t="s">
        <v>208</v>
      </c>
      <c r="B92" s="433" t="s">
        <v>152</v>
      </c>
      <c r="C92" s="433" t="str">
        <f>'DISTRIBUTION &amp; CO LTD'!B37</f>
        <v>W077</v>
      </c>
      <c r="D92" s="433" t="str">
        <f>'DISTRIBUTION &amp; CO LTD'!C37</f>
        <v>ALIFE COCONUT 40 X 100G</v>
      </c>
      <c r="E92" s="433" t="str">
        <f>'DISTRIBUTION &amp; CO LTD'!D37</f>
        <v>SOAP</v>
      </c>
      <c r="F92" s="433" t="str">
        <f>'DISTRIBUTION &amp; CO LTD'!E37</f>
        <v>ALIFE</v>
      </c>
      <c r="G92" s="443">
        <f>'DISTRIBUTION &amp; CO LTD'!F37</f>
        <v>0.14000000000000007</v>
      </c>
      <c r="H92" s="434">
        <f>'DISTRIBUTION &amp; CO LTD'!G37</f>
        <v>35</v>
      </c>
      <c r="I92" s="443">
        <f>'DISTRIBUTION &amp; CO LTD'!H37</f>
        <v>2974.2000000000003</v>
      </c>
      <c r="J92" s="433">
        <f>'DISTRIBUTION &amp; CO LTD'!I37</f>
        <v>0</v>
      </c>
      <c r="K92" s="443">
        <f>'DISTRIBUTION &amp; CO LTD'!J37</f>
        <v>0</v>
      </c>
      <c r="L92" s="443">
        <f>'DISTRIBUTION &amp; CO LTD'!K37</f>
        <v>0</v>
      </c>
      <c r="M92" s="443">
        <f>'DISTRIBUTION &amp; CO LTD'!L37</f>
        <v>84.977142857142866</v>
      </c>
      <c r="N92" s="433">
        <f>'DISTRIBUTION &amp; CO LTD'!M37</f>
        <v>40</v>
      </c>
      <c r="O92" s="444">
        <f>'DISTRIBUTION &amp; CO LTD'!N37</f>
        <v>3.3541048253589445E-3</v>
      </c>
      <c r="P92" s="433">
        <f>'DISTRIBUTION &amp; CO LTD'!O37</f>
        <v>0.98493831242208651</v>
      </c>
      <c r="Q92" s="433" t="str">
        <f>'DISTRIBUTION &amp; CO LTD'!P37</f>
        <v>C</v>
      </c>
      <c r="R92" s="434">
        <f>'DISTRIBUTION &amp; CO LTD'!Q37</f>
        <v>1.5909090909090908</v>
      </c>
      <c r="S92" s="443">
        <f>'DISTRIBUTION &amp; CO LTD'!R37</f>
        <v>6.3636363636363664E-3</v>
      </c>
      <c r="T92" s="443">
        <f>'DISTRIBUTION &amp; CO LTD'!S37</f>
        <v>135.19090909090912</v>
      </c>
      <c r="U92" s="433">
        <f>'DISTRIBUTION &amp; CO LTD'!T37</f>
        <v>30</v>
      </c>
      <c r="V92" s="433">
        <f>'DISTRIBUTION &amp; CO LTD'!U37</f>
        <v>1</v>
      </c>
      <c r="W92" s="433">
        <f>'DISTRIBUTION &amp; CO LTD'!V37</f>
        <v>31</v>
      </c>
      <c r="X92" s="434">
        <f>'DISTRIBUTION &amp; CO LTD'!W37</f>
        <v>49.318181818181813</v>
      </c>
      <c r="Y92" s="434">
        <f>'DISTRIBUTION &amp; CO LTD'!X37</f>
        <v>49.318181818181813</v>
      </c>
      <c r="Z92" s="443">
        <f>'DISTRIBUTION &amp; CO LTD'!Y37</f>
        <v>0.19727272727272735</v>
      </c>
      <c r="AA92" s="444">
        <f>'DISTRIBUTION &amp; CO LTD'!Z37</f>
        <v>0</v>
      </c>
      <c r="AB92" s="446" t="str">
        <f>'DISTRIBUTION &amp; CO LTD'!AA37</f>
        <v>VERY LOW-ORDER URGENTLY</v>
      </c>
      <c r="AC92" s="443">
        <f>'DISTRIBUTION &amp; CO LTD'!AB37</f>
        <v>4190.9181818181814</v>
      </c>
      <c r="AD92" s="450">
        <f>Table1[[#This Row],[Stock Sell in/Sell out]]*Table1[[#This Row],[Stock Norm +Transit Time]]/Table1[[#This Row],[Stock Norm QTY]]</f>
        <v>0</v>
      </c>
      <c r="AE92" s="443">
        <f>Table1[[#This Row],[Stock Norm +Transit Time]]*Table1[[#This Row],[Av. Daily Sales MT]]</f>
        <v>0.19727272727272735</v>
      </c>
    </row>
    <row r="93" spans="1:31" hidden="1">
      <c r="A93" s="433" t="s">
        <v>208</v>
      </c>
      <c r="B93" s="433" t="s">
        <v>152</v>
      </c>
      <c r="C93" s="433" t="str">
        <f>'DISTRIBUTION &amp; CO LTD'!B38</f>
        <v>W211</v>
      </c>
      <c r="D93" s="433" t="str">
        <f>'DISTRIBUTION &amp; CO LTD'!C38</f>
        <v>850 ML BTL</v>
      </c>
      <c r="E93" s="433" t="str">
        <f>'DISTRIBUTION &amp; CO LTD'!D38</f>
        <v>COOKING OIL</v>
      </c>
      <c r="F93" s="433" t="str">
        <f>'DISTRIBUTION &amp; CO LTD'!E38</f>
        <v>FRYTOL</v>
      </c>
      <c r="G93" s="443">
        <f>'DISTRIBUTION &amp; CO LTD'!F38</f>
        <v>0.11140666666666672</v>
      </c>
      <c r="H93" s="434">
        <f>'DISTRIBUTION &amp; CO LTD'!G38</f>
        <v>11.277777777777777</v>
      </c>
      <c r="I93" s="443">
        <f>'DISTRIBUTION &amp; CO LTD'!H38</f>
        <v>0</v>
      </c>
      <c r="J93" s="433">
        <f>'DISTRIBUTION &amp; CO LTD'!I38</f>
        <v>11</v>
      </c>
      <c r="K93" s="443">
        <f>'DISTRIBUTION &amp; CO LTD'!J38</f>
        <v>0.11043</v>
      </c>
      <c r="L93" s="443">
        <f>'DISTRIBUTION &amp; CO LTD'!K38</f>
        <v>0</v>
      </c>
      <c r="M93" s="443">
        <f>'DISTRIBUTION &amp; CO LTD'!L38</f>
        <v>0</v>
      </c>
      <c r="N93" s="433">
        <f>'DISTRIBUTION &amp; CO LTD'!M38</f>
        <v>12</v>
      </c>
      <c r="O93" s="444">
        <f>'DISTRIBUTION &amp; CO LTD'!N38</f>
        <v>2.6690688445987296E-3</v>
      </c>
      <c r="P93" s="433">
        <f>'DISTRIBUTION &amp; CO LTD'!O38</f>
        <v>0.98760738126668524</v>
      </c>
      <c r="Q93" s="433" t="str">
        <f>'DISTRIBUTION &amp; CO LTD'!P38</f>
        <v>C</v>
      </c>
      <c r="R93" s="434">
        <f>'DISTRIBUTION &amp; CO LTD'!Q38</f>
        <v>0.51262626262626254</v>
      </c>
      <c r="S93" s="443">
        <f>'DISTRIBUTION &amp; CO LTD'!R38</f>
        <v>5.0639393939393967E-3</v>
      </c>
      <c r="T93" s="443">
        <f>'DISTRIBUTION &amp; CO LTD'!S38</f>
        <v>0</v>
      </c>
      <c r="U93" s="433">
        <f>'DISTRIBUTION &amp; CO LTD'!T38</f>
        <v>30</v>
      </c>
      <c r="V93" s="433">
        <f>'DISTRIBUTION &amp; CO LTD'!U38</f>
        <v>1</v>
      </c>
      <c r="W93" s="433">
        <f>'DISTRIBUTION &amp; CO LTD'!V38</f>
        <v>31</v>
      </c>
      <c r="X93" s="434">
        <f>'DISTRIBUTION &amp; CO LTD'!W38</f>
        <v>15.891414141414138</v>
      </c>
      <c r="Y93" s="434">
        <f>'DISTRIBUTION &amp; CO LTD'!X38</f>
        <v>4.8914141414141383</v>
      </c>
      <c r="Z93" s="443">
        <f>'DISTRIBUTION &amp; CO LTD'!Y38</f>
        <v>4.8319461113599048E-2</v>
      </c>
      <c r="AA93" s="444">
        <f>'DISTRIBUTION &amp; CO LTD'!Z38</f>
        <v>0.69219767996186254</v>
      </c>
      <c r="AB93" s="446" t="str">
        <f>'DISTRIBUTION &amp; CO LTD'!AA38</f>
        <v>VERY LOW-ORDER URGENTLY</v>
      </c>
      <c r="AC93" s="443">
        <f>'DISTRIBUTION &amp; CO LTD'!AB38</f>
        <v>0</v>
      </c>
      <c r="AD93" s="450">
        <f>Table1[[#This Row],[Stock Sell in/Sell out]]*Table1[[#This Row],[Stock Norm +Transit Time]]/Table1[[#This Row],[Stock Norm QTY]]</f>
        <v>21.458128078817737</v>
      </c>
      <c r="AE93" s="443">
        <f>Table1[[#This Row],[Stock Norm +Transit Time]]*Table1[[#This Row],[Av. Daily Sales MT]]</f>
        <v>0.15698212121212129</v>
      </c>
    </row>
    <row r="94" spans="1:31" hidden="1">
      <c r="A94" s="433" t="s">
        <v>208</v>
      </c>
      <c r="B94" s="433" t="s">
        <v>152</v>
      </c>
      <c r="C94" s="433" t="str">
        <f>'DISTRIBUTION &amp; CO LTD'!B39</f>
        <v>W024</v>
      </c>
      <c r="D94" s="433" t="str">
        <f>'DISTRIBUTION &amp; CO LTD'!C39</f>
        <v>FRYTOL 200ML X 24SCH</v>
      </c>
      <c r="E94" s="433" t="str">
        <f>'DISTRIBUTION &amp; CO LTD'!D39</f>
        <v>COOKING OIL</v>
      </c>
      <c r="F94" s="433" t="str">
        <f>'DISTRIBUTION &amp; CO LTD'!E39</f>
        <v>FRYTOL</v>
      </c>
      <c r="G94" s="443">
        <f>'DISTRIBUTION &amp; CO LTD'!F39</f>
        <v>6.6239999999999966E-2</v>
      </c>
      <c r="H94" s="434">
        <f>'DISTRIBUTION &amp; CO LTD'!G39</f>
        <v>15.333333333333334</v>
      </c>
      <c r="I94" s="443">
        <f>'DISTRIBUTION &amp; CO LTD'!H39</f>
        <v>1564</v>
      </c>
      <c r="J94" s="433">
        <f>'DISTRIBUTION &amp; CO LTD'!I39</f>
        <v>0</v>
      </c>
      <c r="K94" s="443">
        <f>'DISTRIBUTION &amp; CO LTD'!J39</f>
        <v>0</v>
      </c>
      <c r="L94" s="443">
        <f>'DISTRIBUTION &amp; CO LTD'!K39</f>
        <v>0</v>
      </c>
      <c r="M94" s="443">
        <f>'DISTRIBUTION &amp; CO LTD'!L39</f>
        <v>102</v>
      </c>
      <c r="N94" s="433">
        <f>'DISTRIBUTION &amp; CO LTD'!M39</f>
        <v>24</v>
      </c>
      <c r="O94" s="444">
        <f>'DISTRIBUTION &amp; CO LTD'!N39</f>
        <v>1.5869707402269733E-3</v>
      </c>
      <c r="P94" s="433">
        <f>'DISTRIBUTION &amp; CO LTD'!O39</f>
        <v>0.98919435200691219</v>
      </c>
      <c r="Q94" s="433" t="str">
        <f>'DISTRIBUTION &amp; CO LTD'!P39</f>
        <v>C</v>
      </c>
      <c r="R94" s="434">
        <f>'DISTRIBUTION &amp; CO LTD'!Q39</f>
        <v>0.69696969696969702</v>
      </c>
      <c r="S94" s="443">
        <f>'DISTRIBUTION &amp; CO LTD'!R39</f>
        <v>3.0109090909090893E-3</v>
      </c>
      <c r="T94" s="443">
        <f>'DISTRIBUTION &amp; CO LTD'!S39</f>
        <v>71.090909090909093</v>
      </c>
      <c r="U94" s="433">
        <f>'DISTRIBUTION &amp; CO LTD'!T39</f>
        <v>30</v>
      </c>
      <c r="V94" s="433">
        <f>'DISTRIBUTION &amp; CO LTD'!U39</f>
        <v>1</v>
      </c>
      <c r="W94" s="433">
        <f>'DISTRIBUTION &amp; CO LTD'!V39</f>
        <v>31</v>
      </c>
      <c r="X94" s="434">
        <f>'DISTRIBUTION &amp; CO LTD'!W39</f>
        <v>21.606060606060609</v>
      </c>
      <c r="Y94" s="434">
        <f>'DISTRIBUTION &amp; CO LTD'!X39</f>
        <v>21.606060606060609</v>
      </c>
      <c r="Z94" s="443">
        <f>'DISTRIBUTION &amp; CO LTD'!Y39</f>
        <v>9.3338181818181779E-2</v>
      </c>
      <c r="AA94" s="444">
        <f>'DISTRIBUTION &amp; CO LTD'!Z39</f>
        <v>0</v>
      </c>
      <c r="AB94" s="446" t="str">
        <f>'DISTRIBUTION &amp; CO LTD'!AA39</f>
        <v>VERY LOW-ORDER URGENTLY</v>
      </c>
      <c r="AC94" s="443">
        <f>'DISTRIBUTION &amp; CO LTD'!AB39</f>
        <v>2203.818181818182</v>
      </c>
      <c r="AD94" s="450">
        <f>Table1[[#This Row],[Stock Sell in/Sell out]]*Table1[[#This Row],[Stock Norm +Transit Time]]/Table1[[#This Row],[Stock Norm QTY]]</f>
        <v>0</v>
      </c>
      <c r="AE94" s="443">
        <f>Table1[[#This Row],[Stock Norm +Transit Time]]*Table1[[#This Row],[Av. Daily Sales MT]]</f>
        <v>9.3338181818181765E-2</v>
      </c>
    </row>
    <row r="95" spans="1:31" hidden="1">
      <c r="A95" s="433" t="s">
        <v>208</v>
      </c>
      <c r="B95" s="433" t="s">
        <v>152</v>
      </c>
      <c r="C95" s="433" t="str">
        <f>'DISTRIBUTION &amp; CO LTD'!B40</f>
        <v>W205</v>
      </c>
      <c r="D95" s="433" t="str">
        <f>'DISTRIBUTION &amp; CO LTD'!C40</f>
        <v>ALIFE ROSE 18X200G</v>
      </c>
      <c r="E95" s="433" t="str">
        <f>'DISTRIBUTION &amp; CO LTD'!D40</f>
        <v>SOAP</v>
      </c>
      <c r="F95" s="433" t="str">
        <f>'DISTRIBUTION &amp; CO LTD'!E40</f>
        <v>ALIFE</v>
      </c>
      <c r="G95" s="443">
        <f>'DISTRIBUTION &amp; CO LTD'!F40</f>
        <v>6.0000000000000005E-2</v>
      </c>
      <c r="H95" s="434">
        <f>'DISTRIBUTION &amp; CO LTD'!G40</f>
        <v>16.666666666666668</v>
      </c>
      <c r="I95" s="443">
        <f>'DISTRIBUTION &amp; CO LTD'!H40</f>
        <v>1333.2533333333333</v>
      </c>
      <c r="J95" s="433">
        <f>'DISTRIBUTION &amp; CO LTD'!I40</f>
        <v>0</v>
      </c>
      <c r="K95" s="443">
        <f>'DISTRIBUTION &amp; CO LTD'!J40</f>
        <v>0</v>
      </c>
      <c r="L95" s="443">
        <f>'DISTRIBUTION &amp; CO LTD'!K40</f>
        <v>0</v>
      </c>
      <c r="M95" s="443">
        <f>'DISTRIBUTION &amp; CO LTD'!L40</f>
        <v>79.995199999999997</v>
      </c>
      <c r="N95" s="433">
        <f>'DISTRIBUTION &amp; CO LTD'!M40</f>
        <v>18</v>
      </c>
      <c r="O95" s="444">
        <f>'DISTRIBUTION &amp; CO LTD'!N40</f>
        <v>1.4374734965824042E-3</v>
      </c>
      <c r="P95" s="433">
        <f>'DISTRIBUTION &amp; CO LTD'!O40</f>
        <v>0.9906318255034946</v>
      </c>
      <c r="Q95" s="433" t="str">
        <f>'DISTRIBUTION &amp; CO LTD'!P40</f>
        <v>C</v>
      </c>
      <c r="R95" s="434">
        <f>'DISTRIBUTION &amp; CO LTD'!Q40</f>
        <v>0.75757575757575768</v>
      </c>
      <c r="S95" s="443">
        <f>'DISTRIBUTION &amp; CO LTD'!R40</f>
        <v>2.7272727272727275E-3</v>
      </c>
      <c r="T95" s="443">
        <f>'DISTRIBUTION &amp; CO LTD'!S40</f>
        <v>60.602424242424242</v>
      </c>
      <c r="U95" s="433">
        <f>'DISTRIBUTION &amp; CO LTD'!T40</f>
        <v>30</v>
      </c>
      <c r="V95" s="433">
        <f>'DISTRIBUTION &amp; CO LTD'!U40</f>
        <v>1</v>
      </c>
      <c r="W95" s="433">
        <f>'DISTRIBUTION &amp; CO LTD'!V40</f>
        <v>31</v>
      </c>
      <c r="X95" s="434">
        <f>'DISTRIBUTION &amp; CO LTD'!W40</f>
        <v>23.484848484848488</v>
      </c>
      <c r="Y95" s="434">
        <f>'DISTRIBUTION &amp; CO LTD'!X40</f>
        <v>23.484848484848488</v>
      </c>
      <c r="Z95" s="443">
        <f>'DISTRIBUTION &amp; CO LTD'!Y40</f>
        <v>8.4545454545454563E-2</v>
      </c>
      <c r="AA95" s="444">
        <f>'DISTRIBUTION &amp; CO LTD'!Z40</f>
        <v>0</v>
      </c>
      <c r="AB95" s="446" t="str">
        <f>'DISTRIBUTION &amp; CO LTD'!AA40</f>
        <v>VERY LOW-ORDER URGENTLY</v>
      </c>
      <c r="AC95" s="443">
        <f>'DISTRIBUTION &amp; CO LTD'!AB40</f>
        <v>1878.6751515151516</v>
      </c>
      <c r="AD95" s="450">
        <f>Table1[[#This Row],[Stock Sell in/Sell out]]*Table1[[#This Row],[Stock Norm +Transit Time]]/Table1[[#This Row],[Stock Norm QTY]]</f>
        <v>0</v>
      </c>
      <c r="AE95" s="443">
        <f>Table1[[#This Row],[Stock Norm +Transit Time]]*Table1[[#This Row],[Av. Daily Sales MT]]</f>
        <v>8.4545454545454549E-2</v>
      </c>
    </row>
    <row r="96" spans="1:31" hidden="1">
      <c r="A96" s="433" t="s">
        <v>208</v>
      </c>
      <c r="B96" s="433" t="s">
        <v>152</v>
      </c>
      <c r="C96" s="433" t="str">
        <f>'DISTRIBUTION &amp; CO LTD'!B41</f>
        <v>W204</v>
      </c>
      <c r="D96" s="433" t="str">
        <f>'DISTRIBUTION &amp; CO LTD'!C41</f>
        <v>ALIFE COCONUT 18X200G</v>
      </c>
      <c r="E96" s="433" t="str">
        <f>'DISTRIBUTION &amp; CO LTD'!D41</f>
        <v>SOAP</v>
      </c>
      <c r="F96" s="433" t="str">
        <f>'DISTRIBUTION &amp; CO LTD'!E41</f>
        <v>ALIFE</v>
      </c>
      <c r="G96" s="443">
        <f>'DISTRIBUTION &amp; CO LTD'!F41</f>
        <v>5.9999999999999991E-2</v>
      </c>
      <c r="H96" s="434">
        <f>'DISTRIBUTION &amp; CO LTD'!G41</f>
        <v>16.666666666666668</v>
      </c>
      <c r="I96" s="443">
        <f>'DISTRIBUTION &amp; CO LTD'!H41</f>
        <v>1333.28</v>
      </c>
      <c r="J96" s="433">
        <f>'DISTRIBUTION &amp; CO LTD'!I41</f>
        <v>0</v>
      </c>
      <c r="K96" s="443">
        <f>'DISTRIBUTION &amp; CO LTD'!J41</f>
        <v>0</v>
      </c>
      <c r="L96" s="443">
        <f>'DISTRIBUTION &amp; CO LTD'!K41</f>
        <v>0</v>
      </c>
      <c r="M96" s="443">
        <f>'DISTRIBUTION &amp; CO LTD'!L41</f>
        <v>79.996799999999993</v>
      </c>
      <c r="N96" s="433">
        <f>'DISTRIBUTION &amp; CO LTD'!M41</f>
        <v>18</v>
      </c>
      <c r="O96" s="444">
        <f>'DISTRIBUTION &amp; CO LTD'!N41</f>
        <v>1.437473496582404E-3</v>
      </c>
      <c r="P96" s="433">
        <f>'DISTRIBUTION &amp; CO LTD'!O41</f>
        <v>0.99206929900007701</v>
      </c>
      <c r="Q96" s="433" t="str">
        <f>'DISTRIBUTION &amp; CO LTD'!P41</f>
        <v>C</v>
      </c>
      <c r="R96" s="434">
        <f>'DISTRIBUTION &amp; CO LTD'!Q41</f>
        <v>0.75757575757575768</v>
      </c>
      <c r="S96" s="443">
        <f>'DISTRIBUTION &amp; CO LTD'!R41</f>
        <v>2.7272727272727271E-3</v>
      </c>
      <c r="T96" s="443">
        <f>'DISTRIBUTION &amp; CO LTD'!S41</f>
        <v>60.603636363636362</v>
      </c>
      <c r="U96" s="433">
        <f>'DISTRIBUTION &amp; CO LTD'!T41</f>
        <v>30</v>
      </c>
      <c r="V96" s="433">
        <f>'DISTRIBUTION &amp; CO LTD'!U41</f>
        <v>1</v>
      </c>
      <c r="W96" s="433">
        <f>'DISTRIBUTION &amp; CO LTD'!V41</f>
        <v>31</v>
      </c>
      <c r="X96" s="434">
        <f>'DISTRIBUTION &amp; CO LTD'!W41</f>
        <v>23.484848484848488</v>
      </c>
      <c r="Y96" s="434">
        <f>'DISTRIBUTION &amp; CO LTD'!X41</f>
        <v>23.484848484848488</v>
      </c>
      <c r="Z96" s="443">
        <f>'DISTRIBUTION &amp; CO LTD'!Y41</f>
        <v>8.4545454545454535E-2</v>
      </c>
      <c r="AA96" s="444">
        <f>'DISTRIBUTION &amp; CO LTD'!Z41</f>
        <v>0</v>
      </c>
      <c r="AB96" s="446" t="str">
        <f>'DISTRIBUTION &amp; CO LTD'!AA41</f>
        <v>VERY LOW-ORDER URGENTLY</v>
      </c>
      <c r="AC96" s="443">
        <f>'DISTRIBUTION &amp; CO LTD'!AB41</f>
        <v>1878.7127272727273</v>
      </c>
      <c r="AD96" s="450">
        <f>Table1[[#This Row],[Stock Sell in/Sell out]]*Table1[[#This Row],[Stock Norm +Transit Time]]/Table1[[#This Row],[Stock Norm QTY]]</f>
        <v>0</v>
      </c>
      <c r="AE96" s="443">
        <f>Table1[[#This Row],[Stock Norm +Transit Time]]*Table1[[#This Row],[Av. Daily Sales MT]]</f>
        <v>8.4545454545454535E-2</v>
      </c>
    </row>
    <row r="97" spans="1:31" hidden="1">
      <c r="A97" s="433" t="s">
        <v>208</v>
      </c>
      <c r="B97" s="433" t="s">
        <v>152</v>
      </c>
      <c r="C97" s="433" t="str">
        <f>'DISTRIBUTION &amp; CO LTD'!B42</f>
        <v>W203</v>
      </c>
      <c r="D97" s="433" t="str">
        <f>'DISTRIBUTION &amp; CO LTD'!C42</f>
        <v>ALIFE LEMON 18X200G</v>
      </c>
      <c r="E97" s="433" t="str">
        <f>'DISTRIBUTION &amp; CO LTD'!D42</f>
        <v>SOAP</v>
      </c>
      <c r="F97" s="433" t="str">
        <f>'DISTRIBUTION &amp; CO LTD'!E42</f>
        <v>ALIFE</v>
      </c>
      <c r="G97" s="443">
        <f>'DISTRIBUTION &amp; CO LTD'!F42</f>
        <v>5.9999999999999977E-2</v>
      </c>
      <c r="H97" s="434">
        <f>'DISTRIBUTION &amp; CO LTD'!G42</f>
        <v>16.666666666666668</v>
      </c>
      <c r="I97" s="443">
        <f>'DISTRIBUTION &amp; CO LTD'!H42</f>
        <v>1333.2266666666667</v>
      </c>
      <c r="J97" s="433">
        <f>'DISTRIBUTION &amp; CO LTD'!I42</f>
        <v>0</v>
      </c>
      <c r="K97" s="443">
        <f>'DISTRIBUTION &amp; CO LTD'!J42</f>
        <v>0</v>
      </c>
      <c r="L97" s="443">
        <f>'DISTRIBUTION &amp; CO LTD'!K42</f>
        <v>0</v>
      </c>
      <c r="M97" s="443">
        <f>'DISTRIBUTION &amp; CO LTD'!L42</f>
        <v>79.993600000000001</v>
      </c>
      <c r="N97" s="433">
        <f>'DISTRIBUTION &amp; CO LTD'!M42</f>
        <v>18</v>
      </c>
      <c r="O97" s="444">
        <f>'DISTRIBUTION &amp; CO LTD'!N42</f>
        <v>1.4374734965824035E-3</v>
      </c>
      <c r="P97" s="433">
        <f>'DISTRIBUTION &amp; CO LTD'!O42</f>
        <v>0.99350677249665942</v>
      </c>
      <c r="Q97" s="433" t="str">
        <f>'DISTRIBUTION &amp; CO LTD'!P42</f>
        <v>C</v>
      </c>
      <c r="R97" s="434">
        <f>'DISTRIBUTION &amp; CO LTD'!Q42</f>
        <v>0.75757575757575768</v>
      </c>
      <c r="S97" s="443">
        <f>'DISTRIBUTION &amp; CO LTD'!R42</f>
        <v>2.7272727272727262E-3</v>
      </c>
      <c r="T97" s="443">
        <f>'DISTRIBUTION &amp; CO LTD'!S42</f>
        <v>60.601212121212122</v>
      </c>
      <c r="U97" s="433">
        <f>'DISTRIBUTION &amp; CO LTD'!T42</f>
        <v>30</v>
      </c>
      <c r="V97" s="433">
        <f>'DISTRIBUTION &amp; CO LTD'!U42</f>
        <v>1</v>
      </c>
      <c r="W97" s="433">
        <f>'DISTRIBUTION &amp; CO LTD'!V42</f>
        <v>31</v>
      </c>
      <c r="X97" s="434">
        <f>'DISTRIBUTION &amp; CO LTD'!W42</f>
        <v>23.484848484848488</v>
      </c>
      <c r="Y97" s="434">
        <f>'DISTRIBUTION &amp; CO LTD'!X42</f>
        <v>23.484848484848488</v>
      </c>
      <c r="Z97" s="443">
        <f>'DISTRIBUTION &amp; CO LTD'!Y42</f>
        <v>8.4545454545454521E-2</v>
      </c>
      <c r="AA97" s="444">
        <f>'DISTRIBUTION &amp; CO LTD'!Z42</f>
        <v>0</v>
      </c>
      <c r="AB97" s="446" t="str">
        <f>'DISTRIBUTION &amp; CO LTD'!AA42</f>
        <v>VERY LOW-ORDER URGENTLY</v>
      </c>
      <c r="AC97" s="443">
        <f>'DISTRIBUTION &amp; CO LTD'!AB42</f>
        <v>1878.6375757575761</v>
      </c>
      <c r="AD97" s="450">
        <f>Table1[[#This Row],[Stock Sell in/Sell out]]*Table1[[#This Row],[Stock Norm +Transit Time]]/Table1[[#This Row],[Stock Norm QTY]]</f>
        <v>0</v>
      </c>
      <c r="AE97" s="443">
        <f>Table1[[#This Row],[Stock Norm +Transit Time]]*Table1[[#This Row],[Av. Daily Sales MT]]</f>
        <v>8.4545454545454507E-2</v>
      </c>
    </row>
    <row r="98" spans="1:31" hidden="1">
      <c r="A98" s="433" t="s">
        <v>208</v>
      </c>
      <c r="B98" s="433" t="s">
        <v>152</v>
      </c>
      <c r="C98" s="433" t="str">
        <f>'DISTRIBUTION &amp; CO LTD'!B43</f>
        <v>W194</v>
      </c>
      <c r="D98" s="433" t="str">
        <f>'DISTRIBUTION &amp; CO LTD'!C43</f>
        <v>ALIFE MEDICATED 18X200G</v>
      </c>
      <c r="E98" s="433" t="str">
        <f>'DISTRIBUTION &amp; CO LTD'!D43</f>
        <v>SOAP</v>
      </c>
      <c r="F98" s="433" t="str">
        <f>'DISTRIBUTION &amp; CO LTD'!E43</f>
        <v>ALIFE</v>
      </c>
      <c r="G98" s="443">
        <f>'DISTRIBUTION &amp; CO LTD'!F43</f>
        <v>5.999999999999997E-2</v>
      </c>
      <c r="H98" s="434">
        <f>'DISTRIBUTION &amp; CO LTD'!G43</f>
        <v>16.666666666666668</v>
      </c>
      <c r="I98" s="443">
        <f>'DISTRIBUTION &amp; CO LTD'!H43</f>
        <v>1333.2266666666667</v>
      </c>
      <c r="J98" s="433">
        <f>'DISTRIBUTION &amp; CO LTD'!I43</f>
        <v>0</v>
      </c>
      <c r="K98" s="443">
        <f>'DISTRIBUTION &amp; CO LTD'!J43</f>
        <v>0</v>
      </c>
      <c r="L98" s="443">
        <f>'DISTRIBUTION &amp; CO LTD'!K43</f>
        <v>0</v>
      </c>
      <c r="M98" s="443">
        <f>'DISTRIBUTION &amp; CO LTD'!L43</f>
        <v>79.993600000000001</v>
      </c>
      <c r="N98" s="433">
        <f>'DISTRIBUTION &amp; CO LTD'!M43</f>
        <v>18</v>
      </c>
      <c r="O98" s="444">
        <f>'DISTRIBUTION &amp; CO LTD'!N43</f>
        <v>1.4374734965824033E-3</v>
      </c>
      <c r="P98" s="433">
        <f>'DISTRIBUTION &amp; CO LTD'!O43</f>
        <v>0.99494424599324183</v>
      </c>
      <c r="Q98" s="433" t="str">
        <f>'DISTRIBUTION &amp; CO LTD'!P43</f>
        <v>C</v>
      </c>
      <c r="R98" s="434">
        <f>'DISTRIBUTION &amp; CO LTD'!Q43</f>
        <v>0.75757575757575768</v>
      </c>
      <c r="S98" s="443">
        <f>'DISTRIBUTION &amp; CO LTD'!R43</f>
        <v>2.7272727272727258E-3</v>
      </c>
      <c r="T98" s="443">
        <f>'DISTRIBUTION &amp; CO LTD'!S43</f>
        <v>60.601212121212122</v>
      </c>
      <c r="U98" s="433">
        <f>'DISTRIBUTION &amp; CO LTD'!T43</f>
        <v>30</v>
      </c>
      <c r="V98" s="433">
        <f>'DISTRIBUTION &amp; CO LTD'!U43</f>
        <v>1</v>
      </c>
      <c r="W98" s="433">
        <f>'DISTRIBUTION &amp; CO LTD'!V43</f>
        <v>31</v>
      </c>
      <c r="X98" s="434">
        <f>'DISTRIBUTION &amp; CO LTD'!W43</f>
        <v>23.484848484848488</v>
      </c>
      <c r="Y98" s="434">
        <f>'DISTRIBUTION &amp; CO LTD'!X43</f>
        <v>23.484848484848488</v>
      </c>
      <c r="Z98" s="443">
        <f>'DISTRIBUTION &amp; CO LTD'!Y43</f>
        <v>8.4545454545454507E-2</v>
      </c>
      <c r="AA98" s="444">
        <f>'DISTRIBUTION &amp; CO LTD'!Z43</f>
        <v>0</v>
      </c>
      <c r="AB98" s="446" t="str">
        <f>'DISTRIBUTION &amp; CO LTD'!AA43</f>
        <v>VERY LOW-ORDER URGENTLY</v>
      </c>
      <c r="AC98" s="443">
        <f>'DISTRIBUTION &amp; CO LTD'!AB43</f>
        <v>1878.6375757575761</v>
      </c>
      <c r="AD98" s="450">
        <f>Table1[[#This Row],[Stock Sell in/Sell out]]*Table1[[#This Row],[Stock Norm +Transit Time]]/Table1[[#This Row],[Stock Norm QTY]]</f>
        <v>0</v>
      </c>
      <c r="AE98" s="443">
        <f>Table1[[#This Row],[Stock Norm +Transit Time]]*Table1[[#This Row],[Av. Daily Sales MT]]</f>
        <v>8.4545454545454493E-2</v>
      </c>
    </row>
    <row r="99" spans="1:31" hidden="1">
      <c r="A99" s="433" t="s">
        <v>208</v>
      </c>
      <c r="B99" s="433" t="s">
        <v>152</v>
      </c>
      <c r="C99" s="433" t="str">
        <f>'DISTRIBUTION &amp; CO LTD'!B44</f>
        <v>W197</v>
      </c>
      <c r="D99" s="433" t="str">
        <f>'DISTRIBUTION &amp; CO LTD'!C44</f>
        <v>JAMAA DETERGENT 10PCH X 850G</v>
      </c>
      <c r="E99" s="433" t="str">
        <f>'DISTRIBUTION &amp; CO LTD'!D44</f>
        <v>DETERGENT</v>
      </c>
      <c r="F99" s="433" t="str">
        <f>'DISTRIBUTION &amp; CO LTD'!E44</f>
        <v>JAMAA</v>
      </c>
      <c r="G99" s="443">
        <f>'DISTRIBUTION &amp; CO LTD'!F44</f>
        <v>5.6666666666666678E-2</v>
      </c>
      <c r="H99" s="434">
        <f>'DISTRIBUTION &amp; CO LTD'!G44</f>
        <v>6.666666666666667</v>
      </c>
      <c r="I99" s="443">
        <f>'DISTRIBUTION &amp; CO LTD'!H44</f>
        <v>633.33333333333337</v>
      </c>
      <c r="J99" s="433">
        <f>'DISTRIBUTION &amp; CO LTD'!I44</f>
        <v>0</v>
      </c>
      <c r="K99" s="443">
        <f>'DISTRIBUTION &amp; CO LTD'!J44</f>
        <v>0</v>
      </c>
      <c r="L99" s="443">
        <f>'DISTRIBUTION &amp; CO LTD'!K44</f>
        <v>0</v>
      </c>
      <c r="M99" s="443">
        <f>'DISTRIBUTION &amp; CO LTD'!L44</f>
        <v>95</v>
      </c>
      <c r="N99" s="433">
        <f>'DISTRIBUTION &amp; CO LTD'!M44</f>
        <v>10</v>
      </c>
      <c r="O99" s="444">
        <f>'DISTRIBUTION &amp; CO LTD'!N44</f>
        <v>1.3576138578833819E-3</v>
      </c>
      <c r="P99" s="433">
        <f>'DISTRIBUTION &amp; CO LTD'!O44</f>
        <v>0.99630185985112518</v>
      </c>
      <c r="Q99" s="433" t="str">
        <f>'DISTRIBUTION &amp; CO LTD'!P44</f>
        <v>C</v>
      </c>
      <c r="R99" s="434">
        <f>'DISTRIBUTION &amp; CO LTD'!Q44</f>
        <v>0.30303030303030304</v>
      </c>
      <c r="S99" s="443">
        <f>'DISTRIBUTION &amp; CO LTD'!R44</f>
        <v>2.5757575757575763E-3</v>
      </c>
      <c r="T99" s="443">
        <f>'DISTRIBUTION &amp; CO LTD'!S44</f>
        <v>28.787878787878789</v>
      </c>
      <c r="U99" s="433">
        <f>'DISTRIBUTION &amp; CO LTD'!T44</f>
        <v>30</v>
      </c>
      <c r="V99" s="433">
        <f>'DISTRIBUTION &amp; CO LTD'!U44</f>
        <v>1</v>
      </c>
      <c r="W99" s="433">
        <f>'DISTRIBUTION &amp; CO LTD'!V44</f>
        <v>31</v>
      </c>
      <c r="X99" s="434">
        <f>'DISTRIBUTION &amp; CO LTD'!W44</f>
        <v>9.3939393939393945</v>
      </c>
      <c r="Y99" s="434">
        <f>'DISTRIBUTION &amp; CO LTD'!X44</f>
        <v>9.3939393939393945</v>
      </c>
      <c r="Z99" s="443">
        <f>'DISTRIBUTION &amp; CO LTD'!Y44</f>
        <v>7.9848484848484863E-2</v>
      </c>
      <c r="AA99" s="444">
        <f>'DISTRIBUTION &amp; CO LTD'!Z44</f>
        <v>0</v>
      </c>
      <c r="AB99" s="446" t="str">
        <f>'DISTRIBUTION &amp; CO LTD'!AA44</f>
        <v>VERY LOW-ORDER URGENTLY</v>
      </c>
      <c r="AC99" s="443">
        <f>'DISTRIBUTION &amp; CO LTD'!AB44</f>
        <v>892.42424242424249</v>
      </c>
      <c r="AD99" s="450">
        <f>Table1[[#This Row],[Stock Sell in/Sell out]]*Table1[[#This Row],[Stock Norm +Transit Time]]/Table1[[#This Row],[Stock Norm QTY]]</f>
        <v>0</v>
      </c>
      <c r="AE99" s="443">
        <f>Table1[[#This Row],[Stock Norm +Transit Time]]*Table1[[#This Row],[Av. Daily Sales MT]]</f>
        <v>7.9848484848484863E-2</v>
      </c>
    </row>
    <row r="100" spans="1:31" hidden="1">
      <c r="A100" s="433" t="s">
        <v>208</v>
      </c>
      <c r="B100" s="433" t="s">
        <v>152</v>
      </c>
      <c r="C100" s="433" t="str">
        <f>'DISTRIBUTION &amp; CO LTD'!B45</f>
        <v>W020</v>
      </c>
      <c r="D100" s="433" t="str">
        <f>'DISTRIBUTION &amp; CO LTD'!C45</f>
        <v>FRYTOL ROL 25L JRG</v>
      </c>
      <c r="E100" s="433" t="str">
        <f>'DISTRIBUTION &amp; CO LTD'!D45</f>
        <v>COOKING OIL</v>
      </c>
      <c r="F100" s="433" t="str">
        <f>'DISTRIBUTION &amp; CO LTD'!E45</f>
        <v>FRYTOL</v>
      </c>
      <c r="G100" s="443">
        <f>'DISTRIBUTION &amp; CO LTD'!F45</f>
        <v>5.2499999999999991E-2</v>
      </c>
      <c r="H100" s="434">
        <f>'DISTRIBUTION &amp; CO LTD'!G45</f>
        <v>2.3333333333333335</v>
      </c>
      <c r="I100" s="443">
        <f>'DISTRIBUTION &amp; CO LTD'!H45</f>
        <v>991.66666666666663</v>
      </c>
      <c r="J100" s="433">
        <f>'DISTRIBUTION &amp; CO LTD'!I45</f>
        <v>0</v>
      </c>
      <c r="K100" s="443">
        <f>'DISTRIBUTION &amp; CO LTD'!J45</f>
        <v>0</v>
      </c>
      <c r="L100" s="443">
        <f>'DISTRIBUTION &amp; CO LTD'!K45</f>
        <v>0</v>
      </c>
      <c r="M100" s="443">
        <f>'DISTRIBUTION &amp; CO LTD'!L45</f>
        <v>424.99999999999994</v>
      </c>
      <c r="N100" s="433">
        <f>'DISTRIBUTION &amp; CO LTD'!M45</f>
        <v>1</v>
      </c>
      <c r="O100" s="444">
        <f>'DISTRIBUTION &amp; CO LTD'!N45</f>
        <v>1.2577893095096033E-3</v>
      </c>
      <c r="P100" s="433">
        <f>'DISTRIBUTION &amp; CO LTD'!O45</f>
        <v>0.99755964916063478</v>
      </c>
      <c r="Q100" s="433" t="str">
        <f>'DISTRIBUTION &amp; CO LTD'!P45</f>
        <v>C</v>
      </c>
      <c r="R100" s="434">
        <f>'DISTRIBUTION &amp; CO LTD'!Q45</f>
        <v>0.10606060606060606</v>
      </c>
      <c r="S100" s="443">
        <f>'DISTRIBUTION &amp; CO LTD'!R45</f>
        <v>2.3863636363636361E-3</v>
      </c>
      <c r="T100" s="443">
        <f>'DISTRIBUTION &amp; CO LTD'!S45</f>
        <v>45.075757575757571</v>
      </c>
      <c r="U100" s="433">
        <f>'DISTRIBUTION &amp; CO LTD'!T45</f>
        <v>30</v>
      </c>
      <c r="V100" s="433">
        <f>'DISTRIBUTION &amp; CO LTD'!U45</f>
        <v>1</v>
      </c>
      <c r="W100" s="433">
        <f>'DISTRIBUTION &amp; CO LTD'!V45</f>
        <v>31</v>
      </c>
      <c r="X100" s="434">
        <f>'DISTRIBUTION &amp; CO LTD'!W45</f>
        <v>3.2878787878787881</v>
      </c>
      <c r="Y100" s="434">
        <f>'DISTRIBUTION &amp; CO LTD'!X45</f>
        <v>3.2878787878787881</v>
      </c>
      <c r="Z100" s="443">
        <f>'DISTRIBUTION &amp; CO LTD'!Y45</f>
        <v>7.3977272727272711E-2</v>
      </c>
      <c r="AA100" s="444">
        <f>'DISTRIBUTION &amp; CO LTD'!Z45</f>
        <v>0</v>
      </c>
      <c r="AB100" s="446" t="str">
        <f>'DISTRIBUTION &amp; CO LTD'!AA45</f>
        <v>VERY LOW-ORDER URGENTLY</v>
      </c>
      <c r="AC100" s="443">
        <f>'DISTRIBUTION &amp; CO LTD'!AB45</f>
        <v>1397.3484848484848</v>
      </c>
      <c r="AD100" s="450">
        <f>Table1[[#This Row],[Stock Sell in/Sell out]]*Table1[[#This Row],[Stock Norm +Transit Time]]/Table1[[#This Row],[Stock Norm QTY]]</f>
        <v>0</v>
      </c>
      <c r="AE100" s="443">
        <f>Table1[[#This Row],[Stock Norm +Transit Time]]*Table1[[#This Row],[Av. Daily Sales MT]]</f>
        <v>7.3977272727272725E-2</v>
      </c>
    </row>
    <row r="101" spans="1:31" hidden="1">
      <c r="A101" s="433" t="s">
        <v>208</v>
      </c>
      <c r="B101" s="433" t="s">
        <v>152</v>
      </c>
      <c r="C101" s="433" t="str">
        <f>'DISTRIBUTION &amp; CO LTD'!B46</f>
        <v>W196</v>
      </c>
      <c r="D101" s="433" t="str">
        <f>'DISTRIBUTION &amp; CO LTD'!C46</f>
        <v xml:space="preserve">JAMAA DETERGENT 40PCH X 160G </v>
      </c>
      <c r="E101" s="433" t="str">
        <f>'DISTRIBUTION &amp; CO LTD'!D46</f>
        <v>DETERGENT</v>
      </c>
      <c r="F101" s="433" t="str">
        <f>'DISTRIBUTION &amp; CO LTD'!E46</f>
        <v>JAMAA</v>
      </c>
      <c r="G101" s="443">
        <f>'DISTRIBUTION &amp; CO LTD'!F46</f>
        <v>4.2666666666666679E-2</v>
      </c>
      <c r="H101" s="434">
        <f>'DISTRIBUTION &amp; CO LTD'!G46</f>
        <v>6.666666666666667</v>
      </c>
      <c r="I101" s="443">
        <f>'DISTRIBUTION &amp; CO LTD'!H46</f>
        <v>474.53</v>
      </c>
      <c r="J101" s="433">
        <f>'DISTRIBUTION &amp; CO LTD'!I46</f>
        <v>2</v>
      </c>
      <c r="K101" s="443">
        <f>'DISTRIBUTION &amp; CO LTD'!J46</f>
        <v>1.2800000000000001E-2</v>
      </c>
      <c r="L101" s="443">
        <f>'DISTRIBUTION &amp; CO LTD'!K46</f>
        <v>142.35899999999998</v>
      </c>
      <c r="M101" s="443">
        <f>'DISTRIBUTION &amp; CO LTD'!L46</f>
        <v>71.17949999999999</v>
      </c>
      <c r="N101" s="433">
        <f>'DISTRIBUTION &amp; CO LTD'!M46</f>
        <v>40</v>
      </c>
      <c r="O101" s="444">
        <f>'DISTRIBUTION &amp; CO LTD'!N46</f>
        <v>1.0222033753474876E-3</v>
      </c>
      <c r="P101" s="433">
        <f>'DISTRIBUTION &amp; CO LTD'!O46</f>
        <v>0.99858185253598231</v>
      </c>
      <c r="Q101" s="433" t="str">
        <f>'DISTRIBUTION &amp; CO LTD'!P46</f>
        <v>C</v>
      </c>
      <c r="R101" s="434">
        <f>'DISTRIBUTION &amp; CO LTD'!Q46</f>
        <v>0.30303030303030304</v>
      </c>
      <c r="S101" s="443">
        <f>'DISTRIBUTION &amp; CO LTD'!R46</f>
        <v>1.93939393939394E-3</v>
      </c>
      <c r="T101" s="443">
        <f>'DISTRIBUTION &amp; CO LTD'!S46</f>
        <v>21.569545454545452</v>
      </c>
      <c r="U101" s="433">
        <f>'DISTRIBUTION &amp; CO LTD'!T46</f>
        <v>30</v>
      </c>
      <c r="V101" s="433">
        <f>'DISTRIBUTION &amp; CO LTD'!U46</f>
        <v>1</v>
      </c>
      <c r="W101" s="433">
        <f>'DISTRIBUTION &amp; CO LTD'!V46</f>
        <v>31</v>
      </c>
      <c r="X101" s="434">
        <f>'DISTRIBUTION &amp; CO LTD'!W46</f>
        <v>9.3939393939393945</v>
      </c>
      <c r="Y101" s="434">
        <f>'DISTRIBUTION &amp; CO LTD'!X46</f>
        <v>7.3939393939393945</v>
      </c>
      <c r="Z101" s="443">
        <f>'DISTRIBUTION &amp; CO LTD'!Y46</f>
        <v>4.7321212121212132E-2</v>
      </c>
      <c r="AA101" s="444">
        <f>'DISTRIBUTION &amp; CO LTD'!Z46</f>
        <v>0.2129032258064516</v>
      </c>
      <c r="AB101" s="446" t="str">
        <f>'DISTRIBUTION &amp; CO LTD'!AA46</f>
        <v>VERY LOW-ORDER URGENTLY</v>
      </c>
      <c r="AC101" s="443">
        <f>'DISTRIBUTION &amp; CO LTD'!AB46</f>
        <v>668.65590909090906</v>
      </c>
      <c r="AD101" s="450">
        <f>Table1[[#This Row],[Stock Sell in/Sell out]]*Table1[[#This Row],[Stock Norm +Transit Time]]/Table1[[#This Row],[Stock Norm QTY]]</f>
        <v>6.6</v>
      </c>
      <c r="AE101" s="443">
        <f>Table1[[#This Row],[Stock Norm +Transit Time]]*Table1[[#This Row],[Av. Daily Sales MT]]</f>
        <v>6.0121212121212138E-2</v>
      </c>
    </row>
    <row r="102" spans="1:31" hidden="1">
      <c r="A102" s="433" t="s">
        <v>208</v>
      </c>
      <c r="B102" s="433" t="s">
        <v>152</v>
      </c>
      <c r="C102" s="433" t="str">
        <f>'DISTRIBUTION &amp; CO LTD'!B47</f>
        <v>W198</v>
      </c>
      <c r="D102" s="433" t="str">
        <f>'DISTRIBUTION &amp; CO LTD'!C47</f>
        <v>JAMAA DETERGENT 12PCH X 450G</v>
      </c>
      <c r="E102" s="433" t="str">
        <f>'DISTRIBUTION &amp; CO LTD'!D47</f>
        <v>DETERGENT</v>
      </c>
      <c r="F102" s="433" t="str">
        <f>'DISTRIBUTION &amp; CO LTD'!E47</f>
        <v>JAMAA</v>
      </c>
      <c r="G102" s="443">
        <f>'DISTRIBUTION &amp; CO LTD'!F47</f>
        <v>3.6000000000000011E-2</v>
      </c>
      <c r="H102" s="434">
        <f>'DISTRIBUTION &amp; CO LTD'!G47</f>
        <v>6.666666666666667</v>
      </c>
      <c r="I102" s="443">
        <f>'DISTRIBUTION &amp; CO LTD'!H47</f>
        <v>408.33333333333331</v>
      </c>
      <c r="J102" s="433">
        <f>'DISTRIBUTION &amp; CO LTD'!I47</f>
        <v>5</v>
      </c>
      <c r="K102" s="443">
        <f>'DISTRIBUTION &amp; CO LTD'!J47</f>
        <v>2.7E-2</v>
      </c>
      <c r="L102" s="443">
        <f>'DISTRIBUTION &amp; CO LTD'!K47</f>
        <v>306.24999999999994</v>
      </c>
      <c r="M102" s="443">
        <f>'DISTRIBUTION &amp; CO LTD'!L47</f>
        <v>61.249999999999993</v>
      </c>
      <c r="N102" s="433">
        <f>'DISTRIBUTION &amp; CO LTD'!M47</f>
        <v>12</v>
      </c>
      <c r="O102" s="444">
        <f>'DISTRIBUTION &amp; CO LTD'!N47</f>
        <v>8.6248409794944278E-4</v>
      </c>
      <c r="P102" s="433">
        <f>'DISTRIBUTION &amp; CO LTD'!O47</f>
        <v>0.99944433663393173</v>
      </c>
      <c r="Q102" s="433" t="str">
        <f>'DISTRIBUTION &amp; CO LTD'!P47</f>
        <v>C</v>
      </c>
      <c r="R102" s="434">
        <f>'DISTRIBUTION &amp; CO LTD'!Q47</f>
        <v>0.30303030303030304</v>
      </c>
      <c r="S102" s="443">
        <f>'DISTRIBUTION &amp; CO LTD'!R47</f>
        <v>1.636363636363637E-3</v>
      </c>
      <c r="T102" s="443">
        <f>'DISTRIBUTION &amp; CO LTD'!S47</f>
        <v>18.560606060606059</v>
      </c>
      <c r="U102" s="433">
        <f>'DISTRIBUTION &amp; CO LTD'!T47</f>
        <v>30</v>
      </c>
      <c r="V102" s="433">
        <f>'DISTRIBUTION &amp; CO LTD'!U47</f>
        <v>1</v>
      </c>
      <c r="W102" s="433">
        <f>'DISTRIBUTION &amp; CO LTD'!V47</f>
        <v>31</v>
      </c>
      <c r="X102" s="434">
        <f>'DISTRIBUTION &amp; CO LTD'!W47</f>
        <v>9.3939393939393945</v>
      </c>
      <c r="Y102" s="434">
        <f>'DISTRIBUTION &amp; CO LTD'!X47</f>
        <v>4.3939393939393945</v>
      </c>
      <c r="Z102" s="443">
        <f>'DISTRIBUTION &amp; CO LTD'!Y47</f>
        <v>2.3727272727272736E-2</v>
      </c>
      <c r="AA102" s="444">
        <f>'DISTRIBUTION &amp; CO LTD'!Z47</f>
        <v>0.532258064516129</v>
      </c>
      <c r="AB102" s="446" t="str">
        <f>'DISTRIBUTION &amp; CO LTD'!AA47</f>
        <v>VERY LOW-ORDER URGENTLY</v>
      </c>
      <c r="AC102" s="443">
        <f>'DISTRIBUTION &amp; CO LTD'!AB47</f>
        <v>575.37878787878788</v>
      </c>
      <c r="AD102" s="450">
        <f>Table1[[#This Row],[Stock Sell in/Sell out]]*Table1[[#This Row],[Stock Norm +Transit Time]]/Table1[[#This Row],[Stock Norm QTY]]</f>
        <v>16.5</v>
      </c>
      <c r="AE102" s="443">
        <f>Table1[[#This Row],[Stock Norm +Transit Time]]*Table1[[#This Row],[Av. Daily Sales MT]]</f>
        <v>5.0727272727272746E-2</v>
      </c>
    </row>
    <row r="103" spans="1:31" hidden="1">
      <c r="A103" s="433" t="s">
        <v>208</v>
      </c>
      <c r="B103" s="433" t="s">
        <v>152</v>
      </c>
      <c r="C103" s="433" t="str">
        <f>'DISTRIBUTION &amp; CO LTD'!B48</f>
        <v>W158</v>
      </c>
      <c r="D103" s="433" t="str">
        <f>'DISTRIBUTION &amp; CO LTD'!C48</f>
        <v>DETERGENT 3KG</v>
      </c>
      <c r="E103" s="433" t="str">
        <f>'DISTRIBUTION &amp; CO LTD'!D48</f>
        <v>DETERGENT</v>
      </c>
      <c r="F103" s="433" t="str">
        <f>'DISTRIBUTION &amp; CO LTD'!E48</f>
        <v>JAMAA</v>
      </c>
      <c r="G103" s="443">
        <f>'DISTRIBUTION &amp; CO LTD'!F48</f>
        <v>9.9999999999999985E-3</v>
      </c>
      <c r="H103" s="434">
        <f>'DISTRIBUTION &amp; CO LTD'!G48</f>
        <v>3.3333333333333335</v>
      </c>
      <c r="I103" s="443">
        <f>'DISTRIBUTION &amp; CO LTD'!H48</f>
        <v>150</v>
      </c>
      <c r="J103" s="433">
        <f>'DISTRIBUTION &amp; CO LTD'!I48</f>
        <v>0</v>
      </c>
      <c r="K103" s="443">
        <f>'DISTRIBUTION &amp; CO LTD'!J48</f>
        <v>0</v>
      </c>
      <c r="L103" s="443">
        <f>'DISTRIBUTION &amp; CO LTD'!K48</f>
        <v>0</v>
      </c>
      <c r="M103" s="443">
        <f>'DISTRIBUTION &amp; CO LTD'!L48</f>
        <v>45</v>
      </c>
      <c r="N103" s="433">
        <f>'DISTRIBUTION &amp; CO LTD'!M48</f>
        <v>1</v>
      </c>
      <c r="O103" s="444">
        <f>'DISTRIBUTION &amp; CO LTD'!N48</f>
        <v>2.3957891609706732E-4</v>
      </c>
      <c r="P103" s="433">
        <f>'DISTRIBUTION &amp; CO LTD'!O48</f>
        <v>0.99968391555002878</v>
      </c>
      <c r="Q103" s="433" t="str">
        <f>'DISTRIBUTION &amp; CO LTD'!P48</f>
        <v>C</v>
      </c>
      <c r="R103" s="434">
        <f>'DISTRIBUTION &amp; CO LTD'!Q48</f>
        <v>0.15151515151515152</v>
      </c>
      <c r="S103" s="443">
        <f>'DISTRIBUTION &amp; CO LTD'!R48</f>
        <v>4.5454545454545449E-4</v>
      </c>
      <c r="T103" s="443">
        <f>'DISTRIBUTION &amp; CO LTD'!S48</f>
        <v>6.8181818181818183</v>
      </c>
      <c r="U103" s="433">
        <f>'DISTRIBUTION &amp; CO LTD'!T48</f>
        <v>30</v>
      </c>
      <c r="V103" s="433">
        <f>'DISTRIBUTION &amp; CO LTD'!U48</f>
        <v>1</v>
      </c>
      <c r="W103" s="433">
        <f>'DISTRIBUTION &amp; CO LTD'!V48</f>
        <v>31</v>
      </c>
      <c r="X103" s="434">
        <f>'DISTRIBUTION &amp; CO LTD'!W48</f>
        <v>4.6969696969696972</v>
      </c>
      <c r="Y103" s="434">
        <f>'DISTRIBUTION &amp; CO LTD'!X48</f>
        <v>4.6969696969696972</v>
      </c>
      <c r="Z103" s="443">
        <f>'DISTRIBUTION &amp; CO LTD'!Y48</f>
        <v>1.409090909090909E-2</v>
      </c>
      <c r="AA103" s="444">
        <f>'DISTRIBUTION &amp; CO LTD'!Z48</f>
        <v>0</v>
      </c>
      <c r="AB103" s="446" t="str">
        <f>'DISTRIBUTION &amp; CO LTD'!AA48</f>
        <v>VERY LOW-ORDER URGENTLY</v>
      </c>
      <c r="AC103" s="443">
        <f>'DISTRIBUTION &amp; CO LTD'!AB48</f>
        <v>211.36363636363637</v>
      </c>
      <c r="AD103" s="450">
        <f>Table1[[#This Row],[Stock Sell in/Sell out]]*Table1[[#This Row],[Stock Norm +Transit Time]]/Table1[[#This Row],[Stock Norm QTY]]</f>
        <v>0</v>
      </c>
      <c r="AE103" s="443">
        <f>Table1[[#This Row],[Stock Norm +Transit Time]]*Table1[[#This Row],[Av. Daily Sales MT]]</f>
        <v>1.409090909090909E-2</v>
      </c>
    </row>
    <row r="104" spans="1:31" hidden="1">
      <c r="A104" s="433" t="s">
        <v>208</v>
      </c>
      <c r="B104" s="433" t="s">
        <v>152</v>
      </c>
      <c r="C104" s="433" t="str">
        <f>'DISTRIBUTION &amp; CO LTD'!B49</f>
        <v>W162</v>
      </c>
      <c r="D104" s="433" t="str">
        <f>'DISTRIBUTION &amp; CO LTD'!C49</f>
        <v>DETERGENT 5KG</v>
      </c>
      <c r="E104" s="433" t="str">
        <f>'DISTRIBUTION &amp; CO LTD'!D49</f>
        <v>DETERGENT</v>
      </c>
      <c r="F104" s="433" t="str">
        <f>'DISTRIBUTION &amp; CO LTD'!E49</f>
        <v>JAMAA</v>
      </c>
      <c r="G104" s="443">
        <f>'DISTRIBUTION &amp; CO LTD'!F49</f>
        <v>8.3333333333333332E-3</v>
      </c>
      <c r="H104" s="434">
        <f>'DISTRIBUTION &amp; CO LTD'!G49</f>
        <v>1.6666666666666667</v>
      </c>
      <c r="I104" s="443">
        <f>'DISTRIBUTION &amp; CO LTD'!H49</f>
        <v>59.983333333333341</v>
      </c>
      <c r="J104" s="433">
        <f>'DISTRIBUTION &amp; CO LTD'!I49</f>
        <v>124</v>
      </c>
      <c r="K104" s="443">
        <f>'DISTRIBUTION &amp; CO LTD'!J49</f>
        <v>0.62</v>
      </c>
      <c r="L104" s="443">
        <f>'DISTRIBUTION &amp; CO LTD'!K49</f>
        <v>4462.76</v>
      </c>
      <c r="M104" s="443">
        <f>'DISTRIBUTION &amp; CO LTD'!L49</f>
        <v>35.99</v>
      </c>
      <c r="N104" s="433">
        <f>'DISTRIBUTION &amp; CO LTD'!M49</f>
        <v>1</v>
      </c>
      <c r="O104" s="444">
        <f>'DISTRIBUTION &amp; CO LTD'!N49</f>
        <v>1.9964909674755613E-4</v>
      </c>
      <c r="P104" s="433">
        <f>'DISTRIBUTION &amp; CO LTD'!O49</f>
        <v>0.9998835646467763</v>
      </c>
      <c r="Q104" s="433" t="str">
        <f>'DISTRIBUTION &amp; CO LTD'!P49</f>
        <v>C</v>
      </c>
      <c r="R104" s="434">
        <f>'DISTRIBUTION &amp; CO LTD'!Q49</f>
        <v>7.575757575757576E-2</v>
      </c>
      <c r="S104" s="443">
        <f>'DISTRIBUTION &amp; CO LTD'!R49</f>
        <v>3.7878787878787879E-4</v>
      </c>
      <c r="T104" s="443">
        <f>'DISTRIBUTION &amp; CO LTD'!S49</f>
        <v>2.726515151515152</v>
      </c>
      <c r="U104" s="433">
        <f>'DISTRIBUTION &amp; CO LTD'!T49</f>
        <v>30</v>
      </c>
      <c r="V104" s="433">
        <f>'DISTRIBUTION &amp; CO LTD'!U49</f>
        <v>1</v>
      </c>
      <c r="W104" s="433">
        <f>'DISTRIBUTION &amp; CO LTD'!V49</f>
        <v>31</v>
      </c>
      <c r="X104" s="434">
        <f>'DISTRIBUTION &amp; CO LTD'!W49</f>
        <v>2.3484848484848486</v>
      </c>
      <c r="Y104" s="434">
        <f>'DISTRIBUTION &amp; CO LTD'!X49</f>
        <v>0</v>
      </c>
      <c r="Z104" s="443">
        <f>'DISTRIBUTION &amp; CO LTD'!Y49</f>
        <v>0</v>
      </c>
      <c r="AA104" s="444">
        <f>'DISTRIBUTION &amp; CO LTD'!Z49</f>
        <v>52.8</v>
      </c>
      <c r="AB104" s="446" t="str">
        <f>'DISTRIBUTION &amp; CO LTD'!AA49</f>
        <v>VERY HIGH-DON’T ORDER</v>
      </c>
      <c r="AC104" s="443">
        <f>'DISTRIBUTION &amp; CO LTD'!AB49</f>
        <v>84.521969696969705</v>
      </c>
      <c r="AD104" s="450">
        <f>Table1[[#This Row],[Stock Sell in/Sell out]]*Table1[[#This Row],[Stock Norm +Transit Time]]/Table1[[#This Row],[Stock Norm QTY]]</f>
        <v>1636.8</v>
      </c>
      <c r="AE104" s="443">
        <f>Table1[[#This Row],[Stock Norm +Transit Time]]*Table1[[#This Row],[Av. Daily Sales MT]]</f>
        <v>1.1742424242424242E-2</v>
      </c>
    </row>
    <row r="105" spans="1:31" hidden="1">
      <c r="A105" s="433" t="s">
        <v>208</v>
      </c>
      <c r="B105" s="433" t="s">
        <v>152</v>
      </c>
      <c r="C105" s="433" t="str">
        <f>'DISTRIBUTION &amp; CO LTD'!B50</f>
        <v>W159</v>
      </c>
      <c r="D105" s="433" t="str">
        <f>'DISTRIBUTION &amp; CO LTD'!C50</f>
        <v>SFO 900ML SCH</v>
      </c>
      <c r="E105" s="433" t="str">
        <f>'DISTRIBUTION &amp; CO LTD'!D50</f>
        <v>SUNFLOWER OIL</v>
      </c>
      <c r="F105" s="433" t="str">
        <f>'DISTRIBUTION &amp; CO LTD'!E50</f>
        <v>FRYTOL</v>
      </c>
      <c r="G105" s="443">
        <f>'DISTRIBUTION &amp; CO LTD'!F50</f>
        <v>4.8600000000000006E-3</v>
      </c>
      <c r="H105" s="434">
        <f>'DISTRIBUTION &amp; CO LTD'!G50</f>
        <v>0.5</v>
      </c>
      <c r="I105" s="443">
        <f>'DISTRIBUTION &amp; CO LTD'!H50</f>
        <v>98.506666666666661</v>
      </c>
      <c r="J105" s="433">
        <f>'DISTRIBUTION &amp; CO LTD'!I50</f>
        <v>0</v>
      </c>
      <c r="K105" s="443">
        <f>'DISTRIBUTION &amp; CO LTD'!J50</f>
        <v>0</v>
      </c>
      <c r="L105" s="443">
        <f>'DISTRIBUTION &amp; CO LTD'!K50</f>
        <v>0</v>
      </c>
      <c r="M105" s="443">
        <f>'DISTRIBUTION &amp; CO LTD'!L50</f>
        <v>197.01333333333332</v>
      </c>
      <c r="N105" s="433">
        <f>'DISTRIBUTION &amp; CO LTD'!M50</f>
        <v>12</v>
      </c>
      <c r="O105" s="444">
        <f>'DISTRIBUTION &amp; CO LTD'!N50</f>
        <v>1.1643535322317474E-4</v>
      </c>
      <c r="P105" s="433">
        <f>'DISTRIBUTION &amp; CO LTD'!O50</f>
        <v>0.99999999999999944</v>
      </c>
      <c r="Q105" s="433" t="str">
        <f>'DISTRIBUTION &amp; CO LTD'!P50</f>
        <v>C</v>
      </c>
      <c r="R105" s="434">
        <f>'DISTRIBUTION &amp; CO LTD'!Q50</f>
        <v>2.2727272727272728E-2</v>
      </c>
      <c r="S105" s="443">
        <f>'DISTRIBUTION &amp; CO LTD'!R50</f>
        <v>2.2090909090909095E-4</v>
      </c>
      <c r="T105" s="443">
        <f>'DISTRIBUTION &amp; CO LTD'!S50</f>
        <v>4.4775757575757575</v>
      </c>
      <c r="U105" s="433">
        <f>'DISTRIBUTION &amp; CO LTD'!T50</f>
        <v>30</v>
      </c>
      <c r="V105" s="433">
        <f>'DISTRIBUTION &amp; CO LTD'!U50</f>
        <v>1</v>
      </c>
      <c r="W105" s="433">
        <f>'DISTRIBUTION &amp; CO LTD'!V50</f>
        <v>31</v>
      </c>
      <c r="X105" s="434">
        <f>'DISTRIBUTION &amp; CO LTD'!W50</f>
        <v>0.70454545454545459</v>
      </c>
      <c r="Y105" s="434">
        <f>'DISTRIBUTION &amp; CO LTD'!X50</f>
        <v>0.70454545454545459</v>
      </c>
      <c r="Z105" s="443" t="str">
        <f>'DISTRIBUTION &amp; CO LTD'!Y50</f>
        <v>`</v>
      </c>
      <c r="AA105" s="444">
        <f>'DISTRIBUTION &amp; CO LTD'!Z50</f>
        <v>0</v>
      </c>
      <c r="AB105" s="446" t="str">
        <f>'DISTRIBUTION &amp; CO LTD'!AA50</f>
        <v>VERY LOW-ORDER URGENTLY</v>
      </c>
      <c r="AC105" s="443">
        <f>'DISTRIBUTION &amp; CO LTD'!AB50</f>
        <v>138.80484848484849</v>
      </c>
      <c r="AD105" s="450">
        <f>Table1[[#This Row],[Stock Sell in/Sell out]]*Table1[[#This Row],[Stock Norm +Transit Time]]/Table1[[#This Row],[Stock Norm QTY]]</f>
        <v>0</v>
      </c>
      <c r="AE105" s="443">
        <f>Table1[[#This Row],[Stock Norm +Transit Time]]*Table1[[#This Row],[Av. Daily Sales MT]]</f>
        <v>6.8481818181818192E-3</v>
      </c>
    </row>
    <row r="106" spans="1:31" hidden="1">
      <c r="A106" s="433" t="s">
        <v>226</v>
      </c>
      <c r="B106" s="433" t="s">
        <v>152</v>
      </c>
      <c r="C106" s="433" t="str">
        <f>'Fio Distribution'!B5</f>
        <v>W151</v>
      </c>
      <c r="D106" s="433" t="str">
        <f>'Fio Distribution'!C5</f>
        <v>FRYTOL 4.5 LT</v>
      </c>
      <c r="E106" s="433" t="str">
        <f>'Fio Distribution'!D5</f>
        <v>COOKING OIL</v>
      </c>
      <c r="F106" s="433" t="str">
        <f>'Fio Distribution'!E5</f>
        <v>FRYTOL</v>
      </c>
      <c r="G106" s="443">
        <f>'Fio Distribution'!F5</f>
        <v>14.61240000000007</v>
      </c>
      <c r="H106" s="434">
        <f>'Fio Distribution'!G5</f>
        <v>773.66666666666663</v>
      </c>
      <c r="I106" s="443">
        <f>'Fio Distribution'!H5</f>
        <v>538763.33333333326</v>
      </c>
      <c r="J106" s="433">
        <f>'Fio Distribution'!I5</f>
        <v>421</v>
      </c>
      <c r="K106" s="443">
        <f>'Fio Distribution'!J5</f>
        <v>6.832349999999999</v>
      </c>
      <c r="L106" s="443">
        <f>'Fio Distribution'!K5</f>
        <v>293174.53252908227</v>
      </c>
      <c r="M106" s="443">
        <f>'Fio Distribution'!L5</f>
        <v>696.37656182679871</v>
      </c>
      <c r="N106" s="433">
        <f>'Fio Distribution'!M5</f>
        <v>1</v>
      </c>
      <c r="O106" s="444">
        <f>'Fio Distribution'!N5</f>
        <v>0.21052163476072577</v>
      </c>
      <c r="P106" s="433">
        <f>'Fio Distribution'!O5</f>
        <v>0.21052163476072577</v>
      </c>
      <c r="Q106" s="433" t="str">
        <f>'Fio Distribution'!P5</f>
        <v>A</v>
      </c>
      <c r="R106" s="434">
        <f>'Fio Distribution'!Q5</f>
        <v>35.166666666666664</v>
      </c>
      <c r="S106" s="443">
        <f>'Fio Distribution'!R5</f>
        <v>0.66420000000000323</v>
      </c>
      <c r="T106" s="443">
        <f>'Fio Distribution'!S5</f>
        <v>24489.24242424242</v>
      </c>
      <c r="U106" s="433">
        <f>'Fio Distribution'!T5</f>
        <v>7</v>
      </c>
      <c r="V106" s="433">
        <f>'Fio Distribution'!U5</f>
        <v>1</v>
      </c>
      <c r="W106" s="433">
        <f>'Fio Distribution'!V5</f>
        <v>8</v>
      </c>
      <c r="X106" s="434">
        <f>'Fio Distribution'!W5</f>
        <v>281.33333333333331</v>
      </c>
      <c r="Y106" s="434">
        <f>'Fio Distribution'!X5</f>
        <v>0</v>
      </c>
      <c r="Z106" s="443">
        <f>'Fio Distribution'!Y5</f>
        <v>0</v>
      </c>
      <c r="AA106" s="444">
        <f>'Fio Distribution'!Z5</f>
        <v>1.4964454976303319</v>
      </c>
      <c r="AB106" s="446" t="str">
        <f>'Fio Distribution'!AA5</f>
        <v>HIGH-DON’T ORDER</v>
      </c>
      <c r="AC106" s="443">
        <f>'Fio Distribution'!AB5</f>
        <v>0</v>
      </c>
      <c r="AD106" s="450">
        <f>Table1[[#This Row],[Stock Sell in/Sell out]]*Table1[[#This Row],[Stock Norm +Transit Time]]/Table1[[#This Row],[Stock Norm QTY]]</f>
        <v>11.971563981042655</v>
      </c>
      <c r="AE106" s="443">
        <f>Table1[[#This Row],[Stock Norm +Transit Time]]*Table1[[#This Row],[Av. Daily Sales MT]]</f>
        <v>5.3136000000000259</v>
      </c>
    </row>
    <row r="107" spans="1:31" hidden="1">
      <c r="A107" s="433" t="s">
        <v>226</v>
      </c>
      <c r="B107" s="433" t="s">
        <v>152</v>
      </c>
      <c r="C107" s="433" t="str">
        <f>'Fio Distribution'!B6</f>
        <v>W211</v>
      </c>
      <c r="D107" s="433" t="str">
        <f>'Fio Distribution'!C6</f>
        <v>850 ML BTL</v>
      </c>
      <c r="E107" s="433" t="str">
        <f>'Fio Distribution'!D6</f>
        <v>COOKING OIL</v>
      </c>
      <c r="F107" s="433" t="str">
        <f>'Fio Distribution'!E6</f>
        <v>FRYTOL</v>
      </c>
      <c r="G107" s="443">
        <f>'Fio Distribution'!F6</f>
        <v>13.54033333333334</v>
      </c>
      <c r="H107" s="434">
        <f>'Fio Distribution'!G6</f>
        <v>1327.3333333333333</v>
      </c>
      <c r="I107" s="443">
        <f>'Fio Distribution'!H6</f>
        <v>575108.33333333337</v>
      </c>
      <c r="J107" s="433">
        <f>'Fio Distribution'!I6</f>
        <v>1055</v>
      </c>
      <c r="K107" s="443">
        <f>'Fio Distribution'!J6</f>
        <v>10.433950000000001</v>
      </c>
      <c r="L107" s="443">
        <f>'Fio Distribution'!K6</f>
        <v>457111.47036664997</v>
      </c>
      <c r="M107" s="443">
        <f>'Fio Distribution'!L6</f>
        <v>433.28101456554498</v>
      </c>
      <c r="N107" s="433">
        <f>'Fio Distribution'!M6</f>
        <v>12</v>
      </c>
      <c r="O107" s="444">
        <f>'Fio Distribution'!N6</f>
        <v>0.19507631248381294</v>
      </c>
      <c r="P107" s="433">
        <f>'Fio Distribution'!O6</f>
        <v>0.40559794724453868</v>
      </c>
      <c r="Q107" s="433" t="str">
        <f>'Fio Distribution'!P6</f>
        <v>A</v>
      </c>
      <c r="R107" s="434">
        <f>'Fio Distribution'!Q6</f>
        <v>60.333333333333329</v>
      </c>
      <c r="S107" s="443">
        <f>'Fio Distribution'!R6</f>
        <v>0.61546969696969722</v>
      </c>
      <c r="T107" s="443">
        <f>'Fio Distribution'!S6</f>
        <v>26141.28787878788</v>
      </c>
      <c r="U107" s="433">
        <f>'Fio Distribution'!T6</f>
        <v>7</v>
      </c>
      <c r="V107" s="433">
        <f>'Fio Distribution'!U6</f>
        <v>1</v>
      </c>
      <c r="W107" s="433">
        <f>'Fio Distribution'!V6</f>
        <v>8</v>
      </c>
      <c r="X107" s="434">
        <f>'Fio Distribution'!W6</f>
        <v>482.66666666666663</v>
      </c>
      <c r="Y107" s="434">
        <f>'Fio Distribution'!X6</f>
        <v>0</v>
      </c>
      <c r="Z107" s="443">
        <f>'Fio Distribution'!Y6</f>
        <v>0</v>
      </c>
      <c r="AA107" s="444">
        <f>'Fio Distribution'!Z6</f>
        <v>2.1857734806629834</v>
      </c>
      <c r="AB107" s="446" t="str">
        <f>'Fio Distribution'!AA6</f>
        <v>VERY HIGH-DON’T ORDER</v>
      </c>
      <c r="AC107" s="443">
        <f>'Fio Distribution'!AB6</f>
        <v>0</v>
      </c>
      <c r="AD107" s="450">
        <f>Table1[[#This Row],[Stock Sell in/Sell out]]*Table1[[#This Row],[Stock Norm +Transit Time]]/Table1[[#This Row],[Stock Norm QTY]]</f>
        <v>17.486187845303867</v>
      </c>
      <c r="AE107" s="443">
        <f>Table1[[#This Row],[Stock Norm +Transit Time]]*Table1[[#This Row],[Av. Daily Sales MT]]</f>
        <v>4.9237575757575778</v>
      </c>
    </row>
    <row r="108" spans="1:31" hidden="1">
      <c r="A108" s="433" t="s">
        <v>226</v>
      </c>
      <c r="B108" s="433" t="s">
        <v>152</v>
      </c>
      <c r="C108" s="433" t="str">
        <f>'Fio Distribution'!B7</f>
        <v>W042</v>
      </c>
      <c r="D108" s="433" t="str">
        <f>'Fio Distribution'!C7</f>
        <v>FORTUNE VIET 5KG</v>
      </c>
      <c r="E108" s="433" t="str">
        <f>'Fio Distribution'!D7</f>
        <v>RICE</v>
      </c>
      <c r="F108" s="433" t="str">
        <f>'Fio Distribution'!E7</f>
        <v>FORTUNE</v>
      </c>
      <c r="G108" s="443">
        <f>'Fio Distribution'!F7</f>
        <v>7.5299999999999816</v>
      </c>
      <c r="H108" s="434">
        <f>'Fio Distribution'!G7</f>
        <v>213.33333333333331</v>
      </c>
      <c r="I108" s="443">
        <f>'Fio Distribution'!H7</f>
        <v>102890.93333333329</v>
      </c>
      <c r="J108" s="433">
        <f>'Fio Distribution'!I7</f>
        <v>697</v>
      </c>
      <c r="K108" s="443">
        <f>'Fio Distribution'!J7</f>
        <v>17.43</v>
      </c>
      <c r="L108" s="443">
        <f>'Fio Distribution'!K7</f>
        <v>336163.97124999989</v>
      </c>
      <c r="M108" s="443">
        <f>'Fio Distribution'!L7</f>
        <v>482.30124999999987</v>
      </c>
      <c r="N108" s="433">
        <f>'Fio Distribution'!M7</f>
        <v>5</v>
      </c>
      <c r="O108" s="444">
        <f>'Fio Distribution'!N7</f>
        <v>0.10848511604857884</v>
      </c>
      <c r="P108" s="433">
        <f>'Fio Distribution'!O7</f>
        <v>0.51408306329311748</v>
      </c>
      <c r="Q108" s="433" t="str">
        <f>'Fio Distribution'!P7</f>
        <v>B</v>
      </c>
      <c r="R108" s="434">
        <f>'Fio Distribution'!Q7</f>
        <v>9.6969696969696955</v>
      </c>
      <c r="S108" s="443">
        <f>'Fio Distribution'!R7</f>
        <v>0.34227272727272645</v>
      </c>
      <c r="T108" s="443">
        <f>'Fio Distribution'!S7</f>
        <v>4676.8606060606044</v>
      </c>
      <c r="U108" s="433">
        <f>'Fio Distribution'!T7</f>
        <v>14</v>
      </c>
      <c r="V108" s="433">
        <f>'Fio Distribution'!U7</f>
        <v>1</v>
      </c>
      <c r="W108" s="433">
        <f>'Fio Distribution'!V7</f>
        <v>15</v>
      </c>
      <c r="X108" s="434">
        <f>'Fio Distribution'!W7</f>
        <v>145.45454545454544</v>
      </c>
      <c r="Y108" s="434">
        <f>'Fio Distribution'!X7</f>
        <v>0</v>
      </c>
      <c r="Z108" s="443">
        <f>'Fio Distribution'!Y7</f>
        <v>0</v>
      </c>
      <c r="AA108" s="444">
        <f>'Fio Distribution'!Z7</f>
        <v>4.7918750000000001</v>
      </c>
      <c r="AB108" s="446" t="str">
        <f>'Fio Distribution'!AA7</f>
        <v>VERY HIGH-DON’T ORDER</v>
      </c>
      <c r="AC108" s="443">
        <f>'Fio Distribution'!AB7</f>
        <v>0</v>
      </c>
      <c r="AD108" s="450">
        <f>Table1[[#This Row],[Stock Sell in/Sell out]]*Table1[[#This Row],[Stock Norm +Transit Time]]/Table1[[#This Row],[Stock Norm QTY]]</f>
        <v>71.878125000000011</v>
      </c>
      <c r="AE108" s="443">
        <f>Table1[[#This Row],[Stock Norm +Transit Time]]*Table1[[#This Row],[Av. Daily Sales MT]]</f>
        <v>5.1340909090908964</v>
      </c>
    </row>
    <row r="109" spans="1:31" hidden="1">
      <c r="A109" s="433" t="s">
        <v>226</v>
      </c>
      <c r="B109" s="433" t="s">
        <v>152</v>
      </c>
      <c r="C109" s="433" t="str">
        <f>'Fio Distribution'!B8</f>
        <v>W086</v>
      </c>
      <c r="D109" s="433" t="str">
        <f>'Fio Distribution'!C8</f>
        <v>JAMAA CLASSI 24 X 300G</v>
      </c>
      <c r="E109" s="433" t="str">
        <f>'Fio Distribution'!D8</f>
        <v>SOAP</v>
      </c>
      <c r="F109" s="433" t="str">
        <f>'Fio Distribution'!E8</f>
        <v>JAMAA</v>
      </c>
      <c r="G109" s="443">
        <f>'Fio Distribution'!F8</f>
        <v>6.7966000000000122</v>
      </c>
      <c r="H109" s="434">
        <f>'Fio Distribution'!G8</f>
        <v>914.33333333333326</v>
      </c>
      <c r="I109" s="443">
        <f>'Fio Distribution'!H8</f>
        <v>115433.23999999999</v>
      </c>
      <c r="J109" s="433">
        <f>'Fio Distribution'!I8</f>
        <v>0</v>
      </c>
      <c r="K109" s="443">
        <f>'Fio Distribution'!J8</f>
        <v>0</v>
      </c>
      <c r="L109" s="443">
        <f>'Fio Distribution'!K8</f>
        <v>0</v>
      </c>
      <c r="M109" s="443">
        <f>'Fio Distribution'!L8</f>
        <v>126.24853080568721</v>
      </c>
      <c r="N109" s="433">
        <f>'Fio Distribution'!M8</f>
        <v>1</v>
      </c>
      <c r="O109" s="444">
        <f>'Fio Distribution'!N8</f>
        <v>9.7918982700634011E-2</v>
      </c>
      <c r="P109" s="433">
        <f>'Fio Distribution'!O8</f>
        <v>0.61200204599375152</v>
      </c>
      <c r="Q109" s="433" t="str">
        <f>'Fio Distribution'!P8</f>
        <v>B</v>
      </c>
      <c r="R109" s="434">
        <f>'Fio Distribution'!Q8</f>
        <v>41.560606060606055</v>
      </c>
      <c r="S109" s="443">
        <f>'Fio Distribution'!R8</f>
        <v>0.30893636363636418</v>
      </c>
      <c r="T109" s="443">
        <f>'Fio Distribution'!S8</f>
        <v>5246.9654545454541</v>
      </c>
      <c r="U109" s="433">
        <f>'Fio Distribution'!T8</f>
        <v>14</v>
      </c>
      <c r="V109" s="433">
        <f>'Fio Distribution'!U8</f>
        <v>1</v>
      </c>
      <c r="W109" s="433">
        <f>'Fio Distribution'!V8</f>
        <v>15</v>
      </c>
      <c r="X109" s="434">
        <f>'Fio Distribution'!W8</f>
        <v>623.40909090909088</v>
      </c>
      <c r="Y109" s="434">
        <f>'Fio Distribution'!X8</f>
        <v>623.40909090909088</v>
      </c>
      <c r="Z109" s="443">
        <f>'Fio Distribution'!Y8</f>
        <v>4.634045454545463</v>
      </c>
      <c r="AA109" s="444">
        <f>'Fio Distribution'!Z8</f>
        <v>0</v>
      </c>
      <c r="AB109" s="446" t="str">
        <f>'Fio Distribution'!AA8</f>
        <v>VERY LOW-ORDER URGENTLY</v>
      </c>
      <c r="AC109" s="443">
        <f>'Fio Distribution'!AB8</f>
        <v>78704.481818181812</v>
      </c>
      <c r="AD109" s="450">
        <f>Table1[[#This Row],[Stock Sell in/Sell out]]*Table1[[#This Row],[Stock Norm +Transit Time]]/Table1[[#This Row],[Stock Norm QTY]]</f>
        <v>0</v>
      </c>
      <c r="AE109" s="443">
        <f>Table1[[#This Row],[Stock Norm +Transit Time]]*Table1[[#This Row],[Av. Daily Sales MT]]</f>
        <v>4.634045454545463</v>
      </c>
    </row>
    <row r="110" spans="1:31" hidden="1">
      <c r="A110" s="433" t="s">
        <v>226</v>
      </c>
      <c r="B110" s="433" t="s">
        <v>152</v>
      </c>
      <c r="C110" s="433" t="str">
        <f>'Fio Distribution'!B9</f>
        <v>W019</v>
      </c>
      <c r="D110" s="433" t="str">
        <f>'Fio Distribution'!C9</f>
        <v xml:space="preserve">FRYTOL YELLOW @25L </v>
      </c>
      <c r="E110" s="433" t="str">
        <f>'Fio Distribution'!D9</f>
        <v>COOKING OIL</v>
      </c>
      <c r="F110" s="433" t="str">
        <f>'Fio Distribution'!E9</f>
        <v>FRYTOL</v>
      </c>
      <c r="G110" s="443">
        <f>'Fio Distribution'!F9</f>
        <v>5.0849999999999991</v>
      </c>
      <c r="H110" s="434">
        <f>'Fio Distribution'!G9</f>
        <v>226</v>
      </c>
      <c r="I110" s="443">
        <f>'Fio Distribution'!H9</f>
        <v>154333.33333333334</v>
      </c>
      <c r="J110" s="433">
        <f>'Fio Distribution'!I9</f>
        <v>7849</v>
      </c>
      <c r="K110" s="443">
        <f>'Fio Distribution'!J9</f>
        <v>176.60249999999999</v>
      </c>
      <c r="L110" s="443">
        <f>'Fio Distribution'!K9</f>
        <v>5360010.3244837765</v>
      </c>
      <c r="M110" s="443">
        <f>'Fio Distribution'!L9</f>
        <v>682.89085545722719</v>
      </c>
      <c r="N110" s="433">
        <f>'Fio Distribution'!M9</f>
        <v>4</v>
      </c>
      <c r="O110" s="444">
        <f>'Fio Distribution'!N9</f>
        <v>7.3259869204120143E-2</v>
      </c>
      <c r="P110" s="433">
        <f>'Fio Distribution'!O9</f>
        <v>0.68526191519787161</v>
      </c>
      <c r="Q110" s="433" t="str">
        <f>'Fio Distribution'!P9</f>
        <v>B</v>
      </c>
      <c r="R110" s="434">
        <f>'Fio Distribution'!Q9</f>
        <v>10.272727272727273</v>
      </c>
      <c r="S110" s="443">
        <f>'Fio Distribution'!R9</f>
        <v>0.23113636363636358</v>
      </c>
      <c r="T110" s="443">
        <f>'Fio Distribution'!S9</f>
        <v>7015.1515151515159</v>
      </c>
      <c r="U110" s="433">
        <f>'Fio Distribution'!T9</f>
        <v>14</v>
      </c>
      <c r="V110" s="433">
        <f>'Fio Distribution'!U9</f>
        <v>1</v>
      </c>
      <c r="W110" s="433">
        <f>'Fio Distribution'!V9</f>
        <v>15</v>
      </c>
      <c r="X110" s="434">
        <f>'Fio Distribution'!W9</f>
        <v>154.09090909090909</v>
      </c>
      <c r="Y110" s="434">
        <f>'Fio Distribution'!X9</f>
        <v>0</v>
      </c>
      <c r="Z110" s="443">
        <f>'Fio Distribution'!Y9</f>
        <v>0</v>
      </c>
      <c r="AA110" s="444">
        <f>'Fio Distribution'!Z9</f>
        <v>50.93746312684366</v>
      </c>
      <c r="AB110" s="446" t="str">
        <f>'Fio Distribution'!AA9</f>
        <v>VERY HIGH-DON’T ORDER</v>
      </c>
      <c r="AC110" s="443">
        <f>'Fio Distribution'!AB9</f>
        <v>0</v>
      </c>
      <c r="AD110" s="450">
        <f>Table1[[#This Row],[Stock Sell in/Sell out]]*Table1[[#This Row],[Stock Norm +Transit Time]]/Table1[[#This Row],[Stock Norm QTY]]</f>
        <v>764.06194690265488</v>
      </c>
      <c r="AE110" s="443">
        <f>Table1[[#This Row],[Stock Norm +Transit Time]]*Table1[[#This Row],[Av. Daily Sales MT]]</f>
        <v>3.4670454545454539</v>
      </c>
    </row>
    <row r="111" spans="1:31" hidden="1">
      <c r="A111" s="433" t="s">
        <v>226</v>
      </c>
      <c r="B111" s="433" t="s">
        <v>152</v>
      </c>
      <c r="C111" s="433" t="str">
        <f>'Fio Distribution'!B10</f>
        <v>W067</v>
      </c>
      <c r="D111" s="433" t="str">
        <f>'Fio Distribution'!C10</f>
        <v>FORTUNE DELICIOUS 4.5KG</v>
      </c>
      <c r="E111" s="433" t="str">
        <f>'Fio Distribution'!D10</f>
        <v>RICE</v>
      </c>
      <c r="F111" s="433" t="str">
        <f>'Fio Distribution'!E10</f>
        <v>FORTUNE DELICIOUS</v>
      </c>
      <c r="G111" s="443">
        <f>'Fio Distribution'!F10</f>
        <v>2.540999999999999</v>
      </c>
      <c r="H111" s="434">
        <f>'Fio Distribution'!G10</f>
        <v>100.66666666666667</v>
      </c>
      <c r="I111" s="443">
        <f>'Fio Distribution'!H10</f>
        <v>39398</v>
      </c>
      <c r="J111" s="433">
        <f>'Fio Distribution'!I10</f>
        <v>116</v>
      </c>
      <c r="K111" s="443">
        <f>'Fio Distribution'!J10</f>
        <v>2.61</v>
      </c>
      <c r="L111" s="443">
        <f>'Fio Distribution'!K10</f>
        <v>45399.019867549665</v>
      </c>
      <c r="M111" s="443">
        <f>'Fio Distribution'!L10</f>
        <v>391.37086092715231</v>
      </c>
      <c r="N111" s="433">
        <f>'Fio Distribution'!M10</f>
        <v>24</v>
      </c>
      <c r="O111" s="444">
        <f>'Fio Distribution'!N10</f>
        <v>3.6608324021173894E-2</v>
      </c>
      <c r="P111" s="433">
        <f>'Fio Distribution'!O10</f>
        <v>0.72187023921904547</v>
      </c>
      <c r="Q111" s="433" t="str">
        <f>'Fio Distribution'!P10</f>
        <v>B</v>
      </c>
      <c r="R111" s="434">
        <f>'Fio Distribution'!Q10</f>
        <v>4.5757575757575761</v>
      </c>
      <c r="S111" s="443">
        <f>'Fio Distribution'!R10</f>
        <v>0.11549999999999995</v>
      </c>
      <c r="T111" s="443">
        <f>'Fio Distribution'!S10</f>
        <v>1790.8181818181818</v>
      </c>
      <c r="U111" s="433">
        <f>'Fio Distribution'!T10</f>
        <v>14</v>
      </c>
      <c r="V111" s="433">
        <f>'Fio Distribution'!U10</f>
        <v>1</v>
      </c>
      <c r="W111" s="433">
        <f>'Fio Distribution'!V10</f>
        <v>15</v>
      </c>
      <c r="X111" s="434">
        <f>'Fio Distribution'!W10</f>
        <v>68.63636363636364</v>
      </c>
      <c r="Y111" s="434">
        <f>'Fio Distribution'!X10</f>
        <v>0</v>
      </c>
      <c r="Z111" s="443">
        <f>'Fio Distribution'!Y10</f>
        <v>0</v>
      </c>
      <c r="AA111" s="444">
        <f>'Fio Distribution'!Z10</f>
        <v>2</v>
      </c>
      <c r="AB111" s="446" t="str">
        <f>'Fio Distribution'!AA10</f>
        <v>VERY HIGH-DON’T ORDER</v>
      </c>
      <c r="AC111" s="443">
        <f>'Fio Distribution'!AB10</f>
        <v>0</v>
      </c>
      <c r="AD111" s="450">
        <f>Table1[[#This Row],[Stock Sell in/Sell out]]*Table1[[#This Row],[Stock Norm +Transit Time]]/Table1[[#This Row],[Stock Norm QTY]]</f>
        <v>25.350993377483441</v>
      </c>
      <c r="AE111" s="443">
        <f>Table1[[#This Row],[Stock Norm +Transit Time]]*Table1[[#This Row],[Av. Daily Sales MT]]</f>
        <v>1.7324999999999993</v>
      </c>
    </row>
    <row r="112" spans="1:31" hidden="1">
      <c r="A112" s="433" t="s">
        <v>226</v>
      </c>
      <c r="B112" s="433" t="s">
        <v>152</v>
      </c>
      <c r="C112" s="433" t="str">
        <f>'Fio Distribution'!B11</f>
        <v>W168</v>
      </c>
      <c r="D112" s="433" t="str">
        <f>'Fio Distribution'!C11</f>
        <v>JAMAA 24 X 200G</v>
      </c>
      <c r="E112" s="433" t="str">
        <f>'Fio Distribution'!D11</f>
        <v>SOAP</v>
      </c>
      <c r="F112" s="433" t="str">
        <f>'Fio Distribution'!E11</f>
        <v>JAMAA</v>
      </c>
      <c r="G112" s="443">
        <f>'Fio Distribution'!F11</f>
        <v>1.8416000000000001</v>
      </c>
      <c r="H112" s="434">
        <f>'Fio Distribution'!G11</f>
        <v>374.33333333333337</v>
      </c>
      <c r="I112" s="443">
        <f>'Fio Distribution'!H11</f>
        <v>35984.113333333342</v>
      </c>
      <c r="J112" s="433">
        <f>'Fio Distribution'!I11</f>
        <v>0</v>
      </c>
      <c r="K112" s="443">
        <f>'Fio Distribution'!J11</f>
        <v>0</v>
      </c>
      <c r="L112" s="443">
        <f>'Fio Distribution'!K11</f>
        <v>0</v>
      </c>
      <c r="M112" s="443">
        <f>'Fio Distribution'!L11</f>
        <v>96.128530721282289</v>
      </c>
      <c r="N112" s="433">
        <f>'Fio Distribution'!M11</f>
        <v>12</v>
      </c>
      <c r="O112" s="444">
        <f>'Fio Distribution'!N11</f>
        <v>2.6532030506648513E-2</v>
      </c>
      <c r="P112" s="433">
        <f>'Fio Distribution'!O11</f>
        <v>0.74840226972569401</v>
      </c>
      <c r="Q112" s="433" t="str">
        <f>'Fio Distribution'!P11</f>
        <v>B</v>
      </c>
      <c r="R112" s="434">
        <f>'Fio Distribution'!Q11</f>
        <v>17.015151515151516</v>
      </c>
      <c r="S112" s="443">
        <f>'Fio Distribution'!R11</f>
        <v>8.3709090909090914E-2</v>
      </c>
      <c r="T112" s="443">
        <f>'Fio Distribution'!S11</f>
        <v>1635.6415151515155</v>
      </c>
      <c r="U112" s="433">
        <f>'Fio Distribution'!T11</f>
        <v>14</v>
      </c>
      <c r="V112" s="433">
        <f>'Fio Distribution'!U11</f>
        <v>1</v>
      </c>
      <c r="W112" s="433">
        <f>'Fio Distribution'!V11</f>
        <v>15</v>
      </c>
      <c r="X112" s="434">
        <f>'Fio Distribution'!W11</f>
        <v>255.22727272727275</v>
      </c>
      <c r="Y112" s="434">
        <f>'Fio Distribution'!X11</f>
        <v>255.22727272727275</v>
      </c>
      <c r="Z112" s="443">
        <f>'Fio Distribution'!Y11</f>
        <v>1.2556363636363637</v>
      </c>
      <c r="AA112" s="444">
        <f>'Fio Distribution'!Z11</f>
        <v>0</v>
      </c>
      <c r="AB112" s="446" t="str">
        <f>'Fio Distribution'!AA11</f>
        <v>VERY LOW-ORDER URGENTLY</v>
      </c>
      <c r="AC112" s="443">
        <f>'Fio Distribution'!AB11</f>
        <v>24534.62272727273</v>
      </c>
      <c r="AD112" s="450">
        <f>Table1[[#This Row],[Stock Sell in/Sell out]]*Table1[[#This Row],[Stock Norm +Transit Time]]/Table1[[#This Row],[Stock Norm QTY]]</f>
        <v>0</v>
      </c>
      <c r="AE112" s="443">
        <f>Table1[[#This Row],[Stock Norm +Transit Time]]*Table1[[#This Row],[Av. Daily Sales MT]]</f>
        <v>1.2556363636363637</v>
      </c>
    </row>
    <row r="113" spans="1:31" hidden="1">
      <c r="A113" s="433" t="s">
        <v>226</v>
      </c>
      <c r="B113" s="433" t="s">
        <v>152</v>
      </c>
      <c r="C113" s="433" t="str">
        <f>'Fio Distribution'!B12</f>
        <v>W170</v>
      </c>
      <c r="D113" s="433" t="str">
        <f>'Fio Distribution'!C12</f>
        <v>FRYTOL 900ML SCH</v>
      </c>
      <c r="E113" s="433" t="str">
        <f>'Fio Distribution'!D12</f>
        <v>COOKING OIL</v>
      </c>
      <c r="F113" s="433" t="str">
        <f>'Fio Distribution'!E12</f>
        <v>FRYTOL</v>
      </c>
      <c r="G113" s="443">
        <f>'Fio Distribution'!F12</f>
        <v>1.8241199999999973</v>
      </c>
      <c r="H113" s="434">
        <f>'Fio Distribution'!G12</f>
        <v>127.33333333333334</v>
      </c>
      <c r="I113" s="443">
        <f>'Fio Distribution'!H12</f>
        <v>51340</v>
      </c>
      <c r="J113" s="433">
        <f>'Fio Distribution'!I12</f>
        <v>336</v>
      </c>
      <c r="K113" s="443">
        <f>'Fio Distribution'!J12</f>
        <v>3.2699700000000003</v>
      </c>
      <c r="L113" s="443">
        <f>'Fio Distribution'!K12</f>
        <v>135473.08900523558</v>
      </c>
      <c r="M113" s="443">
        <f>'Fio Distribution'!L12</f>
        <v>403.19371727748688</v>
      </c>
      <c r="N113" s="433">
        <f>'Fio Distribution'!M12</f>
        <v>48</v>
      </c>
      <c r="O113" s="444">
        <f>'Fio Distribution'!N12</f>
        <v>2.6280195204054956E-2</v>
      </c>
      <c r="P113" s="433">
        <f>'Fio Distribution'!O12</f>
        <v>0.77468246492974902</v>
      </c>
      <c r="Q113" s="433" t="str">
        <f>'Fio Distribution'!P12</f>
        <v>B</v>
      </c>
      <c r="R113" s="434">
        <f>'Fio Distribution'!Q12</f>
        <v>5.7878787878787881</v>
      </c>
      <c r="S113" s="443">
        <f>'Fio Distribution'!R12</f>
        <v>8.2914545454545338E-2</v>
      </c>
      <c r="T113" s="443">
        <f>'Fio Distribution'!S12</f>
        <v>2333.6363636363635</v>
      </c>
      <c r="U113" s="433">
        <f>'Fio Distribution'!T12</f>
        <v>14</v>
      </c>
      <c r="V113" s="433">
        <f>'Fio Distribution'!U12</f>
        <v>1</v>
      </c>
      <c r="W113" s="433">
        <f>'Fio Distribution'!V12</f>
        <v>15</v>
      </c>
      <c r="X113" s="434">
        <f>'Fio Distribution'!W12</f>
        <v>86.818181818181827</v>
      </c>
      <c r="Y113" s="434">
        <f>'Fio Distribution'!X12</f>
        <v>0</v>
      </c>
      <c r="Z113" s="443">
        <f>'Fio Distribution'!Y12</f>
        <v>0</v>
      </c>
      <c r="AA113" s="444">
        <f>'Fio Distribution'!Z12</f>
        <v>3.8701570680628268</v>
      </c>
      <c r="AB113" s="446" t="str">
        <f>'Fio Distribution'!AA12</f>
        <v>VERY HIGH-DON’T ORDER</v>
      </c>
      <c r="AC113" s="443">
        <f>'Fio Distribution'!AB12</f>
        <v>0</v>
      </c>
      <c r="AD113" s="450">
        <f>Table1[[#This Row],[Stock Sell in/Sell out]]*Table1[[#This Row],[Stock Norm +Transit Time]]/Table1[[#This Row],[Stock Norm QTY]]</f>
        <v>58.052356020942405</v>
      </c>
      <c r="AE113" s="443">
        <f>Table1[[#This Row],[Stock Norm +Transit Time]]*Table1[[#This Row],[Av. Daily Sales MT]]</f>
        <v>1.2437181818181802</v>
      </c>
    </row>
    <row r="114" spans="1:31" hidden="1">
      <c r="A114" s="433" t="s">
        <v>226</v>
      </c>
      <c r="B114" s="433" t="s">
        <v>152</v>
      </c>
      <c r="C114" s="433" t="str">
        <f>'Fio Distribution'!B13</f>
        <v>W188</v>
      </c>
      <c r="D114" s="433" t="str">
        <f>'Fio Distribution'!C13</f>
        <v>FRYTOL 1.8LT</v>
      </c>
      <c r="E114" s="433" t="str">
        <f>'Fio Distribution'!D13</f>
        <v>COOKING OIL</v>
      </c>
      <c r="F114" s="433" t="str">
        <f>'Fio Distribution'!E13</f>
        <v>FRYTOL</v>
      </c>
      <c r="G114" s="443">
        <f>'Fio Distribution'!F13</f>
        <v>1.7474399999999983</v>
      </c>
      <c r="H114" s="434">
        <f>'Fio Distribution'!G13</f>
        <v>149.66666666666666</v>
      </c>
      <c r="I114" s="443">
        <f>'Fio Distribution'!H13</f>
        <v>75506.666666666672</v>
      </c>
      <c r="J114" s="433">
        <f>'Fio Distribution'!I13</f>
        <v>275</v>
      </c>
      <c r="K114" s="443">
        <f>'Fio Distribution'!J13</f>
        <v>2.673</v>
      </c>
      <c r="L114" s="443">
        <f>'Fio Distribution'!K13</f>
        <v>138737.19376391984</v>
      </c>
      <c r="M114" s="443">
        <f>'Fio Distribution'!L13</f>
        <v>504.49888641425395</v>
      </c>
      <c r="N114" s="433">
        <f>'Fio Distribution'!M13</f>
        <v>5</v>
      </c>
      <c r="O114" s="444">
        <f>'Fio Distribution'!N13</f>
        <v>2.5175462309153903E-2</v>
      </c>
      <c r="P114" s="433">
        <f>'Fio Distribution'!O13</f>
        <v>0.79985792723890292</v>
      </c>
      <c r="Q114" s="433" t="str">
        <f>'Fio Distribution'!P13</f>
        <v>B</v>
      </c>
      <c r="R114" s="434">
        <f>'Fio Distribution'!Q13</f>
        <v>6.8030303030303028</v>
      </c>
      <c r="S114" s="443">
        <f>'Fio Distribution'!R13</f>
        <v>7.9429090909090838E-2</v>
      </c>
      <c r="T114" s="443">
        <f>'Fio Distribution'!S13</f>
        <v>3432.1212121212125</v>
      </c>
      <c r="U114" s="433">
        <f>'Fio Distribution'!T13</f>
        <v>14</v>
      </c>
      <c r="V114" s="433">
        <f>'Fio Distribution'!U13</f>
        <v>1</v>
      </c>
      <c r="W114" s="433">
        <f>'Fio Distribution'!V13</f>
        <v>15</v>
      </c>
      <c r="X114" s="434">
        <f>'Fio Distribution'!W13</f>
        <v>102.04545454545455</v>
      </c>
      <c r="Y114" s="434">
        <f>'Fio Distribution'!X13</f>
        <v>0</v>
      </c>
      <c r="Z114" s="443">
        <f>'Fio Distribution'!Y13</f>
        <v>0</v>
      </c>
      <c r="AA114" s="444">
        <f>'Fio Distribution'!Z13</f>
        <v>2.6948775055679288</v>
      </c>
      <c r="AB114" s="446" t="str">
        <f>'Fio Distribution'!AA13</f>
        <v>VERY HIGH-DON’T ORDER</v>
      </c>
      <c r="AC114" s="443">
        <f>'Fio Distribution'!AB13</f>
        <v>0</v>
      </c>
      <c r="AD114" s="450">
        <f>Table1[[#This Row],[Stock Sell in/Sell out]]*Table1[[#This Row],[Stock Norm +Transit Time]]/Table1[[#This Row],[Stock Norm QTY]]</f>
        <v>40.423162583518931</v>
      </c>
      <c r="AE114" s="443">
        <f>Table1[[#This Row],[Stock Norm +Transit Time]]*Table1[[#This Row],[Av. Daily Sales MT]]</f>
        <v>1.1914363636363625</v>
      </c>
    </row>
    <row r="115" spans="1:31" hidden="1">
      <c r="A115" s="433" t="s">
        <v>226</v>
      </c>
      <c r="B115" s="433" t="s">
        <v>152</v>
      </c>
      <c r="C115" s="433" t="str">
        <f>'Fio Distribution'!B14</f>
        <v>W112</v>
      </c>
      <c r="D115" s="433" t="str">
        <f>'Fio Distribution'!C14</f>
        <v>FORTUNE DELIGHT 4.5KG</v>
      </c>
      <c r="E115" s="433" t="str">
        <f>'Fio Distribution'!D14</f>
        <v>RICE</v>
      </c>
      <c r="F115" s="433" t="str">
        <f>'Fio Distribution'!E14</f>
        <v>FORTUNE DELIGHT</v>
      </c>
      <c r="G115" s="443">
        <f>'Fio Distribution'!F14</f>
        <v>1.4759999999999993</v>
      </c>
      <c r="H115" s="434">
        <f>'Fio Distribution'!G14</f>
        <v>55.333333333333336</v>
      </c>
      <c r="I115" s="443">
        <f>'Fio Distribution'!H14</f>
        <v>28614</v>
      </c>
      <c r="J115" s="433">
        <f>'Fio Distribution'!I14</f>
        <v>105</v>
      </c>
      <c r="K115" s="443">
        <f>'Fio Distribution'!J14</f>
        <v>2.3624999999999998</v>
      </c>
      <c r="L115" s="443">
        <f>'Fio Distribution'!K14</f>
        <v>54297.650602409631</v>
      </c>
      <c r="M115" s="443">
        <f>'Fio Distribution'!L14</f>
        <v>517.12048192771078</v>
      </c>
      <c r="N115" s="433">
        <f>'Fio Distribution'!M14</f>
        <v>16</v>
      </c>
      <c r="O115" s="444">
        <f>'Fio Distribution'!N14</f>
        <v>2.1264811591992391E-2</v>
      </c>
      <c r="P115" s="433">
        <f>'Fio Distribution'!O14</f>
        <v>0.82112273883089526</v>
      </c>
      <c r="Q115" s="433" t="str">
        <f>'Fio Distribution'!P14</f>
        <v>C</v>
      </c>
      <c r="R115" s="434">
        <f>'Fio Distribution'!Q14</f>
        <v>2.5151515151515151</v>
      </c>
      <c r="S115" s="443">
        <f>'Fio Distribution'!R14</f>
        <v>6.7090909090909062E-2</v>
      </c>
      <c r="T115" s="443">
        <f>'Fio Distribution'!S14</f>
        <v>1300.6363636363637</v>
      </c>
      <c r="U115" s="433">
        <f>'Fio Distribution'!T14</f>
        <v>30</v>
      </c>
      <c r="V115" s="433">
        <f>'Fio Distribution'!U14</f>
        <v>1</v>
      </c>
      <c r="W115" s="433">
        <f>'Fio Distribution'!V14</f>
        <v>31</v>
      </c>
      <c r="X115" s="434">
        <f>'Fio Distribution'!W14</f>
        <v>77.969696969696969</v>
      </c>
      <c r="Y115" s="434">
        <f>'Fio Distribution'!X14</f>
        <v>0</v>
      </c>
      <c r="Z115" s="443">
        <f>'Fio Distribution'!Y14</f>
        <v>0</v>
      </c>
      <c r="AA115" s="444">
        <f>'Fio Distribution'!Z14</f>
        <v>1.346677030703459</v>
      </c>
      <c r="AB115" s="446" t="str">
        <f>'Fio Distribution'!AA14</f>
        <v>HIGH-DON’T ORDER</v>
      </c>
      <c r="AC115" s="443">
        <f>'Fio Distribution'!AB14</f>
        <v>0</v>
      </c>
      <c r="AD115" s="450">
        <f>Table1[[#This Row],[Stock Sell in/Sell out]]*Table1[[#This Row],[Stock Norm +Transit Time]]/Table1[[#This Row],[Stock Norm QTY]]</f>
        <v>41.746987951807228</v>
      </c>
      <c r="AE115" s="443">
        <f>Table1[[#This Row],[Stock Norm +Transit Time]]*Table1[[#This Row],[Av. Daily Sales MT]]</f>
        <v>2.0798181818181809</v>
      </c>
    </row>
    <row r="116" spans="1:31" hidden="1">
      <c r="A116" s="433" t="s">
        <v>226</v>
      </c>
      <c r="B116" s="433" t="s">
        <v>152</v>
      </c>
      <c r="C116" s="433" t="str">
        <f>'Fio Distribution'!B15</f>
        <v>W106</v>
      </c>
      <c r="D116" s="433" t="str">
        <f>'Fio Distribution'!C15</f>
        <v>FRYTOL 0.9L X 15 BTL</v>
      </c>
      <c r="E116" s="433" t="str">
        <f>'Fio Distribution'!D15</f>
        <v>COOKING OIL</v>
      </c>
      <c r="F116" s="433" t="str">
        <f>'Fio Distribution'!E15</f>
        <v>FRYTOL</v>
      </c>
      <c r="G116" s="443">
        <f>'Fio Distribution'!F15</f>
        <v>1.3027500000000019</v>
      </c>
      <c r="H116" s="434">
        <f>'Fio Distribution'!G15</f>
        <v>57.666666666666664</v>
      </c>
      <c r="I116" s="443">
        <f>'Fio Distribution'!H15</f>
        <v>16193.033333333282</v>
      </c>
      <c r="J116" s="433">
        <f>'Fio Distribution'!I15</f>
        <v>9</v>
      </c>
      <c r="K116" s="443">
        <f>'Fio Distribution'!J15</f>
        <v>0.10935</v>
      </c>
      <c r="L116" s="443">
        <f>'Fio Distribution'!K15</f>
        <v>2527.2364161849628</v>
      </c>
      <c r="M116" s="443">
        <f>'Fio Distribution'!L15</f>
        <v>280.80404624277367</v>
      </c>
      <c r="N116" s="433">
        <f>'Fio Distribution'!M15</f>
        <v>6</v>
      </c>
      <c r="O116" s="444">
        <f>'Fio Distribution'!N15</f>
        <v>1.8768789499639661E-2</v>
      </c>
      <c r="P116" s="433">
        <f>'Fio Distribution'!O15</f>
        <v>0.83989152833053493</v>
      </c>
      <c r="Q116" s="433" t="str">
        <f>'Fio Distribution'!P15</f>
        <v>C</v>
      </c>
      <c r="R116" s="434">
        <f>'Fio Distribution'!Q15</f>
        <v>2.6212121212121211</v>
      </c>
      <c r="S116" s="443">
        <f>'Fio Distribution'!R15</f>
        <v>5.9215909090909173E-2</v>
      </c>
      <c r="T116" s="443">
        <f>'Fio Distribution'!S15</f>
        <v>736.04696969696738</v>
      </c>
      <c r="U116" s="433">
        <f>'Fio Distribution'!T15</f>
        <v>30</v>
      </c>
      <c r="V116" s="433">
        <f>'Fio Distribution'!U15</f>
        <v>1</v>
      </c>
      <c r="W116" s="433">
        <f>'Fio Distribution'!V15</f>
        <v>31</v>
      </c>
      <c r="X116" s="434">
        <f>'Fio Distribution'!W15</f>
        <v>81.257575757575751</v>
      </c>
      <c r="Y116" s="434">
        <f>'Fio Distribution'!X15</f>
        <v>72.257575757575751</v>
      </c>
      <c r="Z116" s="443">
        <f>'Fio Distribution'!Y15</f>
        <v>1.6323738176563343</v>
      </c>
      <c r="AA116" s="444">
        <f>'Fio Distribution'!Z15</f>
        <v>0.11075890359873206</v>
      </c>
      <c r="AB116" s="446" t="str">
        <f>'Fio Distribution'!AA15</f>
        <v>VERY LOW-ORDER URGENTLY</v>
      </c>
      <c r="AC116" s="443">
        <f>'Fio Distribution'!AB15</f>
        <v>20290.219644421024</v>
      </c>
      <c r="AD116" s="450">
        <f>Table1[[#This Row],[Stock Sell in/Sell out]]*Table1[[#This Row],[Stock Norm +Transit Time]]/Table1[[#This Row],[Stock Norm QTY]]</f>
        <v>3.4335260115606938</v>
      </c>
      <c r="AE116" s="443">
        <f>Table1[[#This Row],[Stock Norm +Transit Time]]*Table1[[#This Row],[Av. Daily Sales MT]]</f>
        <v>1.8356931818181843</v>
      </c>
    </row>
    <row r="117" spans="1:31" hidden="1">
      <c r="A117" s="433" t="s">
        <v>226</v>
      </c>
      <c r="B117" s="433" t="s">
        <v>152</v>
      </c>
      <c r="C117" s="433" t="str">
        <f>'Fio Distribution'!B16</f>
        <v>W178</v>
      </c>
      <c r="D117" s="433" t="str">
        <f>'Fio Distribution'!C16</f>
        <v>FRYTOL 450 ML SCH</v>
      </c>
      <c r="E117" s="433" t="str">
        <f>'Fio Distribution'!D16</f>
        <v>COOKING OIL</v>
      </c>
      <c r="F117" s="433" t="str">
        <f>'Fio Distribution'!E16</f>
        <v>FRYTOL</v>
      </c>
      <c r="G117" s="443">
        <f>'Fio Distribution'!F16</f>
        <v>0.95986666666666709</v>
      </c>
      <c r="H117" s="434">
        <f>'Fio Distribution'!G16</f>
        <v>77.333333333333343</v>
      </c>
      <c r="I117" s="443">
        <f>'Fio Distribution'!H16</f>
        <v>32448.333333333332</v>
      </c>
      <c r="J117" s="433">
        <f>'Fio Distribution'!I16</f>
        <v>185</v>
      </c>
      <c r="K117" s="443">
        <f>'Fio Distribution'!J16</f>
        <v>1.49973</v>
      </c>
      <c r="L117" s="443">
        <f>'Fio Distribution'!K16</f>
        <v>77624.245689655159</v>
      </c>
      <c r="M117" s="443">
        <f>'Fio Distribution'!L16</f>
        <v>419.59051724137925</v>
      </c>
      <c r="N117" s="433">
        <f>'Fio Distribution'!M16</f>
        <v>5</v>
      </c>
      <c r="O117" s="444">
        <f>'Fio Distribution'!N16</f>
        <v>1.3828850826626318E-2</v>
      </c>
      <c r="P117" s="433">
        <f>'Fio Distribution'!O16</f>
        <v>0.85372037915716126</v>
      </c>
      <c r="Q117" s="433" t="str">
        <f>'Fio Distribution'!P16</f>
        <v>C</v>
      </c>
      <c r="R117" s="434">
        <f>'Fio Distribution'!Q16</f>
        <v>3.5151515151515156</v>
      </c>
      <c r="S117" s="443">
        <f>'Fio Distribution'!R16</f>
        <v>4.3630303030303047E-2</v>
      </c>
      <c r="T117" s="443">
        <f>'Fio Distribution'!S16</f>
        <v>1474.9242424242423</v>
      </c>
      <c r="U117" s="433">
        <f>'Fio Distribution'!T16</f>
        <v>30</v>
      </c>
      <c r="V117" s="433">
        <f>'Fio Distribution'!U16</f>
        <v>1</v>
      </c>
      <c r="W117" s="433">
        <f>'Fio Distribution'!V16</f>
        <v>31</v>
      </c>
      <c r="X117" s="434">
        <f>'Fio Distribution'!W16</f>
        <v>108.96969696969698</v>
      </c>
      <c r="Y117" s="434">
        <f>'Fio Distribution'!X16</f>
        <v>0</v>
      </c>
      <c r="Z117" s="443">
        <f>'Fio Distribution'!Y16</f>
        <v>0</v>
      </c>
      <c r="AA117" s="444">
        <f>'Fio Distribution'!Z16</f>
        <v>1.6977196885428252</v>
      </c>
      <c r="AB117" s="446" t="str">
        <f>'Fio Distribution'!AA16</f>
        <v>HIGH-DON’T ORDER</v>
      </c>
      <c r="AC117" s="443">
        <f>'Fio Distribution'!AB16</f>
        <v>0</v>
      </c>
      <c r="AD117" s="450">
        <f>Table1[[#This Row],[Stock Sell in/Sell out]]*Table1[[#This Row],[Stock Norm +Transit Time]]/Table1[[#This Row],[Stock Norm QTY]]</f>
        <v>52.62931034482758</v>
      </c>
      <c r="AE117" s="443">
        <f>Table1[[#This Row],[Stock Norm +Transit Time]]*Table1[[#This Row],[Av. Daily Sales MT]]</f>
        <v>1.3525393939393944</v>
      </c>
    </row>
    <row r="118" spans="1:31" hidden="1">
      <c r="A118" s="433" t="s">
        <v>226</v>
      </c>
      <c r="B118" s="433" t="s">
        <v>152</v>
      </c>
      <c r="C118" s="433" t="str">
        <f>'Fio Distribution'!B17</f>
        <v>W084</v>
      </c>
      <c r="D118" s="433" t="str">
        <f>'Fio Distribution'!C17</f>
        <v>JAMAA CLASS 16 X 800G</v>
      </c>
      <c r="E118" s="433" t="str">
        <f>'Fio Distribution'!D17</f>
        <v>SOAP</v>
      </c>
      <c r="F118" s="433" t="str">
        <f>'Fio Distribution'!E17</f>
        <v>JAMAA</v>
      </c>
      <c r="G118" s="443">
        <f>'Fio Distribution'!F17</f>
        <v>0.92639999999999878</v>
      </c>
      <c r="H118" s="434">
        <f>'Fio Distribution'!G17</f>
        <v>44.333333333333336</v>
      </c>
      <c r="I118" s="443">
        <f>'Fio Distribution'!H17</f>
        <v>15662.406666666666</v>
      </c>
      <c r="J118" s="433">
        <f>'Fio Distribution'!I17</f>
        <v>30</v>
      </c>
      <c r="K118" s="443">
        <f>'Fio Distribution'!J17</f>
        <v>0.38400000000000001</v>
      </c>
      <c r="L118" s="443">
        <f>'Fio Distribution'!K17</f>
        <v>10598.621052631577</v>
      </c>
      <c r="M118" s="443">
        <f>'Fio Distribution'!L17</f>
        <v>353.28736842105258</v>
      </c>
      <c r="N118" s="433">
        <f>'Fio Distribution'!M17</f>
        <v>20</v>
      </c>
      <c r="O118" s="444">
        <f>'Fio Distribution'!N17</f>
        <v>1.3346694755299277E-2</v>
      </c>
      <c r="P118" s="433">
        <f>'Fio Distribution'!O17</f>
        <v>0.86706707391246052</v>
      </c>
      <c r="Q118" s="433" t="str">
        <f>'Fio Distribution'!P17</f>
        <v>C</v>
      </c>
      <c r="R118" s="434">
        <f>'Fio Distribution'!Q17</f>
        <v>2.0151515151515151</v>
      </c>
      <c r="S118" s="443">
        <f>'Fio Distribution'!R17</f>
        <v>4.2109090909090853E-2</v>
      </c>
      <c r="T118" s="443">
        <f>'Fio Distribution'!S17</f>
        <v>711.92757575757571</v>
      </c>
      <c r="U118" s="433">
        <f>'Fio Distribution'!T17</f>
        <v>30</v>
      </c>
      <c r="V118" s="433">
        <f>'Fio Distribution'!U17</f>
        <v>1</v>
      </c>
      <c r="W118" s="433">
        <f>'Fio Distribution'!V17</f>
        <v>31</v>
      </c>
      <c r="X118" s="434">
        <f>'Fio Distribution'!W17</f>
        <v>62.469696969696969</v>
      </c>
      <c r="Y118" s="434">
        <f>'Fio Distribution'!X17</f>
        <v>32.469696969696969</v>
      </c>
      <c r="Z118" s="443">
        <f>'Fio Distribution'!Y17</f>
        <v>0.67849460013670437</v>
      </c>
      <c r="AA118" s="444">
        <f>'Fio Distribution'!Z17</f>
        <v>0.48023284016492845</v>
      </c>
      <c r="AB118" s="446" t="str">
        <f>'Fio Distribution'!AA17</f>
        <v>VERY LOW-ORDER URGENTLY</v>
      </c>
      <c r="AC118" s="443">
        <f>'Fio Distribution'!AB17</f>
        <v>11471.133795853268</v>
      </c>
      <c r="AD118" s="450">
        <f>Table1[[#This Row],[Stock Sell in/Sell out]]*Table1[[#This Row],[Stock Norm +Transit Time]]/Table1[[#This Row],[Stock Norm QTY]]</f>
        <v>14.887218045112782</v>
      </c>
      <c r="AE118" s="443">
        <f>Table1[[#This Row],[Stock Norm +Transit Time]]*Table1[[#This Row],[Av. Daily Sales MT]]</f>
        <v>1.3053818181818164</v>
      </c>
    </row>
    <row r="119" spans="1:31" hidden="1">
      <c r="A119" s="433" t="s">
        <v>226</v>
      </c>
      <c r="B119" s="433" t="s">
        <v>152</v>
      </c>
      <c r="C119" s="433" t="str">
        <f>'Fio Distribution'!B18</f>
        <v>W021</v>
      </c>
      <c r="D119" s="433" t="str">
        <f>'Fio Distribution'!C18</f>
        <v>FRYTOL OIL 10L</v>
      </c>
      <c r="E119" s="433" t="str">
        <f>'Fio Distribution'!D18</f>
        <v>COOKING OIL</v>
      </c>
      <c r="F119" s="433" t="str">
        <f>'Fio Distribution'!E18</f>
        <v>FRYTOL</v>
      </c>
      <c r="G119" s="443">
        <f>'Fio Distribution'!F18</f>
        <v>0.89399999999999968</v>
      </c>
      <c r="H119" s="434">
        <f>'Fio Distribution'!G18</f>
        <v>99.333333333333343</v>
      </c>
      <c r="I119" s="443">
        <f>'Fio Distribution'!H18</f>
        <v>29160</v>
      </c>
      <c r="J119" s="433">
        <f>'Fio Distribution'!I18</f>
        <v>73</v>
      </c>
      <c r="K119" s="443">
        <f>'Fio Distribution'!J18</f>
        <v>0.65700000000000003</v>
      </c>
      <c r="L119" s="443">
        <f>'Fio Distribution'!K18</f>
        <v>21429.664429530199</v>
      </c>
      <c r="M119" s="443">
        <f>'Fio Distribution'!L18</f>
        <v>293.55704697986573</v>
      </c>
      <c r="N119" s="433">
        <f>'Fio Distribution'!M18</f>
        <v>40</v>
      </c>
      <c r="O119" s="444">
        <f>'Fio Distribution'!N18</f>
        <v>1.2879906208157993E-2</v>
      </c>
      <c r="P119" s="433">
        <f>'Fio Distribution'!O18</f>
        <v>0.87994698012061856</v>
      </c>
      <c r="Q119" s="433" t="str">
        <f>'Fio Distribution'!P18</f>
        <v>C</v>
      </c>
      <c r="R119" s="434">
        <f>'Fio Distribution'!Q18</f>
        <v>4.5151515151515156</v>
      </c>
      <c r="S119" s="443">
        <f>'Fio Distribution'!R18</f>
        <v>4.0636363636363623E-2</v>
      </c>
      <c r="T119" s="443">
        <f>'Fio Distribution'!S18</f>
        <v>1325.4545454545455</v>
      </c>
      <c r="U119" s="433">
        <f>'Fio Distribution'!T18</f>
        <v>30</v>
      </c>
      <c r="V119" s="433">
        <f>'Fio Distribution'!U18</f>
        <v>1</v>
      </c>
      <c r="W119" s="433">
        <f>'Fio Distribution'!V18</f>
        <v>31</v>
      </c>
      <c r="X119" s="434">
        <f>'Fio Distribution'!W18</f>
        <v>139.969696969697</v>
      </c>
      <c r="Y119" s="434">
        <f>'Fio Distribution'!X18</f>
        <v>66.969696969696997</v>
      </c>
      <c r="Z119" s="443">
        <f>'Fio Distribution'!Y18</f>
        <v>0.60272727272727278</v>
      </c>
      <c r="AA119" s="444">
        <f>'Fio Distribution'!Z18</f>
        <v>0.52154145919030082</v>
      </c>
      <c r="AB119" s="446" t="str">
        <f>'Fio Distribution'!AA18</f>
        <v>VERY LOW-ORDER URGENTLY</v>
      </c>
      <c r="AC119" s="443">
        <f>'Fio Distribution'!AB18</f>
        <v>19659.426479560712</v>
      </c>
      <c r="AD119" s="450">
        <f>Table1[[#This Row],[Stock Sell in/Sell out]]*Table1[[#This Row],[Stock Norm +Transit Time]]/Table1[[#This Row],[Stock Norm QTY]]</f>
        <v>16.167785234899327</v>
      </c>
      <c r="AE119" s="443">
        <f>Table1[[#This Row],[Stock Norm +Transit Time]]*Table1[[#This Row],[Av. Daily Sales MT]]</f>
        <v>1.2597272727272724</v>
      </c>
    </row>
    <row r="120" spans="1:31" hidden="1">
      <c r="A120" s="433" t="s">
        <v>226</v>
      </c>
      <c r="B120" s="433" t="s">
        <v>152</v>
      </c>
      <c r="C120" s="433" t="str">
        <f>'Fio Distribution'!B19</f>
        <v>W020</v>
      </c>
      <c r="D120" s="433" t="str">
        <f>'Fio Distribution'!C19</f>
        <v>FRYTOL ROL 25L JRG</v>
      </c>
      <c r="E120" s="433" t="str">
        <f>'Fio Distribution'!D19</f>
        <v>COOKING OIL</v>
      </c>
      <c r="F120" s="433" t="str">
        <f>'Fio Distribution'!E19</f>
        <v>FRYTOL</v>
      </c>
      <c r="G120" s="443">
        <f>'Fio Distribution'!F19</f>
        <v>0.7874999999999992</v>
      </c>
      <c r="H120" s="434">
        <f>'Fio Distribution'!G19</f>
        <v>35</v>
      </c>
      <c r="I120" s="443">
        <f>'Fio Distribution'!H19</f>
        <v>5810.3500000000022</v>
      </c>
      <c r="J120" s="433">
        <f>'Fio Distribution'!I19</f>
        <v>0</v>
      </c>
      <c r="K120" s="443">
        <f>'Fio Distribution'!J19</f>
        <v>0</v>
      </c>
      <c r="L120" s="443">
        <f>'Fio Distribution'!K19</f>
        <v>0</v>
      </c>
      <c r="M120" s="443">
        <f>'Fio Distribution'!L19</f>
        <v>166.01000000000008</v>
      </c>
      <c r="N120" s="433">
        <f>'Fio Distribution'!M19</f>
        <v>1</v>
      </c>
      <c r="O120" s="444">
        <f>'Fio Distribution'!N19</f>
        <v>1.1345554965239835E-2</v>
      </c>
      <c r="P120" s="433">
        <f>'Fio Distribution'!O19</f>
        <v>0.89129253508585837</v>
      </c>
      <c r="Q120" s="433" t="str">
        <f>'Fio Distribution'!P19</f>
        <v>C</v>
      </c>
      <c r="R120" s="434">
        <f>'Fio Distribution'!Q19</f>
        <v>1.5909090909090908</v>
      </c>
      <c r="S120" s="443">
        <f>'Fio Distribution'!R19</f>
        <v>3.5795454545454512E-2</v>
      </c>
      <c r="T120" s="443">
        <f>'Fio Distribution'!S19</f>
        <v>264.10681818181826</v>
      </c>
      <c r="U120" s="433">
        <f>'Fio Distribution'!T19</f>
        <v>30</v>
      </c>
      <c r="V120" s="433">
        <f>'Fio Distribution'!U19</f>
        <v>1</v>
      </c>
      <c r="W120" s="433">
        <f>'Fio Distribution'!V19</f>
        <v>31</v>
      </c>
      <c r="X120" s="434">
        <f>'Fio Distribution'!W19</f>
        <v>49.318181818181813</v>
      </c>
      <c r="Y120" s="434">
        <f>'Fio Distribution'!X19</f>
        <v>49.318181818181813</v>
      </c>
      <c r="Z120" s="443">
        <f>'Fio Distribution'!Y19</f>
        <v>1.1096590909090895</v>
      </c>
      <c r="AA120" s="444">
        <f>'Fio Distribution'!Z19</f>
        <v>0</v>
      </c>
      <c r="AB120" s="446" t="str">
        <f>'Fio Distribution'!AA19</f>
        <v>VERY LOW-ORDER URGENTLY</v>
      </c>
      <c r="AC120" s="443">
        <f>'Fio Distribution'!AB19</f>
        <v>8187.3113636363669</v>
      </c>
      <c r="AD120" s="450">
        <f>Table1[[#This Row],[Stock Sell in/Sell out]]*Table1[[#This Row],[Stock Norm +Transit Time]]/Table1[[#This Row],[Stock Norm QTY]]</f>
        <v>0</v>
      </c>
      <c r="AE120" s="443">
        <f>Table1[[#This Row],[Stock Norm +Transit Time]]*Table1[[#This Row],[Av. Daily Sales MT]]</f>
        <v>1.10965909090909</v>
      </c>
    </row>
    <row r="121" spans="1:31" hidden="1">
      <c r="A121" s="433" t="s">
        <v>226</v>
      </c>
      <c r="B121" s="433" t="s">
        <v>152</v>
      </c>
      <c r="C121" s="433" t="str">
        <f>'Fio Distribution'!B20</f>
        <v>W077</v>
      </c>
      <c r="D121" s="433" t="str">
        <f>'Fio Distribution'!C20</f>
        <v>ALIFE COCONUT 40 X 100G</v>
      </c>
      <c r="E121" s="433" t="str">
        <f>'Fio Distribution'!D20</f>
        <v>SOAP</v>
      </c>
      <c r="F121" s="433" t="str">
        <f>'Fio Distribution'!E20</f>
        <v>ALIFE</v>
      </c>
      <c r="G121" s="443">
        <f>'Fio Distribution'!F20</f>
        <v>0.58670000000000033</v>
      </c>
      <c r="H121" s="434">
        <f>'Fio Distribution'!G20</f>
        <v>123.33333333333333</v>
      </c>
      <c r="I121" s="443">
        <f>'Fio Distribution'!H20</f>
        <v>14742.466666666664</v>
      </c>
      <c r="J121" s="433">
        <f>'Fio Distribution'!I20</f>
        <v>15</v>
      </c>
      <c r="K121" s="443">
        <f>'Fio Distribution'!J20</f>
        <v>0.06</v>
      </c>
      <c r="L121" s="443">
        <f>'Fio Distribution'!K20</f>
        <v>1793.0027027027024</v>
      </c>
      <c r="M121" s="443">
        <f>'Fio Distribution'!L20</f>
        <v>119.5335135135135</v>
      </c>
      <c r="N121" s="433">
        <f>'Fio Distribution'!M20</f>
        <v>18</v>
      </c>
      <c r="O121" s="444">
        <f>'Fio Distribution'!N20</f>
        <v>8.4526185372777417E-3</v>
      </c>
      <c r="P121" s="433">
        <f>'Fio Distribution'!O20</f>
        <v>0.89974515362313612</v>
      </c>
      <c r="Q121" s="433" t="str">
        <f>'Fio Distribution'!P20</f>
        <v>C</v>
      </c>
      <c r="R121" s="434">
        <f>'Fio Distribution'!Q20</f>
        <v>5.6060606060606055</v>
      </c>
      <c r="S121" s="443">
        <f>'Fio Distribution'!R20</f>
        <v>2.6668181818181834E-2</v>
      </c>
      <c r="T121" s="443">
        <f>'Fio Distribution'!S20</f>
        <v>670.11212121212111</v>
      </c>
      <c r="U121" s="433">
        <f>'Fio Distribution'!T20</f>
        <v>30</v>
      </c>
      <c r="V121" s="433">
        <f>'Fio Distribution'!U20</f>
        <v>1</v>
      </c>
      <c r="W121" s="433">
        <f>'Fio Distribution'!V20</f>
        <v>31</v>
      </c>
      <c r="X121" s="434">
        <f>'Fio Distribution'!W20</f>
        <v>173.78787878787878</v>
      </c>
      <c r="Y121" s="434">
        <f>'Fio Distribution'!X20</f>
        <v>158.78787878787878</v>
      </c>
      <c r="Z121" s="443">
        <f>'Fio Distribution'!Y20</f>
        <v>0.7553582309582314</v>
      </c>
      <c r="AA121" s="444">
        <f>'Fio Distribution'!Z20</f>
        <v>8.6312118570183088E-2</v>
      </c>
      <c r="AB121" s="446" t="str">
        <f>'Fio Distribution'!AA20</f>
        <v>VERY LOW-ORDER URGENTLY</v>
      </c>
      <c r="AC121" s="443">
        <f>'Fio Distribution'!AB20</f>
        <v>18980.473054873051</v>
      </c>
      <c r="AD121" s="450">
        <f>Table1[[#This Row],[Stock Sell in/Sell out]]*Table1[[#This Row],[Stock Norm +Transit Time]]/Table1[[#This Row],[Stock Norm QTY]]</f>
        <v>2.6756756756756759</v>
      </c>
      <c r="AE121" s="443">
        <f>Table1[[#This Row],[Stock Norm +Transit Time]]*Table1[[#This Row],[Av. Daily Sales MT]]</f>
        <v>0.82671363636363682</v>
      </c>
    </row>
    <row r="122" spans="1:31" hidden="1">
      <c r="A122" s="433" t="s">
        <v>226</v>
      </c>
      <c r="B122" s="433" t="s">
        <v>152</v>
      </c>
      <c r="C122" s="433" t="str">
        <f>'Fio Distribution'!B21</f>
        <v>W074</v>
      </c>
      <c r="D122" s="433" t="str">
        <f>'Fio Distribution'!C21</f>
        <v>ALIFE ROSE 40 X 100G</v>
      </c>
      <c r="E122" s="433" t="str">
        <f>'Fio Distribution'!D21</f>
        <v>SOAP</v>
      </c>
      <c r="F122" s="433" t="str">
        <f>'Fio Distribution'!E21</f>
        <v>ALIFE</v>
      </c>
      <c r="G122" s="443">
        <f>'Fio Distribution'!F21</f>
        <v>0.55806666666666671</v>
      </c>
      <c r="H122" s="434">
        <f>'Fio Distribution'!G21</f>
        <v>116</v>
      </c>
      <c r="I122" s="443">
        <f>'Fio Distribution'!H21</f>
        <v>14015.033333333329</v>
      </c>
      <c r="J122" s="433">
        <f>'Fio Distribution'!I21</f>
        <v>0</v>
      </c>
      <c r="K122" s="443">
        <f>'Fio Distribution'!J21</f>
        <v>0</v>
      </c>
      <c r="L122" s="443">
        <f>'Fio Distribution'!K21</f>
        <v>0</v>
      </c>
      <c r="M122" s="443">
        <f>'Fio Distribution'!L21</f>
        <v>120.81925287356319</v>
      </c>
      <c r="N122" s="433">
        <f>'Fio Distribution'!M21</f>
        <v>18</v>
      </c>
      <c r="O122" s="444">
        <f>'Fio Distribution'!N21</f>
        <v>8.0400965599172706E-3</v>
      </c>
      <c r="P122" s="433">
        <f>'Fio Distribution'!O21</f>
        <v>0.90778525018305334</v>
      </c>
      <c r="Q122" s="433" t="str">
        <f>'Fio Distribution'!P21</f>
        <v>C</v>
      </c>
      <c r="R122" s="434">
        <f>'Fio Distribution'!Q21</f>
        <v>5.2727272727272725</v>
      </c>
      <c r="S122" s="443">
        <f>'Fio Distribution'!R21</f>
        <v>2.5366666666666669E-2</v>
      </c>
      <c r="T122" s="443">
        <f>'Fio Distribution'!S21</f>
        <v>637.04696969696954</v>
      </c>
      <c r="U122" s="433">
        <f>'Fio Distribution'!T21</f>
        <v>30</v>
      </c>
      <c r="V122" s="433">
        <f>'Fio Distribution'!U21</f>
        <v>1</v>
      </c>
      <c r="W122" s="433">
        <f>'Fio Distribution'!V21</f>
        <v>31</v>
      </c>
      <c r="X122" s="434">
        <f>'Fio Distribution'!W21</f>
        <v>163.45454545454544</v>
      </c>
      <c r="Y122" s="434">
        <f>'Fio Distribution'!X21</f>
        <v>163.45454545454544</v>
      </c>
      <c r="Z122" s="443">
        <f>'Fio Distribution'!Y21</f>
        <v>0.78636666666666666</v>
      </c>
      <c r="AA122" s="444">
        <f>'Fio Distribution'!Z21</f>
        <v>0</v>
      </c>
      <c r="AB122" s="446" t="str">
        <f>'Fio Distribution'!AA21</f>
        <v>VERY LOW-ORDER URGENTLY</v>
      </c>
      <c r="AC122" s="443">
        <f>'Fio Distribution'!AB21</f>
        <v>19748.456060606055</v>
      </c>
      <c r="AD122" s="450">
        <f>Table1[[#This Row],[Stock Sell in/Sell out]]*Table1[[#This Row],[Stock Norm +Transit Time]]/Table1[[#This Row],[Stock Norm QTY]]</f>
        <v>0</v>
      </c>
      <c r="AE122" s="443">
        <f>Table1[[#This Row],[Stock Norm +Transit Time]]*Table1[[#This Row],[Av. Daily Sales MT]]</f>
        <v>0.78636666666666677</v>
      </c>
    </row>
    <row r="123" spans="1:31" hidden="1">
      <c r="A123" s="433" t="s">
        <v>226</v>
      </c>
      <c r="B123" s="433" t="s">
        <v>152</v>
      </c>
      <c r="C123" s="433" t="str">
        <f>'Fio Distribution'!B22</f>
        <v>W071</v>
      </c>
      <c r="D123" s="433" t="str">
        <f>'Fio Distribution'!C22</f>
        <v>ALIFE LEMON 40 X 100G</v>
      </c>
      <c r="E123" s="433" t="str">
        <f>'Fio Distribution'!D22</f>
        <v>SOAP</v>
      </c>
      <c r="F123" s="433" t="str">
        <f>'Fio Distribution'!E22</f>
        <v>ALIFE</v>
      </c>
      <c r="G123" s="443">
        <f>'Fio Distribution'!F22</f>
        <v>0.54160000000000008</v>
      </c>
      <c r="H123" s="434">
        <f>'Fio Distribution'!G22</f>
        <v>110.33333333333334</v>
      </c>
      <c r="I123" s="443">
        <f>'Fio Distribution'!H22</f>
        <v>13257.406666666659</v>
      </c>
      <c r="J123" s="433">
        <f>'Fio Distribution'!I22</f>
        <v>0</v>
      </c>
      <c r="K123" s="443">
        <f>'Fio Distribution'!J22</f>
        <v>0</v>
      </c>
      <c r="L123" s="443">
        <f>'Fio Distribution'!K22</f>
        <v>0</v>
      </c>
      <c r="M123" s="443">
        <f>'Fio Distribution'!L22</f>
        <v>120.15776435045309</v>
      </c>
      <c r="N123" s="433">
        <f>'Fio Distribution'!M22</f>
        <v>40</v>
      </c>
      <c r="O123" s="444">
        <f>'Fio Distribution'!N22</f>
        <v>7.8028604053001927E-3</v>
      </c>
      <c r="P123" s="433">
        <f>'Fio Distribution'!O22</f>
        <v>0.91558811058835354</v>
      </c>
      <c r="Q123" s="433" t="str">
        <f>'Fio Distribution'!P22</f>
        <v>C</v>
      </c>
      <c r="R123" s="434">
        <f>'Fio Distribution'!Q22</f>
        <v>5.0151515151515156</v>
      </c>
      <c r="S123" s="443">
        <f>'Fio Distribution'!R22</f>
        <v>2.461818181818182E-2</v>
      </c>
      <c r="T123" s="443">
        <f>'Fio Distribution'!S22</f>
        <v>602.60939393939361</v>
      </c>
      <c r="U123" s="433">
        <f>'Fio Distribution'!T22</f>
        <v>30</v>
      </c>
      <c r="V123" s="433">
        <f>'Fio Distribution'!U22</f>
        <v>1</v>
      </c>
      <c r="W123" s="433">
        <f>'Fio Distribution'!V22</f>
        <v>31</v>
      </c>
      <c r="X123" s="434">
        <f>'Fio Distribution'!W22</f>
        <v>155.469696969697</v>
      </c>
      <c r="Y123" s="434">
        <f>'Fio Distribution'!X22</f>
        <v>155.469696969697</v>
      </c>
      <c r="Z123" s="443">
        <f>'Fio Distribution'!Y22</f>
        <v>0.7631636363636366</v>
      </c>
      <c r="AA123" s="444">
        <f>'Fio Distribution'!Z22</f>
        <v>0</v>
      </c>
      <c r="AB123" s="446" t="str">
        <f>'Fio Distribution'!AA22</f>
        <v>VERY LOW-ORDER URGENTLY</v>
      </c>
      <c r="AC123" s="443">
        <f>'Fio Distribution'!AB22</f>
        <v>18680.891212121202</v>
      </c>
      <c r="AD123" s="450">
        <f>Table1[[#This Row],[Stock Sell in/Sell out]]*Table1[[#This Row],[Stock Norm +Transit Time]]/Table1[[#This Row],[Stock Norm QTY]]</f>
        <v>0</v>
      </c>
      <c r="AE123" s="443">
        <f>Table1[[#This Row],[Stock Norm +Transit Time]]*Table1[[#This Row],[Av. Daily Sales MT]]</f>
        <v>0.76316363636363638</v>
      </c>
    </row>
    <row r="124" spans="1:31" hidden="1">
      <c r="A124" s="433" t="s">
        <v>226</v>
      </c>
      <c r="B124" s="433" t="s">
        <v>152</v>
      </c>
      <c r="C124" s="433" t="str">
        <f>'Fio Distribution'!B23</f>
        <v>W080</v>
      </c>
      <c r="D124" s="433" t="str">
        <f>'Fio Distribution'!C23</f>
        <v>ALIFE MEDICATED 40 X 100G</v>
      </c>
      <c r="E124" s="433" t="str">
        <f>'Fio Distribution'!D23</f>
        <v>SOAP</v>
      </c>
      <c r="F124" s="433" t="str">
        <f>'Fio Distribution'!E23</f>
        <v>ALIFE</v>
      </c>
      <c r="G124" s="443">
        <f>'Fio Distribution'!F23</f>
        <v>0.52059999999999995</v>
      </c>
      <c r="H124" s="434">
        <f>'Fio Distribution'!G23</f>
        <v>108</v>
      </c>
      <c r="I124" s="443">
        <f>'Fio Distribution'!H23</f>
        <v>12810.173333333329</v>
      </c>
      <c r="J124" s="433">
        <f>'Fio Distribution'!I23</f>
        <v>0</v>
      </c>
      <c r="K124" s="443">
        <f>'Fio Distribution'!J23</f>
        <v>0</v>
      </c>
      <c r="L124" s="443">
        <f>'Fio Distribution'!K23</f>
        <v>0</v>
      </c>
      <c r="M124" s="443">
        <f>'Fio Distribution'!L23</f>
        <v>118.61271604938267</v>
      </c>
      <c r="N124" s="433">
        <f>'Fio Distribution'!M23</f>
        <v>5</v>
      </c>
      <c r="O124" s="444">
        <f>'Fio Distribution'!N23</f>
        <v>7.5003122728937955E-3</v>
      </c>
      <c r="P124" s="433">
        <f>'Fio Distribution'!O23</f>
        <v>0.92308842286124737</v>
      </c>
      <c r="Q124" s="433" t="str">
        <f>'Fio Distribution'!P23</f>
        <v>C</v>
      </c>
      <c r="R124" s="434">
        <f>'Fio Distribution'!Q23</f>
        <v>4.9090909090909092</v>
      </c>
      <c r="S124" s="443">
        <f>'Fio Distribution'!R23</f>
        <v>2.3663636363636362E-2</v>
      </c>
      <c r="T124" s="443">
        <f>'Fio Distribution'!S23</f>
        <v>582.28060606060581</v>
      </c>
      <c r="U124" s="433">
        <f>'Fio Distribution'!T23</f>
        <v>30</v>
      </c>
      <c r="V124" s="433">
        <f>'Fio Distribution'!U23</f>
        <v>1</v>
      </c>
      <c r="W124" s="433">
        <f>'Fio Distribution'!V23</f>
        <v>31</v>
      </c>
      <c r="X124" s="434">
        <f>'Fio Distribution'!W23</f>
        <v>152.18181818181819</v>
      </c>
      <c r="Y124" s="434">
        <f>'Fio Distribution'!X23</f>
        <v>152.18181818181819</v>
      </c>
      <c r="Z124" s="443">
        <f>'Fio Distribution'!Y23</f>
        <v>0.73357272727272715</v>
      </c>
      <c r="AA124" s="444">
        <f>'Fio Distribution'!Z23</f>
        <v>0</v>
      </c>
      <c r="AB124" s="446" t="str">
        <f>'Fio Distribution'!AA23</f>
        <v>VERY LOW-ORDER URGENTLY</v>
      </c>
      <c r="AC124" s="443">
        <f>'Fio Distribution'!AB23</f>
        <v>18050.69878787878</v>
      </c>
      <c r="AD124" s="450">
        <f>Table1[[#This Row],[Stock Sell in/Sell out]]*Table1[[#This Row],[Stock Norm +Transit Time]]/Table1[[#This Row],[Stock Norm QTY]]</f>
        <v>0</v>
      </c>
      <c r="AE124" s="443">
        <f>Table1[[#This Row],[Stock Norm +Transit Time]]*Table1[[#This Row],[Av. Daily Sales MT]]</f>
        <v>0.73357272727272727</v>
      </c>
    </row>
    <row r="125" spans="1:31" hidden="1">
      <c r="A125" s="433" t="s">
        <v>226</v>
      </c>
      <c r="B125" s="433" t="s">
        <v>152</v>
      </c>
      <c r="C125" s="433" t="str">
        <f>'Fio Distribution'!B24</f>
        <v>W205</v>
      </c>
      <c r="D125" s="433" t="str">
        <f>'Fio Distribution'!C24</f>
        <v>ALIFE ROSE 18X200G</v>
      </c>
      <c r="E125" s="433" t="str">
        <f>'Fio Distribution'!D24</f>
        <v>SOAP</v>
      </c>
      <c r="F125" s="433" t="str">
        <f>'Fio Distribution'!E24</f>
        <v>ALIFE</v>
      </c>
      <c r="G125" s="443">
        <f>'Fio Distribution'!F24</f>
        <v>0.49599999999999966</v>
      </c>
      <c r="H125" s="434">
        <f>'Fio Distribution'!G24</f>
        <v>116.66666666666667</v>
      </c>
      <c r="I125" s="443">
        <f>'Fio Distribution'!H24</f>
        <v>11773.343333333329</v>
      </c>
      <c r="J125" s="433">
        <f>'Fio Distribution'!I24</f>
        <v>0</v>
      </c>
      <c r="K125" s="443">
        <f>'Fio Distribution'!J24</f>
        <v>0</v>
      </c>
      <c r="L125" s="443">
        <f>'Fio Distribution'!K24</f>
        <v>0</v>
      </c>
      <c r="M125" s="443">
        <f>'Fio Distribution'!L24</f>
        <v>100.91437142857139</v>
      </c>
      <c r="N125" s="433">
        <f>'Fio Distribution'!M24</f>
        <v>48</v>
      </c>
      <c r="O125" s="444">
        <f>'Fio Distribution'!N24</f>
        <v>7.1458987463605848E-3</v>
      </c>
      <c r="P125" s="433">
        <f>'Fio Distribution'!O24</f>
        <v>0.93023432160760799</v>
      </c>
      <c r="Q125" s="433" t="str">
        <f>'Fio Distribution'!P24</f>
        <v>C</v>
      </c>
      <c r="R125" s="434">
        <f>'Fio Distribution'!Q24</f>
        <v>5.3030303030303036</v>
      </c>
      <c r="S125" s="443">
        <f>'Fio Distribution'!R24</f>
        <v>2.2545454545454532E-2</v>
      </c>
      <c r="T125" s="443">
        <f>'Fio Distribution'!S24</f>
        <v>535.15196969696945</v>
      </c>
      <c r="U125" s="433">
        <f>'Fio Distribution'!T24</f>
        <v>30</v>
      </c>
      <c r="V125" s="433">
        <f>'Fio Distribution'!U24</f>
        <v>1</v>
      </c>
      <c r="W125" s="433">
        <f>'Fio Distribution'!V24</f>
        <v>31</v>
      </c>
      <c r="X125" s="434">
        <f>'Fio Distribution'!W24</f>
        <v>164.39393939393941</v>
      </c>
      <c r="Y125" s="434">
        <f>'Fio Distribution'!X24</f>
        <v>164.39393939393941</v>
      </c>
      <c r="Z125" s="443">
        <f>'Fio Distribution'!Y24</f>
        <v>0.69890909090909048</v>
      </c>
      <c r="AA125" s="444">
        <f>'Fio Distribution'!Z24</f>
        <v>0</v>
      </c>
      <c r="AB125" s="446" t="str">
        <f>'Fio Distribution'!AA24</f>
        <v>VERY LOW-ORDER URGENTLY</v>
      </c>
      <c r="AC125" s="443">
        <f>'Fio Distribution'!AB24</f>
        <v>16589.711060606056</v>
      </c>
      <c r="AD125" s="450">
        <f>Table1[[#This Row],[Stock Sell in/Sell out]]*Table1[[#This Row],[Stock Norm +Transit Time]]/Table1[[#This Row],[Stock Norm QTY]]</f>
        <v>0</v>
      </c>
      <c r="AE125" s="443">
        <f>Table1[[#This Row],[Stock Norm +Transit Time]]*Table1[[#This Row],[Av. Daily Sales MT]]</f>
        <v>0.69890909090909048</v>
      </c>
    </row>
    <row r="126" spans="1:31" hidden="1">
      <c r="A126" s="433" t="s">
        <v>226</v>
      </c>
      <c r="B126" s="433" t="s">
        <v>152</v>
      </c>
      <c r="C126" s="433" t="str">
        <f>'Fio Distribution'!B25</f>
        <v>W184</v>
      </c>
      <c r="D126" s="433" t="str">
        <f>'Fio Distribution'!C25</f>
        <v>JAMAA WHITE 200GM</v>
      </c>
      <c r="E126" s="433" t="str">
        <f>'Fio Distribution'!D25</f>
        <v>SOAP</v>
      </c>
      <c r="F126" s="433" t="str">
        <f>'Fio Distribution'!E25</f>
        <v>JAMAA</v>
      </c>
      <c r="G126" s="443">
        <f>'Fio Distribution'!F25</f>
        <v>0.45672000000000007</v>
      </c>
      <c r="H126" s="434">
        <f>'Fio Distribution'!G25</f>
        <v>79</v>
      </c>
      <c r="I126" s="443">
        <f>'Fio Distribution'!H25</f>
        <v>8618.7333333333336</v>
      </c>
      <c r="J126" s="433">
        <f>'Fio Distribution'!I25</f>
        <v>0</v>
      </c>
      <c r="K126" s="443">
        <f>'Fio Distribution'!J25</f>
        <v>8.8000000000000003E-4</v>
      </c>
      <c r="L126" s="443">
        <f>'Fio Distribution'!K25</f>
        <v>0</v>
      </c>
      <c r="M126" s="443">
        <f>'Fio Distribution'!L25</f>
        <v>109.09789029535865</v>
      </c>
      <c r="N126" s="433">
        <f>'Fio Distribution'!M25</f>
        <v>40</v>
      </c>
      <c r="O126" s="444">
        <f>'Fio Distribution'!N25</f>
        <v>6.5799896682213884E-3</v>
      </c>
      <c r="P126" s="433">
        <f>'Fio Distribution'!O25</f>
        <v>0.93681431127582937</v>
      </c>
      <c r="Q126" s="433" t="str">
        <f>'Fio Distribution'!P25</f>
        <v>C</v>
      </c>
      <c r="R126" s="434">
        <f>'Fio Distribution'!Q25</f>
        <v>3.5909090909090908</v>
      </c>
      <c r="S126" s="443">
        <f>'Fio Distribution'!R25</f>
        <v>2.0760000000000004E-2</v>
      </c>
      <c r="T126" s="443">
        <f>'Fio Distribution'!S25</f>
        <v>391.76060606060605</v>
      </c>
      <c r="U126" s="433">
        <f>'Fio Distribution'!T25</f>
        <v>30</v>
      </c>
      <c r="V126" s="433">
        <f>'Fio Distribution'!U25</f>
        <v>1</v>
      </c>
      <c r="W126" s="433">
        <f>'Fio Distribution'!V25</f>
        <v>31</v>
      </c>
      <c r="X126" s="434">
        <f>'Fio Distribution'!W25</f>
        <v>111.31818181818181</v>
      </c>
      <c r="Y126" s="434">
        <f>'Fio Distribution'!X25</f>
        <v>111.31818181818181</v>
      </c>
      <c r="Z126" s="443">
        <f>'Fio Distribution'!Y25</f>
        <v>0.64356000000000002</v>
      </c>
      <c r="AA126" s="444">
        <f>'Fio Distribution'!Z25</f>
        <v>0</v>
      </c>
      <c r="AB126" s="446" t="str">
        <f>'Fio Distribution'!AA25</f>
        <v>VERY LOW-ORDER URGENTLY</v>
      </c>
      <c r="AC126" s="443">
        <f>'Fio Distribution'!AB25</f>
        <v>12144.578787878787</v>
      </c>
      <c r="AD126" s="450">
        <f>Table1[[#This Row],[Stock Sell in/Sell out]]*Table1[[#This Row],[Stock Norm +Transit Time]]/Table1[[#This Row],[Stock Norm QTY]]</f>
        <v>0</v>
      </c>
      <c r="AE126" s="443">
        <f>Table1[[#This Row],[Stock Norm +Transit Time]]*Table1[[#This Row],[Av. Daily Sales MT]]</f>
        <v>0.64356000000000013</v>
      </c>
    </row>
    <row r="127" spans="1:31" hidden="1">
      <c r="A127" s="433" t="s">
        <v>226</v>
      </c>
      <c r="B127" s="433" t="s">
        <v>152</v>
      </c>
      <c r="C127" s="433" t="str">
        <f>'Fio Distribution'!B26</f>
        <v>W194</v>
      </c>
      <c r="D127" s="433" t="str">
        <f>'Fio Distribution'!C26</f>
        <v>ALIFE MEDICATED 18X200G</v>
      </c>
      <c r="E127" s="433" t="str">
        <f>'Fio Distribution'!D26</f>
        <v>SOAP</v>
      </c>
      <c r="F127" s="433" t="str">
        <f>'Fio Distribution'!E26</f>
        <v>ALIFE</v>
      </c>
      <c r="G127" s="443">
        <f>'Fio Distribution'!F26</f>
        <v>0.44719999999999976</v>
      </c>
      <c r="H127" s="434">
        <f>'Fio Distribution'!G26</f>
        <v>98.333333333333329</v>
      </c>
      <c r="I127" s="443">
        <f>'Fio Distribution'!H26</f>
        <v>10986.78666666667</v>
      </c>
      <c r="J127" s="433">
        <f>'Fio Distribution'!I26</f>
        <v>0</v>
      </c>
      <c r="K127" s="443">
        <f>'Fio Distribution'!J26</f>
        <v>0</v>
      </c>
      <c r="L127" s="443">
        <f>'Fio Distribution'!K26</f>
        <v>0</v>
      </c>
      <c r="M127" s="443">
        <f>'Fio Distribution'!L26</f>
        <v>111.73003389830512</v>
      </c>
      <c r="N127" s="433">
        <f>'Fio Distribution'!M26</f>
        <v>36</v>
      </c>
      <c r="O127" s="444">
        <f>'Fio Distribution'!N26</f>
        <v>6.442834514863818E-3</v>
      </c>
      <c r="P127" s="433">
        <f>'Fio Distribution'!O26</f>
        <v>0.9432571457906932</v>
      </c>
      <c r="Q127" s="433" t="str">
        <f>'Fio Distribution'!P26</f>
        <v>C</v>
      </c>
      <c r="R127" s="434">
        <f>'Fio Distribution'!Q26</f>
        <v>4.4696969696969697</v>
      </c>
      <c r="S127" s="443">
        <f>'Fio Distribution'!R26</f>
        <v>2.0327272727272718E-2</v>
      </c>
      <c r="T127" s="443">
        <f>'Fio Distribution'!S26</f>
        <v>499.39939393939409</v>
      </c>
      <c r="U127" s="433">
        <f>'Fio Distribution'!T26</f>
        <v>30</v>
      </c>
      <c r="V127" s="433">
        <f>'Fio Distribution'!U26</f>
        <v>1</v>
      </c>
      <c r="W127" s="433">
        <f>'Fio Distribution'!V26</f>
        <v>31</v>
      </c>
      <c r="X127" s="434">
        <f>'Fio Distribution'!W26</f>
        <v>138.56060606060606</v>
      </c>
      <c r="Y127" s="434">
        <f>'Fio Distribution'!X26</f>
        <v>138.56060606060606</v>
      </c>
      <c r="Z127" s="443">
        <f>'Fio Distribution'!Y26</f>
        <v>0.63014545454545423</v>
      </c>
      <c r="AA127" s="444">
        <f>'Fio Distribution'!Z26</f>
        <v>0</v>
      </c>
      <c r="AB127" s="446" t="str">
        <f>'Fio Distribution'!AA26</f>
        <v>VERY LOW-ORDER URGENTLY</v>
      </c>
      <c r="AC127" s="443">
        <f>'Fio Distribution'!AB26</f>
        <v>15481.381212121218</v>
      </c>
      <c r="AD127" s="450">
        <f>Table1[[#This Row],[Stock Sell in/Sell out]]*Table1[[#This Row],[Stock Norm +Transit Time]]/Table1[[#This Row],[Stock Norm QTY]]</f>
        <v>0</v>
      </c>
      <c r="AE127" s="443">
        <f>Table1[[#This Row],[Stock Norm +Transit Time]]*Table1[[#This Row],[Av. Daily Sales MT]]</f>
        <v>0.63014545454545423</v>
      </c>
    </row>
    <row r="128" spans="1:31" hidden="1">
      <c r="A128" s="433" t="s">
        <v>226</v>
      </c>
      <c r="B128" s="433" t="s">
        <v>152</v>
      </c>
      <c r="C128" s="433" t="str">
        <f>'Fio Distribution'!B27</f>
        <v>W007</v>
      </c>
      <c r="D128" s="433" t="str">
        <f>'Fio Distribution'!C27</f>
        <v xml:space="preserve"> ROL IV 60-61</v>
      </c>
      <c r="E128" s="433" t="str">
        <f>'Fio Distribution'!D27</f>
        <v>COOKING OIL</v>
      </c>
      <c r="F128" s="433" t="str">
        <f>'Fio Distribution'!E27</f>
        <v>FRYTOL</v>
      </c>
      <c r="G128" s="443">
        <f>'Fio Distribution'!F27</f>
        <v>0.42224999999999968</v>
      </c>
      <c r="H128" s="434">
        <f>'Fio Distribution'!G27</f>
        <v>22.999999999999996</v>
      </c>
      <c r="I128" s="443">
        <f>'Fio Distribution'!H27</f>
        <v>5160.8333333333339</v>
      </c>
      <c r="J128" s="433">
        <f>'Fio Distribution'!I27</f>
        <v>0</v>
      </c>
      <c r="K128" s="443">
        <f>'Fio Distribution'!J27</f>
        <v>0</v>
      </c>
      <c r="L128" s="443">
        <f>'Fio Distribution'!K27</f>
        <v>0</v>
      </c>
      <c r="M128" s="443">
        <f>'Fio Distribution'!L27</f>
        <v>224.38405797101456</v>
      </c>
      <c r="N128" s="433">
        <f>'Fio Distribution'!M27</f>
        <v>24</v>
      </c>
      <c r="O128" s="444">
        <f>'Fio Distribution'!N27</f>
        <v>6.0833785194571704E-3</v>
      </c>
      <c r="P128" s="433">
        <f>'Fio Distribution'!O27</f>
        <v>0.94934052431015037</v>
      </c>
      <c r="Q128" s="433" t="str">
        <f>'Fio Distribution'!P27</f>
        <v>C</v>
      </c>
      <c r="R128" s="434">
        <f>'Fio Distribution'!Q27</f>
        <v>1.0454545454545452</v>
      </c>
      <c r="S128" s="443">
        <f>'Fio Distribution'!R27</f>
        <v>1.9193181818181804E-2</v>
      </c>
      <c r="T128" s="443">
        <f>'Fio Distribution'!S27</f>
        <v>234.58333333333337</v>
      </c>
      <c r="U128" s="433">
        <f>'Fio Distribution'!T27</f>
        <v>30</v>
      </c>
      <c r="V128" s="433">
        <f>'Fio Distribution'!U27</f>
        <v>1</v>
      </c>
      <c r="W128" s="433">
        <f>'Fio Distribution'!V27</f>
        <v>31</v>
      </c>
      <c r="X128" s="434">
        <f>'Fio Distribution'!W27</f>
        <v>32.409090909090899</v>
      </c>
      <c r="Y128" s="434">
        <f>'Fio Distribution'!X27</f>
        <v>32.409090909090899</v>
      </c>
      <c r="Z128" s="443">
        <f>'Fio Distribution'!Y27</f>
        <v>0.59498863636363586</v>
      </c>
      <c r="AA128" s="444">
        <f>'Fio Distribution'!Z27</f>
        <v>0</v>
      </c>
      <c r="AB128" s="446" t="str">
        <f>'Fio Distribution'!AA27</f>
        <v>VERY LOW-ORDER URGENTLY</v>
      </c>
      <c r="AC128" s="443">
        <f>'Fio Distribution'!AB27</f>
        <v>7272.083333333333</v>
      </c>
      <c r="AD128" s="450">
        <f>Table1[[#This Row],[Stock Sell in/Sell out]]*Table1[[#This Row],[Stock Norm +Transit Time]]/Table1[[#This Row],[Stock Norm QTY]]</f>
        <v>0</v>
      </c>
      <c r="AE128" s="443">
        <f>Table1[[#This Row],[Stock Norm +Transit Time]]*Table1[[#This Row],[Av. Daily Sales MT]]</f>
        <v>0.59498863636363586</v>
      </c>
    </row>
    <row r="129" spans="1:31" hidden="1">
      <c r="A129" s="433" t="s">
        <v>226</v>
      </c>
      <c r="B129" s="433" t="s">
        <v>152</v>
      </c>
      <c r="C129" s="433" t="str">
        <f>'Fio Distribution'!B28</f>
        <v>W203</v>
      </c>
      <c r="D129" s="433" t="str">
        <f>'Fio Distribution'!C28</f>
        <v>ALIFE LEMON 18X200G</v>
      </c>
      <c r="E129" s="433" t="str">
        <f>'Fio Distribution'!D28</f>
        <v>SOAP</v>
      </c>
      <c r="F129" s="433" t="str">
        <f>'Fio Distribution'!E28</f>
        <v>ALIFE</v>
      </c>
      <c r="G129" s="443">
        <f>'Fio Distribution'!F28</f>
        <v>0.38839999999999986</v>
      </c>
      <c r="H129" s="434">
        <f>'Fio Distribution'!G28</f>
        <v>79.333333333333329</v>
      </c>
      <c r="I129" s="443">
        <f>'Fio Distribution'!H28</f>
        <v>9488.4833333333372</v>
      </c>
      <c r="J129" s="433">
        <f>'Fio Distribution'!I28</f>
        <v>0</v>
      </c>
      <c r="K129" s="443">
        <f>'Fio Distribution'!J28</f>
        <v>0</v>
      </c>
      <c r="L129" s="443">
        <f>'Fio Distribution'!K28</f>
        <v>0</v>
      </c>
      <c r="M129" s="443">
        <f>'Fio Distribution'!L28</f>
        <v>119.60273109243703</v>
      </c>
      <c r="N129" s="433">
        <f>'Fio Distribution'!M28</f>
        <v>1</v>
      </c>
      <c r="O129" s="444">
        <f>'Fio Distribution'!N28</f>
        <v>5.595699744125911E-3</v>
      </c>
      <c r="P129" s="433">
        <f>'Fio Distribution'!O28</f>
        <v>0.95493622405427625</v>
      </c>
      <c r="Q129" s="433" t="str">
        <f>'Fio Distribution'!P28</f>
        <v>C</v>
      </c>
      <c r="R129" s="434">
        <f>'Fio Distribution'!Q28</f>
        <v>3.606060606060606</v>
      </c>
      <c r="S129" s="443">
        <f>'Fio Distribution'!R28</f>
        <v>1.7654545454545447E-2</v>
      </c>
      <c r="T129" s="443">
        <f>'Fio Distribution'!S28</f>
        <v>431.29469696969716</v>
      </c>
      <c r="U129" s="433">
        <f>'Fio Distribution'!T28</f>
        <v>30</v>
      </c>
      <c r="V129" s="433">
        <f>'Fio Distribution'!U28</f>
        <v>1</v>
      </c>
      <c r="W129" s="433">
        <f>'Fio Distribution'!V28</f>
        <v>31</v>
      </c>
      <c r="X129" s="434">
        <f>'Fio Distribution'!W28</f>
        <v>111.78787878787878</v>
      </c>
      <c r="Y129" s="434">
        <f>'Fio Distribution'!X28</f>
        <v>111.78787878787878</v>
      </c>
      <c r="Z129" s="443">
        <f>'Fio Distribution'!Y28</f>
        <v>0.54729090909090883</v>
      </c>
      <c r="AA129" s="444">
        <f>'Fio Distribution'!Z28</f>
        <v>0</v>
      </c>
      <c r="AB129" s="446" t="str">
        <f>'Fio Distribution'!AA28</f>
        <v>VERY LOW-ORDER URGENTLY</v>
      </c>
      <c r="AC129" s="443">
        <f>'Fio Distribution'!AB28</f>
        <v>13370.13560606061</v>
      </c>
      <c r="AD129" s="450">
        <f>Table1[[#This Row],[Stock Sell in/Sell out]]*Table1[[#This Row],[Stock Norm +Transit Time]]/Table1[[#This Row],[Stock Norm QTY]]</f>
        <v>0</v>
      </c>
      <c r="AE129" s="443">
        <f>Table1[[#This Row],[Stock Norm +Transit Time]]*Table1[[#This Row],[Av. Daily Sales MT]]</f>
        <v>0.54729090909090883</v>
      </c>
    </row>
    <row r="130" spans="1:31" hidden="1">
      <c r="A130" s="433" t="s">
        <v>226</v>
      </c>
      <c r="B130" s="433" t="s">
        <v>152</v>
      </c>
      <c r="C130" s="433" t="str">
        <f>'Fio Distribution'!B29</f>
        <v>W140</v>
      </c>
      <c r="D130" s="433" t="str">
        <f>'Fio Distribution'!C29</f>
        <v>JAMAA CLASSIC 130G</v>
      </c>
      <c r="E130" s="433" t="str">
        <f>'Fio Distribution'!D29</f>
        <v>SOAP</v>
      </c>
      <c r="F130" s="433" t="str">
        <f>'Fio Distribution'!E29</f>
        <v>JAMAA</v>
      </c>
      <c r="G130" s="443">
        <f>'Fio Distribution'!F29</f>
        <v>0.37830000000000008</v>
      </c>
      <c r="H130" s="434">
        <f>'Fio Distribution'!G29</f>
        <v>52.333333333333336</v>
      </c>
      <c r="I130" s="443">
        <f>'Fio Distribution'!H29</f>
        <v>6032.8</v>
      </c>
      <c r="J130" s="433">
        <f>'Fio Distribution'!I29</f>
        <v>20</v>
      </c>
      <c r="K130" s="443">
        <f>'Fio Distribution'!J29</f>
        <v>0.12480000000000001</v>
      </c>
      <c r="L130" s="443">
        <f>'Fio Distribution'!K29</f>
        <v>2305.5286624203823</v>
      </c>
      <c r="M130" s="443">
        <f>'Fio Distribution'!L29</f>
        <v>115.27643312101911</v>
      </c>
      <c r="N130" s="433">
        <f>'Fio Distribution'!M29</f>
        <v>18</v>
      </c>
      <c r="O130" s="444">
        <f>'Fio Distribution'!N29</f>
        <v>5.4501884994923623E-3</v>
      </c>
      <c r="P130" s="433">
        <f>'Fio Distribution'!O29</f>
        <v>0.96038641255376866</v>
      </c>
      <c r="Q130" s="433" t="str">
        <f>'Fio Distribution'!P29</f>
        <v>C</v>
      </c>
      <c r="R130" s="434">
        <f>'Fio Distribution'!Q29</f>
        <v>2.3787878787878789</v>
      </c>
      <c r="S130" s="443">
        <f>'Fio Distribution'!R29</f>
        <v>1.7195454545454548E-2</v>
      </c>
      <c r="T130" s="443">
        <f>'Fio Distribution'!S29</f>
        <v>274.21818181818185</v>
      </c>
      <c r="U130" s="433">
        <f>'Fio Distribution'!T29</f>
        <v>30</v>
      </c>
      <c r="V130" s="433">
        <f>'Fio Distribution'!U29</f>
        <v>1</v>
      </c>
      <c r="W130" s="433">
        <f>'Fio Distribution'!V29</f>
        <v>31</v>
      </c>
      <c r="X130" s="434">
        <f>'Fio Distribution'!W29</f>
        <v>73.742424242424249</v>
      </c>
      <c r="Y130" s="434">
        <f>'Fio Distribution'!X29</f>
        <v>53.742424242424249</v>
      </c>
      <c r="Z130" s="443">
        <f>'Fio Distribution'!Y29</f>
        <v>0.38848584250144774</v>
      </c>
      <c r="AA130" s="444">
        <f>'Fio Distribution'!Z29</f>
        <v>0.27121430039038419</v>
      </c>
      <c r="AB130" s="446" t="str">
        <f>'Fio Distribution'!AA29</f>
        <v>VERY LOW-ORDER URGENTLY</v>
      </c>
      <c r="AC130" s="443">
        <f>'Fio Distribution'!AB29</f>
        <v>6195.2349739432548</v>
      </c>
      <c r="AD130" s="450">
        <f>Table1[[#This Row],[Stock Sell in/Sell out]]*Table1[[#This Row],[Stock Norm +Transit Time]]/Table1[[#This Row],[Stock Norm QTY]]</f>
        <v>8.4076433121019107</v>
      </c>
      <c r="AE130" s="443">
        <f>Table1[[#This Row],[Stock Norm +Transit Time]]*Table1[[#This Row],[Av. Daily Sales MT]]</f>
        <v>0.53305909090909098</v>
      </c>
    </row>
    <row r="131" spans="1:31" hidden="1">
      <c r="A131" s="433" t="s">
        <v>226</v>
      </c>
      <c r="B131" s="433" t="s">
        <v>152</v>
      </c>
      <c r="C131" s="433" t="str">
        <f>'Fio Distribution'!B30</f>
        <v>W204</v>
      </c>
      <c r="D131" s="433" t="str">
        <f>'Fio Distribution'!C30</f>
        <v>ALIFE COCONUT 18X200G</v>
      </c>
      <c r="E131" s="433" t="str">
        <f>'Fio Distribution'!D30</f>
        <v>SOAP</v>
      </c>
      <c r="F131" s="433" t="str">
        <f>'Fio Distribution'!E30</f>
        <v>ALIFE</v>
      </c>
      <c r="G131" s="443">
        <f>'Fio Distribution'!F30</f>
        <v>0.34993333333333321</v>
      </c>
      <c r="H131" s="434">
        <f>'Fio Distribution'!G30</f>
        <v>73.333333333333329</v>
      </c>
      <c r="I131" s="443">
        <f>'Fio Distribution'!H30</f>
        <v>8786.5866666666698</v>
      </c>
      <c r="J131" s="433">
        <f>'Fio Distribution'!I30</f>
        <v>0</v>
      </c>
      <c r="K131" s="443">
        <f>'Fio Distribution'!J30</f>
        <v>1.2000000000000001E-3</v>
      </c>
      <c r="L131" s="443">
        <f>'Fio Distribution'!K30</f>
        <v>0</v>
      </c>
      <c r="M131" s="443">
        <f>'Fio Distribution'!L30</f>
        <v>119.81709090909096</v>
      </c>
      <c r="N131" s="433">
        <f>'Fio Distribution'!M30</f>
        <v>6</v>
      </c>
      <c r="O131" s="444">
        <f>'Fio Distribution'!N30</f>
        <v>5.0415084031783224E-3</v>
      </c>
      <c r="P131" s="433">
        <f>'Fio Distribution'!O30</f>
        <v>0.96542792095694696</v>
      </c>
      <c r="Q131" s="433" t="str">
        <f>'Fio Distribution'!P30</f>
        <v>C</v>
      </c>
      <c r="R131" s="434">
        <f>'Fio Distribution'!Q30</f>
        <v>3.333333333333333</v>
      </c>
      <c r="S131" s="443">
        <f>'Fio Distribution'!R30</f>
        <v>1.5906060606060601E-2</v>
      </c>
      <c r="T131" s="443">
        <f>'Fio Distribution'!S30</f>
        <v>399.39030303030319</v>
      </c>
      <c r="U131" s="433">
        <f>'Fio Distribution'!T30</f>
        <v>30</v>
      </c>
      <c r="V131" s="433">
        <f>'Fio Distribution'!U30</f>
        <v>1</v>
      </c>
      <c r="W131" s="433">
        <f>'Fio Distribution'!V30</f>
        <v>31</v>
      </c>
      <c r="X131" s="434">
        <f>'Fio Distribution'!W30</f>
        <v>103.33333333333333</v>
      </c>
      <c r="Y131" s="434">
        <f>'Fio Distribution'!X30</f>
        <v>103.33333333333333</v>
      </c>
      <c r="Z131" s="443">
        <f>'Fio Distribution'!Y30</f>
        <v>0.49308787878787863</v>
      </c>
      <c r="AA131" s="444">
        <f>'Fio Distribution'!Z30</f>
        <v>0</v>
      </c>
      <c r="AB131" s="446" t="str">
        <f>'Fio Distribution'!AA30</f>
        <v>VERY LOW-ORDER URGENTLY</v>
      </c>
      <c r="AC131" s="443">
        <f>'Fio Distribution'!AB30</f>
        <v>12381.099393939399</v>
      </c>
      <c r="AD131" s="450">
        <f>Table1[[#This Row],[Stock Sell in/Sell out]]*Table1[[#This Row],[Stock Norm +Transit Time]]/Table1[[#This Row],[Stock Norm QTY]]</f>
        <v>0</v>
      </c>
      <c r="AE131" s="443">
        <f>Table1[[#This Row],[Stock Norm +Transit Time]]*Table1[[#This Row],[Av. Daily Sales MT]]</f>
        <v>0.49308787878787863</v>
      </c>
    </row>
    <row r="132" spans="1:31" hidden="1">
      <c r="A132" s="433" t="s">
        <v>226</v>
      </c>
      <c r="B132" s="433" t="s">
        <v>152</v>
      </c>
      <c r="C132" s="433" t="str">
        <f>'Fio Distribution'!B31</f>
        <v>W069</v>
      </c>
      <c r="D132" s="433" t="str">
        <f>'Fio Distribution'!C31</f>
        <v>FORTUNE DELICIOUS 22.5KG</v>
      </c>
      <c r="E132" s="433" t="str">
        <f>'Fio Distribution'!D31</f>
        <v>RICE</v>
      </c>
      <c r="F132" s="433" t="str">
        <f>'Fio Distribution'!E31</f>
        <v>FORTUNE DELICIOUS</v>
      </c>
      <c r="G132" s="443">
        <f>'Fio Distribution'!F31</f>
        <v>0.23999999999999996</v>
      </c>
      <c r="H132" s="434">
        <f>'Fio Distribution'!G31</f>
        <v>10.666666666666666</v>
      </c>
      <c r="I132" s="443">
        <f>'Fio Distribution'!H31</f>
        <v>3912</v>
      </c>
      <c r="J132" s="433">
        <f>'Fio Distribution'!I31</f>
        <v>0</v>
      </c>
      <c r="K132" s="443">
        <f>'Fio Distribution'!J31</f>
        <v>0</v>
      </c>
      <c r="L132" s="443">
        <f>'Fio Distribution'!K31</f>
        <v>0</v>
      </c>
      <c r="M132" s="443">
        <f>'Fio Distribution'!L31</f>
        <v>366.75</v>
      </c>
      <c r="N132" s="433">
        <f>'Fio Distribution'!M31</f>
        <v>1</v>
      </c>
      <c r="O132" s="444">
        <f>'Fio Distribution'!N31</f>
        <v>3.4576929417873812E-3</v>
      </c>
      <c r="P132" s="433">
        <f>'Fio Distribution'!O31</f>
        <v>0.96888561389873429</v>
      </c>
      <c r="Q132" s="433" t="str">
        <f>'Fio Distribution'!P31</f>
        <v>C</v>
      </c>
      <c r="R132" s="434">
        <f>'Fio Distribution'!Q31</f>
        <v>0.48484848484848481</v>
      </c>
      <c r="S132" s="443">
        <f>'Fio Distribution'!R31</f>
        <v>1.0909090909090908E-2</v>
      </c>
      <c r="T132" s="443">
        <f>'Fio Distribution'!S31</f>
        <v>177.81818181818181</v>
      </c>
      <c r="U132" s="433">
        <f>'Fio Distribution'!T31</f>
        <v>30</v>
      </c>
      <c r="V132" s="433">
        <f>'Fio Distribution'!U31</f>
        <v>1</v>
      </c>
      <c r="W132" s="433">
        <f>'Fio Distribution'!V31</f>
        <v>31</v>
      </c>
      <c r="X132" s="434">
        <f>'Fio Distribution'!W31</f>
        <v>15.030303030303029</v>
      </c>
      <c r="Y132" s="434">
        <f>'Fio Distribution'!X31</f>
        <v>15.030303030303029</v>
      </c>
      <c r="Z132" s="443">
        <f>'Fio Distribution'!Y31</f>
        <v>0.33818181818181814</v>
      </c>
      <c r="AA132" s="444">
        <f>'Fio Distribution'!Z31</f>
        <v>0</v>
      </c>
      <c r="AB132" s="446" t="str">
        <f>'Fio Distribution'!AA31</f>
        <v>VERY LOW-ORDER URGENTLY</v>
      </c>
      <c r="AC132" s="443">
        <f>'Fio Distribution'!AB31</f>
        <v>5512.363636363636</v>
      </c>
      <c r="AD132" s="450">
        <f>Table1[[#This Row],[Stock Sell in/Sell out]]*Table1[[#This Row],[Stock Norm +Transit Time]]/Table1[[#This Row],[Stock Norm QTY]]</f>
        <v>0</v>
      </c>
      <c r="AE132" s="443">
        <f>Table1[[#This Row],[Stock Norm +Transit Time]]*Table1[[#This Row],[Av. Daily Sales MT]]</f>
        <v>0.33818181818181814</v>
      </c>
    </row>
    <row r="133" spans="1:31" hidden="1">
      <c r="A133" s="433" t="s">
        <v>226</v>
      </c>
      <c r="B133" s="433" t="s">
        <v>152</v>
      </c>
      <c r="C133" s="433" t="str">
        <f>'Fio Distribution'!B32</f>
        <v>W043</v>
      </c>
      <c r="D133" s="433" t="str">
        <f>'Fio Distribution'!C32</f>
        <v>FORTUNE VIET 25KG</v>
      </c>
      <c r="E133" s="433" t="str">
        <f>'Fio Distribution'!D32</f>
        <v>RICE</v>
      </c>
      <c r="F133" s="433" t="str">
        <f>'Fio Distribution'!E32</f>
        <v>FORTUNE</v>
      </c>
      <c r="G133" s="443">
        <f>'Fio Distribution'!F32</f>
        <v>0.22499999999999998</v>
      </c>
      <c r="H133" s="434">
        <f>'Fio Distribution'!G32</f>
        <v>9</v>
      </c>
      <c r="I133" s="443">
        <f>'Fio Distribution'!H32</f>
        <v>3037</v>
      </c>
      <c r="J133" s="433">
        <f>'Fio Distribution'!I32</f>
        <v>45</v>
      </c>
      <c r="K133" s="443">
        <f>'Fio Distribution'!J32</f>
        <v>1.125</v>
      </c>
      <c r="L133" s="443">
        <f>'Fio Distribution'!K32</f>
        <v>15185</v>
      </c>
      <c r="M133" s="443">
        <f>'Fio Distribution'!L32</f>
        <v>337.44444444444446</v>
      </c>
      <c r="N133" s="433">
        <f>'Fio Distribution'!M32</f>
        <v>60</v>
      </c>
      <c r="O133" s="444">
        <f>'Fio Distribution'!N32</f>
        <v>3.2415871329256702E-3</v>
      </c>
      <c r="P133" s="433">
        <f>'Fio Distribution'!O32</f>
        <v>0.97212720103165995</v>
      </c>
      <c r="Q133" s="433" t="str">
        <f>'Fio Distribution'!P32</f>
        <v>C</v>
      </c>
      <c r="R133" s="434">
        <f>'Fio Distribution'!Q32</f>
        <v>0.40909090909090912</v>
      </c>
      <c r="S133" s="443">
        <f>'Fio Distribution'!R32</f>
        <v>1.0227272727272725E-2</v>
      </c>
      <c r="T133" s="443">
        <f>'Fio Distribution'!S32</f>
        <v>138.04545454545453</v>
      </c>
      <c r="U133" s="433">
        <f>'Fio Distribution'!T32</f>
        <v>30</v>
      </c>
      <c r="V133" s="433">
        <f>'Fio Distribution'!U32</f>
        <v>1</v>
      </c>
      <c r="W133" s="433">
        <f>'Fio Distribution'!V32</f>
        <v>31</v>
      </c>
      <c r="X133" s="434">
        <f>'Fio Distribution'!W32</f>
        <v>12.681818181818183</v>
      </c>
      <c r="Y133" s="434">
        <f>'Fio Distribution'!X32</f>
        <v>0</v>
      </c>
      <c r="Z133" s="443">
        <f>'Fio Distribution'!Y32</f>
        <v>0</v>
      </c>
      <c r="AA133" s="444">
        <f>'Fio Distribution'!Z32</f>
        <v>3.5483870967741931</v>
      </c>
      <c r="AB133" s="446" t="str">
        <f>'Fio Distribution'!AA32</f>
        <v>VERY HIGH-DON’T ORDER</v>
      </c>
      <c r="AC133" s="443">
        <f>'Fio Distribution'!AB32</f>
        <v>0</v>
      </c>
      <c r="AD133" s="450">
        <f>Table1[[#This Row],[Stock Sell in/Sell out]]*Table1[[#This Row],[Stock Norm +Transit Time]]/Table1[[#This Row],[Stock Norm QTY]]</f>
        <v>109.99999999999999</v>
      </c>
      <c r="AE133" s="443">
        <f>Table1[[#This Row],[Stock Norm +Transit Time]]*Table1[[#This Row],[Av. Daily Sales MT]]</f>
        <v>0.31704545454545446</v>
      </c>
    </row>
    <row r="134" spans="1:31" hidden="1">
      <c r="A134" s="433" t="s">
        <v>226</v>
      </c>
      <c r="B134" s="433" t="s">
        <v>152</v>
      </c>
      <c r="C134" s="433" t="str">
        <f>'Fio Distribution'!B33</f>
        <v>W196</v>
      </c>
      <c r="D134" s="433" t="str">
        <f>'Fio Distribution'!C33</f>
        <v xml:space="preserve">JAMAA DETERGENT 40PCH X 160G </v>
      </c>
      <c r="E134" s="433" t="str">
        <f>'Fio Distribution'!D33</f>
        <v>DETERGENT</v>
      </c>
      <c r="F134" s="433" t="str">
        <f>'Fio Distribution'!E33</f>
        <v>JAMAA</v>
      </c>
      <c r="G134" s="443">
        <f>'Fio Distribution'!F33</f>
        <v>0.21973333333333334</v>
      </c>
      <c r="H134" s="434">
        <f>'Fio Distribution'!G33</f>
        <v>29.666666666666668</v>
      </c>
      <c r="I134" s="443">
        <f>'Fio Distribution'!H33</f>
        <v>3992.6333333333332</v>
      </c>
      <c r="J134" s="433">
        <f>'Fio Distribution'!I33</f>
        <v>10</v>
      </c>
      <c r="K134" s="443">
        <f>'Fio Distribution'!J33</f>
        <v>6.6720000000000002E-2</v>
      </c>
      <c r="L134" s="443">
        <f>'Fio Distribution'!K33</f>
        <v>1345.8314606741574</v>
      </c>
      <c r="M134" s="443">
        <f>'Fio Distribution'!L33</f>
        <v>134.58314606741573</v>
      </c>
      <c r="N134" s="433">
        <f>'Fio Distribution'!M33</f>
        <v>100</v>
      </c>
      <c r="O134" s="444">
        <f>'Fio Distribution'!N33</f>
        <v>3.1657099822586699E-3</v>
      </c>
      <c r="P134" s="433">
        <f>'Fio Distribution'!O33</f>
        <v>0.97529291101391857</v>
      </c>
      <c r="Q134" s="433" t="str">
        <f>'Fio Distribution'!P33</f>
        <v>C</v>
      </c>
      <c r="R134" s="434">
        <f>'Fio Distribution'!Q33</f>
        <v>1.3484848484848486</v>
      </c>
      <c r="S134" s="443">
        <f>'Fio Distribution'!R33</f>
        <v>9.9878787878787886E-3</v>
      </c>
      <c r="T134" s="443">
        <f>'Fio Distribution'!S33</f>
        <v>181.48333333333332</v>
      </c>
      <c r="U134" s="433">
        <f>'Fio Distribution'!T33</f>
        <v>30</v>
      </c>
      <c r="V134" s="433">
        <f>'Fio Distribution'!U33</f>
        <v>1</v>
      </c>
      <c r="W134" s="433">
        <f>'Fio Distribution'!V33</f>
        <v>31</v>
      </c>
      <c r="X134" s="434">
        <f>'Fio Distribution'!W33</f>
        <v>41.803030303030305</v>
      </c>
      <c r="Y134" s="434">
        <f>'Fio Distribution'!X33</f>
        <v>31.803030303030305</v>
      </c>
      <c r="Z134" s="443">
        <f>'Fio Distribution'!Y33</f>
        <v>0.23555682669390537</v>
      </c>
      <c r="AA134" s="444">
        <f>'Fio Distribution'!Z33</f>
        <v>0.23921710764769843</v>
      </c>
      <c r="AB134" s="446" t="str">
        <f>'Fio Distribution'!AA33</f>
        <v>VERY LOW-ORDER URGENTLY</v>
      </c>
      <c r="AC134" s="443">
        <f>'Fio Distribution'!AB33</f>
        <v>4280.1518726591758</v>
      </c>
      <c r="AD134" s="450">
        <f>Table1[[#This Row],[Stock Sell in/Sell out]]*Table1[[#This Row],[Stock Norm +Transit Time]]/Table1[[#This Row],[Stock Norm QTY]]</f>
        <v>7.4157303370786511</v>
      </c>
      <c r="AE134" s="443">
        <f>Table1[[#This Row],[Stock Norm +Transit Time]]*Table1[[#This Row],[Av. Daily Sales MT]]</f>
        <v>0.30962424242424247</v>
      </c>
    </row>
    <row r="135" spans="1:31" hidden="1">
      <c r="A135" s="433" t="s">
        <v>226</v>
      </c>
      <c r="B135" s="433" t="s">
        <v>152</v>
      </c>
      <c r="C135" s="433" t="str">
        <f>'Fio Distribution'!B34</f>
        <v>W234</v>
      </c>
      <c r="D135" s="433" t="str">
        <f>'Fio Distribution'!C34</f>
        <v>JAMAA BLUE SOAP LAMINATED 24 X 200G</v>
      </c>
      <c r="E135" s="433" t="str">
        <f>'Fio Distribution'!D34</f>
        <v>SOAP</v>
      </c>
      <c r="F135" s="433" t="str">
        <f>'Fio Distribution'!E34</f>
        <v>JAMAA</v>
      </c>
      <c r="G135" s="443">
        <f>'Fio Distribution'!F34</f>
        <v>0.2106666666666667</v>
      </c>
      <c r="H135" s="434">
        <f>'Fio Distribution'!G34</f>
        <v>29.666666666666668</v>
      </c>
      <c r="I135" s="443">
        <f>'Fio Distribution'!H34</f>
        <v>2245.8666666666663</v>
      </c>
      <c r="J135" s="433">
        <f>'Fio Distribution'!I34</f>
        <v>0</v>
      </c>
      <c r="K135" s="443">
        <f>'Fio Distribution'!J34</f>
        <v>0</v>
      </c>
      <c r="L135" s="443">
        <f>'Fio Distribution'!K34</f>
        <v>0</v>
      </c>
      <c r="M135" s="443">
        <f>'Fio Distribution'!L34</f>
        <v>75.703370786516842</v>
      </c>
      <c r="N135" s="433">
        <f>'Fio Distribution'!M34</f>
        <v>30</v>
      </c>
      <c r="O135" s="444">
        <f>'Fio Distribution'!N34</f>
        <v>3.0350860266800356E-3</v>
      </c>
      <c r="P135" s="433">
        <f>'Fio Distribution'!O34</f>
        <v>0.97832799704059858</v>
      </c>
      <c r="Q135" s="433" t="str">
        <f>'Fio Distribution'!P34</f>
        <v>C</v>
      </c>
      <c r="R135" s="434">
        <f>'Fio Distribution'!Q34</f>
        <v>1.3484848484848486</v>
      </c>
      <c r="S135" s="443">
        <f>'Fio Distribution'!R34</f>
        <v>9.5757575757575777E-3</v>
      </c>
      <c r="T135" s="443">
        <f>'Fio Distribution'!S34</f>
        <v>102.08484848484846</v>
      </c>
      <c r="U135" s="433">
        <f>'Fio Distribution'!T34</f>
        <v>30</v>
      </c>
      <c r="V135" s="433">
        <f>'Fio Distribution'!U34</f>
        <v>1</v>
      </c>
      <c r="W135" s="433">
        <f>'Fio Distribution'!V34</f>
        <v>31</v>
      </c>
      <c r="X135" s="434">
        <f>'Fio Distribution'!W34</f>
        <v>41.803030303030305</v>
      </c>
      <c r="Y135" s="434">
        <f>'Fio Distribution'!X34</f>
        <v>41.803030303030305</v>
      </c>
      <c r="Z135" s="443">
        <f>'Fio Distribution'!Y34</f>
        <v>0.29684848484848492</v>
      </c>
      <c r="AA135" s="444">
        <f>'Fio Distribution'!Z34</f>
        <v>0</v>
      </c>
      <c r="AB135" s="446" t="str">
        <f>'Fio Distribution'!AA34</f>
        <v>VERY LOW-ORDER URGENTLY</v>
      </c>
      <c r="AC135" s="443">
        <f>'Fio Distribution'!AB34</f>
        <v>3164.6303030303025</v>
      </c>
      <c r="AD135" s="450">
        <f>Table1[[#This Row],[Stock Sell in/Sell out]]*Table1[[#This Row],[Stock Norm +Transit Time]]/Table1[[#This Row],[Stock Norm QTY]]</f>
        <v>0</v>
      </c>
      <c r="AE135" s="443">
        <f>Table1[[#This Row],[Stock Norm +Transit Time]]*Table1[[#This Row],[Av. Daily Sales MT]]</f>
        <v>0.29684848484848492</v>
      </c>
    </row>
    <row r="136" spans="1:31" hidden="1">
      <c r="A136" s="433" t="s">
        <v>226</v>
      </c>
      <c r="B136" s="433" t="s">
        <v>152</v>
      </c>
      <c r="C136" s="433" t="str">
        <f>'Fio Distribution'!B35</f>
        <v>W024</v>
      </c>
      <c r="D136" s="433" t="str">
        <f>'Fio Distribution'!C35</f>
        <v>FRYTOL 200ML X 24SCH</v>
      </c>
      <c r="E136" s="433" t="str">
        <f>'Fio Distribution'!D35</f>
        <v>COOKING OIL</v>
      </c>
      <c r="F136" s="433" t="str">
        <f>'Fio Distribution'!E35</f>
        <v>FRYTOL</v>
      </c>
      <c r="G136" s="443">
        <f>'Fio Distribution'!F35</f>
        <v>0.16991999999999996</v>
      </c>
      <c r="H136" s="434">
        <f>'Fio Distribution'!G35</f>
        <v>34.333333333333329</v>
      </c>
      <c r="I136" s="443">
        <f>'Fio Distribution'!H35</f>
        <v>6288.0533333333369</v>
      </c>
      <c r="J136" s="433">
        <f>'Fio Distribution'!I35</f>
        <v>82</v>
      </c>
      <c r="K136" s="443">
        <f>'Fio Distribution'!J35</f>
        <v>0.35711999999999999</v>
      </c>
      <c r="L136" s="443">
        <f>'Fio Distribution'!K35</f>
        <v>15018.069126213602</v>
      </c>
      <c r="M136" s="443">
        <f>'Fio Distribution'!L35</f>
        <v>183.14718446601955</v>
      </c>
      <c r="N136" s="433">
        <f>'Fio Distribution'!M35</f>
        <v>24</v>
      </c>
      <c r="O136" s="444">
        <f>'Fio Distribution'!N35</f>
        <v>2.4480466027854658E-3</v>
      </c>
      <c r="P136" s="433">
        <f>'Fio Distribution'!O35</f>
        <v>0.980776043643384</v>
      </c>
      <c r="Q136" s="433" t="str">
        <f>'Fio Distribution'!P35</f>
        <v>C</v>
      </c>
      <c r="R136" s="434">
        <f>'Fio Distribution'!Q35</f>
        <v>1.5606060606060603</v>
      </c>
      <c r="S136" s="443">
        <f>'Fio Distribution'!R35</f>
        <v>7.7236363636363622E-3</v>
      </c>
      <c r="T136" s="443">
        <f>'Fio Distribution'!S35</f>
        <v>285.82060606060622</v>
      </c>
      <c r="U136" s="433">
        <f>'Fio Distribution'!T35</f>
        <v>30</v>
      </c>
      <c r="V136" s="433">
        <f>'Fio Distribution'!U35</f>
        <v>1</v>
      </c>
      <c r="W136" s="433">
        <f>'Fio Distribution'!V35</f>
        <v>31</v>
      </c>
      <c r="X136" s="434">
        <f>'Fio Distribution'!W35</f>
        <v>48.378787878787868</v>
      </c>
      <c r="Y136" s="434">
        <f>'Fio Distribution'!X35</f>
        <v>0</v>
      </c>
      <c r="Z136" s="443">
        <f>'Fio Distribution'!Y35</f>
        <v>0</v>
      </c>
      <c r="AA136" s="444">
        <f>'Fio Distribution'!Z35</f>
        <v>1.6949577200125279</v>
      </c>
      <c r="AB136" s="446" t="str">
        <f>'Fio Distribution'!AA35</f>
        <v>HIGH-DON’T ORDER</v>
      </c>
      <c r="AC136" s="443">
        <f>'Fio Distribution'!AB35</f>
        <v>0</v>
      </c>
      <c r="AD136" s="450">
        <f>Table1[[#This Row],[Stock Sell in/Sell out]]*Table1[[#This Row],[Stock Norm +Transit Time]]/Table1[[#This Row],[Stock Norm QTY]]</f>
        <v>52.54368932038836</v>
      </c>
      <c r="AE136" s="443">
        <f>Table1[[#This Row],[Stock Norm +Transit Time]]*Table1[[#This Row],[Av. Daily Sales MT]]</f>
        <v>0.23943272727272724</v>
      </c>
    </row>
    <row r="137" spans="1:31" hidden="1">
      <c r="A137" s="433" t="s">
        <v>226</v>
      </c>
      <c r="B137" s="433" t="s">
        <v>152</v>
      </c>
      <c r="C137" s="433" t="str">
        <f>'Fio Distribution'!B36</f>
        <v>W136</v>
      </c>
      <c r="D137" s="433" t="str">
        <f>'Fio Distribution'!C36</f>
        <v>FORTUNE EMO PA 4.5KG</v>
      </c>
      <c r="E137" s="433" t="str">
        <f>'Fio Distribution'!D36</f>
        <v>RICE</v>
      </c>
      <c r="F137" s="433" t="str">
        <f>'Fio Distribution'!E36</f>
        <v>FORTUNE</v>
      </c>
      <c r="G137" s="443">
        <f>'Fio Distribution'!F36</f>
        <v>0.14250000000000002</v>
      </c>
      <c r="H137" s="434">
        <f>'Fio Distribution'!G36</f>
        <v>6.333333333333333</v>
      </c>
      <c r="I137" s="443">
        <f>'Fio Distribution'!H36</f>
        <v>1631.6666666666667</v>
      </c>
      <c r="J137" s="433">
        <f>'Fio Distribution'!I36</f>
        <v>0</v>
      </c>
      <c r="K137" s="443">
        <f>'Fio Distribution'!J36</f>
        <v>0</v>
      </c>
      <c r="L137" s="443">
        <f>'Fio Distribution'!K36</f>
        <v>0</v>
      </c>
      <c r="M137" s="443">
        <f>'Fio Distribution'!L36</f>
        <v>257.63157894736844</v>
      </c>
      <c r="N137" s="433">
        <f>'Fio Distribution'!M36</f>
        <v>1</v>
      </c>
      <c r="O137" s="444">
        <f>'Fio Distribution'!N36</f>
        <v>2.0530051841862584E-3</v>
      </c>
      <c r="P137" s="433">
        <f>'Fio Distribution'!O36</f>
        <v>0.98282904882757027</v>
      </c>
      <c r="Q137" s="433" t="str">
        <f>'Fio Distribution'!P36</f>
        <v>C</v>
      </c>
      <c r="R137" s="434">
        <f>'Fio Distribution'!Q36</f>
        <v>0.28787878787878785</v>
      </c>
      <c r="S137" s="443">
        <f>'Fio Distribution'!R36</f>
        <v>6.4772727272727282E-3</v>
      </c>
      <c r="T137" s="443">
        <f>'Fio Distribution'!S36</f>
        <v>74.166666666666671</v>
      </c>
      <c r="U137" s="433">
        <f>'Fio Distribution'!T36</f>
        <v>30</v>
      </c>
      <c r="V137" s="433">
        <f>'Fio Distribution'!U36</f>
        <v>1</v>
      </c>
      <c r="W137" s="433">
        <f>'Fio Distribution'!V36</f>
        <v>31</v>
      </c>
      <c r="X137" s="434">
        <f>'Fio Distribution'!W36</f>
        <v>8.9242424242424239</v>
      </c>
      <c r="Y137" s="434">
        <f>'Fio Distribution'!X36</f>
        <v>8.9242424242424239</v>
      </c>
      <c r="Z137" s="443">
        <f>'Fio Distribution'!Y36</f>
        <v>0.20079545454545458</v>
      </c>
      <c r="AA137" s="444">
        <f>'Fio Distribution'!Z36</f>
        <v>0</v>
      </c>
      <c r="AB137" s="446" t="str">
        <f>'Fio Distribution'!AA36</f>
        <v>VERY LOW-ORDER URGENTLY</v>
      </c>
      <c r="AC137" s="443">
        <f>'Fio Distribution'!AB36</f>
        <v>2299.1666666666665</v>
      </c>
      <c r="AD137" s="450">
        <f>Table1[[#This Row],[Stock Sell in/Sell out]]*Table1[[#This Row],[Stock Norm +Transit Time]]/Table1[[#This Row],[Stock Norm QTY]]</f>
        <v>0</v>
      </c>
      <c r="AE137" s="443">
        <f>Table1[[#This Row],[Stock Norm +Transit Time]]*Table1[[#This Row],[Av. Daily Sales MT]]</f>
        <v>0.20079545454545458</v>
      </c>
    </row>
    <row r="138" spans="1:31" hidden="1">
      <c r="A138" s="433" t="s">
        <v>226</v>
      </c>
      <c r="B138" s="433" t="s">
        <v>152</v>
      </c>
      <c r="C138" s="433" t="str">
        <f>'Fio Distribution'!B37</f>
        <v>W230</v>
      </c>
      <c r="D138" s="433" t="str">
        <f>'Fio Distribution'!C37</f>
        <v>EAZZY DETERGENT 10PCH X 850G</v>
      </c>
      <c r="E138" s="433" t="str">
        <f>'Fio Distribution'!D37</f>
        <v>DETERGENT</v>
      </c>
      <c r="F138" s="433" t="str">
        <f>'Fio Distribution'!E37</f>
        <v>EAZZY</v>
      </c>
      <c r="G138" s="443">
        <f>'Fio Distribution'!F37</f>
        <v>0.14166666666666666</v>
      </c>
      <c r="H138" s="434">
        <f>'Fio Distribution'!G37</f>
        <v>12.666666666666668</v>
      </c>
      <c r="I138" s="443">
        <f>'Fio Distribution'!H37</f>
        <v>1730.1666666666663</v>
      </c>
      <c r="J138" s="433">
        <f>'Fio Distribution'!I37</f>
        <v>26</v>
      </c>
      <c r="K138" s="443">
        <f>'Fio Distribution'!J37</f>
        <v>0.221</v>
      </c>
      <c r="L138" s="443">
        <f>'Fio Distribution'!K37</f>
        <v>3551.3947368421045</v>
      </c>
      <c r="M138" s="443">
        <f>'Fio Distribution'!L37</f>
        <v>136.59210526315786</v>
      </c>
      <c r="N138" s="433">
        <f>'Fio Distribution'!M37</f>
        <v>10</v>
      </c>
      <c r="O138" s="444">
        <f>'Fio Distribution'!N37</f>
        <v>2.040999305916163E-3</v>
      </c>
      <c r="P138" s="433">
        <f>'Fio Distribution'!O37</f>
        <v>0.98487004813348644</v>
      </c>
      <c r="Q138" s="433" t="str">
        <f>'Fio Distribution'!P37</f>
        <v>C</v>
      </c>
      <c r="R138" s="434">
        <f>'Fio Distribution'!Q37</f>
        <v>0.5757575757575758</v>
      </c>
      <c r="S138" s="443">
        <f>'Fio Distribution'!R37</f>
        <v>6.4393939393939392E-3</v>
      </c>
      <c r="T138" s="443">
        <f>'Fio Distribution'!S37</f>
        <v>78.643939393939377</v>
      </c>
      <c r="U138" s="433">
        <f>'Fio Distribution'!T37</f>
        <v>30</v>
      </c>
      <c r="V138" s="433">
        <f>'Fio Distribution'!U37</f>
        <v>1</v>
      </c>
      <c r="W138" s="433">
        <f>'Fio Distribution'!V37</f>
        <v>31</v>
      </c>
      <c r="X138" s="434">
        <f>'Fio Distribution'!W37</f>
        <v>17.848484848484851</v>
      </c>
      <c r="Y138" s="434">
        <f>'Fio Distribution'!X37</f>
        <v>0</v>
      </c>
      <c r="Z138" s="443">
        <f>'Fio Distribution'!Y37</f>
        <v>0</v>
      </c>
      <c r="AA138" s="444">
        <f>'Fio Distribution'!Z37</f>
        <v>1.4567062818336161</v>
      </c>
      <c r="AB138" s="446" t="str">
        <f>'Fio Distribution'!AA37</f>
        <v>HIGH-DON’T ORDER</v>
      </c>
      <c r="AC138" s="443">
        <f>'Fio Distribution'!AB37</f>
        <v>0</v>
      </c>
      <c r="AD138" s="450">
        <f>Table1[[#This Row],[Stock Sell in/Sell out]]*Table1[[#This Row],[Stock Norm +Transit Time]]/Table1[[#This Row],[Stock Norm QTY]]</f>
        <v>45.157894736842096</v>
      </c>
      <c r="AE138" s="443">
        <f>Table1[[#This Row],[Stock Norm +Transit Time]]*Table1[[#This Row],[Av. Daily Sales MT]]</f>
        <v>0.19962121212121212</v>
      </c>
    </row>
    <row r="139" spans="1:31" hidden="1">
      <c r="A139" s="433" t="s">
        <v>226</v>
      </c>
      <c r="B139" s="433" t="s">
        <v>152</v>
      </c>
      <c r="C139" s="433" t="str">
        <f>'Fio Distribution'!B38</f>
        <v>W185</v>
      </c>
      <c r="D139" s="433" t="str">
        <f>'Fio Distribution'!C38</f>
        <v>FORTUNE DELIGHT 22.5KG</v>
      </c>
      <c r="E139" s="433" t="str">
        <f>'Fio Distribution'!D38</f>
        <v>RICE</v>
      </c>
      <c r="F139" s="433" t="str">
        <f>'Fio Distribution'!E38</f>
        <v>FORTUNE DELIGHT</v>
      </c>
      <c r="G139" s="443">
        <f>'Fio Distribution'!F38</f>
        <v>0.13500000000000001</v>
      </c>
      <c r="H139" s="434">
        <f>'Fio Distribution'!G38</f>
        <v>6</v>
      </c>
      <c r="I139" s="443">
        <f>'Fio Distribution'!H38</f>
        <v>2893.6666666666665</v>
      </c>
      <c r="J139" s="433">
        <f>'Fio Distribution'!I38</f>
        <v>0</v>
      </c>
      <c r="K139" s="443">
        <f>'Fio Distribution'!J38</f>
        <v>0</v>
      </c>
      <c r="L139" s="443">
        <f>'Fio Distribution'!K38</f>
        <v>0</v>
      </c>
      <c r="M139" s="443">
        <f>'Fio Distribution'!L38</f>
        <v>482.27777777777777</v>
      </c>
      <c r="N139" s="433">
        <f>'Fio Distribution'!M38</f>
        <v>24</v>
      </c>
      <c r="O139" s="444">
        <f>'Fio Distribution'!N38</f>
        <v>1.9449522797554024E-3</v>
      </c>
      <c r="P139" s="433">
        <f>'Fio Distribution'!O38</f>
        <v>0.98681500041324188</v>
      </c>
      <c r="Q139" s="433" t="str">
        <f>'Fio Distribution'!P38</f>
        <v>C</v>
      </c>
      <c r="R139" s="434">
        <f>'Fio Distribution'!Q38</f>
        <v>0.27272727272727271</v>
      </c>
      <c r="S139" s="443">
        <f>'Fio Distribution'!R38</f>
        <v>6.1363636363636368E-3</v>
      </c>
      <c r="T139" s="443">
        <f>'Fio Distribution'!S38</f>
        <v>131.53030303030303</v>
      </c>
      <c r="U139" s="433">
        <f>'Fio Distribution'!T38</f>
        <v>30</v>
      </c>
      <c r="V139" s="433">
        <f>'Fio Distribution'!U38</f>
        <v>1</v>
      </c>
      <c r="W139" s="433">
        <f>'Fio Distribution'!V38</f>
        <v>31</v>
      </c>
      <c r="X139" s="434">
        <f>'Fio Distribution'!W38</f>
        <v>8.4545454545454533</v>
      </c>
      <c r="Y139" s="434">
        <f>'Fio Distribution'!X38</f>
        <v>8.4545454545454533</v>
      </c>
      <c r="Z139" s="443">
        <f>'Fio Distribution'!Y38</f>
        <v>0.19022727272727272</v>
      </c>
      <c r="AA139" s="444">
        <f>'Fio Distribution'!Z38</f>
        <v>0</v>
      </c>
      <c r="AB139" s="446" t="str">
        <f>'Fio Distribution'!AA38</f>
        <v>VERY LOW-ORDER URGENTLY</v>
      </c>
      <c r="AC139" s="443">
        <f>'Fio Distribution'!AB38</f>
        <v>4077.4393939393931</v>
      </c>
      <c r="AD139" s="450">
        <f>Table1[[#This Row],[Stock Sell in/Sell out]]*Table1[[#This Row],[Stock Norm +Transit Time]]/Table1[[#This Row],[Stock Norm QTY]]</f>
        <v>0</v>
      </c>
      <c r="AE139" s="443">
        <f>Table1[[#This Row],[Stock Norm +Transit Time]]*Table1[[#This Row],[Av. Daily Sales MT]]</f>
        <v>0.19022727272727274</v>
      </c>
    </row>
    <row r="140" spans="1:31" hidden="1">
      <c r="A140" s="433" t="s">
        <v>226</v>
      </c>
      <c r="B140" s="433" t="s">
        <v>152</v>
      </c>
      <c r="C140" s="433" t="str">
        <f>'Fio Distribution'!B39</f>
        <v>W022</v>
      </c>
      <c r="D140" s="433" t="str">
        <f>'Fio Distribution'!C39</f>
        <v>FRYTOL 50ML X 72SCH</v>
      </c>
      <c r="E140" s="433" t="str">
        <f>'Fio Distribution'!D39</f>
        <v>COOKING OIL</v>
      </c>
      <c r="F140" s="433" t="str">
        <f>'Fio Distribution'!E39</f>
        <v>FRYTOL</v>
      </c>
      <c r="G140" s="443">
        <f>'Fio Distribution'!F39</f>
        <v>0.13187999999999997</v>
      </c>
      <c r="H140" s="434">
        <f>'Fio Distribution'!G39</f>
        <v>33</v>
      </c>
      <c r="I140" s="443">
        <f>'Fio Distribution'!H39</f>
        <v>4882.8533333333344</v>
      </c>
      <c r="J140" s="433">
        <f>'Fio Distribution'!I39</f>
        <v>89</v>
      </c>
      <c r="K140" s="443">
        <f>'Fio Distribution'!J39</f>
        <v>0.2888</v>
      </c>
      <c r="L140" s="443">
        <f>'Fio Distribution'!K39</f>
        <v>13168.907474747479</v>
      </c>
      <c r="M140" s="443">
        <f>'Fio Distribution'!L39</f>
        <v>147.96525252525257</v>
      </c>
      <c r="N140" s="433">
        <f>'Fio Distribution'!M39</f>
        <v>12</v>
      </c>
      <c r="O140" s="444">
        <f>'Fio Distribution'!N39</f>
        <v>1.9000022715121659E-3</v>
      </c>
      <c r="P140" s="433">
        <f>'Fio Distribution'!O39</f>
        <v>0.9887150026847541</v>
      </c>
      <c r="Q140" s="433" t="str">
        <f>'Fio Distribution'!P39</f>
        <v>C</v>
      </c>
      <c r="R140" s="434">
        <f>'Fio Distribution'!Q39</f>
        <v>1.5</v>
      </c>
      <c r="S140" s="443">
        <f>'Fio Distribution'!R39</f>
        <v>5.9945454545454529E-3</v>
      </c>
      <c r="T140" s="443">
        <f>'Fio Distribution'!S39</f>
        <v>221.94787878787884</v>
      </c>
      <c r="U140" s="433">
        <f>'Fio Distribution'!T39</f>
        <v>30</v>
      </c>
      <c r="V140" s="433">
        <f>'Fio Distribution'!U39</f>
        <v>1</v>
      </c>
      <c r="W140" s="433">
        <f>'Fio Distribution'!V39</f>
        <v>31</v>
      </c>
      <c r="X140" s="434">
        <f>'Fio Distribution'!W39</f>
        <v>46.5</v>
      </c>
      <c r="Y140" s="434">
        <f>'Fio Distribution'!X39</f>
        <v>0</v>
      </c>
      <c r="Z140" s="443">
        <f>'Fio Distribution'!Y39</f>
        <v>0</v>
      </c>
      <c r="AA140" s="444">
        <f>'Fio Distribution'!Z39</f>
        <v>1.913978494623656</v>
      </c>
      <c r="AB140" s="446" t="str">
        <f>'Fio Distribution'!AA39</f>
        <v>HIGH-DON’T ORDER</v>
      </c>
      <c r="AC140" s="443">
        <f>'Fio Distribution'!AB39</f>
        <v>0</v>
      </c>
      <c r="AD140" s="450">
        <f>Table1[[#This Row],[Stock Sell in/Sell out]]*Table1[[#This Row],[Stock Norm +Transit Time]]/Table1[[#This Row],[Stock Norm QTY]]</f>
        <v>59.333333333333336</v>
      </c>
      <c r="AE140" s="443">
        <f>Table1[[#This Row],[Stock Norm +Transit Time]]*Table1[[#This Row],[Av. Daily Sales MT]]</f>
        <v>0.18583090909090905</v>
      </c>
    </row>
    <row r="141" spans="1:31" hidden="1">
      <c r="A141" s="433" t="s">
        <v>226</v>
      </c>
      <c r="B141" s="433" t="s">
        <v>152</v>
      </c>
      <c r="C141" s="433" t="str">
        <f>'Fio Distribution'!B40</f>
        <v>W160</v>
      </c>
      <c r="D141" s="433" t="str">
        <f>'Fio Distribution'!C40</f>
        <v>SFO 450ML SCH</v>
      </c>
      <c r="E141" s="433" t="str">
        <f>'Fio Distribution'!D40</f>
        <v>SUNFLOWER OIL</v>
      </c>
      <c r="F141" s="433" t="str">
        <f>'Fio Distribution'!E40</f>
        <v>FRYTOL</v>
      </c>
      <c r="G141" s="443">
        <f>'Fio Distribution'!F40</f>
        <v>0.1257533333333333</v>
      </c>
      <c r="H141" s="434">
        <f>'Fio Distribution'!G40</f>
        <v>5.333333333333333</v>
      </c>
      <c r="I141" s="443">
        <f>'Fio Distribution'!H40</f>
        <v>3296.3333333333335</v>
      </c>
      <c r="J141" s="433">
        <f>'Fio Distribution'!I40</f>
        <v>0</v>
      </c>
      <c r="K141" s="443">
        <f>'Fio Distribution'!J40</f>
        <v>7.1399999999999996E-3</v>
      </c>
      <c r="L141" s="443">
        <f>'Fio Distribution'!K40</f>
        <v>0</v>
      </c>
      <c r="M141" s="443">
        <f>'Fio Distribution'!L40</f>
        <v>618.06250000000011</v>
      </c>
      <c r="N141" s="433">
        <f>'Fio Distribution'!M40</f>
        <v>18</v>
      </c>
      <c r="O141" s="444">
        <f>'Fio Distribution'!N40</f>
        <v>1.8117350544704269E-3</v>
      </c>
      <c r="P141" s="433">
        <f>'Fio Distribution'!O40</f>
        <v>0.99052673773922451</v>
      </c>
      <c r="Q141" s="433" t="str">
        <f>'Fio Distribution'!P40</f>
        <v>C</v>
      </c>
      <c r="R141" s="434">
        <f>'Fio Distribution'!Q40</f>
        <v>0.2424242424242424</v>
      </c>
      <c r="S141" s="443">
        <f>'Fio Distribution'!R40</f>
        <v>5.7160606060606047E-3</v>
      </c>
      <c r="T141" s="443">
        <f>'Fio Distribution'!S40</f>
        <v>149.83333333333334</v>
      </c>
      <c r="U141" s="433">
        <f>'Fio Distribution'!T40</f>
        <v>30</v>
      </c>
      <c r="V141" s="433">
        <f>'Fio Distribution'!U40</f>
        <v>1</v>
      </c>
      <c r="W141" s="433">
        <f>'Fio Distribution'!V40</f>
        <v>31</v>
      </c>
      <c r="X141" s="434">
        <f>'Fio Distribution'!W40</f>
        <v>7.5151515151515147</v>
      </c>
      <c r="Y141" s="434">
        <f>'Fio Distribution'!X40</f>
        <v>7.5151515151515147</v>
      </c>
      <c r="Z141" s="443">
        <f>'Fio Distribution'!Y40</f>
        <v>0.17719787878787874</v>
      </c>
      <c r="AA141" s="444">
        <f>'Fio Distribution'!Z40</f>
        <v>0</v>
      </c>
      <c r="AB141" s="446" t="str">
        <f>'Fio Distribution'!AA40</f>
        <v>VERY LOW-ORDER URGENTLY</v>
      </c>
      <c r="AC141" s="443">
        <f>'Fio Distribution'!AB40</f>
        <v>4644.8333333333339</v>
      </c>
      <c r="AD141" s="450">
        <f>Table1[[#This Row],[Stock Sell in/Sell out]]*Table1[[#This Row],[Stock Norm +Transit Time]]/Table1[[#This Row],[Stock Norm QTY]]</f>
        <v>0</v>
      </c>
      <c r="AE141" s="443">
        <f>Table1[[#This Row],[Stock Norm +Transit Time]]*Table1[[#This Row],[Av. Daily Sales MT]]</f>
        <v>0.17719787878787874</v>
      </c>
    </row>
    <row r="142" spans="1:31" hidden="1">
      <c r="A142" s="433" t="s">
        <v>226</v>
      </c>
      <c r="B142" s="433" t="s">
        <v>152</v>
      </c>
      <c r="C142" s="433" t="str">
        <f>'Fio Distribution'!B41</f>
        <v>W115</v>
      </c>
      <c r="D142" s="433" t="str">
        <f>'Fio Distribution'!C41</f>
        <v>FORTUNE THAI 4.5KG</v>
      </c>
      <c r="E142" s="433" t="str">
        <f>'Fio Distribution'!D41</f>
        <v>RICE</v>
      </c>
      <c r="F142" s="433" t="str">
        <f>'Fio Distribution'!E41</f>
        <v>FORTUNE</v>
      </c>
      <c r="G142" s="443">
        <f>'Fio Distribution'!F41</f>
        <v>0.11250000000000004</v>
      </c>
      <c r="H142" s="434">
        <f>'Fio Distribution'!G41</f>
        <v>0.33333333333333331</v>
      </c>
      <c r="I142" s="443">
        <f>'Fio Distribution'!H41</f>
        <v>1400</v>
      </c>
      <c r="J142" s="433">
        <f>'Fio Distribution'!I41</f>
        <v>0</v>
      </c>
      <c r="K142" s="443">
        <f>'Fio Distribution'!J41</f>
        <v>0</v>
      </c>
      <c r="L142" s="443">
        <f>'Fio Distribution'!K41</f>
        <v>0</v>
      </c>
      <c r="M142" s="443">
        <f>'Fio Distribution'!L41</f>
        <v>4200</v>
      </c>
      <c r="N142" s="433">
        <f>'Fio Distribution'!M41</f>
        <v>20</v>
      </c>
      <c r="O142" s="444">
        <f>'Fio Distribution'!N41</f>
        <v>1.620793566462836E-3</v>
      </c>
      <c r="P142" s="433">
        <f>'Fio Distribution'!O41</f>
        <v>0.99214753130568734</v>
      </c>
      <c r="Q142" s="433" t="str">
        <f>'Fio Distribution'!P41</f>
        <v>C</v>
      </c>
      <c r="R142" s="434">
        <f>'Fio Distribution'!Q41</f>
        <v>1.515151515151515E-2</v>
      </c>
      <c r="S142" s="443">
        <f>'Fio Distribution'!R41</f>
        <v>5.1136363636363653E-3</v>
      </c>
      <c r="T142" s="443">
        <f>'Fio Distribution'!S41</f>
        <v>63.636363636363633</v>
      </c>
      <c r="U142" s="433">
        <f>'Fio Distribution'!T41</f>
        <v>30</v>
      </c>
      <c r="V142" s="433">
        <f>'Fio Distribution'!U41</f>
        <v>1</v>
      </c>
      <c r="W142" s="433">
        <f>'Fio Distribution'!V41</f>
        <v>31</v>
      </c>
      <c r="X142" s="434">
        <f>'Fio Distribution'!W41</f>
        <v>0.46969696969696967</v>
      </c>
      <c r="Y142" s="434">
        <f>'Fio Distribution'!X41</f>
        <v>0.46969696969696967</v>
      </c>
      <c r="Z142" s="443">
        <f>'Fio Distribution'!Y41</f>
        <v>0.15852272727272734</v>
      </c>
      <c r="AA142" s="444">
        <f>'Fio Distribution'!Z41</f>
        <v>0</v>
      </c>
      <c r="AB142" s="446" t="str">
        <f>'Fio Distribution'!AA41</f>
        <v>VERY LOW-ORDER URGENTLY</v>
      </c>
      <c r="AC142" s="443">
        <f>'Fio Distribution'!AB41</f>
        <v>1972.7272727272725</v>
      </c>
      <c r="AD142" s="450">
        <f>Table1[[#This Row],[Stock Sell in/Sell out]]*Table1[[#This Row],[Stock Norm +Transit Time]]/Table1[[#This Row],[Stock Norm QTY]]</f>
        <v>0</v>
      </c>
      <c r="AE142" s="443">
        <f>Table1[[#This Row],[Stock Norm +Transit Time]]*Table1[[#This Row],[Av. Daily Sales MT]]</f>
        <v>0.15852272727272732</v>
      </c>
    </row>
    <row r="143" spans="1:31" hidden="1">
      <c r="A143" s="433" t="s">
        <v>226</v>
      </c>
      <c r="B143" s="433" t="s">
        <v>152</v>
      </c>
      <c r="C143" s="433" t="str">
        <f>'Fio Distribution'!B42</f>
        <v>W023</v>
      </c>
      <c r="D143" s="433" t="str">
        <f>'Fio Distribution'!C42</f>
        <v>FRYTOL 100ML X 36SCH</v>
      </c>
      <c r="E143" s="433" t="str">
        <f>'Fio Distribution'!D42</f>
        <v>COOKING OIL</v>
      </c>
      <c r="F143" s="433" t="str">
        <f>'Fio Distribution'!E42</f>
        <v>FRYTOL</v>
      </c>
      <c r="G143" s="443">
        <f>'Fio Distribution'!F42</f>
        <v>0.10325999999999999</v>
      </c>
      <c r="H143" s="434">
        <f>'Fio Distribution'!G42</f>
        <v>26</v>
      </c>
      <c r="I143" s="443">
        <f>'Fio Distribution'!H42</f>
        <v>3326.9166666666661</v>
      </c>
      <c r="J143" s="433">
        <f>'Fio Distribution'!I42</f>
        <v>3</v>
      </c>
      <c r="K143" s="443">
        <f>'Fio Distribution'!J42</f>
        <v>9.7200000000000012E-3</v>
      </c>
      <c r="L143" s="443">
        <f>'Fio Distribution'!K42</f>
        <v>383.87499999999994</v>
      </c>
      <c r="M143" s="443">
        <f>'Fio Distribution'!L42</f>
        <v>127.95833333333331</v>
      </c>
      <c r="N143" s="433">
        <f>'Fio Distribution'!M42</f>
        <v>1</v>
      </c>
      <c r="O143" s="444">
        <f>'Fio Distribution'!N42</f>
        <v>1.487672388204021E-3</v>
      </c>
      <c r="P143" s="433">
        <f>'Fio Distribution'!O42</f>
        <v>0.99363520369389136</v>
      </c>
      <c r="Q143" s="433" t="str">
        <f>'Fio Distribution'!P42</f>
        <v>C</v>
      </c>
      <c r="R143" s="434">
        <f>'Fio Distribution'!Q42</f>
        <v>1.1818181818181819</v>
      </c>
      <c r="S143" s="443">
        <f>'Fio Distribution'!R42</f>
        <v>4.6936363636363634E-3</v>
      </c>
      <c r="T143" s="443">
        <f>'Fio Distribution'!S42</f>
        <v>151.22348484848482</v>
      </c>
      <c r="U143" s="433">
        <f>'Fio Distribution'!T42</f>
        <v>30</v>
      </c>
      <c r="V143" s="433">
        <f>'Fio Distribution'!U42</f>
        <v>1</v>
      </c>
      <c r="W143" s="433">
        <f>'Fio Distribution'!V42</f>
        <v>31</v>
      </c>
      <c r="X143" s="434">
        <f>'Fio Distribution'!W42</f>
        <v>36.63636363636364</v>
      </c>
      <c r="Y143" s="434">
        <f>'Fio Distribution'!X42</f>
        <v>33.63636363636364</v>
      </c>
      <c r="Z143" s="443">
        <f>'Fio Distribution'!Y42</f>
        <v>0.1335881118881119</v>
      </c>
      <c r="AA143" s="444">
        <f>'Fio Distribution'!Z42</f>
        <v>8.1885856079404462E-2</v>
      </c>
      <c r="AB143" s="446" t="str">
        <f>'Fio Distribution'!AA42</f>
        <v>VERY LOW-ORDER URGENTLY</v>
      </c>
      <c r="AC143" s="443">
        <f>'Fio Distribution'!AB42</f>
        <v>4304.05303030303</v>
      </c>
      <c r="AD143" s="450">
        <f>Table1[[#This Row],[Stock Sell in/Sell out]]*Table1[[#This Row],[Stock Norm +Transit Time]]/Table1[[#This Row],[Stock Norm QTY]]</f>
        <v>2.5384615384615383</v>
      </c>
      <c r="AE143" s="443">
        <f>Table1[[#This Row],[Stock Norm +Transit Time]]*Table1[[#This Row],[Av. Daily Sales MT]]</f>
        <v>0.14550272727272726</v>
      </c>
    </row>
    <row r="144" spans="1:31" hidden="1">
      <c r="A144" s="433" t="s">
        <v>226</v>
      </c>
      <c r="B144" s="433" t="s">
        <v>152</v>
      </c>
      <c r="C144" s="433" t="str">
        <f>'Fio Distribution'!B43</f>
        <v>W236</v>
      </c>
      <c r="D144" s="433" t="str">
        <f>'Fio Distribution'!C43</f>
        <v xml:space="preserve">ALIFE ALOE VERA SOAP 40 X 100G </v>
      </c>
      <c r="E144" s="433" t="str">
        <f>'Fio Distribution'!D43</f>
        <v>SOAP</v>
      </c>
      <c r="F144" s="433" t="str">
        <f>'Fio Distribution'!E43</f>
        <v>ALIFE</v>
      </c>
      <c r="G144" s="443">
        <f>'Fio Distribution'!F43</f>
        <v>8.4000000000000005E-2</v>
      </c>
      <c r="H144" s="434">
        <f>'Fio Distribution'!G43</f>
        <v>21</v>
      </c>
      <c r="I144" s="443">
        <f>'Fio Distribution'!H43</f>
        <v>1678.11</v>
      </c>
      <c r="J144" s="433">
        <f>'Fio Distribution'!I43</f>
        <v>0</v>
      </c>
      <c r="K144" s="443">
        <f>'Fio Distribution'!J43</f>
        <v>0</v>
      </c>
      <c r="L144" s="443">
        <f>'Fio Distribution'!K43</f>
        <v>0</v>
      </c>
      <c r="M144" s="443">
        <f>'Fio Distribution'!L43</f>
        <v>79.91</v>
      </c>
      <c r="N144" s="433">
        <f>'Fio Distribution'!M43</f>
        <v>12</v>
      </c>
      <c r="O144" s="444">
        <f>'Fio Distribution'!N43</f>
        <v>1.2101925296255837E-3</v>
      </c>
      <c r="P144" s="433">
        <f>'Fio Distribution'!O43</f>
        <v>0.99484539622351698</v>
      </c>
      <c r="Q144" s="433" t="str">
        <f>'Fio Distribution'!P43</f>
        <v>C</v>
      </c>
      <c r="R144" s="434">
        <f>'Fio Distribution'!Q43</f>
        <v>0.95454545454545459</v>
      </c>
      <c r="S144" s="443">
        <f>'Fio Distribution'!R43</f>
        <v>3.8181818181818182E-3</v>
      </c>
      <c r="T144" s="443">
        <f>'Fio Distribution'!S43</f>
        <v>76.277727272727262</v>
      </c>
      <c r="U144" s="433">
        <f>'Fio Distribution'!T43</f>
        <v>30</v>
      </c>
      <c r="V144" s="433">
        <f>'Fio Distribution'!U43</f>
        <v>1</v>
      </c>
      <c r="W144" s="433">
        <f>'Fio Distribution'!V43</f>
        <v>31</v>
      </c>
      <c r="X144" s="434">
        <f>'Fio Distribution'!W43</f>
        <v>29.590909090909093</v>
      </c>
      <c r="Y144" s="434">
        <f>'Fio Distribution'!X43</f>
        <v>29.590909090909093</v>
      </c>
      <c r="Z144" s="443">
        <f>'Fio Distribution'!Y43</f>
        <v>0.11836363636363639</v>
      </c>
      <c r="AA144" s="444">
        <f>'Fio Distribution'!Z43</f>
        <v>0</v>
      </c>
      <c r="AB144" s="446" t="str">
        <f>'Fio Distribution'!AA43</f>
        <v>VERY LOW-ORDER URGENTLY</v>
      </c>
      <c r="AC144" s="443">
        <f>'Fio Distribution'!AB43</f>
        <v>2364.6095454545457</v>
      </c>
      <c r="AD144" s="450">
        <f>Table1[[#This Row],[Stock Sell in/Sell out]]*Table1[[#This Row],[Stock Norm +Transit Time]]/Table1[[#This Row],[Stock Norm QTY]]</f>
        <v>0</v>
      </c>
      <c r="AE144" s="443">
        <f>Table1[[#This Row],[Stock Norm +Transit Time]]*Table1[[#This Row],[Av. Daily Sales MT]]</f>
        <v>0.11836363636363637</v>
      </c>
    </row>
    <row r="145" spans="1:31" hidden="1">
      <c r="A145" s="433" t="s">
        <v>226</v>
      </c>
      <c r="B145" s="433" t="s">
        <v>152</v>
      </c>
      <c r="C145" s="433" t="str">
        <f>'Fio Distribution'!B44</f>
        <v>W238</v>
      </c>
      <c r="D145" s="433" t="str">
        <f>'Fio Distribution'!C44</f>
        <v>ALIFE ALOE VERA 18X200G</v>
      </c>
      <c r="E145" s="433" t="str">
        <f>'Fio Distribution'!D44</f>
        <v>SOAP</v>
      </c>
      <c r="F145" s="433" t="str">
        <f>'Fio Distribution'!E44</f>
        <v>ALIFE</v>
      </c>
      <c r="G145" s="443">
        <f>'Fio Distribution'!F44</f>
        <v>8.1600000000000006E-2</v>
      </c>
      <c r="H145" s="434">
        <f>'Fio Distribution'!G44</f>
        <v>22.666666666666668</v>
      </c>
      <c r="I145" s="443">
        <f>'Fio Distribution'!H44</f>
        <v>2266.6666666666665</v>
      </c>
      <c r="J145" s="433">
        <f>'Fio Distribution'!I44</f>
        <v>0</v>
      </c>
      <c r="K145" s="443">
        <f>'Fio Distribution'!J44</f>
        <v>0</v>
      </c>
      <c r="L145" s="443">
        <f>'Fio Distribution'!K44</f>
        <v>0</v>
      </c>
      <c r="M145" s="443">
        <f>'Fio Distribution'!L44</f>
        <v>99.999999999999986</v>
      </c>
      <c r="N145" s="433">
        <f>'Fio Distribution'!M44</f>
        <v>18</v>
      </c>
      <c r="O145" s="444">
        <f>'Fio Distribution'!N44</f>
        <v>1.17561560020771E-3</v>
      </c>
      <c r="P145" s="433">
        <f>'Fio Distribution'!O44</f>
        <v>0.99602101182372471</v>
      </c>
      <c r="Q145" s="433" t="str">
        <f>'Fio Distribution'!P44</f>
        <v>C</v>
      </c>
      <c r="R145" s="434">
        <f>'Fio Distribution'!Q44</f>
        <v>1.0303030303030303</v>
      </c>
      <c r="S145" s="443">
        <f>'Fio Distribution'!R44</f>
        <v>3.7090909090909093E-3</v>
      </c>
      <c r="T145" s="443">
        <f>'Fio Distribution'!S44</f>
        <v>103.03030303030302</v>
      </c>
      <c r="U145" s="433">
        <f>'Fio Distribution'!T44</f>
        <v>30</v>
      </c>
      <c r="V145" s="433">
        <f>'Fio Distribution'!U44</f>
        <v>1</v>
      </c>
      <c r="W145" s="433">
        <f>'Fio Distribution'!V44</f>
        <v>31</v>
      </c>
      <c r="X145" s="434">
        <f>'Fio Distribution'!W44</f>
        <v>31.939393939393938</v>
      </c>
      <c r="Y145" s="434">
        <f>'Fio Distribution'!X44</f>
        <v>31.939393939393938</v>
      </c>
      <c r="Z145" s="443">
        <f>'Fio Distribution'!Y44</f>
        <v>0.11498181818181819</v>
      </c>
      <c r="AA145" s="444">
        <f>'Fio Distribution'!Z44</f>
        <v>0</v>
      </c>
      <c r="AB145" s="446" t="str">
        <f>'Fio Distribution'!AA44</f>
        <v>VERY LOW-ORDER URGENTLY</v>
      </c>
      <c r="AC145" s="443">
        <f>'Fio Distribution'!AB44</f>
        <v>3193.9393939393935</v>
      </c>
      <c r="AD145" s="450">
        <f>Table1[[#This Row],[Stock Sell in/Sell out]]*Table1[[#This Row],[Stock Norm +Transit Time]]/Table1[[#This Row],[Stock Norm QTY]]</f>
        <v>0</v>
      </c>
      <c r="AE145" s="443">
        <f>Table1[[#This Row],[Stock Norm +Transit Time]]*Table1[[#This Row],[Av. Daily Sales MT]]</f>
        <v>0.11498181818181819</v>
      </c>
    </row>
    <row r="146" spans="1:31" hidden="1">
      <c r="A146" s="433" t="s">
        <v>226</v>
      </c>
      <c r="B146" s="433" t="s">
        <v>152</v>
      </c>
      <c r="C146" s="433" t="str">
        <f>'Fio Distribution'!B45</f>
        <v>W198</v>
      </c>
      <c r="D146" s="433" t="str">
        <f>'Fio Distribution'!C45</f>
        <v>JAMAA DETERGENT 12PCH X 450G</v>
      </c>
      <c r="E146" s="433" t="str">
        <f>'Fio Distribution'!D45</f>
        <v>DETERGENT</v>
      </c>
      <c r="F146" s="433" t="str">
        <f>'Fio Distribution'!E45</f>
        <v>JAMAA</v>
      </c>
      <c r="G146" s="443">
        <f>'Fio Distribution'!F45</f>
        <v>8.0250000000000002E-2</v>
      </c>
      <c r="H146" s="434">
        <f>'Fio Distribution'!G45</f>
        <v>14</v>
      </c>
      <c r="I146" s="443">
        <f>'Fio Distribution'!H45</f>
        <v>1341.1733333333332</v>
      </c>
      <c r="J146" s="433">
        <f>'Fio Distribution'!I45</f>
        <v>5</v>
      </c>
      <c r="K146" s="443">
        <f>'Fio Distribution'!J45</f>
        <v>2.9700000000000001E-2</v>
      </c>
      <c r="L146" s="443">
        <f>'Fio Distribution'!K45</f>
        <v>478.99047619047616</v>
      </c>
      <c r="M146" s="443">
        <f>'Fio Distribution'!L45</f>
        <v>95.798095238095229</v>
      </c>
      <c r="N146" s="433">
        <f>'Fio Distribution'!M45</f>
        <v>40</v>
      </c>
      <c r="O146" s="444">
        <f>'Fio Distribution'!N45</f>
        <v>1.1561660774101559E-3</v>
      </c>
      <c r="P146" s="433">
        <f>'Fio Distribution'!O45</f>
        <v>0.99717717790113491</v>
      </c>
      <c r="Q146" s="433" t="str">
        <f>'Fio Distribution'!P45</f>
        <v>C</v>
      </c>
      <c r="R146" s="434">
        <f>'Fio Distribution'!Q45</f>
        <v>0.63636363636363635</v>
      </c>
      <c r="S146" s="443">
        <f>'Fio Distribution'!R45</f>
        <v>3.647727272727273E-3</v>
      </c>
      <c r="T146" s="443">
        <f>'Fio Distribution'!S45</f>
        <v>60.962424242424234</v>
      </c>
      <c r="U146" s="433">
        <f>'Fio Distribution'!T45</f>
        <v>30</v>
      </c>
      <c r="V146" s="433">
        <f>'Fio Distribution'!U45</f>
        <v>1</v>
      </c>
      <c r="W146" s="433">
        <f>'Fio Distribution'!V45</f>
        <v>31</v>
      </c>
      <c r="X146" s="434">
        <f>'Fio Distribution'!W45</f>
        <v>19.727272727272727</v>
      </c>
      <c r="Y146" s="434">
        <f>'Fio Distribution'!X45</f>
        <v>14.727272727272727</v>
      </c>
      <c r="Z146" s="443">
        <f>'Fio Distribution'!Y45</f>
        <v>8.4418831168831171E-2</v>
      </c>
      <c r="AA146" s="444">
        <f>'Fio Distribution'!Z45</f>
        <v>0.25345622119815669</v>
      </c>
      <c r="AB146" s="446" t="str">
        <f>'Fio Distribution'!AA45</f>
        <v>VERY LOW-ORDER URGENTLY</v>
      </c>
      <c r="AC146" s="443">
        <f>'Fio Distribution'!AB45</f>
        <v>1410.8446753246751</v>
      </c>
      <c r="AD146" s="450">
        <f>Table1[[#This Row],[Stock Sell in/Sell out]]*Table1[[#This Row],[Stock Norm +Transit Time]]/Table1[[#This Row],[Stock Norm QTY]]</f>
        <v>7.8571428571428577</v>
      </c>
      <c r="AE146" s="443">
        <f>Table1[[#This Row],[Stock Norm +Transit Time]]*Table1[[#This Row],[Av. Daily Sales MT]]</f>
        <v>0.11307954545454546</v>
      </c>
    </row>
    <row r="147" spans="1:31" hidden="1">
      <c r="A147" s="433" t="s">
        <v>226</v>
      </c>
      <c r="B147" s="433" t="s">
        <v>152</v>
      </c>
      <c r="C147" s="433" t="str">
        <f>'Fio Distribution'!B46</f>
        <v>W040</v>
      </c>
      <c r="D147" s="433" t="str">
        <f>'Fio Distribution'!C46</f>
        <v>FORTUNE VIET 1KG X 20BAG</v>
      </c>
      <c r="E147" s="433" t="str">
        <f>'Fio Distribution'!D46</f>
        <v>RICE</v>
      </c>
      <c r="F147" s="433" t="str">
        <f>'Fio Distribution'!E46</f>
        <v>FORTUNE</v>
      </c>
      <c r="G147" s="443">
        <f>'Fio Distribution'!F46</f>
        <v>7.6333333333333336E-2</v>
      </c>
      <c r="H147" s="434">
        <f>'Fio Distribution'!G46</f>
        <v>1.6666666666666667</v>
      </c>
      <c r="I147" s="443">
        <f>'Fio Distribution'!H46</f>
        <v>662.4</v>
      </c>
      <c r="J147" s="433">
        <f>'Fio Distribution'!I46</f>
        <v>85</v>
      </c>
      <c r="K147" s="443">
        <f>'Fio Distribution'!J46</f>
        <v>1.7</v>
      </c>
      <c r="L147" s="443">
        <f>'Fio Distribution'!K46</f>
        <v>33782.399999999994</v>
      </c>
      <c r="M147" s="443">
        <f>'Fio Distribution'!L46</f>
        <v>397.43999999999994</v>
      </c>
      <c r="N147" s="433">
        <f>'Fio Distribution'!M46</f>
        <v>20</v>
      </c>
      <c r="O147" s="444">
        <f>'Fio Distribution'!N46</f>
        <v>1.099738449540709E-3</v>
      </c>
      <c r="P147" s="433">
        <f>'Fio Distribution'!O46</f>
        <v>0.99827691635067561</v>
      </c>
      <c r="Q147" s="433" t="str">
        <f>'Fio Distribution'!P46</f>
        <v>C</v>
      </c>
      <c r="R147" s="434">
        <f>'Fio Distribution'!Q46</f>
        <v>7.575757575757576E-2</v>
      </c>
      <c r="S147" s="443">
        <f>'Fio Distribution'!R46</f>
        <v>3.4696969696969698E-3</v>
      </c>
      <c r="T147" s="443">
        <f>'Fio Distribution'!S46</f>
        <v>30.109090909090909</v>
      </c>
      <c r="U147" s="433">
        <f>'Fio Distribution'!T46</f>
        <v>30</v>
      </c>
      <c r="V147" s="433">
        <f>'Fio Distribution'!U46</f>
        <v>1</v>
      </c>
      <c r="W147" s="433">
        <f>'Fio Distribution'!V46</f>
        <v>31</v>
      </c>
      <c r="X147" s="434">
        <f>'Fio Distribution'!W46</f>
        <v>2.3484848484848486</v>
      </c>
      <c r="Y147" s="434">
        <f>'Fio Distribution'!X46</f>
        <v>0</v>
      </c>
      <c r="Z147" s="443">
        <f>'Fio Distribution'!Y46</f>
        <v>0</v>
      </c>
      <c r="AA147" s="444">
        <f>'Fio Distribution'!Z46</f>
        <v>36.193548387096769</v>
      </c>
      <c r="AB147" s="446" t="str">
        <f>'Fio Distribution'!AA46</f>
        <v>VERY HIGH-DON’T ORDER</v>
      </c>
      <c r="AC147" s="443">
        <f>'Fio Distribution'!AB46</f>
        <v>0</v>
      </c>
      <c r="AD147" s="450">
        <f>Table1[[#This Row],[Stock Sell in/Sell out]]*Table1[[#This Row],[Stock Norm +Transit Time]]/Table1[[#This Row],[Stock Norm QTY]]</f>
        <v>1122</v>
      </c>
      <c r="AE147" s="443">
        <f>Table1[[#This Row],[Stock Norm +Transit Time]]*Table1[[#This Row],[Av. Daily Sales MT]]</f>
        <v>0.10756060606060606</v>
      </c>
    </row>
    <row r="148" spans="1:31" hidden="1">
      <c r="A148" s="433" t="s">
        <v>226</v>
      </c>
      <c r="B148" s="433" t="s">
        <v>152</v>
      </c>
      <c r="C148" s="433" t="str">
        <f>'Fio Distribution'!B47</f>
        <v>W158</v>
      </c>
      <c r="D148" s="433" t="str">
        <f>'Fio Distribution'!C47</f>
        <v>JAMAA DETERGENT 3KG</v>
      </c>
      <c r="E148" s="433" t="str">
        <f>'Fio Distribution'!D47</f>
        <v>DETERGENT</v>
      </c>
      <c r="F148" s="433" t="str">
        <f>'Fio Distribution'!E47</f>
        <v>JAMAA</v>
      </c>
      <c r="G148" s="443">
        <f>'Fio Distribution'!F47</f>
        <v>6.2000000000000013E-2</v>
      </c>
      <c r="H148" s="434">
        <f>'Fio Distribution'!G47</f>
        <v>20.666666666666664</v>
      </c>
      <c r="I148" s="443">
        <f>'Fio Distribution'!H47</f>
        <v>1260.6666666666665</v>
      </c>
      <c r="J148" s="433">
        <f>'Fio Distribution'!I47</f>
        <v>34</v>
      </c>
      <c r="K148" s="443">
        <f>'Fio Distribution'!J47</f>
        <v>0.10199999999999999</v>
      </c>
      <c r="L148" s="443">
        <f>'Fio Distribution'!K47</f>
        <v>2074</v>
      </c>
      <c r="M148" s="443">
        <f>'Fio Distribution'!L47</f>
        <v>61</v>
      </c>
      <c r="N148" s="433">
        <f>'Fio Distribution'!M47</f>
        <v>1</v>
      </c>
      <c r="O148" s="444">
        <f>'Fio Distribution'!N47</f>
        <v>8.9323734329507386E-4</v>
      </c>
      <c r="P148" s="433">
        <f>'Fio Distribution'!O47</f>
        <v>0.99917015369397066</v>
      </c>
      <c r="Q148" s="433" t="str">
        <f>'Fio Distribution'!P47</f>
        <v>C</v>
      </c>
      <c r="R148" s="434">
        <f>'Fio Distribution'!Q47</f>
        <v>0.93939393939393934</v>
      </c>
      <c r="S148" s="443">
        <f>'Fio Distribution'!R47</f>
        <v>2.8181818181818186E-3</v>
      </c>
      <c r="T148" s="443">
        <f>'Fio Distribution'!S47</f>
        <v>57.303030303030297</v>
      </c>
      <c r="U148" s="433">
        <f>'Fio Distribution'!T47</f>
        <v>30</v>
      </c>
      <c r="V148" s="433">
        <f>'Fio Distribution'!U47</f>
        <v>1</v>
      </c>
      <c r="W148" s="433">
        <f>'Fio Distribution'!V47</f>
        <v>31</v>
      </c>
      <c r="X148" s="434">
        <f>'Fio Distribution'!W47</f>
        <v>29.121212121212121</v>
      </c>
      <c r="Y148" s="434">
        <f>'Fio Distribution'!X47</f>
        <v>0</v>
      </c>
      <c r="Z148" s="443">
        <f>'Fio Distribution'!Y47</f>
        <v>0</v>
      </c>
      <c r="AA148" s="444">
        <f>'Fio Distribution'!Z47</f>
        <v>1.1675338189386055</v>
      </c>
      <c r="AB148" s="446" t="str">
        <f>'Fio Distribution'!AA47</f>
        <v>HIGH-DON’T ORDER</v>
      </c>
      <c r="AC148" s="443">
        <f>'Fio Distribution'!AB47</f>
        <v>0</v>
      </c>
      <c r="AD148" s="450">
        <f>Table1[[#This Row],[Stock Sell in/Sell out]]*Table1[[#This Row],[Stock Norm +Transit Time]]/Table1[[#This Row],[Stock Norm QTY]]</f>
        <v>36.193548387096776</v>
      </c>
      <c r="AE148" s="443">
        <f>Table1[[#This Row],[Stock Norm +Transit Time]]*Table1[[#This Row],[Av. Daily Sales MT]]</f>
        <v>8.7363636363636379E-2</v>
      </c>
    </row>
    <row r="149" spans="1:31" hidden="1">
      <c r="A149" s="433" t="s">
        <v>226</v>
      </c>
      <c r="B149" s="433" t="s">
        <v>152</v>
      </c>
      <c r="C149" s="433" t="str">
        <f>'Fio Distribution'!B48</f>
        <v>W012</v>
      </c>
      <c r="D149" s="433" t="str">
        <f>'Fio Distribution'!C48</f>
        <v>FRYTOL OIL 2L X 6BTL</v>
      </c>
      <c r="E149" s="433" t="str">
        <f>'Fio Distribution'!D48</f>
        <v>COOKING OIL</v>
      </c>
      <c r="F149" s="433" t="str">
        <f>'Fio Distribution'!E48</f>
        <v>FRYTOL</v>
      </c>
      <c r="G149" s="443">
        <f>'Fio Distribution'!F48</f>
        <v>5.7599999999999991E-2</v>
      </c>
      <c r="H149" s="434">
        <f>'Fio Distribution'!G48</f>
        <v>2.3333333333333335</v>
      </c>
      <c r="I149" s="443">
        <f>'Fio Distribution'!H48</f>
        <v>1333.3933333333334</v>
      </c>
      <c r="J149" s="433">
        <f>'Fio Distribution'!I48</f>
        <v>0</v>
      </c>
      <c r="K149" s="443">
        <f>'Fio Distribution'!J48</f>
        <v>0</v>
      </c>
      <c r="L149" s="443">
        <f>'Fio Distribution'!K48</f>
        <v>0</v>
      </c>
      <c r="M149" s="443">
        <f>'Fio Distribution'!L48</f>
        <v>571.45428571428567</v>
      </c>
      <c r="N149" s="433">
        <f>'Fio Distribution'!M48</f>
        <v>36</v>
      </c>
      <c r="O149" s="444">
        <f>'Fio Distribution'!N48</f>
        <v>8.2984630602897156E-4</v>
      </c>
      <c r="P149" s="433">
        <f>'Fio Distribution'!O48</f>
        <v>0.99999999999999967</v>
      </c>
      <c r="Q149" s="433" t="str">
        <f>'Fio Distribution'!P48</f>
        <v>C</v>
      </c>
      <c r="R149" s="434">
        <f>'Fio Distribution'!Q48</f>
        <v>0.10606060606060606</v>
      </c>
      <c r="S149" s="443">
        <f>'Fio Distribution'!R48</f>
        <v>2.6181818181818177E-3</v>
      </c>
      <c r="T149" s="443">
        <f>'Fio Distribution'!S48</f>
        <v>60.608787878787886</v>
      </c>
      <c r="U149" s="433">
        <f>'Fio Distribution'!T48</f>
        <v>30</v>
      </c>
      <c r="V149" s="433">
        <f>'Fio Distribution'!U48</f>
        <v>1</v>
      </c>
      <c r="W149" s="433">
        <f>'Fio Distribution'!V48</f>
        <v>31</v>
      </c>
      <c r="X149" s="434">
        <f>'Fio Distribution'!W48</f>
        <v>3.2878787878787881</v>
      </c>
      <c r="Y149" s="434">
        <f>'Fio Distribution'!X48</f>
        <v>3.2878787878787881</v>
      </c>
      <c r="Z149" s="443">
        <f>'Fio Distribution'!Y48</f>
        <v>8.1163636363636354E-2</v>
      </c>
      <c r="AA149" s="444">
        <f>'Fio Distribution'!Z48</f>
        <v>0</v>
      </c>
      <c r="AB149" s="446" t="str">
        <f>'Fio Distribution'!AA48</f>
        <v>VERY LOW-ORDER URGENTLY</v>
      </c>
      <c r="AC149" s="443">
        <f>'Fio Distribution'!AB48</f>
        <v>1878.8724242424241</v>
      </c>
      <c r="AD149" s="450">
        <f>Table1[[#This Row],[Stock Sell in/Sell out]]*Table1[[#This Row],[Stock Norm +Transit Time]]/Table1[[#This Row],[Stock Norm QTY]]</f>
        <v>0</v>
      </c>
      <c r="AE149" s="443">
        <f>Table1[[#This Row],[Stock Norm +Transit Time]]*Table1[[#This Row],[Av. Daily Sales MT]]</f>
        <v>8.1163636363636354E-2</v>
      </c>
    </row>
    <row r="150" spans="1:31" hidden="1">
      <c r="A150" s="433" t="s">
        <v>4</v>
      </c>
      <c r="B150" s="433" t="s">
        <v>151</v>
      </c>
      <c r="C150" s="433" t="str">
        <f>'M. OSEI AKOTO ENTERPRISE'!B5</f>
        <v>W042</v>
      </c>
      <c r="D150" s="433" t="str">
        <f>'M. OSEI AKOTO ENTERPRISE'!C5</f>
        <v>FORTUNE VIET 5KG</v>
      </c>
      <c r="E150" s="433" t="str">
        <f>'M. OSEI AKOTO ENTERPRISE'!D5</f>
        <v>RICE</v>
      </c>
      <c r="F150" s="433" t="str">
        <f>'M. OSEI AKOTO ENTERPRISE'!E5</f>
        <v>FORTUNE</v>
      </c>
      <c r="G150" s="443">
        <f>'M. OSEI AKOTO ENTERPRISE'!F5</f>
        <v>6.3766666666666723</v>
      </c>
      <c r="H150" s="434">
        <f>'M. OSEI AKOTO ENTERPRISE'!G5</f>
        <v>195</v>
      </c>
      <c r="I150" s="443">
        <f>'M. OSEI AKOTO ENTERPRISE'!H5</f>
        <v>83127.666666666657</v>
      </c>
      <c r="J150" s="433">
        <f>'M. OSEI AKOTO ENTERPRISE'!I5</f>
        <v>930</v>
      </c>
      <c r="K150" s="443">
        <f>'M. OSEI AKOTO ENTERPRISE'!J5</f>
        <v>23.26</v>
      </c>
      <c r="L150" s="443">
        <f>'M. OSEI AKOTO ENTERPRISE'!K5</f>
        <v>396455.02564102563</v>
      </c>
      <c r="M150" s="443">
        <f>'M. OSEI AKOTO ENTERPRISE'!L5</f>
        <v>426.29572649572646</v>
      </c>
      <c r="N150" s="433">
        <f>'M. OSEI AKOTO ENTERPRISE'!M5</f>
        <v>5</v>
      </c>
      <c r="O150" s="444">
        <f>'M. OSEI AKOTO ENTERPRISE'!N5</f>
        <v>0.1525906875650235</v>
      </c>
      <c r="P150" s="433">
        <f>'M. OSEI AKOTO ENTERPRISE'!O5</f>
        <v>0.1525906875650235</v>
      </c>
      <c r="Q150" s="433" t="str">
        <f>'M. OSEI AKOTO ENTERPRISE'!P5</f>
        <v>A</v>
      </c>
      <c r="R150" s="434">
        <f>'M. OSEI AKOTO ENTERPRISE'!Q5</f>
        <v>8.8636363636363633</v>
      </c>
      <c r="S150" s="443">
        <f>'M. OSEI AKOTO ENTERPRISE'!R5</f>
        <v>0.28984848484848508</v>
      </c>
      <c r="T150" s="443">
        <f>'M. OSEI AKOTO ENTERPRISE'!S5</f>
        <v>3778.5303030303025</v>
      </c>
      <c r="U150" s="433">
        <f>'M. OSEI AKOTO ENTERPRISE'!T5</f>
        <v>7</v>
      </c>
      <c r="V150" s="433">
        <f>'M. OSEI AKOTO ENTERPRISE'!U5</f>
        <v>3</v>
      </c>
      <c r="W150" s="433">
        <f>'M. OSEI AKOTO ENTERPRISE'!V5</f>
        <v>10</v>
      </c>
      <c r="X150" s="434">
        <f>'M. OSEI AKOTO ENTERPRISE'!W5</f>
        <v>88.636363636363626</v>
      </c>
      <c r="Y150" s="434">
        <f>'M. OSEI AKOTO ENTERPRISE'!X5</f>
        <v>0</v>
      </c>
      <c r="Z150" s="443">
        <f>'M. OSEI AKOTO ENTERPRISE'!Y5</f>
        <v>0</v>
      </c>
      <c r="AA150" s="444">
        <f>'M. OSEI AKOTO ENTERPRISE'!Z5</f>
        <v>10.492307692307694</v>
      </c>
      <c r="AB150" s="446" t="str">
        <f>'M. OSEI AKOTO ENTERPRISE'!AA5</f>
        <v>VERY HIGH-DON’T ORDER</v>
      </c>
      <c r="AC150" s="443">
        <f>'M. OSEI AKOTO ENTERPRISE'!AB5</f>
        <v>0</v>
      </c>
      <c r="AD150" s="450">
        <f>Table1[[#This Row],[Stock Sell in/Sell out]]*Table1[[#This Row],[Stock Norm +Transit Time]]/Table1[[#This Row],[Stock Norm QTY]]</f>
        <v>104.92307692307693</v>
      </c>
      <c r="AE150" s="443">
        <f>Table1[[#This Row],[Stock Norm +Transit Time]]*Table1[[#This Row],[Av. Daily Sales MT]]</f>
        <v>2.8984848484848507</v>
      </c>
    </row>
    <row r="151" spans="1:31" hidden="1">
      <c r="A151" s="433" t="s">
        <v>4</v>
      </c>
      <c r="B151" s="433" t="s">
        <v>151</v>
      </c>
      <c r="C151" s="433" t="str">
        <f>'M. OSEI AKOTO ENTERPRISE'!B6</f>
        <v>W086</v>
      </c>
      <c r="D151" s="433" t="str">
        <f>'M. OSEI AKOTO ENTERPRISE'!C6</f>
        <v>JAMAA CLASSI 24 X 300G</v>
      </c>
      <c r="E151" s="433" t="str">
        <f>'M. OSEI AKOTO ENTERPRISE'!D6</f>
        <v>SOAP</v>
      </c>
      <c r="F151" s="433" t="str">
        <f>'M. OSEI AKOTO ENTERPRISE'!E6</f>
        <v>JAMAA</v>
      </c>
      <c r="G151" s="443">
        <f>'M. OSEI AKOTO ENTERPRISE'!F6</f>
        <v>5.1576000000000111</v>
      </c>
      <c r="H151" s="434">
        <f>'M. OSEI AKOTO ENTERPRISE'!G6</f>
        <v>704.33333333333337</v>
      </c>
      <c r="I151" s="443">
        <f>'M. OSEI AKOTO ENTERPRISE'!H6</f>
        <v>85775.120000000024</v>
      </c>
      <c r="J151" s="433">
        <f>'M. OSEI AKOTO ENTERPRISE'!I6</f>
        <v>0</v>
      </c>
      <c r="K151" s="443">
        <f>'M. OSEI AKOTO ENTERPRISE'!J6</f>
        <v>0</v>
      </c>
      <c r="L151" s="443">
        <f>'M. OSEI AKOTO ENTERPRISE'!K6</f>
        <v>0</v>
      </c>
      <c r="M151" s="443">
        <f>'M. OSEI AKOTO ENTERPRISE'!L6</f>
        <v>121.78199716043542</v>
      </c>
      <c r="N151" s="433">
        <f>'M. OSEI AKOTO ENTERPRISE'!M6</f>
        <v>4</v>
      </c>
      <c r="O151" s="444">
        <f>'M. OSEI AKOTO ENTERPRISE'!N6</f>
        <v>0.12341898539237316</v>
      </c>
      <c r="P151" s="433">
        <f>'M. OSEI AKOTO ENTERPRISE'!O6</f>
        <v>0.27600967295739665</v>
      </c>
      <c r="Q151" s="433" t="str">
        <f>'M. OSEI AKOTO ENTERPRISE'!P6</f>
        <v>A</v>
      </c>
      <c r="R151" s="434">
        <f>'M. OSEI AKOTO ENTERPRISE'!Q6</f>
        <v>32.015151515151516</v>
      </c>
      <c r="S151" s="443">
        <f>'M. OSEI AKOTO ENTERPRISE'!R6</f>
        <v>0.23443636363636414</v>
      </c>
      <c r="T151" s="443">
        <f>'M. OSEI AKOTO ENTERPRISE'!S6</f>
        <v>3898.8690909090919</v>
      </c>
      <c r="U151" s="433">
        <f>'M. OSEI AKOTO ENTERPRISE'!T6</f>
        <v>7</v>
      </c>
      <c r="V151" s="433">
        <f>'M. OSEI AKOTO ENTERPRISE'!U6</f>
        <v>3</v>
      </c>
      <c r="W151" s="433">
        <f>'M. OSEI AKOTO ENTERPRISE'!V6</f>
        <v>10</v>
      </c>
      <c r="X151" s="434">
        <f>'M. OSEI AKOTO ENTERPRISE'!W6</f>
        <v>320.15151515151513</v>
      </c>
      <c r="Y151" s="434">
        <f>'M. OSEI AKOTO ENTERPRISE'!X6</f>
        <v>320.15151515151513</v>
      </c>
      <c r="Z151" s="443">
        <f>'M. OSEI AKOTO ENTERPRISE'!Y6</f>
        <v>2.3443636363636413</v>
      </c>
      <c r="AA151" s="444">
        <f>'M. OSEI AKOTO ENTERPRISE'!Z6</f>
        <v>0</v>
      </c>
      <c r="AB151" s="446" t="str">
        <f>'M. OSEI AKOTO ENTERPRISE'!AA6</f>
        <v>VERY LOW-ORDER URGENTLY</v>
      </c>
      <c r="AC151" s="443">
        <f>'M. OSEI AKOTO ENTERPRISE'!AB6</f>
        <v>38988.69090909091</v>
      </c>
      <c r="AD151" s="450">
        <f>Table1[[#This Row],[Stock Sell in/Sell out]]*Table1[[#This Row],[Stock Norm +Transit Time]]/Table1[[#This Row],[Stock Norm QTY]]</f>
        <v>0</v>
      </c>
      <c r="AE151" s="443">
        <f>Table1[[#This Row],[Stock Norm +Transit Time]]*Table1[[#This Row],[Av. Daily Sales MT]]</f>
        <v>2.3443636363636413</v>
      </c>
    </row>
    <row r="152" spans="1:31" hidden="1">
      <c r="A152" s="433" t="s">
        <v>4</v>
      </c>
      <c r="B152" s="433" t="s">
        <v>151</v>
      </c>
      <c r="C152" s="433" t="str">
        <f>'M. OSEI AKOTO ENTERPRISE'!B7</f>
        <v>W170</v>
      </c>
      <c r="D152" s="433" t="str">
        <f>'M. OSEI AKOTO ENTERPRISE'!C7</f>
        <v>FRYTOL 900ML SCH</v>
      </c>
      <c r="E152" s="433" t="str">
        <f>'M. OSEI AKOTO ENTERPRISE'!D7</f>
        <v>COOKING OIL</v>
      </c>
      <c r="F152" s="433" t="str">
        <f>'M. OSEI AKOTO ENTERPRISE'!E7</f>
        <v>FRYTOL</v>
      </c>
      <c r="G152" s="443">
        <f>'M. OSEI AKOTO ENTERPRISE'!F7</f>
        <v>3.1387499999999982</v>
      </c>
      <c r="H152" s="434">
        <f>'M. OSEI AKOTO ENTERPRISE'!G7</f>
        <v>277.66666666666663</v>
      </c>
      <c r="I152" s="443">
        <f>'M. OSEI AKOTO ENTERPRISE'!H7</f>
        <v>100114.2899999998</v>
      </c>
      <c r="J152" s="433">
        <f>'M. OSEI AKOTO ENTERPRISE'!I7</f>
        <v>1641</v>
      </c>
      <c r="K152" s="443">
        <f>'M. OSEI AKOTO ENTERPRISE'!J7</f>
        <v>15.95457</v>
      </c>
      <c r="L152" s="443">
        <f>'M. OSEI AKOTO ENTERPRISE'!K7</f>
        <v>591671.84834333626</v>
      </c>
      <c r="M152" s="443">
        <f>'M. OSEI AKOTO ENTERPRISE'!L7</f>
        <v>360.55566626650597</v>
      </c>
      <c r="N152" s="433">
        <f>'M. OSEI AKOTO ENTERPRISE'!M7</f>
        <v>12</v>
      </c>
      <c r="O152" s="444">
        <f>'M. OSEI AKOTO ENTERPRISE'!N7</f>
        <v>7.5108837521387889E-2</v>
      </c>
      <c r="P152" s="433">
        <f>'M. OSEI AKOTO ENTERPRISE'!O7</f>
        <v>0.35111851047878451</v>
      </c>
      <c r="Q152" s="433" t="str">
        <f>'M. OSEI AKOTO ENTERPRISE'!P7</f>
        <v>A</v>
      </c>
      <c r="R152" s="434">
        <f>'M. OSEI AKOTO ENTERPRISE'!Q7</f>
        <v>12.621212121212119</v>
      </c>
      <c r="S152" s="443">
        <f>'M. OSEI AKOTO ENTERPRISE'!R7</f>
        <v>0.14267045454545446</v>
      </c>
      <c r="T152" s="443">
        <f>'M. OSEI AKOTO ENTERPRISE'!S7</f>
        <v>4550.6495454545366</v>
      </c>
      <c r="U152" s="433">
        <f>'M. OSEI AKOTO ENTERPRISE'!T7</f>
        <v>7</v>
      </c>
      <c r="V152" s="433">
        <f>'M. OSEI AKOTO ENTERPRISE'!U7</f>
        <v>3</v>
      </c>
      <c r="W152" s="433">
        <f>'M. OSEI AKOTO ENTERPRISE'!V7</f>
        <v>10</v>
      </c>
      <c r="X152" s="434">
        <f>'M. OSEI AKOTO ENTERPRISE'!W7</f>
        <v>126.21212121212119</v>
      </c>
      <c r="Y152" s="434">
        <f>'M. OSEI AKOTO ENTERPRISE'!X7</f>
        <v>0</v>
      </c>
      <c r="Z152" s="443">
        <f>'M. OSEI AKOTO ENTERPRISE'!Y7</f>
        <v>0</v>
      </c>
      <c r="AA152" s="444">
        <f>'M. OSEI AKOTO ENTERPRISE'!Z7</f>
        <v>13.001920768307325</v>
      </c>
      <c r="AB152" s="446" t="str">
        <f>'M. OSEI AKOTO ENTERPRISE'!AA7</f>
        <v>VERY HIGH-DON’T ORDER</v>
      </c>
      <c r="AC152" s="443">
        <f>'M. OSEI AKOTO ENTERPRISE'!AB7</f>
        <v>0</v>
      </c>
      <c r="AD152" s="450">
        <f>Table1[[#This Row],[Stock Sell in/Sell out]]*Table1[[#This Row],[Stock Norm +Transit Time]]/Table1[[#This Row],[Stock Norm QTY]]</f>
        <v>130.01920768307326</v>
      </c>
      <c r="AE152" s="443">
        <f>Table1[[#This Row],[Stock Norm +Transit Time]]*Table1[[#This Row],[Av. Daily Sales MT]]</f>
        <v>1.4267045454545446</v>
      </c>
    </row>
    <row r="153" spans="1:31" hidden="1">
      <c r="A153" s="433" t="s">
        <v>4</v>
      </c>
      <c r="B153" s="433" t="s">
        <v>151</v>
      </c>
      <c r="C153" s="433" t="str">
        <f>'M. OSEI AKOTO ENTERPRISE'!B8</f>
        <v>W151</v>
      </c>
      <c r="D153" s="433" t="str">
        <f>'M. OSEI AKOTO ENTERPRISE'!C8</f>
        <v>FRYTOL 4.5 LT</v>
      </c>
      <c r="E153" s="433" t="str">
        <f>'M. OSEI AKOTO ENTERPRISE'!D8</f>
        <v>COOKING OIL</v>
      </c>
      <c r="F153" s="433" t="str">
        <f>'M. OSEI AKOTO ENTERPRISE'!E8</f>
        <v>FRYTOL</v>
      </c>
      <c r="G153" s="443">
        <f>'M. OSEI AKOTO ENTERPRISE'!F8</f>
        <v>2.7472500000000069</v>
      </c>
      <c r="H153" s="434">
        <f>'M. OSEI AKOTO ENTERPRISE'!G8</f>
        <v>133.66666666666666</v>
      </c>
      <c r="I153" s="443">
        <f>'M. OSEI AKOTO ENTERPRISE'!H8</f>
        <v>107719.16666666667</v>
      </c>
      <c r="J153" s="433">
        <f>'M. OSEI AKOTO ENTERPRISE'!I8</f>
        <v>194</v>
      </c>
      <c r="K153" s="443">
        <f>'M. OSEI AKOTO ENTERPRISE'!J8</f>
        <v>3.1549499999999999</v>
      </c>
      <c r="L153" s="443">
        <f>'M. OSEI AKOTO ENTERPRISE'!K8</f>
        <v>156340.536159601</v>
      </c>
      <c r="M153" s="443">
        <f>'M. OSEI AKOTO ENTERPRISE'!L8</f>
        <v>805.87905236907739</v>
      </c>
      <c r="N153" s="433">
        <f>'M. OSEI AKOTO ENTERPRISE'!M8</f>
        <v>5</v>
      </c>
      <c r="O153" s="444">
        <f>'M. OSEI AKOTO ENTERPRISE'!N8</f>
        <v>6.5740423378935417E-2</v>
      </c>
      <c r="P153" s="433">
        <f>'M. OSEI AKOTO ENTERPRISE'!O8</f>
        <v>0.41685893385771994</v>
      </c>
      <c r="Q153" s="433" t="str">
        <f>'M. OSEI AKOTO ENTERPRISE'!P8</f>
        <v>A</v>
      </c>
      <c r="R153" s="434">
        <f>'M. OSEI AKOTO ENTERPRISE'!Q8</f>
        <v>6.0757575757575752</v>
      </c>
      <c r="S153" s="443">
        <f>'M. OSEI AKOTO ENTERPRISE'!R8</f>
        <v>0.12487500000000031</v>
      </c>
      <c r="T153" s="443">
        <f>'M. OSEI AKOTO ENTERPRISE'!S8</f>
        <v>4896.325757575758</v>
      </c>
      <c r="U153" s="433">
        <f>'M. OSEI AKOTO ENTERPRISE'!T8</f>
        <v>7</v>
      </c>
      <c r="V153" s="433">
        <f>'M. OSEI AKOTO ENTERPRISE'!U8</f>
        <v>3</v>
      </c>
      <c r="W153" s="433">
        <f>'M. OSEI AKOTO ENTERPRISE'!V8</f>
        <v>10</v>
      </c>
      <c r="X153" s="434">
        <f>'M. OSEI AKOTO ENTERPRISE'!W8</f>
        <v>60.757575757575751</v>
      </c>
      <c r="Y153" s="434">
        <f>'M. OSEI AKOTO ENTERPRISE'!X8</f>
        <v>0</v>
      </c>
      <c r="Z153" s="443">
        <f>'M. OSEI AKOTO ENTERPRISE'!Y8</f>
        <v>0</v>
      </c>
      <c r="AA153" s="444">
        <f>'M. OSEI AKOTO ENTERPRISE'!Z8</f>
        <v>3.1930174563591027</v>
      </c>
      <c r="AB153" s="446" t="str">
        <f>'M. OSEI AKOTO ENTERPRISE'!AA8</f>
        <v>VERY HIGH-DON’T ORDER</v>
      </c>
      <c r="AC153" s="443">
        <f>'M. OSEI AKOTO ENTERPRISE'!AB8</f>
        <v>0</v>
      </c>
      <c r="AD153" s="450">
        <f>Table1[[#This Row],[Stock Sell in/Sell out]]*Table1[[#This Row],[Stock Norm +Transit Time]]/Table1[[#This Row],[Stock Norm QTY]]</f>
        <v>31.930174563591027</v>
      </c>
      <c r="AE153" s="443">
        <f>Table1[[#This Row],[Stock Norm +Transit Time]]*Table1[[#This Row],[Av. Daily Sales MT]]</f>
        <v>1.2487500000000031</v>
      </c>
    </row>
    <row r="154" spans="1:31" hidden="1">
      <c r="A154" s="433" t="s">
        <v>4</v>
      </c>
      <c r="B154" s="433" t="s">
        <v>151</v>
      </c>
      <c r="C154" s="433" t="str">
        <f>'M. OSEI AKOTO ENTERPRISE'!B9</f>
        <v>W049</v>
      </c>
      <c r="D154" s="433" t="str">
        <f>'M. OSEI AKOTO ENTERPRISE'!C9</f>
        <v>VIKING  RICE 4.5KG*5</v>
      </c>
      <c r="E154" s="433" t="str">
        <f>'M. OSEI AKOTO ENTERPRISE'!D9</f>
        <v>RICE</v>
      </c>
      <c r="F154" s="433" t="str">
        <f>'M. OSEI AKOTO ENTERPRISE'!E9</f>
        <v>VIKING</v>
      </c>
      <c r="G154" s="443">
        <f>'M. OSEI AKOTO ENTERPRISE'!F9</f>
        <v>2.3445000000000022</v>
      </c>
      <c r="H154" s="434">
        <f>'M. OSEI AKOTO ENTERPRISE'!G9</f>
        <v>68</v>
      </c>
      <c r="I154" s="443">
        <f>'M. OSEI AKOTO ENTERPRISE'!H9</f>
        <v>29008.333333333336</v>
      </c>
      <c r="J154" s="433">
        <f>'M. OSEI AKOTO ENTERPRISE'!I9</f>
        <v>6</v>
      </c>
      <c r="K154" s="443">
        <f>'M. OSEI AKOTO ENTERPRISE'!J9</f>
        <v>0.153</v>
      </c>
      <c r="L154" s="443">
        <f>'M. OSEI AKOTO ENTERPRISE'!K9</f>
        <v>2559.5588235294117</v>
      </c>
      <c r="M154" s="443">
        <f>'M. OSEI AKOTO ENTERPRISE'!L9</f>
        <v>426.59313725490199</v>
      </c>
      <c r="N154" s="433">
        <f>'M. OSEI AKOTO ENTERPRISE'!M9</f>
        <v>1</v>
      </c>
      <c r="O154" s="444">
        <f>'M. OSEI AKOTO ENTERPRISE'!N9</f>
        <v>5.6102801933538574E-2</v>
      </c>
      <c r="P154" s="433">
        <f>'M. OSEI AKOTO ENTERPRISE'!O9</f>
        <v>0.4729617357912585</v>
      </c>
      <c r="Q154" s="433" t="str">
        <f>'M. OSEI AKOTO ENTERPRISE'!P9</f>
        <v>A</v>
      </c>
      <c r="R154" s="434">
        <f>'M. OSEI AKOTO ENTERPRISE'!Q9</f>
        <v>3.0909090909090908</v>
      </c>
      <c r="S154" s="443">
        <f>'M. OSEI AKOTO ENTERPRISE'!R9</f>
        <v>0.10656818181818192</v>
      </c>
      <c r="T154" s="443">
        <f>'M. OSEI AKOTO ENTERPRISE'!S9</f>
        <v>1318.5606060606062</v>
      </c>
      <c r="U154" s="433">
        <f>'M. OSEI AKOTO ENTERPRISE'!T9</f>
        <v>7</v>
      </c>
      <c r="V154" s="433">
        <f>'M. OSEI AKOTO ENTERPRISE'!U9</f>
        <v>3</v>
      </c>
      <c r="W154" s="433">
        <f>'M. OSEI AKOTO ENTERPRISE'!V9</f>
        <v>10</v>
      </c>
      <c r="X154" s="434">
        <f>'M. OSEI AKOTO ENTERPRISE'!W9</f>
        <v>30.909090909090907</v>
      </c>
      <c r="Y154" s="434">
        <f>'M. OSEI AKOTO ENTERPRISE'!X9</f>
        <v>24.909090909090907</v>
      </c>
      <c r="Z154" s="443">
        <f>'M. OSEI AKOTO ENTERPRISE'!Y9</f>
        <v>0.85881417112299541</v>
      </c>
      <c r="AA154" s="444">
        <f>'M. OSEI AKOTO ENTERPRISE'!Z9</f>
        <v>0.19411764705882353</v>
      </c>
      <c r="AB154" s="446" t="str">
        <f>'M. OSEI AKOTO ENTERPRISE'!AA9</f>
        <v>VERY LOW-ORDER URGENTLY</v>
      </c>
      <c r="AC154" s="443">
        <f>'M. OSEI AKOTO ENTERPRISE'!AB9</f>
        <v>10626.047237076649</v>
      </c>
      <c r="AD154" s="450">
        <f>Table1[[#This Row],[Stock Sell in/Sell out]]*Table1[[#This Row],[Stock Norm +Transit Time]]/Table1[[#This Row],[Stock Norm QTY]]</f>
        <v>1.9411764705882355</v>
      </c>
      <c r="AE154" s="443">
        <f>Table1[[#This Row],[Stock Norm +Transit Time]]*Table1[[#This Row],[Av. Daily Sales MT]]</f>
        <v>1.0656818181818193</v>
      </c>
    </row>
    <row r="155" spans="1:31" hidden="1">
      <c r="A155" s="433" t="s">
        <v>4</v>
      </c>
      <c r="B155" s="433" t="s">
        <v>151</v>
      </c>
      <c r="C155" s="433" t="str">
        <f>'M. OSEI AKOTO ENTERPRISE'!B10</f>
        <v>W140</v>
      </c>
      <c r="D155" s="433" t="str">
        <f>'M. OSEI AKOTO ENTERPRISE'!C10</f>
        <v>JAMAA CLASSIC 130G</v>
      </c>
      <c r="E155" s="433" t="str">
        <f>'M. OSEI AKOTO ENTERPRISE'!D10</f>
        <v>SOAP</v>
      </c>
      <c r="F155" s="433" t="str">
        <f>'M. OSEI AKOTO ENTERPRISE'!E10</f>
        <v>JAMAA</v>
      </c>
      <c r="G155" s="443">
        <f>'M. OSEI AKOTO ENTERPRISE'!F10</f>
        <v>2.300480000000003</v>
      </c>
      <c r="H155" s="434">
        <f>'M. OSEI AKOTO ENTERPRISE'!G10</f>
        <v>357.66666666666669</v>
      </c>
      <c r="I155" s="443">
        <f>'M. OSEI AKOTO ENTERPRISE'!H10</f>
        <v>40702.80000000001</v>
      </c>
      <c r="J155" s="433">
        <f>'M. OSEI AKOTO ENTERPRISE'!I10</f>
        <v>0</v>
      </c>
      <c r="K155" s="443">
        <f>'M. OSEI AKOTO ENTERPRISE'!J10</f>
        <v>0</v>
      </c>
      <c r="L155" s="443">
        <f>'M. OSEI AKOTO ENTERPRISE'!K10</f>
        <v>0</v>
      </c>
      <c r="M155" s="443">
        <f>'M. OSEI AKOTO ENTERPRISE'!L10</f>
        <v>113.80093196644923</v>
      </c>
      <c r="N155" s="433">
        <f>'M. OSEI AKOTO ENTERPRISE'!M10</f>
        <v>5</v>
      </c>
      <c r="O155" s="444">
        <f>'M. OSEI AKOTO ENTERPRISE'!N10</f>
        <v>5.50494236690411E-2</v>
      </c>
      <c r="P155" s="433">
        <f>'M. OSEI AKOTO ENTERPRISE'!O10</f>
        <v>0.52801115946029964</v>
      </c>
      <c r="Q155" s="433" t="str">
        <f>'M. OSEI AKOTO ENTERPRISE'!P10</f>
        <v>B</v>
      </c>
      <c r="R155" s="434">
        <f>'M. OSEI AKOTO ENTERPRISE'!Q10</f>
        <v>16.257575757575758</v>
      </c>
      <c r="S155" s="443">
        <f>'M. OSEI AKOTO ENTERPRISE'!R10</f>
        <v>0.10456727272727286</v>
      </c>
      <c r="T155" s="443">
        <f>'M. OSEI AKOTO ENTERPRISE'!S10</f>
        <v>1850.1272727272733</v>
      </c>
      <c r="U155" s="433">
        <f>'M. OSEI AKOTO ENTERPRISE'!T10</f>
        <v>14</v>
      </c>
      <c r="V155" s="433">
        <f>'M. OSEI AKOTO ENTERPRISE'!U10</f>
        <v>3</v>
      </c>
      <c r="W155" s="433">
        <f>'M. OSEI AKOTO ENTERPRISE'!V10</f>
        <v>17</v>
      </c>
      <c r="X155" s="434">
        <f>'M. OSEI AKOTO ENTERPRISE'!W10</f>
        <v>276.37878787878788</v>
      </c>
      <c r="Y155" s="434">
        <f>'M. OSEI AKOTO ENTERPRISE'!X10</f>
        <v>276.37878787878788</v>
      </c>
      <c r="Z155" s="443">
        <f>'M. OSEI AKOTO ENTERPRISE'!Y10</f>
        <v>1.7776436363636385</v>
      </c>
      <c r="AA155" s="444">
        <f>'M. OSEI AKOTO ENTERPRISE'!Z10</f>
        <v>0</v>
      </c>
      <c r="AB155" s="446" t="str">
        <f>'M. OSEI AKOTO ENTERPRISE'!AA10</f>
        <v>VERY LOW-ORDER URGENTLY</v>
      </c>
      <c r="AC155" s="443">
        <f>'M. OSEI AKOTO ENTERPRISE'!AB10</f>
        <v>31452.163636363643</v>
      </c>
      <c r="AD155" s="450">
        <f>Table1[[#This Row],[Stock Sell in/Sell out]]*Table1[[#This Row],[Stock Norm +Transit Time]]/Table1[[#This Row],[Stock Norm QTY]]</f>
        <v>0</v>
      </c>
      <c r="AE155" s="443">
        <f>Table1[[#This Row],[Stock Norm +Transit Time]]*Table1[[#This Row],[Av. Daily Sales MT]]</f>
        <v>1.7776436363636385</v>
      </c>
    </row>
    <row r="156" spans="1:31" hidden="1">
      <c r="A156" s="433" t="s">
        <v>4</v>
      </c>
      <c r="B156" s="433" t="s">
        <v>151</v>
      </c>
      <c r="C156" s="433" t="str">
        <f>'M. OSEI AKOTO ENTERPRISE'!B11</f>
        <v>W168</v>
      </c>
      <c r="D156" s="433" t="str">
        <f>'M. OSEI AKOTO ENTERPRISE'!C11</f>
        <v>JAMAA 24 X 200G</v>
      </c>
      <c r="E156" s="433" t="str">
        <f>'M. OSEI AKOTO ENTERPRISE'!D11</f>
        <v>SOAP</v>
      </c>
      <c r="F156" s="433" t="str">
        <f>'M. OSEI AKOTO ENTERPRISE'!E11</f>
        <v>JAMAA</v>
      </c>
      <c r="G156" s="443">
        <f>'M. OSEI AKOTO ENTERPRISE'!F11</f>
        <v>1.7840000000000036</v>
      </c>
      <c r="H156" s="434">
        <f>'M. OSEI AKOTO ENTERPRISE'!G11</f>
        <v>363.33333333333337</v>
      </c>
      <c r="I156" s="443">
        <f>'M. OSEI AKOTO ENTERPRISE'!H11</f>
        <v>28136.996666666659</v>
      </c>
      <c r="J156" s="433">
        <f>'M. OSEI AKOTO ENTERPRISE'!I11</f>
        <v>0</v>
      </c>
      <c r="K156" s="443">
        <f>'M. OSEI AKOTO ENTERPRISE'!J11</f>
        <v>0</v>
      </c>
      <c r="L156" s="443">
        <f>'M. OSEI AKOTO ENTERPRISE'!K11</f>
        <v>0</v>
      </c>
      <c r="M156" s="443">
        <f>'M. OSEI AKOTO ENTERPRISE'!L11</f>
        <v>77.441275229357771</v>
      </c>
      <c r="N156" s="433">
        <f>'M. OSEI AKOTO ENTERPRISE'!M11</f>
        <v>24</v>
      </c>
      <c r="O156" s="444">
        <f>'M. OSEI AKOTO ENTERPRISE'!N11</f>
        <v>4.2690295862415406E-2</v>
      </c>
      <c r="P156" s="433">
        <f>'M. OSEI AKOTO ENTERPRISE'!O11</f>
        <v>0.57070145532271499</v>
      </c>
      <c r="Q156" s="433" t="str">
        <f>'M. OSEI AKOTO ENTERPRISE'!P11</f>
        <v>B</v>
      </c>
      <c r="R156" s="434">
        <f>'M. OSEI AKOTO ENTERPRISE'!Q11</f>
        <v>16.515151515151516</v>
      </c>
      <c r="S156" s="443">
        <f>'M. OSEI AKOTO ENTERPRISE'!R11</f>
        <v>8.1090909090909255E-2</v>
      </c>
      <c r="T156" s="443">
        <f>'M. OSEI AKOTO ENTERPRISE'!S11</f>
        <v>1278.9543939393936</v>
      </c>
      <c r="U156" s="433">
        <f>'M. OSEI AKOTO ENTERPRISE'!T11</f>
        <v>14</v>
      </c>
      <c r="V156" s="433">
        <f>'M. OSEI AKOTO ENTERPRISE'!U11</f>
        <v>3</v>
      </c>
      <c r="W156" s="433">
        <f>'M. OSEI AKOTO ENTERPRISE'!V11</f>
        <v>17</v>
      </c>
      <c r="X156" s="434">
        <f>'M. OSEI AKOTO ENTERPRISE'!W11</f>
        <v>280.75757575757575</v>
      </c>
      <c r="Y156" s="434">
        <f>'M. OSEI AKOTO ENTERPRISE'!X11</f>
        <v>280.75757575757575</v>
      </c>
      <c r="Z156" s="443">
        <f>'M. OSEI AKOTO ENTERPRISE'!Y11</f>
        <v>1.378545454545457</v>
      </c>
      <c r="AA156" s="444">
        <f>'M. OSEI AKOTO ENTERPRISE'!Z11</f>
        <v>0</v>
      </c>
      <c r="AB156" s="446" t="str">
        <f>'M. OSEI AKOTO ENTERPRISE'!AA11</f>
        <v>VERY LOW-ORDER URGENTLY</v>
      </c>
      <c r="AC156" s="443">
        <f>'M. OSEI AKOTO ENTERPRISE'!AB11</f>
        <v>21742.22469696969</v>
      </c>
      <c r="AD156" s="450">
        <f>Table1[[#This Row],[Stock Sell in/Sell out]]*Table1[[#This Row],[Stock Norm +Transit Time]]/Table1[[#This Row],[Stock Norm QTY]]</f>
        <v>0</v>
      </c>
      <c r="AE156" s="443">
        <f>Table1[[#This Row],[Stock Norm +Transit Time]]*Table1[[#This Row],[Av. Daily Sales MT]]</f>
        <v>1.3785454545454574</v>
      </c>
    </row>
    <row r="157" spans="1:31" hidden="1">
      <c r="A157" s="433" t="s">
        <v>4</v>
      </c>
      <c r="B157" s="433" t="s">
        <v>151</v>
      </c>
      <c r="C157" s="433" t="str">
        <f>'M. OSEI AKOTO ENTERPRISE'!B12</f>
        <v>W019</v>
      </c>
      <c r="D157" s="433" t="str">
        <f>'M. OSEI AKOTO ENTERPRISE'!C12</f>
        <v xml:space="preserve">FRYTOL YELLOW @25L </v>
      </c>
      <c r="E157" s="433" t="str">
        <f>'M. OSEI AKOTO ENTERPRISE'!D12</f>
        <v>COOKING OIL</v>
      </c>
      <c r="F157" s="433" t="str">
        <f>'M. OSEI AKOTO ENTERPRISE'!E12</f>
        <v>FRYTOL</v>
      </c>
      <c r="G157" s="443">
        <f>'M. OSEI AKOTO ENTERPRISE'!F12</f>
        <v>1.7624999999999997</v>
      </c>
      <c r="H157" s="434">
        <f>'M. OSEI AKOTO ENTERPRISE'!G12</f>
        <v>78.333333333333329</v>
      </c>
      <c r="I157" s="443">
        <f>'M. OSEI AKOTO ENTERPRISE'!H12</f>
        <v>47283.333333333328</v>
      </c>
      <c r="J157" s="433">
        <f>'M. OSEI AKOTO ENTERPRISE'!I12</f>
        <v>112</v>
      </c>
      <c r="K157" s="443">
        <f>'M. OSEI AKOTO ENTERPRISE'!J12</f>
        <v>2.52</v>
      </c>
      <c r="L157" s="443">
        <f>'M. OSEI AKOTO ENTERPRISE'!K12</f>
        <v>67605.106382978716</v>
      </c>
      <c r="M157" s="443">
        <f>'M. OSEI AKOTO ENTERPRISE'!L12</f>
        <v>603.61702127659566</v>
      </c>
      <c r="N157" s="433">
        <f>'M. OSEI AKOTO ENTERPRISE'!M12</f>
        <v>12</v>
      </c>
      <c r="O157" s="444">
        <f>'M. OSEI AKOTO ENTERPRISE'!N12</f>
        <v>4.2175810794566698E-2</v>
      </c>
      <c r="P157" s="433">
        <f>'M. OSEI AKOTO ENTERPRISE'!O12</f>
        <v>0.61287726611728166</v>
      </c>
      <c r="Q157" s="433" t="str">
        <f>'M. OSEI AKOTO ENTERPRISE'!P12</f>
        <v>B</v>
      </c>
      <c r="R157" s="434">
        <f>'M. OSEI AKOTO ENTERPRISE'!Q12</f>
        <v>3.5606060606060606</v>
      </c>
      <c r="S157" s="443">
        <f>'M. OSEI AKOTO ENTERPRISE'!R12</f>
        <v>8.0113636363636345E-2</v>
      </c>
      <c r="T157" s="443">
        <f>'M. OSEI AKOTO ENTERPRISE'!S12</f>
        <v>2149.242424242424</v>
      </c>
      <c r="U157" s="433">
        <f>'M. OSEI AKOTO ENTERPRISE'!T12</f>
        <v>14</v>
      </c>
      <c r="V157" s="433">
        <f>'M. OSEI AKOTO ENTERPRISE'!U12</f>
        <v>3</v>
      </c>
      <c r="W157" s="433">
        <f>'M. OSEI AKOTO ENTERPRISE'!V12</f>
        <v>17</v>
      </c>
      <c r="X157" s="434">
        <f>'M. OSEI AKOTO ENTERPRISE'!W12</f>
        <v>60.530303030303031</v>
      </c>
      <c r="Y157" s="434">
        <f>'M. OSEI AKOTO ENTERPRISE'!X12</f>
        <v>0</v>
      </c>
      <c r="Z157" s="443">
        <f>'M. OSEI AKOTO ENTERPRISE'!Y12</f>
        <v>0</v>
      </c>
      <c r="AA157" s="444">
        <f>'M. OSEI AKOTO ENTERPRISE'!Z12</f>
        <v>1.8503128911138924</v>
      </c>
      <c r="AB157" s="446" t="str">
        <f>'M. OSEI AKOTO ENTERPRISE'!AA12</f>
        <v>HIGH-DON’T ORDER</v>
      </c>
      <c r="AC157" s="443">
        <f>'M. OSEI AKOTO ENTERPRISE'!AB12</f>
        <v>0</v>
      </c>
      <c r="AD157" s="450">
        <f>Table1[[#This Row],[Stock Sell in/Sell out]]*Table1[[#This Row],[Stock Norm +Transit Time]]/Table1[[#This Row],[Stock Norm QTY]]</f>
        <v>31.455319148936169</v>
      </c>
      <c r="AE157" s="443">
        <f>Table1[[#This Row],[Stock Norm +Transit Time]]*Table1[[#This Row],[Av. Daily Sales MT]]</f>
        <v>1.3619318181818179</v>
      </c>
    </row>
    <row r="158" spans="1:31" hidden="1">
      <c r="A158" s="433" t="s">
        <v>4</v>
      </c>
      <c r="B158" s="433" t="s">
        <v>151</v>
      </c>
      <c r="C158" s="433" t="str">
        <f>'M. OSEI AKOTO ENTERPRISE'!B13</f>
        <v>W176</v>
      </c>
      <c r="D158" s="433" t="str">
        <f>'M. OSEI AKOTO ENTERPRISE'!C13</f>
        <v>FORTUNE VIET 50KG</v>
      </c>
      <c r="E158" s="433" t="str">
        <f>'M. OSEI AKOTO ENTERPRISE'!D13</f>
        <v>RICE</v>
      </c>
      <c r="F158" s="433" t="str">
        <f>'M. OSEI AKOTO ENTERPRISE'!E13</f>
        <v>FORTUNE</v>
      </c>
      <c r="G158" s="443">
        <f>'M. OSEI AKOTO ENTERPRISE'!F13</f>
        <v>1.5666666666666669</v>
      </c>
      <c r="H158" s="434">
        <f>'M. OSEI AKOTO ENTERPRISE'!G13</f>
        <v>31.333333333333336</v>
      </c>
      <c r="I158" s="443">
        <f>'M. OSEI AKOTO ENTERPRISE'!H13</f>
        <v>20926.666666666664</v>
      </c>
      <c r="J158" s="433">
        <f>'M. OSEI AKOTO ENTERPRISE'!I13</f>
        <v>32</v>
      </c>
      <c r="K158" s="443">
        <f>'M. OSEI AKOTO ENTERPRISE'!J13</f>
        <v>1.6</v>
      </c>
      <c r="L158" s="443">
        <f>'M. OSEI AKOTO ENTERPRISE'!K13</f>
        <v>21371.914893617017</v>
      </c>
      <c r="M158" s="443">
        <f>'M. OSEI AKOTO ENTERPRISE'!L13</f>
        <v>667.87234042553177</v>
      </c>
      <c r="N158" s="433">
        <f>'M. OSEI AKOTO ENTERPRISE'!M13</f>
        <v>20</v>
      </c>
      <c r="O158" s="444">
        <f>'M. OSEI AKOTO ENTERPRISE'!N13</f>
        <v>3.7489609595170406E-2</v>
      </c>
      <c r="P158" s="433">
        <f>'M. OSEI AKOTO ENTERPRISE'!O13</f>
        <v>0.65036687571245211</v>
      </c>
      <c r="Q158" s="433" t="str">
        <f>'M. OSEI AKOTO ENTERPRISE'!P13</f>
        <v>B</v>
      </c>
      <c r="R158" s="434">
        <f>'M. OSEI AKOTO ENTERPRISE'!Q13</f>
        <v>1.4242424242424243</v>
      </c>
      <c r="S158" s="443">
        <f>'M. OSEI AKOTO ENTERPRISE'!R13</f>
        <v>7.1212121212121227E-2</v>
      </c>
      <c r="T158" s="443">
        <f>'M. OSEI AKOTO ENTERPRISE'!S13</f>
        <v>951.21212121212113</v>
      </c>
      <c r="U158" s="433">
        <f>'M. OSEI AKOTO ENTERPRISE'!T13</f>
        <v>14</v>
      </c>
      <c r="V158" s="433">
        <f>'M. OSEI AKOTO ENTERPRISE'!U13</f>
        <v>3</v>
      </c>
      <c r="W158" s="433">
        <f>'M. OSEI AKOTO ENTERPRISE'!V13</f>
        <v>17</v>
      </c>
      <c r="X158" s="434">
        <f>'M. OSEI AKOTO ENTERPRISE'!W13</f>
        <v>24.212121212121215</v>
      </c>
      <c r="Y158" s="434">
        <f>'M. OSEI AKOTO ENTERPRISE'!X13</f>
        <v>0</v>
      </c>
      <c r="Z158" s="443">
        <f>'M. OSEI AKOTO ENTERPRISE'!Y13</f>
        <v>0</v>
      </c>
      <c r="AA158" s="444">
        <f>'M. OSEI AKOTO ENTERPRISE'!Z13</f>
        <v>1.3216520650813515</v>
      </c>
      <c r="AB158" s="446" t="str">
        <f>'M. OSEI AKOTO ENTERPRISE'!AA13</f>
        <v>HIGH-DON’T ORDER</v>
      </c>
      <c r="AC158" s="443">
        <f>'M. OSEI AKOTO ENTERPRISE'!AB13</f>
        <v>0</v>
      </c>
      <c r="AD158" s="450">
        <f>Table1[[#This Row],[Stock Sell in/Sell out]]*Table1[[#This Row],[Stock Norm +Transit Time]]/Table1[[#This Row],[Stock Norm QTY]]</f>
        <v>22.468085106382976</v>
      </c>
      <c r="AE158" s="443">
        <f>Table1[[#This Row],[Stock Norm +Transit Time]]*Table1[[#This Row],[Av. Daily Sales MT]]</f>
        <v>1.2106060606060609</v>
      </c>
    </row>
    <row r="159" spans="1:31" hidden="1">
      <c r="A159" s="433" t="s">
        <v>4</v>
      </c>
      <c r="B159" s="433" t="s">
        <v>151</v>
      </c>
      <c r="C159" s="433" t="str">
        <f>'M. OSEI AKOTO ENTERPRISE'!B14</f>
        <v>W225</v>
      </c>
      <c r="D159" s="433" t="str">
        <f>'M. OSEI AKOTO ENTERPRISE'!C14</f>
        <v>FRYTOL 4.5L X 3</v>
      </c>
      <c r="E159" s="433" t="str">
        <f>'M. OSEI AKOTO ENTERPRISE'!D14</f>
        <v>COOKING OIL</v>
      </c>
      <c r="F159" s="433" t="str">
        <f>'M. OSEI AKOTO ENTERPRISE'!E14</f>
        <v>FRYTOL</v>
      </c>
      <c r="G159" s="443">
        <f>'M. OSEI AKOTO ENTERPRISE'!F14</f>
        <v>1.4759966666666655</v>
      </c>
      <c r="H159" s="434">
        <f>'M. OSEI AKOTO ENTERPRISE'!G14</f>
        <v>85.666666666666671</v>
      </c>
      <c r="I159" s="443">
        <f>'M. OSEI AKOTO ENTERPRISE'!H14</f>
        <v>38353.333333333336</v>
      </c>
      <c r="J159" s="433">
        <f>'M. OSEI AKOTO ENTERPRISE'!I14</f>
        <v>0</v>
      </c>
      <c r="K159" s="443">
        <f>'M. OSEI AKOTO ENTERPRISE'!J14</f>
        <v>0</v>
      </c>
      <c r="L159" s="443">
        <f>'M. OSEI AKOTO ENTERPRISE'!K14</f>
        <v>0</v>
      </c>
      <c r="M159" s="443">
        <f>'M. OSEI AKOTO ENTERPRISE'!L14</f>
        <v>447.70428015564204</v>
      </c>
      <c r="N159" s="433">
        <f>'M. OSEI AKOTO ENTERPRISE'!M14</f>
        <v>3</v>
      </c>
      <c r="O159" s="444">
        <f>'M. OSEI AKOTO ENTERPRISE'!N14</f>
        <v>3.531991838113159E-2</v>
      </c>
      <c r="P159" s="433">
        <f>'M. OSEI AKOTO ENTERPRISE'!O14</f>
        <v>0.68568679409358368</v>
      </c>
      <c r="Q159" s="433" t="str">
        <f>'M. OSEI AKOTO ENTERPRISE'!P14</f>
        <v>B</v>
      </c>
      <c r="R159" s="434">
        <f>'M. OSEI AKOTO ENTERPRISE'!Q14</f>
        <v>3.893939393939394</v>
      </c>
      <c r="S159" s="443">
        <f>'M. OSEI AKOTO ENTERPRISE'!R14</f>
        <v>6.7090757575757526E-2</v>
      </c>
      <c r="T159" s="443">
        <f>'M. OSEI AKOTO ENTERPRISE'!S14</f>
        <v>1743.3333333333335</v>
      </c>
      <c r="U159" s="433">
        <f>'M. OSEI AKOTO ENTERPRISE'!T14</f>
        <v>14</v>
      </c>
      <c r="V159" s="433">
        <f>'M. OSEI AKOTO ENTERPRISE'!U14</f>
        <v>3</v>
      </c>
      <c r="W159" s="433">
        <f>'M. OSEI AKOTO ENTERPRISE'!V14</f>
        <v>17</v>
      </c>
      <c r="X159" s="434">
        <f>'M. OSEI AKOTO ENTERPRISE'!W14</f>
        <v>66.196969696969703</v>
      </c>
      <c r="Y159" s="434">
        <f>'M. OSEI AKOTO ENTERPRISE'!X14</f>
        <v>66.196969696969703</v>
      </c>
      <c r="Z159" s="443">
        <f>'M. OSEI AKOTO ENTERPRISE'!Y14</f>
        <v>1.140542878787878</v>
      </c>
      <c r="AA159" s="444">
        <f>'M. OSEI AKOTO ENTERPRISE'!Z14</f>
        <v>0</v>
      </c>
      <c r="AB159" s="446" t="str">
        <f>'M. OSEI AKOTO ENTERPRISE'!AA14</f>
        <v>VERY LOW-ORDER URGENTLY</v>
      </c>
      <c r="AC159" s="443">
        <f>'M. OSEI AKOTO ENTERPRISE'!AB14</f>
        <v>29636.666666666672</v>
      </c>
      <c r="AD159" s="450">
        <f>Table1[[#This Row],[Stock Sell in/Sell out]]*Table1[[#This Row],[Stock Norm +Transit Time]]/Table1[[#This Row],[Stock Norm QTY]]</f>
        <v>0</v>
      </c>
      <c r="AE159" s="443">
        <f>Table1[[#This Row],[Stock Norm +Transit Time]]*Table1[[#This Row],[Av. Daily Sales MT]]</f>
        <v>1.140542878787878</v>
      </c>
    </row>
    <row r="160" spans="1:31" hidden="1">
      <c r="A160" s="433" t="s">
        <v>4</v>
      </c>
      <c r="B160" s="433" t="s">
        <v>151</v>
      </c>
      <c r="C160" s="433" t="str">
        <f>'M. OSEI AKOTO ENTERPRISE'!B15</f>
        <v>W106</v>
      </c>
      <c r="D160" s="433" t="str">
        <f>'M. OSEI AKOTO ENTERPRISE'!C15</f>
        <v>FRYTOL 0.9L X 15 BTL</v>
      </c>
      <c r="E160" s="433" t="str">
        <f>'M. OSEI AKOTO ENTERPRISE'!D15</f>
        <v>COOKING OIL</v>
      </c>
      <c r="F160" s="433" t="str">
        <f>'M. OSEI AKOTO ENTERPRISE'!E15</f>
        <v>FRYTOL</v>
      </c>
      <c r="G160" s="443">
        <f>'M. OSEI AKOTO ENTERPRISE'!F15</f>
        <v>1.3378500000000024</v>
      </c>
      <c r="H160" s="434">
        <f>'M. OSEI AKOTO ENTERPRISE'!G15</f>
        <v>81</v>
      </c>
      <c r="I160" s="443">
        <f>'M. OSEI AKOTO ENTERPRISE'!H15</f>
        <v>37578.196666666525</v>
      </c>
      <c r="J160" s="433">
        <f>'M. OSEI AKOTO ENTERPRISE'!I15</f>
        <v>0</v>
      </c>
      <c r="K160" s="443">
        <f>'M. OSEI AKOTO ENTERPRISE'!J15</f>
        <v>0</v>
      </c>
      <c r="L160" s="443">
        <f>'M. OSEI AKOTO ENTERPRISE'!K15</f>
        <v>0</v>
      </c>
      <c r="M160" s="443">
        <f>'M. OSEI AKOTO ENTERPRISE'!L15</f>
        <v>463.92835390946328</v>
      </c>
      <c r="N160" s="433">
        <f>'M. OSEI AKOTO ENTERPRISE'!M15</f>
        <v>1</v>
      </c>
      <c r="O160" s="444">
        <f>'M. OSEI AKOTO ENTERPRISE'!N15</f>
        <v>3.2014132466105627E-2</v>
      </c>
      <c r="P160" s="433">
        <f>'M. OSEI AKOTO ENTERPRISE'!O15</f>
        <v>0.71770092655968931</v>
      </c>
      <c r="Q160" s="433" t="str">
        <f>'M. OSEI AKOTO ENTERPRISE'!P15</f>
        <v>B</v>
      </c>
      <c r="R160" s="434">
        <f>'M. OSEI AKOTO ENTERPRISE'!Q15</f>
        <v>3.6818181818181817</v>
      </c>
      <c r="S160" s="443">
        <f>'M. OSEI AKOTO ENTERPRISE'!R15</f>
        <v>6.0811363636363747E-2</v>
      </c>
      <c r="T160" s="443">
        <f>'M. OSEI AKOTO ENTERPRISE'!S15</f>
        <v>1708.0998484848421</v>
      </c>
      <c r="U160" s="433">
        <f>'M. OSEI AKOTO ENTERPRISE'!T15</f>
        <v>14</v>
      </c>
      <c r="V160" s="433">
        <f>'M. OSEI AKOTO ENTERPRISE'!U15</f>
        <v>3</v>
      </c>
      <c r="W160" s="433">
        <f>'M. OSEI AKOTO ENTERPRISE'!V15</f>
        <v>17</v>
      </c>
      <c r="X160" s="434">
        <f>'M. OSEI AKOTO ENTERPRISE'!W15</f>
        <v>62.590909090909086</v>
      </c>
      <c r="Y160" s="434">
        <f>'M. OSEI AKOTO ENTERPRISE'!X15</f>
        <v>62.590909090909086</v>
      </c>
      <c r="Z160" s="443">
        <f>'M. OSEI AKOTO ENTERPRISE'!Y15</f>
        <v>1.0337931818181836</v>
      </c>
      <c r="AA160" s="444">
        <f>'M. OSEI AKOTO ENTERPRISE'!Z15</f>
        <v>0</v>
      </c>
      <c r="AB160" s="446" t="str">
        <f>'M. OSEI AKOTO ENTERPRISE'!AA15</f>
        <v>VERY LOW-ORDER URGENTLY</v>
      </c>
      <c r="AC160" s="443">
        <f>'M. OSEI AKOTO ENTERPRISE'!AB15</f>
        <v>29037.697424242313</v>
      </c>
      <c r="AD160" s="450">
        <f>Table1[[#This Row],[Stock Sell in/Sell out]]*Table1[[#This Row],[Stock Norm +Transit Time]]/Table1[[#This Row],[Stock Norm QTY]]</f>
        <v>0</v>
      </c>
      <c r="AE160" s="443">
        <f>Table1[[#This Row],[Stock Norm +Transit Time]]*Table1[[#This Row],[Av. Daily Sales MT]]</f>
        <v>1.0337931818181838</v>
      </c>
    </row>
    <row r="161" spans="1:31" hidden="1">
      <c r="A161" s="433" t="s">
        <v>4</v>
      </c>
      <c r="B161" s="433" t="s">
        <v>151</v>
      </c>
      <c r="C161" s="433" t="str">
        <f>'M. OSEI AKOTO ENTERPRISE'!B16</f>
        <v>W067</v>
      </c>
      <c r="D161" s="433" t="str">
        <f>'M. OSEI AKOTO ENTERPRISE'!C16</f>
        <v>FORTUNE DELICIOUS 4.5KG</v>
      </c>
      <c r="E161" s="433" t="str">
        <f>'M. OSEI AKOTO ENTERPRISE'!D16</f>
        <v>RICE</v>
      </c>
      <c r="F161" s="433" t="str">
        <f>'M. OSEI AKOTO ENTERPRISE'!E16</f>
        <v>FORTUNE DELICIOUS</v>
      </c>
      <c r="G161" s="443">
        <f>'M. OSEI AKOTO ENTERPRISE'!F16</f>
        <v>1.3035000000000037</v>
      </c>
      <c r="H161" s="434">
        <f>'M. OSEI AKOTO ENTERPRISE'!G16</f>
        <v>35.333333333333336</v>
      </c>
      <c r="I161" s="443">
        <f>'M. OSEI AKOTO ENTERPRISE'!H16</f>
        <v>15616.666666666666</v>
      </c>
      <c r="J161" s="433">
        <f>'M. OSEI AKOTO ENTERPRISE'!I16</f>
        <v>16</v>
      </c>
      <c r="K161" s="443">
        <f>'M. OSEI AKOTO ENTERPRISE'!J16</f>
        <v>0.36899999999999999</v>
      </c>
      <c r="L161" s="443">
        <f>'M. OSEI AKOTO ENTERPRISE'!K16</f>
        <v>7071.6981132075462</v>
      </c>
      <c r="M161" s="443">
        <f>'M. OSEI AKOTO ENTERPRISE'!L16</f>
        <v>441.98113207547163</v>
      </c>
      <c r="N161" s="433">
        <f>'M. OSEI AKOTO ENTERPRISE'!M16</f>
        <v>5</v>
      </c>
      <c r="O161" s="444">
        <f>'M. OSEI AKOTO ENTERPRISE'!N16</f>
        <v>3.1192152834449847E-2</v>
      </c>
      <c r="P161" s="433">
        <f>'M. OSEI AKOTO ENTERPRISE'!O16</f>
        <v>0.74889307939413918</v>
      </c>
      <c r="Q161" s="433" t="str">
        <f>'M. OSEI AKOTO ENTERPRISE'!P16</f>
        <v>B</v>
      </c>
      <c r="R161" s="434">
        <f>'M. OSEI AKOTO ENTERPRISE'!Q16</f>
        <v>1.6060606060606062</v>
      </c>
      <c r="S161" s="443">
        <f>'M. OSEI AKOTO ENTERPRISE'!R16</f>
        <v>5.9250000000000164E-2</v>
      </c>
      <c r="T161" s="443">
        <f>'M. OSEI AKOTO ENTERPRISE'!S16</f>
        <v>709.84848484848487</v>
      </c>
      <c r="U161" s="433">
        <f>'M. OSEI AKOTO ENTERPRISE'!T16</f>
        <v>14</v>
      </c>
      <c r="V161" s="433">
        <f>'M. OSEI AKOTO ENTERPRISE'!U16</f>
        <v>3</v>
      </c>
      <c r="W161" s="433">
        <f>'M. OSEI AKOTO ENTERPRISE'!V16</f>
        <v>17</v>
      </c>
      <c r="X161" s="434">
        <f>'M. OSEI AKOTO ENTERPRISE'!W16</f>
        <v>27.303030303030305</v>
      </c>
      <c r="Y161" s="434">
        <f>'M. OSEI AKOTO ENTERPRISE'!X16</f>
        <v>11.303030303030305</v>
      </c>
      <c r="Z161" s="443">
        <f>'M. OSEI AKOTO ENTERPRISE'!Y16</f>
        <v>0.41698584905660502</v>
      </c>
      <c r="AA161" s="444">
        <f>'M. OSEI AKOTO ENTERPRISE'!Z16</f>
        <v>0.58601553829078801</v>
      </c>
      <c r="AB161" s="446" t="str">
        <f>'M. OSEI AKOTO ENTERPRISE'!AA16</f>
        <v>VERY LOW-ORDER URGENTLY</v>
      </c>
      <c r="AC161" s="443">
        <f>'M. OSEI AKOTO ENTERPRISE'!AB16</f>
        <v>4995.726129216695</v>
      </c>
      <c r="AD161" s="450">
        <f>Table1[[#This Row],[Stock Sell in/Sell out]]*Table1[[#This Row],[Stock Norm +Transit Time]]/Table1[[#This Row],[Stock Norm QTY]]</f>
        <v>9.9622641509433958</v>
      </c>
      <c r="AE161" s="443">
        <f>Table1[[#This Row],[Stock Norm +Transit Time]]*Table1[[#This Row],[Av. Daily Sales MT]]</f>
        <v>1.0072500000000029</v>
      </c>
    </row>
    <row r="162" spans="1:31" hidden="1">
      <c r="A162" s="433" t="s">
        <v>4</v>
      </c>
      <c r="B162" s="433" t="s">
        <v>151</v>
      </c>
      <c r="C162" s="433" t="str">
        <f>'M. OSEI AKOTO ENTERPRISE'!B17</f>
        <v>W211</v>
      </c>
      <c r="D162" s="433" t="str">
        <f>'M. OSEI AKOTO ENTERPRISE'!C17</f>
        <v>850 ML BTL</v>
      </c>
      <c r="E162" s="433" t="str">
        <f>'M. OSEI AKOTO ENTERPRISE'!D17</f>
        <v>COOKING OIL</v>
      </c>
      <c r="F162" s="433" t="str">
        <f>'M. OSEI AKOTO ENTERPRISE'!E17</f>
        <v>FRYTOL</v>
      </c>
      <c r="G162" s="443">
        <f>'M. OSEI AKOTO ENTERPRISE'!F17</f>
        <v>1.2791933333333352</v>
      </c>
      <c r="H162" s="434">
        <f>'M. OSEI AKOTO ENTERPRISE'!G17</f>
        <v>114.66666666666667</v>
      </c>
      <c r="I162" s="443">
        <f>'M. OSEI AKOTO ENTERPRISE'!H17</f>
        <v>57490.833333333336</v>
      </c>
      <c r="J162" s="433">
        <f>'M. OSEI AKOTO ENTERPRISE'!I17</f>
        <v>512</v>
      </c>
      <c r="K162" s="443">
        <f>'M. OSEI AKOTO ENTERPRISE'!J17</f>
        <v>5.06942</v>
      </c>
      <c r="L162" s="443">
        <f>'M. OSEI AKOTO ENTERPRISE'!K17</f>
        <v>256703.2558139535</v>
      </c>
      <c r="M162" s="443">
        <f>'M. OSEI AKOTO ENTERPRISE'!L17</f>
        <v>501.37354651162792</v>
      </c>
      <c r="N162" s="433">
        <f>'M. OSEI AKOTO ENTERPRISE'!M17</f>
        <v>1</v>
      </c>
      <c r="O162" s="444">
        <f>'M. OSEI AKOTO ENTERPRISE'!N17</f>
        <v>3.0610505529837073E-2</v>
      </c>
      <c r="P162" s="433">
        <f>'M. OSEI AKOTO ENTERPRISE'!O17</f>
        <v>0.7795035849239762</v>
      </c>
      <c r="Q162" s="433" t="str">
        <f>'M. OSEI AKOTO ENTERPRISE'!P17</f>
        <v>B</v>
      </c>
      <c r="R162" s="434">
        <f>'M. OSEI AKOTO ENTERPRISE'!Q17</f>
        <v>5.2121212121212119</v>
      </c>
      <c r="S162" s="443">
        <f>'M. OSEI AKOTO ENTERPRISE'!R17</f>
        <v>5.8145151515151601E-2</v>
      </c>
      <c r="T162" s="443">
        <f>'M. OSEI AKOTO ENTERPRISE'!S17</f>
        <v>2613.219696969697</v>
      </c>
      <c r="U162" s="433">
        <f>'M. OSEI AKOTO ENTERPRISE'!T17</f>
        <v>14</v>
      </c>
      <c r="V162" s="433">
        <f>'M. OSEI AKOTO ENTERPRISE'!U17</f>
        <v>3</v>
      </c>
      <c r="W162" s="433">
        <f>'M. OSEI AKOTO ENTERPRISE'!V17</f>
        <v>17</v>
      </c>
      <c r="X162" s="434">
        <f>'M. OSEI AKOTO ENTERPRISE'!W17</f>
        <v>88.606060606060609</v>
      </c>
      <c r="Y162" s="434">
        <f>'M. OSEI AKOTO ENTERPRISE'!X17</f>
        <v>0</v>
      </c>
      <c r="Z162" s="443">
        <f>'M. OSEI AKOTO ENTERPRISE'!Y17</f>
        <v>0</v>
      </c>
      <c r="AA162" s="444">
        <f>'M. OSEI AKOTO ENTERPRISE'!Z17</f>
        <v>5.7783857729138166</v>
      </c>
      <c r="AB162" s="446" t="str">
        <f>'M. OSEI AKOTO ENTERPRISE'!AA17</f>
        <v>VERY HIGH-DON’T ORDER</v>
      </c>
      <c r="AC162" s="443">
        <f>'M. OSEI AKOTO ENTERPRISE'!AB17</f>
        <v>0</v>
      </c>
      <c r="AD162" s="450">
        <f>Table1[[#This Row],[Stock Sell in/Sell out]]*Table1[[#This Row],[Stock Norm +Transit Time]]/Table1[[#This Row],[Stock Norm QTY]]</f>
        <v>98.232558139534873</v>
      </c>
      <c r="AE162" s="443">
        <f>Table1[[#This Row],[Stock Norm +Transit Time]]*Table1[[#This Row],[Av. Daily Sales MT]]</f>
        <v>0.98846757575757727</v>
      </c>
    </row>
    <row r="163" spans="1:31" hidden="1">
      <c r="A163" s="433" t="s">
        <v>4</v>
      </c>
      <c r="B163" s="433" t="s">
        <v>151</v>
      </c>
      <c r="C163" s="433" t="str">
        <f>'M. OSEI AKOTO ENTERPRISE'!B18</f>
        <v>W159</v>
      </c>
      <c r="D163" s="433" t="str">
        <f>'M. OSEI AKOTO ENTERPRISE'!C18</f>
        <v>SFO 900ML SCH</v>
      </c>
      <c r="E163" s="433" t="str">
        <f>'M. OSEI AKOTO ENTERPRISE'!D18</f>
        <v>SUNFLOWER OIL</v>
      </c>
      <c r="F163" s="433" t="str">
        <f>'M. OSEI AKOTO ENTERPRISE'!E18</f>
        <v>FRYTOL</v>
      </c>
      <c r="G163" s="443">
        <f>'M. OSEI AKOTO ENTERPRISE'!F18</f>
        <v>1.2112199999999955</v>
      </c>
      <c r="H163" s="434">
        <f>'M. OSEI AKOTO ENTERPRISE'!G18</f>
        <v>59.333333333333336</v>
      </c>
      <c r="I163" s="443">
        <f>'M. OSEI AKOTO ENTERPRISE'!H18</f>
        <v>37578.216666666631</v>
      </c>
      <c r="J163" s="433">
        <f>'M. OSEI AKOTO ENTERPRISE'!I18</f>
        <v>5</v>
      </c>
      <c r="K163" s="443">
        <f>'M. OSEI AKOTO ENTERPRISE'!J18</f>
        <v>5.3460000000000001E-2</v>
      </c>
      <c r="L163" s="443">
        <f>'M. OSEI AKOTO ENTERPRISE'!K18</f>
        <v>3166.7036516853905</v>
      </c>
      <c r="M163" s="443">
        <f>'M. OSEI AKOTO ENTERPRISE'!L18</f>
        <v>633.34073033707807</v>
      </c>
      <c r="N163" s="433">
        <f>'M. OSEI AKOTO ENTERPRISE'!M18</f>
        <v>4</v>
      </c>
      <c r="O163" s="444">
        <f>'M. OSEI AKOTO ENTERPRISE'!N18</f>
        <v>2.8983935064167316E-2</v>
      </c>
      <c r="P163" s="433">
        <f>'M. OSEI AKOTO ENTERPRISE'!O18</f>
        <v>0.8084875199881435</v>
      </c>
      <c r="Q163" s="433" t="str">
        <f>'M. OSEI AKOTO ENTERPRISE'!P18</f>
        <v>C</v>
      </c>
      <c r="R163" s="434">
        <f>'M. OSEI AKOTO ENTERPRISE'!Q18</f>
        <v>2.6969696969696972</v>
      </c>
      <c r="S163" s="443">
        <f>'M. OSEI AKOTO ENTERPRISE'!R18</f>
        <v>5.5055454545454345E-2</v>
      </c>
      <c r="T163" s="443">
        <f>'M. OSEI AKOTO ENTERPRISE'!S18</f>
        <v>1708.100757575756</v>
      </c>
      <c r="U163" s="433">
        <f>'M. OSEI AKOTO ENTERPRISE'!T18</f>
        <v>30</v>
      </c>
      <c r="V163" s="433">
        <f>'M. OSEI AKOTO ENTERPRISE'!U18</f>
        <v>3</v>
      </c>
      <c r="W163" s="433">
        <f>'M. OSEI AKOTO ENTERPRISE'!V18</f>
        <v>33</v>
      </c>
      <c r="X163" s="434">
        <f>'M. OSEI AKOTO ENTERPRISE'!W18</f>
        <v>89.000000000000014</v>
      </c>
      <c r="Y163" s="434">
        <f>'M. OSEI AKOTO ENTERPRISE'!X18</f>
        <v>84.000000000000014</v>
      </c>
      <c r="Z163" s="443">
        <f>'M. OSEI AKOTO ENTERPRISE'!Y18</f>
        <v>1.7147608988763983</v>
      </c>
      <c r="AA163" s="444">
        <f>'M. OSEI AKOTO ENTERPRISE'!Z18</f>
        <v>5.6179775280898868E-2</v>
      </c>
      <c r="AB163" s="446" t="str">
        <f>'M. OSEI AKOTO ENTERPRISE'!AA18</f>
        <v>VERY LOW-ORDER URGENTLY</v>
      </c>
      <c r="AC163" s="443">
        <f>'M. OSEI AKOTO ENTERPRISE'!AB18</f>
        <v>53200.621348314569</v>
      </c>
      <c r="AD163" s="450">
        <f>Table1[[#This Row],[Stock Sell in/Sell out]]*Table1[[#This Row],[Stock Norm +Transit Time]]/Table1[[#This Row],[Stock Norm QTY]]</f>
        <v>1.8539325842696626</v>
      </c>
      <c r="AE163" s="443">
        <f>Table1[[#This Row],[Stock Norm +Transit Time]]*Table1[[#This Row],[Av. Daily Sales MT]]</f>
        <v>1.8168299999999933</v>
      </c>
    </row>
    <row r="164" spans="1:31" hidden="1">
      <c r="A164" s="433" t="s">
        <v>4</v>
      </c>
      <c r="B164" s="433" t="s">
        <v>151</v>
      </c>
      <c r="C164" s="433" t="str">
        <f>'M. OSEI AKOTO ENTERPRISE'!B19</f>
        <v>W178</v>
      </c>
      <c r="D164" s="433" t="str">
        <f>'M. OSEI AKOTO ENTERPRISE'!C19</f>
        <v>FRYTOL 450 ML SCH</v>
      </c>
      <c r="E164" s="433" t="str">
        <f>'M. OSEI AKOTO ENTERPRISE'!D19</f>
        <v>COOKING OIL</v>
      </c>
      <c r="F164" s="433" t="str">
        <f>'M. OSEI AKOTO ENTERPRISE'!E19</f>
        <v>FRYTOL</v>
      </c>
      <c r="G164" s="443">
        <f>'M. OSEI AKOTO ENTERPRISE'!F19</f>
        <v>1.1994266666666678</v>
      </c>
      <c r="H164" s="434">
        <f>'M. OSEI AKOTO ENTERPRISE'!G19</f>
        <v>125.33333333333334</v>
      </c>
      <c r="I164" s="443">
        <f>'M. OSEI AKOTO ENTERPRISE'!H19</f>
        <v>40941.666666666672</v>
      </c>
      <c r="J164" s="433">
        <f>'M. OSEI AKOTO ENTERPRISE'!I19</f>
        <v>810</v>
      </c>
      <c r="K164" s="443">
        <f>'M. OSEI AKOTO ENTERPRISE'!J19</f>
        <v>6.56182</v>
      </c>
      <c r="L164" s="443">
        <f>'M. OSEI AKOTO ENTERPRISE'!K19</f>
        <v>264596.4095744681</v>
      </c>
      <c r="M164" s="443">
        <f>'M. OSEI AKOTO ENTERPRISE'!L19</f>
        <v>326.66223404255322</v>
      </c>
      <c r="N164" s="433">
        <f>'M. OSEI AKOTO ENTERPRISE'!M19</f>
        <v>12</v>
      </c>
      <c r="O164" s="444">
        <f>'M. OSEI AKOTO ENTERPRISE'!N19</f>
        <v>2.8701726045555292E-2</v>
      </c>
      <c r="P164" s="433">
        <f>'M. OSEI AKOTO ENTERPRISE'!O19</f>
        <v>0.83718924603369882</v>
      </c>
      <c r="Q164" s="433" t="str">
        <f>'M. OSEI AKOTO ENTERPRISE'!P19</f>
        <v>C</v>
      </c>
      <c r="R164" s="434">
        <f>'M. OSEI AKOTO ENTERPRISE'!Q19</f>
        <v>5.6969696969696972</v>
      </c>
      <c r="S164" s="443">
        <f>'M. OSEI AKOTO ENTERPRISE'!R19</f>
        <v>5.4519393939393986E-2</v>
      </c>
      <c r="T164" s="443">
        <f>'M. OSEI AKOTO ENTERPRISE'!S19</f>
        <v>1860.9848484848487</v>
      </c>
      <c r="U164" s="433">
        <f>'M. OSEI AKOTO ENTERPRISE'!T19</f>
        <v>30</v>
      </c>
      <c r="V164" s="433">
        <f>'M. OSEI AKOTO ENTERPRISE'!U19</f>
        <v>3</v>
      </c>
      <c r="W164" s="433">
        <f>'M. OSEI AKOTO ENTERPRISE'!V19</f>
        <v>33</v>
      </c>
      <c r="X164" s="434">
        <f>'M. OSEI AKOTO ENTERPRISE'!W19</f>
        <v>188</v>
      </c>
      <c r="Y164" s="434">
        <f>'M. OSEI AKOTO ENTERPRISE'!X19</f>
        <v>0</v>
      </c>
      <c r="Z164" s="443">
        <f>'M. OSEI AKOTO ENTERPRISE'!Y19</f>
        <v>0</v>
      </c>
      <c r="AA164" s="444">
        <f>'M. OSEI AKOTO ENTERPRISE'!Z19</f>
        <v>4.3085106382978724</v>
      </c>
      <c r="AB164" s="446" t="str">
        <f>'M. OSEI AKOTO ENTERPRISE'!AA19</f>
        <v>VERY HIGH-DON’T ORDER</v>
      </c>
      <c r="AC164" s="443">
        <f>'M. OSEI AKOTO ENTERPRISE'!AB19</f>
        <v>0</v>
      </c>
      <c r="AD164" s="450">
        <f>Table1[[#This Row],[Stock Sell in/Sell out]]*Table1[[#This Row],[Stock Norm +Transit Time]]/Table1[[#This Row],[Stock Norm QTY]]</f>
        <v>142.18085106382978</v>
      </c>
      <c r="AE164" s="443">
        <f>Table1[[#This Row],[Stock Norm +Transit Time]]*Table1[[#This Row],[Av. Daily Sales MT]]</f>
        <v>1.7991400000000015</v>
      </c>
    </row>
    <row r="165" spans="1:31" hidden="1">
      <c r="A165" s="433" t="s">
        <v>4</v>
      </c>
      <c r="B165" s="433" t="s">
        <v>151</v>
      </c>
      <c r="C165" s="433" t="str">
        <f>'M. OSEI AKOTO ENTERPRISE'!B20</f>
        <v>W184</v>
      </c>
      <c r="D165" s="433" t="str">
        <f>'M. OSEI AKOTO ENTERPRISE'!C20</f>
        <v>JAMAA WHITE 200GM</v>
      </c>
      <c r="E165" s="433" t="str">
        <f>'M. OSEI AKOTO ENTERPRISE'!D20</f>
        <v>SOAP</v>
      </c>
      <c r="F165" s="433" t="str">
        <f>'M. OSEI AKOTO ENTERPRISE'!E20</f>
        <v>JAMAA</v>
      </c>
      <c r="G165" s="443">
        <f>'M. OSEI AKOTO ENTERPRISE'!F20</f>
        <v>1.1473733333333307</v>
      </c>
      <c r="H165" s="434">
        <f>'M. OSEI AKOTO ENTERPRISE'!G20</f>
        <v>201</v>
      </c>
      <c r="I165" s="443">
        <f>'M. OSEI AKOTO ENTERPRISE'!H20</f>
        <v>19941.133333333335</v>
      </c>
      <c r="J165" s="433">
        <f>'M. OSEI AKOTO ENTERPRISE'!I20</f>
        <v>0</v>
      </c>
      <c r="K165" s="443">
        <f>'M. OSEI AKOTO ENTERPRISE'!J20</f>
        <v>0</v>
      </c>
      <c r="L165" s="443">
        <f>'M. OSEI AKOTO ENTERPRISE'!K20</f>
        <v>0</v>
      </c>
      <c r="M165" s="443">
        <f>'M. OSEI AKOTO ENTERPRISE'!L20</f>
        <v>99.209618573797684</v>
      </c>
      <c r="N165" s="433">
        <f>'M. OSEI AKOTO ENTERPRISE'!M20</f>
        <v>12</v>
      </c>
      <c r="O165" s="444">
        <f>'M. OSEI AKOTO ENTERPRISE'!N20</f>
        <v>2.7456113825473968E-2</v>
      </c>
      <c r="P165" s="433">
        <f>'M. OSEI AKOTO ENTERPRISE'!O20</f>
        <v>0.86464535985917279</v>
      </c>
      <c r="Q165" s="433" t="str">
        <f>'M. OSEI AKOTO ENTERPRISE'!P20</f>
        <v>C</v>
      </c>
      <c r="R165" s="434">
        <f>'M. OSEI AKOTO ENTERPRISE'!Q20</f>
        <v>9.1363636363636367</v>
      </c>
      <c r="S165" s="443">
        <f>'M. OSEI AKOTO ENTERPRISE'!R20</f>
        <v>5.2153333333333211E-2</v>
      </c>
      <c r="T165" s="443">
        <f>'M. OSEI AKOTO ENTERPRISE'!S20</f>
        <v>906.41515151515159</v>
      </c>
      <c r="U165" s="433">
        <f>'M. OSEI AKOTO ENTERPRISE'!T20</f>
        <v>30</v>
      </c>
      <c r="V165" s="433">
        <f>'M. OSEI AKOTO ENTERPRISE'!U20</f>
        <v>3</v>
      </c>
      <c r="W165" s="433">
        <f>'M. OSEI AKOTO ENTERPRISE'!V20</f>
        <v>33</v>
      </c>
      <c r="X165" s="434">
        <f>'M. OSEI AKOTO ENTERPRISE'!W20</f>
        <v>301.5</v>
      </c>
      <c r="Y165" s="434">
        <f>'M. OSEI AKOTO ENTERPRISE'!X20</f>
        <v>301.5</v>
      </c>
      <c r="Z165" s="443">
        <f>'M. OSEI AKOTO ENTERPRISE'!Y20</f>
        <v>1.721059999999996</v>
      </c>
      <c r="AA165" s="444">
        <f>'M. OSEI AKOTO ENTERPRISE'!Z20</f>
        <v>0</v>
      </c>
      <c r="AB165" s="446" t="str">
        <f>'M. OSEI AKOTO ENTERPRISE'!AA20</f>
        <v>VERY LOW-ORDER URGENTLY</v>
      </c>
      <c r="AC165" s="443">
        <f>'M. OSEI AKOTO ENTERPRISE'!AB20</f>
        <v>29911.7</v>
      </c>
      <c r="AD165" s="450">
        <f>Table1[[#This Row],[Stock Sell in/Sell out]]*Table1[[#This Row],[Stock Norm +Transit Time]]/Table1[[#This Row],[Stock Norm QTY]]</f>
        <v>0</v>
      </c>
      <c r="AE165" s="443">
        <f>Table1[[#This Row],[Stock Norm +Transit Time]]*Table1[[#This Row],[Av. Daily Sales MT]]</f>
        <v>1.721059999999996</v>
      </c>
    </row>
    <row r="166" spans="1:31" hidden="1">
      <c r="A166" s="433" t="s">
        <v>4</v>
      </c>
      <c r="B166" s="433" t="s">
        <v>151</v>
      </c>
      <c r="C166" s="433" t="str">
        <f>'M. OSEI AKOTO ENTERPRISE'!B21</f>
        <v>W040</v>
      </c>
      <c r="D166" s="433" t="str">
        <f>'M. OSEI AKOTO ENTERPRISE'!C21</f>
        <v>FORTUNE VIET 1KG X 20BAG</v>
      </c>
      <c r="E166" s="433" t="str">
        <f>'M. OSEI AKOTO ENTERPRISE'!D21</f>
        <v>RICE</v>
      </c>
      <c r="F166" s="433" t="str">
        <f>'M. OSEI AKOTO ENTERPRISE'!E21</f>
        <v>FORTUNE</v>
      </c>
      <c r="G166" s="443">
        <f>'M. OSEI AKOTO ENTERPRISE'!F21</f>
        <v>0.62100000000000011</v>
      </c>
      <c r="H166" s="434">
        <f>'M. OSEI AKOTO ENTERPRISE'!G21</f>
        <v>14</v>
      </c>
      <c r="I166" s="443">
        <f>'M. OSEI AKOTO ENTERPRISE'!H21</f>
        <v>7402.6000000000076</v>
      </c>
      <c r="J166" s="433">
        <f>'M. OSEI AKOTO ENTERPRISE'!I21</f>
        <v>44</v>
      </c>
      <c r="K166" s="443">
        <f>'M. OSEI AKOTO ENTERPRISE'!J21</f>
        <v>0.89500000000000002</v>
      </c>
      <c r="L166" s="443">
        <f>'M. OSEI AKOTO ENTERPRISE'!K21</f>
        <v>23265.31428571431</v>
      </c>
      <c r="M166" s="443">
        <f>'M. OSEI AKOTO ENTERPRISE'!L21</f>
        <v>528.75714285714344</v>
      </c>
      <c r="N166" s="433">
        <f>'M. OSEI AKOTO ENTERPRISE'!M21</f>
        <v>48</v>
      </c>
      <c r="O166" s="444">
        <f>'M. OSEI AKOTO ENTERPRISE'!N21</f>
        <v>1.4860243122511165E-2</v>
      </c>
      <c r="P166" s="433">
        <f>'M. OSEI AKOTO ENTERPRISE'!O21</f>
        <v>0.87950560298168401</v>
      </c>
      <c r="Q166" s="433" t="str">
        <f>'M. OSEI AKOTO ENTERPRISE'!P21</f>
        <v>C</v>
      </c>
      <c r="R166" s="434">
        <f>'M. OSEI AKOTO ENTERPRISE'!Q21</f>
        <v>0.63636363636363635</v>
      </c>
      <c r="S166" s="443">
        <f>'M. OSEI AKOTO ENTERPRISE'!R21</f>
        <v>2.8227272727272733E-2</v>
      </c>
      <c r="T166" s="443">
        <f>'M. OSEI AKOTO ENTERPRISE'!S21</f>
        <v>336.48181818181854</v>
      </c>
      <c r="U166" s="433">
        <f>'M. OSEI AKOTO ENTERPRISE'!T21</f>
        <v>30</v>
      </c>
      <c r="V166" s="433">
        <f>'M. OSEI AKOTO ENTERPRISE'!U21</f>
        <v>3</v>
      </c>
      <c r="W166" s="433">
        <f>'M. OSEI AKOTO ENTERPRISE'!V21</f>
        <v>33</v>
      </c>
      <c r="X166" s="434">
        <f>'M. OSEI AKOTO ENTERPRISE'!W21</f>
        <v>21</v>
      </c>
      <c r="Y166" s="434">
        <f>'M. OSEI AKOTO ENTERPRISE'!X21</f>
        <v>0</v>
      </c>
      <c r="Z166" s="443">
        <f>'M. OSEI AKOTO ENTERPRISE'!Y21</f>
        <v>0</v>
      </c>
      <c r="AA166" s="444">
        <f>'M. OSEI AKOTO ENTERPRISE'!Z21</f>
        <v>2.0952380952380953</v>
      </c>
      <c r="AB166" s="446" t="str">
        <f>'M. OSEI AKOTO ENTERPRISE'!AA21</f>
        <v>VERY HIGH-DON’T ORDER</v>
      </c>
      <c r="AC166" s="443">
        <f>'M. OSEI AKOTO ENTERPRISE'!AB21</f>
        <v>0</v>
      </c>
      <c r="AD166" s="450">
        <f>Table1[[#This Row],[Stock Sell in/Sell out]]*Table1[[#This Row],[Stock Norm +Transit Time]]/Table1[[#This Row],[Stock Norm QTY]]</f>
        <v>69.142857142857139</v>
      </c>
      <c r="AE166" s="443">
        <f>Table1[[#This Row],[Stock Norm +Transit Time]]*Table1[[#This Row],[Av. Daily Sales MT]]</f>
        <v>0.93150000000000022</v>
      </c>
    </row>
    <row r="167" spans="1:31" hidden="1">
      <c r="A167" s="433" t="s">
        <v>4</v>
      </c>
      <c r="B167" s="433" t="s">
        <v>151</v>
      </c>
      <c r="C167" s="433" t="str">
        <f>'M. OSEI AKOTO ENTERPRISE'!B22</f>
        <v>W084</v>
      </c>
      <c r="D167" s="433" t="str">
        <f>'M. OSEI AKOTO ENTERPRISE'!C22</f>
        <v>JAMAA CLASS 16 X 800G</v>
      </c>
      <c r="E167" s="433" t="str">
        <f>'M. OSEI AKOTO ENTERPRISE'!D22</f>
        <v>SOAP</v>
      </c>
      <c r="F167" s="433" t="str">
        <f>'M. OSEI AKOTO ENTERPRISE'!E22</f>
        <v>JAMAA</v>
      </c>
      <c r="G167" s="443">
        <f>'M. OSEI AKOTO ENTERPRISE'!F22</f>
        <v>0.58373333333333333</v>
      </c>
      <c r="H167" s="434">
        <f>'M. OSEI AKOTO ENTERPRISE'!G22</f>
        <v>38</v>
      </c>
      <c r="I167" s="443">
        <f>'M. OSEI AKOTO ENTERPRISE'!H22</f>
        <v>10397.75</v>
      </c>
      <c r="J167" s="433">
        <f>'M. OSEI AKOTO ENTERPRISE'!I22</f>
        <v>283</v>
      </c>
      <c r="K167" s="443">
        <f>'M. OSEI AKOTO ENTERPRISE'!J22</f>
        <v>3.6224000000000003</v>
      </c>
      <c r="L167" s="443">
        <f>'M. OSEI AKOTO ENTERPRISE'!K22</f>
        <v>77435.875</v>
      </c>
      <c r="M167" s="443">
        <f>'M. OSEI AKOTO ENTERPRISE'!L22</f>
        <v>273.625</v>
      </c>
      <c r="N167" s="433">
        <f>'M. OSEI AKOTO ENTERPRISE'!M22</f>
        <v>24</v>
      </c>
      <c r="O167" s="444">
        <f>'M. OSEI AKOTO ENTERPRISE'!N22</f>
        <v>1.3968469004906895E-2</v>
      </c>
      <c r="P167" s="433">
        <f>'M. OSEI AKOTO ENTERPRISE'!O22</f>
        <v>0.8934740719865909</v>
      </c>
      <c r="Q167" s="433" t="str">
        <f>'M. OSEI AKOTO ENTERPRISE'!P22</f>
        <v>C</v>
      </c>
      <c r="R167" s="434">
        <f>'M. OSEI AKOTO ENTERPRISE'!Q22</f>
        <v>1.7272727272727273</v>
      </c>
      <c r="S167" s="443">
        <f>'M. OSEI AKOTO ENTERPRISE'!R22</f>
        <v>2.6533333333333332E-2</v>
      </c>
      <c r="T167" s="443">
        <f>'M. OSEI AKOTO ENTERPRISE'!S22</f>
        <v>472.625</v>
      </c>
      <c r="U167" s="433">
        <f>'M. OSEI AKOTO ENTERPRISE'!T22</f>
        <v>30</v>
      </c>
      <c r="V167" s="433">
        <f>'M. OSEI AKOTO ENTERPRISE'!U22</f>
        <v>3</v>
      </c>
      <c r="W167" s="433">
        <f>'M. OSEI AKOTO ENTERPRISE'!V22</f>
        <v>33</v>
      </c>
      <c r="X167" s="434">
        <f>'M. OSEI AKOTO ENTERPRISE'!W22</f>
        <v>57</v>
      </c>
      <c r="Y167" s="434">
        <f>'M. OSEI AKOTO ENTERPRISE'!X22</f>
        <v>0</v>
      </c>
      <c r="Z167" s="443">
        <f>'M. OSEI AKOTO ENTERPRISE'!Y22</f>
        <v>0</v>
      </c>
      <c r="AA167" s="444">
        <f>'M. OSEI AKOTO ENTERPRISE'!Z22</f>
        <v>4.9649122807017543</v>
      </c>
      <c r="AB167" s="446" t="str">
        <f>'M. OSEI AKOTO ENTERPRISE'!AA22</f>
        <v>VERY HIGH-DON’T ORDER</v>
      </c>
      <c r="AC167" s="443">
        <f>'M. OSEI AKOTO ENTERPRISE'!AB22</f>
        <v>0</v>
      </c>
      <c r="AD167" s="450">
        <f>Table1[[#This Row],[Stock Sell in/Sell out]]*Table1[[#This Row],[Stock Norm +Transit Time]]/Table1[[#This Row],[Stock Norm QTY]]</f>
        <v>163.84210526315789</v>
      </c>
      <c r="AE167" s="443">
        <f>Table1[[#This Row],[Stock Norm +Transit Time]]*Table1[[#This Row],[Av. Daily Sales MT]]</f>
        <v>0.87559999999999993</v>
      </c>
    </row>
    <row r="168" spans="1:31" hidden="1">
      <c r="A168" s="433" t="s">
        <v>4</v>
      </c>
      <c r="B168" s="433" t="s">
        <v>151</v>
      </c>
      <c r="C168" s="433" t="str">
        <f>'M. OSEI AKOTO ENTERPRISE'!B23</f>
        <v>W234</v>
      </c>
      <c r="D168" s="433" t="str">
        <f>'M. OSEI AKOTO ENTERPRISE'!C23</f>
        <v>JAMAA BLUE SOAP LAMINATED 24 X 200G</v>
      </c>
      <c r="E168" s="433" t="str">
        <f>'M. OSEI AKOTO ENTERPRISE'!D23</f>
        <v>SOAP</v>
      </c>
      <c r="F168" s="433" t="str">
        <f>'M. OSEI AKOTO ENTERPRISE'!E23</f>
        <v>JAMAA</v>
      </c>
      <c r="G168" s="443">
        <f>'M. OSEI AKOTO ENTERPRISE'!F23</f>
        <v>0.44160000000000066</v>
      </c>
      <c r="H168" s="434">
        <f>'M. OSEI AKOTO ENTERPRISE'!G23</f>
        <v>86</v>
      </c>
      <c r="I168" s="443">
        <f>'M. OSEI AKOTO ENTERPRISE'!H23</f>
        <v>8832</v>
      </c>
      <c r="J168" s="433">
        <f>'M. OSEI AKOTO ENTERPRISE'!I23</f>
        <v>613</v>
      </c>
      <c r="K168" s="443">
        <f>'M. OSEI AKOTO ENTERPRISE'!J23</f>
        <v>2.944</v>
      </c>
      <c r="L168" s="443">
        <f>'M. OSEI AKOTO ENTERPRISE'!K23</f>
        <v>62953.674418604649</v>
      </c>
      <c r="M168" s="443">
        <f>'M. OSEI AKOTO ENTERPRISE'!L23</f>
        <v>102.69767441860465</v>
      </c>
      <c r="N168" s="433">
        <f>'M. OSEI AKOTO ENTERPRISE'!M23</f>
        <v>1</v>
      </c>
      <c r="O168" s="444">
        <f>'M. OSEI AKOTO ENTERPRISE'!N23</f>
        <v>1.0567283998230176E-2</v>
      </c>
      <c r="P168" s="433">
        <f>'M. OSEI AKOTO ENTERPRISE'!O23</f>
        <v>0.90404135598482105</v>
      </c>
      <c r="Q168" s="433" t="str">
        <f>'M. OSEI AKOTO ENTERPRISE'!P23</f>
        <v>C</v>
      </c>
      <c r="R168" s="434">
        <f>'M. OSEI AKOTO ENTERPRISE'!Q23</f>
        <v>3.9090909090909092</v>
      </c>
      <c r="S168" s="443">
        <f>'M. OSEI AKOTO ENTERPRISE'!R23</f>
        <v>2.0072727272727301E-2</v>
      </c>
      <c r="T168" s="443">
        <f>'M. OSEI AKOTO ENTERPRISE'!S23</f>
        <v>401.45454545454544</v>
      </c>
      <c r="U168" s="433">
        <f>'M. OSEI AKOTO ENTERPRISE'!T23</f>
        <v>30</v>
      </c>
      <c r="V168" s="433">
        <f>'M. OSEI AKOTO ENTERPRISE'!U23</f>
        <v>3</v>
      </c>
      <c r="W168" s="433">
        <f>'M. OSEI AKOTO ENTERPRISE'!V23</f>
        <v>33</v>
      </c>
      <c r="X168" s="434">
        <f>'M. OSEI AKOTO ENTERPRISE'!W23</f>
        <v>129</v>
      </c>
      <c r="Y168" s="434">
        <f>'M. OSEI AKOTO ENTERPRISE'!X23</f>
        <v>0</v>
      </c>
      <c r="Z168" s="443">
        <f>'M. OSEI AKOTO ENTERPRISE'!Y23</f>
        <v>0</v>
      </c>
      <c r="AA168" s="444">
        <f>'M. OSEI AKOTO ENTERPRISE'!Z23</f>
        <v>4.7519379844961236</v>
      </c>
      <c r="AB168" s="446" t="str">
        <f>'M. OSEI AKOTO ENTERPRISE'!AA23</f>
        <v>VERY HIGH-DON’T ORDER</v>
      </c>
      <c r="AC168" s="443">
        <f>'M. OSEI AKOTO ENTERPRISE'!AB23</f>
        <v>0</v>
      </c>
      <c r="AD168" s="450">
        <f>Table1[[#This Row],[Stock Sell in/Sell out]]*Table1[[#This Row],[Stock Norm +Transit Time]]/Table1[[#This Row],[Stock Norm QTY]]</f>
        <v>156.81395348837211</v>
      </c>
      <c r="AE168" s="443">
        <f>Table1[[#This Row],[Stock Norm +Transit Time]]*Table1[[#This Row],[Av. Daily Sales MT]]</f>
        <v>0.66240000000000099</v>
      </c>
    </row>
    <row r="169" spans="1:31" hidden="1">
      <c r="A169" s="433" t="s">
        <v>4</v>
      </c>
      <c r="B169" s="433" t="s">
        <v>151</v>
      </c>
      <c r="C169" s="433" t="str">
        <f>'M. OSEI AKOTO ENTERPRISE'!B24</f>
        <v>W227</v>
      </c>
      <c r="D169" s="433" t="str">
        <f>'M. OSEI AKOTO ENTERPRISE'!C24</f>
        <v>JAMAA WHITE SOAP 120GM</v>
      </c>
      <c r="E169" s="433" t="str">
        <f>'M. OSEI AKOTO ENTERPRISE'!D24</f>
        <v>SOAP</v>
      </c>
      <c r="F169" s="433" t="str">
        <f>'M. OSEI AKOTO ENTERPRISE'!E24</f>
        <v>JAMAA</v>
      </c>
      <c r="G169" s="443">
        <f>'M. OSEI AKOTO ENTERPRISE'!F24</f>
        <v>0.4031999999999995</v>
      </c>
      <c r="H169" s="434">
        <f>'M. OSEI AKOTO ENTERPRISE'!G24</f>
        <v>58.333333333333336</v>
      </c>
      <c r="I169" s="443">
        <f>'M. OSEI AKOTO ENTERPRISE'!H24</f>
        <v>6435.3200000000024</v>
      </c>
      <c r="J169" s="433">
        <f>'M. OSEI AKOTO ENTERPRISE'!I24</f>
        <v>0</v>
      </c>
      <c r="K169" s="443">
        <f>'M. OSEI AKOTO ENTERPRISE'!J24</f>
        <v>0</v>
      </c>
      <c r="L169" s="443">
        <f>'M. OSEI AKOTO ENTERPRISE'!K24</f>
        <v>0</v>
      </c>
      <c r="M169" s="443">
        <f>'M. OSEI AKOTO ENTERPRISE'!L24</f>
        <v>110.31977142857147</v>
      </c>
      <c r="N169" s="433">
        <f>'M. OSEI AKOTO ENTERPRISE'!M24</f>
        <v>20</v>
      </c>
      <c r="O169" s="444">
        <f>'M. OSEI AKOTO ENTERPRISE'!N24</f>
        <v>9.648389737514482E-3</v>
      </c>
      <c r="P169" s="433">
        <f>'M. OSEI AKOTO ENTERPRISE'!O24</f>
        <v>0.91368974572233552</v>
      </c>
      <c r="Q169" s="433" t="str">
        <f>'M. OSEI AKOTO ENTERPRISE'!P24</f>
        <v>C</v>
      </c>
      <c r="R169" s="434">
        <f>'M. OSEI AKOTO ENTERPRISE'!Q24</f>
        <v>2.6515151515151518</v>
      </c>
      <c r="S169" s="443">
        <f>'M. OSEI AKOTO ENTERPRISE'!R24</f>
        <v>1.8327272727272706E-2</v>
      </c>
      <c r="T169" s="443">
        <f>'M. OSEI AKOTO ENTERPRISE'!S24</f>
        <v>292.51454545454556</v>
      </c>
      <c r="U169" s="433">
        <f>'M. OSEI AKOTO ENTERPRISE'!T24</f>
        <v>30</v>
      </c>
      <c r="V169" s="433">
        <f>'M. OSEI AKOTO ENTERPRISE'!U24</f>
        <v>3</v>
      </c>
      <c r="W169" s="433">
        <f>'M. OSEI AKOTO ENTERPRISE'!V24</f>
        <v>33</v>
      </c>
      <c r="X169" s="434">
        <f>'M. OSEI AKOTO ENTERPRISE'!W24</f>
        <v>87.500000000000014</v>
      </c>
      <c r="Y169" s="434">
        <f>'M. OSEI AKOTO ENTERPRISE'!X24</f>
        <v>87.500000000000014</v>
      </c>
      <c r="Z169" s="443">
        <f>'M. OSEI AKOTO ENTERPRISE'!Y24</f>
        <v>0.60479999999999923</v>
      </c>
      <c r="AA169" s="444">
        <f>'M. OSEI AKOTO ENTERPRISE'!Z24</f>
        <v>0</v>
      </c>
      <c r="AB169" s="446" t="str">
        <f>'M. OSEI AKOTO ENTERPRISE'!AA24</f>
        <v>VERY LOW-ORDER URGENTLY</v>
      </c>
      <c r="AC169" s="443">
        <f>'M. OSEI AKOTO ENTERPRISE'!AB24</f>
        <v>9652.980000000005</v>
      </c>
      <c r="AD169" s="450">
        <f>Table1[[#This Row],[Stock Sell in/Sell out]]*Table1[[#This Row],[Stock Norm +Transit Time]]/Table1[[#This Row],[Stock Norm QTY]]</f>
        <v>0</v>
      </c>
      <c r="AE169" s="443">
        <f>Table1[[#This Row],[Stock Norm +Transit Time]]*Table1[[#This Row],[Av. Daily Sales MT]]</f>
        <v>0.60479999999999934</v>
      </c>
    </row>
    <row r="170" spans="1:31" hidden="1">
      <c r="A170" s="433" t="s">
        <v>4</v>
      </c>
      <c r="B170" s="433" t="s">
        <v>151</v>
      </c>
      <c r="C170" s="433" t="str">
        <f>'M. OSEI AKOTO ENTERPRISE'!B25</f>
        <v>W188</v>
      </c>
      <c r="D170" s="433" t="str">
        <f>'M. OSEI AKOTO ENTERPRISE'!C25</f>
        <v>FRYTOL 1.8LT</v>
      </c>
      <c r="E170" s="433" t="str">
        <f>'M. OSEI AKOTO ENTERPRISE'!D25</f>
        <v>COOKING OIL</v>
      </c>
      <c r="F170" s="433" t="str">
        <f>'M. OSEI AKOTO ENTERPRISE'!E25</f>
        <v>FRYTOL</v>
      </c>
      <c r="G170" s="443">
        <f>'M. OSEI AKOTO ENTERPRISE'!F25</f>
        <v>0.38555999999999951</v>
      </c>
      <c r="H170" s="434">
        <f>'M. OSEI AKOTO ENTERPRISE'!G25</f>
        <v>30.666666666666668</v>
      </c>
      <c r="I170" s="443">
        <f>'M. OSEI AKOTO ENTERPRISE'!H25</f>
        <v>17643.886666666665</v>
      </c>
      <c r="J170" s="433">
        <f>'M. OSEI AKOTO ENTERPRISE'!I25</f>
        <v>207</v>
      </c>
      <c r="K170" s="443">
        <f>'M. OSEI AKOTO ENTERPRISE'!J25</f>
        <v>2.0152800000000002</v>
      </c>
      <c r="L170" s="443">
        <f>'M. OSEI AKOTO ENTERPRISE'!K25</f>
        <v>119096.23499999999</v>
      </c>
      <c r="M170" s="443">
        <f>'M. OSEI AKOTO ENTERPRISE'!L25</f>
        <v>575.34413043478253</v>
      </c>
      <c r="N170" s="433">
        <f>'M. OSEI AKOTO ENTERPRISE'!M25</f>
        <v>6</v>
      </c>
      <c r="O170" s="444">
        <f>'M. OSEI AKOTO ENTERPRISE'!N25</f>
        <v>9.2262726864982235E-3</v>
      </c>
      <c r="P170" s="433">
        <f>'M. OSEI AKOTO ENTERPRISE'!O25</f>
        <v>0.92291601840883375</v>
      </c>
      <c r="Q170" s="433" t="str">
        <f>'M. OSEI AKOTO ENTERPRISE'!P25</f>
        <v>C</v>
      </c>
      <c r="R170" s="434">
        <f>'M. OSEI AKOTO ENTERPRISE'!Q25</f>
        <v>1.393939393939394</v>
      </c>
      <c r="S170" s="443">
        <f>'M. OSEI AKOTO ENTERPRISE'!R25</f>
        <v>1.7525454545454525E-2</v>
      </c>
      <c r="T170" s="443">
        <f>'M. OSEI AKOTO ENTERPRISE'!S25</f>
        <v>801.99484848484838</v>
      </c>
      <c r="U170" s="433">
        <f>'M. OSEI AKOTO ENTERPRISE'!T25</f>
        <v>30</v>
      </c>
      <c r="V170" s="433">
        <f>'M. OSEI AKOTO ENTERPRISE'!U25</f>
        <v>3</v>
      </c>
      <c r="W170" s="433">
        <f>'M. OSEI AKOTO ENTERPRISE'!V25</f>
        <v>33</v>
      </c>
      <c r="X170" s="434">
        <f>'M. OSEI AKOTO ENTERPRISE'!W25</f>
        <v>46</v>
      </c>
      <c r="Y170" s="434">
        <f>'M. OSEI AKOTO ENTERPRISE'!X25</f>
        <v>0</v>
      </c>
      <c r="Z170" s="443">
        <f>'M. OSEI AKOTO ENTERPRISE'!Y25</f>
        <v>0</v>
      </c>
      <c r="AA170" s="444">
        <f>'M. OSEI AKOTO ENTERPRISE'!Z25</f>
        <v>4.5</v>
      </c>
      <c r="AB170" s="446" t="str">
        <f>'M. OSEI AKOTO ENTERPRISE'!AA25</f>
        <v>VERY HIGH-DON’T ORDER</v>
      </c>
      <c r="AC170" s="443">
        <f>'M. OSEI AKOTO ENTERPRISE'!AB25</f>
        <v>0</v>
      </c>
      <c r="AD170" s="450">
        <f>Table1[[#This Row],[Stock Sell in/Sell out]]*Table1[[#This Row],[Stock Norm +Transit Time]]/Table1[[#This Row],[Stock Norm QTY]]</f>
        <v>148.5</v>
      </c>
      <c r="AE170" s="443">
        <f>Table1[[#This Row],[Stock Norm +Transit Time]]*Table1[[#This Row],[Av. Daily Sales MT]]</f>
        <v>0.5783399999999993</v>
      </c>
    </row>
    <row r="171" spans="1:31" hidden="1">
      <c r="A171" s="433" t="s">
        <v>4</v>
      </c>
      <c r="B171" s="433" t="s">
        <v>151</v>
      </c>
      <c r="C171" s="433" t="str">
        <f>'M. OSEI AKOTO ENTERPRISE'!B26</f>
        <v>W006</v>
      </c>
      <c r="D171" s="433" t="str">
        <f>'M. OSEI AKOTO ENTERPRISE'!C26</f>
        <v>FRYTOL 24BTL*500ML</v>
      </c>
      <c r="E171" s="433" t="str">
        <f>'M. OSEI AKOTO ENTERPRISE'!D26</f>
        <v>COOKING OIL</v>
      </c>
      <c r="F171" s="433" t="str">
        <f>'M. OSEI AKOTO ENTERPRISE'!E26</f>
        <v>FRYTOL</v>
      </c>
      <c r="G171" s="443">
        <f>'M. OSEI AKOTO ENTERPRISE'!F26</f>
        <v>0.33570000000000016</v>
      </c>
      <c r="H171" s="434">
        <f>'M. OSEI AKOTO ENTERPRISE'!G26</f>
        <v>31</v>
      </c>
      <c r="I171" s="443">
        <f>'M. OSEI AKOTO ENTERPRISE'!H26</f>
        <v>11731.659999999998</v>
      </c>
      <c r="J171" s="433">
        <f>'M. OSEI AKOTO ENTERPRISE'!I26</f>
        <v>52</v>
      </c>
      <c r="K171" s="443">
        <f>'M. OSEI AKOTO ENTERPRISE'!J26</f>
        <v>0.56655000000000011</v>
      </c>
      <c r="L171" s="443">
        <f>'M. OSEI AKOTO ENTERPRISE'!K26</f>
        <v>19678.913548387092</v>
      </c>
      <c r="M171" s="443">
        <f>'M. OSEI AKOTO ENTERPRISE'!L26</f>
        <v>378.44064516129026</v>
      </c>
      <c r="N171" s="433">
        <f>'M. OSEI AKOTO ENTERPRISE'!M26</f>
        <v>12</v>
      </c>
      <c r="O171" s="444">
        <f>'M. OSEI AKOTO ENTERPRISE'!N26</f>
        <v>8.0331459198502413E-3</v>
      </c>
      <c r="P171" s="433">
        <f>'M. OSEI AKOTO ENTERPRISE'!O26</f>
        <v>0.93094916432868402</v>
      </c>
      <c r="Q171" s="433" t="str">
        <f>'M. OSEI AKOTO ENTERPRISE'!P26</f>
        <v>C</v>
      </c>
      <c r="R171" s="434">
        <f>'M. OSEI AKOTO ENTERPRISE'!Q26</f>
        <v>1.4090909090909092</v>
      </c>
      <c r="S171" s="443">
        <f>'M. OSEI AKOTO ENTERPRISE'!R26</f>
        <v>1.5259090909090917E-2</v>
      </c>
      <c r="T171" s="443">
        <f>'M. OSEI AKOTO ENTERPRISE'!S26</f>
        <v>533.25727272727261</v>
      </c>
      <c r="U171" s="433">
        <f>'M. OSEI AKOTO ENTERPRISE'!T26</f>
        <v>30</v>
      </c>
      <c r="V171" s="433">
        <f>'M. OSEI AKOTO ENTERPRISE'!U26</f>
        <v>3</v>
      </c>
      <c r="W171" s="433">
        <f>'M. OSEI AKOTO ENTERPRISE'!V26</f>
        <v>33</v>
      </c>
      <c r="X171" s="434">
        <f>'M. OSEI AKOTO ENTERPRISE'!W26</f>
        <v>46.5</v>
      </c>
      <c r="Y171" s="434">
        <f>'M. OSEI AKOTO ENTERPRISE'!X26</f>
        <v>0</v>
      </c>
      <c r="Z171" s="443">
        <f>'M. OSEI AKOTO ENTERPRISE'!Y26</f>
        <v>0</v>
      </c>
      <c r="AA171" s="444">
        <f>'M. OSEI AKOTO ENTERPRISE'!Z26</f>
        <v>1.118279569892473</v>
      </c>
      <c r="AB171" s="446" t="str">
        <f>'M. OSEI AKOTO ENTERPRISE'!AA26</f>
        <v>HIGH-DON’T ORDER</v>
      </c>
      <c r="AC171" s="443">
        <f>'M. OSEI AKOTO ENTERPRISE'!AB26</f>
        <v>0</v>
      </c>
      <c r="AD171" s="450">
        <f>Table1[[#This Row],[Stock Sell in/Sell out]]*Table1[[#This Row],[Stock Norm +Transit Time]]/Table1[[#This Row],[Stock Norm QTY]]</f>
        <v>36.903225806451616</v>
      </c>
      <c r="AE171" s="443">
        <f>Table1[[#This Row],[Stock Norm +Transit Time]]*Table1[[#This Row],[Av. Daily Sales MT]]</f>
        <v>0.50355000000000028</v>
      </c>
    </row>
    <row r="172" spans="1:31" hidden="1">
      <c r="A172" s="433" t="s">
        <v>4</v>
      </c>
      <c r="B172" s="433" t="s">
        <v>151</v>
      </c>
      <c r="C172" s="433" t="str">
        <f>'M. OSEI AKOTO ENTERPRISE'!B27</f>
        <v>W206</v>
      </c>
      <c r="D172" s="433" t="str">
        <f>'M. OSEI AKOTO ENTERPRISE'!C27</f>
        <v>PROMISE 4.5KG</v>
      </c>
      <c r="E172" s="433" t="str">
        <f>'M. OSEI AKOTO ENTERPRISE'!D27</f>
        <v>RICE</v>
      </c>
      <c r="F172" s="433" t="str">
        <f>'M. OSEI AKOTO ENTERPRISE'!E27</f>
        <v>PROMISE</v>
      </c>
      <c r="G172" s="443">
        <f>'M. OSEI AKOTO ENTERPRISE'!F27</f>
        <v>0.28650000000000003</v>
      </c>
      <c r="H172" s="434">
        <f>'M. OSEI AKOTO ENTERPRISE'!G27</f>
        <v>12</v>
      </c>
      <c r="I172" s="443">
        <f>'M. OSEI AKOTO ENTERPRISE'!H27</f>
        <v>2551.3333333333335</v>
      </c>
      <c r="J172" s="433">
        <f>'M. OSEI AKOTO ENTERPRISE'!I27</f>
        <v>0</v>
      </c>
      <c r="K172" s="443">
        <f>'M. OSEI AKOTO ENTERPRISE'!J27</f>
        <v>0</v>
      </c>
      <c r="L172" s="443">
        <f>'M. OSEI AKOTO ENTERPRISE'!K27</f>
        <v>0</v>
      </c>
      <c r="M172" s="443">
        <f>'M. OSEI AKOTO ENTERPRISE'!L27</f>
        <v>212.61111111111111</v>
      </c>
      <c r="N172" s="433">
        <f>'M. OSEI AKOTO ENTERPRISE'!M27</f>
        <v>16</v>
      </c>
      <c r="O172" s="444">
        <f>'M. OSEI AKOTO ENTERPRISE'!N27</f>
        <v>6.8558126483082909E-3</v>
      </c>
      <c r="P172" s="433">
        <f>'M. OSEI AKOTO ENTERPRISE'!O27</f>
        <v>0.93780497697699228</v>
      </c>
      <c r="Q172" s="433" t="str">
        <f>'M. OSEI AKOTO ENTERPRISE'!P27</f>
        <v>C</v>
      </c>
      <c r="R172" s="434">
        <f>'M. OSEI AKOTO ENTERPRISE'!Q27</f>
        <v>0.54545454545454541</v>
      </c>
      <c r="S172" s="443">
        <f>'M. OSEI AKOTO ENTERPRISE'!R27</f>
        <v>1.3022727272727274E-2</v>
      </c>
      <c r="T172" s="443">
        <f>'M. OSEI AKOTO ENTERPRISE'!S27</f>
        <v>115.96969696969698</v>
      </c>
      <c r="U172" s="433">
        <f>'M. OSEI AKOTO ENTERPRISE'!T27</f>
        <v>30</v>
      </c>
      <c r="V172" s="433">
        <f>'M. OSEI AKOTO ENTERPRISE'!U27</f>
        <v>3</v>
      </c>
      <c r="W172" s="433">
        <f>'M. OSEI AKOTO ENTERPRISE'!V27</f>
        <v>33</v>
      </c>
      <c r="X172" s="434">
        <f>'M. OSEI AKOTO ENTERPRISE'!W27</f>
        <v>18</v>
      </c>
      <c r="Y172" s="434">
        <f>'M. OSEI AKOTO ENTERPRISE'!X27</f>
        <v>18</v>
      </c>
      <c r="Z172" s="443">
        <f>'M. OSEI AKOTO ENTERPRISE'!Y27</f>
        <v>0.42975000000000002</v>
      </c>
      <c r="AA172" s="444">
        <f>'M. OSEI AKOTO ENTERPRISE'!Z27</f>
        <v>0</v>
      </c>
      <c r="AB172" s="446" t="str">
        <f>'M. OSEI AKOTO ENTERPRISE'!AA27</f>
        <v>VERY LOW-ORDER URGENTLY</v>
      </c>
      <c r="AC172" s="443">
        <f>'M. OSEI AKOTO ENTERPRISE'!AB27</f>
        <v>3827</v>
      </c>
      <c r="AD172" s="450">
        <f>Table1[[#This Row],[Stock Sell in/Sell out]]*Table1[[#This Row],[Stock Norm +Transit Time]]/Table1[[#This Row],[Stock Norm QTY]]</f>
        <v>0</v>
      </c>
      <c r="AE172" s="443">
        <f>Table1[[#This Row],[Stock Norm +Transit Time]]*Table1[[#This Row],[Av. Daily Sales MT]]</f>
        <v>0.42975000000000008</v>
      </c>
    </row>
    <row r="173" spans="1:31" hidden="1">
      <c r="A173" s="433" t="s">
        <v>4</v>
      </c>
      <c r="B173" s="433" t="s">
        <v>151</v>
      </c>
      <c r="C173" s="433" t="str">
        <f>'M. OSEI AKOTO ENTERPRISE'!B28</f>
        <v>W068</v>
      </c>
      <c r="D173" s="433" t="str">
        <f>'M. OSEI AKOTO ENTERPRISE'!C28</f>
        <v>FORTUNE DELICIOUS 900G X 20</v>
      </c>
      <c r="E173" s="433" t="str">
        <f>'M. OSEI AKOTO ENTERPRISE'!D28</f>
        <v>RICE</v>
      </c>
      <c r="F173" s="433" t="str">
        <f>'M. OSEI AKOTO ENTERPRISE'!E28</f>
        <v>FORTUNE DELICIOUS</v>
      </c>
      <c r="G173" s="443">
        <f>'M. OSEI AKOTO ENTERPRISE'!F28</f>
        <v>0.27810000000000046</v>
      </c>
      <c r="H173" s="434">
        <f>'M. OSEI AKOTO ENTERPRISE'!G28</f>
        <v>11.666666666666668</v>
      </c>
      <c r="I173" s="443">
        <f>'M. OSEI AKOTO ENTERPRISE'!H28</f>
        <v>2516.2833333333338</v>
      </c>
      <c r="J173" s="433">
        <f>'M. OSEI AKOTO ENTERPRISE'!I28</f>
        <v>32</v>
      </c>
      <c r="K173" s="443">
        <f>'M. OSEI AKOTO ENTERPRISE'!J28</f>
        <v>0.58229999999999993</v>
      </c>
      <c r="L173" s="443">
        <f>'M. OSEI AKOTO ENTERPRISE'!K28</f>
        <v>6901.8057142857151</v>
      </c>
      <c r="M173" s="443">
        <f>'M. OSEI AKOTO ENTERPRISE'!L28</f>
        <v>215.6814285714286</v>
      </c>
      <c r="N173" s="433">
        <f>'M. OSEI AKOTO ENTERPRISE'!M28</f>
        <v>20</v>
      </c>
      <c r="O173" s="444">
        <f>'M. OSEI AKOTO ENTERPRISE'!N28</f>
        <v>6.6548045287767484E-3</v>
      </c>
      <c r="P173" s="433">
        <f>'M. OSEI AKOTO ENTERPRISE'!O28</f>
        <v>0.94445978150576904</v>
      </c>
      <c r="Q173" s="433" t="str">
        <f>'M. OSEI AKOTO ENTERPRISE'!P28</f>
        <v>C</v>
      </c>
      <c r="R173" s="434">
        <f>'M. OSEI AKOTO ENTERPRISE'!Q28</f>
        <v>0.53030303030303039</v>
      </c>
      <c r="S173" s="443">
        <f>'M. OSEI AKOTO ENTERPRISE'!R28</f>
        <v>1.2640909090909112E-2</v>
      </c>
      <c r="T173" s="443">
        <f>'M. OSEI AKOTO ENTERPRISE'!S28</f>
        <v>114.37651515151516</v>
      </c>
      <c r="U173" s="433">
        <f>'M. OSEI AKOTO ENTERPRISE'!T28</f>
        <v>30</v>
      </c>
      <c r="V173" s="433">
        <f>'M. OSEI AKOTO ENTERPRISE'!U28</f>
        <v>3</v>
      </c>
      <c r="W173" s="433">
        <f>'M. OSEI AKOTO ENTERPRISE'!V28</f>
        <v>33</v>
      </c>
      <c r="X173" s="434">
        <f>'M. OSEI AKOTO ENTERPRISE'!W28</f>
        <v>17.500000000000004</v>
      </c>
      <c r="Y173" s="434">
        <f>'M. OSEI AKOTO ENTERPRISE'!X28</f>
        <v>0</v>
      </c>
      <c r="Z173" s="443">
        <f>'M. OSEI AKOTO ENTERPRISE'!Y28</f>
        <v>0</v>
      </c>
      <c r="AA173" s="444">
        <f>'M. OSEI AKOTO ENTERPRISE'!Z28</f>
        <v>1.8285714285714283</v>
      </c>
      <c r="AB173" s="446" t="str">
        <f>'M. OSEI AKOTO ENTERPRISE'!AA28</f>
        <v>HIGH-DON’T ORDER</v>
      </c>
      <c r="AC173" s="443">
        <f>'M. OSEI AKOTO ENTERPRISE'!AB28</f>
        <v>0</v>
      </c>
      <c r="AD173" s="450">
        <f>Table1[[#This Row],[Stock Sell in/Sell out]]*Table1[[#This Row],[Stock Norm +Transit Time]]/Table1[[#This Row],[Stock Norm QTY]]</f>
        <v>60.342857142857127</v>
      </c>
      <c r="AE173" s="443">
        <f>Table1[[#This Row],[Stock Norm +Transit Time]]*Table1[[#This Row],[Av. Daily Sales MT]]</f>
        <v>0.41715000000000069</v>
      </c>
    </row>
    <row r="174" spans="1:31" hidden="1">
      <c r="A174" s="433" t="s">
        <v>4</v>
      </c>
      <c r="B174" s="433" t="s">
        <v>151</v>
      </c>
      <c r="C174" s="433" t="str">
        <f>'M. OSEI AKOTO ENTERPRISE'!B29</f>
        <v>W024</v>
      </c>
      <c r="D174" s="433" t="str">
        <f>'M. OSEI AKOTO ENTERPRISE'!C29</f>
        <v>FRYTOL 200ML X 24SCH</v>
      </c>
      <c r="E174" s="433" t="str">
        <f>'M. OSEI AKOTO ENTERPRISE'!D29</f>
        <v>COOKING OIL</v>
      </c>
      <c r="F174" s="433" t="str">
        <f>'M. OSEI AKOTO ENTERPRISE'!E29</f>
        <v>FRYTOL</v>
      </c>
      <c r="G174" s="443">
        <f>'M. OSEI AKOTO ENTERPRISE'!F29</f>
        <v>0.22505999999999976</v>
      </c>
      <c r="H174" s="434">
        <f>'M. OSEI AKOTO ENTERPRISE'!G29</f>
        <v>42.666666666666671</v>
      </c>
      <c r="I174" s="443">
        <f>'M. OSEI AKOTO ENTERPRISE'!H29</f>
        <v>10239.536666666667</v>
      </c>
      <c r="J174" s="433">
        <f>'M. OSEI AKOTO ENTERPRISE'!I29</f>
        <v>184</v>
      </c>
      <c r="K174" s="443">
        <f>'M. OSEI AKOTO ENTERPRISE'!J29</f>
        <v>0.79812000000000016</v>
      </c>
      <c r="L174" s="443">
        <f>'M. OSEI AKOTO ENTERPRISE'!K29</f>
        <v>44158.001874999994</v>
      </c>
      <c r="M174" s="443">
        <f>'M. OSEI AKOTO ENTERPRISE'!L29</f>
        <v>239.98914062499998</v>
      </c>
      <c r="N174" s="433">
        <f>'M. OSEI AKOTO ENTERPRISE'!M29</f>
        <v>6</v>
      </c>
      <c r="O174" s="444">
        <f>'M. OSEI AKOTO ENTERPRISE'!N29</f>
        <v>5.3855818311632185E-3</v>
      </c>
      <c r="P174" s="433">
        <f>'M. OSEI AKOTO ENTERPRISE'!O29</f>
        <v>0.94984536333693226</v>
      </c>
      <c r="Q174" s="433" t="str">
        <f>'M. OSEI AKOTO ENTERPRISE'!P29</f>
        <v>C</v>
      </c>
      <c r="R174" s="434">
        <f>'M. OSEI AKOTO ENTERPRISE'!Q29</f>
        <v>1.9393939393939397</v>
      </c>
      <c r="S174" s="443">
        <f>'M. OSEI AKOTO ENTERPRISE'!R29</f>
        <v>1.0229999999999989E-2</v>
      </c>
      <c r="T174" s="443">
        <f>'M. OSEI AKOTO ENTERPRISE'!S29</f>
        <v>465.43348484848485</v>
      </c>
      <c r="U174" s="433">
        <f>'M. OSEI AKOTO ENTERPRISE'!T29</f>
        <v>30</v>
      </c>
      <c r="V174" s="433">
        <f>'M. OSEI AKOTO ENTERPRISE'!U29</f>
        <v>3</v>
      </c>
      <c r="W174" s="433">
        <f>'M. OSEI AKOTO ENTERPRISE'!V29</f>
        <v>33</v>
      </c>
      <c r="X174" s="434">
        <f>'M. OSEI AKOTO ENTERPRISE'!W29</f>
        <v>64.000000000000014</v>
      </c>
      <c r="Y174" s="434">
        <f>'M. OSEI AKOTO ENTERPRISE'!X29</f>
        <v>0</v>
      </c>
      <c r="Z174" s="443">
        <f>'M. OSEI AKOTO ENTERPRISE'!Y29</f>
        <v>0</v>
      </c>
      <c r="AA174" s="444">
        <f>'M. OSEI AKOTO ENTERPRISE'!Z29</f>
        <v>2.8749999999999996</v>
      </c>
      <c r="AB174" s="446" t="str">
        <f>'M. OSEI AKOTO ENTERPRISE'!AA29</f>
        <v>VERY HIGH-DON’T ORDER</v>
      </c>
      <c r="AC174" s="443">
        <f>'M. OSEI AKOTO ENTERPRISE'!AB29</f>
        <v>0</v>
      </c>
      <c r="AD174" s="450">
        <f>Table1[[#This Row],[Stock Sell in/Sell out]]*Table1[[#This Row],[Stock Norm +Transit Time]]/Table1[[#This Row],[Stock Norm QTY]]</f>
        <v>94.874999999999986</v>
      </c>
      <c r="AE174" s="443">
        <f>Table1[[#This Row],[Stock Norm +Transit Time]]*Table1[[#This Row],[Av. Daily Sales MT]]</f>
        <v>0.33758999999999961</v>
      </c>
    </row>
    <row r="175" spans="1:31" hidden="1">
      <c r="A175" s="433" t="s">
        <v>4</v>
      </c>
      <c r="B175" s="433" t="s">
        <v>151</v>
      </c>
      <c r="C175" s="433" t="str">
        <f>'M. OSEI AKOTO ENTERPRISE'!B30</f>
        <v>W160</v>
      </c>
      <c r="D175" s="433" t="str">
        <f>'M. OSEI AKOTO ENTERPRISE'!C30</f>
        <v>SFO 450ML SCH</v>
      </c>
      <c r="E175" s="433" t="str">
        <f>'M. OSEI AKOTO ENTERPRISE'!D30</f>
        <v>SUNFLOWER OIL</v>
      </c>
      <c r="F175" s="433" t="str">
        <f>'M. OSEI AKOTO ENTERPRISE'!E30</f>
        <v>FRYTOL</v>
      </c>
      <c r="G175" s="443">
        <f>'M. OSEI AKOTO ENTERPRISE'!F30</f>
        <v>0.22442666666666661</v>
      </c>
      <c r="H175" s="434">
        <f>'M. OSEI AKOTO ENTERPRISE'!G30</f>
        <v>6.666666666666667</v>
      </c>
      <c r="I175" s="443">
        <f>'M. OSEI AKOTO ENTERPRISE'!H30</f>
        <v>6290.25</v>
      </c>
      <c r="J175" s="433">
        <f>'M. OSEI AKOTO ENTERPRISE'!I30</f>
        <v>0</v>
      </c>
      <c r="K175" s="443">
        <f>'M. OSEI AKOTO ENTERPRISE'!J30</f>
        <v>0</v>
      </c>
      <c r="L175" s="443">
        <f>'M. OSEI AKOTO ENTERPRISE'!K30</f>
        <v>0</v>
      </c>
      <c r="M175" s="443">
        <f>'M. OSEI AKOTO ENTERPRISE'!L30</f>
        <v>943.53749999999991</v>
      </c>
      <c r="N175" s="433">
        <f>'M. OSEI AKOTO ENTERPRISE'!M30</f>
        <v>24</v>
      </c>
      <c r="O175" s="444">
        <f>'M. OSEI AKOTO ENTERPRISE'!N30</f>
        <v>5.3704264570715579E-3</v>
      </c>
      <c r="P175" s="433">
        <f>'M. OSEI AKOTO ENTERPRISE'!O30</f>
        <v>0.95521578979400379</v>
      </c>
      <c r="Q175" s="433" t="str">
        <f>'M. OSEI AKOTO ENTERPRISE'!P30</f>
        <v>C</v>
      </c>
      <c r="R175" s="434">
        <f>'M. OSEI AKOTO ENTERPRISE'!Q30</f>
        <v>0.30303030303030304</v>
      </c>
      <c r="S175" s="443">
        <f>'M. OSEI AKOTO ENTERPRISE'!R30</f>
        <v>1.0201212121212118E-2</v>
      </c>
      <c r="T175" s="443">
        <f>'M. OSEI AKOTO ENTERPRISE'!S30</f>
        <v>285.92045454545456</v>
      </c>
      <c r="U175" s="433">
        <f>'M. OSEI AKOTO ENTERPRISE'!T30</f>
        <v>30</v>
      </c>
      <c r="V175" s="433">
        <f>'M. OSEI AKOTO ENTERPRISE'!U30</f>
        <v>3</v>
      </c>
      <c r="W175" s="433">
        <f>'M. OSEI AKOTO ENTERPRISE'!V30</f>
        <v>33</v>
      </c>
      <c r="X175" s="434">
        <f>'M. OSEI AKOTO ENTERPRISE'!W30</f>
        <v>10</v>
      </c>
      <c r="Y175" s="434">
        <f>'M. OSEI AKOTO ENTERPRISE'!X30</f>
        <v>10</v>
      </c>
      <c r="Z175" s="443">
        <f>'M. OSEI AKOTO ENTERPRISE'!Y30</f>
        <v>0.33663999999999988</v>
      </c>
      <c r="AA175" s="444">
        <f>'M. OSEI AKOTO ENTERPRISE'!Z30</f>
        <v>0</v>
      </c>
      <c r="AB175" s="446" t="str">
        <f>'M. OSEI AKOTO ENTERPRISE'!AA30</f>
        <v>VERY LOW-ORDER URGENTLY</v>
      </c>
      <c r="AC175" s="443">
        <f>'M. OSEI AKOTO ENTERPRISE'!AB30</f>
        <v>9435.375</v>
      </c>
      <c r="AD175" s="450">
        <f>Table1[[#This Row],[Stock Sell in/Sell out]]*Table1[[#This Row],[Stock Norm +Transit Time]]/Table1[[#This Row],[Stock Norm QTY]]</f>
        <v>0</v>
      </c>
      <c r="AE175" s="443">
        <f>Table1[[#This Row],[Stock Norm +Transit Time]]*Table1[[#This Row],[Av. Daily Sales MT]]</f>
        <v>0.33663999999999988</v>
      </c>
    </row>
    <row r="176" spans="1:31" hidden="1">
      <c r="A176" s="433" t="s">
        <v>4</v>
      </c>
      <c r="B176" s="433" t="s">
        <v>151</v>
      </c>
      <c r="C176" s="433" t="str">
        <f>'M. OSEI AKOTO ENTERPRISE'!B31</f>
        <v>W162</v>
      </c>
      <c r="D176" s="433" t="str">
        <f>'M. OSEI AKOTO ENTERPRISE'!C31</f>
        <v>DETERGENT 5KG</v>
      </c>
      <c r="E176" s="433" t="str">
        <f>'M. OSEI AKOTO ENTERPRISE'!D31</f>
        <v>DETERGENT</v>
      </c>
      <c r="F176" s="433" t="str">
        <f>'M. OSEI AKOTO ENTERPRISE'!E31</f>
        <v>JAMAA</v>
      </c>
      <c r="G176" s="443">
        <f>'M. OSEI AKOTO ENTERPRISE'!F31</f>
        <v>0.19833333333333342</v>
      </c>
      <c r="H176" s="434">
        <f>'M. OSEI AKOTO ENTERPRISE'!G31</f>
        <v>39.666666666666671</v>
      </c>
      <c r="I176" s="443">
        <f>'M. OSEI AKOTO ENTERPRISE'!H31</f>
        <v>3143.333333333333</v>
      </c>
      <c r="J176" s="433">
        <f>'M. OSEI AKOTO ENTERPRISE'!I31</f>
        <v>33</v>
      </c>
      <c r="K176" s="443">
        <f>'M. OSEI AKOTO ENTERPRISE'!J31</f>
        <v>0.16500000000000001</v>
      </c>
      <c r="L176" s="443">
        <f>'M. OSEI AKOTO ENTERPRISE'!K31</f>
        <v>2615.0420168067221</v>
      </c>
      <c r="M176" s="443">
        <f>'M. OSEI AKOTO ENTERPRISE'!L31</f>
        <v>79.243697478991578</v>
      </c>
      <c r="N176" s="433">
        <f>'M. OSEI AKOTO ENTERPRISE'!M31</f>
        <v>1</v>
      </c>
      <c r="O176" s="444">
        <f>'M. OSEI AKOTO ENTERPRISE'!N31</f>
        <v>4.746025044494979E-3</v>
      </c>
      <c r="P176" s="433">
        <f>'M. OSEI AKOTO ENTERPRISE'!O31</f>
        <v>0.95996181483849874</v>
      </c>
      <c r="Q176" s="433" t="str">
        <f>'M. OSEI AKOTO ENTERPRISE'!P31</f>
        <v>C</v>
      </c>
      <c r="R176" s="434">
        <f>'M. OSEI AKOTO ENTERPRISE'!Q31</f>
        <v>1.8030303030303032</v>
      </c>
      <c r="S176" s="443">
        <f>'M. OSEI AKOTO ENTERPRISE'!R31</f>
        <v>9.0151515151515194E-3</v>
      </c>
      <c r="T176" s="443">
        <f>'M. OSEI AKOTO ENTERPRISE'!S31</f>
        <v>142.87878787878788</v>
      </c>
      <c r="U176" s="433">
        <f>'M. OSEI AKOTO ENTERPRISE'!T31</f>
        <v>30</v>
      </c>
      <c r="V176" s="433">
        <f>'M. OSEI AKOTO ENTERPRISE'!U31</f>
        <v>3</v>
      </c>
      <c r="W176" s="433">
        <f>'M. OSEI AKOTO ENTERPRISE'!V31</f>
        <v>33</v>
      </c>
      <c r="X176" s="434">
        <f>'M. OSEI AKOTO ENTERPRISE'!W31</f>
        <v>59.500000000000007</v>
      </c>
      <c r="Y176" s="434">
        <f>'M. OSEI AKOTO ENTERPRISE'!X31</f>
        <v>26.500000000000007</v>
      </c>
      <c r="Z176" s="443">
        <f>'M. OSEI AKOTO ENTERPRISE'!Y31</f>
        <v>0.13250000000000006</v>
      </c>
      <c r="AA176" s="444">
        <f>'M. OSEI AKOTO ENTERPRISE'!Z31</f>
        <v>0.55462184873949572</v>
      </c>
      <c r="AB176" s="446" t="str">
        <f>'M. OSEI AKOTO ENTERPRISE'!AA31</f>
        <v>VERY LOW-ORDER URGENTLY</v>
      </c>
      <c r="AC176" s="443">
        <f>'M. OSEI AKOTO ENTERPRISE'!AB31</f>
        <v>2099.9579831932774</v>
      </c>
      <c r="AD176" s="450">
        <f>Table1[[#This Row],[Stock Sell in/Sell out]]*Table1[[#This Row],[Stock Norm +Transit Time]]/Table1[[#This Row],[Stock Norm QTY]]</f>
        <v>18.30252100840336</v>
      </c>
      <c r="AE176" s="443">
        <f>Table1[[#This Row],[Stock Norm +Transit Time]]*Table1[[#This Row],[Av. Daily Sales MT]]</f>
        <v>0.29750000000000015</v>
      </c>
    </row>
    <row r="177" spans="1:31" hidden="1">
      <c r="A177" s="433" t="s">
        <v>4</v>
      </c>
      <c r="B177" s="433" t="s">
        <v>151</v>
      </c>
      <c r="C177" s="433" t="str">
        <f>'M. OSEI AKOTO ENTERPRISE'!B32</f>
        <v>W051</v>
      </c>
      <c r="D177" s="433" t="str">
        <f>'M. OSEI AKOTO ENTERPRISE'!C32</f>
        <v>VIKING 20 x 900G</v>
      </c>
      <c r="E177" s="433" t="str">
        <f>'M. OSEI AKOTO ENTERPRISE'!D32</f>
        <v>RICE</v>
      </c>
      <c r="F177" s="433" t="str">
        <f>'M. OSEI AKOTO ENTERPRISE'!E32</f>
        <v>VIKING</v>
      </c>
      <c r="G177" s="443">
        <f>'M. OSEI AKOTO ENTERPRISE'!F32</f>
        <v>0.19800000000000018</v>
      </c>
      <c r="H177" s="434">
        <f>'M. OSEI AKOTO ENTERPRISE'!G32</f>
        <v>9.3333333333333321</v>
      </c>
      <c r="I177" s="443">
        <f>'M. OSEI AKOTO ENTERPRISE'!H32</f>
        <v>1430</v>
      </c>
      <c r="J177" s="433">
        <f>'M. OSEI AKOTO ENTERPRISE'!I32</f>
        <v>0</v>
      </c>
      <c r="K177" s="443">
        <f>'M. OSEI AKOTO ENTERPRISE'!J32</f>
        <v>0</v>
      </c>
      <c r="L177" s="443">
        <f>'M. OSEI AKOTO ENTERPRISE'!K32</f>
        <v>0</v>
      </c>
      <c r="M177" s="443">
        <f>'M. OSEI AKOTO ENTERPRISE'!L32</f>
        <v>153.21428571428572</v>
      </c>
      <c r="N177" s="433">
        <f>'M. OSEI AKOTO ENTERPRISE'!M32</f>
        <v>12</v>
      </c>
      <c r="O177" s="444">
        <f>'M. OSEI AKOTO ENTERPRISE'!N32</f>
        <v>4.7380485318151569E-3</v>
      </c>
      <c r="P177" s="433">
        <f>'M. OSEI AKOTO ENTERPRISE'!O32</f>
        <v>0.96469986337031388</v>
      </c>
      <c r="Q177" s="433" t="str">
        <f>'M. OSEI AKOTO ENTERPRISE'!P32</f>
        <v>C</v>
      </c>
      <c r="R177" s="434">
        <f>'M. OSEI AKOTO ENTERPRISE'!Q32</f>
        <v>0.4242424242424242</v>
      </c>
      <c r="S177" s="443">
        <f>'M. OSEI AKOTO ENTERPRISE'!R32</f>
        <v>9.000000000000008E-3</v>
      </c>
      <c r="T177" s="443">
        <f>'M. OSEI AKOTO ENTERPRISE'!S32</f>
        <v>65</v>
      </c>
      <c r="U177" s="433">
        <f>'M. OSEI AKOTO ENTERPRISE'!T32</f>
        <v>30</v>
      </c>
      <c r="V177" s="433">
        <f>'M. OSEI AKOTO ENTERPRISE'!U32</f>
        <v>3</v>
      </c>
      <c r="W177" s="433">
        <f>'M. OSEI AKOTO ENTERPRISE'!V32</f>
        <v>33</v>
      </c>
      <c r="X177" s="434">
        <f>'M. OSEI AKOTO ENTERPRISE'!W32</f>
        <v>13.999999999999998</v>
      </c>
      <c r="Y177" s="434">
        <f>'M. OSEI AKOTO ENTERPRISE'!X32</f>
        <v>13.999999999999998</v>
      </c>
      <c r="Z177" s="443">
        <f>'M. OSEI AKOTO ENTERPRISE'!Y32</f>
        <v>0.29700000000000026</v>
      </c>
      <c r="AA177" s="444">
        <f>'M. OSEI AKOTO ENTERPRISE'!Z32</f>
        <v>0</v>
      </c>
      <c r="AB177" s="446" t="str">
        <f>'M. OSEI AKOTO ENTERPRISE'!AA32</f>
        <v>VERY LOW-ORDER URGENTLY</v>
      </c>
      <c r="AC177" s="443">
        <f>'M. OSEI AKOTO ENTERPRISE'!AB32</f>
        <v>2145</v>
      </c>
      <c r="AD177" s="450">
        <f>Table1[[#This Row],[Stock Sell in/Sell out]]*Table1[[#This Row],[Stock Norm +Transit Time]]/Table1[[#This Row],[Stock Norm QTY]]</f>
        <v>0</v>
      </c>
      <c r="AE177" s="443">
        <f>Table1[[#This Row],[Stock Norm +Transit Time]]*Table1[[#This Row],[Av. Daily Sales MT]]</f>
        <v>0.29700000000000026</v>
      </c>
    </row>
    <row r="178" spans="1:31" hidden="1">
      <c r="A178" s="433" t="s">
        <v>4</v>
      </c>
      <c r="B178" s="433" t="s">
        <v>151</v>
      </c>
      <c r="C178" s="433" t="str">
        <f>'M. OSEI AKOTO ENTERPRISE'!B33</f>
        <v>W158</v>
      </c>
      <c r="D178" s="433" t="str">
        <f>'M. OSEI AKOTO ENTERPRISE'!C33</f>
        <v>JAMAA DETERGENT 3KG</v>
      </c>
      <c r="E178" s="433" t="str">
        <f>'M. OSEI AKOTO ENTERPRISE'!D33</f>
        <v>DETERGENT</v>
      </c>
      <c r="F178" s="433" t="str">
        <f>'M. OSEI AKOTO ENTERPRISE'!E33</f>
        <v>JAMAA</v>
      </c>
      <c r="G178" s="443">
        <f>'M. OSEI AKOTO ENTERPRISE'!F33</f>
        <v>0.17700000000000007</v>
      </c>
      <c r="H178" s="434">
        <f>'M. OSEI AKOTO ENTERPRISE'!G33</f>
        <v>59</v>
      </c>
      <c r="I178" s="443">
        <f>'M. OSEI AKOTO ENTERPRISE'!H33</f>
        <v>3751</v>
      </c>
      <c r="J178" s="433">
        <f>'M. OSEI AKOTO ENTERPRISE'!I33</f>
        <v>130</v>
      </c>
      <c r="K178" s="443">
        <f>'M. OSEI AKOTO ENTERPRISE'!J33</f>
        <v>0.39</v>
      </c>
      <c r="L178" s="443">
        <f>'M. OSEI AKOTO ENTERPRISE'!K33</f>
        <v>8264.9152542372885</v>
      </c>
      <c r="M178" s="443">
        <f>'M. OSEI AKOTO ENTERPRISE'!L33</f>
        <v>63.576271186440678</v>
      </c>
      <c r="N178" s="433">
        <f>'M. OSEI AKOTO ENTERPRISE'!M33</f>
        <v>36</v>
      </c>
      <c r="O178" s="444">
        <f>'M. OSEI AKOTO ENTERPRISE'!N33</f>
        <v>4.2355282329862749E-3</v>
      </c>
      <c r="P178" s="433">
        <f>'M. OSEI AKOTO ENTERPRISE'!O33</f>
        <v>0.96893539160330011</v>
      </c>
      <c r="Q178" s="433" t="str">
        <f>'M. OSEI AKOTO ENTERPRISE'!P33</f>
        <v>C</v>
      </c>
      <c r="R178" s="434">
        <f>'M. OSEI AKOTO ENTERPRISE'!Q33</f>
        <v>2.6818181818181817</v>
      </c>
      <c r="S178" s="443">
        <f>'M. OSEI AKOTO ENTERPRISE'!R33</f>
        <v>8.0454545454545483E-3</v>
      </c>
      <c r="T178" s="443">
        <f>'M. OSEI AKOTO ENTERPRISE'!S33</f>
        <v>170.5</v>
      </c>
      <c r="U178" s="433">
        <f>'M. OSEI AKOTO ENTERPRISE'!T33</f>
        <v>30</v>
      </c>
      <c r="V178" s="433">
        <f>'M. OSEI AKOTO ENTERPRISE'!U33</f>
        <v>3</v>
      </c>
      <c r="W178" s="433">
        <f>'M. OSEI AKOTO ENTERPRISE'!V33</f>
        <v>33</v>
      </c>
      <c r="X178" s="434">
        <f>'M. OSEI AKOTO ENTERPRISE'!W33</f>
        <v>88.5</v>
      </c>
      <c r="Y178" s="434">
        <f>'M. OSEI AKOTO ENTERPRISE'!X33</f>
        <v>0</v>
      </c>
      <c r="Z178" s="443">
        <f>'M. OSEI AKOTO ENTERPRISE'!Y33</f>
        <v>0</v>
      </c>
      <c r="AA178" s="444">
        <f>'M. OSEI AKOTO ENTERPRISE'!Z33</f>
        <v>1.4689265536723164</v>
      </c>
      <c r="AB178" s="446" t="str">
        <f>'M. OSEI AKOTO ENTERPRISE'!AA33</f>
        <v>HIGH-DON’T ORDER</v>
      </c>
      <c r="AC178" s="443">
        <f>'M. OSEI AKOTO ENTERPRISE'!AB33</f>
        <v>0</v>
      </c>
      <c r="AD178" s="450">
        <f>Table1[[#This Row],[Stock Sell in/Sell out]]*Table1[[#This Row],[Stock Norm +Transit Time]]/Table1[[#This Row],[Stock Norm QTY]]</f>
        <v>48.474576271186443</v>
      </c>
      <c r="AE178" s="443">
        <f>Table1[[#This Row],[Stock Norm +Transit Time]]*Table1[[#This Row],[Av. Daily Sales MT]]</f>
        <v>0.26550000000000007</v>
      </c>
    </row>
    <row r="179" spans="1:31" hidden="1">
      <c r="A179" s="433" t="s">
        <v>4</v>
      </c>
      <c r="B179" s="433" t="s">
        <v>151</v>
      </c>
      <c r="C179" s="433" t="str">
        <f>'M. OSEI AKOTO ENTERPRISE'!B34</f>
        <v>W197</v>
      </c>
      <c r="D179" s="433" t="str">
        <f>'M. OSEI AKOTO ENTERPRISE'!C34</f>
        <v>JAMAA DETERGENT 10PCH X 850G</v>
      </c>
      <c r="E179" s="433" t="str">
        <f>'M. OSEI AKOTO ENTERPRISE'!D34</f>
        <v>DETERGENT</v>
      </c>
      <c r="F179" s="433" t="str">
        <f>'M. OSEI AKOTO ENTERPRISE'!E34</f>
        <v>JAMAA</v>
      </c>
      <c r="G179" s="443">
        <f>'M. OSEI AKOTO ENTERPRISE'!F34</f>
        <v>0.1677333333333334</v>
      </c>
      <c r="H179" s="434">
        <f>'M. OSEI AKOTO ENTERPRISE'!G34</f>
        <v>8.3333333333333321</v>
      </c>
      <c r="I179" s="443">
        <f>'M. OSEI AKOTO ENTERPRISE'!H34</f>
        <v>2835.2000000000003</v>
      </c>
      <c r="J179" s="433">
        <f>'M. OSEI AKOTO ENTERPRISE'!I34</f>
        <v>0</v>
      </c>
      <c r="K179" s="443">
        <f>'M. OSEI AKOTO ENTERPRISE'!J34</f>
        <v>0</v>
      </c>
      <c r="L179" s="443">
        <f>'M. OSEI AKOTO ENTERPRISE'!K34</f>
        <v>0</v>
      </c>
      <c r="M179" s="443">
        <f>'M. OSEI AKOTO ENTERPRISE'!L34</f>
        <v>340.2240000000001</v>
      </c>
      <c r="N179" s="433">
        <f>'M. OSEI AKOTO ENTERPRISE'!M34</f>
        <v>48</v>
      </c>
      <c r="O179" s="444">
        <f>'M. OSEI AKOTO ENTERPRISE'!N34</f>
        <v>4.0137811804871817E-3</v>
      </c>
      <c r="P179" s="433">
        <f>'M. OSEI AKOTO ENTERPRISE'!O34</f>
        <v>0.97294917278378734</v>
      </c>
      <c r="Q179" s="433" t="str">
        <f>'M. OSEI AKOTO ENTERPRISE'!P34</f>
        <v>C</v>
      </c>
      <c r="R179" s="434">
        <f>'M. OSEI AKOTO ENTERPRISE'!Q34</f>
        <v>0.37878787878787873</v>
      </c>
      <c r="S179" s="443">
        <f>'M. OSEI AKOTO ENTERPRISE'!R34</f>
        <v>7.6242424242424275E-3</v>
      </c>
      <c r="T179" s="443">
        <f>'M. OSEI AKOTO ENTERPRISE'!S34</f>
        <v>128.87272727272727</v>
      </c>
      <c r="U179" s="433">
        <f>'M. OSEI AKOTO ENTERPRISE'!T34</f>
        <v>30</v>
      </c>
      <c r="V179" s="433">
        <f>'M. OSEI AKOTO ENTERPRISE'!U34</f>
        <v>3</v>
      </c>
      <c r="W179" s="433">
        <f>'M. OSEI AKOTO ENTERPRISE'!V34</f>
        <v>33</v>
      </c>
      <c r="X179" s="434">
        <f>'M. OSEI AKOTO ENTERPRISE'!W34</f>
        <v>12.499999999999998</v>
      </c>
      <c r="Y179" s="434">
        <f>'M. OSEI AKOTO ENTERPRISE'!X34</f>
        <v>12.499999999999998</v>
      </c>
      <c r="Z179" s="443">
        <f>'M. OSEI AKOTO ENTERPRISE'!Y34</f>
        <v>0.2516000000000001</v>
      </c>
      <c r="AA179" s="444">
        <f>'M. OSEI AKOTO ENTERPRISE'!Z34</f>
        <v>0</v>
      </c>
      <c r="AB179" s="446" t="str">
        <f>'M. OSEI AKOTO ENTERPRISE'!AA34</f>
        <v>VERY LOW-ORDER URGENTLY</v>
      </c>
      <c r="AC179" s="443">
        <f>'M. OSEI AKOTO ENTERPRISE'!AB34</f>
        <v>4252.8000000000011</v>
      </c>
      <c r="AD179" s="450">
        <f>Table1[[#This Row],[Stock Sell in/Sell out]]*Table1[[#This Row],[Stock Norm +Transit Time]]/Table1[[#This Row],[Stock Norm QTY]]</f>
        <v>0</v>
      </c>
      <c r="AE179" s="443">
        <f>Table1[[#This Row],[Stock Norm +Transit Time]]*Table1[[#This Row],[Av. Daily Sales MT]]</f>
        <v>0.2516000000000001</v>
      </c>
    </row>
    <row r="180" spans="1:31" hidden="1">
      <c r="A180" s="433" t="s">
        <v>4</v>
      </c>
      <c r="B180" s="433" t="s">
        <v>151</v>
      </c>
      <c r="C180" s="433" t="str">
        <f>'M. OSEI AKOTO ENTERPRISE'!B35</f>
        <v>W136</v>
      </c>
      <c r="D180" s="433" t="str">
        <f>'M. OSEI AKOTO ENTERPRISE'!C35</f>
        <v>FORTUNE EMO PA 4.5KG</v>
      </c>
      <c r="E180" s="433" t="str">
        <f>'M. OSEI AKOTO ENTERPRISE'!D35</f>
        <v>RICE</v>
      </c>
      <c r="F180" s="433" t="str">
        <f>'M. OSEI AKOTO ENTERPRISE'!E35</f>
        <v>FORTUNE</v>
      </c>
      <c r="G180" s="443">
        <f>'M. OSEI AKOTO ENTERPRISE'!F35</f>
        <v>0.15000000000000005</v>
      </c>
      <c r="H180" s="434">
        <f>'M. OSEI AKOTO ENTERPRISE'!G35</f>
        <v>6</v>
      </c>
      <c r="I180" s="443">
        <f>'M. OSEI AKOTO ENTERPRISE'!H35</f>
        <v>1402.6666666666667</v>
      </c>
      <c r="J180" s="433">
        <f>'M. OSEI AKOTO ENTERPRISE'!I35</f>
        <v>0</v>
      </c>
      <c r="K180" s="443">
        <f>'M. OSEI AKOTO ENTERPRISE'!J35</f>
        <v>0</v>
      </c>
      <c r="L180" s="443">
        <f>'M. OSEI AKOTO ENTERPRISE'!K35</f>
        <v>0</v>
      </c>
      <c r="M180" s="443">
        <f>'M. OSEI AKOTO ENTERPRISE'!L35</f>
        <v>233.7777777777778</v>
      </c>
      <c r="N180" s="433">
        <f>'M. OSEI AKOTO ENTERPRISE'!M35</f>
        <v>1</v>
      </c>
      <c r="O180" s="444">
        <f>'M. OSEI AKOTO ENTERPRISE'!N35</f>
        <v>3.5894307059205718E-3</v>
      </c>
      <c r="P180" s="433">
        <f>'M. OSEI AKOTO ENTERPRISE'!O35</f>
        <v>0.97653860348970789</v>
      </c>
      <c r="Q180" s="433" t="str">
        <f>'M. OSEI AKOTO ENTERPRISE'!P35</f>
        <v>C</v>
      </c>
      <c r="R180" s="434">
        <f>'M. OSEI AKOTO ENTERPRISE'!Q35</f>
        <v>0.27272727272727271</v>
      </c>
      <c r="S180" s="443">
        <f>'M. OSEI AKOTO ENTERPRISE'!R35</f>
        <v>6.8181818181818205E-3</v>
      </c>
      <c r="T180" s="443">
        <f>'M. OSEI AKOTO ENTERPRISE'!S35</f>
        <v>63.757575757575758</v>
      </c>
      <c r="U180" s="433">
        <f>'M. OSEI AKOTO ENTERPRISE'!T35</f>
        <v>30</v>
      </c>
      <c r="V180" s="433">
        <f>'M. OSEI AKOTO ENTERPRISE'!U35</f>
        <v>3</v>
      </c>
      <c r="W180" s="433">
        <f>'M. OSEI AKOTO ENTERPRISE'!V35</f>
        <v>33</v>
      </c>
      <c r="X180" s="434">
        <f>'M. OSEI AKOTO ENTERPRISE'!W35</f>
        <v>9</v>
      </c>
      <c r="Y180" s="434">
        <f>'M. OSEI AKOTO ENTERPRISE'!X35</f>
        <v>9</v>
      </c>
      <c r="Z180" s="443">
        <f>'M. OSEI AKOTO ENTERPRISE'!Y35</f>
        <v>0.22500000000000009</v>
      </c>
      <c r="AA180" s="444">
        <f>'M. OSEI AKOTO ENTERPRISE'!Z35</f>
        <v>0</v>
      </c>
      <c r="AB180" s="446" t="str">
        <f>'M. OSEI AKOTO ENTERPRISE'!AA35</f>
        <v>VERY LOW-ORDER URGENTLY</v>
      </c>
      <c r="AC180" s="443">
        <f>'M. OSEI AKOTO ENTERPRISE'!AB35</f>
        <v>2104</v>
      </c>
      <c r="AD180" s="450">
        <f>Table1[[#This Row],[Stock Sell in/Sell out]]*Table1[[#This Row],[Stock Norm +Transit Time]]/Table1[[#This Row],[Stock Norm QTY]]</f>
        <v>0</v>
      </c>
      <c r="AE180" s="443">
        <f>Table1[[#This Row],[Stock Norm +Transit Time]]*Table1[[#This Row],[Av. Daily Sales MT]]</f>
        <v>0.22500000000000009</v>
      </c>
    </row>
    <row r="181" spans="1:31" hidden="1">
      <c r="A181" s="433" t="s">
        <v>4</v>
      </c>
      <c r="B181" s="433" t="s">
        <v>151</v>
      </c>
      <c r="C181" s="433" t="str">
        <f>'M. OSEI AKOTO ENTERPRISE'!B36</f>
        <v>W205</v>
      </c>
      <c r="D181" s="433" t="str">
        <f>'M. OSEI AKOTO ENTERPRISE'!C36</f>
        <v>ALIFE ROSE 18X200G</v>
      </c>
      <c r="E181" s="433" t="str">
        <f>'M. OSEI AKOTO ENTERPRISE'!D36</f>
        <v>SOAP</v>
      </c>
      <c r="F181" s="433" t="str">
        <f>'M. OSEI AKOTO ENTERPRISE'!E36</f>
        <v>ALIFE</v>
      </c>
      <c r="G181" s="443">
        <f>'M. OSEI AKOTO ENTERPRISE'!F36</f>
        <v>0.12360000000000011</v>
      </c>
      <c r="H181" s="434">
        <f>'M. OSEI AKOTO ENTERPRISE'!G36</f>
        <v>22</v>
      </c>
      <c r="I181" s="443">
        <f>'M. OSEI AKOTO ENTERPRISE'!H36</f>
        <v>2830.6</v>
      </c>
      <c r="J181" s="433">
        <f>'M. OSEI AKOTO ENTERPRISE'!I36</f>
        <v>0</v>
      </c>
      <c r="K181" s="443">
        <f>'M. OSEI AKOTO ENTERPRISE'!J36</f>
        <v>0</v>
      </c>
      <c r="L181" s="443">
        <f>'M. OSEI AKOTO ENTERPRISE'!K36</f>
        <v>0</v>
      </c>
      <c r="M181" s="443">
        <f>'M. OSEI AKOTO ENTERPRISE'!L36</f>
        <v>128.66363636363636</v>
      </c>
      <c r="N181" s="433">
        <f>'M. OSEI AKOTO ENTERPRISE'!M36</f>
        <v>4</v>
      </c>
      <c r="O181" s="444">
        <f>'M. OSEI AKOTO ENTERPRISE'!N36</f>
        <v>2.9576909016785528E-3</v>
      </c>
      <c r="P181" s="433">
        <f>'M. OSEI AKOTO ENTERPRISE'!O36</f>
        <v>0.97949629439138641</v>
      </c>
      <c r="Q181" s="433" t="str">
        <f>'M. OSEI AKOTO ENTERPRISE'!P36</f>
        <v>C</v>
      </c>
      <c r="R181" s="434">
        <f>'M. OSEI AKOTO ENTERPRISE'!Q36</f>
        <v>1</v>
      </c>
      <c r="S181" s="443">
        <f>'M. OSEI AKOTO ENTERPRISE'!R36</f>
        <v>5.6181818181818234E-3</v>
      </c>
      <c r="T181" s="443">
        <f>'M. OSEI AKOTO ENTERPRISE'!S36</f>
        <v>128.66363636363636</v>
      </c>
      <c r="U181" s="433">
        <f>'M. OSEI AKOTO ENTERPRISE'!T36</f>
        <v>30</v>
      </c>
      <c r="V181" s="433">
        <f>'M. OSEI AKOTO ENTERPRISE'!U36</f>
        <v>3</v>
      </c>
      <c r="W181" s="433">
        <f>'M. OSEI AKOTO ENTERPRISE'!V36</f>
        <v>33</v>
      </c>
      <c r="X181" s="434">
        <f>'M. OSEI AKOTO ENTERPRISE'!W36</f>
        <v>33</v>
      </c>
      <c r="Y181" s="434">
        <f>'M. OSEI AKOTO ENTERPRISE'!X36</f>
        <v>33</v>
      </c>
      <c r="Z181" s="443">
        <f>'M. OSEI AKOTO ENTERPRISE'!Y36</f>
        <v>0.18540000000000015</v>
      </c>
      <c r="AA181" s="444">
        <f>'M. OSEI AKOTO ENTERPRISE'!Z36</f>
        <v>0</v>
      </c>
      <c r="AB181" s="446" t="str">
        <f>'M. OSEI AKOTO ENTERPRISE'!AA36</f>
        <v>VERY LOW-ORDER URGENTLY</v>
      </c>
      <c r="AC181" s="443">
        <f>'M. OSEI AKOTO ENTERPRISE'!AB36</f>
        <v>4245.8999999999996</v>
      </c>
      <c r="AD181" s="450">
        <f>Table1[[#This Row],[Stock Sell in/Sell out]]*Table1[[#This Row],[Stock Norm +Transit Time]]/Table1[[#This Row],[Stock Norm QTY]]</f>
        <v>0</v>
      </c>
      <c r="AE181" s="443">
        <f>Table1[[#This Row],[Stock Norm +Transit Time]]*Table1[[#This Row],[Av. Daily Sales MT]]</f>
        <v>0.18540000000000018</v>
      </c>
    </row>
    <row r="182" spans="1:31" hidden="1">
      <c r="A182" s="433" t="s">
        <v>4</v>
      </c>
      <c r="B182" s="433" t="s">
        <v>151</v>
      </c>
      <c r="C182" s="433" t="str">
        <f>'M. OSEI AKOTO ENTERPRISE'!B37</f>
        <v>W230</v>
      </c>
      <c r="D182" s="433" t="str">
        <f>'M. OSEI AKOTO ENTERPRISE'!C37</f>
        <v>EAZZY DETERGENT 10PCH X 850G</v>
      </c>
      <c r="E182" s="433" t="str">
        <f>'M. OSEI AKOTO ENTERPRISE'!D37</f>
        <v>DETERGENT</v>
      </c>
      <c r="F182" s="433" t="str">
        <f>'M. OSEI AKOTO ENTERPRISE'!E37</f>
        <v>EAZZY</v>
      </c>
      <c r="G182" s="443">
        <f>'M. OSEI AKOTO ENTERPRISE'!F37</f>
        <v>0.11418333333333336</v>
      </c>
      <c r="H182" s="434">
        <f>'M. OSEI AKOTO ENTERPRISE'!G37</f>
        <v>5.666666666666667</v>
      </c>
      <c r="I182" s="443">
        <f>'M. OSEI AKOTO ENTERPRISE'!H37</f>
        <v>1466.1</v>
      </c>
      <c r="J182" s="433">
        <f>'M. OSEI AKOTO ENTERPRISE'!I37</f>
        <v>68</v>
      </c>
      <c r="K182" s="443">
        <f>'M. OSEI AKOTO ENTERPRISE'!J37</f>
        <v>0.57799999999999996</v>
      </c>
      <c r="L182" s="443">
        <f>'M. OSEI AKOTO ENTERPRISE'!K37</f>
        <v>17593.199999999997</v>
      </c>
      <c r="M182" s="443">
        <f>'M. OSEI AKOTO ENTERPRISE'!L37</f>
        <v>258.72352941176467</v>
      </c>
      <c r="N182" s="433">
        <f>'M. OSEI AKOTO ENTERPRISE'!M37</f>
        <v>40</v>
      </c>
      <c r="O182" s="444">
        <f>'M. OSEI AKOTO ENTERPRISE'!N37</f>
        <v>2.7323544184735373E-3</v>
      </c>
      <c r="P182" s="433">
        <f>'M. OSEI AKOTO ENTERPRISE'!O37</f>
        <v>0.98222864880985994</v>
      </c>
      <c r="Q182" s="433" t="str">
        <f>'M. OSEI AKOTO ENTERPRISE'!P37</f>
        <v>C</v>
      </c>
      <c r="R182" s="434">
        <f>'M. OSEI AKOTO ENTERPRISE'!Q37</f>
        <v>0.25757575757575757</v>
      </c>
      <c r="S182" s="443">
        <f>'M. OSEI AKOTO ENTERPRISE'!R37</f>
        <v>5.1901515151515165E-3</v>
      </c>
      <c r="T182" s="443">
        <f>'M. OSEI AKOTO ENTERPRISE'!S37</f>
        <v>66.640909090909091</v>
      </c>
      <c r="U182" s="433">
        <f>'M. OSEI AKOTO ENTERPRISE'!T37</f>
        <v>30</v>
      </c>
      <c r="V182" s="433">
        <f>'M. OSEI AKOTO ENTERPRISE'!U37</f>
        <v>3</v>
      </c>
      <c r="W182" s="433">
        <f>'M. OSEI AKOTO ENTERPRISE'!V37</f>
        <v>33</v>
      </c>
      <c r="X182" s="434">
        <f>'M. OSEI AKOTO ENTERPRISE'!W37</f>
        <v>8.5</v>
      </c>
      <c r="Y182" s="434">
        <f>'M. OSEI AKOTO ENTERPRISE'!X37</f>
        <v>0</v>
      </c>
      <c r="Z182" s="443">
        <f>'M. OSEI AKOTO ENTERPRISE'!Y37</f>
        <v>0</v>
      </c>
      <c r="AA182" s="444">
        <f>'M. OSEI AKOTO ENTERPRISE'!Z37</f>
        <v>8</v>
      </c>
      <c r="AB182" s="446" t="str">
        <f>'M. OSEI AKOTO ENTERPRISE'!AA37</f>
        <v>VERY HIGH-DON’T ORDER</v>
      </c>
      <c r="AC182" s="443">
        <f>'M. OSEI AKOTO ENTERPRISE'!AB37</f>
        <v>0</v>
      </c>
      <c r="AD182" s="450">
        <f>Table1[[#This Row],[Stock Sell in/Sell out]]*Table1[[#This Row],[Stock Norm +Transit Time]]/Table1[[#This Row],[Stock Norm QTY]]</f>
        <v>264</v>
      </c>
      <c r="AE182" s="443">
        <f>Table1[[#This Row],[Stock Norm +Transit Time]]*Table1[[#This Row],[Av. Daily Sales MT]]</f>
        <v>0.17127500000000004</v>
      </c>
    </row>
    <row r="183" spans="1:31" hidden="1">
      <c r="A183" s="433" t="s">
        <v>4</v>
      </c>
      <c r="B183" s="433" t="s">
        <v>151</v>
      </c>
      <c r="C183" s="433" t="str">
        <f>'M. OSEI AKOTO ENTERPRISE'!B38</f>
        <v>W196</v>
      </c>
      <c r="D183" s="433" t="str">
        <f>'M. OSEI AKOTO ENTERPRISE'!C38</f>
        <v xml:space="preserve">JAMAA DETERGENT 40PCH X 160G </v>
      </c>
      <c r="E183" s="433" t="str">
        <f>'M. OSEI AKOTO ENTERPRISE'!D38</f>
        <v>DETERGENT</v>
      </c>
      <c r="F183" s="433" t="str">
        <f>'M. OSEI AKOTO ENTERPRISE'!E38</f>
        <v>JAMAA</v>
      </c>
      <c r="G183" s="443">
        <f>'M. OSEI AKOTO ENTERPRISE'!F38</f>
        <v>0.11306666666666666</v>
      </c>
      <c r="H183" s="434">
        <f>'M. OSEI AKOTO ENTERPRISE'!G38</f>
        <v>8.6666666666666661</v>
      </c>
      <c r="I183" s="443">
        <f>'M. OSEI AKOTO ENTERPRISE'!H38</f>
        <v>2049.3333333333335</v>
      </c>
      <c r="J183" s="433">
        <f>'M. OSEI AKOTO ENTERPRISE'!I38</f>
        <v>0</v>
      </c>
      <c r="K183" s="443">
        <f>'M. OSEI AKOTO ENTERPRISE'!J38</f>
        <v>0</v>
      </c>
      <c r="L183" s="443">
        <f>'M. OSEI AKOTO ENTERPRISE'!K38</f>
        <v>0</v>
      </c>
      <c r="M183" s="443">
        <f>'M. OSEI AKOTO ENTERPRISE'!L38</f>
        <v>236.46153846153848</v>
      </c>
      <c r="N183" s="433">
        <f>'M. OSEI AKOTO ENTERPRISE'!M38</f>
        <v>1</v>
      </c>
      <c r="O183" s="444">
        <f>'M. OSEI AKOTO ENTERPRISE'!N38</f>
        <v>2.705633100996128E-3</v>
      </c>
      <c r="P183" s="433">
        <f>'M. OSEI AKOTO ENTERPRISE'!O38</f>
        <v>0.98493428191085608</v>
      </c>
      <c r="Q183" s="433" t="str">
        <f>'M. OSEI AKOTO ENTERPRISE'!P38</f>
        <v>C</v>
      </c>
      <c r="R183" s="434">
        <f>'M. OSEI AKOTO ENTERPRISE'!Q38</f>
        <v>0.39393939393939392</v>
      </c>
      <c r="S183" s="443">
        <f>'M. OSEI AKOTO ENTERPRISE'!R38</f>
        <v>5.1393939393939393E-3</v>
      </c>
      <c r="T183" s="443">
        <f>'M. OSEI AKOTO ENTERPRISE'!S38</f>
        <v>93.151515151515156</v>
      </c>
      <c r="U183" s="433">
        <f>'M. OSEI AKOTO ENTERPRISE'!T38</f>
        <v>30</v>
      </c>
      <c r="V183" s="433">
        <f>'M. OSEI AKOTO ENTERPRISE'!U38</f>
        <v>3</v>
      </c>
      <c r="W183" s="433">
        <f>'M. OSEI AKOTO ENTERPRISE'!V38</f>
        <v>33</v>
      </c>
      <c r="X183" s="434">
        <f>'M. OSEI AKOTO ENTERPRISE'!W38</f>
        <v>13</v>
      </c>
      <c r="Y183" s="434">
        <f>'M. OSEI AKOTO ENTERPRISE'!X38</f>
        <v>13</v>
      </c>
      <c r="Z183" s="443">
        <f>'M. OSEI AKOTO ENTERPRISE'!Y38</f>
        <v>0.1696</v>
      </c>
      <c r="AA183" s="444">
        <f>'M. OSEI AKOTO ENTERPRISE'!Z38</f>
        <v>0</v>
      </c>
      <c r="AB183" s="446" t="str">
        <f>'M. OSEI AKOTO ENTERPRISE'!AA38</f>
        <v>VERY LOW-ORDER URGENTLY</v>
      </c>
      <c r="AC183" s="443">
        <f>'M. OSEI AKOTO ENTERPRISE'!AB38</f>
        <v>3074.0000000000005</v>
      </c>
      <c r="AD183" s="450">
        <f>Table1[[#This Row],[Stock Sell in/Sell out]]*Table1[[#This Row],[Stock Norm +Transit Time]]/Table1[[#This Row],[Stock Norm QTY]]</f>
        <v>0</v>
      </c>
      <c r="AE183" s="443">
        <f>Table1[[#This Row],[Stock Norm +Transit Time]]*Table1[[#This Row],[Av. Daily Sales MT]]</f>
        <v>0.1696</v>
      </c>
    </row>
    <row r="184" spans="1:31" hidden="1">
      <c r="A184" s="433" t="s">
        <v>4</v>
      </c>
      <c r="B184" s="433" t="s">
        <v>151</v>
      </c>
      <c r="C184" s="433" t="str">
        <f>'M. OSEI AKOTO ENTERPRISE'!B39</f>
        <v>W022</v>
      </c>
      <c r="D184" s="433" t="str">
        <f>'M. OSEI AKOTO ENTERPRISE'!C39</f>
        <v>FRYTOL 50ML X 72SCH</v>
      </c>
      <c r="E184" s="433" t="str">
        <f>'M. OSEI AKOTO ENTERPRISE'!D39</f>
        <v>COOKING OIL</v>
      </c>
      <c r="F184" s="433" t="str">
        <f>'M. OSEI AKOTO ENTERPRISE'!E39</f>
        <v>FRYTOL</v>
      </c>
      <c r="G184" s="443">
        <f>'M. OSEI AKOTO ENTERPRISE'!F39</f>
        <v>9.0720000000000023E-2</v>
      </c>
      <c r="H184" s="434">
        <f>'M. OSEI AKOTO ENTERPRISE'!G39</f>
        <v>28</v>
      </c>
      <c r="I184" s="443">
        <f>'M. OSEI AKOTO ENTERPRISE'!H39</f>
        <v>4480</v>
      </c>
      <c r="J184" s="433">
        <f>'M. OSEI AKOTO ENTERPRISE'!I39</f>
        <v>205</v>
      </c>
      <c r="K184" s="443">
        <f>'M. OSEI AKOTO ENTERPRISE'!J39</f>
        <v>0.66583999999999999</v>
      </c>
      <c r="L184" s="443">
        <f>'M. OSEI AKOTO ENTERPRISE'!K39</f>
        <v>32800</v>
      </c>
      <c r="M184" s="443">
        <f>'M. OSEI AKOTO ENTERPRISE'!L39</f>
        <v>160</v>
      </c>
      <c r="N184" s="433">
        <f>'M. OSEI AKOTO ENTERPRISE'!M39</f>
        <v>12</v>
      </c>
      <c r="O184" s="444">
        <f>'M. OSEI AKOTO ENTERPRISE'!N39</f>
        <v>2.1708876909407615E-3</v>
      </c>
      <c r="P184" s="433">
        <f>'M. OSEI AKOTO ENTERPRISE'!O39</f>
        <v>0.98710516960179684</v>
      </c>
      <c r="Q184" s="433" t="str">
        <f>'M. OSEI AKOTO ENTERPRISE'!P39</f>
        <v>C</v>
      </c>
      <c r="R184" s="434">
        <f>'M. OSEI AKOTO ENTERPRISE'!Q39</f>
        <v>1.2727272727272727</v>
      </c>
      <c r="S184" s="443">
        <f>'M. OSEI AKOTO ENTERPRISE'!R39</f>
        <v>4.1236363636363649E-3</v>
      </c>
      <c r="T184" s="443">
        <f>'M. OSEI AKOTO ENTERPRISE'!S39</f>
        <v>203.63636363636363</v>
      </c>
      <c r="U184" s="433">
        <f>'M. OSEI AKOTO ENTERPRISE'!T39</f>
        <v>30</v>
      </c>
      <c r="V184" s="433">
        <f>'M. OSEI AKOTO ENTERPRISE'!U39</f>
        <v>3</v>
      </c>
      <c r="W184" s="433">
        <f>'M. OSEI AKOTO ENTERPRISE'!V39</f>
        <v>33</v>
      </c>
      <c r="X184" s="434">
        <f>'M. OSEI AKOTO ENTERPRISE'!W39</f>
        <v>42</v>
      </c>
      <c r="Y184" s="434">
        <f>'M. OSEI AKOTO ENTERPRISE'!X39</f>
        <v>0</v>
      </c>
      <c r="Z184" s="443">
        <f>'M. OSEI AKOTO ENTERPRISE'!Y39</f>
        <v>0</v>
      </c>
      <c r="AA184" s="444">
        <f>'M. OSEI AKOTO ENTERPRISE'!Z39</f>
        <v>4.8809523809523814</v>
      </c>
      <c r="AB184" s="446" t="str">
        <f>'M. OSEI AKOTO ENTERPRISE'!AA39</f>
        <v>VERY HIGH-DON’T ORDER</v>
      </c>
      <c r="AC184" s="443">
        <f>'M. OSEI AKOTO ENTERPRISE'!AB39</f>
        <v>0</v>
      </c>
      <c r="AD184" s="450">
        <f>Table1[[#This Row],[Stock Sell in/Sell out]]*Table1[[#This Row],[Stock Norm +Transit Time]]/Table1[[#This Row],[Stock Norm QTY]]</f>
        <v>161.07142857142858</v>
      </c>
      <c r="AE184" s="443">
        <f>Table1[[#This Row],[Stock Norm +Transit Time]]*Table1[[#This Row],[Av. Daily Sales MT]]</f>
        <v>0.13608000000000003</v>
      </c>
    </row>
    <row r="185" spans="1:31" hidden="1">
      <c r="A185" s="433" t="s">
        <v>4</v>
      </c>
      <c r="B185" s="433" t="s">
        <v>151</v>
      </c>
      <c r="C185" s="433" t="str">
        <f>'M. OSEI AKOTO ENTERPRISE'!B40</f>
        <v>W021</v>
      </c>
      <c r="D185" s="433" t="str">
        <f>'M. OSEI AKOTO ENTERPRISE'!C40</f>
        <v>FRYTOL OIL 10L</v>
      </c>
      <c r="E185" s="433" t="str">
        <f>'M. OSEI AKOTO ENTERPRISE'!D40</f>
        <v>COOKING OIL</v>
      </c>
      <c r="F185" s="433" t="str">
        <f>'M. OSEI AKOTO ENTERPRISE'!E40</f>
        <v>FRYTOL</v>
      </c>
      <c r="G185" s="443">
        <f>'M. OSEI AKOTO ENTERPRISE'!F40</f>
        <v>9.0000000000000024E-2</v>
      </c>
      <c r="H185" s="434">
        <f>'M. OSEI AKOTO ENTERPRISE'!G40</f>
        <v>10</v>
      </c>
      <c r="I185" s="443">
        <f>'M. OSEI AKOTO ENTERPRISE'!H40</f>
        <v>2700</v>
      </c>
      <c r="J185" s="433">
        <f>'M. OSEI AKOTO ENTERPRISE'!I40</f>
        <v>0</v>
      </c>
      <c r="K185" s="443">
        <f>'M. OSEI AKOTO ENTERPRISE'!J40</f>
        <v>0</v>
      </c>
      <c r="L185" s="443">
        <f>'M. OSEI AKOTO ENTERPRISE'!K40</f>
        <v>0</v>
      </c>
      <c r="M185" s="443">
        <f>'M. OSEI AKOTO ENTERPRISE'!L40</f>
        <v>270</v>
      </c>
      <c r="N185" s="433">
        <f>'M. OSEI AKOTO ENTERPRISE'!M40</f>
        <v>40</v>
      </c>
      <c r="O185" s="444">
        <f>'M. OSEI AKOTO ENTERPRISE'!N40</f>
        <v>2.1536584235523431E-3</v>
      </c>
      <c r="P185" s="433">
        <f>'M. OSEI AKOTO ENTERPRISE'!O40</f>
        <v>0.98925882802534915</v>
      </c>
      <c r="Q185" s="433" t="str">
        <f>'M. OSEI AKOTO ENTERPRISE'!P40</f>
        <v>C</v>
      </c>
      <c r="R185" s="434">
        <f>'M. OSEI AKOTO ENTERPRISE'!Q40</f>
        <v>0.45454545454545453</v>
      </c>
      <c r="S185" s="443">
        <f>'M. OSEI AKOTO ENTERPRISE'!R40</f>
        <v>4.0909090909090921E-3</v>
      </c>
      <c r="T185" s="443">
        <f>'M. OSEI AKOTO ENTERPRISE'!S40</f>
        <v>122.72727272727273</v>
      </c>
      <c r="U185" s="433">
        <f>'M. OSEI AKOTO ENTERPRISE'!T40</f>
        <v>30</v>
      </c>
      <c r="V185" s="433">
        <f>'M. OSEI AKOTO ENTERPRISE'!U40</f>
        <v>3</v>
      </c>
      <c r="W185" s="433">
        <f>'M. OSEI AKOTO ENTERPRISE'!V40</f>
        <v>33</v>
      </c>
      <c r="X185" s="434">
        <f>'M. OSEI AKOTO ENTERPRISE'!W40</f>
        <v>15</v>
      </c>
      <c r="Y185" s="434">
        <f>'M. OSEI AKOTO ENTERPRISE'!X40</f>
        <v>15</v>
      </c>
      <c r="Z185" s="443">
        <f>'M. OSEI AKOTO ENTERPRISE'!Y40</f>
        <v>0.13500000000000004</v>
      </c>
      <c r="AA185" s="444">
        <f>'M. OSEI AKOTO ENTERPRISE'!Z40</f>
        <v>0</v>
      </c>
      <c r="AB185" s="446" t="str">
        <f>'M. OSEI AKOTO ENTERPRISE'!AA40</f>
        <v>VERY LOW-ORDER URGENTLY</v>
      </c>
      <c r="AC185" s="443">
        <f>'M. OSEI AKOTO ENTERPRISE'!AB40</f>
        <v>4050</v>
      </c>
      <c r="AD185" s="450">
        <f>Table1[[#This Row],[Stock Sell in/Sell out]]*Table1[[#This Row],[Stock Norm +Transit Time]]/Table1[[#This Row],[Stock Norm QTY]]</f>
        <v>0</v>
      </c>
      <c r="AE185" s="443">
        <f>Table1[[#This Row],[Stock Norm +Transit Time]]*Table1[[#This Row],[Av. Daily Sales MT]]</f>
        <v>0.13500000000000004</v>
      </c>
    </row>
    <row r="186" spans="1:31" hidden="1">
      <c r="A186" s="433" t="s">
        <v>4</v>
      </c>
      <c r="B186" s="433" t="s">
        <v>151</v>
      </c>
      <c r="C186" s="433" t="str">
        <f>'M. OSEI AKOTO ENTERPRISE'!B41</f>
        <v>W112</v>
      </c>
      <c r="D186" s="433" t="str">
        <f>'M. OSEI AKOTO ENTERPRISE'!C41</f>
        <v>FORTUNE DELIGHT 4.5KG</v>
      </c>
      <c r="E186" s="433" t="str">
        <f>'M. OSEI AKOTO ENTERPRISE'!D41</f>
        <v>RICE</v>
      </c>
      <c r="F186" s="433" t="str">
        <f>'M. OSEI AKOTO ENTERPRISE'!E41</f>
        <v>FORTUNE DELIGHT</v>
      </c>
      <c r="G186" s="443">
        <f>'M. OSEI AKOTO ENTERPRISE'!F41</f>
        <v>8.8500000000000037E-2</v>
      </c>
      <c r="H186" s="434">
        <f>'M. OSEI AKOTO ENTERPRISE'!G41</f>
        <v>0.33333333333333331</v>
      </c>
      <c r="I186" s="443">
        <f>'M. OSEI AKOTO ENTERPRISE'!H41</f>
        <v>1883</v>
      </c>
      <c r="J186" s="433">
        <f>'M. OSEI AKOTO ENTERPRISE'!I41</f>
        <v>32</v>
      </c>
      <c r="K186" s="443">
        <f>'M. OSEI AKOTO ENTERPRISE'!J41</f>
        <v>0.73799999999999999</v>
      </c>
      <c r="L186" s="443">
        <f>'M. OSEI AKOTO ENTERPRISE'!K41</f>
        <v>180768</v>
      </c>
      <c r="M186" s="443">
        <f>'M. OSEI AKOTO ENTERPRISE'!L41</f>
        <v>5649</v>
      </c>
      <c r="N186" s="433">
        <f>'M. OSEI AKOTO ENTERPRISE'!M41</f>
        <v>18</v>
      </c>
      <c r="O186" s="444">
        <f>'M. OSEI AKOTO ENTERPRISE'!N41</f>
        <v>2.1177641164931375E-3</v>
      </c>
      <c r="P186" s="433">
        <f>'M. OSEI AKOTO ENTERPRISE'!O41</f>
        <v>0.99137659214184226</v>
      </c>
      <c r="Q186" s="433" t="str">
        <f>'M. OSEI AKOTO ENTERPRISE'!P41</f>
        <v>C</v>
      </c>
      <c r="R186" s="434">
        <f>'M. OSEI AKOTO ENTERPRISE'!Q41</f>
        <v>1.515151515151515E-2</v>
      </c>
      <c r="S186" s="443">
        <f>'M. OSEI AKOTO ENTERPRISE'!R41</f>
        <v>4.0227272727272742E-3</v>
      </c>
      <c r="T186" s="443">
        <f>'M. OSEI AKOTO ENTERPRISE'!S41</f>
        <v>85.590909090909093</v>
      </c>
      <c r="U186" s="433">
        <f>'M. OSEI AKOTO ENTERPRISE'!T41</f>
        <v>30</v>
      </c>
      <c r="V186" s="433">
        <f>'M. OSEI AKOTO ENTERPRISE'!U41</f>
        <v>3</v>
      </c>
      <c r="W186" s="433">
        <f>'M. OSEI AKOTO ENTERPRISE'!V41</f>
        <v>33</v>
      </c>
      <c r="X186" s="434">
        <f>'M. OSEI AKOTO ENTERPRISE'!W41</f>
        <v>0.49999999999999994</v>
      </c>
      <c r="Y186" s="434">
        <f>'M. OSEI AKOTO ENTERPRISE'!X41</f>
        <v>0</v>
      </c>
      <c r="Z186" s="443">
        <f>'M. OSEI AKOTO ENTERPRISE'!Y41</f>
        <v>0</v>
      </c>
      <c r="AA186" s="444">
        <f>'M. OSEI AKOTO ENTERPRISE'!Z41</f>
        <v>64</v>
      </c>
      <c r="AB186" s="446" t="str">
        <f>'M. OSEI AKOTO ENTERPRISE'!AA41</f>
        <v>VERY HIGH-DON’T ORDER</v>
      </c>
      <c r="AC186" s="443">
        <f>'M. OSEI AKOTO ENTERPRISE'!AB41</f>
        <v>0</v>
      </c>
      <c r="AD186" s="450">
        <f>Table1[[#This Row],[Stock Sell in/Sell out]]*Table1[[#This Row],[Stock Norm +Transit Time]]/Table1[[#This Row],[Stock Norm QTY]]</f>
        <v>2112.0000000000005</v>
      </c>
      <c r="AE186" s="443">
        <f>Table1[[#This Row],[Stock Norm +Transit Time]]*Table1[[#This Row],[Av. Daily Sales MT]]</f>
        <v>0.13275000000000003</v>
      </c>
    </row>
    <row r="187" spans="1:31" hidden="1">
      <c r="A187" s="433" t="s">
        <v>4</v>
      </c>
      <c r="B187" s="433" t="s">
        <v>151</v>
      </c>
      <c r="C187" s="433" t="str">
        <f>'M. OSEI AKOTO ENTERPRISE'!B42</f>
        <v>W198</v>
      </c>
      <c r="D187" s="433" t="str">
        <f>'M. OSEI AKOTO ENTERPRISE'!C42</f>
        <v>JAMAA DETERGENT 12PCH X 450G</v>
      </c>
      <c r="E187" s="433" t="str">
        <f>'M. OSEI AKOTO ENTERPRISE'!D42</f>
        <v>DETERGENT</v>
      </c>
      <c r="F187" s="433" t="str">
        <f>'M. OSEI AKOTO ENTERPRISE'!E42</f>
        <v>JAMAA</v>
      </c>
      <c r="G187" s="443">
        <f>'M. OSEI AKOTO ENTERPRISE'!F42</f>
        <v>8.0999999999999975E-2</v>
      </c>
      <c r="H187" s="434">
        <f>'M. OSEI AKOTO ENTERPRISE'!G42</f>
        <v>5.3333333333333339</v>
      </c>
      <c r="I187" s="443">
        <f>'M. OSEI AKOTO ENTERPRISE'!H42</f>
        <v>1388.2</v>
      </c>
      <c r="J187" s="433">
        <f>'M. OSEI AKOTO ENTERPRISE'!I42</f>
        <v>0</v>
      </c>
      <c r="K187" s="443">
        <f>'M. OSEI AKOTO ENTERPRISE'!J42</f>
        <v>0</v>
      </c>
      <c r="L187" s="443">
        <f>'M. OSEI AKOTO ENTERPRISE'!K42</f>
        <v>0</v>
      </c>
      <c r="M187" s="443">
        <f>'M. OSEI AKOTO ENTERPRISE'!L42</f>
        <v>260.28749999999997</v>
      </c>
      <c r="N187" s="433">
        <f>'M. OSEI AKOTO ENTERPRISE'!M42</f>
        <v>24</v>
      </c>
      <c r="O187" s="444">
        <f>'M. OSEI AKOTO ENTERPRISE'!N42</f>
        <v>1.9382925811971075E-3</v>
      </c>
      <c r="P187" s="433">
        <f>'M. OSEI AKOTO ENTERPRISE'!O42</f>
        <v>0.99331488472303942</v>
      </c>
      <c r="Q187" s="433" t="str">
        <f>'M. OSEI AKOTO ENTERPRISE'!P42</f>
        <v>C</v>
      </c>
      <c r="R187" s="434">
        <f>'M. OSEI AKOTO ENTERPRISE'!Q42</f>
        <v>0.24242424242424246</v>
      </c>
      <c r="S187" s="443">
        <f>'M. OSEI AKOTO ENTERPRISE'!R42</f>
        <v>3.6818181818181806E-3</v>
      </c>
      <c r="T187" s="443">
        <f>'M. OSEI AKOTO ENTERPRISE'!S42</f>
        <v>63.1</v>
      </c>
      <c r="U187" s="433">
        <f>'M. OSEI AKOTO ENTERPRISE'!T42</f>
        <v>30</v>
      </c>
      <c r="V187" s="433">
        <f>'M. OSEI AKOTO ENTERPRISE'!U42</f>
        <v>3</v>
      </c>
      <c r="W187" s="433">
        <f>'M. OSEI AKOTO ENTERPRISE'!V42</f>
        <v>33</v>
      </c>
      <c r="X187" s="434">
        <f>'M. OSEI AKOTO ENTERPRISE'!W42</f>
        <v>8.0000000000000018</v>
      </c>
      <c r="Y187" s="434">
        <f>'M. OSEI AKOTO ENTERPRISE'!X42</f>
        <v>8.0000000000000018</v>
      </c>
      <c r="Z187" s="443">
        <f>'M. OSEI AKOTO ENTERPRISE'!Y42</f>
        <v>0.12149999999999998</v>
      </c>
      <c r="AA187" s="444">
        <f>'M. OSEI AKOTO ENTERPRISE'!Z42</f>
        <v>0</v>
      </c>
      <c r="AB187" s="446" t="str">
        <f>'M. OSEI AKOTO ENTERPRISE'!AA42</f>
        <v>VERY LOW-ORDER URGENTLY</v>
      </c>
      <c r="AC187" s="443">
        <f>'M. OSEI AKOTO ENTERPRISE'!AB42</f>
        <v>2082.3000000000002</v>
      </c>
      <c r="AD187" s="450">
        <f>Table1[[#This Row],[Stock Sell in/Sell out]]*Table1[[#This Row],[Stock Norm +Transit Time]]/Table1[[#This Row],[Stock Norm QTY]]</f>
        <v>0</v>
      </c>
      <c r="AE187" s="443">
        <f>Table1[[#This Row],[Stock Norm +Transit Time]]*Table1[[#This Row],[Av. Daily Sales MT]]</f>
        <v>0.12149999999999996</v>
      </c>
    </row>
    <row r="188" spans="1:31" hidden="1">
      <c r="A188" s="433" t="s">
        <v>4</v>
      </c>
      <c r="B188" s="433" t="s">
        <v>151</v>
      </c>
      <c r="C188" s="433" t="str">
        <f>'M. OSEI AKOTO ENTERPRISE'!B43</f>
        <v>W207</v>
      </c>
      <c r="D188" s="433" t="str">
        <f>'M. OSEI AKOTO ENTERPRISE'!C43</f>
        <v>DETERGENT 100X75G</v>
      </c>
      <c r="E188" s="433" t="str">
        <f>'M. OSEI AKOTO ENTERPRISE'!D43</f>
        <v>DETERGENT</v>
      </c>
      <c r="F188" s="433" t="str">
        <f>'M. OSEI AKOTO ENTERPRISE'!E43</f>
        <v>JAMAA</v>
      </c>
      <c r="G188" s="443">
        <f>'M. OSEI AKOTO ENTERPRISE'!F43</f>
        <v>7.9333333333333325E-2</v>
      </c>
      <c r="H188" s="434">
        <f>'M. OSEI AKOTO ENTERPRISE'!G43</f>
        <v>6.666666666666667</v>
      </c>
      <c r="I188" s="443">
        <f>'M. OSEI AKOTO ENTERPRISE'!H43</f>
        <v>1185</v>
      </c>
      <c r="J188" s="433">
        <f>'M. OSEI AKOTO ENTERPRISE'!I43</f>
        <v>155</v>
      </c>
      <c r="K188" s="443">
        <f>'M. OSEI AKOTO ENTERPRISE'!J43</f>
        <v>1.1625000000000001</v>
      </c>
      <c r="L188" s="443">
        <f>'M. OSEI AKOTO ENTERPRISE'!K43</f>
        <v>27551.25</v>
      </c>
      <c r="M188" s="443">
        <f>'M. OSEI AKOTO ENTERPRISE'!L43</f>
        <v>177.75</v>
      </c>
      <c r="N188" s="433">
        <f>'M. OSEI AKOTO ENTERPRISE'!M43</f>
        <v>18</v>
      </c>
      <c r="O188" s="444">
        <f>'M. OSEI AKOTO ENTERPRISE'!N43</f>
        <v>1.8984100177979904E-3</v>
      </c>
      <c r="P188" s="433">
        <f>'M. OSEI AKOTO ENTERPRISE'!O43</f>
        <v>0.99521329474083742</v>
      </c>
      <c r="Q188" s="433" t="str">
        <f>'M. OSEI AKOTO ENTERPRISE'!P43</f>
        <v>C</v>
      </c>
      <c r="R188" s="434">
        <f>'M. OSEI AKOTO ENTERPRISE'!Q43</f>
        <v>0.30303030303030304</v>
      </c>
      <c r="S188" s="443">
        <f>'M. OSEI AKOTO ENTERPRISE'!R43</f>
        <v>3.6060606060606057E-3</v>
      </c>
      <c r="T188" s="443">
        <f>'M. OSEI AKOTO ENTERPRISE'!S43</f>
        <v>53.863636363636367</v>
      </c>
      <c r="U188" s="433">
        <f>'M. OSEI AKOTO ENTERPRISE'!T43</f>
        <v>30</v>
      </c>
      <c r="V188" s="433">
        <f>'M. OSEI AKOTO ENTERPRISE'!U43</f>
        <v>3</v>
      </c>
      <c r="W188" s="433">
        <f>'M. OSEI AKOTO ENTERPRISE'!V43</f>
        <v>33</v>
      </c>
      <c r="X188" s="434">
        <f>'M. OSEI AKOTO ENTERPRISE'!W43</f>
        <v>10</v>
      </c>
      <c r="Y188" s="434">
        <f>'M. OSEI AKOTO ENTERPRISE'!X43</f>
        <v>0</v>
      </c>
      <c r="Z188" s="443">
        <f>'M. OSEI AKOTO ENTERPRISE'!Y43</f>
        <v>0</v>
      </c>
      <c r="AA188" s="444">
        <f>'M. OSEI AKOTO ENTERPRISE'!Z43</f>
        <v>15.5</v>
      </c>
      <c r="AB188" s="446" t="str">
        <f>'M. OSEI AKOTO ENTERPRISE'!AA43</f>
        <v>VERY HIGH-DON’T ORDER</v>
      </c>
      <c r="AC188" s="443">
        <f>'M. OSEI AKOTO ENTERPRISE'!AB43</f>
        <v>0</v>
      </c>
      <c r="AD188" s="450">
        <f>Table1[[#This Row],[Stock Sell in/Sell out]]*Table1[[#This Row],[Stock Norm +Transit Time]]/Table1[[#This Row],[Stock Norm QTY]]</f>
        <v>511.5</v>
      </c>
      <c r="AE188" s="443">
        <f>Table1[[#This Row],[Stock Norm +Transit Time]]*Table1[[#This Row],[Av. Daily Sales MT]]</f>
        <v>0.11899999999999999</v>
      </c>
    </row>
    <row r="189" spans="1:31" hidden="1">
      <c r="A189" s="433" t="s">
        <v>4</v>
      </c>
      <c r="B189" s="433" t="s">
        <v>151</v>
      </c>
      <c r="C189" s="433" t="str">
        <f>'M. OSEI AKOTO ENTERPRISE'!B44</f>
        <v>W233</v>
      </c>
      <c r="D189" s="433" t="str">
        <f>'M. OSEI AKOTO ENTERPRISE'!C44</f>
        <v>EAZZY DETERGENT POWDER 75G X 100PCH</v>
      </c>
      <c r="E189" s="433" t="str">
        <f>'M. OSEI AKOTO ENTERPRISE'!D44</f>
        <v>DETERGENT</v>
      </c>
      <c r="F189" s="433" t="str">
        <f>'M. OSEI AKOTO ENTERPRISE'!E44</f>
        <v>EAZZY</v>
      </c>
      <c r="G189" s="443">
        <f>'M. OSEI AKOTO ENTERPRISE'!F44</f>
        <v>7.5833333333333322E-2</v>
      </c>
      <c r="H189" s="434">
        <f>'M. OSEI AKOTO ENTERPRISE'!G44</f>
        <v>7</v>
      </c>
      <c r="I189" s="443">
        <f>'M. OSEI AKOTO ENTERPRISE'!H44</f>
        <v>893.47666666666635</v>
      </c>
      <c r="J189" s="433">
        <f>'M. OSEI AKOTO ENTERPRISE'!I44</f>
        <v>83</v>
      </c>
      <c r="K189" s="443">
        <f>'M. OSEI AKOTO ENTERPRISE'!J44</f>
        <v>0.62250000000000005</v>
      </c>
      <c r="L189" s="443">
        <f>'M. OSEI AKOTO ENTERPRISE'!K44</f>
        <v>10594.080476190473</v>
      </c>
      <c r="M189" s="443">
        <f>'M. OSEI AKOTO ENTERPRISE'!L44</f>
        <v>127.63952380952377</v>
      </c>
      <c r="N189" s="433">
        <f>'M. OSEI AKOTO ENTERPRISE'!M44</f>
        <v>1</v>
      </c>
      <c r="O189" s="444">
        <f>'M. OSEI AKOTO ENTERPRISE'!N44</f>
        <v>1.8146566346598438E-3</v>
      </c>
      <c r="P189" s="433">
        <f>'M. OSEI AKOTO ENTERPRISE'!O44</f>
        <v>0.99702795137549727</v>
      </c>
      <c r="Q189" s="433" t="str">
        <f>'M. OSEI AKOTO ENTERPRISE'!P44</f>
        <v>C</v>
      </c>
      <c r="R189" s="434">
        <f>'M. OSEI AKOTO ENTERPRISE'!Q44</f>
        <v>0.31818181818181818</v>
      </c>
      <c r="S189" s="443">
        <f>'M. OSEI AKOTO ENTERPRISE'!R44</f>
        <v>3.4469696969696966E-3</v>
      </c>
      <c r="T189" s="443">
        <f>'M. OSEI AKOTO ENTERPRISE'!S44</f>
        <v>40.61257575757574</v>
      </c>
      <c r="U189" s="433">
        <f>'M. OSEI AKOTO ENTERPRISE'!T44</f>
        <v>30</v>
      </c>
      <c r="V189" s="433">
        <f>'M. OSEI AKOTO ENTERPRISE'!U44</f>
        <v>3</v>
      </c>
      <c r="W189" s="433">
        <f>'M. OSEI AKOTO ENTERPRISE'!V44</f>
        <v>33</v>
      </c>
      <c r="X189" s="434">
        <f>'M. OSEI AKOTO ENTERPRISE'!W44</f>
        <v>10.5</v>
      </c>
      <c r="Y189" s="434">
        <f>'M. OSEI AKOTO ENTERPRISE'!X44</f>
        <v>0</v>
      </c>
      <c r="Z189" s="443">
        <f>'M. OSEI AKOTO ENTERPRISE'!Y44</f>
        <v>0</v>
      </c>
      <c r="AA189" s="444">
        <f>'M. OSEI AKOTO ENTERPRISE'!Z44</f>
        <v>7.9047619047619051</v>
      </c>
      <c r="AB189" s="446" t="str">
        <f>'M. OSEI AKOTO ENTERPRISE'!AA44</f>
        <v>VERY HIGH-DON’T ORDER</v>
      </c>
      <c r="AC189" s="443">
        <f>'M. OSEI AKOTO ENTERPRISE'!AB44</f>
        <v>0</v>
      </c>
      <c r="AD189" s="450">
        <f>Table1[[#This Row],[Stock Sell in/Sell out]]*Table1[[#This Row],[Stock Norm +Transit Time]]/Table1[[#This Row],[Stock Norm QTY]]</f>
        <v>260.85714285714283</v>
      </c>
      <c r="AE189" s="443">
        <f>Table1[[#This Row],[Stock Norm +Transit Time]]*Table1[[#This Row],[Av. Daily Sales MT]]</f>
        <v>0.11374999999999999</v>
      </c>
    </row>
    <row r="190" spans="1:31" hidden="1">
      <c r="A190" s="433" t="s">
        <v>4</v>
      </c>
      <c r="B190" s="433" t="s">
        <v>151</v>
      </c>
      <c r="C190" s="433" t="str">
        <f>'M. OSEI AKOTO ENTERPRISE'!B45</f>
        <v>W204</v>
      </c>
      <c r="D190" s="433" t="str">
        <f>'M. OSEI AKOTO ENTERPRISE'!C45</f>
        <v>ALIFE COCONUT 18X200G</v>
      </c>
      <c r="E190" s="433" t="str">
        <f>'M. OSEI AKOTO ENTERPRISE'!D45</f>
        <v>SOAP</v>
      </c>
      <c r="F190" s="433" t="str">
        <f>'M. OSEI AKOTO ENTERPRISE'!E45</f>
        <v>ALIFE</v>
      </c>
      <c r="G190" s="443">
        <f>'M. OSEI AKOTO ENTERPRISE'!F45</f>
        <v>5.5800000000000002E-2</v>
      </c>
      <c r="H190" s="434">
        <f>'M. OSEI AKOTO ENTERPRISE'!G45</f>
        <v>9.6666666666666679</v>
      </c>
      <c r="I190" s="443">
        <f>'M. OSEI AKOTO ENTERPRISE'!H45</f>
        <v>1307.7133333333336</v>
      </c>
      <c r="J190" s="433">
        <f>'M. OSEI AKOTO ENTERPRISE'!I45</f>
        <v>0</v>
      </c>
      <c r="K190" s="443">
        <f>'M. OSEI AKOTO ENTERPRISE'!J45</f>
        <v>0</v>
      </c>
      <c r="L190" s="443">
        <f>'M. OSEI AKOTO ENTERPRISE'!K45</f>
        <v>0</v>
      </c>
      <c r="M190" s="443">
        <f>'M. OSEI AKOTO ENTERPRISE'!L45</f>
        <v>135.28068965517244</v>
      </c>
      <c r="N190" s="433">
        <f>'M. OSEI AKOTO ENTERPRISE'!M45</f>
        <v>30</v>
      </c>
      <c r="O190" s="444">
        <f>'M. OSEI AKOTO ENTERPRISE'!N45</f>
        <v>1.3352682226024522E-3</v>
      </c>
      <c r="P190" s="433">
        <f>'M. OSEI AKOTO ENTERPRISE'!O45</f>
        <v>0.9983632195980997</v>
      </c>
      <c r="Q190" s="433" t="str">
        <f>'M. OSEI AKOTO ENTERPRISE'!P45</f>
        <v>C</v>
      </c>
      <c r="R190" s="434">
        <f>'M. OSEI AKOTO ENTERPRISE'!Q45</f>
        <v>0.43939393939393945</v>
      </c>
      <c r="S190" s="443">
        <f>'M. OSEI AKOTO ENTERPRISE'!R45</f>
        <v>2.5363636363636365E-3</v>
      </c>
      <c r="T190" s="443">
        <f>'M. OSEI AKOTO ENTERPRISE'!S45</f>
        <v>59.441515151515162</v>
      </c>
      <c r="U190" s="433">
        <f>'M. OSEI AKOTO ENTERPRISE'!T45</f>
        <v>30</v>
      </c>
      <c r="V190" s="433">
        <f>'M. OSEI AKOTO ENTERPRISE'!U45</f>
        <v>3</v>
      </c>
      <c r="W190" s="433">
        <f>'M. OSEI AKOTO ENTERPRISE'!V45</f>
        <v>33</v>
      </c>
      <c r="X190" s="434">
        <f>'M. OSEI AKOTO ENTERPRISE'!W45</f>
        <v>14.500000000000002</v>
      </c>
      <c r="Y190" s="434">
        <f>'M. OSEI AKOTO ENTERPRISE'!X45</f>
        <v>14.500000000000002</v>
      </c>
      <c r="Z190" s="443">
        <f>'M. OSEI AKOTO ENTERPRISE'!Y45</f>
        <v>8.3699999999999997E-2</v>
      </c>
      <c r="AA190" s="444">
        <f>'M. OSEI AKOTO ENTERPRISE'!Z45</f>
        <v>0</v>
      </c>
      <c r="AB190" s="446" t="str">
        <f>'M. OSEI AKOTO ENTERPRISE'!AA45</f>
        <v>VERY LOW-ORDER URGENTLY</v>
      </c>
      <c r="AC190" s="443">
        <f>'M. OSEI AKOTO ENTERPRISE'!AB45</f>
        <v>1961.5700000000006</v>
      </c>
      <c r="AD190" s="450">
        <f>Table1[[#This Row],[Stock Sell in/Sell out]]*Table1[[#This Row],[Stock Norm +Transit Time]]/Table1[[#This Row],[Stock Norm QTY]]</f>
        <v>0</v>
      </c>
      <c r="AE190" s="443">
        <f>Table1[[#This Row],[Stock Norm +Transit Time]]*Table1[[#This Row],[Av. Daily Sales MT]]</f>
        <v>8.3700000000000011E-2</v>
      </c>
    </row>
    <row r="191" spans="1:31" hidden="1">
      <c r="A191" s="433" t="s">
        <v>4</v>
      </c>
      <c r="B191" s="433" t="s">
        <v>151</v>
      </c>
      <c r="C191" s="433" t="str">
        <f>'M. OSEI AKOTO ENTERPRISE'!B46</f>
        <v>W194</v>
      </c>
      <c r="D191" s="433" t="str">
        <f>'M. OSEI AKOTO ENTERPRISE'!C46</f>
        <v>ALIFE MEDICATED 18X200G</v>
      </c>
      <c r="E191" s="433" t="str">
        <f>'M. OSEI AKOTO ENTERPRISE'!D46</f>
        <v>SOAP</v>
      </c>
      <c r="F191" s="433" t="str">
        <f>'M. OSEI AKOTO ENTERPRISE'!E46</f>
        <v>ALIFE</v>
      </c>
      <c r="G191" s="443">
        <f>'M. OSEI AKOTO ENTERPRISE'!F46</f>
        <v>3.6000000000000011E-2</v>
      </c>
      <c r="H191" s="434">
        <f>'M. OSEI AKOTO ENTERPRISE'!G46</f>
        <v>6</v>
      </c>
      <c r="I191" s="443">
        <f>'M. OSEI AKOTO ENTERPRISE'!H46</f>
        <v>853.54666666666685</v>
      </c>
      <c r="J191" s="433">
        <f>'M. OSEI AKOTO ENTERPRISE'!I46</f>
        <v>0</v>
      </c>
      <c r="K191" s="443">
        <f>'M. OSEI AKOTO ENTERPRISE'!J46</f>
        <v>0</v>
      </c>
      <c r="L191" s="443">
        <f>'M. OSEI AKOTO ENTERPRISE'!K46</f>
        <v>0</v>
      </c>
      <c r="M191" s="443">
        <f>'M. OSEI AKOTO ENTERPRISE'!L46</f>
        <v>142.25777777777782</v>
      </c>
      <c r="N191" s="433">
        <f>'M. OSEI AKOTO ENTERPRISE'!M46</f>
        <v>100</v>
      </c>
      <c r="O191" s="444">
        <f>'M. OSEI AKOTO ENTERPRISE'!N46</f>
        <v>8.6146336942093723E-4</v>
      </c>
      <c r="P191" s="433">
        <f>'M. OSEI AKOTO ENTERPRISE'!O46</f>
        <v>0.99922468296752065</v>
      </c>
      <c r="Q191" s="433" t="str">
        <f>'M. OSEI AKOTO ENTERPRISE'!P46</f>
        <v>C</v>
      </c>
      <c r="R191" s="434">
        <f>'M. OSEI AKOTO ENTERPRISE'!Q46</f>
        <v>0.27272727272727271</v>
      </c>
      <c r="S191" s="443">
        <f>'M. OSEI AKOTO ENTERPRISE'!R46</f>
        <v>1.636363636363637E-3</v>
      </c>
      <c r="T191" s="443">
        <f>'M. OSEI AKOTO ENTERPRISE'!S46</f>
        <v>38.797575757575764</v>
      </c>
      <c r="U191" s="433">
        <f>'M. OSEI AKOTO ENTERPRISE'!T46</f>
        <v>30</v>
      </c>
      <c r="V191" s="433">
        <f>'M. OSEI AKOTO ENTERPRISE'!U46</f>
        <v>3</v>
      </c>
      <c r="W191" s="433">
        <f>'M. OSEI AKOTO ENTERPRISE'!V46</f>
        <v>33</v>
      </c>
      <c r="X191" s="434">
        <f>'M. OSEI AKOTO ENTERPRISE'!W46</f>
        <v>9</v>
      </c>
      <c r="Y191" s="434">
        <f>'M. OSEI AKOTO ENTERPRISE'!X46</f>
        <v>9</v>
      </c>
      <c r="Z191" s="443">
        <f>'M. OSEI AKOTO ENTERPRISE'!Y46</f>
        <v>5.4000000000000013E-2</v>
      </c>
      <c r="AA191" s="444">
        <f>'M. OSEI AKOTO ENTERPRISE'!Z46</f>
        <v>0</v>
      </c>
      <c r="AB191" s="446" t="str">
        <f>'M. OSEI AKOTO ENTERPRISE'!AA46</f>
        <v>VERY LOW-ORDER URGENTLY</v>
      </c>
      <c r="AC191" s="443">
        <f>'M. OSEI AKOTO ENTERPRISE'!AB46</f>
        <v>1280.3200000000004</v>
      </c>
      <c r="AD191" s="450">
        <f>Table1[[#This Row],[Stock Sell in/Sell out]]*Table1[[#This Row],[Stock Norm +Transit Time]]/Table1[[#This Row],[Stock Norm QTY]]</f>
        <v>0</v>
      </c>
      <c r="AE191" s="443">
        <f>Table1[[#This Row],[Stock Norm +Transit Time]]*Table1[[#This Row],[Av. Daily Sales MT]]</f>
        <v>5.400000000000002E-2</v>
      </c>
    </row>
    <row r="192" spans="1:31" hidden="1">
      <c r="A192" s="433" t="s">
        <v>4</v>
      </c>
      <c r="B192" s="433" t="s">
        <v>151</v>
      </c>
      <c r="C192" s="433" t="str">
        <f>'M. OSEI AKOTO ENTERPRISE'!B47</f>
        <v>W212</v>
      </c>
      <c r="D192" s="433" t="str">
        <f>'M. OSEI AKOTO ENTERPRISE'!C47</f>
        <v>FRYTOL 100ML SCH</v>
      </c>
      <c r="E192" s="433" t="str">
        <f>'M. OSEI AKOTO ENTERPRISE'!D47</f>
        <v>COOKING OIL</v>
      </c>
      <c r="F192" s="433" t="str">
        <f>'M. OSEI AKOTO ENTERPRISE'!E47</f>
        <v>FRYTOL</v>
      </c>
      <c r="G192" s="443">
        <f>'M. OSEI AKOTO ENTERPRISE'!F47</f>
        <v>3.240000000000004E-2</v>
      </c>
      <c r="H192" s="434">
        <f>'M. OSEI AKOTO ENTERPRISE'!G47</f>
        <v>9.6666666666666661</v>
      </c>
      <c r="I192" s="443">
        <f>'M. OSEI AKOTO ENTERPRISE'!H47</f>
        <v>1051.3900000000001</v>
      </c>
      <c r="J192" s="433">
        <f>'M. OSEI AKOTO ENTERPRISE'!I47</f>
        <v>265</v>
      </c>
      <c r="K192" s="443">
        <f>'M. OSEI AKOTO ENTERPRISE'!J47</f>
        <v>0.85860000000000003</v>
      </c>
      <c r="L192" s="443">
        <f>'M. OSEI AKOTO ENTERPRISE'!K47</f>
        <v>28822.587931034486</v>
      </c>
      <c r="M192" s="443">
        <f>'M. OSEI AKOTO ENTERPRISE'!L47</f>
        <v>108.7644827586207</v>
      </c>
      <c r="N192" s="433">
        <f>'M. OSEI AKOTO ENTERPRISE'!M47</f>
        <v>18</v>
      </c>
      <c r="O192" s="444">
        <f>'M. OSEI AKOTO ENTERPRISE'!N47</f>
        <v>7.7531703247884424E-4</v>
      </c>
      <c r="P192" s="433">
        <f>'M. OSEI AKOTO ENTERPRISE'!O47</f>
        <v>0.99999999999999944</v>
      </c>
      <c r="Q192" s="433" t="str">
        <f>'M. OSEI AKOTO ENTERPRISE'!P47</f>
        <v>C</v>
      </c>
      <c r="R192" s="434">
        <f>'M. OSEI AKOTO ENTERPRISE'!Q47</f>
        <v>0.43939393939393939</v>
      </c>
      <c r="S192" s="443">
        <f>'M. OSEI AKOTO ENTERPRISE'!R47</f>
        <v>1.4727272727272746E-3</v>
      </c>
      <c r="T192" s="443">
        <f>'M. OSEI AKOTO ENTERPRISE'!S47</f>
        <v>47.790454545454551</v>
      </c>
      <c r="U192" s="433">
        <f>'M. OSEI AKOTO ENTERPRISE'!T47</f>
        <v>30</v>
      </c>
      <c r="V192" s="433">
        <f>'M. OSEI AKOTO ENTERPRISE'!U47</f>
        <v>3</v>
      </c>
      <c r="W192" s="433">
        <f>'M. OSEI AKOTO ENTERPRISE'!V47</f>
        <v>33</v>
      </c>
      <c r="X192" s="434">
        <f>'M. OSEI AKOTO ENTERPRISE'!W47</f>
        <v>14.5</v>
      </c>
      <c r="Y192" s="434">
        <f>'M. OSEI AKOTO ENTERPRISE'!X47</f>
        <v>0</v>
      </c>
      <c r="Z192" s="443">
        <f>'M. OSEI AKOTO ENTERPRISE'!Y47</f>
        <v>0</v>
      </c>
      <c r="AA192" s="444">
        <f>'M. OSEI AKOTO ENTERPRISE'!Z47</f>
        <v>18.275862068965516</v>
      </c>
      <c r="AB192" s="446" t="str">
        <f>'M. OSEI AKOTO ENTERPRISE'!AA47</f>
        <v>VERY HIGH-DON’T ORDER</v>
      </c>
      <c r="AC192" s="443">
        <f>'M. OSEI AKOTO ENTERPRISE'!AB47</f>
        <v>0</v>
      </c>
      <c r="AD192" s="450">
        <f>Table1[[#This Row],[Stock Sell in/Sell out]]*Table1[[#This Row],[Stock Norm +Transit Time]]/Table1[[#This Row],[Stock Norm QTY]]</f>
        <v>603.10344827586209</v>
      </c>
      <c r="AE192" s="443">
        <f>Table1[[#This Row],[Stock Norm +Transit Time]]*Table1[[#This Row],[Av. Daily Sales MT]]</f>
        <v>4.860000000000006E-2</v>
      </c>
    </row>
    <row r="193" spans="1:31" hidden="1">
      <c r="A193" s="433" t="s">
        <v>2</v>
      </c>
      <c r="B193" s="433" t="s">
        <v>151</v>
      </c>
      <c r="C193" s="433" t="str">
        <f>'DE-2KAY''S VENTURES'!B5</f>
        <v>W042</v>
      </c>
      <c r="D193" s="433" t="str">
        <f>'DE-2KAY''S VENTURES'!C5</f>
        <v>FORTUNE VIET 5KG</v>
      </c>
      <c r="E193" s="433" t="str">
        <f>'DE-2KAY''S VENTURES'!D5</f>
        <v>RICE</v>
      </c>
      <c r="F193" s="433" t="str">
        <f>'DE-2KAY''S VENTURES'!E5</f>
        <v>FORTUNE</v>
      </c>
      <c r="G193" s="443">
        <f>'DE-2KAY''S VENTURES'!F5</f>
        <v>11.641666666666652</v>
      </c>
      <c r="H193" s="434">
        <f>'DE-2KAY''S VENTURES'!G5</f>
        <v>428.00000000000006</v>
      </c>
      <c r="I193" s="443">
        <f>'DE-2KAY''S VENTURES'!H5</f>
        <v>160169.33333333334</v>
      </c>
      <c r="J193" s="433">
        <f>'DE-2KAY''S VENTURES'!I5</f>
        <v>36</v>
      </c>
      <c r="K193" s="443">
        <f>'DE-2KAY''S VENTURES'!J5</f>
        <v>0.9</v>
      </c>
      <c r="L193" s="443">
        <f>'DE-2KAY''S VENTURES'!K5</f>
        <v>13472.186915887849</v>
      </c>
      <c r="M193" s="443">
        <f>'DE-2KAY''S VENTURES'!L5</f>
        <v>374.22741433021804</v>
      </c>
      <c r="N193" s="433">
        <f>'DE-2KAY''S VENTURES'!M5</f>
        <v>5</v>
      </c>
      <c r="O193" s="444">
        <f>'DE-2KAY''S VENTURES'!N5</f>
        <v>0.33923915432754004</v>
      </c>
      <c r="P193" s="433">
        <f>'DE-2KAY''S VENTURES'!O5</f>
        <v>0.33923915432754004</v>
      </c>
      <c r="Q193" s="433" t="str">
        <f>'DE-2KAY''S VENTURES'!P5</f>
        <v>A</v>
      </c>
      <c r="R193" s="434">
        <f>'DE-2KAY''S VENTURES'!Q5</f>
        <v>19.454545454545457</v>
      </c>
      <c r="S193" s="443">
        <f>'DE-2KAY''S VENTURES'!R5</f>
        <v>0.52916666666666601</v>
      </c>
      <c r="T193" s="443">
        <f>'DE-2KAY''S VENTURES'!S5</f>
        <v>7280.4242424242429</v>
      </c>
      <c r="U193" s="433">
        <f>'DE-2KAY''S VENTURES'!T5</f>
        <v>7</v>
      </c>
      <c r="V193" s="433">
        <f>'DE-2KAY''S VENTURES'!U5</f>
        <v>3</v>
      </c>
      <c r="W193" s="433">
        <f>'DE-2KAY''S VENTURES'!V5</f>
        <v>10</v>
      </c>
      <c r="X193" s="434">
        <f>'DE-2KAY''S VENTURES'!W5</f>
        <v>194.54545454545456</v>
      </c>
      <c r="Y193" s="434">
        <f>'DE-2KAY''S VENTURES'!X5</f>
        <v>158.54545454545456</v>
      </c>
      <c r="Z193" s="443">
        <f>'DE-2KAY''S VENTURES'!Y5</f>
        <v>4.3124610591900261</v>
      </c>
      <c r="AA193" s="444">
        <f>'DE-2KAY''S VENTURES'!Z5</f>
        <v>0.18504672897196262</v>
      </c>
      <c r="AB193" s="446" t="str">
        <f>'DE-2KAY''S VENTURES'!AA5</f>
        <v>VERY LOW-ORDER URGENTLY</v>
      </c>
      <c r="AC193" s="443">
        <f>'DE-2KAY''S VENTURES'!AB5</f>
        <v>59332.055508354577</v>
      </c>
      <c r="AD193" s="450">
        <f>Table1[[#This Row],[Stock Sell in/Sell out]]*Table1[[#This Row],[Stock Norm +Transit Time]]/Table1[[#This Row],[Stock Norm QTY]]</f>
        <v>1.8504672897196259</v>
      </c>
      <c r="AE193" s="443">
        <f>Table1[[#This Row],[Stock Norm +Transit Time]]*Table1[[#This Row],[Av. Daily Sales MT]]</f>
        <v>5.2916666666666599</v>
      </c>
    </row>
    <row r="194" spans="1:31" hidden="1">
      <c r="A194" s="433" t="s">
        <v>2</v>
      </c>
      <c r="B194" s="433" t="s">
        <v>151</v>
      </c>
      <c r="C194" s="433" t="str">
        <f>'DE-2KAY''S VENTURES'!B6</f>
        <v>W176</v>
      </c>
      <c r="D194" s="433" t="str">
        <f>'DE-2KAY''S VENTURES'!C6</f>
        <v>FORTUNE VIET 50KG</v>
      </c>
      <c r="E194" s="433" t="str">
        <f>'DE-2KAY''S VENTURES'!D6</f>
        <v>RICE</v>
      </c>
      <c r="F194" s="433" t="str">
        <f>'DE-2KAY''S VENTURES'!E6</f>
        <v>FORTUNE</v>
      </c>
      <c r="G194" s="443">
        <f>'DE-2KAY''S VENTURES'!F6</f>
        <v>3.3000000000000025</v>
      </c>
      <c r="H194" s="434">
        <f>'DE-2KAY''S VENTURES'!G6</f>
        <v>66</v>
      </c>
      <c r="I194" s="443">
        <f>'DE-2KAY''S VENTURES'!H6</f>
        <v>34633.333333333336</v>
      </c>
      <c r="J194" s="433">
        <f>'DE-2KAY''S VENTURES'!I6</f>
        <v>0</v>
      </c>
      <c r="K194" s="443">
        <f>'DE-2KAY''S VENTURES'!J6</f>
        <v>0</v>
      </c>
      <c r="L194" s="443">
        <f>'DE-2KAY''S VENTURES'!K6</f>
        <v>0</v>
      </c>
      <c r="M194" s="443">
        <f>'DE-2KAY''S VENTURES'!L6</f>
        <v>524.74747474747483</v>
      </c>
      <c r="N194" s="433">
        <f>'DE-2KAY''S VENTURES'!M6</f>
        <v>1</v>
      </c>
      <c r="O194" s="444">
        <f>'DE-2KAY''S VENTURES'!N6</f>
        <v>9.6162279966861941E-2</v>
      </c>
      <c r="P194" s="433">
        <f>'DE-2KAY''S VENTURES'!O6</f>
        <v>0.43540143429440198</v>
      </c>
      <c r="Q194" s="433" t="str">
        <f>'DE-2KAY''S VENTURES'!P6</f>
        <v>A</v>
      </c>
      <c r="R194" s="434">
        <f>'DE-2KAY''S VENTURES'!Q6</f>
        <v>3</v>
      </c>
      <c r="S194" s="443">
        <f>'DE-2KAY''S VENTURES'!R6</f>
        <v>0.15000000000000011</v>
      </c>
      <c r="T194" s="443">
        <f>'DE-2KAY''S VENTURES'!S6</f>
        <v>1574.2424242424242</v>
      </c>
      <c r="U194" s="433">
        <f>'DE-2KAY''S VENTURES'!T6</f>
        <v>7</v>
      </c>
      <c r="V194" s="433">
        <f>'DE-2KAY''S VENTURES'!U6</f>
        <v>3</v>
      </c>
      <c r="W194" s="433">
        <f>'DE-2KAY''S VENTURES'!V6</f>
        <v>10</v>
      </c>
      <c r="X194" s="434">
        <f>'DE-2KAY''S VENTURES'!W6</f>
        <v>30</v>
      </c>
      <c r="Y194" s="434">
        <f>'DE-2KAY''S VENTURES'!X6</f>
        <v>30</v>
      </c>
      <c r="Z194" s="443">
        <f>'DE-2KAY''S VENTURES'!Y6</f>
        <v>1.5000000000000011</v>
      </c>
      <c r="AA194" s="444">
        <f>'DE-2KAY''S VENTURES'!Z6</f>
        <v>0</v>
      </c>
      <c r="AB194" s="446" t="str">
        <f>'DE-2KAY''S VENTURES'!AA6</f>
        <v>VERY LOW-ORDER URGENTLY</v>
      </c>
      <c r="AC194" s="443">
        <f>'DE-2KAY''S VENTURES'!AB6</f>
        <v>15742.424242424244</v>
      </c>
      <c r="AD194" s="450">
        <f>Table1[[#This Row],[Stock Sell in/Sell out]]*Table1[[#This Row],[Stock Norm +Transit Time]]/Table1[[#This Row],[Stock Norm QTY]]</f>
        <v>0</v>
      </c>
      <c r="AE194" s="443">
        <f>Table1[[#This Row],[Stock Norm +Transit Time]]*Table1[[#This Row],[Av. Daily Sales MT]]</f>
        <v>1.5000000000000011</v>
      </c>
    </row>
    <row r="195" spans="1:31" hidden="1">
      <c r="A195" s="433" t="s">
        <v>2</v>
      </c>
      <c r="B195" s="433" t="s">
        <v>151</v>
      </c>
      <c r="C195" s="433" t="str">
        <f>'DE-2KAY''S VENTURES'!B7</f>
        <v>W170</v>
      </c>
      <c r="D195" s="433" t="str">
        <f>'DE-2KAY''S VENTURES'!C7</f>
        <v>FRYTOL 900ML SCH</v>
      </c>
      <c r="E195" s="433" t="str">
        <f>'DE-2KAY''S VENTURES'!D7</f>
        <v>COOKING OIL</v>
      </c>
      <c r="F195" s="433" t="str">
        <f>'DE-2KAY''S VENTURES'!E7</f>
        <v>FRYTOL</v>
      </c>
      <c r="G195" s="443">
        <f>'DE-2KAY''S VENTURES'!F7</f>
        <v>3.125789999999999</v>
      </c>
      <c r="H195" s="434">
        <f>'DE-2KAY''S VENTURES'!G7</f>
        <v>270.66666666666669</v>
      </c>
      <c r="I195" s="443">
        <f>'DE-2KAY''S VENTURES'!H7</f>
        <v>102317.98333333341</v>
      </c>
      <c r="J195" s="433">
        <f>'DE-2KAY''S VENTURES'!I7</f>
        <v>660</v>
      </c>
      <c r="K195" s="443">
        <f>'DE-2KAY''S VENTURES'!J7</f>
        <v>6.4152000000000005</v>
      </c>
      <c r="L195" s="443">
        <f>'DE-2KAY''S VENTURES'!K7</f>
        <v>249494.589901478</v>
      </c>
      <c r="M195" s="443">
        <f>'DE-2KAY''S VENTURES'!L7</f>
        <v>378.0221059113303</v>
      </c>
      <c r="N195" s="433">
        <f>'DE-2KAY''S VENTURES'!M7</f>
        <v>12</v>
      </c>
      <c r="O195" s="444">
        <f>'DE-2KAY''S VENTURES'!N7</f>
        <v>9.1085785787156676E-2</v>
      </c>
      <c r="P195" s="433">
        <f>'DE-2KAY''S VENTURES'!O7</f>
        <v>0.52648722008155868</v>
      </c>
      <c r="Q195" s="433" t="str">
        <f>'DE-2KAY''S VENTURES'!P7</f>
        <v>B</v>
      </c>
      <c r="R195" s="434">
        <f>'DE-2KAY''S VENTURES'!Q7</f>
        <v>12.303030303030305</v>
      </c>
      <c r="S195" s="443">
        <f>'DE-2KAY''S VENTURES'!R7</f>
        <v>0.14208136363636359</v>
      </c>
      <c r="T195" s="443">
        <f>'DE-2KAY''S VENTURES'!S7</f>
        <v>4650.8174242424275</v>
      </c>
      <c r="U195" s="433">
        <f>'DE-2KAY''S VENTURES'!T7</f>
        <v>14</v>
      </c>
      <c r="V195" s="433">
        <f>'DE-2KAY''S VENTURES'!U7</f>
        <v>3</v>
      </c>
      <c r="W195" s="433">
        <f>'DE-2KAY''S VENTURES'!V7</f>
        <v>17</v>
      </c>
      <c r="X195" s="434">
        <f>'DE-2KAY''S VENTURES'!W7</f>
        <v>209.15151515151518</v>
      </c>
      <c r="Y195" s="434">
        <f>'DE-2KAY''S VENTURES'!X7</f>
        <v>0</v>
      </c>
      <c r="Z195" s="443">
        <f>'DE-2KAY''S VENTURES'!Y7</f>
        <v>0</v>
      </c>
      <c r="AA195" s="444">
        <f>'DE-2KAY''S VENTURES'!Z7</f>
        <v>3.1556070704143719</v>
      </c>
      <c r="AB195" s="446" t="str">
        <f>'DE-2KAY''S VENTURES'!AA7</f>
        <v>VERY HIGH-DON’T ORDER</v>
      </c>
      <c r="AC195" s="443">
        <f>'DE-2KAY''S VENTURES'!AB7</f>
        <v>0</v>
      </c>
      <c r="AD195" s="450">
        <f>Table1[[#This Row],[Stock Sell in/Sell out]]*Table1[[#This Row],[Stock Norm +Transit Time]]/Table1[[#This Row],[Stock Norm QTY]]</f>
        <v>53.645320197044327</v>
      </c>
      <c r="AE195" s="443">
        <f>Table1[[#This Row],[Stock Norm +Transit Time]]*Table1[[#This Row],[Av. Daily Sales MT]]</f>
        <v>2.4153831818181812</v>
      </c>
    </row>
    <row r="196" spans="1:31" hidden="1">
      <c r="A196" s="433" t="s">
        <v>2</v>
      </c>
      <c r="B196" s="433" t="s">
        <v>151</v>
      </c>
      <c r="C196" s="433" t="str">
        <f>'DE-2KAY''S VENTURES'!B8</f>
        <v>W178</v>
      </c>
      <c r="D196" s="433" t="str">
        <f>'DE-2KAY''S VENTURES'!C8</f>
        <v>FRYTOL 450 ML SCH</v>
      </c>
      <c r="E196" s="433" t="str">
        <f>'DE-2KAY''S VENTURES'!D8</f>
        <v>COOKING OIL</v>
      </c>
      <c r="F196" s="433" t="str">
        <f>'DE-2KAY''S VENTURES'!E8</f>
        <v>FRYTOL</v>
      </c>
      <c r="G196" s="443">
        <f>'DE-2KAY''S VENTURES'!F8</f>
        <v>2.4763333333333621</v>
      </c>
      <c r="H196" s="434">
        <f>'DE-2KAY''S VENTURES'!G8</f>
        <v>246.66666666666669</v>
      </c>
      <c r="I196" s="443">
        <f>'DE-2KAY''S VENTURES'!H8</f>
        <v>76221.666666666657</v>
      </c>
      <c r="J196" s="433">
        <f>'DE-2KAY''S VENTURES'!I8</f>
        <v>322</v>
      </c>
      <c r="K196" s="443">
        <f>'DE-2KAY''S VENTURES'!J8</f>
        <v>2.6081999999999996</v>
      </c>
      <c r="L196" s="443">
        <f>'DE-2KAY''S VENTURES'!K8</f>
        <v>99500.175675675666</v>
      </c>
      <c r="M196" s="443">
        <f>'DE-2KAY''S VENTURES'!L8</f>
        <v>309.00675675675672</v>
      </c>
      <c r="N196" s="433">
        <f>'DE-2KAY''S VENTURES'!M8</f>
        <v>4</v>
      </c>
      <c r="O196" s="444">
        <f>'DE-2KAY''S VENTURES'!N8</f>
        <v>7.2160563421598489E-2</v>
      </c>
      <c r="P196" s="433">
        <f>'DE-2KAY''S VENTURES'!O8</f>
        <v>0.59864778350315717</v>
      </c>
      <c r="Q196" s="433" t="str">
        <f>'DE-2KAY''S VENTURES'!P8</f>
        <v>B</v>
      </c>
      <c r="R196" s="434">
        <f>'DE-2KAY''S VENTURES'!Q8</f>
        <v>11.212121212121213</v>
      </c>
      <c r="S196" s="443">
        <f>'DE-2KAY''S VENTURES'!R8</f>
        <v>0.11256060606060737</v>
      </c>
      <c r="T196" s="443">
        <f>'DE-2KAY''S VENTURES'!S8</f>
        <v>3464.6212121212116</v>
      </c>
      <c r="U196" s="433">
        <f>'DE-2KAY''S VENTURES'!T8</f>
        <v>14</v>
      </c>
      <c r="V196" s="433">
        <f>'DE-2KAY''S VENTURES'!U8</f>
        <v>3</v>
      </c>
      <c r="W196" s="433">
        <f>'DE-2KAY''S VENTURES'!V8</f>
        <v>17</v>
      </c>
      <c r="X196" s="434">
        <f>'DE-2KAY''S VENTURES'!W8</f>
        <v>190.60606060606062</v>
      </c>
      <c r="Y196" s="434">
        <f>'DE-2KAY''S VENTURES'!X8</f>
        <v>0</v>
      </c>
      <c r="Z196" s="443">
        <f>'DE-2KAY''S VENTURES'!Y8</f>
        <v>0</v>
      </c>
      <c r="AA196" s="444">
        <f>'DE-2KAY''S VENTURES'!Z8</f>
        <v>1.6893481717011127</v>
      </c>
      <c r="AB196" s="446" t="str">
        <f>'DE-2KAY''S VENTURES'!AA8</f>
        <v>HIGH-DON’T ORDER</v>
      </c>
      <c r="AC196" s="443">
        <f>'DE-2KAY''S VENTURES'!AB8</f>
        <v>0</v>
      </c>
      <c r="AD196" s="450">
        <f>Table1[[#This Row],[Stock Sell in/Sell out]]*Table1[[#This Row],[Stock Norm +Transit Time]]/Table1[[#This Row],[Stock Norm QTY]]</f>
        <v>28.718918918918916</v>
      </c>
      <c r="AE196" s="443">
        <f>Table1[[#This Row],[Stock Norm +Transit Time]]*Table1[[#This Row],[Av. Daily Sales MT]]</f>
        <v>1.9135303030303255</v>
      </c>
    </row>
    <row r="197" spans="1:31" hidden="1">
      <c r="A197" s="433" t="s">
        <v>2</v>
      </c>
      <c r="B197" s="433" t="s">
        <v>151</v>
      </c>
      <c r="C197" s="433" t="str">
        <f>'DE-2KAY''S VENTURES'!B9</f>
        <v>W019</v>
      </c>
      <c r="D197" s="433" t="str">
        <f>'DE-2KAY''S VENTURES'!C9</f>
        <v xml:space="preserve">FRYTOL YELLOW @25L </v>
      </c>
      <c r="E197" s="433" t="str">
        <f>'DE-2KAY''S VENTURES'!D9</f>
        <v>COOKING OIL</v>
      </c>
      <c r="F197" s="433" t="str">
        <f>'DE-2KAY''S VENTURES'!E9</f>
        <v>FRYTOL</v>
      </c>
      <c r="G197" s="443">
        <f>'DE-2KAY''S VENTURES'!F9</f>
        <v>2.2499999999999982</v>
      </c>
      <c r="H197" s="434">
        <f>'DE-2KAY''S VENTURES'!G9</f>
        <v>100</v>
      </c>
      <c r="I197" s="443">
        <f>'DE-2KAY''S VENTURES'!H9</f>
        <v>55640</v>
      </c>
      <c r="J197" s="433">
        <f>'DE-2KAY''S VENTURES'!I9</f>
        <v>0</v>
      </c>
      <c r="K197" s="443">
        <f>'DE-2KAY''S VENTURES'!J9</f>
        <v>0</v>
      </c>
      <c r="L197" s="443">
        <f>'DE-2KAY''S VENTURES'!K9</f>
        <v>0</v>
      </c>
      <c r="M197" s="443">
        <f>'DE-2KAY''S VENTURES'!L9</f>
        <v>556.4</v>
      </c>
      <c r="N197" s="433">
        <f>'DE-2KAY''S VENTURES'!M9</f>
        <v>5</v>
      </c>
      <c r="O197" s="444">
        <f>'DE-2KAY''S VENTURES'!N9</f>
        <v>6.5565190886496677E-2</v>
      </c>
      <c r="P197" s="433">
        <f>'DE-2KAY''S VENTURES'!O9</f>
        <v>0.66421297438965388</v>
      </c>
      <c r="Q197" s="433" t="str">
        <f>'DE-2KAY''S VENTURES'!P9</f>
        <v>B</v>
      </c>
      <c r="R197" s="434">
        <f>'DE-2KAY''S VENTURES'!Q9</f>
        <v>4.5454545454545459</v>
      </c>
      <c r="S197" s="443">
        <f>'DE-2KAY''S VENTURES'!R9</f>
        <v>0.1022727272727272</v>
      </c>
      <c r="T197" s="443">
        <f>'DE-2KAY''S VENTURES'!S9</f>
        <v>2529.090909090909</v>
      </c>
      <c r="U197" s="433">
        <f>'DE-2KAY''S VENTURES'!T9</f>
        <v>14</v>
      </c>
      <c r="V197" s="433">
        <f>'DE-2KAY''S VENTURES'!U9</f>
        <v>3</v>
      </c>
      <c r="W197" s="433">
        <f>'DE-2KAY''S VENTURES'!V9</f>
        <v>17</v>
      </c>
      <c r="X197" s="434">
        <f>'DE-2KAY''S VENTURES'!W9</f>
        <v>77.27272727272728</v>
      </c>
      <c r="Y197" s="434">
        <f>'DE-2KAY''S VENTURES'!X9</f>
        <v>77.27272727272728</v>
      </c>
      <c r="Z197" s="443">
        <f>'DE-2KAY''S VENTURES'!Y9</f>
        <v>1.7386363636363624</v>
      </c>
      <c r="AA197" s="444">
        <f>'DE-2KAY''S VENTURES'!Z9</f>
        <v>0</v>
      </c>
      <c r="AB197" s="446" t="str">
        <f>'DE-2KAY''S VENTURES'!AA9</f>
        <v>VERY LOW-ORDER URGENTLY</v>
      </c>
      <c r="AC197" s="443">
        <f>'DE-2KAY''S VENTURES'!AB9</f>
        <v>42994.545454545456</v>
      </c>
      <c r="AD197" s="450">
        <f>Table1[[#This Row],[Stock Sell in/Sell out]]*Table1[[#This Row],[Stock Norm +Transit Time]]/Table1[[#This Row],[Stock Norm QTY]]</f>
        <v>0</v>
      </c>
      <c r="AE197" s="443">
        <f>Table1[[#This Row],[Stock Norm +Transit Time]]*Table1[[#This Row],[Av. Daily Sales MT]]</f>
        <v>1.7386363636363624</v>
      </c>
    </row>
    <row r="198" spans="1:31" hidden="1">
      <c r="A198" s="433" t="s">
        <v>2</v>
      </c>
      <c r="B198" s="433" t="s">
        <v>151</v>
      </c>
      <c r="C198" s="433" t="str">
        <f>'DE-2KAY''S VENTURES'!B10</f>
        <v>W151</v>
      </c>
      <c r="D198" s="433" t="str">
        <f>'DE-2KAY''S VENTURES'!C10</f>
        <v>FRYTOL 4.5 LT</v>
      </c>
      <c r="E198" s="433" t="str">
        <f>'DE-2KAY''S VENTURES'!D10</f>
        <v>COOKING OIL</v>
      </c>
      <c r="F198" s="433" t="str">
        <f>'DE-2KAY''S VENTURES'!E10</f>
        <v>FRYTOL</v>
      </c>
      <c r="G198" s="443">
        <f>'DE-2KAY''S VENTURES'!F10</f>
        <v>2.1694500000000021</v>
      </c>
      <c r="H198" s="434">
        <f>'DE-2KAY''S VENTURES'!G10</f>
        <v>109</v>
      </c>
      <c r="I198" s="443">
        <f>'DE-2KAY''S VENTURES'!H10</f>
        <v>68807.5</v>
      </c>
      <c r="J198" s="433">
        <f>'DE-2KAY''S VENTURES'!I10</f>
        <v>0</v>
      </c>
      <c r="K198" s="443">
        <f>'DE-2KAY''S VENTURES'!J10</f>
        <v>0</v>
      </c>
      <c r="L198" s="443">
        <f>'DE-2KAY''S VENTURES'!K10</f>
        <v>0</v>
      </c>
      <c r="M198" s="443">
        <f>'DE-2KAY''S VENTURES'!L10</f>
        <v>631.2614678899082</v>
      </c>
      <c r="N198" s="433">
        <f>'DE-2KAY''S VENTURES'!M10</f>
        <v>1</v>
      </c>
      <c r="O198" s="444">
        <f>'DE-2KAY''S VENTURES'!N10</f>
        <v>6.3217957052760204E-2</v>
      </c>
      <c r="P198" s="433">
        <f>'DE-2KAY''S VENTURES'!O10</f>
        <v>0.72743093144241411</v>
      </c>
      <c r="Q198" s="433" t="str">
        <f>'DE-2KAY''S VENTURES'!P10</f>
        <v>B</v>
      </c>
      <c r="R198" s="434">
        <f>'DE-2KAY''S VENTURES'!Q10</f>
        <v>4.9545454545454541</v>
      </c>
      <c r="S198" s="443">
        <f>'DE-2KAY''S VENTURES'!R10</f>
        <v>9.8611363636363733E-2</v>
      </c>
      <c r="T198" s="443">
        <f>'DE-2KAY''S VENTURES'!S10</f>
        <v>3127.6136363636365</v>
      </c>
      <c r="U198" s="433">
        <f>'DE-2KAY''S VENTURES'!T10</f>
        <v>14</v>
      </c>
      <c r="V198" s="433">
        <f>'DE-2KAY''S VENTURES'!U10</f>
        <v>3</v>
      </c>
      <c r="W198" s="433">
        <f>'DE-2KAY''S VENTURES'!V10</f>
        <v>17</v>
      </c>
      <c r="X198" s="434">
        <f>'DE-2KAY''S VENTURES'!W10</f>
        <v>84.22727272727272</v>
      </c>
      <c r="Y198" s="434">
        <f>'DE-2KAY''S VENTURES'!X10</f>
        <v>84.22727272727272</v>
      </c>
      <c r="Z198" s="443">
        <f>'DE-2KAY''S VENTURES'!Y10</f>
        <v>1.6763931818181834</v>
      </c>
      <c r="AA198" s="444">
        <f>'DE-2KAY''S VENTURES'!Z10</f>
        <v>0</v>
      </c>
      <c r="AB198" s="446" t="str">
        <f>'DE-2KAY''S VENTURES'!AA10</f>
        <v>VERY LOW-ORDER URGENTLY</v>
      </c>
      <c r="AC198" s="443">
        <f>'DE-2KAY''S VENTURES'!AB10</f>
        <v>53169.431818181809</v>
      </c>
      <c r="AD198" s="450">
        <f>Table1[[#This Row],[Stock Sell in/Sell out]]*Table1[[#This Row],[Stock Norm +Transit Time]]/Table1[[#This Row],[Stock Norm QTY]]</f>
        <v>0</v>
      </c>
      <c r="AE198" s="443">
        <f>Table1[[#This Row],[Stock Norm +Transit Time]]*Table1[[#This Row],[Av. Daily Sales MT]]</f>
        <v>1.6763931818181834</v>
      </c>
    </row>
    <row r="199" spans="1:31" hidden="1">
      <c r="A199" s="433" t="s">
        <v>2</v>
      </c>
      <c r="B199" s="433" t="s">
        <v>151</v>
      </c>
      <c r="C199" s="433" t="str">
        <f>'DE-2KAY''S VENTURES'!B11</f>
        <v>W067</v>
      </c>
      <c r="D199" s="433" t="str">
        <f>'DE-2KAY''S VENTURES'!C11</f>
        <v>FORTUNE DELICIOUS 4.5KG</v>
      </c>
      <c r="E199" s="433" t="str">
        <f>'DE-2KAY''S VENTURES'!D11</f>
        <v>RICE</v>
      </c>
      <c r="F199" s="433" t="str">
        <f>'DE-2KAY''S VENTURES'!E11</f>
        <v>FORTUNE DELICIOUS</v>
      </c>
      <c r="G199" s="443">
        <f>'DE-2KAY''S VENTURES'!F11</f>
        <v>1.8450000000000009</v>
      </c>
      <c r="H199" s="434">
        <f>'DE-2KAY''S VENTURES'!G11</f>
        <v>75.333333333333343</v>
      </c>
      <c r="I199" s="443">
        <f>'DE-2KAY''S VENTURES'!H11</f>
        <v>27928.333333333332</v>
      </c>
      <c r="J199" s="433">
        <f>'DE-2KAY''S VENTURES'!I11</f>
        <v>5</v>
      </c>
      <c r="K199" s="443">
        <f>'DE-2KAY''S VENTURES'!J11</f>
        <v>0.1125</v>
      </c>
      <c r="L199" s="443">
        <f>'DE-2KAY''S VENTURES'!K11</f>
        <v>1853.6504424778759</v>
      </c>
      <c r="M199" s="443">
        <f>'DE-2KAY''S VENTURES'!L11</f>
        <v>370.73008849557516</v>
      </c>
      <c r="N199" s="433">
        <f>'DE-2KAY''S VENTURES'!M11</f>
        <v>5</v>
      </c>
      <c r="O199" s="444">
        <f>'DE-2KAY''S VENTURES'!N11</f>
        <v>5.3763456526927343E-2</v>
      </c>
      <c r="P199" s="433">
        <f>'DE-2KAY''S VENTURES'!O11</f>
        <v>0.78119438796934149</v>
      </c>
      <c r="Q199" s="433" t="str">
        <f>'DE-2KAY''S VENTURES'!P11</f>
        <v>B</v>
      </c>
      <c r="R199" s="434">
        <f>'DE-2KAY''S VENTURES'!Q11</f>
        <v>3.4242424242424248</v>
      </c>
      <c r="S199" s="443">
        <f>'DE-2KAY''S VENTURES'!R11</f>
        <v>8.3863636363636404E-2</v>
      </c>
      <c r="T199" s="443">
        <f>'DE-2KAY''S VENTURES'!S11</f>
        <v>1269.469696969697</v>
      </c>
      <c r="U199" s="433">
        <f>'DE-2KAY''S VENTURES'!T11</f>
        <v>14</v>
      </c>
      <c r="V199" s="433">
        <f>'DE-2KAY''S VENTURES'!U11</f>
        <v>3</v>
      </c>
      <c r="W199" s="433">
        <f>'DE-2KAY''S VENTURES'!V11</f>
        <v>17</v>
      </c>
      <c r="X199" s="434">
        <f>'DE-2KAY''S VENTURES'!W11</f>
        <v>58.212121212121218</v>
      </c>
      <c r="Y199" s="434">
        <f>'DE-2KAY''S VENTURES'!X11</f>
        <v>53.212121212121218</v>
      </c>
      <c r="Z199" s="443">
        <f>'DE-2KAY''S VENTURES'!Y11</f>
        <v>1.3032260659694295</v>
      </c>
      <c r="AA199" s="444">
        <f>'DE-2KAY''S VENTURES'!Z11</f>
        <v>8.5892764185320131E-2</v>
      </c>
      <c r="AB199" s="446" t="str">
        <f>'DE-2KAY''S VENTURES'!AA11</f>
        <v>VERY LOW-ORDER URGENTLY</v>
      </c>
      <c r="AC199" s="443">
        <f>'DE-2KAY''S VENTURES'!AB11</f>
        <v>19727.334406006972</v>
      </c>
      <c r="AD199" s="450">
        <f>Table1[[#This Row],[Stock Sell in/Sell out]]*Table1[[#This Row],[Stock Norm +Transit Time]]/Table1[[#This Row],[Stock Norm QTY]]</f>
        <v>1.4601769911504423</v>
      </c>
      <c r="AE199" s="443">
        <f>Table1[[#This Row],[Stock Norm +Transit Time]]*Table1[[#This Row],[Av. Daily Sales MT]]</f>
        <v>1.4256818181818189</v>
      </c>
    </row>
    <row r="200" spans="1:31" hidden="1">
      <c r="A200" s="433" t="s">
        <v>2</v>
      </c>
      <c r="B200" s="433" t="s">
        <v>151</v>
      </c>
      <c r="C200" s="433" t="str">
        <f>'DE-2KAY''S VENTURES'!B12</f>
        <v>W136</v>
      </c>
      <c r="D200" s="433" t="str">
        <f>'DE-2KAY''S VENTURES'!C12</f>
        <v>FORTUNE EMO PA 4.5KG</v>
      </c>
      <c r="E200" s="433" t="str">
        <f>'DE-2KAY''S VENTURES'!D12</f>
        <v>RICE</v>
      </c>
      <c r="F200" s="433" t="str">
        <f>'DE-2KAY''S VENTURES'!E12</f>
        <v>FORTUNE</v>
      </c>
      <c r="G200" s="443">
        <f>'DE-2KAY''S VENTURES'!F12</f>
        <v>1.3274999999999983</v>
      </c>
      <c r="H200" s="434">
        <f>'DE-2KAY''S VENTURES'!G12</f>
        <v>51.666666666666664</v>
      </c>
      <c r="I200" s="443">
        <f>'DE-2KAY''S VENTURES'!H12</f>
        <v>12390</v>
      </c>
      <c r="J200" s="433">
        <f>'DE-2KAY''S VENTURES'!I12</f>
        <v>0</v>
      </c>
      <c r="K200" s="443">
        <f>'DE-2KAY''S VENTURES'!J12</f>
        <v>0</v>
      </c>
      <c r="L200" s="443">
        <f>'DE-2KAY''S VENTURES'!K12</f>
        <v>0</v>
      </c>
      <c r="M200" s="443">
        <f>'DE-2KAY''S VENTURES'!L12</f>
        <v>239.80645161290323</v>
      </c>
      <c r="N200" s="433">
        <f>'DE-2KAY''S VENTURES'!M12</f>
        <v>20</v>
      </c>
      <c r="O200" s="444">
        <f>'DE-2KAY''S VENTURES'!N12</f>
        <v>3.8683462623033023E-2</v>
      </c>
      <c r="P200" s="433">
        <f>'DE-2KAY''S VENTURES'!O12</f>
        <v>0.8198778505923745</v>
      </c>
      <c r="Q200" s="433" t="str">
        <f>'DE-2KAY''S VENTURES'!P12</f>
        <v>C</v>
      </c>
      <c r="R200" s="434">
        <f>'DE-2KAY''S VENTURES'!Q12</f>
        <v>2.3484848484848482</v>
      </c>
      <c r="S200" s="443">
        <f>'DE-2KAY''S VENTURES'!R12</f>
        <v>6.0340909090909015E-2</v>
      </c>
      <c r="T200" s="443">
        <f>'DE-2KAY''S VENTURES'!S12</f>
        <v>563.18181818181813</v>
      </c>
      <c r="U200" s="433">
        <f>'DE-2KAY''S VENTURES'!T12</f>
        <v>30</v>
      </c>
      <c r="V200" s="433">
        <f>'DE-2KAY''S VENTURES'!U12</f>
        <v>3</v>
      </c>
      <c r="W200" s="433">
        <f>'DE-2KAY''S VENTURES'!V12</f>
        <v>33</v>
      </c>
      <c r="X200" s="434">
        <f>'DE-2KAY''S VENTURES'!W12</f>
        <v>77.499999999999986</v>
      </c>
      <c r="Y200" s="434">
        <f>'DE-2KAY''S VENTURES'!X12</f>
        <v>77.499999999999986</v>
      </c>
      <c r="Z200" s="443">
        <f>'DE-2KAY''S VENTURES'!Y12</f>
        <v>1.9912499999999973</v>
      </c>
      <c r="AA200" s="444">
        <f>'DE-2KAY''S VENTURES'!Z12</f>
        <v>0</v>
      </c>
      <c r="AB200" s="446" t="str">
        <f>'DE-2KAY''S VENTURES'!AA12</f>
        <v>VERY LOW-ORDER URGENTLY</v>
      </c>
      <c r="AC200" s="443">
        <f>'DE-2KAY''S VENTURES'!AB12</f>
        <v>18584.999999999996</v>
      </c>
      <c r="AD200" s="450">
        <f>Table1[[#This Row],[Stock Sell in/Sell out]]*Table1[[#This Row],[Stock Norm +Transit Time]]/Table1[[#This Row],[Stock Norm QTY]]</f>
        <v>0</v>
      </c>
      <c r="AE200" s="443">
        <f>Table1[[#This Row],[Stock Norm +Transit Time]]*Table1[[#This Row],[Av. Daily Sales MT]]</f>
        <v>1.9912499999999975</v>
      </c>
    </row>
    <row r="201" spans="1:31" hidden="1">
      <c r="A201" s="433" t="s">
        <v>2</v>
      </c>
      <c r="B201" s="433" t="s">
        <v>151</v>
      </c>
      <c r="C201" s="433" t="str">
        <f>'DE-2KAY''S VENTURES'!B13</f>
        <v>W115</v>
      </c>
      <c r="D201" s="433" t="str">
        <f>'DE-2KAY''S VENTURES'!C13</f>
        <v>FORTUNE THAI 4.5KG</v>
      </c>
      <c r="E201" s="433" t="str">
        <f>'DE-2KAY''S VENTURES'!D13</f>
        <v>RICE</v>
      </c>
      <c r="F201" s="433" t="str">
        <f>'DE-2KAY''S VENTURES'!E13</f>
        <v>FORTUNE</v>
      </c>
      <c r="G201" s="443">
        <f>'DE-2KAY''S VENTURES'!F13</f>
        <v>1.2779999999999994</v>
      </c>
      <c r="H201" s="434">
        <f>'DE-2KAY''S VENTURES'!G13</f>
        <v>45.333333333333336</v>
      </c>
      <c r="I201" s="443">
        <f>'DE-2KAY''S VENTURES'!H13</f>
        <v>31240</v>
      </c>
      <c r="J201" s="433">
        <f>'DE-2KAY''S VENTURES'!I13</f>
        <v>0</v>
      </c>
      <c r="K201" s="443">
        <f>'DE-2KAY''S VENTURES'!J13</f>
        <v>0</v>
      </c>
      <c r="L201" s="443">
        <f>'DE-2KAY''S VENTURES'!K13</f>
        <v>0</v>
      </c>
      <c r="M201" s="443">
        <f>'DE-2KAY''S VENTURES'!L13</f>
        <v>689.11764705882354</v>
      </c>
      <c r="N201" s="433">
        <f>'DE-2KAY''S VENTURES'!M13</f>
        <v>1</v>
      </c>
      <c r="O201" s="444">
        <f>'DE-2KAY''S VENTURES'!N13</f>
        <v>3.7241028423530123E-2</v>
      </c>
      <c r="P201" s="433">
        <f>'DE-2KAY''S VENTURES'!O13</f>
        <v>0.85711887901590467</v>
      </c>
      <c r="Q201" s="433" t="str">
        <f>'DE-2KAY''S VENTURES'!P13</f>
        <v>C</v>
      </c>
      <c r="R201" s="434">
        <f>'DE-2KAY''S VENTURES'!Q13</f>
        <v>2.0606060606060606</v>
      </c>
      <c r="S201" s="443">
        <f>'DE-2KAY''S VENTURES'!R13</f>
        <v>5.8090909090909061E-2</v>
      </c>
      <c r="T201" s="443">
        <f>'DE-2KAY''S VENTURES'!S13</f>
        <v>1420</v>
      </c>
      <c r="U201" s="433">
        <f>'DE-2KAY''S VENTURES'!T13</f>
        <v>30</v>
      </c>
      <c r="V201" s="433">
        <f>'DE-2KAY''S VENTURES'!U13</f>
        <v>3</v>
      </c>
      <c r="W201" s="433">
        <f>'DE-2KAY''S VENTURES'!V13</f>
        <v>33</v>
      </c>
      <c r="X201" s="434">
        <f>'DE-2KAY''S VENTURES'!W13</f>
        <v>68</v>
      </c>
      <c r="Y201" s="434">
        <f>'DE-2KAY''S VENTURES'!X13</f>
        <v>68</v>
      </c>
      <c r="Z201" s="443">
        <f>'DE-2KAY''S VENTURES'!Y13</f>
        <v>1.9169999999999989</v>
      </c>
      <c r="AA201" s="444">
        <f>'DE-2KAY''S VENTURES'!Z13</f>
        <v>0</v>
      </c>
      <c r="AB201" s="446" t="str">
        <f>'DE-2KAY''S VENTURES'!AA13</f>
        <v>VERY LOW-ORDER URGENTLY</v>
      </c>
      <c r="AC201" s="443">
        <f>'DE-2KAY''S VENTURES'!AB13</f>
        <v>46860</v>
      </c>
      <c r="AD201" s="450">
        <f>Table1[[#This Row],[Stock Sell in/Sell out]]*Table1[[#This Row],[Stock Norm +Transit Time]]/Table1[[#This Row],[Stock Norm QTY]]</f>
        <v>0</v>
      </c>
      <c r="AE201" s="443">
        <f>Table1[[#This Row],[Stock Norm +Transit Time]]*Table1[[#This Row],[Av. Daily Sales MT]]</f>
        <v>1.9169999999999989</v>
      </c>
    </row>
    <row r="202" spans="1:31" hidden="1">
      <c r="A202" s="433" t="s">
        <v>2</v>
      </c>
      <c r="B202" s="433" t="s">
        <v>151</v>
      </c>
      <c r="C202" s="433" t="str">
        <f>'DE-2KAY''S VENTURES'!B14</f>
        <v>W235</v>
      </c>
      <c r="D202" s="433" t="str">
        <f>'DE-2KAY''S VENTURES'!C14</f>
        <v>DINOR 5LT</v>
      </c>
      <c r="E202" s="433" t="str">
        <f>'DE-2KAY''S VENTURES'!D14</f>
        <v>COOKING OIL</v>
      </c>
      <c r="F202" s="433" t="str">
        <f>'DE-2KAY''S VENTURES'!E14</f>
        <v>NO BRAND</v>
      </c>
      <c r="G202" s="443">
        <f>'DE-2KAY''S VENTURES'!F14</f>
        <v>0.90449999999999919</v>
      </c>
      <c r="H202" s="434">
        <f>'DE-2KAY''S VENTURES'!G14</f>
        <v>40</v>
      </c>
      <c r="I202" s="443">
        <f>'DE-2KAY''S VENTURES'!H14</f>
        <v>18090.400000000001</v>
      </c>
      <c r="J202" s="433">
        <f>'DE-2KAY''S VENTURES'!I14</f>
        <v>0</v>
      </c>
      <c r="K202" s="443">
        <f>'DE-2KAY''S VENTURES'!J14</f>
        <v>0</v>
      </c>
      <c r="L202" s="443">
        <f>'DE-2KAY''S VENTURES'!K14</f>
        <v>0</v>
      </c>
      <c r="M202" s="443">
        <f>'DE-2KAY''S VENTURES'!L14</f>
        <v>452.26000000000005</v>
      </c>
      <c r="N202" s="433">
        <f>'DE-2KAY''S VENTURES'!M14</f>
        <v>5</v>
      </c>
      <c r="O202" s="444">
        <f>'DE-2KAY''S VENTURES'!N14</f>
        <v>2.6357206736371659E-2</v>
      </c>
      <c r="P202" s="433">
        <f>'DE-2KAY''S VENTURES'!O14</f>
        <v>0.88347608575227632</v>
      </c>
      <c r="Q202" s="433" t="str">
        <f>'DE-2KAY''S VENTURES'!P14</f>
        <v>C</v>
      </c>
      <c r="R202" s="434">
        <f>'DE-2KAY''S VENTURES'!Q14</f>
        <v>1.8181818181818181</v>
      </c>
      <c r="S202" s="443">
        <f>'DE-2KAY''S VENTURES'!R14</f>
        <v>4.1113636363636324E-2</v>
      </c>
      <c r="T202" s="443">
        <f>'DE-2KAY''S VENTURES'!S14</f>
        <v>822.29090909090917</v>
      </c>
      <c r="U202" s="433">
        <f>'DE-2KAY''S VENTURES'!T14</f>
        <v>30</v>
      </c>
      <c r="V202" s="433">
        <f>'DE-2KAY''S VENTURES'!U14</f>
        <v>3</v>
      </c>
      <c r="W202" s="433">
        <f>'DE-2KAY''S VENTURES'!V14</f>
        <v>33</v>
      </c>
      <c r="X202" s="434">
        <f>'DE-2KAY''S VENTURES'!W14</f>
        <v>60</v>
      </c>
      <c r="Y202" s="434">
        <f>'DE-2KAY''S VENTURES'!X14</f>
        <v>60</v>
      </c>
      <c r="Z202" s="443">
        <f>'DE-2KAY''S VENTURES'!Y14</f>
        <v>1.3567499999999988</v>
      </c>
      <c r="AA202" s="444">
        <f>'DE-2KAY''S VENTURES'!Z14</f>
        <v>0</v>
      </c>
      <c r="AB202" s="446" t="str">
        <f>'DE-2KAY''S VENTURES'!AA14</f>
        <v>VERY LOW-ORDER URGENTLY</v>
      </c>
      <c r="AC202" s="443">
        <f>'DE-2KAY''S VENTURES'!AB14</f>
        <v>27135.600000000002</v>
      </c>
      <c r="AD202" s="450">
        <f>Table1[[#This Row],[Stock Sell in/Sell out]]*Table1[[#This Row],[Stock Norm +Transit Time]]/Table1[[#This Row],[Stock Norm QTY]]</f>
        <v>0</v>
      </c>
      <c r="AE202" s="443">
        <f>Table1[[#This Row],[Stock Norm +Transit Time]]*Table1[[#This Row],[Av. Daily Sales MT]]</f>
        <v>1.3567499999999988</v>
      </c>
    </row>
    <row r="203" spans="1:31" hidden="1">
      <c r="A203" s="433" t="s">
        <v>2</v>
      </c>
      <c r="B203" s="433" t="s">
        <v>151</v>
      </c>
      <c r="C203" s="433" t="str">
        <f>'DE-2KAY''S VENTURES'!B15</f>
        <v>W112</v>
      </c>
      <c r="D203" s="433" t="str">
        <f>'DE-2KAY''S VENTURES'!C15</f>
        <v>FORTUNE DELIGHT 4.5KG</v>
      </c>
      <c r="E203" s="433" t="str">
        <f>'DE-2KAY''S VENTURES'!D15</f>
        <v>RICE</v>
      </c>
      <c r="F203" s="433" t="str">
        <f>'DE-2KAY''S VENTURES'!E15</f>
        <v>FORTUNE DELIGHT</v>
      </c>
      <c r="G203" s="443">
        <f>'DE-2KAY''S VENTURES'!F15</f>
        <v>0.8475000000000007</v>
      </c>
      <c r="H203" s="434">
        <f>'DE-2KAY''S VENTURES'!G15</f>
        <v>30</v>
      </c>
      <c r="I203" s="443">
        <f>'DE-2KAY''S VENTURES'!H15</f>
        <v>14509.333333333334</v>
      </c>
      <c r="J203" s="433">
        <f>'DE-2KAY''S VENTURES'!I15</f>
        <v>0</v>
      </c>
      <c r="K203" s="443">
        <f>'DE-2KAY''S VENTURES'!J15</f>
        <v>0</v>
      </c>
      <c r="L203" s="443">
        <f>'DE-2KAY''S VENTURES'!K15</f>
        <v>0</v>
      </c>
      <c r="M203" s="443">
        <f>'DE-2KAY''S VENTURES'!L15</f>
        <v>483.64444444444445</v>
      </c>
      <c r="N203" s="433">
        <f>'DE-2KAY''S VENTURES'!M15</f>
        <v>20</v>
      </c>
      <c r="O203" s="444">
        <f>'DE-2KAY''S VENTURES'!N15</f>
        <v>2.4696221900580455E-2</v>
      </c>
      <c r="P203" s="433">
        <f>'DE-2KAY''S VENTURES'!O15</f>
        <v>0.90817230765285673</v>
      </c>
      <c r="Q203" s="433" t="str">
        <f>'DE-2KAY''S VENTURES'!P15</f>
        <v>C</v>
      </c>
      <c r="R203" s="434">
        <f>'DE-2KAY''S VENTURES'!Q15</f>
        <v>1.3636363636363635</v>
      </c>
      <c r="S203" s="443">
        <f>'DE-2KAY''S VENTURES'!R15</f>
        <v>3.8522727272727306E-2</v>
      </c>
      <c r="T203" s="443">
        <f>'DE-2KAY''S VENTURES'!S15</f>
        <v>659.5151515151515</v>
      </c>
      <c r="U203" s="433">
        <f>'DE-2KAY''S VENTURES'!T15</f>
        <v>30</v>
      </c>
      <c r="V203" s="433">
        <f>'DE-2KAY''S VENTURES'!U15</f>
        <v>3</v>
      </c>
      <c r="W203" s="433">
        <f>'DE-2KAY''S VENTURES'!V15</f>
        <v>33</v>
      </c>
      <c r="X203" s="434">
        <f>'DE-2KAY''S VENTURES'!W15</f>
        <v>45</v>
      </c>
      <c r="Y203" s="434">
        <f>'DE-2KAY''S VENTURES'!X15</f>
        <v>45</v>
      </c>
      <c r="Z203" s="443">
        <f>'DE-2KAY''S VENTURES'!Y15</f>
        <v>1.2712500000000011</v>
      </c>
      <c r="AA203" s="444">
        <f>'DE-2KAY''S VENTURES'!Z15</f>
        <v>0</v>
      </c>
      <c r="AB203" s="446" t="str">
        <f>'DE-2KAY''S VENTURES'!AA15</f>
        <v>VERY LOW-ORDER URGENTLY</v>
      </c>
      <c r="AC203" s="443">
        <f>'DE-2KAY''S VENTURES'!AB15</f>
        <v>21764</v>
      </c>
      <c r="AD203" s="450">
        <f>Table1[[#This Row],[Stock Sell in/Sell out]]*Table1[[#This Row],[Stock Norm +Transit Time]]/Table1[[#This Row],[Stock Norm QTY]]</f>
        <v>0</v>
      </c>
      <c r="AE203" s="443">
        <f>Table1[[#This Row],[Stock Norm +Transit Time]]*Table1[[#This Row],[Av. Daily Sales MT]]</f>
        <v>1.2712500000000011</v>
      </c>
    </row>
    <row r="204" spans="1:31" hidden="1">
      <c r="A204" s="433" t="s">
        <v>2</v>
      </c>
      <c r="B204" s="433" t="s">
        <v>151</v>
      </c>
      <c r="C204" s="433" t="str">
        <f>'DE-2KAY''S VENTURES'!B16</f>
        <v>W188</v>
      </c>
      <c r="D204" s="433" t="str">
        <f>'DE-2KAY''S VENTURES'!C16</f>
        <v>FRYTOL 1.8LT</v>
      </c>
      <c r="E204" s="433" t="str">
        <f>'DE-2KAY''S VENTURES'!D16</f>
        <v>COOKING OIL</v>
      </c>
      <c r="F204" s="433" t="str">
        <f>'DE-2KAY''S VENTURES'!E16</f>
        <v>FRYTOL</v>
      </c>
      <c r="G204" s="443">
        <f>'DE-2KAY''S VENTURES'!F16</f>
        <v>0.69984000000000035</v>
      </c>
      <c r="H204" s="434">
        <f>'DE-2KAY''S VENTURES'!G16</f>
        <v>51.666666666666671</v>
      </c>
      <c r="I204" s="443">
        <f>'DE-2KAY''S VENTURES'!H16</f>
        <v>26856.573333333334</v>
      </c>
      <c r="J204" s="433">
        <f>'DE-2KAY''S VENTURES'!I16</f>
        <v>38</v>
      </c>
      <c r="K204" s="443">
        <f>'DE-2KAY''S VENTURES'!J16</f>
        <v>0.36936000000000002</v>
      </c>
      <c r="L204" s="443">
        <f>'DE-2KAY''S VENTURES'!K16</f>
        <v>19752.576516129033</v>
      </c>
      <c r="M204" s="443">
        <f>'DE-2KAY''S VENTURES'!L16</f>
        <v>519.8046451612903</v>
      </c>
      <c r="N204" s="433">
        <f>'DE-2KAY''S VENTURES'!M16</f>
        <v>20</v>
      </c>
      <c r="O204" s="444">
        <f>'DE-2KAY''S VENTURES'!N16</f>
        <v>2.0393396973335951E-2</v>
      </c>
      <c r="P204" s="433">
        <f>'DE-2KAY''S VENTURES'!O16</f>
        <v>0.9285657046261927</v>
      </c>
      <c r="Q204" s="433" t="str">
        <f>'DE-2KAY''S VENTURES'!P16</f>
        <v>C</v>
      </c>
      <c r="R204" s="434">
        <f>'DE-2KAY''S VENTURES'!Q16</f>
        <v>2.3484848484848486</v>
      </c>
      <c r="S204" s="443">
        <f>'DE-2KAY''S VENTURES'!R16</f>
        <v>3.1810909090909105E-2</v>
      </c>
      <c r="T204" s="443">
        <f>'DE-2KAY''S VENTURES'!S16</f>
        <v>1220.7533333333333</v>
      </c>
      <c r="U204" s="433">
        <f>'DE-2KAY''S VENTURES'!T16</f>
        <v>30</v>
      </c>
      <c r="V204" s="433">
        <f>'DE-2KAY''S VENTURES'!U16</f>
        <v>3</v>
      </c>
      <c r="W204" s="433">
        <f>'DE-2KAY''S VENTURES'!V16</f>
        <v>33</v>
      </c>
      <c r="X204" s="434">
        <f>'DE-2KAY''S VENTURES'!W16</f>
        <v>77.5</v>
      </c>
      <c r="Y204" s="434">
        <f>'DE-2KAY''S VENTURES'!X16</f>
        <v>39.5</v>
      </c>
      <c r="Z204" s="443">
        <f>'DE-2KAY''S VENTURES'!Y16</f>
        <v>0.53503896774193571</v>
      </c>
      <c r="AA204" s="444">
        <f>'DE-2KAY''S VENTURES'!Z16</f>
        <v>0.49032258064516127</v>
      </c>
      <c r="AB204" s="446" t="str">
        <f>'DE-2KAY''S VENTURES'!AA16</f>
        <v>VERY LOW-ORDER URGENTLY</v>
      </c>
      <c r="AC204" s="443">
        <f>'DE-2KAY''S VENTURES'!AB16</f>
        <v>20532.283483870968</v>
      </c>
      <c r="AD204" s="450">
        <f>Table1[[#This Row],[Stock Sell in/Sell out]]*Table1[[#This Row],[Stock Norm +Transit Time]]/Table1[[#This Row],[Stock Norm QTY]]</f>
        <v>16.180645161290322</v>
      </c>
      <c r="AE204" s="443">
        <f>Table1[[#This Row],[Stock Norm +Transit Time]]*Table1[[#This Row],[Av. Daily Sales MT]]</f>
        <v>1.0497600000000005</v>
      </c>
    </row>
    <row r="205" spans="1:31" hidden="1">
      <c r="A205" s="433" t="s">
        <v>2</v>
      </c>
      <c r="B205" s="433" t="s">
        <v>151</v>
      </c>
      <c r="C205" s="433" t="str">
        <f>'DE-2KAY''S VENTURES'!B17</f>
        <v>W211</v>
      </c>
      <c r="D205" s="433" t="str">
        <f>'DE-2KAY''S VENTURES'!C17</f>
        <v>850 ML BTL</v>
      </c>
      <c r="E205" s="433" t="str">
        <f>'DE-2KAY''S VENTURES'!D17</f>
        <v>COOKING OIL</v>
      </c>
      <c r="F205" s="433" t="str">
        <f>'DE-2KAY''S VENTURES'!E17</f>
        <v>FRYTOL</v>
      </c>
      <c r="G205" s="443">
        <f>'DE-2KAY''S VENTURES'!F17</f>
        <v>0.42309666666666645</v>
      </c>
      <c r="H205" s="434">
        <f>'DE-2KAY''S VENTURES'!G17</f>
        <v>32.333333333333336</v>
      </c>
      <c r="I205" s="443">
        <f>'DE-2KAY''S VENTURES'!H17</f>
        <v>10408.176666666675</v>
      </c>
      <c r="J205" s="433">
        <f>'DE-2KAY''S VENTURES'!I17</f>
        <v>427</v>
      </c>
      <c r="K205" s="443">
        <f>'DE-2KAY''S VENTURES'!J17</f>
        <v>4.2230300000000005</v>
      </c>
      <c r="L205" s="443">
        <f>'DE-2KAY''S VENTURES'!K17</f>
        <v>137452.31247422693</v>
      </c>
      <c r="M205" s="443">
        <f>'DE-2KAY''S VENTURES'!L17</f>
        <v>321.90237113402088</v>
      </c>
      <c r="N205" s="433">
        <f>'DE-2KAY''S VENTURES'!M17</f>
        <v>12</v>
      </c>
      <c r="O205" s="444">
        <f>'DE-2KAY''S VENTURES'!N17</f>
        <v>1.2329072761529095E-2</v>
      </c>
      <c r="P205" s="433">
        <f>'DE-2KAY''S VENTURES'!O17</f>
        <v>0.94089477738772176</v>
      </c>
      <c r="Q205" s="433" t="str">
        <f>'DE-2KAY''S VENTURES'!P17</f>
        <v>C</v>
      </c>
      <c r="R205" s="434">
        <f>'DE-2KAY''S VENTURES'!Q17</f>
        <v>1.4696969696969697</v>
      </c>
      <c r="S205" s="443">
        <f>'DE-2KAY''S VENTURES'!R17</f>
        <v>1.9231666666666657E-2</v>
      </c>
      <c r="T205" s="443">
        <f>'DE-2KAY''S VENTURES'!S17</f>
        <v>473.09893939393982</v>
      </c>
      <c r="U205" s="433">
        <f>'DE-2KAY''S VENTURES'!T17</f>
        <v>30</v>
      </c>
      <c r="V205" s="433">
        <f>'DE-2KAY''S VENTURES'!U17</f>
        <v>3</v>
      </c>
      <c r="W205" s="433">
        <f>'DE-2KAY''S VENTURES'!V17</f>
        <v>33</v>
      </c>
      <c r="X205" s="434">
        <f>'DE-2KAY''S VENTURES'!W17</f>
        <v>48.5</v>
      </c>
      <c r="Y205" s="434">
        <f>'DE-2KAY''S VENTURES'!X17</f>
        <v>0</v>
      </c>
      <c r="Z205" s="443">
        <f>'DE-2KAY''S VENTURES'!Y17</f>
        <v>0</v>
      </c>
      <c r="AA205" s="444">
        <f>'DE-2KAY''S VENTURES'!Z17</f>
        <v>8.8041237113402069</v>
      </c>
      <c r="AB205" s="446" t="str">
        <f>'DE-2KAY''S VENTURES'!AA17</f>
        <v>VERY HIGH-DON’T ORDER</v>
      </c>
      <c r="AC205" s="443">
        <f>'DE-2KAY''S VENTURES'!AB17</f>
        <v>0</v>
      </c>
      <c r="AD205" s="450">
        <f>Table1[[#This Row],[Stock Sell in/Sell out]]*Table1[[#This Row],[Stock Norm +Transit Time]]/Table1[[#This Row],[Stock Norm QTY]]</f>
        <v>290.53608247422682</v>
      </c>
      <c r="AE205" s="443">
        <f>Table1[[#This Row],[Stock Norm +Transit Time]]*Table1[[#This Row],[Av. Daily Sales MT]]</f>
        <v>0.63464499999999968</v>
      </c>
    </row>
    <row r="206" spans="1:31" hidden="1">
      <c r="A206" s="433" t="s">
        <v>2</v>
      </c>
      <c r="B206" s="433" t="s">
        <v>151</v>
      </c>
      <c r="C206" s="433" t="str">
        <f>'DE-2KAY''S VENTURES'!B18</f>
        <v>W023</v>
      </c>
      <c r="D206" s="433" t="str">
        <f>'DE-2KAY''S VENTURES'!C18</f>
        <v>FRYTOL 100ML X 36SCH</v>
      </c>
      <c r="E206" s="433" t="str">
        <f>'DE-2KAY''S VENTURES'!D18</f>
        <v>COOKING OIL</v>
      </c>
      <c r="F206" s="433" t="str">
        <f>'DE-2KAY''S VENTURES'!E18</f>
        <v>FRYTOL</v>
      </c>
      <c r="G206" s="443">
        <f>'DE-2KAY''S VENTURES'!F18</f>
        <v>0.3769199999999987</v>
      </c>
      <c r="H206" s="434">
        <f>'DE-2KAY''S VENTURES'!G18</f>
        <v>92.666666666666671</v>
      </c>
      <c r="I206" s="443">
        <f>'DE-2KAY''S VENTURES'!H18</f>
        <v>12077.833333333321</v>
      </c>
      <c r="J206" s="433">
        <f>'DE-2KAY''S VENTURES'!I18</f>
        <v>0</v>
      </c>
      <c r="K206" s="443">
        <f>'DE-2KAY''S VENTURES'!J18</f>
        <v>0</v>
      </c>
      <c r="L206" s="443">
        <f>'DE-2KAY''S VENTURES'!K18</f>
        <v>0</v>
      </c>
      <c r="M206" s="443">
        <f>'DE-2KAY''S VENTURES'!L18</f>
        <v>130.33633093525165</v>
      </c>
      <c r="N206" s="433">
        <f>'DE-2KAY''S VENTURES'!M18</f>
        <v>1</v>
      </c>
      <c r="O206" s="444">
        <f>'DE-2KAY''S VENTURES'!N18</f>
        <v>1.0983480777305894E-2</v>
      </c>
      <c r="P206" s="433">
        <f>'DE-2KAY''S VENTURES'!O18</f>
        <v>0.95187825816502769</v>
      </c>
      <c r="Q206" s="433" t="str">
        <f>'DE-2KAY''S VENTURES'!P18</f>
        <v>C</v>
      </c>
      <c r="R206" s="434">
        <f>'DE-2KAY''S VENTURES'!Q18</f>
        <v>4.2121212121212119</v>
      </c>
      <c r="S206" s="443">
        <f>'DE-2KAY''S VENTURES'!R18</f>
        <v>1.7132727272727213E-2</v>
      </c>
      <c r="T206" s="443">
        <f>'DE-2KAY''S VENTURES'!S18</f>
        <v>548.99242424242368</v>
      </c>
      <c r="U206" s="433">
        <f>'DE-2KAY''S VENTURES'!T18</f>
        <v>30</v>
      </c>
      <c r="V206" s="433">
        <f>'DE-2KAY''S VENTURES'!U18</f>
        <v>3</v>
      </c>
      <c r="W206" s="433">
        <f>'DE-2KAY''S VENTURES'!V18</f>
        <v>33</v>
      </c>
      <c r="X206" s="434">
        <f>'DE-2KAY''S VENTURES'!W18</f>
        <v>139</v>
      </c>
      <c r="Y206" s="434">
        <f>'DE-2KAY''S VENTURES'!X18</f>
        <v>139</v>
      </c>
      <c r="Z206" s="443">
        <f>'DE-2KAY''S VENTURES'!Y18</f>
        <v>0.565379999999998</v>
      </c>
      <c r="AA206" s="444">
        <f>'DE-2KAY''S VENTURES'!Z18</f>
        <v>0</v>
      </c>
      <c r="AB206" s="446" t="str">
        <f>'DE-2KAY''S VENTURES'!AA18</f>
        <v>VERY LOW-ORDER URGENTLY</v>
      </c>
      <c r="AC206" s="443">
        <f>'DE-2KAY''S VENTURES'!AB18</f>
        <v>18116.749999999978</v>
      </c>
      <c r="AD206" s="450">
        <f>Table1[[#This Row],[Stock Sell in/Sell out]]*Table1[[#This Row],[Stock Norm +Transit Time]]/Table1[[#This Row],[Stock Norm QTY]]</f>
        <v>0</v>
      </c>
      <c r="AE206" s="443">
        <f>Table1[[#This Row],[Stock Norm +Transit Time]]*Table1[[#This Row],[Av. Daily Sales MT]]</f>
        <v>0.565379999999998</v>
      </c>
    </row>
    <row r="207" spans="1:31" hidden="1">
      <c r="A207" s="433" t="s">
        <v>2</v>
      </c>
      <c r="B207" s="433" t="s">
        <v>151</v>
      </c>
      <c r="C207" s="433" t="str">
        <f>'DE-2KAY''S VENTURES'!B19</f>
        <v>W021</v>
      </c>
      <c r="D207" s="433" t="str">
        <f>'DE-2KAY''S VENTURES'!C19</f>
        <v>FRYTOL OIL 10L</v>
      </c>
      <c r="E207" s="433" t="str">
        <f>'DE-2KAY''S VENTURES'!D19</f>
        <v>COOKING OIL</v>
      </c>
      <c r="F207" s="433" t="str">
        <f>'DE-2KAY''S VENTURES'!E19</f>
        <v>FRYTOL</v>
      </c>
      <c r="G207" s="443">
        <f>'DE-2KAY''S VENTURES'!F19</f>
        <v>0.30000000000000021</v>
      </c>
      <c r="H207" s="434">
        <f>'DE-2KAY''S VENTURES'!G19</f>
        <v>33.333333333333336</v>
      </c>
      <c r="I207" s="443">
        <f>'DE-2KAY''S VENTURES'!H19</f>
        <v>7833.333333333333</v>
      </c>
      <c r="J207" s="433">
        <f>'DE-2KAY''S VENTURES'!I19</f>
        <v>0</v>
      </c>
      <c r="K207" s="443">
        <f>'DE-2KAY''S VENTURES'!J19</f>
        <v>0</v>
      </c>
      <c r="L207" s="443">
        <f>'DE-2KAY''S VENTURES'!K19</f>
        <v>0</v>
      </c>
      <c r="M207" s="443">
        <f>'DE-2KAY''S VENTURES'!L19</f>
        <v>234.99999999999997</v>
      </c>
      <c r="N207" s="433">
        <f>'DE-2KAY''S VENTURES'!M19</f>
        <v>5</v>
      </c>
      <c r="O207" s="444">
        <f>'DE-2KAY''S VENTURES'!N19</f>
        <v>8.7420254515329036E-3</v>
      </c>
      <c r="P207" s="433">
        <f>'DE-2KAY''S VENTURES'!O19</f>
        <v>0.9606202836165606</v>
      </c>
      <c r="Q207" s="433" t="str">
        <f>'DE-2KAY''S VENTURES'!P19</f>
        <v>C</v>
      </c>
      <c r="R207" s="434">
        <f>'DE-2KAY''S VENTURES'!Q19</f>
        <v>1.5151515151515154</v>
      </c>
      <c r="S207" s="443">
        <f>'DE-2KAY''S VENTURES'!R19</f>
        <v>1.3636363636363646E-2</v>
      </c>
      <c r="T207" s="443">
        <f>'DE-2KAY''S VENTURES'!S19</f>
        <v>356.06060606060606</v>
      </c>
      <c r="U207" s="433">
        <f>'DE-2KAY''S VENTURES'!T19</f>
        <v>30</v>
      </c>
      <c r="V207" s="433">
        <f>'DE-2KAY''S VENTURES'!U19</f>
        <v>3</v>
      </c>
      <c r="W207" s="433">
        <f>'DE-2KAY''S VENTURES'!V19</f>
        <v>33</v>
      </c>
      <c r="X207" s="434">
        <f>'DE-2KAY''S VENTURES'!W19</f>
        <v>50.000000000000007</v>
      </c>
      <c r="Y207" s="434">
        <f>'DE-2KAY''S VENTURES'!X19</f>
        <v>50.000000000000007</v>
      </c>
      <c r="Z207" s="443">
        <f>'DE-2KAY''S VENTURES'!Y19</f>
        <v>0.45000000000000034</v>
      </c>
      <c r="AA207" s="444">
        <f>'DE-2KAY''S VENTURES'!Z19</f>
        <v>0</v>
      </c>
      <c r="AB207" s="446" t="str">
        <f>'DE-2KAY''S VENTURES'!AA19</f>
        <v>VERY LOW-ORDER URGENTLY</v>
      </c>
      <c r="AC207" s="443">
        <f>'DE-2KAY''S VENTURES'!AB19</f>
        <v>11750</v>
      </c>
      <c r="AD207" s="450">
        <f>Table1[[#This Row],[Stock Sell in/Sell out]]*Table1[[#This Row],[Stock Norm +Transit Time]]/Table1[[#This Row],[Stock Norm QTY]]</f>
        <v>0</v>
      </c>
      <c r="AE207" s="443">
        <f>Table1[[#This Row],[Stock Norm +Transit Time]]*Table1[[#This Row],[Av. Daily Sales MT]]</f>
        <v>0.45000000000000034</v>
      </c>
    </row>
    <row r="208" spans="1:31" hidden="1">
      <c r="A208" s="433" t="s">
        <v>2</v>
      </c>
      <c r="B208" s="433" t="s">
        <v>151</v>
      </c>
      <c r="C208" s="433" t="str">
        <f>'DE-2KAY''S VENTURES'!B20</f>
        <v>W007</v>
      </c>
      <c r="D208" s="433" t="str">
        <f>'DE-2KAY''S VENTURES'!C20</f>
        <v xml:space="preserve"> ROL IV 60-61</v>
      </c>
      <c r="E208" s="433" t="str">
        <f>'DE-2KAY''S VENTURES'!D20</f>
        <v>COOKING OIL</v>
      </c>
      <c r="F208" s="433" t="str">
        <f>'DE-2KAY''S VENTURES'!E20</f>
        <v>FRYTOL</v>
      </c>
      <c r="G208" s="443">
        <f>'DE-2KAY''S VENTURES'!F20</f>
        <v>0.29954999999999993</v>
      </c>
      <c r="H208" s="434">
        <f>'DE-2KAY''S VENTURES'!G20</f>
        <v>24.666666666666668</v>
      </c>
      <c r="I208" s="443">
        <f>'DE-2KAY''S VENTURES'!H20</f>
        <v>3661.1666666666665</v>
      </c>
      <c r="J208" s="433">
        <f>'DE-2KAY''S VENTURES'!I20</f>
        <v>0</v>
      </c>
      <c r="K208" s="443">
        <f>'DE-2KAY''S VENTURES'!J20</f>
        <v>0</v>
      </c>
      <c r="L208" s="443">
        <f>'DE-2KAY''S VENTURES'!K20</f>
        <v>0</v>
      </c>
      <c r="M208" s="443">
        <f>'DE-2KAY''S VENTURES'!L20</f>
        <v>148.42567567567565</v>
      </c>
      <c r="N208" s="433">
        <f>'DE-2KAY''S VENTURES'!M20</f>
        <v>12</v>
      </c>
      <c r="O208" s="444">
        <f>'DE-2KAY''S VENTURES'!N20</f>
        <v>8.7289124133555947E-3</v>
      </c>
      <c r="P208" s="433">
        <f>'DE-2KAY''S VENTURES'!O20</f>
        <v>0.9693491960299162</v>
      </c>
      <c r="Q208" s="433" t="str">
        <f>'DE-2KAY''S VENTURES'!P20</f>
        <v>C</v>
      </c>
      <c r="R208" s="434">
        <f>'DE-2KAY''S VENTURES'!Q20</f>
        <v>1.1212121212121213</v>
      </c>
      <c r="S208" s="443">
        <f>'DE-2KAY''S VENTURES'!R20</f>
        <v>1.3615909090909088E-2</v>
      </c>
      <c r="T208" s="443">
        <f>'DE-2KAY''S VENTURES'!S20</f>
        <v>166.41666666666666</v>
      </c>
      <c r="U208" s="433">
        <f>'DE-2KAY''S VENTURES'!T20</f>
        <v>30</v>
      </c>
      <c r="V208" s="433">
        <f>'DE-2KAY''S VENTURES'!U20</f>
        <v>3</v>
      </c>
      <c r="W208" s="433">
        <f>'DE-2KAY''S VENTURES'!V20</f>
        <v>33</v>
      </c>
      <c r="X208" s="434">
        <f>'DE-2KAY''S VENTURES'!W20</f>
        <v>37.000000000000007</v>
      </c>
      <c r="Y208" s="434">
        <f>'DE-2KAY''S VENTURES'!X20</f>
        <v>37.000000000000007</v>
      </c>
      <c r="Z208" s="443">
        <f>'DE-2KAY''S VENTURES'!Y20</f>
        <v>0.44932499999999992</v>
      </c>
      <c r="AA208" s="444">
        <f>'DE-2KAY''S VENTURES'!Z20</f>
        <v>0</v>
      </c>
      <c r="AB208" s="446" t="str">
        <f>'DE-2KAY''S VENTURES'!AA20</f>
        <v>VERY LOW-ORDER URGENTLY</v>
      </c>
      <c r="AC208" s="443">
        <f>'DE-2KAY''S VENTURES'!AB20</f>
        <v>5491.75</v>
      </c>
      <c r="AD208" s="450">
        <f>Table1[[#This Row],[Stock Sell in/Sell out]]*Table1[[#This Row],[Stock Norm +Transit Time]]/Table1[[#This Row],[Stock Norm QTY]]</f>
        <v>0</v>
      </c>
      <c r="AE208" s="443">
        <f>Table1[[#This Row],[Stock Norm +Transit Time]]*Table1[[#This Row],[Av. Daily Sales MT]]</f>
        <v>0.44932499999999992</v>
      </c>
    </row>
    <row r="209" spans="1:31" hidden="1">
      <c r="A209" s="433" t="s">
        <v>2</v>
      </c>
      <c r="B209" s="433" t="s">
        <v>151</v>
      </c>
      <c r="C209" s="433" t="str">
        <f>'DE-2KAY''S VENTURES'!B21</f>
        <v>W024</v>
      </c>
      <c r="D209" s="433" t="str">
        <f>'DE-2KAY''S VENTURES'!C21</f>
        <v>FRYTOL 200ML X 24SCH</v>
      </c>
      <c r="E209" s="433" t="str">
        <f>'DE-2KAY''S VENTURES'!D21</f>
        <v>COOKING OIL</v>
      </c>
      <c r="F209" s="433" t="str">
        <f>'DE-2KAY''S VENTURES'!E21</f>
        <v>FRYTOL</v>
      </c>
      <c r="G209" s="443">
        <f>'DE-2KAY''S VENTURES'!F21</f>
        <v>0.28746000000000105</v>
      </c>
      <c r="H209" s="434">
        <f>'DE-2KAY''S VENTURES'!G21</f>
        <v>50.666666666666664</v>
      </c>
      <c r="I209" s="443">
        <f>'DE-2KAY''S VENTURES'!H21</f>
        <v>8399.5066666666626</v>
      </c>
      <c r="J209" s="433">
        <f>'DE-2KAY''S VENTURES'!I21</f>
        <v>57</v>
      </c>
      <c r="K209" s="443">
        <f>'DE-2KAY''S VENTURES'!J21</f>
        <v>0.24786000000000002</v>
      </c>
      <c r="L209" s="443">
        <f>'DE-2KAY''S VENTURES'!K21</f>
        <v>9449.4449999999961</v>
      </c>
      <c r="M209" s="443">
        <f>'DE-2KAY''S VENTURES'!L21</f>
        <v>165.77973684210519</v>
      </c>
      <c r="N209" s="433">
        <f>'DE-2KAY''S VENTURES'!M21</f>
        <v>1</v>
      </c>
      <c r="O209" s="444">
        <f>'DE-2KAY''S VENTURES'!N21</f>
        <v>8.376608787658852E-3</v>
      </c>
      <c r="P209" s="433">
        <f>'DE-2KAY''S VENTURES'!O21</f>
        <v>0.97772580481757509</v>
      </c>
      <c r="Q209" s="433" t="str">
        <f>'DE-2KAY''S VENTURES'!P21</f>
        <v>C</v>
      </c>
      <c r="R209" s="434">
        <f>'DE-2KAY''S VENTURES'!Q21</f>
        <v>2.3030303030303028</v>
      </c>
      <c r="S209" s="443">
        <f>'DE-2KAY''S VENTURES'!R21</f>
        <v>1.3066363636363683E-2</v>
      </c>
      <c r="T209" s="443">
        <f>'DE-2KAY''S VENTURES'!S21</f>
        <v>381.79575757575736</v>
      </c>
      <c r="U209" s="433">
        <f>'DE-2KAY''S VENTURES'!T21</f>
        <v>30</v>
      </c>
      <c r="V209" s="433">
        <f>'DE-2KAY''S VENTURES'!U21</f>
        <v>3</v>
      </c>
      <c r="W209" s="433">
        <f>'DE-2KAY''S VENTURES'!V21</f>
        <v>33</v>
      </c>
      <c r="X209" s="434">
        <f>'DE-2KAY''S VENTURES'!W21</f>
        <v>75.999999999999986</v>
      </c>
      <c r="Y209" s="434">
        <f>'DE-2KAY''S VENTURES'!X21</f>
        <v>18.999999999999986</v>
      </c>
      <c r="Z209" s="443">
        <f>'DE-2KAY''S VENTURES'!Y21</f>
        <v>0.10779750000000032</v>
      </c>
      <c r="AA209" s="444">
        <f>'DE-2KAY''S VENTURES'!Z21</f>
        <v>0.75000000000000011</v>
      </c>
      <c r="AB209" s="446" t="str">
        <f>'DE-2KAY''S VENTURES'!AA21</f>
        <v>VERY LOW-ORDER URGENTLY</v>
      </c>
      <c r="AC209" s="443">
        <f>'DE-2KAY''S VENTURES'!AB21</f>
        <v>3149.8149999999964</v>
      </c>
      <c r="AD209" s="450">
        <f>Table1[[#This Row],[Stock Sell in/Sell out]]*Table1[[#This Row],[Stock Norm +Transit Time]]/Table1[[#This Row],[Stock Norm QTY]]</f>
        <v>24.750000000000004</v>
      </c>
      <c r="AE209" s="443">
        <f>Table1[[#This Row],[Stock Norm +Transit Time]]*Table1[[#This Row],[Av. Daily Sales MT]]</f>
        <v>0.43119000000000157</v>
      </c>
    </row>
    <row r="210" spans="1:31" hidden="1">
      <c r="A210" s="433" t="s">
        <v>2</v>
      </c>
      <c r="B210" s="433" t="s">
        <v>151</v>
      </c>
      <c r="C210" s="433" t="str">
        <f>'DE-2KAY''S VENTURES'!B22</f>
        <v>W043</v>
      </c>
      <c r="D210" s="433" t="str">
        <f>'DE-2KAY''S VENTURES'!C22</f>
        <v>FORTUNE VIET 25KG</v>
      </c>
      <c r="E210" s="433" t="str">
        <f>'DE-2KAY''S VENTURES'!D22</f>
        <v>RICE</v>
      </c>
      <c r="F210" s="433" t="str">
        <f>'DE-2KAY''S VENTURES'!E22</f>
        <v>FORTUNE</v>
      </c>
      <c r="G210" s="443">
        <f>'DE-2KAY''S VENTURES'!F22</f>
        <v>0.25000000000000006</v>
      </c>
      <c r="H210" s="434">
        <f>'DE-2KAY''S VENTURES'!G22</f>
        <v>10</v>
      </c>
      <c r="I210" s="443">
        <f>'DE-2KAY''S VENTURES'!H22</f>
        <v>3010</v>
      </c>
      <c r="J210" s="433">
        <f>'DE-2KAY''S VENTURES'!I22</f>
        <v>0</v>
      </c>
      <c r="K210" s="443">
        <f>'DE-2KAY''S VENTURES'!J22</f>
        <v>0</v>
      </c>
      <c r="L210" s="443">
        <f>'DE-2KAY''S VENTURES'!K22</f>
        <v>0</v>
      </c>
      <c r="M210" s="443">
        <f>'DE-2KAY''S VENTURES'!L22</f>
        <v>301</v>
      </c>
      <c r="N210" s="433">
        <f>'DE-2KAY''S VENTURES'!M22</f>
        <v>1</v>
      </c>
      <c r="O210" s="444">
        <f>'DE-2KAY''S VENTURES'!N22</f>
        <v>7.2850212096107489E-3</v>
      </c>
      <c r="P210" s="433">
        <f>'DE-2KAY''S VENTURES'!O22</f>
        <v>0.98501082602718582</v>
      </c>
      <c r="Q210" s="433" t="str">
        <f>'DE-2KAY''S VENTURES'!P22</f>
        <v>C</v>
      </c>
      <c r="R210" s="434">
        <f>'DE-2KAY''S VENTURES'!Q22</f>
        <v>0.45454545454545453</v>
      </c>
      <c r="S210" s="443">
        <f>'DE-2KAY''S VENTURES'!R22</f>
        <v>1.1363636363636366E-2</v>
      </c>
      <c r="T210" s="443">
        <f>'DE-2KAY''S VENTURES'!S22</f>
        <v>136.81818181818181</v>
      </c>
      <c r="U210" s="433">
        <f>'DE-2KAY''S VENTURES'!T22</f>
        <v>30</v>
      </c>
      <c r="V210" s="433">
        <f>'DE-2KAY''S VENTURES'!U22</f>
        <v>3</v>
      </c>
      <c r="W210" s="433">
        <f>'DE-2KAY''S VENTURES'!V22</f>
        <v>33</v>
      </c>
      <c r="X210" s="434">
        <f>'DE-2KAY''S VENTURES'!W22</f>
        <v>15</v>
      </c>
      <c r="Y210" s="434">
        <f>'DE-2KAY''S VENTURES'!X22</f>
        <v>15</v>
      </c>
      <c r="Z210" s="443">
        <f>'DE-2KAY''S VENTURES'!Y22</f>
        <v>0.37500000000000006</v>
      </c>
      <c r="AA210" s="444">
        <f>'DE-2KAY''S VENTURES'!Z22</f>
        <v>0</v>
      </c>
      <c r="AB210" s="446" t="str">
        <f>'DE-2KAY''S VENTURES'!AA22</f>
        <v>VERY LOW-ORDER URGENTLY</v>
      </c>
      <c r="AC210" s="443">
        <f>'DE-2KAY''S VENTURES'!AB22</f>
        <v>4515</v>
      </c>
      <c r="AD210" s="450">
        <f>Table1[[#This Row],[Stock Sell in/Sell out]]*Table1[[#This Row],[Stock Norm +Transit Time]]/Table1[[#This Row],[Stock Norm QTY]]</f>
        <v>0</v>
      </c>
      <c r="AE210" s="443">
        <f>Table1[[#This Row],[Stock Norm +Transit Time]]*Table1[[#This Row],[Av. Daily Sales MT]]</f>
        <v>0.37500000000000006</v>
      </c>
    </row>
    <row r="211" spans="1:31" hidden="1">
      <c r="A211" s="433" t="s">
        <v>2</v>
      </c>
      <c r="B211" s="433" t="s">
        <v>151</v>
      </c>
      <c r="C211" s="433" t="str">
        <f>'DE-2KAY''S VENTURES'!B23</f>
        <v>W106</v>
      </c>
      <c r="D211" s="433" t="str">
        <f>'DE-2KAY''S VENTURES'!C23</f>
        <v>FRYTOL 0.9L X 15 BTL</v>
      </c>
      <c r="E211" s="433" t="str">
        <f>'DE-2KAY''S VENTURES'!D23</f>
        <v>COOKING OIL</v>
      </c>
      <c r="F211" s="433" t="str">
        <f>'DE-2KAY''S VENTURES'!E23</f>
        <v>FRYTOL</v>
      </c>
      <c r="G211" s="443">
        <f>'DE-2KAY''S VENTURES'!F23</f>
        <v>0.20249999999999987</v>
      </c>
      <c r="H211" s="434">
        <f>'DE-2KAY''S VENTURES'!G23</f>
        <v>12.333333333333334</v>
      </c>
      <c r="I211" s="443">
        <f>'DE-2KAY''S VENTURES'!H23</f>
        <v>9166.8833333333114</v>
      </c>
      <c r="J211" s="433">
        <f>'DE-2KAY''S VENTURES'!I23</f>
        <v>0</v>
      </c>
      <c r="K211" s="443">
        <f>'DE-2KAY''S VENTURES'!J23</f>
        <v>0</v>
      </c>
      <c r="L211" s="443">
        <f>'DE-2KAY''S VENTURES'!K23</f>
        <v>0</v>
      </c>
      <c r="M211" s="443">
        <f>'DE-2KAY''S VENTURES'!L23</f>
        <v>743.26081081080895</v>
      </c>
      <c r="N211" s="433">
        <f>'DE-2KAY''S VENTURES'!M23</f>
        <v>4</v>
      </c>
      <c r="O211" s="444">
        <f>'DE-2KAY''S VENTURES'!N23</f>
        <v>5.9008671797847016E-3</v>
      </c>
      <c r="P211" s="433">
        <f>'DE-2KAY''S VENTURES'!O23</f>
        <v>0.99091169320697048</v>
      </c>
      <c r="Q211" s="433" t="str">
        <f>'DE-2KAY''S VENTURES'!P23</f>
        <v>C</v>
      </c>
      <c r="R211" s="434">
        <f>'DE-2KAY''S VENTURES'!Q23</f>
        <v>0.56060606060606066</v>
      </c>
      <c r="S211" s="443">
        <f>'DE-2KAY''S VENTURES'!R23</f>
        <v>9.2045454545454496E-3</v>
      </c>
      <c r="T211" s="443">
        <f>'DE-2KAY''S VENTURES'!S23</f>
        <v>416.67651515151414</v>
      </c>
      <c r="U211" s="433">
        <f>'DE-2KAY''S VENTURES'!T23</f>
        <v>30</v>
      </c>
      <c r="V211" s="433">
        <f>'DE-2KAY''S VENTURES'!U23</f>
        <v>3</v>
      </c>
      <c r="W211" s="433">
        <f>'DE-2KAY''S VENTURES'!V23</f>
        <v>33</v>
      </c>
      <c r="X211" s="434">
        <f>'DE-2KAY''S VENTURES'!W23</f>
        <v>18.500000000000004</v>
      </c>
      <c r="Y211" s="434">
        <f>'DE-2KAY''S VENTURES'!X23</f>
        <v>18.500000000000004</v>
      </c>
      <c r="Z211" s="443">
        <f>'DE-2KAY''S VENTURES'!Y23</f>
        <v>0.30374999999999985</v>
      </c>
      <c r="AA211" s="444">
        <f>'DE-2KAY''S VENTURES'!Z23</f>
        <v>0</v>
      </c>
      <c r="AB211" s="446" t="str">
        <f>'DE-2KAY''S VENTURES'!AA23</f>
        <v>VERY LOW-ORDER URGENTLY</v>
      </c>
      <c r="AC211" s="443">
        <f>'DE-2KAY''S VENTURES'!AB23</f>
        <v>13750.324999999968</v>
      </c>
      <c r="AD211" s="450">
        <f>Table1[[#This Row],[Stock Sell in/Sell out]]*Table1[[#This Row],[Stock Norm +Transit Time]]/Table1[[#This Row],[Stock Norm QTY]]</f>
        <v>0</v>
      </c>
      <c r="AE211" s="443">
        <f>Table1[[#This Row],[Stock Norm +Transit Time]]*Table1[[#This Row],[Av. Daily Sales MT]]</f>
        <v>0.30374999999999985</v>
      </c>
    </row>
    <row r="212" spans="1:31" hidden="1">
      <c r="A212" s="433" t="s">
        <v>2</v>
      </c>
      <c r="B212" s="433" t="s">
        <v>151</v>
      </c>
      <c r="C212" s="433" t="str">
        <f>'DE-2KAY''S VENTURES'!B24</f>
        <v>W137</v>
      </c>
      <c r="D212" s="433" t="str">
        <f>'DE-2KAY''S VENTURES'!C24</f>
        <v>VIKING EMO PA 4.5KG</v>
      </c>
      <c r="E212" s="433" t="str">
        <f>'DE-2KAY''S VENTURES'!D24</f>
        <v>RICE</v>
      </c>
      <c r="F212" s="433" t="str">
        <f>'DE-2KAY''S VENTURES'!E24</f>
        <v>VIKING</v>
      </c>
      <c r="G212" s="443">
        <f>'DE-2KAY''S VENTURES'!F24</f>
        <v>0.15000000000000005</v>
      </c>
      <c r="H212" s="434">
        <f>'DE-2KAY''S VENTURES'!G24</f>
        <v>6.333333333333333</v>
      </c>
      <c r="I212" s="443">
        <f>'DE-2KAY''S VENTURES'!H24</f>
        <v>998.33333333333337</v>
      </c>
      <c r="J212" s="433">
        <f>'DE-2KAY''S VENTURES'!I24</f>
        <v>0</v>
      </c>
      <c r="K212" s="443">
        <f>'DE-2KAY''S VENTURES'!J24</f>
        <v>0</v>
      </c>
      <c r="L212" s="443">
        <f>'DE-2KAY''S VENTURES'!K24</f>
        <v>0</v>
      </c>
      <c r="M212" s="443">
        <f>'DE-2KAY''S VENTURES'!L24</f>
        <v>157.63157894736844</v>
      </c>
      <c r="N212" s="433">
        <f>'DE-2KAY''S VENTURES'!M24</f>
        <v>5</v>
      </c>
      <c r="O212" s="444">
        <f>'DE-2KAY''S VENTURES'!N24</f>
        <v>4.3710127257664501E-3</v>
      </c>
      <c r="P212" s="433">
        <f>'DE-2KAY''S VENTURES'!O24</f>
        <v>0.99528270593273693</v>
      </c>
      <c r="Q212" s="433" t="str">
        <f>'DE-2KAY''S VENTURES'!P24</f>
        <v>C</v>
      </c>
      <c r="R212" s="434">
        <f>'DE-2KAY''S VENTURES'!Q24</f>
        <v>0.28787878787878785</v>
      </c>
      <c r="S212" s="443">
        <f>'DE-2KAY''S VENTURES'!R24</f>
        <v>6.8181818181818205E-3</v>
      </c>
      <c r="T212" s="443">
        <f>'DE-2KAY''S VENTURES'!S24</f>
        <v>45.378787878787882</v>
      </c>
      <c r="U212" s="433">
        <f>'DE-2KAY''S VENTURES'!T24</f>
        <v>30</v>
      </c>
      <c r="V212" s="433">
        <f>'DE-2KAY''S VENTURES'!U24</f>
        <v>3</v>
      </c>
      <c r="W212" s="433">
        <f>'DE-2KAY''S VENTURES'!V24</f>
        <v>33</v>
      </c>
      <c r="X212" s="434">
        <f>'DE-2KAY''S VENTURES'!W24</f>
        <v>9.4999999999999982</v>
      </c>
      <c r="Y212" s="434">
        <f>'DE-2KAY''S VENTURES'!X24</f>
        <v>9.4999999999999982</v>
      </c>
      <c r="Z212" s="443">
        <f>'DE-2KAY''S VENTURES'!Y24</f>
        <v>0.22500000000000003</v>
      </c>
      <c r="AA212" s="444">
        <f>'DE-2KAY''S VENTURES'!Z24</f>
        <v>0</v>
      </c>
      <c r="AB212" s="446" t="str">
        <f>'DE-2KAY''S VENTURES'!AA24</f>
        <v>VERY LOW-ORDER URGENTLY</v>
      </c>
      <c r="AC212" s="443">
        <f>'DE-2KAY''S VENTURES'!AB24</f>
        <v>1497.5</v>
      </c>
      <c r="AD212" s="450">
        <f>Table1[[#This Row],[Stock Sell in/Sell out]]*Table1[[#This Row],[Stock Norm +Transit Time]]/Table1[[#This Row],[Stock Norm QTY]]</f>
        <v>0</v>
      </c>
      <c r="AE212" s="443">
        <f>Table1[[#This Row],[Stock Norm +Transit Time]]*Table1[[#This Row],[Av. Daily Sales MT]]</f>
        <v>0.22500000000000009</v>
      </c>
    </row>
    <row r="213" spans="1:31" hidden="1">
      <c r="A213" s="433" t="s">
        <v>2</v>
      </c>
      <c r="B213" s="433" t="s">
        <v>151</v>
      </c>
      <c r="C213" s="433" t="str">
        <f>'DE-2KAY''S VENTURES'!B25</f>
        <v>W111</v>
      </c>
      <c r="D213" s="433" t="str">
        <f>'DE-2KAY''S VENTURES'!C25</f>
        <v>FORTUNE DELIGHT 900GM</v>
      </c>
      <c r="E213" s="433" t="str">
        <f>'DE-2KAY''S VENTURES'!D25</f>
        <v>RICE</v>
      </c>
      <c r="F213" s="433" t="str">
        <f>'DE-2KAY''S VENTURES'!E25</f>
        <v>FORTUNE DELIGHT</v>
      </c>
      <c r="G213" s="443">
        <f>'DE-2KAY''S VENTURES'!F25</f>
        <v>0.1179</v>
      </c>
      <c r="H213" s="434">
        <f>'DE-2KAY''S VENTURES'!G25</f>
        <v>2.6666666666666665</v>
      </c>
      <c r="I213" s="443">
        <f>'DE-2KAY''S VENTURES'!H25</f>
        <v>1930.3333333333335</v>
      </c>
      <c r="J213" s="433">
        <f>'DE-2KAY''S VENTURES'!I25</f>
        <v>0</v>
      </c>
      <c r="K213" s="443">
        <f>'DE-2KAY''S VENTURES'!J25</f>
        <v>0</v>
      </c>
      <c r="L213" s="443">
        <f>'DE-2KAY''S VENTURES'!K25</f>
        <v>0</v>
      </c>
      <c r="M213" s="443">
        <f>'DE-2KAY''S VENTURES'!L25</f>
        <v>723.87500000000011</v>
      </c>
      <c r="N213" s="433">
        <f>'DE-2KAY''S VENTURES'!M25</f>
        <v>36</v>
      </c>
      <c r="O213" s="444">
        <f>'DE-2KAY''S VENTURES'!N25</f>
        <v>3.4356160024524287E-3</v>
      </c>
      <c r="P213" s="433">
        <f>'DE-2KAY''S VENTURES'!O25</f>
        <v>0.99871832193518939</v>
      </c>
      <c r="Q213" s="433" t="str">
        <f>'DE-2KAY''S VENTURES'!P25</f>
        <v>C</v>
      </c>
      <c r="R213" s="434">
        <f>'DE-2KAY''S VENTURES'!Q25</f>
        <v>0.1212121212121212</v>
      </c>
      <c r="S213" s="443">
        <f>'DE-2KAY''S VENTURES'!R25</f>
        <v>5.3590909090909097E-3</v>
      </c>
      <c r="T213" s="443">
        <f>'DE-2KAY''S VENTURES'!S25</f>
        <v>87.742424242424249</v>
      </c>
      <c r="U213" s="433">
        <f>'DE-2KAY''S VENTURES'!T25</f>
        <v>30</v>
      </c>
      <c r="V213" s="433">
        <f>'DE-2KAY''S VENTURES'!U25</f>
        <v>3</v>
      </c>
      <c r="W213" s="433">
        <f>'DE-2KAY''S VENTURES'!V25</f>
        <v>33</v>
      </c>
      <c r="X213" s="434">
        <f>'DE-2KAY''S VENTURES'!W25</f>
        <v>3.9999999999999996</v>
      </c>
      <c r="Y213" s="434">
        <f>'DE-2KAY''S VENTURES'!X25</f>
        <v>3.9999999999999996</v>
      </c>
      <c r="Z213" s="443">
        <f>'DE-2KAY''S VENTURES'!Y25</f>
        <v>0.17685000000000001</v>
      </c>
      <c r="AA213" s="444">
        <f>'DE-2KAY''S VENTURES'!Z25</f>
        <v>0</v>
      </c>
      <c r="AB213" s="446" t="str">
        <f>'DE-2KAY''S VENTURES'!AA25</f>
        <v>VERY LOW-ORDER URGENTLY</v>
      </c>
      <c r="AC213" s="443">
        <f>'DE-2KAY''S VENTURES'!AB25</f>
        <v>2895.5</v>
      </c>
      <c r="AD213" s="450">
        <f>Table1[[#This Row],[Stock Sell in/Sell out]]*Table1[[#This Row],[Stock Norm +Transit Time]]/Table1[[#This Row],[Stock Norm QTY]]</f>
        <v>0</v>
      </c>
      <c r="AE213" s="443">
        <f>Table1[[#This Row],[Stock Norm +Transit Time]]*Table1[[#This Row],[Av. Daily Sales MT]]</f>
        <v>0.17685000000000001</v>
      </c>
    </row>
    <row r="214" spans="1:31" hidden="1">
      <c r="A214" s="433" t="s">
        <v>2</v>
      </c>
      <c r="B214" s="433" t="s">
        <v>151</v>
      </c>
      <c r="C214" s="433" t="str">
        <f>'DE-2KAY''S VENTURES'!B27</f>
        <v>W032</v>
      </c>
      <c r="D214" s="433" t="str">
        <f>'DE-2KAY''S VENTURES'!C27</f>
        <v>WINTER SFO 5L X 4BTL</v>
      </c>
      <c r="E214" s="433" t="str">
        <f>'DE-2KAY''S VENTURES'!D27</f>
        <v>SUNFLOWER OIL</v>
      </c>
      <c r="F214" s="433" t="str">
        <f>'DE-2KAY''S VENTURES'!E27</f>
        <v>FRYTOL</v>
      </c>
      <c r="G214" s="443">
        <f>'DE-2KAY''S VENTURES'!F27</f>
        <v>6.0666666666666673E-3</v>
      </c>
      <c r="H214" s="434">
        <f>'DE-2KAY''S VENTURES'!G27</f>
        <v>1</v>
      </c>
      <c r="I214" s="443">
        <f>'DE-2KAY''S VENTURES'!H27</f>
        <v>163.33333333333334</v>
      </c>
      <c r="J214" s="433">
        <f>'DE-2KAY''S VENTURES'!I27</f>
        <v>0</v>
      </c>
      <c r="K214" s="443">
        <f>'DE-2KAY''S VENTURES'!J27</f>
        <v>0</v>
      </c>
      <c r="L214" s="443">
        <f>'DE-2KAY''S VENTURES'!K27</f>
        <v>0</v>
      </c>
      <c r="M214" s="443">
        <f>'DE-2KAY''S VENTURES'!L27</f>
        <v>163.33333333333334</v>
      </c>
      <c r="N214" s="433">
        <f>'DE-2KAY''S VENTURES'!M27</f>
        <v>5</v>
      </c>
      <c r="O214" s="444">
        <f>'DE-2KAY''S VENTURES'!N27</f>
        <v>1.7678318135322082E-4</v>
      </c>
      <c r="P214" s="433">
        <f>'DE-2KAY''S VENTURES'!O27</f>
        <v>1.0000000000000002</v>
      </c>
      <c r="Q214" s="433" t="str">
        <f>'DE-2KAY''S VENTURES'!P27</f>
        <v>C</v>
      </c>
      <c r="R214" s="434">
        <f>'DE-2KAY''S VENTURES'!Q27</f>
        <v>4.5454545454545456E-2</v>
      </c>
      <c r="S214" s="443">
        <f>'DE-2KAY''S VENTURES'!R27</f>
        <v>2.7575757575757579E-4</v>
      </c>
      <c r="T214" s="443">
        <f>'DE-2KAY''S VENTURES'!S27</f>
        <v>7.4242424242424248</v>
      </c>
      <c r="U214" s="433">
        <f>'DE-2KAY''S VENTURES'!T27</f>
        <v>30</v>
      </c>
      <c r="V214" s="433">
        <f>'DE-2KAY''S VENTURES'!U27</f>
        <v>3</v>
      </c>
      <c r="W214" s="433">
        <f>'DE-2KAY''S VENTURES'!V27</f>
        <v>33</v>
      </c>
      <c r="X214" s="434">
        <f>'DE-2KAY''S VENTURES'!W27</f>
        <v>1.5</v>
      </c>
      <c r="Y214" s="434">
        <f>'DE-2KAY''S VENTURES'!X27</f>
        <v>1.5</v>
      </c>
      <c r="Z214" s="443">
        <f>'DE-2KAY''S VENTURES'!Y27</f>
        <v>9.1000000000000004E-3</v>
      </c>
      <c r="AA214" s="444">
        <f>'DE-2KAY''S VENTURES'!Z27</f>
        <v>0</v>
      </c>
      <c r="AB214" s="446" t="str">
        <f>'DE-2KAY''S VENTURES'!AA27</f>
        <v>VERY LOW-ORDER URGENTLY</v>
      </c>
      <c r="AC214" s="443">
        <f>'DE-2KAY''S VENTURES'!AB27</f>
        <v>245</v>
      </c>
      <c r="AD214" s="450">
        <f>Table1[[#This Row],[Stock Sell in/Sell out]]*Table1[[#This Row],[Stock Norm +Transit Time]]/Table1[[#This Row],[Stock Norm QTY]]</f>
        <v>0</v>
      </c>
      <c r="AE214" s="443">
        <f>Table1[[#This Row],[Stock Norm +Transit Time]]*Table1[[#This Row],[Av. Daily Sales MT]]</f>
        <v>9.1000000000000004E-3</v>
      </c>
    </row>
    <row r="215" spans="1:31" hidden="1">
      <c r="A215" s="433" t="s">
        <v>3</v>
      </c>
      <c r="B215" s="433" t="s">
        <v>151</v>
      </c>
      <c r="C215" s="433" t="str">
        <f>'DEJOL LIMITED'!B5</f>
        <v>W151</v>
      </c>
      <c r="D215" s="433" t="str">
        <f>'DEJOL LIMITED'!C5</f>
        <v>FRYTOL 4.5 LT</v>
      </c>
      <c r="E215" s="433" t="str">
        <f>'DEJOL LIMITED'!D5</f>
        <v>COOKING OIL</v>
      </c>
      <c r="F215" s="433" t="str">
        <f>'DEJOL LIMITED'!E5</f>
        <v>FRYTOL</v>
      </c>
      <c r="G215" s="443">
        <f>'DEJOL LIMITED'!F5</f>
        <v>46.492649999999948</v>
      </c>
      <c r="H215" s="434">
        <f>'DEJOL LIMITED'!G5</f>
        <v>2730.666666666667</v>
      </c>
      <c r="I215" s="443">
        <f>'DEJOL LIMITED'!H5</f>
        <v>1873815.8333333335</v>
      </c>
      <c r="J215" s="433">
        <f>'DEJOL LIMITED'!I5</f>
        <v>821</v>
      </c>
      <c r="K215" s="443">
        <f>'DEJOL LIMITED'!J5</f>
        <v>13.304249999999998</v>
      </c>
      <c r="L215" s="443">
        <f>'DEJOL LIMITED'!K5</f>
        <v>563379.93133544922</v>
      </c>
      <c r="M215" s="443">
        <f>'DEJOL LIMITED'!L5</f>
        <v>686.21185302734375</v>
      </c>
      <c r="N215" s="433">
        <f>'DEJOL LIMITED'!M5</f>
        <v>4</v>
      </c>
      <c r="O215" s="444">
        <f>'DEJOL LIMITED'!N5</f>
        <v>0.23707446288918449</v>
      </c>
      <c r="P215" s="433">
        <f>'DEJOL LIMITED'!O5</f>
        <v>0.23707446288918449</v>
      </c>
      <c r="Q215" s="433" t="str">
        <f>'DEJOL LIMITED'!P5</f>
        <v>A</v>
      </c>
      <c r="R215" s="434">
        <f>'DEJOL LIMITED'!Q5</f>
        <v>124.12121212121214</v>
      </c>
      <c r="S215" s="443">
        <f>'DEJOL LIMITED'!R5</f>
        <v>2.1133022727272706</v>
      </c>
      <c r="T215" s="443">
        <f>'DEJOL LIMITED'!S5</f>
        <v>85173.446969696975</v>
      </c>
      <c r="U215" s="433">
        <f>'DEJOL LIMITED'!T5</f>
        <v>7</v>
      </c>
      <c r="V215" s="433">
        <f>'DEJOL LIMITED'!U5</f>
        <v>3</v>
      </c>
      <c r="W215" s="433">
        <f>'DEJOL LIMITED'!V5</f>
        <v>10</v>
      </c>
      <c r="X215" s="434">
        <f>'DEJOL LIMITED'!W5</f>
        <v>1241.2121212121215</v>
      </c>
      <c r="Y215" s="434">
        <f>'DEJOL LIMITED'!X5</f>
        <v>420.21212121212147</v>
      </c>
      <c r="Z215" s="443">
        <f>'DEJOL LIMITED'!Y5</f>
        <v>7.1545807167746753</v>
      </c>
      <c r="AA215" s="444">
        <f>'DEJOL LIMITED'!Z5</f>
        <v>0.66145019531249982</v>
      </c>
      <c r="AB215" s="446" t="str">
        <f>'DEJOL LIMITED'!AA5</f>
        <v>VERY LOW-ORDER URGENTLY</v>
      </c>
      <c r="AC215" s="443">
        <f>'DEJOL LIMITED'!AB5</f>
        <v>288354.53836152068</v>
      </c>
      <c r="AD215" s="450">
        <f>Table1[[#This Row],[Stock Sell in/Sell out]]*Table1[[#This Row],[Stock Norm +Transit Time]]/Table1[[#This Row],[Stock Norm QTY]]</f>
        <v>6.6145019531249982</v>
      </c>
      <c r="AE215" s="443">
        <f>Table1[[#This Row],[Stock Norm +Transit Time]]*Table1[[#This Row],[Av. Daily Sales MT]]</f>
        <v>21.133022727272706</v>
      </c>
    </row>
    <row r="216" spans="1:31" hidden="1">
      <c r="A216" s="433" t="s">
        <v>3</v>
      </c>
      <c r="B216" s="433" t="s">
        <v>151</v>
      </c>
      <c r="C216" s="433" t="str">
        <f>'DEJOL LIMITED'!B6</f>
        <v>W019</v>
      </c>
      <c r="D216" s="433" t="str">
        <f>'DEJOL LIMITED'!C6</f>
        <v xml:space="preserve">FRYTOL YELLOW @25L </v>
      </c>
      <c r="E216" s="433" t="str">
        <f>'DEJOL LIMITED'!D6</f>
        <v>COOKING OIL</v>
      </c>
      <c r="F216" s="433" t="str">
        <f>'DEJOL LIMITED'!E6</f>
        <v>FRYTOL</v>
      </c>
      <c r="G216" s="443">
        <f>'DEJOL LIMITED'!F6</f>
        <v>39.045000000000023</v>
      </c>
      <c r="H216" s="434">
        <f>'DEJOL LIMITED'!G6</f>
        <v>1735.3333333333333</v>
      </c>
      <c r="I216" s="443">
        <f>'DEJOL LIMITED'!H6</f>
        <v>1250898.3333333335</v>
      </c>
      <c r="J216" s="433">
        <f>'DEJOL LIMITED'!I6</f>
        <v>-29</v>
      </c>
      <c r="K216" s="443">
        <f>'DEJOL LIMITED'!J6</f>
        <v>-0.65249999999999997</v>
      </c>
      <c r="L216" s="443">
        <f>'DEJOL LIMITED'!K6</f>
        <v>-20904.370918171346</v>
      </c>
      <c r="M216" s="443">
        <f>'DEJOL LIMITED'!L6</f>
        <v>720.84037648866706</v>
      </c>
      <c r="N216" s="433">
        <f>'DEJOL LIMITED'!M6</f>
        <v>5</v>
      </c>
      <c r="O216" s="444">
        <f>'DEJOL LIMITED'!N6</f>
        <v>0.19909754345059327</v>
      </c>
      <c r="P216" s="433">
        <f>'DEJOL LIMITED'!O6</f>
        <v>0.43617200633977776</v>
      </c>
      <c r="Q216" s="433" t="str">
        <f>'DEJOL LIMITED'!P6</f>
        <v>A</v>
      </c>
      <c r="R216" s="434">
        <f>'DEJOL LIMITED'!Q6</f>
        <v>78.878787878787875</v>
      </c>
      <c r="S216" s="443">
        <f>'DEJOL LIMITED'!R6</f>
        <v>1.7747727272727283</v>
      </c>
      <c r="T216" s="443">
        <f>'DEJOL LIMITED'!S6</f>
        <v>56859.015151515159</v>
      </c>
      <c r="U216" s="433">
        <f>'DEJOL LIMITED'!T6</f>
        <v>7</v>
      </c>
      <c r="V216" s="433">
        <f>'DEJOL LIMITED'!U6</f>
        <v>3</v>
      </c>
      <c r="W216" s="433">
        <f>'DEJOL LIMITED'!V6</f>
        <v>10</v>
      </c>
      <c r="X216" s="434">
        <f>'DEJOL LIMITED'!W6</f>
        <v>788.78787878787875</v>
      </c>
      <c r="Y216" s="434">
        <f>'DEJOL LIMITED'!X6</f>
        <v>817.78787878787875</v>
      </c>
      <c r="Z216" s="443">
        <f>'DEJOL LIMITED'!Y6</f>
        <v>18.400227272727285</v>
      </c>
      <c r="AA216" s="444">
        <f>'DEJOL LIMITED'!Z6</f>
        <v>-3.6765270841336919E-2</v>
      </c>
      <c r="AB216" s="446" t="str">
        <f>'DEJOL LIMITED'!AA6</f>
        <v>VERY LOW-ORDER URGENTLY</v>
      </c>
      <c r="AC216" s="443">
        <f>'DEJOL LIMITED'!AB6</f>
        <v>589494.52243332297</v>
      </c>
      <c r="AD216" s="450">
        <f>Table1[[#This Row],[Stock Sell in/Sell out]]*Table1[[#This Row],[Stock Norm +Transit Time]]/Table1[[#This Row],[Stock Norm QTY]]</f>
        <v>-0.36765270841336922</v>
      </c>
      <c r="AE216" s="443">
        <f>Table1[[#This Row],[Stock Norm +Transit Time]]*Table1[[#This Row],[Av. Daily Sales MT]]</f>
        <v>17.747727272727282</v>
      </c>
    </row>
    <row r="217" spans="1:31" hidden="1">
      <c r="A217" s="433" t="s">
        <v>3</v>
      </c>
      <c r="B217" s="433" t="s">
        <v>151</v>
      </c>
      <c r="C217" s="433" t="str">
        <f>'DEJOL LIMITED'!B7</f>
        <v>W042</v>
      </c>
      <c r="D217" s="433" t="str">
        <f>'DEJOL LIMITED'!C7</f>
        <v>FORTUNE VIET 5KG</v>
      </c>
      <c r="E217" s="433" t="str">
        <f>'DEJOL LIMITED'!D7</f>
        <v>RICE</v>
      </c>
      <c r="F217" s="433" t="str">
        <f>'DEJOL LIMITED'!E7</f>
        <v>FORTUNE</v>
      </c>
      <c r="G217" s="443">
        <f>'DEJOL LIMITED'!F7</f>
        <v>30.238333333333379</v>
      </c>
      <c r="H217" s="434">
        <f>'DEJOL LIMITED'!G7</f>
        <v>1020</v>
      </c>
      <c r="I217" s="443">
        <f>'DEJOL LIMITED'!H7</f>
        <v>442009.66666666663</v>
      </c>
      <c r="J217" s="433">
        <f>'DEJOL LIMITED'!I7</f>
        <v>1325</v>
      </c>
      <c r="K217" s="443">
        <f>'DEJOL LIMITED'!J7</f>
        <v>33.14</v>
      </c>
      <c r="L217" s="443">
        <f>'DEJOL LIMITED'!K7</f>
        <v>574179.22385620908</v>
      </c>
      <c r="M217" s="443">
        <f>'DEJOL LIMITED'!L7</f>
        <v>433.34281045751629</v>
      </c>
      <c r="N217" s="433">
        <f>'DEJOL LIMITED'!M7</f>
        <v>5</v>
      </c>
      <c r="O217" s="444">
        <f>'DEJOL LIMITED'!N7</f>
        <v>0.15419075130508034</v>
      </c>
      <c r="P217" s="433">
        <f>'DEJOL LIMITED'!O7</f>
        <v>0.59036275764485813</v>
      </c>
      <c r="Q217" s="433" t="str">
        <f>'DEJOL LIMITED'!P7</f>
        <v>B</v>
      </c>
      <c r="R217" s="434">
        <f>'DEJOL LIMITED'!Q7</f>
        <v>46.363636363636367</v>
      </c>
      <c r="S217" s="443">
        <f>'DEJOL LIMITED'!R7</f>
        <v>1.374469696969699</v>
      </c>
      <c r="T217" s="443">
        <f>'DEJOL LIMITED'!S7</f>
        <v>20091.348484848484</v>
      </c>
      <c r="U217" s="433">
        <f>'DEJOL LIMITED'!T7</f>
        <v>14</v>
      </c>
      <c r="V217" s="433">
        <f>'DEJOL LIMITED'!U7</f>
        <v>3</v>
      </c>
      <c r="W217" s="433">
        <f>'DEJOL LIMITED'!V7</f>
        <v>17</v>
      </c>
      <c r="X217" s="434">
        <f>'DEJOL LIMITED'!W7</f>
        <v>788.18181818181824</v>
      </c>
      <c r="Y217" s="434">
        <f>'DEJOL LIMITED'!X7</f>
        <v>0</v>
      </c>
      <c r="Z217" s="443">
        <f>'DEJOL LIMITED'!Y7</f>
        <v>0</v>
      </c>
      <c r="AA217" s="444">
        <f>'DEJOL LIMITED'!Z7</f>
        <v>1.6810841983852363</v>
      </c>
      <c r="AB217" s="446" t="str">
        <f>'DEJOL LIMITED'!AA7</f>
        <v>HIGH-DON’T ORDER</v>
      </c>
      <c r="AC217" s="443">
        <f>'DEJOL LIMITED'!AB7</f>
        <v>0</v>
      </c>
      <c r="AD217" s="450">
        <f>Table1[[#This Row],[Stock Sell in/Sell out]]*Table1[[#This Row],[Stock Norm +Transit Time]]/Table1[[#This Row],[Stock Norm QTY]]</f>
        <v>28.578431372549016</v>
      </c>
      <c r="AE217" s="443">
        <f>Table1[[#This Row],[Stock Norm +Transit Time]]*Table1[[#This Row],[Av. Daily Sales MT]]</f>
        <v>23.365984848484882</v>
      </c>
    </row>
    <row r="218" spans="1:31" hidden="1">
      <c r="A218" s="433" t="s">
        <v>3</v>
      </c>
      <c r="B218" s="433" t="s">
        <v>151</v>
      </c>
      <c r="C218" s="433" t="str">
        <f>'DEJOL LIMITED'!B8</f>
        <v>W170</v>
      </c>
      <c r="D218" s="433" t="str">
        <f>'DEJOL LIMITED'!C8</f>
        <v>FRYTOL 900ML SCH</v>
      </c>
      <c r="E218" s="433" t="str">
        <f>'DEJOL LIMITED'!D8</f>
        <v>COOKING OIL</v>
      </c>
      <c r="F218" s="433" t="str">
        <f>'DEJOL LIMITED'!E8</f>
        <v>FRYTOL</v>
      </c>
      <c r="G218" s="443">
        <f>'DEJOL LIMITED'!F8</f>
        <v>15.924060000000074</v>
      </c>
      <c r="H218" s="434">
        <f>'DEJOL LIMITED'!G8</f>
        <v>1494.9999999999998</v>
      </c>
      <c r="I218" s="443">
        <f>'DEJOL LIMITED'!H8</f>
        <v>604916.60666666611</v>
      </c>
      <c r="J218" s="433">
        <f>'DEJOL LIMITED'!I8</f>
        <v>44</v>
      </c>
      <c r="K218" s="443">
        <f>'DEJOL LIMITED'!J8</f>
        <v>0.42768</v>
      </c>
      <c r="L218" s="443">
        <f>'DEJOL LIMITED'!K8</f>
        <v>17803.565681159405</v>
      </c>
      <c r="M218" s="443">
        <f>'DEJOL LIMITED'!L8</f>
        <v>404.62649275362287</v>
      </c>
      <c r="N218" s="433">
        <f>'DEJOL LIMITED'!M8</f>
        <v>1</v>
      </c>
      <c r="O218" s="444">
        <f>'DEJOL LIMITED'!N8</f>
        <v>8.1199672884104665E-2</v>
      </c>
      <c r="P218" s="433">
        <f>'DEJOL LIMITED'!O8</f>
        <v>0.67156243052896281</v>
      </c>
      <c r="Q218" s="433" t="str">
        <f>'DEJOL LIMITED'!P8</f>
        <v>B</v>
      </c>
      <c r="R218" s="434">
        <f>'DEJOL LIMITED'!Q8</f>
        <v>67.954545454545439</v>
      </c>
      <c r="S218" s="443">
        <f>'DEJOL LIMITED'!R8</f>
        <v>0.72382090909091246</v>
      </c>
      <c r="T218" s="443">
        <f>'DEJOL LIMITED'!S8</f>
        <v>27496.209393939367</v>
      </c>
      <c r="U218" s="433">
        <f>'DEJOL LIMITED'!T8</f>
        <v>14</v>
      </c>
      <c r="V218" s="433">
        <f>'DEJOL LIMITED'!U8</f>
        <v>3</v>
      </c>
      <c r="W218" s="433">
        <f>'DEJOL LIMITED'!V8</f>
        <v>17</v>
      </c>
      <c r="X218" s="434">
        <f>'DEJOL LIMITED'!W8</f>
        <v>1155.2272727272725</v>
      </c>
      <c r="Y218" s="434">
        <f>'DEJOL LIMITED'!X8</f>
        <v>1111.2272727272725</v>
      </c>
      <c r="Z218" s="443">
        <f>'DEJOL LIMITED'!Y8</f>
        <v>11.836287467923436</v>
      </c>
      <c r="AA218" s="444">
        <f>'DEJOL LIMITED'!Z8</f>
        <v>3.8087743458587453E-2</v>
      </c>
      <c r="AB218" s="446" t="str">
        <f>'DEJOL LIMITED'!AA8</f>
        <v>VERY LOW-ORDER URGENTLY</v>
      </c>
      <c r="AC218" s="443">
        <f>'DEJOL LIMITED'!AB8</f>
        <v>449631.99401580985</v>
      </c>
      <c r="AD218" s="450">
        <f>Table1[[#This Row],[Stock Sell in/Sell out]]*Table1[[#This Row],[Stock Norm +Transit Time]]/Table1[[#This Row],[Stock Norm QTY]]</f>
        <v>0.6474916387959867</v>
      </c>
      <c r="AE218" s="443">
        <f>Table1[[#This Row],[Stock Norm +Transit Time]]*Table1[[#This Row],[Av. Daily Sales MT]]</f>
        <v>12.304955454545512</v>
      </c>
    </row>
    <row r="219" spans="1:31" hidden="1">
      <c r="A219" s="433" t="s">
        <v>3</v>
      </c>
      <c r="B219" s="433" t="s">
        <v>151</v>
      </c>
      <c r="C219" s="433" t="str">
        <f>'DEJOL LIMITED'!B9</f>
        <v>W211</v>
      </c>
      <c r="D219" s="433" t="str">
        <f>'DEJOL LIMITED'!C9</f>
        <v>850 ML BTL</v>
      </c>
      <c r="E219" s="433" t="str">
        <f>'DEJOL LIMITED'!D9</f>
        <v>COOKING OIL</v>
      </c>
      <c r="F219" s="433" t="str">
        <f>'DEJOL LIMITED'!E9</f>
        <v>FRYTOL</v>
      </c>
      <c r="G219" s="443">
        <f>'DEJOL LIMITED'!F9</f>
        <v>11.616043333333369</v>
      </c>
      <c r="H219" s="434">
        <f>'DEJOL LIMITED'!G9</f>
        <v>1113.6666666666667</v>
      </c>
      <c r="I219" s="443">
        <f>'DEJOL LIMITED'!H9</f>
        <v>404626.54000000068</v>
      </c>
      <c r="J219" s="433">
        <f>'DEJOL LIMITED'!I9</f>
        <v>1581</v>
      </c>
      <c r="K219" s="443">
        <f>'DEJOL LIMITED'!J9</f>
        <v>15.636089999999999</v>
      </c>
      <c r="L219" s="443">
        <f>'DEJOL LIMITED'!K9</f>
        <v>574421.93331936642</v>
      </c>
      <c r="M219" s="443">
        <f>'DEJOL LIMITED'!L9</f>
        <v>363.32823106854295</v>
      </c>
      <c r="N219" s="433">
        <f>'DEJOL LIMITED'!M9</f>
        <v>12</v>
      </c>
      <c r="O219" s="444">
        <f>'DEJOL LIMITED'!N9</f>
        <v>5.9232313799009173E-2</v>
      </c>
      <c r="P219" s="433">
        <f>'DEJOL LIMITED'!O9</f>
        <v>0.73079474432797198</v>
      </c>
      <c r="Q219" s="433" t="str">
        <f>'DEJOL LIMITED'!P9</f>
        <v>B</v>
      </c>
      <c r="R219" s="434">
        <f>'DEJOL LIMITED'!Q9</f>
        <v>50.621212121212125</v>
      </c>
      <c r="S219" s="443">
        <f>'DEJOL LIMITED'!R9</f>
        <v>0.52800196969697133</v>
      </c>
      <c r="T219" s="443">
        <f>'DEJOL LIMITED'!S9</f>
        <v>18392.115454545485</v>
      </c>
      <c r="U219" s="433">
        <f>'DEJOL LIMITED'!T9</f>
        <v>14</v>
      </c>
      <c r="V219" s="433">
        <f>'DEJOL LIMITED'!U9</f>
        <v>3</v>
      </c>
      <c r="W219" s="433">
        <f>'DEJOL LIMITED'!V9</f>
        <v>17</v>
      </c>
      <c r="X219" s="434">
        <f>'DEJOL LIMITED'!W9</f>
        <v>860.56060606060612</v>
      </c>
      <c r="Y219" s="434">
        <f>'DEJOL LIMITED'!X9</f>
        <v>0</v>
      </c>
      <c r="Z219" s="443">
        <f>'DEJOL LIMITED'!Y9</f>
        <v>0</v>
      </c>
      <c r="AA219" s="444">
        <f>'DEJOL LIMITED'!Z9</f>
        <v>1.8371744986530978</v>
      </c>
      <c r="AB219" s="446" t="str">
        <f>'DEJOL LIMITED'!AA9</f>
        <v>HIGH-DON’T ORDER</v>
      </c>
      <c r="AC219" s="443">
        <f>'DEJOL LIMITED'!AB9</f>
        <v>0</v>
      </c>
      <c r="AD219" s="450">
        <f>Table1[[#This Row],[Stock Sell in/Sell out]]*Table1[[#This Row],[Stock Norm +Transit Time]]/Table1[[#This Row],[Stock Norm QTY]]</f>
        <v>31.231966477102663</v>
      </c>
      <c r="AE219" s="443">
        <f>Table1[[#This Row],[Stock Norm +Transit Time]]*Table1[[#This Row],[Av. Daily Sales MT]]</f>
        <v>8.9760334848485126</v>
      </c>
    </row>
    <row r="220" spans="1:31" hidden="1">
      <c r="A220" s="433" t="s">
        <v>3</v>
      </c>
      <c r="B220" s="433" t="s">
        <v>151</v>
      </c>
      <c r="C220" s="433" t="str">
        <f>'DEJOL LIMITED'!B10</f>
        <v>W178</v>
      </c>
      <c r="D220" s="433" t="str">
        <f>'DEJOL LIMITED'!C10</f>
        <v>FRYTOL 450 ML SCH</v>
      </c>
      <c r="E220" s="433" t="str">
        <f>'DEJOL LIMITED'!D10</f>
        <v>COOKING OIL</v>
      </c>
      <c r="F220" s="433" t="str">
        <f>'DEJOL LIMITED'!E10</f>
        <v>FRYTOL</v>
      </c>
      <c r="G220" s="443">
        <f>'DEJOL LIMITED'!F10</f>
        <v>8.2030500000000188</v>
      </c>
      <c r="H220" s="434">
        <f>'DEJOL LIMITED'!G10</f>
        <v>878.33333333333337</v>
      </c>
      <c r="I220" s="443">
        <f>'DEJOL LIMITED'!H10</f>
        <v>316989.58333333331</v>
      </c>
      <c r="J220" s="433">
        <f>'DEJOL LIMITED'!I10</f>
        <v>257</v>
      </c>
      <c r="K220" s="443">
        <f>'DEJOL LIMITED'!J10</f>
        <v>2.0886699999999996</v>
      </c>
      <c r="L220" s="443">
        <f>'DEJOL LIMITED'!K10</f>
        <v>92751.031783681203</v>
      </c>
      <c r="M220" s="443">
        <f>'DEJOL LIMITED'!L10</f>
        <v>360.89895635673622</v>
      </c>
      <c r="N220" s="433">
        <f>'DEJOL LIMITED'!M10</f>
        <v>1</v>
      </c>
      <c r="O220" s="444">
        <f>'DEJOL LIMITED'!N10</f>
        <v>4.1828841178189059E-2</v>
      </c>
      <c r="P220" s="433">
        <f>'DEJOL LIMITED'!O10</f>
        <v>0.77262358550616106</v>
      </c>
      <c r="Q220" s="433" t="str">
        <f>'DEJOL LIMITED'!P10</f>
        <v>B</v>
      </c>
      <c r="R220" s="434">
        <f>'DEJOL LIMITED'!Q10</f>
        <v>39.924242424242429</v>
      </c>
      <c r="S220" s="443">
        <f>'DEJOL LIMITED'!R10</f>
        <v>0.37286590909090994</v>
      </c>
      <c r="T220" s="443">
        <f>'DEJOL LIMITED'!S10</f>
        <v>14408.617424242424</v>
      </c>
      <c r="U220" s="433">
        <f>'DEJOL LIMITED'!T10</f>
        <v>14</v>
      </c>
      <c r="V220" s="433">
        <f>'DEJOL LIMITED'!U10</f>
        <v>3</v>
      </c>
      <c r="W220" s="433">
        <f>'DEJOL LIMITED'!V10</f>
        <v>17</v>
      </c>
      <c r="X220" s="434">
        <f>'DEJOL LIMITED'!W10</f>
        <v>678.71212121212125</v>
      </c>
      <c r="Y220" s="434">
        <f>'DEJOL LIMITED'!X10</f>
        <v>421.71212121212125</v>
      </c>
      <c r="Z220" s="443">
        <f>'DEJOL LIMITED'!Y10</f>
        <v>3.938511137657418</v>
      </c>
      <c r="AA220" s="444">
        <f>'DEJOL LIMITED'!Z10</f>
        <v>0.37865833240316998</v>
      </c>
      <c r="AB220" s="446" t="str">
        <f>'DEJOL LIMITED'!AA10</f>
        <v>VERY LOW-ORDER URGENTLY</v>
      </c>
      <c r="AC220" s="443">
        <f>'DEJOL LIMITED'!AB10</f>
        <v>152195.46442844</v>
      </c>
      <c r="AD220" s="450">
        <f>Table1[[#This Row],[Stock Sell in/Sell out]]*Table1[[#This Row],[Stock Norm +Transit Time]]/Table1[[#This Row],[Stock Norm QTY]]</f>
        <v>6.4371916508538893</v>
      </c>
      <c r="AE220" s="443">
        <f>Table1[[#This Row],[Stock Norm +Transit Time]]*Table1[[#This Row],[Av. Daily Sales MT]]</f>
        <v>6.3387204545454692</v>
      </c>
    </row>
    <row r="221" spans="1:31" hidden="1">
      <c r="A221" s="433" t="s">
        <v>3</v>
      </c>
      <c r="B221" s="433" t="s">
        <v>151</v>
      </c>
      <c r="C221" s="433" t="str">
        <f>'DEJOL LIMITED'!B11</f>
        <v>W021</v>
      </c>
      <c r="D221" s="433" t="str">
        <f>'DEJOL LIMITED'!C11</f>
        <v>FRYTOL OIL 10L</v>
      </c>
      <c r="E221" s="433" t="str">
        <f>'DEJOL LIMITED'!D11</f>
        <v>COOKING OIL</v>
      </c>
      <c r="F221" s="433" t="str">
        <f>'DEJOL LIMITED'!E11</f>
        <v>FRYTOL</v>
      </c>
      <c r="G221" s="443">
        <f>'DEJOL LIMITED'!F11</f>
        <v>7.4070000000000018</v>
      </c>
      <c r="H221" s="434">
        <f>'DEJOL LIMITED'!G11</f>
        <v>823</v>
      </c>
      <c r="I221" s="443">
        <f>'DEJOL LIMITED'!H11</f>
        <v>273530</v>
      </c>
      <c r="J221" s="433">
        <f>'DEJOL LIMITED'!I11</f>
        <v>156</v>
      </c>
      <c r="K221" s="443">
        <f>'DEJOL LIMITED'!J11</f>
        <v>1.4039999999999999</v>
      </c>
      <c r="L221" s="443">
        <f>'DEJOL LIMITED'!K11</f>
        <v>51847.727825030379</v>
      </c>
      <c r="M221" s="443">
        <f>'DEJOL LIMITED'!L11</f>
        <v>332.35722964763062</v>
      </c>
      <c r="N221" s="433">
        <f>'DEJOL LIMITED'!M11</f>
        <v>1</v>
      </c>
      <c r="O221" s="444">
        <f>'DEJOL LIMITED'!N11</f>
        <v>3.7769637708760247E-2</v>
      </c>
      <c r="P221" s="433">
        <f>'DEJOL LIMITED'!O11</f>
        <v>0.81039322321492135</v>
      </c>
      <c r="Q221" s="433" t="str">
        <f>'DEJOL LIMITED'!P11</f>
        <v>C</v>
      </c>
      <c r="R221" s="434">
        <f>'DEJOL LIMITED'!Q11</f>
        <v>37.409090909090907</v>
      </c>
      <c r="S221" s="443">
        <f>'DEJOL LIMITED'!R11</f>
        <v>0.33668181818181825</v>
      </c>
      <c r="T221" s="443">
        <f>'DEJOL LIMITED'!S11</f>
        <v>12433.181818181818</v>
      </c>
      <c r="U221" s="433">
        <f>'DEJOL LIMITED'!T11</f>
        <v>30</v>
      </c>
      <c r="V221" s="433">
        <f>'DEJOL LIMITED'!U11</f>
        <v>3</v>
      </c>
      <c r="W221" s="433">
        <f>'DEJOL LIMITED'!V11</f>
        <v>33</v>
      </c>
      <c r="X221" s="434">
        <f>'DEJOL LIMITED'!W11</f>
        <v>1234.5</v>
      </c>
      <c r="Y221" s="434">
        <f>'DEJOL LIMITED'!X11</f>
        <v>1078.5</v>
      </c>
      <c r="Z221" s="443">
        <f>'DEJOL LIMITED'!Y11</f>
        <v>9.7065000000000019</v>
      </c>
      <c r="AA221" s="444">
        <f>'DEJOL LIMITED'!Z11</f>
        <v>0.12636695018226002</v>
      </c>
      <c r="AB221" s="446" t="str">
        <f>'DEJOL LIMITED'!AA11</f>
        <v>VERY LOW-ORDER URGENTLY</v>
      </c>
      <c r="AC221" s="443">
        <f>'DEJOL LIMITED'!AB11</f>
        <v>358447.27217496961</v>
      </c>
      <c r="AD221" s="450">
        <f>Table1[[#This Row],[Stock Sell in/Sell out]]*Table1[[#This Row],[Stock Norm +Transit Time]]/Table1[[#This Row],[Stock Norm QTY]]</f>
        <v>4.1701093560145805</v>
      </c>
      <c r="AE221" s="443">
        <f>Table1[[#This Row],[Stock Norm +Transit Time]]*Table1[[#This Row],[Av. Daily Sales MT]]</f>
        <v>11.110500000000002</v>
      </c>
    </row>
    <row r="222" spans="1:31" hidden="1">
      <c r="A222" s="433" t="s">
        <v>3</v>
      </c>
      <c r="B222" s="433" t="s">
        <v>151</v>
      </c>
      <c r="C222" s="433" t="str">
        <f>'DEJOL LIMITED'!B12</f>
        <v>W049</v>
      </c>
      <c r="D222" s="433" t="str">
        <f>'DEJOL LIMITED'!C12</f>
        <v>VIKING  RICE 4.5KG*5</v>
      </c>
      <c r="E222" s="433" t="str">
        <f>'DEJOL LIMITED'!D12</f>
        <v>RICE</v>
      </c>
      <c r="F222" s="433" t="str">
        <f>'DEJOL LIMITED'!E12</f>
        <v>VIKING</v>
      </c>
      <c r="G222" s="443">
        <f>'DEJOL LIMITED'!F12</f>
        <v>6.9315000000000158</v>
      </c>
      <c r="H222" s="434">
        <f>'DEJOL LIMITED'!G12</f>
        <v>235</v>
      </c>
      <c r="I222" s="443">
        <f>'DEJOL LIMITED'!H12</f>
        <v>91220</v>
      </c>
      <c r="J222" s="433">
        <f>'DEJOL LIMITED'!I12</f>
        <v>608</v>
      </c>
      <c r="K222" s="443">
        <f>'DEJOL LIMITED'!J12</f>
        <v>13.68</v>
      </c>
      <c r="L222" s="443">
        <f>'DEJOL LIMITED'!K12</f>
        <v>236007.48936170212</v>
      </c>
      <c r="M222" s="443">
        <f>'DEJOL LIMITED'!L12</f>
        <v>388.17021276595744</v>
      </c>
      <c r="N222" s="433">
        <f>'DEJOL LIMITED'!M12</f>
        <v>1</v>
      </c>
      <c r="O222" s="444">
        <f>'DEJOL LIMITED'!N12</f>
        <v>3.534497688379535E-2</v>
      </c>
      <c r="P222" s="433">
        <f>'DEJOL LIMITED'!O12</f>
        <v>0.8457382000987167</v>
      </c>
      <c r="Q222" s="433" t="str">
        <f>'DEJOL LIMITED'!P12</f>
        <v>C</v>
      </c>
      <c r="R222" s="434">
        <f>'DEJOL LIMITED'!Q12</f>
        <v>10.681818181818182</v>
      </c>
      <c r="S222" s="443">
        <f>'DEJOL LIMITED'!R12</f>
        <v>0.31506818181818252</v>
      </c>
      <c r="T222" s="443">
        <f>'DEJOL LIMITED'!S12</f>
        <v>4146.363636363636</v>
      </c>
      <c r="U222" s="433">
        <f>'DEJOL LIMITED'!T12</f>
        <v>30</v>
      </c>
      <c r="V222" s="433">
        <f>'DEJOL LIMITED'!U12</f>
        <v>3</v>
      </c>
      <c r="W222" s="433">
        <f>'DEJOL LIMITED'!V12</f>
        <v>33</v>
      </c>
      <c r="X222" s="434">
        <f>'DEJOL LIMITED'!W12</f>
        <v>352.5</v>
      </c>
      <c r="Y222" s="434">
        <f>'DEJOL LIMITED'!X12</f>
        <v>0</v>
      </c>
      <c r="Z222" s="443">
        <f>'DEJOL LIMITED'!Y12</f>
        <v>0</v>
      </c>
      <c r="AA222" s="444">
        <f>'DEJOL LIMITED'!Z12</f>
        <v>1.724822695035461</v>
      </c>
      <c r="AB222" s="446" t="str">
        <f>'DEJOL LIMITED'!AA12</f>
        <v>HIGH-DON’T ORDER</v>
      </c>
      <c r="AC222" s="443">
        <f>'DEJOL LIMITED'!AB12</f>
        <v>0</v>
      </c>
      <c r="AD222" s="450">
        <f>Table1[[#This Row],[Stock Sell in/Sell out]]*Table1[[#This Row],[Stock Norm +Transit Time]]/Table1[[#This Row],[Stock Norm QTY]]</f>
        <v>56.91914893617021</v>
      </c>
      <c r="AE222" s="443">
        <f>Table1[[#This Row],[Stock Norm +Transit Time]]*Table1[[#This Row],[Av. Daily Sales MT]]</f>
        <v>10.397250000000023</v>
      </c>
    </row>
    <row r="223" spans="1:31" hidden="1">
      <c r="A223" s="433" t="s">
        <v>3</v>
      </c>
      <c r="B223" s="433" t="s">
        <v>151</v>
      </c>
      <c r="C223" s="433" t="str">
        <f>'DEJOL LIMITED'!B13</f>
        <v>W043</v>
      </c>
      <c r="D223" s="433" t="str">
        <f>'DEJOL LIMITED'!C13</f>
        <v>FORTUNE VIET 25KG</v>
      </c>
      <c r="E223" s="433" t="str">
        <f>'DEJOL LIMITED'!D13</f>
        <v>RICE</v>
      </c>
      <c r="F223" s="433" t="str">
        <f>'DEJOL LIMITED'!E13</f>
        <v>FORTUNE</v>
      </c>
      <c r="G223" s="443">
        <f>'DEJOL LIMITED'!F13</f>
        <v>5.0083333333333337</v>
      </c>
      <c r="H223" s="434">
        <f>'DEJOL LIMITED'!G13</f>
        <v>200.33333333333334</v>
      </c>
      <c r="I223" s="443">
        <f>'DEJOL LIMITED'!H13</f>
        <v>67723.333333333328</v>
      </c>
      <c r="J223" s="433">
        <f>'DEJOL LIMITED'!I13</f>
        <v>20</v>
      </c>
      <c r="K223" s="443">
        <f>'DEJOL LIMITED'!J13</f>
        <v>0.5</v>
      </c>
      <c r="L223" s="443">
        <f>'DEJOL LIMITED'!K13</f>
        <v>6761.0648918469215</v>
      </c>
      <c r="M223" s="443">
        <f>'DEJOL LIMITED'!L13</f>
        <v>338.05324459234606</v>
      </c>
      <c r="N223" s="433">
        <f>'DEJOL LIMITED'!M13</f>
        <v>20</v>
      </c>
      <c r="O223" s="444">
        <f>'DEJOL LIMITED'!N13</f>
        <v>2.553840090788545E-2</v>
      </c>
      <c r="P223" s="433">
        <f>'DEJOL LIMITED'!O13</f>
        <v>0.8712766010066022</v>
      </c>
      <c r="Q223" s="433" t="str">
        <f>'DEJOL LIMITED'!P13</f>
        <v>C</v>
      </c>
      <c r="R223" s="434">
        <f>'DEJOL LIMITED'!Q13</f>
        <v>9.1060606060606073</v>
      </c>
      <c r="S223" s="443">
        <f>'DEJOL LIMITED'!R13</f>
        <v>0.22765151515151516</v>
      </c>
      <c r="T223" s="443">
        <f>'DEJOL LIMITED'!S13</f>
        <v>3078.333333333333</v>
      </c>
      <c r="U223" s="433">
        <f>'DEJOL LIMITED'!T13</f>
        <v>30</v>
      </c>
      <c r="V223" s="433">
        <f>'DEJOL LIMITED'!U13</f>
        <v>3</v>
      </c>
      <c r="W223" s="433">
        <f>'DEJOL LIMITED'!V13</f>
        <v>33</v>
      </c>
      <c r="X223" s="434">
        <f>'DEJOL LIMITED'!W13</f>
        <v>300.50000000000006</v>
      </c>
      <c r="Y223" s="434">
        <f>'DEJOL LIMITED'!X13</f>
        <v>280.50000000000006</v>
      </c>
      <c r="Z223" s="443">
        <f>'DEJOL LIMITED'!Y13</f>
        <v>7.0125000000000011</v>
      </c>
      <c r="AA223" s="444">
        <f>'DEJOL LIMITED'!Z13</f>
        <v>6.6555740432612295E-2</v>
      </c>
      <c r="AB223" s="446" t="str">
        <f>'DEJOL LIMITED'!AA13</f>
        <v>VERY LOW-ORDER URGENTLY</v>
      </c>
      <c r="AC223" s="443">
        <f>'DEJOL LIMITED'!AB13</f>
        <v>94823.935108153091</v>
      </c>
      <c r="AD223" s="450">
        <f>Table1[[#This Row],[Stock Sell in/Sell out]]*Table1[[#This Row],[Stock Norm +Transit Time]]/Table1[[#This Row],[Stock Norm QTY]]</f>
        <v>2.1963394342762057</v>
      </c>
      <c r="AE223" s="443">
        <f>Table1[[#This Row],[Stock Norm +Transit Time]]*Table1[[#This Row],[Av. Daily Sales MT]]</f>
        <v>7.5125000000000002</v>
      </c>
    </row>
    <row r="224" spans="1:31" hidden="1">
      <c r="A224" s="433" t="s">
        <v>3</v>
      </c>
      <c r="B224" s="433" t="s">
        <v>151</v>
      </c>
      <c r="C224" s="433" t="str">
        <f>'DEJOL LIMITED'!B14</f>
        <v>W188</v>
      </c>
      <c r="D224" s="433" t="str">
        <f>'DEJOL LIMITED'!C14</f>
        <v>FRYTOL 1.8LT</v>
      </c>
      <c r="E224" s="433" t="str">
        <f>'DEJOL LIMITED'!D14</f>
        <v>COOKING OIL</v>
      </c>
      <c r="F224" s="433" t="str">
        <f>'DEJOL LIMITED'!E14</f>
        <v>FRYTOL</v>
      </c>
      <c r="G224" s="443">
        <f>'DEJOL LIMITED'!F14</f>
        <v>4.9550399999999861</v>
      </c>
      <c r="H224" s="434">
        <f>'DEJOL LIMITED'!G14</f>
        <v>459</v>
      </c>
      <c r="I224" s="443">
        <f>'DEJOL LIMITED'!H14</f>
        <v>227634.91333333324</v>
      </c>
      <c r="J224" s="433">
        <f>'DEJOL LIMITED'!I14</f>
        <v>197</v>
      </c>
      <c r="K224" s="443">
        <f>'DEJOL LIMITED'!J14</f>
        <v>1.9197</v>
      </c>
      <c r="L224" s="443">
        <f>'DEJOL LIMITED'!K14</f>
        <v>97699.516180101637</v>
      </c>
      <c r="M224" s="443">
        <f>'DEJOL LIMITED'!L14</f>
        <v>495.93663035584586</v>
      </c>
      <c r="N224" s="433">
        <f>'DEJOL LIMITED'!M14</f>
        <v>12</v>
      </c>
      <c r="O224" s="444">
        <f>'DEJOL LIMITED'!N14</f>
        <v>2.5266648526044929E-2</v>
      </c>
      <c r="P224" s="433">
        <f>'DEJOL LIMITED'!O14</f>
        <v>0.89654324953264708</v>
      </c>
      <c r="Q224" s="433" t="str">
        <f>'DEJOL LIMITED'!P14</f>
        <v>C</v>
      </c>
      <c r="R224" s="434">
        <f>'DEJOL LIMITED'!Q14</f>
        <v>20.863636363636363</v>
      </c>
      <c r="S224" s="443">
        <f>'DEJOL LIMITED'!R14</f>
        <v>0.22522909090909027</v>
      </c>
      <c r="T224" s="443">
        <f>'DEJOL LIMITED'!S14</f>
        <v>10347.041515151512</v>
      </c>
      <c r="U224" s="433">
        <f>'DEJOL LIMITED'!T14</f>
        <v>30</v>
      </c>
      <c r="V224" s="433">
        <f>'DEJOL LIMITED'!U14</f>
        <v>3</v>
      </c>
      <c r="W224" s="433">
        <f>'DEJOL LIMITED'!V14</f>
        <v>33</v>
      </c>
      <c r="X224" s="434">
        <f>'DEJOL LIMITED'!W14</f>
        <v>688.5</v>
      </c>
      <c r="Y224" s="434">
        <f>'DEJOL LIMITED'!X14</f>
        <v>491.5</v>
      </c>
      <c r="Z224" s="443">
        <f>'DEJOL LIMITED'!Y14</f>
        <v>5.3058870588235152</v>
      </c>
      <c r="AA224" s="444">
        <f>'DEJOL LIMITED'!Z14</f>
        <v>0.2861292665214234</v>
      </c>
      <c r="AB224" s="446" t="str">
        <f>'DEJOL LIMITED'!AA14</f>
        <v>VERY LOW-ORDER URGENTLY</v>
      </c>
      <c r="AC224" s="443">
        <f>'DEJOL LIMITED'!AB14</f>
        <v>243752.85381989824</v>
      </c>
      <c r="AD224" s="450">
        <f>Table1[[#This Row],[Stock Sell in/Sell out]]*Table1[[#This Row],[Stock Norm +Transit Time]]/Table1[[#This Row],[Stock Norm QTY]]</f>
        <v>9.4422657952069713</v>
      </c>
      <c r="AE224" s="443">
        <f>Table1[[#This Row],[Stock Norm +Transit Time]]*Table1[[#This Row],[Av. Daily Sales MT]]</f>
        <v>7.4325599999999792</v>
      </c>
    </row>
    <row r="225" spans="1:31" hidden="1">
      <c r="A225" s="433" t="s">
        <v>3</v>
      </c>
      <c r="B225" s="433" t="s">
        <v>151</v>
      </c>
      <c r="C225" s="433" t="str">
        <f>'DEJOL LIMITED'!B15</f>
        <v>W176</v>
      </c>
      <c r="D225" s="433" t="str">
        <f>'DEJOL LIMITED'!C15</f>
        <v>FORTUNE VIET 50KG</v>
      </c>
      <c r="E225" s="433" t="str">
        <f>'DEJOL LIMITED'!D15</f>
        <v>RICE</v>
      </c>
      <c r="F225" s="433" t="str">
        <f>'DEJOL LIMITED'!E15</f>
        <v>FORTUNE</v>
      </c>
      <c r="G225" s="443">
        <f>'DEJOL LIMITED'!F15</f>
        <v>3.9666666666666668</v>
      </c>
      <c r="H225" s="434">
        <f>'DEJOL LIMITED'!G15</f>
        <v>79.333333333333329</v>
      </c>
      <c r="I225" s="443">
        <f>'DEJOL LIMITED'!H15</f>
        <v>38626.666666666664</v>
      </c>
      <c r="J225" s="433">
        <f>'DEJOL LIMITED'!I15</f>
        <v>0</v>
      </c>
      <c r="K225" s="443">
        <f>'DEJOL LIMITED'!J15</f>
        <v>0</v>
      </c>
      <c r="L225" s="443">
        <f>'DEJOL LIMITED'!K15</f>
        <v>0</v>
      </c>
      <c r="M225" s="443">
        <f>'DEJOL LIMITED'!L15</f>
        <v>486.89075630252103</v>
      </c>
      <c r="N225" s="433">
        <f>'DEJOL LIMITED'!M15</f>
        <v>1</v>
      </c>
      <c r="O225" s="444">
        <f>'DEJOL LIMITED'!N15</f>
        <v>2.0226753464481655E-2</v>
      </c>
      <c r="P225" s="433">
        <f>'DEJOL LIMITED'!O15</f>
        <v>0.91677000299712874</v>
      </c>
      <c r="Q225" s="433" t="str">
        <f>'DEJOL LIMITED'!P15</f>
        <v>C</v>
      </c>
      <c r="R225" s="434">
        <f>'DEJOL LIMITED'!Q15</f>
        <v>3.606060606060606</v>
      </c>
      <c r="S225" s="443">
        <f>'DEJOL LIMITED'!R15</f>
        <v>0.1803030303030303</v>
      </c>
      <c r="T225" s="443">
        <f>'DEJOL LIMITED'!S15</f>
        <v>1755.7575757575758</v>
      </c>
      <c r="U225" s="433">
        <f>'DEJOL LIMITED'!T15</f>
        <v>30</v>
      </c>
      <c r="V225" s="433">
        <f>'DEJOL LIMITED'!U15</f>
        <v>3</v>
      </c>
      <c r="W225" s="433">
        <f>'DEJOL LIMITED'!V15</f>
        <v>33</v>
      </c>
      <c r="X225" s="434">
        <f>'DEJOL LIMITED'!W15</f>
        <v>119</v>
      </c>
      <c r="Y225" s="434">
        <f>'DEJOL LIMITED'!X15</f>
        <v>119</v>
      </c>
      <c r="Z225" s="443">
        <f>'DEJOL LIMITED'!Y15</f>
        <v>5.9500000000000011</v>
      </c>
      <c r="AA225" s="444">
        <f>'DEJOL LIMITED'!Z15</f>
        <v>0</v>
      </c>
      <c r="AB225" s="446" t="str">
        <f>'DEJOL LIMITED'!AA15</f>
        <v>VERY LOW-ORDER URGENTLY</v>
      </c>
      <c r="AC225" s="443">
        <f>'DEJOL LIMITED'!AB15</f>
        <v>57940</v>
      </c>
      <c r="AD225" s="450">
        <f>Table1[[#This Row],[Stock Sell in/Sell out]]*Table1[[#This Row],[Stock Norm +Transit Time]]/Table1[[#This Row],[Stock Norm QTY]]</f>
        <v>0</v>
      </c>
      <c r="AE225" s="443">
        <f>Table1[[#This Row],[Stock Norm +Transit Time]]*Table1[[#This Row],[Av. Daily Sales MT]]</f>
        <v>5.95</v>
      </c>
    </row>
    <row r="226" spans="1:31" hidden="1">
      <c r="A226" s="433" t="s">
        <v>3</v>
      </c>
      <c r="B226" s="433" t="s">
        <v>151</v>
      </c>
      <c r="C226" s="433" t="str">
        <f>'DEJOL LIMITED'!B16</f>
        <v>W086</v>
      </c>
      <c r="D226" s="433" t="str">
        <f>'DEJOL LIMITED'!C16</f>
        <v>JAMAA CLASSI 24 X 300G</v>
      </c>
      <c r="E226" s="433" t="str">
        <f>'DEJOL LIMITED'!D16</f>
        <v>SOAP</v>
      </c>
      <c r="F226" s="433" t="str">
        <f>'DEJOL LIMITED'!E16</f>
        <v>JAMAA</v>
      </c>
      <c r="G226" s="443">
        <f>'DEJOL LIMITED'!F16</f>
        <v>3.5472000000000006</v>
      </c>
      <c r="H226" s="434">
        <f>'DEJOL LIMITED'!G16</f>
        <v>492.66666666666669</v>
      </c>
      <c r="I226" s="443">
        <f>'DEJOL LIMITED'!H16</f>
        <v>56760</v>
      </c>
      <c r="J226" s="433">
        <f>'DEJOL LIMITED'!I16</f>
        <v>1645</v>
      </c>
      <c r="K226" s="443">
        <f>'DEJOL LIMITED'!J16</f>
        <v>11.843999999999999</v>
      </c>
      <c r="L226" s="443">
        <f>'DEJOL LIMITED'!K16</f>
        <v>189520.02706359944</v>
      </c>
      <c r="M226" s="443">
        <f>'DEJOL LIMITED'!L16</f>
        <v>115.20974289580514</v>
      </c>
      <c r="N226" s="433">
        <f>'DEJOL LIMITED'!M16</f>
        <v>6</v>
      </c>
      <c r="O226" s="444">
        <f>'DEJOL LIMITED'!N16</f>
        <v>1.808781677879227E-2</v>
      </c>
      <c r="P226" s="433">
        <f>'DEJOL LIMITED'!O16</f>
        <v>0.93485781977592097</v>
      </c>
      <c r="Q226" s="433" t="str">
        <f>'DEJOL LIMITED'!P16</f>
        <v>C</v>
      </c>
      <c r="R226" s="434">
        <f>'DEJOL LIMITED'!Q16</f>
        <v>22.393939393939394</v>
      </c>
      <c r="S226" s="443">
        <f>'DEJOL LIMITED'!R16</f>
        <v>0.16123636363636365</v>
      </c>
      <c r="T226" s="443">
        <f>'DEJOL LIMITED'!S16</f>
        <v>2580</v>
      </c>
      <c r="U226" s="433">
        <f>'DEJOL LIMITED'!T16</f>
        <v>30</v>
      </c>
      <c r="V226" s="433">
        <f>'DEJOL LIMITED'!U16</f>
        <v>3</v>
      </c>
      <c r="W226" s="433">
        <f>'DEJOL LIMITED'!V16</f>
        <v>33</v>
      </c>
      <c r="X226" s="434">
        <f>'DEJOL LIMITED'!W16</f>
        <v>739</v>
      </c>
      <c r="Y226" s="434">
        <f>'DEJOL LIMITED'!X16</f>
        <v>0</v>
      </c>
      <c r="Z226" s="443">
        <f>'DEJOL LIMITED'!Y16</f>
        <v>0</v>
      </c>
      <c r="AA226" s="444">
        <f>'DEJOL LIMITED'!Z16</f>
        <v>2.2259810554803789</v>
      </c>
      <c r="AB226" s="446" t="str">
        <f>'DEJOL LIMITED'!AA16</f>
        <v>VERY HIGH-DON’T ORDER</v>
      </c>
      <c r="AC226" s="443">
        <f>'DEJOL LIMITED'!AB16</f>
        <v>0</v>
      </c>
      <c r="AD226" s="450">
        <f>Table1[[#This Row],[Stock Sell in/Sell out]]*Table1[[#This Row],[Stock Norm +Transit Time]]/Table1[[#This Row],[Stock Norm QTY]]</f>
        <v>73.457374830852501</v>
      </c>
      <c r="AE226" s="443">
        <f>Table1[[#This Row],[Stock Norm +Transit Time]]*Table1[[#This Row],[Av. Daily Sales MT]]</f>
        <v>5.3208000000000002</v>
      </c>
    </row>
    <row r="227" spans="1:31" hidden="1">
      <c r="A227" s="433" t="s">
        <v>3</v>
      </c>
      <c r="B227" s="433" t="s">
        <v>151</v>
      </c>
      <c r="C227" s="433" t="str">
        <f>'DEJOL LIMITED'!B17</f>
        <v>W157</v>
      </c>
      <c r="D227" s="433" t="str">
        <f>'DEJOL LIMITED'!C17</f>
        <v>VIKING 45KG</v>
      </c>
      <c r="E227" s="433" t="str">
        <f>'DEJOL LIMITED'!D17</f>
        <v>RICE</v>
      </c>
      <c r="F227" s="433" t="str">
        <f>'DEJOL LIMITED'!E17</f>
        <v>VIKING</v>
      </c>
      <c r="G227" s="443">
        <f>'DEJOL LIMITED'!F17</f>
        <v>2.6849999999999996</v>
      </c>
      <c r="H227" s="434">
        <f>'DEJOL LIMITED'!G17</f>
        <v>59.666666666666671</v>
      </c>
      <c r="I227" s="443">
        <f>'DEJOL LIMITED'!H17</f>
        <v>37646.666666666664</v>
      </c>
      <c r="J227" s="433">
        <f>'DEJOL LIMITED'!I17</f>
        <v>231</v>
      </c>
      <c r="K227" s="443">
        <f>'DEJOL LIMITED'!J17</f>
        <v>10.395</v>
      </c>
      <c r="L227" s="443">
        <f>'DEJOL LIMITED'!K17</f>
        <v>145749.38547486032</v>
      </c>
      <c r="M227" s="443">
        <f>'DEJOL LIMITED'!L17</f>
        <v>630.949720670391</v>
      </c>
      <c r="N227" s="433">
        <f>'DEJOL LIMITED'!M17</f>
        <v>1</v>
      </c>
      <c r="O227" s="444">
        <f>'DEJOL LIMITED'!N17</f>
        <v>1.3691302450117621E-2</v>
      </c>
      <c r="P227" s="433">
        <f>'DEJOL LIMITED'!O17</f>
        <v>0.9485491222260386</v>
      </c>
      <c r="Q227" s="433" t="str">
        <f>'DEJOL LIMITED'!P17</f>
        <v>C</v>
      </c>
      <c r="R227" s="434">
        <f>'DEJOL LIMITED'!Q17</f>
        <v>2.7121212121212124</v>
      </c>
      <c r="S227" s="443">
        <f>'DEJOL LIMITED'!R17</f>
        <v>0.12204545454545453</v>
      </c>
      <c r="T227" s="443">
        <f>'DEJOL LIMITED'!S17</f>
        <v>1711.212121212121</v>
      </c>
      <c r="U227" s="433">
        <f>'DEJOL LIMITED'!T17</f>
        <v>30</v>
      </c>
      <c r="V227" s="433">
        <f>'DEJOL LIMITED'!U17</f>
        <v>3</v>
      </c>
      <c r="W227" s="433">
        <f>'DEJOL LIMITED'!V17</f>
        <v>33</v>
      </c>
      <c r="X227" s="434">
        <f>'DEJOL LIMITED'!W17</f>
        <v>89.500000000000014</v>
      </c>
      <c r="Y227" s="434">
        <f>'DEJOL LIMITED'!X17</f>
        <v>0</v>
      </c>
      <c r="Z227" s="443">
        <f>'DEJOL LIMITED'!Y17</f>
        <v>0</v>
      </c>
      <c r="AA227" s="444">
        <f>'DEJOL LIMITED'!Z17</f>
        <v>2.5810055865921782</v>
      </c>
      <c r="AB227" s="446" t="str">
        <f>'DEJOL LIMITED'!AA17</f>
        <v>VERY HIGH-DON’T ORDER</v>
      </c>
      <c r="AC227" s="443">
        <f>'DEJOL LIMITED'!AB17</f>
        <v>0</v>
      </c>
      <c r="AD227" s="450">
        <f>Table1[[#This Row],[Stock Sell in/Sell out]]*Table1[[#This Row],[Stock Norm +Transit Time]]/Table1[[#This Row],[Stock Norm QTY]]</f>
        <v>85.173184357541885</v>
      </c>
      <c r="AE227" s="443">
        <f>Table1[[#This Row],[Stock Norm +Transit Time]]*Table1[[#This Row],[Av. Daily Sales MT]]</f>
        <v>4.027499999999999</v>
      </c>
    </row>
    <row r="228" spans="1:31" hidden="1">
      <c r="A228" s="433" t="s">
        <v>3</v>
      </c>
      <c r="B228" s="433" t="s">
        <v>151</v>
      </c>
      <c r="C228" s="433" t="str">
        <f>'DEJOL LIMITED'!B18</f>
        <v>W168</v>
      </c>
      <c r="D228" s="433" t="str">
        <f>'DEJOL LIMITED'!C18</f>
        <v>JAMAA 24 X 200G</v>
      </c>
      <c r="E228" s="433" t="str">
        <f>'DEJOL LIMITED'!D18</f>
        <v>SOAP</v>
      </c>
      <c r="F228" s="433" t="str">
        <f>'DEJOL LIMITED'!E18</f>
        <v>JAMAA</v>
      </c>
      <c r="G228" s="443">
        <f>'DEJOL LIMITED'!F18</f>
        <v>2.6560000000000006</v>
      </c>
      <c r="H228" s="434">
        <f>'DEJOL LIMITED'!G18</f>
        <v>553.33333333333326</v>
      </c>
      <c r="I228" s="443">
        <f>'DEJOL LIMITED'!H18</f>
        <v>41531.166666666664</v>
      </c>
      <c r="J228" s="433">
        <f>'DEJOL LIMITED'!I18</f>
        <v>0</v>
      </c>
      <c r="K228" s="443">
        <f>'DEJOL LIMITED'!J18</f>
        <v>0</v>
      </c>
      <c r="L228" s="443">
        <f>'DEJOL LIMITED'!K18</f>
        <v>0</v>
      </c>
      <c r="M228" s="443">
        <f>'DEJOL LIMITED'!L18</f>
        <v>75.056325301204822</v>
      </c>
      <c r="N228" s="433">
        <f>'DEJOL LIMITED'!M18</f>
        <v>5</v>
      </c>
      <c r="O228" s="444">
        <f>'DEJOL LIMITED'!N18</f>
        <v>1.3543426185293264E-2</v>
      </c>
      <c r="P228" s="433">
        <f>'DEJOL LIMITED'!O18</f>
        <v>0.96209254841133185</v>
      </c>
      <c r="Q228" s="433" t="str">
        <f>'DEJOL LIMITED'!P18</f>
        <v>C</v>
      </c>
      <c r="R228" s="434">
        <f>'DEJOL LIMITED'!Q18</f>
        <v>25.151515151515149</v>
      </c>
      <c r="S228" s="443">
        <f>'DEJOL LIMITED'!R18</f>
        <v>0.12072727272727275</v>
      </c>
      <c r="T228" s="443">
        <f>'DEJOL LIMITED'!S18</f>
        <v>1887.780303030303</v>
      </c>
      <c r="U228" s="433">
        <f>'DEJOL LIMITED'!T18</f>
        <v>30</v>
      </c>
      <c r="V228" s="433">
        <f>'DEJOL LIMITED'!U18</f>
        <v>3</v>
      </c>
      <c r="W228" s="433">
        <f>'DEJOL LIMITED'!V18</f>
        <v>33</v>
      </c>
      <c r="X228" s="434">
        <f>'DEJOL LIMITED'!W18</f>
        <v>829.99999999999989</v>
      </c>
      <c r="Y228" s="434">
        <f>'DEJOL LIMITED'!X18</f>
        <v>829.99999999999989</v>
      </c>
      <c r="Z228" s="443">
        <f>'DEJOL LIMITED'!Y18</f>
        <v>3.9840000000000009</v>
      </c>
      <c r="AA228" s="444">
        <f>'DEJOL LIMITED'!Z18</f>
        <v>0</v>
      </c>
      <c r="AB228" s="446" t="str">
        <f>'DEJOL LIMITED'!AA18</f>
        <v>VERY LOW-ORDER URGENTLY</v>
      </c>
      <c r="AC228" s="443">
        <f>'DEJOL LIMITED'!AB18</f>
        <v>62296.749999999993</v>
      </c>
      <c r="AD228" s="450">
        <f>Table1[[#This Row],[Stock Sell in/Sell out]]*Table1[[#This Row],[Stock Norm +Transit Time]]/Table1[[#This Row],[Stock Norm QTY]]</f>
        <v>0</v>
      </c>
      <c r="AE228" s="443">
        <f>Table1[[#This Row],[Stock Norm +Transit Time]]*Table1[[#This Row],[Av. Daily Sales MT]]</f>
        <v>3.9840000000000009</v>
      </c>
    </row>
    <row r="229" spans="1:31" hidden="1">
      <c r="A229" s="433" t="s">
        <v>3</v>
      </c>
      <c r="B229" s="433" t="s">
        <v>151</v>
      </c>
      <c r="C229" s="433" t="str">
        <f>'DEJOL LIMITED'!B19</f>
        <v>W239</v>
      </c>
      <c r="D229" s="433" t="str">
        <f>'DEJOL LIMITED'!C19</f>
        <v>EAZZY LAUNDRY SOAP 32X280G</v>
      </c>
      <c r="E229" s="433" t="str">
        <f>'DEJOL LIMITED'!D19</f>
        <v>SOAP</v>
      </c>
      <c r="F229" s="433" t="str">
        <f>'DEJOL LIMITED'!E19</f>
        <v>EAZZY</v>
      </c>
      <c r="G229" s="443">
        <f>'DEJOL LIMITED'!F19</f>
        <v>2.5745066666666667</v>
      </c>
      <c r="H229" s="434">
        <f>'DEJOL LIMITED'!G19</f>
        <v>287.33333333333331</v>
      </c>
      <c r="I229" s="443">
        <f>'DEJOL LIMITED'!H19</f>
        <v>44536.666666666664</v>
      </c>
      <c r="J229" s="433">
        <f>'DEJOL LIMITED'!I19</f>
        <v>0</v>
      </c>
      <c r="K229" s="443">
        <f>'DEJOL LIMITED'!J19</f>
        <v>0</v>
      </c>
      <c r="L229" s="443">
        <f>'DEJOL LIMITED'!K19</f>
        <v>0</v>
      </c>
      <c r="M229" s="443">
        <f>'DEJOL LIMITED'!L19</f>
        <v>155</v>
      </c>
      <c r="N229" s="433">
        <f>'DEJOL LIMITED'!M19</f>
        <v>12</v>
      </c>
      <c r="O229" s="444">
        <f>'DEJOL LIMITED'!N19</f>
        <v>1.3127876883864987E-2</v>
      </c>
      <c r="P229" s="433">
        <f>'DEJOL LIMITED'!O19</f>
        <v>0.97522042529519681</v>
      </c>
      <c r="Q229" s="433" t="str">
        <f>'DEJOL LIMITED'!P19</f>
        <v>C</v>
      </c>
      <c r="R229" s="434">
        <f>'DEJOL LIMITED'!Q19</f>
        <v>13.060606060606061</v>
      </c>
      <c r="S229" s="443">
        <f>'DEJOL LIMITED'!R19</f>
        <v>0.11702303030303031</v>
      </c>
      <c r="T229" s="443">
        <f>'DEJOL LIMITED'!S19</f>
        <v>2024.3939393939393</v>
      </c>
      <c r="U229" s="433">
        <f>'DEJOL LIMITED'!T19</f>
        <v>30</v>
      </c>
      <c r="V229" s="433">
        <f>'DEJOL LIMITED'!U19</f>
        <v>3</v>
      </c>
      <c r="W229" s="433">
        <f>'DEJOL LIMITED'!V19</f>
        <v>33</v>
      </c>
      <c r="X229" s="434">
        <f>'DEJOL LIMITED'!W19</f>
        <v>431</v>
      </c>
      <c r="Y229" s="434">
        <f>'DEJOL LIMITED'!X19</f>
        <v>431</v>
      </c>
      <c r="Z229" s="443">
        <f>'DEJOL LIMITED'!Y19</f>
        <v>3.8617600000000003</v>
      </c>
      <c r="AA229" s="444">
        <f>'DEJOL LIMITED'!Z19</f>
        <v>0</v>
      </c>
      <c r="AB229" s="446" t="str">
        <f>'DEJOL LIMITED'!AA19</f>
        <v>VERY LOW-ORDER URGENTLY</v>
      </c>
      <c r="AC229" s="443">
        <f>'DEJOL LIMITED'!AB19</f>
        <v>66805</v>
      </c>
      <c r="AD229" s="450">
        <f>Table1[[#This Row],[Stock Sell in/Sell out]]*Table1[[#This Row],[Stock Norm +Transit Time]]/Table1[[#This Row],[Stock Norm QTY]]</f>
        <v>0</v>
      </c>
      <c r="AE229" s="443">
        <f>Table1[[#This Row],[Stock Norm +Transit Time]]*Table1[[#This Row],[Av. Daily Sales MT]]</f>
        <v>3.8617600000000003</v>
      </c>
    </row>
    <row r="230" spans="1:31" hidden="1">
      <c r="A230" s="433" t="s">
        <v>3</v>
      </c>
      <c r="B230" s="433" t="s">
        <v>151</v>
      </c>
      <c r="C230" s="433" t="str">
        <f>'DEJOL LIMITED'!B20</f>
        <v>W152</v>
      </c>
      <c r="D230" s="433" t="str">
        <f>'DEJOL LIMITED'!C20</f>
        <v>FRYTOL SFO 0.9L</v>
      </c>
      <c r="E230" s="433" t="str">
        <f>'DEJOL LIMITED'!D20</f>
        <v>SUNFLOWER OIL</v>
      </c>
      <c r="F230" s="433" t="str">
        <f>'DEJOL LIMITED'!E20</f>
        <v>FRYTOL</v>
      </c>
      <c r="G230" s="443">
        <f>'DEJOL LIMITED'!F20</f>
        <v>1.9123200000000085</v>
      </c>
      <c r="H230" s="434">
        <f>'DEJOL LIMITED'!G20</f>
        <v>125.33333333333333</v>
      </c>
      <c r="I230" s="443">
        <f>'DEJOL LIMITED'!H20</f>
        <v>74337.333333333299</v>
      </c>
      <c r="J230" s="433">
        <f>'DEJOL LIMITED'!I20</f>
        <v>0</v>
      </c>
      <c r="K230" s="443">
        <f>'DEJOL LIMITED'!J20</f>
        <v>0</v>
      </c>
      <c r="L230" s="443">
        <f>'DEJOL LIMITED'!K20</f>
        <v>0</v>
      </c>
      <c r="M230" s="443">
        <f>'DEJOL LIMITED'!L20</f>
        <v>593.11702127659555</v>
      </c>
      <c r="N230" s="433">
        <f>'DEJOL LIMITED'!M20</f>
        <v>4</v>
      </c>
      <c r="O230" s="444">
        <f>'DEJOL LIMITED'!N20</f>
        <v>9.7512668534111904E-3</v>
      </c>
      <c r="P230" s="433">
        <f>'DEJOL LIMITED'!O20</f>
        <v>0.98497169214860802</v>
      </c>
      <c r="Q230" s="433" t="str">
        <f>'DEJOL LIMITED'!P20</f>
        <v>C</v>
      </c>
      <c r="R230" s="434">
        <f>'DEJOL LIMITED'!Q20</f>
        <v>5.6969696969696964</v>
      </c>
      <c r="S230" s="443">
        <f>'DEJOL LIMITED'!R20</f>
        <v>8.6923636363636744E-2</v>
      </c>
      <c r="T230" s="443">
        <f>'DEJOL LIMITED'!S20</f>
        <v>3378.9696969696956</v>
      </c>
      <c r="U230" s="433">
        <f>'DEJOL LIMITED'!T20</f>
        <v>30</v>
      </c>
      <c r="V230" s="433">
        <f>'DEJOL LIMITED'!U20</f>
        <v>3</v>
      </c>
      <c r="W230" s="433">
        <f>'DEJOL LIMITED'!V20</f>
        <v>33</v>
      </c>
      <c r="X230" s="434">
        <f>'DEJOL LIMITED'!W20</f>
        <v>187.99999999999997</v>
      </c>
      <c r="Y230" s="434">
        <f>'DEJOL LIMITED'!X20</f>
        <v>187.99999999999997</v>
      </c>
      <c r="Z230" s="443">
        <f>'DEJOL LIMITED'!Y20</f>
        <v>2.8684800000000128</v>
      </c>
      <c r="AA230" s="444">
        <f>'DEJOL LIMITED'!Z20</f>
        <v>0</v>
      </c>
      <c r="AB230" s="446" t="str">
        <f>'DEJOL LIMITED'!AA20</f>
        <v>VERY LOW-ORDER URGENTLY</v>
      </c>
      <c r="AC230" s="443">
        <f>'DEJOL LIMITED'!AB20</f>
        <v>111505.99999999994</v>
      </c>
      <c r="AD230" s="450">
        <f>Table1[[#This Row],[Stock Sell in/Sell out]]*Table1[[#This Row],[Stock Norm +Transit Time]]/Table1[[#This Row],[Stock Norm QTY]]</f>
        <v>0</v>
      </c>
      <c r="AE230" s="443">
        <f>Table1[[#This Row],[Stock Norm +Transit Time]]*Table1[[#This Row],[Av. Daily Sales MT]]</f>
        <v>2.8684800000000124</v>
      </c>
    </row>
    <row r="231" spans="1:31" hidden="1">
      <c r="A231" s="433" t="s">
        <v>3</v>
      </c>
      <c r="B231" s="433" t="s">
        <v>151</v>
      </c>
      <c r="C231" s="433" t="str">
        <f>'DEJOL LIMITED'!B21</f>
        <v>W140</v>
      </c>
      <c r="D231" s="433" t="str">
        <f>'DEJOL LIMITED'!C21</f>
        <v>JAMAA CLASSIC 130G</v>
      </c>
      <c r="E231" s="433" t="str">
        <f>'DEJOL LIMITED'!D21</f>
        <v>SOAP</v>
      </c>
      <c r="F231" s="433" t="str">
        <f>'DEJOL LIMITED'!E21</f>
        <v>JAMAA</v>
      </c>
      <c r="G231" s="443">
        <f>'DEJOL LIMITED'!F21</f>
        <v>1.6640000000000004</v>
      </c>
      <c r="H231" s="434">
        <f>'DEJOL LIMITED'!G21</f>
        <v>266.66666666666669</v>
      </c>
      <c r="I231" s="443">
        <f>'DEJOL LIMITED'!H21</f>
        <v>11200</v>
      </c>
      <c r="J231" s="433">
        <f>'DEJOL LIMITED'!I21</f>
        <v>2</v>
      </c>
      <c r="K231" s="443">
        <f>'DEJOL LIMITED'!J21</f>
        <v>1.248E-2</v>
      </c>
      <c r="L231" s="443">
        <f>'DEJOL LIMITED'!K21</f>
        <v>84</v>
      </c>
      <c r="M231" s="443">
        <f>'DEJOL LIMITED'!L21</f>
        <v>42</v>
      </c>
      <c r="N231" s="433">
        <f>'DEJOL LIMITED'!M21</f>
        <v>12</v>
      </c>
      <c r="O231" s="444">
        <f>'DEJOL LIMITED'!N21</f>
        <v>8.4850380919909603E-3</v>
      </c>
      <c r="P231" s="433">
        <f>'DEJOL LIMITED'!O21</f>
        <v>0.993456730240599</v>
      </c>
      <c r="Q231" s="433" t="str">
        <f>'DEJOL LIMITED'!P21</f>
        <v>C</v>
      </c>
      <c r="R231" s="434">
        <f>'DEJOL LIMITED'!Q21</f>
        <v>12.121212121212123</v>
      </c>
      <c r="S231" s="443">
        <f>'DEJOL LIMITED'!R21</f>
        <v>7.5636363636363654E-2</v>
      </c>
      <c r="T231" s="443">
        <f>'DEJOL LIMITED'!S21</f>
        <v>509.09090909090907</v>
      </c>
      <c r="U231" s="433">
        <f>'DEJOL LIMITED'!T21</f>
        <v>30</v>
      </c>
      <c r="V231" s="433">
        <f>'DEJOL LIMITED'!U21</f>
        <v>3</v>
      </c>
      <c r="W231" s="433">
        <f>'DEJOL LIMITED'!V21</f>
        <v>33</v>
      </c>
      <c r="X231" s="434">
        <f>'DEJOL LIMITED'!W21</f>
        <v>400.00000000000006</v>
      </c>
      <c r="Y231" s="434">
        <f>'DEJOL LIMITED'!X21</f>
        <v>398.00000000000006</v>
      </c>
      <c r="Z231" s="443">
        <f>'DEJOL LIMITED'!Y21</f>
        <v>2.4835200000000008</v>
      </c>
      <c r="AA231" s="444">
        <f>'DEJOL LIMITED'!Z21</f>
        <v>4.9999999999999992E-3</v>
      </c>
      <c r="AB231" s="446" t="str">
        <f>'DEJOL LIMITED'!AA21</f>
        <v>VERY LOW-ORDER URGENTLY</v>
      </c>
      <c r="AC231" s="443">
        <f>'DEJOL LIMITED'!AB21</f>
        <v>16716.000000000004</v>
      </c>
      <c r="AD231" s="450">
        <f>Table1[[#This Row],[Stock Sell in/Sell out]]*Table1[[#This Row],[Stock Norm +Transit Time]]/Table1[[#This Row],[Stock Norm QTY]]</f>
        <v>0.16499999999999998</v>
      </c>
      <c r="AE231" s="443">
        <f>Table1[[#This Row],[Stock Norm +Transit Time]]*Table1[[#This Row],[Av. Daily Sales MT]]</f>
        <v>2.4960000000000004</v>
      </c>
    </row>
    <row r="232" spans="1:31" hidden="1">
      <c r="A232" s="433" t="s">
        <v>3</v>
      </c>
      <c r="B232" s="433" t="s">
        <v>151</v>
      </c>
      <c r="C232" s="433" t="str">
        <f>'DEJOL LIMITED'!B22</f>
        <v>W141</v>
      </c>
      <c r="D232" s="433" t="str">
        <f>'DEJOL LIMITED'!C22</f>
        <v>EAZZY 32X300G</v>
      </c>
      <c r="E232" s="433" t="str">
        <f>'DEJOL LIMITED'!D22</f>
        <v>SOAP</v>
      </c>
      <c r="F232" s="433" t="str">
        <f>'DEJOL LIMITED'!E22</f>
        <v>EAZZY</v>
      </c>
      <c r="G232" s="443">
        <f>'DEJOL LIMITED'!F22</f>
        <v>1.2832000000000001</v>
      </c>
      <c r="H232" s="434">
        <f>'DEJOL LIMITED'!G22</f>
        <v>133.66666666666666</v>
      </c>
      <c r="I232" s="443">
        <f>'DEJOL LIMITED'!H22</f>
        <v>9696</v>
      </c>
      <c r="J232" s="433">
        <f>'DEJOL LIMITED'!I22</f>
        <v>0</v>
      </c>
      <c r="K232" s="443">
        <f>'DEJOL LIMITED'!J22</f>
        <v>0</v>
      </c>
      <c r="L232" s="443">
        <f>'DEJOL LIMITED'!K22</f>
        <v>0</v>
      </c>
      <c r="M232" s="443">
        <f>'DEJOL LIMITED'!L22</f>
        <v>72.538653366583546</v>
      </c>
      <c r="N232" s="433">
        <f>'DEJOL LIMITED'!M22</f>
        <v>5</v>
      </c>
      <c r="O232" s="444">
        <f>'DEJOL LIMITED'!N22</f>
        <v>6.5432697594007211E-3</v>
      </c>
      <c r="P232" s="433">
        <f>'DEJOL LIMITED'!O22</f>
        <v>0.99999999999999967</v>
      </c>
      <c r="Q232" s="433" t="str">
        <f>'DEJOL LIMITED'!P22</f>
        <v>C</v>
      </c>
      <c r="R232" s="434">
        <f>'DEJOL LIMITED'!Q22</f>
        <v>6.0757575757575752</v>
      </c>
      <c r="S232" s="443">
        <f>'DEJOL LIMITED'!R22</f>
        <v>5.8327272727272735E-2</v>
      </c>
      <c r="T232" s="443">
        <f>'DEJOL LIMITED'!S22</f>
        <v>440.72727272727275</v>
      </c>
      <c r="U232" s="433">
        <f>'DEJOL LIMITED'!T22</f>
        <v>30</v>
      </c>
      <c r="V232" s="433">
        <f>'DEJOL LIMITED'!U22</f>
        <v>3</v>
      </c>
      <c r="W232" s="433">
        <f>'DEJOL LIMITED'!V22</f>
        <v>33</v>
      </c>
      <c r="X232" s="434">
        <f>'DEJOL LIMITED'!W22</f>
        <v>200.49999999999997</v>
      </c>
      <c r="Y232" s="434">
        <f>'DEJOL LIMITED'!X22</f>
        <v>200.49999999999997</v>
      </c>
      <c r="Z232" s="443">
        <f>'DEJOL LIMITED'!Y22</f>
        <v>1.9248000000000001</v>
      </c>
      <c r="AA232" s="444">
        <f>'DEJOL LIMITED'!Z22</f>
        <v>0</v>
      </c>
      <c r="AB232" s="446" t="str">
        <f>'DEJOL LIMITED'!AA22</f>
        <v>VERY LOW-ORDER URGENTLY</v>
      </c>
      <c r="AC232" s="443">
        <f>'DEJOL LIMITED'!AB22</f>
        <v>14543.999999999998</v>
      </c>
      <c r="AD232" s="450">
        <f>Table1[[#This Row],[Stock Sell in/Sell out]]*Table1[[#This Row],[Stock Norm +Transit Time]]/Table1[[#This Row],[Stock Norm QTY]]</f>
        <v>0</v>
      </c>
      <c r="AE232" s="443">
        <f>Table1[[#This Row],[Stock Norm +Transit Time]]*Table1[[#This Row],[Av. Daily Sales MT]]</f>
        <v>1.9248000000000003</v>
      </c>
    </row>
    <row r="233" spans="1:31" hidden="1">
      <c r="A233" s="433" t="s">
        <v>137</v>
      </c>
      <c r="B233" s="433" t="s">
        <v>151</v>
      </c>
      <c r="C233" s="433" t="str">
        <f>'ERNIEVERO ENT LTD'!B5</f>
        <v>W020</v>
      </c>
      <c r="D233" s="433" t="str">
        <f>'ERNIEVERO ENT LTD'!C5</f>
        <v>FRYTOL ROL 25L JRG</v>
      </c>
      <c r="E233" s="433" t="str">
        <f>'ERNIEVERO ENT LTD'!D5</f>
        <v>COOKING OIL</v>
      </c>
      <c r="F233" s="433" t="str">
        <f>'ERNIEVERO ENT LTD'!E5</f>
        <v>FRYTOL</v>
      </c>
      <c r="G233" s="443">
        <f>'ERNIEVERO ENT LTD'!F5</f>
        <v>26.820000000000036</v>
      </c>
      <c r="H233" s="434">
        <f>'ERNIEVERO ENT LTD'!G5</f>
        <v>1192</v>
      </c>
      <c r="I233" s="443">
        <f>'ERNIEVERO ENT LTD'!H5</f>
        <v>786810</v>
      </c>
      <c r="J233" s="433">
        <f>'ERNIEVERO ENT LTD'!I5</f>
        <v>0</v>
      </c>
      <c r="K233" s="443">
        <f>'ERNIEVERO ENT LTD'!J5</f>
        <v>0</v>
      </c>
      <c r="L233" s="443">
        <f>'ERNIEVERO ENT LTD'!K5</f>
        <v>0</v>
      </c>
      <c r="M233" s="443">
        <f>'ERNIEVERO ENT LTD'!L5</f>
        <v>660.07550335570465</v>
      </c>
      <c r="N233" s="433">
        <f>'ERNIEVERO ENT LTD'!M5</f>
        <v>1</v>
      </c>
      <c r="O233" s="444">
        <f>'ERNIEVERO ENT LTD'!N5</f>
        <v>0.24437508301114214</v>
      </c>
      <c r="P233" s="433">
        <f>'ERNIEVERO ENT LTD'!O5</f>
        <v>0.24437508301114214</v>
      </c>
      <c r="Q233" s="433" t="str">
        <f>'ERNIEVERO ENT LTD'!P5</f>
        <v>A</v>
      </c>
      <c r="R233" s="434">
        <f>'ERNIEVERO ENT LTD'!Q5</f>
        <v>54.18181818181818</v>
      </c>
      <c r="S233" s="443">
        <f>'ERNIEVERO ENT LTD'!R5</f>
        <v>1.2190909090909108</v>
      </c>
      <c r="T233" s="443">
        <f>'ERNIEVERO ENT LTD'!S5</f>
        <v>35764.090909090912</v>
      </c>
      <c r="U233" s="433">
        <f>'ERNIEVERO ENT LTD'!T5</f>
        <v>7</v>
      </c>
      <c r="V233" s="433">
        <f>'ERNIEVERO ENT LTD'!U5</f>
        <v>3</v>
      </c>
      <c r="W233" s="433">
        <f>'ERNIEVERO ENT LTD'!V5</f>
        <v>10</v>
      </c>
      <c r="X233" s="434">
        <f>'ERNIEVERO ENT LTD'!W5</f>
        <v>541.81818181818176</v>
      </c>
      <c r="Y233" s="434">
        <f>'ERNIEVERO ENT LTD'!X5</f>
        <v>541.81818181818176</v>
      </c>
      <c r="Z233" s="443">
        <f>'ERNIEVERO ENT LTD'!Y5</f>
        <v>12.190909090909106</v>
      </c>
      <c r="AA233" s="444">
        <f>'ERNIEVERO ENT LTD'!Z5</f>
        <v>0</v>
      </c>
      <c r="AB233" s="446" t="str">
        <f>'ERNIEVERO ENT LTD'!AA5</f>
        <v>VERY LOW-ORDER URGENTLY</v>
      </c>
      <c r="AC233" s="443">
        <f>'ERNIEVERO ENT LTD'!AB5</f>
        <v>357640.909090909</v>
      </c>
      <c r="AD233" s="450">
        <f>Table1[[#This Row],[Stock Sell in/Sell out]]*Table1[[#This Row],[Stock Norm +Transit Time]]/Table1[[#This Row],[Stock Norm QTY]]</f>
        <v>0</v>
      </c>
      <c r="AE233" s="443">
        <f>Table1[[#This Row],[Stock Norm +Transit Time]]*Table1[[#This Row],[Av. Daily Sales MT]]</f>
        <v>12.190909090909107</v>
      </c>
    </row>
    <row r="234" spans="1:31" hidden="1">
      <c r="A234" s="433" t="s">
        <v>137</v>
      </c>
      <c r="B234" s="433" t="s">
        <v>151</v>
      </c>
      <c r="C234" s="433" t="str">
        <f>'ERNIEVERO ENT LTD'!B6</f>
        <v>W042</v>
      </c>
      <c r="D234" s="433" t="str">
        <f>'ERNIEVERO ENT LTD'!C6</f>
        <v>FORTUNE VIET 5KG</v>
      </c>
      <c r="E234" s="433" t="str">
        <f>'ERNIEVERO ENT LTD'!D6</f>
        <v>RICE</v>
      </c>
      <c r="F234" s="433" t="str">
        <f>'ERNIEVERO ENT LTD'!E6</f>
        <v>FORTUNE</v>
      </c>
      <c r="G234" s="443">
        <f>'ERNIEVERO ENT LTD'!F6</f>
        <v>20.691666666666659</v>
      </c>
      <c r="H234" s="434">
        <f>'ERNIEVERO ENT LTD'!G6</f>
        <v>827.66666666666663</v>
      </c>
      <c r="I234" s="443">
        <f>'ERNIEVERO ENT LTD'!H6</f>
        <v>253705.33333333337</v>
      </c>
      <c r="J234" s="433">
        <f>'ERNIEVERO ENT LTD'!I6</f>
        <v>530</v>
      </c>
      <c r="K234" s="443">
        <f>'ERNIEVERO ENT LTD'!J6</f>
        <v>13.25</v>
      </c>
      <c r="L234" s="443">
        <f>'ERNIEVERO ENT LTD'!K6</f>
        <v>162461.32903745474</v>
      </c>
      <c r="M234" s="443">
        <f>'ERNIEVERO ENT LTD'!L6</f>
        <v>306.53080950463158</v>
      </c>
      <c r="N234" s="433">
        <f>'ERNIEVERO ENT LTD'!M6</f>
        <v>5</v>
      </c>
      <c r="O234" s="444">
        <f>'ERNIEVERO ENT LTD'!N6</f>
        <v>0.18853571063779048</v>
      </c>
      <c r="P234" s="433">
        <f>'ERNIEVERO ENT LTD'!O6</f>
        <v>0.43291079364893259</v>
      </c>
      <c r="Q234" s="433" t="str">
        <f>'ERNIEVERO ENT LTD'!P6</f>
        <v>A</v>
      </c>
      <c r="R234" s="434">
        <f>'ERNIEVERO ENT LTD'!Q6</f>
        <v>37.621212121212118</v>
      </c>
      <c r="S234" s="443">
        <f>'ERNIEVERO ENT LTD'!R6</f>
        <v>0.94053030303030272</v>
      </c>
      <c r="T234" s="443">
        <f>'ERNIEVERO ENT LTD'!S6</f>
        <v>11532.060606060608</v>
      </c>
      <c r="U234" s="433">
        <f>'ERNIEVERO ENT LTD'!T6</f>
        <v>7</v>
      </c>
      <c r="V234" s="433">
        <f>'ERNIEVERO ENT LTD'!U6</f>
        <v>3</v>
      </c>
      <c r="W234" s="433">
        <f>'ERNIEVERO ENT LTD'!V6</f>
        <v>10</v>
      </c>
      <c r="X234" s="434">
        <f>'ERNIEVERO ENT LTD'!W6</f>
        <v>376.21212121212119</v>
      </c>
      <c r="Y234" s="434">
        <f>'ERNIEVERO ENT LTD'!X6</f>
        <v>0</v>
      </c>
      <c r="Z234" s="443">
        <f>'ERNIEVERO ENT LTD'!Y6</f>
        <v>0</v>
      </c>
      <c r="AA234" s="444">
        <f>'ERNIEVERO ENT LTD'!Z6</f>
        <v>1.4087797019734194</v>
      </c>
      <c r="AB234" s="446" t="str">
        <f>'ERNIEVERO ENT LTD'!AA6</f>
        <v>HIGH-DON’T ORDER</v>
      </c>
      <c r="AC234" s="443">
        <f>'ERNIEVERO ENT LTD'!AB6</f>
        <v>0</v>
      </c>
      <c r="AD234" s="450">
        <f>Table1[[#This Row],[Stock Sell in/Sell out]]*Table1[[#This Row],[Stock Norm +Transit Time]]/Table1[[#This Row],[Stock Norm QTY]]</f>
        <v>14.087797019734193</v>
      </c>
      <c r="AE234" s="443">
        <f>Table1[[#This Row],[Stock Norm +Transit Time]]*Table1[[#This Row],[Av. Daily Sales MT]]</f>
        <v>9.4053030303030276</v>
      </c>
    </row>
    <row r="235" spans="1:31" hidden="1">
      <c r="A235" s="433" t="s">
        <v>137</v>
      </c>
      <c r="B235" s="433" t="s">
        <v>151</v>
      </c>
      <c r="C235" s="433" t="str">
        <f>'ERNIEVERO ENT LTD'!B7</f>
        <v>W151</v>
      </c>
      <c r="D235" s="433" t="str">
        <f>'ERNIEVERO ENT LTD'!C7</f>
        <v>FRYTOL 4.5 LT</v>
      </c>
      <c r="E235" s="433" t="str">
        <f>'ERNIEVERO ENT LTD'!D7</f>
        <v>COOKING OIL</v>
      </c>
      <c r="F235" s="433" t="str">
        <f>'ERNIEVERO ENT LTD'!E7</f>
        <v>FRYTOL</v>
      </c>
      <c r="G235" s="443">
        <f>'ERNIEVERO ENT LTD'!F7</f>
        <v>14.661000000000044</v>
      </c>
      <c r="H235" s="434">
        <f>'ERNIEVERO ENT LTD'!G7</f>
        <v>892</v>
      </c>
      <c r="I235" s="443">
        <f>'ERNIEVERO ENT LTD'!H7</f>
        <v>514396</v>
      </c>
      <c r="J235" s="433">
        <f>'ERNIEVERO ENT LTD'!I7</f>
        <v>724</v>
      </c>
      <c r="K235" s="443">
        <f>'ERNIEVERO ENT LTD'!J7</f>
        <v>11.7288</v>
      </c>
      <c r="L235" s="443">
        <f>'ERNIEVERO ENT LTD'!K7</f>
        <v>417514.24215246632</v>
      </c>
      <c r="M235" s="443">
        <f>'ERNIEVERO ENT LTD'!L7</f>
        <v>576.67713004484301</v>
      </c>
      <c r="N235" s="433">
        <f>'ERNIEVERO ENT LTD'!M7</f>
        <v>4</v>
      </c>
      <c r="O235" s="444">
        <f>'ERNIEVERO ENT LTD'!N7</f>
        <v>0.13358624504199704</v>
      </c>
      <c r="P235" s="433">
        <f>'ERNIEVERO ENT LTD'!O7</f>
        <v>0.5664970386909296</v>
      </c>
      <c r="Q235" s="433" t="str">
        <f>'ERNIEVERO ENT LTD'!P7</f>
        <v>B</v>
      </c>
      <c r="R235" s="434">
        <f>'ERNIEVERO ENT LTD'!Q7</f>
        <v>40.545454545454547</v>
      </c>
      <c r="S235" s="443">
        <f>'ERNIEVERO ENT LTD'!R7</f>
        <v>0.66640909090909295</v>
      </c>
      <c r="T235" s="443">
        <f>'ERNIEVERO ENT LTD'!S7</f>
        <v>23381.636363636364</v>
      </c>
      <c r="U235" s="433">
        <f>'ERNIEVERO ENT LTD'!T7</f>
        <v>14</v>
      </c>
      <c r="V235" s="433">
        <f>'ERNIEVERO ENT LTD'!U7</f>
        <v>3</v>
      </c>
      <c r="W235" s="433">
        <f>'ERNIEVERO ENT LTD'!V7</f>
        <v>17</v>
      </c>
      <c r="X235" s="434">
        <f>'ERNIEVERO ENT LTD'!W7</f>
        <v>689.27272727272725</v>
      </c>
      <c r="Y235" s="434">
        <f>'ERNIEVERO ENT LTD'!X7</f>
        <v>0</v>
      </c>
      <c r="Z235" s="443">
        <f>'ERNIEVERO ENT LTD'!Y7</f>
        <v>0</v>
      </c>
      <c r="AA235" s="444">
        <f>'ERNIEVERO ENT LTD'!Z7</f>
        <v>1.0503824848324981</v>
      </c>
      <c r="AB235" s="446" t="str">
        <f>'ERNIEVERO ENT LTD'!AA7</f>
        <v>HIGH-DON’T ORDER</v>
      </c>
      <c r="AC235" s="443">
        <f>'ERNIEVERO ENT LTD'!AB7</f>
        <v>0</v>
      </c>
      <c r="AD235" s="450">
        <f>Table1[[#This Row],[Stock Sell in/Sell out]]*Table1[[#This Row],[Stock Norm +Transit Time]]/Table1[[#This Row],[Stock Norm QTY]]</f>
        <v>17.856502242152466</v>
      </c>
      <c r="AE235" s="443">
        <f>Table1[[#This Row],[Stock Norm +Transit Time]]*Table1[[#This Row],[Av. Daily Sales MT]]</f>
        <v>11.328954545454581</v>
      </c>
    </row>
    <row r="236" spans="1:31" hidden="1">
      <c r="A236" s="433" t="s">
        <v>137</v>
      </c>
      <c r="B236" s="433" t="s">
        <v>151</v>
      </c>
      <c r="C236" s="433" t="str">
        <f>'ERNIEVERO ENT LTD'!B8</f>
        <v>W176</v>
      </c>
      <c r="D236" s="433" t="str">
        <f>'ERNIEVERO ENT LTD'!C8</f>
        <v>FORTUNE VIET 50KG</v>
      </c>
      <c r="E236" s="433" t="str">
        <f>'ERNIEVERO ENT LTD'!D8</f>
        <v>RICE</v>
      </c>
      <c r="F236" s="433" t="str">
        <f>'ERNIEVERO ENT LTD'!E8</f>
        <v>FORTUNE</v>
      </c>
      <c r="G236" s="443">
        <f>'ERNIEVERO ENT LTD'!F8</f>
        <v>9.966666666666665</v>
      </c>
      <c r="H236" s="434">
        <f>'ERNIEVERO ENT LTD'!G8</f>
        <v>199.33333333333334</v>
      </c>
      <c r="I236" s="443">
        <f>'ERNIEVERO ENT LTD'!H8</f>
        <v>108400</v>
      </c>
      <c r="J236" s="433">
        <f>'ERNIEVERO ENT LTD'!I8</f>
        <v>0</v>
      </c>
      <c r="K236" s="443">
        <f>'ERNIEVERO ENT LTD'!J8</f>
        <v>0</v>
      </c>
      <c r="L236" s="443">
        <f>'ERNIEVERO ENT LTD'!K8</f>
        <v>0</v>
      </c>
      <c r="M236" s="443">
        <f>'ERNIEVERO ENT LTD'!L8</f>
        <v>543.81270903010034</v>
      </c>
      <c r="N236" s="433">
        <f>'ERNIEVERO ENT LTD'!M8</f>
        <v>1</v>
      </c>
      <c r="O236" s="444">
        <f>'ERNIEVERO ENT LTD'!N8</f>
        <v>9.0813012453804853E-2</v>
      </c>
      <c r="P236" s="433">
        <f>'ERNIEVERO ENT LTD'!O8</f>
        <v>0.65731005114473451</v>
      </c>
      <c r="Q236" s="433" t="str">
        <f>'ERNIEVERO ENT LTD'!P8</f>
        <v>B</v>
      </c>
      <c r="R236" s="434">
        <f>'ERNIEVERO ENT LTD'!Q8</f>
        <v>9.0606060606060606</v>
      </c>
      <c r="S236" s="443">
        <f>'ERNIEVERO ENT LTD'!R8</f>
        <v>0.45303030303030295</v>
      </c>
      <c r="T236" s="443">
        <f>'ERNIEVERO ENT LTD'!S8</f>
        <v>4927.272727272727</v>
      </c>
      <c r="U236" s="433">
        <f>'ERNIEVERO ENT LTD'!T8</f>
        <v>14</v>
      </c>
      <c r="V236" s="433">
        <f>'ERNIEVERO ENT LTD'!U8</f>
        <v>3</v>
      </c>
      <c r="W236" s="433">
        <f>'ERNIEVERO ENT LTD'!V8</f>
        <v>17</v>
      </c>
      <c r="X236" s="434">
        <f>'ERNIEVERO ENT LTD'!W8</f>
        <v>154.03030303030303</v>
      </c>
      <c r="Y236" s="434">
        <f>'ERNIEVERO ENT LTD'!X8</f>
        <v>154.03030303030303</v>
      </c>
      <c r="Z236" s="443">
        <f>'ERNIEVERO ENT LTD'!Y8</f>
        <v>7.7015151515151503</v>
      </c>
      <c r="AA236" s="444">
        <f>'ERNIEVERO ENT LTD'!Z8</f>
        <v>0</v>
      </c>
      <c r="AB236" s="446" t="str">
        <f>'ERNIEVERO ENT LTD'!AA8</f>
        <v>VERY LOW-ORDER URGENTLY</v>
      </c>
      <c r="AC236" s="443">
        <f>'ERNIEVERO ENT LTD'!AB8</f>
        <v>83763.636363636368</v>
      </c>
      <c r="AD236" s="450">
        <f>Table1[[#This Row],[Stock Sell in/Sell out]]*Table1[[#This Row],[Stock Norm +Transit Time]]/Table1[[#This Row],[Stock Norm QTY]]</f>
        <v>0</v>
      </c>
      <c r="AE236" s="443">
        <f>Table1[[#This Row],[Stock Norm +Transit Time]]*Table1[[#This Row],[Av. Daily Sales MT]]</f>
        <v>7.7015151515151503</v>
      </c>
    </row>
    <row r="237" spans="1:31" hidden="1">
      <c r="A237" s="433" t="s">
        <v>137</v>
      </c>
      <c r="B237" s="433" t="s">
        <v>151</v>
      </c>
      <c r="C237" s="433" t="str">
        <f>'ERNIEVERO ENT LTD'!B9</f>
        <v>W170</v>
      </c>
      <c r="D237" s="433" t="str">
        <f>'ERNIEVERO ENT LTD'!C9</f>
        <v>FRYTOL 900ML SCH</v>
      </c>
      <c r="E237" s="433" t="str">
        <f>'ERNIEVERO ENT LTD'!D9</f>
        <v>COOKING OIL</v>
      </c>
      <c r="F237" s="433" t="str">
        <f>'ERNIEVERO ENT LTD'!E9</f>
        <v>FRYTOL</v>
      </c>
      <c r="G237" s="443">
        <f>'ERNIEVERO ENT LTD'!F9</f>
        <v>9.3733199999999908</v>
      </c>
      <c r="H237" s="434">
        <f>'ERNIEVERO ENT LTD'!G9</f>
        <v>952</v>
      </c>
      <c r="I237" s="443">
        <f>'ERNIEVERO ENT LTD'!H9</f>
        <v>326967.89000000007</v>
      </c>
      <c r="J237" s="433">
        <f>'ERNIEVERO ENT LTD'!I9</f>
        <v>199</v>
      </c>
      <c r="K237" s="443">
        <f>'ERNIEVERO ENT LTD'!J9</f>
        <v>1.9367100000000002</v>
      </c>
      <c r="L237" s="443">
        <f>'ERNIEVERO ENT LTD'!K9</f>
        <v>68347.279527310937</v>
      </c>
      <c r="M237" s="443">
        <f>'ERNIEVERO ENT LTD'!L9</f>
        <v>343.45366596638661</v>
      </c>
      <c r="N237" s="433">
        <f>'ERNIEVERO ENT LTD'!M9</f>
        <v>5</v>
      </c>
      <c r="O237" s="444">
        <f>'ERNIEVERO ENT LTD'!N9</f>
        <v>8.5406631360551585E-2</v>
      </c>
      <c r="P237" s="433">
        <f>'ERNIEVERO ENT LTD'!O9</f>
        <v>0.74271668250528611</v>
      </c>
      <c r="Q237" s="433" t="str">
        <f>'ERNIEVERO ENT LTD'!P9</f>
        <v>B</v>
      </c>
      <c r="R237" s="434">
        <f>'ERNIEVERO ENT LTD'!Q9</f>
        <v>43.272727272727273</v>
      </c>
      <c r="S237" s="443">
        <f>'ERNIEVERO ENT LTD'!R9</f>
        <v>0.42605999999999961</v>
      </c>
      <c r="T237" s="443">
        <f>'ERNIEVERO ENT LTD'!S9</f>
        <v>14862.176818181821</v>
      </c>
      <c r="U237" s="433">
        <f>'ERNIEVERO ENT LTD'!T9</f>
        <v>14</v>
      </c>
      <c r="V237" s="433">
        <f>'ERNIEVERO ENT LTD'!U9</f>
        <v>3</v>
      </c>
      <c r="W237" s="433">
        <f>'ERNIEVERO ENT LTD'!V9</f>
        <v>17</v>
      </c>
      <c r="X237" s="434">
        <f>'ERNIEVERO ENT LTD'!W9</f>
        <v>735.63636363636363</v>
      </c>
      <c r="Y237" s="434">
        <f>'ERNIEVERO ENT LTD'!X9</f>
        <v>536.63636363636363</v>
      </c>
      <c r="Z237" s="443">
        <f>'ERNIEVERO ENT LTD'!Y9</f>
        <v>5.2836810504201628</v>
      </c>
      <c r="AA237" s="444">
        <f>'ERNIEVERO ENT LTD'!Z9</f>
        <v>0.27051408798813642</v>
      </c>
      <c r="AB237" s="446" t="str">
        <f>'ERNIEVERO ENT LTD'!AA9</f>
        <v>VERY LOW-ORDER URGENTLY</v>
      </c>
      <c r="AC237" s="443">
        <f>'ERNIEVERO ENT LTD'!AB9</f>
        <v>184309.72638178</v>
      </c>
      <c r="AD237" s="450">
        <f>Table1[[#This Row],[Stock Sell in/Sell out]]*Table1[[#This Row],[Stock Norm +Transit Time]]/Table1[[#This Row],[Stock Norm QTY]]</f>
        <v>4.598739495798319</v>
      </c>
      <c r="AE237" s="443">
        <f>Table1[[#This Row],[Stock Norm +Transit Time]]*Table1[[#This Row],[Av. Daily Sales MT]]</f>
        <v>7.2430199999999934</v>
      </c>
    </row>
    <row r="238" spans="1:31" hidden="1">
      <c r="A238" s="433" t="s">
        <v>137</v>
      </c>
      <c r="B238" s="433" t="s">
        <v>151</v>
      </c>
      <c r="C238" s="433" t="str">
        <f>'ERNIEVERO ENT LTD'!B10</f>
        <v>W211</v>
      </c>
      <c r="D238" s="433" t="str">
        <f>'ERNIEVERO ENT LTD'!C10</f>
        <v>850 ML BTL</v>
      </c>
      <c r="E238" s="433" t="str">
        <f>'ERNIEVERO ENT LTD'!D10</f>
        <v>COOKING OIL</v>
      </c>
      <c r="F238" s="433" t="str">
        <f>'ERNIEVERO ENT LTD'!E10</f>
        <v>FRYTOL</v>
      </c>
      <c r="G238" s="443">
        <f>'ERNIEVERO ENT LTD'!F10</f>
        <v>8.5836033333333663</v>
      </c>
      <c r="H238" s="434">
        <f>'ERNIEVERO ENT LTD'!G10</f>
        <v>849.66666666666663</v>
      </c>
      <c r="I238" s="443">
        <f>'ERNIEVERO ENT LTD'!H10</f>
        <v>344147.72000000009</v>
      </c>
      <c r="J238" s="433">
        <f>'ERNIEVERO ENT LTD'!I10</f>
        <v>4479</v>
      </c>
      <c r="K238" s="443">
        <f>'ERNIEVERO ENT LTD'!J10</f>
        <v>44.299770000000002</v>
      </c>
      <c r="L238" s="443">
        <f>'ERNIEVERO ENT LTD'!K10</f>
        <v>1814167.4827932529</v>
      </c>
      <c r="M238" s="443">
        <f>'ERNIEVERO ENT LTD'!L10</f>
        <v>405.03850921930183</v>
      </c>
      <c r="N238" s="433">
        <f>'ERNIEVERO ENT LTD'!M10</f>
        <v>12</v>
      </c>
      <c r="O238" s="444">
        <f>'ERNIEVERO ENT LTD'!N10</f>
        <v>7.8210990943999067E-2</v>
      </c>
      <c r="P238" s="433">
        <f>'ERNIEVERO ENT LTD'!O10</f>
        <v>0.82092767344928519</v>
      </c>
      <c r="Q238" s="433" t="str">
        <f>'ERNIEVERO ENT LTD'!P10</f>
        <v>C</v>
      </c>
      <c r="R238" s="434">
        <f>'ERNIEVERO ENT LTD'!Q10</f>
        <v>38.621212121212118</v>
      </c>
      <c r="S238" s="443">
        <f>'ERNIEVERO ENT LTD'!R10</f>
        <v>0.39016378787878936</v>
      </c>
      <c r="T238" s="443">
        <f>'ERNIEVERO ENT LTD'!S10</f>
        <v>15643.078181818186</v>
      </c>
      <c r="U238" s="433">
        <f>'ERNIEVERO ENT LTD'!T10</f>
        <v>30</v>
      </c>
      <c r="V238" s="433">
        <f>'ERNIEVERO ENT LTD'!U10</f>
        <v>3</v>
      </c>
      <c r="W238" s="433">
        <f>'ERNIEVERO ENT LTD'!V10</f>
        <v>33</v>
      </c>
      <c r="X238" s="434">
        <f>'ERNIEVERO ENT LTD'!W10</f>
        <v>1274.4999999999998</v>
      </c>
      <c r="Y238" s="434">
        <f>'ERNIEVERO ENT LTD'!X10</f>
        <v>0</v>
      </c>
      <c r="Z238" s="443">
        <f>'ERNIEVERO ENT LTD'!Y10</f>
        <v>0</v>
      </c>
      <c r="AA238" s="444">
        <f>'ERNIEVERO ENT LTD'!Z10</f>
        <v>3.5143193409180076</v>
      </c>
      <c r="AB238" s="446" t="str">
        <f>'ERNIEVERO ENT LTD'!AA10</f>
        <v>VERY HIGH-DON’T ORDER</v>
      </c>
      <c r="AC238" s="443">
        <f>'ERNIEVERO ENT LTD'!AB10</f>
        <v>0</v>
      </c>
      <c r="AD238" s="450">
        <f>Table1[[#This Row],[Stock Sell in/Sell out]]*Table1[[#This Row],[Stock Norm +Transit Time]]/Table1[[#This Row],[Stock Norm QTY]]</f>
        <v>115.97253825029425</v>
      </c>
      <c r="AE238" s="443">
        <f>Table1[[#This Row],[Stock Norm +Transit Time]]*Table1[[#This Row],[Av. Daily Sales MT]]</f>
        <v>12.875405000000049</v>
      </c>
    </row>
    <row r="239" spans="1:31" hidden="1">
      <c r="A239" s="433" t="s">
        <v>137</v>
      </c>
      <c r="B239" s="433" t="s">
        <v>151</v>
      </c>
      <c r="C239" s="433" t="str">
        <f>'ERNIEVERO ENT LTD'!B11</f>
        <v>W178</v>
      </c>
      <c r="D239" s="433" t="str">
        <f>'ERNIEVERO ENT LTD'!C11</f>
        <v>FRYTOL 450 ML SCH</v>
      </c>
      <c r="E239" s="433" t="str">
        <f>'ERNIEVERO ENT LTD'!D11</f>
        <v>COOKING OIL</v>
      </c>
      <c r="F239" s="433" t="str">
        <f>'ERNIEVERO ENT LTD'!E11</f>
        <v>FRYTOL</v>
      </c>
      <c r="G239" s="443">
        <f>'ERNIEVERO ENT LTD'!F11</f>
        <v>3.3189000000000037</v>
      </c>
      <c r="H239" s="434">
        <f>'ERNIEVERO ENT LTD'!G11</f>
        <v>403.66666666666669</v>
      </c>
      <c r="I239" s="443">
        <f>'ERNIEVERO ENT LTD'!H11</f>
        <v>122236.66666666667</v>
      </c>
      <c r="J239" s="433">
        <f>'ERNIEVERO ENT LTD'!I11</f>
        <v>573</v>
      </c>
      <c r="K239" s="443">
        <f>'ERNIEVERO ENT LTD'!J11</f>
        <v>4.6413000000000002</v>
      </c>
      <c r="L239" s="443">
        <f>'ERNIEVERO ENT LTD'!K11</f>
        <v>173513.48472336913</v>
      </c>
      <c r="M239" s="443">
        <f>'ERNIEVERO ENT LTD'!L11</f>
        <v>302.81585466556567</v>
      </c>
      <c r="N239" s="433">
        <f>'ERNIEVERO ENT LTD'!M11</f>
        <v>12</v>
      </c>
      <c r="O239" s="444">
        <f>'ERNIEVERO ENT LTD'!N11</f>
        <v>3.0240733147117057E-2</v>
      </c>
      <c r="P239" s="433">
        <f>'ERNIEVERO ENT LTD'!O11</f>
        <v>0.85116840659640225</v>
      </c>
      <c r="Q239" s="433" t="str">
        <f>'ERNIEVERO ENT LTD'!P11</f>
        <v>C</v>
      </c>
      <c r="R239" s="434">
        <f>'ERNIEVERO ENT LTD'!Q11</f>
        <v>18.348484848484848</v>
      </c>
      <c r="S239" s="443">
        <f>'ERNIEVERO ENT LTD'!R11</f>
        <v>0.15085909090909108</v>
      </c>
      <c r="T239" s="443">
        <f>'ERNIEVERO ENT LTD'!S11</f>
        <v>5556.212121212121</v>
      </c>
      <c r="U239" s="433">
        <f>'ERNIEVERO ENT LTD'!T11</f>
        <v>30</v>
      </c>
      <c r="V239" s="433">
        <f>'ERNIEVERO ENT LTD'!U11</f>
        <v>3</v>
      </c>
      <c r="W239" s="433">
        <f>'ERNIEVERO ENT LTD'!V11</f>
        <v>33</v>
      </c>
      <c r="X239" s="434">
        <f>'ERNIEVERO ENT LTD'!W11</f>
        <v>605.5</v>
      </c>
      <c r="Y239" s="434">
        <f>'ERNIEVERO ENT LTD'!X11</f>
        <v>32.5</v>
      </c>
      <c r="Z239" s="443">
        <f>'ERNIEVERO ENT LTD'!Y11</f>
        <v>0.2672111890999177</v>
      </c>
      <c r="AA239" s="444">
        <f>'ERNIEVERO ENT LTD'!Z11</f>
        <v>0.94632535094962844</v>
      </c>
      <c r="AB239" s="446" t="str">
        <f>'ERNIEVERO ENT LTD'!AA11</f>
        <v>LOW MAY- ORDER</v>
      </c>
      <c r="AC239" s="443">
        <f>'ERNIEVERO ENT LTD'!AB11</f>
        <v>9841.5152766308838</v>
      </c>
      <c r="AD239" s="450">
        <f>Table1[[#This Row],[Stock Sell in/Sell out]]*Table1[[#This Row],[Stock Norm +Transit Time]]/Table1[[#This Row],[Stock Norm QTY]]</f>
        <v>31.228736581337738</v>
      </c>
      <c r="AE239" s="443">
        <f>Table1[[#This Row],[Stock Norm +Transit Time]]*Table1[[#This Row],[Av. Daily Sales MT]]</f>
        <v>4.978350000000006</v>
      </c>
    </row>
    <row r="240" spans="1:31" hidden="1">
      <c r="A240" s="433" t="s">
        <v>137</v>
      </c>
      <c r="B240" s="433" t="s">
        <v>151</v>
      </c>
      <c r="C240" s="433" t="str">
        <f>'ERNIEVERO ENT LTD'!B12</f>
        <v>W152</v>
      </c>
      <c r="D240" s="433" t="str">
        <f>'ERNIEVERO ENT LTD'!C12</f>
        <v>FRYTOL SFO 0.9L</v>
      </c>
      <c r="E240" s="433" t="str">
        <f>'ERNIEVERO ENT LTD'!D12</f>
        <v>SUNFLOWER OIL</v>
      </c>
      <c r="F240" s="433" t="str">
        <f>'ERNIEVERO ENT LTD'!E12</f>
        <v>FRYTOL</v>
      </c>
      <c r="G240" s="443">
        <f>'ERNIEVERO ENT LTD'!F12</f>
        <v>2.9282400000000002</v>
      </c>
      <c r="H240" s="434">
        <f>'ERNIEVERO ENT LTD'!G12</f>
        <v>285.33333333333331</v>
      </c>
      <c r="I240" s="443">
        <f>'ERNIEVERO ENT LTD'!H12</f>
        <v>117843.68</v>
      </c>
      <c r="J240" s="433">
        <f>'ERNIEVERO ENT LTD'!I12</f>
        <v>98</v>
      </c>
      <c r="K240" s="443">
        <f>'ERNIEVERO ENT LTD'!J12</f>
        <v>0.97608000000000006</v>
      </c>
      <c r="L240" s="443">
        <f>'ERNIEVERO ENT LTD'!K12</f>
        <v>40474.348037383177</v>
      </c>
      <c r="M240" s="443">
        <f>'ERNIEVERO ENT LTD'!L12</f>
        <v>413.00355140186917</v>
      </c>
      <c r="N240" s="433">
        <f>'ERNIEVERO ENT LTD'!M12</f>
        <v>20</v>
      </c>
      <c r="O240" s="444">
        <f>'ERNIEVERO ENT LTD'!N12</f>
        <v>2.6681166781377552E-2</v>
      </c>
      <c r="P240" s="433">
        <f>'ERNIEVERO ENT LTD'!O12</f>
        <v>0.8778495733777798</v>
      </c>
      <c r="Q240" s="433" t="str">
        <f>'ERNIEVERO ENT LTD'!P12</f>
        <v>C</v>
      </c>
      <c r="R240" s="434">
        <f>'ERNIEVERO ENT LTD'!Q12</f>
        <v>12.969696969696969</v>
      </c>
      <c r="S240" s="443">
        <f>'ERNIEVERO ENT LTD'!R12</f>
        <v>0.13310181818181818</v>
      </c>
      <c r="T240" s="443">
        <f>'ERNIEVERO ENT LTD'!S12</f>
        <v>5356.5309090909086</v>
      </c>
      <c r="U240" s="433">
        <f>'ERNIEVERO ENT LTD'!T12</f>
        <v>30</v>
      </c>
      <c r="V240" s="433">
        <f>'ERNIEVERO ENT LTD'!U12</f>
        <v>3</v>
      </c>
      <c r="W240" s="433">
        <f>'ERNIEVERO ENT LTD'!V12</f>
        <v>33</v>
      </c>
      <c r="X240" s="434">
        <f>'ERNIEVERO ENT LTD'!W12</f>
        <v>428</v>
      </c>
      <c r="Y240" s="434">
        <f>'ERNIEVERO ENT LTD'!X12</f>
        <v>330</v>
      </c>
      <c r="Z240" s="443">
        <f>'ERNIEVERO ENT LTD'!Y12</f>
        <v>3.3866327102803742</v>
      </c>
      <c r="AA240" s="444">
        <f>'ERNIEVERO ENT LTD'!Z12</f>
        <v>0.22897196261682243</v>
      </c>
      <c r="AB240" s="446" t="str">
        <f>'ERNIEVERO ENT LTD'!AA12</f>
        <v>VERY LOW-ORDER URGENTLY</v>
      </c>
      <c r="AC240" s="443">
        <f>'ERNIEVERO ENT LTD'!AB12</f>
        <v>136291.17196261682</v>
      </c>
      <c r="AD240" s="450">
        <f>Table1[[#This Row],[Stock Sell in/Sell out]]*Table1[[#This Row],[Stock Norm +Transit Time]]/Table1[[#This Row],[Stock Norm QTY]]</f>
        <v>7.55607476635514</v>
      </c>
      <c r="AE240" s="443">
        <f>Table1[[#This Row],[Stock Norm +Transit Time]]*Table1[[#This Row],[Av. Daily Sales MT]]</f>
        <v>4.39236</v>
      </c>
    </row>
    <row r="241" spans="1:31" hidden="1">
      <c r="A241" s="433" t="s">
        <v>137</v>
      </c>
      <c r="B241" s="433" t="s">
        <v>151</v>
      </c>
      <c r="C241" s="433" t="str">
        <f>'ERNIEVERO ENT LTD'!B13</f>
        <v>W188</v>
      </c>
      <c r="D241" s="433" t="str">
        <f>'ERNIEVERO ENT LTD'!C13</f>
        <v>FRYTOL 1.8LT</v>
      </c>
      <c r="E241" s="433" t="str">
        <f>'ERNIEVERO ENT LTD'!D13</f>
        <v>COOKING OIL</v>
      </c>
      <c r="F241" s="433" t="str">
        <f>'ERNIEVERO ENT LTD'!E13</f>
        <v>FRYTOL</v>
      </c>
      <c r="G241" s="443">
        <f>'ERNIEVERO ENT LTD'!F13</f>
        <v>2.530980000000004</v>
      </c>
      <c r="H241" s="434">
        <f>'ERNIEVERO ENT LTD'!G13</f>
        <v>251</v>
      </c>
      <c r="I241" s="443">
        <f>'ERNIEVERO ENT LTD'!H13</f>
        <v>102563.48666666668</v>
      </c>
      <c r="J241" s="433">
        <f>'ERNIEVERO ENT LTD'!I13</f>
        <v>0</v>
      </c>
      <c r="K241" s="443">
        <f>'ERNIEVERO ENT LTD'!J13</f>
        <v>0</v>
      </c>
      <c r="L241" s="443">
        <f>'ERNIEVERO ENT LTD'!K13</f>
        <v>0</v>
      </c>
      <c r="M241" s="443">
        <f>'ERNIEVERO ENT LTD'!L13</f>
        <v>408.61946879150071</v>
      </c>
      <c r="N241" s="433">
        <f>'ERNIEVERO ENT LTD'!M13</f>
        <v>6</v>
      </c>
      <c r="O241" s="444">
        <f>'ERNIEVERO ENT LTD'!N13</f>
        <v>2.3061463370601814E-2</v>
      </c>
      <c r="P241" s="433">
        <f>'ERNIEVERO ENT LTD'!O13</f>
        <v>0.90091103674838158</v>
      </c>
      <c r="Q241" s="433" t="str">
        <f>'ERNIEVERO ENT LTD'!P13</f>
        <v>C</v>
      </c>
      <c r="R241" s="434">
        <f>'ERNIEVERO ENT LTD'!Q13</f>
        <v>11.409090909090908</v>
      </c>
      <c r="S241" s="443">
        <f>'ERNIEVERO ENT LTD'!R13</f>
        <v>0.11504454545454564</v>
      </c>
      <c r="T241" s="443">
        <f>'ERNIEVERO ENT LTD'!S13</f>
        <v>4661.9766666666674</v>
      </c>
      <c r="U241" s="433">
        <f>'ERNIEVERO ENT LTD'!T13</f>
        <v>30</v>
      </c>
      <c r="V241" s="433">
        <f>'ERNIEVERO ENT LTD'!U13</f>
        <v>3</v>
      </c>
      <c r="W241" s="433">
        <f>'ERNIEVERO ENT LTD'!V13</f>
        <v>33</v>
      </c>
      <c r="X241" s="434">
        <f>'ERNIEVERO ENT LTD'!W13</f>
        <v>376.5</v>
      </c>
      <c r="Y241" s="434">
        <f>'ERNIEVERO ENT LTD'!X13</f>
        <v>376.5</v>
      </c>
      <c r="Z241" s="443">
        <f>'ERNIEVERO ENT LTD'!Y13</f>
        <v>3.796470000000006</v>
      </c>
      <c r="AA241" s="444">
        <f>'ERNIEVERO ENT LTD'!Z13</f>
        <v>0</v>
      </c>
      <c r="AB241" s="446" t="str">
        <f>'ERNIEVERO ENT LTD'!AA13</f>
        <v>VERY LOW-ORDER URGENTLY</v>
      </c>
      <c r="AC241" s="443">
        <f>'ERNIEVERO ENT LTD'!AB13</f>
        <v>153845.23000000001</v>
      </c>
      <c r="AD241" s="450">
        <f>Table1[[#This Row],[Stock Sell in/Sell out]]*Table1[[#This Row],[Stock Norm +Transit Time]]/Table1[[#This Row],[Stock Norm QTY]]</f>
        <v>0</v>
      </c>
      <c r="AE241" s="443">
        <f>Table1[[#This Row],[Stock Norm +Transit Time]]*Table1[[#This Row],[Av. Daily Sales MT]]</f>
        <v>3.796470000000006</v>
      </c>
    </row>
    <row r="242" spans="1:31" hidden="1">
      <c r="A242" s="433" t="s">
        <v>137</v>
      </c>
      <c r="B242" s="433" t="s">
        <v>151</v>
      </c>
      <c r="C242" s="433" t="str">
        <f>'ERNIEVERO ENT LTD'!B14</f>
        <v>W049</v>
      </c>
      <c r="D242" s="433" t="str">
        <f>'ERNIEVERO ENT LTD'!C14</f>
        <v>VIKING  RICE 4.5KG*5</v>
      </c>
      <c r="E242" s="433" t="str">
        <f>'ERNIEVERO ENT LTD'!D14</f>
        <v>RICE</v>
      </c>
      <c r="F242" s="433" t="str">
        <f>'ERNIEVERO ENT LTD'!E14</f>
        <v>VIKING</v>
      </c>
      <c r="G242" s="443">
        <f>'ERNIEVERO ENT LTD'!F14</f>
        <v>2.2724999999999995</v>
      </c>
      <c r="H242" s="434">
        <f>'ERNIEVERO ENT LTD'!G14</f>
        <v>101</v>
      </c>
      <c r="I242" s="443">
        <f>'ERNIEVERO ENT LTD'!H14</f>
        <v>22236.666666666668</v>
      </c>
      <c r="J242" s="433">
        <f>'ERNIEVERO ENT LTD'!I14</f>
        <v>0</v>
      </c>
      <c r="K242" s="443">
        <f>'ERNIEVERO ENT LTD'!J14</f>
        <v>0</v>
      </c>
      <c r="L242" s="443">
        <f>'ERNIEVERO ENT LTD'!K14</f>
        <v>0</v>
      </c>
      <c r="M242" s="443">
        <f>'ERNIEVERO ENT LTD'!L14</f>
        <v>220.16501650165017</v>
      </c>
      <c r="N242" s="433">
        <f>'ERNIEVERO ENT LTD'!M14</f>
        <v>1</v>
      </c>
      <c r="O242" s="444">
        <f>'ERNIEVERO ENT LTD'!N14</f>
        <v>2.0706278006816542E-2</v>
      </c>
      <c r="P242" s="433">
        <f>'ERNIEVERO ENT LTD'!O14</f>
        <v>0.92161731475519815</v>
      </c>
      <c r="Q242" s="433" t="str">
        <f>'ERNIEVERO ENT LTD'!P14</f>
        <v>C</v>
      </c>
      <c r="R242" s="434">
        <f>'ERNIEVERO ENT LTD'!Q14</f>
        <v>4.5909090909090908</v>
      </c>
      <c r="S242" s="443">
        <f>'ERNIEVERO ENT LTD'!R14</f>
        <v>0.10329545454545452</v>
      </c>
      <c r="T242" s="443">
        <f>'ERNIEVERO ENT LTD'!S14</f>
        <v>1010.7575757575759</v>
      </c>
      <c r="U242" s="433">
        <f>'ERNIEVERO ENT LTD'!T14</f>
        <v>30</v>
      </c>
      <c r="V242" s="433">
        <f>'ERNIEVERO ENT LTD'!U14</f>
        <v>3</v>
      </c>
      <c r="W242" s="433">
        <f>'ERNIEVERO ENT LTD'!V14</f>
        <v>33</v>
      </c>
      <c r="X242" s="434">
        <f>'ERNIEVERO ENT LTD'!W14</f>
        <v>151.5</v>
      </c>
      <c r="Y242" s="434">
        <f>'ERNIEVERO ENT LTD'!X14</f>
        <v>151.5</v>
      </c>
      <c r="Z242" s="443">
        <f>'ERNIEVERO ENT LTD'!Y14</f>
        <v>3.4087499999999991</v>
      </c>
      <c r="AA242" s="444">
        <f>'ERNIEVERO ENT LTD'!Z14</f>
        <v>0</v>
      </c>
      <c r="AB242" s="446" t="str">
        <f>'ERNIEVERO ENT LTD'!AA14</f>
        <v>VERY LOW-ORDER URGENTLY</v>
      </c>
      <c r="AC242" s="443">
        <f>'ERNIEVERO ENT LTD'!AB14</f>
        <v>33355</v>
      </c>
      <c r="AD242" s="450">
        <f>Table1[[#This Row],[Stock Sell in/Sell out]]*Table1[[#This Row],[Stock Norm +Transit Time]]/Table1[[#This Row],[Stock Norm QTY]]</f>
        <v>0</v>
      </c>
      <c r="AE242" s="443">
        <f>Table1[[#This Row],[Stock Norm +Transit Time]]*Table1[[#This Row],[Av. Daily Sales MT]]</f>
        <v>3.4087499999999995</v>
      </c>
    </row>
    <row r="243" spans="1:31" hidden="1">
      <c r="A243" s="433" t="s">
        <v>137</v>
      </c>
      <c r="B243" s="433" t="s">
        <v>151</v>
      </c>
      <c r="C243" s="433" t="str">
        <f>'ERNIEVERO ENT LTD'!B15</f>
        <v>W067</v>
      </c>
      <c r="D243" s="433" t="str">
        <f>'ERNIEVERO ENT LTD'!C15</f>
        <v>FORTUNE DELICIOUS 4.5KG</v>
      </c>
      <c r="E243" s="433" t="str">
        <f>'ERNIEVERO ENT LTD'!D15</f>
        <v>RICE</v>
      </c>
      <c r="F243" s="433" t="str">
        <f>'ERNIEVERO ENT LTD'!E15</f>
        <v>FORTUNE DELICIOUS</v>
      </c>
      <c r="G243" s="443">
        <f>'ERNIEVERO ENT LTD'!F15</f>
        <v>1.6799999999999997</v>
      </c>
      <c r="H243" s="434">
        <f>'ERNIEVERO ENT LTD'!G15</f>
        <v>74.666666666666671</v>
      </c>
      <c r="I243" s="443">
        <f>'ERNIEVERO ENT LTD'!H15</f>
        <v>21068.666666666664</v>
      </c>
      <c r="J243" s="433">
        <f>'ERNIEVERO ENT LTD'!I15</f>
        <v>51</v>
      </c>
      <c r="K243" s="443">
        <f>'ERNIEVERO ENT LTD'!J15</f>
        <v>1.1475</v>
      </c>
      <c r="L243" s="443">
        <f>'ERNIEVERO ENT LTD'!K15</f>
        <v>14390.651785714284</v>
      </c>
      <c r="M243" s="443">
        <f>'ERNIEVERO ENT LTD'!L15</f>
        <v>282.16964285714283</v>
      </c>
      <c r="N243" s="433">
        <f>'ERNIEVERO ENT LTD'!M15</f>
        <v>5</v>
      </c>
      <c r="O243" s="444">
        <f>'ERNIEVERO ENT LTD'!N15</f>
        <v>1.5307611463785165E-2</v>
      </c>
      <c r="P243" s="433">
        <f>'ERNIEVERO ENT LTD'!O15</f>
        <v>0.93692492621898327</v>
      </c>
      <c r="Q243" s="433" t="str">
        <f>'ERNIEVERO ENT LTD'!P15</f>
        <v>C</v>
      </c>
      <c r="R243" s="434">
        <f>'ERNIEVERO ENT LTD'!Q15</f>
        <v>3.393939393939394</v>
      </c>
      <c r="S243" s="443">
        <f>'ERNIEVERO ENT LTD'!R15</f>
        <v>7.6363636363636356E-2</v>
      </c>
      <c r="T243" s="443">
        <f>'ERNIEVERO ENT LTD'!S15</f>
        <v>957.66666666666652</v>
      </c>
      <c r="U243" s="433">
        <f>'ERNIEVERO ENT LTD'!T15</f>
        <v>30</v>
      </c>
      <c r="V243" s="433">
        <f>'ERNIEVERO ENT LTD'!U15</f>
        <v>3</v>
      </c>
      <c r="W243" s="433">
        <f>'ERNIEVERO ENT LTD'!V15</f>
        <v>33</v>
      </c>
      <c r="X243" s="434">
        <f>'ERNIEVERO ENT LTD'!W15</f>
        <v>112</v>
      </c>
      <c r="Y243" s="434">
        <f>'ERNIEVERO ENT LTD'!X15</f>
        <v>61</v>
      </c>
      <c r="Z243" s="443">
        <f>'ERNIEVERO ENT LTD'!Y15</f>
        <v>1.3724999999999996</v>
      </c>
      <c r="AA243" s="444">
        <f>'ERNIEVERO ENT LTD'!Z15</f>
        <v>0.45535714285714285</v>
      </c>
      <c r="AB243" s="446" t="str">
        <f>'ERNIEVERO ENT LTD'!AA15</f>
        <v>VERY LOW-ORDER URGENTLY</v>
      </c>
      <c r="AC243" s="443">
        <f>'ERNIEVERO ENT LTD'!AB15</f>
        <v>17212.348214285714</v>
      </c>
      <c r="AD243" s="450">
        <f>Table1[[#This Row],[Stock Sell in/Sell out]]*Table1[[#This Row],[Stock Norm +Transit Time]]/Table1[[#This Row],[Stock Norm QTY]]</f>
        <v>15.026785714285714</v>
      </c>
      <c r="AE243" s="443">
        <f>Table1[[#This Row],[Stock Norm +Transit Time]]*Table1[[#This Row],[Av. Daily Sales MT]]</f>
        <v>2.5199999999999996</v>
      </c>
    </row>
    <row r="244" spans="1:31" hidden="1">
      <c r="A244" s="433" t="s">
        <v>137</v>
      </c>
      <c r="B244" s="433" t="s">
        <v>151</v>
      </c>
      <c r="C244" s="433" t="str">
        <f>'ERNIEVERO ENT LTD'!B16</f>
        <v>W106</v>
      </c>
      <c r="D244" s="433" t="str">
        <f>'ERNIEVERO ENT LTD'!C16</f>
        <v>FRYTOL 0.9L X 15 BTL</v>
      </c>
      <c r="E244" s="433" t="str">
        <f>'ERNIEVERO ENT LTD'!D16</f>
        <v>COOKING OIL</v>
      </c>
      <c r="F244" s="433" t="str">
        <f>'ERNIEVERO ENT LTD'!E16</f>
        <v>FRYTOL</v>
      </c>
      <c r="G244" s="443">
        <f>'ERNIEVERO ENT LTD'!F16</f>
        <v>1.2393000000000036</v>
      </c>
      <c r="H244" s="434">
        <f>'ERNIEVERO ENT LTD'!G16</f>
        <v>102</v>
      </c>
      <c r="I244" s="443">
        <f>'ERNIEVERO ENT LTD'!H16</f>
        <v>35910</v>
      </c>
      <c r="J244" s="433">
        <f>'ERNIEVERO ENT LTD'!I16</f>
        <v>0</v>
      </c>
      <c r="K244" s="443">
        <f>'ERNIEVERO ENT LTD'!J16</f>
        <v>0</v>
      </c>
      <c r="L244" s="443">
        <f>'ERNIEVERO ENT LTD'!K16</f>
        <v>0</v>
      </c>
      <c r="M244" s="443">
        <f>'ERNIEVERO ENT LTD'!L16</f>
        <v>352.05882352941177</v>
      </c>
      <c r="N244" s="433">
        <f>'ERNIEVERO ENT LTD'!M16</f>
        <v>5</v>
      </c>
      <c r="O244" s="444">
        <f>'ERNIEVERO ENT LTD'!N16</f>
        <v>1.1292096956588699E-2</v>
      </c>
      <c r="P244" s="433">
        <f>'ERNIEVERO ENT LTD'!O16</f>
        <v>0.94821702317557199</v>
      </c>
      <c r="Q244" s="433" t="str">
        <f>'ERNIEVERO ENT LTD'!P16</f>
        <v>C</v>
      </c>
      <c r="R244" s="434">
        <f>'ERNIEVERO ENT LTD'!Q16</f>
        <v>4.6363636363636367</v>
      </c>
      <c r="S244" s="443">
        <f>'ERNIEVERO ENT LTD'!R16</f>
        <v>5.6331818181818344E-2</v>
      </c>
      <c r="T244" s="443">
        <f>'ERNIEVERO ENT LTD'!S16</f>
        <v>1632.2727272727273</v>
      </c>
      <c r="U244" s="433">
        <f>'ERNIEVERO ENT LTD'!T16</f>
        <v>30</v>
      </c>
      <c r="V244" s="433">
        <f>'ERNIEVERO ENT LTD'!U16</f>
        <v>3</v>
      </c>
      <c r="W244" s="433">
        <f>'ERNIEVERO ENT LTD'!V16</f>
        <v>33</v>
      </c>
      <c r="X244" s="434">
        <f>'ERNIEVERO ENT LTD'!W16</f>
        <v>153</v>
      </c>
      <c r="Y244" s="434">
        <f>'ERNIEVERO ENT LTD'!X16</f>
        <v>153</v>
      </c>
      <c r="Z244" s="443">
        <f>'ERNIEVERO ENT LTD'!Y16</f>
        <v>1.8589500000000054</v>
      </c>
      <c r="AA244" s="444">
        <f>'ERNIEVERO ENT LTD'!Z16</f>
        <v>0</v>
      </c>
      <c r="AB244" s="446" t="str">
        <f>'ERNIEVERO ENT LTD'!AA16</f>
        <v>VERY LOW-ORDER URGENTLY</v>
      </c>
      <c r="AC244" s="443">
        <f>'ERNIEVERO ENT LTD'!AB16</f>
        <v>53865</v>
      </c>
      <c r="AD244" s="450">
        <f>Table1[[#This Row],[Stock Sell in/Sell out]]*Table1[[#This Row],[Stock Norm +Transit Time]]/Table1[[#This Row],[Stock Norm QTY]]</f>
        <v>0</v>
      </c>
      <c r="AE244" s="443">
        <f>Table1[[#This Row],[Stock Norm +Transit Time]]*Table1[[#This Row],[Av. Daily Sales MT]]</f>
        <v>1.8589500000000054</v>
      </c>
    </row>
    <row r="245" spans="1:31" hidden="1">
      <c r="A245" s="433" t="s">
        <v>137</v>
      </c>
      <c r="B245" s="433" t="s">
        <v>151</v>
      </c>
      <c r="C245" s="433" t="str">
        <f>'ERNIEVERO ENT LTD'!B17</f>
        <v>W159</v>
      </c>
      <c r="D245" s="433" t="str">
        <f>'ERNIEVERO ENT LTD'!C17</f>
        <v>SFO 900ML SCH</v>
      </c>
      <c r="E245" s="433" t="str">
        <f>'ERNIEVERO ENT LTD'!D17</f>
        <v>SUNFLOWER OIL</v>
      </c>
      <c r="F245" s="433" t="str">
        <f>'ERNIEVERO ENT LTD'!E17</f>
        <v>FRYTOL</v>
      </c>
      <c r="G245" s="443">
        <f>'ERNIEVERO ENT LTD'!F17</f>
        <v>0.87155999999999978</v>
      </c>
      <c r="H245" s="434">
        <f>'ERNIEVERO ENT LTD'!G17</f>
        <v>89.333333333333329</v>
      </c>
      <c r="I245" s="443">
        <f>'ERNIEVERO ENT LTD'!H17</f>
        <v>26395.013333333332</v>
      </c>
      <c r="J245" s="433">
        <f>'ERNIEVERO ENT LTD'!I17</f>
        <v>366</v>
      </c>
      <c r="K245" s="443">
        <f>'ERNIEVERO ENT LTD'!J17</f>
        <v>3.5575200000000002</v>
      </c>
      <c r="L245" s="443">
        <f>'ERNIEVERO ENT LTD'!K17</f>
        <v>108140.76358208954</v>
      </c>
      <c r="M245" s="443">
        <f>'ERNIEVERO ENT LTD'!L17</f>
        <v>295.46656716417908</v>
      </c>
      <c r="N245" s="433">
        <f>'ERNIEVERO ENT LTD'!M17</f>
        <v>1</v>
      </c>
      <c r="O245" s="444">
        <f>'ERNIEVERO ENT LTD'!N17</f>
        <v>7.9413701472479756E-3</v>
      </c>
      <c r="P245" s="433">
        <f>'ERNIEVERO ENT LTD'!O17</f>
        <v>0.95615839332281993</v>
      </c>
      <c r="Q245" s="433" t="str">
        <f>'ERNIEVERO ENT LTD'!P17</f>
        <v>C</v>
      </c>
      <c r="R245" s="434">
        <f>'ERNIEVERO ENT LTD'!Q17</f>
        <v>4.0606060606060606</v>
      </c>
      <c r="S245" s="443">
        <f>'ERNIEVERO ENT LTD'!R17</f>
        <v>3.9616363636363623E-2</v>
      </c>
      <c r="T245" s="443">
        <f>'ERNIEVERO ENT LTD'!S17</f>
        <v>1199.7733333333333</v>
      </c>
      <c r="U245" s="433">
        <f>'ERNIEVERO ENT LTD'!T17</f>
        <v>30</v>
      </c>
      <c r="V245" s="433">
        <f>'ERNIEVERO ENT LTD'!U17</f>
        <v>3</v>
      </c>
      <c r="W245" s="433">
        <f>'ERNIEVERO ENT LTD'!V17</f>
        <v>33</v>
      </c>
      <c r="X245" s="434">
        <f>'ERNIEVERO ENT LTD'!W17</f>
        <v>134</v>
      </c>
      <c r="Y245" s="434">
        <f>'ERNIEVERO ENT LTD'!X17</f>
        <v>0</v>
      </c>
      <c r="Z245" s="443">
        <f>'ERNIEVERO ENT LTD'!Y17</f>
        <v>0</v>
      </c>
      <c r="AA245" s="444">
        <f>'ERNIEVERO ENT LTD'!Z17</f>
        <v>2.7313432835820897</v>
      </c>
      <c r="AB245" s="446" t="str">
        <f>'ERNIEVERO ENT LTD'!AA17</f>
        <v>VERY HIGH-DON’T ORDER</v>
      </c>
      <c r="AC245" s="443">
        <f>'ERNIEVERO ENT LTD'!AB17</f>
        <v>0</v>
      </c>
      <c r="AD245" s="450">
        <f>Table1[[#This Row],[Stock Sell in/Sell out]]*Table1[[#This Row],[Stock Norm +Transit Time]]/Table1[[#This Row],[Stock Norm QTY]]</f>
        <v>90.134328358208961</v>
      </c>
      <c r="AE245" s="443">
        <f>Table1[[#This Row],[Stock Norm +Transit Time]]*Table1[[#This Row],[Av. Daily Sales MT]]</f>
        <v>1.3073399999999995</v>
      </c>
    </row>
    <row r="246" spans="1:31" hidden="1">
      <c r="A246" s="433" t="s">
        <v>137</v>
      </c>
      <c r="B246" s="433" t="s">
        <v>151</v>
      </c>
      <c r="C246" s="433" t="str">
        <f>'ERNIEVERO ENT LTD'!B18</f>
        <v>W021</v>
      </c>
      <c r="D246" s="433" t="str">
        <f>'ERNIEVERO ENT LTD'!C18</f>
        <v>FRYTOL OIL 10L</v>
      </c>
      <c r="E246" s="433" t="str">
        <f>'ERNIEVERO ENT LTD'!D18</f>
        <v>COOKING OIL</v>
      </c>
      <c r="F246" s="433" t="str">
        <f>'ERNIEVERO ENT LTD'!E18</f>
        <v>FRYTOL</v>
      </c>
      <c r="G246" s="443">
        <f>'ERNIEVERO ENT LTD'!F18</f>
        <v>0.8009999999999976</v>
      </c>
      <c r="H246" s="434">
        <f>'ERNIEVERO ENT LTD'!G18</f>
        <v>89</v>
      </c>
      <c r="I246" s="443">
        <f>'ERNIEVERO ENT LTD'!H18</f>
        <v>21360</v>
      </c>
      <c r="J246" s="433">
        <f>'ERNIEVERO ENT LTD'!I18</f>
        <v>0</v>
      </c>
      <c r="K246" s="443">
        <f>'ERNIEVERO ENT LTD'!J18</f>
        <v>0</v>
      </c>
      <c r="L246" s="443">
        <f>'ERNIEVERO ENT LTD'!K18</f>
        <v>0</v>
      </c>
      <c r="M246" s="443">
        <f>'ERNIEVERO ENT LTD'!L18</f>
        <v>240</v>
      </c>
      <c r="N246" s="433">
        <f>'ERNIEVERO ENT LTD'!M18</f>
        <v>1</v>
      </c>
      <c r="O246" s="444">
        <f>'ERNIEVERO ENT LTD'!N18</f>
        <v>7.2984504657689778E-3</v>
      </c>
      <c r="P246" s="433">
        <f>'ERNIEVERO ENT LTD'!O18</f>
        <v>0.96345684378858887</v>
      </c>
      <c r="Q246" s="433" t="str">
        <f>'ERNIEVERO ENT LTD'!P18</f>
        <v>C</v>
      </c>
      <c r="R246" s="434">
        <f>'ERNIEVERO ENT LTD'!Q18</f>
        <v>4.0454545454545459</v>
      </c>
      <c r="S246" s="443">
        <f>'ERNIEVERO ENT LTD'!R18</f>
        <v>3.6409090909090801E-2</v>
      </c>
      <c r="T246" s="443">
        <f>'ERNIEVERO ENT LTD'!S18</f>
        <v>970.90909090909088</v>
      </c>
      <c r="U246" s="433">
        <f>'ERNIEVERO ENT LTD'!T18</f>
        <v>30</v>
      </c>
      <c r="V246" s="433">
        <f>'ERNIEVERO ENT LTD'!U18</f>
        <v>3</v>
      </c>
      <c r="W246" s="433">
        <f>'ERNIEVERO ENT LTD'!V18</f>
        <v>33</v>
      </c>
      <c r="X246" s="434">
        <f>'ERNIEVERO ENT LTD'!W18</f>
        <v>133.5</v>
      </c>
      <c r="Y246" s="434">
        <f>'ERNIEVERO ENT LTD'!X18</f>
        <v>133.5</v>
      </c>
      <c r="Z246" s="443">
        <f>'ERNIEVERO ENT LTD'!Y18</f>
        <v>1.2014999999999965</v>
      </c>
      <c r="AA246" s="444">
        <f>'ERNIEVERO ENT LTD'!Z18</f>
        <v>0</v>
      </c>
      <c r="AB246" s="446" t="str">
        <f>'ERNIEVERO ENT LTD'!AA18</f>
        <v>VERY LOW-ORDER URGENTLY</v>
      </c>
      <c r="AC246" s="443">
        <f>'ERNIEVERO ENT LTD'!AB18</f>
        <v>32040</v>
      </c>
      <c r="AD246" s="450">
        <f>Table1[[#This Row],[Stock Sell in/Sell out]]*Table1[[#This Row],[Stock Norm +Transit Time]]/Table1[[#This Row],[Stock Norm QTY]]</f>
        <v>0</v>
      </c>
      <c r="AE246" s="443">
        <f>Table1[[#This Row],[Stock Norm +Transit Time]]*Table1[[#This Row],[Av. Daily Sales MT]]</f>
        <v>1.2014999999999965</v>
      </c>
    </row>
    <row r="247" spans="1:31" hidden="1">
      <c r="A247" s="433" t="s">
        <v>137</v>
      </c>
      <c r="B247" s="433" t="s">
        <v>151</v>
      </c>
      <c r="C247" s="433" t="str">
        <f>'ERNIEVERO ENT LTD'!B19</f>
        <v>W024</v>
      </c>
      <c r="D247" s="433" t="str">
        <f>'ERNIEVERO ENT LTD'!C19</f>
        <v>FRYTOL 200ML X 24SCH</v>
      </c>
      <c r="E247" s="433" t="str">
        <f>'ERNIEVERO ENT LTD'!D19</f>
        <v>COOKING OIL</v>
      </c>
      <c r="F247" s="433" t="str">
        <f>'ERNIEVERO ENT LTD'!E19</f>
        <v>FRYTOL</v>
      </c>
      <c r="G247" s="443">
        <f>'ERNIEVERO ENT LTD'!F19</f>
        <v>0.7531199999999999</v>
      </c>
      <c r="H247" s="434">
        <f>'ERNIEVERO ENT LTD'!G19</f>
        <v>174.33333333333331</v>
      </c>
      <c r="I247" s="443">
        <f>'ERNIEVERO ENT LTD'!H19</f>
        <v>30049</v>
      </c>
      <c r="J247" s="433">
        <f>'ERNIEVERO ENT LTD'!I19</f>
        <v>209</v>
      </c>
      <c r="K247" s="443">
        <f>'ERNIEVERO ENT LTD'!J19</f>
        <v>0.90288000000000013</v>
      </c>
      <c r="L247" s="443">
        <f>'ERNIEVERO ENT LTD'!K19</f>
        <v>36024.326959847043</v>
      </c>
      <c r="M247" s="443">
        <f>'ERNIEVERO ENT LTD'!L19</f>
        <v>172.36520076481838</v>
      </c>
      <c r="N247" s="433">
        <f>'ERNIEVERO ENT LTD'!M19</f>
        <v>36</v>
      </c>
      <c r="O247" s="444">
        <f>'ERNIEVERO ENT LTD'!N19</f>
        <v>6.8621835390511214E-3</v>
      </c>
      <c r="P247" s="433">
        <f>'ERNIEVERO ENT LTD'!O19</f>
        <v>0.97031902732763997</v>
      </c>
      <c r="Q247" s="433" t="str">
        <f>'ERNIEVERO ENT LTD'!P19</f>
        <v>C</v>
      </c>
      <c r="R247" s="434">
        <f>'ERNIEVERO ENT LTD'!Q19</f>
        <v>7.924242424242423</v>
      </c>
      <c r="S247" s="443">
        <f>'ERNIEVERO ENT LTD'!R19</f>
        <v>3.4232727272727269E-2</v>
      </c>
      <c r="T247" s="443">
        <f>'ERNIEVERO ENT LTD'!S19</f>
        <v>1365.8636363636363</v>
      </c>
      <c r="U247" s="433">
        <f>'ERNIEVERO ENT LTD'!T19</f>
        <v>30</v>
      </c>
      <c r="V247" s="433">
        <f>'ERNIEVERO ENT LTD'!U19</f>
        <v>3</v>
      </c>
      <c r="W247" s="433">
        <f>'ERNIEVERO ENT LTD'!V19</f>
        <v>33</v>
      </c>
      <c r="X247" s="434">
        <f>'ERNIEVERO ENT LTD'!W19</f>
        <v>261.49999999999994</v>
      </c>
      <c r="Y247" s="434">
        <f>'ERNIEVERO ENT LTD'!X19</f>
        <v>52.499999999999943</v>
      </c>
      <c r="Z247" s="443">
        <f>'ERNIEVERO ENT LTD'!Y19</f>
        <v>0.22679999999999975</v>
      </c>
      <c r="AA247" s="444">
        <f>'ERNIEVERO ENT LTD'!Z19</f>
        <v>0.79923518164435969</v>
      </c>
      <c r="AB247" s="446" t="str">
        <f>'ERNIEVERO ENT LTD'!AA19</f>
        <v>VERY LOW-ORDER URGENTLY</v>
      </c>
      <c r="AC247" s="443">
        <f>'ERNIEVERO ENT LTD'!AB19</f>
        <v>9049.1730401529549</v>
      </c>
      <c r="AD247" s="450">
        <f>Table1[[#This Row],[Stock Sell in/Sell out]]*Table1[[#This Row],[Stock Norm +Transit Time]]/Table1[[#This Row],[Stock Norm QTY]]</f>
        <v>26.37476099426387</v>
      </c>
      <c r="AE247" s="443">
        <f>Table1[[#This Row],[Stock Norm +Transit Time]]*Table1[[#This Row],[Av. Daily Sales MT]]</f>
        <v>1.1296799999999998</v>
      </c>
    </row>
    <row r="248" spans="1:31" hidden="1">
      <c r="A248" s="433" t="s">
        <v>137</v>
      </c>
      <c r="B248" s="433" t="s">
        <v>151</v>
      </c>
      <c r="C248" s="433" t="str">
        <f>'ERNIEVERO ENT LTD'!B20</f>
        <v>W022</v>
      </c>
      <c r="D248" s="433" t="str">
        <f>'ERNIEVERO ENT LTD'!C20</f>
        <v>FRYTOL 50ML X 72SCH</v>
      </c>
      <c r="E248" s="433" t="str">
        <f>'ERNIEVERO ENT LTD'!D20</f>
        <v>COOKING OIL</v>
      </c>
      <c r="F248" s="433" t="str">
        <f>'ERNIEVERO ENT LTD'!E20</f>
        <v>FRYTOL</v>
      </c>
      <c r="G248" s="443">
        <f>'ERNIEVERO ENT LTD'!F20</f>
        <v>0.68040000000000045</v>
      </c>
      <c r="H248" s="434">
        <f>'ERNIEVERO ENT LTD'!G20</f>
        <v>210</v>
      </c>
      <c r="I248" s="443">
        <f>'ERNIEVERO ENT LTD'!H20</f>
        <v>28745</v>
      </c>
      <c r="J248" s="433">
        <f>'ERNIEVERO ENT LTD'!I20</f>
        <v>199</v>
      </c>
      <c r="K248" s="443">
        <f>'ERNIEVERO ENT LTD'!J20</f>
        <v>0.64476</v>
      </c>
      <c r="L248" s="443">
        <f>'ERNIEVERO ENT LTD'!K20</f>
        <v>27239.309523809523</v>
      </c>
      <c r="M248" s="443">
        <f>'ERNIEVERO ENT LTD'!L20</f>
        <v>136.88095238095238</v>
      </c>
      <c r="N248" s="433">
        <f>'ERNIEVERO ENT LTD'!M20</f>
        <v>12</v>
      </c>
      <c r="O248" s="444">
        <f>'ERNIEVERO ENT LTD'!N20</f>
        <v>6.1995826428329973E-3</v>
      </c>
      <c r="P248" s="433">
        <f>'ERNIEVERO ENT LTD'!O20</f>
        <v>0.97651860997047302</v>
      </c>
      <c r="Q248" s="433" t="str">
        <f>'ERNIEVERO ENT LTD'!P20</f>
        <v>C</v>
      </c>
      <c r="R248" s="434">
        <f>'ERNIEVERO ENT LTD'!Q20</f>
        <v>9.545454545454545</v>
      </c>
      <c r="S248" s="443">
        <f>'ERNIEVERO ENT LTD'!R20</f>
        <v>3.0927272727272748E-2</v>
      </c>
      <c r="T248" s="443">
        <f>'ERNIEVERO ENT LTD'!S20</f>
        <v>1306.590909090909</v>
      </c>
      <c r="U248" s="433">
        <f>'ERNIEVERO ENT LTD'!T20</f>
        <v>30</v>
      </c>
      <c r="V248" s="433">
        <f>'ERNIEVERO ENT LTD'!U20</f>
        <v>3</v>
      </c>
      <c r="W248" s="433">
        <f>'ERNIEVERO ENT LTD'!V20</f>
        <v>33</v>
      </c>
      <c r="X248" s="434">
        <f>'ERNIEVERO ENT LTD'!W20</f>
        <v>315</v>
      </c>
      <c r="Y248" s="434">
        <f>'ERNIEVERO ENT LTD'!X20</f>
        <v>116</v>
      </c>
      <c r="Z248" s="443">
        <f>'ERNIEVERO ENT LTD'!Y20</f>
        <v>0.37584000000000028</v>
      </c>
      <c r="AA248" s="444">
        <f>'ERNIEVERO ENT LTD'!Z20</f>
        <v>0.63174603174603172</v>
      </c>
      <c r="AB248" s="446" t="str">
        <f>'ERNIEVERO ENT LTD'!AA20</f>
        <v>VERY LOW-ORDER URGENTLY</v>
      </c>
      <c r="AC248" s="443">
        <f>'ERNIEVERO ENT LTD'!AB20</f>
        <v>15878.190476190475</v>
      </c>
      <c r="AD248" s="450">
        <f>Table1[[#This Row],[Stock Sell in/Sell out]]*Table1[[#This Row],[Stock Norm +Transit Time]]/Table1[[#This Row],[Stock Norm QTY]]</f>
        <v>20.847619047619048</v>
      </c>
      <c r="AE248" s="443">
        <f>Table1[[#This Row],[Stock Norm +Transit Time]]*Table1[[#This Row],[Av. Daily Sales MT]]</f>
        <v>1.0206000000000006</v>
      </c>
    </row>
    <row r="249" spans="1:31" hidden="1">
      <c r="A249" s="433" t="s">
        <v>137</v>
      </c>
      <c r="B249" s="433" t="s">
        <v>151</v>
      </c>
      <c r="C249" s="433" t="str">
        <f>'ERNIEVERO ENT LTD'!B21</f>
        <v>W157</v>
      </c>
      <c r="D249" s="433" t="str">
        <f>'ERNIEVERO ENT LTD'!C21</f>
        <v>VIKING 45KG</v>
      </c>
      <c r="E249" s="433" t="str">
        <f>'ERNIEVERO ENT LTD'!D21</f>
        <v>RICE</v>
      </c>
      <c r="F249" s="433" t="str">
        <f>'ERNIEVERO ENT LTD'!E21</f>
        <v>VIKING</v>
      </c>
      <c r="G249" s="443">
        <f>'ERNIEVERO ENT LTD'!F21</f>
        <v>0.6449999999999998</v>
      </c>
      <c r="H249" s="434">
        <f>'ERNIEVERO ENT LTD'!G21</f>
        <v>14.333333333333332</v>
      </c>
      <c r="I249" s="443">
        <f>'ERNIEVERO ENT LTD'!H21</f>
        <v>6303.333333333333</v>
      </c>
      <c r="J249" s="433">
        <f>'ERNIEVERO ENT LTD'!I21</f>
        <v>0</v>
      </c>
      <c r="K249" s="443">
        <f>'ERNIEVERO ENT LTD'!J21</f>
        <v>0</v>
      </c>
      <c r="L249" s="443">
        <f>'ERNIEVERO ENT LTD'!K21</f>
        <v>0</v>
      </c>
      <c r="M249" s="443">
        <f>'ERNIEVERO ENT LTD'!L21</f>
        <v>439.76744186046511</v>
      </c>
      <c r="N249" s="433">
        <f>'ERNIEVERO ENT LTD'!M21</f>
        <v>5</v>
      </c>
      <c r="O249" s="444">
        <f>'ERNIEVERO ENT LTD'!N21</f>
        <v>5.8770294012746608E-3</v>
      </c>
      <c r="P249" s="433">
        <f>'ERNIEVERO ENT LTD'!O21</f>
        <v>0.98239563937174768</v>
      </c>
      <c r="Q249" s="433" t="str">
        <f>'ERNIEVERO ENT LTD'!P21</f>
        <v>C</v>
      </c>
      <c r="R249" s="434">
        <f>'ERNIEVERO ENT LTD'!Q21</f>
        <v>0.65151515151515149</v>
      </c>
      <c r="S249" s="443">
        <f>'ERNIEVERO ENT LTD'!R21</f>
        <v>2.9318181818181809E-2</v>
      </c>
      <c r="T249" s="443">
        <f>'ERNIEVERO ENT LTD'!S21</f>
        <v>286.5151515151515</v>
      </c>
      <c r="U249" s="433">
        <f>'ERNIEVERO ENT LTD'!T21</f>
        <v>30</v>
      </c>
      <c r="V249" s="433">
        <f>'ERNIEVERO ENT LTD'!U21</f>
        <v>3</v>
      </c>
      <c r="W249" s="433">
        <f>'ERNIEVERO ENT LTD'!V21</f>
        <v>33</v>
      </c>
      <c r="X249" s="434">
        <f>'ERNIEVERO ENT LTD'!W21</f>
        <v>21.5</v>
      </c>
      <c r="Y249" s="434">
        <f>'ERNIEVERO ENT LTD'!X21</f>
        <v>21.5</v>
      </c>
      <c r="Z249" s="443">
        <f>'ERNIEVERO ENT LTD'!Y21</f>
        <v>0.96749999999999969</v>
      </c>
      <c r="AA249" s="444">
        <f>'ERNIEVERO ENT LTD'!Z21</f>
        <v>0</v>
      </c>
      <c r="AB249" s="446" t="str">
        <f>'ERNIEVERO ENT LTD'!AA21</f>
        <v>VERY LOW-ORDER URGENTLY</v>
      </c>
      <c r="AC249" s="443">
        <f>'ERNIEVERO ENT LTD'!AB21</f>
        <v>9455</v>
      </c>
      <c r="AD249" s="450">
        <f>Table1[[#This Row],[Stock Sell in/Sell out]]*Table1[[#This Row],[Stock Norm +Transit Time]]/Table1[[#This Row],[Stock Norm QTY]]</f>
        <v>0</v>
      </c>
      <c r="AE249" s="443">
        <f>Table1[[#This Row],[Stock Norm +Transit Time]]*Table1[[#This Row],[Av. Daily Sales MT]]</f>
        <v>0.96749999999999969</v>
      </c>
    </row>
    <row r="250" spans="1:31" hidden="1">
      <c r="A250" s="433" t="s">
        <v>137</v>
      </c>
      <c r="B250" s="433" t="s">
        <v>151</v>
      </c>
      <c r="C250" s="433" t="str">
        <f>'ERNIEVERO ENT LTD'!B22</f>
        <v>W023</v>
      </c>
      <c r="D250" s="433" t="str">
        <f>'ERNIEVERO ENT LTD'!C22</f>
        <v>FRYTOL 100ML X 36SCH</v>
      </c>
      <c r="E250" s="433" t="str">
        <f>'ERNIEVERO ENT LTD'!D22</f>
        <v>COOKING OIL</v>
      </c>
      <c r="F250" s="433" t="str">
        <f>'ERNIEVERO ENT LTD'!E22</f>
        <v>FRYTOL</v>
      </c>
      <c r="G250" s="443">
        <f>'ERNIEVERO ENT LTD'!F22</f>
        <v>0.53352000000000033</v>
      </c>
      <c r="H250" s="434">
        <f>'ERNIEVERO ENT LTD'!G22</f>
        <v>164.66666666666666</v>
      </c>
      <c r="I250" s="443">
        <f>'ERNIEVERO ENT LTD'!H22</f>
        <v>21766.333333333332</v>
      </c>
      <c r="J250" s="433">
        <f>'ERNIEVERO ENT LTD'!I22</f>
        <v>0</v>
      </c>
      <c r="K250" s="443">
        <f>'ERNIEVERO ENT LTD'!J22</f>
        <v>0</v>
      </c>
      <c r="L250" s="443">
        <f>'ERNIEVERO ENT LTD'!K22</f>
        <v>0</v>
      </c>
      <c r="M250" s="443">
        <f>'ERNIEVERO ENT LTD'!L22</f>
        <v>132.18421052631578</v>
      </c>
      <c r="N250" s="433">
        <f>'ERNIEVERO ENT LTD'!M22</f>
        <v>6</v>
      </c>
      <c r="O250" s="444">
        <f>'ERNIEVERO ENT LTD'!N22</f>
        <v>4.8612600405706355E-3</v>
      </c>
      <c r="P250" s="433">
        <f>'ERNIEVERO ENT LTD'!O22</f>
        <v>0.98725689941231831</v>
      </c>
      <c r="Q250" s="433" t="str">
        <f>'ERNIEVERO ENT LTD'!P22</f>
        <v>C</v>
      </c>
      <c r="R250" s="434">
        <f>'ERNIEVERO ENT LTD'!Q22</f>
        <v>7.4848484848484844</v>
      </c>
      <c r="S250" s="443">
        <f>'ERNIEVERO ENT LTD'!R22</f>
        <v>2.4250909090909104E-2</v>
      </c>
      <c r="T250" s="443">
        <f>'ERNIEVERO ENT LTD'!S22</f>
        <v>989.37878787878788</v>
      </c>
      <c r="U250" s="433">
        <f>'ERNIEVERO ENT LTD'!T22</f>
        <v>30</v>
      </c>
      <c r="V250" s="433">
        <f>'ERNIEVERO ENT LTD'!U22</f>
        <v>3</v>
      </c>
      <c r="W250" s="433">
        <f>'ERNIEVERO ENT LTD'!V22</f>
        <v>33</v>
      </c>
      <c r="X250" s="434">
        <f>'ERNIEVERO ENT LTD'!W22</f>
        <v>247</v>
      </c>
      <c r="Y250" s="434">
        <f>'ERNIEVERO ENT LTD'!X22</f>
        <v>247</v>
      </c>
      <c r="Z250" s="443">
        <f>'ERNIEVERO ENT LTD'!Y22</f>
        <v>0.80028000000000055</v>
      </c>
      <c r="AA250" s="444">
        <f>'ERNIEVERO ENT LTD'!Z22</f>
        <v>0</v>
      </c>
      <c r="AB250" s="446" t="str">
        <f>'ERNIEVERO ENT LTD'!AA22</f>
        <v>VERY LOW-ORDER URGENTLY</v>
      </c>
      <c r="AC250" s="443">
        <f>'ERNIEVERO ENT LTD'!AB22</f>
        <v>32649.499999999996</v>
      </c>
      <c r="AD250" s="450">
        <f>Table1[[#This Row],[Stock Sell in/Sell out]]*Table1[[#This Row],[Stock Norm +Transit Time]]/Table1[[#This Row],[Stock Norm QTY]]</f>
        <v>0</v>
      </c>
      <c r="AE250" s="443">
        <f>Table1[[#This Row],[Stock Norm +Transit Time]]*Table1[[#This Row],[Av. Daily Sales MT]]</f>
        <v>0.80028000000000044</v>
      </c>
    </row>
    <row r="251" spans="1:31" hidden="1">
      <c r="A251" s="433" t="s">
        <v>137</v>
      </c>
      <c r="B251" s="433" t="s">
        <v>151</v>
      </c>
      <c r="C251" s="433" t="str">
        <f>'ERNIEVERO ENT LTD'!B23</f>
        <v>W040</v>
      </c>
      <c r="D251" s="433" t="str">
        <f>'ERNIEVERO ENT LTD'!C23</f>
        <v>FORTUNE VIET 1KG X 20BAG</v>
      </c>
      <c r="E251" s="433" t="str">
        <f>'ERNIEVERO ENT LTD'!D23</f>
        <v>RICE</v>
      </c>
      <c r="F251" s="433" t="str">
        <f>'ERNIEVERO ENT LTD'!E23</f>
        <v>FORTUNE</v>
      </c>
      <c r="G251" s="443">
        <f>'ERNIEVERO ENT LTD'!F23</f>
        <v>0.53333333333333344</v>
      </c>
      <c r="H251" s="434">
        <f>'ERNIEVERO ENT LTD'!G23</f>
        <v>26.666666666666668</v>
      </c>
      <c r="I251" s="443">
        <f>'ERNIEVERO ENT LTD'!H23</f>
        <v>7607</v>
      </c>
      <c r="J251" s="433">
        <f>'ERNIEVERO ENT LTD'!I23</f>
        <v>89</v>
      </c>
      <c r="K251" s="443">
        <f>'ERNIEVERO ENT LTD'!J23</f>
        <v>1.78</v>
      </c>
      <c r="L251" s="443">
        <f>'ERNIEVERO ENT LTD'!K23</f>
        <v>25388.362499999999</v>
      </c>
      <c r="M251" s="443">
        <f>'ERNIEVERO ENT LTD'!L23</f>
        <v>285.26249999999999</v>
      </c>
      <c r="N251" s="433">
        <f>'ERNIEVERO ENT LTD'!M23</f>
        <v>12</v>
      </c>
      <c r="O251" s="444">
        <f>'ERNIEVERO ENT LTD'!N23</f>
        <v>4.8595591948524357E-3</v>
      </c>
      <c r="P251" s="433">
        <f>'ERNIEVERO ENT LTD'!O23</f>
        <v>0.99211645860717079</v>
      </c>
      <c r="Q251" s="433" t="str">
        <f>'ERNIEVERO ENT LTD'!P23</f>
        <v>C</v>
      </c>
      <c r="R251" s="434">
        <f>'ERNIEVERO ENT LTD'!Q23</f>
        <v>1.2121212121212122</v>
      </c>
      <c r="S251" s="443">
        <f>'ERNIEVERO ENT LTD'!R23</f>
        <v>2.4242424242424246E-2</v>
      </c>
      <c r="T251" s="443">
        <f>'ERNIEVERO ENT LTD'!S23</f>
        <v>345.77272727272725</v>
      </c>
      <c r="U251" s="433">
        <f>'ERNIEVERO ENT LTD'!T23</f>
        <v>30</v>
      </c>
      <c r="V251" s="433">
        <f>'ERNIEVERO ENT LTD'!U23</f>
        <v>3</v>
      </c>
      <c r="W251" s="433">
        <f>'ERNIEVERO ENT LTD'!V23</f>
        <v>33</v>
      </c>
      <c r="X251" s="434">
        <f>'ERNIEVERO ENT LTD'!W23</f>
        <v>40</v>
      </c>
      <c r="Y251" s="434">
        <f>'ERNIEVERO ENT LTD'!X23</f>
        <v>0</v>
      </c>
      <c r="Z251" s="443">
        <f>'ERNIEVERO ENT LTD'!Y23</f>
        <v>0</v>
      </c>
      <c r="AA251" s="444">
        <f>'ERNIEVERO ENT LTD'!Z23</f>
        <v>2.2250000000000001</v>
      </c>
      <c r="AB251" s="446" t="str">
        <f>'ERNIEVERO ENT LTD'!AA23</f>
        <v>VERY HIGH-DON’T ORDER</v>
      </c>
      <c r="AC251" s="443">
        <f>'ERNIEVERO ENT LTD'!AB23</f>
        <v>0</v>
      </c>
      <c r="AD251" s="450">
        <f>Table1[[#This Row],[Stock Sell in/Sell out]]*Table1[[#This Row],[Stock Norm +Transit Time]]/Table1[[#This Row],[Stock Norm QTY]]</f>
        <v>73.424999999999997</v>
      </c>
      <c r="AE251" s="443">
        <f>Table1[[#This Row],[Stock Norm +Transit Time]]*Table1[[#This Row],[Av. Daily Sales MT]]</f>
        <v>0.80000000000000016</v>
      </c>
    </row>
    <row r="252" spans="1:31" hidden="1">
      <c r="A252" s="433" t="s">
        <v>137</v>
      </c>
      <c r="B252" s="433" t="s">
        <v>151</v>
      </c>
      <c r="C252" s="433" t="str">
        <f>'ERNIEVERO ENT LTD'!B24</f>
        <v>W112</v>
      </c>
      <c r="D252" s="433" t="str">
        <f>'ERNIEVERO ENT LTD'!C24</f>
        <v>FORTUNE DELIGHT 4.5KG</v>
      </c>
      <c r="E252" s="433" t="str">
        <f>'ERNIEVERO ENT LTD'!D24</f>
        <v>RICE</v>
      </c>
      <c r="F252" s="433" t="str">
        <f>'ERNIEVERO ENT LTD'!E24</f>
        <v>FORTUNE DELIGHT</v>
      </c>
      <c r="G252" s="443">
        <f>'ERNIEVERO ENT LTD'!F24</f>
        <v>0.3075</v>
      </c>
      <c r="H252" s="434">
        <f>'ERNIEVERO ENT LTD'!G24</f>
        <v>13.666666666666668</v>
      </c>
      <c r="I252" s="443">
        <f>'ERNIEVERO ENT LTD'!H24</f>
        <v>4578.3333333333339</v>
      </c>
      <c r="J252" s="433">
        <f>'ERNIEVERO ENT LTD'!I24</f>
        <v>0</v>
      </c>
      <c r="K252" s="443">
        <f>'ERNIEVERO ENT LTD'!J24</f>
        <v>0</v>
      </c>
      <c r="L252" s="443">
        <f>'ERNIEVERO ENT LTD'!K24</f>
        <v>0</v>
      </c>
      <c r="M252" s="443">
        <f>'ERNIEVERO ENT LTD'!L24</f>
        <v>335</v>
      </c>
      <c r="N252" s="433">
        <f>'ERNIEVERO ENT LTD'!M24</f>
        <v>6</v>
      </c>
      <c r="O252" s="444">
        <f>'ERNIEVERO ENT LTD'!N24</f>
        <v>2.8018395982821066E-3</v>
      </c>
      <c r="P252" s="433">
        <f>'ERNIEVERO ENT LTD'!O24</f>
        <v>0.99491829820545286</v>
      </c>
      <c r="Q252" s="433" t="str">
        <f>'ERNIEVERO ENT LTD'!P24</f>
        <v>C</v>
      </c>
      <c r="R252" s="434">
        <f>'ERNIEVERO ENT LTD'!Q24</f>
        <v>0.62121212121212122</v>
      </c>
      <c r="S252" s="443">
        <f>'ERNIEVERO ENT LTD'!R24</f>
        <v>1.3977272727272727E-2</v>
      </c>
      <c r="T252" s="443">
        <f>'ERNIEVERO ENT LTD'!S24</f>
        <v>208.10606060606062</v>
      </c>
      <c r="U252" s="433">
        <f>'ERNIEVERO ENT LTD'!T24</f>
        <v>30</v>
      </c>
      <c r="V252" s="433">
        <f>'ERNIEVERO ENT LTD'!U24</f>
        <v>3</v>
      </c>
      <c r="W252" s="433">
        <f>'ERNIEVERO ENT LTD'!V24</f>
        <v>33</v>
      </c>
      <c r="X252" s="434">
        <f>'ERNIEVERO ENT LTD'!W24</f>
        <v>20.5</v>
      </c>
      <c r="Y252" s="434">
        <f>'ERNIEVERO ENT LTD'!X24</f>
        <v>20.5</v>
      </c>
      <c r="Z252" s="443">
        <f>'ERNIEVERO ENT LTD'!Y24</f>
        <v>0.46124999999999994</v>
      </c>
      <c r="AA252" s="444">
        <f>'ERNIEVERO ENT LTD'!Z24</f>
        <v>0</v>
      </c>
      <c r="AB252" s="446" t="str">
        <f>'ERNIEVERO ENT LTD'!AA24</f>
        <v>VERY LOW-ORDER URGENTLY</v>
      </c>
      <c r="AC252" s="443">
        <f>'ERNIEVERO ENT LTD'!AB24</f>
        <v>6867.5</v>
      </c>
      <c r="AD252" s="450">
        <f>Table1[[#This Row],[Stock Sell in/Sell out]]*Table1[[#This Row],[Stock Norm +Transit Time]]/Table1[[#This Row],[Stock Norm QTY]]</f>
        <v>0</v>
      </c>
      <c r="AE252" s="443">
        <f>Table1[[#This Row],[Stock Norm +Transit Time]]*Table1[[#This Row],[Av. Daily Sales MT]]</f>
        <v>0.46124999999999999</v>
      </c>
    </row>
    <row r="253" spans="1:31" hidden="1">
      <c r="A253" s="433" t="s">
        <v>137</v>
      </c>
      <c r="B253" s="433" t="s">
        <v>151</v>
      </c>
      <c r="C253" s="433" t="str">
        <f>'ERNIEVERO ENT LTD'!B25</f>
        <v>W160</v>
      </c>
      <c r="D253" s="433" t="str">
        <f>'ERNIEVERO ENT LTD'!C25</f>
        <v>SFO 450ML SCH</v>
      </c>
      <c r="E253" s="433" t="str">
        <f>'ERNIEVERO ENT LTD'!D25</f>
        <v>SUNFLOWER OIL</v>
      </c>
      <c r="F253" s="433" t="str">
        <f>'ERNIEVERO ENT LTD'!E25</f>
        <v>FRYTOL</v>
      </c>
      <c r="G253" s="443">
        <f>'ERNIEVERO ENT LTD'!F25</f>
        <v>0.28771333333333338</v>
      </c>
      <c r="H253" s="434">
        <f>'ERNIEVERO ENT LTD'!G25</f>
        <v>34.333333333333336</v>
      </c>
      <c r="I253" s="443">
        <f>'ERNIEVERO ENT LTD'!H25</f>
        <v>8746.6666666666679</v>
      </c>
      <c r="J253" s="433">
        <f>'ERNIEVERO ENT LTD'!I25</f>
        <v>0</v>
      </c>
      <c r="K253" s="443">
        <f>'ERNIEVERO ENT LTD'!J25</f>
        <v>0</v>
      </c>
      <c r="L253" s="443">
        <f>'ERNIEVERO ENT LTD'!K25</f>
        <v>0</v>
      </c>
      <c r="M253" s="443">
        <f>'ERNIEVERO ENT LTD'!L25</f>
        <v>254.75728155339809</v>
      </c>
      <c r="N253" s="433">
        <f>'ERNIEVERO ENT LTD'!M25</f>
        <v>12</v>
      </c>
      <c r="O253" s="444">
        <f>'ERNIEVERO ENT LTD'!N25</f>
        <v>2.621549952153082E-3</v>
      </c>
      <c r="P253" s="433">
        <f>'ERNIEVERO ENT LTD'!O25</f>
        <v>0.99753984815760599</v>
      </c>
      <c r="Q253" s="433" t="str">
        <f>'ERNIEVERO ENT LTD'!P25</f>
        <v>C</v>
      </c>
      <c r="R253" s="434">
        <f>'ERNIEVERO ENT LTD'!Q25</f>
        <v>1.5606060606060608</v>
      </c>
      <c r="S253" s="443">
        <f>'ERNIEVERO ENT LTD'!R25</f>
        <v>1.3077878787878789E-2</v>
      </c>
      <c r="T253" s="443">
        <f>'ERNIEVERO ENT LTD'!S25</f>
        <v>397.57575757575762</v>
      </c>
      <c r="U253" s="433">
        <f>'ERNIEVERO ENT LTD'!T25</f>
        <v>30</v>
      </c>
      <c r="V253" s="433">
        <f>'ERNIEVERO ENT LTD'!U25</f>
        <v>3</v>
      </c>
      <c r="W253" s="433">
        <f>'ERNIEVERO ENT LTD'!V25</f>
        <v>33</v>
      </c>
      <c r="X253" s="434">
        <f>'ERNIEVERO ENT LTD'!W25</f>
        <v>51.500000000000007</v>
      </c>
      <c r="Y253" s="434">
        <f>'ERNIEVERO ENT LTD'!X25</f>
        <v>51.500000000000007</v>
      </c>
      <c r="Z253" s="443">
        <f>'ERNIEVERO ENT LTD'!Y25</f>
        <v>0.43157000000000006</v>
      </c>
      <c r="AA253" s="444">
        <f>'ERNIEVERO ENT LTD'!Z25</f>
        <v>0</v>
      </c>
      <c r="AB253" s="446" t="str">
        <f>'ERNIEVERO ENT LTD'!AA25</f>
        <v>VERY LOW-ORDER URGENTLY</v>
      </c>
      <c r="AC253" s="443">
        <f>'ERNIEVERO ENT LTD'!AB25</f>
        <v>13120.000000000004</v>
      </c>
      <c r="AD253" s="450">
        <f>Table1[[#This Row],[Stock Sell in/Sell out]]*Table1[[#This Row],[Stock Norm +Transit Time]]/Table1[[#This Row],[Stock Norm QTY]]</f>
        <v>0</v>
      </c>
      <c r="AE253" s="443">
        <f>Table1[[#This Row],[Stock Norm +Transit Time]]*Table1[[#This Row],[Av. Daily Sales MT]]</f>
        <v>0.43157000000000006</v>
      </c>
    </row>
    <row r="254" spans="1:31" hidden="1">
      <c r="A254" s="433" t="s">
        <v>137</v>
      </c>
      <c r="B254" s="433" t="s">
        <v>151</v>
      </c>
      <c r="C254" s="433" t="str">
        <f>'ERNIEVERO ENT LTD'!B26</f>
        <v>W019</v>
      </c>
      <c r="D254" s="433" t="str">
        <f>'ERNIEVERO ENT LTD'!C26</f>
        <v xml:space="preserve">FRYTOL YELLOW @25L </v>
      </c>
      <c r="E254" s="433" t="str">
        <f>'ERNIEVERO ENT LTD'!D26</f>
        <v>COOKING OIL</v>
      </c>
      <c r="F254" s="433" t="str">
        <f>'ERNIEVERO ENT LTD'!E26</f>
        <v>FRYTOL</v>
      </c>
      <c r="G254" s="443">
        <f>'ERNIEVERO ENT LTD'!F26</f>
        <v>0.255</v>
      </c>
      <c r="H254" s="434">
        <f>'ERNIEVERO ENT LTD'!G26</f>
        <v>11.333333333333334</v>
      </c>
      <c r="I254" s="443">
        <f>'ERNIEVERO ENT LTD'!H26</f>
        <v>9406.6666666666661</v>
      </c>
      <c r="J254" s="433">
        <f>'ERNIEVERO ENT LTD'!I26</f>
        <v>2291</v>
      </c>
      <c r="K254" s="443">
        <f>'ERNIEVERO ENT LTD'!J26</f>
        <v>51.547499999999999</v>
      </c>
      <c r="L254" s="443">
        <f>'ERNIEVERO ENT LTD'!K26</f>
        <v>1901529.9999999998</v>
      </c>
      <c r="M254" s="443">
        <f>'ERNIEVERO ENT LTD'!L26</f>
        <v>829.99999999999989</v>
      </c>
      <c r="N254" s="433">
        <f>'ERNIEVERO ENT LTD'!M26</f>
        <v>20</v>
      </c>
      <c r="O254" s="444">
        <f>'ERNIEVERO ENT LTD'!N26</f>
        <v>2.3234767400388203E-3</v>
      </c>
      <c r="P254" s="433">
        <f>'ERNIEVERO ENT LTD'!O26</f>
        <v>0.99986332489764485</v>
      </c>
      <c r="Q254" s="433" t="str">
        <f>'ERNIEVERO ENT LTD'!P26</f>
        <v>C</v>
      </c>
      <c r="R254" s="434">
        <f>'ERNIEVERO ENT LTD'!Q26</f>
        <v>0.51515151515151514</v>
      </c>
      <c r="S254" s="443">
        <f>'ERNIEVERO ENT LTD'!R26</f>
        <v>1.1590909090909091E-2</v>
      </c>
      <c r="T254" s="443">
        <f>'ERNIEVERO ENT LTD'!S26</f>
        <v>427.57575757575756</v>
      </c>
      <c r="U254" s="433">
        <f>'ERNIEVERO ENT LTD'!T26</f>
        <v>30</v>
      </c>
      <c r="V254" s="433">
        <f>'ERNIEVERO ENT LTD'!U26</f>
        <v>3</v>
      </c>
      <c r="W254" s="433">
        <f>'ERNIEVERO ENT LTD'!V26</f>
        <v>33</v>
      </c>
      <c r="X254" s="434">
        <f>'ERNIEVERO ENT LTD'!W26</f>
        <v>17</v>
      </c>
      <c r="Y254" s="434">
        <f>'ERNIEVERO ENT LTD'!X26</f>
        <v>0</v>
      </c>
      <c r="Z254" s="443">
        <f>'ERNIEVERO ENT LTD'!Y26</f>
        <v>0</v>
      </c>
      <c r="AA254" s="444">
        <f>'ERNIEVERO ENT LTD'!Z26</f>
        <v>134.76470588235293</v>
      </c>
      <c r="AB254" s="446" t="str">
        <f>'ERNIEVERO ENT LTD'!AA26</f>
        <v>VERY HIGH-DON’T ORDER</v>
      </c>
      <c r="AC254" s="443">
        <f>'ERNIEVERO ENT LTD'!AB26</f>
        <v>0</v>
      </c>
      <c r="AD254" s="450">
        <f>Table1[[#This Row],[Stock Sell in/Sell out]]*Table1[[#This Row],[Stock Norm +Transit Time]]/Table1[[#This Row],[Stock Norm QTY]]</f>
        <v>4447.2352941176468</v>
      </c>
      <c r="AE254" s="443">
        <f>Table1[[#This Row],[Stock Norm +Transit Time]]*Table1[[#This Row],[Av. Daily Sales MT]]</f>
        <v>0.38250000000000001</v>
      </c>
    </row>
    <row r="255" spans="1:31" hidden="1">
      <c r="A255" s="433" t="s">
        <v>137</v>
      </c>
      <c r="B255" s="433" t="s">
        <v>151</v>
      </c>
      <c r="C255" s="433" t="str">
        <f>'ERNIEVERO ENT LTD'!B27</f>
        <v>W115</v>
      </c>
      <c r="D255" s="433" t="str">
        <f>'ERNIEVERO ENT LTD'!C27</f>
        <v>FORTUNE THAI 4.5KG</v>
      </c>
      <c r="E255" s="433" t="str">
        <f>'ERNIEVERO ENT LTD'!D27</f>
        <v>RICE</v>
      </c>
      <c r="F255" s="433" t="str">
        <f>'ERNIEVERO ENT LTD'!E27</f>
        <v>FORTUNE</v>
      </c>
      <c r="G255" s="443">
        <f>'ERNIEVERO ENT LTD'!F27</f>
        <v>1.4999999999999999E-2</v>
      </c>
      <c r="H255" s="434">
        <f>'ERNIEVERO ENT LTD'!G27</f>
        <v>0.66666666666666663</v>
      </c>
      <c r="I255" s="443">
        <f>'ERNIEVERO ENT LTD'!H27</f>
        <v>246.66666666666666</v>
      </c>
      <c r="J255" s="433">
        <f>'ERNIEVERO ENT LTD'!I27</f>
        <v>0</v>
      </c>
      <c r="K255" s="443">
        <f>'ERNIEVERO ENT LTD'!J27</f>
        <v>0</v>
      </c>
      <c r="L255" s="443">
        <f>'ERNIEVERO ENT LTD'!K27</f>
        <v>0</v>
      </c>
      <c r="M255" s="443">
        <f>'ERNIEVERO ENT LTD'!L27</f>
        <v>370</v>
      </c>
      <c r="N255" s="433">
        <f>'ERNIEVERO ENT LTD'!M27</f>
        <v>5</v>
      </c>
      <c r="O255" s="444">
        <f>'ERNIEVERO ENT LTD'!N27</f>
        <v>1.3667510235522472E-4</v>
      </c>
      <c r="P255" s="433">
        <f>'ERNIEVERO ENT LTD'!O27</f>
        <v>1</v>
      </c>
      <c r="Q255" s="433" t="str">
        <f>'ERNIEVERO ENT LTD'!P27</f>
        <v>C</v>
      </c>
      <c r="R255" s="434">
        <f>'ERNIEVERO ENT LTD'!Q27</f>
        <v>3.03030303030303E-2</v>
      </c>
      <c r="S255" s="443">
        <f>'ERNIEVERO ENT LTD'!R27</f>
        <v>6.8181818181818176E-4</v>
      </c>
      <c r="T255" s="443">
        <f>'ERNIEVERO ENT LTD'!S27</f>
        <v>11.212121212121211</v>
      </c>
      <c r="U255" s="433">
        <f>'ERNIEVERO ENT LTD'!T27</f>
        <v>30</v>
      </c>
      <c r="V255" s="433">
        <f>'ERNIEVERO ENT LTD'!U27</f>
        <v>3</v>
      </c>
      <c r="W255" s="433">
        <f>'ERNIEVERO ENT LTD'!V27</f>
        <v>33</v>
      </c>
      <c r="X255" s="434">
        <f>'ERNIEVERO ENT LTD'!W27</f>
        <v>0.99999999999999989</v>
      </c>
      <c r="Y255" s="434">
        <f>'ERNIEVERO ENT LTD'!X27</f>
        <v>0.99999999999999989</v>
      </c>
      <c r="Z255" s="443">
        <f>'ERNIEVERO ENT LTD'!Y27</f>
        <v>2.2499999999999999E-2</v>
      </c>
      <c r="AA255" s="444">
        <f>'ERNIEVERO ENT LTD'!Z27</f>
        <v>0</v>
      </c>
      <c r="AB255" s="446" t="str">
        <f>'ERNIEVERO ENT LTD'!AA27</f>
        <v>VERY LOW-ORDER URGENTLY</v>
      </c>
      <c r="AC255" s="443">
        <f>'ERNIEVERO ENT LTD'!AB27</f>
        <v>369.99999999999994</v>
      </c>
      <c r="AD255" s="450">
        <f>Table1[[#This Row],[Stock Sell in/Sell out]]*Table1[[#This Row],[Stock Norm +Transit Time]]/Table1[[#This Row],[Stock Norm QTY]]</f>
        <v>0</v>
      </c>
      <c r="AE255" s="443">
        <f>Table1[[#This Row],[Stock Norm +Transit Time]]*Table1[[#This Row],[Av. Daily Sales MT]]</f>
        <v>2.2499999999999999E-2</v>
      </c>
    </row>
    <row r="256" spans="1:31" hidden="1">
      <c r="A256" s="433" t="s">
        <v>131</v>
      </c>
      <c r="B256" s="433" t="s">
        <v>151</v>
      </c>
      <c r="C256" s="433" t="str">
        <f>'GIANT TRADERS COMPANY LIMITED'!B5</f>
        <v>W026</v>
      </c>
      <c r="D256" s="433" t="str">
        <f>'GIANT TRADERS COMPANY LIMITED'!C5</f>
        <v>FORTUNE MARGARINE @15KG</v>
      </c>
      <c r="E256" s="433" t="str">
        <f>'GIANT TRADERS COMPANY LIMITED'!D5</f>
        <v>SPECIALTY FATS</v>
      </c>
      <c r="F256" s="433" t="str">
        <f>'GIANT TRADERS COMPANY LIMITED'!E5</f>
        <v>FORTUNE</v>
      </c>
      <c r="G256" s="443">
        <f>'GIANT TRADERS COMPANY LIMITED'!F5</f>
        <v>17.479999999999997</v>
      </c>
      <c r="H256" s="434">
        <f>'GIANT TRADERS COMPANY LIMITED'!G5</f>
        <v>1165.3333333333333</v>
      </c>
      <c r="I256" s="443">
        <f>'GIANT TRADERS COMPANY LIMITED'!H5</f>
        <v>268026.66666666669</v>
      </c>
      <c r="J256" s="433">
        <f>'GIANT TRADERS COMPANY LIMITED'!I5</f>
        <v>0</v>
      </c>
      <c r="K256" s="443">
        <f>'GIANT TRADERS COMPANY LIMITED'!J5</f>
        <v>0</v>
      </c>
      <c r="L256" s="443">
        <f>'GIANT TRADERS COMPANY LIMITED'!K5</f>
        <v>0</v>
      </c>
      <c r="M256" s="443">
        <f>'GIANT TRADERS COMPANY LIMITED'!L5</f>
        <v>230.00000000000003</v>
      </c>
      <c r="N256" s="433">
        <f>'GIANT TRADERS COMPANY LIMITED'!M5</f>
        <v>24</v>
      </c>
      <c r="O256" s="444">
        <f>'GIANT TRADERS COMPANY LIMITED'!N5</f>
        <v>0.38831054921432651</v>
      </c>
      <c r="P256" s="433">
        <f>'GIANT TRADERS COMPANY LIMITED'!O5</f>
        <v>0.38831054921432651</v>
      </c>
      <c r="Q256" s="433" t="str">
        <f>'GIANT TRADERS COMPANY LIMITED'!P5</f>
        <v>A</v>
      </c>
      <c r="R256" s="434">
        <f>'GIANT TRADERS COMPANY LIMITED'!Q5</f>
        <v>52.969696969696969</v>
      </c>
      <c r="S256" s="443">
        <f>'GIANT TRADERS COMPANY LIMITED'!R5</f>
        <v>0.79454545454545444</v>
      </c>
      <c r="T256" s="443">
        <f>'GIANT TRADERS COMPANY LIMITED'!S5</f>
        <v>12183.030303030304</v>
      </c>
      <c r="U256" s="433">
        <f>'GIANT TRADERS COMPANY LIMITED'!T5</f>
        <v>7</v>
      </c>
      <c r="V256" s="433">
        <f>'GIANT TRADERS COMPANY LIMITED'!U5</f>
        <v>3</v>
      </c>
      <c r="W256" s="433">
        <f>'GIANT TRADERS COMPANY LIMITED'!V5</f>
        <v>10</v>
      </c>
      <c r="X256" s="434">
        <f>'GIANT TRADERS COMPANY LIMITED'!W5</f>
        <v>529.69696969696975</v>
      </c>
      <c r="Y256" s="434">
        <f>'GIANT TRADERS COMPANY LIMITED'!X5</f>
        <v>529.69696969696975</v>
      </c>
      <c r="Z256" s="443">
        <f>'GIANT TRADERS COMPANY LIMITED'!Y5</f>
        <v>7.9454545454545453</v>
      </c>
      <c r="AA256" s="444">
        <f>'GIANT TRADERS COMPANY LIMITED'!Z5</f>
        <v>0</v>
      </c>
      <c r="AB256" s="446" t="str">
        <f>'GIANT TRADERS COMPANY LIMITED'!AA5</f>
        <v>VERY LOW-ORDER URGENTLY</v>
      </c>
      <c r="AC256" s="443">
        <f>'GIANT TRADERS COMPANY LIMITED'!AB5</f>
        <v>121830.30303030305</v>
      </c>
      <c r="AD256" s="450">
        <f>Table1[[#This Row],[Stock Sell in/Sell out]]*Table1[[#This Row],[Stock Norm +Transit Time]]/Table1[[#This Row],[Stock Norm QTY]]</f>
        <v>0</v>
      </c>
      <c r="AE256" s="443">
        <f>Table1[[#This Row],[Stock Norm +Transit Time]]*Table1[[#This Row],[Av. Daily Sales MT]]</f>
        <v>7.9454545454545444</v>
      </c>
    </row>
    <row r="257" spans="1:31" hidden="1">
      <c r="A257" s="433" t="s">
        <v>131</v>
      </c>
      <c r="B257" s="433" t="s">
        <v>151</v>
      </c>
      <c r="C257" s="433" t="str">
        <f>'GIANT TRADERS COMPANY LIMITED'!B6</f>
        <v>W168</v>
      </c>
      <c r="D257" s="433" t="str">
        <f>'GIANT TRADERS COMPANY LIMITED'!C6</f>
        <v>JAMAA 24 X 200G</v>
      </c>
      <c r="E257" s="433" t="str">
        <f>'GIANT TRADERS COMPANY LIMITED'!D6</f>
        <v>SOAP</v>
      </c>
      <c r="F257" s="433" t="str">
        <f>'GIANT TRADERS COMPANY LIMITED'!E6</f>
        <v>JAMAA</v>
      </c>
      <c r="G257" s="443">
        <f>'GIANT TRADERS COMPANY LIMITED'!F6</f>
        <v>8.760999999999985</v>
      </c>
      <c r="H257" s="434">
        <f>'GIANT TRADERS COMPANY LIMITED'!G6</f>
        <v>1819</v>
      </c>
      <c r="I257" s="443">
        <f>'GIANT TRADERS COMPANY LIMITED'!H6</f>
        <v>162995.55000000008</v>
      </c>
      <c r="J257" s="433">
        <f>'GIANT TRADERS COMPANY LIMITED'!I6</f>
        <v>1337</v>
      </c>
      <c r="K257" s="443">
        <f>'GIANT TRADERS COMPANY LIMITED'!J6</f>
        <v>6.4193999999999996</v>
      </c>
      <c r="L257" s="443">
        <f>'GIANT TRADERS COMPANY LIMITED'!K6</f>
        <v>119804.8655030237</v>
      </c>
      <c r="M257" s="443">
        <f>'GIANT TRADERS COMPANY LIMITED'!L6</f>
        <v>89.607229246838969</v>
      </c>
      <c r="N257" s="433">
        <f>'GIANT TRADERS COMPANY LIMITED'!M6</f>
        <v>48</v>
      </c>
      <c r="O257" s="444">
        <f>'GIANT TRADERS COMPANY LIMITED'!N6</f>
        <v>0.19462178041571562</v>
      </c>
      <c r="P257" s="433">
        <f>'GIANT TRADERS COMPANY LIMITED'!O6</f>
        <v>0.58293232963004216</v>
      </c>
      <c r="Q257" s="433" t="str">
        <f>'GIANT TRADERS COMPANY LIMITED'!P6</f>
        <v>B</v>
      </c>
      <c r="R257" s="434">
        <f>'GIANT TRADERS COMPANY LIMITED'!Q6</f>
        <v>82.681818181818187</v>
      </c>
      <c r="S257" s="443">
        <f>'GIANT TRADERS COMPANY LIMITED'!R6</f>
        <v>0.39822727272727204</v>
      </c>
      <c r="T257" s="443">
        <f>'GIANT TRADERS COMPANY LIMITED'!S6</f>
        <v>7408.8886363636402</v>
      </c>
      <c r="U257" s="433">
        <f>'GIANT TRADERS COMPANY LIMITED'!T6</f>
        <v>14</v>
      </c>
      <c r="V257" s="433">
        <f>'GIANT TRADERS COMPANY LIMITED'!U6</f>
        <v>3</v>
      </c>
      <c r="W257" s="433">
        <f>'GIANT TRADERS COMPANY LIMITED'!V6</f>
        <v>17</v>
      </c>
      <c r="X257" s="434">
        <f>'GIANT TRADERS COMPANY LIMITED'!W6</f>
        <v>1405.5909090909092</v>
      </c>
      <c r="Y257" s="434">
        <f>'GIANT TRADERS COMPANY LIMITED'!X6</f>
        <v>68.590909090909236</v>
      </c>
      <c r="Z257" s="443">
        <f>'GIANT TRADERS COMPANY LIMITED'!Y6</f>
        <v>0.33036006297166287</v>
      </c>
      <c r="AA257" s="444">
        <f>'GIANT TRADERS COMPANY LIMITED'!Z6</f>
        <v>0.95120137114768932</v>
      </c>
      <c r="AB257" s="446" t="str">
        <f>'GIANT TRADERS COMPANY LIMITED'!AA6</f>
        <v>LOW MAY- ORDER</v>
      </c>
      <c r="AC257" s="443">
        <f>'GIANT TRADERS COMPANY LIMITED'!AB6</f>
        <v>6146.241315158195</v>
      </c>
      <c r="AD257" s="450">
        <f>Table1[[#This Row],[Stock Sell in/Sell out]]*Table1[[#This Row],[Stock Norm +Transit Time]]/Table1[[#This Row],[Stock Norm QTY]]</f>
        <v>16.170423309510717</v>
      </c>
      <c r="AE257" s="443">
        <f>Table1[[#This Row],[Stock Norm +Transit Time]]*Table1[[#This Row],[Av. Daily Sales MT]]</f>
        <v>6.7698636363636249</v>
      </c>
    </row>
    <row r="258" spans="1:31" hidden="1">
      <c r="A258" s="433" t="s">
        <v>131</v>
      </c>
      <c r="B258" s="433" t="s">
        <v>151</v>
      </c>
      <c r="C258" s="433" t="str">
        <f>'GIANT TRADERS COMPANY LIMITED'!B7</f>
        <v>W086</v>
      </c>
      <c r="D258" s="433" t="str">
        <f>'GIANT TRADERS COMPANY LIMITED'!C7</f>
        <v>JAMAA CLASSI 24 X 300G</v>
      </c>
      <c r="E258" s="433" t="str">
        <f>'GIANT TRADERS COMPANY LIMITED'!D7</f>
        <v>SOAP</v>
      </c>
      <c r="F258" s="433" t="str">
        <f>'GIANT TRADERS COMPANY LIMITED'!E7</f>
        <v>JAMAA</v>
      </c>
      <c r="G258" s="443">
        <f>'GIANT TRADERS COMPANY LIMITED'!F7</f>
        <v>4.2881000000000045</v>
      </c>
      <c r="H258" s="434">
        <f>'GIANT TRADERS COMPANY LIMITED'!G7</f>
        <v>591.66666666666663</v>
      </c>
      <c r="I258" s="443">
        <f>'GIANT TRADERS COMPANY LIMITED'!H7</f>
        <v>76824.286666666652</v>
      </c>
      <c r="J258" s="433">
        <f>'GIANT TRADERS COMPANY LIMITED'!I7</f>
        <v>425</v>
      </c>
      <c r="K258" s="443">
        <f>'GIANT TRADERS COMPANY LIMITED'!J7</f>
        <v>3.0621</v>
      </c>
      <c r="L258" s="443">
        <f>'GIANT TRADERS COMPANY LIMITED'!K7</f>
        <v>55183.642535211264</v>
      </c>
      <c r="M258" s="443">
        <f>'GIANT TRADERS COMPANY LIMITED'!L7</f>
        <v>129.84386478873239</v>
      </c>
      <c r="N258" s="433">
        <f>'GIANT TRADERS COMPANY LIMITED'!M7</f>
        <v>32</v>
      </c>
      <c r="O258" s="444">
        <f>'GIANT TRADERS COMPANY LIMITED'!N7</f>
        <v>9.5258264650226285E-2</v>
      </c>
      <c r="P258" s="433">
        <f>'GIANT TRADERS COMPANY LIMITED'!O7</f>
        <v>0.6781905942802684</v>
      </c>
      <c r="Q258" s="433" t="str">
        <f>'GIANT TRADERS COMPANY LIMITED'!P7</f>
        <v>B</v>
      </c>
      <c r="R258" s="434">
        <f>'GIANT TRADERS COMPANY LIMITED'!Q7</f>
        <v>26.893939393939391</v>
      </c>
      <c r="S258" s="443">
        <f>'GIANT TRADERS COMPANY LIMITED'!R7</f>
        <v>0.19491363636363657</v>
      </c>
      <c r="T258" s="443">
        <f>'GIANT TRADERS COMPANY LIMITED'!S7</f>
        <v>3492.0130303030296</v>
      </c>
      <c r="U258" s="433">
        <f>'GIANT TRADERS COMPANY LIMITED'!T7</f>
        <v>14</v>
      </c>
      <c r="V258" s="433">
        <f>'GIANT TRADERS COMPANY LIMITED'!U7</f>
        <v>3</v>
      </c>
      <c r="W258" s="433">
        <f>'GIANT TRADERS COMPANY LIMITED'!V7</f>
        <v>17</v>
      </c>
      <c r="X258" s="434">
        <f>'GIANT TRADERS COMPANY LIMITED'!W7</f>
        <v>457.19696969696963</v>
      </c>
      <c r="Y258" s="434">
        <f>'GIANT TRADERS COMPANY LIMITED'!X7</f>
        <v>32.196969696969632</v>
      </c>
      <c r="Z258" s="443">
        <f>'GIANT TRADERS COMPANY LIMITED'!Y7</f>
        <v>0.23334731113956445</v>
      </c>
      <c r="AA258" s="444">
        <f>'GIANT TRADERS COMPANY LIMITED'!Z7</f>
        <v>0.92957746478873249</v>
      </c>
      <c r="AB258" s="446" t="str">
        <f>'GIANT TRADERS COMPANY LIMITED'!AA7</f>
        <v>LOW MAY- ORDER</v>
      </c>
      <c r="AC258" s="443">
        <f>'GIANT TRADERS COMPANY LIMITED'!AB7</f>
        <v>4180.5789799402392</v>
      </c>
      <c r="AD258" s="450">
        <f>Table1[[#This Row],[Stock Sell in/Sell out]]*Table1[[#This Row],[Stock Norm +Transit Time]]/Table1[[#This Row],[Stock Norm QTY]]</f>
        <v>15.802816901408454</v>
      </c>
      <c r="AE258" s="443">
        <f>Table1[[#This Row],[Stock Norm +Transit Time]]*Table1[[#This Row],[Av. Daily Sales MT]]</f>
        <v>3.3135318181818216</v>
      </c>
    </row>
    <row r="259" spans="1:31" hidden="1">
      <c r="A259" s="433" t="s">
        <v>131</v>
      </c>
      <c r="B259" s="433" t="s">
        <v>151</v>
      </c>
      <c r="C259" s="433" t="str">
        <f>'GIANT TRADERS COMPANY LIMITED'!B8</f>
        <v>W184</v>
      </c>
      <c r="D259" s="433" t="str">
        <f>'GIANT TRADERS COMPANY LIMITED'!C8</f>
        <v>JAMAA WHITE 200GM</v>
      </c>
      <c r="E259" s="433" t="str">
        <f>'GIANT TRADERS COMPANY LIMITED'!D8</f>
        <v>SOAP</v>
      </c>
      <c r="F259" s="433" t="str">
        <f>'GIANT TRADERS COMPANY LIMITED'!E8</f>
        <v>JAMAA</v>
      </c>
      <c r="G259" s="443">
        <f>'GIANT TRADERS COMPANY LIMITED'!F8</f>
        <v>4.0449933333333528</v>
      </c>
      <c r="H259" s="434">
        <f>'GIANT TRADERS COMPANY LIMITED'!G8</f>
        <v>763.33333333333337</v>
      </c>
      <c r="I259" s="443">
        <f>'GIANT TRADERS COMPANY LIMITED'!H8</f>
        <v>76479.193333333329</v>
      </c>
      <c r="J259" s="433">
        <f>'GIANT TRADERS COMPANY LIMITED'!I8</f>
        <v>805</v>
      </c>
      <c r="K259" s="443">
        <f>'GIANT TRADERS COMPANY LIMITED'!J8</f>
        <v>4.2528200000000007</v>
      </c>
      <c r="L259" s="443">
        <f>'GIANT TRADERS COMPANY LIMITED'!K8</f>
        <v>80653.821790393005</v>
      </c>
      <c r="M259" s="443">
        <f>'GIANT TRADERS COMPANY LIMITED'!L8</f>
        <v>100.1910829694323</v>
      </c>
      <c r="N259" s="433">
        <f>'GIANT TRADERS COMPANY LIMITED'!M8</f>
        <v>16</v>
      </c>
      <c r="O259" s="444">
        <f>'GIANT TRADERS COMPANY LIMITED'!N8</f>
        <v>8.9857756455089463E-2</v>
      </c>
      <c r="P259" s="433">
        <f>'GIANT TRADERS COMPANY LIMITED'!O8</f>
        <v>0.76804835073535782</v>
      </c>
      <c r="Q259" s="433" t="str">
        <f>'GIANT TRADERS COMPANY LIMITED'!P8</f>
        <v>B</v>
      </c>
      <c r="R259" s="434">
        <f>'GIANT TRADERS COMPANY LIMITED'!Q8</f>
        <v>34.696969696969695</v>
      </c>
      <c r="S259" s="443">
        <f>'GIANT TRADERS COMPANY LIMITED'!R8</f>
        <v>0.18386333333333421</v>
      </c>
      <c r="T259" s="443">
        <f>'GIANT TRADERS COMPANY LIMITED'!S8</f>
        <v>3476.3269696969696</v>
      </c>
      <c r="U259" s="433">
        <f>'GIANT TRADERS COMPANY LIMITED'!T8</f>
        <v>14</v>
      </c>
      <c r="V259" s="433">
        <f>'GIANT TRADERS COMPANY LIMITED'!U8</f>
        <v>3</v>
      </c>
      <c r="W259" s="433">
        <f>'GIANT TRADERS COMPANY LIMITED'!V8</f>
        <v>17</v>
      </c>
      <c r="X259" s="434">
        <f>'GIANT TRADERS COMPANY LIMITED'!W8</f>
        <v>589.84848484848487</v>
      </c>
      <c r="Y259" s="434">
        <f>'GIANT TRADERS COMPANY LIMITED'!X8</f>
        <v>0</v>
      </c>
      <c r="Z259" s="443">
        <f>'GIANT TRADERS COMPANY LIMITED'!Y8</f>
        <v>0</v>
      </c>
      <c r="AA259" s="444">
        <f>'GIANT TRADERS COMPANY LIMITED'!Z8</f>
        <v>1.3647572566144361</v>
      </c>
      <c r="AB259" s="446" t="str">
        <f>'GIANT TRADERS COMPANY LIMITED'!AA8</f>
        <v>HIGH-DON’T ORDER</v>
      </c>
      <c r="AC259" s="443">
        <f>'GIANT TRADERS COMPANY LIMITED'!AB8</f>
        <v>0</v>
      </c>
      <c r="AD259" s="450">
        <f>Table1[[#This Row],[Stock Sell in/Sell out]]*Table1[[#This Row],[Stock Norm +Transit Time]]/Table1[[#This Row],[Stock Norm QTY]]</f>
        <v>23.200873362445414</v>
      </c>
      <c r="AE259" s="443">
        <f>Table1[[#This Row],[Stock Norm +Transit Time]]*Table1[[#This Row],[Av. Daily Sales MT]]</f>
        <v>3.1256766666666818</v>
      </c>
    </row>
    <row r="260" spans="1:31" hidden="1">
      <c r="A260" s="433" t="s">
        <v>131</v>
      </c>
      <c r="B260" s="433" t="s">
        <v>151</v>
      </c>
      <c r="C260" s="433" t="str">
        <f>'GIANT TRADERS COMPANY LIMITED'!B9</f>
        <v>W027</v>
      </c>
      <c r="D260" s="433" t="str">
        <f>'GIANT TRADERS COMPANY LIMITED'!C9</f>
        <v xml:space="preserve">FORTUNE MARGARINE 250G X 60 </v>
      </c>
      <c r="E260" s="433" t="str">
        <f>'GIANT TRADERS COMPANY LIMITED'!D9</f>
        <v>SPECIALTY FATS</v>
      </c>
      <c r="F260" s="433" t="str">
        <f>'GIANT TRADERS COMPANY LIMITED'!E9</f>
        <v>FORTUNE</v>
      </c>
      <c r="G260" s="443">
        <f>'GIANT TRADERS COMPANY LIMITED'!F9</f>
        <v>2</v>
      </c>
      <c r="H260" s="434">
        <f>'GIANT TRADERS COMPANY LIMITED'!G9</f>
        <v>133.33333333333334</v>
      </c>
      <c r="I260" s="443">
        <f>'GIANT TRADERS COMPANY LIMITED'!H9</f>
        <v>16000</v>
      </c>
      <c r="J260" s="433">
        <f>'GIANT TRADERS COMPANY LIMITED'!I9</f>
        <v>0</v>
      </c>
      <c r="K260" s="443">
        <f>'GIANT TRADERS COMPANY LIMITED'!J9</f>
        <v>0</v>
      </c>
      <c r="L260" s="443">
        <f>'GIANT TRADERS COMPANY LIMITED'!K9</f>
        <v>0</v>
      </c>
      <c r="M260" s="443">
        <f>'GIANT TRADERS COMPANY LIMITED'!L9</f>
        <v>119.99999999999999</v>
      </c>
      <c r="N260" s="433">
        <f>'GIANT TRADERS COMPANY LIMITED'!M9</f>
        <v>10</v>
      </c>
      <c r="O260" s="444">
        <f>'GIANT TRADERS COMPANY LIMITED'!N9</f>
        <v>4.4429124624064821E-2</v>
      </c>
      <c r="P260" s="433">
        <f>'GIANT TRADERS COMPANY LIMITED'!O9</f>
        <v>0.81247747535942261</v>
      </c>
      <c r="Q260" s="433" t="str">
        <f>'GIANT TRADERS COMPANY LIMITED'!P9</f>
        <v>C</v>
      </c>
      <c r="R260" s="434">
        <f>'GIANT TRADERS COMPANY LIMITED'!Q9</f>
        <v>6.0606060606060614</v>
      </c>
      <c r="S260" s="443">
        <f>'GIANT TRADERS COMPANY LIMITED'!R9</f>
        <v>9.0909090909090912E-2</v>
      </c>
      <c r="T260" s="443">
        <f>'GIANT TRADERS COMPANY LIMITED'!S9</f>
        <v>727.27272727272725</v>
      </c>
      <c r="U260" s="433">
        <f>'GIANT TRADERS COMPANY LIMITED'!T9</f>
        <v>30</v>
      </c>
      <c r="V260" s="433">
        <f>'GIANT TRADERS COMPANY LIMITED'!U9</f>
        <v>3</v>
      </c>
      <c r="W260" s="433">
        <f>'GIANT TRADERS COMPANY LIMITED'!V9</f>
        <v>33</v>
      </c>
      <c r="X260" s="434">
        <f>'GIANT TRADERS COMPANY LIMITED'!W9</f>
        <v>200.00000000000003</v>
      </c>
      <c r="Y260" s="434">
        <f>'GIANT TRADERS COMPANY LIMITED'!X9</f>
        <v>200.00000000000003</v>
      </c>
      <c r="Z260" s="443">
        <f>'GIANT TRADERS COMPANY LIMITED'!Y9</f>
        <v>3</v>
      </c>
      <c r="AA260" s="444">
        <f>'GIANT TRADERS COMPANY LIMITED'!Z9</f>
        <v>0</v>
      </c>
      <c r="AB260" s="446" t="str">
        <f>'GIANT TRADERS COMPANY LIMITED'!AA9</f>
        <v>VERY LOW-ORDER URGENTLY</v>
      </c>
      <c r="AC260" s="443">
        <f>'GIANT TRADERS COMPANY LIMITED'!AB9</f>
        <v>24000</v>
      </c>
      <c r="AD260" s="450">
        <f>Table1[[#This Row],[Stock Sell in/Sell out]]*Table1[[#This Row],[Stock Norm +Transit Time]]/Table1[[#This Row],[Stock Norm QTY]]</f>
        <v>0</v>
      </c>
      <c r="AE260" s="443">
        <f>Table1[[#This Row],[Stock Norm +Transit Time]]*Table1[[#This Row],[Av. Daily Sales MT]]</f>
        <v>3</v>
      </c>
    </row>
    <row r="261" spans="1:31" hidden="1">
      <c r="A261" s="433" t="s">
        <v>131</v>
      </c>
      <c r="B261" s="433" t="s">
        <v>151</v>
      </c>
      <c r="C261" s="433" t="str">
        <f>'GIANT TRADERS COMPANY LIMITED'!B10</f>
        <v>W234</v>
      </c>
      <c r="D261" s="433" t="str">
        <f>'GIANT TRADERS COMPANY LIMITED'!C10</f>
        <v>JAMAA BLUE SOAP LAMINATED 24 X 200G</v>
      </c>
      <c r="E261" s="433" t="str">
        <f>'GIANT TRADERS COMPANY LIMITED'!D10</f>
        <v>SOAP</v>
      </c>
      <c r="F261" s="433" t="str">
        <f>'GIANT TRADERS COMPANY LIMITED'!E10</f>
        <v>JAMAA</v>
      </c>
      <c r="G261" s="443">
        <f>'GIANT TRADERS COMPANY LIMITED'!F10</f>
        <v>1.6767999999999947</v>
      </c>
      <c r="H261" s="434">
        <f>'GIANT TRADERS COMPANY LIMITED'!G10</f>
        <v>347.33333333333331</v>
      </c>
      <c r="I261" s="443">
        <f>'GIANT TRADERS COMPANY LIMITED'!H10</f>
        <v>35090.106666666652</v>
      </c>
      <c r="J261" s="433">
        <f>'GIANT TRADERS COMPANY LIMITED'!I10</f>
        <v>292</v>
      </c>
      <c r="K261" s="443">
        <f>'GIANT TRADERS COMPANY LIMITED'!J10</f>
        <v>1.4016</v>
      </c>
      <c r="L261" s="443">
        <f>'GIANT TRADERS COMPANY LIMITED'!K10</f>
        <v>29499.936122840678</v>
      </c>
      <c r="M261" s="443">
        <f>'GIANT TRADERS COMPANY LIMITED'!L10</f>
        <v>101.02717850287904</v>
      </c>
      <c r="N261" s="433">
        <f>'GIANT TRADERS COMPANY LIMITED'!M10</f>
        <v>1</v>
      </c>
      <c r="O261" s="444">
        <f>'GIANT TRADERS COMPANY LIMITED'!N10</f>
        <v>3.7249378084815835E-2</v>
      </c>
      <c r="P261" s="433">
        <f>'GIANT TRADERS COMPANY LIMITED'!O10</f>
        <v>0.84972685344423848</v>
      </c>
      <c r="Q261" s="433" t="str">
        <f>'GIANT TRADERS COMPANY LIMITED'!P10</f>
        <v>C</v>
      </c>
      <c r="R261" s="434">
        <f>'GIANT TRADERS COMPANY LIMITED'!Q10</f>
        <v>15.787878787878787</v>
      </c>
      <c r="S261" s="443">
        <f>'GIANT TRADERS COMPANY LIMITED'!R10</f>
        <v>7.6218181818181574E-2</v>
      </c>
      <c r="T261" s="443">
        <f>'GIANT TRADERS COMPANY LIMITED'!S10</f>
        <v>1595.0048484848478</v>
      </c>
      <c r="U261" s="433">
        <f>'GIANT TRADERS COMPANY LIMITED'!T10</f>
        <v>30</v>
      </c>
      <c r="V261" s="433">
        <f>'GIANT TRADERS COMPANY LIMITED'!U10</f>
        <v>3</v>
      </c>
      <c r="W261" s="433">
        <f>'GIANT TRADERS COMPANY LIMITED'!V10</f>
        <v>33</v>
      </c>
      <c r="X261" s="434">
        <f>'GIANT TRADERS COMPANY LIMITED'!W10</f>
        <v>521</v>
      </c>
      <c r="Y261" s="434">
        <f>'GIANT TRADERS COMPANY LIMITED'!X10</f>
        <v>229</v>
      </c>
      <c r="Z261" s="443">
        <f>'GIANT TRADERS COMPANY LIMITED'!Y10</f>
        <v>1.1055293666026837</v>
      </c>
      <c r="AA261" s="444">
        <f>'GIANT TRADERS COMPANY LIMITED'!Z10</f>
        <v>0.56046065259117084</v>
      </c>
      <c r="AB261" s="446" t="str">
        <f>'GIANT TRADERS COMPANY LIMITED'!AA10</f>
        <v>VERY LOW-ORDER URGENTLY</v>
      </c>
      <c r="AC261" s="443">
        <f>'GIANT TRADERS COMPANY LIMITED'!AB10</f>
        <v>23135.2238771593</v>
      </c>
      <c r="AD261" s="450">
        <f>Table1[[#This Row],[Stock Sell in/Sell out]]*Table1[[#This Row],[Stock Norm +Transit Time]]/Table1[[#This Row],[Stock Norm QTY]]</f>
        <v>18.495201535508638</v>
      </c>
      <c r="AE261" s="443">
        <f>Table1[[#This Row],[Stock Norm +Transit Time]]*Table1[[#This Row],[Av. Daily Sales MT]]</f>
        <v>2.5151999999999921</v>
      </c>
    </row>
    <row r="262" spans="1:31" hidden="1">
      <c r="A262" s="433" t="s">
        <v>131</v>
      </c>
      <c r="B262" s="433" t="s">
        <v>151</v>
      </c>
      <c r="C262" s="433" t="str">
        <f>'GIANT TRADERS COMPANY LIMITED'!B11</f>
        <v>W140</v>
      </c>
      <c r="D262" s="433" t="str">
        <f>'GIANT TRADERS COMPANY LIMITED'!C11</f>
        <v>JAMAA CLASSIC 130G</v>
      </c>
      <c r="E262" s="433" t="str">
        <f>'GIANT TRADERS COMPANY LIMITED'!D11</f>
        <v>SOAP</v>
      </c>
      <c r="F262" s="433" t="str">
        <f>'GIANT TRADERS COMPANY LIMITED'!E11</f>
        <v>JAMAA</v>
      </c>
      <c r="G262" s="443">
        <f>'GIANT TRADERS COMPANY LIMITED'!F11</f>
        <v>1.2057066666666683</v>
      </c>
      <c r="H262" s="434">
        <f>'GIANT TRADERS COMPANY LIMITED'!G11</f>
        <v>192</v>
      </c>
      <c r="I262" s="443">
        <f>'GIANT TRADERS COMPANY LIMITED'!H11</f>
        <v>23171.706666666669</v>
      </c>
      <c r="J262" s="433">
        <f>'GIANT TRADERS COMPANY LIMITED'!I11</f>
        <v>2801</v>
      </c>
      <c r="K262" s="443">
        <f>'GIANT TRADERS COMPANY LIMITED'!J11</f>
        <v>17.479670000000002</v>
      </c>
      <c r="L262" s="443">
        <f>'GIANT TRADERS COMPANY LIMITED'!K11</f>
        <v>338041.40819444449</v>
      </c>
      <c r="M262" s="443">
        <f>'GIANT TRADERS COMPANY LIMITED'!L11</f>
        <v>120.68597222222223</v>
      </c>
      <c r="N262" s="433">
        <f>'GIANT TRADERS COMPANY LIMITED'!M11</f>
        <v>1</v>
      </c>
      <c r="O262" s="444">
        <f>'GIANT TRADERS COMPANY LIMITED'!N11</f>
        <v>2.6784245876699593E-2</v>
      </c>
      <c r="P262" s="433">
        <f>'GIANT TRADERS COMPANY LIMITED'!O11</f>
        <v>0.87651109932093807</v>
      </c>
      <c r="Q262" s="433" t="str">
        <f>'GIANT TRADERS COMPANY LIMITED'!P11</f>
        <v>C</v>
      </c>
      <c r="R262" s="434">
        <f>'GIANT TRADERS COMPANY LIMITED'!Q11</f>
        <v>8.7272727272727266</v>
      </c>
      <c r="S262" s="443">
        <f>'GIANT TRADERS COMPANY LIMITED'!R11</f>
        <v>5.480484848484856E-2</v>
      </c>
      <c r="T262" s="443">
        <f>'GIANT TRADERS COMPANY LIMITED'!S11</f>
        <v>1053.2593939393939</v>
      </c>
      <c r="U262" s="433">
        <f>'GIANT TRADERS COMPANY LIMITED'!T11</f>
        <v>30</v>
      </c>
      <c r="V262" s="433">
        <f>'GIANT TRADERS COMPANY LIMITED'!U11</f>
        <v>3</v>
      </c>
      <c r="W262" s="433">
        <f>'GIANT TRADERS COMPANY LIMITED'!V11</f>
        <v>33</v>
      </c>
      <c r="X262" s="434">
        <f>'GIANT TRADERS COMPANY LIMITED'!W11</f>
        <v>288</v>
      </c>
      <c r="Y262" s="434">
        <f>'GIANT TRADERS COMPANY LIMITED'!X11</f>
        <v>0</v>
      </c>
      <c r="Z262" s="443">
        <f>'GIANT TRADERS COMPANY LIMITED'!Y11</f>
        <v>0</v>
      </c>
      <c r="AA262" s="444">
        <f>'GIANT TRADERS COMPANY LIMITED'!Z11</f>
        <v>9.7256944444444446</v>
      </c>
      <c r="AB262" s="446" t="str">
        <f>'GIANT TRADERS COMPANY LIMITED'!AA11</f>
        <v>VERY HIGH-DON’T ORDER</v>
      </c>
      <c r="AC262" s="443">
        <f>'GIANT TRADERS COMPANY LIMITED'!AB11</f>
        <v>0</v>
      </c>
      <c r="AD262" s="450">
        <f>Table1[[#This Row],[Stock Sell in/Sell out]]*Table1[[#This Row],[Stock Norm +Transit Time]]/Table1[[#This Row],[Stock Norm QTY]]</f>
        <v>320.94791666666669</v>
      </c>
      <c r="AE262" s="443">
        <f>Table1[[#This Row],[Stock Norm +Transit Time]]*Table1[[#This Row],[Av. Daily Sales MT]]</f>
        <v>1.8085600000000024</v>
      </c>
    </row>
    <row r="263" spans="1:31" hidden="1">
      <c r="A263" s="433" t="s">
        <v>131</v>
      </c>
      <c r="B263" s="433" t="s">
        <v>151</v>
      </c>
      <c r="C263" s="433" t="str">
        <f>'GIANT TRADERS COMPANY LIMITED'!B12</f>
        <v>W084</v>
      </c>
      <c r="D263" s="433" t="str">
        <f>'GIANT TRADERS COMPANY LIMITED'!C12</f>
        <v>JAMAA CLASS 16 X 800G</v>
      </c>
      <c r="E263" s="433" t="str">
        <f>'GIANT TRADERS COMPANY LIMITED'!D12</f>
        <v>SOAP</v>
      </c>
      <c r="F263" s="433" t="str">
        <f>'GIANT TRADERS COMPANY LIMITED'!E12</f>
        <v>JAMAA</v>
      </c>
      <c r="G263" s="443">
        <f>'GIANT TRADERS COMPANY LIMITED'!F12</f>
        <v>1.1360000000000023</v>
      </c>
      <c r="H263" s="434">
        <f>'GIANT TRADERS COMPANY LIMITED'!G12</f>
        <v>53.333333333333336</v>
      </c>
      <c r="I263" s="443">
        <f>'GIANT TRADERS COMPANY LIMITED'!H12</f>
        <v>20857.666666666672</v>
      </c>
      <c r="J263" s="433">
        <f>'GIANT TRADERS COMPANY LIMITED'!I12</f>
        <v>77</v>
      </c>
      <c r="K263" s="443">
        <f>'GIANT TRADERS COMPANY LIMITED'!J12</f>
        <v>0.99039999999999995</v>
      </c>
      <c r="L263" s="443">
        <f>'GIANT TRADERS COMPANY LIMITED'!K12</f>
        <v>30113.256250000006</v>
      </c>
      <c r="M263" s="443">
        <f>'GIANT TRADERS COMPANY LIMITED'!L12</f>
        <v>391.08125000000007</v>
      </c>
      <c r="N263" s="433">
        <f>'GIANT TRADERS COMPANY LIMITED'!M12</f>
        <v>40</v>
      </c>
      <c r="O263" s="444">
        <f>'GIANT TRADERS COMPANY LIMITED'!N12</f>
        <v>2.5235742786468871E-2</v>
      </c>
      <c r="P263" s="433">
        <f>'GIANT TRADERS COMPANY LIMITED'!O12</f>
        <v>0.90174684210740697</v>
      </c>
      <c r="Q263" s="433" t="str">
        <f>'GIANT TRADERS COMPANY LIMITED'!P12</f>
        <v>C</v>
      </c>
      <c r="R263" s="434">
        <f>'GIANT TRADERS COMPANY LIMITED'!Q12</f>
        <v>2.4242424242424243</v>
      </c>
      <c r="S263" s="443">
        <f>'GIANT TRADERS COMPANY LIMITED'!R12</f>
        <v>5.1636363636363744E-2</v>
      </c>
      <c r="T263" s="443">
        <f>'GIANT TRADERS COMPANY LIMITED'!S12</f>
        <v>948.07575757575785</v>
      </c>
      <c r="U263" s="433">
        <f>'GIANT TRADERS COMPANY LIMITED'!T12</f>
        <v>30</v>
      </c>
      <c r="V263" s="433">
        <f>'GIANT TRADERS COMPANY LIMITED'!U12</f>
        <v>3</v>
      </c>
      <c r="W263" s="433">
        <f>'GIANT TRADERS COMPANY LIMITED'!V12</f>
        <v>33</v>
      </c>
      <c r="X263" s="434">
        <f>'GIANT TRADERS COMPANY LIMITED'!W12</f>
        <v>80</v>
      </c>
      <c r="Y263" s="434">
        <f>'GIANT TRADERS COMPANY LIMITED'!X12</f>
        <v>3</v>
      </c>
      <c r="Z263" s="443">
        <f>'GIANT TRADERS COMPANY LIMITED'!Y12</f>
        <v>6.3900000000000123E-2</v>
      </c>
      <c r="AA263" s="444">
        <f>'GIANT TRADERS COMPANY LIMITED'!Z12</f>
        <v>0.96250000000000002</v>
      </c>
      <c r="AB263" s="446" t="str">
        <f>'GIANT TRADERS COMPANY LIMITED'!AA12</f>
        <v>LOW MAY- ORDER</v>
      </c>
      <c r="AC263" s="443">
        <f>'GIANT TRADERS COMPANY LIMITED'!AB12</f>
        <v>1173.2437500000001</v>
      </c>
      <c r="AD263" s="450">
        <f>Table1[[#This Row],[Stock Sell in/Sell out]]*Table1[[#This Row],[Stock Norm +Transit Time]]/Table1[[#This Row],[Stock Norm QTY]]</f>
        <v>31.762499999999999</v>
      </c>
      <c r="AE263" s="443">
        <f>Table1[[#This Row],[Stock Norm +Transit Time]]*Table1[[#This Row],[Av. Daily Sales MT]]</f>
        <v>1.7040000000000035</v>
      </c>
    </row>
    <row r="264" spans="1:31" hidden="1">
      <c r="A264" s="433" t="s">
        <v>131</v>
      </c>
      <c r="B264" s="433" t="s">
        <v>151</v>
      </c>
      <c r="C264" s="433" t="str">
        <f>'GIANT TRADERS COMPANY LIMITED'!B13</f>
        <v>W080</v>
      </c>
      <c r="D264" s="433" t="str">
        <f>'GIANT TRADERS COMPANY LIMITED'!C13</f>
        <v>ALIFE MEDICATED 40 X 100G</v>
      </c>
      <c r="E264" s="433" t="str">
        <f>'GIANT TRADERS COMPANY LIMITED'!D13</f>
        <v>SOAP</v>
      </c>
      <c r="F264" s="433" t="str">
        <f>'GIANT TRADERS COMPANY LIMITED'!E13</f>
        <v>ALIFE</v>
      </c>
      <c r="G264" s="443">
        <f>'GIANT TRADERS COMPANY LIMITED'!F13</f>
        <v>0.66966666666666685</v>
      </c>
      <c r="H264" s="434">
        <f>'GIANT TRADERS COMPANY LIMITED'!G13</f>
        <v>131.33333333333334</v>
      </c>
      <c r="I264" s="443">
        <f>'GIANT TRADERS COMPANY LIMITED'!H13</f>
        <v>16436.933333333349</v>
      </c>
      <c r="J264" s="433">
        <f>'GIANT TRADERS COMPANY LIMITED'!I13</f>
        <v>27</v>
      </c>
      <c r="K264" s="443">
        <f>'GIANT TRADERS COMPANY LIMITED'!J13</f>
        <v>0.1103</v>
      </c>
      <c r="L264" s="443">
        <f>'GIANT TRADERS COMPANY LIMITED'!K13</f>
        <v>3379.1664974619321</v>
      </c>
      <c r="M264" s="443">
        <f>'GIANT TRADERS COMPANY LIMITED'!L13</f>
        <v>125.15431472081229</v>
      </c>
      <c r="N264" s="433">
        <f>'GIANT TRADERS COMPANY LIMITED'!M13</f>
        <v>60</v>
      </c>
      <c r="O264" s="444">
        <f>'GIANT TRADERS COMPANY LIMITED'!N13</f>
        <v>1.487635189495771E-2</v>
      </c>
      <c r="P264" s="433">
        <f>'GIANT TRADERS COMPANY LIMITED'!O13</f>
        <v>0.91662319400236469</v>
      </c>
      <c r="Q264" s="433" t="str">
        <f>'GIANT TRADERS COMPANY LIMITED'!P13</f>
        <v>C</v>
      </c>
      <c r="R264" s="434">
        <f>'GIANT TRADERS COMPANY LIMITED'!Q13</f>
        <v>5.9696969696969697</v>
      </c>
      <c r="S264" s="443">
        <f>'GIANT TRADERS COMPANY LIMITED'!R13</f>
        <v>3.0439393939393947E-2</v>
      </c>
      <c r="T264" s="443">
        <f>'GIANT TRADERS COMPANY LIMITED'!S13</f>
        <v>747.13333333333401</v>
      </c>
      <c r="U264" s="433">
        <f>'GIANT TRADERS COMPANY LIMITED'!T13</f>
        <v>30</v>
      </c>
      <c r="V264" s="433">
        <f>'GIANT TRADERS COMPANY LIMITED'!U13</f>
        <v>3</v>
      </c>
      <c r="W264" s="433">
        <f>'GIANT TRADERS COMPANY LIMITED'!V13</f>
        <v>33</v>
      </c>
      <c r="X264" s="434">
        <f>'GIANT TRADERS COMPANY LIMITED'!W13</f>
        <v>197</v>
      </c>
      <c r="Y264" s="434">
        <f>'GIANT TRADERS COMPANY LIMITED'!X13</f>
        <v>170</v>
      </c>
      <c r="Z264" s="443">
        <f>'GIANT TRADERS COMPANY LIMITED'!Y13</f>
        <v>0.86682741116751283</v>
      </c>
      <c r="AA264" s="444">
        <f>'GIANT TRADERS COMPANY LIMITED'!Z13</f>
        <v>0.13705583756345177</v>
      </c>
      <c r="AB264" s="446" t="str">
        <f>'GIANT TRADERS COMPANY LIMITED'!AA13</f>
        <v>VERY LOW-ORDER URGENTLY</v>
      </c>
      <c r="AC264" s="443">
        <f>'GIANT TRADERS COMPANY LIMITED'!AB13</f>
        <v>21276.233502538089</v>
      </c>
      <c r="AD264" s="450">
        <f>Table1[[#This Row],[Stock Sell in/Sell out]]*Table1[[#This Row],[Stock Norm +Transit Time]]/Table1[[#This Row],[Stock Norm QTY]]</f>
        <v>4.5228426395939083</v>
      </c>
      <c r="AE264" s="443">
        <f>Table1[[#This Row],[Stock Norm +Transit Time]]*Table1[[#This Row],[Av. Daily Sales MT]]</f>
        <v>1.0045000000000002</v>
      </c>
    </row>
    <row r="265" spans="1:31" hidden="1">
      <c r="A265" s="433" t="s">
        <v>131</v>
      </c>
      <c r="B265" s="433" t="s">
        <v>151</v>
      </c>
      <c r="C265" s="433" t="str">
        <f>'GIANT TRADERS COMPANY LIMITED'!B14</f>
        <v>W230</v>
      </c>
      <c r="D265" s="433" t="str">
        <f>'GIANT TRADERS COMPANY LIMITED'!C14</f>
        <v>EAZZY DETERGENT 10PCH X 850G</v>
      </c>
      <c r="E265" s="433" t="str">
        <f>'GIANT TRADERS COMPANY LIMITED'!D14</f>
        <v>DETERGENT</v>
      </c>
      <c r="F265" s="433" t="str">
        <f>'GIANT TRADERS COMPANY LIMITED'!E14</f>
        <v>EAZZY</v>
      </c>
      <c r="G265" s="443">
        <f>'GIANT TRADERS COMPANY LIMITED'!F14</f>
        <v>0.52076666666666727</v>
      </c>
      <c r="H265" s="434">
        <f>'GIANT TRADERS COMPANY LIMITED'!G14</f>
        <v>41.666666666666664</v>
      </c>
      <c r="I265" s="443">
        <f>'GIANT TRADERS COMPANY LIMITED'!H14</f>
        <v>4411.1999999999935</v>
      </c>
      <c r="J265" s="433">
        <f>'GIANT TRADERS COMPANY LIMITED'!I14</f>
        <v>90</v>
      </c>
      <c r="K265" s="443">
        <f>'GIANT TRADERS COMPANY LIMITED'!J14</f>
        <v>0.76500000000000001</v>
      </c>
      <c r="L265" s="443">
        <f>'GIANT TRADERS COMPANY LIMITED'!K14</f>
        <v>9528.1919999999864</v>
      </c>
      <c r="M265" s="443">
        <f>'GIANT TRADERS COMPANY LIMITED'!L14</f>
        <v>105.86879999999985</v>
      </c>
      <c r="N265" s="433">
        <f>'GIANT TRADERS COMPANY LIMITED'!M14</f>
        <v>100</v>
      </c>
      <c r="O265" s="444">
        <f>'GIANT TRADERS COMPANY LIMITED'!N14</f>
        <v>1.1568603566696093E-2</v>
      </c>
      <c r="P265" s="433">
        <f>'GIANT TRADERS COMPANY LIMITED'!O14</f>
        <v>0.92819179756906078</v>
      </c>
      <c r="Q265" s="433" t="str">
        <f>'GIANT TRADERS COMPANY LIMITED'!P14</f>
        <v>C</v>
      </c>
      <c r="R265" s="434">
        <f>'GIANT TRADERS COMPANY LIMITED'!Q14</f>
        <v>1.8939393939393938</v>
      </c>
      <c r="S265" s="443">
        <f>'GIANT TRADERS COMPANY LIMITED'!R14</f>
        <v>2.3671212121212148E-2</v>
      </c>
      <c r="T265" s="443">
        <f>'GIANT TRADERS COMPANY LIMITED'!S14</f>
        <v>200.50909090909062</v>
      </c>
      <c r="U265" s="433">
        <f>'GIANT TRADERS COMPANY LIMITED'!T14</f>
        <v>30</v>
      </c>
      <c r="V265" s="433">
        <f>'GIANT TRADERS COMPANY LIMITED'!U14</f>
        <v>3</v>
      </c>
      <c r="W265" s="433">
        <f>'GIANT TRADERS COMPANY LIMITED'!V14</f>
        <v>33</v>
      </c>
      <c r="X265" s="434">
        <f>'GIANT TRADERS COMPANY LIMITED'!W14</f>
        <v>62.499999999999993</v>
      </c>
      <c r="Y265" s="434">
        <f>'GIANT TRADERS COMPANY LIMITED'!X14</f>
        <v>0</v>
      </c>
      <c r="Z265" s="443">
        <f>'GIANT TRADERS COMPANY LIMITED'!Y14</f>
        <v>0</v>
      </c>
      <c r="AA265" s="444">
        <f>'GIANT TRADERS COMPANY LIMITED'!Z14</f>
        <v>1.4400000000000002</v>
      </c>
      <c r="AB265" s="446" t="str">
        <f>'GIANT TRADERS COMPANY LIMITED'!AA14</f>
        <v>HIGH-DON’T ORDER</v>
      </c>
      <c r="AC265" s="443">
        <f>'GIANT TRADERS COMPANY LIMITED'!AB14</f>
        <v>0</v>
      </c>
      <c r="AD265" s="450">
        <f>Table1[[#This Row],[Stock Sell in/Sell out]]*Table1[[#This Row],[Stock Norm +Transit Time]]/Table1[[#This Row],[Stock Norm QTY]]</f>
        <v>47.52</v>
      </c>
      <c r="AE265" s="443">
        <f>Table1[[#This Row],[Stock Norm +Transit Time]]*Table1[[#This Row],[Av. Daily Sales MT]]</f>
        <v>0.7811500000000009</v>
      </c>
    </row>
    <row r="266" spans="1:31" hidden="1">
      <c r="A266" s="433" t="s">
        <v>131</v>
      </c>
      <c r="B266" s="433" t="s">
        <v>151</v>
      </c>
      <c r="C266" s="433" t="str">
        <f>'GIANT TRADERS COMPANY LIMITED'!B15</f>
        <v>W205</v>
      </c>
      <c r="D266" s="433" t="str">
        <f>'GIANT TRADERS COMPANY LIMITED'!C15</f>
        <v>ALIFE ROSE 18X200G</v>
      </c>
      <c r="E266" s="433" t="str">
        <f>'GIANT TRADERS COMPANY LIMITED'!D15</f>
        <v>SOAP</v>
      </c>
      <c r="F266" s="433" t="str">
        <f>'GIANT TRADERS COMPANY LIMITED'!E15</f>
        <v>ALIFE</v>
      </c>
      <c r="G266" s="443">
        <f>'GIANT TRADERS COMPANY LIMITED'!F15</f>
        <v>0.40840000000000032</v>
      </c>
      <c r="H266" s="434">
        <f>'GIANT TRADERS COMPANY LIMITED'!G15</f>
        <v>95.333333333333329</v>
      </c>
      <c r="I266" s="443">
        <f>'GIANT TRADERS COMPANY LIMITED'!H15</f>
        <v>10846.386666666676</v>
      </c>
      <c r="J266" s="433">
        <f>'GIANT TRADERS COMPANY LIMITED'!I15</f>
        <v>19</v>
      </c>
      <c r="K266" s="443">
        <f>'GIANT TRADERS COMPANY LIMITED'!J15</f>
        <v>7.1400000000000005E-2</v>
      </c>
      <c r="L266" s="443">
        <f>'GIANT TRADERS COMPANY LIMITED'!K15</f>
        <v>2161.6924475524497</v>
      </c>
      <c r="M266" s="443">
        <f>'GIANT TRADERS COMPANY LIMITED'!L15</f>
        <v>113.77328671328682</v>
      </c>
      <c r="N266" s="433">
        <f>'GIANT TRADERS COMPANY LIMITED'!M15</f>
        <v>12</v>
      </c>
      <c r="O266" s="444">
        <f>'GIANT TRADERS COMPANY LIMITED'!N15</f>
        <v>9.0724272482340437E-3</v>
      </c>
      <c r="P266" s="433">
        <f>'GIANT TRADERS COMPANY LIMITED'!O15</f>
        <v>0.93726422481729488</v>
      </c>
      <c r="Q266" s="433" t="str">
        <f>'GIANT TRADERS COMPANY LIMITED'!P15</f>
        <v>C</v>
      </c>
      <c r="R266" s="434">
        <f>'GIANT TRADERS COMPANY LIMITED'!Q15</f>
        <v>4.333333333333333</v>
      </c>
      <c r="S266" s="443">
        <f>'GIANT TRADERS COMPANY LIMITED'!R15</f>
        <v>1.8563636363636379E-2</v>
      </c>
      <c r="T266" s="443">
        <f>'GIANT TRADERS COMPANY LIMITED'!S15</f>
        <v>493.0175757575762</v>
      </c>
      <c r="U266" s="433">
        <f>'GIANT TRADERS COMPANY LIMITED'!T15</f>
        <v>30</v>
      </c>
      <c r="V266" s="433">
        <f>'GIANT TRADERS COMPANY LIMITED'!U15</f>
        <v>3</v>
      </c>
      <c r="W266" s="433">
        <f>'GIANT TRADERS COMPANY LIMITED'!V15</f>
        <v>33</v>
      </c>
      <c r="X266" s="434">
        <f>'GIANT TRADERS COMPANY LIMITED'!W15</f>
        <v>143</v>
      </c>
      <c r="Y266" s="434">
        <f>'GIANT TRADERS COMPANY LIMITED'!X15</f>
        <v>124</v>
      </c>
      <c r="Z266" s="443">
        <f>'GIANT TRADERS COMPANY LIMITED'!Y15</f>
        <v>0.53120559440559478</v>
      </c>
      <c r="AA266" s="444">
        <f>'GIANT TRADERS COMPANY LIMITED'!Z15</f>
        <v>0.13286713286713286</v>
      </c>
      <c r="AB266" s="446" t="str">
        <f>'GIANT TRADERS COMPANY LIMITED'!AA15</f>
        <v>VERY LOW-ORDER URGENTLY</v>
      </c>
      <c r="AC266" s="443">
        <f>'GIANT TRADERS COMPANY LIMITED'!AB15</f>
        <v>14107.887552447566</v>
      </c>
      <c r="AD266" s="450">
        <f>Table1[[#This Row],[Stock Sell in/Sell out]]*Table1[[#This Row],[Stock Norm +Transit Time]]/Table1[[#This Row],[Stock Norm QTY]]</f>
        <v>4.384615384615385</v>
      </c>
      <c r="AE266" s="443">
        <f>Table1[[#This Row],[Stock Norm +Transit Time]]*Table1[[#This Row],[Av. Daily Sales MT]]</f>
        <v>0.61260000000000048</v>
      </c>
    </row>
    <row r="267" spans="1:31" hidden="1">
      <c r="A267" s="433" t="s">
        <v>131</v>
      </c>
      <c r="B267" s="433" t="s">
        <v>151</v>
      </c>
      <c r="C267" s="433" t="str">
        <f>'GIANT TRADERS COMPANY LIMITED'!B16</f>
        <v>W197</v>
      </c>
      <c r="D267" s="433" t="str">
        <f>'GIANT TRADERS COMPANY LIMITED'!C16</f>
        <v>JAMAA DETERGENT 10PCH X 850G</v>
      </c>
      <c r="E267" s="433" t="str">
        <f>'GIANT TRADERS COMPANY LIMITED'!D16</f>
        <v>DETERGENT</v>
      </c>
      <c r="F267" s="433" t="str">
        <f>'GIANT TRADERS COMPANY LIMITED'!E16</f>
        <v>JAMAA</v>
      </c>
      <c r="G267" s="443">
        <f>'GIANT TRADERS COMPANY LIMITED'!F16</f>
        <v>0.39865000000000039</v>
      </c>
      <c r="H267" s="434">
        <f>'GIANT TRADERS COMPANY LIMITED'!G16</f>
        <v>25.333333333333336</v>
      </c>
      <c r="I267" s="443">
        <f>'GIANT TRADERS COMPANY LIMITED'!H16</f>
        <v>7355.4666666666835</v>
      </c>
      <c r="J267" s="433">
        <f>'GIANT TRADERS COMPANY LIMITED'!I16</f>
        <v>9</v>
      </c>
      <c r="K267" s="443">
        <f>'GIANT TRADERS COMPANY LIMITED'!J16</f>
        <v>7.6499999999999999E-2</v>
      </c>
      <c r="L267" s="443">
        <f>'GIANT TRADERS COMPANY LIMITED'!K16</f>
        <v>2613.1263157894791</v>
      </c>
      <c r="M267" s="443">
        <f>'GIANT TRADERS COMPANY LIMITED'!L16</f>
        <v>290.34736842105326</v>
      </c>
      <c r="N267" s="433">
        <f>'GIANT TRADERS COMPANY LIMITED'!M16</f>
        <v>18</v>
      </c>
      <c r="O267" s="444">
        <f>'GIANT TRADERS COMPANY LIMITED'!N16</f>
        <v>8.8558352656917302E-3</v>
      </c>
      <c r="P267" s="433">
        <f>'GIANT TRADERS COMPANY LIMITED'!O16</f>
        <v>0.94612006008298666</v>
      </c>
      <c r="Q267" s="433" t="str">
        <f>'GIANT TRADERS COMPANY LIMITED'!P16</f>
        <v>C</v>
      </c>
      <c r="R267" s="434">
        <f>'GIANT TRADERS COMPANY LIMITED'!Q16</f>
        <v>1.1515151515151516</v>
      </c>
      <c r="S267" s="443">
        <f>'GIANT TRADERS COMPANY LIMITED'!R16</f>
        <v>1.8120454545454565E-2</v>
      </c>
      <c r="T267" s="443">
        <f>'GIANT TRADERS COMPANY LIMITED'!S16</f>
        <v>334.33939393939471</v>
      </c>
      <c r="U267" s="433">
        <f>'GIANT TRADERS COMPANY LIMITED'!T16</f>
        <v>30</v>
      </c>
      <c r="V267" s="433">
        <f>'GIANT TRADERS COMPANY LIMITED'!U16</f>
        <v>3</v>
      </c>
      <c r="W267" s="433">
        <f>'GIANT TRADERS COMPANY LIMITED'!V16</f>
        <v>33</v>
      </c>
      <c r="X267" s="434">
        <f>'GIANT TRADERS COMPANY LIMITED'!W16</f>
        <v>38</v>
      </c>
      <c r="Y267" s="434">
        <f>'GIANT TRADERS COMPANY LIMITED'!X16</f>
        <v>29</v>
      </c>
      <c r="Z267" s="443">
        <f>'GIANT TRADERS COMPANY LIMITED'!Y16</f>
        <v>0.45634934210526357</v>
      </c>
      <c r="AA267" s="444">
        <f>'GIANT TRADERS COMPANY LIMITED'!Z16</f>
        <v>0.23684210526315788</v>
      </c>
      <c r="AB267" s="446" t="str">
        <f>'GIANT TRADERS COMPANY LIMITED'!AA16</f>
        <v>VERY LOW-ORDER URGENTLY</v>
      </c>
      <c r="AC267" s="443">
        <f>'GIANT TRADERS COMPANY LIMITED'!AB16</f>
        <v>8420.0736842105453</v>
      </c>
      <c r="AD267" s="450">
        <f>Table1[[#This Row],[Stock Sell in/Sell out]]*Table1[[#This Row],[Stock Norm +Transit Time]]/Table1[[#This Row],[Stock Norm QTY]]</f>
        <v>7.8157894736842106</v>
      </c>
      <c r="AE267" s="443">
        <f>Table1[[#This Row],[Stock Norm +Transit Time]]*Table1[[#This Row],[Av. Daily Sales MT]]</f>
        <v>0.59797500000000059</v>
      </c>
    </row>
    <row r="268" spans="1:31" hidden="1">
      <c r="A268" s="433" t="s">
        <v>131</v>
      </c>
      <c r="B268" s="433" t="s">
        <v>151</v>
      </c>
      <c r="C268" s="433" t="str">
        <f>'GIANT TRADERS COMPANY LIMITED'!B17</f>
        <v>W204</v>
      </c>
      <c r="D268" s="433" t="str">
        <f>'GIANT TRADERS COMPANY LIMITED'!C17</f>
        <v>ALIFE COCONUT 18X200G</v>
      </c>
      <c r="E268" s="433" t="str">
        <f>'GIANT TRADERS COMPANY LIMITED'!D17</f>
        <v>SOAP</v>
      </c>
      <c r="F268" s="433" t="str">
        <f>'GIANT TRADERS COMPANY LIMITED'!E17</f>
        <v>ALIFE</v>
      </c>
      <c r="G268" s="443">
        <f>'GIANT TRADERS COMPANY LIMITED'!F17</f>
        <v>0.3869333333333338</v>
      </c>
      <c r="H268" s="434">
        <f>'GIANT TRADERS COMPANY LIMITED'!G17</f>
        <v>88.333333333333343</v>
      </c>
      <c r="I268" s="443">
        <f>'GIANT TRADERS COMPANY LIMITED'!H17</f>
        <v>10345.626666666678</v>
      </c>
      <c r="J268" s="433">
        <f>'GIANT TRADERS COMPANY LIMITED'!I17</f>
        <v>191</v>
      </c>
      <c r="K268" s="443">
        <f>'GIANT TRADERS COMPANY LIMITED'!J17</f>
        <v>0.68899999999999995</v>
      </c>
      <c r="L268" s="443">
        <f>'GIANT TRADERS COMPANY LIMITED'!K17</f>
        <v>22369.977660377379</v>
      </c>
      <c r="M268" s="443">
        <f>'GIANT TRADERS COMPANY LIMITED'!L17</f>
        <v>117.12030188679256</v>
      </c>
      <c r="N268" s="433">
        <f>'GIANT TRADERS COMPANY LIMITED'!M17</f>
        <v>40</v>
      </c>
      <c r="O268" s="444">
        <f>'GIANT TRADERS COMPANY LIMITED'!N17</f>
        <v>8.595554643935752E-3</v>
      </c>
      <c r="P268" s="433">
        <f>'GIANT TRADERS COMPANY LIMITED'!O17</f>
        <v>0.95471561472692246</v>
      </c>
      <c r="Q268" s="433" t="str">
        <f>'GIANT TRADERS COMPANY LIMITED'!P17</f>
        <v>C</v>
      </c>
      <c r="R268" s="434">
        <f>'GIANT TRADERS COMPANY LIMITED'!Q17</f>
        <v>4.0151515151515156</v>
      </c>
      <c r="S268" s="443">
        <f>'GIANT TRADERS COMPANY LIMITED'!R17</f>
        <v>1.7587878787878809E-2</v>
      </c>
      <c r="T268" s="443">
        <f>'GIANT TRADERS COMPANY LIMITED'!S17</f>
        <v>470.25575757575808</v>
      </c>
      <c r="U268" s="433">
        <f>'GIANT TRADERS COMPANY LIMITED'!T17</f>
        <v>30</v>
      </c>
      <c r="V268" s="433">
        <f>'GIANT TRADERS COMPANY LIMITED'!U17</f>
        <v>3</v>
      </c>
      <c r="W268" s="433">
        <f>'GIANT TRADERS COMPANY LIMITED'!V17</f>
        <v>33</v>
      </c>
      <c r="X268" s="434">
        <f>'GIANT TRADERS COMPANY LIMITED'!W17</f>
        <v>132.5</v>
      </c>
      <c r="Y268" s="434">
        <f>'GIANT TRADERS COMPANY LIMITED'!X17</f>
        <v>0</v>
      </c>
      <c r="Z268" s="443">
        <f>'GIANT TRADERS COMPANY LIMITED'!Y17</f>
        <v>0</v>
      </c>
      <c r="AA268" s="444">
        <f>'GIANT TRADERS COMPANY LIMITED'!Z17</f>
        <v>1.4415094339622641</v>
      </c>
      <c r="AB268" s="446" t="str">
        <f>'GIANT TRADERS COMPANY LIMITED'!AA17</f>
        <v>HIGH-DON’T ORDER</v>
      </c>
      <c r="AC268" s="443">
        <f>'GIANT TRADERS COMPANY LIMITED'!AB17</f>
        <v>0</v>
      </c>
      <c r="AD268" s="450">
        <f>Table1[[#This Row],[Stock Sell in/Sell out]]*Table1[[#This Row],[Stock Norm +Transit Time]]/Table1[[#This Row],[Stock Norm QTY]]</f>
        <v>47.569811320754717</v>
      </c>
      <c r="AE268" s="443">
        <f>Table1[[#This Row],[Stock Norm +Transit Time]]*Table1[[#This Row],[Av. Daily Sales MT]]</f>
        <v>0.58040000000000069</v>
      </c>
    </row>
    <row r="269" spans="1:31" hidden="1">
      <c r="A269" s="433" t="s">
        <v>131</v>
      </c>
      <c r="B269" s="433" t="s">
        <v>151</v>
      </c>
      <c r="C269" s="433" t="str">
        <f>'GIANT TRADERS COMPANY LIMITED'!B18</f>
        <v>W162</v>
      </c>
      <c r="D269" s="433" t="str">
        <f>'GIANT TRADERS COMPANY LIMITED'!C18</f>
        <v>DETERGENT 5KG</v>
      </c>
      <c r="E269" s="433" t="str">
        <f>'GIANT TRADERS COMPANY LIMITED'!D18</f>
        <v>DETERGENT</v>
      </c>
      <c r="F269" s="433" t="str">
        <f>'GIANT TRADERS COMPANY LIMITED'!E18</f>
        <v>JAMAA</v>
      </c>
      <c r="G269" s="443">
        <f>'GIANT TRADERS COMPANY LIMITED'!F18</f>
        <v>0.37333333333333341</v>
      </c>
      <c r="H269" s="434">
        <f>'GIANT TRADERS COMPANY LIMITED'!G18</f>
        <v>74.666666666666671</v>
      </c>
      <c r="I269" s="443">
        <f>'GIANT TRADERS COMPANY LIMITED'!H18</f>
        <v>7153</v>
      </c>
      <c r="J269" s="433">
        <f>'GIANT TRADERS COMPANY LIMITED'!I18</f>
        <v>437</v>
      </c>
      <c r="K269" s="443">
        <f>'GIANT TRADERS COMPANY LIMITED'!J18</f>
        <v>2.1850000000000001</v>
      </c>
      <c r="L269" s="443">
        <f>'GIANT TRADERS COMPANY LIMITED'!K18</f>
        <v>41864.209821428572</v>
      </c>
      <c r="M269" s="443">
        <f>'GIANT TRADERS COMPANY LIMITED'!L18</f>
        <v>95.799107142857139</v>
      </c>
      <c r="N269" s="433">
        <f>'GIANT TRADERS COMPANY LIMITED'!M18</f>
        <v>18</v>
      </c>
      <c r="O269" s="444">
        <f>'GIANT TRADERS COMPANY LIMITED'!N18</f>
        <v>8.2934365964921018E-3</v>
      </c>
      <c r="P269" s="433">
        <f>'GIANT TRADERS COMPANY LIMITED'!O18</f>
        <v>0.96300905132341452</v>
      </c>
      <c r="Q269" s="433" t="str">
        <f>'GIANT TRADERS COMPANY LIMITED'!P18</f>
        <v>C</v>
      </c>
      <c r="R269" s="434">
        <f>'GIANT TRADERS COMPANY LIMITED'!Q18</f>
        <v>3.393939393939394</v>
      </c>
      <c r="S269" s="443">
        <f>'GIANT TRADERS COMPANY LIMITED'!R18</f>
        <v>1.6969696969696971E-2</v>
      </c>
      <c r="T269" s="443">
        <f>'GIANT TRADERS COMPANY LIMITED'!S18</f>
        <v>325.13636363636363</v>
      </c>
      <c r="U269" s="433">
        <f>'GIANT TRADERS COMPANY LIMITED'!T18</f>
        <v>30</v>
      </c>
      <c r="V269" s="433">
        <f>'GIANT TRADERS COMPANY LIMITED'!U18</f>
        <v>3</v>
      </c>
      <c r="W269" s="433">
        <f>'GIANT TRADERS COMPANY LIMITED'!V18</f>
        <v>33</v>
      </c>
      <c r="X269" s="434">
        <f>'GIANT TRADERS COMPANY LIMITED'!W18</f>
        <v>112</v>
      </c>
      <c r="Y269" s="434">
        <f>'GIANT TRADERS COMPANY LIMITED'!X18</f>
        <v>0</v>
      </c>
      <c r="Z269" s="443">
        <f>'GIANT TRADERS COMPANY LIMITED'!Y18</f>
        <v>0</v>
      </c>
      <c r="AA269" s="444">
        <f>'GIANT TRADERS COMPANY LIMITED'!Z18</f>
        <v>3.9017857142857144</v>
      </c>
      <c r="AB269" s="446" t="str">
        <f>'GIANT TRADERS COMPANY LIMITED'!AA18</f>
        <v>VERY HIGH-DON’T ORDER</v>
      </c>
      <c r="AC269" s="443">
        <f>'GIANT TRADERS COMPANY LIMITED'!AB18</f>
        <v>0</v>
      </c>
      <c r="AD269" s="450">
        <f>Table1[[#This Row],[Stock Sell in/Sell out]]*Table1[[#This Row],[Stock Norm +Transit Time]]/Table1[[#This Row],[Stock Norm QTY]]</f>
        <v>128.75892857142858</v>
      </c>
      <c r="AE269" s="443">
        <f>Table1[[#This Row],[Stock Norm +Transit Time]]*Table1[[#This Row],[Av. Daily Sales MT]]</f>
        <v>0.56000000000000005</v>
      </c>
    </row>
    <row r="270" spans="1:31" hidden="1">
      <c r="A270" s="433" t="s">
        <v>131</v>
      </c>
      <c r="B270" s="433" t="s">
        <v>151</v>
      </c>
      <c r="C270" s="433" t="str">
        <f>'GIANT TRADERS COMPANY LIMITED'!B19</f>
        <v>W238</v>
      </c>
      <c r="D270" s="433" t="str">
        <f>'GIANT TRADERS COMPANY LIMITED'!C19</f>
        <v>ALIFE ALOE VERA 18X200G</v>
      </c>
      <c r="E270" s="433" t="str">
        <f>'GIANT TRADERS COMPANY LIMITED'!D19</f>
        <v>SOAP</v>
      </c>
      <c r="F270" s="433" t="str">
        <f>'GIANT TRADERS COMPANY LIMITED'!E19</f>
        <v>ALIFE</v>
      </c>
      <c r="G270" s="443">
        <f>'GIANT TRADERS COMPANY LIMITED'!F19</f>
        <v>0.23580000000000009</v>
      </c>
      <c r="H270" s="434">
        <f>'GIANT TRADERS COMPANY LIMITED'!G19</f>
        <v>63.666666666666664</v>
      </c>
      <c r="I270" s="443">
        <f>'GIANT TRADERS COMPANY LIMITED'!H19</f>
        <v>4389.7566666666653</v>
      </c>
      <c r="J270" s="433">
        <f>'GIANT TRADERS COMPANY LIMITED'!I19</f>
        <v>0</v>
      </c>
      <c r="K270" s="443">
        <f>'GIANT TRADERS COMPANY LIMITED'!J19</f>
        <v>0</v>
      </c>
      <c r="L270" s="443">
        <f>'GIANT TRADERS COMPANY LIMITED'!K19</f>
        <v>0</v>
      </c>
      <c r="M270" s="443">
        <f>'GIANT TRADERS COMPANY LIMITED'!L19</f>
        <v>68.949057591623017</v>
      </c>
      <c r="N270" s="433">
        <f>'GIANT TRADERS COMPANY LIMITED'!M19</f>
        <v>18</v>
      </c>
      <c r="O270" s="444">
        <f>'GIANT TRADERS COMPANY LIMITED'!N19</f>
        <v>5.2381937931772447E-3</v>
      </c>
      <c r="P270" s="433">
        <f>'GIANT TRADERS COMPANY LIMITED'!O19</f>
        <v>0.96824724511659177</v>
      </c>
      <c r="Q270" s="433" t="str">
        <f>'GIANT TRADERS COMPANY LIMITED'!P19</f>
        <v>C</v>
      </c>
      <c r="R270" s="434">
        <f>'GIANT TRADERS COMPANY LIMITED'!Q19</f>
        <v>2.893939393939394</v>
      </c>
      <c r="S270" s="443">
        <f>'GIANT TRADERS COMPANY LIMITED'!R19</f>
        <v>1.0718181818181823E-2</v>
      </c>
      <c r="T270" s="443">
        <f>'GIANT TRADERS COMPANY LIMITED'!S19</f>
        <v>199.53439393939388</v>
      </c>
      <c r="U270" s="433">
        <f>'GIANT TRADERS COMPANY LIMITED'!T19</f>
        <v>30</v>
      </c>
      <c r="V270" s="433">
        <f>'GIANT TRADERS COMPANY LIMITED'!U19</f>
        <v>3</v>
      </c>
      <c r="W270" s="433">
        <f>'GIANT TRADERS COMPANY LIMITED'!V19</f>
        <v>33</v>
      </c>
      <c r="X270" s="434">
        <f>'GIANT TRADERS COMPANY LIMITED'!W19</f>
        <v>95.5</v>
      </c>
      <c r="Y270" s="434">
        <f>'GIANT TRADERS COMPANY LIMITED'!X19</f>
        <v>95.5</v>
      </c>
      <c r="Z270" s="443">
        <f>'GIANT TRADERS COMPANY LIMITED'!Y19</f>
        <v>0.35370000000000018</v>
      </c>
      <c r="AA270" s="444">
        <f>'GIANT TRADERS COMPANY LIMITED'!Z19</f>
        <v>0</v>
      </c>
      <c r="AB270" s="446" t="str">
        <f>'GIANT TRADERS COMPANY LIMITED'!AA19</f>
        <v>VERY LOW-ORDER URGENTLY</v>
      </c>
      <c r="AC270" s="443">
        <f>'GIANT TRADERS COMPANY LIMITED'!AB19</f>
        <v>6584.6349999999984</v>
      </c>
      <c r="AD270" s="450">
        <f>Table1[[#This Row],[Stock Sell in/Sell out]]*Table1[[#This Row],[Stock Norm +Transit Time]]/Table1[[#This Row],[Stock Norm QTY]]</f>
        <v>0</v>
      </c>
      <c r="AE270" s="443">
        <f>Table1[[#This Row],[Stock Norm +Transit Time]]*Table1[[#This Row],[Av. Daily Sales MT]]</f>
        <v>0.35370000000000018</v>
      </c>
    </row>
    <row r="271" spans="1:31" hidden="1">
      <c r="A271" s="433" t="s">
        <v>131</v>
      </c>
      <c r="B271" s="433" t="s">
        <v>151</v>
      </c>
      <c r="C271" s="433" t="str">
        <f>'GIANT TRADERS COMPANY LIMITED'!B20</f>
        <v>W158</v>
      </c>
      <c r="D271" s="433" t="str">
        <f>'GIANT TRADERS COMPANY LIMITED'!C20</f>
        <v>JAMAA DETERGENT 3KG</v>
      </c>
      <c r="E271" s="433" t="str">
        <f>'GIANT TRADERS COMPANY LIMITED'!D20</f>
        <v>DETERGENT</v>
      </c>
      <c r="F271" s="433" t="str">
        <f>'GIANT TRADERS COMPANY LIMITED'!E20</f>
        <v>JAMAA</v>
      </c>
      <c r="G271" s="443">
        <f>'GIANT TRADERS COMPANY LIMITED'!F20</f>
        <v>0.21600000000000008</v>
      </c>
      <c r="H271" s="434">
        <f>'GIANT TRADERS COMPANY LIMITED'!G20</f>
        <v>72</v>
      </c>
      <c r="I271" s="443">
        <f>'GIANT TRADERS COMPANY LIMITED'!H20</f>
        <v>5065.666666666667</v>
      </c>
      <c r="J271" s="433">
        <f>'GIANT TRADERS COMPANY LIMITED'!I20</f>
        <v>555</v>
      </c>
      <c r="K271" s="443">
        <f>'GIANT TRADERS COMPANY LIMITED'!J20</f>
        <v>1.665</v>
      </c>
      <c r="L271" s="443">
        <f>'GIANT TRADERS COMPANY LIMITED'!K20</f>
        <v>39047.847222222219</v>
      </c>
      <c r="M271" s="443">
        <f>'GIANT TRADERS COMPANY LIMITED'!L20</f>
        <v>70.356481481481481</v>
      </c>
      <c r="N271" s="433">
        <f>'GIANT TRADERS COMPANY LIMITED'!M20</f>
        <v>40</v>
      </c>
      <c r="O271" s="444">
        <f>'GIANT TRADERS COMPANY LIMITED'!N20</f>
        <v>4.7983454593990031E-3</v>
      </c>
      <c r="P271" s="433">
        <f>'GIANT TRADERS COMPANY LIMITED'!O20</f>
        <v>0.97304559057599083</v>
      </c>
      <c r="Q271" s="433" t="str">
        <f>'GIANT TRADERS COMPANY LIMITED'!P20</f>
        <v>C</v>
      </c>
      <c r="R271" s="434">
        <f>'GIANT TRADERS COMPANY LIMITED'!Q20</f>
        <v>3.2727272727272729</v>
      </c>
      <c r="S271" s="443">
        <f>'GIANT TRADERS COMPANY LIMITED'!R20</f>
        <v>9.8181818181818214E-3</v>
      </c>
      <c r="T271" s="443">
        <f>'GIANT TRADERS COMPANY LIMITED'!S20</f>
        <v>230.25757575757578</v>
      </c>
      <c r="U271" s="433">
        <f>'GIANT TRADERS COMPANY LIMITED'!T20</f>
        <v>30</v>
      </c>
      <c r="V271" s="433">
        <f>'GIANT TRADERS COMPANY LIMITED'!U20</f>
        <v>3</v>
      </c>
      <c r="W271" s="433">
        <f>'GIANT TRADERS COMPANY LIMITED'!V20</f>
        <v>33</v>
      </c>
      <c r="X271" s="434">
        <f>'GIANT TRADERS COMPANY LIMITED'!W20</f>
        <v>108</v>
      </c>
      <c r="Y271" s="434">
        <f>'GIANT TRADERS COMPANY LIMITED'!X20</f>
        <v>0</v>
      </c>
      <c r="Z271" s="443">
        <f>'GIANT TRADERS COMPANY LIMITED'!Y20</f>
        <v>0</v>
      </c>
      <c r="AA271" s="444">
        <f>'GIANT TRADERS COMPANY LIMITED'!Z20</f>
        <v>5.1388888888888893</v>
      </c>
      <c r="AB271" s="446" t="str">
        <f>'GIANT TRADERS COMPANY LIMITED'!AA20</f>
        <v>VERY HIGH-DON’T ORDER</v>
      </c>
      <c r="AC271" s="443">
        <f>'GIANT TRADERS COMPANY LIMITED'!AB20</f>
        <v>0</v>
      </c>
      <c r="AD271" s="450">
        <f>Table1[[#This Row],[Stock Sell in/Sell out]]*Table1[[#This Row],[Stock Norm +Transit Time]]/Table1[[#This Row],[Stock Norm QTY]]</f>
        <v>169.58333333333334</v>
      </c>
      <c r="AE271" s="443">
        <f>Table1[[#This Row],[Stock Norm +Transit Time]]*Table1[[#This Row],[Av. Daily Sales MT]]</f>
        <v>0.32400000000000012</v>
      </c>
    </row>
    <row r="272" spans="1:31" hidden="1">
      <c r="A272" s="433" t="s">
        <v>131</v>
      </c>
      <c r="B272" s="433" t="s">
        <v>151</v>
      </c>
      <c r="C272" s="433" t="str">
        <f>'GIANT TRADERS COMPANY LIMITED'!B21</f>
        <v>W077</v>
      </c>
      <c r="D272" s="433" t="str">
        <f>'GIANT TRADERS COMPANY LIMITED'!C21</f>
        <v>ALIFE COCONUT 40 X 100G</v>
      </c>
      <c r="E272" s="433" t="str">
        <f>'GIANT TRADERS COMPANY LIMITED'!D21</f>
        <v>SOAP</v>
      </c>
      <c r="F272" s="433" t="str">
        <f>'GIANT TRADERS COMPANY LIMITED'!E21</f>
        <v>ALIFE</v>
      </c>
      <c r="G272" s="443">
        <f>'GIANT TRADERS COMPANY LIMITED'!F21</f>
        <v>0.18590000000000004</v>
      </c>
      <c r="H272" s="434">
        <f>'GIANT TRADERS COMPANY LIMITED'!G21</f>
        <v>39.666666666666664</v>
      </c>
      <c r="I272" s="443">
        <f>'GIANT TRADERS COMPANY LIMITED'!H21</f>
        <v>4682.6199999999981</v>
      </c>
      <c r="J272" s="433">
        <f>'GIANT TRADERS COMPANY LIMITED'!I21</f>
        <v>271</v>
      </c>
      <c r="K272" s="443">
        <f>'GIANT TRADERS COMPANY LIMITED'!J21</f>
        <v>1.0840000000000001</v>
      </c>
      <c r="L272" s="443">
        <f>'GIANT TRADERS COMPANY LIMITED'!K21</f>
        <v>31991.345042016797</v>
      </c>
      <c r="M272" s="443">
        <f>'GIANT TRADERS COMPANY LIMITED'!L21</f>
        <v>118.04924369747896</v>
      </c>
      <c r="N272" s="433">
        <f>'GIANT TRADERS COMPANY LIMITED'!M21</f>
        <v>40</v>
      </c>
      <c r="O272" s="444">
        <f>'GIANT TRADERS COMPANY LIMITED'!N21</f>
        <v>4.1296871338068258E-3</v>
      </c>
      <c r="P272" s="433">
        <f>'GIANT TRADERS COMPANY LIMITED'!O21</f>
        <v>0.97717527770979762</v>
      </c>
      <c r="Q272" s="433" t="str">
        <f>'GIANT TRADERS COMPANY LIMITED'!P21</f>
        <v>C</v>
      </c>
      <c r="R272" s="434">
        <f>'GIANT TRADERS COMPANY LIMITED'!Q21</f>
        <v>1.803030303030303</v>
      </c>
      <c r="S272" s="443">
        <f>'GIANT TRADERS COMPANY LIMITED'!R21</f>
        <v>8.4500000000000009E-3</v>
      </c>
      <c r="T272" s="443">
        <f>'GIANT TRADERS COMPANY LIMITED'!S21</f>
        <v>212.84636363636355</v>
      </c>
      <c r="U272" s="433">
        <f>'GIANT TRADERS COMPANY LIMITED'!T21</f>
        <v>30</v>
      </c>
      <c r="V272" s="433">
        <f>'GIANT TRADERS COMPANY LIMITED'!U21</f>
        <v>3</v>
      </c>
      <c r="W272" s="433">
        <f>'GIANT TRADERS COMPANY LIMITED'!V21</f>
        <v>33</v>
      </c>
      <c r="X272" s="434">
        <f>'GIANT TRADERS COMPANY LIMITED'!W21</f>
        <v>59.5</v>
      </c>
      <c r="Y272" s="434">
        <f>'GIANT TRADERS COMPANY LIMITED'!X21</f>
        <v>0</v>
      </c>
      <c r="Z272" s="443">
        <f>'GIANT TRADERS COMPANY LIMITED'!Y21</f>
        <v>0</v>
      </c>
      <c r="AA272" s="444">
        <f>'GIANT TRADERS COMPANY LIMITED'!Z21</f>
        <v>4.5546218487394956</v>
      </c>
      <c r="AB272" s="446" t="str">
        <f>'GIANT TRADERS COMPANY LIMITED'!AA21</f>
        <v>VERY HIGH-DON’T ORDER</v>
      </c>
      <c r="AC272" s="443">
        <f>'GIANT TRADERS COMPANY LIMITED'!AB21</f>
        <v>0</v>
      </c>
      <c r="AD272" s="450">
        <f>Table1[[#This Row],[Stock Sell in/Sell out]]*Table1[[#This Row],[Stock Norm +Transit Time]]/Table1[[#This Row],[Stock Norm QTY]]</f>
        <v>150.30252100840337</v>
      </c>
      <c r="AE272" s="443">
        <f>Table1[[#This Row],[Stock Norm +Transit Time]]*Table1[[#This Row],[Av. Daily Sales MT]]</f>
        <v>0.27885000000000004</v>
      </c>
    </row>
    <row r="273" spans="1:31" hidden="1">
      <c r="A273" s="433" t="s">
        <v>131</v>
      </c>
      <c r="B273" s="433" t="s">
        <v>151</v>
      </c>
      <c r="C273" s="433" t="str">
        <f>'GIANT TRADERS COMPANY LIMITED'!B22</f>
        <v>W074</v>
      </c>
      <c r="D273" s="433" t="str">
        <f>'GIANT TRADERS COMPANY LIMITED'!C22</f>
        <v>ALIFE ROSE 40 X 100G</v>
      </c>
      <c r="E273" s="433" t="str">
        <f>'GIANT TRADERS COMPANY LIMITED'!D22</f>
        <v>SOAP</v>
      </c>
      <c r="F273" s="433" t="str">
        <f>'GIANT TRADERS COMPANY LIMITED'!E22</f>
        <v>ALIFE</v>
      </c>
      <c r="G273" s="443">
        <f>'GIANT TRADERS COMPANY LIMITED'!F22</f>
        <v>0.16623333333333332</v>
      </c>
      <c r="H273" s="434">
        <f>'GIANT TRADERS COMPANY LIMITED'!G22</f>
        <v>40.333333333333336</v>
      </c>
      <c r="I273" s="443">
        <f>'GIANT TRADERS COMPANY LIMITED'!H22</f>
        <v>4360.7866666666669</v>
      </c>
      <c r="J273" s="433">
        <f>'GIANT TRADERS COMPANY LIMITED'!I22</f>
        <v>307</v>
      </c>
      <c r="K273" s="443">
        <f>'GIANT TRADERS COMPANY LIMITED'!J22</f>
        <v>1.2282</v>
      </c>
      <c r="L273" s="443">
        <f>'GIANT TRADERS COMPANY LIMITED'!K22</f>
        <v>33192.43404958678</v>
      </c>
      <c r="M273" s="443">
        <f>'GIANT TRADERS COMPANY LIMITED'!L22</f>
        <v>108.11867768595042</v>
      </c>
      <c r="N273" s="433">
        <f>'GIANT TRADERS COMPANY LIMITED'!M22</f>
        <v>4</v>
      </c>
      <c r="O273" s="444">
        <f>'GIANT TRADERS COMPANY LIMITED'!N22</f>
        <v>3.6928007416701875E-3</v>
      </c>
      <c r="P273" s="433">
        <f>'GIANT TRADERS COMPANY LIMITED'!O22</f>
        <v>0.98086807845146784</v>
      </c>
      <c r="Q273" s="433" t="str">
        <f>'GIANT TRADERS COMPANY LIMITED'!P22</f>
        <v>C</v>
      </c>
      <c r="R273" s="434">
        <f>'GIANT TRADERS COMPANY LIMITED'!Q22</f>
        <v>1.8333333333333335</v>
      </c>
      <c r="S273" s="443">
        <f>'GIANT TRADERS COMPANY LIMITED'!R22</f>
        <v>7.5560606060606052E-3</v>
      </c>
      <c r="T273" s="443">
        <f>'GIANT TRADERS COMPANY LIMITED'!S22</f>
        <v>198.21757575757576</v>
      </c>
      <c r="U273" s="433">
        <f>'GIANT TRADERS COMPANY LIMITED'!T22</f>
        <v>30</v>
      </c>
      <c r="V273" s="433">
        <f>'GIANT TRADERS COMPANY LIMITED'!U22</f>
        <v>3</v>
      </c>
      <c r="W273" s="433">
        <f>'GIANT TRADERS COMPANY LIMITED'!V22</f>
        <v>33</v>
      </c>
      <c r="X273" s="434">
        <f>'GIANT TRADERS COMPANY LIMITED'!W22</f>
        <v>60.500000000000007</v>
      </c>
      <c r="Y273" s="434">
        <f>'GIANT TRADERS COMPANY LIMITED'!X22</f>
        <v>0</v>
      </c>
      <c r="Z273" s="443">
        <f>'GIANT TRADERS COMPANY LIMITED'!Y22</f>
        <v>0</v>
      </c>
      <c r="AA273" s="444">
        <f>'GIANT TRADERS COMPANY LIMITED'!Z22</f>
        <v>5.0743801652892557</v>
      </c>
      <c r="AB273" s="446" t="str">
        <f>'GIANT TRADERS COMPANY LIMITED'!AA22</f>
        <v>VERY HIGH-DON’T ORDER</v>
      </c>
      <c r="AC273" s="443">
        <f>'GIANT TRADERS COMPANY LIMITED'!AB22</f>
        <v>0</v>
      </c>
      <c r="AD273" s="450">
        <f>Table1[[#This Row],[Stock Sell in/Sell out]]*Table1[[#This Row],[Stock Norm +Transit Time]]/Table1[[#This Row],[Stock Norm QTY]]</f>
        <v>167.45454545454544</v>
      </c>
      <c r="AE273" s="443">
        <f>Table1[[#This Row],[Stock Norm +Transit Time]]*Table1[[#This Row],[Av. Daily Sales MT]]</f>
        <v>0.24934999999999996</v>
      </c>
    </row>
    <row r="274" spans="1:31" hidden="1">
      <c r="A274" s="433" t="s">
        <v>131</v>
      </c>
      <c r="B274" s="433" t="s">
        <v>151</v>
      </c>
      <c r="C274" s="433" t="str">
        <f>'GIANT TRADERS COMPANY LIMITED'!B23</f>
        <v>W203</v>
      </c>
      <c r="D274" s="433" t="str">
        <f>'GIANT TRADERS COMPANY LIMITED'!C23</f>
        <v>ALIFE LEMON 18X200G</v>
      </c>
      <c r="E274" s="433" t="str">
        <f>'GIANT TRADERS COMPANY LIMITED'!D23</f>
        <v>SOAP</v>
      </c>
      <c r="F274" s="433" t="str">
        <f>'GIANT TRADERS COMPANY LIMITED'!E23</f>
        <v>ALIFE</v>
      </c>
      <c r="G274" s="443">
        <f>'GIANT TRADERS COMPANY LIMITED'!F23</f>
        <v>0.14546666666666677</v>
      </c>
      <c r="H274" s="434">
        <f>'GIANT TRADERS COMPANY LIMITED'!G23</f>
        <v>27</v>
      </c>
      <c r="I274" s="443">
        <f>'GIANT TRADERS COMPANY LIMITED'!H23</f>
        <v>3825.0000000000036</v>
      </c>
      <c r="J274" s="433">
        <f>'GIANT TRADERS COMPANY LIMITED'!I23</f>
        <v>292</v>
      </c>
      <c r="K274" s="443">
        <f>'GIANT TRADERS COMPANY LIMITED'!J23</f>
        <v>1.0522</v>
      </c>
      <c r="L274" s="443">
        <f>'GIANT TRADERS COMPANY LIMITED'!K23</f>
        <v>41366.666666666708</v>
      </c>
      <c r="M274" s="443">
        <f>'GIANT TRADERS COMPANY LIMITED'!L23</f>
        <v>141.6666666666668</v>
      </c>
      <c r="N274" s="433">
        <f>'GIANT TRADERS COMPANY LIMITED'!M23</f>
        <v>18</v>
      </c>
      <c r="O274" s="444">
        <f>'GIANT TRADERS COMPANY LIMITED'!N23</f>
        <v>3.2314783309903171E-3</v>
      </c>
      <c r="P274" s="433">
        <f>'GIANT TRADERS COMPANY LIMITED'!O23</f>
        <v>0.9840995567824582</v>
      </c>
      <c r="Q274" s="433" t="str">
        <f>'GIANT TRADERS COMPANY LIMITED'!P23</f>
        <v>C</v>
      </c>
      <c r="R274" s="434">
        <f>'GIANT TRADERS COMPANY LIMITED'!Q23</f>
        <v>1.2272727272727273</v>
      </c>
      <c r="S274" s="443">
        <f>'GIANT TRADERS COMPANY LIMITED'!R23</f>
        <v>6.6121212121212167E-3</v>
      </c>
      <c r="T274" s="443">
        <f>'GIANT TRADERS COMPANY LIMITED'!S23</f>
        <v>173.86363636363652</v>
      </c>
      <c r="U274" s="433">
        <f>'GIANT TRADERS COMPANY LIMITED'!T23</f>
        <v>30</v>
      </c>
      <c r="V274" s="433">
        <f>'GIANT TRADERS COMPANY LIMITED'!U23</f>
        <v>3</v>
      </c>
      <c r="W274" s="433">
        <f>'GIANT TRADERS COMPANY LIMITED'!V23</f>
        <v>33</v>
      </c>
      <c r="X274" s="434">
        <f>'GIANT TRADERS COMPANY LIMITED'!W23</f>
        <v>40.5</v>
      </c>
      <c r="Y274" s="434">
        <f>'GIANT TRADERS COMPANY LIMITED'!X23</f>
        <v>0</v>
      </c>
      <c r="Z274" s="443">
        <f>'GIANT TRADERS COMPANY LIMITED'!Y23</f>
        <v>0</v>
      </c>
      <c r="AA274" s="444">
        <f>'GIANT TRADERS COMPANY LIMITED'!Z23</f>
        <v>7.2098765432098766</v>
      </c>
      <c r="AB274" s="446" t="str">
        <f>'GIANT TRADERS COMPANY LIMITED'!AA23</f>
        <v>VERY HIGH-DON’T ORDER</v>
      </c>
      <c r="AC274" s="443">
        <f>'GIANT TRADERS COMPANY LIMITED'!AB23</f>
        <v>0</v>
      </c>
      <c r="AD274" s="450">
        <f>Table1[[#This Row],[Stock Sell in/Sell out]]*Table1[[#This Row],[Stock Norm +Transit Time]]/Table1[[#This Row],[Stock Norm QTY]]</f>
        <v>237.92592592592592</v>
      </c>
      <c r="AE274" s="443">
        <f>Table1[[#This Row],[Stock Norm +Transit Time]]*Table1[[#This Row],[Av. Daily Sales MT]]</f>
        <v>0.21820000000000014</v>
      </c>
    </row>
    <row r="275" spans="1:31" hidden="1">
      <c r="A275" s="433" t="s">
        <v>131</v>
      </c>
      <c r="B275" s="433" t="s">
        <v>151</v>
      </c>
      <c r="C275" s="433" t="str">
        <f>'GIANT TRADERS COMPANY LIMITED'!B24</f>
        <v>W196</v>
      </c>
      <c r="D275" s="433" t="str">
        <f>'GIANT TRADERS COMPANY LIMITED'!C24</f>
        <v xml:space="preserve">JAMAA DETERGENT 40PCH X 160G </v>
      </c>
      <c r="E275" s="433" t="str">
        <f>'GIANT TRADERS COMPANY LIMITED'!D24</f>
        <v>DETERGENT</v>
      </c>
      <c r="F275" s="433" t="str">
        <f>'GIANT TRADERS COMPANY LIMITED'!E24</f>
        <v>JAMAA</v>
      </c>
      <c r="G275" s="443">
        <f>'GIANT TRADERS COMPANY LIMITED'!F24</f>
        <v>0.14079999999999998</v>
      </c>
      <c r="H275" s="434">
        <f>'GIANT TRADERS COMPANY LIMITED'!G24</f>
        <v>20.666666666666664</v>
      </c>
      <c r="I275" s="443">
        <f>'GIANT TRADERS COMPANY LIMITED'!H24</f>
        <v>2855.5</v>
      </c>
      <c r="J275" s="433">
        <f>'GIANT TRADERS COMPANY LIMITED'!I24</f>
        <v>201</v>
      </c>
      <c r="K275" s="443">
        <f>'GIANT TRADERS COMPANY LIMITED'!J24</f>
        <v>1.2872000000000001</v>
      </c>
      <c r="L275" s="443">
        <f>'GIANT TRADERS COMPANY LIMITED'!K24</f>
        <v>27772.040322580648</v>
      </c>
      <c r="M275" s="443">
        <f>'GIANT TRADERS COMPANY LIMITED'!L24</f>
        <v>138.16935483870969</v>
      </c>
      <c r="N275" s="433">
        <f>'GIANT TRADERS COMPANY LIMITED'!M24</f>
        <v>24</v>
      </c>
      <c r="O275" s="444">
        <f>'GIANT TRADERS COMPANY LIMITED'!N24</f>
        <v>3.1278103735341632E-3</v>
      </c>
      <c r="P275" s="433">
        <f>'GIANT TRADERS COMPANY LIMITED'!O24</f>
        <v>0.98722736715599235</v>
      </c>
      <c r="Q275" s="433" t="str">
        <f>'GIANT TRADERS COMPANY LIMITED'!P24</f>
        <v>C</v>
      </c>
      <c r="R275" s="434">
        <f>'GIANT TRADERS COMPANY LIMITED'!Q24</f>
        <v>0.93939393939393934</v>
      </c>
      <c r="S275" s="443">
        <f>'GIANT TRADERS COMPANY LIMITED'!R24</f>
        <v>6.3999999999999994E-3</v>
      </c>
      <c r="T275" s="443">
        <f>'GIANT TRADERS COMPANY LIMITED'!S24</f>
        <v>129.79545454545453</v>
      </c>
      <c r="U275" s="433">
        <f>'GIANT TRADERS COMPANY LIMITED'!T24</f>
        <v>30</v>
      </c>
      <c r="V275" s="433">
        <f>'GIANT TRADERS COMPANY LIMITED'!U24</f>
        <v>3</v>
      </c>
      <c r="W275" s="433">
        <f>'GIANT TRADERS COMPANY LIMITED'!V24</f>
        <v>33</v>
      </c>
      <c r="X275" s="434">
        <f>'GIANT TRADERS COMPANY LIMITED'!W24</f>
        <v>30.999999999999996</v>
      </c>
      <c r="Y275" s="434">
        <f>'GIANT TRADERS COMPANY LIMITED'!X24</f>
        <v>0</v>
      </c>
      <c r="Z275" s="443">
        <f>'GIANT TRADERS COMPANY LIMITED'!Y24</f>
        <v>0</v>
      </c>
      <c r="AA275" s="444">
        <f>'GIANT TRADERS COMPANY LIMITED'!Z24</f>
        <v>6.4838709677419359</v>
      </c>
      <c r="AB275" s="446" t="str">
        <f>'GIANT TRADERS COMPANY LIMITED'!AA24</f>
        <v>VERY HIGH-DON’T ORDER</v>
      </c>
      <c r="AC275" s="443">
        <f>'GIANT TRADERS COMPANY LIMITED'!AB24</f>
        <v>0</v>
      </c>
      <c r="AD275" s="450">
        <f>Table1[[#This Row],[Stock Sell in/Sell out]]*Table1[[#This Row],[Stock Norm +Transit Time]]/Table1[[#This Row],[Stock Norm QTY]]</f>
        <v>213.9677419354839</v>
      </c>
      <c r="AE275" s="443">
        <f>Table1[[#This Row],[Stock Norm +Transit Time]]*Table1[[#This Row],[Av. Daily Sales MT]]</f>
        <v>0.21119999999999997</v>
      </c>
    </row>
    <row r="276" spans="1:31" hidden="1">
      <c r="A276" s="433" t="s">
        <v>131</v>
      </c>
      <c r="B276" s="433" t="s">
        <v>151</v>
      </c>
      <c r="C276" s="433" t="str">
        <f>'GIANT TRADERS COMPANY LIMITED'!B25</f>
        <v>W236</v>
      </c>
      <c r="D276" s="433" t="str">
        <f>'GIANT TRADERS COMPANY LIMITED'!C25</f>
        <v xml:space="preserve">ALIFE ALOE VERA SOAP 40 X 100G </v>
      </c>
      <c r="E276" s="433" t="str">
        <f>'GIANT TRADERS COMPANY LIMITED'!D25</f>
        <v>SOAP</v>
      </c>
      <c r="F276" s="433" t="str">
        <f>'GIANT TRADERS COMPANY LIMITED'!E25</f>
        <v>ALIFE</v>
      </c>
      <c r="G276" s="443">
        <f>'GIANT TRADERS COMPANY LIMITED'!F25</f>
        <v>0.13733333333333334</v>
      </c>
      <c r="H276" s="434">
        <f>'GIANT TRADERS COMPANY LIMITED'!G25</f>
        <v>33.333333333333336</v>
      </c>
      <c r="I276" s="443">
        <f>'GIANT TRADERS COMPANY LIMITED'!H25</f>
        <v>1936.0000000000009</v>
      </c>
      <c r="J276" s="433">
        <f>'GIANT TRADERS COMPANY LIMITED'!I25</f>
        <v>0</v>
      </c>
      <c r="K276" s="443">
        <f>'GIANT TRADERS COMPANY LIMITED'!J25</f>
        <v>0</v>
      </c>
      <c r="L276" s="443">
        <f>'GIANT TRADERS COMPANY LIMITED'!K25</f>
        <v>0</v>
      </c>
      <c r="M276" s="443">
        <f>'GIANT TRADERS COMPANY LIMITED'!L25</f>
        <v>58.08000000000002</v>
      </c>
      <c r="N276" s="433">
        <f>'GIANT TRADERS COMPANY LIMITED'!M25</f>
        <v>40</v>
      </c>
      <c r="O276" s="444">
        <f>'GIANT TRADERS COMPANY LIMITED'!N25</f>
        <v>3.0507998908524511E-3</v>
      </c>
      <c r="P276" s="433">
        <f>'GIANT TRADERS COMPANY LIMITED'!O25</f>
        <v>0.99027816704684479</v>
      </c>
      <c r="Q276" s="433" t="str">
        <f>'GIANT TRADERS COMPANY LIMITED'!P25</f>
        <v>C</v>
      </c>
      <c r="R276" s="434">
        <f>'GIANT TRADERS COMPANY LIMITED'!Q25</f>
        <v>1.5151515151515154</v>
      </c>
      <c r="S276" s="443">
        <f>'GIANT TRADERS COMPANY LIMITED'!R25</f>
        <v>6.2424242424242429E-3</v>
      </c>
      <c r="T276" s="443">
        <f>'GIANT TRADERS COMPANY LIMITED'!S25</f>
        <v>88.000000000000043</v>
      </c>
      <c r="U276" s="433">
        <f>'GIANT TRADERS COMPANY LIMITED'!T25</f>
        <v>30</v>
      </c>
      <c r="V276" s="433">
        <f>'GIANT TRADERS COMPANY LIMITED'!U25</f>
        <v>3</v>
      </c>
      <c r="W276" s="433">
        <f>'GIANT TRADERS COMPANY LIMITED'!V25</f>
        <v>33</v>
      </c>
      <c r="X276" s="434">
        <f>'GIANT TRADERS COMPANY LIMITED'!W25</f>
        <v>50.000000000000007</v>
      </c>
      <c r="Y276" s="434">
        <f>'GIANT TRADERS COMPANY LIMITED'!X25</f>
        <v>50.000000000000007</v>
      </c>
      <c r="Z276" s="443">
        <f>'GIANT TRADERS COMPANY LIMITED'!Y25</f>
        <v>0.20600000000000002</v>
      </c>
      <c r="AA276" s="444">
        <f>'GIANT TRADERS COMPANY LIMITED'!Z25</f>
        <v>0</v>
      </c>
      <c r="AB276" s="446" t="str">
        <f>'GIANT TRADERS COMPANY LIMITED'!AA25</f>
        <v>VERY LOW-ORDER URGENTLY</v>
      </c>
      <c r="AC276" s="443">
        <f>'GIANT TRADERS COMPANY LIMITED'!AB25</f>
        <v>2904.0000000000014</v>
      </c>
      <c r="AD276" s="450">
        <f>Table1[[#This Row],[Stock Sell in/Sell out]]*Table1[[#This Row],[Stock Norm +Transit Time]]/Table1[[#This Row],[Stock Norm QTY]]</f>
        <v>0</v>
      </c>
      <c r="AE276" s="443">
        <f>Table1[[#This Row],[Stock Norm +Transit Time]]*Table1[[#This Row],[Av. Daily Sales MT]]</f>
        <v>0.20600000000000002</v>
      </c>
    </row>
    <row r="277" spans="1:31" hidden="1">
      <c r="A277" s="433" t="s">
        <v>131</v>
      </c>
      <c r="B277" s="433" t="s">
        <v>151</v>
      </c>
      <c r="C277" s="433" t="str">
        <f>'GIANT TRADERS COMPANY LIMITED'!B26</f>
        <v>W071</v>
      </c>
      <c r="D277" s="433" t="str">
        <f>'GIANT TRADERS COMPANY LIMITED'!C26</f>
        <v>ALIFE LEMON 40 X 100G</v>
      </c>
      <c r="E277" s="433" t="str">
        <f>'GIANT TRADERS COMPANY LIMITED'!D26</f>
        <v>SOAP</v>
      </c>
      <c r="F277" s="433" t="str">
        <f>'GIANT TRADERS COMPANY LIMITED'!E26</f>
        <v>ALIFE</v>
      </c>
      <c r="G277" s="443">
        <f>'GIANT TRADERS COMPANY LIMITED'!F26</f>
        <v>0.12863333333333335</v>
      </c>
      <c r="H277" s="434">
        <f>'GIANT TRADERS COMPANY LIMITED'!G26</f>
        <v>29.333333333333332</v>
      </c>
      <c r="I277" s="443">
        <f>'GIANT TRADERS COMPANY LIMITED'!H26</f>
        <v>3417.0333333333324</v>
      </c>
      <c r="J277" s="433">
        <f>'GIANT TRADERS COMPANY LIMITED'!I26</f>
        <v>259</v>
      </c>
      <c r="K277" s="443">
        <f>'GIANT TRADERS COMPANY LIMITED'!J26</f>
        <v>1.038</v>
      </c>
      <c r="L277" s="443">
        <f>'GIANT TRADERS COMPANY LIMITED'!K26</f>
        <v>30170.851136363628</v>
      </c>
      <c r="M277" s="443">
        <f>'GIANT TRADERS COMPANY LIMITED'!L26</f>
        <v>116.48977272727269</v>
      </c>
      <c r="N277" s="433">
        <f>'GIANT TRADERS COMPANY LIMITED'!M26</f>
        <v>30</v>
      </c>
      <c r="O277" s="444">
        <f>'GIANT TRADERS COMPANY LIMITED'!N26</f>
        <v>2.8575331987377695E-3</v>
      </c>
      <c r="P277" s="433">
        <f>'GIANT TRADERS COMPANY LIMITED'!O26</f>
        <v>0.99313570024558251</v>
      </c>
      <c r="Q277" s="433" t="str">
        <f>'GIANT TRADERS COMPANY LIMITED'!P26</f>
        <v>C</v>
      </c>
      <c r="R277" s="434">
        <f>'GIANT TRADERS COMPANY LIMITED'!Q26</f>
        <v>1.3333333333333333</v>
      </c>
      <c r="S277" s="443">
        <f>'GIANT TRADERS COMPANY LIMITED'!R26</f>
        <v>5.8469696969696977E-3</v>
      </c>
      <c r="T277" s="443">
        <f>'GIANT TRADERS COMPANY LIMITED'!S26</f>
        <v>155.31969696969693</v>
      </c>
      <c r="U277" s="433">
        <f>'GIANT TRADERS COMPANY LIMITED'!T26</f>
        <v>30</v>
      </c>
      <c r="V277" s="433">
        <f>'GIANT TRADERS COMPANY LIMITED'!U26</f>
        <v>3</v>
      </c>
      <c r="W277" s="433">
        <f>'GIANT TRADERS COMPANY LIMITED'!V26</f>
        <v>33</v>
      </c>
      <c r="X277" s="434">
        <f>'GIANT TRADERS COMPANY LIMITED'!W26</f>
        <v>44</v>
      </c>
      <c r="Y277" s="434">
        <f>'GIANT TRADERS COMPANY LIMITED'!X26</f>
        <v>0</v>
      </c>
      <c r="Z277" s="443">
        <f>'GIANT TRADERS COMPANY LIMITED'!Y26</f>
        <v>0</v>
      </c>
      <c r="AA277" s="444">
        <f>'GIANT TRADERS COMPANY LIMITED'!Z26</f>
        <v>5.8863636363636367</v>
      </c>
      <c r="AB277" s="446" t="str">
        <f>'GIANT TRADERS COMPANY LIMITED'!AA26</f>
        <v>VERY HIGH-DON’T ORDER</v>
      </c>
      <c r="AC277" s="443">
        <f>'GIANT TRADERS COMPANY LIMITED'!AB26</f>
        <v>0</v>
      </c>
      <c r="AD277" s="450">
        <f>Table1[[#This Row],[Stock Sell in/Sell out]]*Table1[[#This Row],[Stock Norm +Transit Time]]/Table1[[#This Row],[Stock Norm QTY]]</f>
        <v>194.25</v>
      </c>
      <c r="AE277" s="443">
        <f>Table1[[#This Row],[Stock Norm +Transit Time]]*Table1[[#This Row],[Av. Daily Sales MT]]</f>
        <v>0.19295000000000001</v>
      </c>
    </row>
    <row r="278" spans="1:31" hidden="1">
      <c r="A278" s="433" t="s">
        <v>131</v>
      </c>
      <c r="B278" s="433" t="s">
        <v>151</v>
      </c>
      <c r="C278" s="433" t="str">
        <f>'GIANT TRADERS COMPANY LIMITED'!B27</f>
        <v>W191</v>
      </c>
      <c r="D278" s="433" t="str">
        <f>'GIANT TRADERS COMPANY LIMITED'!C27</f>
        <v>DETERGENT 2KG X 4PCH</v>
      </c>
      <c r="E278" s="433" t="str">
        <f>'GIANT TRADERS COMPANY LIMITED'!D27</f>
        <v>DETERGENT</v>
      </c>
      <c r="F278" s="433" t="str">
        <f>'GIANT TRADERS COMPANY LIMITED'!E27</f>
        <v>JAMAA</v>
      </c>
      <c r="G278" s="443">
        <f>'GIANT TRADERS COMPANY LIMITED'!F27</f>
        <v>0.12000000000000001</v>
      </c>
      <c r="H278" s="434">
        <f>'GIANT TRADERS COMPANY LIMITED'!G27</f>
        <v>14</v>
      </c>
      <c r="I278" s="443">
        <f>'GIANT TRADERS COMPANY LIMITED'!H27</f>
        <v>2566.6666666666665</v>
      </c>
      <c r="J278" s="433">
        <f>'GIANT TRADERS COMPANY LIMITED'!I27</f>
        <v>91</v>
      </c>
      <c r="K278" s="443">
        <f>'GIANT TRADERS COMPANY LIMITED'!J27</f>
        <v>0.72799999999999998</v>
      </c>
      <c r="L278" s="443">
        <f>'GIANT TRADERS COMPANY LIMITED'!K27</f>
        <v>16683.333333333332</v>
      </c>
      <c r="M278" s="443">
        <f>'GIANT TRADERS COMPANY LIMITED'!L27</f>
        <v>183.33333333333331</v>
      </c>
      <c r="N278" s="433">
        <f>'GIANT TRADERS COMPANY LIMITED'!M27</f>
        <v>48</v>
      </c>
      <c r="O278" s="444">
        <f>'GIANT TRADERS COMPANY LIMITED'!N27</f>
        <v>2.6657474774438895E-3</v>
      </c>
      <c r="P278" s="433">
        <f>'GIANT TRADERS COMPANY LIMITED'!O27</f>
        <v>0.99580144772302637</v>
      </c>
      <c r="Q278" s="433" t="str">
        <f>'GIANT TRADERS COMPANY LIMITED'!P27</f>
        <v>C</v>
      </c>
      <c r="R278" s="434">
        <f>'GIANT TRADERS COMPANY LIMITED'!Q27</f>
        <v>0.63636363636363635</v>
      </c>
      <c r="S278" s="443">
        <f>'GIANT TRADERS COMPANY LIMITED'!R27</f>
        <v>5.454545454545455E-3</v>
      </c>
      <c r="T278" s="443">
        <f>'GIANT TRADERS COMPANY LIMITED'!S27</f>
        <v>116.66666666666666</v>
      </c>
      <c r="U278" s="433">
        <f>'GIANT TRADERS COMPANY LIMITED'!T27</f>
        <v>30</v>
      </c>
      <c r="V278" s="433">
        <f>'GIANT TRADERS COMPANY LIMITED'!U27</f>
        <v>3</v>
      </c>
      <c r="W278" s="433">
        <f>'GIANT TRADERS COMPANY LIMITED'!V27</f>
        <v>33</v>
      </c>
      <c r="X278" s="434">
        <f>'GIANT TRADERS COMPANY LIMITED'!W27</f>
        <v>21</v>
      </c>
      <c r="Y278" s="434">
        <f>'GIANT TRADERS COMPANY LIMITED'!X27</f>
        <v>0</v>
      </c>
      <c r="Z278" s="443">
        <f>'GIANT TRADERS COMPANY LIMITED'!Y27</f>
        <v>0</v>
      </c>
      <c r="AA278" s="444">
        <f>'GIANT TRADERS COMPANY LIMITED'!Z27</f>
        <v>4.333333333333333</v>
      </c>
      <c r="AB278" s="446" t="str">
        <f>'GIANT TRADERS COMPANY LIMITED'!AA27</f>
        <v>VERY HIGH-DON’T ORDER</v>
      </c>
      <c r="AC278" s="443">
        <f>'GIANT TRADERS COMPANY LIMITED'!AB27</f>
        <v>0</v>
      </c>
      <c r="AD278" s="450">
        <f>Table1[[#This Row],[Stock Sell in/Sell out]]*Table1[[#This Row],[Stock Norm +Transit Time]]/Table1[[#This Row],[Stock Norm QTY]]</f>
        <v>143</v>
      </c>
      <c r="AE278" s="443">
        <f>Table1[[#This Row],[Stock Norm +Transit Time]]*Table1[[#This Row],[Av. Daily Sales MT]]</f>
        <v>0.18000000000000002</v>
      </c>
    </row>
    <row r="279" spans="1:31" hidden="1">
      <c r="A279" s="433" t="s">
        <v>131</v>
      </c>
      <c r="B279" s="433" t="s">
        <v>151</v>
      </c>
      <c r="C279" s="433" t="str">
        <f>'GIANT TRADERS COMPANY LIMITED'!B28</f>
        <v>W233</v>
      </c>
      <c r="D279" s="433" t="str">
        <f>'GIANT TRADERS COMPANY LIMITED'!C28</f>
        <v>EAZZY DETERGENT POWDER 75G X 100PCH</v>
      </c>
      <c r="E279" s="433" t="str">
        <f>'GIANT TRADERS COMPANY LIMITED'!D28</f>
        <v>DETERGENT</v>
      </c>
      <c r="F279" s="433" t="str">
        <f>'GIANT TRADERS COMPANY LIMITED'!E28</f>
        <v>EAZZY</v>
      </c>
      <c r="G279" s="443">
        <f>'GIANT TRADERS COMPANY LIMITED'!F28</f>
        <v>0.11266666666666673</v>
      </c>
      <c r="H279" s="434">
        <f>'GIANT TRADERS COMPANY LIMITED'!G28</f>
        <v>12</v>
      </c>
      <c r="I279" s="443">
        <f>'GIANT TRADERS COMPANY LIMITED'!H28</f>
        <v>1652.8333333333333</v>
      </c>
      <c r="J279" s="433">
        <f>'GIANT TRADERS COMPANY LIMITED'!I28</f>
        <v>44</v>
      </c>
      <c r="K279" s="443">
        <f>'GIANT TRADERS COMPANY LIMITED'!J28</f>
        <v>0.33</v>
      </c>
      <c r="L279" s="443">
        <f>'GIANT TRADERS COMPANY LIMITED'!K28</f>
        <v>6060.3888888888887</v>
      </c>
      <c r="M279" s="443">
        <f>'GIANT TRADERS COMPANY LIMITED'!L28</f>
        <v>137.73611111111111</v>
      </c>
      <c r="N279" s="433">
        <f>'GIANT TRADERS COMPANY LIMITED'!M28</f>
        <v>40</v>
      </c>
      <c r="O279" s="444">
        <f>'GIANT TRADERS COMPANY LIMITED'!N28</f>
        <v>2.5028406871556532E-3</v>
      </c>
      <c r="P279" s="433">
        <f>'GIANT TRADERS COMPANY LIMITED'!O28</f>
        <v>0.99830428841018204</v>
      </c>
      <c r="Q279" s="433" t="str">
        <f>'GIANT TRADERS COMPANY LIMITED'!P28</f>
        <v>C</v>
      </c>
      <c r="R279" s="434">
        <f>'GIANT TRADERS COMPANY LIMITED'!Q28</f>
        <v>0.54545454545454541</v>
      </c>
      <c r="S279" s="443">
        <f>'GIANT TRADERS COMPANY LIMITED'!R28</f>
        <v>5.1212121212121245E-3</v>
      </c>
      <c r="T279" s="443">
        <f>'GIANT TRADERS COMPANY LIMITED'!S28</f>
        <v>75.128787878787875</v>
      </c>
      <c r="U279" s="433">
        <f>'GIANT TRADERS COMPANY LIMITED'!T28</f>
        <v>30</v>
      </c>
      <c r="V279" s="433">
        <f>'GIANT TRADERS COMPANY LIMITED'!U28</f>
        <v>3</v>
      </c>
      <c r="W279" s="433">
        <f>'GIANT TRADERS COMPANY LIMITED'!V28</f>
        <v>33</v>
      </c>
      <c r="X279" s="434">
        <f>'GIANT TRADERS COMPANY LIMITED'!W28</f>
        <v>18</v>
      </c>
      <c r="Y279" s="434">
        <f>'GIANT TRADERS COMPANY LIMITED'!X28</f>
        <v>0</v>
      </c>
      <c r="Z279" s="443">
        <f>'GIANT TRADERS COMPANY LIMITED'!Y28</f>
        <v>0</v>
      </c>
      <c r="AA279" s="444">
        <f>'GIANT TRADERS COMPANY LIMITED'!Z28</f>
        <v>2.4444444444444446</v>
      </c>
      <c r="AB279" s="446" t="str">
        <f>'GIANT TRADERS COMPANY LIMITED'!AA28</f>
        <v>VERY HIGH-DON’T ORDER</v>
      </c>
      <c r="AC279" s="443">
        <f>'GIANT TRADERS COMPANY LIMITED'!AB28</f>
        <v>0</v>
      </c>
      <c r="AD279" s="450">
        <f>Table1[[#This Row],[Stock Sell in/Sell out]]*Table1[[#This Row],[Stock Norm +Transit Time]]/Table1[[#This Row],[Stock Norm QTY]]</f>
        <v>80.666666666666671</v>
      </c>
      <c r="AE279" s="443">
        <f>Table1[[#This Row],[Stock Norm +Transit Time]]*Table1[[#This Row],[Av. Daily Sales MT]]</f>
        <v>0.16900000000000012</v>
      </c>
    </row>
    <row r="280" spans="1:31" hidden="1">
      <c r="A280" s="433" t="s">
        <v>131</v>
      </c>
      <c r="B280" s="433" t="s">
        <v>151</v>
      </c>
      <c r="C280" s="433" t="str">
        <f>'GIANT TRADERS COMPANY LIMITED'!B29</f>
        <v>W207</v>
      </c>
      <c r="D280" s="433" t="str">
        <f>'GIANT TRADERS COMPANY LIMITED'!C29</f>
        <v>DETERGENT 100X75G</v>
      </c>
      <c r="E280" s="433" t="str">
        <f>'GIANT TRADERS COMPANY LIMITED'!D29</f>
        <v>DETERGENT</v>
      </c>
      <c r="F280" s="433" t="str">
        <f>'GIANT TRADERS COMPANY LIMITED'!E29</f>
        <v>JAMAA</v>
      </c>
      <c r="G280" s="443">
        <f>'GIANT TRADERS COMPANY LIMITED'!F29</f>
        <v>7.6333333333333336E-2</v>
      </c>
      <c r="H280" s="434">
        <f>'GIANT TRADERS COMPANY LIMITED'!G29</f>
        <v>10</v>
      </c>
      <c r="I280" s="443">
        <f>'GIANT TRADERS COMPANY LIMITED'!H29</f>
        <v>1699.1666666666665</v>
      </c>
      <c r="J280" s="433">
        <f>'GIANT TRADERS COMPANY LIMITED'!I29</f>
        <v>233</v>
      </c>
      <c r="K280" s="443">
        <f>'GIANT TRADERS COMPANY LIMITED'!J29</f>
        <v>1.7510999999999999</v>
      </c>
      <c r="L280" s="443">
        <f>'GIANT TRADERS COMPANY LIMITED'!K29</f>
        <v>39590.583333333328</v>
      </c>
      <c r="M280" s="443">
        <f>'GIANT TRADERS COMPANY LIMITED'!L29</f>
        <v>169.91666666666666</v>
      </c>
      <c r="N280" s="433">
        <f>'GIANT TRADERS COMPANY LIMITED'!M29</f>
        <v>16</v>
      </c>
      <c r="O280" s="444">
        <f>'GIANT TRADERS COMPANY LIMITED'!N29</f>
        <v>1.6957115898184741E-3</v>
      </c>
      <c r="P280" s="433">
        <f>'GIANT TRADERS COMPANY LIMITED'!O29</f>
        <v>1.0000000000000004</v>
      </c>
      <c r="Q280" s="433" t="str">
        <f>'GIANT TRADERS COMPANY LIMITED'!P29</f>
        <v>C</v>
      </c>
      <c r="R280" s="434">
        <f>'GIANT TRADERS COMPANY LIMITED'!Q29</f>
        <v>0.45454545454545453</v>
      </c>
      <c r="S280" s="443">
        <f>'GIANT TRADERS COMPANY LIMITED'!R29</f>
        <v>3.4696969696969698E-3</v>
      </c>
      <c r="T280" s="443">
        <f>'GIANT TRADERS COMPANY LIMITED'!S29</f>
        <v>77.234848484848484</v>
      </c>
      <c r="U280" s="433">
        <f>'GIANT TRADERS COMPANY LIMITED'!T29</f>
        <v>30</v>
      </c>
      <c r="V280" s="433">
        <f>'GIANT TRADERS COMPANY LIMITED'!U29</f>
        <v>3</v>
      </c>
      <c r="W280" s="433">
        <f>'GIANT TRADERS COMPANY LIMITED'!V29</f>
        <v>33</v>
      </c>
      <c r="X280" s="434">
        <f>'GIANT TRADERS COMPANY LIMITED'!W29</f>
        <v>15</v>
      </c>
      <c r="Y280" s="434">
        <f>'GIANT TRADERS COMPANY LIMITED'!X29</f>
        <v>0</v>
      </c>
      <c r="Z280" s="443">
        <f>'GIANT TRADERS COMPANY LIMITED'!Y29</f>
        <v>0</v>
      </c>
      <c r="AA280" s="444">
        <f>'GIANT TRADERS COMPANY LIMITED'!Z29</f>
        <v>15.533333333333333</v>
      </c>
      <c r="AB280" s="446" t="str">
        <f>'GIANT TRADERS COMPANY LIMITED'!AA29</f>
        <v>VERY HIGH-DON’T ORDER</v>
      </c>
      <c r="AC280" s="443">
        <f>'GIANT TRADERS COMPANY LIMITED'!AB29</f>
        <v>0</v>
      </c>
      <c r="AD280" s="450">
        <f>Table1[[#This Row],[Stock Sell in/Sell out]]*Table1[[#This Row],[Stock Norm +Transit Time]]/Table1[[#This Row],[Stock Norm QTY]]</f>
        <v>512.6</v>
      </c>
      <c r="AE280" s="443">
        <f>Table1[[#This Row],[Stock Norm +Transit Time]]*Table1[[#This Row],[Av. Daily Sales MT]]</f>
        <v>0.1145</v>
      </c>
    </row>
    <row r="281" spans="1:31" hidden="1">
      <c r="A281" s="433" t="s">
        <v>113</v>
      </c>
      <c r="B281" s="433" t="s">
        <v>151</v>
      </c>
      <c r="C281" s="433" t="str">
        <f>'NAN ENTERPRISE LIMITED'!B5</f>
        <v>W151</v>
      </c>
      <c r="D281" s="433" t="str">
        <f>'NAN ENTERPRISE LIMITED'!C5</f>
        <v>FRYTOL 4.5 LT</v>
      </c>
      <c r="E281" s="433" t="str">
        <f>'NAN ENTERPRISE LIMITED'!D5</f>
        <v>COOKING OIL</v>
      </c>
      <c r="F281" s="433" t="str">
        <f>'NAN ENTERPRISE LIMITED'!E5</f>
        <v>FRYTOL</v>
      </c>
      <c r="G281" s="443">
        <f>'NAN ENTERPRISE LIMITED'!F5</f>
        <v>26.271000000000079</v>
      </c>
      <c r="H281" s="434">
        <f>'NAN ENTERPRISE LIMITED'!G5</f>
        <v>1604.6666666666667</v>
      </c>
      <c r="I281" s="443">
        <f>'NAN ENTERPRISE LIMITED'!H5</f>
        <v>1153262</v>
      </c>
      <c r="J281" s="433">
        <f>'NAN ENTERPRISE LIMITED'!I5</f>
        <v>999</v>
      </c>
      <c r="K281" s="443">
        <f>'NAN ENTERPRISE LIMITED'!J5</f>
        <v>16.187849999999997</v>
      </c>
      <c r="L281" s="443">
        <f>'NAN ENTERPRISE LIMITED'!K5</f>
        <v>717973.87079351896</v>
      </c>
      <c r="M281" s="443">
        <f>'NAN ENTERPRISE LIMITED'!L5</f>
        <v>718.69256335687578</v>
      </c>
      <c r="N281" s="433">
        <f>'NAN ENTERPRISE LIMITED'!M5</f>
        <v>4</v>
      </c>
      <c r="O281" s="444">
        <f>'NAN ENTERPRISE LIMITED'!N5</f>
        <v>0.18703620950580552</v>
      </c>
      <c r="P281" s="433">
        <f>'NAN ENTERPRISE LIMITED'!O5</f>
        <v>0.18703620950580552</v>
      </c>
      <c r="Q281" s="433" t="str">
        <f>'NAN ENTERPRISE LIMITED'!P5</f>
        <v>A</v>
      </c>
      <c r="R281" s="434">
        <f>'NAN ENTERPRISE LIMITED'!Q5</f>
        <v>72.939393939393938</v>
      </c>
      <c r="S281" s="443">
        <f>'NAN ENTERPRISE LIMITED'!R5</f>
        <v>1.1941363636363673</v>
      </c>
      <c r="T281" s="443">
        <f>'NAN ENTERPRISE LIMITED'!S5</f>
        <v>52421</v>
      </c>
      <c r="U281" s="433">
        <f>'NAN ENTERPRISE LIMITED'!T5</f>
        <v>7</v>
      </c>
      <c r="V281" s="433">
        <f>'NAN ENTERPRISE LIMITED'!U5</f>
        <v>3</v>
      </c>
      <c r="W281" s="433">
        <f>'NAN ENTERPRISE LIMITED'!V5</f>
        <v>10</v>
      </c>
      <c r="X281" s="434">
        <f>'NAN ENTERPRISE LIMITED'!W5</f>
        <v>729.39393939393938</v>
      </c>
      <c r="Y281" s="434">
        <f>'NAN ENTERPRISE LIMITED'!X5</f>
        <v>0</v>
      </c>
      <c r="Z281" s="443">
        <f>'NAN ENTERPRISE LIMITED'!Y5</f>
        <v>0</v>
      </c>
      <c r="AA281" s="444">
        <f>'NAN ENTERPRISE LIMITED'!Z5</f>
        <v>1.3696302451184046</v>
      </c>
      <c r="AB281" s="446" t="str">
        <f>'NAN ENTERPRISE LIMITED'!AA5</f>
        <v>HIGH-DON’T ORDER</v>
      </c>
      <c r="AC281" s="443">
        <f>'NAN ENTERPRISE LIMITED'!AB5</f>
        <v>0</v>
      </c>
      <c r="AD281" s="450">
        <f>Table1[[#This Row],[Stock Sell in/Sell out]]*Table1[[#This Row],[Stock Norm +Transit Time]]/Table1[[#This Row],[Stock Norm QTY]]</f>
        <v>13.696302451184048</v>
      </c>
      <c r="AE281" s="443">
        <f>Table1[[#This Row],[Stock Norm +Transit Time]]*Table1[[#This Row],[Av. Daily Sales MT]]</f>
        <v>11.941363636363674</v>
      </c>
    </row>
    <row r="282" spans="1:31" hidden="1">
      <c r="A282" s="433" t="s">
        <v>113</v>
      </c>
      <c r="B282" s="433" t="s">
        <v>151</v>
      </c>
      <c r="C282" s="433" t="str">
        <f>'NAN ENTERPRISE LIMITED'!B6</f>
        <v>W042</v>
      </c>
      <c r="D282" s="433" t="str">
        <f>'NAN ENTERPRISE LIMITED'!C6</f>
        <v>FORTUNE VIET 5KG</v>
      </c>
      <c r="E282" s="433" t="str">
        <f>'NAN ENTERPRISE LIMITED'!D6</f>
        <v>RICE</v>
      </c>
      <c r="F282" s="433" t="str">
        <f>'NAN ENTERPRISE LIMITED'!E6</f>
        <v>FORTUNE</v>
      </c>
      <c r="G282" s="443">
        <f>'NAN ENTERPRISE LIMITED'!F6</f>
        <v>20.138333333333264</v>
      </c>
      <c r="H282" s="434">
        <f>'NAN ENTERPRISE LIMITED'!G6</f>
        <v>783</v>
      </c>
      <c r="I282" s="443">
        <f>'NAN ENTERPRISE LIMITED'!H6</f>
        <v>285615.99999999994</v>
      </c>
      <c r="J282" s="433">
        <f>'NAN ENTERPRISE LIMITED'!I6</f>
        <v>0</v>
      </c>
      <c r="K282" s="443">
        <f>'NAN ENTERPRISE LIMITED'!J6</f>
        <v>0</v>
      </c>
      <c r="L282" s="443">
        <f>'NAN ENTERPRISE LIMITED'!K6</f>
        <v>0</v>
      </c>
      <c r="M282" s="443">
        <f>'NAN ENTERPRISE LIMITED'!L6</f>
        <v>364.77139208173685</v>
      </c>
      <c r="N282" s="433">
        <f>'NAN ENTERPRISE LIMITED'!M6</f>
        <v>12</v>
      </c>
      <c r="O282" s="444">
        <f>'NAN ENTERPRISE LIMITED'!N6</f>
        <v>0.14337473002287907</v>
      </c>
      <c r="P282" s="433">
        <f>'NAN ENTERPRISE LIMITED'!O6</f>
        <v>0.33041093952868461</v>
      </c>
      <c r="Q282" s="433" t="str">
        <f>'NAN ENTERPRISE LIMITED'!P6</f>
        <v>A</v>
      </c>
      <c r="R282" s="434">
        <f>'NAN ENTERPRISE LIMITED'!Q6</f>
        <v>35.590909090909093</v>
      </c>
      <c r="S282" s="443">
        <f>'NAN ENTERPRISE LIMITED'!R6</f>
        <v>0.91537878787878479</v>
      </c>
      <c r="T282" s="443">
        <f>'NAN ENTERPRISE LIMITED'!S6</f>
        <v>12982.545454545452</v>
      </c>
      <c r="U282" s="433">
        <f>'NAN ENTERPRISE LIMITED'!T6</f>
        <v>7</v>
      </c>
      <c r="V282" s="433">
        <f>'NAN ENTERPRISE LIMITED'!U6</f>
        <v>3</v>
      </c>
      <c r="W282" s="433">
        <f>'NAN ENTERPRISE LIMITED'!V6</f>
        <v>10</v>
      </c>
      <c r="X282" s="434">
        <f>'NAN ENTERPRISE LIMITED'!W6</f>
        <v>355.90909090909093</v>
      </c>
      <c r="Y282" s="434">
        <f>'NAN ENTERPRISE LIMITED'!X6</f>
        <v>355.90909090909093</v>
      </c>
      <c r="Z282" s="443">
        <f>'NAN ENTERPRISE LIMITED'!Y6</f>
        <v>9.1537878787878473</v>
      </c>
      <c r="AA282" s="444">
        <f>'NAN ENTERPRISE LIMITED'!Z6</f>
        <v>0</v>
      </c>
      <c r="AB282" s="446" t="str">
        <f>'NAN ENTERPRISE LIMITED'!AA6</f>
        <v>VERY LOW-ORDER URGENTLY</v>
      </c>
      <c r="AC282" s="443">
        <f>'NAN ENTERPRISE LIMITED'!AB6</f>
        <v>129825.45454545453</v>
      </c>
      <c r="AD282" s="450">
        <f>Table1[[#This Row],[Stock Sell in/Sell out]]*Table1[[#This Row],[Stock Norm +Transit Time]]/Table1[[#This Row],[Stock Norm QTY]]</f>
        <v>0</v>
      </c>
      <c r="AE282" s="443">
        <f>Table1[[#This Row],[Stock Norm +Transit Time]]*Table1[[#This Row],[Av. Daily Sales MT]]</f>
        <v>9.1537878787878473</v>
      </c>
    </row>
    <row r="283" spans="1:31" hidden="1">
      <c r="A283" s="433" t="s">
        <v>113</v>
      </c>
      <c r="B283" s="433" t="s">
        <v>151</v>
      </c>
      <c r="C283" s="433" t="str">
        <f>'NAN ENTERPRISE LIMITED'!B7</f>
        <v>W020</v>
      </c>
      <c r="D283" s="433" t="str">
        <f>'NAN ENTERPRISE LIMITED'!C7</f>
        <v>FRYTOL ROL 25L JRG</v>
      </c>
      <c r="E283" s="433" t="str">
        <f>'NAN ENTERPRISE LIMITED'!D7</f>
        <v>COOKING OIL</v>
      </c>
      <c r="F283" s="433" t="str">
        <f>'NAN ENTERPRISE LIMITED'!E7</f>
        <v>FRYTOL</v>
      </c>
      <c r="G283" s="443">
        <f>'NAN ENTERPRISE LIMITED'!F7</f>
        <v>17.97</v>
      </c>
      <c r="H283" s="434">
        <f>'NAN ENTERPRISE LIMITED'!G7</f>
        <v>798.66666666666674</v>
      </c>
      <c r="I283" s="443">
        <f>'NAN ENTERPRISE LIMITED'!H7</f>
        <v>524996</v>
      </c>
      <c r="J283" s="433">
        <f>'NAN ENTERPRISE LIMITED'!I7</f>
        <v>17</v>
      </c>
      <c r="K283" s="443">
        <f>'NAN ENTERPRISE LIMITED'!J7</f>
        <v>0.38250000000000001</v>
      </c>
      <c r="L283" s="443">
        <f>'NAN ENTERPRISE LIMITED'!K7</f>
        <v>11174.789649415692</v>
      </c>
      <c r="M283" s="443">
        <f>'NAN ENTERPRISE LIMITED'!L7</f>
        <v>657.34056761268778</v>
      </c>
      <c r="N283" s="433">
        <f>'NAN ENTERPRISE LIMITED'!M7</f>
        <v>5</v>
      </c>
      <c r="O283" s="444">
        <f>'NAN ENTERPRISE LIMITED'!N7</f>
        <v>0.12793729529973411</v>
      </c>
      <c r="P283" s="433">
        <f>'NAN ENTERPRISE LIMITED'!O7</f>
        <v>0.45834823482841869</v>
      </c>
      <c r="Q283" s="433" t="str">
        <f>'NAN ENTERPRISE LIMITED'!P7</f>
        <v>A</v>
      </c>
      <c r="R283" s="434">
        <f>'NAN ENTERPRISE LIMITED'!Q7</f>
        <v>36.303030303030305</v>
      </c>
      <c r="S283" s="443">
        <f>'NAN ENTERPRISE LIMITED'!R7</f>
        <v>0.81681818181818178</v>
      </c>
      <c r="T283" s="443">
        <f>'NAN ENTERPRISE LIMITED'!S7</f>
        <v>23863.454545454544</v>
      </c>
      <c r="U283" s="433">
        <f>'NAN ENTERPRISE LIMITED'!T7</f>
        <v>7</v>
      </c>
      <c r="V283" s="433">
        <f>'NAN ENTERPRISE LIMITED'!U7</f>
        <v>3</v>
      </c>
      <c r="W283" s="433">
        <f>'NAN ENTERPRISE LIMITED'!V7</f>
        <v>10</v>
      </c>
      <c r="X283" s="434">
        <f>'NAN ENTERPRISE LIMITED'!W7</f>
        <v>363.03030303030306</v>
      </c>
      <c r="Y283" s="434">
        <f>'NAN ENTERPRISE LIMITED'!X7</f>
        <v>346.03030303030306</v>
      </c>
      <c r="Z283" s="443">
        <f>'NAN ENTERPRISE LIMITED'!Y7</f>
        <v>7.7856818181818177</v>
      </c>
      <c r="AA283" s="444">
        <f>'NAN ENTERPRISE LIMITED'!Z7</f>
        <v>4.6828046744574289E-2</v>
      </c>
      <c r="AB283" s="446" t="str">
        <f>'NAN ENTERPRISE LIMITED'!AA7</f>
        <v>VERY LOW-ORDER URGENTLY</v>
      </c>
      <c r="AC283" s="443">
        <f>'NAN ENTERPRISE LIMITED'!AB7</f>
        <v>227459.75580512977</v>
      </c>
      <c r="AD283" s="450">
        <f>Table1[[#This Row],[Stock Sell in/Sell out]]*Table1[[#This Row],[Stock Norm +Transit Time]]/Table1[[#This Row],[Stock Norm QTY]]</f>
        <v>0.46828046744574287</v>
      </c>
      <c r="AE283" s="443">
        <f>Table1[[#This Row],[Stock Norm +Transit Time]]*Table1[[#This Row],[Av. Daily Sales MT]]</f>
        <v>8.168181818181818</v>
      </c>
    </row>
    <row r="284" spans="1:31" hidden="1">
      <c r="A284" s="433" t="s">
        <v>113</v>
      </c>
      <c r="B284" s="433" t="s">
        <v>151</v>
      </c>
      <c r="C284" s="433" t="str">
        <f>'NAN ENTERPRISE LIMITED'!B8</f>
        <v>W170</v>
      </c>
      <c r="D284" s="433" t="str">
        <f>'NAN ENTERPRISE LIMITED'!C8</f>
        <v>FRYTOL 900ML SCH</v>
      </c>
      <c r="E284" s="433" t="str">
        <f>'NAN ENTERPRISE LIMITED'!D8</f>
        <v>COOKING OIL</v>
      </c>
      <c r="F284" s="433" t="str">
        <f>'NAN ENTERPRISE LIMITED'!E8</f>
        <v>FRYTOL</v>
      </c>
      <c r="G284" s="443">
        <f>'NAN ENTERPRISE LIMITED'!F8</f>
        <v>16.436520000000069</v>
      </c>
      <c r="H284" s="434">
        <f>'NAN ENTERPRISE LIMITED'!G8</f>
        <v>1664.3333333333335</v>
      </c>
      <c r="I284" s="443">
        <f>'NAN ENTERPRISE LIMITED'!H8</f>
        <v>598899.30666666676</v>
      </c>
      <c r="J284" s="433">
        <f>'NAN ENTERPRISE LIMITED'!I8</f>
        <v>2122</v>
      </c>
      <c r="K284" s="443">
        <f>'NAN ENTERPRISE LIMITED'!J8</f>
        <v>20.628270000000001</v>
      </c>
      <c r="L284" s="443">
        <f>'NAN ENTERPRISE LIMITED'!K8</f>
        <v>763587.61991588236</v>
      </c>
      <c r="M284" s="443">
        <f>'NAN ENTERPRISE LIMITED'!L8</f>
        <v>359.84336471059487</v>
      </c>
      <c r="N284" s="433">
        <f>'NAN ENTERPRISE LIMITED'!M8</f>
        <v>12</v>
      </c>
      <c r="O284" s="444">
        <f>'NAN ENTERPRISE LIMITED'!N8</f>
        <v>0.11701969465442373</v>
      </c>
      <c r="P284" s="433">
        <f>'NAN ENTERPRISE LIMITED'!O8</f>
        <v>0.57536792948284243</v>
      </c>
      <c r="Q284" s="433" t="str">
        <f>'NAN ENTERPRISE LIMITED'!P8</f>
        <v>B</v>
      </c>
      <c r="R284" s="434">
        <f>'NAN ENTERPRISE LIMITED'!Q8</f>
        <v>75.651515151515156</v>
      </c>
      <c r="S284" s="443">
        <f>'NAN ENTERPRISE LIMITED'!R8</f>
        <v>0.74711454545454858</v>
      </c>
      <c r="T284" s="443">
        <f>'NAN ENTERPRISE LIMITED'!S8</f>
        <v>27222.695757575762</v>
      </c>
      <c r="U284" s="433">
        <f>'NAN ENTERPRISE LIMITED'!T8</f>
        <v>14</v>
      </c>
      <c r="V284" s="433">
        <f>'NAN ENTERPRISE LIMITED'!U8</f>
        <v>3</v>
      </c>
      <c r="W284" s="433">
        <f>'NAN ENTERPRISE LIMITED'!V8</f>
        <v>17</v>
      </c>
      <c r="X284" s="434">
        <f>'NAN ENTERPRISE LIMITED'!W8</f>
        <v>1286.0757575757577</v>
      </c>
      <c r="Y284" s="434">
        <f>'NAN ENTERPRISE LIMITED'!X8</f>
        <v>0</v>
      </c>
      <c r="Z284" s="443">
        <f>'NAN ENTERPRISE LIMITED'!Y8</f>
        <v>0</v>
      </c>
      <c r="AA284" s="444">
        <f>'NAN ENTERPRISE LIMITED'!Z8</f>
        <v>1.649980561020723</v>
      </c>
      <c r="AB284" s="446" t="str">
        <f>'NAN ENTERPRISE LIMITED'!AA8</f>
        <v>HIGH-DON’T ORDER</v>
      </c>
      <c r="AC284" s="443">
        <f>'NAN ENTERPRISE LIMITED'!AB8</f>
        <v>0</v>
      </c>
      <c r="AD284" s="450">
        <f>Table1[[#This Row],[Stock Sell in/Sell out]]*Table1[[#This Row],[Stock Norm +Transit Time]]/Table1[[#This Row],[Stock Norm QTY]]</f>
        <v>28.04966953735229</v>
      </c>
      <c r="AE284" s="443">
        <f>Table1[[#This Row],[Stock Norm +Transit Time]]*Table1[[#This Row],[Av. Daily Sales MT]]</f>
        <v>12.700947272727326</v>
      </c>
    </row>
    <row r="285" spans="1:31" hidden="1">
      <c r="A285" s="433" t="s">
        <v>113</v>
      </c>
      <c r="B285" s="433" t="s">
        <v>151</v>
      </c>
      <c r="C285" s="433" t="str">
        <f>'NAN ENTERPRISE LIMITED'!B9</f>
        <v>W211</v>
      </c>
      <c r="D285" s="433" t="str">
        <f>'NAN ENTERPRISE LIMITED'!C9</f>
        <v>850 ML BTL</v>
      </c>
      <c r="E285" s="433" t="str">
        <f>'NAN ENTERPRISE LIMITED'!D9</f>
        <v>COOKING OIL</v>
      </c>
      <c r="F285" s="433" t="str">
        <f>'NAN ENTERPRISE LIMITED'!E9</f>
        <v>FRYTOL</v>
      </c>
      <c r="G285" s="443">
        <f>'NAN ENTERPRISE LIMITED'!F9</f>
        <v>15.300036666666692</v>
      </c>
      <c r="H285" s="434">
        <f>'NAN ENTERPRISE LIMITED'!G9</f>
        <v>1518.3333333333333</v>
      </c>
      <c r="I285" s="443">
        <f>'NAN ENTERPRISE LIMITED'!H9</f>
        <v>594480.66000000015</v>
      </c>
      <c r="J285" s="433">
        <f>'NAN ENTERPRISE LIMITED'!I9</f>
        <v>2598</v>
      </c>
      <c r="K285" s="443">
        <f>'NAN ENTERPRISE LIMITED'!J9</f>
        <v>25.695040000000002</v>
      </c>
      <c r="L285" s="443">
        <f>'NAN ENTERPRISE LIMITED'!K9</f>
        <v>1017207.9613699234</v>
      </c>
      <c r="M285" s="443">
        <f>'NAN ENTERPRISE LIMITED'!L9</f>
        <v>391.53501207464336</v>
      </c>
      <c r="N285" s="433">
        <f>'NAN ENTERPRISE LIMITED'!M9</f>
        <v>1</v>
      </c>
      <c r="O285" s="444">
        <f>'NAN ENTERPRISE LIMITED'!N9</f>
        <v>0.10892850913300479</v>
      </c>
      <c r="P285" s="433">
        <f>'NAN ENTERPRISE LIMITED'!O9</f>
        <v>0.68429643861584721</v>
      </c>
      <c r="Q285" s="433" t="str">
        <f>'NAN ENTERPRISE LIMITED'!P9</f>
        <v>B</v>
      </c>
      <c r="R285" s="434">
        <f>'NAN ENTERPRISE LIMITED'!Q9</f>
        <v>69.015151515151516</v>
      </c>
      <c r="S285" s="443">
        <f>'NAN ENTERPRISE LIMITED'!R9</f>
        <v>0.69545621212121322</v>
      </c>
      <c r="T285" s="443">
        <f>'NAN ENTERPRISE LIMITED'!S9</f>
        <v>27021.84818181819</v>
      </c>
      <c r="U285" s="433">
        <f>'NAN ENTERPRISE LIMITED'!T9</f>
        <v>14</v>
      </c>
      <c r="V285" s="433">
        <f>'NAN ENTERPRISE LIMITED'!U9</f>
        <v>3</v>
      </c>
      <c r="W285" s="433">
        <f>'NAN ENTERPRISE LIMITED'!V9</f>
        <v>17</v>
      </c>
      <c r="X285" s="434">
        <f>'NAN ENTERPRISE LIMITED'!W9</f>
        <v>1173.2575757575758</v>
      </c>
      <c r="Y285" s="434">
        <f>'NAN ENTERPRISE LIMITED'!X9</f>
        <v>0</v>
      </c>
      <c r="Z285" s="443">
        <f>'NAN ENTERPRISE LIMITED'!Y9</f>
        <v>0</v>
      </c>
      <c r="AA285" s="444">
        <f>'NAN ENTERPRISE LIMITED'!Z9</f>
        <v>2.2143475172725511</v>
      </c>
      <c r="AB285" s="446" t="str">
        <f>'NAN ENTERPRISE LIMITED'!AA9</f>
        <v>VERY HIGH-DON’T ORDER</v>
      </c>
      <c r="AC285" s="443">
        <f>'NAN ENTERPRISE LIMITED'!AB9</f>
        <v>0</v>
      </c>
      <c r="AD285" s="450">
        <f>Table1[[#This Row],[Stock Sell in/Sell out]]*Table1[[#This Row],[Stock Norm +Transit Time]]/Table1[[#This Row],[Stock Norm QTY]]</f>
        <v>37.643907793633367</v>
      </c>
      <c r="AE285" s="443">
        <f>Table1[[#This Row],[Stock Norm +Transit Time]]*Table1[[#This Row],[Av. Daily Sales MT]]</f>
        <v>11.822755606060625</v>
      </c>
    </row>
    <row r="286" spans="1:31" hidden="1">
      <c r="A286" s="433" t="s">
        <v>113</v>
      </c>
      <c r="B286" s="433" t="s">
        <v>151</v>
      </c>
      <c r="C286" s="433" t="str">
        <f>'NAN ENTERPRISE LIMITED'!B10</f>
        <v>W049</v>
      </c>
      <c r="D286" s="433" t="str">
        <f>'NAN ENTERPRISE LIMITED'!C10</f>
        <v>VIKING  RICE 4.5KG*5</v>
      </c>
      <c r="E286" s="433" t="str">
        <f>'NAN ENTERPRISE LIMITED'!D10</f>
        <v>RICE</v>
      </c>
      <c r="F286" s="433" t="str">
        <f>'NAN ENTERPRISE LIMITED'!E10</f>
        <v>VIKING</v>
      </c>
      <c r="G286" s="443">
        <f>'NAN ENTERPRISE LIMITED'!F10</f>
        <v>11.62500000000006</v>
      </c>
      <c r="H286" s="434">
        <f>'NAN ENTERPRISE LIMITED'!G10</f>
        <v>506.00000000000006</v>
      </c>
      <c r="I286" s="443">
        <f>'NAN ENTERPRISE LIMITED'!H10</f>
        <v>153190</v>
      </c>
      <c r="J286" s="433">
        <f>'NAN ENTERPRISE LIMITED'!I10</f>
        <v>0</v>
      </c>
      <c r="K286" s="443">
        <f>'NAN ENTERPRISE LIMITED'!J10</f>
        <v>0</v>
      </c>
      <c r="L286" s="443">
        <f>'NAN ENTERPRISE LIMITED'!K10</f>
        <v>0</v>
      </c>
      <c r="M286" s="443">
        <f>'NAN ENTERPRISE LIMITED'!L10</f>
        <v>302.7470355731225</v>
      </c>
      <c r="N286" s="433">
        <f>'NAN ENTERPRISE LIMITED'!M10</f>
        <v>20</v>
      </c>
      <c r="O286" s="444">
        <f>'NAN ENTERPRISE LIMITED'!N10</f>
        <v>8.2764110064519572E-2</v>
      </c>
      <c r="P286" s="433">
        <f>'NAN ENTERPRISE LIMITED'!O10</f>
        <v>0.76706054868036677</v>
      </c>
      <c r="Q286" s="433" t="str">
        <f>'NAN ENTERPRISE LIMITED'!P10</f>
        <v>B</v>
      </c>
      <c r="R286" s="434">
        <f>'NAN ENTERPRISE LIMITED'!Q10</f>
        <v>23.000000000000004</v>
      </c>
      <c r="S286" s="443">
        <f>'NAN ENTERPRISE LIMITED'!R10</f>
        <v>0.5284090909090936</v>
      </c>
      <c r="T286" s="443">
        <f>'NAN ENTERPRISE LIMITED'!S10</f>
        <v>6963.181818181818</v>
      </c>
      <c r="U286" s="433">
        <f>'NAN ENTERPRISE LIMITED'!T10</f>
        <v>14</v>
      </c>
      <c r="V286" s="433">
        <f>'NAN ENTERPRISE LIMITED'!U10</f>
        <v>3</v>
      </c>
      <c r="W286" s="433">
        <f>'NAN ENTERPRISE LIMITED'!V10</f>
        <v>17</v>
      </c>
      <c r="X286" s="434">
        <f>'NAN ENTERPRISE LIMITED'!W10</f>
        <v>391.00000000000006</v>
      </c>
      <c r="Y286" s="434">
        <f>'NAN ENTERPRISE LIMITED'!X10</f>
        <v>391.00000000000006</v>
      </c>
      <c r="Z286" s="443">
        <f>'NAN ENTERPRISE LIMITED'!Y10</f>
        <v>8.9829545454545929</v>
      </c>
      <c r="AA286" s="444">
        <f>'NAN ENTERPRISE LIMITED'!Z10</f>
        <v>0</v>
      </c>
      <c r="AB286" s="446" t="str">
        <f>'NAN ENTERPRISE LIMITED'!AA10</f>
        <v>VERY LOW-ORDER URGENTLY</v>
      </c>
      <c r="AC286" s="443">
        <f>'NAN ENTERPRISE LIMITED'!AB10</f>
        <v>118374.09090909091</v>
      </c>
      <c r="AD286" s="450">
        <f>Table1[[#This Row],[Stock Sell in/Sell out]]*Table1[[#This Row],[Stock Norm +Transit Time]]/Table1[[#This Row],[Stock Norm QTY]]</f>
        <v>0</v>
      </c>
      <c r="AE286" s="443">
        <f>Table1[[#This Row],[Stock Norm +Transit Time]]*Table1[[#This Row],[Av. Daily Sales MT]]</f>
        <v>8.9829545454545912</v>
      </c>
    </row>
    <row r="287" spans="1:31" hidden="1">
      <c r="A287" s="433" t="s">
        <v>113</v>
      </c>
      <c r="B287" s="433" t="s">
        <v>151</v>
      </c>
      <c r="C287" s="433" t="str">
        <f>'NAN ENTERPRISE LIMITED'!B11</f>
        <v>W178</v>
      </c>
      <c r="D287" s="433" t="str">
        <f>'NAN ENTERPRISE LIMITED'!C11</f>
        <v>FRYTOL 450 ML SCH</v>
      </c>
      <c r="E287" s="433" t="str">
        <f>'NAN ENTERPRISE LIMITED'!D11</f>
        <v>COOKING OIL</v>
      </c>
      <c r="F287" s="433" t="str">
        <f>'NAN ENTERPRISE LIMITED'!E11</f>
        <v>FRYTOL</v>
      </c>
      <c r="G287" s="443">
        <f>'NAN ENTERPRISE LIMITED'!F11</f>
        <v>5.6519666666666799</v>
      </c>
      <c r="H287" s="434">
        <f>'NAN ENTERPRISE LIMITED'!G11</f>
        <v>675.33333333333326</v>
      </c>
      <c r="I287" s="443">
        <f>'NAN ENTERPRISE LIMITED'!H11</f>
        <v>254215</v>
      </c>
      <c r="J287" s="433">
        <f>'NAN ENTERPRISE LIMITED'!I11</f>
        <v>992</v>
      </c>
      <c r="K287" s="443">
        <f>'NAN ENTERPRISE LIMITED'!J11</f>
        <v>8.0356100000000001</v>
      </c>
      <c r="L287" s="443">
        <f>'NAN ENTERPRISE LIMITED'!K11</f>
        <v>373417.49259624881</v>
      </c>
      <c r="M287" s="443">
        <f>'NAN ENTERPRISE LIMITED'!L11</f>
        <v>376.42892398815405</v>
      </c>
      <c r="N287" s="433">
        <f>'NAN ENTERPRISE LIMITED'!M11</f>
        <v>5</v>
      </c>
      <c r="O287" s="444">
        <f>'NAN ENTERPRISE LIMITED'!N11</f>
        <v>4.0239139034924258E-2</v>
      </c>
      <c r="P287" s="433">
        <f>'NAN ENTERPRISE LIMITED'!O11</f>
        <v>0.80729968771529104</v>
      </c>
      <c r="Q287" s="433" t="str">
        <f>'NAN ENTERPRISE LIMITED'!P11</f>
        <v>C</v>
      </c>
      <c r="R287" s="434">
        <f>'NAN ENTERPRISE LIMITED'!Q11</f>
        <v>30.696969696969692</v>
      </c>
      <c r="S287" s="443">
        <f>'NAN ENTERPRISE LIMITED'!R11</f>
        <v>0.25690757575757633</v>
      </c>
      <c r="T287" s="443">
        <f>'NAN ENTERPRISE LIMITED'!S11</f>
        <v>11555.227272727272</v>
      </c>
      <c r="U287" s="433">
        <f>'NAN ENTERPRISE LIMITED'!T11</f>
        <v>30</v>
      </c>
      <c r="V287" s="433">
        <f>'NAN ENTERPRISE LIMITED'!U11</f>
        <v>3</v>
      </c>
      <c r="W287" s="433">
        <f>'NAN ENTERPRISE LIMITED'!V11</f>
        <v>33</v>
      </c>
      <c r="X287" s="434">
        <f>'NAN ENTERPRISE LIMITED'!W11</f>
        <v>1012.9999999999999</v>
      </c>
      <c r="Y287" s="434">
        <f>'NAN ENTERPRISE LIMITED'!X11</f>
        <v>20.999999999999886</v>
      </c>
      <c r="Z287" s="443">
        <f>'NAN ENTERPRISE LIMITED'!Y11</f>
        <v>0.17575217176702809</v>
      </c>
      <c r="AA287" s="444">
        <f>'NAN ENTERPRISE LIMITED'!Z11</f>
        <v>0.97926949654491624</v>
      </c>
      <c r="AB287" s="446" t="str">
        <f>'NAN ENTERPRISE LIMITED'!AA11</f>
        <v>LOW MAY- ORDER</v>
      </c>
      <c r="AC287" s="443">
        <f>'NAN ENTERPRISE LIMITED'!AB11</f>
        <v>7905.0074037511922</v>
      </c>
      <c r="AD287" s="450">
        <f>Table1[[#This Row],[Stock Sell in/Sell out]]*Table1[[#This Row],[Stock Norm +Transit Time]]/Table1[[#This Row],[Stock Norm QTY]]</f>
        <v>32.315893385982235</v>
      </c>
      <c r="AE287" s="443">
        <f>Table1[[#This Row],[Stock Norm +Transit Time]]*Table1[[#This Row],[Av. Daily Sales MT]]</f>
        <v>8.4779500000000194</v>
      </c>
    </row>
    <row r="288" spans="1:31" hidden="1">
      <c r="A288" s="433" t="s">
        <v>113</v>
      </c>
      <c r="B288" s="433" t="s">
        <v>151</v>
      </c>
      <c r="C288" s="433" t="str">
        <f>'NAN ENTERPRISE LIMITED'!B12</f>
        <v>W106</v>
      </c>
      <c r="D288" s="433" t="str">
        <f>'NAN ENTERPRISE LIMITED'!C12</f>
        <v>FRYTOL 0.9L X 15 BTL</v>
      </c>
      <c r="E288" s="433" t="str">
        <f>'NAN ENTERPRISE LIMITED'!D12</f>
        <v>COOKING OIL</v>
      </c>
      <c r="F288" s="433" t="str">
        <f>'NAN ENTERPRISE LIMITED'!E12</f>
        <v>FRYTOL</v>
      </c>
      <c r="G288" s="443">
        <f>'NAN ENTERPRISE LIMITED'!F12</f>
        <v>5.6440799999999891</v>
      </c>
      <c r="H288" s="434">
        <f>'NAN ENTERPRISE LIMITED'!G12</f>
        <v>455</v>
      </c>
      <c r="I288" s="443">
        <f>'NAN ENTERPRISE LIMITED'!H12</f>
        <v>183282.01666666663</v>
      </c>
      <c r="J288" s="433">
        <f>'NAN ENTERPRISE LIMITED'!I12</f>
        <v>0</v>
      </c>
      <c r="K288" s="443">
        <f>'NAN ENTERPRISE LIMITED'!J12</f>
        <v>0</v>
      </c>
      <c r="L288" s="443">
        <f>'NAN ENTERPRISE LIMITED'!K12</f>
        <v>0</v>
      </c>
      <c r="M288" s="443">
        <f>'NAN ENTERPRISE LIMITED'!L12</f>
        <v>402.81761904761896</v>
      </c>
      <c r="N288" s="433">
        <f>'NAN ENTERPRISE LIMITED'!M12</f>
        <v>12</v>
      </c>
      <c r="O288" s="444">
        <f>'NAN ENTERPRISE LIMITED'!N12</f>
        <v>4.0182989964124755E-2</v>
      </c>
      <c r="P288" s="433">
        <f>'NAN ENTERPRISE LIMITED'!O12</f>
        <v>0.84748267767941576</v>
      </c>
      <c r="Q288" s="433" t="str">
        <f>'NAN ENTERPRISE LIMITED'!P12</f>
        <v>C</v>
      </c>
      <c r="R288" s="434">
        <f>'NAN ENTERPRISE LIMITED'!Q12</f>
        <v>20.681818181818183</v>
      </c>
      <c r="S288" s="443">
        <f>'NAN ENTERPRISE LIMITED'!R12</f>
        <v>0.25654909090909039</v>
      </c>
      <c r="T288" s="443">
        <f>'NAN ENTERPRISE LIMITED'!S12</f>
        <v>8331.0007575757554</v>
      </c>
      <c r="U288" s="433">
        <f>'NAN ENTERPRISE LIMITED'!T12</f>
        <v>30</v>
      </c>
      <c r="V288" s="433">
        <f>'NAN ENTERPRISE LIMITED'!U12</f>
        <v>3</v>
      </c>
      <c r="W288" s="433">
        <f>'NAN ENTERPRISE LIMITED'!V12</f>
        <v>33</v>
      </c>
      <c r="X288" s="434">
        <f>'NAN ENTERPRISE LIMITED'!W12</f>
        <v>682.5</v>
      </c>
      <c r="Y288" s="434">
        <f>'NAN ENTERPRISE LIMITED'!X12</f>
        <v>682.5</v>
      </c>
      <c r="Z288" s="443">
        <f>'NAN ENTERPRISE LIMITED'!Y12</f>
        <v>8.4661199999999841</v>
      </c>
      <c r="AA288" s="444">
        <f>'NAN ENTERPRISE LIMITED'!Z12</f>
        <v>0</v>
      </c>
      <c r="AB288" s="446" t="str">
        <f>'NAN ENTERPRISE LIMITED'!AA12</f>
        <v>VERY LOW-ORDER URGENTLY</v>
      </c>
      <c r="AC288" s="443">
        <f>'NAN ENTERPRISE LIMITED'!AB12</f>
        <v>274923.02499999997</v>
      </c>
      <c r="AD288" s="450">
        <f>Table1[[#This Row],[Stock Sell in/Sell out]]*Table1[[#This Row],[Stock Norm +Transit Time]]/Table1[[#This Row],[Stock Norm QTY]]</f>
        <v>0</v>
      </c>
      <c r="AE288" s="443">
        <f>Table1[[#This Row],[Stock Norm +Transit Time]]*Table1[[#This Row],[Av. Daily Sales MT]]</f>
        <v>8.4661199999999823</v>
      </c>
    </row>
    <row r="289" spans="1:31" hidden="1">
      <c r="A289" s="433" t="s">
        <v>113</v>
      </c>
      <c r="B289" s="433" t="s">
        <v>151</v>
      </c>
      <c r="C289" s="433" t="str">
        <f>'NAN ENTERPRISE LIMITED'!B13</f>
        <v>W188</v>
      </c>
      <c r="D289" s="433" t="str">
        <f>'NAN ENTERPRISE LIMITED'!C13</f>
        <v>FRYTOL 1.8LT</v>
      </c>
      <c r="E289" s="433" t="str">
        <f>'NAN ENTERPRISE LIMITED'!D13</f>
        <v>COOKING OIL</v>
      </c>
      <c r="F289" s="433" t="str">
        <f>'NAN ENTERPRISE LIMITED'!E13</f>
        <v>FRYTOL</v>
      </c>
      <c r="G289" s="443">
        <f>'NAN ENTERPRISE LIMITED'!F13</f>
        <v>3.8912399999999998</v>
      </c>
      <c r="H289" s="434">
        <f>'NAN ENTERPRISE LIMITED'!G13</f>
        <v>387.33333333333337</v>
      </c>
      <c r="I289" s="443">
        <f>'NAN ENTERPRISE LIMITED'!H13</f>
        <v>114651.94666666667</v>
      </c>
      <c r="J289" s="433">
        <f>'NAN ENTERPRISE LIMITED'!I13</f>
        <v>1</v>
      </c>
      <c r="K289" s="443">
        <f>'NAN ENTERPRISE LIMITED'!J13</f>
        <v>1.2960000000000001E-2</v>
      </c>
      <c r="L289" s="443">
        <f>'NAN ENTERPRISE LIMITED'!K13</f>
        <v>296.00330464716006</v>
      </c>
      <c r="M289" s="443">
        <f>'NAN ENTERPRISE LIMITED'!L13</f>
        <v>296.00330464716006</v>
      </c>
      <c r="N289" s="433">
        <f>'NAN ENTERPRISE LIMITED'!M13</f>
        <v>1</v>
      </c>
      <c r="O289" s="444">
        <f>'NAN ENTERPRISE LIMITED'!N13</f>
        <v>2.7703657259996513E-2</v>
      </c>
      <c r="P289" s="433">
        <f>'NAN ENTERPRISE LIMITED'!O13</f>
        <v>0.87518633493941222</v>
      </c>
      <c r="Q289" s="433" t="str">
        <f>'NAN ENTERPRISE LIMITED'!P13</f>
        <v>C</v>
      </c>
      <c r="R289" s="434">
        <f>'NAN ENTERPRISE LIMITED'!Q13</f>
        <v>17.606060606060609</v>
      </c>
      <c r="S289" s="443">
        <f>'NAN ENTERPRISE LIMITED'!R13</f>
        <v>0.17687454545454545</v>
      </c>
      <c r="T289" s="443">
        <f>'NAN ENTERPRISE LIMITED'!S13</f>
        <v>5211.4521212121217</v>
      </c>
      <c r="U289" s="433">
        <f>'NAN ENTERPRISE LIMITED'!T13</f>
        <v>30</v>
      </c>
      <c r="V289" s="433">
        <f>'NAN ENTERPRISE LIMITED'!U13</f>
        <v>3</v>
      </c>
      <c r="W289" s="433">
        <f>'NAN ENTERPRISE LIMITED'!V13</f>
        <v>33</v>
      </c>
      <c r="X289" s="434">
        <f>'NAN ENTERPRISE LIMITED'!W13</f>
        <v>581.00000000000011</v>
      </c>
      <c r="Y289" s="434">
        <f>'NAN ENTERPRISE LIMITED'!X13</f>
        <v>580.00000000000011</v>
      </c>
      <c r="Z289" s="443">
        <f>'NAN ENTERPRISE LIMITED'!Y13</f>
        <v>5.8268137693631674</v>
      </c>
      <c r="AA289" s="444">
        <f>'NAN ENTERPRISE LIMITED'!Z13</f>
        <v>1.7211703958691907E-3</v>
      </c>
      <c r="AB289" s="446" t="str">
        <f>'NAN ENTERPRISE LIMITED'!AA13</f>
        <v>VERY LOW-ORDER URGENTLY</v>
      </c>
      <c r="AC289" s="443">
        <f>'NAN ENTERPRISE LIMITED'!AB13</f>
        <v>171681.91669535288</v>
      </c>
      <c r="AD289" s="450">
        <f>Table1[[#This Row],[Stock Sell in/Sell out]]*Table1[[#This Row],[Stock Norm +Transit Time]]/Table1[[#This Row],[Stock Norm QTY]]</f>
        <v>5.6798623063683294E-2</v>
      </c>
      <c r="AE289" s="443">
        <f>Table1[[#This Row],[Stock Norm +Transit Time]]*Table1[[#This Row],[Av. Daily Sales MT]]</f>
        <v>5.8368599999999997</v>
      </c>
    </row>
    <row r="290" spans="1:31" hidden="1">
      <c r="A290" s="433" t="s">
        <v>113</v>
      </c>
      <c r="B290" s="433" t="s">
        <v>151</v>
      </c>
      <c r="C290" s="433" t="str">
        <f>'NAN ENTERPRISE LIMITED'!B14</f>
        <v>W040</v>
      </c>
      <c r="D290" s="433" t="str">
        <f>'NAN ENTERPRISE LIMITED'!C14</f>
        <v>FORTUNE VIET 1KG X 20BAG</v>
      </c>
      <c r="E290" s="433" t="str">
        <f>'NAN ENTERPRISE LIMITED'!D14</f>
        <v>RICE</v>
      </c>
      <c r="F290" s="433" t="str">
        <f>'NAN ENTERPRISE LIMITED'!E14</f>
        <v>FORTUNE</v>
      </c>
      <c r="G290" s="443">
        <f>'NAN ENTERPRISE LIMITED'!F14</f>
        <v>2.9199999999999884</v>
      </c>
      <c r="H290" s="434">
        <f>'NAN ENTERPRISE LIMITED'!G14</f>
        <v>130</v>
      </c>
      <c r="I290" s="443">
        <f>'NAN ENTERPRISE LIMITED'!H14</f>
        <v>49013.333333333328</v>
      </c>
      <c r="J290" s="433">
        <f>'NAN ENTERPRISE LIMITED'!I14</f>
        <v>0</v>
      </c>
      <c r="K290" s="443">
        <f>'NAN ENTERPRISE LIMITED'!J14</f>
        <v>0</v>
      </c>
      <c r="L290" s="443">
        <f>'NAN ENTERPRISE LIMITED'!K14</f>
        <v>0</v>
      </c>
      <c r="M290" s="443">
        <f>'NAN ENTERPRISE LIMITED'!L14</f>
        <v>377.02564102564099</v>
      </c>
      <c r="N290" s="433">
        <f>'NAN ENTERPRISE LIMITED'!M14</f>
        <v>1</v>
      </c>
      <c r="O290" s="444">
        <f>'NAN ENTERPRISE LIMITED'!N14</f>
        <v>2.078892054953935E-2</v>
      </c>
      <c r="P290" s="433">
        <f>'NAN ENTERPRISE LIMITED'!O14</f>
        <v>0.89597525548895163</v>
      </c>
      <c r="Q290" s="433" t="str">
        <f>'NAN ENTERPRISE LIMITED'!P14</f>
        <v>C</v>
      </c>
      <c r="R290" s="434">
        <f>'NAN ENTERPRISE LIMITED'!Q14</f>
        <v>5.9090909090909092</v>
      </c>
      <c r="S290" s="443">
        <f>'NAN ENTERPRISE LIMITED'!R14</f>
        <v>0.13272727272727219</v>
      </c>
      <c r="T290" s="443">
        <f>'NAN ENTERPRISE LIMITED'!S14</f>
        <v>2227.8787878787875</v>
      </c>
      <c r="U290" s="433">
        <f>'NAN ENTERPRISE LIMITED'!T14</f>
        <v>30</v>
      </c>
      <c r="V290" s="433">
        <f>'NAN ENTERPRISE LIMITED'!U14</f>
        <v>3</v>
      </c>
      <c r="W290" s="433">
        <f>'NAN ENTERPRISE LIMITED'!V14</f>
        <v>33</v>
      </c>
      <c r="X290" s="434">
        <f>'NAN ENTERPRISE LIMITED'!W14</f>
        <v>195</v>
      </c>
      <c r="Y290" s="434">
        <f>'NAN ENTERPRISE LIMITED'!X14</f>
        <v>195</v>
      </c>
      <c r="Z290" s="443">
        <f>'NAN ENTERPRISE LIMITED'!Y14</f>
        <v>4.379999999999983</v>
      </c>
      <c r="AA290" s="444">
        <f>'NAN ENTERPRISE LIMITED'!Z14</f>
        <v>0</v>
      </c>
      <c r="AB290" s="446" t="str">
        <f>'NAN ENTERPRISE LIMITED'!AA14</f>
        <v>VERY LOW-ORDER URGENTLY</v>
      </c>
      <c r="AC290" s="443">
        <f>'NAN ENTERPRISE LIMITED'!AB14</f>
        <v>73520</v>
      </c>
      <c r="AD290" s="450">
        <f>Table1[[#This Row],[Stock Sell in/Sell out]]*Table1[[#This Row],[Stock Norm +Transit Time]]/Table1[[#This Row],[Stock Norm QTY]]</f>
        <v>0</v>
      </c>
      <c r="AE290" s="443">
        <f>Table1[[#This Row],[Stock Norm +Transit Time]]*Table1[[#This Row],[Av. Daily Sales MT]]</f>
        <v>4.3799999999999821</v>
      </c>
    </row>
    <row r="291" spans="1:31" hidden="1">
      <c r="A291" s="433" t="s">
        <v>113</v>
      </c>
      <c r="B291" s="433" t="s">
        <v>151</v>
      </c>
      <c r="C291" s="433" t="str">
        <f>'NAN ENTERPRISE LIMITED'!B15</f>
        <v>W026</v>
      </c>
      <c r="D291" s="433" t="str">
        <f>'NAN ENTERPRISE LIMITED'!C15</f>
        <v>FORTUNE MARGARINE @15KG</v>
      </c>
      <c r="E291" s="433" t="str">
        <f>'NAN ENTERPRISE LIMITED'!D15</f>
        <v>SPECIALTY FATS</v>
      </c>
      <c r="F291" s="433" t="str">
        <f>'NAN ENTERPRISE LIMITED'!E15</f>
        <v>FORTUNE</v>
      </c>
      <c r="G291" s="443">
        <f>'NAN ENTERPRISE LIMITED'!F15</f>
        <v>2.5200000000000022</v>
      </c>
      <c r="H291" s="434">
        <f>'NAN ENTERPRISE LIMITED'!G15</f>
        <v>168</v>
      </c>
      <c r="I291" s="443">
        <f>'NAN ENTERPRISE LIMITED'!H15</f>
        <v>45360</v>
      </c>
      <c r="J291" s="433">
        <f>'NAN ENTERPRISE LIMITED'!I15</f>
        <v>0</v>
      </c>
      <c r="K291" s="443">
        <f>'NAN ENTERPRISE LIMITED'!J15</f>
        <v>0</v>
      </c>
      <c r="L291" s="443">
        <f>'NAN ENTERPRISE LIMITED'!K15</f>
        <v>0</v>
      </c>
      <c r="M291" s="443">
        <f>'NAN ENTERPRISE LIMITED'!L15</f>
        <v>270</v>
      </c>
      <c r="N291" s="433">
        <f>'NAN ENTERPRISE LIMITED'!M15</f>
        <v>6</v>
      </c>
      <c r="O291" s="444">
        <f>'NAN ENTERPRISE LIMITED'!N15</f>
        <v>1.7941123213986103E-2</v>
      </c>
      <c r="P291" s="433">
        <f>'NAN ENTERPRISE LIMITED'!O15</f>
        <v>0.91391637870293774</v>
      </c>
      <c r="Q291" s="433" t="str">
        <f>'NAN ENTERPRISE LIMITED'!P15</f>
        <v>C</v>
      </c>
      <c r="R291" s="434">
        <f>'NAN ENTERPRISE LIMITED'!Q15</f>
        <v>7.6363636363636367</v>
      </c>
      <c r="S291" s="443">
        <f>'NAN ENTERPRISE LIMITED'!R15</f>
        <v>0.11454545454545464</v>
      </c>
      <c r="T291" s="443">
        <f>'NAN ENTERPRISE LIMITED'!S15</f>
        <v>2061.818181818182</v>
      </c>
      <c r="U291" s="433">
        <f>'NAN ENTERPRISE LIMITED'!T15</f>
        <v>30</v>
      </c>
      <c r="V291" s="433">
        <f>'NAN ENTERPRISE LIMITED'!U15</f>
        <v>3</v>
      </c>
      <c r="W291" s="433">
        <f>'NAN ENTERPRISE LIMITED'!V15</f>
        <v>33</v>
      </c>
      <c r="X291" s="434">
        <f>'NAN ENTERPRISE LIMITED'!W15</f>
        <v>252</v>
      </c>
      <c r="Y291" s="434">
        <f>'NAN ENTERPRISE LIMITED'!X15</f>
        <v>252</v>
      </c>
      <c r="Z291" s="443">
        <f>'NAN ENTERPRISE LIMITED'!Y15</f>
        <v>3.7800000000000038</v>
      </c>
      <c r="AA291" s="444">
        <f>'NAN ENTERPRISE LIMITED'!Z15</f>
        <v>0</v>
      </c>
      <c r="AB291" s="446" t="str">
        <f>'NAN ENTERPRISE LIMITED'!AA15</f>
        <v>VERY LOW-ORDER URGENTLY</v>
      </c>
      <c r="AC291" s="443">
        <f>'NAN ENTERPRISE LIMITED'!AB15</f>
        <v>68040</v>
      </c>
      <c r="AD291" s="450">
        <f>Table1[[#This Row],[Stock Sell in/Sell out]]*Table1[[#This Row],[Stock Norm +Transit Time]]/Table1[[#This Row],[Stock Norm QTY]]</f>
        <v>0</v>
      </c>
      <c r="AE291" s="443">
        <f>Table1[[#This Row],[Stock Norm +Transit Time]]*Table1[[#This Row],[Av. Daily Sales MT]]</f>
        <v>3.7800000000000034</v>
      </c>
    </row>
    <row r="292" spans="1:31" hidden="1">
      <c r="A292" s="433" t="s">
        <v>113</v>
      </c>
      <c r="B292" s="433" t="s">
        <v>151</v>
      </c>
      <c r="C292" s="433" t="str">
        <f>'NAN ENTERPRISE LIMITED'!B16</f>
        <v>W021</v>
      </c>
      <c r="D292" s="433" t="str">
        <f>'NAN ENTERPRISE LIMITED'!C16</f>
        <v>FRYTOL OIL 10L</v>
      </c>
      <c r="E292" s="433" t="str">
        <f>'NAN ENTERPRISE LIMITED'!D16</f>
        <v>COOKING OIL</v>
      </c>
      <c r="F292" s="433" t="str">
        <f>'NAN ENTERPRISE LIMITED'!E16</f>
        <v>FRYTOL</v>
      </c>
      <c r="G292" s="443">
        <f>'NAN ENTERPRISE LIMITED'!F16</f>
        <v>2.3639999999999999</v>
      </c>
      <c r="H292" s="434">
        <f>'NAN ENTERPRISE LIMITED'!G16</f>
        <v>262.66666666666669</v>
      </c>
      <c r="I292" s="443">
        <f>'NAN ENTERPRISE LIMITED'!H16</f>
        <v>103568.66666666667</v>
      </c>
      <c r="J292" s="433">
        <f>'NAN ENTERPRISE LIMITED'!I16</f>
        <v>236</v>
      </c>
      <c r="K292" s="443">
        <f>'NAN ENTERPRISE LIMITED'!J16</f>
        <v>2.1240000000000001</v>
      </c>
      <c r="L292" s="443">
        <f>'NAN ENTERPRISE LIMITED'!K16</f>
        <v>93054.081218274107</v>
      </c>
      <c r="M292" s="443">
        <f>'NAN ENTERPRISE LIMITED'!L16</f>
        <v>394.29695431472078</v>
      </c>
      <c r="N292" s="433">
        <f>'NAN ENTERPRISE LIMITED'!M16</f>
        <v>5</v>
      </c>
      <c r="O292" s="444">
        <f>'NAN ENTERPRISE LIMITED'!N16</f>
        <v>1.6830482253120279E-2</v>
      </c>
      <c r="P292" s="433">
        <f>'NAN ENTERPRISE LIMITED'!O16</f>
        <v>0.93074686095605796</v>
      </c>
      <c r="Q292" s="433" t="str">
        <f>'NAN ENTERPRISE LIMITED'!P16</f>
        <v>C</v>
      </c>
      <c r="R292" s="434">
        <f>'NAN ENTERPRISE LIMITED'!Q16</f>
        <v>11.939393939393939</v>
      </c>
      <c r="S292" s="443">
        <f>'NAN ENTERPRISE LIMITED'!R16</f>
        <v>0.10745454545454546</v>
      </c>
      <c r="T292" s="443">
        <f>'NAN ENTERPRISE LIMITED'!S16</f>
        <v>4707.666666666667</v>
      </c>
      <c r="U292" s="433">
        <f>'NAN ENTERPRISE LIMITED'!T16</f>
        <v>30</v>
      </c>
      <c r="V292" s="433">
        <f>'NAN ENTERPRISE LIMITED'!U16</f>
        <v>3</v>
      </c>
      <c r="W292" s="433">
        <f>'NAN ENTERPRISE LIMITED'!V16</f>
        <v>33</v>
      </c>
      <c r="X292" s="434">
        <f>'NAN ENTERPRISE LIMITED'!W16</f>
        <v>394</v>
      </c>
      <c r="Y292" s="434">
        <f>'NAN ENTERPRISE LIMITED'!X16</f>
        <v>158</v>
      </c>
      <c r="Z292" s="443">
        <f>'NAN ENTERPRISE LIMITED'!Y16</f>
        <v>1.4219999999999997</v>
      </c>
      <c r="AA292" s="444">
        <f>'NAN ENTERPRISE LIMITED'!Z16</f>
        <v>0.59898477157360408</v>
      </c>
      <c r="AB292" s="446" t="str">
        <f>'NAN ENTERPRISE LIMITED'!AA16</f>
        <v>VERY LOW-ORDER URGENTLY</v>
      </c>
      <c r="AC292" s="443">
        <f>'NAN ENTERPRISE LIMITED'!AB16</f>
        <v>62298.918781725886</v>
      </c>
      <c r="AD292" s="450">
        <f>Table1[[#This Row],[Stock Sell in/Sell out]]*Table1[[#This Row],[Stock Norm +Transit Time]]/Table1[[#This Row],[Stock Norm QTY]]</f>
        <v>19.766497461928935</v>
      </c>
      <c r="AE292" s="443">
        <f>Table1[[#This Row],[Stock Norm +Transit Time]]*Table1[[#This Row],[Av. Daily Sales MT]]</f>
        <v>3.5459999999999998</v>
      </c>
    </row>
    <row r="293" spans="1:31" hidden="1">
      <c r="A293" s="433" t="s">
        <v>113</v>
      </c>
      <c r="B293" s="433" t="s">
        <v>151</v>
      </c>
      <c r="C293" s="433" t="str">
        <f>'NAN ENTERPRISE LIMITED'!B17</f>
        <v>W024</v>
      </c>
      <c r="D293" s="433" t="str">
        <f>'NAN ENTERPRISE LIMITED'!C17</f>
        <v>FRYTOL 200ML X 24SCH</v>
      </c>
      <c r="E293" s="433" t="str">
        <f>'NAN ENTERPRISE LIMITED'!D17</f>
        <v>COOKING OIL</v>
      </c>
      <c r="F293" s="433" t="str">
        <f>'NAN ENTERPRISE LIMITED'!E17</f>
        <v>FRYTOL</v>
      </c>
      <c r="G293" s="443">
        <f>'NAN ENTERPRISE LIMITED'!F17</f>
        <v>1.7280000000000002</v>
      </c>
      <c r="H293" s="434">
        <f>'NAN ENTERPRISE LIMITED'!G17</f>
        <v>392</v>
      </c>
      <c r="I293" s="443">
        <f>'NAN ENTERPRISE LIMITED'!H17</f>
        <v>67725.666666666657</v>
      </c>
      <c r="J293" s="433">
        <f>'NAN ENTERPRISE LIMITED'!I17</f>
        <v>0</v>
      </c>
      <c r="K293" s="443">
        <f>'NAN ENTERPRISE LIMITED'!J17</f>
        <v>0</v>
      </c>
      <c r="L293" s="443">
        <f>'NAN ENTERPRISE LIMITED'!K17</f>
        <v>0</v>
      </c>
      <c r="M293" s="443">
        <f>'NAN ENTERPRISE LIMITED'!L17</f>
        <v>172.76955782312922</v>
      </c>
      <c r="N293" s="433">
        <f>'NAN ENTERPRISE LIMITED'!M17</f>
        <v>4</v>
      </c>
      <c r="O293" s="444">
        <f>'NAN ENTERPRISE LIMITED'!N17</f>
        <v>1.2302484489590461E-2</v>
      </c>
      <c r="P293" s="433">
        <f>'NAN ENTERPRISE LIMITED'!O17</f>
        <v>0.94304934544564845</v>
      </c>
      <c r="Q293" s="433" t="str">
        <f>'NAN ENTERPRISE LIMITED'!P17</f>
        <v>C</v>
      </c>
      <c r="R293" s="434">
        <f>'NAN ENTERPRISE LIMITED'!Q17</f>
        <v>17.818181818181817</v>
      </c>
      <c r="S293" s="443">
        <f>'NAN ENTERPRISE LIMITED'!R17</f>
        <v>7.8545454545454557E-2</v>
      </c>
      <c r="T293" s="443">
        <f>'NAN ENTERPRISE LIMITED'!S17</f>
        <v>3078.4393939393935</v>
      </c>
      <c r="U293" s="433">
        <f>'NAN ENTERPRISE LIMITED'!T17</f>
        <v>30</v>
      </c>
      <c r="V293" s="433">
        <f>'NAN ENTERPRISE LIMITED'!U17</f>
        <v>3</v>
      </c>
      <c r="W293" s="433">
        <f>'NAN ENTERPRISE LIMITED'!V17</f>
        <v>33</v>
      </c>
      <c r="X293" s="434">
        <f>'NAN ENTERPRISE LIMITED'!W17</f>
        <v>588</v>
      </c>
      <c r="Y293" s="434">
        <f>'NAN ENTERPRISE LIMITED'!X17</f>
        <v>588</v>
      </c>
      <c r="Z293" s="443">
        <f>'NAN ENTERPRISE LIMITED'!Y17</f>
        <v>2.5920000000000005</v>
      </c>
      <c r="AA293" s="444">
        <f>'NAN ENTERPRISE LIMITED'!Z17</f>
        <v>0</v>
      </c>
      <c r="AB293" s="446" t="str">
        <f>'NAN ENTERPRISE LIMITED'!AA17</f>
        <v>VERY LOW-ORDER URGENTLY</v>
      </c>
      <c r="AC293" s="443">
        <f>'NAN ENTERPRISE LIMITED'!AB17</f>
        <v>101588.49999999999</v>
      </c>
      <c r="AD293" s="450">
        <f>Table1[[#This Row],[Stock Sell in/Sell out]]*Table1[[#This Row],[Stock Norm +Transit Time]]/Table1[[#This Row],[Stock Norm QTY]]</f>
        <v>0</v>
      </c>
      <c r="AE293" s="443">
        <f>Table1[[#This Row],[Stock Norm +Transit Time]]*Table1[[#This Row],[Av. Daily Sales MT]]</f>
        <v>2.5920000000000005</v>
      </c>
    </row>
    <row r="294" spans="1:31" hidden="1">
      <c r="A294" s="433" t="s">
        <v>113</v>
      </c>
      <c r="B294" s="433" t="s">
        <v>151</v>
      </c>
      <c r="C294" s="433" t="str">
        <f>'NAN ENTERPRISE LIMITED'!B18</f>
        <v>W157</v>
      </c>
      <c r="D294" s="433" t="str">
        <f>'NAN ENTERPRISE LIMITED'!C18</f>
        <v>VIKING 45KG</v>
      </c>
      <c r="E294" s="433" t="str">
        <f>'NAN ENTERPRISE LIMITED'!D18</f>
        <v>RICE</v>
      </c>
      <c r="F294" s="433" t="str">
        <f>'NAN ENTERPRISE LIMITED'!E18</f>
        <v>VIKING</v>
      </c>
      <c r="G294" s="443">
        <f>'NAN ENTERPRISE LIMITED'!F18</f>
        <v>1.5150000000000001</v>
      </c>
      <c r="H294" s="434">
        <f>'NAN ENTERPRISE LIMITED'!G18</f>
        <v>33.666666666666664</v>
      </c>
      <c r="I294" s="443">
        <f>'NAN ENTERPRISE LIMITED'!H18</f>
        <v>25940</v>
      </c>
      <c r="J294" s="433">
        <f>'NAN ENTERPRISE LIMITED'!I18</f>
        <v>0</v>
      </c>
      <c r="K294" s="443">
        <f>'NAN ENTERPRISE LIMITED'!J18</f>
        <v>0</v>
      </c>
      <c r="L294" s="443">
        <f>'NAN ENTERPRISE LIMITED'!K18</f>
        <v>0</v>
      </c>
      <c r="M294" s="443">
        <f>'NAN ENTERPRISE LIMITED'!L18</f>
        <v>770.49504950495054</v>
      </c>
      <c r="N294" s="433">
        <f>'NAN ENTERPRISE LIMITED'!M18</f>
        <v>12</v>
      </c>
      <c r="O294" s="444">
        <f>'NAN ENTERPRISE LIMITED'!N18</f>
        <v>1.0786032408408303E-2</v>
      </c>
      <c r="P294" s="433">
        <f>'NAN ENTERPRISE LIMITED'!O18</f>
        <v>0.9538353778540567</v>
      </c>
      <c r="Q294" s="433" t="str">
        <f>'NAN ENTERPRISE LIMITED'!P18</f>
        <v>C</v>
      </c>
      <c r="R294" s="434">
        <f>'NAN ENTERPRISE LIMITED'!Q18</f>
        <v>1.5303030303030303</v>
      </c>
      <c r="S294" s="443">
        <f>'NAN ENTERPRISE LIMITED'!R18</f>
        <v>6.8863636363636363E-2</v>
      </c>
      <c r="T294" s="443">
        <f>'NAN ENTERPRISE LIMITED'!S18</f>
        <v>1179.090909090909</v>
      </c>
      <c r="U294" s="433">
        <f>'NAN ENTERPRISE LIMITED'!T18</f>
        <v>30</v>
      </c>
      <c r="V294" s="433">
        <f>'NAN ENTERPRISE LIMITED'!U18</f>
        <v>3</v>
      </c>
      <c r="W294" s="433">
        <f>'NAN ENTERPRISE LIMITED'!V18</f>
        <v>33</v>
      </c>
      <c r="X294" s="434">
        <f>'NAN ENTERPRISE LIMITED'!W18</f>
        <v>50.5</v>
      </c>
      <c r="Y294" s="434">
        <f>'NAN ENTERPRISE LIMITED'!X18</f>
        <v>50.5</v>
      </c>
      <c r="Z294" s="443">
        <f>'NAN ENTERPRISE LIMITED'!Y18</f>
        <v>2.2725000000000004</v>
      </c>
      <c r="AA294" s="444">
        <f>'NAN ENTERPRISE LIMITED'!Z18</f>
        <v>0</v>
      </c>
      <c r="AB294" s="446" t="str">
        <f>'NAN ENTERPRISE LIMITED'!AA18</f>
        <v>VERY LOW-ORDER URGENTLY</v>
      </c>
      <c r="AC294" s="443">
        <f>'NAN ENTERPRISE LIMITED'!AB18</f>
        <v>38910</v>
      </c>
      <c r="AD294" s="450">
        <f>Table1[[#This Row],[Stock Sell in/Sell out]]*Table1[[#This Row],[Stock Norm +Transit Time]]/Table1[[#This Row],[Stock Norm QTY]]</f>
        <v>0</v>
      </c>
      <c r="AE294" s="443">
        <f>Table1[[#This Row],[Stock Norm +Transit Time]]*Table1[[#This Row],[Av. Daily Sales MT]]</f>
        <v>2.2725</v>
      </c>
    </row>
    <row r="295" spans="1:31" hidden="1">
      <c r="A295" s="433" t="s">
        <v>113</v>
      </c>
      <c r="B295" s="433" t="s">
        <v>151</v>
      </c>
      <c r="C295" s="433" t="str">
        <f>'NAN ENTERPRISE LIMITED'!B19</f>
        <v>W115</v>
      </c>
      <c r="D295" s="433" t="str">
        <f>'NAN ENTERPRISE LIMITED'!C19</f>
        <v>FORTUNE THAI 4.5KG</v>
      </c>
      <c r="E295" s="433" t="str">
        <f>'NAN ENTERPRISE LIMITED'!D19</f>
        <v>RICE</v>
      </c>
      <c r="F295" s="433" t="str">
        <f>'NAN ENTERPRISE LIMITED'!E19</f>
        <v>FORTUNE</v>
      </c>
      <c r="G295" s="443">
        <f>'NAN ENTERPRISE LIMITED'!F19</f>
        <v>1.3724999999999994</v>
      </c>
      <c r="H295" s="434">
        <f>'NAN ENTERPRISE LIMITED'!G19</f>
        <v>58.666666666666664</v>
      </c>
      <c r="I295" s="443">
        <f>'NAN ENTERPRISE LIMITED'!H19</f>
        <v>20446.666666666668</v>
      </c>
      <c r="J295" s="433">
        <f>'NAN ENTERPRISE LIMITED'!I19</f>
        <v>0</v>
      </c>
      <c r="K295" s="443">
        <f>'NAN ENTERPRISE LIMITED'!J19</f>
        <v>0</v>
      </c>
      <c r="L295" s="443">
        <f>'NAN ENTERPRISE LIMITED'!K19</f>
        <v>0</v>
      </c>
      <c r="M295" s="443">
        <f>'NAN ENTERPRISE LIMITED'!L19</f>
        <v>348.52272727272731</v>
      </c>
      <c r="N295" s="433">
        <f>'NAN ENTERPRISE LIMITED'!M19</f>
        <v>24</v>
      </c>
      <c r="O295" s="444">
        <f>'NAN ENTERPRISE LIMITED'!N19</f>
        <v>9.7715046076174168E-3</v>
      </c>
      <c r="P295" s="433">
        <f>'NAN ENTERPRISE LIMITED'!O19</f>
        <v>0.96360688246167414</v>
      </c>
      <c r="Q295" s="433" t="str">
        <f>'NAN ENTERPRISE LIMITED'!P19</f>
        <v>C</v>
      </c>
      <c r="R295" s="434">
        <f>'NAN ENTERPRISE LIMITED'!Q19</f>
        <v>2.6666666666666665</v>
      </c>
      <c r="S295" s="443">
        <f>'NAN ENTERPRISE LIMITED'!R19</f>
        <v>6.2386363636363608E-2</v>
      </c>
      <c r="T295" s="443">
        <f>'NAN ENTERPRISE LIMITED'!S19</f>
        <v>929.39393939393949</v>
      </c>
      <c r="U295" s="433">
        <f>'NAN ENTERPRISE LIMITED'!T19</f>
        <v>30</v>
      </c>
      <c r="V295" s="433">
        <f>'NAN ENTERPRISE LIMITED'!U19</f>
        <v>3</v>
      </c>
      <c r="W295" s="433">
        <f>'NAN ENTERPRISE LIMITED'!V19</f>
        <v>33</v>
      </c>
      <c r="X295" s="434">
        <f>'NAN ENTERPRISE LIMITED'!W19</f>
        <v>88</v>
      </c>
      <c r="Y295" s="434">
        <f>'NAN ENTERPRISE LIMITED'!X19</f>
        <v>88</v>
      </c>
      <c r="Z295" s="443">
        <f>'NAN ENTERPRISE LIMITED'!Y19</f>
        <v>2.058749999999999</v>
      </c>
      <c r="AA295" s="444">
        <f>'NAN ENTERPRISE LIMITED'!Z19</f>
        <v>0</v>
      </c>
      <c r="AB295" s="446" t="str">
        <f>'NAN ENTERPRISE LIMITED'!AA19</f>
        <v>VERY LOW-ORDER URGENTLY</v>
      </c>
      <c r="AC295" s="443">
        <f>'NAN ENTERPRISE LIMITED'!AB19</f>
        <v>30670.000000000004</v>
      </c>
      <c r="AD295" s="450">
        <f>Table1[[#This Row],[Stock Sell in/Sell out]]*Table1[[#This Row],[Stock Norm +Transit Time]]/Table1[[#This Row],[Stock Norm QTY]]</f>
        <v>0</v>
      </c>
      <c r="AE295" s="443">
        <f>Table1[[#This Row],[Stock Norm +Transit Time]]*Table1[[#This Row],[Av. Daily Sales MT]]</f>
        <v>2.058749999999999</v>
      </c>
    </row>
    <row r="296" spans="1:31" hidden="1">
      <c r="A296" s="433" t="s">
        <v>113</v>
      </c>
      <c r="B296" s="433" t="s">
        <v>151</v>
      </c>
      <c r="C296" s="433" t="str">
        <f>'NAN ENTERPRISE LIMITED'!B20</f>
        <v>W023</v>
      </c>
      <c r="D296" s="433" t="str">
        <f>'NAN ENTERPRISE LIMITED'!C20</f>
        <v>FRYTOL 100ML X 36SCH</v>
      </c>
      <c r="E296" s="433" t="str">
        <f>'NAN ENTERPRISE LIMITED'!D20</f>
        <v>COOKING OIL</v>
      </c>
      <c r="F296" s="433" t="str">
        <f>'NAN ENTERPRISE LIMITED'!E20</f>
        <v>FRYTOL</v>
      </c>
      <c r="G296" s="443">
        <f>'NAN ENTERPRISE LIMITED'!F20</f>
        <v>1.0389599999999963</v>
      </c>
      <c r="H296" s="434">
        <f>'NAN ENTERPRISE LIMITED'!G20</f>
        <v>317</v>
      </c>
      <c r="I296" s="443">
        <f>'NAN ENTERPRISE LIMITED'!H20</f>
        <v>38644.38666666668</v>
      </c>
      <c r="J296" s="433">
        <f>'NAN ENTERPRISE LIMITED'!I20</f>
        <v>0</v>
      </c>
      <c r="K296" s="443">
        <f>'NAN ENTERPRISE LIMITED'!J20</f>
        <v>0</v>
      </c>
      <c r="L296" s="443">
        <f>'NAN ENTERPRISE LIMITED'!K20</f>
        <v>0</v>
      </c>
      <c r="M296" s="443">
        <f>'NAN ENTERPRISE LIMITED'!L20</f>
        <v>121.90658254468984</v>
      </c>
      <c r="N296" s="433">
        <f>'NAN ENTERPRISE LIMITED'!M20</f>
        <v>1</v>
      </c>
      <c r="O296" s="444">
        <f>'NAN ENTERPRISE LIMITED'!N20</f>
        <v>7.3968687993662373E-3</v>
      </c>
      <c r="P296" s="433">
        <f>'NAN ENTERPRISE LIMITED'!O20</f>
        <v>0.97100375126104033</v>
      </c>
      <c r="Q296" s="433" t="str">
        <f>'NAN ENTERPRISE LIMITED'!P20</f>
        <v>C</v>
      </c>
      <c r="R296" s="434">
        <f>'NAN ENTERPRISE LIMITED'!Q20</f>
        <v>14.409090909090908</v>
      </c>
      <c r="S296" s="443">
        <f>'NAN ENTERPRISE LIMITED'!R20</f>
        <v>4.7225454545454376E-2</v>
      </c>
      <c r="T296" s="443">
        <f>'NAN ENTERPRISE LIMITED'!S20</f>
        <v>1756.5630303030309</v>
      </c>
      <c r="U296" s="433">
        <f>'NAN ENTERPRISE LIMITED'!T20</f>
        <v>30</v>
      </c>
      <c r="V296" s="433">
        <f>'NAN ENTERPRISE LIMITED'!U20</f>
        <v>3</v>
      </c>
      <c r="W296" s="433">
        <f>'NAN ENTERPRISE LIMITED'!V20</f>
        <v>33</v>
      </c>
      <c r="X296" s="434">
        <f>'NAN ENTERPRISE LIMITED'!W20</f>
        <v>475.5</v>
      </c>
      <c r="Y296" s="434">
        <f>'NAN ENTERPRISE LIMITED'!X20</f>
        <v>475.5</v>
      </c>
      <c r="Z296" s="443">
        <f>'NAN ENTERPRISE LIMITED'!Y20</f>
        <v>1.5584399999999945</v>
      </c>
      <c r="AA296" s="444">
        <f>'NAN ENTERPRISE LIMITED'!Z20</f>
        <v>0</v>
      </c>
      <c r="AB296" s="446" t="str">
        <f>'NAN ENTERPRISE LIMITED'!AA20</f>
        <v>VERY LOW-ORDER URGENTLY</v>
      </c>
      <c r="AC296" s="443">
        <f>'NAN ENTERPRISE LIMITED'!AB20</f>
        <v>57966.580000000016</v>
      </c>
      <c r="AD296" s="450">
        <f>Table1[[#This Row],[Stock Sell in/Sell out]]*Table1[[#This Row],[Stock Norm +Transit Time]]/Table1[[#This Row],[Stock Norm QTY]]</f>
        <v>0</v>
      </c>
      <c r="AE296" s="443">
        <f>Table1[[#This Row],[Stock Norm +Transit Time]]*Table1[[#This Row],[Av. Daily Sales MT]]</f>
        <v>1.5584399999999945</v>
      </c>
    </row>
    <row r="297" spans="1:31" hidden="1">
      <c r="A297" s="433" t="s">
        <v>113</v>
      </c>
      <c r="B297" s="433" t="s">
        <v>151</v>
      </c>
      <c r="C297" s="433" t="str">
        <f>'NAN ENTERPRISE LIMITED'!B21</f>
        <v>W067</v>
      </c>
      <c r="D297" s="433" t="str">
        <f>'NAN ENTERPRISE LIMITED'!C21</f>
        <v>FORTUNE DELICIOUS 4.5KG</v>
      </c>
      <c r="E297" s="433" t="str">
        <f>'NAN ENTERPRISE LIMITED'!D21</f>
        <v>RICE</v>
      </c>
      <c r="F297" s="433" t="str">
        <f>'NAN ENTERPRISE LIMITED'!E21</f>
        <v>FORTUNE DELICIOUS</v>
      </c>
      <c r="G297" s="443">
        <f>'NAN ENTERPRISE LIMITED'!F21</f>
        <v>0.92999999999999938</v>
      </c>
      <c r="H297" s="434">
        <f>'NAN ENTERPRISE LIMITED'!G21</f>
        <v>40.333333333333336</v>
      </c>
      <c r="I297" s="443">
        <f>'NAN ENTERPRISE LIMITED'!H21</f>
        <v>15093.333333333332</v>
      </c>
      <c r="J297" s="433">
        <f>'NAN ENTERPRISE LIMITED'!I21</f>
        <v>0</v>
      </c>
      <c r="K297" s="443">
        <f>'NAN ENTERPRISE LIMITED'!J21</f>
        <v>0</v>
      </c>
      <c r="L297" s="443">
        <f>'NAN ENTERPRISE LIMITED'!K21</f>
        <v>0</v>
      </c>
      <c r="M297" s="443">
        <f>'NAN ENTERPRISE LIMITED'!L21</f>
        <v>374.21487603305781</v>
      </c>
      <c r="N297" s="433">
        <f>'NAN ENTERPRISE LIMITED'!M21</f>
        <v>5</v>
      </c>
      <c r="O297" s="444">
        <f>'NAN ENTERPRISE LIMITED'!N21</f>
        <v>6.6211288051615273E-3</v>
      </c>
      <c r="P297" s="433">
        <f>'NAN ENTERPRISE LIMITED'!O21</f>
        <v>0.97762488006620185</v>
      </c>
      <c r="Q297" s="433" t="str">
        <f>'NAN ENTERPRISE LIMITED'!P21</f>
        <v>C</v>
      </c>
      <c r="R297" s="434">
        <f>'NAN ENTERPRISE LIMITED'!Q21</f>
        <v>1.8333333333333335</v>
      </c>
      <c r="S297" s="443">
        <f>'NAN ENTERPRISE LIMITED'!R21</f>
        <v>4.2272727272727247E-2</v>
      </c>
      <c r="T297" s="443">
        <f>'NAN ENTERPRISE LIMITED'!S21</f>
        <v>686.06060606060601</v>
      </c>
      <c r="U297" s="433">
        <f>'NAN ENTERPRISE LIMITED'!T21</f>
        <v>30</v>
      </c>
      <c r="V297" s="433">
        <f>'NAN ENTERPRISE LIMITED'!U21</f>
        <v>3</v>
      </c>
      <c r="W297" s="433">
        <f>'NAN ENTERPRISE LIMITED'!V21</f>
        <v>33</v>
      </c>
      <c r="X297" s="434">
        <f>'NAN ENTERPRISE LIMITED'!W21</f>
        <v>60.500000000000007</v>
      </c>
      <c r="Y297" s="434">
        <f>'NAN ENTERPRISE LIMITED'!X21</f>
        <v>60.500000000000007</v>
      </c>
      <c r="Z297" s="443">
        <f>'NAN ENTERPRISE LIMITED'!Y21</f>
        <v>1.3949999999999991</v>
      </c>
      <c r="AA297" s="444">
        <f>'NAN ENTERPRISE LIMITED'!Z21</f>
        <v>0</v>
      </c>
      <c r="AB297" s="446" t="str">
        <f>'NAN ENTERPRISE LIMITED'!AA21</f>
        <v>VERY LOW-ORDER URGENTLY</v>
      </c>
      <c r="AC297" s="443">
        <f>'NAN ENTERPRISE LIMITED'!AB21</f>
        <v>22640</v>
      </c>
      <c r="AD297" s="450">
        <f>Table1[[#This Row],[Stock Sell in/Sell out]]*Table1[[#This Row],[Stock Norm +Transit Time]]/Table1[[#This Row],[Stock Norm QTY]]</f>
        <v>0</v>
      </c>
      <c r="AE297" s="443">
        <f>Table1[[#This Row],[Stock Norm +Transit Time]]*Table1[[#This Row],[Av. Daily Sales MT]]</f>
        <v>1.3949999999999991</v>
      </c>
    </row>
    <row r="298" spans="1:31" hidden="1">
      <c r="A298" s="433" t="s">
        <v>113</v>
      </c>
      <c r="B298" s="433" t="s">
        <v>151</v>
      </c>
      <c r="C298" s="433" t="str">
        <f>'NAN ENTERPRISE LIMITED'!B22</f>
        <v>W022</v>
      </c>
      <c r="D298" s="433" t="str">
        <f>'NAN ENTERPRISE LIMITED'!C22</f>
        <v>FRYTOL 50ML X 72SCH</v>
      </c>
      <c r="E298" s="433" t="str">
        <f>'NAN ENTERPRISE LIMITED'!D22</f>
        <v>COOKING OIL</v>
      </c>
      <c r="F298" s="433" t="str">
        <f>'NAN ENTERPRISE LIMITED'!E22</f>
        <v>FRYTOL</v>
      </c>
      <c r="G298" s="443">
        <f>'NAN ENTERPRISE LIMITED'!F22</f>
        <v>0.92340000000000044</v>
      </c>
      <c r="H298" s="434">
        <f>'NAN ENTERPRISE LIMITED'!G22</f>
        <v>279.66666666666669</v>
      </c>
      <c r="I298" s="443">
        <f>'NAN ENTERPRISE LIMITED'!H22</f>
        <v>37982.680000000008</v>
      </c>
      <c r="J298" s="433">
        <f>'NAN ENTERPRISE LIMITED'!I22</f>
        <v>558</v>
      </c>
      <c r="K298" s="443">
        <f>'NAN ENTERPRISE LIMITED'!J22</f>
        <v>1.8087200000000001</v>
      </c>
      <c r="L298" s="443">
        <f>'NAN ENTERPRISE LIMITED'!K22</f>
        <v>75784.27451728248</v>
      </c>
      <c r="M298" s="443">
        <f>'NAN ENTERPRISE LIMITED'!L22</f>
        <v>135.81411203814065</v>
      </c>
      <c r="N298" s="433">
        <f>'NAN ENTERPRISE LIMITED'!M22</f>
        <v>5</v>
      </c>
      <c r="O298" s="444">
        <f>'NAN ENTERPRISE LIMITED'!N22</f>
        <v>6.5741401491249043E-3</v>
      </c>
      <c r="P298" s="433">
        <f>'NAN ENTERPRISE LIMITED'!O22</f>
        <v>0.98419902021532679</v>
      </c>
      <c r="Q298" s="433" t="str">
        <f>'NAN ENTERPRISE LIMITED'!P22</f>
        <v>C</v>
      </c>
      <c r="R298" s="434">
        <f>'NAN ENTERPRISE LIMITED'!Q22</f>
        <v>12.712121212121213</v>
      </c>
      <c r="S298" s="443">
        <f>'NAN ENTERPRISE LIMITED'!R22</f>
        <v>4.1972727272727293E-2</v>
      </c>
      <c r="T298" s="443">
        <f>'NAN ENTERPRISE LIMITED'!S22</f>
        <v>1726.4854545454548</v>
      </c>
      <c r="U298" s="433">
        <f>'NAN ENTERPRISE LIMITED'!T22</f>
        <v>30</v>
      </c>
      <c r="V298" s="433">
        <f>'NAN ENTERPRISE LIMITED'!U22</f>
        <v>3</v>
      </c>
      <c r="W298" s="433">
        <f>'NAN ENTERPRISE LIMITED'!V22</f>
        <v>33</v>
      </c>
      <c r="X298" s="434">
        <f>'NAN ENTERPRISE LIMITED'!W22</f>
        <v>419.5</v>
      </c>
      <c r="Y298" s="434">
        <f>'NAN ENTERPRISE LIMITED'!X22</f>
        <v>0</v>
      </c>
      <c r="Z298" s="443">
        <f>'NAN ENTERPRISE LIMITED'!Y22</f>
        <v>0</v>
      </c>
      <c r="AA298" s="444">
        <f>'NAN ENTERPRISE LIMITED'!Z22</f>
        <v>1.33015494636472</v>
      </c>
      <c r="AB298" s="446" t="str">
        <f>'NAN ENTERPRISE LIMITED'!AA22</f>
        <v>HIGH-DON’T ORDER</v>
      </c>
      <c r="AC298" s="443">
        <f>'NAN ENTERPRISE LIMITED'!AB22</f>
        <v>0</v>
      </c>
      <c r="AD298" s="450">
        <f>Table1[[#This Row],[Stock Sell in/Sell out]]*Table1[[#This Row],[Stock Norm +Transit Time]]/Table1[[#This Row],[Stock Norm QTY]]</f>
        <v>43.895113230035754</v>
      </c>
      <c r="AE298" s="443">
        <f>Table1[[#This Row],[Stock Norm +Transit Time]]*Table1[[#This Row],[Av. Daily Sales MT]]</f>
        <v>1.3851000000000007</v>
      </c>
    </row>
    <row r="299" spans="1:31" hidden="1">
      <c r="A299" s="433" t="s">
        <v>113</v>
      </c>
      <c r="B299" s="433" t="s">
        <v>151</v>
      </c>
      <c r="C299" s="433" t="str">
        <f>'NAN ENTERPRISE LIMITED'!B23</f>
        <v>W225</v>
      </c>
      <c r="D299" s="433" t="str">
        <f>'NAN ENTERPRISE LIMITED'!C23</f>
        <v>FRYTOL 4.5L X 3</v>
      </c>
      <c r="E299" s="433" t="str">
        <f>'NAN ENTERPRISE LIMITED'!D23</f>
        <v>COOKING OIL</v>
      </c>
      <c r="F299" s="433" t="str">
        <f>'NAN ENTERPRISE LIMITED'!E23</f>
        <v>FRYTOL</v>
      </c>
      <c r="G299" s="443">
        <f>'NAN ENTERPRISE LIMITED'!F23</f>
        <v>0.64476999999999962</v>
      </c>
      <c r="H299" s="434">
        <f>'NAN ENTERPRISE LIMITED'!G23</f>
        <v>49.666666666666664</v>
      </c>
      <c r="I299" s="443">
        <f>'NAN ENTERPRISE LIMITED'!H23</f>
        <v>17670.006666666664</v>
      </c>
      <c r="J299" s="433">
        <f>'NAN ENTERPRISE LIMITED'!I23</f>
        <v>0</v>
      </c>
      <c r="K299" s="443">
        <f>'NAN ENTERPRISE LIMITED'!J23</f>
        <v>0</v>
      </c>
      <c r="L299" s="443">
        <f>'NAN ENTERPRISE LIMITED'!K23</f>
        <v>0</v>
      </c>
      <c r="M299" s="443">
        <f>'NAN ENTERPRISE LIMITED'!L23</f>
        <v>355.77194630872481</v>
      </c>
      <c r="N299" s="433">
        <f>'NAN ENTERPRISE LIMITED'!M23</f>
        <v>1</v>
      </c>
      <c r="O299" s="444">
        <f>'NAN ENTERPRISE LIMITED'!N23</f>
        <v>4.5904357201118264E-3</v>
      </c>
      <c r="P299" s="433">
        <f>'NAN ENTERPRISE LIMITED'!O23</f>
        <v>0.98878945593543865</v>
      </c>
      <c r="Q299" s="433" t="str">
        <f>'NAN ENTERPRISE LIMITED'!P23</f>
        <v>C</v>
      </c>
      <c r="R299" s="434">
        <f>'NAN ENTERPRISE LIMITED'!Q23</f>
        <v>2.2575757575757573</v>
      </c>
      <c r="S299" s="443">
        <f>'NAN ENTERPRISE LIMITED'!R23</f>
        <v>2.9307727272727256E-2</v>
      </c>
      <c r="T299" s="443">
        <f>'NAN ENTERPRISE LIMITED'!S23</f>
        <v>803.18212121212116</v>
      </c>
      <c r="U299" s="433">
        <f>'NAN ENTERPRISE LIMITED'!T23</f>
        <v>30</v>
      </c>
      <c r="V299" s="433">
        <f>'NAN ENTERPRISE LIMITED'!U23</f>
        <v>3</v>
      </c>
      <c r="W299" s="433">
        <f>'NAN ENTERPRISE LIMITED'!V23</f>
        <v>33</v>
      </c>
      <c r="X299" s="434">
        <f>'NAN ENTERPRISE LIMITED'!W23</f>
        <v>74.499999999999986</v>
      </c>
      <c r="Y299" s="434">
        <f>'NAN ENTERPRISE LIMITED'!X23</f>
        <v>74.499999999999986</v>
      </c>
      <c r="Z299" s="443">
        <f>'NAN ENTERPRISE LIMITED'!Y23</f>
        <v>0.96715499999999932</v>
      </c>
      <c r="AA299" s="444">
        <f>'NAN ENTERPRISE LIMITED'!Z23</f>
        <v>0</v>
      </c>
      <c r="AB299" s="446" t="str">
        <f>'NAN ENTERPRISE LIMITED'!AA23</f>
        <v>VERY LOW-ORDER URGENTLY</v>
      </c>
      <c r="AC299" s="443">
        <f>'NAN ENTERPRISE LIMITED'!AB23</f>
        <v>26505.009999999995</v>
      </c>
      <c r="AD299" s="450">
        <f>Table1[[#This Row],[Stock Sell in/Sell out]]*Table1[[#This Row],[Stock Norm +Transit Time]]/Table1[[#This Row],[Stock Norm QTY]]</f>
        <v>0</v>
      </c>
      <c r="AE299" s="443">
        <f>Table1[[#This Row],[Stock Norm +Transit Time]]*Table1[[#This Row],[Av. Daily Sales MT]]</f>
        <v>0.96715499999999943</v>
      </c>
    </row>
    <row r="300" spans="1:31" hidden="1">
      <c r="A300" s="433" t="s">
        <v>113</v>
      </c>
      <c r="B300" s="433" t="s">
        <v>151</v>
      </c>
      <c r="C300" s="433" t="str">
        <f>'NAN ENTERPRISE LIMITED'!B24</f>
        <v>W043</v>
      </c>
      <c r="D300" s="433" t="str">
        <f>'NAN ENTERPRISE LIMITED'!C24</f>
        <v>FORTUNE VIET 25KG</v>
      </c>
      <c r="E300" s="433" t="str">
        <f>'NAN ENTERPRISE LIMITED'!D24</f>
        <v>RICE</v>
      </c>
      <c r="F300" s="433" t="str">
        <f>'NAN ENTERPRISE LIMITED'!E24</f>
        <v>FORTUNE</v>
      </c>
      <c r="G300" s="443">
        <f>'NAN ENTERPRISE LIMITED'!F24</f>
        <v>0.49999999999999972</v>
      </c>
      <c r="H300" s="434">
        <f>'NAN ENTERPRISE LIMITED'!G24</f>
        <v>20</v>
      </c>
      <c r="I300" s="443">
        <f>'NAN ENTERPRISE LIMITED'!H24</f>
        <v>8700</v>
      </c>
      <c r="J300" s="433">
        <f>'NAN ENTERPRISE LIMITED'!I24</f>
        <v>0</v>
      </c>
      <c r="K300" s="443">
        <f>'NAN ENTERPRISE LIMITED'!J24</f>
        <v>0</v>
      </c>
      <c r="L300" s="443">
        <f>'NAN ENTERPRISE LIMITED'!K24</f>
        <v>0</v>
      </c>
      <c r="M300" s="443">
        <f>'NAN ENTERPRISE LIMITED'!L24</f>
        <v>435</v>
      </c>
      <c r="N300" s="433">
        <f>'NAN ENTERPRISE LIMITED'!M24</f>
        <v>5</v>
      </c>
      <c r="O300" s="444">
        <f>'NAN ENTERPRISE LIMITED'!N24</f>
        <v>3.5597466694416817E-3</v>
      </c>
      <c r="P300" s="433">
        <f>'NAN ENTERPRISE LIMITED'!O24</f>
        <v>0.99234920260488035</v>
      </c>
      <c r="Q300" s="433" t="str">
        <f>'NAN ENTERPRISE LIMITED'!P24</f>
        <v>C</v>
      </c>
      <c r="R300" s="434">
        <f>'NAN ENTERPRISE LIMITED'!Q24</f>
        <v>0.90909090909090906</v>
      </c>
      <c r="S300" s="443">
        <f>'NAN ENTERPRISE LIMITED'!R24</f>
        <v>2.2727272727272714E-2</v>
      </c>
      <c r="T300" s="443">
        <f>'NAN ENTERPRISE LIMITED'!S24</f>
        <v>395.45454545454544</v>
      </c>
      <c r="U300" s="433">
        <f>'NAN ENTERPRISE LIMITED'!T24</f>
        <v>30</v>
      </c>
      <c r="V300" s="433">
        <f>'NAN ENTERPRISE LIMITED'!U24</f>
        <v>3</v>
      </c>
      <c r="W300" s="433">
        <f>'NAN ENTERPRISE LIMITED'!V24</f>
        <v>33</v>
      </c>
      <c r="X300" s="434">
        <f>'NAN ENTERPRISE LIMITED'!W24</f>
        <v>30</v>
      </c>
      <c r="Y300" s="434">
        <f>'NAN ENTERPRISE LIMITED'!X24</f>
        <v>30</v>
      </c>
      <c r="Z300" s="443">
        <f>'NAN ENTERPRISE LIMITED'!Y24</f>
        <v>0.74999999999999956</v>
      </c>
      <c r="AA300" s="444">
        <f>'NAN ENTERPRISE LIMITED'!Z24</f>
        <v>0</v>
      </c>
      <c r="AB300" s="446" t="str">
        <f>'NAN ENTERPRISE LIMITED'!AA24</f>
        <v>VERY LOW-ORDER URGENTLY</v>
      </c>
      <c r="AC300" s="443">
        <f>'NAN ENTERPRISE LIMITED'!AB24</f>
        <v>13050</v>
      </c>
      <c r="AD300" s="450">
        <f>Table1[[#This Row],[Stock Sell in/Sell out]]*Table1[[#This Row],[Stock Norm +Transit Time]]/Table1[[#This Row],[Stock Norm QTY]]</f>
        <v>0</v>
      </c>
      <c r="AE300" s="443">
        <f>Table1[[#This Row],[Stock Norm +Transit Time]]*Table1[[#This Row],[Av. Daily Sales MT]]</f>
        <v>0.74999999999999956</v>
      </c>
    </row>
    <row r="301" spans="1:31" hidden="1">
      <c r="A301" s="433" t="s">
        <v>113</v>
      </c>
      <c r="B301" s="433" t="s">
        <v>151</v>
      </c>
      <c r="C301" s="433" t="str">
        <f>'NAN ENTERPRISE LIMITED'!B25</f>
        <v>W004</v>
      </c>
      <c r="D301" s="433" t="str">
        <f>'NAN ENTERPRISE LIMITED'!C25</f>
        <v>VIKING OIL 25L</v>
      </c>
      <c r="E301" s="433" t="str">
        <f>'NAN ENTERPRISE LIMITED'!D25</f>
        <v>COOKING OIL</v>
      </c>
      <c r="F301" s="433" t="str">
        <f>'NAN ENTERPRISE LIMITED'!E25</f>
        <v>VIKING</v>
      </c>
      <c r="G301" s="443">
        <f>'NAN ENTERPRISE LIMITED'!F25</f>
        <v>0.255</v>
      </c>
      <c r="H301" s="434">
        <f>'NAN ENTERPRISE LIMITED'!G25</f>
        <v>11.333333333333334</v>
      </c>
      <c r="I301" s="443">
        <f>'NAN ENTERPRISE LIMITED'!H25</f>
        <v>4476.666666666667</v>
      </c>
      <c r="J301" s="433">
        <f>'NAN ENTERPRISE LIMITED'!I25</f>
        <v>0</v>
      </c>
      <c r="K301" s="443">
        <f>'NAN ENTERPRISE LIMITED'!J25</f>
        <v>0</v>
      </c>
      <c r="L301" s="443">
        <f>'NAN ENTERPRISE LIMITED'!K25</f>
        <v>0</v>
      </c>
      <c r="M301" s="443">
        <f>'NAN ENTERPRISE LIMITED'!L25</f>
        <v>395</v>
      </c>
      <c r="N301" s="433">
        <f>'NAN ENTERPRISE LIMITED'!M25</f>
        <v>1</v>
      </c>
      <c r="O301" s="444">
        <f>'NAN ENTERPRISE LIMITED'!N25</f>
        <v>1.8154708014152586E-3</v>
      </c>
      <c r="P301" s="433">
        <f>'NAN ENTERPRISE LIMITED'!O25</f>
        <v>0.99416467340629566</v>
      </c>
      <c r="Q301" s="433" t="str">
        <f>'NAN ENTERPRISE LIMITED'!P25</f>
        <v>C</v>
      </c>
      <c r="R301" s="434">
        <f>'NAN ENTERPRISE LIMITED'!Q25</f>
        <v>0.51515151515151514</v>
      </c>
      <c r="S301" s="443">
        <f>'NAN ENTERPRISE LIMITED'!R25</f>
        <v>1.1590909090909091E-2</v>
      </c>
      <c r="T301" s="443">
        <f>'NAN ENTERPRISE LIMITED'!S25</f>
        <v>203.4848484848485</v>
      </c>
      <c r="U301" s="433">
        <f>'NAN ENTERPRISE LIMITED'!T25</f>
        <v>30</v>
      </c>
      <c r="V301" s="433">
        <f>'NAN ENTERPRISE LIMITED'!U25</f>
        <v>3</v>
      </c>
      <c r="W301" s="433">
        <f>'NAN ENTERPRISE LIMITED'!V25</f>
        <v>33</v>
      </c>
      <c r="X301" s="434">
        <f>'NAN ENTERPRISE LIMITED'!W25</f>
        <v>17</v>
      </c>
      <c r="Y301" s="434">
        <f>'NAN ENTERPRISE LIMITED'!X25</f>
        <v>17</v>
      </c>
      <c r="Z301" s="443">
        <f>'NAN ENTERPRISE LIMITED'!Y25</f>
        <v>0.38250000000000001</v>
      </c>
      <c r="AA301" s="444">
        <f>'NAN ENTERPRISE LIMITED'!Z25</f>
        <v>0</v>
      </c>
      <c r="AB301" s="446" t="str">
        <f>'NAN ENTERPRISE LIMITED'!AA25</f>
        <v>VERY LOW-ORDER URGENTLY</v>
      </c>
      <c r="AC301" s="443">
        <f>'NAN ENTERPRISE LIMITED'!AB25</f>
        <v>6715</v>
      </c>
      <c r="AD301" s="450">
        <f>Table1[[#This Row],[Stock Sell in/Sell out]]*Table1[[#This Row],[Stock Norm +Transit Time]]/Table1[[#This Row],[Stock Norm QTY]]</f>
        <v>0</v>
      </c>
      <c r="AE301" s="443">
        <f>Table1[[#This Row],[Stock Norm +Transit Time]]*Table1[[#This Row],[Av. Daily Sales MT]]</f>
        <v>0.38250000000000001</v>
      </c>
    </row>
    <row r="302" spans="1:31" hidden="1">
      <c r="A302" s="433" t="s">
        <v>113</v>
      </c>
      <c r="B302" s="433" t="s">
        <v>151</v>
      </c>
      <c r="C302" s="433" t="str">
        <f>'NAN ENTERPRISE LIMITED'!B26</f>
        <v>W051</v>
      </c>
      <c r="D302" s="433" t="str">
        <f>'NAN ENTERPRISE LIMITED'!C26</f>
        <v>VIKING 20 x 900G</v>
      </c>
      <c r="E302" s="433" t="str">
        <f>'NAN ENTERPRISE LIMITED'!D26</f>
        <v>RICE</v>
      </c>
      <c r="F302" s="433" t="str">
        <f>'NAN ENTERPRISE LIMITED'!E26</f>
        <v>VIKING</v>
      </c>
      <c r="G302" s="443">
        <f>'NAN ENTERPRISE LIMITED'!F26</f>
        <v>0.22199999999999998</v>
      </c>
      <c r="H302" s="434">
        <f>'NAN ENTERPRISE LIMITED'!G26</f>
        <v>12.333333333333334</v>
      </c>
      <c r="I302" s="443">
        <f>'NAN ENTERPRISE LIMITED'!H26</f>
        <v>2733.3333333333335</v>
      </c>
      <c r="J302" s="433">
        <f>'NAN ENTERPRISE LIMITED'!I26</f>
        <v>0</v>
      </c>
      <c r="K302" s="443">
        <f>'NAN ENTERPRISE LIMITED'!J26</f>
        <v>0</v>
      </c>
      <c r="L302" s="443">
        <f>'NAN ENTERPRISE LIMITED'!K26</f>
        <v>0</v>
      </c>
      <c r="M302" s="443">
        <f>'NAN ENTERPRISE LIMITED'!L26</f>
        <v>221.62162162162161</v>
      </c>
      <c r="N302" s="433">
        <f>'NAN ENTERPRISE LIMITED'!M26</f>
        <v>60</v>
      </c>
      <c r="O302" s="444">
        <f>'NAN ENTERPRISE LIMITED'!N26</f>
        <v>1.5805275212321074E-3</v>
      </c>
      <c r="P302" s="433">
        <f>'NAN ENTERPRISE LIMITED'!O26</f>
        <v>0.99574520092752772</v>
      </c>
      <c r="Q302" s="433" t="str">
        <f>'NAN ENTERPRISE LIMITED'!P26</f>
        <v>C</v>
      </c>
      <c r="R302" s="434">
        <f>'NAN ENTERPRISE LIMITED'!Q26</f>
        <v>0.56060606060606066</v>
      </c>
      <c r="S302" s="443">
        <f>'NAN ENTERPRISE LIMITED'!R26</f>
        <v>1.009090909090909E-2</v>
      </c>
      <c r="T302" s="443">
        <f>'NAN ENTERPRISE LIMITED'!S26</f>
        <v>124.24242424242425</v>
      </c>
      <c r="U302" s="433">
        <f>'NAN ENTERPRISE LIMITED'!T26</f>
        <v>30</v>
      </c>
      <c r="V302" s="433">
        <f>'NAN ENTERPRISE LIMITED'!U26</f>
        <v>3</v>
      </c>
      <c r="W302" s="433">
        <f>'NAN ENTERPRISE LIMITED'!V26</f>
        <v>33</v>
      </c>
      <c r="X302" s="434">
        <f>'NAN ENTERPRISE LIMITED'!W26</f>
        <v>18.500000000000004</v>
      </c>
      <c r="Y302" s="434">
        <f>'NAN ENTERPRISE LIMITED'!X26</f>
        <v>18.500000000000004</v>
      </c>
      <c r="Z302" s="443">
        <f>'NAN ENTERPRISE LIMITED'!Y26</f>
        <v>0.33300000000000002</v>
      </c>
      <c r="AA302" s="444">
        <f>'NAN ENTERPRISE LIMITED'!Z26</f>
        <v>0</v>
      </c>
      <c r="AB302" s="446" t="str">
        <f>'NAN ENTERPRISE LIMITED'!AA26</f>
        <v>VERY LOW-ORDER URGENTLY</v>
      </c>
      <c r="AC302" s="443">
        <f>'NAN ENTERPRISE LIMITED'!AB26</f>
        <v>4100.0000000000009</v>
      </c>
      <c r="AD302" s="450">
        <f>Table1[[#This Row],[Stock Sell in/Sell out]]*Table1[[#This Row],[Stock Norm +Transit Time]]/Table1[[#This Row],[Stock Norm QTY]]</f>
        <v>0</v>
      </c>
      <c r="AE302" s="443">
        <f>Table1[[#This Row],[Stock Norm +Transit Time]]*Table1[[#This Row],[Av. Daily Sales MT]]</f>
        <v>0.33299999999999996</v>
      </c>
    </row>
    <row r="303" spans="1:31" hidden="1">
      <c r="A303" s="433" t="s">
        <v>113</v>
      </c>
      <c r="B303" s="433" t="s">
        <v>151</v>
      </c>
      <c r="C303" s="433" t="str">
        <f>'NAN ENTERPRISE LIMITED'!B27</f>
        <v>W027</v>
      </c>
      <c r="D303" s="433" t="str">
        <f>'NAN ENTERPRISE LIMITED'!C27</f>
        <v xml:space="preserve">FORTUNE MARGARINE 250G X 60 </v>
      </c>
      <c r="E303" s="433" t="str">
        <f>'NAN ENTERPRISE LIMITED'!D27</f>
        <v>SPECIALTY FATS</v>
      </c>
      <c r="F303" s="433" t="str">
        <f>'NAN ENTERPRISE LIMITED'!E27</f>
        <v>FORTUNE</v>
      </c>
      <c r="G303" s="443">
        <f>'NAN ENTERPRISE LIMITED'!F27</f>
        <v>0.16500000000000004</v>
      </c>
      <c r="H303" s="434">
        <f>'NAN ENTERPRISE LIMITED'!G27</f>
        <v>11</v>
      </c>
      <c r="I303" s="443">
        <f>'NAN ENTERPRISE LIMITED'!H27</f>
        <v>3410</v>
      </c>
      <c r="J303" s="433">
        <f>'NAN ENTERPRISE LIMITED'!I27</f>
        <v>0</v>
      </c>
      <c r="K303" s="443">
        <f>'NAN ENTERPRISE LIMITED'!J27</f>
        <v>0</v>
      </c>
      <c r="L303" s="443">
        <f>'NAN ENTERPRISE LIMITED'!K27</f>
        <v>0</v>
      </c>
      <c r="M303" s="443">
        <f>'NAN ENTERPRISE LIMITED'!L27</f>
        <v>310</v>
      </c>
      <c r="N303" s="433">
        <f>'NAN ENTERPRISE LIMITED'!M27</f>
        <v>1</v>
      </c>
      <c r="O303" s="444">
        <f>'NAN ENTERPRISE LIMITED'!N27</f>
        <v>1.1747164009157558E-3</v>
      </c>
      <c r="P303" s="433">
        <f>'NAN ENTERPRISE LIMITED'!O27</f>
        <v>0.99691991732844343</v>
      </c>
      <c r="Q303" s="433" t="str">
        <f>'NAN ENTERPRISE LIMITED'!P27</f>
        <v>C</v>
      </c>
      <c r="R303" s="434">
        <f>'NAN ENTERPRISE LIMITED'!Q27</f>
        <v>0.5</v>
      </c>
      <c r="S303" s="443">
        <f>'NAN ENTERPRISE LIMITED'!R27</f>
        <v>7.5000000000000015E-3</v>
      </c>
      <c r="T303" s="443">
        <f>'NAN ENTERPRISE LIMITED'!S27</f>
        <v>155</v>
      </c>
      <c r="U303" s="433">
        <f>'NAN ENTERPRISE LIMITED'!T27</f>
        <v>30</v>
      </c>
      <c r="V303" s="433">
        <f>'NAN ENTERPRISE LIMITED'!U27</f>
        <v>3</v>
      </c>
      <c r="W303" s="433">
        <f>'NAN ENTERPRISE LIMITED'!V27</f>
        <v>33</v>
      </c>
      <c r="X303" s="434">
        <f>'NAN ENTERPRISE LIMITED'!W27</f>
        <v>16.5</v>
      </c>
      <c r="Y303" s="434">
        <f>'NAN ENTERPRISE LIMITED'!X27</f>
        <v>16.5</v>
      </c>
      <c r="Z303" s="443">
        <f>'NAN ENTERPRISE LIMITED'!Y27</f>
        <v>0.24750000000000003</v>
      </c>
      <c r="AA303" s="444">
        <f>'NAN ENTERPRISE LIMITED'!Z27</f>
        <v>0</v>
      </c>
      <c r="AB303" s="446" t="str">
        <f>'NAN ENTERPRISE LIMITED'!AA27</f>
        <v>VERY LOW-ORDER URGENTLY</v>
      </c>
      <c r="AC303" s="443">
        <f>'NAN ENTERPRISE LIMITED'!AB27</f>
        <v>5115</v>
      </c>
      <c r="AD303" s="450">
        <f>Table1[[#This Row],[Stock Sell in/Sell out]]*Table1[[#This Row],[Stock Norm +Transit Time]]/Table1[[#This Row],[Stock Norm QTY]]</f>
        <v>0</v>
      </c>
      <c r="AE303" s="443">
        <f>Table1[[#This Row],[Stock Norm +Transit Time]]*Table1[[#This Row],[Av. Daily Sales MT]]</f>
        <v>0.24750000000000005</v>
      </c>
    </row>
    <row r="304" spans="1:31" hidden="1">
      <c r="A304" s="433" t="s">
        <v>113</v>
      </c>
      <c r="B304" s="433" t="s">
        <v>151</v>
      </c>
      <c r="C304" s="433" t="str">
        <f>'NAN ENTERPRISE LIMITED'!B28</f>
        <v>W160</v>
      </c>
      <c r="D304" s="433" t="str">
        <f>'NAN ENTERPRISE LIMITED'!C28</f>
        <v>SFO 450ML SCH</v>
      </c>
      <c r="E304" s="433" t="str">
        <f>'NAN ENTERPRISE LIMITED'!D28</f>
        <v>SUNFLOWER OIL</v>
      </c>
      <c r="F304" s="433" t="str">
        <f>'NAN ENTERPRISE LIMITED'!E28</f>
        <v>FRYTOL</v>
      </c>
      <c r="G304" s="443">
        <f>'NAN ENTERPRISE LIMITED'!F28</f>
        <v>0.14246</v>
      </c>
      <c r="H304" s="434">
        <f>'NAN ENTERPRISE LIMITED'!G28</f>
        <v>17</v>
      </c>
      <c r="I304" s="443">
        <f>'NAN ENTERPRISE LIMITED'!H28</f>
        <v>4188.6666666666661</v>
      </c>
      <c r="J304" s="433">
        <f>'NAN ENTERPRISE LIMITED'!I28</f>
        <v>0</v>
      </c>
      <c r="K304" s="443">
        <f>'NAN ENTERPRISE LIMITED'!J28</f>
        <v>0</v>
      </c>
      <c r="L304" s="443">
        <f>'NAN ENTERPRISE LIMITED'!K28</f>
        <v>0</v>
      </c>
      <c r="M304" s="443">
        <f>'NAN ENTERPRISE LIMITED'!L28</f>
        <v>246.39215686274505</v>
      </c>
      <c r="N304" s="433">
        <f>'NAN ENTERPRISE LIMITED'!M28</f>
        <v>6</v>
      </c>
      <c r="O304" s="444">
        <f>'NAN ENTERPRISE LIMITED'!N28</f>
        <v>1.0142430210573245E-3</v>
      </c>
      <c r="P304" s="433">
        <f>'NAN ENTERPRISE LIMITED'!O28</f>
        <v>0.99793416034950078</v>
      </c>
      <c r="Q304" s="433" t="str">
        <f>'NAN ENTERPRISE LIMITED'!P28</f>
        <v>C</v>
      </c>
      <c r="R304" s="434">
        <f>'NAN ENTERPRISE LIMITED'!Q28</f>
        <v>0.77272727272727271</v>
      </c>
      <c r="S304" s="443">
        <f>'NAN ENTERPRISE LIMITED'!R28</f>
        <v>6.4754545454545455E-3</v>
      </c>
      <c r="T304" s="443">
        <f>'NAN ENTERPRISE LIMITED'!S28</f>
        <v>190.39393939393938</v>
      </c>
      <c r="U304" s="433">
        <f>'NAN ENTERPRISE LIMITED'!T28</f>
        <v>30</v>
      </c>
      <c r="V304" s="433">
        <f>'NAN ENTERPRISE LIMITED'!U28</f>
        <v>3</v>
      </c>
      <c r="W304" s="433">
        <f>'NAN ENTERPRISE LIMITED'!V28</f>
        <v>33</v>
      </c>
      <c r="X304" s="434">
        <f>'NAN ENTERPRISE LIMITED'!W28</f>
        <v>25.5</v>
      </c>
      <c r="Y304" s="434">
        <f>'NAN ENTERPRISE LIMITED'!X28</f>
        <v>25.5</v>
      </c>
      <c r="Z304" s="443">
        <f>'NAN ENTERPRISE LIMITED'!Y28</f>
        <v>0.21369000000000002</v>
      </c>
      <c r="AA304" s="444">
        <f>'NAN ENTERPRISE LIMITED'!Z28</f>
        <v>0</v>
      </c>
      <c r="AB304" s="446" t="str">
        <f>'NAN ENTERPRISE LIMITED'!AA28</f>
        <v>VERY LOW-ORDER URGENTLY</v>
      </c>
      <c r="AC304" s="443">
        <f>'NAN ENTERPRISE LIMITED'!AB28</f>
        <v>6282.9999999999991</v>
      </c>
      <c r="AD304" s="450">
        <f>Table1[[#This Row],[Stock Sell in/Sell out]]*Table1[[#This Row],[Stock Norm +Transit Time]]/Table1[[#This Row],[Stock Norm QTY]]</f>
        <v>0</v>
      </c>
      <c r="AE304" s="443">
        <f>Table1[[#This Row],[Stock Norm +Transit Time]]*Table1[[#This Row],[Av. Daily Sales MT]]</f>
        <v>0.21368999999999999</v>
      </c>
    </row>
    <row r="305" spans="1:31" hidden="1">
      <c r="A305" s="433" t="s">
        <v>113</v>
      </c>
      <c r="B305" s="433" t="s">
        <v>151</v>
      </c>
      <c r="C305" s="433" t="str">
        <f>'NAN ENTERPRISE LIMITED'!B29</f>
        <v>W016</v>
      </c>
      <c r="D305" s="433" t="str">
        <f>'NAN ENTERPRISE LIMITED'!C29</f>
        <v xml:space="preserve">FRYTOL OIL 20L </v>
      </c>
      <c r="E305" s="433" t="str">
        <f>'NAN ENTERPRISE LIMITED'!D29</f>
        <v>COOKING OIL</v>
      </c>
      <c r="F305" s="433" t="str">
        <f>'NAN ENTERPRISE LIMITED'!E29</f>
        <v>FRYTOL</v>
      </c>
      <c r="G305" s="443">
        <f>'NAN ENTERPRISE LIMITED'!F29</f>
        <v>9.0000000000000011E-2</v>
      </c>
      <c r="H305" s="434">
        <f>'NAN ENTERPRISE LIMITED'!G29</f>
        <v>5</v>
      </c>
      <c r="I305" s="443">
        <f>'NAN ENTERPRISE LIMITED'!H29</f>
        <v>1925</v>
      </c>
      <c r="J305" s="433">
        <f>'NAN ENTERPRISE LIMITED'!I29</f>
        <v>0</v>
      </c>
      <c r="K305" s="443">
        <f>'NAN ENTERPRISE LIMITED'!J29</f>
        <v>0</v>
      </c>
      <c r="L305" s="443">
        <f>'NAN ENTERPRISE LIMITED'!K29</f>
        <v>0</v>
      </c>
      <c r="M305" s="443">
        <f>'NAN ENTERPRISE LIMITED'!L29</f>
        <v>385</v>
      </c>
      <c r="N305" s="433">
        <f>'NAN ENTERPRISE LIMITED'!M29</f>
        <v>12</v>
      </c>
      <c r="O305" s="444">
        <f>'NAN ENTERPRISE LIMITED'!N29</f>
        <v>6.4075440049950313E-4</v>
      </c>
      <c r="P305" s="433">
        <f>'NAN ENTERPRISE LIMITED'!O29</f>
        <v>0.99857491475000026</v>
      </c>
      <c r="Q305" s="433" t="str">
        <f>'NAN ENTERPRISE LIMITED'!P29</f>
        <v>C</v>
      </c>
      <c r="R305" s="434">
        <f>'NAN ENTERPRISE LIMITED'!Q29</f>
        <v>0.22727272727272727</v>
      </c>
      <c r="S305" s="443">
        <f>'NAN ENTERPRISE LIMITED'!R29</f>
        <v>4.0909090909090912E-3</v>
      </c>
      <c r="T305" s="443">
        <f>'NAN ENTERPRISE LIMITED'!S29</f>
        <v>87.5</v>
      </c>
      <c r="U305" s="433">
        <f>'NAN ENTERPRISE LIMITED'!T29</f>
        <v>30</v>
      </c>
      <c r="V305" s="433">
        <f>'NAN ENTERPRISE LIMITED'!U29</f>
        <v>3</v>
      </c>
      <c r="W305" s="433">
        <f>'NAN ENTERPRISE LIMITED'!V29</f>
        <v>33</v>
      </c>
      <c r="X305" s="434">
        <f>'NAN ENTERPRISE LIMITED'!W29</f>
        <v>7.5</v>
      </c>
      <c r="Y305" s="434">
        <f>'NAN ENTERPRISE LIMITED'!X29</f>
        <v>7.5</v>
      </c>
      <c r="Z305" s="443">
        <f>'NAN ENTERPRISE LIMITED'!Y29</f>
        <v>0.13500000000000001</v>
      </c>
      <c r="AA305" s="444">
        <f>'NAN ENTERPRISE LIMITED'!Z29</f>
        <v>0</v>
      </c>
      <c r="AB305" s="446" t="str">
        <f>'NAN ENTERPRISE LIMITED'!AA29</f>
        <v>VERY LOW-ORDER URGENTLY</v>
      </c>
      <c r="AC305" s="443">
        <f>'NAN ENTERPRISE LIMITED'!AB29</f>
        <v>2887.5</v>
      </c>
      <c r="AD305" s="450">
        <f>Table1[[#This Row],[Stock Sell in/Sell out]]*Table1[[#This Row],[Stock Norm +Transit Time]]/Table1[[#This Row],[Stock Norm QTY]]</f>
        <v>0</v>
      </c>
      <c r="AE305" s="443">
        <f>Table1[[#This Row],[Stock Norm +Transit Time]]*Table1[[#This Row],[Av. Daily Sales MT]]</f>
        <v>0.13500000000000001</v>
      </c>
    </row>
    <row r="306" spans="1:31" hidden="1">
      <c r="A306" s="433" t="s">
        <v>113</v>
      </c>
      <c r="B306" s="433" t="s">
        <v>151</v>
      </c>
      <c r="C306" s="433" t="str">
        <f>'NAN ENTERPRISE LIMITED'!B30</f>
        <v>W018</v>
      </c>
      <c r="D306" s="433" t="str">
        <f>'NAN ENTERPRISE LIMITED'!C30</f>
        <v xml:space="preserve">CO-FRYTOL  @25L </v>
      </c>
      <c r="E306" s="433" t="str">
        <f>'NAN ENTERPRISE LIMITED'!D30</f>
        <v>COOKING OIL</v>
      </c>
      <c r="F306" s="433" t="str">
        <f>'NAN ENTERPRISE LIMITED'!E30</f>
        <v>FRYTOL</v>
      </c>
      <c r="G306" s="443">
        <f>'NAN ENTERPRISE LIMITED'!F30</f>
        <v>4.5000000000000005E-2</v>
      </c>
      <c r="H306" s="434">
        <f>'NAN ENTERPRISE LIMITED'!G30</f>
        <v>2</v>
      </c>
      <c r="I306" s="443">
        <f>'NAN ENTERPRISE LIMITED'!H30</f>
        <v>1064</v>
      </c>
      <c r="J306" s="433">
        <f>'NAN ENTERPRISE LIMITED'!I30</f>
        <v>0</v>
      </c>
      <c r="K306" s="443">
        <f>'NAN ENTERPRISE LIMITED'!J30</f>
        <v>0</v>
      </c>
      <c r="L306" s="443">
        <f>'NAN ENTERPRISE LIMITED'!K30</f>
        <v>0</v>
      </c>
      <c r="M306" s="443">
        <f>'NAN ENTERPRISE LIMITED'!L30</f>
        <v>532</v>
      </c>
      <c r="N306" s="433">
        <f>'NAN ENTERPRISE LIMITED'!M30</f>
        <v>36</v>
      </c>
      <c r="O306" s="444">
        <f>'NAN ENTERPRISE LIMITED'!N30</f>
        <v>3.2037720024975157E-4</v>
      </c>
      <c r="P306" s="433">
        <f>'NAN ENTERPRISE LIMITED'!O30</f>
        <v>0.99889529195025006</v>
      </c>
      <c r="Q306" s="433" t="str">
        <f>'NAN ENTERPRISE LIMITED'!P30</f>
        <v>C</v>
      </c>
      <c r="R306" s="434">
        <f>'NAN ENTERPRISE LIMITED'!Q30</f>
        <v>9.0909090909090912E-2</v>
      </c>
      <c r="S306" s="443">
        <f>'NAN ENTERPRISE LIMITED'!R30</f>
        <v>2.0454545454545456E-3</v>
      </c>
      <c r="T306" s="443">
        <f>'NAN ENTERPRISE LIMITED'!S30</f>
        <v>48.363636363636367</v>
      </c>
      <c r="U306" s="433">
        <f>'NAN ENTERPRISE LIMITED'!T30</f>
        <v>30</v>
      </c>
      <c r="V306" s="433">
        <f>'NAN ENTERPRISE LIMITED'!U30</f>
        <v>3</v>
      </c>
      <c r="W306" s="433">
        <f>'NAN ENTERPRISE LIMITED'!V30</f>
        <v>33</v>
      </c>
      <c r="X306" s="434">
        <f>'NAN ENTERPRISE LIMITED'!W30</f>
        <v>3</v>
      </c>
      <c r="Y306" s="434">
        <f>'NAN ENTERPRISE LIMITED'!X30</f>
        <v>3</v>
      </c>
      <c r="Z306" s="443">
        <f>'NAN ENTERPRISE LIMITED'!Y30</f>
        <v>6.7500000000000018E-2</v>
      </c>
      <c r="AA306" s="444">
        <f>'NAN ENTERPRISE LIMITED'!Z30</f>
        <v>0</v>
      </c>
      <c r="AB306" s="446" t="str">
        <f>'NAN ENTERPRISE LIMITED'!AA30</f>
        <v>VERY LOW-ORDER URGENTLY</v>
      </c>
      <c r="AC306" s="443">
        <f>'NAN ENTERPRISE LIMITED'!AB30</f>
        <v>1596</v>
      </c>
      <c r="AD306" s="450">
        <f>Table1[[#This Row],[Stock Sell in/Sell out]]*Table1[[#This Row],[Stock Norm +Transit Time]]/Table1[[#This Row],[Stock Norm QTY]]</f>
        <v>0</v>
      </c>
      <c r="AE306" s="443">
        <f>Table1[[#This Row],[Stock Norm +Transit Time]]*Table1[[#This Row],[Av. Daily Sales MT]]</f>
        <v>6.7500000000000004E-2</v>
      </c>
    </row>
    <row r="307" spans="1:31" hidden="1">
      <c r="A307" s="433" t="s">
        <v>113</v>
      </c>
      <c r="B307" s="433" t="s">
        <v>151</v>
      </c>
      <c r="C307" s="433" t="str">
        <f>'NAN ENTERPRISE LIMITED'!B31</f>
        <v>W176</v>
      </c>
      <c r="D307" s="433" t="str">
        <f>'NAN ENTERPRISE LIMITED'!C31</f>
        <v>FORTUNE VIET 50KG</v>
      </c>
      <c r="E307" s="433" t="str">
        <f>'NAN ENTERPRISE LIMITED'!D31</f>
        <v>RICE</v>
      </c>
      <c r="F307" s="433" t="str">
        <f>'NAN ENTERPRISE LIMITED'!E31</f>
        <v>FORTUNE</v>
      </c>
      <c r="G307" s="443">
        <f>'NAN ENTERPRISE LIMITED'!F31</f>
        <v>3.3333333333333333E-2</v>
      </c>
      <c r="H307" s="434">
        <f>'NAN ENTERPRISE LIMITED'!G31</f>
        <v>0.66666666666666663</v>
      </c>
      <c r="I307" s="443">
        <f>'NAN ENTERPRISE LIMITED'!H31</f>
        <v>546.66666666666663</v>
      </c>
      <c r="J307" s="433">
        <f>'NAN ENTERPRISE LIMITED'!I31</f>
        <v>0</v>
      </c>
      <c r="K307" s="443">
        <f>'NAN ENTERPRISE LIMITED'!J31</f>
        <v>0</v>
      </c>
      <c r="L307" s="443">
        <f>'NAN ENTERPRISE LIMITED'!K31</f>
        <v>0</v>
      </c>
      <c r="M307" s="443">
        <f>'NAN ENTERPRISE LIMITED'!L31</f>
        <v>820</v>
      </c>
      <c r="N307" s="433">
        <f>'NAN ENTERPRISE LIMITED'!M31</f>
        <v>20</v>
      </c>
      <c r="O307" s="444">
        <f>'NAN ENTERPRISE LIMITED'!N31</f>
        <v>2.3731644462944557E-4</v>
      </c>
      <c r="P307" s="433">
        <f>'NAN ENTERPRISE LIMITED'!O31</f>
        <v>0.9991326083948795</v>
      </c>
      <c r="Q307" s="433" t="str">
        <f>'NAN ENTERPRISE LIMITED'!P31</f>
        <v>C</v>
      </c>
      <c r="R307" s="434">
        <f>'NAN ENTERPRISE LIMITED'!Q31</f>
        <v>3.03030303030303E-2</v>
      </c>
      <c r="S307" s="443">
        <f>'NAN ENTERPRISE LIMITED'!R31</f>
        <v>1.5151515151515152E-3</v>
      </c>
      <c r="T307" s="443">
        <f>'NAN ENTERPRISE LIMITED'!S31</f>
        <v>24.848484848484848</v>
      </c>
      <c r="U307" s="433">
        <f>'NAN ENTERPRISE LIMITED'!T31</f>
        <v>30</v>
      </c>
      <c r="V307" s="433">
        <f>'NAN ENTERPRISE LIMITED'!U31</f>
        <v>3</v>
      </c>
      <c r="W307" s="433">
        <f>'NAN ENTERPRISE LIMITED'!V31</f>
        <v>33</v>
      </c>
      <c r="X307" s="434">
        <f>'NAN ENTERPRISE LIMITED'!W31</f>
        <v>0.99999999999999989</v>
      </c>
      <c r="Y307" s="434">
        <f>'NAN ENTERPRISE LIMITED'!X31</f>
        <v>0.99999999999999989</v>
      </c>
      <c r="Z307" s="443">
        <f>'NAN ENTERPRISE LIMITED'!Y31</f>
        <v>4.9999999999999996E-2</v>
      </c>
      <c r="AA307" s="444">
        <f>'NAN ENTERPRISE LIMITED'!Z31</f>
        <v>0</v>
      </c>
      <c r="AB307" s="446" t="str">
        <f>'NAN ENTERPRISE LIMITED'!AA31</f>
        <v>VERY LOW-ORDER URGENTLY</v>
      </c>
      <c r="AC307" s="443">
        <f>'NAN ENTERPRISE LIMITED'!AB31</f>
        <v>819.99999999999989</v>
      </c>
      <c r="AD307" s="450">
        <f>Table1[[#This Row],[Stock Sell in/Sell out]]*Table1[[#This Row],[Stock Norm +Transit Time]]/Table1[[#This Row],[Stock Norm QTY]]</f>
        <v>0</v>
      </c>
      <c r="AE307" s="443">
        <f>Table1[[#This Row],[Stock Norm +Transit Time]]*Table1[[#This Row],[Av. Daily Sales MT]]</f>
        <v>0.05</v>
      </c>
    </row>
    <row r="308" spans="1:31" hidden="1">
      <c r="A308" s="433" t="s">
        <v>113</v>
      </c>
      <c r="B308" s="433" t="s">
        <v>151</v>
      </c>
      <c r="C308" s="433" t="str">
        <f>'NAN ENTERPRISE LIMITED'!B32</f>
        <v>W032</v>
      </c>
      <c r="D308" s="433" t="str">
        <f>'NAN ENTERPRISE LIMITED'!C32</f>
        <v>WINTER SFO 5L X 4BTL</v>
      </c>
      <c r="E308" s="433" t="str">
        <f>'NAN ENTERPRISE LIMITED'!D32</f>
        <v>SUNFLOWER OIL</v>
      </c>
      <c r="F308" s="433" t="str">
        <f>'NAN ENTERPRISE LIMITED'!E32</f>
        <v>FRYTOL</v>
      </c>
      <c r="G308" s="443">
        <f>'NAN ENTERPRISE LIMITED'!F32</f>
        <v>3.0333333333333334E-2</v>
      </c>
      <c r="H308" s="434">
        <f>'NAN ENTERPRISE LIMITED'!G32</f>
        <v>1.6666666666666667</v>
      </c>
      <c r="I308" s="443">
        <f>'NAN ENTERPRISE LIMITED'!H32</f>
        <v>833.33333333333337</v>
      </c>
      <c r="J308" s="433">
        <f>'NAN ENTERPRISE LIMITED'!I32</f>
        <v>0</v>
      </c>
      <c r="K308" s="443">
        <f>'NAN ENTERPRISE LIMITED'!J32</f>
        <v>0</v>
      </c>
      <c r="L308" s="443">
        <f>'NAN ENTERPRISE LIMITED'!K32</f>
        <v>0</v>
      </c>
      <c r="M308" s="443">
        <f>'NAN ENTERPRISE LIMITED'!L32</f>
        <v>500</v>
      </c>
      <c r="N308" s="433">
        <f>'NAN ENTERPRISE LIMITED'!M32</f>
        <v>1</v>
      </c>
      <c r="O308" s="444">
        <f>'NAN ENTERPRISE LIMITED'!N32</f>
        <v>2.1595796461279548E-4</v>
      </c>
      <c r="P308" s="433">
        <f>'NAN ENTERPRISE LIMITED'!O32</f>
        <v>0.99934856635949232</v>
      </c>
      <c r="Q308" s="433" t="str">
        <f>'NAN ENTERPRISE LIMITED'!P32</f>
        <v>C</v>
      </c>
      <c r="R308" s="434">
        <f>'NAN ENTERPRISE LIMITED'!Q32</f>
        <v>7.575757575757576E-2</v>
      </c>
      <c r="S308" s="443">
        <f>'NAN ENTERPRISE LIMITED'!R32</f>
        <v>1.3787878787878789E-3</v>
      </c>
      <c r="T308" s="443">
        <f>'NAN ENTERPRISE LIMITED'!S32</f>
        <v>37.878787878787882</v>
      </c>
      <c r="U308" s="433">
        <f>'NAN ENTERPRISE LIMITED'!T32</f>
        <v>30</v>
      </c>
      <c r="V308" s="433">
        <f>'NAN ENTERPRISE LIMITED'!U32</f>
        <v>3</v>
      </c>
      <c r="W308" s="433">
        <f>'NAN ENTERPRISE LIMITED'!V32</f>
        <v>33</v>
      </c>
      <c r="X308" s="434">
        <f>'NAN ENTERPRISE LIMITED'!W32</f>
        <v>2.5</v>
      </c>
      <c r="Y308" s="434">
        <f>'NAN ENTERPRISE LIMITED'!X32</f>
        <v>2.5</v>
      </c>
      <c r="Z308" s="443">
        <f>'NAN ENTERPRISE LIMITED'!Y32</f>
        <v>4.5499999999999999E-2</v>
      </c>
      <c r="AA308" s="444">
        <f>'NAN ENTERPRISE LIMITED'!Z32</f>
        <v>0</v>
      </c>
      <c r="AB308" s="446" t="str">
        <f>'NAN ENTERPRISE LIMITED'!AA32</f>
        <v>VERY LOW-ORDER URGENTLY</v>
      </c>
      <c r="AC308" s="443">
        <f>'NAN ENTERPRISE LIMITED'!AB32</f>
        <v>1250</v>
      </c>
      <c r="AD308" s="450">
        <f>Table1[[#This Row],[Stock Sell in/Sell out]]*Table1[[#This Row],[Stock Norm +Transit Time]]/Table1[[#This Row],[Stock Norm QTY]]</f>
        <v>0</v>
      </c>
      <c r="AE308" s="443">
        <f>Table1[[#This Row],[Stock Norm +Transit Time]]*Table1[[#This Row],[Av. Daily Sales MT]]</f>
        <v>4.5500000000000006E-2</v>
      </c>
    </row>
    <row r="309" spans="1:31" hidden="1">
      <c r="A309" s="433" t="s">
        <v>113</v>
      </c>
      <c r="B309" s="433" t="s">
        <v>151</v>
      </c>
      <c r="C309" s="433" t="str">
        <f>'NAN ENTERPRISE LIMITED'!B33</f>
        <v>W111</v>
      </c>
      <c r="D309" s="433" t="str">
        <f>'NAN ENTERPRISE LIMITED'!C33</f>
        <v>FORTUNE DELIGHT 900GM</v>
      </c>
      <c r="E309" s="433" t="str">
        <f>'NAN ENTERPRISE LIMITED'!D33</f>
        <v>RICE</v>
      </c>
      <c r="F309" s="433" t="str">
        <f>'NAN ENTERPRISE LIMITED'!E33</f>
        <v>FORTUNE DELIGHT</v>
      </c>
      <c r="G309" s="443">
        <f>'NAN ENTERPRISE LIMITED'!F33</f>
        <v>2.3999999999999997E-2</v>
      </c>
      <c r="H309" s="434">
        <f>'NAN ENTERPRISE LIMITED'!G33</f>
        <v>1.3333333333333333</v>
      </c>
      <c r="I309" s="443">
        <f>'NAN ENTERPRISE LIMITED'!H33</f>
        <v>340.66666666666663</v>
      </c>
      <c r="J309" s="433">
        <f>'NAN ENTERPRISE LIMITED'!I33</f>
        <v>0</v>
      </c>
      <c r="K309" s="443">
        <f>'NAN ENTERPRISE LIMITED'!J33</f>
        <v>0</v>
      </c>
      <c r="L309" s="443">
        <f>'NAN ENTERPRISE LIMITED'!K33</f>
        <v>0</v>
      </c>
      <c r="M309" s="443">
        <f>'NAN ENTERPRISE LIMITED'!L33</f>
        <v>255.49999999999997</v>
      </c>
      <c r="N309" s="433">
        <f>'NAN ENTERPRISE LIMITED'!M33</f>
        <v>72</v>
      </c>
      <c r="O309" s="444">
        <f>'NAN ENTERPRISE LIMITED'!N33</f>
        <v>1.708678401332008E-4</v>
      </c>
      <c r="P309" s="433">
        <f>'NAN ENTERPRISE LIMITED'!O33</f>
        <v>0.99951943419962552</v>
      </c>
      <c r="Q309" s="433" t="str">
        <f>'NAN ENTERPRISE LIMITED'!P33</f>
        <v>C</v>
      </c>
      <c r="R309" s="434">
        <f>'NAN ENTERPRISE LIMITED'!Q33</f>
        <v>6.0606060606060601E-2</v>
      </c>
      <c r="S309" s="443">
        <f>'NAN ENTERPRISE LIMITED'!R33</f>
        <v>1.0909090909090907E-3</v>
      </c>
      <c r="T309" s="443">
        <f>'NAN ENTERPRISE LIMITED'!S33</f>
        <v>15.484848484848483</v>
      </c>
      <c r="U309" s="433">
        <f>'NAN ENTERPRISE LIMITED'!T33</f>
        <v>30</v>
      </c>
      <c r="V309" s="433">
        <f>'NAN ENTERPRISE LIMITED'!U33</f>
        <v>3</v>
      </c>
      <c r="W309" s="433">
        <f>'NAN ENTERPRISE LIMITED'!V33</f>
        <v>33</v>
      </c>
      <c r="X309" s="434">
        <f>'NAN ENTERPRISE LIMITED'!W33</f>
        <v>1.9999999999999998</v>
      </c>
      <c r="Y309" s="434">
        <f>'NAN ENTERPRISE LIMITED'!X33</f>
        <v>1.9999999999999998</v>
      </c>
      <c r="Z309" s="443">
        <f>'NAN ENTERPRISE LIMITED'!Y33</f>
        <v>3.5999999999999997E-2</v>
      </c>
      <c r="AA309" s="444">
        <f>'NAN ENTERPRISE LIMITED'!Z33</f>
        <v>0</v>
      </c>
      <c r="AB309" s="446" t="str">
        <f>'NAN ENTERPRISE LIMITED'!AA33</f>
        <v>VERY LOW-ORDER URGENTLY</v>
      </c>
      <c r="AC309" s="443">
        <f>'NAN ENTERPRISE LIMITED'!AB33</f>
        <v>510.99999999999989</v>
      </c>
      <c r="AD309" s="450">
        <f>Table1[[#This Row],[Stock Sell in/Sell out]]*Table1[[#This Row],[Stock Norm +Transit Time]]/Table1[[#This Row],[Stock Norm QTY]]</f>
        <v>0</v>
      </c>
      <c r="AE309" s="443">
        <f>Table1[[#This Row],[Stock Norm +Transit Time]]*Table1[[#This Row],[Av. Daily Sales MT]]</f>
        <v>3.5999999999999997E-2</v>
      </c>
    </row>
    <row r="310" spans="1:31" hidden="1">
      <c r="A310" s="433" t="s">
        <v>113</v>
      </c>
      <c r="B310" s="433" t="s">
        <v>151</v>
      </c>
      <c r="C310" s="433" t="str">
        <f>'NAN ENTERPRISE LIMITED'!B34</f>
        <v>W137</v>
      </c>
      <c r="D310" s="433" t="str">
        <f>'NAN ENTERPRISE LIMITED'!C34</f>
        <v>VIKING EMO PA 4.5KG</v>
      </c>
      <c r="E310" s="433" t="str">
        <f>'NAN ENTERPRISE LIMITED'!D34</f>
        <v>RICE</v>
      </c>
      <c r="F310" s="433" t="str">
        <f>'NAN ENTERPRISE LIMITED'!E34</f>
        <v>VIKING</v>
      </c>
      <c r="G310" s="443">
        <f>'NAN ENTERPRISE LIMITED'!F34</f>
        <v>2.2500000000000003E-2</v>
      </c>
      <c r="H310" s="434">
        <f>'NAN ENTERPRISE LIMITED'!G34</f>
        <v>1</v>
      </c>
      <c r="I310" s="443">
        <f>'NAN ENTERPRISE LIMITED'!H34</f>
        <v>185</v>
      </c>
      <c r="J310" s="433">
        <f>'NAN ENTERPRISE LIMITED'!I34</f>
        <v>0</v>
      </c>
      <c r="K310" s="443">
        <f>'NAN ENTERPRISE LIMITED'!J34</f>
        <v>0</v>
      </c>
      <c r="L310" s="443">
        <f>'NAN ENTERPRISE LIMITED'!K34</f>
        <v>0</v>
      </c>
      <c r="M310" s="443">
        <f>'NAN ENTERPRISE LIMITED'!L34</f>
        <v>185</v>
      </c>
      <c r="N310" s="433">
        <f>'NAN ENTERPRISE LIMITED'!M34</f>
        <v>12</v>
      </c>
      <c r="O310" s="444">
        <f>'NAN ENTERPRISE LIMITED'!N34</f>
        <v>1.6018860012487578E-4</v>
      </c>
      <c r="P310" s="433">
        <f>'NAN ENTERPRISE LIMITED'!O34</f>
        <v>0.99967962279975042</v>
      </c>
      <c r="Q310" s="433" t="str">
        <f>'NAN ENTERPRISE LIMITED'!P34</f>
        <v>C</v>
      </c>
      <c r="R310" s="434">
        <f>'NAN ENTERPRISE LIMITED'!Q34</f>
        <v>4.5454545454545456E-2</v>
      </c>
      <c r="S310" s="443">
        <f>'NAN ENTERPRISE LIMITED'!R34</f>
        <v>1.0227272727272728E-3</v>
      </c>
      <c r="T310" s="443">
        <f>'NAN ENTERPRISE LIMITED'!S34</f>
        <v>8.4090909090909083</v>
      </c>
      <c r="U310" s="433">
        <f>'NAN ENTERPRISE LIMITED'!T34</f>
        <v>30</v>
      </c>
      <c r="V310" s="433">
        <f>'NAN ENTERPRISE LIMITED'!U34</f>
        <v>3</v>
      </c>
      <c r="W310" s="433">
        <f>'NAN ENTERPRISE LIMITED'!V34</f>
        <v>33</v>
      </c>
      <c r="X310" s="434">
        <f>'NAN ENTERPRISE LIMITED'!W34</f>
        <v>1.5</v>
      </c>
      <c r="Y310" s="434">
        <f>'NAN ENTERPRISE LIMITED'!X34</f>
        <v>1.5</v>
      </c>
      <c r="Z310" s="443">
        <f>'NAN ENTERPRISE LIMITED'!Y34</f>
        <v>3.3750000000000009E-2</v>
      </c>
      <c r="AA310" s="444">
        <f>'NAN ENTERPRISE LIMITED'!Z34</f>
        <v>0</v>
      </c>
      <c r="AB310" s="446" t="str">
        <f>'NAN ENTERPRISE LIMITED'!AA34</f>
        <v>VERY LOW-ORDER URGENTLY</v>
      </c>
      <c r="AC310" s="443">
        <f>'NAN ENTERPRISE LIMITED'!AB34</f>
        <v>277.5</v>
      </c>
      <c r="AD310" s="450">
        <f>Table1[[#This Row],[Stock Sell in/Sell out]]*Table1[[#This Row],[Stock Norm +Transit Time]]/Table1[[#This Row],[Stock Norm QTY]]</f>
        <v>0</v>
      </c>
      <c r="AE310" s="443">
        <f>Table1[[#This Row],[Stock Norm +Transit Time]]*Table1[[#This Row],[Av. Daily Sales MT]]</f>
        <v>3.3750000000000002E-2</v>
      </c>
    </row>
    <row r="311" spans="1:31" hidden="1">
      <c r="A311" s="433" t="s">
        <v>113</v>
      </c>
      <c r="B311" s="433" t="s">
        <v>151</v>
      </c>
      <c r="C311" s="433" t="str">
        <f>'NAN ENTERPRISE LIMITED'!B35</f>
        <v>W118</v>
      </c>
      <c r="D311" s="433" t="str">
        <f>'NAN ENTERPRISE LIMITED'!C35</f>
        <v>FRYTOL 20L</v>
      </c>
      <c r="E311" s="433" t="str">
        <f>'NAN ENTERPRISE LIMITED'!D35</f>
        <v>COOKING OIL</v>
      </c>
      <c r="F311" s="433" t="str">
        <f>'NAN ENTERPRISE LIMITED'!E35</f>
        <v>FRYTOL</v>
      </c>
      <c r="G311" s="443">
        <f>'NAN ENTERPRISE LIMITED'!F35</f>
        <v>1.7999999999999999E-2</v>
      </c>
      <c r="H311" s="434">
        <f>'NAN ENTERPRISE LIMITED'!G35</f>
        <v>1</v>
      </c>
      <c r="I311" s="443">
        <f>'NAN ENTERPRISE LIMITED'!H35</f>
        <v>385</v>
      </c>
      <c r="J311" s="433">
        <f>'NAN ENTERPRISE LIMITED'!I35</f>
        <v>0</v>
      </c>
      <c r="K311" s="443">
        <f>'NAN ENTERPRISE LIMITED'!J35</f>
        <v>0</v>
      </c>
      <c r="L311" s="443">
        <f>'NAN ENTERPRISE LIMITED'!K35</f>
        <v>0</v>
      </c>
      <c r="M311" s="443">
        <f>'NAN ENTERPRISE LIMITED'!L35</f>
        <v>385</v>
      </c>
      <c r="N311" s="433">
        <f>'NAN ENTERPRISE LIMITED'!M35</f>
        <v>5</v>
      </c>
      <c r="O311" s="444">
        <f>'NAN ENTERPRISE LIMITED'!N35</f>
        <v>1.2815088009990059E-4</v>
      </c>
      <c r="P311" s="433">
        <f>'NAN ENTERPRISE LIMITED'!O35</f>
        <v>0.9998077736798503</v>
      </c>
      <c r="Q311" s="433" t="str">
        <f>'NAN ENTERPRISE LIMITED'!P35</f>
        <v>C</v>
      </c>
      <c r="R311" s="434">
        <f>'NAN ENTERPRISE LIMITED'!Q35</f>
        <v>4.5454545454545456E-2</v>
      </c>
      <c r="S311" s="443">
        <f>'NAN ENTERPRISE LIMITED'!R35</f>
        <v>8.1818181818181816E-4</v>
      </c>
      <c r="T311" s="443">
        <f>'NAN ENTERPRISE LIMITED'!S35</f>
        <v>17.5</v>
      </c>
      <c r="U311" s="433">
        <f>'NAN ENTERPRISE LIMITED'!T35</f>
        <v>30</v>
      </c>
      <c r="V311" s="433">
        <f>'NAN ENTERPRISE LIMITED'!U35</f>
        <v>3</v>
      </c>
      <c r="W311" s="433">
        <f>'NAN ENTERPRISE LIMITED'!V35</f>
        <v>33</v>
      </c>
      <c r="X311" s="434">
        <f>'NAN ENTERPRISE LIMITED'!W35</f>
        <v>1.5</v>
      </c>
      <c r="Y311" s="434">
        <f>'NAN ENTERPRISE LIMITED'!X35</f>
        <v>1.5</v>
      </c>
      <c r="Z311" s="443">
        <f>'NAN ENTERPRISE LIMITED'!Y35</f>
        <v>2.7E-2</v>
      </c>
      <c r="AA311" s="444">
        <f>'NAN ENTERPRISE LIMITED'!Z35</f>
        <v>0</v>
      </c>
      <c r="AB311" s="446" t="str">
        <f>'NAN ENTERPRISE LIMITED'!AA35</f>
        <v>VERY LOW-ORDER URGENTLY</v>
      </c>
      <c r="AC311" s="443">
        <f>'NAN ENTERPRISE LIMITED'!AB35</f>
        <v>577.5</v>
      </c>
      <c r="AD311" s="450">
        <f>Table1[[#This Row],[Stock Sell in/Sell out]]*Table1[[#This Row],[Stock Norm +Transit Time]]/Table1[[#This Row],[Stock Norm QTY]]</f>
        <v>0</v>
      </c>
      <c r="AE311" s="443">
        <f>Table1[[#This Row],[Stock Norm +Transit Time]]*Table1[[#This Row],[Av. Daily Sales MT]]</f>
        <v>2.7E-2</v>
      </c>
    </row>
    <row r="312" spans="1:31" hidden="1">
      <c r="A312" s="433" t="s">
        <v>113</v>
      </c>
      <c r="B312" s="433" t="s">
        <v>151</v>
      </c>
      <c r="C312" s="433" t="str">
        <f>'NAN ENTERPRISE LIMITED'!B36</f>
        <v>W019</v>
      </c>
      <c r="D312" s="433" t="str">
        <f>'NAN ENTERPRISE LIMITED'!C36</f>
        <v xml:space="preserve">FRYTOL YELLOW @25L </v>
      </c>
      <c r="E312" s="433" t="str">
        <f>'NAN ENTERPRISE LIMITED'!D36</f>
        <v>COOKING OIL</v>
      </c>
      <c r="F312" s="433" t="str">
        <f>'NAN ENTERPRISE LIMITED'!E36</f>
        <v>FRYTOL</v>
      </c>
      <c r="G312" s="443">
        <f>'NAN ENTERPRISE LIMITED'!F36</f>
        <v>1.4999999999999999E-2</v>
      </c>
      <c r="H312" s="434">
        <f>'NAN ENTERPRISE LIMITED'!G36</f>
        <v>0.66666666666666663</v>
      </c>
      <c r="I312" s="443">
        <f>'NAN ENTERPRISE LIMITED'!H36</f>
        <v>434</v>
      </c>
      <c r="J312" s="433">
        <f>'NAN ENTERPRISE LIMITED'!I36</f>
        <v>427</v>
      </c>
      <c r="K312" s="443">
        <f>'NAN ENTERPRISE LIMITED'!J36</f>
        <v>9.6074999999999999</v>
      </c>
      <c r="L312" s="443">
        <f>'NAN ENTERPRISE LIMITED'!K36</f>
        <v>277977</v>
      </c>
      <c r="M312" s="443">
        <f>'NAN ENTERPRISE LIMITED'!L36</f>
        <v>651</v>
      </c>
      <c r="N312" s="433">
        <f>'NAN ENTERPRISE LIMITED'!M36</f>
        <v>20</v>
      </c>
      <c r="O312" s="444">
        <f>'NAN ENTERPRISE LIMITED'!N36</f>
        <v>1.0679240008325051E-4</v>
      </c>
      <c r="P312" s="433">
        <f>'NAN ENTERPRISE LIMITED'!O36</f>
        <v>0.99991456607993356</v>
      </c>
      <c r="Q312" s="433" t="str">
        <f>'NAN ENTERPRISE LIMITED'!P36</f>
        <v>C</v>
      </c>
      <c r="R312" s="434">
        <f>'NAN ENTERPRISE LIMITED'!Q36</f>
        <v>3.03030303030303E-2</v>
      </c>
      <c r="S312" s="443">
        <f>'NAN ENTERPRISE LIMITED'!R36</f>
        <v>6.8181818181818176E-4</v>
      </c>
      <c r="T312" s="443">
        <f>'NAN ENTERPRISE LIMITED'!S36</f>
        <v>19.727272727272727</v>
      </c>
      <c r="U312" s="433">
        <f>'NAN ENTERPRISE LIMITED'!T36</f>
        <v>30</v>
      </c>
      <c r="V312" s="433">
        <f>'NAN ENTERPRISE LIMITED'!U36</f>
        <v>3</v>
      </c>
      <c r="W312" s="433">
        <f>'NAN ENTERPRISE LIMITED'!V36</f>
        <v>33</v>
      </c>
      <c r="X312" s="434">
        <f>'NAN ENTERPRISE LIMITED'!W36</f>
        <v>0.99999999999999989</v>
      </c>
      <c r="Y312" s="434">
        <f>'NAN ENTERPRISE LIMITED'!X36</f>
        <v>0</v>
      </c>
      <c r="Z312" s="443">
        <f>'NAN ENTERPRISE LIMITED'!Y36</f>
        <v>0</v>
      </c>
      <c r="AA312" s="444">
        <f>'NAN ENTERPRISE LIMITED'!Z36</f>
        <v>427.00000000000006</v>
      </c>
      <c r="AB312" s="446" t="str">
        <f>'NAN ENTERPRISE LIMITED'!AA36</f>
        <v>VERY HIGH-DON’T ORDER</v>
      </c>
      <c r="AC312" s="443">
        <f>'NAN ENTERPRISE LIMITED'!AB36</f>
        <v>0</v>
      </c>
      <c r="AD312" s="450">
        <f>Table1[[#This Row],[Stock Sell in/Sell out]]*Table1[[#This Row],[Stock Norm +Transit Time]]/Table1[[#This Row],[Stock Norm QTY]]</f>
        <v>14091.000000000002</v>
      </c>
      <c r="AE312" s="443">
        <f>Table1[[#This Row],[Stock Norm +Transit Time]]*Table1[[#This Row],[Av. Daily Sales MT]]</f>
        <v>2.2499999999999999E-2</v>
      </c>
    </row>
    <row r="313" spans="1:31" hidden="1">
      <c r="A313" s="433" t="s">
        <v>113</v>
      </c>
      <c r="B313" s="433" t="s">
        <v>151</v>
      </c>
      <c r="C313" s="433" t="str">
        <f>'NAN ENTERPRISE LIMITED'!B37</f>
        <v>W068</v>
      </c>
      <c r="D313" s="433" t="str">
        <f>'NAN ENTERPRISE LIMITED'!C37</f>
        <v>FORTUNE DELICIOUS 900G X 20</v>
      </c>
      <c r="E313" s="433" t="str">
        <f>'NAN ENTERPRISE LIMITED'!D37</f>
        <v>RICE</v>
      </c>
      <c r="F313" s="433" t="str">
        <f>'NAN ENTERPRISE LIMITED'!E37</f>
        <v>FORTUNE DELICIOUS</v>
      </c>
      <c r="G313" s="443">
        <f>'NAN ENTERPRISE LIMITED'!F37</f>
        <v>1.1999999999999999E-2</v>
      </c>
      <c r="H313" s="434">
        <f>'NAN ENTERPRISE LIMITED'!G37</f>
        <v>0.66666666666666663</v>
      </c>
      <c r="I313" s="443">
        <f>'NAN ENTERPRISE LIMITED'!H37</f>
        <v>233.33333333333334</v>
      </c>
      <c r="J313" s="433">
        <f>'NAN ENTERPRISE LIMITED'!I37</f>
        <v>0</v>
      </c>
      <c r="K313" s="443">
        <f>'NAN ENTERPRISE LIMITED'!J37</f>
        <v>0</v>
      </c>
      <c r="L313" s="443">
        <f>'NAN ENTERPRISE LIMITED'!K37</f>
        <v>0</v>
      </c>
      <c r="M313" s="443">
        <f>'NAN ENTERPRISE LIMITED'!L37</f>
        <v>350.00000000000006</v>
      </c>
      <c r="N313" s="433">
        <f>'NAN ENTERPRISE LIMITED'!M37</f>
        <v>20</v>
      </c>
      <c r="O313" s="444">
        <f>'NAN ENTERPRISE LIMITED'!N37</f>
        <v>8.5433920066600402E-5</v>
      </c>
      <c r="P313" s="433">
        <f>'NAN ENTERPRISE LIMITED'!O37</f>
        <v>1.0000000000000002</v>
      </c>
      <c r="Q313" s="433" t="str">
        <f>'NAN ENTERPRISE LIMITED'!P37</f>
        <v>C</v>
      </c>
      <c r="R313" s="434">
        <f>'NAN ENTERPRISE LIMITED'!Q37</f>
        <v>3.03030303030303E-2</v>
      </c>
      <c r="S313" s="443">
        <f>'NAN ENTERPRISE LIMITED'!R37</f>
        <v>5.4545454545454537E-4</v>
      </c>
      <c r="T313" s="443">
        <f>'NAN ENTERPRISE LIMITED'!S37</f>
        <v>10.606060606060607</v>
      </c>
      <c r="U313" s="433">
        <f>'NAN ENTERPRISE LIMITED'!T37</f>
        <v>30</v>
      </c>
      <c r="V313" s="433">
        <f>'NAN ENTERPRISE LIMITED'!U37</f>
        <v>3</v>
      </c>
      <c r="W313" s="433">
        <f>'NAN ENTERPRISE LIMITED'!V37</f>
        <v>33</v>
      </c>
      <c r="X313" s="434">
        <f>'NAN ENTERPRISE LIMITED'!W37</f>
        <v>0.99999999999999989</v>
      </c>
      <c r="Y313" s="434">
        <f>'NAN ENTERPRISE LIMITED'!X37</f>
        <v>0.99999999999999989</v>
      </c>
      <c r="Z313" s="443">
        <f>'NAN ENTERPRISE LIMITED'!Y37</f>
        <v>1.7999999999999999E-2</v>
      </c>
      <c r="AA313" s="444">
        <f>'NAN ENTERPRISE LIMITED'!Z37</f>
        <v>0</v>
      </c>
      <c r="AB313" s="446" t="str">
        <f>'NAN ENTERPRISE LIMITED'!AA37</f>
        <v>VERY LOW-ORDER URGENTLY</v>
      </c>
      <c r="AC313" s="443">
        <f>'NAN ENTERPRISE LIMITED'!AB37</f>
        <v>350</v>
      </c>
      <c r="AD313" s="450">
        <f>Table1[[#This Row],[Stock Sell in/Sell out]]*Table1[[#This Row],[Stock Norm +Transit Time]]/Table1[[#This Row],[Stock Norm QTY]]</f>
        <v>0</v>
      </c>
      <c r="AE313" s="443">
        <f>Table1[[#This Row],[Stock Norm +Transit Time]]*Table1[[#This Row],[Av. Daily Sales MT]]</f>
        <v>1.7999999999999999E-2</v>
      </c>
    </row>
    <row r="314" spans="1:31" hidden="1">
      <c r="A314" s="433" t="s">
        <v>115</v>
      </c>
      <c r="B314" s="433" t="s">
        <v>151</v>
      </c>
      <c r="C314" s="433" t="str">
        <f>'MICHEAL ADJEI - TECHIMAN'!B5</f>
        <v>W151</v>
      </c>
      <c r="D314" s="433" t="str">
        <f>'MICHEAL ADJEI - TECHIMAN'!C5</f>
        <v>FRYTOL 4.5 LT</v>
      </c>
      <c r="E314" s="433" t="str">
        <f>'MICHEAL ADJEI - TECHIMAN'!D5</f>
        <v>COOKING OIL</v>
      </c>
      <c r="F314" s="433" t="str">
        <f>'MICHEAL ADJEI - TECHIMAN'!E5</f>
        <v>FRYTOL</v>
      </c>
      <c r="G314" s="443">
        <f>'MICHEAL ADJEI - TECHIMAN'!F5</f>
        <v>17.336699999999936</v>
      </c>
      <c r="H314" s="434">
        <f>'MICHEAL ADJEI - TECHIMAN'!G5</f>
        <v>835</v>
      </c>
      <c r="I314" s="443">
        <f>'MICHEAL ADJEI - TECHIMAN'!H5</f>
        <v>512162.75</v>
      </c>
      <c r="J314" s="433">
        <f>'MICHEAL ADJEI - TECHIMAN'!I5</f>
        <v>85</v>
      </c>
      <c r="K314" s="443">
        <f>'MICHEAL ADJEI - TECHIMAN'!J5</f>
        <v>1.3810499999999999</v>
      </c>
      <c r="L314" s="443">
        <f>'MICHEAL ADJEI - TECHIMAN'!K5</f>
        <v>52136.327844311381</v>
      </c>
      <c r="M314" s="443">
        <f>'MICHEAL ADJEI - TECHIMAN'!L5</f>
        <v>613.36856287425155</v>
      </c>
      <c r="N314" s="433">
        <f>'MICHEAL ADJEI - TECHIMAN'!M5</f>
        <v>4</v>
      </c>
      <c r="O314" s="444">
        <f>'MICHEAL ADJEI - TECHIMAN'!N5</f>
        <v>0.15768752970847302</v>
      </c>
      <c r="P314" s="433">
        <f>'MICHEAL ADJEI - TECHIMAN'!O5</f>
        <v>0.15768752970847302</v>
      </c>
      <c r="Q314" s="433" t="str">
        <f>'MICHEAL ADJEI - TECHIMAN'!P5</f>
        <v>A</v>
      </c>
      <c r="R314" s="434">
        <f>'MICHEAL ADJEI - TECHIMAN'!Q5</f>
        <v>37.954545454545453</v>
      </c>
      <c r="S314" s="443">
        <f>'MICHEAL ADJEI - TECHIMAN'!R5</f>
        <v>0.78803181818181534</v>
      </c>
      <c r="T314" s="443">
        <f>'MICHEAL ADJEI - TECHIMAN'!S5</f>
        <v>23280.125</v>
      </c>
      <c r="U314" s="433">
        <f>'MICHEAL ADJEI - TECHIMAN'!T5</f>
        <v>7</v>
      </c>
      <c r="V314" s="433">
        <f>'MICHEAL ADJEI - TECHIMAN'!U5</f>
        <v>3</v>
      </c>
      <c r="W314" s="433">
        <f>'MICHEAL ADJEI - TECHIMAN'!V5</f>
        <v>10</v>
      </c>
      <c r="X314" s="434">
        <f>'MICHEAL ADJEI - TECHIMAN'!W5</f>
        <v>379.5454545454545</v>
      </c>
      <c r="Y314" s="434">
        <f>'MICHEAL ADJEI - TECHIMAN'!X5</f>
        <v>294.5454545454545</v>
      </c>
      <c r="Z314" s="443">
        <f>'MICHEAL ADJEI - TECHIMAN'!Y5</f>
        <v>6.1155044093630693</v>
      </c>
      <c r="AA314" s="444">
        <f>'MICHEAL ADJEI - TECHIMAN'!Z5</f>
        <v>0.22395209580838327</v>
      </c>
      <c r="AB314" s="446" t="str">
        <f>'MICHEAL ADJEI - TECHIMAN'!AA5</f>
        <v>VERY LOW-ORDER URGENTLY</v>
      </c>
      <c r="AC314" s="443">
        <f>'MICHEAL ADJEI - TECHIMAN'!AB5</f>
        <v>180664.9221556886</v>
      </c>
      <c r="AD314" s="450">
        <f>Table1[[#This Row],[Stock Sell in/Sell out]]*Table1[[#This Row],[Stock Norm +Transit Time]]/Table1[[#This Row],[Stock Norm QTY]]</f>
        <v>2.2395209580838324</v>
      </c>
      <c r="AE314" s="443">
        <f>Table1[[#This Row],[Stock Norm +Transit Time]]*Table1[[#This Row],[Av. Daily Sales MT]]</f>
        <v>7.8803181818181534</v>
      </c>
    </row>
    <row r="315" spans="1:31" hidden="1">
      <c r="A315" s="433" t="s">
        <v>115</v>
      </c>
      <c r="B315" s="433" t="s">
        <v>151</v>
      </c>
      <c r="C315" s="433" t="str">
        <f>'MICHEAL ADJEI - TECHIMAN'!B6</f>
        <v>W042</v>
      </c>
      <c r="D315" s="433" t="str">
        <f>'MICHEAL ADJEI - TECHIMAN'!C6</f>
        <v>FORTUNE VIET 5KG</v>
      </c>
      <c r="E315" s="433" t="str">
        <f>'MICHEAL ADJEI - TECHIMAN'!D6</f>
        <v>RICE</v>
      </c>
      <c r="F315" s="433" t="str">
        <f>'MICHEAL ADJEI - TECHIMAN'!E6</f>
        <v>FORTUNE</v>
      </c>
      <c r="G315" s="443">
        <f>'MICHEAL ADJEI - TECHIMAN'!F6</f>
        <v>12.73500000000004</v>
      </c>
      <c r="H315" s="434">
        <f>'MICHEAL ADJEI - TECHIMAN'!G6</f>
        <v>291.33333333333337</v>
      </c>
      <c r="I315" s="443">
        <f>'MICHEAL ADJEI - TECHIMAN'!H6</f>
        <v>152215.06666666479</v>
      </c>
      <c r="J315" s="433">
        <f>'MICHEAL ADJEI - TECHIMAN'!I6</f>
        <v>165</v>
      </c>
      <c r="K315" s="443">
        <f>'MICHEAL ADJEI - TECHIMAN'!J6</f>
        <v>4.1449999999999996</v>
      </c>
      <c r="L315" s="443">
        <f>'MICHEAL ADJEI - TECHIMAN'!K6</f>
        <v>86208.762013728905</v>
      </c>
      <c r="M315" s="443">
        <f>'MICHEAL ADJEI - TECHIMAN'!L6</f>
        <v>522.47734553775092</v>
      </c>
      <c r="N315" s="433">
        <f>'MICHEAL ADJEI - TECHIMAN'!M6</f>
        <v>12</v>
      </c>
      <c r="O315" s="444">
        <f>'MICHEAL ADJEI - TECHIMAN'!N6</f>
        <v>0.11583234934199807</v>
      </c>
      <c r="P315" s="433">
        <f>'MICHEAL ADJEI - TECHIMAN'!O6</f>
        <v>0.27351987905047109</v>
      </c>
      <c r="Q315" s="433" t="str">
        <f>'MICHEAL ADJEI - TECHIMAN'!P6</f>
        <v>A</v>
      </c>
      <c r="R315" s="434">
        <f>'MICHEAL ADJEI - TECHIMAN'!Q6</f>
        <v>13.242424242424244</v>
      </c>
      <c r="S315" s="443">
        <f>'MICHEAL ADJEI - TECHIMAN'!R6</f>
        <v>0.57886363636363825</v>
      </c>
      <c r="T315" s="443">
        <f>'MICHEAL ADJEI - TECHIMAN'!S6</f>
        <v>6918.8666666665813</v>
      </c>
      <c r="U315" s="433">
        <f>'MICHEAL ADJEI - TECHIMAN'!T6</f>
        <v>7</v>
      </c>
      <c r="V315" s="433">
        <f>'MICHEAL ADJEI - TECHIMAN'!U6</f>
        <v>3</v>
      </c>
      <c r="W315" s="433">
        <f>'MICHEAL ADJEI - TECHIMAN'!V6</f>
        <v>10</v>
      </c>
      <c r="X315" s="434">
        <f>'MICHEAL ADJEI - TECHIMAN'!W6</f>
        <v>132.42424242424244</v>
      </c>
      <c r="Y315" s="434">
        <f>'MICHEAL ADJEI - TECHIMAN'!X6</f>
        <v>0</v>
      </c>
      <c r="Z315" s="443">
        <f>'MICHEAL ADJEI - TECHIMAN'!Y6</f>
        <v>0</v>
      </c>
      <c r="AA315" s="444">
        <f>'MICHEAL ADJEI - TECHIMAN'!Z6</f>
        <v>1.2459954233409609</v>
      </c>
      <c r="AB315" s="446" t="str">
        <f>'MICHEAL ADJEI - TECHIMAN'!AA6</f>
        <v>HIGH-DON’T ORDER</v>
      </c>
      <c r="AC315" s="443">
        <f>'MICHEAL ADJEI - TECHIMAN'!AB6</f>
        <v>0</v>
      </c>
      <c r="AD315" s="450">
        <f>Table1[[#This Row],[Stock Sell in/Sell out]]*Table1[[#This Row],[Stock Norm +Transit Time]]/Table1[[#This Row],[Stock Norm QTY]]</f>
        <v>12.45995423340961</v>
      </c>
      <c r="AE315" s="443">
        <f>Table1[[#This Row],[Stock Norm +Transit Time]]*Table1[[#This Row],[Av. Daily Sales MT]]</f>
        <v>5.7886363636363827</v>
      </c>
    </row>
    <row r="316" spans="1:31" hidden="1">
      <c r="A316" s="433" t="s">
        <v>115</v>
      </c>
      <c r="B316" s="433" t="s">
        <v>151</v>
      </c>
      <c r="C316" s="433" t="str">
        <f>'MICHEAL ADJEI - TECHIMAN'!B7</f>
        <v>W168</v>
      </c>
      <c r="D316" s="433" t="str">
        <f>'MICHEAL ADJEI - TECHIMAN'!C7</f>
        <v>JAMAA 24 X 200G</v>
      </c>
      <c r="E316" s="433" t="str">
        <f>'MICHEAL ADJEI - TECHIMAN'!D7</f>
        <v>SOAP</v>
      </c>
      <c r="F316" s="433" t="str">
        <f>'MICHEAL ADJEI - TECHIMAN'!E7</f>
        <v>JAMAA</v>
      </c>
      <c r="G316" s="443">
        <f>'MICHEAL ADJEI - TECHIMAN'!F7</f>
        <v>7.671999999999966</v>
      </c>
      <c r="H316" s="434">
        <f>'MICHEAL ADJEI - TECHIMAN'!G7</f>
        <v>1594.3333333333335</v>
      </c>
      <c r="I316" s="443">
        <f>'MICHEAL ADJEI - TECHIMAN'!H7</f>
        <v>129099.82666666665</v>
      </c>
      <c r="J316" s="433">
        <f>'MICHEAL ADJEI - TECHIMAN'!I7</f>
        <v>0</v>
      </c>
      <c r="K316" s="443">
        <f>'MICHEAL ADJEI - TECHIMAN'!J7</f>
        <v>0</v>
      </c>
      <c r="L316" s="443">
        <f>'MICHEAL ADJEI - TECHIMAN'!K7</f>
        <v>0</v>
      </c>
      <c r="M316" s="443">
        <f>'MICHEAL ADJEI - TECHIMAN'!L7</f>
        <v>80.97417520384694</v>
      </c>
      <c r="N316" s="433">
        <f>'MICHEAL ADJEI - TECHIMAN'!M7</f>
        <v>5</v>
      </c>
      <c r="O316" s="444">
        <f>'MICHEAL ADJEI - TECHIMAN'!N7</f>
        <v>6.978137292122516E-2</v>
      </c>
      <c r="P316" s="433">
        <f>'MICHEAL ADJEI - TECHIMAN'!O7</f>
        <v>0.34330125197169625</v>
      </c>
      <c r="Q316" s="433" t="str">
        <f>'MICHEAL ADJEI - TECHIMAN'!P7</f>
        <v>A</v>
      </c>
      <c r="R316" s="434">
        <f>'MICHEAL ADJEI - TECHIMAN'!Q7</f>
        <v>72.469696969696983</v>
      </c>
      <c r="S316" s="443">
        <f>'MICHEAL ADJEI - TECHIMAN'!R7</f>
        <v>0.34872727272727116</v>
      </c>
      <c r="T316" s="443">
        <f>'MICHEAL ADJEI - TECHIMAN'!S7</f>
        <v>5868.1739393939388</v>
      </c>
      <c r="U316" s="433">
        <f>'MICHEAL ADJEI - TECHIMAN'!T7</f>
        <v>7</v>
      </c>
      <c r="V316" s="433">
        <f>'MICHEAL ADJEI - TECHIMAN'!U7</f>
        <v>3</v>
      </c>
      <c r="W316" s="433">
        <f>'MICHEAL ADJEI - TECHIMAN'!V7</f>
        <v>10</v>
      </c>
      <c r="X316" s="434">
        <f>'MICHEAL ADJEI - TECHIMAN'!W7</f>
        <v>724.69696969696986</v>
      </c>
      <c r="Y316" s="434">
        <f>'MICHEAL ADJEI - TECHIMAN'!X7</f>
        <v>724.69696969696986</v>
      </c>
      <c r="Z316" s="443">
        <f>'MICHEAL ADJEI - TECHIMAN'!Y7</f>
        <v>3.4872727272727122</v>
      </c>
      <c r="AA316" s="444">
        <f>'MICHEAL ADJEI - TECHIMAN'!Z7</f>
        <v>0</v>
      </c>
      <c r="AB316" s="446" t="str">
        <f>'MICHEAL ADJEI - TECHIMAN'!AA7</f>
        <v>VERY LOW-ORDER URGENTLY</v>
      </c>
      <c r="AC316" s="443">
        <f>'MICHEAL ADJEI - TECHIMAN'!AB7</f>
        <v>58681.739393939395</v>
      </c>
      <c r="AD316" s="450">
        <f>Table1[[#This Row],[Stock Sell in/Sell out]]*Table1[[#This Row],[Stock Norm +Transit Time]]/Table1[[#This Row],[Stock Norm QTY]]</f>
        <v>0</v>
      </c>
      <c r="AE316" s="443">
        <f>Table1[[#This Row],[Stock Norm +Transit Time]]*Table1[[#This Row],[Av. Daily Sales MT]]</f>
        <v>3.4872727272727118</v>
      </c>
    </row>
    <row r="317" spans="1:31" hidden="1">
      <c r="A317" s="433" t="s">
        <v>115</v>
      </c>
      <c r="B317" s="433" t="s">
        <v>151</v>
      </c>
      <c r="C317" s="433" t="str">
        <f>'MICHEAL ADJEI - TECHIMAN'!B8</f>
        <v>W043</v>
      </c>
      <c r="D317" s="433" t="str">
        <f>'MICHEAL ADJEI - TECHIMAN'!C8</f>
        <v>FORTUNE VIET 25KG</v>
      </c>
      <c r="E317" s="433" t="str">
        <f>'MICHEAL ADJEI - TECHIMAN'!D8</f>
        <v>RICE</v>
      </c>
      <c r="F317" s="433" t="str">
        <f>'MICHEAL ADJEI - TECHIMAN'!E8</f>
        <v>FORTUNE</v>
      </c>
      <c r="G317" s="443">
        <f>'MICHEAL ADJEI - TECHIMAN'!F8</f>
        <v>6.3333333333333508</v>
      </c>
      <c r="H317" s="434">
        <f>'MICHEAL ADJEI - TECHIMAN'!G8</f>
        <v>253.33333333333334</v>
      </c>
      <c r="I317" s="443">
        <f>'MICHEAL ADJEI - TECHIMAN'!H8</f>
        <v>74347</v>
      </c>
      <c r="J317" s="433">
        <f>'MICHEAL ADJEI - TECHIMAN'!I8</f>
        <v>179</v>
      </c>
      <c r="K317" s="443">
        <f>'MICHEAL ADJEI - TECHIMAN'!J8</f>
        <v>4.4749999999999996</v>
      </c>
      <c r="L317" s="443">
        <f>'MICHEAL ADJEI - TECHIMAN'!K8</f>
        <v>52532.024999999994</v>
      </c>
      <c r="M317" s="443">
        <f>'MICHEAL ADJEI - TECHIMAN'!L8</f>
        <v>293.47499999999997</v>
      </c>
      <c r="N317" s="433">
        <f>'MICHEAL ADJEI - TECHIMAN'!M8</f>
        <v>12</v>
      </c>
      <c r="O317" s="444">
        <f>'MICHEAL ADJEI - TECHIMAN'!N8</f>
        <v>5.7605408650646832E-2</v>
      </c>
      <c r="P317" s="433">
        <f>'MICHEAL ADJEI - TECHIMAN'!O8</f>
        <v>0.40090666062234309</v>
      </c>
      <c r="Q317" s="433" t="str">
        <f>'MICHEAL ADJEI - TECHIMAN'!P8</f>
        <v>A</v>
      </c>
      <c r="R317" s="434">
        <f>'MICHEAL ADJEI - TECHIMAN'!Q8</f>
        <v>11.515151515151516</v>
      </c>
      <c r="S317" s="443">
        <f>'MICHEAL ADJEI - TECHIMAN'!R8</f>
        <v>0.28787878787878868</v>
      </c>
      <c r="T317" s="443">
        <f>'MICHEAL ADJEI - TECHIMAN'!S8</f>
        <v>3379.409090909091</v>
      </c>
      <c r="U317" s="433">
        <f>'MICHEAL ADJEI - TECHIMAN'!T8</f>
        <v>7</v>
      </c>
      <c r="V317" s="433">
        <f>'MICHEAL ADJEI - TECHIMAN'!U8</f>
        <v>3</v>
      </c>
      <c r="W317" s="433">
        <f>'MICHEAL ADJEI - TECHIMAN'!V8</f>
        <v>10</v>
      </c>
      <c r="X317" s="434">
        <f>'MICHEAL ADJEI - TECHIMAN'!W8</f>
        <v>115.15151515151516</v>
      </c>
      <c r="Y317" s="434">
        <f>'MICHEAL ADJEI - TECHIMAN'!X8</f>
        <v>0</v>
      </c>
      <c r="Z317" s="443">
        <f>'MICHEAL ADJEI - TECHIMAN'!Y8</f>
        <v>0</v>
      </c>
      <c r="AA317" s="444">
        <f>'MICHEAL ADJEI - TECHIMAN'!Z8</f>
        <v>1.5544736842105262</v>
      </c>
      <c r="AB317" s="446" t="str">
        <f>'MICHEAL ADJEI - TECHIMAN'!AA8</f>
        <v>HIGH-DON’T ORDER</v>
      </c>
      <c r="AC317" s="443">
        <f>'MICHEAL ADJEI - TECHIMAN'!AB8</f>
        <v>0</v>
      </c>
      <c r="AD317" s="450">
        <f>Table1[[#This Row],[Stock Sell in/Sell out]]*Table1[[#This Row],[Stock Norm +Transit Time]]/Table1[[#This Row],[Stock Norm QTY]]</f>
        <v>15.544736842105262</v>
      </c>
      <c r="AE317" s="443">
        <f>Table1[[#This Row],[Stock Norm +Transit Time]]*Table1[[#This Row],[Av. Daily Sales MT]]</f>
        <v>2.8787878787878869</v>
      </c>
    </row>
    <row r="318" spans="1:31" hidden="1">
      <c r="A318" s="433" t="s">
        <v>115</v>
      </c>
      <c r="B318" s="433" t="s">
        <v>151</v>
      </c>
      <c r="C318" s="433" t="str">
        <f>'MICHEAL ADJEI - TECHIMAN'!B9</f>
        <v>W019</v>
      </c>
      <c r="D318" s="433" t="str">
        <f>'MICHEAL ADJEI - TECHIMAN'!C9</f>
        <v xml:space="preserve">FRYTOL YELLOW @25L </v>
      </c>
      <c r="E318" s="433" t="str">
        <f>'MICHEAL ADJEI - TECHIMAN'!D9</f>
        <v>COOKING OIL</v>
      </c>
      <c r="F318" s="433" t="str">
        <f>'MICHEAL ADJEI - TECHIMAN'!E9</f>
        <v>FRYTOL</v>
      </c>
      <c r="G318" s="443">
        <f>'MICHEAL ADJEI - TECHIMAN'!F9</f>
        <v>5.7750000000000004</v>
      </c>
      <c r="H318" s="434">
        <f>'MICHEAL ADJEI - TECHIMAN'!G9</f>
        <v>256.66666666666669</v>
      </c>
      <c r="I318" s="443">
        <f>'MICHEAL ADJEI - TECHIMAN'!H9</f>
        <v>107800</v>
      </c>
      <c r="J318" s="433">
        <f>'MICHEAL ADJEI - TECHIMAN'!I9</f>
        <v>360</v>
      </c>
      <c r="K318" s="443">
        <f>'MICHEAL ADJEI - TECHIMAN'!J9</f>
        <v>8.1</v>
      </c>
      <c r="L318" s="443">
        <f>'MICHEAL ADJEI - TECHIMAN'!K9</f>
        <v>151199.99999999997</v>
      </c>
      <c r="M318" s="443">
        <f>'MICHEAL ADJEI - TECHIMAN'!L9</f>
        <v>419.99999999999994</v>
      </c>
      <c r="N318" s="433">
        <f>'MICHEAL ADJEI - TECHIMAN'!M9</f>
        <v>1</v>
      </c>
      <c r="O318" s="444">
        <f>'MICHEAL ADJEI - TECHIMAN'!N9</f>
        <v>5.2527037098550194E-2</v>
      </c>
      <c r="P318" s="433">
        <f>'MICHEAL ADJEI - TECHIMAN'!O9</f>
        <v>0.45343369772089326</v>
      </c>
      <c r="Q318" s="433" t="str">
        <f>'MICHEAL ADJEI - TECHIMAN'!P9</f>
        <v>A</v>
      </c>
      <c r="R318" s="434">
        <f>'MICHEAL ADJEI - TECHIMAN'!Q9</f>
        <v>11.666666666666668</v>
      </c>
      <c r="S318" s="443">
        <f>'MICHEAL ADJEI - TECHIMAN'!R9</f>
        <v>0.26250000000000001</v>
      </c>
      <c r="T318" s="443">
        <f>'MICHEAL ADJEI - TECHIMAN'!S9</f>
        <v>4900</v>
      </c>
      <c r="U318" s="433">
        <f>'MICHEAL ADJEI - TECHIMAN'!T9</f>
        <v>7</v>
      </c>
      <c r="V318" s="433">
        <f>'MICHEAL ADJEI - TECHIMAN'!U9</f>
        <v>3</v>
      </c>
      <c r="W318" s="433">
        <f>'MICHEAL ADJEI - TECHIMAN'!V9</f>
        <v>10</v>
      </c>
      <c r="X318" s="434">
        <f>'MICHEAL ADJEI - TECHIMAN'!W9</f>
        <v>116.66666666666669</v>
      </c>
      <c r="Y318" s="434">
        <f>'MICHEAL ADJEI - TECHIMAN'!X9</f>
        <v>0</v>
      </c>
      <c r="Z318" s="443">
        <f>'MICHEAL ADJEI - TECHIMAN'!Y9</f>
        <v>0</v>
      </c>
      <c r="AA318" s="444">
        <f>'MICHEAL ADJEI - TECHIMAN'!Z9</f>
        <v>3.0857142857142854</v>
      </c>
      <c r="AB318" s="446" t="str">
        <f>'MICHEAL ADJEI - TECHIMAN'!AA9</f>
        <v>VERY HIGH-DON’T ORDER</v>
      </c>
      <c r="AC318" s="443">
        <f>'MICHEAL ADJEI - TECHIMAN'!AB9</f>
        <v>0</v>
      </c>
      <c r="AD318" s="450">
        <f>Table1[[#This Row],[Stock Sell in/Sell out]]*Table1[[#This Row],[Stock Norm +Transit Time]]/Table1[[#This Row],[Stock Norm QTY]]</f>
        <v>30.857142857142851</v>
      </c>
      <c r="AE318" s="443">
        <f>Table1[[#This Row],[Stock Norm +Transit Time]]*Table1[[#This Row],[Av. Daily Sales MT]]</f>
        <v>2.625</v>
      </c>
    </row>
    <row r="319" spans="1:31" hidden="1">
      <c r="A319" s="433" t="s">
        <v>115</v>
      </c>
      <c r="B319" s="433" t="s">
        <v>151</v>
      </c>
      <c r="C319" s="433" t="str">
        <f>'MICHEAL ADJEI - TECHIMAN'!B10</f>
        <v>W211</v>
      </c>
      <c r="D319" s="433" t="str">
        <f>'MICHEAL ADJEI - TECHIMAN'!C10</f>
        <v>850 ML BTL</v>
      </c>
      <c r="E319" s="433" t="str">
        <f>'MICHEAL ADJEI - TECHIMAN'!D10</f>
        <v>COOKING OIL</v>
      </c>
      <c r="F319" s="433" t="str">
        <f>'MICHEAL ADJEI - TECHIMAN'!E10</f>
        <v>FRYTOL</v>
      </c>
      <c r="G319" s="443">
        <f>'MICHEAL ADJEI - TECHIMAN'!F10</f>
        <v>5.3627333333333844</v>
      </c>
      <c r="H319" s="434">
        <f>'MICHEAL ADJEI - TECHIMAN'!G10</f>
        <v>490.66666666666663</v>
      </c>
      <c r="I319" s="443">
        <f>'MICHEAL ADJEI - TECHIMAN'!H10</f>
        <v>194819.29333333345</v>
      </c>
      <c r="J319" s="433">
        <f>'MICHEAL ADJEI - TECHIMAN'!I10</f>
        <v>0</v>
      </c>
      <c r="K319" s="443">
        <f>'MICHEAL ADJEI - TECHIMAN'!J10</f>
        <v>0</v>
      </c>
      <c r="L319" s="443">
        <f>'MICHEAL ADJEI - TECHIMAN'!K10</f>
        <v>0</v>
      </c>
      <c r="M319" s="443">
        <f>'MICHEAL ADJEI - TECHIMAN'!L10</f>
        <v>397.05019021739156</v>
      </c>
      <c r="N319" s="433">
        <f>'MICHEAL ADJEI - TECHIMAN'!M10</f>
        <v>20</v>
      </c>
      <c r="O319" s="444">
        <f>'MICHEAL ADJEI - TECHIMAN'!N10</f>
        <v>4.8777228181754881E-2</v>
      </c>
      <c r="P319" s="433">
        <f>'MICHEAL ADJEI - TECHIMAN'!O10</f>
        <v>0.50221092590264815</v>
      </c>
      <c r="Q319" s="433" t="str">
        <f>'MICHEAL ADJEI - TECHIMAN'!P10</f>
        <v>B</v>
      </c>
      <c r="R319" s="434">
        <f>'MICHEAL ADJEI - TECHIMAN'!Q10</f>
        <v>22.303030303030301</v>
      </c>
      <c r="S319" s="443">
        <f>'MICHEAL ADJEI - TECHIMAN'!R10</f>
        <v>0.24376060606060837</v>
      </c>
      <c r="T319" s="443">
        <f>'MICHEAL ADJEI - TECHIMAN'!S10</f>
        <v>8855.4224242424298</v>
      </c>
      <c r="U319" s="433">
        <f>'MICHEAL ADJEI - TECHIMAN'!T10</f>
        <v>14</v>
      </c>
      <c r="V319" s="433">
        <f>'MICHEAL ADJEI - TECHIMAN'!U10</f>
        <v>3</v>
      </c>
      <c r="W319" s="433">
        <f>'MICHEAL ADJEI - TECHIMAN'!V10</f>
        <v>17</v>
      </c>
      <c r="X319" s="434">
        <f>'MICHEAL ADJEI - TECHIMAN'!W10</f>
        <v>379.15151515151513</v>
      </c>
      <c r="Y319" s="434">
        <f>'MICHEAL ADJEI - TECHIMAN'!X10</f>
        <v>379.15151515151513</v>
      </c>
      <c r="Z319" s="443">
        <f>'MICHEAL ADJEI - TECHIMAN'!Y10</f>
        <v>4.1439303030303423</v>
      </c>
      <c r="AA319" s="444">
        <f>'MICHEAL ADJEI - TECHIMAN'!Z10</f>
        <v>0</v>
      </c>
      <c r="AB319" s="446" t="str">
        <f>'MICHEAL ADJEI - TECHIMAN'!AA10</f>
        <v>VERY LOW-ORDER URGENTLY</v>
      </c>
      <c r="AC319" s="443">
        <f>'MICHEAL ADJEI - TECHIMAN'!AB10</f>
        <v>150542.1812121213</v>
      </c>
      <c r="AD319" s="450">
        <f>Table1[[#This Row],[Stock Sell in/Sell out]]*Table1[[#This Row],[Stock Norm +Transit Time]]/Table1[[#This Row],[Stock Norm QTY]]</f>
        <v>0</v>
      </c>
      <c r="AE319" s="443">
        <f>Table1[[#This Row],[Stock Norm +Transit Time]]*Table1[[#This Row],[Av. Daily Sales MT]]</f>
        <v>4.1439303030303423</v>
      </c>
    </row>
    <row r="320" spans="1:31" hidden="1">
      <c r="A320" s="433" t="s">
        <v>115</v>
      </c>
      <c r="B320" s="433" t="s">
        <v>151</v>
      </c>
      <c r="C320" s="433" t="str">
        <f>'MICHEAL ADJEI - TECHIMAN'!B11</f>
        <v>W184</v>
      </c>
      <c r="D320" s="433" t="str">
        <f>'MICHEAL ADJEI - TECHIMAN'!C11</f>
        <v>JAMAA WHITE 200GM</v>
      </c>
      <c r="E320" s="433" t="str">
        <f>'MICHEAL ADJEI - TECHIMAN'!D11</f>
        <v>SOAP</v>
      </c>
      <c r="F320" s="433" t="str">
        <f>'MICHEAL ADJEI - TECHIMAN'!E11</f>
        <v>JAMAA</v>
      </c>
      <c r="G320" s="443">
        <f>'MICHEAL ADJEI - TECHIMAN'!F11</f>
        <v>4.6094400000000197</v>
      </c>
      <c r="H320" s="434">
        <f>'MICHEAL ADJEI - TECHIMAN'!G11</f>
        <v>871.33333333333337</v>
      </c>
      <c r="I320" s="443">
        <f>'MICHEAL ADJEI - TECHIMAN'!H11</f>
        <v>68563.06666666668</v>
      </c>
      <c r="J320" s="433">
        <f>'MICHEAL ADJEI - TECHIMAN'!I11</f>
        <v>77</v>
      </c>
      <c r="K320" s="443">
        <f>'MICHEAL ADJEI - TECHIMAN'!J11</f>
        <v>0.40655999999999998</v>
      </c>
      <c r="L320" s="443">
        <f>'MICHEAL ADJEI - TECHIMAN'!K11</f>
        <v>6058.9397092578438</v>
      </c>
      <c r="M320" s="443">
        <f>'MICHEAL ADJEI - TECHIMAN'!L11</f>
        <v>78.687528691660305</v>
      </c>
      <c r="N320" s="433">
        <f>'MICHEAL ADJEI - TECHIMAN'!M11</f>
        <v>5</v>
      </c>
      <c r="O320" s="444">
        <f>'MICHEAL ADJEI - TECHIMAN'!N11</f>
        <v>4.1925580239574413E-2</v>
      </c>
      <c r="P320" s="433">
        <f>'MICHEAL ADJEI - TECHIMAN'!O11</f>
        <v>0.54413650614222253</v>
      </c>
      <c r="Q320" s="433" t="str">
        <f>'MICHEAL ADJEI - TECHIMAN'!P11</f>
        <v>B</v>
      </c>
      <c r="R320" s="434">
        <f>'MICHEAL ADJEI - TECHIMAN'!Q11</f>
        <v>39.606060606060609</v>
      </c>
      <c r="S320" s="443">
        <f>'MICHEAL ADJEI - TECHIMAN'!R11</f>
        <v>0.2095200000000009</v>
      </c>
      <c r="T320" s="443">
        <f>'MICHEAL ADJEI - TECHIMAN'!S11</f>
        <v>3116.5030303030308</v>
      </c>
      <c r="U320" s="433">
        <f>'MICHEAL ADJEI - TECHIMAN'!T11</f>
        <v>14</v>
      </c>
      <c r="V320" s="433">
        <f>'MICHEAL ADJEI - TECHIMAN'!U11</f>
        <v>3</v>
      </c>
      <c r="W320" s="433">
        <f>'MICHEAL ADJEI - TECHIMAN'!V11</f>
        <v>17</v>
      </c>
      <c r="X320" s="434">
        <f>'MICHEAL ADJEI - TECHIMAN'!W11</f>
        <v>673.30303030303037</v>
      </c>
      <c r="Y320" s="434">
        <f>'MICHEAL ADJEI - TECHIMAN'!X11</f>
        <v>596.30303030303037</v>
      </c>
      <c r="Z320" s="443">
        <f>'MICHEAL ADJEI - TECHIMAN'!Y11</f>
        <v>3.1545023412394935</v>
      </c>
      <c r="AA320" s="444">
        <f>'MICHEAL ADJEI - TECHIMAN'!Z11</f>
        <v>0.11436158242945225</v>
      </c>
      <c r="AB320" s="446" t="str">
        <f>'MICHEAL ADJEI - TECHIMAN'!AA11</f>
        <v>VERY LOW-ORDER URGENTLY</v>
      </c>
      <c r="AC320" s="443">
        <f>'MICHEAL ADJEI - TECHIMAN'!AB11</f>
        <v>46921.611805893685</v>
      </c>
      <c r="AD320" s="450">
        <f>Table1[[#This Row],[Stock Sell in/Sell out]]*Table1[[#This Row],[Stock Norm +Transit Time]]/Table1[[#This Row],[Stock Norm QTY]]</f>
        <v>1.9441469013006885</v>
      </c>
      <c r="AE320" s="443">
        <f>Table1[[#This Row],[Stock Norm +Transit Time]]*Table1[[#This Row],[Av. Daily Sales MT]]</f>
        <v>3.5618400000000152</v>
      </c>
    </row>
    <row r="321" spans="1:31" hidden="1">
      <c r="A321" s="433" t="s">
        <v>115</v>
      </c>
      <c r="B321" s="433" t="s">
        <v>151</v>
      </c>
      <c r="C321" s="433" t="str">
        <f>'MICHEAL ADJEI - TECHIMAN'!B12</f>
        <v>W027</v>
      </c>
      <c r="D321" s="433" t="str">
        <f>'MICHEAL ADJEI - TECHIMAN'!C12</f>
        <v xml:space="preserve">FORTUNE MARGARINE 250G X 60 </v>
      </c>
      <c r="E321" s="433" t="str">
        <f>'MICHEAL ADJEI - TECHIMAN'!D12</f>
        <v>SPECIALTY FATS</v>
      </c>
      <c r="F321" s="433" t="str">
        <f>'MICHEAL ADJEI - TECHIMAN'!E12</f>
        <v>FORTUNE</v>
      </c>
      <c r="G321" s="443">
        <f>'MICHEAL ADJEI - TECHIMAN'!F12</f>
        <v>4.3931666666666622</v>
      </c>
      <c r="H321" s="434">
        <f>'MICHEAL ADJEI - TECHIMAN'!G12</f>
        <v>277.33333333333331</v>
      </c>
      <c r="I321" s="443">
        <f>'MICHEAL ADJEI - TECHIMAN'!H12</f>
        <v>76530.666666666657</v>
      </c>
      <c r="J321" s="433">
        <f>'MICHEAL ADJEI - TECHIMAN'!I12</f>
        <v>0</v>
      </c>
      <c r="K321" s="443">
        <f>'MICHEAL ADJEI - TECHIMAN'!J12</f>
        <v>0</v>
      </c>
      <c r="L321" s="443">
        <f>'MICHEAL ADJEI - TECHIMAN'!K12</f>
        <v>0</v>
      </c>
      <c r="M321" s="443">
        <f>'MICHEAL ADJEI - TECHIMAN'!L12</f>
        <v>275.95192307692304</v>
      </c>
      <c r="N321" s="433">
        <f>'MICHEAL ADJEI - TECHIMAN'!M12</f>
        <v>12</v>
      </c>
      <c r="O321" s="444">
        <f>'MICHEAL ADJEI - TECHIMAN'!N12</f>
        <v>3.9958446490063006E-2</v>
      </c>
      <c r="P321" s="433">
        <f>'MICHEAL ADJEI - TECHIMAN'!O12</f>
        <v>0.5840949526322855</v>
      </c>
      <c r="Q321" s="433" t="str">
        <f>'MICHEAL ADJEI - TECHIMAN'!P12</f>
        <v>B</v>
      </c>
      <c r="R321" s="434">
        <f>'MICHEAL ADJEI - TECHIMAN'!Q12</f>
        <v>12.606060606060606</v>
      </c>
      <c r="S321" s="443">
        <f>'MICHEAL ADJEI - TECHIMAN'!R12</f>
        <v>0.19968939393939375</v>
      </c>
      <c r="T321" s="443">
        <f>'MICHEAL ADJEI - TECHIMAN'!S12</f>
        <v>3478.6666666666661</v>
      </c>
      <c r="U321" s="433">
        <f>'MICHEAL ADJEI - TECHIMAN'!T12</f>
        <v>14</v>
      </c>
      <c r="V321" s="433">
        <f>'MICHEAL ADJEI - TECHIMAN'!U12</f>
        <v>3</v>
      </c>
      <c r="W321" s="433">
        <f>'MICHEAL ADJEI - TECHIMAN'!V12</f>
        <v>17</v>
      </c>
      <c r="X321" s="434">
        <f>'MICHEAL ADJEI - TECHIMAN'!W12</f>
        <v>214.30303030303028</v>
      </c>
      <c r="Y321" s="434">
        <f>'MICHEAL ADJEI - TECHIMAN'!X12</f>
        <v>214.30303030303028</v>
      </c>
      <c r="Z321" s="443">
        <f>'MICHEAL ADJEI - TECHIMAN'!Y12</f>
        <v>3.3947196969696938</v>
      </c>
      <c r="AA321" s="444">
        <f>'MICHEAL ADJEI - TECHIMAN'!Z12</f>
        <v>0</v>
      </c>
      <c r="AB321" s="446" t="str">
        <f>'MICHEAL ADJEI - TECHIMAN'!AA12</f>
        <v>VERY LOW-ORDER URGENTLY</v>
      </c>
      <c r="AC321" s="443">
        <f>'MICHEAL ADJEI - TECHIMAN'!AB12</f>
        <v>59137.333333333321</v>
      </c>
      <c r="AD321" s="450">
        <f>Table1[[#This Row],[Stock Sell in/Sell out]]*Table1[[#This Row],[Stock Norm +Transit Time]]/Table1[[#This Row],[Stock Norm QTY]]</f>
        <v>0</v>
      </c>
      <c r="AE321" s="443">
        <f>Table1[[#This Row],[Stock Norm +Transit Time]]*Table1[[#This Row],[Av. Daily Sales MT]]</f>
        <v>3.3947196969696938</v>
      </c>
    </row>
    <row r="322" spans="1:31" hidden="1">
      <c r="A322" s="433" t="s">
        <v>115</v>
      </c>
      <c r="B322" s="433" t="s">
        <v>151</v>
      </c>
      <c r="C322" s="433" t="str">
        <f>'MICHEAL ADJEI - TECHIMAN'!B13</f>
        <v>W188</v>
      </c>
      <c r="D322" s="433" t="str">
        <f>'MICHEAL ADJEI - TECHIMAN'!C13</f>
        <v>FRYTOL 1.8LT</v>
      </c>
      <c r="E322" s="433" t="str">
        <f>'MICHEAL ADJEI - TECHIMAN'!D13</f>
        <v>COOKING OIL</v>
      </c>
      <c r="F322" s="433" t="str">
        <f>'MICHEAL ADJEI - TECHIMAN'!E13</f>
        <v>FRYTOL</v>
      </c>
      <c r="G322" s="443">
        <f>'MICHEAL ADJEI - TECHIMAN'!F13</f>
        <v>3.9311999999999752</v>
      </c>
      <c r="H322" s="434">
        <f>'MICHEAL ADJEI - TECHIMAN'!G13</f>
        <v>309.33333333333337</v>
      </c>
      <c r="I322" s="443">
        <f>'MICHEAL ADJEI - TECHIMAN'!H13</f>
        <v>140253.59000000011</v>
      </c>
      <c r="J322" s="433">
        <f>'MICHEAL ADJEI - TECHIMAN'!I13</f>
        <v>0</v>
      </c>
      <c r="K322" s="443">
        <f>'MICHEAL ADJEI - TECHIMAN'!J13</f>
        <v>3.2400000000000003E-3</v>
      </c>
      <c r="L322" s="443">
        <f>'MICHEAL ADJEI - TECHIMAN'!K13</f>
        <v>0</v>
      </c>
      <c r="M322" s="443">
        <f>'MICHEAL ADJEI - TECHIMAN'!L13</f>
        <v>453.4060021551727</v>
      </c>
      <c r="N322" s="433">
        <f>'MICHEAL ADJEI - TECHIMAN'!M13</f>
        <v>1</v>
      </c>
      <c r="O322" s="444">
        <f>'MICHEAL ADJEI - TECHIMAN'!N13</f>
        <v>3.5756586708540122E-2</v>
      </c>
      <c r="P322" s="433">
        <f>'MICHEAL ADJEI - TECHIMAN'!O13</f>
        <v>0.6198515393408256</v>
      </c>
      <c r="Q322" s="433" t="str">
        <f>'MICHEAL ADJEI - TECHIMAN'!P13</f>
        <v>B</v>
      </c>
      <c r="R322" s="434">
        <f>'MICHEAL ADJEI - TECHIMAN'!Q13</f>
        <v>14.060606060606062</v>
      </c>
      <c r="S322" s="443">
        <f>'MICHEAL ADJEI - TECHIMAN'!R13</f>
        <v>0.17869090909090796</v>
      </c>
      <c r="T322" s="443">
        <f>'MICHEAL ADJEI - TECHIMAN'!S13</f>
        <v>6375.1631818181868</v>
      </c>
      <c r="U322" s="433">
        <f>'MICHEAL ADJEI - TECHIMAN'!T13</f>
        <v>14</v>
      </c>
      <c r="V322" s="433">
        <f>'MICHEAL ADJEI - TECHIMAN'!U13</f>
        <v>3</v>
      </c>
      <c r="W322" s="433">
        <f>'MICHEAL ADJEI - TECHIMAN'!V13</f>
        <v>17</v>
      </c>
      <c r="X322" s="434">
        <f>'MICHEAL ADJEI - TECHIMAN'!W13</f>
        <v>239.03030303030306</v>
      </c>
      <c r="Y322" s="434">
        <f>'MICHEAL ADJEI - TECHIMAN'!X13</f>
        <v>239.03030303030306</v>
      </c>
      <c r="Z322" s="443">
        <f>'MICHEAL ADJEI - TECHIMAN'!Y13</f>
        <v>3.0377454545454352</v>
      </c>
      <c r="AA322" s="444">
        <f>'MICHEAL ADJEI - TECHIMAN'!Z13</f>
        <v>0</v>
      </c>
      <c r="AB322" s="446" t="str">
        <f>'MICHEAL ADJEI - TECHIMAN'!AA13</f>
        <v>VERY LOW-ORDER URGENTLY</v>
      </c>
      <c r="AC322" s="443">
        <f>'MICHEAL ADJEI - TECHIMAN'!AB13</f>
        <v>108377.77409090917</v>
      </c>
      <c r="AD322" s="450">
        <f>Table1[[#This Row],[Stock Sell in/Sell out]]*Table1[[#This Row],[Stock Norm +Transit Time]]/Table1[[#This Row],[Stock Norm QTY]]</f>
        <v>0</v>
      </c>
      <c r="AE322" s="443">
        <f>Table1[[#This Row],[Stock Norm +Transit Time]]*Table1[[#This Row],[Av. Daily Sales MT]]</f>
        <v>3.0377454545454352</v>
      </c>
    </row>
    <row r="323" spans="1:31" hidden="1">
      <c r="A323" s="433" t="s">
        <v>115</v>
      </c>
      <c r="B323" s="433" t="s">
        <v>151</v>
      </c>
      <c r="C323" s="433" t="str">
        <f>'MICHEAL ADJEI - TECHIMAN'!B14</f>
        <v>W155</v>
      </c>
      <c r="D323" s="433" t="str">
        <f>'MICHEAL ADJEI - TECHIMAN'!C14</f>
        <v>EAZZY 32X220G</v>
      </c>
      <c r="E323" s="433" t="str">
        <f>'MICHEAL ADJEI - TECHIMAN'!D14</f>
        <v>SOAP</v>
      </c>
      <c r="F323" s="433" t="str">
        <f>'MICHEAL ADJEI - TECHIMAN'!E14</f>
        <v>EAZZY</v>
      </c>
      <c r="G323" s="443">
        <f>'MICHEAL ADJEI - TECHIMAN'!F14</f>
        <v>3.7657599999999882</v>
      </c>
      <c r="H323" s="434">
        <f>'MICHEAL ADJEI - TECHIMAN'!G14</f>
        <v>485.66666666666669</v>
      </c>
      <c r="I323" s="443">
        <f>'MICHEAL ADJEI - TECHIMAN'!H14</f>
        <v>51529.813333333332</v>
      </c>
      <c r="J323" s="433">
        <f>'MICHEAL ADJEI - TECHIMAN'!I14</f>
        <v>0</v>
      </c>
      <c r="K323" s="443">
        <f>'MICHEAL ADJEI - TECHIMAN'!J14</f>
        <v>0</v>
      </c>
      <c r="L323" s="443">
        <f>'MICHEAL ADJEI - TECHIMAN'!K14</f>
        <v>0</v>
      </c>
      <c r="M323" s="443">
        <f>'MICHEAL ADJEI - TECHIMAN'!L14</f>
        <v>106.10119423472889</v>
      </c>
      <c r="N323" s="433">
        <f>'MICHEAL ADJEI - TECHIMAN'!M14</f>
        <v>1</v>
      </c>
      <c r="O323" s="444">
        <f>'MICHEAL ADJEI - TECHIMAN'!N14</f>
        <v>3.425181216004082E-2</v>
      </c>
      <c r="P323" s="433">
        <f>'MICHEAL ADJEI - TECHIMAN'!O14</f>
        <v>0.6541033515008664</v>
      </c>
      <c r="Q323" s="433" t="str">
        <f>'MICHEAL ADJEI - TECHIMAN'!P14</f>
        <v>B</v>
      </c>
      <c r="R323" s="434">
        <f>'MICHEAL ADJEI - TECHIMAN'!Q14</f>
        <v>22.075757575757578</v>
      </c>
      <c r="S323" s="443">
        <f>'MICHEAL ADJEI - TECHIMAN'!R14</f>
        <v>0.17117090909090857</v>
      </c>
      <c r="T323" s="443">
        <f>'MICHEAL ADJEI - TECHIMAN'!S14</f>
        <v>2342.2642424242422</v>
      </c>
      <c r="U323" s="433">
        <f>'MICHEAL ADJEI - TECHIMAN'!T14</f>
        <v>14</v>
      </c>
      <c r="V323" s="433">
        <f>'MICHEAL ADJEI - TECHIMAN'!U14</f>
        <v>3</v>
      </c>
      <c r="W323" s="433">
        <f>'MICHEAL ADJEI - TECHIMAN'!V14</f>
        <v>17</v>
      </c>
      <c r="X323" s="434">
        <f>'MICHEAL ADJEI - TECHIMAN'!W14</f>
        <v>375.28787878787881</v>
      </c>
      <c r="Y323" s="434">
        <f>'MICHEAL ADJEI - TECHIMAN'!X14</f>
        <v>375.28787878787881</v>
      </c>
      <c r="Z323" s="443">
        <f>'MICHEAL ADJEI - TECHIMAN'!Y14</f>
        <v>2.9099054545454455</v>
      </c>
      <c r="AA323" s="444">
        <f>'MICHEAL ADJEI - TECHIMAN'!Z14</f>
        <v>0</v>
      </c>
      <c r="AB323" s="446" t="str">
        <f>'MICHEAL ADJEI - TECHIMAN'!AA14</f>
        <v>VERY LOW-ORDER URGENTLY</v>
      </c>
      <c r="AC323" s="443">
        <f>'MICHEAL ADJEI - TECHIMAN'!AB14</f>
        <v>39818.492121212126</v>
      </c>
      <c r="AD323" s="450">
        <f>Table1[[#This Row],[Stock Sell in/Sell out]]*Table1[[#This Row],[Stock Norm +Transit Time]]/Table1[[#This Row],[Stock Norm QTY]]</f>
        <v>0</v>
      </c>
      <c r="AE323" s="443">
        <f>Table1[[#This Row],[Stock Norm +Transit Time]]*Table1[[#This Row],[Av. Daily Sales MT]]</f>
        <v>2.9099054545454455</v>
      </c>
    </row>
    <row r="324" spans="1:31" hidden="1">
      <c r="A324" s="433" t="s">
        <v>115</v>
      </c>
      <c r="B324" s="433" t="s">
        <v>151</v>
      </c>
      <c r="C324" s="433" t="str">
        <f>'MICHEAL ADJEI - TECHIMAN'!B15</f>
        <v>W140</v>
      </c>
      <c r="D324" s="433" t="str">
        <f>'MICHEAL ADJEI - TECHIMAN'!C15</f>
        <v>JAMAA CLASSIC 130G</v>
      </c>
      <c r="E324" s="433" t="str">
        <f>'MICHEAL ADJEI - TECHIMAN'!D15</f>
        <v>SOAP</v>
      </c>
      <c r="F324" s="433" t="str">
        <f>'MICHEAL ADJEI - TECHIMAN'!E15</f>
        <v>JAMAA</v>
      </c>
      <c r="G324" s="443">
        <f>'MICHEAL ADJEI - TECHIMAN'!F15</f>
        <v>3.4964800000000067</v>
      </c>
      <c r="H324" s="434">
        <f>'MICHEAL ADJEI - TECHIMAN'!G15</f>
        <v>559</v>
      </c>
      <c r="I324" s="443">
        <f>'MICHEAL ADJEI - TECHIMAN'!H15</f>
        <v>56840.693333333336</v>
      </c>
      <c r="J324" s="433">
        <f>'MICHEAL ADJEI - TECHIMAN'!I15</f>
        <v>0</v>
      </c>
      <c r="K324" s="443">
        <f>'MICHEAL ADJEI - TECHIMAN'!J15</f>
        <v>0</v>
      </c>
      <c r="L324" s="443">
        <f>'MICHEAL ADJEI - TECHIMAN'!K15</f>
        <v>0</v>
      </c>
      <c r="M324" s="443">
        <f>'MICHEAL ADJEI - TECHIMAN'!L15</f>
        <v>101.6828145497913</v>
      </c>
      <c r="N324" s="433">
        <f>'MICHEAL ADJEI - TECHIMAN'!M15</f>
        <v>6</v>
      </c>
      <c r="O324" s="444">
        <f>'MICHEAL ADJEI - TECHIMAN'!N15</f>
        <v>3.1802551458760021E-2</v>
      </c>
      <c r="P324" s="433">
        <f>'MICHEAL ADJEI - TECHIMAN'!O15</f>
        <v>0.68590590295962639</v>
      </c>
      <c r="Q324" s="433" t="str">
        <f>'MICHEAL ADJEI - TECHIMAN'!P15</f>
        <v>B</v>
      </c>
      <c r="R324" s="434">
        <f>'MICHEAL ADJEI - TECHIMAN'!Q15</f>
        <v>25.40909090909091</v>
      </c>
      <c r="S324" s="443">
        <f>'MICHEAL ADJEI - TECHIMAN'!R15</f>
        <v>0.1589309090909094</v>
      </c>
      <c r="T324" s="443">
        <f>'MICHEAL ADJEI - TECHIMAN'!S15</f>
        <v>2583.6678787878791</v>
      </c>
      <c r="U324" s="433">
        <f>'MICHEAL ADJEI - TECHIMAN'!T15</f>
        <v>14</v>
      </c>
      <c r="V324" s="433">
        <f>'MICHEAL ADJEI - TECHIMAN'!U15</f>
        <v>3</v>
      </c>
      <c r="W324" s="433">
        <f>'MICHEAL ADJEI - TECHIMAN'!V15</f>
        <v>17</v>
      </c>
      <c r="X324" s="434">
        <f>'MICHEAL ADJEI - TECHIMAN'!W15</f>
        <v>431.9545454545455</v>
      </c>
      <c r="Y324" s="434">
        <f>'MICHEAL ADJEI - TECHIMAN'!X15</f>
        <v>431.9545454545455</v>
      </c>
      <c r="Z324" s="443">
        <f>'MICHEAL ADJEI - TECHIMAN'!Y15</f>
        <v>2.7018254545454603</v>
      </c>
      <c r="AA324" s="444">
        <f>'MICHEAL ADJEI - TECHIMAN'!Z15</f>
        <v>0</v>
      </c>
      <c r="AB324" s="446" t="str">
        <f>'MICHEAL ADJEI - TECHIMAN'!AA15</f>
        <v>VERY LOW-ORDER URGENTLY</v>
      </c>
      <c r="AC324" s="443">
        <f>'MICHEAL ADJEI - TECHIMAN'!AB15</f>
        <v>43922.35393939395</v>
      </c>
      <c r="AD324" s="450">
        <f>Table1[[#This Row],[Stock Sell in/Sell out]]*Table1[[#This Row],[Stock Norm +Transit Time]]/Table1[[#This Row],[Stock Norm QTY]]</f>
        <v>0</v>
      </c>
      <c r="AE324" s="443">
        <f>Table1[[#This Row],[Stock Norm +Transit Time]]*Table1[[#This Row],[Av. Daily Sales MT]]</f>
        <v>2.7018254545454599</v>
      </c>
    </row>
    <row r="325" spans="1:31" hidden="1">
      <c r="A325" s="433" t="s">
        <v>115</v>
      </c>
      <c r="B325" s="433" t="s">
        <v>151</v>
      </c>
      <c r="C325" s="433" t="str">
        <f>'MICHEAL ADJEI - TECHIMAN'!B16</f>
        <v>W178</v>
      </c>
      <c r="D325" s="433" t="str">
        <f>'MICHEAL ADJEI - TECHIMAN'!C16</f>
        <v>FRYTOL 450 ML SCH</v>
      </c>
      <c r="E325" s="433" t="str">
        <f>'MICHEAL ADJEI - TECHIMAN'!D16</f>
        <v>COOKING OIL</v>
      </c>
      <c r="F325" s="433" t="str">
        <f>'MICHEAL ADJEI - TECHIMAN'!E16</f>
        <v>FRYTOL</v>
      </c>
      <c r="G325" s="443">
        <f>'MICHEAL ADJEI - TECHIMAN'!F16</f>
        <v>3.2090266666666678</v>
      </c>
      <c r="H325" s="434">
        <f>'MICHEAL ADJEI - TECHIMAN'!G16</f>
        <v>379</v>
      </c>
      <c r="I325" s="443">
        <f>'MICHEAL ADJEI - TECHIMAN'!H16</f>
        <v>83153.833333333328</v>
      </c>
      <c r="J325" s="433">
        <f>'MICHEAL ADJEI - TECHIMAN'!I16</f>
        <v>43</v>
      </c>
      <c r="K325" s="443">
        <f>'MICHEAL ADJEI - TECHIMAN'!J16</f>
        <v>0.35322000000000003</v>
      </c>
      <c r="L325" s="443">
        <f>'MICHEAL ADJEI - TECHIMAN'!K16</f>
        <v>9434.3399296394018</v>
      </c>
      <c r="M325" s="443">
        <f>'MICHEAL ADJEI - TECHIMAN'!L16</f>
        <v>219.4032541776605</v>
      </c>
      <c r="N325" s="433">
        <f>'MICHEAL ADJEI - TECHIMAN'!M16</f>
        <v>5</v>
      </c>
      <c r="O325" s="444">
        <f>'MICHEAL ADJEI - TECHIMAN'!N16</f>
        <v>2.9187993553287779E-2</v>
      </c>
      <c r="P325" s="433">
        <f>'MICHEAL ADJEI - TECHIMAN'!O16</f>
        <v>0.71509389651291422</v>
      </c>
      <c r="Q325" s="433" t="str">
        <f>'MICHEAL ADJEI - TECHIMAN'!P16</f>
        <v>B</v>
      </c>
      <c r="R325" s="434">
        <f>'MICHEAL ADJEI - TECHIMAN'!Q16</f>
        <v>17.227272727272727</v>
      </c>
      <c r="S325" s="443">
        <f>'MICHEAL ADJEI - TECHIMAN'!R16</f>
        <v>0.14586484848484854</v>
      </c>
      <c r="T325" s="443">
        <f>'MICHEAL ADJEI - TECHIMAN'!S16</f>
        <v>3779.7196969696965</v>
      </c>
      <c r="U325" s="433">
        <f>'MICHEAL ADJEI - TECHIMAN'!T16</f>
        <v>14</v>
      </c>
      <c r="V325" s="433">
        <f>'MICHEAL ADJEI - TECHIMAN'!U16</f>
        <v>3</v>
      </c>
      <c r="W325" s="433">
        <f>'MICHEAL ADJEI - TECHIMAN'!V16</f>
        <v>17</v>
      </c>
      <c r="X325" s="434">
        <f>'MICHEAL ADJEI - TECHIMAN'!W16</f>
        <v>292.86363636363637</v>
      </c>
      <c r="Y325" s="434">
        <f>'MICHEAL ADJEI - TECHIMAN'!X16</f>
        <v>249.86363636363637</v>
      </c>
      <c r="Z325" s="443">
        <f>'MICHEAL ADJEI - TECHIMAN'!Y16</f>
        <v>2.1156176045414576</v>
      </c>
      <c r="AA325" s="444">
        <f>'MICHEAL ADJEI - TECHIMAN'!Z16</f>
        <v>0.14682601272699053</v>
      </c>
      <c r="AB325" s="446" t="str">
        <f>'MICHEAL ADJEI - TECHIMAN'!AA16</f>
        <v>VERY LOW-ORDER URGENTLY</v>
      </c>
      <c r="AC325" s="443">
        <f>'MICHEAL ADJEI - TECHIMAN'!AB16</f>
        <v>54820.89491884545</v>
      </c>
      <c r="AD325" s="450">
        <f>Table1[[#This Row],[Stock Sell in/Sell out]]*Table1[[#This Row],[Stock Norm +Transit Time]]/Table1[[#This Row],[Stock Norm QTY]]</f>
        <v>2.4960422163588389</v>
      </c>
      <c r="AE325" s="443">
        <f>Table1[[#This Row],[Stock Norm +Transit Time]]*Table1[[#This Row],[Av. Daily Sales MT]]</f>
        <v>2.4797024242424253</v>
      </c>
    </row>
    <row r="326" spans="1:31" hidden="1">
      <c r="A326" s="433" t="s">
        <v>115</v>
      </c>
      <c r="B326" s="433" t="s">
        <v>151</v>
      </c>
      <c r="C326" s="433" t="str">
        <f>'MICHEAL ADJEI - TECHIMAN'!B17</f>
        <v>W170</v>
      </c>
      <c r="D326" s="433" t="str">
        <f>'MICHEAL ADJEI - TECHIMAN'!C17</f>
        <v>FRYTOL 900ML SCH</v>
      </c>
      <c r="E326" s="433" t="str">
        <f>'MICHEAL ADJEI - TECHIMAN'!D17</f>
        <v>COOKING OIL</v>
      </c>
      <c r="F326" s="433" t="str">
        <f>'MICHEAL ADJEI - TECHIMAN'!E17</f>
        <v>FRYTOL</v>
      </c>
      <c r="G326" s="443">
        <f>'MICHEAL ADJEI - TECHIMAN'!F17</f>
        <v>2.840400000000018</v>
      </c>
      <c r="H326" s="434">
        <f>'MICHEAL ADJEI - TECHIMAN'!G17</f>
        <v>208</v>
      </c>
      <c r="I326" s="443">
        <f>'MICHEAL ADJEI - TECHIMAN'!H17</f>
        <v>74516.5</v>
      </c>
      <c r="J326" s="433">
        <f>'MICHEAL ADJEI - TECHIMAN'!I17</f>
        <v>51</v>
      </c>
      <c r="K326" s="443">
        <f>'MICHEAL ADJEI - TECHIMAN'!J17</f>
        <v>0.50220000000000009</v>
      </c>
      <c r="L326" s="443">
        <f>'MICHEAL ADJEI - TECHIMAN'!K17</f>
        <v>18270.872596153848</v>
      </c>
      <c r="M326" s="443">
        <f>'MICHEAL ADJEI - TECHIMAN'!L17</f>
        <v>358.25240384615387</v>
      </c>
      <c r="N326" s="433">
        <f>'MICHEAL ADJEI - TECHIMAN'!M17</f>
        <v>4</v>
      </c>
      <c r="O326" s="444">
        <f>'MICHEAL ADJEI - TECHIMAN'!N17</f>
        <v>2.5835116220731241E-2</v>
      </c>
      <c r="P326" s="433">
        <f>'MICHEAL ADJEI - TECHIMAN'!O17</f>
        <v>0.74092901273364542</v>
      </c>
      <c r="Q326" s="433" t="str">
        <f>'MICHEAL ADJEI - TECHIMAN'!P17</f>
        <v>B</v>
      </c>
      <c r="R326" s="434">
        <f>'MICHEAL ADJEI - TECHIMAN'!Q17</f>
        <v>9.454545454545455</v>
      </c>
      <c r="S326" s="443">
        <f>'MICHEAL ADJEI - TECHIMAN'!R17</f>
        <v>0.12910909090909173</v>
      </c>
      <c r="T326" s="443">
        <f>'MICHEAL ADJEI - TECHIMAN'!S17</f>
        <v>3387.1136363636365</v>
      </c>
      <c r="U326" s="433">
        <f>'MICHEAL ADJEI - TECHIMAN'!T17</f>
        <v>14</v>
      </c>
      <c r="V326" s="433">
        <f>'MICHEAL ADJEI - TECHIMAN'!U17</f>
        <v>3</v>
      </c>
      <c r="W326" s="433">
        <f>'MICHEAL ADJEI - TECHIMAN'!V17</f>
        <v>17</v>
      </c>
      <c r="X326" s="434">
        <f>'MICHEAL ADJEI - TECHIMAN'!W17</f>
        <v>160.72727272727275</v>
      </c>
      <c r="Y326" s="434">
        <f>'MICHEAL ADJEI - TECHIMAN'!X17</f>
        <v>109.72727272727275</v>
      </c>
      <c r="Z326" s="443">
        <f>'MICHEAL ADJEI - TECHIMAN'!Y17</f>
        <v>1.4984103146853245</v>
      </c>
      <c r="AA326" s="444">
        <f>'MICHEAL ADJEI - TECHIMAN'!Z17</f>
        <v>0.31730769230769229</v>
      </c>
      <c r="AB326" s="446" t="str">
        <f>'MICHEAL ADJEI - TECHIMAN'!AA17</f>
        <v>VERY LOW-ORDER URGENTLY</v>
      </c>
      <c r="AC326" s="443">
        <f>'MICHEAL ADJEI - TECHIMAN'!AB17</f>
        <v>39310.05922202798</v>
      </c>
      <c r="AD326" s="450">
        <f>Table1[[#This Row],[Stock Sell in/Sell out]]*Table1[[#This Row],[Stock Norm +Transit Time]]/Table1[[#This Row],[Stock Norm QTY]]</f>
        <v>5.3942307692307683</v>
      </c>
      <c r="AE326" s="443">
        <f>Table1[[#This Row],[Stock Norm +Transit Time]]*Table1[[#This Row],[Av. Daily Sales MT]]</f>
        <v>2.1948545454545592</v>
      </c>
    </row>
    <row r="327" spans="1:31" hidden="1">
      <c r="A327" s="433" t="s">
        <v>115</v>
      </c>
      <c r="B327" s="433" t="s">
        <v>151</v>
      </c>
      <c r="C327" s="433" t="str">
        <f>'MICHEAL ADJEI - TECHIMAN'!B18</f>
        <v>W067</v>
      </c>
      <c r="D327" s="433" t="str">
        <f>'MICHEAL ADJEI - TECHIMAN'!C18</f>
        <v>FORTUNE DELICIOUS 4.5KG</v>
      </c>
      <c r="E327" s="433" t="str">
        <f>'MICHEAL ADJEI - TECHIMAN'!D18</f>
        <v>RICE</v>
      </c>
      <c r="F327" s="433" t="str">
        <f>'MICHEAL ADJEI - TECHIMAN'!E18</f>
        <v>FORTUNE DELICIOUS</v>
      </c>
      <c r="G327" s="443">
        <f>'MICHEAL ADJEI - TECHIMAN'!F18</f>
        <v>2.745000000000009</v>
      </c>
      <c r="H327" s="434">
        <f>'MICHEAL ADJEI - TECHIMAN'!G18</f>
        <v>21.333333333333336</v>
      </c>
      <c r="I327" s="443">
        <f>'MICHEAL ADJEI - TECHIMAN'!H18</f>
        <v>30578.266666666546</v>
      </c>
      <c r="J327" s="433">
        <f>'MICHEAL ADJEI - TECHIMAN'!I18</f>
        <v>3</v>
      </c>
      <c r="K327" s="443">
        <f>'MICHEAL ADJEI - TECHIMAN'!J18</f>
        <v>7.6499999999999999E-2</v>
      </c>
      <c r="L327" s="443">
        <f>'MICHEAL ADJEI - TECHIMAN'!K18</f>
        <v>4300.0687499999822</v>
      </c>
      <c r="M327" s="443">
        <f>'MICHEAL ADJEI - TECHIMAN'!L18</f>
        <v>1433.3562499999941</v>
      </c>
      <c r="N327" s="433">
        <f>'MICHEAL ADJEI - TECHIMAN'!M18</f>
        <v>12</v>
      </c>
      <c r="O327" s="444">
        <f>'MICHEAL ADJEI - TECHIMAN'!N18</f>
        <v>2.4967396854635629E-2</v>
      </c>
      <c r="P327" s="433">
        <f>'MICHEAL ADJEI - TECHIMAN'!O18</f>
        <v>0.76589640958828109</v>
      </c>
      <c r="Q327" s="433" t="str">
        <f>'MICHEAL ADJEI - TECHIMAN'!P18</f>
        <v>B</v>
      </c>
      <c r="R327" s="434">
        <f>'MICHEAL ADJEI - TECHIMAN'!Q18</f>
        <v>0.96969696969696983</v>
      </c>
      <c r="S327" s="443">
        <f>'MICHEAL ADJEI - TECHIMAN'!R18</f>
        <v>0.12477272727272769</v>
      </c>
      <c r="T327" s="443">
        <f>'MICHEAL ADJEI - TECHIMAN'!S18</f>
        <v>1389.9212121212067</v>
      </c>
      <c r="U327" s="433">
        <f>'MICHEAL ADJEI - TECHIMAN'!T18</f>
        <v>14</v>
      </c>
      <c r="V327" s="433">
        <f>'MICHEAL ADJEI - TECHIMAN'!U18</f>
        <v>3</v>
      </c>
      <c r="W327" s="433">
        <f>'MICHEAL ADJEI - TECHIMAN'!V18</f>
        <v>17</v>
      </c>
      <c r="X327" s="434">
        <f>'MICHEAL ADJEI - TECHIMAN'!W18</f>
        <v>16.484848484848488</v>
      </c>
      <c r="Y327" s="434">
        <f>'MICHEAL ADJEI - TECHIMAN'!X18</f>
        <v>13.484848484848488</v>
      </c>
      <c r="Z327" s="443">
        <f>'MICHEAL ADJEI - TECHIMAN'!Y18</f>
        <v>1.7351207386363696</v>
      </c>
      <c r="AA327" s="444">
        <f>'MICHEAL ADJEI - TECHIMAN'!Z18</f>
        <v>0.18198529411764702</v>
      </c>
      <c r="AB327" s="446" t="str">
        <f>'MICHEAL ADJEI - TECHIMAN'!AA18</f>
        <v>VERY LOW-ORDER URGENTLY</v>
      </c>
      <c r="AC327" s="443">
        <f>'MICHEAL ADJEI - TECHIMAN'!AB18</f>
        <v>19328.591856060531</v>
      </c>
      <c r="AD327" s="450">
        <f>Table1[[#This Row],[Stock Sell in/Sell out]]*Table1[[#This Row],[Stock Norm +Transit Time]]/Table1[[#This Row],[Stock Norm QTY]]</f>
        <v>3.0937499999999996</v>
      </c>
      <c r="AE327" s="443">
        <f>Table1[[#This Row],[Stock Norm +Transit Time]]*Table1[[#This Row],[Av. Daily Sales MT]]</f>
        <v>2.1211363636363707</v>
      </c>
    </row>
    <row r="328" spans="1:31" hidden="1">
      <c r="A328" s="433" t="s">
        <v>115</v>
      </c>
      <c r="B328" s="433" t="s">
        <v>151</v>
      </c>
      <c r="C328" s="433" t="str">
        <f>'MICHEAL ADJEI - TECHIMAN'!B19</f>
        <v>W020</v>
      </c>
      <c r="D328" s="433" t="str">
        <f>'MICHEAL ADJEI - TECHIMAN'!C19</f>
        <v>FRYTOL ROL 25L JRG</v>
      </c>
      <c r="E328" s="433" t="str">
        <f>'MICHEAL ADJEI - TECHIMAN'!D19</f>
        <v>COOKING OIL</v>
      </c>
      <c r="F328" s="433" t="str">
        <f>'MICHEAL ADJEI - TECHIMAN'!E19</f>
        <v>FRYTOL</v>
      </c>
      <c r="G328" s="443">
        <f>'MICHEAL ADJEI - TECHIMAN'!F19</f>
        <v>2.7074999999999978</v>
      </c>
      <c r="H328" s="434">
        <f>'MICHEAL ADJEI - TECHIMAN'!G19</f>
        <v>120.33333333333334</v>
      </c>
      <c r="I328" s="443">
        <f>'MICHEAL ADJEI - TECHIMAN'!H19</f>
        <v>62236.666666666664</v>
      </c>
      <c r="J328" s="433">
        <f>'MICHEAL ADJEI - TECHIMAN'!I19</f>
        <v>0</v>
      </c>
      <c r="K328" s="443">
        <f>'MICHEAL ADJEI - TECHIMAN'!J19</f>
        <v>0</v>
      </c>
      <c r="L328" s="443">
        <f>'MICHEAL ADJEI - TECHIMAN'!K19</f>
        <v>0</v>
      </c>
      <c r="M328" s="443">
        <f>'MICHEAL ADJEI - TECHIMAN'!L19</f>
        <v>517.20221606648192</v>
      </c>
      <c r="N328" s="433">
        <f>'MICHEAL ADJEI - TECHIMAN'!M19</f>
        <v>24</v>
      </c>
      <c r="O328" s="444">
        <f>'MICHEAL ADJEI - TECHIMAN'!N19</f>
        <v>2.4626312198151434E-2</v>
      </c>
      <c r="P328" s="433">
        <f>'MICHEAL ADJEI - TECHIMAN'!O19</f>
        <v>0.79052272178643257</v>
      </c>
      <c r="Q328" s="433" t="str">
        <f>'MICHEAL ADJEI - TECHIMAN'!P19</f>
        <v>B</v>
      </c>
      <c r="R328" s="434">
        <f>'MICHEAL ADJEI - TECHIMAN'!Q19</f>
        <v>5.4696969696969697</v>
      </c>
      <c r="S328" s="443">
        <f>'MICHEAL ADJEI - TECHIMAN'!R19</f>
        <v>0.12306818181818172</v>
      </c>
      <c r="T328" s="443">
        <f>'MICHEAL ADJEI - TECHIMAN'!S19</f>
        <v>2828.939393939394</v>
      </c>
      <c r="U328" s="433">
        <f>'MICHEAL ADJEI - TECHIMAN'!T19</f>
        <v>14</v>
      </c>
      <c r="V328" s="433">
        <f>'MICHEAL ADJEI - TECHIMAN'!U19</f>
        <v>3</v>
      </c>
      <c r="W328" s="433">
        <f>'MICHEAL ADJEI - TECHIMAN'!V19</f>
        <v>17</v>
      </c>
      <c r="X328" s="434">
        <f>'MICHEAL ADJEI - TECHIMAN'!W19</f>
        <v>92.984848484848484</v>
      </c>
      <c r="Y328" s="434">
        <f>'MICHEAL ADJEI - TECHIMAN'!X19</f>
        <v>92.984848484848484</v>
      </c>
      <c r="Z328" s="443">
        <f>'MICHEAL ADJEI - TECHIMAN'!Y19</f>
        <v>2.0921590909090888</v>
      </c>
      <c r="AA328" s="444">
        <f>'MICHEAL ADJEI - TECHIMAN'!Z19</f>
        <v>0</v>
      </c>
      <c r="AB328" s="446" t="str">
        <f>'MICHEAL ADJEI - TECHIMAN'!AA19</f>
        <v>VERY LOW-ORDER URGENTLY</v>
      </c>
      <c r="AC328" s="443">
        <f>'MICHEAL ADJEI - TECHIMAN'!AB19</f>
        <v>48091.969696969689</v>
      </c>
      <c r="AD328" s="450">
        <f>Table1[[#This Row],[Stock Sell in/Sell out]]*Table1[[#This Row],[Stock Norm +Transit Time]]/Table1[[#This Row],[Stock Norm QTY]]</f>
        <v>0</v>
      </c>
      <c r="AE328" s="443">
        <f>Table1[[#This Row],[Stock Norm +Transit Time]]*Table1[[#This Row],[Av. Daily Sales MT]]</f>
        <v>2.0921590909090892</v>
      </c>
    </row>
    <row r="329" spans="1:31" hidden="1">
      <c r="A329" s="433" t="s">
        <v>115</v>
      </c>
      <c r="B329" s="433" t="s">
        <v>151</v>
      </c>
      <c r="C329" s="433" t="str">
        <f>'MICHEAL ADJEI - TECHIMAN'!B20</f>
        <v>W136</v>
      </c>
      <c r="D329" s="433" t="str">
        <f>'MICHEAL ADJEI - TECHIMAN'!C20</f>
        <v>FORTUNE EMO PA 4.5KG</v>
      </c>
      <c r="E329" s="433" t="str">
        <f>'MICHEAL ADJEI - TECHIMAN'!D20</f>
        <v>RICE</v>
      </c>
      <c r="F329" s="433" t="str">
        <f>'MICHEAL ADJEI - TECHIMAN'!E20</f>
        <v>FORTUNE</v>
      </c>
      <c r="G329" s="443">
        <f>'MICHEAL ADJEI - TECHIMAN'!F20</f>
        <v>2.034000000000006</v>
      </c>
      <c r="H329" s="434">
        <f>'MICHEAL ADJEI - TECHIMAN'!G20</f>
        <v>23.666666666666668</v>
      </c>
      <c r="I329" s="443">
        <f>'MICHEAL ADJEI - TECHIMAN'!H20</f>
        <v>19725</v>
      </c>
      <c r="J329" s="433">
        <f>'MICHEAL ADJEI - TECHIMAN'!I20</f>
        <v>0</v>
      </c>
      <c r="K329" s="443">
        <f>'MICHEAL ADJEI - TECHIMAN'!J20</f>
        <v>0</v>
      </c>
      <c r="L329" s="443">
        <f>'MICHEAL ADJEI - TECHIMAN'!K20</f>
        <v>0</v>
      </c>
      <c r="M329" s="443">
        <f>'MICHEAL ADJEI - TECHIMAN'!L20</f>
        <v>833.45070422535207</v>
      </c>
      <c r="N329" s="433">
        <f>'MICHEAL ADJEI - TECHIMAN'!M20</f>
        <v>1</v>
      </c>
      <c r="O329" s="444">
        <f>'MICHEAL ADJEI - TECHIMAN'!N20</f>
        <v>1.8500431767697213E-2</v>
      </c>
      <c r="P329" s="433">
        <f>'MICHEAL ADJEI - TECHIMAN'!O20</f>
        <v>0.80902315355412979</v>
      </c>
      <c r="Q329" s="433" t="str">
        <f>'MICHEAL ADJEI - TECHIMAN'!P20</f>
        <v>C</v>
      </c>
      <c r="R329" s="434">
        <f>'MICHEAL ADJEI - TECHIMAN'!Q20</f>
        <v>1.0757575757575759</v>
      </c>
      <c r="S329" s="443">
        <f>'MICHEAL ADJEI - TECHIMAN'!R20</f>
        <v>9.2454545454545733E-2</v>
      </c>
      <c r="T329" s="443">
        <f>'MICHEAL ADJEI - TECHIMAN'!S20</f>
        <v>896.59090909090912</v>
      </c>
      <c r="U329" s="433">
        <f>'MICHEAL ADJEI - TECHIMAN'!T20</f>
        <v>30</v>
      </c>
      <c r="V329" s="433">
        <f>'MICHEAL ADJEI - TECHIMAN'!U20</f>
        <v>3</v>
      </c>
      <c r="W329" s="433">
        <f>'MICHEAL ADJEI - TECHIMAN'!V20</f>
        <v>33</v>
      </c>
      <c r="X329" s="434">
        <f>'MICHEAL ADJEI - TECHIMAN'!W20</f>
        <v>35.500000000000007</v>
      </c>
      <c r="Y329" s="434">
        <f>'MICHEAL ADJEI - TECHIMAN'!X20</f>
        <v>35.500000000000007</v>
      </c>
      <c r="Z329" s="443">
        <f>'MICHEAL ADJEI - TECHIMAN'!Y20</f>
        <v>3.0510000000000095</v>
      </c>
      <c r="AA329" s="444">
        <f>'MICHEAL ADJEI - TECHIMAN'!Z20</f>
        <v>0</v>
      </c>
      <c r="AB329" s="446" t="str">
        <f>'MICHEAL ADJEI - TECHIMAN'!AA20</f>
        <v>VERY LOW-ORDER URGENTLY</v>
      </c>
      <c r="AC329" s="443">
        <f>'MICHEAL ADJEI - TECHIMAN'!AB20</f>
        <v>29587.500000000004</v>
      </c>
      <c r="AD329" s="450">
        <f>Table1[[#This Row],[Stock Sell in/Sell out]]*Table1[[#This Row],[Stock Norm +Transit Time]]/Table1[[#This Row],[Stock Norm QTY]]</f>
        <v>0</v>
      </c>
      <c r="AE329" s="443">
        <f>Table1[[#This Row],[Stock Norm +Transit Time]]*Table1[[#This Row],[Av. Daily Sales MT]]</f>
        <v>3.051000000000009</v>
      </c>
    </row>
    <row r="330" spans="1:31" hidden="1">
      <c r="A330" s="433" t="s">
        <v>115</v>
      </c>
      <c r="B330" s="433" t="s">
        <v>151</v>
      </c>
      <c r="C330" s="433" t="str">
        <f>'MICHEAL ADJEI - TECHIMAN'!B21</f>
        <v>W021</v>
      </c>
      <c r="D330" s="433" t="str">
        <f>'MICHEAL ADJEI - TECHIMAN'!C21</f>
        <v>FRYTOL OIL 10L</v>
      </c>
      <c r="E330" s="433" t="str">
        <f>'MICHEAL ADJEI - TECHIMAN'!D21</f>
        <v>COOKING OIL</v>
      </c>
      <c r="F330" s="433" t="str">
        <f>'MICHEAL ADJEI - TECHIMAN'!E21</f>
        <v>FRYTOL</v>
      </c>
      <c r="G330" s="443">
        <f>'MICHEAL ADJEI - TECHIMAN'!F21</f>
        <v>1.6499999999999961</v>
      </c>
      <c r="H330" s="434">
        <f>'MICHEAL ADJEI - TECHIMAN'!G21</f>
        <v>183.33333333333334</v>
      </c>
      <c r="I330" s="443">
        <f>'MICHEAL ADJEI - TECHIMAN'!H21</f>
        <v>44880</v>
      </c>
      <c r="J330" s="433">
        <f>'MICHEAL ADJEI - TECHIMAN'!I21</f>
        <v>0</v>
      </c>
      <c r="K330" s="443">
        <f>'MICHEAL ADJEI - TECHIMAN'!J21</f>
        <v>0</v>
      </c>
      <c r="L330" s="443">
        <f>'MICHEAL ADJEI - TECHIMAN'!K21</f>
        <v>0</v>
      </c>
      <c r="M330" s="443">
        <f>'MICHEAL ADJEI - TECHIMAN'!L21</f>
        <v>244.79999999999998</v>
      </c>
      <c r="N330" s="433">
        <f>'MICHEAL ADJEI - TECHIMAN'!M21</f>
        <v>5</v>
      </c>
      <c r="O330" s="444">
        <f>'MICHEAL ADJEI - TECHIMAN'!N21</f>
        <v>1.5007724885300019E-2</v>
      </c>
      <c r="P330" s="433">
        <f>'MICHEAL ADJEI - TECHIMAN'!O21</f>
        <v>0.82403087843942979</v>
      </c>
      <c r="Q330" s="433" t="str">
        <f>'MICHEAL ADJEI - TECHIMAN'!P21</f>
        <v>C</v>
      </c>
      <c r="R330" s="434">
        <f>'MICHEAL ADJEI - TECHIMAN'!Q21</f>
        <v>8.3333333333333339</v>
      </c>
      <c r="S330" s="443">
        <f>'MICHEAL ADJEI - TECHIMAN'!R21</f>
        <v>7.4999999999999831E-2</v>
      </c>
      <c r="T330" s="443">
        <f>'MICHEAL ADJEI - TECHIMAN'!S21</f>
        <v>2040</v>
      </c>
      <c r="U330" s="433">
        <f>'MICHEAL ADJEI - TECHIMAN'!T21</f>
        <v>30</v>
      </c>
      <c r="V330" s="433">
        <f>'MICHEAL ADJEI - TECHIMAN'!U21</f>
        <v>3</v>
      </c>
      <c r="W330" s="433">
        <f>'MICHEAL ADJEI - TECHIMAN'!V21</f>
        <v>33</v>
      </c>
      <c r="X330" s="434">
        <f>'MICHEAL ADJEI - TECHIMAN'!W21</f>
        <v>275</v>
      </c>
      <c r="Y330" s="434">
        <f>'MICHEAL ADJEI - TECHIMAN'!X21</f>
        <v>275</v>
      </c>
      <c r="Z330" s="443">
        <f>'MICHEAL ADJEI - TECHIMAN'!Y21</f>
        <v>2.4749999999999943</v>
      </c>
      <c r="AA330" s="444">
        <f>'MICHEAL ADJEI - TECHIMAN'!Z21</f>
        <v>0</v>
      </c>
      <c r="AB330" s="446" t="str">
        <f>'MICHEAL ADJEI - TECHIMAN'!AA21</f>
        <v>VERY LOW-ORDER URGENTLY</v>
      </c>
      <c r="AC330" s="443">
        <f>'MICHEAL ADJEI - TECHIMAN'!AB21</f>
        <v>67320</v>
      </c>
      <c r="AD330" s="450">
        <f>Table1[[#This Row],[Stock Sell in/Sell out]]*Table1[[#This Row],[Stock Norm +Transit Time]]/Table1[[#This Row],[Stock Norm QTY]]</f>
        <v>0</v>
      </c>
      <c r="AE330" s="443">
        <f>Table1[[#This Row],[Stock Norm +Transit Time]]*Table1[[#This Row],[Av. Daily Sales MT]]</f>
        <v>2.4749999999999943</v>
      </c>
    </row>
    <row r="331" spans="1:31" hidden="1">
      <c r="A331" s="433" t="s">
        <v>115</v>
      </c>
      <c r="B331" s="433" t="s">
        <v>151</v>
      </c>
      <c r="C331" s="433" t="str">
        <f>'MICHEAL ADJEI - TECHIMAN'!B22</f>
        <v>W112</v>
      </c>
      <c r="D331" s="433" t="str">
        <f>'MICHEAL ADJEI - TECHIMAN'!C22</f>
        <v>FORTUNE DELIGHT 4.5KG</v>
      </c>
      <c r="E331" s="433" t="str">
        <f>'MICHEAL ADJEI - TECHIMAN'!D22</f>
        <v>RICE</v>
      </c>
      <c r="F331" s="433" t="str">
        <f>'MICHEAL ADJEI - TECHIMAN'!E22</f>
        <v>FORTUNE DELIGHT</v>
      </c>
      <c r="G331" s="443">
        <f>'MICHEAL ADJEI - TECHIMAN'!F22</f>
        <v>1.546499999999992</v>
      </c>
      <c r="H331" s="434">
        <f>'MICHEAL ADJEI - TECHIMAN'!G22</f>
        <v>13.666666666666666</v>
      </c>
      <c r="I331" s="443">
        <f>'MICHEAL ADJEI - TECHIMAN'!H22</f>
        <v>19972</v>
      </c>
      <c r="J331" s="433">
        <f>'MICHEAL ADJEI - TECHIMAN'!I22</f>
        <v>0</v>
      </c>
      <c r="K331" s="443">
        <f>'MICHEAL ADJEI - TECHIMAN'!J22</f>
        <v>0</v>
      </c>
      <c r="L331" s="443">
        <f>'MICHEAL ADJEI - TECHIMAN'!K22</f>
        <v>0</v>
      </c>
      <c r="M331" s="443">
        <f>'MICHEAL ADJEI - TECHIMAN'!L22</f>
        <v>1461.3658536585367</v>
      </c>
      <c r="N331" s="433">
        <f>'MICHEAL ADJEI - TECHIMAN'!M22</f>
        <v>5</v>
      </c>
      <c r="O331" s="444">
        <f>'MICHEAL ADJEI - TECHIMAN'!N22</f>
        <v>1.4066331233403888E-2</v>
      </c>
      <c r="P331" s="433">
        <f>'MICHEAL ADJEI - TECHIMAN'!O22</f>
        <v>0.83809720967283363</v>
      </c>
      <c r="Q331" s="433" t="str">
        <f>'MICHEAL ADJEI - TECHIMAN'!P22</f>
        <v>C</v>
      </c>
      <c r="R331" s="434">
        <f>'MICHEAL ADJEI - TECHIMAN'!Q22</f>
        <v>0.62121212121212122</v>
      </c>
      <c r="S331" s="443">
        <f>'MICHEAL ADJEI - TECHIMAN'!R22</f>
        <v>7.0295454545454175E-2</v>
      </c>
      <c r="T331" s="443">
        <f>'MICHEAL ADJEI - TECHIMAN'!S22</f>
        <v>907.81818181818187</v>
      </c>
      <c r="U331" s="433">
        <f>'MICHEAL ADJEI - TECHIMAN'!T22</f>
        <v>30</v>
      </c>
      <c r="V331" s="433">
        <f>'MICHEAL ADJEI - TECHIMAN'!U22</f>
        <v>3</v>
      </c>
      <c r="W331" s="433">
        <f>'MICHEAL ADJEI - TECHIMAN'!V22</f>
        <v>33</v>
      </c>
      <c r="X331" s="434">
        <f>'MICHEAL ADJEI - TECHIMAN'!W22</f>
        <v>20.5</v>
      </c>
      <c r="Y331" s="434">
        <f>'MICHEAL ADJEI - TECHIMAN'!X22</f>
        <v>20.5</v>
      </c>
      <c r="Z331" s="443">
        <f>'MICHEAL ADJEI - TECHIMAN'!Y22</f>
        <v>2.3197499999999884</v>
      </c>
      <c r="AA331" s="444">
        <f>'MICHEAL ADJEI - TECHIMAN'!Z22</f>
        <v>0</v>
      </c>
      <c r="AB331" s="446" t="str">
        <f>'MICHEAL ADJEI - TECHIMAN'!AA22</f>
        <v>VERY LOW-ORDER URGENTLY</v>
      </c>
      <c r="AC331" s="443">
        <f>'MICHEAL ADJEI - TECHIMAN'!AB22</f>
        <v>29958.000000000004</v>
      </c>
      <c r="AD331" s="450">
        <f>Table1[[#This Row],[Stock Sell in/Sell out]]*Table1[[#This Row],[Stock Norm +Transit Time]]/Table1[[#This Row],[Stock Norm QTY]]</f>
        <v>0</v>
      </c>
      <c r="AE331" s="443">
        <f>Table1[[#This Row],[Stock Norm +Transit Time]]*Table1[[#This Row],[Av. Daily Sales MT]]</f>
        <v>2.319749999999988</v>
      </c>
    </row>
    <row r="332" spans="1:31" hidden="1">
      <c r="A332" s="433" t="s">
        <v>115</v>
      </c>
      <c r="B332" s="433" t="s">
        <v>151</v>
      </c>
      <c r="C332" s="433" t="str">
        <f>'MICHEAL ADJEI - TECHIMAN'!B23</f>
        <v>W176</v>
      </c>
      <c r="D332" s="433" t="str">
        <f>'MICHEAL ADJEI - TECHIMAN'!C23</f>
        <v>FORTUNE VIET 50KG</v>
      </c>
      <c r="E332" s="433" t="str">
        <f>'MICHEAL ADJEI - TECHIMAN'!D23</f>
        <v>RICE</v>
      </c>
      <c r="F332" s="433" t="str">
        <f>'MICHEAL ADJEI - TECHIMAN'!E23</f>
        <v>FORTUNE</v>
      </c>
      <c r="G332" s="443">
        <f>'MICHEAL ADJEI - TECHIMAN'!F23</f>
        <v>1.5333333333333334</v>
      </c>
      <c r="H332" s="434">
        <f>'MICHEAL ADJEI - TECHIMAN'!G23</f>
        <v>30.666666666666664</v>
      </c>
      <c r="I332" s="443">
        <f>'MICHEAL ADJEI - TECHIMAN'!H23</f>
        <v>15511.333333333332</v>
      </c>
      <c r="J332" s="433">
        <f>'MICHEAL ADJEI - TECHIMAN'!I23</f>
        <v>160</v>
      </c>
      <c r="K332" s="443">
        <f>'MICHEAL ADJEI - TECHIMAN'!J23</f>
        <v>8</v>
      </c>
      <c r="L332" s="443">
        <f>'MICHEAL ADJEI - TECHIMAN'!K23</f>
        <v>80928.695652173905</v>
      </c>
      <c r="M332" s="443">
        <f>'MICHEAL ADJEI - TECHIMAN'!L23</f>
        <v>505.80434782608694</v>
      </c>
      <c r="N332" s="433">
        <f>'MICHEAL ADJEI - TECHIMAN'!M23</f>
        <v>1</v>
      </c>
      <c r="O332" s="444">
        <f>'MICHEAL ADJEI - TECHIMAN'!N23</f>
        <v>1.3946572620682881E-2</v>
      </c>
      <c r="P332" s="433">
        <f>'MICHEAL ADJEI - TECHIMAN'!O23</f>
        <v>0.85204378229351652</v>
      </c>
      <c r="Q332" s="433" t="str">
        <f>'MICHEAL ADJEI - TECHIMAN'!P23</f>
        <v>C</v>
      </c>
      <c r="R332" s="434">
        <f>'MICHEAL ADJEI - TECHIMAN'!Q23</f>
        <v>1.3939393939393938</v>
      </c>
      <c r="S332" s="443">
        <f>'MICHEAL ADJEI - TECHIMAN'!R23</f>
        <v>6.9696969696969702E-2</v>
      </c>
      <c r="T332" s="443">
        <f>'MICHEAL ADJEI - TECHIMAN'!S23</f>
        <v>705.06060606060601</v>
      </c>
      <c r="U332" s="433">
        <f>'MICHEAL ADJEI - TECHIMAN'!T23</f>
        <v>30</v>
      </c>
      <c r="V332" s="433">
        <f>'MICHEAL ADJEI - TECHIMAN'!U23</f>
        <v>3</v>
      </c>
      <c r="W332" s="433">
        <f>'MICHEAL ADJEI - TECHIMAN'!V23</f>
        <v>33</v>
      </c>
      <c r="X332" s="434">
        <f>'MICHEAL ADJEI - TECHIMAN'!W23</f>
        <v>45.999999999999993</v>
      </c>
      <c r="Y332" s="434">
        <f>'MICHEAL ADJEI - TECHIMAN'!X23</f>
        <v>0</v>
      </c>
      <c r="Z332" s="443">
        <f>'MICHEAL ADJEI - TECHIMAN'!Y23</f>
        <v>0</v>
      </c>
      <c r="AA332" s="444">
        <f>'MICHEAL ADJEI - TECHIMAN'!Z23</f>
        <v>3.4782608695652177</v>
      </c>
      <c r="AB332" s="446" t="str">
        <f>'MICHEAL ADJEI - TECHIMAN'!AA23</f>
        <v>VERY HIGH-DON’T ORDER</v>
      </c>
      <c r="AC332" s="443">
        <f>'MICHEAL ADJEI - TECHIMAN'!AB23</f>
        <v>0</v>
      </c>
      <c r="AD332" s="450">
        <f>Table1[[#This Row],[Stock Sell in/Sell out]]*Table1[[#This Row],[Stock Norm +Transit Time]]/Table1[[#This Row],[Stock Norm QTY]]</f>
        <v>114.78260869565219</v>
      </c>
      <c r="AE332" s="443">
        <f>Table1[[#This Row],[Stock Norm +Transit Time]]*Table1[[#This Row],[Av. Daily Sales MT]]</f>
        <v>2.3000000000000003</v>
      </c>
    </row>
    <row r="333" spans="1:31" hidden="1">
      <c r="A333" s="433" t="s">
        <v>115</v>
      </c>
      <c r="B333" s="433" t="s">
        <v>151</v>
      </c>
      <c r="C333" s="433" t="str">
        <f>'MICHEAL ADJEI - TECHIMAN'!B24</f>
        <v>W084</v>
      </c>
      <c r="D333" s="433" t="str">
        <f>'MICHEAL ADJEI - TECHIMAN'!C24</f>
        <v>JAMAA CLASS 16 X 800G</v>
      </c>
      <c r="E333" s="433" t="str">
        <f>'MICHEAL ADJEI - TECHIMAN'!D24</f>
        <v>SOAP</v>
      </c>
      <c r="F333" s="433" t="str">
        <f>'MICHEAL ADJEI - TECHIMAN'!E24</f>
        <v>JAMAA</v>
      </c>
      <c r="G333" s="443">
        <f>'MICHEAL ADJEI - TECHIMAN'!F24</f>
        <v>1.386666666666664</v>
      </c>
      <c r="H333" s="434">
        <f>'MICHEAL ADJEI - TECHIMAN'!G24</f>
        <v>95.666666666666671</v>
      </c>
      <c r="I333" s="443">
        <f>'MICHEAL ADJEI - TECHIMAN'!H24</f>
        <v>23209.306666666678</v>
      </c>
      <c r="J333" s="433">
        <f>'MICHEAL ADJEI - TECHIMAN'!I24</f>
        <v>0</v>
      </c>
      <c r="K333" s="443">
        <f>'MICHEAL ADJEI - TECHIMAN'!J24</f>
        <v>-6.4000000000000003E-3</v>
      </c>
      <c r="L333" s="443">
        <f>'MICHEAL ADJEI - TECHIMAN'!K24</f>
        <v>0</v>
      </c>
      <c r="M333" s="443">
        <f>'MICHEAL ADJEI - TECHIMAN'!L24</f>
        <v>242.60599303135899</v>
      </c>
      <c r="N333" s="433">
        <f>'MICHEAL ADJEI - TECHIMAN'!M24</f>
        <v>5</v>
      </c>
      <c r="O333" s="444">
        <f>'MICHEAL ADJEI - TECHIMAN'!N24</f>
        <v>1.2612552630878406E-2</v>
      </c>
      <c r="P333" s="433">
        <f>'MICHEAL ADJEI - TECHIMAN'!O24</f>
        <v>0.86465633492439498</v>
      </c>
      <c r="Q333" s="433" t="str">
        <f>'MICHEAL ADJEI - TECHIMAN'!P24</f>
        <v>C</v>
      </c>
      <c r="R333" s="434">
        <f>'MICHEAL ADJEI - TECHIMAN'!Q24</f>
        <v>4.3484848484848486</v>
      </c>
      <c r="S333" s="443">
        <f>'MICHEAL ADJEI - TECHIMAN'!R24</f>
        <v>6.3030303030302909E-2</v>
      </c>
      <c r="T333" s="443">
        <f>'MICHEAL ADJEI - TECHIMAN'!S24</f>
        <v>1054.9684848484853</v>
      </c>
      <c r="U333" s="433">
        <f>'MICHEAL ADJEI - TECHIMAN'!T24</f>
        <v>30</v>
      </c>
      <c r="V333" s="433">
        <f>'MICHEAL ADJEI - TECHIMAN'!U24</f>
        <v>3</v>
      </c>
      <c r="W333" s="433">
        <f>'MICHEAL ADJEI - TECHIMAN'!V24</f>
        <v>33</v>
      </c>
      <c r="X333" s="434">
        <f>'MICHEAL ADJEI - TECHIMAN'!W24</f>
        <v>143.5</v>
      </c>
      <c r="Y333" s="434">
        <f>'MICHEAL ADJEI - TECHIMAN'!X24</f>
        <v>143.5</v>
      </c>
      <c r="Z333" s="443">
        <f>'MICHEAL ADJEI - TECHIMAN'!Y24</f>
        <v>2.0799999999999956</v>
      </c>
      <c r="AA333" s="444">
        <f>'MICHEAL ADJEI - TECHIMAN'!Z24</f>
        <v>0</v>
      </c>
      <c r="AB333" s="446" t="str">
        <f>'MICHEAL ADJEI - TECHIMAN'!AA24</f>
        <v>VERY LOW-ORDER URGENTLY</v>
      </c>
      <c r="AC333" s="443">
        <f>'MICHEAL ADJEI - TECHIMAN'!AB24</f>
        <v>34813.960000000014</v>
      </c>
      <c r="AD333" s="450">
        <f>Table1[[#This Row],[Stock Sell in/Sell out]]*Table1[[#This Row],[Stock Norm +Transit Time]]/Table1[[#This Row],[Stock Norm QTY]]</f>
        <v>0</v>
      </c>
      <c r="AE333" s="443">
        <f>Table1[[#This Row],[Stock Norm +Transit Time]]*Table1[[#This Row],[Av. Daily Sales MT]]</f>
        <v>2.0799999999999961</v>
      </c>
    </row>
    <row r="334" spans="1:31" hidden="1">
      <c r="A334" s="433" t="s">
        <v>115</v>
      </c>
      <c r="B334" s="433" t="s">
        <v>151</v>
      </c>
      <c r="C334" s="433" t="str">
        <f>'MICHEAL ADJEI - TECHIMAN'!B25</f>
        <v>W206</v>
      </c>
      <c r="D334" s="433" t="str">
        <f>'MICHEAL ADJEI - TECHIMAN'!C25</f>
        <v>PROMISE 4.5KG</v>
      </c>
      <c r="E334" s="433" t="str">
        <f>'MICHEAL ADJEI - TECHIMAN'!D25</f>
        <v>RICE</v>
      </c>
      <c r="F334" s="433" t="str">
        <f>'MICHEAL ADJEI - TECHIMAN'!E25</f>
        <v>PROMISE</v>
      </c>
      <c r="G334" s="443">
        <f>'MICHEAL ADJEI - TECHIMAN'!F25</f>
        <v>1.3694999999999937</v>
      </c>
      <c r="H334" s="434">
        <f>'MICHEAL ADJEI - TECHIMAN'!G25</f>
        <v>12.666666666666668</v>
      </c>
      <c r="I334" s="443">
        <f>'MICHEAL ADJEI - TECHIMAN'!H25</f>
        <v>14410</v>
      </c>
      <c r="J334" s="433">
        <f>'MICHEAL ADJEI - TECHIMAN'!I25</f>
        <v>39</v>
      </c>
      <c r="K334" s="443">
        <f>'MICHEAL ADJEI - TECHIMAN'!J25</f>
        <v>0.87749999999999995</v>
      </c>
      <c r="L334" s="443">
        <f>'MICHEAL ADJEI - TECHIMAN'!K25</f>
        <v>44367.631578947367</v>
      </c>
      <c r="M334" s="443">
        <f>'MICHEAL ADJEI - TECHIMAN'!L25</f>
        <v>1137.6315789473683</v>
      </c>
      <c r="N334" s="433">
        <f>'MICHEAL ADJEI - TECHIMAN'!M25</f>
        <v>1</v>
      </c>
      <c r="O334" s="444">
        <f>'MICHEAL ADJEI - TECHIMAN'!N25</f>
        <v>1.2456411654798988E-2</v>
      </c>
      <c r="P334" s="433">
        <f>'MICHEAL ADJEI - TECHIMAN'!O25</f>
        <v>0.87711274657919391</v>
      </c>
      <c r="Q334" s="433" t="str">
        <f>'MICHEAL ADJEI - TECHIMAN'!P25</f>
        <v>C</v>
      </c>
      <c r="R334" s="434">
        <f>'MICHEAL ADJEI - TECHIMAN'!Q25</f>
        <v>0.5757575757575758</v>
      </c>
      <c r="S334" s="443">
        <f>'MICHEAL ADJEI - TECHIMAN'!R25</f>
        <v>6.2249999999999715E-2</v>
      </c>
      <c r="T334" s="443">
        <f>'MICHEAL ADJEI - TECHIMAN'!S25</f>
        <v>655</v>
      </c>
      <c r="U334" s="433">
        <f>'MICHEAL ADJEI - TECHIMAN'!T25</f>
        <v>30</v>
      </c>
      <c r="V334" s="433">
        <f>'MICHEAL ADJEI - TECHIMAN'!U25</f>
        <v>3</v>
      </c>
      <c r="W334" s="433">
        <f>'MICHEAL ADJEI - TECHIMAN'!V25</f>
        <v>33</v>
      </c>
      <c r="X334" s="434">
        <f>'MICHEAL ADJEI - TECHIMAN'!W25</f>
        <v>19</v>
      </c>
      <c r="Y334" s="434">
        <f>'MICHEAL ADJEI - TECHIMAN'!X25</f>
        <v>0</v>
      </c>
      <c r="Z334" s="443">
        <f>'MICHEAL ADJEI - TECHIMAN'!Y25</f>
        <v>0</v>
      </c>
      <c r="AA334" s="444">
        <f>'MICHEAL ADJEI - TECHIMAN'!Z25</f>
        <v>2.0526315789473686</v>
      </c>
      <c r="AB334" s="446" t="str">
        <f>'MICHEAL ADJEI - TECHIMAN'!AA25</f>
        <v>VERY HIGH-DON’T ORDER</v>
      </c>
      <c r="AC334" s="443">
        <f>'MICHEAL ADJEI - TECHIMAN'!AB25</f>
        <v>0</v>
      </c>
      <c r="AD334" s="450">
        <f>Table1[[#This Row],[Stock Sell in/Sell out]]*Table1[[#This Row],[Stock Norm +Transit Time]]/Table1[[#This Row],[Stock Norm QTY]]</f>
        <v>67.736842105263165</v>
      </c>
      <c r="AE334" s="443">
        <f>Table1[[#This Row],[Stock Norm +Transit Time]]*Table1[[#This Row],[Av. Daily Sales MT]]</f>
        <v>2.0542499999999908</v>
      </c>
    </row>
    <row r="335" spans="1:31" hidden="1">
      <c r="A335" s="433" t="s">
        <v>115</v>
      </c>
      <c r="B335" s="433" t="s">
        <v>151</v>
      </c>
      <c r="C335" s="433" t="str">
        <f>'MICHEAL ADJEI - TECHIMAN'!B26</f>
        <v>W086</v>
      </c>
      <c r="D335" s="433" t="str">
        <f>'MICHEAL ADJEI - TECHIMAN'!C26</f>
        <v>JAMAA CLASSI 24 X 300G</v>
      </c>
      <c r="E335" s="433" t="str">
        <f>'MICHEAL ADJEI - TECHIMAN'!D26</f>
        <v>SOAP</v>
      </c>
      <c r="F335" s="433" t="str">
        <f>'MICHEAL ADJEI - TECHIMAN'!E26</f>
        <v>JAMAA</v>
      </c>
      <c r="G335" s="443">
        <f>'MICHEAL ADJEI - TECHIMAN'!F26</f>
        <v>1.257600000000004</v>
      </c>
      <c r="H335" s="434">
        <f>'MICHEAL ADJEI - TECHIMAN'!G26</f>
        <v>170</v>
      </c>
      <c r="I335" s="443">
        <f>'MICHEAL ADJEI - TECHIMAN'!H26</f>
        <v>18816.839999999997</v>
      </c>
      <c r="J335" s="433">
        <f>'MICHEAL ADJEI - TECHIMAN'!I26</f>
        <v>0</v>
      </c>
      <c r="K335" s="443">
        <f>'MICHEAL ADJEI - TECHIMAN'!J26</f>
        <v>0</v>
      </c>
      <c r="L335" s="443">
        <f>'MICHEAL ADJEI - TECHIMAN'!K26</f>
        <v>0</v>
      </c>
      <c r="M335" s="443">
        <f>'MICHEAL ADJEI - TECHIMAN'!L26</f>
        <v>110.68729411764704</v>
      </c>
      <c r="N335" s="433">
        <f>'MICHEAL ADJEI - TECHIMAN'!M26</f>
        <v>60</v>
      </c>
      <c r="O335" s="444">
        <f>'MICHEAL ADJEI - TECHIMAN'!N26</f>
        <v>1.1438615039850551E-2</v>
      </c>
      <c r="P335" s="433">
        <f>'MICHEAL ADJEI - TECHIMAN'!O26</f>
        <v>0.88855136161904447</v>
      </c>
      <c r="Q335" s="433" t="str">
        <f>'MICHEAL ADJEI - TECHIMAN'!P26</f>
        <v>C</v>
      </c>
      <c r="R335" s="434">
        <f>'MICHEAL ADJEI - TECHIMAN'!Q26</f>
        <v>7.7272727272727275</v>
      </c>
      <c r="S335" s="443">
        <f>'MICHEAL ADJEI - TECHIMAN'!R26</f>
        <v>5.7163636363636548E-2</v>
      </c>
      <c r="T335" s="443">
        <f>'MICHEAL ADJEI - TECHIMAN'!S26</f>
        <v>855.31090909090892</v>
      </c>
      <c r="U335" s="433">
        <f>'MICHEAL ADJEI - TECHIMAN'!T26</f>
        <v>30</v>
      </c>
      <c r="V335" s="433">
        <f>'MICHEAL ADJEI - TECHIMAN'!U26</f>
        <v>3</v>
      </c>
      <c r="W335" s="433">
        <f>'MICHEAL ADJEI - TECHIMAN'!V26</f>
        <v>33</v>
      </c>
      <c r="X335" s="434">
        <f>'MICHEAL ADJEI - TECHIMAN'!W26</f>
        <v>255</v>
      </c>
      <c r="Y335" s="434">
        <f>'MICHEAL ADJEI - TECHIMAN'!X26</f>
        <v>255</v>
      </c>
      <c r="Z335" s="443">
        <f>'MICHEAL ADJEI - TECHIMAN'!Y26</f>
        <v>1.8864000000000061</v>
      </c>
      <c r="AA335" s="444">
        <f>'MICHEAL ADJEI - TECHIMAN'!Z26</f>
        <v>0</v>
      </c>
      <c r="AB335" s="446" t="str">
        <f>'MICHEAL ADJEI - TECHIMAN'!AA26</f>
        <v>VERY LOW-ORDER URGENTLY</v>
      </c>
      <c r="AC335" s="443">
        <f>'MICHEAL ADJEI - TECHIMAN'!AB26</f>
        <v>28225.259999999995</v>
      </c>
      <c r="AD335" s="450">
        <f>Table1[[#This Row],[Stock Sell in/Sell out]]*Table1[[#This Row],[Stock Norm +Transit Time]]/Table1[[#This Row],[Stock Norm QTY]]</f>
        <v>0</v>
      </c>
      <c r="AE335" s="443">
        <f>Table1[[#This Row],[Stock Norm +Transit Time]]*Table1[[#This Row],[Av. Daily Sales MT]]</f>
        <v>1.8864000000000061</v>
      </c>
    </row>
    <row r="336" spans="1:31" hidden="1">
      <c r="A336" s="433" t="s">
        <v>115</v>
      </c>
      <c r="B336" s="433" t="s">
        <v>151</v>
      </c>
      <c r="C336" s="433" t="str">
        <f>'MICHEAL ADJEI - TECHIMAN'!B27</f>
        <v>W049</v>
      </c>
      <c r="D336" s="433" t="str">
        <f>'MICHEAL ADJEI - TECHIMAN'!C27</f>
        <v>VIKING  RICE 4.5KG*5</v>
      </c>
      <c r="E336" s="433" t="str">
        <f>'MICHEAL ADJEI - TECHIMAN'!D27</f>
        <v>RICE</v>
      </c>
      <c r="F336" s="433" t="str">
        <f>'MICHEAL ADJEI - TECHIMAN'!E27</f>
        <v>VIKING</v>
      </c>
      <c r="G336" s="443">
        <f>'MICHEAL ADJEI - TECHIMAN'!F27</f>
        <v>1.1609999999999956</v>
      </c>
      <c r="H336" s="434">
        <f>'MICHEAL ADJEI - TECHIMAN'!G27</f>
        <v>2</v>
      </c>
      <c r="I336" s="443">
        <f>'MICHEAL ADJEI - TECHIMAN'!H27</f>
        <v>12505.933333333334</v>
      </c>
      <c r="J336" s="433">
        <f>'MICHEAL ADJEI - TECHIMAN'!I27</f>
        <v>0</v>
      </c>
      <c r="K336" s="443">
        <f>'MICHEAL ADJEI - TECHIMAN'!J27</f>
        <v>0</v>
      </c>
      <c r="L336" s="443">
        <f>'MICHEAL ADJEI - TECHIMAN'!K27</f>
        <v>0</v>
      </c>
      <c r="M336" s="443">
        <f>'MICHEAL ADJEI - TECHIMAN'!L27</f>
        <v>6252.9666666666672</v>
      </c>
      <c r="N336" s="433">
        <f>'MICHEAL ADJEI - TECHIMAN'!M27</f>
        <v>1</v>
      </c>
      <c r="O336" s="444">
        <f>'MICHEAL ADJEI - TECHIMAN'!N27</f>
        <v>1.0559980964747454E-2</v>
      </c>
      <c r="P336" s="433">
        <f>'MICHEAL ADJEI - TECHIMAN'!O27</f>
        <v>0.89911134258379188</v>
      </c>
      <c r="Q336" s="433" t="str">
        <f>'MICHEAL ADJEI - TECHIMAN'!P27</f>
        <v>C</v>
      </c>
      <c r="R336" s="434">
        <f>'MICHEAL ADJEI - TECHIMAN'!Q27</f>
        <v>9.0909090909090912E-2</v>
      </c>
      <c r="S336" s="443">
        <f>'MICHEAL ADJEI - TECHIMAN'!R27</f>
        <v>5.2772727272727075E-2</v>
      </c>
      <c r="T336" s="443">
        <f>'MICHEAL ADJEI - TECHIMAN'!S27</f>
        <v>568.4515151515152</v>
      </c>
      <c r="U336" s="433">
        <f>'MICHEAL ADJEI - TECHIMAN'!T27</f>
        <v>30</v>
      </c>
      <c r="V336" s="433">
        <f>'MICHEAL ADJEI - TECHIMAN'!U27</f>
        <v>3</v>
      </c>
      <c r="W336" s="433">
        <f>'MICHEAL ADJEI - TECHIMAN'!V27</f>
        <v>33</v>
      </c>
      <c r="X336" s="434">
        <f>'MICHEAL ADJEI - TECHIMAN'!W27</f>
        <v>3</v>
      </c>
      <c r="Y336" s="434">
        <f>'MICHEAL ADJEI - TECHIMAN'!X27</f>
        <v>3</v>
      </c>
      <c r="Z336" s="443">
        <f>'MICHEAL ADJEI - TECHIMAN'!Y27</f>
        <v>1.7414999999999934</v>
      </c>
      <c r="AA336" s="444">
        <f>'MICHEAL ADJEI - TECHIMAN'!Z27</f>
        <v>0</v>
      </c>
      <c r="AB336" s="446" t="str">
        <f>'MICHEAL ADJEI - TECHIMAN'!AA27</f>
        <v>VERY LOW-ORDER URGENTLY</v>
      </c>
      <c r="AC336" s="443">
        <f>'MICHEAL ADJEI - TECHIMAN'!AB27</f>
        <v>18758.900000000001</v>
      </c>
      <c r="AD336" s="450">
        <f>Table1[[#This Row],[Stock Sell in/Sell out]]*Table1[[#This Row],[Stock Norm +Transit Time]]/Table1[[#This Row],[Stock Norm QTY]]</f>
        <v>0</v>
      </c>
      <c r="AE336" s="443">
        <f>Table1[[#This Row],[Stock Norm +Transit Time]]*Table1[[#This Row],[Av. Daily Sales MT]]</f>
        <v>1.7414999999999934</v>
      </c>
    </row>
    <row r="337" spans="1:31" hidden="1">
      <c r="A337" s="433" t="s">
        <v>115</v>
      </c>
      <c r="B337" s="433" t="s">
        <v>151</v>
      </c>
      <c r="C337" s="433" t="str">
        <f>'MICHEAL ADJEI - TECHIMAN'!B28</f>
        <v>W207</v>
      </c>
      <c r="D337" s="433" t="str">
        <f>'MICHEAL ADJEI - TECHIMAN'!C28</f>
        <v>DETERGENT 100X75G</v>
      </c>
      <c r="E337" s="433" t="str">
        <f>'MICHEAL ADJEI - TECHIMAN'!D28</f>
        <v>DETERGENT</v>
      </c>
      <c r="F337" s="433" t="str">
        <f>'MICHEAL ADJEI - TECHIMAN'!E28</f>
        <v>JAMAA</v>
      </c>
      <c r="G337" s="443">
        <f>'MICHEAL ADJEI - TECHIMAN'!F28</f>
        <v>1.0303333333333338</v>
      </c>
      <c r="H337" s="434">
        <f>'MICHEAL ADJEI - TECHIMAN'!G28</f>
        <v>115.33333333333334</v>
      </c>
      <c r="I337" s="443">
        <f>'MICHEAL ADJEI - TECHIMAN'!H28</f>
        <v>16660</v>
      </c>
      <c r="J337" s="433">
        <f>'MICHEAL ADJEI - TECHIMAN'!I28</f>
        <v>20</v>
      </c>
      <c r="K337" s="443">
        <f>'MICHEAL ADJEI - TECHIMAN'!J28</f>
        <v>0.154</v>
      </c>
      <c r="L337" s="443">
        <f>'MICHEAL ADJEI - TECHIMAN'!K28</f>
        <v>2889.0173410404623</v>
      </c>
      <c r="M337" s="443">
        <f>'MICHEAL ADJEI - TECHIMAN'!L28</f>
        <v>144.45086705202311</v>
      </c>
      <c r="N337" s="433">
        <f>'MICHEAL ADJEI - TECHIMAN'!M28</f>
        <v>6</v>
      </c>
      <c r="O337" s="444">
        <f>'MICHEAL ADJEI - TECHIMAN'!N28</f>
        <v>9.3714904283762612E-3</v>
      </c>
      <c r="P337" s="433">
        <f>'MICHEAL ADJEI - TECHIMAN'!O28</f>
        <v>0.90848283301216815</v>
      </c>
      <c r="Q337" s="433" t="str">
        <f>'MICHEAL ADJEI - TECHIMAN'!P28</f>
        <v>C</v>
      </c>
      <c r="R337" s="434">
        <f>'MICHEAL ADJEI - TECHIMAN'!Q28</f>
        <v>5.2424242424242431</v>
      </c>
      <c r="S337" s="443">
        <f>'MICHEAL ADJEI - TECHIMAN'!R28</f>
        <v>4.6833333333333352E-2</v>
      </c>
      <c r="T337" s="443">
        <f>'MICHEAL ADJEI - TECHIMAN'!S28</f>
        <v>757.27272727272725</v>
      </c>
      <c r="U337" s="433">
        <f>'MICHEAL ADJEI - TECHIMAN'!T28</f>
        <v>30</v>
      </c>
      <c r="V337" s="433">
        <f>'MICHEAL ADJEI - TECHIMAN'!U28</f>
        <v>3</v>
      </c>
      <c r="W337" s="433">
        <f>'MICHEAL ADJEI - TECHIMAN'!V28</f>
        <v>33</v>
      </c>
      <c r="X337" s="434">
        <f>'MICHEAL ADJEI - TECHIMAN'!W28</f>
        <v>173.00000000000003</v>
      </c>
      <c r="Y337" s="434">
        <f>'MICHEAL ADJEI - TECHIMAN'!X28</f>
        <v>153.00000000000003</v>
      </c>
      <c r="Z337" s="443">
        <f>'MICHEAL ADJEI - TECHIMAN'!Y28</f>
        <v>1.3668294797687868</v>
      </c>
      <c r="AA337" s="444">
        <f>'MICHEAL ADJEI - TECHIMAN'!Z28</f>
        <v>0.11560693641618495</v>
      </c>
      <c r="AB337" s="446" t="str">
        <f>'MICHEAL ADJEI - TECHIMAN'!AA28</f>
        <v>VERY LOW-ORDER URGENTLY</v>
      </c>
      <c r="AC337" s="443">
        <f>'MICHEAL ADJEI - TECHIMAN'!AB28</f>
        <v>22100.98265895954</v>
      </c>
      <c r="AD337" s="450">
        <f>Table1[[#This Row],[Stock Sell in/Sell out]]*Table1[[#This Row],[Stock Norm +Transit Time]]/Table1[[#This Row],[Stock Norm QTY]]</f>
        <v>3.8150289017341033</v>
      </c>
      <c r="AE337" s="443">
        <f>Table1[[#This Row],[Stock Norm +Transit Time]]*Table1[[#This Row],[Av. Daily Sales MT]]</f>
        <v>1.5455000000000005</v>
      </c>
    </row>
    <row r="338" spans="1:31" hidden="1">
      <c r="A338" s="433" t="s">
        <v>115</v>
      </c>
      <c r="B338" s="433" t="s">
        <v>151</v>
      </c>
      <c r="C338" s="433" t="str">
        <f>'MICHEAL ADJEI - TECHIMAN'!B29</f>
        <v>W227</v>
      </c>
      <c r="D338" s="433" t="str">
        <f>'MICHEAL ADJEI - TECHIMAN'!C29</f>
        <v>JAMAA WHITE SOAP 120GM</v>
      </c>
      <c r="E338" s="433" t="str">
        <f>'MICHEAL ADJEI - TECHIMAN'!D29</f>
        <v>SOAP</v>
      </c>
      <c r="F338" s="433" t="str">
        <f>'MICHEAL ADJEI - TECHIMAN'!E29</f>
        <v>JAMAA</v>
      </c>
      <c r="G338" s="443">
        <f>'MICHEAL ADJEI - TECHIMAN'!F29</f>
        <v>0.94463999999999881</v>
      </c>
      <c r="H338" s="434">
        <f>'MICHEAL ADJEI - TECHIMAN'!G29</f>
        <v>163.66666666666669</v>
      </c>
      <c r="I338" s="443">
        <f>'MICHEAL ADJEI - TECHIMAN'!H29</f>
        <v>6725.5700000000143</v>
      </c>
      <c r="J338" s="433">
        <f>'MICHEAL ADJEI - TECHIMAN'!I29</f>
        <v>0</v>
      </c>
      <c r="K338" s="443">
        <f>'MICHEAL ADJEI - TECHIMAN'!J29</f>
        <v>0</v>
      </c>
      <c r="L338" s="443">
        <f>'MICHEAL ADJEI - TECHIMAN'!K29</f>
        <v>0</v>
      </c>
      <c r="M338" s="443">
        <f>'MICHEAL ADJEI - TECHIMAN'!L29</f>
        <v>41.093095723014336</v>
      </c>
      <c r="N338" s="433">
        <f>'MICHEAL ADJEI - TECHIMAN'!M29</f>
        <v>12</v>
      </c>
      <c r="O338" s="444">
        <f>'MICHEAL ADJEI - TECHIMAN'!N29</f>
        <v>8.5920589306968647E-3</v>
      </c>
      <c r="P338" s="433">
        <f>'MICHEAL ADJEI - TECHIMAN'!O29</f>
        <v>0.91707489194286496</v>
      </c>
      <c r="Q338" s="433" t="str">
        <f>'MICHEAL ADJEI - TECHIMAN'!P29</f>
        <v>C</v>
      </c>
      <c r="R338" s="434">
        <f>'MICHEAL ADJEI - TECHIMAN'!Q29</f>
        <v>7.4393939393939403</v>
      </c>
      <c r="S338" s="443">
        <f>'MICHEAL ADJEI - TECHIMAN'!R29</f>
        <v>4.2938181818181764E-2</v>
      </c>
      <c r="T338" s="443">
        <f>'MICHEAL ADJEI - TECHIMAN'!S29</f>
        <v>305.70772727272794</v>
      </c>
      <c r="U338" s="433">
        <f>'MICHEAL ADJEI - TECHIMAN'!T29</f>
        <v>30</v>
      </c>
      <c r="V338" s="433">
        <f>'MICHEAL ADJEI - TECHIMAN'!U29</f>
        <v>3</v>
      </c>
      <c r="W338" s="433">
        <f>'MICHEAL ADJEI - TECHIMAN'!V29</f>
        <v>33</v>
      </c>
      <c r="X338" s="434">
        <f>'MICHEAL ADJEI - TECHIMAN'!W29</f>
        <v>245.50000000000003</v>
      </c>
      <c r="Y338" s="434">
        <f>'MICHEAL ADJEI - TECHIMAN'!X29</f>
        <v>245.50000000000003</v>
      </c>
      <c r="Z338" s="443">
        <f>'MICHEAL ADJEI - TECHIMAN'!Y29</f>
        <v>1.4169599999999982</v>
      </c>
      <c r="AA338" s="444">
        <f>'MICHEAL ADJEI - TECHIMAN'!Z29</f>
        <v>0</v>
      </c>
      <c r="AB338" s="446" t="str">
        <f>'MICHEAL ADJEI - TECHIMAN'!AA29</f>
        <v>VERY LOW-ORDER URGENTLY</v>
      </c>
      <c r="AC338" s="443">
        <f>'MICHEAL ADJEI - TECHIMAN'!AB29</f>
        <v>10088.355000000021</v>
      </c>
      <c r="AD338" s="450">
        <f>Table1[[#This Row],[Stock Sell in/Sell out]]*Table1[[#This Row],[Stock Norm +Transit Time]]/Table1[[#This Row],[Stock Norm QTY]]</f>
        <v>0</v>
      </c>
      <c r="AE338" s="443">
        <f>Table1[[#This Row],[Stock Norm +Transit Time]]*Table1[[#This Row],[Av. Daily Sales MT]]</f>
        <v>1.4169599999999982</v>
      </c>
    </row>
    <row r="339" spans="1:31" hidden="1">
      <c r="A339" s="433" t="s">
        <v>115</v>
      </c>
      <c r="B339" s="433" t="s">
        <v>151</v>
      </c>
      <c r="C339" s="433" t="str">
        <f>'MICHEAL ADJEI - TECHIMAN'!B30</f>
        <v>W094</v>
      </c>
      <c r="D339" s="433" t="str">
        <f>'MICHEAL ADJEI - TECHIMAN'!C30</f>
        <v>JAMAA BLUE 220GM</v>
      </c>
      <c r="E339" s="433" t="str">
        <f>'MICHEAL ADJEI - TECHIMAN'!D30</f>
        <v>SOAP</v>
      </c>
      <c r="F339" s="433" t="str">
        <f>'MICHEAL ADJEI - TECHIMAN'!E30</f>
        <v>JAMAA</v>
      </c>
      <c r="G339" s="443">
        <f>'MICHEAL ADJEI - TECHIMAN'!F30</f>
        <v>0.87999999999999834</v>
      </c>
      <c r="H339" s="434">
        <f>'MICHEAL ADJEI - TECHIMAN'!G30</f>
        <v>166</v>
      </c>
      <c r="I339" s="443">
        <f>'MICHEAL ADJEI - TECHIMAN'!H30</f>
        <v>6835.0200000000177</v>
      </c>
      <c r="J339" s="433">
        <f>'MICHEAL ADJEI - TECHIMAN'!I30</f>
        <v>0</v>
      </c>
      <c r="K339" s="443">
        <f>'MICHEAL ADJEI - TECHIMAN'!J30</f>
        <v>0</v>
      </c>
      <c r="L339" s="443">
        <f>'MICHEAL ADJEI - TECHIMAN'!K30</f>
        <v>0</v>
      </c>
      <c r="M339" s="443">
        <f>'MICHEAL ADJEI - TECHIMAN'!L30</f>
        <v>41.17481927710854</v>
      </c>
      <c r="N339" s="433">
        <f>'MICHEAL ADJEI - TECHIMAN'!M30</f>
        <v>36</v>
      </c>
      <c r="O339" s="444">
        <f>'MICHEAL ADJEI - TECHIMAN'!N30</f>
        <v>8.0041199388266801E-3</v>
      </c>
      <c r="P339" s="433">
        <f>'MICHEAL ADJEI - TECHIMAN'!O30</f>
        <v>0.92507901188169162</v>
      </c>
      <c r="Q339" s="433" t="str">
        <f>'MICHEAL ADJEI - TECHIMAN'!P30</f>
        <v>C</v>
      </c>
      <c r="R339" s="434">
        <f>'MICHEAL ADJEI - TECHIMAN'!Q30</f>
        <v>7.5454545454545459</v>
      </c>
      <c r="S339" s="443">
        <f>'MICHEAL ADJEI - TECHIMAN'!R30</f>
        <v>3.9999999999999925E-2</v>
      </c>
      <c r="T339" s="443">
        <f>'MICHEAL ADJEI - TECHIMAN'!S30</f>
        <v>310.68272727272807</v>
      </c>
      <c r="U339" s="433">
        <f>'MICHEAL ADJEI - TECHIMAN'!T30</f>
        <v>30</v>
      </c>
      <c r="V339" s="433">
        <f>'MICHEAL ADJEI - TECHIMAN'!U30</f>
        <v>3</v>
      </c>
      <c r="W339" s="433">
        <f>'MICHEAL ADJEI - TECHIMAN'!V30</f>
        <v>33</v>
      </c>
      <c r="X339" s="434">
        <f>'MICHEAL ADJEI - TECHIMAN'!W30</f>
        <v>249</v>
      </c>
      <c r="Y339" s="434">
        <f>'MICHEAL ADJEI - TECHIMAN'!X30</f>
        <v>249</v>
      </c>
      <c r="Z339" s="443">
        <f>'MICHEAL ADJEI - TECHIMAN'!Y30</f>
        <v>1.3199999999999974</v>
      </c>
      <c r="AA339" s="444">
        <f>'MICHEAL ADJEI - TECHIMAN'!Z30</f>
        <v>0</v>
      </c>
      <c r="AB339" s="446" t="str">
        <f>'MICHEAL ADJEI - TECHIMAN'!AA30</f>
        <v>VERY LOW-ORDER URGENTLY</v>
      </c>
      <c r="AC339" s="443">
        <f>'MICHEAL ADJEI - TECHIMAN'!AB30</f>
        <v>10252.530000000026</v>
      </c>
      <c r="AD339" s="450">
        <f>Table1[[#This Row],[Stock Sell in/Sell out]]*Table1[[#This Row],[Stock Norm +Transit Time]]/Table1[[#This Row],[Stock Norm QTY]]</f>
        <v>0</v>
      </c>
      <c r="AE339" s="443">
        <f>Table1[[#This Row],[Stock Norm +Transit Time]]*Table1[[#This Row],[Av. Daily Sales MT]]</f>
        <v>1.3199999999999976</v>
      </c>
    </row>
    <row r="340" spans="1:31" hidden="1">
      <c r="A340" s="433" t="s">
        <v>115</v>
      </c>
      <c r="B340" s="433" t="s">
        <v>151</v>
      </c>
      <c r="C340" s="433" t="str">
        <f>'MICHEAL ADJEI - TECHIMAN'!B31</f>
        <v>W106</v>
      </c>
      <c r="D340" s="433" t="str">
        <f>'MICHEAL ADJEI - TECHIMAN'!C31</f>
        <v>FRYTOL 0.9L X 15 BTL</v>
      </c>
      <c r="E340" s="433" t="str">
        <f>'MICHEAL ADJEI - TECHIMAN'!D31</f>
        <v>COOKING OIL</v>
      </c>
      <c r="F340" s="433" t="str">
        <f>'MICHEAL ADJEI - TECHIMAN'!E31</f>
        <v>FRYTOL</v>
      </c>
      <c r="G340" s="443">
        <f>'MICHEAL ADJEI - TECHIMAN'!F31</f>
        <v>0.8099999999999985</v>
      </c>
      <c r="H340" s="434">
        <f>'MICHEAL ADJEI - TECHIMAN'!G31</f>
        <v>45.666666666666671</v>
      </c>
      <c r="I340" s="443">
        <f>'MICHEAL ADJEI - TECHIMAN'!H31</f>
        <v>23332.063333333528</v>
      </c>
      <c r="J340" s="433">
        <f>'MICHEAL ADJEI - TECHIMAN'!I31</f>
        <v>0</v>
      </c>
      <c r="K340" s="443">
        <f>'MICHEAL ADJEI - TECHIMAN'!J31</f>
        <v>0</v>
      </c>
      <c r="L340" s="443">
        <f>'MICHEAL ADJEI - TECHIMAN'!K31</f>
        <v>0</v>
      </c>
      <c r="M340" s="443">
        <f>'MICHEAL ADJEI - TECHIMAN'!L31</f>
        <v>510.92109489051518</v>
      </c>
      <c r="N340" s="433">
        <f>'MICHEAL ADJEI - TECHIMAN'!M31</f>
        <v>20</v>
      </c>
      <c r="O340" s="444">
        <f>'MICHEAL ADJEI - TECHIMAN'!N31</f>
        <v>7.3674285800563767E-3</v>
      </c>
      <c r="P340" s="433">
        <f>'MICHEAL ADJEI - TECHIMAN'!O31</f>
        <v>0.93244644046174796</v>
      </c>
      <c r="Q340" s="433" t="str">
        <f>'MICHEAL ADJEI - TECHIMAN'!P31</f>
        <v>C</v>
      </c>
      <c r="R340" s="434">
        <f>'MICHEAL ADJEI - TECHIMAN'!Q31</f>
        <v>2.0757575757575761</v>
      </c>
      <c r="S340" s="443">
        <f>'MICHEAL ADJEI - TECHIMAN'!R31</f>
        <v>3.681818181818175E-2</v>
      </c>
      <c r="T340" s="443">
        <f>'MICHEAL ADJEI - TECHIMAN'!S31</f>
        <v>1060.5483333333423</v>
      </c>
      <c r="U340" s="433">
        <f>'MICHEAL ADJEI - TECHIMAN'!T31</f>
        <v>30</v>
      </c>
      <c r="V340" s="433">
        <f>'MICHEAL ADJEI - TECHIMAN'!U31</f>
        <v>3</v>
      </c>
      <c r="W340" s="433">
        <f>'MICHEAL ADJEI - TECHIMAN'!V31</f>
        <v>33</v>
      </c>
      <c r="X340" s="434">
        <f>'MICHEAL ADJEI - TECHIMAN'!W31</f>
        <v>68.500000000000014</v>
      </c>
      <c r="Y340" s="434">
        <f>'MICHEAL ADJEI - TECHIMAN'!X31</f>
        <v>68.500000000000014</v>
      </c>
      <c r="Z340" s="443">
        <f>'MICHEAL ADJEI - TECHIMAN'!Y31</f>
        <v>1.2149999999999979</v>
      </c>
      <c r="AA340" s="444">
        <f>'MICHEAL ADJEI - TECHIMAN'!Z31</f>
        <v>0</v>
      </c>
      <c r="AB340" s="446" t="str">
        <f>'MICHEAL ADJEI - TECHIMAN'!AA31</f>
        <v>VERY LOW-ORDER URGENTLY</v>
      </c>
      <c r="AC340" s="443">
        <f>'MICHEAL ADJEI - TECHIMAN'!AB31</f>
        <v>34998.095000000299</v>
      </c>
      <c r="AD340" s="450">
        <f>Table1[[#This Row],[Stock Sell in/Sell out]]*Table1[[#This Row],[Stock Norm +Transit Time]]/Table1[[#This Row],[Stock Norm QTY]]</f>
        <v>0</v>
      </c>
      <c r="AE340" s="443">
        <f>Table1[[#This Row],[Stock Norm +Transit Time]]*Table1[[#This Row],[Av. Daily Sales MT]]</f>
        <v>1.2149999999999976</v>
      </c>
    </row>
    <row r="341" spans="1:31" hidden="1">
      <c r="A341" s="433" t="s">
        <v>115</v>
      </c>
      <c r="B341" s="433" t="s">
        <v>151</v>
      </c>
      <c r="C341" s="433" t="str">
        <f>'MICHEAL ADJEI - TECHIMAN'!B32</f>
        <v>W191</v>
      </c>
      <c r="D341" s="433" t="str">
        <f>'MICHEAL ADJEI - TECHIMAN'!C32</f>
        <v>DETERGENT 2KG X 4PCH</v>
      </c>
      <c r="E341" s="433" t="str">
        <f>'MICHEAL ADJEI - TECHIMAN'!D32</f>
        <v>DETERGENT</v>
      </c>
      <c r="F341" s="433" t="str">
        <f>'MICHEAL ADJEI - TECHIMAN'!E32</f>
        <v>JAMAA</v>
      </c>
      <c r="G341" s="443">
        <f>'MICHEAL ADJEI - TECHIMAN'!F32</f>
        <v>0.68533333333333379</v>
      </c>
      <c r="H341" s="434">
        <f>'MICHEAL ADJEI - TECHIMAN'!G32</f>
        <v>71.333333333333329</v>
      </c>
      <c r="I341" s="443">
        <f>'MICHEAL ADJEI - TECHIMAN'!H32</f>
        <v>10619</v>
      </c>
      <c r="J341" s="433">
        <f>'MICHEAL ADJEI - TECHIMAN'!I32</f>
        <v>3</v>
      </c>
      <c r="K341" s="443">
        <f>'MICHEAL ADJEI - TECHIMAN'!J32</f>
        <v>2.4E-2</v>
      </c>
      <c r="L341" s="443">
        <f>'MICHEAL ADJEI - TECHIMAN'!K32</f>
        <v>446.59345794392527</v>
      </c>
      <c r="M341" s="443">
        <f>'MICHEAL ADJEI - TECHIMAN'!L32</f>
        <v>148.86448598130843</v>
      </c>
      <c r="N341" s="433">
        <f>'MICHEAL ADJEI - TECHIMAN'!M32</f>
        <v>1</v>
      </c>
      <c r="O341" s="444">
        <f>'MICHEAL ADJEI - TECHIMAN'!N32</f>
        <v>6.2335115887226129E-3</v>
      </c>
      <c r="P341" s="433">
        <f>'MICHEAL ADJEI - TECHIMAN'!O32</f>
        <v>0.93867995205047061</v>
      </c>
      <c r="Q341" s="433" t="str">
        <f>'MICHEAL ADJEI - TECHIMAN'!P32</f>
        <v>C</v>
      </c>
      <c r="R341" s="434">
        <f>'MICHEAL ADJEI - TECHIMAN'!Q32</f>
        <v>3.2424242424242422</v>
      </c>
      <c r="S341" s="443">
        <f>'MICHEAL ADJEI - TECHIMAN'!R32</f>
        <v>3.1151515151515173E-2</v>
      </c>
      <c r="T341" s="443">
        <f>'MICHEAL ADJEI - TECHIMAN'!S32</f>
        <v>482.68181818181819</v>
      </c>
      <c r="U341" s="433">
        <f>'MICHEAL ADJEI - TECHIMAN'!T32</f>
        <v>30</v>
      </c>
      <c r="V341" s="433">
        <f>'MICHEAL ADJEI - TECHIMAN'!U32</f>
        <v>3</v>
      </c>
      <c r="W341" s="433">
        <f>'MICHEAL ADJEI - TECHIMAN'!V32</f>
        <v>33</v>
      </c>
      <c r="X341" s="434">
        <f>'MICHEAL ADJEI - TECHIMAN'!W32</f>
        <v>107</v>
      </c>
      <c r="Y341" s="434">
        <f>'MICHEAL ADJEI - TECHIMAN'!X32</f>
        <v>104</v>
      </c>
      <c r="Z341" s="443">
        <f>'MICHEAL ADJEI - TECHIMAN'!Y32</f>
        <v>0.99917757009345864</v>
      </c>
      <c r="AA341" s="444">
        <f>'MICHEAL ADJEI - TECHIMAN'!Z32</f>
        <v>2.8037383177570093E-2</v>
      </c>
      <c r="AB341" s="446" t="str">
        <f>'MICHEAL ADJEI - TECHIMAN'!AA32</f>
        <v>VERY LOW-ORDER URGENTLY</v>
      </c>
      <c r="AC341" s="443">
        <f>'MICHEAL ADJEI - TECHIMAN'!AB32</f>
        <v>15481.906542056076</v>
      </c>
      <c r="AD341" s="450">
        <f>Table1[[#This Row],[Stock Sell in/Sell out]]*Table1[[#This Row],[Stock Norm +Transit Time]]/Table1[[#This Row],[Stock Norm QTY]]</f>
        <v>0.92523364485981308</v>
      </c>
      <c r="AE341" s="443">
        <f>Table1[[#This Row],[Stock Norm +Transit Time]]*Table1[[#This Row],[Av. Daily Sales MT]]</f>
        <v>1.0280000000000007</v>
      </c>
    </row>
    <row r="342" spans="1:31" hidden="1">
      <c r="A342" s="433" t="s">
        <v>115</v>
      </c>
      <c r="B342" s="433" t="s">
        <v>151</v>
      </c>
      <c r="C342" s="433" t="str">
        <f>'MICHEAL ADJEI - TECHIMAN'!B33</f>
        <v>W040</v>
      </c>
      <c r="D342" s="433" t="str">
        <f>'MICHEAL ADJEI - TECHIMAN'!C33</f>
        <v>FORTUNE VIET 1KG X 20BAG</v>
      </c>
      <c r="E342" s="433" t="str">
        <f>'MICHEAL ADJEI - TECHIMAN'!D33</f>
        <v>RICE</v>
      </c>
      <c r="F342" s="433" t="str">
        <f>'MICHEAL ADJEI - TECHIMAN'!E33</f>
        <v>FORTUNE</v>
      </c>
      <c r="G342" s="443">
        <f>'MICHEAL ADJEI - TECHIMAN'!F33</f>
        <v>0.6666666666666613</v>
      </c>
      <c r="H342" s="434">
        <f>'MICHEAL ADJEI - TECHIMAN'!G33</f>
        <v>23.666666666666668</v>
      </c>
      <c r="I342" s="443">
        <f>'MICHEAL ADJEI - TECHIMAN'!H33</f>
        <v>7800.3666666666904</v>
      </c>
      <c r="J342" s="433">
        <f>'MICHEAL ADJEI - TECHIMAN'!I33</f>
        <v>62</v>
      </c>
      <c r="K342" s="443">
        <f>'MICHEAL ADJEI - TECHIMAN'!J33</f>
        <v>1.2549999999999999</v>
      </c>
      <c r="L342" s="443">
        <f>'MICHEAL ADJEI - TECHIMAN'!K33</f>
        <v>20434.763380281751</v>
      </c>
      <c r="M342" s="443">
        <f>'MICHEAL ADJEI - TECHIMAN'!L33</f>
        <v>329.59295774647984</v>
      </c>
      <c r="N342" s="433">
        <f>'MICHEAL ADJEI - TECHIMAN'!M33</f>
        <v>72</v>
      </c>
      <c r="O342" s="444">
        <f>'MICHEAL ADJEI - TECHIMAN'!N33</f>
        <v>6.0637272263838115E-3</v>
      </c>
      <c r="P342" s="433">
        <f>'MICHEAL ADJEI - TECHIMAN'!O33</f>
        <v>0.94474367927685443</v>
      </c>
      <c r="Q342" s="433" t="str">
        <f>'MICHEAL ADJEI - TECHIMAN'!P33</f>
        <v>C</v>
      </c>
      <c r="R342" s="434">
        <f>'MICHEAL ADJEI - TECHIMAN'!Q33</f>
        <v>1.0757575757575759</v>
      </c>
      <c r="S342" s="443">
        <f>'MICHEAL ADJEI - TECHIMAN'!R33</f>
        <v>3.0303030303030058E-2</v>
      </c>
      <c r="T342" s="443">
        <f>'MICHEAL ADJEI - TECHIMAN'!S33</f>
        <v>354.56212121212229</v>
      </c>
      <c r="U342" s="433">
        <f>'MICHEAL ADJEI - TECHIMAN'!T33</f>
        <v>30</v>
      </c>
      <c r="V342" s="433">
        <f>'MICHEAL ADJEI - TECHIMAN'!U33</f>
        <v>3</v>
      </c>
      <c r="W342" s="433">
        <f>'MICHEAL ADJEI - TECHIMAN'!V33</f>
        <v>33</v>
      </c>
      <c r="X342" s="434">
        <f>'MICHEAL ADJEI - TECHIMAN'!W33</f>
        <v>35.500000000000007</v>
      </c>
      <c r="Y342" s="434">
        <f>'MICHEAL ADJEI - TECHIMAN'!X33</f>
        <v>0</v>
      </c>
      <c r="Z342" s="443">
        <f>'MICHEAL ADJEI - TECHIMAN'!Y33</f>
        <v>0</v>
      </c>
      <c r="AA342" s="444">
        <f>'MICHEAL ADJEI - TECHIMAN'!Z33</f>
        <v>1.7464788732394363</v>
      </c>
      <c r="AB342" s="446" t="str">
        <f>'MICHEAL ADJEI - TECHIMAN'!AA33</f>
        <v>HIGH-DON’T ORDER</v>
      </c>
      <c r="AC342" s="443">
        <f>'MICHEAL ADJEI - TECHIMAN'!AB33</f>
        <v>0</v>
      </c>
      <c r="AD342" s="450">
        <f>Table1[[#This Row],[Stock Sell in/Sell out]]*Table1[[#This Row],[Stock Norm +Transit Time]]/Table1[[#This Row],[Stock Norm QTY]]</f>
        <v>57.633802816901394</v>
      </c>
      <c r="AE342" s="443">
        <f>Table1[[#This Row],[Stock Norm +Transit Time]]*Table1[[#This Row],[Av. Daily Sales MT]]</f>
        <v>0.9999999999999919</v>
      </c>
    </row>
    <row r="343" spans="1:31" hidden="1">
      <c r="A343" s="433" t="s">
        <v>115</v>
      </c>
      <c r="B343" s="433" t="s">
        <v>151</v>
      </c>
      <c r="C343" s="433" t="str">
        <f>'MICHEAL ADJEI - TECHIMAN'!B34</f>
        <v>W198</v>
      </c>
      <c r="D343" s="433" t="str">
        <f>'MICHEAL ADJEI - TECHIMAN'!C34</f>
        <v>JAMAA DETERGENT 12PCH X 450G</v>
      </c>
      <c r="E343" s="433" t="str">
        <f>'MICHEAL ADJEI - TECHIMAN'!D34</f>
        <v>DETERGENT</v>
      </c>
      <c r="F343" s="433" t="str">
        <f>'MICHEAL ADJEI - TECHIMAN'!E34</f>
        <v>JAMAA</v>
      </c>
      <c r="G343" s="443">
        <f>'MICHEAL ADJEI - TECHIMAN'!F34</f>
        <v>0.63000000000000111</v>
      </c>
      <c r="H343" s="434">
        <f>'MICHEAL ADJEI - TECHIMAN'!G34</f>
        <v>104.33333333333333</v>
      </c>
      <c r="I343" s="443">
        <f>'MICHEAL ADJEI - TECHIMAN'!H34</f>
        <v>9225.5600000000231</v>
      </c>
      <c r="J343" s="433">
        <f>'MICHEAL ADJEI - TECHIMAN'!I34</f>
        <v>0</v>
      </c>
      <c r="K343" s="443">
        <f>'MICHEAL ADJEI - TECHIMAN'!J34</f>
        <v>0</v>
      </c>
      <c r="L343" s="443">
        <f>'MICHEAL ADJEI - TECHIMAN'!K34</f>
        <v>0</v>
      </c>
      <c r="M343" s="443">
        <f>'MICHEAL ADJEI - TECHIMAN'!L34</f>
        <v>88.423897763578495</v>
      </c>
      <c r="N343" s="433">
        <f>'MICHEAL ADJEI - TECHIMAN'!M34</f>
        <v>12</v>
      </c>
      <c r="O343" s="444">
        <f>'MICHEAL ADJEI - TECHIMAN'!N34</f>
        <v>5.7302222289327583E-3</v>
      </c>
      <c r="P343" s="433">
        <f>'MICHEAL ADJEI - TECHIMAN'!O34</f>
        <v>0.95047390150578714</v>
      </c>
      <c r="Q343" s="433" t="str">
        <f>'MICHEAL ADJEI - TECHIMAN'!P34</f>
        <v>C</v>
      </c>
      <c r="R343" s="434">
        <f>'MICHEAL ADJEI - TECHIMAN'!Q34</f>
        <v>4.7424242424242422</v>
      </c>
      <c r="S343" s="443">
        <f>'MICHEAL ADJEI - TECHIMAN'!R34</f>
        <v>2.8636363636363685E-2</v>
      </c>
      <c r="T343" s="443">
        <f>'MICHEAL ADJEI - TECHIMAN'!S34</f>
        <v>419.34363636363742</v>
      </c>
      <c r="U343" s="433">
        <f>'MICHEAL ADJEI - TECHIMAN'!T34</f>
        <v>30</v>
      </c>
      <c r="V343" s="433">
        <f>'MICHEAL ADJEI - TECHIMAN'!U34</f>
        <v>3</v>
      </c>
      <c r="W343" s="433">
        <f>'MICHEAL ADJEI - TECHIMAN'!V34</f>
        <v>33</v>
      </c>
      <c r="X343" s="434">
        <f>'MICHEAL ADJEI - TECHIMAN'!W34</f>
        <v>156.5</v>
      </c>
      <c r="Y343" s="434">
        <f>'MICHEAL ADJEI - TECHIMAN'!X34</f>
        <v>156.5</v>
      </c>
      <c r="Z343" s="443">
        <f>'MICHEAL ADJEI - TECHIMAN'!Y34</f>
        <v>0.94500000000000173</v>
      </c>
      <c r="AA343" s="444">
        <f>'MICHEAL ADJEI - TECHIMAN'!Z34</f>
        <v>0</v>
      </c>
      <c r="AB343" s="446" t="str">
        <f>'MICHEAL ADJEI - TECHIMAN'!AA34</f>
        <v>VERY LOW-ORDER URGENTLY</v>
      </c>
      <c r="AC343" s="443">
        <f>'MICHEAL ADJEI - TECHIMAN'!AB34</f>
        <v>13838.340000000035</v>
      </c>
      <c r="AD343" s="450">
        <f>Table1[[#This Row],[Stock Sell in/Sell out]]*Table1[[#This Row],[Stock Norm +Transit Time]]/Table1[[#This Row],[Stock Norm QTY]]</f>
        <v>0</v>
      </c>
      <c r="AE343" s="443">
        <f>Table1[[#This Row],[Stock Norm +Transit Time]]*Table1[[#This Row],[Av. Daily Sales MT]]</f>
        <v>0.94500000000000162</v>
      </c>
    </row>
    <row r="344" spans="1:31" hidden="1">
      <c r="A344" s="433" t="s">
        <v>115</v>
      </c>
      <c r="B344" s="433" t="s">
        <v>151</v>
      </c>
      <c r="C344" s="433" t="str">
        <f>'MICHEAL ADJEI - TECHIMAN'!B35</f>
        <v>W185</v>
      </c>
      <c r="D344" s="433" t="str">
        <f>'MICHEAL ADJEI - TECHIMAN'!C35</f>
        <v>FORTUNE DELIGHT 22.5KG</v>
      </c>
      <c r="E344" s="433" t="str">
        <f>'MICHEAL ADJEI - TECHIMAN'!D35</f>
        <v>RICE</v>
      </c>
      <c r="F344" s="433" t="str">
        <f>'MICHEAL ADJEI - TECHIMAN'!E35</f>
        <v>FORTUNE DELIGHT</v>
      </c>
      <c r="G344" s="443">
        <f>'MICHEAL ADJEI - TECHIMAN'!F35</f>
        <v>0.60749999999999993</v>
      </c>
      <c r="H344" s="434">
        <f>'MICHEAL ADJEI - TECHIMAN'!G35</f>
        <v>27</v>
      </c>
      <c r="I344" s="443">
        <f>'MICHEAL ADJEI - TECHIMAN'!H35</f>
        <v>9402.3333333333321</v>
      </c>
      <c r="J344" s="433">
        <f>'MICHEAL ADJEI - TECHIMAN'!I35</f>
        <v>365</v>
      </c>
      <c r="K344" s="443">
        <f>'MICHEAL ADJEI - TECHIMAN'!J35</f>
        <v>8.2125000000000004</v>
      </c>
      <c r="L344" s="443">
        <f>'MICHEAL ADJEI - TECHIMAN'!K35</f>
        <v>127105.6172839506</v>
      </c>
      <c r="M344" s="443">
        <f>'MICHEAL ADJEI - TECHIMAN'!L35</f>
        <v>348.23456790123453</v>
      </c>
      <c r="N344" s="433">
        <f>'MICHEAL ADJEI - TECHIMAN'!M35</f>
        <v>5</v>
      </c>
      <c r="O344" s="444">
        <f>'MICHEAL ADJEI - TECHIMAN'!N35</f>
        <v>5.5255714350422921E-3</v>
      </c>
      <c r="P344" s="433">
        <f>'MICHEAL ADJEI - TECHIMAN'!O35</f>
        <v>0.95599947294082943</v>
      </c>
      <c r="Q344" s="433" t="str">
        <f>'MICHEAL ADJEI - TECHIMAN'!P35</f>
        <v>C</v>
      </c>
      <c r="R344" s="434">
        <f>'MICHEAL ADJEI - TECHIMAN'!Q35</f>
        <v>1.2272727272727273</v>
      </c>
      <c r="S344" s="443">
        <f>'MICHEAL ADJEI - TECHIMAN'!R35</f>
        <v>2.7613636363636361E-2</v>
      </c>
      <c r="T344" s="443">
        <f>'MICHEAL ADJEI - TECHIMAN'!S35</f>
        <v>427.37878787878782</v>
      </c>
      <c r="U344" s="433">
        <f>'MICHEAL ADJEI - TECHIMAN'!T35</f>
        <v>30</v>
      </c>
      <c r="V344" s="433">
        <f>'MICHEAL ADJEI - TECHIMAN'!U35</f>
        <v>3</v>
      </c>
      <c r="W344" s="433">
        <f>'MICHEAL ADJEI - TECHIMAN'!V35</f>
        <v>33</v>
      </c>
      <c r="X344" s="434">
        <f>'MICHEAL ADJEI - TECHIMAN'!W35</f>
        <v>40.5</v>
      </c>
      <c r="Y344" s="434">
        <f>'MICHEAL ADJEI - TECHIMAN'!X35</f>
        <v>0</v>
      </c>
      <c r="Z344" s="443">
        <f>'MICHEAL ADJEI - TECHIMAN'!Y35</f>
        <v>0</v>
      </c>
      <c r="AA344" s="444">
        <f>'MICHEAL ADJEI - TECHIMAN'!Z35</f>
        <v>9.0123456790123448</v>
      </c>
      <c r="AB344" s="446" t="str">
        <f>'MICHEAL ADJEI - TECHIMAN'!AA35</f>
        <v>VERY HIGH-DON’T ORDER</v>
      </c>
      <c r="AC344" s="443">
        <f>'MICHEAL ADJEI - TECHIMAN'!AB35</f>
        <v>0</v>
      </c>
      <c r="AD344" s="450">
        <f>Table1[[#This Row],[Stock Sell in/Sell out]]*Table1[[#This Row],[Stock Norm +Transit Time]]/Table1[[#This Row],[Stock Norm QTY]]</f>
        <v>297.40740740740739</v>
      </c>
      <c r="AE344" s="443">
        <f>Table1[[#This Row],[Stock Norm +Transit Time]]*Table1[[#This Row],[Av. Daily Sales MT]]</f>
        <v>0.91124999999999989</v>
      </c>
    </row>
    <row r="345" spans="1:31" hidden="1">
      <c r="A345" s="433" t="s">
        <v>115</v>
      </c>
      <c r="B345" s="433" t="s">
        <v>151</v>
      </c>
      <c r="C345" s="433" t="str">
        <f>'MICHEAL ADJEI - TECHIMAN'!B36</f>
        <v>W069</v>
      </c>
      <c r="D345" s="433" t="str">
        <f>'MICHEAL ADJEI - TECHIMAN'!C36</f>
        <v>FORTUNE DELICIOUS 22.5KG</v>
      </c>
      <c r="E345" s="433" t="str">
        <f>'MICHEAL ADJEI - TECHIMAN'!D36</f>
        <v>RICE</v>
      </c>
      <c r="F345" s="433" t="str">
        <f>'MICHEAL ADJEI - TECHIMAN'!E36</f>
        <v>FORTUNE DELICIOUS</v>
      </c>
      <c r="G345" s="443">
        <f>'MICHEAL ADJEI - TECHIMAN'!F36</f>
        <v>0.56249999999999978</v>
      </c>
      <c r="H345" s="434">
        <f>'MICHEAL ADJEI - TECHIMAN'!G36</f>
        <v>25</v>
      </c>
      <c r="I345" s="443">
        <f>'MICHEAL ADJEI - TECHIMAN'!H36</f>
        <v>7460</v>
      </c>
      <c r="J345" s="433">
        <f>'MICHEAL ADJEI - TECHIMAN'!I36</f>
        <v>0</v>
      </c>
      <c r="K345" s="443">
        <f>'MICHEAL ADJEI - TECHIMAN'!J36</f>
        <v>0</v>
      </c>
      <c r="L345" s="443">
        <f>'MICHEAL ADJEI - TECHIMAN'!K36</f>
        <v>0</v>
      </c>
      <c r="M345" s="443">
        <f>'MICHEAL ADJEI - TECHIMAN'!L36</f>
        <v>298.39999999999998</v>
      </c>
      <c r="N345" s="433">
        <f>'MICHEAL ADJEI - TECHIMAN'!M36</f>
        <v>20</v>
      </c>
      <c r="O345" s="444">
        <f>'MICHEAL ADJEI - TECHIMAN'!N36</f>
        <v>5.1162698472613805E-3</v>
      </c>
      <c r="P345" s="433">
        <f>'MICHEAL ADJEI - TECHIMAN'!O36</f>
        <v>0.96111574278809087</v>
      </c>
      <c r="Q345" s="433" t="str">
        <f>'MICHEAL ADJEI - TECHIMAN'!P36</f>
        <v>C</v>
      </c>
      <c r="R345" s="434">
        <f>'MICHEAL ADJEI - TECHIMAN'!Q36</f>
        <v>1.1363636363636365</v>
      </c>
      <c r="S345" s="443">
        <f>'MICHEAL ADJEI - TECHIMAN'!R36</f>
        <v>2.5568181818181809E-2</v>
      </c>
      <c r="T345" s="443">
        <f>'MICHEAL ADJEI - TECHIMAN'!S36</f>
        <v>339.09090909090907</v>
      </c>
      <c r="U345" s="433">
        <f>'MICHEAL ADJEI - TECHIMAN'!T36</f>
        <v>30</v>
      </c>
      <c r="V345" s="433">
        <f>'MICHEAL ADJEI - TECHIMAN'!U36</f>
        <v>3</v>
      </c>
      <c r="W345" s="433">
        <f>'MICHEAL ADJEI - TECHIMAN'!V36</f>
        <v>33</v>
      </c>
      <c r="X345" s="434">
        <f>'MICHEAL ADJEI - TECHIMAN'!W36</f>
        <v>37.5</v>
      </c>
      <c r="Y345" s="434">
        <f>'MICHEAL ADJEI - TECHIMAN'!X36</f>
        <v>37.5</v>
      </c>
      <c r="Z345" s="443">
        <f>'MICHEAL ADJEI - TECHIMAN'!Y36</f>
        <v>0.84374999999999967</v>
      </c>
      <c r="AA345" s="444">
        <f>'MICHEAL ADJEI - TECHIMAN'!Z36</f>
        <v>0</v>
      </c>
      <c r="AB345" s="446" t="str">
        <f>'MICHEAL ADJEI - TECHIMAN'!AA36</f>
        <v>VERY LOW-ORDER URGENTLY</v>
      </c>
      <c r="AC345" s="443">
        <f>'MICHEAL ADJEI - TECHIMAN'!AB36</f>
        <v>11190</v>
      </c>
      <c r="AD345" s="450">
        <f>Table1[[#This Row],[Stock Sell in/Sell out]]*Table1[[#This Row],[Stock Norm +Transit Time]]/Table1[[#This Row],[Stock Norm QTY]]</f>
        <v>0</v>
      </c>
      <c r="AE345" s="443">
        <f>Table1[[#This Row],[Stock Norm +Transit Time]]*Table1[[#This Row],[Av. Daily Sales MT]]</f>
        <v>0.84374999999999967</v>
      </c>
    </row>
    <row r="346" spans="1:31" hidden="1">
      <c r="A346" s="433" t="s">
        <v>115</v>
      </c>
      <c r="B346" s="433" t="s">
        <v>151</v>
      </c>
      <c r="C346" s="433" t="str">
        <f>'MICHEAL ADJEI - TECHIMAN'!B37</f>
        <v>W162</v>
      </c>
      <c r="D346" s="433" t="str">
        <f>'MICHEAL ADJEI - TECHIMAN'!C37</f>
        <v>DETERGENT 5KG</v>
      </c>
      <c r="E346" s="433" t="str">
        <f>'MICHEAL ADJEI - TECHIMAN'!D37</f>
        <v>DETERGENT</v>
      </c>
      <c r="F346" s="433" t="str">
        <f>'MICHEAL ADJEI - TECHIMAN'!E37</f>
        <v>JAMAA</v>
      </c>
      <c r="G346" s="443">
        <f>'MICHEAL ADJEI - TECHIMAN'!F37</f>
        <v>0.50500000000000034</v>
      </c>
      <c r="H346" s="434">
        <f>'MICHEAL ADJEI - TECHIMAN'!G37</f>
        <v>101</v>
      </c>
      <c r="I346" s="443">
        <f>'MICHEAL ADJEI - TECHIMAN'!H37</f>
        <v>7565</v>
      </c>
      <c r="J346" s="433">
        <f>'MICHEAL ADJEI - TECHIMAN'!I37</f>
        <v>14</v>
      </c>
      <c r="K346" s="443">
        <f>'MICHEAL ADJEI - TECHIMAN'!J37</f>
        <v>7.0000000000000007E-2</v>
      </c>
      <c r="L346" s="443">
        <f>'MICHEAL ADJEI - TECHIMAN'!K37</f>
        <v>1048.6138613861385</v>
      </c>
      <c r="M346" s="443">
        <f>'MICHEAL ADJEI - TECHIMAN'!L37</f>
        <v>74.900990099009903</v>
      </c>
      <c r="N346" s="433">
        <f>'MICHEAL ADJEI - TECHIMAN'!M37</f>
        <v>20</v>
      </c>
      <c r="O346" s="444">
        <f>'MICHEAL ADJEI - TECHIMAN'!N37</f>
        <v>4.5932733739857774E-3</v>
      </c>
      <c r="P346" s="433">
        <f>'MICHEAL ADJEI - TECHIMAN'!O37</f>
        <v>0.96570901616207661</v>
      </c>
      <c r="Q346" s="433" t="str">
        <f>'MICHEAL ADJEI - TECHIMAN'!P37</f>
        <v>C</v>
      </c>
      <c r="R346" s="434">
        <f>'MICHEAL ADJEI - TECHIMAN'!Q37</f>
        <v>4.5909090909090908</v>
      </c>
      <c r="S346" s="443">
        <f>'MICHEAL ADJEI - TECHIMAN'!R37</f>
        <v>2.2954545454545471E-2</v>
      </c>
      <c r="T346" s="443">
        <f>'MICHEAL ADJEI - TECHIMAN'!S37</f>
        <v>343.86363636363637</v>
      </c>
      <c r="U346" s="433">
        <f>'MICHEAL ADJEI - TECHIMAN'!T37</f>
        <v>30</v>
      </c>
      <c r="V346" s="433">
        <f>'MICHEAL ADJEI - TECHIMAN'!U37</f>
        <v>3</v>
      </c>
      <c r="W346" s="433">
        <f>'MICHEAL ADJEI - TECHIMAN'!V37</f>
        <v>33</v>
      </c>
      <c r="X346" s="434">
        <f>'MICHEAL ADJEI - TECHIMAN'!W37</f>
        <v>151.5</v>
      </c>
      <c r="Y346" s="434">
        <f>'MICHEAL ADJEI - TECHIMAN'!X37</f>
        <v>137.5</v>
      </c>
      <c r="Z346" s="443">
        <f>'MICHEAL ADJEI - TECHIMAN'!Y37</f>
        <v>0.68750000000000044</v>
      </c>
      <c r="AA346" s="444">
        <f>'MICHEAL ADJEI - TECHIMAN'!Z37</f>
        <v>9.2409240924092403E-2</v>
      </c>
      <c r="AB346" s="446" t="str">
        <f>'MICHEAL ADJEI - TECHIMAN'!AA37</f>
        <v>VERY LOW-ORDER URGENTLY</v>
      </c>
      <c r="AC346" s="443">
        <f>'MICHEAL ADJEI - TECHIMAN'!AB37</f>
        <v>10298.886138613861</v>
      </c>
      <c r="AD346" s="450">
        <f>Table1[[#This Row],[Stock Sell in/Sell out]]*Table1[[#This Row],[Stock Norm +Transit Time]]/Table1[[#This Row],[Stock Norm QTY]]</f>
        <v>3.0495049504950495</v>
      </c>
      <c r="AE346" s="443">
        <f>Table1[[#This Row],[Stock Norm +Transit Time]]*Table1[[#This Row],[Av. Daily Sales MT]]</f>
        <v>0.75750000000000051</v>
      </c>
    </row>
    <row r="347" spans="1:31" hidden="1">
      <c r="A347" s="433" t="s">
        <v>115</v>
      </c>
      <c r="B347" s="433" t="s">
        <v>151</v>
      </c>
      <c r="C347" s="433" t="str">
        <f>'MICHEAL ADJEI - TECHIMAN'!B38</f>
        <v>W159</v>
      </c>
      <c r="D347" s="433" t="str">
        <f>'MICHEAL ADJEI - TECHIMAN'!C38</f>
        <v>SFO 900ML SCH</v>
      </c>
      <c r="E347" s="433" t="str">
        <f>'MICHEAL ADJEI - TECHIMAN'!D38</f>
        <v>SUNFLOWER OIL</v>
      </c>
      <c r="F347" s="433" t="str">
        <f>'MICHEAL ADJEI - TECHIMAN'!E38</f>
        <v>FRYTOL</v>
      </c>
      <c r="G347" s="443">
        <f>'MICHEAL ADJEI - TECHIMAN'!F38</f>
        <v>0.49193999999999743</v>
      </c>
      <c r="H347" s="434">
        <f>'MICHEAL ADJEI - TECHIMAN'!G38</f>
        <v>23</v>
      </c>
      <c r="I347" s="443">
        <f>'MICHEAL ADJEI - TECHIMAN'!H38</f>
        <v>12905.833333333334</v>
      </c>
      <c r="J347" s="433">
        <f>'MICHEAL ADJEI - TECHIMAN'!I38</f>
        <v>0</v>
      </c>
      <c r="K347" s="443">
        <f>'MICHEAL ADJEI - TECHIMAN'!J38</f>
        <v>1.6200000000000001E-3</v>
      </c>
      <c r="L347" s="443">
        <f>'MICHEAL ADJEI - TECHIMAN'!K38</f>
        <v>0</v>
      </c>
      <c r="M347" s="443">
        <f>'MICHEAL ADJEI - TECHIMAN'!L38</f>
        <v>561.12318840579712</v>
      </c>
      <c r="N347" s="433">
        <f>'MICHEAL ADJEI - TECHIMAN'!M38</f>
        <v>20</v>
      </c>
      <c r="O347" s="444">
        <f>'MICHEAL ADJEI - TECHIMAN'!N38</f>
        <v>4.4744849576208914E-3</v>
      </c>
      <c r="P347" s="433">
        <f>'MICHEAL ADJEI - TECHIMAN'!O38</f>
        <v>0.97018350111969753</v>
      </c>
      <c r="Q347" s="433" t="str">
        <f>'MICHEAL ADJEI - TECHIMAN'!P38</f>
        <v>C</v>
      </c>
      <c r="R347" s="434">
        <f>'MICHEAL ADJEI - TECHIMAN'!Q38</f>
        <v>1.0454545454545454</v>
      </c>
      <c r="S347" s="443">
        <f>'MICHEAL ADJEI - TECHIMAN'!R38</f>
        <v>2.2360909090908973E-2</v>
      </c>
      <c r="T347" s="443">
        <f>'MICHEAL ADJEI - TECHIMAN'!S38</f>
        <v>586.62878787878788</v>
      </c>
      <c r="U347" s="433">
        <f>'MICHEAL ADJEI - TECHIMAN'!T38</f>
        <v>30</v>
      </c>
      <c r="V347" s="433">
        <f>'MICHEAL ADJEI - TECHIMAN'!U38</f>
        <v>3</v>
      </c>
      <c r="W347" s="433">
        <f>'MICHEAL ADJEI - TECHIMAN'!V38</f>
        <v>33</v>
      </c>
      <c r="X347" s="434">
        <f>'MICHEAL ADJEI - TECHIMAN'!W38</f>
        <v>34.5</v>
      </c>
      <c r="Y347" s="434">
        <f>'MICHEAL ADJEI - TECHIMAN'!X38</f>
        <v>34.5</v>
      </c>
      <c r="Z347" s="443">
        <f>'MICHEAL ADJEI - TECHIMAN'!Y38</f>
        <v>0.73790999999999618</v>
      </c>
      <c r="AA347" s="444">
        <f>'MICHEAL ADJEI - TECHIMAN'!Z38</f>
        <v>0</v>
      </c>
      <c r="AB347" s="446" t="str">
        <f>'MICHEAL ADJEI - TECHIMAN'!AA38</f>
        <v>VERY LOW-ORDER URGENTLY</v>
      </c>
      <c r="AC347" s="443">
        <f>'MICHEAL ADJEI - TECHIMAN'!AB38</f>
        <v>19358.75</v>
      </c>
      <c r="AD347" s="450">
        <f>Table1[[#This Row],[Stock Sell in/Sell out]]*Table1[[#This Row],[Stock Norm +Transit Time]]/Table1[[#This Row],[Stock Norm QTY]]</f>
        <v>0</v>
      </c>
      <c r="AE347" s="443">
        <f>Table1[[#This Row],[Stock Norm +Transit Time]]*Table1[[#This Row],[Av. Daily Sales MT]]</f>
        <v>0.73790999999999607</v>
      </c>
    </row>
    <row r="348" spans="1:31" hidden="1">
      <c r="A348" s="433" t="s">
        <v>115</v>
      </c>
      <c r="B348" s="433" t="s">
        <v>151</v>
      </c>
      <c r="C348" s="433" t="str">
        <f>'MICHEAL ADJEI - TECHIMAN'!B39</f>
        <v>W197</v>
      </c>
      <c r="D348" s="433" t="str">
        <f>'MICHEAL ADJEI - TECHIMAN'!C39</f>
        <v>JAMAA DETERGENT 10PCH X 850G</v>
      </c>
      <c r="E348" s="433" t="str">
        <f>'MICHEAL ADJEI - TECHIMAN'!D39</f>
        <v>DETERGENT</v>
      </c>
      <c r="F348" s="433" t="str">
        <f>'MICHEAL ADJEI - TECHIMAN'!E39</f>
        <v>JAMAA</v>
      </c>
      <c r="G348" s="443">
        <f>'MICHEAL ADJEI - TECHIMAN'!F39</f>
        <v>0.45049999999999929</v>
      </c>
      <c r="H348" s="434">
        <f>'MICHEAL ADJEI - TECHIMAN'!G39</f>
        <v>43.666666666666671</v>
      </c>
      <c r="I348" s="443">
        <f>'MICHEAL ADJEI - TECHIMAN'!H39</f>
        <v>6859.666666666667</v>
      </c>
      <c r="J348" s="433">
        <f>'MICHEAL ADJEI - TECHIMAN'!I39</f>
        <v>0</v>
      </c>
      <c r="K348" s="443">
        <f>'MICHEAL ADJEI - TECHIMAN'!J39</f>
        <v>0</v>
      </c>
      <c r="L348" s="443">
        <f>'MICHEAL ADJEI - TECHIMAN'!K39</f>
        <v>0</v>
      </c>
      <c r="M348" s="443">
        <f>'MICHEAL ADJEI - TECHIMAN'!L39</f>
        <v>157.09160305343511</v>
      </c>
      <c r="N348" s="433">
        <f>'MICHEAL ADJEI - TECHIMAN'!M39</f>
        <v>36</v>
      </c>
      <c r="O348" s="444">
        <f>'MICHEAL ADJEI - TECHIMAN'!N39</f>
        <v>4.0975636732288869E-3</v>
      </c>
      <c r="P348" s="433">
        <f>'MICHEAL ADJEI - TECHIMAN'!O39</f>
        <v>0.97428106479292642</v>
      </c>
      <c r="Q348" s="433" t="str">
        <f>'MICHEAL ADJEI - TECHIMAN'!P39</f>
        <v>C</v>
      </c>
      <c r="R348" s="434">
        <f>'MICHEAL ADJEI - TECHIMAN'!Q39</f>
        <v>1.9848484848484851</v>
      </c>
      <c r="S348" s="443">
        <f>'MICHEAL ADJEI - TECHIMAN'!R39</f>
        <v>2.0477272727272695E-2</v>
      </c>
      <c r="T348" s="443">
        <f>'MICHEAL ADJEI - TECHIMAN'!S39</f>
        <v>311.80303030303031</v>
      </c>
      <c r="U348" s="433">
        <f>'MICHEAL ADJEI - TECHIMAN'!T39</f>
        <v>30</v>
      </c>
      <c r="V348" s="433">
        <f>'MICHEAL ADJEI - TECHIMAN'!U39</f>
        <v>3</v>
      </c>
      <c r="W348" s="433">
        <f>'MICHEAL ADJEI - TECHIMAN'!V39</f>
        <v>33</v>
      </c>
      <c r="X348" s="434">
        <f>'MICHEAL ADJEI - TECHIMAN'!W39</f>
        <v>65.500000000000014</v>
      </c>
      <c r="Y348" s="434">
        <f>'MICHEAL ADJEI - TECHIMAN'!X39</f>
        <v>65.500000000000014</v>
      </c>
      <c r="Z348" s="443">
        <f>'MICHEAL ADJEI - TECHIMAN'!Y39</f>
        <v>0.67574999999999907</v>
      </c>
      <c r="AA348" s="444">
        <f>'MICHEAL ADJEI - TECHIMAN'!Z39</f>
        <v>0</v>
      </c>
      <c r="AB348" s="446" t="str">
        <f>'MICHEAL ADJEI - TECHIMAN'!AA39</f>
        <v>VERY LOW-ORDER URGENTLY</v>
      </c>
      <c r="AC348" s="443">
        <f>'MICHEAL ADJEI - TECHIMAN'!AB39</f>
        <v>10289.500000000002</v>
      </c>
      <c r="AD348" s="450">
        <f>Table1[[#This Row],[Stock Sell in/Sell out]]*Table1[[#This Row],[Stock Norm +Transit Time]]/Table1[[#This Row],[Stock Norm QTY]]</f>
        <v>0</v>
      </c>
      <c r="AE348" s="443">
        <f>Table1[[#This Row],[Stock Norm +Transit Time]]*Table1[[#This Row],[Av. Daily Sales MT]]</f>
        <v>0.67574999999999896</v>
      </c>
    </row>
    <row r="349" spans="1:31" hidden="1">
      <c r="A349" s="433" t="s">
        <v>115</v>
      </c>
      <c r="B349" s="433" t="s">
        <v>151</v>
      </c>
      <c r="C349" s="433" t="str">
        <f>'MICHEAL ADJEI - TECHIMAN'!B40</f>
        <v>W026</v>
      </c>
      <c r="D349" s="433" t="str">
        <f>'MICHEAL ADJEI - TECHIMAN'!C40</f>
        <v>FORTUNE MARGARINE @15KG</v>
      </c>
      <c r="E349" s="433" t="str">
        <f>'MICHEAL ADJEI - TECHIMAN'!D40</f>
        <v>SPECIALTY FATS</v>
      </c>
      <c r="F349" s="433" t="str">
        <f>'MICHEAL ADJEI - TECHIMAN'!E40</f>
        <v>FORTUNE</v>
      </c>
      <c r="G349" s="443">
        <f>'MICHEAL ADJEI - TECHIMAN'!F40</f>
        <v>0.37500000000000011</v>
      </c>
      <c r="H349" s="434">
        <f>'MICHEAL ADJEI - TECHIMAN'!G40</f>
        <v>25</v>
      </c>
      <c r="I349" s="443">
        <f>'MICHEAL ADJEI - TECHIMAN'!H40</f>
        <v>6786.6666666666661</v>
      </c>
      <c r="J349" s="433">
        <f>'MICHEAL ADJEI - TECHIMAN'!I40</f>
        <v>0</v>
      </c>
      <c r="K349" s="443">
        <f>'MICHEAL ADJEI - TECHIMAN'!J40</f>
        <v>0</v>
      </c>
      <c r="L349" s="443">
        <f>'MICHEAL ADJEI - TECHIMAN'!K40</f>
        <v>0</v>
      </c>
      <c r="M349" s="443">
        <f>'MICHEAL ADJEI - TECHIMAN'!L40</f>
        <v>271.46666666666664</v>
      </c>
      <c r="N349" s="433">
        <f>'MICHEAL ADJEI - TECHIMAN'!M40</f>
        <v>12</v>
      </c>
      <c r="O349" s="444">
        <f>'MICHEAL ADJEI - TECHIMAN'!N40</f>
        <v>3.4108465648409227E-3</v>
      </c>
      <c r="P349" s="433">
        <f>'MICHEAL ADJEI - TECHIMAN'!O40</f>
        <v>0.97769191135776734</v>
      </c>
      <c r="Q349" s="433" t="str">
        <f>'MICHEAL ADJEI - TECHIMAN'!P40</f>
        <v>C</v>
      </c>
      <c r="R349" s="434">
        <f>'MICHEAL ADJEI - TECHIMAN'!Q40</f>
        <v>1.1363636363636365</v>
      </c>
      <c r="S349" s="443">
        <f>'MICHEAL ADJEI - TECHIMAN'!R40</f>
        <v>1.7045454545454551E-2</v>
      </c>
      <c r="T349" s="443">
        <f>'MICHEAL ADJEI - TECHIMAN'!S40</f>
        <v>308.48484848484844</v>
      </c>
      <c r="U349" s="433">
        <f>'MICHEAL ADJEI - TECHIMAN'!T40</f>
        <v>30</v>
      </c>
      <c r="V349" s="433">
        <f>'MICHEAL ADJEI - TECHIMAN'!U40</f>
        <v>3</v>
      </c>
      <c r="W349" s="433">
        <f>'MICHEAL ADJEI - TECHIMAN'!V40</f>
        <v>33</v>
      </c>
      <c r="X349" s="434">
        <f>'MICHEAL ADJEI - TECHIMAN'!W40</f>
        <v>37.5</v>
      </c>
      <c r="Y349" s="434">
        <f>'MICHEAL ADJEI - TECHIMAN'!X40</f>
        <v>37.5</v>
      </c>
      <c r="Z349" s="443">
        <f>'MICHEAL ADJEI - TECHIMAN'!Y40</f>
        <v>0.56250000000000022</v>
      </c>
      <c r="AA349" s="444">
        <f>'MICHEAL ADJEI - TECHIMAN'!Z40</f>
        <v>0</v>
      </c>
      <c r="AB349" s="446" t="str">
        <f>'MICHEAL ADJEI - TECHIMAN'!AA40</f>
        <v>VERY LOW-ORDER URGENTLY</v>
      </c>
      <c r="AC349" s="443">
        <f>'MICHEAL ADJEI - TECHIMAN'!AB40</f>
        <v>10179.999999999998</v>
      </c>
      <c r="AD349" s="450">
        <f>Table1[[#This Row],[Stock Sell in/Sell out]]*Table1[[#This Row],[Stock Norm +Transit Time]]/Table1[[#This Row],[Stock Norm QTY]]</f>
        <v>0</v>
      </c>
      <c r="AE349" s="443">
        <f>Table1[[#This Row],[Stock Norm +Transit Time]]*Table1[[#This Row],[Av. Daily Sales MT]]</f>
        <v>0.56250000000000022</v>
      </c>
    </row>
    <row r="350" spans="1:31" hidden="1">
      <c r="A350" s="433" t="s">
        <v>115</v>
      </c>
      <c r="B350" s="433" t="s">
        <v>151</v>
      </c>
      <c r="C350" s="433" t="str">
        <f>'MICHEAL ADJEI - TECHIMAN'!B41</f>
        <v>W053</v>
      </c>
      <c r="D350" s="433" t="str">
        <f>'MICHEAL ADJEI - TECHIMAN'!C41</f>
        <v>VIKING RICE @ 22.5KG</v>
      </c>
      <c r="E350" s="433" t="str">
        <f>'MICHEAL ADJEI - TECHIMAN'!D41</f>
        <v>RICE</v>
      </c>
      <c r="F350" s="433" t="str">
        <f>'MICHEAL ADJEI - TECHIMAN'!E41</f>
        <v>VIKING</v>
      </c>
      <c r="G350" s="443">
        <f>'MICHEAL ADJEI - TECHIMAN'!F41</f>
        <v>0.375</v>
      </c>
      <c r="H350" s="434">
        <f>'MICHEAL ADJEI - TECHIMAN'!G41</f>
        <v>16.666666666666668</v>
      </c>
      <c r="I350" s="443">
        <f>'MICHEAL ADJEI - TECHIMAN'!H41</f>
        <v>4000</v>
      </c>
      <c r="J350" s="433">
        <f>'MICHEAL ADJEI - TECHIMAN'!I41</f>
        <v>0</v>
      </c>
      <c r="K350" s="443">
        <f>'MICHEAL ADJEI - TECHIMAN'!J41</f>
        <v>0</v>
      </c>
      <c r="L350" s="443">
        <f>'MICHEAL ADJEI - TECHIMAN'!K41</f>
        <v>0</v>
      </c>
      <c r="M350" s="443">
        <f>'MICHEAL ADJEI - TECHIMAN'!L41</f>
        <v>239.99999999999997</v>
      </c>
      <c r="N350" s="433">
        <f>'MICHEAL ADJEI - TECHIMAN'!M41</f>
        <v>1</v>
      </c>
      <c r="O350" s="444">
        <f>'MICHEAL ADJEI - TECHIMAN'!N41</f>
        <v>3.4108465648409218E-3</v>
      </c>
      <c r="P350" s="433">
        <f>'MICHEAL ADJEI - TECHIMAN'!O41</f>
        <v>0.98110275792260826</v>
      </c>
      <c r="Q350" s="433" t="str">
        <f>'MICHEAL ADJEI - TECHIMAN'!P41</f>
        <v>C</v>
      </c>
      <c r="R350" s="434">
        <f>'MICHEAL ADJEI - TECHIMAN'!Q41</f>
        <v>0.75757575757575768</v>
      </c>
      <c r="S350" s="443">
        <f>'MICHEAL ADJEI - TECHIMAN'!R41</f>
        <v>1.7045454545454544E-2</v>
      </c>
      <c r="T350" s="443">
        <f>'MICHEAL ADJEI - TECHIMAN'!S41</f>
        <v>181.81818181818181</v>
      </c>
      <c r="U350" s="433">
        <f>'MICHEAL ADJEI - TECHIMAN'!T41</f>
        <v>30</v>
      </c>
      <c r="V350" s="433">
        <f>'MICHEAL ADJEI - TECHIMAN'!U41</f>
        <v>3</v>
      </c>
      <c r="W350" s="433">
        <f>'MICHEAL ADJEI - TECHIMAN'!V41</f>
        <v>33</v>
      </c>
      <c r="X350" s="434">
        <f>'MICHEAL ADJEI - TECHIMAN'!W41</f>
        <v>25.000000000000004</v>
      </c>
      <c r="Y350" s="434">
        <f>'MICHEAL ADJEI - TECHIMAN'!X41</f>
        <v>25.000000000000004</v>
      </c>
      <c r="Z350" s="443">
        <f>'MICHEAL ADJEI - TECHIMAN'!Y41</f>
        <v>0.5625</v>
      </c>
      <c r="AA350" s="444">
        <f>'MICHEAL ADJEI - TECHIMAN'!Z41</f>
        <v>0</v>
      </c>
      <c r="AB350" s="446" t="str">
        <f>'MICHEAL ADJEI - TECHIMAN'!AA41</f>
        <v>VERY LOW-ORDER URGENTLY</v>
      </c>
      <c r="AC350" s="443">
        <f>'MICHEAL ADJEI - TECHIMAN'!AB41</f>
        <v>6000</v>
      </c>
      <c r="AD350" s="450">
        <f>Table1[[#This Row],[Stock Sell in/Sell out]]*Table1[[#This Row],[Stock Norm +Transit Time]]/Table1[[#This Row],[Stock Norm QTY]]</f>
        <v>0</v>
      </c>
      <c r="AE350" s="443">
        <f>Table1[[#This Row],[Stock Norm +Transit Time]]*Table1[[#This Row],[Av. Daily Sales MT]]</f>
        <v>0.5625</v>
      </c>
    </row>
    <row r="351" spans="1:31" hidden="1">
      <c r="A351" s="433" t="s">
        <v>115</v>
      </c>
      <c r="B351" s="433" t="s">
        <v>151</v>
      </c>
      <c r="C351" s="433" t="str">
        <f>'MICHEAL ADJEI - TECHIMAN'!B42</f>
        <v>W144</v>
      </c>
      <c r="D351" s="433" t="str">
        <f>'MICHEAL ADJEI - TECHIMAN'!C42</f>
        <v>JAMAA DETERGENT 30G</v>
      </c>
      <c r="E351" s="433" t="str">
        <f>'MICHEAL ADJEI - TECHIMAN'!D42</f>
        <v>DETERGENT</v>
      </c>
      <c r="F351" s="433" t="str">
        <f>'MICHEAL ADJEI - TECHIMAN'!E42</f>
        <v>JAMAA</v>
      </c>
      <c r="G351" s="443">
        <f>'MICHEAL ADJEI - TECHIMAN'!F42</f>
        <v>0.3419999999999993</v>
      </c>
      <c r="H351" s="434">
        <f>'MICHEAL ADJEI - TECHIMAN'!G42</f>
        <v>76</v>
      </c>
      <c r="I351" s="443">
        <f>'MICHEAL ADJEI - TECHIMAN'!H42</f>
        <v>5622</v>
      </c>
      <c r="J351" s="433">
        <f>'MICHEAL ADJEI - TECHIMAN'!I42</f>
        <v>22</v>
      </c>
      <c r="K351" s="443">
        <f>'MICHEAL ADJEI - TECHIMAN'!J42</f>
        <v>9.9000000000000005E-2</v>
      </c>
      <c r="L351" s="443">
        <f>'MICHEAL ADJEI - TECHIMAN'!K42</f>
        <v>1627.421052631579</v>
      </c>
      <c r="M351" s="443">
        <f>'MICHEAL ADJEI - TECHIMAN'!L42</f>
        <v>73.973684210526315</v>
      </c>
      <c r="N351" s="433">
        <f>'MICHEAL ADJEI - TECHIMAN'!M42</f>
        <v>26</v>
      </c>
      <c r="O351" s="444">
        <f>'MICHEAL ADJEI - TECHIMAN'!N42</f>
        <v>3.1106920671349144E-3</v>
      </c>
      <c r="P351" s="433">
        <f>'MICHEAL ADJEI - TECHIMAN'!O42</f>
        <v>0.98421344998974314</v>
      </c>
      <c r="Q351" s="433" t="str">
        <f>'MICHEAL ADJEI - TECHIMAN'!P42</f>
        <v>C</v>
      </c>
      <c r="R351" s="434">
        <f>'MICHEAL ADJEI - TECHIMAN'!Q42</f>
        <v>3.4545454545454546</v>
      </c>
      <c r="S351" s="443">
        <f>'MICHEAL ADJEI - TECHIMAN'!R42</f>
        <v>1.5545454545454513E-2</v>
      </c>
      <c r="T351" s="443">
        <f>'MICHEAL ADJEI - TECHIMAN'!S42</f>
        <v>255.54545454545453</v>
      </c>
      <c r="U351" s="433">
        <f>'MICHEAL ADJEI - TECHIMAN'!T42</f>
        <v>30</v>
      </c>
      <c r="V351" s="433">
        <f>'MICHEAL ADJEI - TECHIMAN'!U42</f>
        <v>3</v>
      </c>
      <c r="W351" s="433">
        <f>'MICHEAL ADJEI - TECHIMAN'!V42</f>
        <v>33</v>
      </c>
      <c r="X351" s="434">
        <f>'MICHEAL ADJEI - TECHIMAN'!W42</f>
        <v>114</v>
      </c>
      <c r="Y351" s="434">
        <f>'MICHEAL ADJEI - TECHIMAN'!X42</f>
        <v>92</v>
      </c>
      <c r="Z351" s="443">
        <f>'MICHEAL ADJEI - TECHIMAN'!Y42</f>
        <v>0.41399999999999915</v>
      </c>
      <c r="AA351" s="444">
        <f>'MICHEAL ADJEI - TECHIMAN'!Z42</f>
        <v>0.19298245614035087</v>
      </c>
      <c r="AB351" s="446" t="str">
        <f>'MICHEAL ADJEI - TECHIMAN'!AA42</f>
        <v>VERY LOW-ORDER URGENTLY</v>
      </c>
      <c r="AC351" s="443">
        <f>'MICHEAL ADJEI - TECHIMAN'!AB42</f>
        <v>6805.5789473684208</v>
      </c>
      <c r="AD351" s="450">
        <f>Table1[[#This Row],[Stock Sell in/Sell out]]*Table1[[#This Row],[Stock Norm +Transit Time]]/Table1[[#This Row],[Stock Norm QTY]]</f>
        <v>6.3684210526315788</v>
      </c>
      <c r="AE351" s="443">
        <f>Table1[[#This Row],[Stock Norm +Transit Time]]*Table1[[#This Row],[Av. Daily Sales MT]]</f>
        <v>0.5129999999999989</v>
      </c>
    </row>
    <row r="352" spans="1:31" hidden="1">
      <c r="A352" s="433" t="s">
        <v>115</v>
      </c>
      <c r="B352" s="433" t="s">
        <v>151</v>
      </c>
      <c r="C352" s="433" t="str">
        <f>'MICHEAL ADJEI - TECHIMAN'!B43</f>
        <v>W217</v>
      </c>
      <c r="D352" s="433" t="str">
        <f>'MICHEAL ADJEI - TECHIMAN'!C43</f>
        <v>PROMISE 22.5KG</v>
      </c>
      <c r="E352" s="433" t="str">
        <f>'MICHEAL ADJEI - TECHIMAN'!D43</f>
        <v>RICE</v>
      </c>
      <c r="F352" s="433" t="str">
        <f>'MICHEAL ADJEI - TECHIMAN'!E43</f>
        <v>PROMISE</v>
      </c>
      <c r="G352" s="443">
        <f>'MICHEAL ADJEI - TECHIMAN'!F43</f>
        <v>0.30000000000000004</v>
      </c>
      <c r="H352" s="434">
        <f>'MICHEAL ADJEI - TECHIMAN'!G43</f>
        <v>13.333333333333334</v>
      </c>
      <c r="I352" s="443">
        <f>'MICHEAL ADJEI - TECHIMAN'!H43</f>
        <v>2279.2000000000003</v>
      </c>
      <c r="J352" s="433">
        <f>'MICHEAL ADJEI - TECHIMAN'!I43</f>
        <v>0</v>
      </c>
      <c r="K352" s="443">
        <f>'MICHEAL ADJEI - TECHIMAN'!J43</f>
        <v>0</v>
      </c>
      <c r="L352" s="443">
        <f>'MICHEAL ADJEI - TECHIMAN'!K43</f>
        <v>0</v>
      </c>
      <c r="M352" s="443">
        <f>'MICHEAL ADJEI - TECHIMAN'!L43</f>
        <v>170.94000000000003</v>
      </c>
      <c r="N352" s="433">
        <f>'MICHEAL ADJEI - TECHIMAN'!M43</f>
        <v>30</v>
      </c>
      <c r="O352" s="444">
        <f>'MICHEAL ADJEI - TECHIMAN'!N43</f>
        <v>2.7286772518727376E-3</v>
      </c>
      <c r="P352" s="433">
        <f>'MICHEAL ADJEI - TECHIMAN'!O43</f>
        <v>0.9869421272416159</v>
      </c>
      <c r="Q352" s="433" t="str">
        <f>'MICHEAL ADJEI - TECHIMAN'!P43</f>
        <v>C</v>
      </c>
      <c r="R352" s="434">
        <f>'MICHEAL ADJEI - TECHIMAN'!Q43</f>
        <v>0.60606060606060608</v>
      </c>
      <c r="S352" s="443">
        <f>'MICHEAL ADJEI - TECHIMAN'!R43</f>
        <v>1.3636363636363639E-2</v>
      </c>
      <c r="T352" s="443">
        <f>'MICHEAL ADJEI - TECHIMAN'!S43</f>
        <v>103.60000000000001</v>
      </c>
      <c r="U352" s="433">
        <f>'MICHEAL ADJEI - TECHIMAN'!T43</f>
        <v>30</v>
      </c>
      <c r="V352" s="433">
        <f>'MICHEAL ADJEI - TECHIMAN'!U43</f>
        <v>3</v>
      </c>
      <c r="W352" s="433">
        <f>'MICHEAL ADJEI - TECHIMAN'!V43</f>
        <v>33</v>
      </c>
      <c r="X352" s="434">
        <f>'MICHEAL ADJEI - TECHIMAN'!W43</f>
        <v>20</v>
      </c>
      <c r="Y352" s="434">
        <f>'MICHEAL ADJEI - TECHIMAN'!X43</f>
        <v>20</v>
      </c>
      <c r="Z352" s="443">
        <f>'MICHEAL ADJEI - TECHIMAN'!Y43</f>
        <v>0.45</v>
      </c>
      <c r="AA352" s="444">
        <f>'MICHEAL ADJEI - TECHIMAN'!Z43</f>
        <v>0</v>
      </c>
      <c r="AB352" s="446" t="str">
        <f>'MICHEAL ADJEI - TECHIMAN'!AA43</f>
        <v>VERY LOW-ORDER URGENTLY</v>
      </c>
      <c r="AC352" s="443">
        <f>'MICHEAL ADJEI - TECHIMAN'!AB43</f>
        <v>3418.8000000000006</v>
      </c>
      <c r="AD352" s="450">
        <f>Table1[[#This Row],[Stock Sell in/Sell out]]*Table1[[#This Row],[Stock Norm +Transit Time]]/Table1[[#This Row],[Stock Norm QTY]]</f>
        <v>0</v>
      </c>
      <c r="AE352" s="443">
        <f>Table1[[#This Row],[Stock Norm +Transit Time]]*Table1[[#This Row],[Av. Daily Sales MT]]</f>
        <v>0.45000000000000007</v>
      </c>
    </row>
    <row r="353" spans="1:31" hidden="1">
      <c r="A353" s="433" t="s">
        <v>115</v>
      </c>
      <c r="B353" s="433" t="s">
        <v>151</v>
      </c>
      <c r="C353" s="433" t="str">
        <f>'MICHEAL ADJEI - TECHIMAN'!B44</f>
        <v>W052</v>
      </c>
      <c r="D353" s="433" t="str">
        <f>'MICHEAL ADJEI - TECHIMAN'!C44</f>
        <v>VIKING RICE 22.5KG</v>
      </c>
      <c r="E353" s="433" t="str">
        <f>'MICHEAL ADJEI - TECHIMAN'!D44</f>
        <v>RICE</v>
      </c>
      <c r="F353" s="433" t="str">
        <f>'MICHEAL ADJEI - TECHIMAN'!E44</f>
        <v>VIKING</v>
      </c>
      <c r="G353" s="443">
        <f>'MICHEAL ADJEI - TECHIMAN'!F44</f>
        <v>0.28499999999999998</v>
      </c>
      <c r="H353" s="434">
        <f>'MICHEAL ADJEI - TECHIMAN'!G44</f>
        <v>12.666666666666666</v>
      </c>
      <c r="I353" s="443">
        <f>'MICHEAL ADJEI - TECHIMAN'!H44</f>
        <v>1342.6666666666667</v>
      </c>
      <c r="J353" s="433">
        <f>'MICHEAL ADJEI - TECHIMAN'!I44</f>
        <v>0</v>
      </c>
      <c r="K353" s="443">
        <f>'MICHEAL ADJEI - TECHIMAN'!J44</f>
        <v>0</v>
      </c>
      <c r="L353" s="443">
        <f>'MICHEAL ADJEI - TECHIMAN'!K44</f>
        <v>0</v>
      </c>
      <c r="M353" s="443">
        <f>'MICHEAL ADJEI - TECHIMAN'!L44</f>
        <v>106.00000000000001</v>
      </c>
      <c r="N353" s="433">
        <f>'MICHEAL ADJEI - TECHIMAN'!M44</f>
        <v>40</v>
      </c>
      <c r="O353" s="444">
        <f>'MICHEAL ADJEI - TECHIMAN'!N44</f>
        <v>2.5922433892791E-3</v>
      </c>
      <c r="P353" s="433">
        <f>'MICHEAL ADJEI - TECHIMAN'!O44</f>
        <v>0.989534370630895</v>
      </c>
      <c r="Q353" s="433" t="str">
        <f>'MICHEAL ADJEI - TECHIMAN'!P44</f>
        <v>C</v>
      </c>
      <c r="R353" s="434">
        <f>'MICHEAL ADJEI - TECHIMAN'!Q44</f>
        <v>0.57575757575757569</v>
      </c>
      <c r="S353" s="443">
        <f>'MICHEAL ADJEI - TECHIMAN'!R44</f>
        <v>1.2954545454545453E-2</v>
      </c>
      <c r="T353" s="443">
        <f>'MICHEAL ADJEI - TECHIMAN'!S44</f>
        <v>61.030303030303031</v>
      </c>
      <c r="U353" s="433">
        <f>'MICHEAL ADJEI - TECHIMAN'!T44</f>
        <v>30</v>
      </c>
      <c r="V353" s="433">
        <f>'MICHEAL ADJEI - TECHIMAN'!U44</f>
        <v>3</v>
      </c>
      <c r="W353" s="433">
        <f>'MICHEAL ADJEI - TECHIMAN'!V44</f>
        <v>33</v>
      </c>
      <c r="X353" s="434">
        <f>'MICHEAL ADJEI - TECHIMAN'!W44</f>
        <v>18.999999999999996</v>
      </c>
      <c r="Y353" s="434">
        <f>'MICHEAL ADJEI - TECHIMAN'!X44</f>
        <v>18.999999999999996</v>
      </c>
      <c r="Z353" s="443">
        <f>'MICHEAL ADJEI - TECHIMAN'!Y44</f>
        <v>0.42749999999999994</v>
      </c>
      <c r="AA353" s="444">
        <f>'MICHEAL ADJEI - TECHIMAN'!Z44</f>
        <v>0</v>
      </c>
      <c r="AB353" s="446" t="str">
        <f>'MICHEAL ADJEI - TECHIMAN'!AA44</f>
        <v>VERY LOW-ORDER URGENTLY</v>
      </c>
      <c r="AC353" s="443">
        <f>'MICHEAL ADJEI - TECHIMAN'!AB44</f>
        <v>2014</v>
      </c>
      <c r="AD353" s="450">
        <f>Table1[[#This Row],[Stock Sell in/Sell out]]*Table1[[#This Row],[Stock Norm +Transit Time]]/Table1[[#This Row],[Stock Norm QTY]]</f>
        <v>0</v>
      </c>
      <c r="AE353" s="443">
        <f>Table1[[#This Row],[Stock Norm +Transit Time]]*Table1[[#This Row],[Av. Daily Sales MT]]</f>
        <v>0.42749999999999994</v>
      </c>
    </row>
    <row r="354" spans="1:31" hidden="1">
      <c r="A354" s="433" t="s">
        <v>115</v>
      </c>
      <c r="B354" s="433" t="s">
        <v>151</v>
      </c>
      <c r="C354" s="433" t="str">
        <f>'MICHEAL ADJEI - TECHIMAN'!B45</f>
        <v>W237</v>
      </c>
      <c r="D354" s="433" t="str">
        <f>'MICHEAL ADJEI - TECHIMAN'!C45</f>
        <v>EAZZY LAUNDRY SOAP 24X220G</v>
      </c>
      <c r="E354" s="433" t="str">
        <f>'MICHEAL ADJEI - TECHIMAN'!D45</f>
        <v>SOAP</v>
      </c>
      <c r="F354" s="433" t="str">
        <f>'MICHEAL ADJEI - TECHIMAN'!E45</f>
        <v>EAZZY</v>
      </c>
      <c r="G354" s="443">
        <f>'MICHEAL ADJEI - TECHIMAN'!F45</f>
        <v>0.27983999999999926</v>
      </c>
      <c r="H354" s="434">
        <f>'MICHEAL ADJEI - TECHIMAN'!G45</f>
        <v>53</v>
      </c>
      <c r="I354" s="443">
        <f>'MICHEAL ADJEI - TECHIMAN'!H45</f>
        <v>4770</v>
      </c>
      <c r="J354" s="433">
        <f>'MICHEAL ADJEI - TECHIMAN'!I45</f>
        <v>0</v>
      </c>
      <c r="K354" s="443">
        <f>'MICHEAL ADJEI - TECHIMAN'!J45</f>
        <v>0</v>
      </c>
      <c r="L354" s="443">
        <f>'MICHEAL ADJEI - TECHIMAN'!K45</f>
        <v>0</v>
      </c>
      <c r="M354" s="443">
        <f>'MICHEAL ADJEI - TECHIMAN'!L45</f>
        <v>90</v>
      </c>
      <c r="N354" s="433">
        <f>'MICHEAL ADJEI - TECHIMAN'!M45</f>
        <v>36</v>
      </c>
      <c r="O354" s="444">
        <f>'MICHEAL ADJEI - TECHIMAN'!N45</f>
        <v>2.5453101405468826E-3</v>
      </c>
      <c r="P354" s="433">
        <f>'MICHEAL ADJEI - TECHIMAN'!O45</f>
        <v>0.99207968077144193</v>
      </c>
      <c r="Q354" s="433" t="str">
        <f>'MICHEAL ADJEI - TECHIMAN'!P45</f>
        <v>C</v>
      </c>
      <c r="R354" s="434">
        <f>'MICHEAL ADJEI - TECHIMAN'!Q45</f>
        <v>2.4090909090909092</v>
      </c>
      <c r="S354" s="443">
        <f>'MICHEAL ADJEI - TECHIMAN'!R45</f>
        <v>1.2719999999999966E-2</v>
      </c>
      <c r="T354" s="443">
        <f>'MICHEAL ADJEI - TECHIMAN'!S45</f>
        <v>216.81818181818181</v>
      </c>
      <c r="U354" s="433">
        <f>'MICHEAL ADJEI - TECHIMAN'!T45</f>
        <v>30</v>
      </c>
      <c r="V354" s="433">
        <f>'MICHEAL ADJEI - TECHIMAN'!U45</f>
        <v>3</v>
      </c>
      <c r="W354" s="433">
        <f>'MICHEAL ADJEI - TECHIMAN'!V45</f>
        <v>33</v>
      </c>
      <c r="X354" s="434">
        <f>'MICHEAL ADJEI - TECHIMAN'!W45</f>
        <v>79.5</v>
      </c>
      <c r="Y354" s="434">
        <f>'MICHEAL ADJEI - TECHIMAN'!X45</f>
        <v>79.5</v>
      </c>
      <c r="Z354" s="443">
        <f>'MICHEAL ADJEI - TECHIMAN'!Y45</f>
        <v>0.41975999999999891</v>
      </c>
      <c r="AA354" s="444">
        <f>'MICHEAL ADJEI - TECHIMAN'!Z45</f>
        <v>0</v>
      </c>
      <c r="AB354" s="446" t="str">
        <f>'MICHEAL ADJEI - TECHIMAN'!AA45</f>
        <v>VERY LOW-ORDER URGENTLY</v>
      </c>
      <c r="AC354" s="443">
        <f>'MICHEAL ADJEI - TECHIMAN'!AB45</f>
        <v>7155</v>
      </c>
      <c r="AD354" s="450">
        <f>Table1[[#This Row],[Stock Sell in/Sell out]]*Table1[[#This Row],[Stock Norm +Transit Time]]/Table1[[#This Row],[Stock Norm QTY]]</f>
        <v>0</v>
      </c>
      <c r="AE354" s="443">
        <f>Table1[[#This Row],[Stock Norm +Transit Time]]*Table1[[#This Row],[Av. Daily Sales MT]]</f>
        <v>0.41975999999999886</v>
      </c>
    </row>
    <row r="355" spans="1:31" hidden="1">
      <c r="A355" s="433" t="s">
        <v>115</v>
      </c>
      <c r="B355" s="433" t="s">
        <v>151</v>
      </c>
      <c r="C355" s="433" t="str">
        <f>'MICHEAL ADJEI - TECHIMAN'!B46</f>
        <v>W158</v>
      </c>
      <c r="D355" s="433" t="str">
        <f>'MICHEAL ADJEI - TECHIMAN'!C46</f>
        <v>JAMAA DETERGENT 3KG</v>
      </c>
      <c r="E355" s="433" t="str">
        <f>'MICHEAL ADJEI - TECHIMAN'!D46</f>
        <v>DETERGENT</v>
      </c>
      <c r="F355" s="433" t="str">
        <f>'MICHEAL ADJEI - TECHIMAN'!E46</f>
        <v>JAMAA</v>
      </c>
      <c r="G355" s="443">
        <f>'MICHEAL ADJEI - TECHIMAN'!F46</f>
        <v>0.25400000000000017</v>
      </c>
      <c r="H355" s="434">
        <f>'MICHEAL ADJEI - TECHIMAN'!G46</f>
        <v>84.666666666666657</v>
      </c>
      <c r="I355" s="443">
        <f>'MICHEAL ADJEI - TECHIMAN'!H46</f>
        <v>5716.6666666666661</v>
      </c>
      <c r="J355" s="433">
        <f>'MICHEAL ADJEI - TECHIMAN'!I46</f>
        <v>42</v>
      </c>
      <c r="K355" s="443">
        <f>'MICHEAL ADJEI - TECHIMAN'!J46</f>
        <v>0.126</v>
      </c>
      <c r="L355" s="443">
        <f>'MICHEAL ADJEI - TECHIMAN'!K46</f>
        <v>2835.8267716535429</v>
      </c>
      <c r="M355" s="443">
        <f>'MICHEAL ADJEI - TECHIMAN'!L46</f>
        <v>67.519685039370074</v>
      </c>
      <c r="N355" s="433">
        <f>'MICHEAL ADJEI - TECHIMAN'!M46</f>
        <v>1</v>
      </c>
      <c r="O355" s="444">
        <f>'MICHEAL ADJEI - TECHIMAN'!N46</f>
        <v>2.3102800732522524E-3</v>
      </c>
      <c r="P355" s="433">
        <f>'MICHEAL ADJEI - TECHIMAN'!O46</f>
        <v>0.99438996084469422</v>
      </c>
      <c r="Q355" s="433" t="str">
        <f>'MICHEAL ADJEI - TECHIMAN'!P46</f>
        <v>C</v>
      </c>
      <c r="R355" s="434">
        <f>'MICHEAL ADJEI - TECHIMAN'!Q46</f>
        <v>3.8484848484848482</v>
      </c>
      <c r="S355" s="443">
        <f>'MICHEAL ADJEI - TECHIMAN'!R46</f>
        <v>1.1545454545454553E-2</v>
      </c>
      <c r="T355" s="443">
        <f>'MICHEAL ADJEI - TECHIMAN'!S46</f>
        <v>259.84848484848482</v>
      </c>
      <c r="U355" s="433">
        <f>'MICHEAL ADJEI - TECHIMAN'!T46</f>
        <v>30</v>
      </c>
      <c r="V355" s="433">
        <f>'MICHEAL ADJEI - TECHIMAN'!U46</f>
        <v>3</v>
      </c>
      <c r="W355" s="433">
        <f>'MICHEAL ADJEI - TECHIMAN'!V46</f>
        <v>33</v>
      </c>
      <c r="X355" s="434">
        <f>'MICHEAL ADJEI - TECHIMAN'!W46</f>
        <v>126.99999999999999</v>
      </c>
      <c r="Y355" s="434">
        <f>'MICHEAL ADJEI - TECHIMAN'!X46</f>
        <v>84.999999999999986</v>
      </c>
      <c r="Z355" s="443">
        <f>'MICHEAL ADJEI - TECHIMAN'!Y46</f>
        <v>0.25500000000000017</v>
      </c>
      <c r="AA355" s="444">
        <f>'MICHEAL ADJEI - TECHIMAN'!Z46</f>
        <v>0.33070866141732286</v>
      </c>
      <c r="AB355" s="446" t="str">
        <f>'MICHEAL ADJEI - TECHIMAN'!AA46</f>
        <v>VERY LOW-ORDER URGENTLY</v>
      </c>
      <c r="AC355" s="443">
        <f>'MICHEAL ADJEI - TECHIMAN'!AB46</f>
        <v>5739.1732283464553</v>
      </c>
      <c r="AD355" s="450">
        <f>Table1[[#This Row],[Stock Sell in/Sell out]]*Table1[[#This Row],[Stock Norm +Transit Time]]/Table1[[#This Row],[Stock Norm QTY]]</f>
        <v>10.913385826771655</v>
      </c>
      <c r="AE355" s="443">
        <f>Table1[[#This Row],[Stock Norm +Transit Time]]*Table1[[#This Row],[Av. Daily Sales MT]]</f>
        <v>0.38100000000000023</v>
      </c>
    </row>
    <row r="356" spans="1:31" hidden="1">
      <c r="A356" s="433" t="s">
        <v>115</v>
      </c>
      <c r="B356" s="433" t="s">
        <v>151</v>
      </c>
      <c r="C356" s="433" t="str">
        <f>'MICHEAL ADJEI - TECHIMAN'!B47</f>
        <v>W150</v>
      </c>
      <c r="D356" s="433" t="str">
        <f>'MICHEAL ADJEI - TECHIMAN'!C47</f>
        <v>FRYTOL 0.9L X 12 BTL</v>
      </c>
      <c r="E356" s="433" t="str">
        <f>'MICHEAL ADJEI - TECHIMAN'!D47</f>
        <v>COOKING OIL</v>
      </c>
      <c r="F356" s="433" t="str">
        <f>'MICHEAL ADJEI - TECHIMAN'!E47</f>
        <v>FRYTOL</v>
      </c>
      <c r="G356" s="443">
        <f>'MICHEAL ADJEI - TECHIMAN'!F47</f>
        <v>0.22828666666666653</v>
      </c>
      <c r="H356" s="434">
        <f>'MICHEAL ADJEI - TECHIMAN'!G47</f>
        <v>20.333333333333332</v>
      </c>
      <c r="I356" s="443">
        <f>'MICHEAL ADJEI - TECHIMAN'!H47</f>
        <v>4827.7133333333322</v>
      </c>
      <c r="J356" s="433">
        <f>'MICHEAL ADJEI - TECHIMAN'!I47</f>
        <v>0</v>
      </c>
      <c r="K356" s="443">
        <f>'MICHEAL ADJEI - TECHIMAN'!J47</f>
        <v>0</v>
      </c>
      <c r="L356" s="443">
        <f>'MICHEAL ADJEI - TECHIMAN'!K47</f>
        <v>0</v>
      </c>
      <c r="M356" s="443">
        <f>'MICHEAL ADJEI - TECHIMAN'!L47</f>
        <v>237.4285245901639</v>
      </c>
      <c r="N356" s="433">
        <f>'MICHEAL ADJEI - TECHIMAN'!M47</f>
        <v>40</v>
      </c>
      <c r="O356" s="444">
        <f>'MICHEAL ADJEI - TECHIMAN'!N47</f>
        <v>2.076402114130624E-3</v>
      </c>
      <c r="P356" s="433">
        <f>'MICHEAL ADJEI - TECHIMAN'!O47</f>
        <v>0.99646636295882485</v>
      </c>
      <c r="Q356" s="433" t="str">
        <f>'MICHEAL ADJEI - TECHIMAN'!P47</f>
        <v>C</v>
      </c>
      <c r="R356" s="434">
        <f>'MICHEAL ADJEI - TECHIMAN'!Q47</f>
        <v>0.9242424242424242</v>
      </c>
      <c r="S356" s="443">
        <f>'MICHEAL ADJEI - TECHIMAN'!R47</f>
        <v>1.0376666666666661E-2</v>
      </c>
      <c r="T356" s="443">
        <f>'MICHEAL ADJEI - TECHIMAN'!S47</f>
        <v>219.44151515151509</v>
      </c>
      <c r="U356" s="433">
        <f>'MICHEAL ADJEI - TECHIMAN'!T47</f>
        <v>30</v>
      </c>
      <c r="V356" s="433">
        <f>'MICHEAL ADJEI - TECHIMAN'!U47</f>
        <v>3</v>
      </c>
      <c r="W356" s="433">
        <f>'MICHEAL ADJEI - TECHIMAN'!V47</f>
        <v>33</v>
      </c>
      <c r="X356" s="434">
        <f>'MICHEAL ADJEI - TECHIMAN'!W47</f>
        <v>30.5</v>
      </c>
      <c r="Y356" s="434">
        <f>'MICHEAL ADJEI - TECHIMAN'!X47</f>
        <v>30.5</v>
      </c>
      <c r="Z356" s="443">
        <f>'MICHEAL ADJEI - TECHIMAN'!Y47</f>
        <v>0.34242999999999979</v>
      </c>
      <c r="AA356" s="444">
        <f>'MICHEAL ADJEI - TECHIMAN'!Z47</f>
        <v>0</v>
      </c>
      <c r="AB356" s="446" t="str">
        <f>'MICHEAL ADJEI - TECHIMAN'!AA47</f>
        <v>VERY LOW-ORDER URGENTLY</v>
      </c>
      <c r="AC356" s="443">
        <f>'MICHEAL ADJEI - TECHIMAN'!AB47</f>
        <v>7241.5699999999988</v>
      </c>
      <c r="AD356" s="450">
        <f>Table1[[#This Row],[Stock Sell in/Sell out]]*Table1[[#This Row],[Stock Norm +Transit Time]]/Table1[[#This Row],[Stock Norm QTY]]</f>
        <v>0</v>
      </c>
      <c r="AE356" s="443">
        <f>Table1[[#This Row],[Stock Norm +Transit Time]]*Table1[[#This Row],[Av. Daily Sales MT]]</f>
        <v>0.34242999999999979</v>
      </c>
    </row>
    <row r="357" spans="1:31" hidden="1">
      <c r="A357" s="433" t="s">
        <v>115</v>
      </c>
      <c r="B357" s="433" t="s">
        <v>151</v>
      </c>
      <c r="C357" s="433" t="str">
        <f>'MICHEAL ADJEI - TECHIMAN'!B48</f>
        <v>W194</v>
      </c>
      <c r="D357" s="433" t="str">
        <f>'MICHEAL ADJEI - TECHIMAN'!C48</f>
        <v>ALIFE MEDICATED 18X200G</v>
      </c>
      <c r="E357" s="433" t="str">
        <f>'MICHEAL ADJEI - TECHIMAN'!D48</f>
        <v>SOAP</v>
      </c>
      <c r="F357" s="433" t="str">
        <f>'MICHEAL ADJEI - TECHIMAN'!E48</f>
        <v>ALIFE</v>
      </c>
      <c r="G357" s="443">
        <f>'MICHEAL ADJEI - TECHIMAN'!F48</f>
        <v>0.16199999999999984</v>
      </c>
      <c r="H357" s="434">
        <f>'MICHEAL ADJEI - TECHIMAN'!G48</f>
        <v>42.666666666666664</v>
      </c>
      <c r="I357" s="443">
        <f>'MICHEAL ADJEI - TECHIMAN'!H48</f>
        <v>4313.1466666666665</v>
      </c>
      <c r="J357" s="433">
        <f>'MICHEAL ADJEI - TECHIMAN'!I48</f>
        <v>0</v>
      </c>
      <c r="K357" s="443">
        <f>'MICHEAL ADJEI - TECHIMAN'!J48</f>
        <v>0</v>
      </c>
      <c r="L357" s="443">
        <f>'MICHEAL ADJEI - TECHIMAN'!K48</f>
        <v>0</v>
      </c>
      <c r="M357" s="443">
        <f>'MICHEAL ADJEI - TECHIMAN'!L48</f>
        <v>101.089375</v>
      </c>
      <c r="N357" s="433">
        <f>'MICHEAL ADJEI - TECHIMAN'!M48</f>
        <v>20</v>
      </c>
      <c r="O357" s="444">
        <f>'MICHEAL ADJEI - TECHIMAN'!N48</f>
        <v>1.4734857160112766E-3</v>
      </c>
      <c r="P357" s="433">
        <f>'MICHEAL ADJEI - TECHIMAN'!O48</f>
        <v>0.99793984867483609</v>
      </c>
      <c r="Q357" s="433" t="str">
        <f>'MICHEAL ADJEI - TECHIMAN'!P48</f>
        <v>C</v>
      </c>
      <c r="R357" s="434">
        <f>'MICHEAL ADJEI - TECHIMAN'!Q48</f>
        <v>1.9393939393939392</v>
      </c>
      <c r="S357" s="443">
        <f>'MICHEAL ADJEI - TECHIMAN'!R48</f>
        <v>7.3636363636363561E-3</v>
      </c>
      <c r="T357" s="443">
        <f>'MICHEAL ADJEI - TECHIMAN'!S48</f>
        <v>196.05212121212119</v>
      </c>
      <c r="U357" s="433">
        <f>'MICHEAL ADJEI - TECHIMAN'!T48</f>
        <v>30</v>
      </c>
      <c r="V357" s="433">
        <f>'MICHEAL ADJEI - TECHIMAN'!U48</f>
        <v>3</v>
      </c>
      <c r="W357" s="433">
        <f>'MICHEAL ADJEI - TECHIMAN'!V48</f>
        <v>33</v>
      </c>
      <c r="X357" s="434">
        <f>'MICHEAL ADJEI - TECHIMAN'!W48</f>
        <v>63.999999999999993</v>
      </c>
      <c r="Y357" s="434">
        <f>'MICHEAL ADJEI - TECHIMAN'!X48</f>
        <v>63.999999999999993</v>
      </c>
      <c r="Z357" s="443">
        <f>'MICHEAL ADJEI - TECHIMAN'!Y48</f>
        <v>0.24299999999999977</v>
      </c>
      <c r="AA357" s="444">
        <f>'MICHEAL ADJEI - TECHIMAN'!Z48</f>
        <v>0</v>
      </c>
      <c r="AB357" s="446" t="str">
        <f>'MICHEAL ADJEI - TECHIMAN'!AA48</f>
        <v>VERY LOW-ORDER URGENTLY</v>
      </c>
      <c r="AC357" s="443">
        <f>'MICHEAL ADJEI - TECHIMAN'!AB48</f>
        <v>6469.7199999999993</v>
      </c>
      <c r="AD357" s="450">
        <f>Table1[[#This Row],[Stock Sell in/Sell out]]*Table1[[#This Row],[Stock Norm +Transit Time]]/Table1[[#This Row],[Stock Norm QTY]]</f>
        <v>0</v>
      </c>
      <c r="AE357" s="443">
        <f>Table1[[#This Row],[Stock Norm +Transit Time]]*Table1[[#This Row],[Av. Daily Sales MT]]</f>
        <v>0.24299999999999974</v>
      </c>
    </row>
    <row r="358" spans="1:31" hidden="1">
      <c r="A358" s="433" t="s">
        <v>115</v>
      </c>
      <c r="B358" s="433" t="s">
        <v>151</v>
      </c>
      <c r="C358" s="433" t="str">
        <f>'MICHEAL ADJEI - TECHIMAN'!B49</f>
        <v>W115</v>
      </c>
      <c r="D358" s="433" t="str">
        <f>'MICHEAL ADJEI - TECHIMAN'!C49</f>
        <v>FORTUNE THAI 4.5KG</v>
      </c>
      <c r="E358" s="433" t="str">
        <f>'MICHEAL ADJEI - TECHIMAN'!D49</f>
        <v>RICE</v>
      </c>
      <c r="F358" s="433" t="str">
        <f>'MICHEAL ADJEI - TECHIMAN'!E49</f>
        <v>FORTUNE</v>
      </c>
      <c r="G358" s="443">
        <f>'MICHEAL ADJEI - TECHIMAN'!F49</f>
        <v>0.13650000000000004</v>
      </c>
      <c r="H358" s="434">
        <f>'MICHEAL ADJEI - TECHIMAN'!G49</f>
        <v>6</v>
      </c>
      <c r="I358" s="443">
        <f>'MICHEAL ADJEI - TECHIMAN'!H49</f>
        <v>1419.6</v>
      </c>
      <c r="J358" s="433">
        <f>'MICHEAL ADJEI - TECHIMAN'!I49</f>
        <v>18</v>
      </c>
      <c r="K358" s="443">
        <f>'MICHEAL ADJEI - TECHIMAN'!J49</f>
        <v>0.40500000000000003</v>
      </c>
      <c r="L358" s="443">
        <f>'MICHEAL ADJEI - TECHIMAN'!K49</f>
        <v>4258.8</v>
      </c>
      <c r="M358" s="443">
        <f>'MICHEAL ADJEI - TECHIMAN'!L49</f>
        <v>236.6</v>
      </c>
      <c r="N358" s="433">
        <f>'MICHEAL ADJEI - TECHIMAN'!M49</f>
        <v>1</v>
      </c>
      <c r="O358" s="444">
        <f>'MICHEAL ADJEI - TECHIMAN'!N49</f>
        <v>1.2415481496020958E-3</v>
      </c>
      <c r="P358" s="433">
        <f>'MICHEAL ADJEI - TECHIMAN'!O49</f>
        <v>0.99918139682443818</v>
      </c>
      <c r="Q358" s="433" t="str">
        <f>'MICHEAL ADJEI - TECHIMAN'!P49</f>
        <v>C</v>
      </c>
      <c r="R358" s="434">
        <f>'MICHEAL ADJEI - TECHIMAN'!Q49</f>
        <v>0.27272727272727271</v>
      </c>
      <c r="S358" s="443">
        <f>'MICHEAL ADJEI - TECHIMAN'!R49</f>
        <v>6.2045454545454565E-3</v>
      </c>
      <c r="T358" s="443">
        <f>'MICHEAL ADJEI - TECHIMAN'!S49</f>
        <v>64.527272727272717</v>
      </c>
      <c r="U358" s="433">
        <f>'MICHEAL ADJEI - TECHIMAN'!T49</f>
        <v>30</v>
      </c>
      <c r="V358" s="433">
        <f>'MICHEAL ADJEI - TECHIMAN'!U49</f>
        <v>3</v>
      </c>
      <c r="W358" s="433">
        <f>'MICHEAL ADJEI - TECHIMAN'!V49</f>
        <v>33</v>
      </c>
      <c r="X358" s="434">
        <f>'MICHEAL ADJEI - TECHIMAN'!W49</f>
        <v>9</v>
      </c>
      <c r="Y358" s="434">
        <f>'MICHEAL ADJEI - TECHIMAN'!X49</f>
        <v>0</v>
      </c>
      <c r="Z358" s="443">
        <f>'MICHEAL ADJEI - TECHIMAN'!Y49</f>
        <v>0</v>
      </c>
      <c r="AA358" s="444">
        <f>'MICHEAL ADJEI - TECHIMAN'!Z49</f>
        <v>2</v>
      </c>
      <c r="AB358" s="446" t="str">
        <f>'MICHEAL ADJEI - TECHIMAN'!AA49</f>
        <v>VERY HIGH-DON’T ORDER</v>
      </c>
      <c r="AC358" s="443">
        <f>'MICHEAL ADJEI - TECHIMAN'!AB49</f>
        <v>0</v>
      </c>
      <c r="AD358" s="450">
        <f>Table1[[#This Row],[Stock Sell in/Sell out]]*Table1[[#This Row],[Stock Norm +Transit Time]]/Table1[[#This Row],[Stock Norm QTY]]</f>
        <v>66</v>
      </c>
      <c r="AE358" s="443">
        <f>Table1[[#This Row],[Stock Norm +Transit Time]]*Table1[[#This Row],[Av. Daily Sales MT]]</f>
        <v>0.20475000000000007</v>
      </c>
    </row>
    <row r="359" spans="1:31" hidden="1">
      <c r="A359" s="433" t="s">
        <v>115</v>
      </c>
      <c r="B359" s="433" t="s">
        <v>151</v>
      </c>
      <c r="C359" s="433" t="str">
        <f>'MICHEAL ADJEI - TECHIMAN'!B50</f>
        <v>W204</v>
      </c>
      <c r="D359" s="433" t="str">
        <f>'MICHEAL ADJEI - TECHIMAN'!C50</f>
        <v>ALIFE COCONUT 18X200G</v>
      </c>
      <c r="E359" s="433" t="str">
        <f>'MICHEAL ADJEI - TECHIMAN'!D50</f>
        <v>SOAP</v>
      </c>
      <c r="F359" s="433" t="str">
        <f>'MICHEAL ADJEI - TECHIMAN'!E50</f>
        <v>ALIFE</v>
      </c>
      <c r="G359" s="443">
        <f>'MICHEAL ADJEI - TECHIMAN'!F50</f>
        <v>0.09</v>
      </c>
      <c r="H359" s="434">
        <f>'MICHEAL ADJEI - TECHIMAN'!G50</f>
        <v>24.333333333333332</v>
      </c>
      <c r="I359" s="443">
        <f>'MICHEAL ADJEI - TECHIMAN'!H50</f>
        <v>2313.3333333333335</v>
      </c>
      <c r="J359" s="433">
        <f>'MICHEAL ADJEI - TECHIMAN'!I50</f>
        <v>297</v>
      </c>
      <c r="K359" s="443">
        <f>'MICHEAL ADJEI - TECHIMAN'!J50</f>
        <v>1.0692000000000002</v>
      </c>
      <c r="L359" s="443">
        <f>'MICHEAL ADJEI - TECHIMAN'!K50</f>
        <v>28235.342465753427</v>
      </c>
      <c r="M359" s="443">
        <f>'MICHEAL ADJEI - TECHIMAN'!L50</f>
        <v>95.068493150684944</v>
      </c>
      <c r="N359" s="433">
        <f>'MICHEAL ADJEI - TECHIMAN'!M50</f>
        <v>20</v>
      </c>
      <c r="O359" s="444">
        <f>'MICHEAL ADJEI - TECHIMAN'!N50</f>
        <v>8.1860317556182115E-4</v>
      </c>
      <c r="P359" s="433">
        <f>'MICHEAL ADJEI - TECHIMAN'!O50</f>
        <v>1</v>
      </c>
      <c r="Q359" s="433" t="str">
        <f>'MICHEAL ADJEI - TECHIMAN'!P50</f>
        <v>C</v>
      </c>
      <c r="R359" s="434">
        <f>'MICHEAL ADJEI - TECHIMAN'!Q50</f>
        <v>1.106060606060606</v>
      </c>
      <c r="S359" s="443">
        <f>'MICHEAL ADJEI - TECHIMAN'!R50</f>
        <v>4.0909090909090904E-3</v>
      </c>
      <c r="T359" s="443">
        <f>'MICHEAL ADJEI - TECHIMAN'!S50</f>
        <v>105.15151515151516</v>
      </c>
      <c r="U359" s="433">
        <f>'MICHEAL ADJEI - TECHIMAN'!T50</f>
        <v>30</v>
      </c>
      <c r="V359" s="433">
        <f>'MICHEAL ADJEI - TECHIMAN'!U50</f>
        <v>3</v>
      </c>
      <c r="W359" s="433">
        <f>'MICHEAL ADJEI - TECHIMAN'!V50</f>
        <v>33</v>
      </c>
      <c r="X359" s="434">
        <f>'MICHEAL ADJEI - TECHIMAN'!W50</f>
        <v>36.5</v>
      </c>
      <c r="Y359" s="434">
        <f>'MICHEAL ADJEI - TECHIMAN'!X50</f>
        <v>0</v>
      </c>
      <c r="Z359" s="443">
        <f>'MICHEAL ADJEI - TECHIMAN'!Y50</f>
        <v>0</v>
      </c>
      <c r="AA359" s="444">
        <f>'MICHEAL ADJEI - TECHIMAN'!Z50</f>
        <v>8.1369863013698627</v>
      </c>
      <c r="AB359" s="446" t="str">
        <f>'MICHEAL ADJEI - TECHIMAN'!AA50</f>
        <v>VERY HIGH-DON’T ORDER</v>
      </c>
      <c r="AC359" s="443">
        <f>'MICHEAL ADJEI - TECHIMAN'!AB50</f>
        <v>0</v>
      </c>
      <c r="AD359" s="450">
        <f>Table1[[#This Row],[Stock Sell in/Sell out]]*Table1[[#This Row],[Stock Norm +Transit Time]]/Table1[[#This Row],[Stock Norm QTY]]</f>
        <v>268.52054794520546</v>
      </c>
      <c r="AE359" s="443">
        <f>Table1[[#This Row],[Stock Norm +Transit Time]]*Table1[[#This Row],[Av. Daily Sales MT]]</f>
        <v>0.13499999999999998</v>
      </c>
    </row>
    <row r="360" spans="1:31" hidden="1">
      <c r="A360" s="433" t="s">
        <v>5</v>
      </c>
      <c r="B360" s="433" t="s">
        <v>151</v>
      </c>
      <c r="C360" s="433" t="str">
        <f>'MICHEAL ADJEI - SUNYANI'!B5</f>
        <v>W170</v>
      </c>
      <c r="D360" s="433" t="str">
        <f>'MICHEAL ADJEI - SUNYANI'!C5</f>
        <v>FRYTOL 900ML SCH</v>
      </c>
      <c r="E360" s="433" t="str">
        <f>'MICHEAL ADJEI - SUNYANI'!D5</f>
        <v>COOKING OIL</v>
      </c>
      <c r="F360" s="433" t="str">
        <f>'MICHEAL ADJEI - SUNYANI'!E5</f>
        <v>FRYTOL</v>
      </c>
      <c r="G360" s="443">
        <f>'MICHEAL ADJEI - SUNYANI'!F5</f>
        <v>25.843590000000201</v>
      </c>
      <c r="H360" s="434">
        <f>'MICHEAL ADJEI - SUNYANI'!G5</f>
        <v>2565.666666666667</v>
      </c>
      <c r="I360" s="443">
        <f>'MICHEAL ADJEI - SUNYANI'!H5</f>
        <v>772888.25</v>
      </c>
      <c r="J360" s="433">
        <f>'MICHEAL ADJEI - SUNYANI'!I5</f>
        <v>996</v>
      </c>
      <c r="K360" s="443">
        <f>'MICHEAL ADJEI - SUNYANI'!J5</f>
        <v>9.6811199999999999</v>
      </c>
      <c r="L360" s="443">
        <f>'MICHEAL ADJEI - SUNYANI'!K5</f>
        <v>300037.6888398077</v>
      </c>
      <c r="M360" s="443">
        <f>'MICHEAL ADJEI - SUNYANI'!L5</f>
        <v>301.24265947771858</v>
      </c>
      <c r="N360" s="433">
        <f>'MICHEAL ADJEI - SUNYANI'!M5</f>
        <v>1</v>
      </c>
      <c r="O360" s="444">
        <f>'MICHEAL ADJEI - SUNYANI'!N5</f>
        <v>0.18430027777173025</v>
      </c>
      <c r="P360" s="433">
        <f>'MICHEAL ADJEI - SUNYANI'!O5</f>
        <v>0.18430027777173025</v>
      </c>
      <c r="Q360" s="433" t="str">
        <f>'MICHEAL ADJEI - SUNYANI'!P5</f>
        <v>A</v>
      </c>
      <c r="R360" s="434">
        <f>'MICHEAL ADJEI - SUNYANI'!Q5</f>
        <v>116.62121212121214</v>
      </c>
      <c r="S360" s="443">
        <f>'MICHEAL ADJEI - SUNYANI'!R5</f>
        <v>1.1747086363636454</v>
      </c>
      <c r="T360" s="443">
        <f>'MICHEAL ADJEI - SUNYANI'!S5</f>
        <v>35131.284090909088</v>
      </c>
      <c r="U360" s="433">
        <f>'MICHEAL ADJEI - SUNYANI'!T5</f>
        <v>7</v>
      </c>
      <c r="V360" s="433">
        <f>'MICHEAL ADJEI - SUNYANI'!U5</f>
        <v>3</v>
      </c>
      <c r="W360" s="433">
        <f>'MICHEAL ADJEI - SUNYANI'!V5</f>
        <v>10</v>
      </c>
      <c r="X360" s="434">
        <f>'MICHEAL ADJEI - SUNYANI'!W5</f>
        <v>1166.2121212121215</v>
      </c>
      <c r="Y360" s="434">
        <f>'MICHEAL ADJEI - SUNYANI'!X5</f>
        <v>170.21212121212147</v>
      </c>
      <c r="Z360" s="443">
        <f>'MICHEAL ADJEI - SUNYANI'!Y5</f>
        <v>1.7145221282199834</v>
      </c>
      <c r="AA360" s="444">
        <f>'MICHEAL ADJEI - SUNYANI'!Z5</f>
        <v>0.85404703131090021</v>
      </c>
      <c r="AB360" s="446" t="str">
        <f>'MICHEAL ADJEI - SUNYANI'!AA5</f>
        <v>LOW MAY- ORDER</v>
      </c>
      <c r="AC360" s="443">
        <f>'MICHEAL ADJEI - SUNYANI'!AB5</f>
        <v>51275.152069283271</v>
      </c>
      <c r="AD360" s="450">
        <f>Table1[[#This Row],[Stock Sell in/Sell out]]*Table1[[#This Row],[Stock Norm +Transit Time]]/Table1[[#This Row],[Stock Norm QTY]]</f>
        <v>8.540470313109001</v>
      </c>
      <c r="AE360" s="443">
        <f>Table1[[#This Row],[Stock Norm +Transit Time]]*Table1[[#This Row],[Av. Daily Sales MT]]</f>
        <v>11.747086363636454</v>
      </c>
    </row>
    <row r="361" spans="1:31" hidden="1">
      <c r="A361" s="433" t="s">
        <v>5</v>
      </c>
      <c r="B361" s="433" t="s">
        <v>151</v>
      </c>
      <c r="C361" s="433" t="str">
        <f>'MICHEAL ADJEI - SUNYANI'!B6</f>
        <v>W168</v>
      </c>
      <c r="D361" s="433" t="str">
        <f>'MICHEAL ADJEI - SUNYANI'!C6</f>
        <v>JAMAA 24 X 200G</v>
      </c>
      <c r="E361" s="433" t="str">
        <f>'MICHEAL ADJEI - SUNYANI'!D6</f>
        <v>SOAP</v>
      </c>
      <c r="F361" s="433" t="str">
        <f>'MICHEAL ADJEI - SUNYANI'!E6</f>
        <v>JAMAA</v>
      </c>
      <c r="G361" s="443">
        <f>'MICHEAL ADJEI - SUNYANI'!F6</f>
        <v>14.432599999999974</v>
      </c>
      <c r="H361" s="434">
        <f>'MICHEAL ADJEI - SUNYANI'!G6</f>
        <v>2957.333333333333</v>
      </c>
      <c r="I361" s="443">
        <f>'MICHEAL ADJEI - SUNYANI'!H6</f>
        <v>270367.72333333339</v>
      </c>
      <c r="J361" s="433">
        <f>'MICHEAL ADJEI - SUNYANI'!I6</f>
        <v>357</v>
      </c>
      <c r="K361" s="443">
        <f>'MICHEAL ADJEI - SUNYANI'!J6</f>
        <v>1.7151999999999998</v>
      </c>
      <c r="L361" s="443">
        <f>'MICHEAL ADJEI - SUNYANI'!K6</f>
        <v>32637.943157123544</v>
      </c>
      <c r="M361" s="443">
        <f>'MICHEAL ADJEI - SUNYANI'!L6</f>
        <v>91.422809963931499</v>
      </c>
      <c r="N361" s="433">
        <f>'MICHEAL ADJEI - SUNYANI'!M6</f>
        <v>6</v>
      </c>
      <c r="O361" s="444">
        <f>'MICHEAL ADJEI - SUNYANI'!N6</f>
        <v>0.1029242527438428</v>
      </c>
      <c r="P361" s="433">
        <f>'MICHEAL ADJEI - SUNYANI'!O6</f>
        <v>0.28722453051557306</v>
      </c>
      <c r="Q361" s="433" t="str">
        <f>'MICHEAL ADJEI - SUNYANI'!P6</f>
        <v>A</v>
      </c>
      <c r="R361" s="434">
        <f>'MICHEAL ADJEI - SUNYANI'!Q6</f>
        <v>134.42424242424241</v>
      </c>
      <c r="S361" s="443">
        <f>'MICHEAL ADJEI - SUNYANI'!R6</f>
        <v>0.65602727272727157</v>
      </c>
      <c r="T361" s="443">
        <f>'MICHEAL ADJEI - SUNYANI'!S6</f>
        <v>12289.441969696973</v>
      </c>
      <c r="U361" s="433">
        <f>'MICHEAL ADJEI - SUNYANI'!T6</f>
        <v>7</v>
      </c>
      <c r="V361" s="433">
        <f>'MICHEAL ADJEI - SUNYANI'!U6</f>
        <v>3</v>
      </c>
      <c r="W361" s="433">
        <f>'MICHEAL ADJEI - SUNYANI'!V6</f>
        <v>10</v>
      </c>
      <c r="X361" s="434">
        <f>'MICHEAL ADJEI - SUNYANI'!W6</f>
        <v>1344.242424242424</v>
      </c>
      <c r="Y361" s="434">
        <f>'MICHEAL ADJEI - SUNYANI'!X6</f>
        <v>987.24242424242402</v>
      </c>
      <c r="Z361" s="443">
        <f>'MICHEAL ADJEI - SUNYANI'!Y6</f>
        <v>4.8180145442249271</v>
      </c>
      <c r="AA361" s="444">
        <f>'MICHEAL ADJEI - SUNYANI'!Z6</f>
        <v>0.26557709648331834</v>
      </c>
      <c r="AB361" s="446" t="str">
        <f>'MICHEAL ADJEI - SUNYANI'!AA6</f>
        <v>VERY LOW-ORDER URGENTLY</v>
      </c>
      <c r="AC361" s="443">
        <f>'MICHEAL ADJEI - SUNYANI'!AB6</f>
        <v>90256.476539846175</v>
      </c>
      <c r="AD361" s="450">
        <f>Table1[[#This Row],[Stock Sell in/Sell out]]*Table1[[#This Row],[Stock Norm +Transit Time]]/Table1[[#This Row],[Stock Norm QTY]]</f>
        <v>2.6557709648331835</v>
      </c>
      <c r="AE361" s="443">
        <f>Table1[[#This Row],[Stock Norm +Transit Time]]*Table1[[#This Row],[Av. Daily Sales MT]]</f>
        <v>6.5602727272727162</v>
      </c>
    </row>
    <row r="362" spans="1:31" hidden="1">
      <c r="A362" s="433" t="s">
        <v>5</v>
      </c>
      <c r="B362" s="433" t="s">
        <v>151</v>
      </c>
      <c r="C362" s="433" t="str">
        <f>'MICHEAL ADJEI - SUNYANI'!B7</f>
        <v>W086</v>
      </c>
      <c r="D362" s="433" t="str">
        <f>'MICHEAL ADJEI - SUNYANI'!C7</f>
        <v>JAMAA CLASSI 24 X 300G</v>
      </c>
      <c r="E362" s="433" t="str">
        <f>'MICHEAL ADJEI - SUNYANI'!D7</f>
        <v>SOAP</v>
      </c>
      <c r="F362" s="433" t="str">
        <f>'MICHEAL ADJEI - SUNYANI'!E7</f>
        <v>JAMAA</v>
      </c>
      <c r="G362" s="443">
        <f>'MICHEAL ADJEI - SUNYANI'!F7</f>
        <v>11.217200000000066</v>
      </c>
      <c r="H362" s="434">
        <f>'MICHEAL ADJEI - SUNYANI'!G7</f>
        <v>1535.3333333333335</v>
      </c>
      <c r="I362" s="443">
        <f>'MICHEAL ADJEI - SUNYANI'!H7</f>
        <v>168105.70666666667</v>
      </c>
      <c r="J362" s="433">
        <f>'MICHEAL ADJEI - SUNYANI'!I7</f>
        <v>0</v>
      </c>
      <c r="K362" s="443">
        <f>'MICHEAL ADJEI - SUNYANI'!J7</f>
        <v>0</v>
      </c>
      <c r="L362" s="443">
        <f>'MICHEAL ADJEI - SUNYANI'!K7</f>
        <v>0</v>
      </c>
      <c r="M362" s="443">
        <f>'MICHEAL ADJEI - SUNYANI'!L7</f>
        <v>109.49134172818063</v>
      </c>
      <c r="N362" s="433">
        <f>'MICHEAL ADJEI - SUNYANI'!M7</f>
        <v>4</v>
      </c>
      <c r="O362" s="444">
        <f>'MICHEAL ADJEI - SUNYANI'!N7</f>
        <v>7.9994036270543245E-2</v>
      </c>
      <c r="P362" s="433">
        <f>'MICHEAL ADJEI - SUNYANI'!O7</f>
        <v>0.36721856678611631</v>
      </c>
      <c r="Q362" s="433" t="str">
        <f>'MICHEAL ADJEI - SUNYANI'!P7</f>
        <v>A</v>
      </c>
      <c r="R362" s="434">
        <f>'MICHEAL ADJEI - SUNYANI'!Q7</f>
        <v>69.787878787878796</v>
      </c>
      <c r="S362" s="443">
        <f>'MICHEAL ADJEI - SUNYANI'!R7</f>
        <v>0.50987272727273025</v>
      </c>
      <c r="T362" s="443">
        <f>'MICHEAL ADJEI - SUNYANI'!S7</f>
        <v>7641.1684848484847</v>
      </c>
      <c r="U362" s="433">
        <f>'MICHEAL ADJEI - SUNYANI'!T7</f>
        <v>7</v>
      </c>
      <c r="V362" s="433">
        <f>'MICHEAL ADJEI - SUNYANI'!U7</f>
        <v>3</v>
      </c>
      <c r="W362" s="433">
        <f>'MICHEAL ADJEI - SUNYANI'!V7</f>
        <v>10</v>
      </c>
      <c r="X362" s="434">
        <f>'MICHEAL ADJEI - SUNYANI'!W7</f>
        <v>697.87878787878799</v>
      </c>
      <c r="Y362" s="434">
        <f>'MICHEAL ADJEI - SUNYANI'!X7</f>
        <v>697.87878787878799</v>
      </c>
      <c r="Z362" s="443">
        <f>'MICHEAL ADJEI - SUNYANI'!Y7</f>
        <v>5.0987272727273023</v>
      </c>
      <c r="AA362" s="444">
        <f>'MICHEAL ADJEI - SUNYANI'!Z7</f>
        <v>0</v>
      </c>
      <c r="AB362" s="446" t="str">
        <f>'MICHEAL ADJEI - SUNYANI'!AA7</f>
        <v>VERY LOW-ORDER URGENTLY</v>
      </c>
      <c r="AC362" s="443">
        <f>'MICHEAL ADJEI - SUNYANI'!AB7</f>
        <v>76411.68484848486</v>
      </c>
      <c r="AD362" s="450">
        <f>Table1[[#This Row],[Stock Sell in/Sell out]]*Table1[[#This Row],[Stock Norm +Transit Time]]/Table1[[#This Row],[Stock Norm QTY]]</f>
        <v>0</v>
      </c>
      <c r="AE362" s="443">
        <f>Table1[[#This Row],[Stock Norm +Transit Time]]*Table1[[#This Row],[Av. Daily Sales MT]]</f>
        <v>5.0987272727273023</v>
      </c>
    </row>
    <row r="363" spans="1:31" hidden="1">
      <c r="A363" s="433" t="s">
        <v>5</v>
      </c>
      <c r="B363" s="433" t="s">
        <v>151</v>
      </c>
      <c r="C363" s="433" t="str">
        <f>'MICHEAL ADJEI - SUNYANI'!B8</f>
        <v>W151</v>
      </c>
      <c r="D363" s="433" t="str">
        <f>'MICHEAL ADJEI - SUNYANI'!C8</f>
        <v>FRYTOL 4.5 LT</v>
      </c>
      <c r="E363" s="433" t="str">
        <f>'MICHEAL ADJEI - SUNYANI'!D8</f>
        <v>COOKING OIL</v>
      </c>
      <c r="F363" s="433" t="str">
        <f>'MICHEAL ADJEI - SUNYANI'!E8</f>
        <v>FRYTOL</v>
      </c>
      <c r="G363" s="443">
        <f>'MICHEAL ADJEI - SUNYANI'!F8</f>
        <v>9.2488500000000613</v>
      </c>
      <c r="H363" s="434">
        <f>'MICHEAL ADJEI - SUNYANI'!G8</f>
        <v>360.33333333333337</v>
      </c>
      <c r="I363" s="443">
        <f>'MICHEAL ADJEI - SUNYANI'!H8</f>
        <v>290035.75</v>
      </c>
      <c r="J363" s="433">
        <f>'MICHEAL ADJEI - SUNYANI'!I8</f>
        <v>164</v>
      </c>
      <c r="K363" s="443">
        <f>'MICHEAL ADJEI - SUNYANI'!J8</f>
        <v>2.6648999999999998</v>
      </c>
      <c r="L363" s="443">
        <f>'MICHEAL ADJEI - SUNYANI'!K8</f>
        <v>132005.17021276595</v>
      </c>
      <c r="M363" s="443">
        <f>'MICHEAL ADJEI - SUNYANI'!L8</f>
        <v>804.909574468085</v>
      </c>
      <c r="N363" s="433">
        <f>'MICHEAL ADJEI - SUNYANI'!M8</f>
        <v>1</v>
      </c>
      <c r="O363" s="444">
        <f>'MICHEAL ADJEI - SUNYANI'!N8</f>
        <v>6.5956998391828114E-2</v>
      </c>
      <c r="P363" s="433">
        <f>'MICHEAL ADJEI - SUNYANI'!O8</f>
        <v>0.43317556517794442</v>
      </c>
      <c r="Q363" s="433" t="str">
        <f>'MICHEAL ADJEI - SUNYANI'!P8</f>
        <v>A</v>
      </c>
      <c r="R363" s="434">
        <f>'MICHEAL ADJEI - SUNYANI'!Q8</f>
        <v>16.378787878787879</v>
      </c>
      <c r="S363" s="443">
        <f>'MICHEAL ADJEI - SUNYANI'!R8</f>
        <v>0.42040227272727554</v>
      </c>
      <c r="T363" s="443">
        <f>'MICHEAL ADJEI - SUNYANI'!S8</f>
        <v>13183.443181818182</v>
      </c>
      <c r="U363" s="433">
        <f>'MICHEAL ADJEI - SUNYANI'!T8</f>
        <v>7</v>
      </c>
      <c r="V363" s="433">
        <f>'MICHEAL ADJEI - SUNYANI'!U8</f>
        <v>3</v>
      </c>
      <c r="W363" s="433">
        <f>'MICHEAL ADJEI - SUNYANI'!V8</f>
        <v>10</v>
      </c>
      <c r="X363" s="434">
        <f>'MICHEAL ADJEI - SUNYANI'!W8</f>
        <v>163.78787878787878</v>
      </c>
      <c r="Y363" s="434">
        <f>'MICHEAL ADJEI - SUNYANI'!X8</f>
        <v>0</v>
      </c>
      <c r="Z363" s="443">
        <f>'MICHEAL ADJEI - SUNYANI'!Y8</f>
        <v>0</v>
      </c>
      <c r="AA363" s="444">
        <f>'MICHEAL ADJEI - SUNYANI'!Z8</f>
        <v>1.0012950971322849</v>
      </c>
      <c r="AB363" s="446" t="str">
        <f>'MICHEAL ADJEI - SUNYANI'!AA8</f>
        <v>HIGH-DON’T ORDER</v>
      </c>
      <c r="AC363" s="443">
        <f>'MICHEAL ADJEI - SUNYANI'!AB8</f>
        <v>0</v>
      </c>
      <c r="AD363" s="450">
        <f>Table1[[#This Row],[Stock Sell in/Sell out]]*Table1[[#This Row],[Stock Norm +Transit Time]]/Table1[[#This Row],[Stock Norm QTY]]</f>
        <v>10.01295097132285</v>
      </c>
      <c r="AE363" s="443">
        <f>Table1[[#This Row],[Stock Norm +Transit Time]]*Table1[[#This Row],[Av. Daily Sales MT]]</f>
        <v>4.2040227272727551</v>
      </c>
    </row>
    <row r="364" spans="1:31" hidden="1">
      <c r="A364" s="433" t="s">
        <v>5</v>
      </c>
      <c r="B364" s="433" t="s">
        <v>151</v>
      </c>
      <c r="C364" s="433" t="str">
        <f>'MICHEAL ADJEI - SUNYANI'!B9</f>
        <v>W042</v>
      </c>
      <c r="D364" s="433" t="str">
        <f>'MICHEAL ADJEI - SUNYANI'!C9</f>
        <v>FORTUNE VIET 5KG</v>
      </c>
      <c r="E364" s="433" t="str">
        <f>'MICHEAL ADJEI - SUNYANI'!D9</f>
        <v>RICE</v>
      </c>
      <c r="F364" s="433" t="str">
        <f>'MICHEAL ADJEI - SUNYANI'!E9</f>
        <v>FORTUNE</v>
      </c>
      <c r="G364" s="443">
        <f>'MICHEAL ADJEI - SUNYANI'!F9</f>
        <v>8.4299999999999908</v>
      </c>
      <c r="H364" s="434">
        <f>'MICHEAL ADJEI - SUNYANI'!G9</f>
        <v>190</v>
      </c>
      <c r="I364" s="443">
        <f>'MICHEAL ADJEI - SUNYANI'!H9</f>
        <v>108885.86666666667</v>
      </c>
      <c r="J364" s="433">
        <f>'MICHEAL ADJEI - SUNYANI'!I9</f>
        <v>178</v>
      </c>
      <c r="K364" s="443">
        <f>'MICHEAL ADJEI - SUNYANI'!J9</f>
        <v>4.4550000000000001</v>
      </c>
      <c r="L364" s="443">
        <f>'MICHEAL ADJEI - SUNYANI'!K9</f>
        <v>102008.8645614035</v>
      </c>
      <c r="M364" s="443">
        <f>'MICHEAL ADJEI - SUNYANI'!L9</f>
        <v>573.08350877192981</v>
      </c>
      <c r="N364" s="433">
        <f>'MICHEAL ADJEI - SUNYANI'!M9</f>
        <v>1</v>
      </c>
      <c r="O364" s="444">
        <f>'MICHEAL ADJEI - SUNYANI'!N9</f>
        <v>6.0117473679766324E-2</v>
      </c>
      <c r="P364" s="433">
        <f>'MICHEAL ADJEI - SUNYANI'!O9</f>
        <v>0.49329303885771075</v>
      </c>
      <c r="Q364" s="433" t="str">
        <f>'MICHEAL ADJEI - SUNYANI'!P9</f>
        <v>A</v>
      </c>
      <c r="R364" s="434">
        <f>'MICHEAL ADJEI - SUNYANI'!Q9</f>
        <v>8.6363636363636367</v>
      </c>
      <c r="S364" s="443">
        <f>'MICHEAL ADJEI - SUNYANI'!R9</f>
        <v>0.38318181818181779</v>
      </c>
      <c r="T364" s="443">
        <f>'MICHEAL ADJEI - SUNYANI'!S9</f>
        <v>4949.3575757575754</v>
      </c>
      <c r="U364" s="433">
        <f>'MICHEAL ADJEI - SUNYANI'!T9</f>
        <v>7</v>
      </c>
      <c r="V364" s="433">
        <f>'MICHEAL ADJEI - SUNYANI'!U9</f>
        <v>3</v>
      </c>
      <c r="W364" s="433">
        <f>'MICHEAL ADJEI - SUNYANI'!V9</f>
        <v>10</v>
      </c>
      <c r="X364" s="434">
        <f>'MICHEAL ADJEI - SUNYANI'!W9</f>
        <v>86.363636363636374</v>
      </c>
      <c r="Y364" s="434">
        <f>'MICHEAL ADJEI - SUNYANI'!X9</f>
        <v>0</v>
      </c>
      <c r="Z364" s="443">
        <f>'MICHEAL ADJEI - SUNYANI'!Y9</f>
        <v>0</v>
      </c>
      <c r="AA364" s="444">
        <f>'MICHEAL ADJEI - SUNYANI'!Z9</f>
        <v>2.061052631578947</v>
      </c>
      <c r="AB364" s="446" t="str">
        <f>'MICHEAL ADJEI - SUNYANI'!AA9</f>
        <v>VERY HIGH-DON’T ORDER</v>
      </c>
      <c r="AC364" s="443">
        <f>'MICHEAL ADJEI - SUNYANI'!AB9</f>
        <v>0</v>
      </c>
      <c r="AD364" s="450">
        <f>Table1[[#This Row],[Stock Sell in/Sell out]]*Table1[[#This Row],[Stock Norm +Transit Time]]/Table1[[#This Row],[Stock Norm QTY]]</f>
        <v>20.610526315789471</v>
      </c>
      <c r="AE364" s="443">
        <f>Table1[[#This Row],[Stock Norm +Transit Time]]*Table1[[#This Row],[Av. Daily Sales MT]]</f>
        <v>3.831818181818178</v>
      </c>
    </row>
    <row r="365" spans="1:31" hidden="1">
      <c r="A365" s="433" t="s">
        <v>5</v>
      </c>
      <c r="B365" s="433" t="s">
        <v>151</v>
      </c>
      <c r="C365" s="433" t="str">
        <f>'MICHEAL ADJEI - SUNYANI'!B10</f>
        <v>W155</v>
      </c>
      <c r="D365" s="433" t="str">
        <f>'MICHEAL ADJEI - SUNYANI'!C10</f>
        <v>EAZZY 32X220G</v>
      </c>
      <c r="E365" s="433" t="str">
        <f>'MICHEAL ADJEI - SUNYANI'!D10</f>
        <v>SOAP</v>
      </c>
      <c r="F365" s="433" t="str">
        <f>'MICHEAL ADJEI - SUNYANI'!E10</f>
        <v>EAZZY</v>
      </c>
      <c r="G365" s="443">
        <f>'MICHEAL ADJEI - SUNYANI'!F10</f>
        <v>8.2544800000000187</v>
      </c>
      <c r="H365" s="434">
        <f>'MICHEAL ADJEI - SUNYANI'!G10</f>
        <v>1050.3333333333335</v>
      </c>
      <c r="I365" s="443">
        <f>'MICHEAL ADJEI - SUNYANI'!H10</f>
        <v>112853.23999999976</v>
      </c>
      <c r="J365" s="433">
        <f>'MICHEAL ADJEI - SUNYANI'!I10</f>
        <v>0</v>
      </c>
      <c r="K365" s="443">
        <f>'MICHEAL ADJEI - SUNYANI'!J10</f>
        <v>0</v>
      </c>
      <c r="L365" s="443">
        <f>'MICHEAL ADJEI - SUNYANI'!K10</f>
        <v>0</v>
      </c>
      <c r="M365" s="443">
        <f>'MICHEAL ADJEI - SUNYANI'!L10</f>
        <v>107.44516661377315</v>
      </c>
      <c r="N365" s="433">
        <f>'MICHEAL ADJEI - SUNYANI'!M10</f>
        <v>1</v>
      </c>
      <c r="O365" s="444">
        <f>'MICHEAL ADJEI - SUNYANI'!N10</f>
        <v>5.8865775105594209E-2</v>
      </c>
      <c r="P365" s="433">
        <f>'MICHEAL ADJEI - SUNYANI'!O10</f>
        <v>0.55215881396330491</v>
      </c>
      <c r="Q365" s="433" t="str">
        <f>'MICHEAL ADJEI - SUNYANI'!P10</f>
        <v>B</v>
      </c>
      <c r="R365" s="434">
        <f>'MICHEAL ADJEI - SUNYANI'!Q10</f>
        <v>47.742424242424249</v>
      </c>
      <c r="S365" s="443">
        <f>'MICHEAL ADJEI - SUNYANI'!R10</f>
        <v>0.37520363636363724</v>
      </c>
      <c r="T365" s="443">
        <f>'MICHEAL ADJEI - SUNYANI'!S10</f>
        <v>5129.6927272727162</v>
      </c>
      <c r="U365" s="433">
        <f>'MICHEAL ADJEI - SUNYANI'!T10</f>
        <v>14</v>
      </c>
      <c r="V365" s="433">
        <f>'MICHEAL ADJEI - SUNYANI'!U10</f>
        <v>3</v>
      </c>
      <c r="W365" s="433">
        <f>'MICHEAL ADJEI - SUNYANI'!V10</f>
        <v>17</v>
      </c>
      <c r="X365" s="434">
        <f>'MICHEAL ADJEI - SUNYANI'!W10</f>
        <v>811.62121212121224</v>
      </c>
      <c r="Y365" s="434">
        <f>'MICHEAL ADJEI - SUNYANI'!X10</f>
        <v>811.62121212121224</v>
      </c>
      <c r="Z365" s="443">
        <f>'MICHEAL ADJEI - SUNYANI'!Y10</f>
        <v>6.3784618181818322</v>
      </c>
      <c r="AA365" s="444">
        <f>'MICHEAL ADJEI - SUNYANI'!Z10</f>
        <v>0</v>
      </c>
      <c r="AB365" s="446" t="str">
        <f>'MICHEAL ADJEI - SUNYANI'!AA10</f>
        <v>VERY LOW-ORDER URGENTLY</v>
      </c>
      <c r="AC365" s="443">
        <f>'MICHEAL ADJEI - SUNYANI'!AB10</f>
        <v>87204.776363636178</v>
      </c>
      <c r="AD365" s="450">
        <f>Table1[[#This Row],[Stock Sell in/Sell out]]*Table1[[#This Row],[Stock Norm +Transit Time]]/Table1[[#This Row],[Stock Norm QTY]]</f>
        <v>0</v>
      </c>
      <c r="AE365" s="443">
        <f>Table1[[#This Row],[Stock Norm +Transit Time]]*Table1[[#This Row],[Av. Daily Sales MT]]</f>
        <v>6.3784618181818331</v>
      </c>
    </row>
    <row r="366" spans="1:31" hidden="1">
      <c r="A366" s="433" t="s">
        <v>5</v>
      </c>
      <c r="B366" s="433" t="s">
        <v>151</v>
      </c>
      <c r="C366" s="433" t="str">
        <f>'MICHEAL ADJEI - SUNYANI'!B11</f>
        <v>W140</v>
      </c>
      <c r="D366" s="433" t="str">
        <f>'MICHEAL ADJEI - SUNYANI'!C11</f>
        <v>JAMAA CLASSIC 130G</v>
      </c>
      <c r="E366" s="433" t="str">
        <f>'MICHEAL ADJEI - SUNYANI'!D11</f>
        <v>SOAP</v>
      </c>
      <c r="F366" s="433" t="str">
        <f>'MICHEAL ADJEI - SUNYANI'!E11</f>
        <v>JAMAA</v>
      </c>
      <c r="G366" s="443">
        <f>'MICHEAL ADJEI - SUNYANI'!F11</f>
        <v>7.7553666666666761</v>
      </c>
      <c r="H366" s="434">
        <f>'MICHEAL ADJEI - SUNYANI'!G11</f>
        <v>1204.6666666666665</v>
      </c>
      <c r="I366" s="443">
        <f>'MICHEAL ADJEI - SUNYANI'!H11</f>
        <v>139133.00333333333</v>
      </c>
      <c r="J366" s="433">
        <f>'MICHEAL ADJEI - SUNYANI'!I11</f>
        <v>-93</v>
      </c>
      <c r="K366" s="443">
        <f>'MICHEAL ADJEI - SUNYANI'!J11</f>
        <v>-0.58045000000000002</v>
      </c>
      <c r="L366" s="443">
        <f>'MICHEAL ADJEI - SUNYANI'!K11</f>
        <v>-10741.037058660764</v>
      </c>
      <c r="M366" s="443">
        <f>'MICHEAL ADJEI - SUNYANI'!L11</f>
        <v>115.49502213613725</v>
      </c>
      <c r="N366" s="433">
        <f>'MICHEAL ADJEI - SUNYANI'!M11</f>
        <v>60</v>
      </c>
      <c r="O366" s="444">
        <f>'MICHEAL ADJEI - SUNYANI'!N11</f>
        <v>5.5306411798371473E-2</v>
      </c>
      <c r="P366" s="433">
        <f>'MICHEAL ADJEI - SUNYANI'!O11</f>
        <v>0.60746522576167639</v>
      </c>
      <c r="Q366" s="433" t="str">
        <f>'MICHEAL ADJEI - SUNYANI'!P11</f>
        <v>B</v>
      </c>
      <c r="R366" s="434">
        <f>'MICHEAL ADJEI - SUNYANI'!Q11</f>
        <v>54.757575757575751</v>
      </c>
      <c r="S366" s="443">
        <f>'MICHEAL ADJEI - SUNYANI'!R11</f>
        <v>0.35251666666666709</v>
      </c>
      <c r="T366" s="443">
        <f>'MICHEAL ADJEI - SUNYANI'!S11</f>
        <v>6324.2274242424237</v>
      </c>
      <c r="U366" s="433">
        <f>'MICHEAL ADJEI - SUNYANI'!T11</f>
        <v>14</v>
      </c>
      <c r="V366" s="433">
        <f>'MICHEAL ADJEI - SUNYANI'!U11</f>
        <v>3</v>
      </c>
      <c r="W366" s="433">
        <f>'MICHEAL ADJEI - SUNYANI'!V11</f>
        <v>17</v>
      </c>
      <c r="X366" s="434">
        <f>'MICHEAL ADJEI - SUNYANI'!W11</f>
        <v>930.87878787878776</v>
      </c>
      <c r="Y366" s="434">
        <f>'MICHEAL ADJEI - SUNYANI'!X11</f>
        <v>1023.8787878787878</v>
      </c>
      <c r="Z366" s="443">
        <f>'MICHEAL ADJEI - SUNYANI'!Y11</f>
        <v>6.591495923261399</v>
      </c>
      <c r="AA366" s="444">
        <f>'MICHEAL ADJEI - SUNYANI'!Z11</f>
        <v>-9.9905595885282736E-2</v>
      </c>
      <c r="AB366" s="446" t="str">
        <f>'MICHEAL ADJEI - SUNYANI'!AA11</f>
        <v>VERY LOW-ORDER URGENTLY</v>
      </c>
      <c r="AC366" s="443">
        <f>'MICHEAL ADJEI - SUNYANI'!AB11</f>
        <v>118252.90327078197</v>
      </c>
      <c r="AD366" s="450">
        <f>Table1[[#This Row],[Stock Sell in/Sell out]]*Table1[[#This Row],[Stock Norm +Transit Time]]/Table1[[#This Row],[Stock Norm QTY]]</f>
        <v>-1.6983951300498066</v>
      </c>
      <c r="AE366" s="443">
        <f>Table1[[#This Row],[Stock Norm +Transit Time]]*Table1[[#This Row],[Av. Daily Sales MT]]</f>
        <v>5.9927833333333407</v>
      </c>
    </row>
    <row r="367" spans="1:31" hidden="1">
      <c r="A367" s="433" t="s">
        <v>5</v>
      </c>
      <c r="B367" s="433" t="s">
        <v>151</v>
      </c>
      <c r="C367" s="433" t="str">
        <f>'MICHEAL ADJEI - SUNYANI'!B12</f>
        <v>W184</v>
      </c>
      <c r="D367" s="433" t="str">
        <f>'MICHEAL ADJEI - SUNYANI'!C12</f>
        <v>JAMAA WHITE 200GM</v>
      </c>
      <c r="E367" s="433" t="str">
        <f>'MICHEAL ADJEI - SUNYANI'!D12</f>
        <v>SOAP</v>
      </c>
      <c r="F367" s="433" t="str">
        <f>'MICHEAL ADJEI - SUNYANI'!E12</f>
        <v>JAMAA</v>
      </c>
      <c r="G367" s="443">
        <f>'MICHEAL ADJEI - SUNYANI'!F12</f>
        <v>5.4787333333333086</v>
      </c>
      <c r="H367" s="434">
        <f>'MICHEAL ADJEI - SUNYANI'!G12</f>
        <v>1017.6666666666665</v>
      </c>
      <c r="I367" s="443">
        <f>'MICHEAL ADJEI - SUNYANI'!H12</f>
        <v>89775.913333333345</v>
      </c>
      <c r="J367" s="433">
        <f>'MICHEAL ADJEI - SUNYANI'!I12</f>
        <v>3</v>
      </c>
      <c r="K367" s="443">
        <f>'MICHEAL ADJEI - SUNYANI'!J12</f>
        <v>1.6059999999999998E-2</v>
      </c>
      <c r="L367" s="443">
        <f>'MICHEAL ADJEI - SUNYANI'!K12</f>
        <v>264.65221749099254</v>
      </c>
      <c r="M367" s="443">
        <f>'MICHEAL ADJEI - SUNYANI'!L12</f>
        <v>88.217405830330847</v>
      </c>
      <c r="N367" s="433">
        <f>'MICHEAL ADJEI - SUNYANI'!M12</f>
        <v>4</v>
      </c>
      <c r="O367" s="444">
        <f>'MICHEAL ADJEI - SUNYANI'!N12</f>
        <v>3.90708905059459E-2</v>
      </c>
      <c r="P367" s="433">
        <f>'MICHEAL ADJEI - SUNYANI'!O12</f>
        <v>0.64653611626762231</v>
      </c>
      <c r="Q367" s="433" t="str">
        <f>'MICHEAL ADJEI - SUNYANI'!P12</f>
        <v>B</v>
      </c>
      <c r="R367" s="434">
        <f>'MICHEAL ADJEI - SUNYANI'!Q12</f>
        <v>46.257575757575751</v>
      </c>
      <c r="S367" s="443">
        <f>'MICHEAL ADJEI - SUNYANI'!R12</f>
        <v>0.24903333333333222</v>
      </c>
      <c r="T367" s="443">
        <f>'MICHEAL ADJEI - SUNYANI'!S12</f>
        <v>4080.7233333333338</v>
      </c>
      <c r="U367" s="433">
        <f>'MICHEAL ADJEI - SUNYANI'!T12</f>
        <v>14</v>
      </c>
      <c r="V367" s="433">
        <f>'MICHEAL ADJEI - SUNYANI'!U12</f>
        <v>3</v>
      </c>
      <c r="W367" s="433">
        <f>'MICHEAL ADJEI - SUNYANI'!V12</f>
        <v>17</v>
      </c>
      <c r="X367" s="434">
        <f>'MICHEAL ADJEI - SUNYANI'!W12</f>
        <v>786.37878787878776</v>
      </c>
      <c r="Y367" s="434">
        <f>'MICHEAL ADJEI - SUNYANI'!X12</f>
        <v>783.37878787878776</v>
      </c>
      <c r="Z367" s="443">
        <f>'MICHEAL ADJEI - SUNYANI'!Y12</f>
        <v>4.2174157986679575</v>
      </c>
      <c r="AA367" s="444">
        <f>'MICHEAL ADJEI - SUNYANI'!Z12</f>
        <v>3.8149553958497914E-3</v>
      </c>
      <c r="AB367" s="446" t="str">
        <f>'MICHEAL ADJEI - SUNYANI'!AA12</f>
        <v>VERY LOW-ORDER URGENTLY</v>
      </c>
      <c r="AC367" s="443">
        <f>'MICHEAL ADJEI - SUNYANI'!AB12</f>
        <v>69107.644449175685</v>
      </c>
      <c r="AD367" s="450">
        <f>Table1[[#This Row],[Stock Sell in/Sell out]]*Table1[[#This Row],[Stock Norm +Transit Time]]/Table1[[#This Row],[Stock Norm QTY]]</f>
        <v>6.4854241729446455E-2</v>
      </c>
      <c r="AE367" s="443">
        <f>Table1[[#This Row],[Stock Norm +Transit Time]]*Table1[[#This Row],[Av. Daily Sales MT]]</f>
        <v>4.2335666666666478</v>
      </c>
    </row>
    <row r="368" spans="1:31" hidden="1">
      <c r="A368" s="433" t="s">
        <v>5</v>
      </c>
      <c r="B368" s="433" t="s">
        <v>151</v>
      </c>
      <c r="C368" s="433" t="str">
        <f>'MICHEAL ADJEI - SUNYANI'!B13</f>
        <v>W084</v>
      </c>
      <c r="D368" s="433" t="str">
        <f>'MICHEAL ADJEI - SUNYANI'!C13</f>
        <v>JAMAA CLASS 16 X 800G</v>
      </c>
      <c r="E368" s="433" t="str">
        <f>'MICHEAL ADJEI - SUNYANI'!D13</f>
        <v>SOAP</v>
      </c>
      <c r="F368" s="433" t="str">
        <f>'MICHEAL ADJEI - SUNYANI'!E13</f>
        <v>JAMAA</v>
      </c>
      <c r="G368" s="443">
        <f>'MICHEAL ADJEI - SUNYANI'!F13</f>
        <v>4.0512000000000103</v>
      </c>
      <c r="H368" s="434">
        <f>'MICHEAL ADJEI - SUNYANI'!G13</f>
        <v>221</v>
      </c>
      <c r="I368" s="443">
        <f>'MICHEAL ADJEI - SUNYANI'!H13</f>
        <v>67270.14666666658</v>
      </c>
      <c r="J368" s="433">
        <f>'MICHEAL ADJEI - SUNYANI'!I13</f>
        <v>5</v>
      </c>
      <c r="K368" s="443">
        <f>'MICHEAL ADJEI - SUNYANI'!J13</f>
        <v>7.3599999999999999E-2</v>
      </c>
      <c r="L368" s="443">
        <f>'MICHEAL ADJEI - SUNYANI'!K13</f>
        <v>1521.9490196078411</v>
      </c>
      <c r="M368" s="443">
        <f>'MICHEAL ADJEI - SUNYANI'!L13</f>
        <v>304.38980392156822</v>
      </c>
      <c r="N368" s="433">
        <f>'MICHEAL ADJEI - SUNYANI'!M13</f>
        <v>20</v>
      </c>
      <c r="O368" s="444">
        <f>'MICHEAL ADJEI - SUNYANI'!N13</f>
        <v>2.8890617956283539E-2</v>
      </c>
      <c r="P368" s="433">
        <f>'MICHEAL ADJEI - SUNYANI'!O13</f>
        <v>0.67542673422390587</v>
      </c>
      <c r="Q368" s="433" t="str">
        <f>'MICHEAL ADJEI - SUNYANI'!P13</f>
        <v>B</v>
      </c>
      <c r="R368" s="434">
        <f>'MICHEAL ADJEI - SUNYANI'!Q13</f>
        <v>10.045454545454545</v>
      </c>
      <c r="S368" s="443">
        <f>'MICHEAL ADJEI - SUNYANI'!R13</f>
        <v>0.18414545454545503</v>
      </c>
      <c r="T368" s="443">
        <f>'MICHEAL ADJEI - SUNYANI'!S13</f>
        <v>3057.7339393939355</v>
      </c>
      <c r="U368" s="433">
        <f>'MICHEAL ADJEI - SUNYANI'!T13</f>
        <v>14</v>
      </c>
      <c r="V368" s="433">
        <f>'MICHEAL ADJEI - SUNYANI'!U13</f>
        <v>3</v>
      </c>
      <c r="W368" s="433">
        <f>'MICHEAL ADJEI - SUNYANI'!V13</f>
        <v>17</v>
      </c>
      <c r="X368" s="434">
        <f>'MICHEAL ADJEI - SUNYANI'!W13</f>
        <v>170.77272727272725</v>
      </c>
      <c r="Y368" s="434">
        <f>'MICHEAL ADJEI - SUNYANI'!X13</f>
        <v>165.77272727272725</v>
      </c>
      <c r="Z368" s="443">
        <f>'MICHEAL ADJEI - SUNYANI'!Y13</f>
        <v>3.0388166186754497</v>
      </c>
      <c r="AA368" s="444">
        <f>'MICHEAL ADJEI - SUNYANI'!Z13</f>
        <v>2.9278679797710944E-2</v>
      </c>
      <c r="AB368" s="446" t="str">
        <f>'MICHEAL ADJEI - SUNYANI'!AA13</f>
        <v>VERY LOW-ORDER URGENTLY</v>
      </c>
      <c r="AC368" s="443">
        <f>'MICHEAL ADJEI - SUNYANI'!AB13</f>
        <v>50459.527950089054</v>
      </c>
      <c r="AD368" s="450">
        <f>Table1[[#This Row],[Stock Sell in/Sell out]]*Table1[[#This Row],[Stock Norm +Transit Time]]/Table1[[#This Row],[Stock Norm QTY]]</f>
        <v>0.49773755656108604</v>
      </c>
      <c r="AE368" s="443">
        <f>Table1[[#This Row],[Stock Norm +Transit Time]]*Table1[[#This Row],[Av. Daily Sales MT]]</f>
        <v>3.1304727272727355</v>
      </c>
    </row>
    <row r="369" spans="1:31" hidden="1">
      <c r="A369" s="433" t="s">
        <v>5</v>
      </c>
      <c r="B369" s="433" t="s">
        <v>151</v>
      </c>
      <c r="C369" s="433" t="str">
        <f>'MICHEAL ADJEI - SUNYANI'!B14</f>
        <v>W176</v>
      </c>
      <c r="D369" s="433" t="str">
        <f>'MICHEAL ADJEI - SUNYANI'!C14</f>
        <v>FORTUNE VIET 50KG</v>
      </c>
      <c r="E369" s="433" t="str">
        <f>'MICHEAL ADJEI - SUNYANI'!D14</f>
        <v>RICE</v>
      </c>
      <c r="F369" s="433" t="str">
        <f>'MICHEAL ADJEI - SUNYANI'!E14</f>
        <v>FORTUNE</v>
      </c>
      <c r="G369" s="443">
        <f>'MICHEAL ADJEI - SUNYANI'!F14</f>
        <v>3.7833333333333328</v>
      </c>
      <c r="H369" s="434">
        <f>'MICHEAL ADJEI - SUNYANI'!G14</f>
        <v>75.666666666666671</v>
      </c>
      <c r="I369" s="443">
        <f>'MICHEAL ADJEI - SUNYANI'!H14</f>
        <v>44183.333333333336</v>
      </c>
      <c r="J369" s="433">
        <f>'MICHEAL ADJEI - SUNYANI'!I14</f>
        <v>71</v>
      </c>
      <c r="K369" s="443">
        <f>'MICHEAL ADJEI - SUNYANI'!J14</f>
        <v>3.55</v>
      </c>
      <c r="L369" s="443">
        <f>'MICHEAL ADJEI - SUNYANI'!K14</f>
        <v>41458.370044052863</v>
      </c>
      <c r="M369" s="443">
        <f>'MICHEAL ADJEI - SUNYANI'!L14</f>
        <v>583.92070484581495</v>
      </c>
      <c r="N369" s="433">
        <f>'MICHEAL ADJEI - SUNYANI'!M14</f>
        <v>5</v>
      </c>
      <c r="O369" s="444">
        <f>'MICHEAL ADJEI - SUNYANI'!N14</f>
        <v>2.6980360864584753E-2</v>
      </c>
      <c r="P369" s="433">
        <f>'MICHEAL ADJEI - SUNYANI'!O14</f>
        <v>0.70240709508849064</v>
      </c>
      <c r="Q369" s="433" t="str">
        <f>'MICHEAL ADJEI - SUNYANI'!P14</f>
        <v>B</v>
      </c>
      <c r="R369" s="434">
        <f>'MICHEAL ADJEI - SUNYANI'!Q14</f>
        <v>3.4393939393939394</v>
      </c>
      <c r="S369" s="443">
        <f>'MICHEAL ADJEI - SUNYANI'!R14</f>
        <v>0.17196969696969694</v>
      </c>
      <c r="T369" s="443">
        <f>'MICHEAL ADJEI - SUNYANI'!S14</f>
        <v>2008.3333333333335</v>
      </c>
      <c r="U369" s="433">
        <f>'MICHEAL ADJEI - SUNYANI'!T14</f>
        <v>14</v>
      </c>
      <c r="V369" s="433">
        <f>'MICHEAL ADJEI - SUNYANI'!U14</f>
        <v>3</v>
      </c>
      <c r="W369" s="433">
        <f>'MICHEAL ADJEI - SUNYANI'!V14</f>
        <v>17</v>
      </c>
      <c r="X369" s="434">
        <f>'MICHEAL ADJEI - SUNYANI'!W14</f>
        <v>58.469696969696969</v>
      </c>
      <c r="Y369" s="434">
        <f>'MICHEAL ADJEI - SUNYANI'!X14</f>
        <v>0</v>
      </c>
      <c r="Z369" s="443">
        <f>'MICHEAL ADJEI - SUNYANI'!Y14</f>
        <v>0</v>
      </c>
      <c r="AA369" s="444">
        <f>'MICHEAL ADJEI - SUNYANI'!Z14</f>
        <v>1.2143042238922002</v>
      </c>
      <c r="AB369" s="446" t="str">
        <f>'MICHEAL ADJEI - SUNYANI'!AA14</f>
        <v>HIGH-DON’T ORDER</v>
      </c>
      <c r="AC369" s="443">
        <f>'MICHEAL ADJEI - SUNYANI'!AB14</f>
        <v>0</v>
      </c>
      <c r="AD369" s="450">
        <f>Table1[[#This Row],[Stock Sell in/Sell out]]*Table1[[#This Row],[Stock Norm +Transit Time]]/Table1[[#This Row],[Stock Norm QTY]]</f>
        <v>20.643171806167402</v>
      </c>
      <c r="AE369" s="443">
        <f>Table1[[#This Row],[Stock Norm +Transit Time]]*Table1[[#This Row],[Av. Daily Sales MT]]</f>
        <v>2.9234848484848479</v>
      </c>
    </row>
    <row r="370" spans="1:31" hidden="1">
      <c r="A370" s="433" t="s">
        <v>5</v>
      </c>
      <c r="B370" s="433" t="s">
        <v>151</v>
      </c>
      <c r="C370" s="433" t="str">
        <f>'MICHEAL ADJEI - SUNYANI'!B15</f>
        <v>W157</v>
      </c>
      <c r="D370" s="433" t="str">
        <f>'MICHEAL ADJEI - SUNYANI'!C15</f>
        <v>VIKING 45KG</v>
      </c>
      <c r="E370" s="433" t="str">
        <f>'MICHEAL ADJEI - SUNYANI'!D15</f>
        <v>RICE</v>
      </c>
      <c r="F370" s="433" t="str">
        <f>'MICHEAL ADJEI - SUNYANI'!E15</f>
        <v>VIKING</v>
      </c>
      <c r="G370" s="443">
        <f>'MICHEAL ADJEI - SUNYANI'!F15</f>
        <v>3.6299999999999986</v>
      </c>
      <c r="H370" s="434">
        <f>'MICHEAL ADJEI - SUNYANI'!G15</f>
        <v>80.666666666666671</v>
      </c>
      <c r="I370" s="443">
        <f>'MICHEAL ADJEI - SUNYANI'!H15</f>
        <v>36300</v>
      </c>
      <c r="J370" s="433">
        <f>'MICHEAL ADJEI - SUNYANI'!I15</f>
        <v>0</v>
      </c>
      <c r="K370" s="443">
        <f>'MICHEAL ADJEI - SUNYANI'!J15</f>
        <v>0</v>
      </c>
      <c r="L370" s="443">
        <f>'MICHEAL ADJEI - SUNYANI'!K15</f>
        <v>0</v>
      </c>
      <c r="M370" s="443">
        <f>'MICHEAL ADJEI - SUNYANI'!L15</f>
        <v>450</v>
      </c>
      <c r="N370" s="433">
        <f>'MICHEAL ADJEI - SUNYANI'!M15</f>
        <v>1</v>
      </c>
      <c r="O370" s="444">
        <f>'MICHEAL ADJEI - SUNYANI'!N15</f>
        <v>2.5886883684169859E-2</v>
      </c>
      <c r="P370" s="433">
        <f>'MICHEAL ADJEI - SUNYANI'!O15</f>
        <v>0.72829397877266056</v>
      </c>
      <c r="Q370" s="433" t="str">
        <f>'MICHEAL ADJEI - SUNYANI'!P15</f>
        <v>B</v>
      </c>
      <c r="R370" s="434">
        <f>'MICHEAL ADJEI - SUNYANI'!Q15</f>
        <v>3.666666666666667</v>
      </c>
      <c r="S370" s="443">
        <f>'MICHEAL ADJEI - SUNYANI'!R15</f>
        <v>0.16499999999999992</v>
      </c>
      <c r="T370" s="443">
        <f>'MICHEAL ADJEI - SUNYANI'!S15</f>
        <v>1650</v>
      </c>
      <c r="U370" s="433">
        <f>'MICHEAL ADJEI - SUNYANI'!T15</f>
        <v>14</v>
      </c>
      <c r="V370" s="433">
        <f>'MICHEAL ADJEI - SUNYANI'!U15</f>
        <v>3</v>
      </c>
      <c r="W370" s="433">
        <f>'MICHEAL ADJEI - SUNYANI'!V15</f>
        <v>17</v>
      </c>
      <c r="X370" s="434">
        <f>'MICHEAL ADJEI - SUNYANI'!W15</f>
        <v>62.333333333333336</v>
      </c>
      <c r="Y370" s="434">
        <f>'MICHEAL ADJEI - SUNYANI'!X15</f>
        <v>62.333333333333336</v>
      </c>
      <c r="Z370" s="443">
        <f>'MICHEAL ADJEI - SUNYANI'!Y15</f>
        <v>2.8049999999999988</v>
      </c>
      <c r="AA370" s="444">
        <f>'MICHEAL ADJEI - SUNYANI'!Z15</f>
        <v>0</v>
      </c>
      <c r="AB370" s="446" t="str">
        <f>'MICHEAL ADJEI - SUNYANI'!AA15</f>
        <v>VERY LOW-ORDER URGENTLY</v>
      </c>
      <c r="AC370" s="443">
        <f>'MICHEAL ADJEI - SUNYANI'!AB15</f>
        <v>28050</v>
      </c>
      <c r="AD370" s="450">
        <f>Table1[[#This Row],[Stock Sell in/Sell out]]*Table1[[#This Row],[Stock Norm +Transit Time]]/Table1[[#This Row],[Stock Norm QTY]]</f>
        <v>0</v>
      </c>
      <c r="AE370" s="443">
        <f>Table1[[#This Row],[Stock Norm +Transit Time]]*Table1[[#This Row],[Av. Daily Sales MT]]</f>
        <v>2.8049999999999988</v>
      </c>
    </row>
    <row r="371" spans="1:31" hidden="1">
      <c r="A371" s="433" t="s">
        <v>5</v>
      </c>
      <c r="B371" s="433" t="s">
        <v>151</v>
      </c>
      <c r="C371" s="433" t="str">
        <f>'MICHEAL ADJEI - SUNYANI'!B16</f>
        <v>W178</v>
      </c>
      <c r="D371" s="433" t="str">
        <f>'MICHEAL ADJEI - SUNYANI'!C16</f>
        <v>FRYTOL 450 ML SCH</v>
      </c>
      <c r="E371" s="433" t="str">
        <f>'MICHEAL ADJEI - SUNYANI'!D16</f>
        <v>COOKING OIL</v>
      </c>
      <c r="F371" s="433" t="str">
        <f>'MICHEAL ADJEI - SUNYANI'!E16</f>
        <v>FRYTOL</v>
      </c>
      <c r="G371" s="443">
        <f>'MICHEAL ADJEI - SUNYANI'!F16</f>
        <v>3.379186666666695</v>
      </c>
      <c r="H371" s="434">
        <f>'MICHEAL ADJEI - SUNYANI'!G16</f>
        <v>273.66666666666669</v>
      </c>
      <c r="I371" s="443">
        <f>'MICHEAL ADJEI - SUNYANI'!H16</f>
        <v>97542.666666666672</v>
      </c>
      <c r="J371" s="433">
        <f>'MICHEAL ADJEI - SUNYANI'!I16</f>
        <v>509</v>
      </c>
      <c r="K371" s="443">
        <f>'MICHEAL ADJEI - SUNYANI'!J16</f>
        <v>4.1269999999999998</v>
      </c>
      <c r="L371" s="443">
        <f>'MICHEAL ADJEI - SUNYANI'!K16</f>
        <v>181422.23142509136</v>
      </c>
      <c r="M371" s="443">
        <f>'MICHEAL ADJEI - SUNYANI'!L16</f>
        <v>356.42874543239952</v>
      </c>
      <c r="N371" s="433">
        <f>'MICHEAL ADJEI - SUNYANI'!M16</f>
        <v>5</v>
      </c>
      <c r="O371" s="444">
        <f>'MICHEAL ADJEI - SUNYANI'!N16</f>
        <v>2.4098240271927942E-2</v>
      </c>
      <c r="P371" s="433">
        <f>'MICHEAL ADJEI - SUNYANI'!O16</f>
        <v>0.75239221904458853</v>
      </c>
      <c r="Q371" s="433" t="str">
        <f>'MICHEAL ADJEI - SUNYANI'!P16</f>
        <v>B</v>
      </c>
      <c r="R371" s="434">
        <f>'MICHEAL ADJEI - SUNYANI'!Q16</f>
        <v>12.439393939393939</v>
      </c>
      <c r="S371" s="443">
        <f>'MICHEAL ADJEI - SUNYANI'!R16</f>
        <v>0.15359939393939523</v>
      </c>
      <c r="T371" s="443">
        <f>'MICHEAL ADJEI - SUNYANI'!S16</f>
        <v>4433.757575757576</v>
      </c>
      <c r="U371" s="433">
        <f>'MICHEAL ADJEI - SUNYANI'!T16</f>
        <v>14</v>
      </c>
      <c r="V371" s="433">
        <f>'MICHEAL ADJEI - SUNYANI'!U16</f>
        <v>3</v>
      </c>
      <c r="W371" s="433">
        <f>'MICHEAL ADJEI - SUNYANI'!V16</f>
        <v>17</v>
      </c>
      <c r="X371" s="434">
        <f>'MICHEAL ADJEI - SUNYANI'!W16</f>
        <v>211.46969696969697</v>
      </c>
      <c r="Y371" s="434">
        <f>'MICHEAL ADJEI - SUNYANI'!X16</f>
        <v>0</v>
      </c>
      <c r="Z371" s="443">
        <f>'MICHEAL ADJEI - SUNYANI'!Y16</f>
        <v>0</v>
      </c>
      <c r="AA371" s="444">
        <f>'MICHEAL ADJEI - SUNYANI'!Z16</f>
        <v>2.4069642473310884</v>
      </c>
      <c r="AB371" s="446" t="str">
        <f>'MICHEAL ADJEI - SUNYANI'!AA16</f>
        <v>VERY HIGH-DON’T ORDER</v>
      </c>
      <c r="AC371" s="443">
        <f>'MICHEAL ADJEI - SUNYANI'!AB16</f>
        <v>0</v>
      </c>
      <c r="AD371" s="450">
        <f>Table1[[#This Row],[Stock Sell in/Sell out]]*Table1[[#This Row],[Stock Norm +Transit Time]]/Table1[[#This Row],[Stock Norm QTY]]</f>
        <v>40.918392204628503</v>
      </c>
      <c r="AE371" s="443">
        <f>Table1[[#This Row],[Stock Norm +Transit Time]]*Table1[[#This Row],[Av. Daily Sales MT]]</f>
        <v>2.6111896969697188</v>
      </c>
    </row>
    <row r="372" spans="1:31" hidden="1">
      <c r="A372" s="433" t="s">
        <v>5</v>
      </c>
      <c r="B372" s="433" t="s">
        <v>151</v>
      </c>
      <c r="C372" s="433" t="str">
        <f>'MICHEAL ADJEI - SUNYANI'!B17</f>
        <v>W240</v>
      </c>
      <c r="D372" s="433" t="str">
        <f>'MICHEAL ADJEI - SUNYANI'!C17</f>
        <v>EAZZY SOAP 30X220G</v>
      </c>
      <c r="E372" s="433" t="str">
        <f>'MICHEAL ADJEI - SUNYANI'!D17</f>
        <v>SOAP</v>
      </c>
      <c r="F372" s="433" t="str">
        <f>'MICHEAL ADJEI - SUNYANI'!E17</f>
        <v>EAZZY</v>
      </c>
      <c r="G372" s="443">
        <f>'MICHEAL ADJEI - SUNYANI'!F17</f>
        <v>3.3616000000000064</v>
      </c>
      <c r="H372" s="434">
        <f>'MICHEAL ADJEI - SUNYANI'!G17</f>
        <v>509.33333333333331</v>
      </c>
      <c r="I372" s="443">
        <f>'MICHEAL ADJEI - SUNYANI'!H17</f>
        <v>56901</v>
      </c>
      <c r="J372" s="433">
        <f>'MICHEAL ADJEI - SUNYANI'!I17</f>
        <v>0</v>
      </c>
      <c r="K372" s="443">
        <f>'MICHEAL ADJEI - SUNYANI'!J17</f>
        <v>0</v>
      </c>
      <c r="L372" s="443">
        <f>'MICHEAL ADJEI - SUNYANI'!K17</f>
        <v>0</v>
      </c>
      <c r="M372" s="443">
        <f>'MICHEAL ADJEI - SUNYANI'!L17</f>
        <v>111.71662303664922</v>
      </c>
      <c r="N372" s="433">
        <f>'MICHEAL ADJEI - SUNYANI'!M17</f>
        <v>1</v>
      </c>
      <c r="O372" s="444">
        <f>'MICHEAL ADJEI - SUNYANI'!N17</f>
        <v>2.397282319358281E-2</v>
      </c>
      <c r="P372" s="433">
        <f>'MICHEAL ADJEI - SUNYANI'!O17</f>
        <v>0.77636504223817138</v>
      </c>
      <c r="Q372" s="433" t="str">
        <f>'MICHEAL ADJEI - SUNYANI'!P17</f>
        <v>B</v>
      </c>
      <c r="R372" s="434">
        <f>'MICHEAL ADJEI - SUNYANI'!Q17</f>
        <v>23.151515151515152</v>
      </c>
      <c r="S372" s="443">
        <f>'MICHEAL ADJEI - SUNYANI'!R17</f>
        <v>0.1528000000000003</v>
      </c>
      <c r="T372" s="443">
        <f>'MICHEAL ADJEI - SUNYANI'!S17</f>
        <v>2586.409090909091</v>
      </c>
      <c r="U372" s="433">
        <f>'MICHEAL ADJEI - SUNYANI'!T17</f>
        <v>14</v>
      </c>
      <c r="V372" s="433">
        <f>'MICHEAL ADJEI - SUNYANI'!U17</f>
        <v>3</v>
      </c>
      <c r="W372" s="433">
        <f>'MICHEAL ADJEI - SUNYANI'!V17</f>
        <v>17</v>
      </c>
      <c r="X372" s="434">
        <f>'MICHEAL ADJEI - SUNYANI'!W17</f>
        <v>393.57575757575756</v>
      </c>
      <c r="Y372" s="434">
        <f>'MICHEAL ADJEI - SUNYANI'!X17</f>
        <v>393.57575757575756</v>
      </c>
      <c r="Z372" s="443">
        <f>'MICHEAL ADJEI - SUNYANI'!Y17</f>
        <v>2.5976000000000052</v>
      </c>
      <c r="AA372" s="444">
        <f>'MICHEAL ADJEI - SUNYANI'!Z17</f>
        <v>0</v>
      </c>
      <c r="AB372" s="446" t="str">
        <f>'MICHEAL ADJEI - SUNYANI'!AA17</f>
        <v>VERY LOW-ORDER URGENTLY</v>
      </c>
      <c r="AC372" s="443">
        <f>'MICHEAL ADJEI - SUNYANI'!AB17</f>
        <v>43968.954545454551</v>
      </c>
      <c r="AD372" s="450">
        <f>Table1[[#This Row],[Stock Sell in/Sell out]]*Table1[[#This Row],[Stock Norm +Transit Time]]/Table1[[#This Row],[Stock Norm QTY]]</f>
        <v>0</v>
      </c>
      <c r="AE372" s="443">
        <f>Table1[[#This Row],[Stock Norm +Transit Time]]*Table1[[#This Row],[Av. Daily Sales MT]]</f>
        <v>2.5976000000000052</v>
      </c>
    </row>
    <row r="373" spans="1:31" hidden="1">
      <c r="A373" s="433" t="s">
        <v>5</v>
      </c>
      <c r="B373" s="433" t="s">
        <v>151</v>
      </c>
      <c r="C373" s="433" t="str">
        <f>'MICHEAL ADJEI - SUNYANI'!B18</f>
        <v>W020</v>
      </c>
      <c r="D373" s="433" t="str">
        <f>'MICHEAL ADJEI - SUNYANI'!C18</f>
        <v>FRYTOL ROL 25L JRG</v>
      </c>
      <c r="E373" s="433" t="str">
        <f>'MICHEAL ADJEI - SUNYANI'!D18</f>
        <v>COOKING OIL</v>
      </c>
      <c r="F373" s="433" t="str">
        <f>'MICHEAL ADJEI - SUNYANI'!E18</f>
        <v>FRYTOL</v>
      </c>
      <c r="G373" s="443">
        <f>'MICHEAL ADJEI - SUNYANI'!F18</f>
        <v>2.969999999999998</v>
      </c>
      <c r="H373" s="434">
        <f>'MICHEAL ADJEI - SUNYANI'!G18</f>
        <v>132</v>
      </c>
      <c r="I373" s="443">
        <f>'MICHEAL ADJEI - SUNYANI'!H18</f>
        <v>71626.666666666657</v>
      </c>
      <c r="J373" s="433">
        <f>'MICHEAL ADJEI - SUNYANI'!I18</f>
        <v>0</v>
      </c>
      <c r="K373" s="443">
        <f>'MICHEAL ADJEI - SUNYANI'!J18</f>
        <v>0</v>
      </c>
      <c r="L373" s="443">
        <f>'MICHEAL ADJEI - SUNYANI'!K18</f>
        <v>0</v>
      </c>
      <c r="M373" s="443">
        <f>'MICHEAL ADJEI - SUNYANI'!L18</f>
        <v>542.62626262626259</v>
      </c>
      <c r="N373" s="433">
        <f>'MICHEAL ADJEI - SUNYANI'!M18</f>
        <v>5</v>
      </c>
      <c r="O373" s="444">
        <f>'MICHEAL ADJEI - SUNYANI'!N18</f>
        <v>2.1180177559775332E-2</v>
      </c>
      <c r="P373" s="433">
        <f>'MICHEAL ADJEI - SUNYANI'!O18</f>
        <v>0.79754521979794668</v>
      </c>
      <c r="Q373" s="433" t="str">
        <f>'MICHEAL ADJEI - SUNYANI'!P18</f>
        <v>B</v>
      </c>
      <c r="R373" s="434">
        <f>'MICHEAL ADJEI - SUNYANI'!Q18</f>
        <v>6</v>
      </c>
      <c r="S373" s="443">
        <f>'MICHEAL ADJEI - SUNYANI'!R18</f>
        <v>0.1349999999999999</v>
      </c>
      <c r="T373" s="443">
        <f>'MICHEAL ADJEI - SUNYANI'!S18</f>
        <v>3255.7575757575755</v>
      </c>
      <c r="U373" s="433">
        <f>'MICHEAL ADJEI - SUNYANI'!T18</f>
        <v>14</v>
      </c>
      <c r="V373" s="433">
        <f>'MICHEAL ADJEI - SUNYANI'!U18</f>
        <v>3</v>
      </c>
      <c r="W373" s="433">
        <f>'MICHEAL ADJEI - SUNYANI'!V18</f>
        <v>17</v>
      </c>
      <c r="X373" s="434">
        <f>'MICHEAL ADJEI - SUNYANI'!W18</f>
        <v>102</v>
      </c>
      <c r="Y373" s="434">
        <f>'MICHEAL ADJEI - SUNYANI'!X18</f>
        <v>102</v>
      </c>
      <c r="Z373" s="443">
        <f>'MICHEAL ADJEI - SUNYANI'!Y18</f>
        <v>2.2949999999999986</v>
      </c>
      <c r="AA373" s="444">
        <f>'MICHEAL ADJEI - SUNYANI'!Z18</f>
        <v>0</v>
      </c>
      <c r="AB373" s="446" t="str">
        <f>'MICHEAL ADJEI - SUNYANI'!AA18</f>
        <v>VERY LOW-ORDER URGENTLY</v>
      </c>
      <c r="AC373" s="443">
        <f>'MICHEAL ADJEI - SUNYANI'!AB18</f>
        <v>55347.878787878784</v>
      </c>
      <c r="AD373" s="450">
        <f>Table1[[#This Row],[Stock Sell in/Sell out]]*Table1[[#This Row],[Stock Norm +Transit Time]]/Table1[[#This Row],[Stock Norm QTY]]</f>
        <v>0</v>
      </c>
      <c r="AE373" s="443">
        <f>Table1[[#This Row],[Stock Norm +Transit Time]]*Table1[[#This Row],[Av. Daily Sales MT]]</f>
        <v>2.2949999999999982</v>
      </c>
    </row>
    <row r="374" spans="1:31" hidden="1">
      <c r="A374" s="433" t="s">
        <v>5</v>
      </c>
      <c r="B374" s="433" t="s">
        <v>151</v>
      </c>
      <c r="C374" s="433" t="str">
        <f>'MICHEAL ADJEI - SUNYANI'!B19</f>
        <v>W211</v>
      </c>
      <c r="D374" s="433" t="str">
        <f>'MICHEAL ADJEI - SUNYANI'!C19</f>
        <v>850 ML BTL</v>
      </c>
      <c r="E374" s="433" t="str">
        <f>'MICHEAL ADJEI - SUNYANI'!D19</f>
        <v>COOKING OIL</v>
      </c>
      <c r="F374" s="433" t="str">
        <f>'MICHEAL ADJEI - SUNYANI'!E19</f>
        <v>FRYTOL</v>
      </c>
      <c r="G374" s="443">
        <f>'MICHEAL ADJEI - SUNYANI'!F19</f>
        <v>2.1379033333333295</v>
      </c>
      <c r="H374" s="434">
        <f>'MICHEAL ADJEI - SUNYANI'!G19</f>
        <v>156.33333333333331</v>
      </c>
      <c r="I374" s="443">
        <f>'MICHEAL ADJEI - SUNYANI'!H19</f>
        <v>86672.383333333331</v>
      </c>
      <c r="J374" s="433">
        <f>'MICHEAL ADJEI - SUNYANI'!I19</f>
        <v>361</v>
      </c>
      <c r="K374" s="443">
        <f>'MICHEAL ADJEI - SUNYANI'!J19</f>
        <v>3.5702900000000004</v>
      </c>
      <c r="L374" s="443">
        <f>'MICHEAL ADJEI - SUNYANI'!K19</f>
        <v>200141.13251599148</v>
      </c>
      <c r="M374" s="443">
        <f>'MICHEAL ADJEI - SUNYANI'!L19</f>
        <v>554.4075692963753</v>
      </c>
      <c r="N374" s="433">
        <f>'MICHEAL ADJEI - SUNYANI'!M19</f>
        <v>5</v>
      </c>
      <c r="O374" s="444">
        <f>'MICHEAL ADJEI - SUNYANI'!N19</f>
        <v>1.52461859278234E-2</v>
      </c>
      <c r="P374" s="433">
        <f>'MICHEAL ADJEI - SUNYANI'!O19</f>
        <v>0.81279140572577013</v>
      </c>
      <c r="Q374" s="433" t="str">
        <f>'MICHEAL ADJEI - SUNYANI'!P19</f>
        <v>C</v>
      </c>
      <c r="R374" s="434">
        <f>'MICHEAL ADJEI - SUNYANI'!Q19</f>
        <v>7.1060606060606055</v>
      </c>
      <c r="S374" s="443">
        <f>'MICHEAL ADJEI - SUNYANI'!R19</f>
        <v>9.7177424242424065E-2</v>
      </c>
      <c r="T374" s="443">
        <f>'MICHEAL ADJEI - SUNYANI'!S19</f>
        <v>3939.6537878787876</v>
      </c>
      <c r="U374" s="433">
        <f>'MICHEAL ADJEI - SUNYANI'!T19</f>
        <v>30</v>
      </c>
      <c r="V374" s="433">
        <f>'MICHEAL ADJEI - SUNYANI'!U19</f>
        <v>3</v>
      </c>
      <c r="W374" s="433">
        <f>'MICHEAL ADJEI - SUNYANI'!V19</f>
        <v>33</v>
      </c>
      <c r="X374" s="434">
        <f>'MICHEAL ADJEI - SUNYANI'!W19</f>
        <v>234.49999999999997</v>
      </c>
      <c r="Y374" s="434">
        <f>'MICHEAL ADJEI - SUNYANI'!X19</f>
        <v>0</v>
      </c>
      <c r="Z374" s="443">
        <f>'MICHEAL ADJEI - SUNYANI'!Y19</f>
        <v>0</v>
      </c>
      <c r="AA374" s="444">
        <f>'MICHEAL ADJEI - SUNYANI'!Z19</f>
        <v>1.539445628997868</v>
      </c>
      <c r="AB374" s="446" t="str">
        <f>'MICHEAL ADJEI - SUNYANI'!AA19</f>
        <v>HIGH-DON’T ORDER</v>
      </c>
      <c r="AC374" s="443">
        <f>'MICHEAL ADJEI - SUNYANI'!AB19</f>
        <v>0</v>
      </c>
      <c r="AD374" s="450">
        <f>Table1[[#This Row],[Stock Sell in/Sell out]]*Table1[[#This Row],[Stock Norm +Transit Time]]/Table1[[#This Row],[Stock Norm QTY]]</f>
        <v>50.801705756929643</v>
      </c>
      <c r="AE374" s="443">
        <f>Table1[[#This Row],[Stock Norm +Transit Time]]*Table1[[#This Row],[Av. Daily Sales MT]]</f>
        <v>3.2068549999999942</v>
      </c>
    </row>
    <row r="375" spans="1:31" hidden="1">
      <c r="A375" s="433" t="s">
        <v>5</v>
      </c>
      <c r="B375" s="433" t="s">
        <v>151</v>
      </c>
      <c r="C375" s="433" t="str">
        <f>'MICHEAL ADJEI - SUNYANI'!B20</f>
        <v>W234</v>
      </c>
      <c r="D375" s="433" t="str">
        <f>'MICHEAL ADJEI - SUNYANI'!C20</f>
        <v>JAMAA BLUE SOAP LAMINATED 24 X 200G</v>
      </c>
      <c r="E375" s="433" t="str">
        <f>'MICHEAL ADJEI - SUNYANI'!D20</f>
        <v>SOAP</v>
      </c>
      <c r="F375" s="433" t="str">
        <f>'MICHEAL ADJEI - SUNYANI'!E20</f>
        <v>JAMAA</v>
      </c>
      <c r="G375" s="443">
        <f>'MICHEAL ADJEI - SUNYANI'!F20</f>
        <v>1.7223999999999977</v>
      </c>
      <c r="H375" s="434">
        <f>'MICHEAL ADJEI - SUNYANI'!G20</f>
        <v>352.66666666666663</v>
      </c>
      <c r="I375" s="443">
        <f>'MICHEAL ADJEI - SUNYANI'!H20</f>
        <v>26527.546666666585</v>
      </c>
      <c r="J375" s="433">
        <f>'MICHEAL ADJEI - SUNYANI'!I20</f>
        <v>6</v>
      </c>
      <c r="K375" s="443">
        <f>'MICHEAL ADJEI - SUNYANI'!J20</f>
        <v>3.1999999999999994E-2</v>
      </c>
      <c r="L375" s="443">
        <f>'MICHEAL ADJEI - SUNYANI'!K20</f>
        <v>451.31931947069813</v>
      </c>
      <c r="M375" s="443">
        <f>'MICHEAL ADJEI - SUNYANI'!L20</f>
        <v>75.219886578449689</v>
      </c>
      <c r="N375" s="433">
        <f>'MICHEAL ADJEI - SUNYANI'!M20</f>
        <v>20</v>
      </c>
      <c r="O375" s="444">
        <f>'MICHEAL ADJEI - SUNYANI'!N20</f>
        <v>1.2283076710086535E-2</v>
      </c>
      <c r="P375" s="433">
        <f>'MICHEAL ADJEI - SUNYANI'!O20</f>
        <v>0.82507448243585668</v>
      </c>
      <c r="Q375" s="433" t="str">
        <f>'MICHEAL ADJEI - SUNYANI'!P20</f>
        <v>C</v>
      </c>
      <c r="R375" s="434">
        <f>'MICHEAL ADJEI - SUNYANI'!Q20</f>
        <v>16.030303030303028</v>
      </c>
      <c r="S375" s="443">
        <f>'MICHEAL ADJEI - SUNYANI'!R20</f>
        <v>7.8290909090908981E-2</v>
      </c>
      <c r="T375" s="443">
        <f>'MICHEAL ADJEI - SUNYANI'!S20</f>
        <v>1205.7975757575721</v>
      </c>
      <c r="U375" s="433">
        <f>'MICHEAL ADJEI - SUNYANI'!T20</f>
        <v>30</v>
      </c>
      <c r="V375" s="433">
        <f>'MICHEAL ADJEI - SUNYANI'!U20</f>
        <v>3</v>
      </c>
      <c r="W375" s="433">
        <f>'MICHEAL ADJEI - SUNYANI'!V20</f>
        <v>33</v>
      </c>
      <c r="X375" s="434">
        <f>'MICHEAL ADJEI - SUNYANI'!W20</f>
        <v>528.99999999999989</v>
      </c>
      <c r="Y375" s="434">
        <f>'MICHEAL ADJEI - SUNYANI'!X20</f>
        <v>522.99999999999989</v>
      </c>
      <c r="Z375" s="443">
        <f>'MICHEAL ADJEI - SUNYANI'!Y20</f>
        <v>2.5542964083175765</v>
      </c>
      <c r="AA375" s="444">
        <f>'MICHEAL ADJEI - SUNYANI'!Z20</f>
        <v>1.1342155009451798E-2</v>
      </c>
      <c r="AB375" s="446" t="str">
        <f>'MICHEAL ADJEI - SUNYANI'!AA20</f>
        <v>VERY LOW-ORDER URGENTLY</v>
      </c>
      <c r="AC375" s="443">
        <f>'MICHEAL ADJEI - SUNYANI'!AB20</f>
        <v>39340.000680529178</v>
      </c>
      <c r="AD375" s="450">
        <f>Table1[[#This Row],[Stock Sell in/Sell out]]*Table1[[#This Row],[Stock Norm +Transit Time]]/Table1[[#This Row],[Stock Norm QTY]]</f>
        <v>0.37429111531190934</v>
      </c>
      <c r="AE375" s="443">
        <f>Table1[[#This Row],[Stock Norm +Transit Time]]*Table1[[#This Row],[Av. Daily Sales MT]]</f>
        <v>2.5835999999999966</v>
      </c>
    </row>
    <row r="376" spans="1:31" hidden="1">
      <c r="A376" s="433" t="s">
        <v>5</v>
      </c>
      <c r="B376" s="433" t="s">
        <v>151</v>
      </c>
      <c r="C376" s="433" t="str">
        <f>'MICHEAL ADJEI - SUNYANI'!B21</f>
        <v>W049</v>
      </c>
      <c r="D376" s="433" t="str">
        <f>'MICHEAL ADJEI - SUNYANI'!C21</f>
        <v>VIKING  RICE 4.5KG*5</v>
      </c>
      <c r="E376" s="433" t="str">
        <f>'MICHEAL ADJEI - SUNYANI'!D21</f>
        <v>RICE</v>
      </c>
      <c r="F376" s="433" t="str">
        <f>'MICHEAL ADJEI - SUNYANI'!E21</f>
        <v>VIKING</v>
      </c>
      <c r="G376" s="443">
        <f>'MICHEAL ADJEI - SUNYANI'!F21</f>
        <v>1.6274999999999968</v>
      </c>
      <c r="H376" s="434">
        <f>'MICHEAL ADJEI - SUNYANI'!G21</f>
        <v>31.333333333333336</v>
      </c>
      <c r="I376" s="443">
        <f>'MICHEAL ADJEI - SUNYANI'!H21</f>
        <v>20512</v>
      </c>
      <c r="J376" s="433">
        <f>'MICHEAL ADJEI - SUNYANI'!I21</f>
        <v>68</v>
      </c>
      <c r="K376" s="443">
        <f>'MICHEAL ADJEI - SUNYANI'!J21</f>
        <v>1.53</v>
      </c>
      <c r="L376" s="443">
        <f>'MICHEAL ADJEI - SUNYANI'!K21</f>
        <v>44515.404255319139</v>
      </c>
      <c r="M376" s="443">
        <f>'MICHEAL ADJEI - SUNYANI'!L21</f>
        <v>654.63829787234033</v>
      </c>
      <c r="N376" s="433">
        <f>'MICHEAL ADJEI - SUNYANI'!M21</f>
        <v>1</v>
      </c>
      <c r="O376" s="444">
        <f>'MICHEAL ADJEI - SUNYANI'!N21</f>
        <v>1.1606309420381922E-2</v>
      </c>
      <c r="P376" s="433">
        <f>'MICHEAL ADJEI - SUNYANI'!O21</f>
        <v>0.83668079185623856</v>
      </c>
      <c r="Q376" s="433" t="str">
        <f>'MICHEAL ADJEI - SUNYANI'!P21</f>
        <v>C</v>
      </c>
      <c r="R376" s="434">
        <f>'MICHEAL ADJEI - SUNYANI'!Q21</f>
        <v>1.4242424242424243</v>
      </c>
      <c r="S376" s="443">
        <f>'MICHEAL ADJEI - SUNYANI'!R21</f>
        <v>7.3977272727272586E-2</v>
      </c>
      <c r="T376" s="443">
        <f>'MICHEAL ADJEI - SUNYANI'!S21</f>
        <v>932.36363636363637</v>
      </c>
      <c r="U376" s="433">
        <f>'MICHEAL ADJEI - SUNYANI'!T21</f>
        <v>30</v>
      </c>
      <c r="V376" s="433">
        <f>'MICHEAL ADJEI - SUNYANI'!U21</f>
        <v>3</v>
      </c>
      <c r="W376" s="433">
        <f>'MICHEAL ADJEI - SUNYANI'!V21</f>
        <v>33</v>
      </c>
      <c r="X376" s="434">
        <f>'MICHEAL ADJEI - SUNYANI'!W21</f>
        <v>47</v>
      </c>
      <c r="Y376" s="434">
        <f>'MICHEAL ADJEI - SUNYANI'!X21</f>
        <v>0</v>
      </c>
      <c r="Z376" s="443">
        <f>'MICHEAL ADJEI - SUNYANI'!Y21</f>
        <v>0</v>
      </c>
      <c r="AA376" s="444">
        <f>'MICHEAL ADJEI - SUNYANI'!Z21</f>
        <v>1.446808510638298</v>
      </c>
      <c r="AB376" s="446" t="str">
        <f>'MICHEAL ADJEI - SUNYANI'!AA21</f>
        <v>HIGH-DON’T ORDER</v>
      </c>
      <c r="AC376" s="443">
        <f>'MICHEAL ADJEI - SUNYANI'!AB21</f>
        <v>0</v>
      </c>
      <c r="AD376" s="450">
        <f>Table1[[#This Row],[Stock Sell in/Sell out]]*Table1[[#This Row],[Stock Norm +Transit Time]]/Table1[[#This Row],[Stock Norm QTY]]</f>
        <v>47.744680851063826</v>
      </c>
      <c r="AE376" s="443">
        <f>Table1[[#This Row],[Stock Norm +Transit Time]]*Table1[[#This Row],[Av. Daily Sales MT]]</f>
        <v>2.4412499999999953</v>
      </c>
    </row>
    <row r="377" spans="1:31" hidden="1">
      <c r="A377" s="433" t="s">
        <v>5</v>
      </c>
      <c r="B377" s="433" t="s">
        <v>151</v>
      </c>
      <c r="C377" s="433" t="str">
        <f>'MICHEAL ADJEI - SUNYANI'!B22</f>
        <v>W053</v>
      </c>
      <c r="D377" s="433" t="str">
        <f>'MICHEAL ADJEI - SUNYANI'!C22</f>
        <v>VIKING RICE @ 22.5KG</v>
      </c>
      <c r="E377" s="433" t="str">
        <f>'MICHEAL ADJEI - SUNYANI'!D22</f>
        <v>RICE</v>
      </c>
      <c r="F377" s="433" t="str">
        <f>'MICHEAL ADJEI - SUNYANI'!E22</f>
        <v>VIKING</v>
      </c>
      <c r="G377" s="443">
        <f>'MICHEAL ADJEI - SUNYANI'!F22</f>
        <v>1.5599999999999992</v>
      </c>
      <c r="H377" s="434">
        <f>'MICHEAL ADJEI - SUNYANI'!G22</f>
        <v>69.333333333333329</v>
      </c>
      <c r="I377" s="443">
        <f>'MICHEAL ADJEI - SUNYANI'!H22</f>
        <v>17122</v>
      </c>
      <c r="J377" s="433">
        <f>'MICHEAL ADJEI - SUNYANI'!I22</f>
        <v>0</v>
      </c>
      <c r="K377" s="443">
        <f>'MICHEAL ADJEI - SUNYANI'!J22</f>
        <v>0</v>
      </c>
      <c r="L377" s="443">
        <f>'MICHEAL ADJEI - SUNYANI'!K22</f>
        <v>0</v>
      </c>
      <c r="M377" s="443">
        <f>'MICHEAL ADJEI - SUNYANI'!L22</f>
        <v>246.95192307692309</v>
      </c>
      <c r="N377" s="433">
        <f>'MICHEAL ADJEI - SUNYANI'!M22</f>
        <v>40</v>
      </c>
      <c r="O377" s="444">
        <f>'MICHEAL ADJEI - SUNYANI'!N22</f>
        <v>1.1124941748568864E-2</v>
      </c>
      <c r="P377" s="433">
        <f>'MICHEAL ADJEI - SUNYANI'!O22</f>
        <v>0.84780573360480738</v>
      </c>
      <c r="Q377" s="433" t="str">
        <f>'MICHEAL ADJEI - SUNYANI'!P22</f>
        <v>C</v>
      </c>
      <c r="R377" s="434">
        <f>'MICHEAL ADJEI - SUNYANI'!Q22</f>
        <v>3.1515151515151514</v>
      </c>
      <c r="S377" s="443">
        <f>'MICHEAL ADJEI - SUNYANI'!R22</f>
        <v>7.0909090909090866E-2</v>
      </c>
      <c r="T377" s="443">
        <f>'MICHEAL ADJEI - SUNYANI'!S22</f>
        <v>778.27272727272725</v>
      </c>
      <c r="U377" s="433">
        <f>'MICHEAL ADJEI - SUNYANI'!T22</f>
        <v>30</v>
      </c>
      <c r="V377" s="433">
        <f>'MICHEAL ADJEI - SUNYANI'!U22</f>
        <v>3</v>
      </c>
      <c r="W377" s="433">
        <f>'MICHEAL ADJEI - SUNYANI'!V22</f>
        <v>33</v>
      </c>
      <c r="X377" s="434">
        <f>'MICHEAL ADJEI - SUNYANI'!W22</f>
        <v>104</v>
      </c>
      <c r="Y377" s="434">
        <f>'MICHEAL ADJEI - SUNYANI'!X22</f>
        <v>104</v>
      </c>
      <c r="Z377" s="443">
        <f>'MICHEAL ADJEI - SUNYANI'!Y22</f>
        <v>2.339999999999999</v>
      </c>
      <c r="AA377" s="444">
        <f>'MICHEAL ADJEI - SUNYANI'!Z22</f>
        <v>0</v>
      </c>
      <c r="AB377" s="446" t="str">
        <f>'MICHEAL ADJEI - SUNYANI'!AA22</f>
        <v>VERY LOW-ORDER URGENTLY</v>
      </c>
      <c r="AC377" s="443">
        <f>'MICHEAL ADJEI - SUNYANI'!AB22</f>
        <v>25683</v>
      </c>
      <c r="AD377" s="450">
        <f>Table1[[#This Row],[Stock Sell in/Sell out]]*Table1[[#This Row],[Stock Norm +Transit Time]]/Table1[[#This Row],[Stock Norm QTY]]</f>
        <v>0</v>
      </c>
      <c r="AE377" s="443">
        <f>Table1[[#This Row],[Stock Norm +Transit Time]]*Table1[[#This Row],[Av. Daily Sales MT]]</f>
        <v>2.3399999999999985</v>
      </c>
    </row>
    <row r="378" spans="1:31" hidden="1">
      <c r="A378" s="433" t="s">
        <v>5</v>
      </c>
      <c r="B378" s="433" t="s">
        <v>151</v>
      </c>
      <c r="C378" s="433" t="str">
        <f>'MICHEAL ADJEI - SUNYANI'!B23</f>
        <v>W239</v>
      </c>
      <c r="D378" s="433" t="str">
        <f>'MICHEAL ADJEI - SUNYANI'!C23</f>
        <v>EAZZY LAUNDRY SOAP 32X280G</v>
      </c>
      <c r="E378" s="433" t="str">
        <f>'MICHEAL ADJEI - SUNYANI'!D23</f>
        <v>SOAP</v>
      </c>
      <c r="F378" s="433" t="str">
        <f>'MICHEAL ADJEI - SUNYANI'!E23</f>
        <v>EAZZY</v>
      </c>
      <c r="G378" s="443">
        <f>'MICHEAL ADJEI - SUNYANI'!F23</f>
        <v>1.4918400000000003</v>
      </c>
      <c r="H378" s="434">
        <f>'MICHEAL ADJEI - SUNYANI'!G23</f>
        <v>166.33333333333331</v>
      </c>
      <c r="I378" s="443">
        <f>'MICHEAL ADJEI - SUNYANI'!H23</f>
        <v>22475.013333333336</v>
      </c>
      <c r="J378" s="433">
        <f>'MICHEAL ADJEI - SUNYANI'!I23</f>
        <v>0</v>
      </c>
      <c r="K378" s="443">
        <f>'MICHEAL ADJEI - SUNYANI'!J23</f>
        <v>0</v>
      </c>
      <c r="L378" s="443">
        <f>'MICHEAL ADJEI - SUNYANI'!K23</f>
        <v>0</v>
      </c>
      <c r="M378" s="443">
        <f>'MICHEAL ADJEI - SUNYANI'!L23</f>
        <v>135.1203206412826</v>
      </c>
      <c r="N378" s="433">
        <f>'MICHEAL ADJEI - SUNYANI'!M23</f>
        <v>40</v>
      </c>
      <c r="O378" s="444">
        <f>'MICHEAL ADJEI - SUNYANI'!N23</f>
        <v>1.06388673706314E-2</v>
      </c>
      <c r="P378" s="433">
        <f>'MICHEAL ADJEI - SUNYANI'!O23</f>
        <v>0.85844460097543873</v>
      </c>
      <c r="Q378" s="433" t="str">
        <f>'MICHEAL ADJEI - SUNYANI'!P23</f>
        <v>C</v>
      </c>
      <c r="R378" s="434">
        <f>'MICHEAL ADJEI - SUNYANI'!Q23</f>
        <v>7.5606060606060597</v>
      </c>
      <c r="S378" s="443">
        <f>'MICHEAL ADJEI - SUNYANI'!R23</f>
        <v>6.7810909090909102E-2</v>
      </c>
      <c r="T378" s="443">
        <f>'MICHEAL ADJEI - SUNYANI'!S23</f>
        <v>1021.5915151515153</v>
      </c>
      <c r="U378" s="433">
        <f>'MICHEAL ADJEI - SUNYANI'!T23</f>
        <v>30</v>
      </c>
      <c r="V378" s="433">
        <f>'MICHEAL ADJEI - SUNYANI'!U23</f>
        <v>3</v>
      </c>
      <c r="W378" s="433">
        <f>'MICHEAL ADJEI - SUNYANI'!V23</f>
        <v>33</v>
      </c>
      <c r="X378" s="434">
        <f>'MICHEAL ADJEI - SUNYANI'!W23</f>
        <v>249.49999999999997</v>
      </c>
      <c r="Y378" s="434">
        <f>'MICHEAL ADJEI - SUNYANI'!X23</f>
        <v>249.49999999999997</v>
      </c>
      <c r="Z378" s="443">
        <f>'MICHEAL ADJEI - SUNYANI'!Y23</f>
        <v>2.2377600000000002</v>
      </c>
      <c r="AA378" s="444">
        <f>'MICHEAL ADJEI - SUNYANI'!Z23</f>
        <v>0</v>
      </c>
      <c r="AB378" s="446" t="str">
        <f>'MICHEAL ADJEI - SUNYANI'!AA23</f>
        <v>VERY LOW-ORDER URGENTLY</v>
      </c>
      <c r="AC378" s="443">
        <f>'MICHEAL ADJEI - SUNYANI'!AB23</f>
        <v>33712.520000000004</v>
      </c>
      <c r="AD378" s="450">
        <f>Table1[[#This Row],[Stock Sell in/Sell out]]*Table1[[#This Row],[Stock Norm +Transit Time]]/Table1[[#This Row],[Stock Norm QTY]]</f>
        <v>0</v>
      </c>
      <c r="AE378" s="443">
        <f>Table1[[#This Row],[Stock Norm +Transit Time]]*Table1[[#This Row],[Av. Daily Sales MT]]</f>
        <v>2.2377600000000002</v>
      </c>
    </row>
    <row r="379" spans="1:31" hidden="1">
      <c r="A379" s="433" t="s">
        <v>5</v>
      </c>
      <c r="B379" s="433" t="s">
        <v>151</v>
      </c>
      <c r="C379" s="433" t="str">
        <f>'MICHEAL ADJEI - SUNYANI'!B24</f>
        <v>W136</v>
      </c>
      <c r="D379" s="433" t="str">
        <f>'MICHEAL ADJEI - SUNYANI'!C24</f>
        <v>FORTUNE EMO PA 4.5KG</v>
      </c>
      <c r="E379" s="433" t="str">
        <f>'MICHEAL ADJEI - SUNYANI'!D24</f>
        <v>RICE</v>
      </c>
      <c r="F379" s="433" t="str">
        <f>'MICHEAL ADJEI - SUNYANI'!E24</f>
        <v>FORTUNE</v>
      </c>
      <c r="G379" s="443">
        <f>'MICHEAL ADJEI - SUNYANI'!F24</f>
        <v>1.4084999999999988</v>
      </c>
      <c r="H379" s="434">
        <f>'MICHEAL ADJEI - SUNYANI'!G24</f>
        <v>9.6666666666666661</v>
      </c>
      <c r="I379" s="443">
        <f>'MICHEAL ADJEI - SUNYANI'!H24</f>
        <v>14384.333333333332</v>
      </c>
      <c r="J379" s="433">
        <f>'MICHEAL ADJEI - SUNYANI'!I24</f>
        <v>0</v>
      </c>
      <c r="K379" s="443">
        <f>'MICHEAL ADJEI - SUNYANI'!J24</f>
        <v>0</v>
      </c>
      <c r="L379" s="443">
        <f>'MICHEAL ADJEI - SUNYANI'!K24</f>
        <v>0</v>
      </c>
      <c r="M379" s="443">
        <f>'MICHEAL ADJEI - SUNYANI'!L24</f>
        <v>1488.0344827586207</v>
      </c>
      <c r="N379" s="433">
        <f>'MICHEAL ADJEI - SUNYANI'!M24</f>
        <v>40</v>
      </c>
      <c r="O379" s="444">
        <f>'MICHEAL ADJEI - SUNYANI'!N24</f>
        <v>1.0044538751832845E-2</v>
      </c>
      <c r="P379" s="433">
        <f>'MICHEAL ADJEI - SUNYANI'!O24</f>
        <v>0.8684891397272716</v>
      </c>
      <c r="Q379" s="433" t="str">
        <f>'MICHEAL ADJEI - SUNYANI'!P24</f>
        <v>C</v>
      </c>
      <c r="R379" s="434">
        <f>'MICHEAL ADJEI - SUNYANI'!Q24</f>
        <v>0.43939393939393939</v>
      </c>
      <c r="S379" s="443">
        <f>'MICHEAL ADJEI - SUNYANI'!R24</f>
        <v>6.4022727272727217E-2</v>
      </c>
      <c r="T379" s="443">
        <f>'MICHEAL ADJEI - SUNYANI'!S24</f>
        <v>653.83333333333326</v>
      </c>
      <c r="U379" s="433">
        <f>'MICHEAL ADJEI - SUNYANI'!T24</f>
        <v>30</v>
      </c>
      <c r="V379" s="433">
        <f>'MICHEAL ADJEI - SUNYANI'!U24</f>
        <v>3</v>
      </c>
      <c r="W379" s="433">
        <f>'MICHEAL ADJEI - SUNYANI'!V24</f>
        <v>33</v>
      </c>
      <c r="X379" s="434">
        <f>'MICHEAL ADJEI - SUNYANI'!W24</f>
        <v>14.5</v>
      </c>
      <c r="Y379" s="434">
        <f>'MICHEAL ADJEI - SUNYANI'!X24</f>
        <v>14.5</v>
      </c>
      <c r="Z379" s="443">
        <f>'MICHEAL ADJEI - SUNYANI'!Y24</f>
        <v>2.1127499999999984</v>
      </c>
      <c r="AA379" s="444">
        <f>'MICHEAL ADJEI - SUNYANI'!Z24</f>
        <v>0</v>
      </c>
      <c r="AB379" s="446" t="str">
        <f>'MICHEAL ADJEI - SUNYANI'!AA24</f>
        <v>VERY LOW-ORDER URGENTLY</v>
      </c>
      <c r="AC379" s="443">
        <f>'MICHEAL ADJEI - SUNYANI'!AB24</f>
        <v>21576.5</v>
      </c>
      <c r="AD379" s="450">
        <f>Table1[[#This Row],[Stock Sell in/Sell out]]*Table1[[#This Row],[Stock Norm +Transit Time]]/Table1[[#This Row],[Stock Norm QTY]]</f>
        <v>0</v>
      </c>
      <c r="AE379" s="443">
        <f>Table1[[#This Row],[Stock Norm +Transit Time]]*Table1[[#This Row],[Av. Daily Sales MT]]</f>
        <v>2.1127499999999984</v>
      </c>
    </row>
    <row r="380" spans="1:31" hidden="1">
      <c r="A380" s="433" t="s">
        <v>5</v>
      </c>
      <c r="B380" s="433" t="s">
        <v>151</v>
      </c>
      <c r="C380" s="433" t="str">
        <f>'MICHEAL ADJEI - SUNYANI'!B25</f>
        <v>W043</v>
      </c>
      <c r="D380" s="433" t="str">
        <f>'MICHEAL ADJEI - SUNYANI'!C25</f>
        <v>FORTUNE VIET 25KG</v>
      </c>
      <c r="E380" s="433" t="str">
        <f>'MICHEAL ADJEI - SUNYANI'!D25</f>
        <v>RICE</v>
      </c>
      <c r="F380" s="433" t="str">
        <f>'MICHEAL ADJEI - SUNYANI'!E25</f>
        <v>FORTUNE</v>
      </c>
      <c r="G380" s="443">
        <f>'MICHEAL ADJEI - SUNYANI'!F25</f>
        <v>1.2833333333333317</v>
      </c>
      <c r="H380" s="434">
        <f>'MICHEAL ADJEI - SUNYANI'!G25</f>
        <v>51.333333333333336</v>
      </c>
      <c r="I380" s="443">
        <f>'MICHEAL ADJEI - SUNYANI'!H25</f>
        <v>14190.666666666668</v>
      </c>
      <c r="J380" s="433">
        <f>'MICHEAL ADJEI - SUNYANI'!I25</f>
        <v>128</v>
      </c>
      <c r="K380" s="443">
        <f>'MICHEAL ADJEI - SUNYANI'!J25</f>
        <v>3.2</v>
      </c>
      <c r="L380" s="443">
        <f>'MICHEAL ADJEI - SUNYANI'!K25</f>
        <v>35384.519480519484</v>
      </c>
      <c r="M380" s="443">
        <f>'MICHEAL ADJEI - SUNYANI'!L25</f>
        <v>276.44155844155847</v>
      </c>
      <c r="N380" s="433">
        <f>'MICHEAL ADJEI - SUNYANI'!M25</f>
        <v>40</v>
      </c>
      <c r="O380" s="444">
        <f>'MICHEAL ADJEI - SUNYANI'!N25</f>
        <v>9.1519285752115574E-3</v>
      </c>
      <c r="P380" s="433">
        <f>'MICHEAL ADJEI - SUNYANI'!O25</f>
        <v>0.87764106830248312</v>
      </c>
      <c r="Q380" s="433" t="str">
        <f>'MICHEAL ADJEI - SUNYANI'!P25</f>
        <v>C</v>
      </c>
      <c r="R380" s="434">
        <f>'MICHEAL ADJEI - SUNYANI'!Q25</f>
        <v>2.3333333333333335</v>
      </c>
      <c r="S380" s="443">
        <f>'MICHEAL ADJEI - SUNYANI'!R25</f>
        <v>5.8333333333333258E-2</v>
      </c>
      <c r="T380" s="443">
        <f>'MICHEAL ADJEI - SUNYANI'!S25</f>
        <v>645.03030303030312</v>
      </c>
      <c r="U380" s="433">
        <f>'MICHEAL ADJEI - SUNYANI'!T25</f>
        <v>30</v>
      </c>
      <c r="V380" s="433">
        <f>'MICHEAL ADJEI - SUNYANI'!U25</f>
        <v>3</v>
      </c>
      <c r="W380" s="433">
        <f>'MICHEAL ADJEI - SUNYANI'!V25</f>
        <v>33</v>
      </c>
      <c r="X380" s="434">
        <f>'MICHEAL ADJEI - SUNYANI'!W25</f>
        <v>77</v>
      </c>
      <c r="Y380" s="434">
        <f>'MICHEAL ADJEI - SUNYANI'!X25</f>
        <v>0</v>
      </c>
      <c r="Z380" s="443">
        <f>'MICHEAL ADJEI - SUNYANI'!Y25</f>
        <v>0</v>
      </c>
      <c r="AA380" s="444">
        <f>'MICHEAL ADJEI - SUNYANI'!Z25</f>
        <v>1.6623376623376624</v>
      </c>
      <c r="AB380" s="446" t="str">
        <f>'MICHEAL ADJEI - SUNYANI'!AA25</f>
        <v>HIGH-DON’T ORDER</v>
      </c>
      <c r="AC380" s="443">
        <f>'MICHEAL ADJEI - SUNYANI'!AB25</f>
        <v>0</v>
      </c>
      <c r="AD380" s="450">
        <f>Table1[[#This Row],[Stock Sell in/Sell out]]*Table1[[#This Row],[Stock Norm +Transit Time]]/Table1[[#This Row],[Stock Norm QTY]]</f>
        <v>54.857142857142854</v>
      </c>
      <c r="AE380" s="443">
        <f>Table1[[#This Row],[Stock Norm +Transit Time]]*Table1[[#This Row],[Av. Daily Sales MT]]</f>
        <v>1.9249999999999976</v>
      </c>
    </row>
    <row r="381" spans="1:31" hidden="1">
      <c r="A381" s="433" t="s">
        <v>5</v>
      </c>
      <c r="B381" s="433" t="s">
        <v>151</v>
      </c>
      <c r="C381" s="433" t="str">
        <f>'MICHEAL ADJEI - SUNYANI'!B26</f>
        <v>W027</v>
      </c>
      <c r="D381" s="433" t="str">
        <f>'MICHEAL ADJEI - SUNYANI'!C26</f>
        <v xml:space="preserve">FORTUNE MARGARINE 250G X 60 </v>
      </c>
      <c r="E381" s="433" t="str">
        <f>'MICHEAL ADJEI - SUNYANI'!D26</f>
        <v>SPECIALTY FATS</v>
      </c>
      <c r="F381" s="433" t="str">
        <f>'MICHEAL ADJEI - SUNYANI'!E26</f>
        <v>FORTUNE</v>
      </c>
      <c r="G381" s="443">
        <f>'MICHEAL ADJEI - SUNYANI'!F26</f>
        <v>1.2499999999999987</v>
      </c>
      <c r="H381" s="434">
        <f>'MICHEAL ADJEI - SUNYANI'!G26</f>
        <v>55.333333333333329</v>
      </c>
      <c r="I381" s="443">
        <f>'MICHEAL ADJEI - SUNYANI'!H26</f>
        <v>20000</v>
      </c>
      <c r="J381" s="433">
        <f>'MICHEAL ADJEI - SUNYANI'!I26</f>
        <v>0</v>
      </c>
      <c r="K381" s="443">
        <f>'MICHEAL ADJEI - SUNYANI'!J26</f>
        <v>0</v>
      </c>
      <c r="L381" s="443">
        <f>'MICHEAL ADJEI - SUNYANI'!K26</f>
        <v>0</v>
      </c>
      <c r="M381" s="443">
        <f>'MICHEAL ADJEI - SUNYANI'!L26</f>
        <v>361.44578313253015</v>
      </c>
      <c r="N381" s="433">
        <f>'MICHEAL ADJEI - SUNYANI'!M26</f>
        <v>16</v>
      </c>
      <c r="O381" s="444">
        <f>'MICHEAL ADJEI - SUNYANI'!N26</f>
        <v>8.9142161446865847E-3</v>
      </c>
      <c r="P381" s="433">
        <f>'MICHEAL ADJEI - SUNYANI'!O26</f>
        <v>0.88655528444716969</v>
      </c>
      <c r="Q381" s="433" t="str">
        <f>'MICHEAL ADJEI - SUNYANI'!P26</f>
        <v>C</v>
      </c>
      <c r="R381" s="434">
        <f>'MICHEAL ADJEI - SUNYANI'!Q26</f>
        <v>2.5151515151515151</v>
      </c>
      <c r="S381" s="443">
        <f>'MICHEAL ADJEI - SUNYANI'!R26</f>
        <v>5.6818181818181761E-2</v>
      </c>
      <c r="T381" s="443">
        <f>'MICHEAL ADJEI - SUNYANI'!S26</f>
        <v>909.09090909090912</v>
      </c>
      <c r="U381" s="433">
        <f>'MICHEAL ADJEI - SUNYANI'!T26</f>
        <v>30</v>
      </c>
      <c r="V381" s="433">
        <f>'MICHEAL ADJEI - SUNYANI'!U26</f>
        <v>3</v>
      </c>
      <c r="W381" s="433">
        <f>'MICHEAL ADJEI - SUNYANI'!V26</f>
        <v>33</v>
      </c>
      <c r="X381" s="434">
        <f>'MICHEAL ADJEI - SUNYANI'!W26</f>
        <v>83</v>
      </c>
      <c r="Y381" s="434">
        <f>'MICHEAL ADJEI - SUNYANI'!X26</f>
        <v>83</v>
      </c>
      <c r="Z381" s="443">
        <f>'MICHEAL ADJEI - SUNYANI'!Y26</f>
        <v>1.8749999999999982</v>
      </c>
      <c r="AA381" s="444">
        <f>'MICHEAL ADJEI - SUNYANI'!Z26</f>
        <v>0</v>
      </c>
      <c r="AB381" s="446" t="str">
        <f>'MICHEAL ADJEI - SUNYANI'!AA26</f>
        <v>VERY LOW-ORDER URGENTLY</v>
      </c>
      <c r="AC381" s="443">
        <f>'MICHEAL ADJEI - SUNYANI'!AB26</f>
        <v>30000.000000000004</v>
      </c>
      <c r="AD381" s="450">
        <f>Table1[[#This Row],[Stock Sell in/Sell out]]*Table1[[#This Row],[Stock Norm +Transit Time]]/Table1[[#This Row],[Stock Norm QTY]]</f>
        <v>0</v>
      </c>
      <c r="AE381" s="443">
        <f>Table1[[#This Row],[Stock Norm +Transit Time]]*Table1[[#This Row],[Av. Daily Sales MT]]</f>
        <v>1.874999999999998</v>
      </c>
    </row>
    <row r="382" spans="1:31" hidden="1">
      <c r="A382" s="433" t="s">
        <v>5</v>
      </c>
      <c r="B382" s="433" t="s">
        <v>151</v>
      </c>
      <c r="C382" s="433" t="str">
        <f>'MICHEAL ADJEI - SUNYANI'!B27</f>
        <v>W040</v>
      </c>
      <c r="D382" s="433" t="str">
        <f>'MICHEAL ADJEI - SUNYANI'!C27</f>
        <v>FORTUNE VIET 1KG X 20BAG</v>
      </c>
      <c r="E382" s="433" t="str">
        <f>'MICHEAL ADJEI - SUNYANI'!D27</f>
        <v>RICE</v>
      </c>
      <c r="F382" s="433" t="str">
        <f>'MICHEAL ADJEI - SUNYANI'!E27</f>
        <v>FORTUNE</v>
      </c>
      <c r="G382" s="443">
        <f>'MICHEAL ADJEI - SUNYANI'!F27</f>
        <v>1.168333333333333</v>
      </c>
      <c r="H382" s="434">
        <f>'MICHEAL ADJEI - SUNYANI'!G27</f>
        <v>13</v>
      </c>
      <c r="I382" s="443">
        <f>'MICHEAL ADJEI - SUNYANI'!H27</f>
        <v>15665.533333333344</v>
      </c>
      <c r="J382" s="433">
        <f>'MICHEAL ADJEI - SUNYANI'!I27</f>
        <v>15</v>
      </c>
      <c r="K382" s="443">
        <f>'MICHEAL ADJEI - SUNYANI'!J27</f>
        <v>0.3</v>
      </c>
      <c r="L382" s="443">
        <f>'MICHEAL ADJEI - SUNYANI'!K27</f>
        <v>18075.615384615397</v>
      </c>
      <c r="M382" s="443">
        <f>'MICHEAL ADJEI - SUNYANI'!L27</f>
        <v>1205.0410256410264</v>
      </c>
      <c r="N382" s="433">
        <f>'MICHEAL ADJEI - SUNYANI'!M27</f>
        <v>5</v>
      </c>
      <c r="O382" s="444">
        <f>'MICHEAL ADJEI - SUNYANI'!N27</f>
        <v>8.3318206899004009E-3</v>
      </c>
      <c r="P382" s="433">
        <f>'MICHEAL ADJEI - SUNYANI'!O27</f>
        <v>0.89488710513707004</v>
      </c>
      <c r="Q382" s="433" t="str">
        <f>'MICHEAL ADJEI - SUNYANI'!P27</f>
        <v>C</v>
      </c>
      <c r="R382" s="434">
        <f>'MICHEAL ADJEI - SUNYANI'!Q27</f>
        <v>0.59090909090909094</v>
      </c>
      <c r="S382" s="443">
        <f>'MICHEAL ADJEI - SUNYANI'!R27</f>
        <v>5.3106060606060594E-2</v>
      </c>
      <c r="T382" s="443">
        <f>'MICHEAL ADJEI - SUNYANI'!S27</f>
        <v>712.06969696969747</v>
      </c>
      <c r="U382" s="433">
        <f>'MICHEAL ADJEI - SUNYANI'!T27</f>
        <v>30</v>
      </c>
      <c r="V382" s="433">
        <f>'MICHEAL ADJEI - SUNYANI'!U27</f>
        <v>3</v>
      </c>
      <c r="W382" s="433">
        <f>'MICHEAL ADJEI - SUNYANI'!V27</f>
        <v>33</v>
      </c>
      <c r="X382" s="434">
        <f>'MICHEAL ADJEI - SUNYANI'!W27</f>
        <v>19.5</v>
      </c>
      <c r="Y382" s="434">
        <f>'MICHEAL ADJEI - SUNYANI'!X27</f>
        <v>4.5</v>
      </c>
      <c r="Z382" s="443">
        <f>'MICHEAL ADJEI - SUNYANI'!Y27</f>
        <v>0.40442307692307683</v>
      </c>
      <c r="AA382" s="444">
        <f>'MICHEAL ADJEI - SUNYANI'!Z27</f>
        <v>0.76923076923076927</v>
      </c>
      <c r="AB382" s="446" t="str">
        <f>'MICHEAL ADJEI - SUNYANI'!AA27</f>
        <v>VERY LOW-ORDER URGENTLY</v>
      </c>
      <c r="AC382" s="443">
        <f>'MICHEAL ADJEI - SUNYANI'!AB27</f>
        <v>5422.6846153846191</v>
      </c>
      <c r="AD382" s="450">
        <f>Table1[[#This Row],[Stock Sell in/Sell out]]*Table1[[#This Row],[Stock Norm +Transit Time]]/Table1[[#This Row],[Stock Norm QTY]]</f>
        <v>25.384615384615383</v>
      </c>
      <c r="AE382" s="443">
        <f>Table1[[#This Row],[Stock Norm +Transit Time]]*Table1[[#This Row],[Av. Daily Sales MT]]</f>
        <v>1.7524999999999995</v>
      </c>
    </row>
    <row r="383" spans="1:31" hidden="1">
      <c r="A383" s="433" t="s">
        <v>5</v>
      </c>
      <c r="B383" s="433" t="s">
        <v>151</v>
      </c>
      <c r="C383" s="433" t="str">
        <f>'MICHEAL ADJEI - SUNYANI'!B28</f>
        <v>W188</v>
      </c>
      <c r="D383" s="433" t="str">
        <f>'MICHEAL ADJEI - SUNYANI'!C28</f>
        <v>FRYTOL 1.8LT</v>
      </c>
      <c r="E383" s="433" t="str">
        <f>'MICHEAL ADJEI - SUNYANI'!D28</f>
        <v>COOKING OIL</v>
      </c>
      <c r="F383" s="433" t="str">
        <f>'MICHEAL ADJEI - SUNYANI'!E28</f>
        <v>FRYTOL</v>
      </c>
      <c r="G383" s="443">
        <f>'MICHEAL ADJEI - SUNYANI'!F28</f>
        <v>1.048139999999999</v>
      </c>
      <c r="H383" s="434">
        <f>'MICHEAL ADJEI - SUNYANI'!G28</f>
        <v>63.666666666666671</v>
      </c>
      <c r="I383" s="443">
        <f>'MICHEAL ADJEI - SUNYANI'!H28</f>
        <v>36526.153333333335</v>
      </c>
      <c r="J383" s="433">
        <f>'MICHEAL ADJEI - SUNYANI'!I28</f>
        <v>306</v>
      </c>
      <c r="K383" s="443">
        <f>'MICHEAL ADJEI - SUNYANI'!J28</f>
        <v>2.9743200000000001</v>
      </c>
      <c r="L383" s="443">
        <f>'MICHEAL ADJEI - SUNYANI'!K28</f>
        <v>175555.01968586387</v>
      </c>
      <c r="M383" s="443">
        <f>'MICHEAL ADJEI - SUNYANI'!L28</f>
        <v>573.70921465968581</v>
      </c>
      <c r="N383" s="433">
        <f>'MICHEAL ADJEI - SUNYANI'!M28</f>
        <v>5</v>
      </c>
      <c r="O383" s="444">
        <f>'MICHEAL ADJEI - SUNYANI'!N28</f>
        <v>7.4746772079134381E-3</v>
      </c>
      <c r="P383" s="433">
        <f>'MICHEAL ADJEI - SUNYANI'!O28</f>
        <v>0.90236178234498343</v>
      </c>
      <c r="Q383" s="433" t="str">
        <f>'MICHEAL ADJEI - SUNYANI'!P28</f>
        <v>C</v>
      </c>
      <c r="R383" s="434">
        <f>'MICHEAL ADJEI - SUNYANI'!Q28</f>
        <v>2.893939393939394</v>
      </c>
      <c r="S383" s="443">
        <f>'MICHEAL ADJEI - SUNYANI'!R28</f>
        <v>4.7642727272727226E-2</v>
      </c>
      <c r="T383" s="443">
        <f>'MICHEAL ADJEI - SUNYANI'!S28</f>
        <v>1660.2796969696972</v>
      </c>
      <c r="U383" s="433">
        <f>'MICHEAL ADJEI - SUNYANI'!T28</f>
        <v>30</v>
      </c>
      <c r="V383" s="433">
        <f>'MICHEAL ADJEI - SUNYANI'!U28</f>
        <v>3</v>
      </c>
      <c r="W383" s="433">
        <f>'MICHEAL ADJEI - SUNYANI'!V28</f>
        <v>33</v>
      </c>
      <c r="X383" s="434">
        <f>'MICHEAL ADJEI - SUNYANI'!W28</f>
        <v>95.5</v>
      </c>
      <c r="Y383" s="434">
        <f>'MICHEAL ADJEI - SUNYANI'!X28</f>
        <v>0</v>
      </c>
      <c r="Z383" s="443">
        <f>'MICHEAL ADJEI - SUNYANI'!Y28</f>
        <v>0</v>
      </c>
      <c r="AA383" s="444">
        <f>'MICHEAL ADJEI - SUNYANI'!Z28</f>
        <v>3.2041884816753927</v>
      </c>
      <c r="AB383" s="446" t="str">
        <f>'MICHEAL ADJEI - SUNYANI'!AA28</f>
        <v>VERY HIGH-DON’T ORDER</v>
      </c>
      <c r="AC383" s="443">
        <f>'MICHEAL ADJEI - SUNYANI'!AB28</f>
        <v>0</v>
      </c>
      <c r="AD383" s="450">
        <f>Table1[[#This Row],[Stock Sell in/Sell out]]*Table1[[#This Row],[Stock Norm +Transit Time]]/Table1[[#This Row],[Stock Norm QTY]]</f>
        <v>105.73821989528795</v>
      </c>
      <c r="AE383" s="443">
        <f>Table1[[#This Row],[Stock Norm +Transit Time]]*Table1[[#This Row],[Av. Daily Sales MT]]</f>
        <v>1.5722099999999983</v>
      </c>
    </row>
    <row r="384" spans="1:31" hidden="1">
      <c r="A384" s="433" t="s">
        <v>5</v>
      </c>
      <c r="B384" s="433" t="s">
        <v>151</v>
      </c>
      <c r="C384" s="433" t="str">
        <f>'MICHEAL ADJEI - SUNYANI'!B29</f>
        <v>W231</v>
      </c>
      <c r="D384" s="433" t="str">
        <f>'MICHEAL ADJEI - SUNYANI'!C29</f>
        <v>EAZZY DETERGENT 100X75G</v>
      </c>
      <c r="E384" s="433" t="str">
        <f>'MICHEAL ADJEI - SUNYANI'!D29</f>
        <v>DETERGENT</v>
      </c>
      <c r="F384" s="433" t="str">
        <f>'MICHEAL ADJEI - SUNYANI'!E29</f>
        <v>EAZZY</v>
      </c>
      <c r="G384" s="443">
        <f>'MICHEAL ADJEI - SUNYANI'!F29</f>
        <v>0.94392666666666381</v>
      </c>
      <c r="H384" s="434">
        <f>'MICHEAL ADJEI - SUNYANI'!G29</f>
        <v>105</v>
      </c>
      <c r="I384" s="443">
        <f>'MICHEAL ADJEI - SUNYANI'!H29</f>
        <v>10869.14000000003</v>
      </c>
      <c r="J384" s="433">
        <f>'MICHEAL ADJEI - SUNYANI'!I29</f>
        <v>0</v>
      </c>
      <c r="K384" s="443">
        <f>'MICHEAL ADJEI - SUNYANI'!J29</f>
        <v>0</v>
      </c>
      <c r="L384" s="443">
        <f>'MICHEAL ADJEI - SUNYANI'!K29</f>
        <v>0</v>
      </c>
      <c r="M384" s="443">
        <f>'MICHEAL ADJEI - SUNYANI'!L29</f>
        <v>103.51561904761934</v>
      </c>
      <c r="N384" s="433">
        <f>'MICHEAL ADJEI - SUNYANI'!M29</f>
        <v>48</v>
      </c>
      <c r="O384" s="444">
        <f>'MICHEAL ADJEI - SUNYANI'!N29</f>
        <v>6.73149306512014E-3</v>
      </c>
      <c r="P384" s="433">
        <f>'MICHEAL ADJEI - SUNYANI'!O29</f>
        <v>0.90909327541010354</v>
      </c>
      <c r="Q384" s="433" t="str">
        <f>'MICHEAL ADJEI - SUNYANI'!P29</f>
        <v>C</v>
      </c>
      <c r="R384" s="434">
        <f>'MICHEAL ADJEI - SUNYANI'!Q29</f>
        <v>4.7727272727272725</v>
      </c>
      <c r="S384" s="443">
        <f>'MICHEAL ADJEI - SUNYANI'!R29</f>
        <v>4.2905757575757444E-2</v>
      </c>
      <c r="T384" s="443">
        <f>'MICHEAL ADJEI - SUNYANI'!S29</f>
        <v>494.05181818181956</v>
      </c>
      <c r="U384" s="433">
        <f>'MICHEAL ADJEI - SUNYANI'!T29</f>
        <v>30</v>
      </c>
      <c r="V384" s="433">
        <f>'MICHEAL ADJEI - SUNYANI'!U29</f>
        <v>3</v>
      </c>
      <c r="W384" s="433">
        <f>'MICHEAL ADJEI - SUNYANI'!V29</f>
        <v>33</v>
      </c>
      <c r="X384" s="434">
        <f>'MICHEAL ADJEI - SUNYANI'!W29</f>
        <v>157.5</v>
      </c>
      <c r="Y384" s="434">
        <f>'MICHEAL ADJEI - SUNYANI'!X29</f>
        <v>157.5</v>
      </c>
      <c r="Z384" s="443">
        <f>'MICHEAL ADJEI - SUNYANI'!Y29</f>
        <v>1.4158899999999957</v>
      </c>
      <c r="AA384" s="444">
        <f>'MICHEAL ADJEI - SUNYANI'!Z29</f>
        <v>0</v>
      </c>
      <c r="AB384" s="446" t="str">
        <f>'MICHEAL ADJEI - SUNYANI'!AA29</f>
        <v>VERY LOW-ORDER URGENTLY</v>
      </c>
      <c r="AC384" s="443">
        <f>'MICHEAL ADJEI - SUNYANI'!AB29</f>
        <v>16303.710000000046</v>
      </c>
      <c r="AD384" s="450">
        <f>Table1[[#This Row],[Stock Sell in/Sell out]]*Table1[[#This Row],[Stock Norm +Transit Time]]/Table1[[#This Row],[Stock Norm QTY]]</f>
        <v>0</v>
      </c>
      <c r="AE384" s="443">
        <f>Table1[[#This Row],[Stock Norm +Transit Time]]*Table1[[#This Row],[Av. Daily Sales MT]]</f>
        <v>1.4158899999999957</v>
      </c>
    </row>
    <row r="385" spans="1:31" hidden="1">
      <c r="A385" s="433" t="s">
        <v>5</v>
      </c>
      <c r="B385" s="433" t="s">
        <v>151</v>
      </c>
      <c r="C385" s="433" t="str">
        <f>'MICHEAL ADJEI - SUNYANI'!B30</f>
        <v>W067</v>
      </c>
      <c r="D385" s="433" t="str">
        <f>'MICHEAL ADJEI - SUNYANI'!C30</f>
        <v>FORTUNE DELICIOUS 4.5KG</v>
      </c>
      <c r="E385" s="433" t="str">
        <f>'MICHEAL ADJEI - SUNYANI'!D30</f>
        <v>RICE</v>
      </c>
      <c r="F385" s="433" t="str">
        <f>'MICHEAL ADJEI - SUNYANI'!E30</f>
        <v>FORTUNE DELICIOUS</v>
      </c>
      <c r="G385" s="443">
        <f>'MICHEAL ADJEI - SUNYANI'!F30</f>
        <v>0.91200000000000014</v>
      </c>
      <c r="H385" s="434">
        <f>'MICHEAL ADJEI - SUNYANI'!G30</f>
        <v>16</v>
      </c>
      <c r="I385" s="443">
        <f>'MICHEAL ADJEI - SUNYANI'!H30</f>
        <v>13360.400000000001</v>
      </c>
      <c r="J385" s="433">
        <f>'MICHEAL ADJEI - SUNYANI'!I30</f>
        <v>212</v>
      </c>
      <c r="K385" s="443">
        <f>'MICHEAL ADJEI - SUNYANI'!J30</f>
        <v>4.7699999999999996</v>
      </c>
      <c r="L385" s="443">
        <f>'MICHEAL ADJEI - SUNYANI'!K30</f>
        <v>177025.30000000002</v>
      </c>
      <c r="M385" s="443">
        <f>'MICHEAL ADJEI - SUNYANI'!L30</f>
        <v>835.02500000000009</v>
      </c>
      <c r="N385" s="433">
        <f>'MICHEAL ADJEI - SUNYANI'!M30</f>
        <v>32</v>
      </c>
      <c r="O385" s="444">
        <f>'MICHEAL ADJEI - SUNYANI'!N30</f>
        <v>6.5038120991633402E-3</v>
      </c>
      <c r="P385" s="433">
        <f>'MICHEAL ADJEI - SUNYANI'!O30</f>
        <v>0.91559708750926683</v>
      </c>
      <c r="Q385" s="433" t="str">
        <f>'MICHEAL ADJEI - SUNYANI'!P30</f>
        <v>C</v>
      </c>
      <c r="R385" s="434">
        <f>'MICHEAL ADJEI - SUNYANI'!Q30</f>
        <v>0.72727272727272729</v>
      </c>
      <c r="S385" s="443">
        <f>'MICHEAL ADJEI - SUNYANI'!R30</f>
        <v>4.1454545454545459E-2</v>
      </c>
      <c r="T385" s="443">
        <f>'MICHEAL ADJEI - SUNYANI'!S30</f>
        <v>607.29090909090917</v>
      </c>
      <c r="U385" s="433">
        <f>'MICHEAL ADJEI - SUNYANI'!T30</f>
        <v>30</v>
      </c>
      <c r="V385" s="433">
        <f>'MICHEAL ADJEI - SUNYANI'!U30</f>
        <v>3</v>
      </c>
      <c r="W385" s="433">
        <f>'MICHEAL ADJEI - SUNYANI'!V30</f>
        <v>33</v>
      </c>
      <c r="X385" s="434">
        <f>'MICHEAL ADJEI - SUNYANI'!W30</f>
        <v>24</v>
      </c>
      <c r="Y385" s="434">
        <f>'MICHEAL ADJEI - SUNYANI'!X30</f>
        <v>0</v>
      </c>
      <c r="Z385" s="443">
        <f>'MICHEAL ADJEI - SUNYANI'!Y30</f>
        <v>0</v>
      </c>
      <c r="AA385" s="444">
        <f>'MICHEAL ADJEI - SUNYANI'!Z30</f>
        <v>8.8333333333333339</v>
      </c>
      <c r="AB385" s="446" t="str">
        <f>'MICHEAL ADJEI - SUNYANI'!AA30</f>
        <v>VERY HIGH-DON’T ORDER</v>
      </c>
      <c r="AC385" s="443">
        <f>'MICHEAL ADJEI - SUNYANI'!AB30</f>
        <v>0</v>
      </c>
      <c r="AD385" s="450">
        <f>Table1[[#This Row],[Stock Sell in/Sell out]]*Table1[[#This Row],[Stock Norm +Transit Time]]/Table1[[#This Row],[Stock Norm QTY]]</f>
        <v>291.5</v>
      </c>
      <c r="AE385" s="443">
        <f>Table1[[#This Row],[Stock Norm +Transit Time]]*Table1[[#This Row],[Av. Daily Sales MT]]</f>
        <v>1.3680000000000001</v>
      </c>
    </row>
    <row r="386" spans="1:31" hidden="1">
      <c r="A386" s="433" t="s">
        <v>5</v>
      </c>
      <c r="B386" s="433" t="s">
        <v>151</v>
      </c>
      <c r="C386" s="433" t="str">
        <f>'MICHEAL ADJEI - SUNYANI'!B31</f>
        <v>W206</v>
      </c>
      <c r="D386" s="433" t="str">
        <f>'MICHEAL ADJEI - SUNYANI'!C31</f>
        <v>PROMISE 4.5KG</v>
      </c>
      <c r="E386" s="433" t="str">
        <f>'MICHEAL ADJEI - SUNYANI'!D31</f>
        <v>RICE</v>
      </c>
      <c r="F386" s="433" t="str">
        <f>'MICHEAL ADJEI - SUNYANI'!E31</f>
        <v>PROMISE</v>
      </c>
      <c r="G386" s="443">
        <f>'MICHEAL ADJEI - SUNYANI'!F31</f>
        <v>0.87899999999999823</v>
      </c>
      <c r="H386" s="434">
        <f>'MICHEAL ADJEI - SUNYANI'!G31</f>
        <v>19</v>
      </c>
      <c r="I386" s="443">
        <f>'MICHEAL ADJEI - SUNYANI'!H31</f>
        <v>13179</v>
      </c>
      <c r="J386" s="433">
        <f>'MICHEAL ADJEI - SUNYANI'!I31</f>
        <v>71</v>
      </c>
      <c r="K386" s="443">
        <f>'MICHEAL ADJEI - SUNYANI'!J31</f>
        <v>1.5974999999999999</v>
      </c>
      <c r="L386" s="443">
        <f>'MICHEAL ADJEI - SUNYANI'!K31</f>
        <v>49247.84210526316</v>
      </c>
      <c r="M386" s="443">
        <f>'MICHEAL ADJEI - SUNYANI'!L31</f>
        <v>693.63157894736844</v>
      </c>
      <c r="N386" s="433">
        <f>'MICHEAL ADJEI - SUNYANI'!M31</f>
        <v>12</v>
      </c>
      <c r="O386" s="444">
        <f>'MICHEAL ADJEI - SUNYANI'!N31</f>
        <v>6.2684767929435999E-3</v>
      </c>
      <c r="P386" s="433">
        <f>'MICHEAL ADJEI - SUNYANI'!O31</f>
        <v>0.92186556430221045</v>
      </c>
      <c r="Q386" s="433" t="str">
        <f>'MICHEAL ADJEI - SUNYANI'!P31</f>
        <v>C</v>
      </c>
      <c r="R386" s="434">
        <f>'MICHEAL ADJEI - SUNYANI'!Q31</f>
        <v>0.86363636363636365</v>
      </c>
      <c r="S386" s="443">
        <f>'MICHEAL ADJEI - SUNYANI'!R31</f>
        <v>3.9954545454545375E-2</v>
      </c>
      <c r="T386" s="443">
        <f>'MICHEAL ADJEI - SUNYANI'!S31</f>
        <v>599.0454545454545</v>
      </c>
      <c r="U386" s="433">
        <f>'MICHEAL ADJEI - SUNYANI'!T31</f>
        <v>30</v>
      </c>
      <c r="V386" s="433">
        <f>'MICHEAL ADJEI - SUNYANI'!U31</f>
        <v>3</v>
      </c>
      <c r="W386" s="433">
        <f>'MICHEAL ADJEI - SUNYANI'!V31</f>
        <v>33</v>
      </c>
      <c r="X386" s="434">
        <f>'MICHEAL ADJEI - SUNYANI'!W31</f>
        <v>28.5</v>
      </c>
      <c r="Y386" s="434">
        <f>'MICHEAL ADJEI - SUNYANI'!X31</f>
        <v>0</v>
      </c>
      <c r="Z386" s="443">
        <f>'MICHEAL ADJEI - SUNYANI'!Y31</f>
        <v>0</v>
      </c>
      <c r="AA386" s="444">
        <f>'MICHEAL ADJEI - SUNYANI'!Z31</f>
        <v>2.4912280701754388</v>
      </c>
      <c r="AB386" s="446" t="str">
        <f>'MICHEAL ADJEI - SUNYANI'!AA31</f>
        <v>VERY HIGH-DON’T ORDER</v>
      </c>
      <c r="AC386" s="443">
        <f>'MICHEAL ADJEI - SUNYANI'!AB31</f>
        <v>0</v>
      </c>
      <c r="AD386" s="450">
        <f>Table1[[#This Row],[Stock Sell in/Sell out]]*Table1[[#This Row],[Stock Norm +Transit Time]]/Table1[[#This Row],[Stock Norm QTY]]</f>
        <v>82.21052631578948</v>
      </c>
      <c r="AE386" s="443">
        <f>Table1[[#This Row],[Stock Norm +Transit Time]]*Table1[[#This Row],[Av. Daily Sales MT]]</f>
        <v>1.3184999999999973</v>
      </c>
    </row>
    <row r="387" spans="1:31" hidden="1">
      <c r="A387" s="433" t="s">
        <v>5</v>
      </c>
      <c r="B387" s="433" t="s">
        <v>151</v>
      </c>
      <c r="C387" s="433" t="str">
        <f>'MICHEAL ADJEI - SUNYANI'!B32</f>
        <v>W197</v>
      </c>
      <c r="D387" s="433" t="str">
        <f>'MICHEAL ADJEI - SUNYANI'!C32</f>
        <v>JAMAA DETERGENT 10PCH X 850G</v>
      </c>
      <c r="E387" s="433" t="str">
        <f>'MICHEAL ADJEI - SUNYANI'!D32</f>
        <v>DETERGENT</v>
      </c>
      <c r="F387" s="433" t="str">
        <f>'MICHEAL ADJEI - SUNYANI'!E32</f>
        <v>JAMAA</v>
      </c>
      <c r="G387" s="443">
        <f>'MICHEAL ADJEI - SUNYANI'!F32</f>
        <v>0.82988333333333419</v>
      </c>
      <c r="H387" s="434">
        <f>'MICHEAL ADJEI - SUNYANI'!G32</f>
        <v>67.333333333333329</v>
      </c>
      <c r="I387" s="443">
        <f>'MICHEAL ADJEI - SUNYANI'!H32</f>
        <v>13835.433333333329</v>
      </c>
      <c r="J387" s="433">
        <f>'MICHEAL ADJEI - SUNYANI'!I32</f>
        <v>6</v>
      </c>
      <c r="K387" s="443">
        <f>'MICHEAL ADJEI - SUNYANI'!J32</f>
        <v>5.4399999999999997E-2</v>
      </c>
      <c r="L387" s="443">
        <f>'MICHEAL ADJEI - SUNYANI'!K32</f>
        <v>1232.8603960396035</v>
      </c>
      <c r="M387" s="443">
        <f>'MICHEAL ADJEI - SUNYANI'!L32</f>
        <v>205.47673267326726</v>
      </c>
      <c r="N387" s="433">
        <f>'MICHEAL ADJEI - SUNYANI'!M32</f>
        <v>4</v>
      </c>
      <c r="O387" s="444">
        <f>'MICHEAL ADJEI - SUNYANI'!N32</f>
        <v>5.9182075265650676E-3</v>
      </c>
      <c r="P387" s="433">
        <f>'MICHEAL ADJEI - SUNYANI'!O32</f>
        <v>0.92778377182877547</v>
      </c>
      <c r="Q387" s="433" t="str">
        <f>'MICHEAL ADJEI - SUNYANI'!P32</f>
        <v>C</v>
      </c>
      <c r="R387" s="434">
        <f>'MICHEAL ADJEI - SUNYANI'!Q32</f>
        <v>3.0606060606060606</v>
      </c>
      <c r="S387" s="443">
        <f>'MICHEAL ADJEI - SUNYANI'!R32</f>
        <v>3.7721969696969733E-2</v>
      </c>
      <c r="T387" s="443">
        <f>'MICHEAL ADJEI - SUNYANI'!S32</f>
        <v>628.8833333333331</v>
      </c>
      <c r="U387" s="433">
        <f>'MICHEAL ADJEI - SUNYANI'!T32</f>
        <v>30</v>
      </c>
      <c r="V387" s="433">
        <f>'MICHEAL ADJEI - SUNYANI'!U32</f>
        <v>3</v>
      </c>
      <c r="W387" s="433">
        <f>'MICHEAL ADJEI - SUNYANI'!V32</f>
        <v>33</v>
      </c>
      <c r="X387" s="434">
        <f>'MICHEAL ADJEI - SUNYANI'!W32</f>
        <v>101</v>
      </c>
      <c r="Y387" s="434">
        <f>'MICHEAL ADJEI - SUNYANI'!X32</f>
        <v>95</v>
      </c>
      <c r="Z387" s="443">
        <f>'MICHEAL ADJEI - SUNYANI'!Y32</f>
        <v>1.1708750000000014</v>
      </c>
      <c r="AA387" s="444">
        <f>'MICHEAL ADJEI - SUNYANI'!Z32</f>
        <v>5.9405940594059403E-2</v>
      </c>
      <c r="AB387" s="446" t="str">
        <f>'MICHEAL ADJEI - SUNYANI'!AA32</f>
        <v>VERY LOW-ORDER URGENTLY</v>
      </c>
      <c r="AC387" s="443">
        <f>'MICHEAL ADJEI - SUNYANI'!AB32</f>
        <v>19520.289603960391</v>
      </c>
      <c r="AD387" s="450">
        <f>Table1[[#This Row],[Stock Sell in/Sell out]]*Table1[[#This Row],[Stock Norm +Transit Time]]/Table1[[#This Row],[Stock Norm QTY]]</f>
        <v>1.9603960396039604</v>
      </c>
      <c r="AE387" s="443">
        <f>Table1[[#This Row],[Stock Norm +Transit Time]]*Table1[[#This Row],[Av. Daily Sales MT]]</f>
        <v>1.2448250000000012</v>
      </c>
    </row>
    <row r="388" spans="1:31" hidden="1">
      <c r="A388" s="433" t="s">
        <v>5</v>
      </c>
      <c r="B388" s="433" t="s">
        <v>151</v>
      </c>
      <c r="C388" s="433" t="str">
        <f>'MICHEAL ADJEI - SUNYANI'!B33</f>
        <v>W106</v>
      </c>
      <c r="D388" s="433" t="str">
        <f>'MICHEAL ADJEI - SUNYANI'!C33</f>
        <v>FRYTOL 0.9L X 15 BTL</v>
      </c>
      <c r="E388" s="433" t="str">
        <f>'MICHEAL ADJEI - SUNYANI'!D33</f>
        <v>COOKING OIL</v>
      </c>
      <c r="F388" s="433" t="str">
        <f>'MICHEAL ADJEI - SUNYANI'!E33</f>
        <v>FRYTOL</v>
      </c>
      <c r="G388" s="443">
        <f>'MICHEAL ADJEI - SUNYANI'!F33</f>
        <v>0.81972000000000089</v>
      </c>
      <c r="H388" s="434">
        <f>'MICHEAL ADJEI - SUNYANI'!G33</f>
        <v>54</v>
      </c>
      <c r="I388" s="443">
        <f>'MICHEAL ADJEI - SUNYANI'!H33</f>
        <v>23612.660000000014</v>
      </c>
      <c r="J388" s="433">
        <f>'MICHEAL ADJEI - SUNYANI'!I33</f>
        <v>0</v>
      </c>
      <c r="K388" s="443">
        <f>'MICHEAL ADJEI - SUNYANI'!J33</f>
        <v>0</v>
      </c>
      <c r="L388" s="443">
        <f>'MICHEAL ADJEI - SUNYANI'!K33</f>
        <v>0</v>
      </c>
      <c r="M388" s="443">
        <f>'MICHEAL ADJEI - SUNYANI'!L33</f>
        <v>437.27148148148177</v>
      </c>
      <c r="N388" s="433">
        <f>'MICHEAL ADJEI - SUNYANI'!M33</f>
        <v>32</v>
      </c>
      <c r="O388" s="444">
        <f>'MICHEAL ADJEI - SUNYANI'!N33</f>
        <v>5.8457290064980018E-3</v>
      </c>
      <c r="P388" s="433">
        <f>'MICHEAL ADJEI - SUNYANI'!O33</f>
        <v>0.93362950083527352</v>
      </c>
      <c r="Q388" s="433" t="str">
        <f>'MICHEAL ADJEI - SUNYANI'!P33</f>
        <v>C</v>
      </c>
      <c r="R388" s="434">
        <f>'MICHEAL ADJEI - SUNYANI'!Q33</f>
        <v>2.4545454545454546</v>
      </c>
      <c r="S388" s="443">
        <f>'MICHEAL ADJEI - SUNYANI'!R33</f>
        <v>3.7260000000000043E-2</v>
      </c>
      <c r="T388" s="443">
        <f>'MICHEAL ADJEI - SUNYANI'!S33</f>
        <v>1073.3027272727279</v>
      </c>
      <c r="U388" s="433">
        <f>'MICHEAL ADJEI - SUNYANI'!T33</f>
        <v>30</v>
      </c>
      <c r="V388" s="433">
        <f>'MICHEAL ADJEI - SUNYANI'!U33</f>
        <v>3</v>
      </c>
      <c r="W388" s="433">
        <f>'MICHEAL ADJEI - SUNYANI'!V33</f>
        <v>33</v>
      </c>
      <c r="X388" s="434">
        <f>'MICHEAL ADJEI - SUNYANI'!W33</f>
        <v>81</v>
      </c>
      <c r="Y388" s="434">
        <f>'MICHEAL ADJEI - SUNYANI'!X33</f>
        <v>81</v>
      </c>
      <c r="Z388" s="443">
        <f>'MICHEAL ADJEI - SUNYANI'!Y33</f>
        <v>1.2295800000000012</v>
      </c>
      <c r="AA388" s="444">
        <f>'MICHEAL ADJEI - SUNYANI'!Z33</f>
        <v>0</v>
      </c>
      <c r="AB388" s="446" t="str">
        <f>'MICHEAL ADJEI - SUNYANI'!AA33</f>
        <v>VERY LOW-ORDER URGENTLY</v>
      </c>
      <c r="AC388" s="443">
        <f>'MICHEAL ADJEI - SUNYANI'!AB33</f>
        <v>35418.990000000027</v>
      </c>
      <c r="AD388" s="450">
        <f>Table1[[#This Row],[Stock Sell in/Sell out]]*Table1[[#This Row],[Stock Norm +Transit Time]]/Table1[[#This Row],[Stock Norm QTY]]</f>
        <v>0</v>
      </c>
      <c r="AE388" s="443">
        <f>Table1[[#This Row],[Stock Norm +Transit Time]]*Table1[[#This Row],[Av. Daily Sales MT]]</f>
        <v>1.2295800000000014</v>
      </c>
    </row>
    <row r="389" spans="1:31" hidden="1">
      <c r="A389" s="433" t="s">
        <v>5</v>
      </c>
      <c r="B389" s="433" t="s">
        <v>151</v>
      </c>
      <c r="C389" s="433" t="str">
        <f>'MICHEAL ADJEI - SUNYANI'!B34</f>
        <v>W069</v>
      </c>
      <c r="D389" s="433" t="str">
        <f>'MICHEAL ADJEI - SUNYANI'!C34</f>
        <v>FORTUNE DELICIOUS 22.5KG</v>
      </c>
      <c r="E389" s="433" t="str">
        <f>'MICHEAL ADJEI - SUNYANI'!D34</f>
        <v>RICE</v>
      </c>
      <c r="F389" s="433" t="str">
        <f>'MICHEAL ADJEI - SUNYANI'!E34</f>
        <v>FORTUNE DELICIOUS</v>
      </c>
      <c r="G389" s="443">
        <f>'MICHEAL ADJEI - SUNYANI'!F34</f>
        <v>0.74999999999999978</v>
      </c>
      <c r="H389" s="434">
        <f>'MICHEAL ADJEI - SUNYANI'!G34</f>
        <v>33.333333333333336</v>
      </c>
      <c r="I389" s="443">
        <f>'MICHEAL ADJEI - SUNYANI'!H34</f>
        <v>9599.3333333333339</v>
      </c>
      <c r="J389" s="433">
        <f>'MICHEAL ADJEI - SUNYANI'!I34</f>
        <v>222</v>
      </c>
      <c r="K389" s="443">
        <f>'MICHEAL ADJEI - SUNYANI'!J34</f>
        <v>4.9950000000000001</v>
      </c>
      <c r="L389" s="443">
        <f>'MICHEAL ADJEI - SUNYANI'!K34</f>
        <v>63931.560000000005</v>
      </c>
      <c r="M389" s="443">
        <f>'MICHEAL ADJEI - SUNYANI'!L34</f>
        <v>287.98</v>
      </c>
      <c r="N389" s="433">
        <f>'MICHEAL ADJEI - SUNYANI'!M34</f>
        <v>1</v>
      </c>
      <c r="O389" s="444">
        <f>'MICHEAL ADJEI - SUNYANI'!N34</f>
        <v>5.3485296868119548E-3</v>
      </c>
      <c r="P389" s="433">
        <f>'MICHEAL ADJEI - SUNYANI'!O34</f>
        <v>0.93897803052208551</v>
      </c>
      <c r="Q389" s="433" t="str">
        <f>'MICHEAL ADJEI - SUNYANI'!P34</f>
        <v>C</v>
      </c>
      <c r="R389" s="434">
        <f>'MICHEAL ADJEI - SUNYANI'!Q34</f>
        <v>1.5151515151515154</v>
      </c>
      <c r="S389" s="443">
        <f>'MICHEAL ADJEI - SUNYANI'!R34</f>
        <v>3.4090909090909081E-2</v>
      </c>
      <c r="T389" s="443">
        <f>'MICHEAL ADJEI - SUNYANI'!S34</f>
        <v>436.33333333333337</v>
      </c>
      <c r="U389" s="433">
        <f>'MICHEAL ADJEI - SUNYANI'!T34</f>
        <v>30</v>
      </c>
      <c r="V389" s="433">
        <f>'MICHEAL ADJEI - SUNYANI'!U34</f>
        <v>3</v>
      </c>
      <c r="W389" s="433">
        <f>'MICHEAL ADJEI - SUNYANI'!V34</f>
        <v>33</v>
      </c>
      <c r="X389" s="434">
        <f>'MICHEAL ADJEI - SUNYANI'!W34</f>
        <v>50.000000000000007</v>
      </c>
      <c r="Y389" s="434">
        <f>'MICHEAL ADJEI - SUNYANI'!X34</f>
        <v>0</v>
      </c>
      <c r="Z389" s="443">
        <f>'MICHEAL ADJEI - SUNYANI'!Y34</f>
        <v>0</v>
      </c>
      <c r="AA389" s="444">
        <f>'MICHEAL ADJEI - SUNYANI'!Z34</f>
        <v>4.4399999999999995</v>
      </c>
      <c r="AB389" s="446" t="str">
        <f>'MICHEAL ADJEI - SUNYANI'!AA34</f>
        <v>VERY HIGH-DON’T ORDER</v>
      </c>
      <c r="AC389" s="443">
        <f>'MICHEAL ADJEI - SUNYANI'!AB34</f>
        <v>0</v>
      </c>
      <c r="AD389" s="450">
        <f>Table1[[#This Row],[Stock Sell in/Sell out]]*Table1[[#This Row],[Stock Norm +Transit Time]]/Table1[[#This Row],[Stock Norm QTY]]</f>
        <v>146.51999999999998</v>
      </c>
      <c r="AE389" s="443">
        <f>Table1[[#This Row],[Stock Norm +Transit Time]]*Table1[[#This Row],[Av. Daily Sales MT]]</f>
        <v>1.1249999999999998</v>
      </c>
    </row>
    <row r="390" spans="1:31" hidden="1">
      <c r="A390" s="433" t="s">
        <v>5</v>
      </c>
      <c r="B390" s="433" t="s">
        <v>151</v>
      </c>
      <c r="C390" s="433" t="str">
        <f>'MICHEAL ADJEI - SUNYANI'!B35</f>
        <v>W198</v>
      </c>
      <c r="D390" s="433" t="str">
        <f>'MICHEAL ADJEI - SUNYANI'!C35</f>
        <v>JAMAA DETERGENT 12PCH X 450G</v>
      </c>
      <c r="E390" s="433" t="str">
        <f>'MICHEAL ADJEI - SUNYANI'!D35</f>
        <v>DETERGENT</v>
      </c>
      <c r="F390" s="433" t="str">
        <f>'MICHEAL ADJEI - SUNYANI'!E35</f>
        <v>JAMAA</v>
      </c>
      <c r="G390" s="443">
        <f>'MICHEAL ADJEI - SUNYANI'!F35</f>
        <v>0.7230000000000002</v>
      </c>
      <c r="H390" s="434">
        <f>'MICHEAL ADJEI - SUNYANI'!G35</f>
        <v>101</v>
      </c>
      <c r="I390" s="443">
        <f>'MICHEAL ADJEI - SUNYANI'!H35</f>
        <v>11792.146666666669</v>
      </c>
      <c r="J390" s="433">
        <f>'MICHEAL ADJEI - SUNYANI'!I35</f>
        <v>4</v>
      </c>
      <c r="K390" s="443">
        <f>'MICHEAL ADJEI - SUNYANI'!J35</f>
        <v>2.3400000000000001E-2</v>
      </c>
      <c r="L390" s="443">
        <f>'MICHEAL ADJEI - SUNYANI'!K35</f>
        <v>467.0157095709572</v>
      </c>
      <c r="M390" s="443">
        <f>'MICHEAL ADJEI - SUNYANI'!L35</f>
        <v>116.7539273927393</v>
      </c>
      <c r="N390" s="433">
        <f>'MICHEAL ADJEI - SUNYANI'!M35</f>
        <v>1</v>
      </c>
      <c r="O390" s="444">
        <f>'MICHEAL ADJEI - SUNYANI'!N35</f>
        <v>5.1559826180867276E-3</v>
      </c>
      <c r="P390" s="433">
        <f>'MICHEAL ADJEI - SUNYANI'!O35</f>
        <v>0.9441340131401722</v>
      </c>
      <c r="Q390" s="433" t="str">
        <f>'MICHEAL ADJEI - SUNYANI'!P35</f>
        <v>C</v>
      </c>
      <c r="R390" s="434">
        <f>'MICHEAL ADJEI - SUNYANI'!Q35</f>
        <v>4.5909090909090908</v>
      </c>
      <c r="S390" s="443">
        <f>'MICHEAL ADJEI - SUNYANI'!R35</f>
        <v>3.2863636363636373E-2</v>
      </c>
      <c r="T390" s="443">
        <f>'MICHEAL ADJEI - SUNYANI'!S35</f>
        <v>536.00666666666677</v>
      </c>
      <c r="U390" s="433">
        <f>'MICHEAL ADJEI - SUNYANI'!T35</f>
        <v>30</v>
      </c>
      <c r="V390" s="433">
        <f>'MICHEAL ADJEI - SUNYANI'!U35</f>
        <v>3</v>
      </c>
      <c r="W390" s="433">
        <f>'MICHEAL ADJEI - SUNYANI'!V35</f>
        <v>33</v>
      </c>
      <c r="X390" s="434">
        <f>'MICHEAL ADJEI - SUNYANI'!W35</f>
        <v>151.5</v>
      </c>
      <c r="Y390" s="434">
        <f>'MICHEAL ADJEI - SUNYANI'!X35</f>
        <v>147.5</v>
      </c>
      <c r="Z390" s="443">
        <f>'MICHEAL ADJEI - SUNYANI'!Y35</f>
        <v>1.0558663366336636</v>
      </c>
      <c r="AA390" s="444">
        <f>'MICHEAL ADJEI - SUNYANI'!Z35</f>
        <v>2.6402640264026403E-2</v>
      </c>
      <c r="AB390" s="446" t="str">
        <f>'MICHEAL ADJEI - SUNYANI'!AA35</f>
        <v>VERY LOW-ORDER URGENTLY</v>
      </c>
      <c r="AC390" s="443">
        <f>'MICHEAL ADJEI - SUNYANI'!AB35</f>
        <v>17221.204290429047</v>
      </c>
      <c r="AD390" s="450">
        <f>Table1[[#This Row],[Stock Sell in/Sell out]]*Table1[[#This Row],[Stock Norm +Transit Time]]/Table1[[#This Row],[Stock Norm QTY]]</f>
        <v>0.87128712871287128</v>
      </c>
      <c r="AE390" s="443">
        <f>Table1[[#This Row],[Stock Norm +Transit Time]]*Table1[[#This Row],[Av. Daily Sales MT]]</f>
        <v>1.0845000000000002</v>
      </c>
    </row>
    <row r="391" spans="1:31" hidden="1">
      <c r="A391" s="433" t="s">
        <v>5</v>
      </c>
      <c r="B391" s="433" t="s">
        <v>151</v>
      </c>
      <c r="C391" s="433" t="str">
        <f>'MICHEAL ADJEI - SUNYANI'!B36</f>
        <v>W229</v>
      </c>
      <c r="D391" s="433" t="str">
        <f>'MICHEAL ADJEI - SUNYANI'!C36</f>
        <v xml:space="preserve">EAZZY DETERGENT 40PCH X 160G </v>
      </c>
      <c r="E391" s="433" t="str">
        <f>'MICHEAL ADJEI - SUNYANI'!D36</f>
        <v>DETERGENT</v>
      </c>
      <c r="F391" s="433" t="str">
        <f>'MICHEAL ADJEI - SUNYANI'!E36</f>
        <v>EAZZY</v>
      </c>
      <c r="G391" s="443">
        <f>'MICHEAL ADJEI - SUNYANI'!F36</f>
        <v>0.60618666666666721</v>
      </c>
      <c r="H391" s="434">
        <f>'MICHEAL ADJEI - SUNYANI'!G36</f>
        <v>80.666666666666657</v>
      </c>
      <c r="I391" s="443">
        <f>'MICHEAL ADJEI - SUNYANI'!H36</f>
        <v>7939.6</v>
      </c>
      <c r="J391" s="433">
        <f>'MICHEAL ADJEI - SUNYANI'!I36</f>
        <v>157</v>
      </c>
      <c r="K391" s="443">
        <f>'MICHEAL ADJEI - SUNYANI'!J36</f>
        <v>1.0054400000000001</v>
      </c>
      <c r="L391" s="443">
        <f>'MICHEAL ADJEI - SUNYANI'!K36</f>
        <v>15452.692561983473</v>
      </c>
      <c r="M391" s="443">
        <f>'MICHEAL ADJEI - SUNYANI'!L36</f>
        <v>98.424793388429762</v>
      </c>
      <c r="N391" s="433">
        <f>'MICHEAL ADJEI - SUNYANI'!M36</f>
        <v>12</v>
      </c>
      <c r="O391" s="444">
        <f>'MICHEAL ADJEI - SUNYANI'!N36</f>
        <v>4.3229431765550042E-3</v>
      </c>
      <c r="P391" s="433">
        <f>'MICHEAL ADJEI - SUNYANI'!O36</f>
        <v>0.94845695631672722</v>
      </c>
      <c r="Q391" s="433" t="str">
        <f>'MICHEAL ADJEI - SUNYANI'!P36</f>
        <v>C</v>
      </c>
      <c r="R391" s="434">
        <f>'MICHEAL ADJEI - SUNYANI'!Q36</f>
        <v>3.6666666666666661</v>
      </c>
      <c r="S391" s="443">
        <f>'MICHEAL ADJEI - SUNYANI'!R36</f>
        <v>2.7553939393939419E-2</v>
      </c>
      <c r="T391" s="443">
        <f>'MICHEAL ADJEI - SUNYANI'!S36</f>
        <v>360.89090909090913</v>
      </c>
      <c r="U391" s="433">
        <f>'MICHEAL ADJEI - SUNYANI'!T36</f>
        <v>30</v>
      </c>
      <c r="V391" s="433">
        <f>'MICHEAL ADJEI - SUNYANI'!U36</f>
        <v>3</v>
      </c>
      <c r="W391" s="433">
        <f>'MICHEAL ADJEI - SUNYANI'!V36</f>
        <v>33</v>
      </c>
      <c r="X391" s="434">
        <f>'MICHEAL ADJEI - SUNYANI'!W36</f>
        <v>120.99999999999999</v>
      </c>
      <c r="Y391" s="434">
        <f>'MICHEAL ADJEI - SUNYANI'!X36</f>
        <v>0</v>
      </c>
      <c r="Z391" s="443">
        <f>'MICHEAL ADJEI - SUNYANI'!Y36</f>
        <v>0</v>
      </c>
      <c r="AA391" s="444">
        <f>'MICHEAL ADJEI - SUNYANI'!Z36</f>
        <v>1.2975206611570249</v>
      </c>
      <c r="AB391" s="446" t="str">
        <f>'MICHEAL ADJEI - SUNYANI'!AA36</f>
        <v>HIGH-DON’T ORDER</v>
      </c>
      <c r="AC391" s="443">
        <f>'MICHEAL ADJEI - SUNYANI'!AB36</f>
        <v>0</v>
      </c>
      <c r="AD391" s="450">
        <f>Table1[[#This Row],[Stock Sell in/Sell out]]*Table1[[#This Row],[Stock Norm +Transit Time]]/Table1[[#This Row],[Stock Norm QTY]]</f>
        <v>42.81818181818182</v>
      </c>
      <c r="AE391" s="443">
        <f>Table1[[#This Row],[Stock Norm +Transit Time]]*Table1[[#This Row],[Av. Daily Sales MT]]</f>
        <v>0.90928000000000087</v>
      </c>
    </row>
    <row r="392" spans="1:31" hidden="1">
      <c r="A392" s="433" t="s">
        <v>5</v>
      </c>
      <c r="B392" s="433" t="s">
        <v>151</v>
      </c>
      <c r="C392" s="433" t="str">
        <f>'MICHEAL ADJEI - SUNYANI'!B37</f>
        <v>W230</v>
      </c>
      <c r="D392" s="433" t="str">
        <f>'MICHEAL ADJEI - SUNYANI'!C37</f>
        <v>EAZZY DETERGENT 10PCH X 850G</v>
      </c>
      <c r="E392" s="433" t="str">
        <f>'MICHEAL ADJEI - SUNYANI'!D37</f>
        <v>DETERGENT</v>
      </c>
      <c r="F392" s="433" t="str">
        <f>'MICHEAL ADJEI - SUNYANI'!E37</f>
        <v>EAZZY</v>
      </c>
      <c r="G392" s="443">
        <f>'MICHEAL ADJEI - SUNYANI'!F37</f>
        <v>0.56326666666666703</v>
      </c>
      <c r="H392" s="434">
        <f>'MICHEAL ADJEI - SUNYANI'!G37</f>
        <v>43.333333333333329</v>
      </c>
      <c r="I392" s="443">
        <f>'MICHEAL ADJEI - SUNYANI'!H37</f>
        <v>7176.6000000000022</v>
      </c>
      <c r="J392" s="433">
        <f>'MICHEAL ADJEI - SUNYANI'!I37</f>
        <v>2</v>
      </c>
      <c r="K392" s="443">
        <f>'MICHEAL ADJEI - SUNYANI'!J37</f>
        <v>2.0399999999999998E-2</v>
      </c>
      <c r="L392" s="443">
        <f>'MICHEAL ADJEI - SUNYANI'!K37</f>
        <v>331.22769230769245</v>
      </c>
      <c r="M392" s="443">
        <f>'MICHEAL ADJEI - SUNYANI'!L37</f>
        <v>165.61384615384623</v>
      </c>
      <c r="N392" s="433">
        <f>'MICHEAL ADJEI - SUNYANI'!M37</f>
        <v>1</v>
      </c>
      <c r="O392" s="444">
        <f>'MICHEAL ADJEI - SUNYANI'!N37</f>
        <v>4.0168646510110447E-3</v>
      </c>
      <c r="P392" s="433">
        <f>'MICHEAL ADJEI - SUNYANI'!O37</f>
        <v>0.95247382096773825</v>
      </c>
      <c r="Q392" s="433" t="str">
        <f>'MICHEAL ADJEI - SUNYANI'!P37</f>
        <v>C</v>
      </c>
      <c r="R392" s="434">
        <f>'MICHEAL ADJEI - SUNYANI'!Q37</f>
        <v>1.9696969696969695</v>
      </c>
      <c r="S392" s="443">
        <f>'MICHEAL ADJEI - SUNYANI'!R37</f>
        <v>2.5603030303030318E-2</v>
      </c>
      <c r="T392" s="443">
        <f>'MICHEAL ADJEI - SUNYANI'!S37</f>
        <v>326.209090909091</v>
      </c>
      <c r="U392" s="433">
        <f>'MICHEAL ADJEI - SUNYANI'!T37</f>
        <v>30</v>
      </c>
      <c r="V392" s="433">
        <f>'MICHEAL ADJEI - SUNYANI'!U37</f>
        <v>3</v>
      </c>
      <c r="W392" s="433">
        <f>'MICHEAL ADJEI - SUNYANI'!V37</f>
        <v>33</v>
      </c>
      <c r="X392" s="434">
        <f>'MICHEAL ADJEI - SUNYANI'!W37</f>
        <v>65</v>
      </c>
      <c r="Y392" s="434">
        <f>'MICHEAL ADJEI - SUNYANI'!X37</f>
        <v>63</v>
      </c>
      <c r="Z392" s="443">
        <f>'MICHEAL ADJEI - SUNYANI'!Y37</f>
        <v>0.81890307692307751</v>
      </c>
      <c r="AA392" s="444">
        <f>'MICHEAL ADJEI - SUNYANI'!Z37</f>
        <v>3.0769230769230771E-2</v>
      </c>
      <c r="AB392" s="446" t="str">
        <f>'MICHEAL ADJEI - SUNYANI'!AA37</f>
        <v>VERY LOW-ORDER URGENTLY</v>
      </c>
      <c r="AC392" s="443">
        <f>'MICHEAL ADJEI - SUNYANI'!AB37</f>
        <v>10433.672307692312</v>
      </c>
      <c r="AD392" s="450">
        <f>Table1[[#This Row],[Stock Sell in/Sell out]]*Table1[[#This Row],[Stock Norm +Transit Time]]/Table1[[#This Row],[Stock Norm QTY]]</f>
        <v>1.0153846153846153</v>
      </c>
      <c r="AE392" s="443">
        <f>Table1[[#This Row],[Stock Norm +Transit Time]]*Table1[[#This Row],[Av. Daily Sales MT]]</f>
        <v>0.84490000000000054</v>
      </c>
    </row>
    <row r="393" spans="1:31" hidden="1">
      <c r="A393" s="433" t="s">
        <v>5</v>
      </c>
      <c r="B393" s="433" t="s">
        <v>151</v>
      </c>
      <c r="C393" s="433" t="str">
        <f>'MICHEAL ADJEI - SUNYANI'!B38</f>
        <v>W226</v>
      </c>
      <c r="D393" s="433" t="str">
        <f>'MICHEAL ADJEI - SUNYANI'!C38</f>
        <v>JAMAA BLUE SOAP 48X120GM</v>
      </c>
      <c r="E393" s="433" t="str">
        <f>'MICHEAL ADJEI - SUNYANI'!D38</f>
        <v>SOAP</v>
      </c>
      <c r="F393" s="433" t="str">
        <f>'MICHEAL ADJEI - SUNYANI'!E38</f>
        <v>JAMAA</v>
      </c>
      <c r="G393" s="443">
        <f>'MICHEAL ADJEI - SUNYANI'!F38</f>
        <v>0.54479999999999917</v>
      </c>
      <c r="H393" s="434">
        <f>'MICHEAL ADJEI - SUNYANI'!G38</f>
        <v>91.333333333333343</v>
      </c>
      <c r="I393" s="443">
        <f>'MICHEAL ADJEI - SUNYANI'!H38</f>
        <v>5013.1166666666786</v>
      </c>
      <c r="J393" s="433">
        <f>'MICHEAL ADJEI - SUNYANI'!I38</f>
        <v>0</v>
      </c>
      <c r="K393" s="443">
        <f>'MICHEAL ADJEI - SUNYANI'!J38</f>
        <v>0</v>
      </c>
      <c r="L393" s="443">
        <f>'MICHEAL ADJEI - SUNYANI'!K38</f>
        <v>0</v>
      </c>
      <c r="M393" s="443">
        <f>'MICHEAL ADJEI - SUNYANI'!L38</f>
        <v>54.888138686131512</v>
      </c>
      <c r="N393" s="433">
        <f>'MICHEAL ADJEI - SUNYANI'!M38</f>
        <v>16</v>
      </c>
      <c r="O393" s="444">
        <f>'MICHEAL ADJEI - SUNYANI'!N38</f>
        <v>3.8851719645001991E-3</v>
      </c>
      <c r="P393" s="433">
        <f>'MICHEAL ADJEI - SUNYANI'!O38</f>
        <v>0.95635899293223847</v>
      </c>
      <c r="Q393" s="433" t="str">
        <f>'MICHEAL ADJEI - SUNYANI'!P38</f>
        <v>C</v>
      </c>
      <c r="R393" s="434">
        <f>'MICHEAL ADJEI - SUNYANI'!Q38</f>
        <v>4.1515151515151523</v>
      </c>
      <c r="S393" s="443">
        <f>'MICHEAL ADJEI - SUNYANI'!R38</f>
        <v>2.4763636363636325E-2</v>
      </c>
      <c r="T393" s="443">
        <f>'MICHEAL ADJEI - SUNYANI'!S38</f>
        <v>227.86893939393994</v>
      </c>
      <c r="U393" s="433">
        <f>'MICHEAL ADJEI - SUNYANI'!T38</f>
        <v>30</v>
      </c>
      <c r="V393" s="433">
        <f>'MICHEAL ADJEI - SUNYANI'!U38</f>
        <v>3</v>
      </c>
      <c r="W393" s="433">
        <f>'MICHEAL ADJEI - SUNYANI'!V38</f>
        <v>33</v>
      </c>
      <c r="X393" s="434">
        <f>'MICHEAL ADJEI - SUNYANI'!W38</f>
        <v>137.00000000000003</v>
      </c>
      <c r="Y393" s="434">
        <f>'MICHEAL ADJEI - SUNYANI'!X38</f>
        <v>137.00000000000003</v>
      </c>
      <c r="Z393" s="443">
        <f>'MICHEAL ADJEI - SUNYANI'!Y38</f>
        <v>0.81719999999999882</v>
      </c>
      <c r="AA393" s="444">
        <f>'MICHEAL ADJEI - SUNYANI'!Z38</f>
        <v>0</v>
      </c>
      <c r="AB393" s="446" t="str">
        <f>'MICHEAL ADJEI - SUNYANI'!AA38</f>
        <v>VERY LOW-ORDER URGENTLY</v>
      </c>
      <c r="AC393" s="443">
        <f>'MICHEAL ADJEI - SUNYANI'!AB38</f>
        <v>7519.6750000000184</v>
      </c>
      <c r="AD393" s="450">
        <f>Table1[[#This Row],[Stock Sell in/Sell out]]*Table1[[#This Row],[Stock Norm +Transit Time]]/Table1[[#This Row],[Stock Norm QTY]]</f>
        <v>0</v>
      </c>
      <c r="AE393" s="443">
        <f>Table1[[#This Row],[Stock Norm +Transit Time]]*Table1[[#This Row],[Av. Daily Sales MT]]</f>
        <v>0.81719999999999871</v>
      </c>
    </row>
    <row r="394" spans="1:31" hidden="1">
      <c r="A394" s="433" t="s">
        <v>5</v>
      </c>
      <c r="B394" s="433" t="s">
        <v>151</v>
      </c>
      <c r="C394" s="433" t="str">
        <f>'MICHEAL ADJEI - SUNYANI'!B39</f>
        <v>W144</v>
      </c>
      <c r="D394" s="433" t="str">
        <f>'MICHEAL ADJEI - SUNYANI'!C39</f>
        <v>JAMAA DETERGENT 30G</v>
      </c>
      <c r="E394" s="433" t="str">
        <f>'MICHEAL ADJEI - SUNYANI'!D39</f>
        <v>DETERGENT</v>
      </c>
      <c r="F394" s="433" t="str">
        <f>'MICHEAL ADJEI - SUNYANI'!E39</f>
        <v>JAMAA</v>
      </c>
      <c r="G394" s="443">
        <f>'MICHEAL ADJEI - SUNYANI'!F39</f>
        <v>0.50699999999999878</v>
      </c>
      <c r="H394" s="434">
        <f>'MICHEAL ADJEI - SUNYANI'!G39</f>
        <v>112</v>
      </c>
      <c r="I394" s="443">
        <f>'MICHEAL ADJEI - SUNYANI'!H39</f>
        <v>8558</v>
      </c>
      <c r="J394" s="433">
        <f>'MICHEAL ADJEI - SUNYANI'!I39</f>
        <v>2</v>
      </c>
      <c r="K394" s="443">
        <f>'MICHEAL ADJEI - SUNYANI'!J39</f>
        <v>1.3349999999999999E-2</v>
      </c>
      <c r="L394" s="443">
        <f>'MICHEAL ADJEI - SUNYANI'!K39</f>
        <v>152.82142857142858</v>
      </c>
      <c r="M394" s="443">
        <f>'MICHEAL ADJEI - SUNYANI'!L39</f>
        <v>76.410714285714292</v>
      </c>
      <c r="N394" s="433">
        <f>'MICHEAL ADJEI - SUNYANI'!M39</f>
        <v>24</v>
      </c>
      <c r="O394" s="444">
        <f>'MICHEAL ADJEI - SUNYANI'!N39</f>
        <v>3.6156060682848738E-3</v>
      </c>
      <c r="P394" s="433">
        <f>'MICHEAL ADJEI - SUNYANI'!O39</f>
        <v>0.9599745990005234</v>
      </c>
      <c r="Q394" s="433" t="str">
        <f>'MICHEAL ADJEI - SUNYANI'!P39</f>
        <v>C</v>
      </c>
      <c r="R394" s="434">
        <f>'MICHEAL ADJEI - SUNYANI'!Q39</f>
        <v>5.0909090909090908</v>
      </c>
      <c r="S394" s="443">
        <f>'MICHEAL ADJEI - SUNYANI'!R39</f>
        <v>2.3045454545454491E-2</v>
      </c>
      <c r="T394" s="443">
        <f>'MICHEAL ADJEI - SUNYANI'!S39</f>
        <v>389</v>
      </c>
      <c r="U394" s="433">
        <f>'MICHEAL ADJEI - SUNYANI'!T39</f>
        <v>30</v>
      </c>
      <c r="V394" s="433">
        <f>'MICHEAL ADJEI - SUNYANI'!U39</f>
        <v>3</v>
      </c>
      <c r="W394" s="433">
        <f>'MICHEAL ADJEI - SUNYANI'!V39</f>
        <v>33</v>
      </c>
      <c r="X394" s="434">
        <f>'MICHEAL ADJEI - SUNYANI'!W39</f>
        <v>168</v>
      </c>
      <c r="Y394" s="434">
        <f>'MICHEAL ADJEI - SUNYANI'!X39</f>
        <v>166</v>
      </c>
      <c r="Z394" s="443">
        <f>'MICHEAL ADJEI - SUNYANI'!Y39</f>
        <v>0.75144642857142674</v>
      </c>
      <c r="AA394" s="444">
        <f>'MICHEAL ADJEI - SUNYANI'!Z39</f>
        <v>1.1904761904761904E-2</v>
      </c>
      <c r="AB394" s="446" t="str">
        <f>'MICHEAL ADJEI - SUNYANI'!AA39</f>
        <v>VERY LOW-ORDER URGENTLY</v>
      </c>
      <c r="AC394" s="443">
        <f>'MICHEAL ADJEI - SUNYANI'!AB39</f>
        <v>12684.178571428572</v>
      </c>
      <c r="AD394" s="450">
        <f>Table1[[#This Row],[Stock Sell in/Sell out]]*Table1[[#This Row],[Stock Norm +Transit Time]]/Table1[[#This Row],[Stock Norm QTY]]</f>
        <v>0.39285714285714285</v>
      </c>
      <c r="AE394" s="443">
        <f>Table1[[#This Row],[Stock Norm +Transit Time]]*Table1[[#This Row],[Av. Daily Sales MT]]</f>
        <v>0.76049999999999818</v>
      </c>
    </row>
    <row r="395" spans="1:31" hidden="1">
      <c r="A395" s="433" t="s">
        <v>5</v>
      </c>
      <c r="B395" s="433" t="s">
        <v>151</v>
      </c>
      <c r="C395" s="433" t="str">
        <f>'MICHEAL ADJEI - SUNYANI'!B40</f>
        <v>W159</v>
      </c>
      <c r="D395" s="433" t="str">
        <f>'MICHEAL ADJEI - SUNYANI'!C40</f>
        <v>SFO 900ML SCH</v>
      </c>
      <c r="E395" s="433" t="str">
        <f>'MICHEAL ADJEI - SUNYANI'!D40</f>
        <v>SUNFLOWER OIL</v>
      </c>
      <c r="F395" s="433" t="str">
        <f>'MICHEAL ADJEI - SUNYANI'!E40</f>
        <v>FRYTOL</v>
      </c>
      <c r="G395" s="443">
        <f>'MICHEAL ADJEI - SUNYANI'!F40</f>
        <v>0.49571999999999888</v>
      </c>
      <c r="H395" s="434">
        <f>'MICHEAL ADJEI - SUNYANI'!G40</f>
        <v>33</v>
      </c>
      <c r="I395" s="443">
        <f>'MICHEAL ADJEI - SUNYANI'!H40</f>
        <v>13005</v>
      </c>
      <c r="J395" s="433">
        <f>'MICHEAL ADJEI - SUNYANI'!I40</f>
        <v>0</v>
      </c>
      <c r="K395" s="443">
        <f>'MICHEAL ADJEI - SUNYANI'!J40</f>
        <v>0</v>
      </c>
      <c r="L395" s="443">
        <f>'MICHEAL ADJEI - SUNYANI'!K40</f>
        <v>0</v>
      </c>
      <c r="M395" s="443">
        <f>'MICHEAL ADJEI - SUNYANI'!L40</f>
        <v>394.09090909090907</v>
      </c>
      <c r="N395" s="433">
        <f>'MICHEAL ADJEI - SUNYANI'!M40</f>
        <v>6</v>
      </c>
      <c r="O395" s="444">
        <f>'MICHEAL ADJEI - SUNYANI'!N40</f>
        <v>3.5351641817952229E-3</v>
      </c>
      <c r="P395" s="433">
        <f>'MICHEAL ADJEI - SUNYANI'!O40</f>
        <v>0.96350976318231862</v>
      </c>
      <c r="Q395" s="433" t="str">
        <f>'MICHEAL ADJEI - SUNYANI'!P40</f>
        <v>C</v>
      </c>
      <c r="R395" s="434">
        <f>'MICHEAL ADJEI - SUNYANI'!Q40</f>
        <v>1.5</v>
      </c>
      <c r="S395" s="443">
        <f>'MICHEAL ADJEI - SUNYANI'!R40</f>
        <v>2.2532727272727222E-2</v>
      </c>
      <c r="T395" s="443">
        <f>'MICHEAL ADJEI - SUNYANI'!S40</f>
        <v>591.13636363636363</v>
      </c>
      <c r="U395" s="433">
        <f>'MICHEAL ADJEI - SUNYANI'!T40</f>
        <v>30</v>
      </c>
      <c r="V395" s="433">
        <f>'MICHEAL ADJEI - SUNYANI'!U40</f>
        <v>3</v>
      </c>
      <c r="W395" s="433">
        <f>'MICHEAL ADJEI - SUNYANI'!V40</f>
        <v>33</v>
      </c>
      <c r="X395" s="434">
        <f>'MICHEAL ADJEI - SUNYANI'!W40</f>
        <v>49.5</v>
      </c>
      <c r="Y395" s="434">
        <f>'MICHEAL ADJEI - SUNYANI'!X40</f>
        <v>49.5</v>
      </c>
      <c r="Z395" s="443">
        <f>'MICHEAL ADJEI - SUNYANI'!Y40</f>
        <v>0.74357999999999835</v>
      </c>
      <c r="AA395" s="444">
        <f>'MICHEAL ADJEI - SUNYANI'!Z40</f>
        <v>0</v>
      </c>
      <c r="AB395" s="446" t="str">
        <f>'MICHEAL ADJEI - SUNYANI'!AA40</f>
        <v>VERY LOW-ORDER URGENTLY</v>
      </c>
      <c r="AC395" s="443">
        <f>'MICHEAL ADJEI - SUNYANI'!AB40</f>
        <v>19507.5</v>
      </c>
      <c r="AD395" s="450">
        <f>Table1[[#This Row],[Stock Sell in/Sell out]]*Table1[[#This Row],[Stock Norm +Transit Time]]/Table1[[#This Row],[Stock Norm QTY]]</f>
        <v>0</v>
      </c>
      <c r="AE395" s="443">
        <f>Table1[[#This Row],[Stock Norm +Transit Time]]*Table1[[#This Row],[Av. Daily Sales MT]]</f>
        <v>0.74357999999999835</v>
      </c>
    </row>
    <row r="396" spans="1:31" hidden="1">
      <c r="A396" s="433" t="s">
        <v>5</v>
      </c>
      <c r="B396" s="433" t="s">
        <v>151</v>
      </c>
      <c r="C396" s="433" t="str">
        <f>'MICHEAL ADJEI - SUNYANI'!B41</f>
        <v>W112</v>
      </c>
      <c r="D396" s="433" t="str">
        <f>'MICHEAL ADJEI - SUNYANI'!C41</f>
        <v>FORTUNE DELIGHT 4.5KG</v>
      </c>
      <c r="E396" s="433" t="str">
        <f>'MICHEAL ADJEI - SUNYANI'!D41</f>
        <v>RICE</v>
      </c>
      <c r="F396" s="433" t="str">
        <f>'MICHEAL ADJEI - SUNYANI'!E41</f>
        <v>FORTUNE DELIGHT</v>
      </c>
      <c r="G396" s="443">
        <f>'MICHEAL ADJEI - SUNYANI'!F41</f>
        <v>0.47700000000000009</v>
      </c>
      <c r="H396" s="434">
        <f>'MICHEAL ADJEI - SUNYANI'!G41</f>
        <v>6.666666666666667</v>
      </c>
      <c r="I396" s="443">
        <f>'MICHEAL ADJEI - SUNYANI'!H41</f>
        <v>6723</v>
      </c>
      <c r="J396" s="433">
        <f>'MICHEAL ADJEI - SUNYANI'!I41</f>
        <v>93</v>
      </c>
      <c r="K396" s="443">
        <f>'MICHEAL ADJEI - SUNYANI'!J41</f>
        <v>2.0924999999999998</v>
      </c>
      <c r="L396" s="443">
        <f>'MICHEAL ADJEI - SUNYANI'!K41</f>
        <v>93785.849999999991</v>
      </c>
      <c r="M396" s="443">
        <f>'MICHEAL ADJEI - SUNYANI'!L41</f>
        <v>1008.4499999999999</v>
      </c>
      <c r="N396" s="433">
        <f>'MICHEAL ADJEI - SUNYANI'!M41</f>
        <v>12</v>
      </c>
      <c r="O396" s="444">
        <f>'MICHEAL ADJEI - SUNYANI'!N41</f>
        <v>3.4016648808124048E-3</v>
      </c>
      <c r="P396" s="433">
        <f>'MICHEAL ADJEI - SUNYANI'!O41</f>
        <v>0.96691142806313102</v>
      </c>
      <c r="Q396" s="433" t="str">
        <f>'MICHEAL ADJEI - SUNYANI'!P41</f>
        <v>C</v>
      </c>
      <c r="R396" s="434">
        <f>'MICHEAL ADJEI - SUNYANI'!Q41</f>
        <v>0.30303030303030304</v>
      </c>
      <c r="S396" s="443">
        <f>'MICHEAL ADJEI - SUNYANI'!R41</f>
        <v>2.1681818181818188E-2</v>
      </c>
      <c r="T396" s="443">
        <f>'MICHEAL ADJEI - SUNYANI'!S41</f>
        <v>305.59090909090907</v>
      </c>
      <c r="U396" s="433">
        <f>'MICHEAL ADJEI - SUNYANI'!T41</f>
        <v>30</v>
      </c>
      <c r="V396" s="433">
        <f>'MICHEAL ADJEI - SUNYANI'!U41</f>
        <v>3</v>
      </c>
      <c r="W396" s="433">
        <f>'MICHEAL ADJEI - SUNYANI'!V41</f>
        <v>33</v>
      </c>
      <c r="X396" s="434">
        <f>'MICHEAL ADJEI - SUNYANI'!W41</f>
        <v>10</v>
      </c>
      <c r="Y396" s="434">
        <f>'MICHEAL ADJEI - SUNYANI'!X41</f>
        <v>0</v>
      </c>
      <c r="Z396" s="443">
        <f>'MICHEAL ADJEI - SUNYANI'!Y41</f>
        <v>0</v>
      </c>
      <c r="AA396" s="444">
        <f>'MICHEAL ADJEI - SUNYANI'!Z41</f>
        <v>9.3000000000000007</v>
      </c>
      <c r="AB396" s="446" t="str">
        <f>'MICHEAL ADJEI - SUNYANI'!AA41</f>
        <v>VERY HIGH-DON’T ORDER</v>
      </c>
      <c r="AC396" s="443">
        <f>'MICHEAL ADJEI - SUNYANI'!AB41</f>
        <v>0</v>
      </c>
      <c r="AD396" s="450">
        <f>Table1[[#This Row],[Stock Sell in/Sell out]]*Table1[[#This Row],[Stock Norm +Transit Time]]/Table1[[#This Row],[Stock Norm QTY]]</f>
        <v>306.89999999999998</v>
      </c>
      <c r="AE396" s="443">
        <f>Table1[[#This Row],[Stock Norm +Transit Time]]*Table1[[#This Row],[Av. Daily Sales MT]]</f>
        <v>0.71550000000000014</v>
      </c>
    </row>
    <row r="397" spans="1:31" hidden="1">
      <c r="A397" s="433" t="s">
        <v>5</v>
      </c>
      <c r="B397" s="433" t="s">
        <v>151</v>
      </c>
      <c r="C397" s="433" t="str">
        <f>'MICHEAL ADJEI - SUNYANI'!B42</f>
        <v>W205</v>
      </c>
      <c r="D397" s="433" t="str">
        <f>'MICHEAL ADJEI - SUNYANI'!C42</f>
        <v>ALIFE ROSE 18X200G</v>
      </c>
      <c r="E397" s="433" t="str">
        <f>'MICHEAL ADJEI - SUNYANI'!D42</f>
        <v>SOAP</v>
      </c>
      <c r="F397" s="433" t="str">
        <f>'MICHEAL ADJEI - SUNYANI'!E42</f>
        <v>ALIFE</v>
      </c>
      <c r="G397" s="443">
        <f>'MICHEAL ADJEI - SUNYANI'!F42</f>
        <v>0.44020000000000015</v>
      </c>
      <c r="H397" s="434">
        <f>'MICHEAL ADJEI - SUNYANI'!G42</f>
        <v>109.33333333333333</v>
      </c>
      <c r="I397" s="443">
        <f>'MICHEAL ADJEI - SUNYANI'!H42</f>
        <v>10955.693333333333</v>
      </c>
      <c r="J397" s="433">
        <f>'MICHEAL ADJEI - SUNYANI'!I42</f>
        <v>0</v>
      </c>
      <c r="K397" s="443">
        <f>'MICHEAL ADJEI - SUNYANI'!J42</f>
        <v>0</v>
      </c>
      <c r="L397" s="443">
        <f>'MICHEAL ADJEI - SUNYANI'!K42</f>
        <v>0</v>
      </c>
      <c r="M397" s="443">
        <f>'MICHEAL ADJEI - SUNYANI'!L42</f>
        <v>100.20451219512195</v>
      </c>
      <c r="N397" s="433">
        <f>'MICHEAL ADJEI - SUNYANI'!M42</f>
        <v>1</v>
      </c>
      <c r="O397" s="444">
        <f>'MICHEAL ADJEI - SUNYANI'!N42</f>
        <v>3.1392303575128321E-3</v>
      </c>
      <c r="P397" s="433">
        <f>'MICHEAL ADJEI - SUNYANI'!O42</f>
        <v>0.97005065842064386</v>
      </c>
      <c r="Q397" s="433" t="str">
        <f>'MICHEAL ADJEI - SUNYANI'!P42</f>
        <v>C</v>
      </c>
      <c r="R397" s="434">
        <f>'MICHEAL ADJEI - SUNYANI'!Q42</f>
        <v>4.9696969696969697</v>
      </c>
      <c r="S397" s="443">
        <f>'MICHEAL ADJEI - SUNYANI'!R42</f>
        <v>2.0009090909090917E-2</v>
      </c>
      <c r="T397" s="443">
        <f>'MICHEAL ADJEI - SUNYANI'!S42</f>
        <v>497.98606060606056</v>
      </c>
      <c r="U397" s="433">
        <f>'MICHEAL ADJEI - SUNYANI'!T42</f>
        <v>30</v>
      </c>
      <c r="V397" s="433">
        <f>'MICHEAL ADJEI - SUNYANI'!U42</f>
        <v>3</v>
      </c>
      <c r="W397" s="433">
        <f>'MICHEAL ADJEI - SUNYANI'!V42</f>
        <v>33</v>
      </c>
      <c r="X397" s="434">
        <f>'MICHEAL ADJEI - SUNYANI'!W42</f>
        <v>164</v>
      </c>
      <c r="Y397" s="434">
        <f>'MICHEAL ADJEI - SUNYANI'!X42</f>
        <v>164</v>
      </c>
      <c r="Z397" s="443">
        <f>'MICHEAL ADJEI - SUNYANI'!Y42</f>
        <v>0.66030000000000022</v>
      </c>
      <c r="AA397" s="444">
        <f>'MICHEAL ADJEI - SUNYANI'!Z42</f>
        <v>0</v>
      </c>
      <c r="AB397" s="446" t="str">
        <f>'MICHEAL ADJEI - SUNYANI'!AA42</f>
        <v>VERY LOW-ORDER URGENTLY</v>
      </c>
      <c r="AC397" s="443">
        <f>'MICHEAL ADJEI - SUNYANI'!AB42</f>
        <v>16433.54</v>
      </c>
      <c r="AD397" s="450">
        <f>Table1[[#This Row],[Stock Sell in/Sell out]]*Table1[[#This Row],[Stock Norm +Transit Time]]/Table1[[#This Row],[Stock Norm QTY]]</f>
        <v>0</v>
      </c>
      <c r="AE397" s="443">
        <f>Table1[[#This Row],[Stock Norm +Transit Time]]*Table1[[#This Row],[Av. Daily Sales MT]]</f>
        <v>0.66030000000000022</v>
      </c>
    </row>
    <row r="398" spans="1:31" hidden="1">
      <c r="A398" s="433" t="s">
        <v>5</v>
      </c>
      <c r="B398" s="433" t="s">
        <v>151</v>
      </c>
      <c r="C398" s="433" t="str">
        <f>'MICHEAL ADJEI - SUNYANI'!B43</f>
        <v>W094</v>
      </c>
      <c r="D398" s="433" t="str">
        <f>'MICHEAL ADJEI - SUNYANI'!C43</f>
        <v>JAMAA BLUE 220GM</v>
      </c>
      <c r="E398" s="433" t="str">
        <f>'MICHEAL ADJEI - SUNYANI'!D43</f>
        <v>SOAP</v>
      </c>
      <c r="F398" s="433" t="str">
        <f>'MICHEAL ADJEI - SUNYANI'!E43</f>
        <v>JAMAA</v>
      </c>
      <c r="G398" s="443">
        <f>'MICHEAL ADJEI - SUNYANI'!F43</f>
        <v>0.42239999999999794</v>
      </c>
      <c r="H398" s="434">
        <f>'MICHEAL ADJEI - SUNYANI'!G43</f>
        <v>79.666666666666671</v>
      </c>
      <c r="I398" s="443">
        <f>'MICHEAL ADJEI - SUNYANI'!H43</f>
        <v>3280.7800000000129</v>
      </c>
      <c r="J398" s="433">
        <f>'MICHEAL ADJEI - SUNYANI'!I43</f>
        <v>0</v>
      </c>
      <c r="K398" s="443">
        <f>'MICHEAL ADJEI - SUNYANI'!J43</f>
        <v>0</v>
      </c>
      <c r="L398" s="443">
        <f>'MICHEAL ADJEI - SUNYANI'!K43</f>
        <v>0</v>
      </c>
      <c r="M398" s="443">
        <f>'MICHEAL ADJEI - SUNYANI'!L43</f>
        <v>41.181338912134052</v>
      </c>
      <c r="N398" s="433">
        <f>'MICHEAL ADJEI - SUNYANI'!M43</f>
        <v>48</v>
      </c>
      <c r="O398" s="444">
        <f>'MICHEAL ADJEI - SUNYANI'!N43</f>
        <v>3.0122919196124793E-3</v>
      </c>
      <c r="P398" s="433">
        <f>'MICHEAL ADJEI - SUNYANI'!O43</f>
        <v>0.97306295034025636</v>
      </c>
      <c r="Q398" s="433" t="str">
        <f>'MICHEAL ADJEI - SUNYANI'!P43</f>
        <v>C</v>
      </c>
      <c r="R398" s="434">
        <f>'MICHEAL ADJEI - SUNYANI'!Q43</f>
        <v>3.6212121212121215</v>
      </c>
      <c r="S398" s="443">
        <f>'MICHEAL ADJEI - SUNYANI'!R43</f>
        <v>1.9199999999999908E-2</v>
      </c>
      <c r="T398" s="443">
        <f>'MICHEAL ADJEI - SUNYANI'!S43</f>
        <v>149.12636363636423</v>
      </c>
      <c r="U398" s="433">
        <f>'MICHEAL ADJEI - SUNYANI'!T43</f>
        <v>30</v>
      </c>
      <c r="V398" s="433">
        <f>'MICHEAL ADJEI - SUNYANI'!U43</f>
        <v>3</v>
      </c>
      <c r="W398" s="433">
        <f>'MICHEAL ADJEI - SUNYANI'!V43</f>
        <v>33</v>
      </c>
      <c r="X398" s="434">
        <f>'MICHEAL ADJEI - SUNYANI'!W43</f>
        <v>119.50000000000001</v>
      </c>
      <c r="Y398" s="434">
        <f>'MICHEAL ADJEI - SUNYANI'!X43</f>
        <v>119.50000000000001</v>
      </c>
      <c r="Z398" s="443">
        <f>'MICHEAL ADJEI - SUNYANI'!Y43</f>
        <v>0.63359999999999694</v>
      </c>
      <c r="AA398" s="444">
        <f>'MICHEAL ADJEI - SUNYANI'!Z43</f>
        <v>0</v>
      </c>
      <c r="AB398" s="446" t="str">
        <f>'MICHEAL ADJEI - SUNYANI'!AA43</f>
        <v>VERY LOW-ORDER URGENTLY</v>
      </c>
      <c r="AC398" s="443">
        <f>'MICHEAL ADJEI - SUNYANI'!AB43</f>
        <v>4921.1700000000201</v>
      </c>
      <c r="AD398" s="450">
        <f>Table1[[#This Row],[Stock Sell in/Sell out]]*Table1[[#This Row],[Stock Norm +Transit Time]]/Table1[[#This Row],[Stock Norm QTY]]</f>
        <v>0</v>
      </c>
      <c r="AE398" s="443">
        <f>Table1[[#This Row],[Stock Norm +Transit Time]]*Table1[[#This Row],[Av. Daily Sales MT]]</f>
        <v>0.63359999999999694</v>
      </c>
    </row>
    <row r="399" spans="1:31" hidden="1">
      <c r="A399" s="433" t="s">
        <v>5</v>
      </c>
      <c r="B399" s="433" t="s">
        <v>151</v>
      </c>
      <c r="C399" s="433" t="str">
        <f>'MICHEAL ADJEI - SUNYANI'!B44</f>
        <v>W194</v>
      </c>
      <c r="D399" s="433" t="str">
        <f>'MICHEAL ADJEI - SUNYANI'!C44</f>
        <v>ALIFE MEDICATED 18X200G</v>
      </c>
      <c r="E399" s="433" t="str">
        <f>'MICHEAL ADJEI - SUNYANI'!D44</f>
        <v>SOAP</v>
      </c>
      <c r="F399" s="433" t="str">
        <f>'MICHEAL ADJEI - SUNYANI'!E44</f>
        <v>ALIFE</v>
      </c>
      <c r="G399" s="443">
        <f>'MICHEAL ADJEI - SUNYANI'!F44</f>
        <v>0.35313333333333319</v>
      </c>
      <c r="H399" s="434">
        <f>'MICHEAL ADJEI - SUNYANI'!G44</f>
        <v>91</v>
      </c>
      <c r="I399" s="443">
        <f>'MICHEAL ADJEI - SUNYANI'!H44</f>
        <v>8825.0799999999981</v>
      </c>
      <c r="J399" s="433">
        <f>'MICHEAL ADJEI - SUNYANI'!I44</f>
        <v>4</v>
      </c>
      <c r="K399" s="443">
        <f>'MICHEAL ADJEI - SUNYANI'!J44</f>
        <v>1.7600000000000001E-2</v>
      </c>
      <c r="L399" s="443">
        <f>'MICHEAL ADJEI - SUNYANI'!K44</f>
        <v>387.9156043956043</v>
      </c>
      <c r="M399" s="443">
        <f>'MICHEAL ADJEI - SUNYANI'!L44</f>
        <v>96.978901098901076</v>
      </c>
      <c r="N399" s="433">
        <f>'MICHEAL ADJEI - SUNYANI'!M44</f>
        <v>20</v>
      </c>
      <c r="O399" s="444">
        <f>'MICHEAL ADJEI - SUNYANI'!N44</f>
        <v>2.5183254889815931E-3</v>
      </c>
      <c r="P399" s="433">
        <f>'MICHEAL ADJEI - SUNYANI'!O44</f>
        <v>0.97558127582923793</v>
      </c>
      <c r="Q399" s="433" t="str">
        <f>'MICHEAL ADJEI - SUNYANI'!P44</f>
        <v>C</v>
      </c>
      <c r="R399" s="434">
        <f>'MICHEAL ADJEI - SUNYANI'!Q44</f>
        <v>4.1363636363636367</v>
      </c>
      <c r="S399" s="443">
        <f>'MICHEAL ADJEI - SUNYANI'!R44</f>
        <v>1.6051515151515146E-2</v>
      </c>
      <c r="T399" s="443">
        <f>'MICHEAL ADJEI - SUNYANI'!S44</f>
        <v>401.13999999999993</v>
      </c>
      <c r="U399" s="433">
        <f>'MICHEAL ADJEI - SUNYANI'!T44</f>
        <v>30</v>
      </c>
      <c r="V399" s="433">
        <f>'MICHEAL ADJEI - SUNYANI'!U44</f>
        <v>3</v>
      </c>
      <c r="W399" s="433">
        <f>'MICHEAL ADJEI - SUNYANI'!V44</f>
        <v>33</v>
      </c>
      <c r="X399" s="434">
        <f>'MICHEAL ADJEI - SUNYANI'!W44</f>
        <v>136.5</v>
      </c>
      <c r="Y399" s="434">
        <f>'MICHEAL ADJEI - SUNYANI'!X44</f>
        <v>132.5</v>
      </c>
      <c r="Z399" s="443">
        <f>'MICHEAL ADJEI - SUNYANI'!Y44</f>
        <v>0.51417765567765539</v>
      </c>
      <c r="AA399" s="444">
        <f>'MICHEAL ADJEI - SUNYANI'!Z44</f>
        <v>2.9304029304029304E-2</v>
      </c>
      <c r="AB399" s="446" t="str">
        <f>'MICHEAL ADJEI - SUNYANI'!AA44</f>
        <v>VERY LOW-ORDER URGENTLY</v>
      </c>
      <c r="AC399" s="443">
        <f>'MICHEAL ADJEI - SUNYANI'!AB44</f>
        <v>12849.704395604393</v>
      </c>
      <c r="AD399" s="450">
        <f>Table1[[#This Row],[Stock Sell in/Sell out]]*Table1[[#This Row],[Stock Norm +Transit Time]]/Table1[[#This Row],[Stock Norm QTY]]</f>
        <v>0.96703296703296704</v>
      </c>
      <c r="AE399" s="443">
        <f>Table1[[#This Row],[Stock Norm +Transit Time]]*Table1[[#This Row],[Av. Daily Sales MT]]</f>
        <v>0.52969999999999984</v>
      </c>
    </row>
    <row r="400" spans="1:31" hidden="1">
      <c r="A400" s="433" t="s">
        <v>5</v>
      </c>
      <c r="B400" s="433" t="s">
        <v>151</v>
      </c>
      <c r="C400" s="433" t="str">
        <f>'MICHEAL ADJEI - SUNYANI'!B45</f>
        <v>W241</v>
      </c>
      <c r="D400" s="433" t="str">
        <f>'MICHEAL ADJEI - SUNYANI'!C45</f>
        <v>FORTUNE MARGARINE 10KG</v>
      </c>
      <c r="E400" s="433" t="str">
        <f>'MICHEAL ADJEI - SUNYANI'!D45</f>
        <v>SPECIALTY FATS</v>
      </c>
      <c r="F400" s="433" t="str">
        <f>'MICHEAL ADJEI - SUNYANI'!E45</f>
        <v>FORTUNE</v>
      </c>
      <c r="G400" s="443">
        <f>'MICHEAL ADJEI - SUNYANI'!F45</f>
        <v>0.33333333333333331</v>
      </c>
      <c r="H400" s="434">
        <f>'MICHEAL ADJEI - SUNYANI'!G45</f>
        <v>33.333333333333336</v>
      </c>
      <c r="I400" s="443">
        <f>'MICHEAL ADJEI - SUNYANI'!H45</f>
        <v>10666.666666666666</v>
      </c>
      <c r="J400" s="433">
        <f>'MICHEAL ADJEI - SUNYANI'!I45</f>
        <v>0</v>
      </c>
      <c r="K400" s="443">
        <f>'MICHEAL ADJEI - SUNYANI'!J45</f>
        <v>0</v>
      </c>
      <c r="L400" s="443">
        <f>'MICHEAL ADJEI - SUNYANI'!K45</f>
        <v>0</v>
      </c>
      <c r="M400" s="443">
        <f>'MICHEAL ADJEI - SUNYANI'!L45</f>
        <v>319.99999999999994</v>
      </c>
      <c r="N400" s="433">
        <f>'MICHEAL ADJEI - SUNYANI'!M45</f>
        <v>48</v>
      </c>
      <c r="O400" s="444">
        <f>'MICHEAL ADJEI - SUNYANI'!N45</f>
        <v>2.3771243052497582E-3</v>
      </c>
      <c r="P400" s="433">
        <f>'MICHEAL ADJEI - SUNYANI'!O45</f>
        <v>0.97795840013448765</v>
      </c>
      <c r="Q400" s="433" t="str">
        <f>'MICHEAL ADJEI - SUNYANI'!P45</f>
        <v>C</v>
      </c>
      <c r="R400" s="434">
        <f>'MICHEAL ADJEI - SUNYANI'!Q45</f>
        <v>1.5151515151515154</v>
      </c>
      <c r="S400" s="443">
        <f>'MICHEAL ADJEI - SUNYANI'!R45</f>
        <v>1.515151515151515E-2</v>
      </c>
      <c r="T400" s="443">
        <f>'MICHEAL ADJEI - SUNYANI'!S45</f>
        <v>484.84848484848482</v>
      </c>
      <c r="U400" s="433">
        <f>'MICHEAL ADJEI - SUNYANI'!T45</f>
        <v>30</v>
      </c>
      <c r="V400" s="433">
        <f>'MICHEAL ADJEI - SUNYANI'!U45</f>
        <v>3</v>
      </c>
      <c r="W400" s="433">
        <f>'MICHEAL ADJEI - SUNYANI'!V45</f>
        <v>33</v>
      </c>
      <c r="X400" s="434">
        <f>'MICHEAL ADJEI - SUNYANI'!W45</f>
        <v>50.000000000000007</v>
      </c>
      <c r="Y400" s="434">
        <f>'MICHEAL ADJEI - SUNYANI'!X45</f>
        <v>50.000000000000007</v>
      </c>
      <c r="Z400" s="443">
        <f>'MICHEAL ADJEI - SUNYANI'!Y45</f>
        <v>0.5</v>
      </c>
      <c r="AA400" s="444">
        <f>'MICHEAL ADJEI - SUNYANI'!Z45</f>
        <v>0</v>
      </c>
      <c r="AB400" s="446" t="str">
        <f>'MICHEAL ADJEI - SUNYANI'!AA45</f>
        <v>VERY LOW-ORDER URGENTLY</v>
      </c>
      <c r="AC400" s="443">
        <f>'MICHEAL ADJEI - SUNYANI'!AB45</f>
        <v>16000</v>
      </c>
      <c r="AD400" s="450">
        <f>Table1[[#This Row],[Stock Sell in/Sell out]]*Table1[[#This Row],[Stock Norm +Transit Time]]/Table1[[#This Row],[Stock Norm QTY]]</f>
        <v>0</v>
      </c>
      <c r="AE400" s="443">
        <f>Table1[[#This Row],[Stock Norm +Transit Time]]*Table1[[#This Row],[Av. Daily Sales MT]]</f>
        <v>0.49999999999999994</v>
      </c>
    </row>
    <row r="401" spans="1:31" hidden="1">
      <c r="A401" s="433" t="s">
        <v>5</v>
      </c>
      <c r="B401" s="433" t="s">
        <v>151</v>
      </c>
      <c r="C401" s="433" t="str">
        <f>'MICHEAL ADJEI - SUNYANI'!B46</f>
        <v>W099</v>
      </c>
      <c r="D401" s="433" t="str">
        <f>'MICHEAL ADJEI - SUNYANI'!C46</f>
        <v>ALIFE 225G COCONUT</v>
      </c>
      <c r="E401" s="433" t="str">
        <f>'MICHEAL ADJEI - SUNYANI'!D46</f>
        <v>SOAP</v>
      </c>
      <c r="F401" s="433" t="str">
        <f>'MICHEAL ADJEI - SUNYANI'!E46</f>
        <v>ALIFE</v>
      </c>
      <c r="G401" s="443">
        <f>'MICHEAL ADJEI - SUNYANI'!F46</f>
        <v>0.29215999999999986</v>
      </c>
      <c r="H401" s="434">
        <f>'MICHEAL ADJEI - SUNYANI'!G46</f>
        <v>66</v>
      </c>
      <c r="I401" s="443">
        <f>'MICHEAL ADJEI - SUNYANI'!H46</f>
        <v>4191.8600000000006</v>
      </c>
      <c r="J401" s="433">
        <f>'MICHEAL ADJEI - SUNYANI'!I46</f>
        <v>0</v>
      </c>
      <c r="K401" s="443">
        <f>'MICHEAL ADJEI - SUNYANI'!J46</f>
        <v>0</v>
      </c>
      <c r="L401" s="443">
        <f>'MICHEAL ADJEI - SUNYANI'!K46</f>
        <v>0</v>
      </c>
      <c r="M401" s="443">
        <f>'MICHEAL ADJEI - SUNYANI'!L46</f>
        <v>63.513030303030312</v>
      </c>
      <c r="N401" s="433">
        <f>'MICHEAL ADJEI - SUNYANI'!M46</f>
        <v>24</v>
      </c>
      <c r="O401" s="444">
        <f>'MICHEAL ADJEI - SUNYANI'!N46</f>
        <v>2.0835019110653072E-3</v>
      </c>
      <c r="P401" s="433">
        <f>'MICHEAL ADJEI - SUNYANI'!O46</f>
        <v>0.98004190204555297</v>
      </c>
      <c r="Q401" s="433" t="str">
        <f>'MICHEAL ADJEI - SUNYANI'!P46</f>
        <v>C</v>
      </c>
      <c r="R401" s="434">
        <f>'MICHEAL ADJEI - SUNYANI'!Q46</f>
        <v>3</v>
      </c>
      <c r="S401" s="443">
        <f>'MICHEAL ADJEI - SUNYANI'!R46</f>
        <v>1.3279999999999993E-2</v>
      </c>
      <c r="T401" s="443">
        <f>'MICHEAL ADJEI - SUNYANI'!S46</f>
        <v>190.53909090909093</v>
      </c>
      <c r="U401" s="433">
        <f>'MICHEAL ADJEI - SUNYANI'!T46</f>
        <v>30</v>
      </c>
      <c r="V401" s="433">
        <f>'MICHEAL ADJEI - SUNYANI'!U46</f>
        <v>3</v>
      </c>
      <c r="W401" s="433">
        <f>'MICHEAL ADJEI - SUNYANI'!V46</f>
        <v>33</v>
      </c>
      <c r="X401" s="434">
        <f>'MICHEAL ADJEI - SUNYANI'!W46</f>
        <v>99</v>
      </c>
      <c r="Y401" s="434">
        <f>'MICHEAL ADJEI - SUNYANI'!X46</f>
        <v>99</v>
      </c>
      <c r="Z401" s="443">
        <f>'MICHEAL ADJEI - SUNYANI'!Y46</f>
        <v>0.4382399999999998</v>
      </c>
      <c r="AA401" s="444">
        <f>'MICHEAL ADJEI - SUNYANI'!Z46</f>
        <v>0</v>
      </c>
      <c r="AB401" s="446" t="str">
        <f>'MICHEAL ADJEI - SUNYANI'!AA46</f>
        <v>VERY LOW-ORDER URGENTLY</v>
      </c>
      <c r="AC401" s="443">
        <f>'MICHEAL ADJEI - SUNYANI'!AB46</f>
        <v>6287.7900000000009</v>
      </c>
      <c r="AD401" s="450">
        <f>Table1[[#This Row],[Stock Sell in/Sell out]]*Table1[[#This Row],[Stock Norm +Transit Time]]/Table1[[#This Row],[Stock Norm QTY]]</f>
        <v>0</v>
      </c>
      <c r="AE401" s="443">
        <f>Table1[[#This Row],[Stock Norm +Transit Time]]*Table1[[#This Row],[Av. Daily Sales MT]]</f>
        <v>0.4382399999999998</v>
      </c>
    </row>
    <row r="402" spans="1:31" hidden="1">
      <c r="A402" s="433" t="s">
        <v>5</v>
      </c>
      <c r="B402" s="433" t="s">
        <v>151</v>
      </c>
      <c r="C402" s="433" t="str">
        <f>'MICHEAL ADJEI - SUNYANI'!B47</f>
        <v>W204</v>
      </c>
      <c r="D402" s="433" t="str">
        <f>'MICHEAL ADJEI - SUNYANI'!C47</f>
        <v>ALIFE COCONUT 18X200G</v>
      </c>
      <c r="E402" s="433" t="str">
        <f>'MICHEAL ADJEI - SUNYANI'!D47</f>
        <v>SOAP</v>
      </c>
      <c r="F402" s="433" t="str">
        <f>'MICHEAL ADJEI - SUNYANI'!E47</f>
        <v>ALIFE</v>
      </c>
      <c r="G402" s="443">
        <f>'MICHEAL ADJEI - SUNYANI'!F47</f>
        <v>0.28066666666666656</v>
      </c>
      <c r="H402" s="434">
        <f>'MICHEAL ADJEI - SUNYANI'!G47</f>
        <v>50.666666666666671</v>
      </c>
      <c r="I402" s="443">
        <f>'MICHEAL ADJEI - SUNYANI'!H47</f>
        <v>6846.0533333333287</v>
      </c>
      <c r="J402" s="433">
        <f>'MICHEAL ADJEI - SUNYANI'!I47</f>
        <v>8</v>
      </c>
      <c r="K402" s="443">
        <f>'MICHEAL ADJEI - SUNYANI'!J47</f>
        <v>3.1200000000000002E-2</v>
      </c>
      <c r="L402" s="443">
        <f>'MICHEAL ADJEI - SUNYANI'!K47</f>
        <v>1080.9557894736834</v>
      </c>
      <c r="M402" s="443">
        <f>'MICHEAL ADJEI - SUNYANI'!L47</f>
        <v>135.11947368421042</v>
      </c>
      <c r="N402" s="433">
        <f>'MICHEAL ADJEI - SUNYANI'!M47</f>
        <v>1</v>
      </c>
      <c r="O402" s="444">
        <f>'MICHEAL ADJEI - SUNYANI'!N47</f>
        <v>2.001538665020296E-3</v>
      </c>
      <c r="P402" s="433">
        <f>'MICHEAL ADJEI - SUNYANI'!O47</f>
        <v>0.98204344071057326</v>
      </c>
      <c r="Q402" s="433" t="str">
        <f>'MICHEAL ADJEI - SUNYANI'!P47</f>
        <v>C</v>
      </c>
      <c r="R402" s="434">
        <f>'MICHEAL ADJEI - SUNYANI'!Q47</f>
        <v>2.3030303030303032</v>
      </c>
      <c r="S402" s="443">
        <f>'MICHEAL ADJEI - SUNYANI'!R47</f>
        <v>1.2757575757575752E-2</v>
      </c>
      <c r="T402" s="443">
        <f>'MICHEAL ADJEI - SUNYANI'!S47</f>
        <v>311.1842424242422</v>
      </c>
      <c r="U402" s="433">
        <f>'MICHEAL ADJEI - SUNYANI'!T47</f>
        <v>30</v>
      </c>
      <c r="V402" s="433">
        <f>'MICHEAL ADJEI - SUNYANI'!U47</f>
        <v>3</v>
      </c>
      <c r="W402" s="433">
        <f>'MICHEAL ADJEI - SUNYANI'!V47</f>
        <v>33</v>
      </c>
      <c r="X402" s="434">
        <f>'MICHEAL ADJEI - SUNYANI'!W47</f>
        <v>76</v>
      </c>
      <c r="Y402" s="434">
        <f>'MICHEAL ADJEI - SUNYANI'!X47</f>
        <v>68</v>
      </c>
      <c r="Z402" s="443">
        <f>'MICHEAL ADJEI - SUNYANI'!Y47</f>
        <v>0.37668421052631562</v>
      </c>
      <c r="AA402" s="444">
        <f>'MICHEAL ADJEI - SUNYANI'!Z47</f>
        <v>0.10526315789473684</v>
      </c>
      <c r="AB402" s="446" t="str">
        <f>'MICHEAL ADJEI - SUNYANI'!AA47</f>
        <v>VERY LOW-ORDER URGENTLY</v>
      </c>
      <c r="AC402" s="443">
        <f>'MICHEAL ADJEI - SUNYANI'!AB47</f>
        <v>9188.1242105263082</v>
      </c>
      <c r="AD402" s="450">
        <f>Table1[[#This Row],[Stock Sell in/Sell out]]*Table1[[#This Row],[Stock Norm +Transit Time]]/Table1[[#This Row],[Stock Norm QTY]]</f>
        <v>3.4736842105263159</v>
      </c>
      <c r="AE402" s="443">
        <f>Table1[[#This Row],[Stock Norm +Transit Time]]*Table1[[#This Row],[Av. Daily Sales MT]]</f>
        <v>0.42099999999999982</v>
      </c>
    </row>
    <row r="403" spans="1:31" hidden="1">
      <c r="A403" s="433" t="s">
        <v>5</v>
      </c>
      <c r="B403" s="433" t="s">
        <v>151</v>
      </c>
      <c r="C403" s="433" t="str">
        <f>'MICHEAL ADJEI - SUNYANI'!B48</f>
        <v>W233</v>
      </c>
      <c r="D403" s="433" t="str">
        <f>'MICHEAL ADJEI - SUNYANI'!C48</f>
        <v>EAZZY DETERGENT POWDER 75G X 100PCH</v>
      </c>
      <c r="E403" s="433" t="str">
        <f>'MICHEAL ADJEI - SUNYANI'!D48</f>
        <v>DETERGENT</v>
      </c>
      <c r="F403" s="433" t="str">
        <f>'MICHEAL ADJEI - SUNYANI'!E48</f>
        <v>EAZZY</v>
      </c>
      <c r="G403" s="443">
        <f>'MICHEAL ADJEI - SUNYANI'!F48</f>
        <v>0.27853333333333269</v>
      </c>
      <c r="H403" s="434">
        <f>'MICHEAL ADJEI - SUNYANI'!G48</f>
        <v>36</v>
      </c>
      <c r="I403" s="443">
        <f>'MICHEAL ADJEI - SUNYANI'!H48</f>
        <v>3459.49</v>
      </c>
      <c r="J403" s="433">
        <f>'MICHEAL ADJEI - SUNYANI'!I48</f>
        <v>2</v>
      </c>
      <c r="K403" s="443">
        <f>'MICHEAL ADJEI - SUNYANI'!J48</f>
        <v>1.788E-2</v>
      </c>
      <c r="L403" s="443">
        <f>'MICHEAL ADJEI - SUNYANI'!K48</f>
        <v>192.19388888888886</v>
      </c>
      <c r="M403" s="443">
        <f>'MICHEAL ADJEI - SUNYANI'!L48</f>
        <v>96.096944444444432</v>
      </c>
      <c r="N403" s="433">
        <f>'MICHEAL ADJEI - SUNYANI'!M48</f>
        <v>6</v>
      </c>
      <c r="O403" s="444">
        <f>'MICHEAL ADJEI - SUNYANI'!N48</f>
        <v>1.9863250694666934E-3</v>
      </c>
      <c r="P403" s="433">
        <f>'MICHEAL ADJEI - SUNYANI'!O48</f>
        <v>0.98402976578003998</v>
      </c>
      <c r="Q403" s="433" t="str">
        <f>'MICHEAL ADJEI - SUNYANI'!P48</f>
        <v>C</v>
      </c>
      <c r="R403" s="434">
        <f>'MICHEAL ADJEI - SUNYANI'!Q48</f>
        <v>1.6363636363636365</v>
      </c>
      <c r="S403" s="443">
        <f>'MICHEAL ADJEI - SUNYANI'!R48</f>
        <v>1.2660606060606032E-2</v>
      </c>
      <c r="T403" s="443">
        <f>'MICHEAL ADJEI - SUNYANI'!S48</f>
        <v>157.24954545454545</v>
      </c>
      <c r="U403" s="433">
        <f>'MICHEAL ADJEI - SUNYANI'!T48</f>
        <v>30</v>
      </c>
      <c r="V403" s="433">
        <f>'MICHEAL ADJEI - SUNYANI'!U48</f>
        <v>3</v>
      </c>
      <c r="W403" s="433">
        <f>'MICHEAL ADJEI - SUNYANI'!V48</f>
        <v>33</v>
      </c>
      <c r="X403" s="434">
        <f>'MICHEAL ADJEI - SUNYANI'!W48</f>
        <v>54</v>
      </c>
      <c r="Y403" s="434">
        <f>'MICHEAL ADJEI - SUNYANI'!X48</f>
        <v>52</v>
      </c>
      <c r="Z403" s="443">
        <f>'MICHEAL ADJEI - SUNYANI'!Y48</f>
        <v>0.40232592592592498</v>
      </c>
      <c r="AA403" s="444">
        <f>'MICHEAL ADJEI - SUNYANI'!Z48</f>
        <v>3.7037037037037035E-2</v>
      </c>
      <c r="AB403" s="446" t="str">
        <f>'MICHEAL ADJEI - SUNYANI'!AA48</f>
        <v>VERY LOW-ORDER URGENTLY</v>
      </c>
      <c r="AC403" s="443">
        <f>'MICHEAL ADJEI - SUNYANI'!AB48</f>
        <v>4997.0411111111107</v>
      </c>
      <c r="AD403" s="450">
        <f>Table1[[#This Row],[Stock Sell in/Sell out]]*Table1[[#This Row],[Stock Norm +Transit Time]]/Table1[[#This Row],[Stock Norm QTY]]</f>
        <v>1.2222222222222223</v>
      </c>
      <c r="AE403" s="443">
        <f>Table1[[#This Row],[Stock Norm +Transit Time]]*Table1[[#This Row],[Av. Daily Sales MT]]</f>
        <v>0.41779999999999906</v>
      </c>
    </row>
    <row r="404" spans="1:31" hidden="1">
      <c r="A404" s="433" t="s">
        <v>5</v>
      </c>
      <c r="B404" s="433" t="s">
        <v>151</v>
      </c>
      <c r="C404" s="433" t="str">
        <f>'MICHEAL ADJEI - SUNYANI'!B49</f>
        <v>W021</v>
      </c>
      <c r="D404" s="433" t="str">
        <f>'MICHEAL ADJEI - SUNYANI'!C49</f>
        <v>FRYTOL OIL 10L</v>
      </c>
      <c r="E404" s="433" t="str">
        <f>'MICHEAL ADJEI - SUNYANI'!D49</f>
        <v>COOKING OIL</v>
      </c>
      <c r="F404" s="433" t="str">
        <f>'MICHEAL ADJEI - SUNYANI'!E49</f>
        <v>FRYTOL</v>
      </c>
      <c r="G404" s="443">
        <f>'MICHEAL ADJEI - SUNYANI'!F49</f>
        <v>0.24000000000000005</v>
      </c>
      <c r="H404" s="434">
        <f>'MICHEAL ADJEI - SUNYANI'!G49</f>
        <v>26.666666666666668</v>
      </c>
      <c r="I404" s="443">
        <f>'MICHEAL ADJEI - SUNYANI'!H49</f>
        <v>8453.3333333333321</v>
      </c>
      <c r="J404" s="433">
        <f>'MICHEAL ADJEI - SUNYANI'!I49</f>
        <v>15</v>
      </c>
      <c r="K404" s="443">
        <f>'MICHEAL ADJEI - SUNYANI'!J49</f>
        <v>0.13500000000000001</v>
      </c>
      <c r="L404" s="443">
        <f>'MICHEAL ADJEI - SUNYANI'!K49</f>
        <v>4754.9999999999991</v>
      </c>
      <c r="M404" s="443">
        <f>'MICHEAL ADJEI - SUNYANI'!L49</f>
        <v>316.99999999999994</v>
      </c>
      <c r="N404" s="433">
        <f>'MICHEAL ADJEI - SUNYANI'!M49</f>
        <v>12</v>
      </c>
      <c r="O404" s="444">
        <f>'MICHEAL ADJEI - SUNYANI'!N49</f>
        <v>1.7115294997798263E-3</v>
      </c>
      <c r="P404" s="433">
        <f>'MICHEAL ADJEI - SUNYANI'!O49</f>
        <v>0.9857412952798198</v>
      </c>
      <c r="Q404" s="433" t="str">
        <f>'MICHEAL ADJEI - SUNYANI'!P49</f>
        <v>C</v>
      </c>
      <c r="R404" s="434">
        <f>'MICHEAL ADJEI - SUNYANI'!Q49</f>
        <v>1.2121212121212122</v>
      </c>
      <c r="S404" s="443">
        <f>'MICHEAL ADJEI - SUNYANI'!R49</f>
        <v>1.0909090909090912E-2</v>
      </c>
      <c r="T404" s="443">
        <f>'MICHEAL ADJEI - SUNYANI'!S49</f>
        <v>384.24242424242419</v>
      </c>
      <c r="U404" s="433">
        <f>'MICHEAL ADJEI - SUNYANI'!T49</f>
        <v>30</v>
      </c>
      <c r="V404" s="433">
        <f>'MICHEAL ADJEI - SUNYANI'!U49</f>
        <v>3</v>
      </c>
      <c r="W404" s="433">
        <f>'MICHEAL ADJEI - SUNYANI'!V49</f>
        <v>33</v>
      </c>
      <c r="X404" s="434">
        <f>'MICHEAL ADJEI - SUNYANI'!W49</f>
        <v>40</v>
      </c>
      <c r="Y404" s="434">
        <f>'MICHEAL ADJEI - SUNYANI'!X49</f>
        <v>25</v>
      </c>
      <c r="Z404" s="443">
        <f>'MICHEAL ADJEI - SUNYANI'!Y49</f>
        <v>0.22500000000000003</v>
      </c>
      <c r="AA404" s="444">
        <f>'MICHEAL ADJEI - SUNYANI'!Z49</f>
        <v>0.375</v>
      </c>
      <c r="AB404" s="446" t="str">
        <f>'MICHEAL ADJEI - SUNYANI'!AA49</f>
        <v>VERY LOW-ORDER URGENTLY</v>
      </c>
      <c r="AC404" s="443">
        <f>'MICHEAL ADJEI - SUNYANI'!AB49</f>
        <v>7924.9999999999982</v>
      </c>
      <c r="AD404" s="450">
        <f>Table1[[#This Row],[Stock Sell in/Sell out]]*Table1[[#This Row],[Stock Norm +Transit Time]]/Table1[[#This Row],[Stock Norm QTY]]</f>
        <v>12.375</v>
      </c>
      <c r="AE404" s="443">
        <f>Table1[[#This Row],[Stock Norm +Transit Time]]*Table1[[#This Row],[Av. Daily Sales MT]]</f>
        <v>0.3600000000000001</v>
      </c>
    </row>
    <row r="405" spans="1:31" hidden="1">
      <c r="A405" s="433" t="s">
        <v>5</v>
      </c>
      <c r="B405" s="433" t="s">
        <v>151</v>
      </c>
      <c r="C405" s="433" t="str">
        <f>'MICHEAL ADJEI - SUNYANI'!B50</f>
        <v>W203</v>
      </c>
      <c r="D405" s="433" t="str">
        <f>'MICHEAL ADJEI - SUNYANI'!C50</f>
        <v>ALIFE LEMON 18X200G</v>
      </c>
      <c r="E405" s="433" t="str">
        <f>'MICHEAL ADJEI - SUNYANI'!D50</f>
        <v>SOAP</v>
      </c>
      <c r="F405" s="433" t="str">
        <f>'MICHEAL ADJEI - SUNYANI'!E50</f>
        <v>ALIFE</v>
      </c>
      <c r="G405" s="443">
        <f>'MICHEAL ADJEI - SUNYANI'!F50</f>
        <v>0.22773333333333315</v>
      </c>
      <c r="H405" s="434">
        <f>'MICHEAL ADJEI - SUNYANI'!G50</f>
        <v>48.666666666666664</v>
      </c>
      <c r="I405" s="443">
        <f>'MICHEAL ADJEI - SUNYANI'!H50</f>
        <v>5816.4800000000005</v>
      </c>
      <c r="J405" s="433">
        <f>'MICHEAL ADJEI - SUNYANI'!I50</f>
        <v>100</v>
      </c>
      <c r="K405" s="443">
        <f>'MICHEAL ADJEI - SUNYANI'!J50</f>
        <v>0.36160000000000003</v>
      </c>
      <c r="L405" s="443">
        <f>'MICHEAL ADJEI - SUNYANI'!K50</f>
        <v>11951.671232876713</v>
      </c>
      <c r="M405" s="443">
        <f>'MICHEAL ADJEI - SUNYANI'!L50</f>
        <v>119.51671232876714</v>
      </c>
      <c r="N405" s="433">
        <f>'MICHEAL ADJEI - SUNYANI'!M50</f>
        <v>4</v>
      </c>
      <c r="O405" s="444">
        <f>'MICHEAL ADJEI - SUNYANI'!N50</f>
        <v>1.6240513253466336E-3</v>
      </c>
      <c r="P405" s="433">
        <f>'MICHEAL ADJEI - SUNYANI'!O50</f>
        <v>0.98736534660516639</v>
      </c>
      <c r="Q405" s="433" t="str">
        <f>'MICHEAL ADJEI - SUNYANI'!P50</f>
        <v>C</v>
      </c>
      <c r="R405" s="434">
        <f>'MICHEAL ADJEI - SUNYANI'!Q50</f>
        <v>2.2121212121212119</v>
      </c>
      <c r="S405" s="443">
        <f>'MICHEAL ADJEI - SUNYANI'!R50</f>
        <v>1.0351515151515143E-2</v>
      </c>
      <c r="T405" s="443">
        <f>'MICHEAL ADJEI - SUNYANI'!S50</f>
        <v>264.38545454545459</v>
      </c>
      <c r="U405" s="433">
        <f>'MICHEAL ADJEI - SUNYANI'!T50</f>
        <v>30</v>
      </c>
      <c r="V405" s="433">
        <f>'MICHEAL ADJEI - SUNYANI'!U50</f>
        <v>3</v>
      </c>
      <c r="W405" s="433">
        <f>'MICHEAL ADJEI - SUNYANI'!V50</f>
        <v>33</v>
      </c>
      <c r="X405" s="434">
        <f>'MICHEAL ADJEI - SUNYANI'!W50</f>
        <v>73</v>
      </c>
      <c r="Y405" s="434">
        <f>'MICHEAL ADJEI - SUNYANI'!X50</f>
        <v>0</v>
      </c>
      <c r="Z405" s="443">
        <f>'MICHEAL ADJEI - SUNYANI'!Y50</f>
        <v>0</v>
      </c>
      <c r="AA405" s="444">
        <f>'MICHEAL ADJEI - SUNYANI'!Z50</f>
        <v>1.3698630136986301</v>
      </c>
      <c r="AB405" s="446" t="str">
        <f>'MICHEAL ADJEI - SUNYANI'!AA50</f>
        <v>HIGH-DON’T ORDER</v>
      </c>
      <c r="AC405" s="443">
        <f>'MICHEAL ADJEI - SUNYANI'!AB50</f>
        <v>0</v>
      </c>
      <c r="AD405" s="450">
        <f>Table1[[#This Row],[Stock Sell in/Sell out]]*Table1[[#This Row],[Stock Norm +Transit Time]]/Table1[[#This Row],[Stock Norm QTY]]</f>
        <v>45.205479452054796</v>
      </c>
      <c r="AE405" s="443">
        <f>Table1[[#This Row],[Stock Norm +Transit Time]]*Table1[[#This Row],[Av. Daily Sales MT]]</f>
        <v>0.34159999999999974</v>
      </c>
    </row>
    <row r="406" spans="1:31" hidden="1">
      <c r="A406" s="433" t="s">
        <v>5</v>
      </c>
      <c r="B406" s="433" t="s">
        <v>151</v>
      </c>
      <c r="C406" s="433" t="str">
        <f>'MICHEAL ADJEI - SUNYANI'!B51</f>
        <v>W077</v>
      </c>
      <c r="D406" s="433" t="str">
        <f>'MICHEAL ADJEI - SUNYANI'!C51</f>
        <v>ALIFE COCONUT 40 X 100G</v>
      </c>
      <c r="E406" s="433" t="str">
        <f>'MICHEAL ADJEI - SUNYANI'!D51</f>
        <v>SOAP</v>
      </c>
      <c r="F406" s="433" t="str">
        <f>'MICHEAL ADJEI - SUNYANI'!E51</f>
        <v>ALIFE</v>
      </c>
      <c r="G406" s="443">
        <f>'MICHEAL ADJEI - SUNYANI'!F51</f>
        <v>0.20950000000000008</v>
      </c>
      <c r="H406" s="434">
        <f>'MICHEAL ADJEI - SUNYANI'!G51</f>
        <v>38</v>
      </c>
      <c r="I406" s="443">
        <f>'MICHEAL ADJEI - SUNYANI'!H51</f>
        <v>5166.3133333333353</v>
      </c>
      <c r="J406" s="433">
        <f>'MICHEAL ADJEI - SUNYANI'!I51</f>
        <v>2</v>
      </c>
      <c r="K406" s="443">
        <f>'MICHEAL ADJEI - SUNYANI'!J51</f>
        <v>9.5999999999999992E-3</v>
      </c>
      <c r="L406" s="443">
        <f>'MICHEAL ADJEI - SUNYANI'!K51</f>
        <v>271.91122807017553</v>
      </c>
      <c r="M406" s="443">
        <f>'MICHEAL ADJEI - SUNYANI'!L51</f>
        <v>135.95561403508776</v>
      </c>
      <c r="N406" s="433">
        <f>'MICHEAL ADJEI - SUNYANI'!M51</f>
        <v>18</v>
      </c>
      <c r="O406" s="444">
        <f>'MICHEAL ADJEI - SUNYANI'!N51</f>
        <v>1.4940226258494736E-3</v>
      </c>
      <c r="P406" s="433">
        <f>'MICHEAL ADJEI - SUNYANI'!O51</f>
        <v>0.98885936923101592</v>
      </c>
      <c r="Q406" s="433" t="str">
        <f>'MICHEAL ADJEI - SUNYANI'!P51</f>
        <v>C</v>
      </c>
      <c r="R406" s="434">
        <f>'MICHEAL ADJEI - SUNYANI'!Q51</f>
        <v>1.7272727272727273</v>
      </c>
      <c r="S406" s="443">
        <f>'MICHEAL ADJEI - SUNYANI'!R51</f>
        <v>9.5227272727272765E-3</v>
      </c>
      <c r="T406" s="443">
        <f>'MICHEAL ADJEI - SUNYANI'!S51</f>
        <v>234.83242424242434</v>
      </c>
      <c r="U406" s="433">
        <f>'MICHEAL ADJEI - SUNYANI'!T51</f>
        <v>30</v>
      </c>
      <c r="V406" s="433">
        <f>'MICHEAL ADJEI - SUNYANI'!U51</f>
        <v>3</v>
      </c>
      <c r="W406" s="433">
        <f>'MICHEAL ADJEI - SUNYANI'!V51</f>
        <v>33</v>
      </c>
      <c r="X406" s="434">
        <f>'MICHEAL ADJEI - SUNYANI'!W51</f>
        <v>57</v>
      </c>
      <c r="Y406" s="434">
        <f>'MICHEAL ADJEI - SUNYANI'!X51</f>
        <v>55</v>
      </c>
      <c r="Z406" s="443">
        <f>'MICHEAL ADJEI - SUNYANI'!Y51</f>
        <v>0.30322368421052642</v>
      </c>
      <c r="AA406" s="444">
        <f>'MICHEAL ADJEI - SUNYANI'!Z51</f>
        <v>3.5087719298245612E-2</v>
      </c>
      <c r="AB406" s="446" t="str">
        <f>'MICHEAL ADJEI - SUNYANI'!AA51</f>
        <v>VERY LOW-ORDER URGENTLY</v>
      </c>
      <c r="AC406" s="443">
        <f>'MICHEAL ADJEI - SUNYANI'!AB51</f>
        <v>7477.5587719298273</v>
      </c>
      <c r="AD406" s="450">
        <f>Table1[[#This Row],[Stock Sell in/Sell out]]*Table1[[#This Row],[Stock Norm +Transit Time]]/Table1[[#This Row],[Stock Norm QTY]]</f>
        <v>1.1578947368421053</v>
      </c>
      <c r="AE406" s="443">
        <f>Table1[[#This Row],[Stock Norm +Transit Time]]*Table1[[#This Row],[Av. Daily Sales MT]]</f>
        <v>0.31425000000000014</v>
      </c>
    </row>
    <row r="407" spans="1:31" hidden="1">
      <c r="A407" s="433" t="s">
        <v>5</v>
      </c>
      <c r="B407" s="433" t="s">
        <v>151</v>
      </c>
      <c r="C407" s="433" t="str">
        <f>'MICHEAL ADJEI - SUNYANI'!B52</f>
        <v>W079</v>
      </c>
      <c r="D407" s="433" t="str">
        <f>'MICHEAL ADJEI - SUNYANI'!C52</f>
        <v>ALIFE MEDICATED 60 X 100G</v>
      </c>
      <c r="E407" s="433" t="str">
        <f>'MICHEAL ADJEI - SUNYANI'!D52</f>
        <v>SOAP</v>
      </c>
      <c r="F407" s="433" t="str">
        <f>'MICHEAL ADJEI - SUNYANI'!E52</f>
        <v>ALIFE</v>
      </c>
      <c r="G407" s="443">
        <f>'MICHEAL ADJEI - SUNYANI'!F52</f>
        <v>0.20000000000000012</v>
      </c>
      <c r="H407" s="434">
        <f>'MICHEAL ADJEI - SUNYANI'!G52</f>
        <v>33.333333333333336</v>
      </c>
      <c r="I407" s="443">
        <f>'MICHEAL ADJEI - SUNYANI'!H52</f>
        <v>1766.6666666666665</v>
      </c>
      <c r="J407" s="433">
        <f>'MICHEAL ADJEI - SUNYANI'!I52</f>
        <v>0</v>
      </c>
      <c r="K407" s="443">
        <f>'MICHEAL ADJEI - SUNYANI'!J52</f>
        <v>0</v>
      </c>
      <c r="L407" s="443">
        <f>'MICHEAL ADJEI - SUNYANI'!K52</f>
        <v>0</v>
      </c>
      <c r="M407" s="443">
        <f>'MICHEAL ADJEI - SUNYANI'!L52</f>
        <v>52.999999999999993</v>
      </c>
      <c r="N407" s="433">
        <f>'MICHEAL ADJEI - SUNYANI'!M52</f>
        <v>40</v>
      </c>
      <c r="O407" s="444">
        <f>'MICHEAL ADJEI - SUNYANI'!N52</f>
        <v>1.4262745831498558E-3</v>
      </c>
      <c r="P407" s="433">
        <f>'MICHEAL ADJEI - SUNYANI'!O52</f>
        <v>0.99028564381416573</v>
      </c>
      <c r="Q407" s="433" t="str">
        <f>'MICHEAL ADJEI - SUNYANI'!P52</f>
        <v>C</v>
      </c>
      <c r="R407" s="434">
        <f>'MICHEAL ADJEI - SUNYANI'!Q52</f>
        <v>1.5151515151515154</v>
      </c>
      <c r="S407" s="443">
        <f>'MICHEAL ADJEI - SUNYANI'!R52</f>
        <v>9.0909090909090957E-3</v>
      </c>
      <c r="T407" s="443">
        <f>'MICHEAL ADJEI - SUNYANI'!S52</f>
        <v>80.303030303030297</v>
      </c>
      <c r="U407" s="433">
        <f>'MICHEAL ADJEI - SUNYANI'!T52</f>
        <v>30</v>
      </c>
      <c r="V407" s="433">
        <f>'MICHEAL ADJEI - SUNYANI'!U52</f>
        <v>3</v>
      </c>
      <c r="W407" s="433">
        <f>'MICHEAL ADJEI - SUNYANI'!V52</f>
        <v>33</v>
      </c>
      <c r="X407" s="434">
        <f>'MICHEAL ADJEI - SUNYANI'!W52</f>
        <v>50.000000000000007</v>
      </c>
      <c r="Y407" s="434">
        <f>'MICHEAL ADJEI - SUNYANI'!X52</f>
        <v>50.000000000000007</v>
      </c>
      <c r="Z407" s="443">
        <f>'MICHEAL ADJEI - SUNYANI'!Y52</f>
        <v>0.30000000000000021</v>
      </c>
      <c r="AA407" s="444">
        <f>'MICHEAL ADJEI - SUNYANI'!Z52</f>
        <v>0</v>
      </c>
      <c r="AB407" s="446" t="str">
        <f>'MICHEAL ADJEI - SUNYANI'!AA52</f>
        <v>VERY LOW-ORDER URGENTLY</v>
      </c>
      <c r="AC407" s="443">
        <f>'MICHEAL ADJEI - SUNYANI'!AB52</f>
        <v>2650</v>
      </c>
      <c r="AD407" s="450">
        <f>Table1[[#This Row],[Stock Sell in/Sell out]]*Table1[[#This Row],[Stock Norm +Transit Time]]/Table1[[#This Row],[Stock Norm QTY]]</f>
        <v>0</v>
      </c>
      <c r="AE407" s="443">
        <f>Table1[[#This Row],[Stock Norm +Transit Time]]*Table1[[#This Row],[Av. Daily Sales MT]]</f>
        <v>0.30000000000000016</v>
      </c>
    </row>
    <row r="408" spans="1:31" hidden="1">
      <c r="A408" s="433" t="s">
        <v>5</v>
      </c>
      <c r="B408" s="433" t="s">
        <v>151</v>
      </c>
      <c r="C408" s="433" t="str">
        <f>'MICHEAL ADJEI - SUNYANI'!B53</f>
        <v>W207</v>
      </c>
      <c r="D408" s="433" t="str">
        <f>'MICHEAL ADJEI - SUNYANI'!C53</f>
        <v>DETERGENT 100X75G</v>
      </c>
      <c r="E408" s="433" t="str">
        <f>'MICHEAL ADJEI - SUNYANI'!D53</f>
        <v>DETERGENT</v>
      </c>
      <c r="F408" s="433" t="str">
        <f>'MICHEAL ADJEI - SUNYANI'!E53</f>
        <v>JAMAA</v>
      </c>
      <c r="G408" s="443">
        <f>'MICHEAL ADJEI - SUNYANI'!F53</f>
        <v>0.19550000000000006</v>
      </c>
      <c r="H408" s="434">
        <f>'MICHEAL ADJEI - SUNYANI'!G53</f>
        <v>18.333333333333336</v>
      </c>
      <c r="I408" s="443">
        <f>'MICHEAL ADJEI - SUNYANI'!H53</f>
        <v>3276.7499999999986</v>
      </c>
      <c r="J408" s="433">
        <f>'MICHEAL ADJEI - SUNYANI'!I53</f>
        <v>352</v>
      </c>
      <c r="K408" s="443">
        <f>'MICHEAL ADJEI - SUNYANI'!J53</f>
        <v>2.64392</v>
      </c>
      <c r="L408" s="443">
        <f>'MICHEAL ADJEI - SUNYANI'!K53</f>
        <v>62913.599999999962</v>
      </c>
      <c r="M408" s="443">
        <f>'MICHEAL ADJEI - SUNYANI'!L53</f>
        <v>178.73181818181808</v>
      </c>
      <c r="N408" s="433">
        <f>'MICHEAL ADJEI - SUNYANI'!M53</f>
        <v>10</v>
      </c>
      <c r="O408" s="444">
        <f>'MICHEAL ADJEI - SUNYANI'!N53</f>
        <v>1.3941834050289837E-3</v>
      </c>
      <c r="P408" s="433">
        <f>'MICHEAL ADJEI - SUNYANI'!O53</f>
        <v>0.99167982721919468</v>
      </c>
      <c r="Q408" s="433" t="str">
        <f>'MICHEAL ADJEI - SUNYANI'!P53</f>
        <v>C</v>
      </c>
      <c r="R408" s="434">
        <f>'MICHEAL ADJEI - SUNYANI'!Q53</f>
        <v>0.83333333333333348</v>
      </c>
      <c r="S408" s="443">
        <f>'MICHEAL ADJEI - SUNYANI'!R53</f>
        <v>8.8863636363636384E-3</v>
      </c>
      <c r="T408" s="443">
        <f>'MICHEAL ADJEI - SUNYANI'!S53</f>
        <v>148.94318181818176</v>
      </c>
      <c r="U408" s="433">
        <f>'MICHEAL ADJEI - SUNYANI'!T53</f>
        <v>30</v>
      </c>
      <c r="V408" s="433">
        <f>'MICHEAL ADJEI - SUNYANI'!U53</f>
        <v>3</v>
      </c>
      <c r="W408" s="433">
        <f>'MICHEAL ADJEI - SUNYANI'!V53</f>
        <v>33</v>
      </c>
      <c r="X408" s="434">
        <f>'MICHEAL ADJEI - SUNYANI'!W53</f>
        <v>27.500000000000004</v>
      </c>
      <c r="Y408" s="434">
        <f>'MICHEAL ADJEI - SUNYANI'!X53</f>
        <v>0</v>
      </c>
      <c r="Z408" s="443">
        <f>'MICHEAL ADJEI - SUNYANI'!Y53</f>
        <v>0</v>
      </c>
      <c r="AA408" s="444">
        <f>'MICHEAL ADJEI - SUNYANI'!Z53</f>
        <v>12.799999999999999</v>
      </c>
      <c r="AB408" s="446" t="str">
        <f>'MICHEAL ADJEI - SUNYANI'!AA53</f>
        <v>VERY HIGH-DON’T ORDER</v>
      </c>
      <c r="AC408" s="443">
        <f>'MICHEAL ADJEI - SUNYANI'!AB53</f>
        <v>0</v>
      </c>
      <c r="AD408" s="450">
        <f>Table1[[#This Row],[Stock Sell in/Sell out]]*Table1[[#This Row],[Stock Norm +Transit Time]]/Table1[[#This Row],[Stock Norm QTY]]</f>
        <v>422.39999999999992</v>
      </c>
      <c r="AE408" s="443">
        <f>Table1[[#This Row],[Stock Norm +Transit Time]]*Table1[[#This Row],[Av. Daily Sales MT]]</f>
        <v>0.29325000000000007</v>
      </c>
    </row>
    <row r="409" spans="1:31" hidden="1">
      <c r="A409" s="433" t="s">
        <v>5</v>
      </c>
      <c r="B409" s="433" t="s">
        <v>151</v>
      </c>
      <c r="C409" s="433" t="str">
        <f>'MICHEAL ADJEI - SUNYANI'!B54</f>
        <v>W019</v>
      </c>
      <c r="D409" s="433" t="str">
        <f>'MICHEAL ADJEI - SUNYANI'!C54</f>
        <v xml:space="preserve">FRYTOL YELLOW @25L </v>
      </c>
      <c r="E409" s="433" t="str">
        <f>'MICHEAL ADJEI - SUNYANI'!D54</f>
        <v>COOKING OIL</v>
      </c>
      <c r="F409" s="433" t="str">
        <f>'MICHEAL ADJEI - SUNYANI'!E54</f>
        <v>FRYTOL</v>
      </c>
      <c r="G409" s="443">
        <f>'MICHEAL ADJEI - SUNYANI'!F54</f>
        <v>0.1875</v>
      </c>
      <c r="H409" s="434">
        <f>'MICHEAL ADJEI - SUNYANI'!G54</f>
        <v>8.3333333333333339</v>
      </c>
      <c r="I409" s="443">
        <f>'MICHEAL ADJEI - SUNYANI'!H54</f>
        <v>3500</v>
      </c>
      <c r="J409" s="433">
        <f>'MICHEAL ADJEI - SUNYANI'!I54</f>
        <v>849</v>
      </c>
      <c r="K409" s="443">
        <f>'MICHEAL ADJEI - SUNYANI'!J54</f>
        <v>19.102499999999999</v>
      </c>
      <c r="L409" s="443">
        <f>'MICHEAL ADJEI - SUNYANI'!K54</f>
        <v>356579.99999999994</v>
      </c>
      <c r="M409" s="443">
        <f>'MICHEAL ADJEI - SUNYANI'!L54</f>
        <v>419.99999999999994</v>
      </c>
      <c r="N409" s="433">
        <f>'MICHEAL ADJEI - SUNYANI'!M54</f>
        <v>12</v>
      </c>
      <c r="O409" s="444">
        <f>'MICHEAL ADJEI - SUNYANI'!N54</f>
        <v>1.3371324217029891E-3</v>
      </c>
      <c r="P409" s="433">
        <f>'MICHEAL ADJEI - SUNYANI'!O54</f>
        <v>0.99301695964089765</v>
      </c>
      <c r="Q409" s="433" t="str">
        <f>'MICHEAL ADJEI - SUNYANI'!P54</f>
        <v>C</v>
      </c>
      <c r="R409" s="434">
        <f>'MICHEAL ADJEI - SUNYANI'!Q54</f>
        <v>0.37878787878787884</v>
      </c>
      <c r="S409" s="443">
        <f>'MICHEAL ADJEI - SUNYANI'!R54</f>
        <v>8.5227272727272721E-3</v>
      </c>
      <c r="T409" s="443">
        <f>'MICHEAL ADJEI - SUNYANI'!S54</f>
        <v>159.09090909090909</v>
      </c>
      <c r="U409" s="433">
        <f>'MICHEAL ADJEI - SUNYANI'!T54</f>
        <v>30</v>
      </c>
      <c r="V409" s="433">
        <f>'MICHEAL ADJEI - SUNYANI'!U54</f>
        <v>3</v>
      </c>
      <c r="W409" s="433">
        <f>'MICHEAL ADJEI - SUNYANI'!V54</f>
        <v>33</v>
      </c>
      <c r="X409" s="434">
        <f>'MICHEAL ADJEI - SUNYANI'!W54</f>
        <v>12.500000000000002</v>
      </c>
      <c r="Y409" s="434">
        <f>'MICHEAL ADJEI - SUNYANI'!X54</f>
        <v>0</v>
      </c>
      <c r="Z409" s="443">
        <f>'MICHEAL ADJEI - SUNYANI'!Y54</f>
        <v>0</v>
      </c>
      <c r="AA409" s="444">
        <f>'MICHEAL ADJEI - SUNYANI'!Z54</f>
        <v>67.919999999999987</v>
      </c>
      <c r="AB409" s="446" t="str">
        <f>'MICHEAL ADJEI - SUNYANI'!AA54</f>
        <v>VERY HIGH-DON’T ORDER</v>
      </c>
      <c r="AC409" s="443">
        <f>'MICHEAL ADJEI - SUNYANI'!AB54</f>
        <v>0</v>
      </c>
      <c r="AD409" s="450">
        <f>Table1[[#This Row],[Stock Sell in/Sell out]]*Table1[[#This Row],[Stock Norm +Transit Time]]/Table1[[#This Row],[Stock Norm QTY]]</f>
        <v>2241.3599999999997</v>
      </c>
      <c r="AE409" s="443">
        <f>Table1[[#This Row],[Stock Norm +Transit Time]]*Table1[[#This Row],[Av. Daily Sales MT]]</f>
        <v>0.28125</v>
      </c>
    </row>
    <row r="410" spans="1:31" hidden="1">
      <c r="A410" s="433" t="s">
        <v>5</v>
      </c>
      <c r="B410" s="433" t="s">
        <v>151</v>
      </c>
      <c r="C410" s="433" t="str">
        <f>'MICHEAL ADJEI - SUNYANI'!B55</f>
        <v>W162</v>
      </c>
      <c r="D410" s="433" t="str">
        <f>'MICHEAL ADJEI - SUNYANI'!C55</f>
        <v>DETERGENT 5KG</v>
      </c>
      <c r="E410" s="433" t="str">
        <f>'MICHEAL ADJEI - SUNYANI'!D55</f>
        <v>DETERGENT</v>
      </c>
      <c r="F410" s="433" t="str">
        <f>'MICHEAL ADJEI - SUNYANI'!E55</f>
        <v>JAMAA</v>
      </c>
      <c r="G410" s="443">
        <f>'MICHEAL ADJEI - SUNYANI'!F55</f>
        <v>0.15166666666666667</v>
      </c>
      <c r="H410" s="434">
        <f>'MICHEAL ADJEI - SUNYANI'!G55</f>
        <v>30.333333333333336</v>
      </c>
      <c r="I410" s="443">
        <f>'MICHEAL ADJEI - SUNYANI'!H55</f>
        <v>2573.333333333333</v>
      </c>
      <c r="J410" s="433">
        <f>'MICHEAL ADJEI - SUNYANI'!I55</f>
        <v>140</v>
      </c>
      <c r="K410" s="443">
        <f>'MICHEAL ADJEI - SUNYANI'!J55</f>
        <v>0.7</v>
      </c>
      <c r="L410" s="443">
        <f>'MICHEAL ADJEI - SUNYANI'!K55</f>
        <v>11876.923076923074</v>
      </c>
      <c r="M410" s="443">
        <f>'MICHEAL ADJEI - SUNYANI'!L55</f>
        <v>84.835164835164818</v>
      </c>
      <c r="N410" s="433">
        <f>'MICHEAL ADJEI - SUNYANI'!M55</f>
        <v>24</v>
      </c>
      <c r="O410" s="444">
        <f>'MICHEAL ADJEI - SUNYANI'!N55</f>
        <v>1.08159155888864E-3</v>
      </c>
      <c r="P410" s="433">
        <f>'MICHEAL ADJEI - SUNYANI'!O55</f>
        <v>0.9940985511997863</v>
      </c>
      <c r="Q410" s="433" t="str">
        <f>'MICHEAL ADJEI - SUNYANI'!P55</f>
        <v>C</v>
      </c>
      <c r="R410" s="434">
        <f>'MICHEAL ADJEI - SUNYANI'!Q55</f>
        <v>1.3787878787878789</v>
      </c>
      <c r="S410" s="443">
        <f>'MICHEAL ADJEI - SUNYANI'!R55</f>
        <v>6.8939393939393941E-3</v>
      </c>
      <c r="T410" s="443">
        <f>'MICHEAL ADJEI - SUNYANI'!S55</f>
        <v>116.96969696969695</v>
      </c>
      <c r="U410" s="433">
        <f>'MICHEAL ADJEI - SUNYANI'!T55</f>
        <v>30</v>
      </c>
      <c r="V410" s="433">
        <f>'MICHEAL ADJEI - SUNYANI'!U55</f>
        <v>3</v>
      </c>
      <c r="W410" s="433">
        <f>'MICHEAL ADJEI - SUNYANI'!V55</f>
        <v>33</v>
      </c>
      <c r="X410" s="434">
        <f>'MICHEAL ADJEI - SUNYANI'!W55</f>
        <v>45.5</v>
      </c>
      <c r="Y410" s="434">
        <f>'MICHEAL ADJEI - SUNYANI'!X55</f>
        <v>0</v>
      </c>
      <c r="Z410" s="443">
        <f>'MICHEAL ADJEI - SUNYANI'!Y55</f>
        <v>0</v>
      </c>
      <c r="AA410" s="444">
        <f>'MICHEAL ADJEI - SUNYANI'!Z55</f>
        <v>3.0769230769230771</v>
      </c>
      <c r="AB410" s="446" t="str">
        <f>'MICHEAL ADJEI - SUNYANI'!AA55</f>
        <v>VERY HIGH-DON’T ORDER</v>
      </c>
      <c r="AC410" s="443">
        <f>'MICHEAL ADJEI - SUNYANI'!AB55</f>
        <v>0</v>
      </c>
      <c r="AD410" s="450">
        <f>Table1[[#This Row],[Stock Sell in/Sell out]]*Table1[[#This Row],[Stock Norm +Transit Time]]/Table1[[#This Row],[Stock Norm QTY]]</f>
        <v>101.53846153846153</v>
      </c>
      <c r="AE410" s="443">
        <f>Table1[[#This Row],[Stock Norm +Transit Time]]*Table1[[#This Row],[Av. Daily Sales MT]]</f>
        <v>0.22750000000000001</v>
      </c>
    </row>
    <row r="411" spans="1:31" hidden="1">
      <c r="A411" s="433" t="s">
        <v>5</v>
      </c>
      <c r="B411" s="433" t="s">
        <v>151</v>
      </c>
      <c r="C411" s="433" t="str">
        <f>'MICHEAL ADJEI - SUNYANI'!B56</f>
        <v>W068</v>
      </c>
      <c r="D411" s="433" t="str">
        <f>'MICHEAL ADJEI - SUNYANI'!C56</f>
        <v>FORTUNE DELICIOUS 900G X 20</v>
      </c>
      <c r="E411" s="433" t="str">
        <f>'MICHEAL ADJEI - SUNYANI'!D56</f>
        <v>RICE</v>
      </c>
      <c r="F411" s="433" t="str">
        <f>'MICHEAL ADJEI - SUNYANI'!E56</f>
        <v>FORTUNE DELICIOUS</v>
      </c>
      <c r="G411" s="443">
        <f>'MICHEAL ADJEI - SUNYANI'!F56</f>
        <v>0.14400000000000002</v>
      </c>
      <c r="H411" s="434">
        <f>'MICHEAL ADJEI - SUNYANI'!G56</f>
        <v>6.666666666666667</v>
      </c>
      <c r="I411" s="443">
        <f>'MICHEAL ADJEI - SUNYANI'!H56</f>
        <v>2560</v>
      </c>
      <c r="J411" s="433">
        <f>'MICHEAL ADJEI - SUNYANI'!I56</f>
        <v>99</v>
      </c>
      <c r="K411" s="443">
        <f>'MICHEAL ADJEI - SUNYANI'!J56</f>
        <v>1.782</v>
      </c>
      <c r="L411" s="443">
        <f>'MICHEAL ADJEI - SUNYANI'!K56</f>
        <v>38016</v>
      </c>
      <c r="M411" s="443">
        <f>'MICHEAL ADJEI - SUNYANI'!L56</f>
        <v>384</v>
      </c>
      <c r="N411" s="433">
        <f>'MICHEAL ADJEI - SUNYANI'!M56</f>
        <v>32</v>
      </c>
      <c r="O411" s="444">
        <f>'MICHEAL ADJEI - SUNYANI'!N56</f>
        <v>1.0269176998678956E-3</v>
      </c>
      <c r="P411" s="433">
        <f>'MICHEAL ADJEI - SUNYANI'!O56</f>
        <v>0.99512546889965414</v>
      </c>
      <c r="Q411" s="433" t="str">
        <f>'MICHEAL ADJEI - SUNYANI'!P56</f>
        <v>C</v>
      </c>
      <c r="R411" s="434">
        <f>'MICHEAL ADJEI - SUNYANI'!Q56</f>
        <v>0.30303030303030304</v>
      </c>
      <c r="S411" s="443">
        <f>'MICHEAL ADJEI - SUNYANI'!R56</f>
        <v>6.5454545454545461E-3</v>
      </c>
      <c r="T411" s="443">
        <f>'MICHEAL ADJEI - SUNYANI'!S56</f>
        <v>116.36363636363636</v>
      </c>
      <c r="U411" s="433">
        <f>'MICHEAL ADJEI - SUNYANI'!T56</f>
        <v>30</v>
      </c>
      <c r="V411" s="433">
        <f>'MICHEAL ADJEI - SUNYANI'!U56</f>
        <v>3</v>
      </c>
      <c r="W411" s="433">
        <f>'MICHEAL ADJEI - SUNYANI'!V56</f>
        <v>33</v>
      </c>
      <c r="X411" s="434">
        <f>'MICHEAL ADJEI - SUNYANI'!W56</f>
        <v>10</v>
      </c>
      <c r="Y411" s="434">
        <f>'MICHEAL ADJEI - SUNYANI'!X56</f>
        <v>0</v>
      </c>
      <c r="Z411" s="443">
        <f>'MICHEAL ADJEI - SUNYANI'!Y56</f>
        <v>0</v>
      </c>
      <c r="AA411" s="444">
        <f>'MICHEAL ADJEI - SUNYANI'!Z56</f>
        <v>9.9</v>
      </c>
      <c r="AB411" s="446" t="str">
        <f>'MICHEAL ADJEI - SUNYANI'!AA56</f>
        <v>VERY HIGH-DON’T ORDER</v>
      </c>
      <c r="AC411" s="443">
        <f>'MICHEAL ADJEI - SUNYANI'!AB56</f>
        <v>0</v>
      </c>
      <c r="AD411" s="450">
        <f>Table1[[#This Row],[Stock Sell in/Sell out]]*Table1[[#This Row],[Stock Norm +Transit Time]]/Table1[[#This Row],[Stock Norm QTY]]</f>
        <v>326.7</v>
      </c>
      <c r="AE411" s="443">
        <f>Table1[[#This Row],[Stock Norm +Transit Time]]*Table1[[#This Row],[Av. Daily Sales MT]]</f>
        <v>0.21600000000000003</v>
      </c>
    </row>
    <row r="412" spans="1:31" hidden="1">
      <c r="A412" s="433" t="s">
        <v>5</v>
      </c>
      <c r="B412" s="433" t="s">
        <v>151</v>
      </c>
      <c r="C412" s="433" t="str">
        <f>'MICHEAL ADJEI - SUNYANI'!B57</f>
        <v>W208</v>
      </c>
      <c r="D412" s="433" t="str">
        <f>'MICHEAL ADJEI - SUNYANI'!C57</f>
        <v>ALIFE ROSE 40X100G</v>
      </c>
      <c r="E412" s="433" t="str">
        <f>'MICHEAL ADJEI - SUNYANI'!D57</f>
        <v>SOAP</v>
      </c>
      <c r="F412" s="433" t="str">
        <f>'MICHEAL ADJEI - SUNYANI'!E57</f>
        <v>ALIFE</v>
      </c>
      <c r="G412" s="443">
        <f>'MICHEAL ADJEI - SUNYANI'!F57</f>
        <v>0.13850000000000007</v>
      </c>
      <c r="H412" s="434">
        <f>'MICHEAL ADJEI - SUNYANI'!G57</f>
        <v>32.333333333333336</v>
      </c>
      <c r="I412" s="443">
        <f>'MICHEAL ADJEI - SUNYANI'!H57</f>
        <v>2767.0899999999988</v>
      </c>
      <c r="J412" s="433">
        <f>'MICHEAL ADJEI - SUNYANI'!I57</f>
        <v>0</v>
      </c>
      <c r="K412" s="443">
        <f>'MICHEAL ADJEI - SUNYANI'!J57</f>
        <v>0</v>
      </c>
      <c r="L412" s="443">
        <f>'MICHEAL ADJEI - SUNYANI'!K57</f>
        <v>0</v>
      </c>
      <c r="M412" s="443">
        <f>'MICHEAL ADJEI - SUNYANI'!L57</f>
        <v>85.58010309278346</v>
      </c>
      <c r="N412" s="433">
        <f>'MICHEAL ADJEI - SUNYANI'!M57</f>
        <v>18</v>
      </c>
      <c r="O412" s="444">
        <f>'MICHEAL ADJEI - SUNYANI'!N57</f>
        <v>9.8769514883127502E-4</v>
      </c>
      <c r="P412" s="433">
        <f>'MICHEAL ADJEI - SUNYANI'!O57</f>
        <v>0.99611316404848538</v>
      </c>
      <c r="Q412" s="433" t="str">
        <f>'MICHEAL ADJEI - SUNYANI'!P57</f>
        <v>C</v>
      </c>
      <c r="R412" s="434">
        <f>'MICHEAL ADJEI - SUNYANI'!Q57</f>
        <v>1.4696969696969697</v>
      </c>
      <c r="S412" s="443">
        <f>'MICHEAL ADJEI - SUNYANI'!R57</f>
        <v>6.2954545454545485E-3</v>
      </c>
      <c r="T412" s="443">
        <f>'MICHEAL ADJEI - SUNYANI'!S57</f>
        <v>125.77681818181813</v>
      </c>
      <c r="U412" s="433">
        <f>'MICHEAL ADJEI - SUNYANI'!T57</f>
        <v>30</v>
      </c>
      <c r="V412" s="433">
        <f>'MICHEAL ADJEI - SUNYANI'!U57</f>
        <v>3</v>
      </c>
      <c r="W412" s="433">
        <f>'MICHEAL ADJEI - SUNYANI'!V57</f>
        <v>33</v>
      </c>
      <c r="X412" s="434">
        <f>'MICHEAL ADJEI - SUNYANI'!W57</f>
        <v>48.5</v>
      </c>
      <c r="Y412" s="434">
        <f>'MICHEAL ADJEI - SUNYANI'!X57</f>
        <v>48.5</v>
      </c>
      <c r="Z412" s="443">
        <f>'MICHEAL ADJEI - SUNYANI'!Y57</f>
        <v>0.20775000000000007</v>
      </c>
      <c r="AA412" s="444">
        <f>'MICHEAL ADJEI - SUNYANI'!Z57</f>
        <v>0</v>
      </c>
      <c r="AB412" s="446" t="str">
        <f>'MICHEAL ADJEI - SUNYANI'!AA57</f>
        <v>VERY LOW-ORDER URGENTLY</v>
      </c>
      <c r="AC412" s="443">
        <f>'MICHEAL ADJEI - SUNYANI'!AB57</f>
        <v>4150.6349999999975</v>
      </c>
      <c r="AD412" s="450">
        <f>Table1[[#This Row],[Stock Sell in/Sell out]]*Table1[[#This Row],[Stock Norm +Transit Time]]/Table1[[#This Row],[Stock Norm QTY]]</f>
        <v>0</v>
      </c>
      <c r="AE412" s="443">
        <f>Table1[[#This Row],[Stock Norm +Transit Time]]*Table1[[#This Row],[Av. Daily Sales MT]]</f>
        <v>0.2077500000000001</v>
      </c>
    </row>
    <row r="413" spans="1:31" hidden="1">
      <c r="A413" s="433" t="s">
        <v>5</v>
      </c>
      <c r="B413" s="433" t="s">
        <v>151</v>
      </c>
      <c r="C413" s="433" t="str">
        <f>'MICHEAL ADJEI - SUNYANI'!B58</f>
        <v>W196</v>
      </c>
      <c r="D413" s="433" t="str">
        <f>'MICHEAL ADJEI - SUNYANI'!C58</f>
        <v xml:space="preserve">JAMAA DETERGENT 40PCH X 160G </v>
      </c>
      <c r="E413" s="433" t="str">
        <f>'MICHEAL ADJEI - SUNYANI'!D58</f>
        <v>DETERGENT</v>
      </c>
      <c r="F413" s="433" t="str">
        <f>'MICHEAL ADJEI - SUNYANI'!E58</f>
        <v>JAMAA</v>
      </c>
      <c r="G413" s="443">
        <f>'MICHEAL ADJEI - SUNYANI'!F58</f>
        <v>0.1274666666666667</v>
      </c>
      <c r="H413" s="434">
        <f>'MICHEAL ADJEI - SUNYANI'!G58</f>
        <v>18</v>
      </c>
      <c r="I413" s="443">
        <f>'MICHEAL ADJEI - SUNYANI'!H58</f>
        <v>2639.5</v>
      </c>
      <c r="J413" s="433">
        <f>'MICHEAL ADJEI - SUNYANI'!I58</f>
        <v>197</v>
      </c>
      <c r="K413" s="443">
        <f>'MICHEAL ADJEI - SUNYANI'!J58</f>
        <v>1.2670400000000002</v>
      </c>
      <c r="L413" s="443">
        <f>'MICHEAL ADJEI - SUNYANI'!K58</f>
        <v>28887.861111111109</v>
      </c>
      <c r="M413" s="443">
        <f>'MICHEAL ADJEI - SUNYANI'!L58</f>
        <v>146.63888888888889</v>
      </c>
      <c r="N413" s="433">
        <f>'MICHEAL ADJEI - SUNYANI'!M58</f>
        <v>18</v>
      </c>
      <c r="O413" s="444">
        <f>'MICHEAL ADJEI - SUNYANI'!N58</f>
        <v>9.090123343275079E-4</v>
      </c>
      <c r="P413" s="433">
        <f>'MICHEAL ADJEI - SUNYANI'!O58</f>
        <v>0.99702217638281287</v>
      </c>
      <c r="Q413" s="433" t="str">
        <f>'MICHEAL ADJEI - SUNYANI'!P58</f>
        <v>C</v>
      </c>
      <c r="R413" s="434">
        <f>'MICHEAL ADJEI - SUNYANI'!Q58</f>
        <v>0.81818181818181823</v>
      </c>
      <c r="S413" s="443">
        <f>'MICHEAL ADJEI - SUNYANI'!R58</f>
        <v>5.7939393939393955E-3</v>
      </c>
      <c r="T413" s="443">
        <f>'MICHEAL ADJEI - SUNYANI'!S58</f>
        <v>119.97727272727273</v>
      </c>
      <c r="U413" s="433">
        <f>'MICHEAL ADJEI - SUNYANI'!T58</f>
        <v>30</v>
      </c>
      <c r="V413" s="433">
        <f>'MICHEAL ADJEI - SUNYANI'!U58</f>
        <v>3</v>
      </c>
      <c r="W413" s="433">
        <f>'MICHEAL ADJEI - SUNYANI'!V58</f>
        <v>33</v>
      </c>
      <c r="X413" s="434">
        <f>'MICHEAL ADJEI - SUNYANI'!W58</f>
        <v>27</v>
      </c>
      <c r="Y413" s="434">
        <f>'MICHEAL ADJEI - SUNYANI'!X58</f>
        <v>0</v>
      </c>
      <c r="Z413" s="443">
        <f>'MICHEAL ADJEI - SUNYANI'!Y58</f>
        <v>0</v>
      </c>
      <c r="AA413" s="444">
        <f>'MICHEAL ADJEI - SUNYANI'!Z58</f>
        <v>7.2962962962962967</v>
      </c>
      <c r="AB413" s="446" t="str">
        <f>'MICHEAL ADJEI - SUNYANI'!AA58</f>
        <v>VERY HIGH-DON’T ORDER</v>
      </c>
      <c r="AC413" s="443">
        <f>'MICHEAL ADJEI - SUNYANI'!AB58</f>
        <v>0</v>
      </c>
      <c r="AD413" s="450">
        <f>Table1[[#This Row],[Stock Sell in/Sell out]]*Table1[[#This Row],[Stock Norm +Transit Time]]/Table1[[#This Row],[Stock Norm QTY]]</f>
        <v>240.77777777777777</v>
      </c>
      <c r="AE413" s="443">
        <f>Table1[[#This Row],[Stock Norm +Transit Time]]*Table1[[#This Row],[Av. Daily Sales MT]]</f>
        <v>0.19120000000000006</v>
      </c>
    </row>
    <row r="414" spans="1:31" hidden="1">
      <c r="A414" s="433" t="s">
        <v>5</v>
      </c>
      <c r="B414" s="433" t="s">
        <v>151</v>
      </c>
      <c r="C414" s="433" t="str">
        <f>'MICHEAL ADJEI - SUNYANI'!B59</f>
        <v>W158</v>
      </c>
      <c r="D414" s="433" t="str">
        <f>'MICHEAL ADJEI - SUNYANI'!C59</f>
        <v>JAMAA DETERGENT 3KG</v>
      </c>
      <c r="E414" s="433" t="str">
        <f>'MICHEAL ADJEI - SUNYANI'!D59</f>
        <v>DETERGENT</v>
      </c>
      <c r="F414" s="433" t="str">
        <f>'MICHEAL ADJEI - SUNYANI'!E59</f>
        <v>JAMAA</v>
      </c>
      <c r="G414" s="443">
        <f>'MICHEAL ADJEI - SUNYANI'!F59</f>
        <v>0.11200000000000004</v>
      </c>
      <c r="H414" s="434">
        <f>'MICHEAL ADJEI - SUNYANI'!G59</f>
        <v>37.333333333333336</v>
      </c>
      <c r="I414" s="443">
        <f>'MICHEAL ADJEI - SUNYANI'!H59</f>
        <v>2533.333333333333</v>
      </c>
      <c r="J414" s="433">
        <f>'MICHEAL ADJEI - SUNYANI'!I59</f>
        <v>371</v>
      </c>
      <c r="K414" s="443">
        <f>'MICHEAL ADJEI - SUNYANI'!J59</f>
        <v>1.113</v>
      </c>
      <c r="L414" s="443">
        <f>'MICHEAL ADJEI - SUNYANI'!K59</f>
        <v>25174.999999999996</v>
      </c>
      <c r="M414" s="443">
        <f>'MICHEAL ADJEI - SUNYANI'!L59</f>
        <v>67.857142857142847</v>
      </c>
      <c r="N414" s="433">
        <f>'MICHEAL ADJEI - SUNYANI'!M59</f>
        <v>18</v>
      </c>
      <c r="O414" s="444">
        <f>'MICHEAL ADJEI - SUNYANI'!N59</f>
        <v>7.9871376656391916E-4</v>
      </c>
      <c r="P414" s="433">
        <f>'MICHEAL ADJEI - SUNYANI'!O59</f>
        <v>0.9978208901493768</v>
      </c>
      <c r="Q414" s="433" t="str">
        <f>'MICHEAL ADJEI - SUNYANI'!P59</f>
        <v>C</v>
      </c>
      <c r="R414" s="434">
        <f>'MICHEAL ADJEI - SUNYANI'!Q59</f>
        <v>1.696969696969697</v>
      </c>
      <c r="S414" s="443">
        <f>'MICHEAL ADJEI - SUNYANI'!R59</f>
        <v>5.090909090909093E-3</v>
      </c>
      <c r="T414" s="443">
        <f>'MICHEAL ADJEI - SUNYANI'!S59</f>
        <v>115.15151515151514</v>
      </c>
      <c r="U414" s="433">
        <f>'MICHEAL ADJEI - SUNYANI'!T59</f>
        <v>30</v>
      </c>
      <c r="V414" s="433">
        <f>'MICHEAL ADJEI - SUNYANI'!U59</f>
        <v>3</v>
      </c>
      <c r="W414" s="433">
        <f>'MICHEAL ADJEI - SUNYANI'!V59</f>
        <v>33</v>
      </c>
      <c r="X414" s="434">
        <f>'MICHEAL ADJEI - SUNYANI'!W59</f>
        <v>56</v>
      </c>
      <c r="Y414" s="434">
        <f>'MICHEAL ADJEI - SUNYANI'!X59</f>
        <v>0</v>
      </c>
      <c r="Z414" s="443">
        <f>'MICHEAL ADJEI - SUNYANI'!Y59</f>
        <v>0</v>
      </c>
      <c r="AA414" s="444">
        <f>'MICHEAL ADJEI - SUNYANI'!Z59</f>
        <v>6.625</v>
      </c>
      <c r="AB414" s="446" t="str">
        <f>'MICHEAL ADJEI - SUNYANI'!AA59</f>
        <v>VERY HIGH-DON’T ORDER</v>
      </c>
      <c r="AC414" s="443">
        <f>'MICHEAL ADJEI - SUNYANI'!AB59</f>
        <v>0</v>
      </c>
      <c r="AD414" s="450">
        <f>Table1[[#This Row],[Stock Sell in/Sell out]]*Table1[[#This Row],[Stock Norm +Transit Time]]/Table1[[#This Row],[Stock Norm QTY]]</f>
        <v>218.625</v>
      </c>
      <c r="AE414" s="443">
        <f>Table1[[#This Row],[Stock Norm +Transit Time]]*Table1[[#This Row],[Av. Daily Sales MT]]</f>
        <v>0.16800000000000007</v>
      </c>
    </row>
    <row r="415" spans="1:31" hidden="1">
      <c r="A415" s="433" t="s">
        <v>5</v>
      </c>
      <c r="B415" s="433" t="s">
        <v>151</v>
      </c>
      <c r="C415" s="433" t="str">
        <f>'MICHEAL ADJEI - SUNYANI'!B60</f>
        <v>W074</v>
      </c>
      <c r="D415" s="433" t="str">
        <f>'MICHEAL ADJEI - SUNYANI'!C60</f>
        <v>ALIFE ROSE 40 X 100G</v>
      </c>
      <c r="E415" s="433" t="str">
        <f>'MICHEAL ADJEI - SUNYANI'!D60</f>
        <v>SOAP</v>
      </c>
      <c r="F415" s="433" t="str">
        <f>'MICHEAL ADJEI - SUNYANI'!E60</f>
        <v>ALIFE</v>
      </c>
      <c r="G415" s="443">
        <f>'MICHEAL ADJEI - SUNYANI'!F60</f>
        <v>0.10740000000000002</v>
      </c>
      <c r="H415" s="434">
        <f>'MICHEAL ADJEI - SUNYANI'!G60</f>
        <v>23</v>
      </c>
      <c r="I415" s="443">
        <f>'MICHEAL ADJEI - SUNYANI'!H60</f>
        <v>2716.3033333333333</v>
      </c>
      <c r="J415" s="433">
        <f>'MICHEAL ADJEI - SUNYANI'!I60</f>
        <v>4</v>
      </c>
      <c r="K415" s="443">
        <f>'MICHEAL ADJEI - SUNYANI'!J60</f>
        <v>1.95E-2</v>
      </c>
      <c r="L415" s="443">
        <f>'MICHEAL ADJEI - SUNYANI'!K60</f>
        <v>472.40057971014494</v>
      </c>
      <c r="M415" s="443">
        <f>'MICHEAL ADJEI - SUNYANI'!L60</f>
        <v>118.10014492753623</v>
      </c>
      <c r="N415" s="433">
        <f>'MICHEAL ADJEI - SUNYANI'!M60</f>
        <v>5</v>
      </c>
      <c r="O415" s="444">
        <f>'MICHEAL ADJEI - SUNYANI'!N60</f>
        <v>7.6590945115147236E-4</v>
      </c>
      <c r="P415" s="433">
        <f>'MICHEAL ADJEI - SUNYANI'!O60</f>
        <v>0.99858679960052832</v>
      </c>
      <c r="Q415" s="433" t="str">
        <f>'MICHEAL ADJEI - SUNYANI'!P60</f>
        <v>C</v>
      </c>
      <c r="R415" s="434">
        <f>'MICHEAL ADJEI - SUNYANI'!Q60</f>
        <v>1.0454545454545454</v>
      </c>
      <c r="S415" s="443">
        <f>'MICHEAL ADJEI - SUNYANI'!R60</f>
        <v>4.8818181818181825E-3</v>
      </c>
      <c r="T415" s="443">
        <f>'MICHEAL ADJEI - SUNYANI'!S60</f>
        <v>123.46833333333333</v>
      </c>
      <c r="U415" s="433">
        <f>'MICHEAL ADJEI - SUNYANI'!T60</f>
        <v>30</v>
      </c>
      <c r="V415" s="433">
        <f>'MICHEAL ADJEI - SUNYANI'!U60</f>
        <v>3</v>
      </c>
      <c r="W415" s="433">
        <f>'MICHEAL ADJEI - SUNYANI'!V60</f>
        <v>33</v>
      </c>
      <c r="X415" s="434">
        <f>'MICHEAL ADJEI - SUNYANI'!W60</f>
        <v>34.5</v>
      </c>
      <c r="Y415" s="434">
        <f>'MICHEAL ADJEI - SUNYANI'!X60</f>
        <v>30.5</v>
      </c>
      <c r="Z415" s="443">
        <f>'MICHEAL ADJEI - SUNYANI'!Y60</f>
        <v>0.14242173913043479</v>
      </c>
      <c r="AA415" s="444">
        <f>'MICHEAL ADJEI - SUNYANI'!Z60</f>
        <v>0.11594202898550725</v>
      </c>
      <c r="AB415" s="446" t="str">
        <f>'MICHEAL ADJEI - SUNYANI'!AA60</f>
        <v>VERY LOW-ORDER URGENTLY</v>
      </c>
      <c r="AC415" s="443">
        <f>'MICHEAL ADJEI - SUNYANI'!AB60</f>
        <v>3602.054420289855</v>
      </c>
      <c r="AD415" s="450">
        <f>Table1[[#This Row],[Stock Sell in/Sell out]]*Table1[[#This Row],[Stock Norm +Transit Time]]/Table1[[#This Row],[Stock Norm QTY]]</f>
        <v>3.8260869565217392</v>
      </c>
      <c r="AE415" s="443">
        <f>Table1[[#This Row],[Stock Norm +Transit Time]]*Table1[[#This Row],[Av. Daily Sales MT]]</f>
        <v>0.16110000000000002</v>
      </c>
    </row>
    <row r="416" spans="1:31" hidden="1">
      <c r="A416" s="433" t="s">
        <v>5</v>
      </c>
      <c r="B416" s="433" t="s">
        <v>151</v>
      </c>
      <c r="C416" s="433" t="str">
        <f>'MICHEAL ADJEI - SUNYANI'!B61</f>
        <v>W080</v>
      </c>
      <c r="D416" s="433" t="str">
        <f>'MICHEAL ADJEI - SUNYANI'!C61</f>
        <v>ALIFE MEDICATED 40 X 100G</v>
      </c>
      <c r="E416" s="433" t="str">
        <f>'MICHEAL ADJEI - SUNYANI'!D61</f>
        <v>SOAP</v>
      </c>
      <c r="F416" s="433" t="str">
        <f>'MICHEAL ADJEI - SUNYANI'!E61</f>
        <v>ALIFE</v>
      </c>
      <c r="G416" s="443">
        <f>'MICHEAL ADJEI - SUNYANI'!F61</f>
        <v>0.10350000000000004</v>
      </c>
      <c r="H416" s="434">
        <f>'MICHEAL ADJEI - SUNYANI'!G61</f>
        <v>20.666666666666668</v>
      </c>
      <c r="I416" s="443">
        <f>'MICHEAL ADJEI - SUNYANI'!H61</f>
        <v>2573.4666666666672</v>
      </c>
      <c r="J416" s="433">
        <f>'MICHEAL ADJEI - SUNYANI'!I61</f>
        <v>0</v>
      </c>
      <c r="K416" s="443">
        <f>'MICHEAL ADJEI - SUNYANI'!J61</f>
        <v>0</v>
      </c>
      <c r="L416" s="443">
        <f>'MICHEAL ADJEI - SUNYANI'!K61</f>
        <v>0</v>
      </c>
      <c r="M416" s="443">
        <f>'MICHEAL ADJEI - SUNYANI'!L61</f>
        <v>124.52258064516131</v>
      </c>
      <c r="N416" s="433">
        <f>'MICHEAL ADJEI - SUNYANI'!M61</f>
        <v>100</v>
      </c>
      <c r="O416" s="444">
        <f>'MICHEAL ADJEI - SUNYANI'!N61</f>
        <v>7.3809709678005029E-4</v>
      </c>
      <c r="P416" s="433">
        <f>'MICHEAL ADJEI - SUNYANI'!O61</f>
        <v>0.9993248966973084</v>
      </c>
      <c r="Q416" s="433" t="str">
        <f>'MICHEAL ADJEI - SUNYANI'!P61</f>
        <v>C</v>
      </c>
      <c r="R416" s="434">
        <f>'MICHEAL ADJEI - SUNYANI'!Q61</f>
        <v>0.93939393939393945</v>
      </c>
      <c r="S416" s="443">
        <f>'MICHEAL ADJEI - SUNYANI'!R61</f>
        <v>4.704545454545456E-3</v>
      </c>
      <c r="T416" s="443">
        <f>'MICHEAL ADJEI - SUNYANI'!S61</f>
        <v>116.9757575757576</v>
      </c>
      <c r="U416" s="433">
        <f>'MICHEAL ADJEI - SUNYANI'!T61</f>
        <v>30</v>
      </c>
      <c r="V416" s="433">
        <f>'MICHEAL ADJEI - SUNYANI'!U61</f>
        <v>3</v>
      </c>
      <c r="W416" s="433">
        <f>'MICHEAL ADJEI - SUNYANI'!V61</f>
        <v>33</v>
      </c>
      <c r="X416" s="434">
        <f>'MICHEAL ADJEI - SUNYANI'!W61</f>
        <v>31</v>
      </c>
      <c r="Y416" s="434">
        <f>'MICHEAL ADJEI - SUNYANI'!X61</f>
        <v>31</v>
      </c>
      <c r="Z416" s="443">
        <f>'MICHEAL ADJEI - SUNYANI'!Y61</f>
        <v>0.15525000000000003</v>
      </c>
      <c r="AA416" s="444">
        <f>'MICHEAL ADJEI - SUNYANI'!Z61</f>
        <v>0</v>
      </c>
      <c r="AB416" s="446" t="str">
        <f>'MICHEAL ADJEI - SUNYANI'!AA61</f>
        <v>VERY LOW-ORDER URGENTLY</v>
      </c>
      <c r="AC416" s="443">
        <f>'MICHEAL ADJEI - SUNYANI'!AB61</f>
        <v>3860.2000000000007</v>
      </c>
      <c r="AD416" s="450">
        <f>Table1[[#This Row],[Stock Sell in/Sell out]]*Table1[[#This Row],[Stock Norm +Transit Time]]/Table1[[#This Row],[Stock Norm QTY]]</f>
        <v>0</v>
      </c>
      <c r="AE416" s="443">
        <f>Table1[[#This Row],[Stock Norm +Transit Time]]*Table1[[#This Row],[Av. Daily Sales MT]]</f>
        <v>0.15525000000000005</v>
      </c>
    </row>
    <row r="417" spans="1:31" hidden="1">
      <c r="A417" s="433" t="s">
        <v>5</v>
      </c>
      <c r="B417" s="433" t="s">
        <v>151</v>
      </c>
      <c r="C417" s="433" t="str">
        <f>'MICHEAL ADJEI - SUNYANI'!B62</f>
        <v>W191</v>
      </c>
      <c r="D417" s="433" t="str">
        <f>'MICHEAL ADJEI - SUNYANI'!C62</f>
        <v>DETERGENT 2KG X 4PCH</v>
      </c>
      <c r="E417" s="433" t="str">
        <f>'MICHEAL ADJEI - SUNYANI'!D62</f>
        <v>DETERGENT</v>
      </c>
      <c r="F417" s="433" t="str">
        <f>'MICHEAL ADJEI - SUNYANI'!E62</f>
        <v>JAMAA</v>
      </c>
      <c r="G417" s="443">
        <f>'MICHEAL ADJEI - SUNYANI'!F62</f>
        <v>9.4666666666666691E-2</v>
      </c>
      <c r="H417" s="434">
        <f>'MICHEAL ADJEI - SUNYANI'!G62</f>
        <v>8</v>
      </c>
      <c r="I417" s="443">
        <f>'MICHEAL ADJEI - SUNYANI'!H62</f>
        <v>1806.8333333333333</v>
      </c>
      <c r="J417" s="433">
        <f>'MICHEAL ADJEI - SUNYANI'!I62</f>
        <v>148</v>
      </c>
      <c r="K417" s="443">
        <f>'MICHEAL ADJEI - SUNYANI'!J62</f>
        <v>1.19</v>
      </c>
      <c r="L417" s="443">
        <f>'MICHEAL ADJEI - SUNYANI'!K62</f>
        <v>33426.416666666664</v>
      </c>
      <c r="M417" s="443">
        <f>'MICHEAL ADJEI - SUNYANI'!L62</f>
        <v>225.85416666666666</v>
      </c>
      <c r="N417" s="433">
        <f>'MICHEAL ADJEI - SUNYANI'!M62</f>
        <v>12</v>
      </c>
      <c r="O417" s="444">
        <f>'MICHEAL ADJEI - SUNYANI'!N62</f>
        <v>6.751033026909316E-4</v>
      </c>
      <c r="P417" s="433">
        <f>'MICHEAL ADJEI - SUNYANI'!O62</f>
        <v>0.99999999999999933</v>
      </c>
      <c r="Q417" s="433" t="str">
        <f>'MICHEAL ADJEI - SUNYANI'!P62</f>
        <v>C</v>
      </c>
      <c r="R417" s="434">
        <f>'MICHEAL ADJEI - SUNYANI'!Q62</f>
        <v>0.36363636363636365</v>
      </c>
      <c r="S417" s="443">
        <f>'MICHEAL ADJEI - SUNYANI'!R62</f>
        <v>4.3030303030303042E-3</v>
      </c>
      <c r="T417" s="443">
        <f>'MICHEAL ADJEI - SUNYANI'!S62</f>
        <v>82.128787878787875</v>
      </c>
      <c r="U417" s="433">
        <f>'MICHEAL ADJEI - SUNYANI'!T62</f>
        <v>30</v>
      </c>
      <c r="V417" s="433">
        <f>'MICHEAL ADJEI - SUNYANI'!U62</f>
        <v>3</v>
      </c>
      <c r="W417" s="433">
        <f>'MICHEAL ADJEI - SUNYANI'!V62</f>
        <v>33</v>
      </c>
      <c r="X417" s="434">
        <f>'MICHEAL ADJEI - SUNYANI'!W62</f>
        <v>12</v>
      </c>
      <c r="Y417" s="434">
        <f>'MICHEAL ADJEI - SUNYANI'!X62</f>
        <v>0</v>
      </c>
      <c r="Z417" s="443">
        <f>'MICHEAL ADJEI - SUNYANI'!Y62</f>
        <v>0</v>
      </c>
      <c r="AA417" s="444">
        <f>'MICHEAL ADJEI - SUNYANI'!Z62</f>
        <v>12.333333333333334</v>
      </c>
      <c r="AB417" s="446" t="str">
        <f>'MICHEAL ADJEI - SUNYANI'!AA62</f>
        <v>VERY HIGH-DON’T ORDER</v>
      </c>
      <c r="AC417" s="443">
        <f>'MICHEAL ADJEI - SUNYANI'!AB62</f>
        <v>0</v>
      </c>
      <c r="AD417" s="450">
        <f>Table1[[#This Row],[Stock Sell in/Sell out]]*Table1[[#This Row],[Stock Norm +Transit Time]]/Table1[[#This Row],[Stock Norm QTY]]</f>
        <v>407</v>
      </c>
      <c r="AE417" s="443">
        <f>Table1[[#This Row],[Stock Norm +Transit Time]]*Table1[[#This Row],[Av. Daily Sales MT]]</f>
        <v>0.14200000000000004</v>
      </c>
    </row>
    <row r="418" spans="1:31" hidden="1">
      <c r="A418" s="433" t="s">
        <v>118</v>
      </c>
      <c r="B418" s="433" t="s">
        <v>151</v>
      </c>
      <c r="C418" s="433" t="str">
        <f>'MICHEAL ADJEI - GOASO'!B5</f>
        <v>W042</v>
      </c>
      <c r="D418" s="433" t="str">
        <f>'MICHEAL ADJEI - GOASO'!C5</f>
        <v>FORTUNE VIET 5KG</v>
      </c>
      <c r="E418" s="433" t="str">
        <f>'MICHEAL ADJEI - GOASO'!D5</f>
        <v>RICE</v>
      </c>
      <c r="F418" s="433" t="str">
        <f>'MICHEAL ADJEI - GOASO'!E5</f>
        <v>FORTUNE</v>
      </c>
      <c r="G418" s="443">
        <f>'MICHEAL ADJEI - GOASO'!F5</f>
        <v>11.006666666666696</v>
      </c>
      <c r="H418" s="434">
        <f>'MICHEAL ADJEI - GOASO'!G5</f>
        <v>433.33333333333331</v>
      </c>
      <c r="I418" s="443">
        <f>'MICHEAL ADJEI - GOASO'!H5</f>
        <v>130194.8</v>
      </c>
      <c r="J418" s="433">
        <f>'MICHEAL ADJEI - GOASO'!I5</f>
        <v>452</v>
      </c>
      <c r="K418" s="443">
        <f>'MICHEAL ADJEI - GOASO'!J5</f>
        <v>11.3</v>
      </c>
      <c r="L418" s="443">
        <f>'MICHEAL ADJEI - GOASO'!K5</f>
        <v>135803.19138461541</v>
      </c>
      <c r="M418" s="443">
        <f>'MICHEAL ADJEI - GOASO'!L5</f>
        <v>300.44953846153851</v>
      </c>
      <c r="N418" s="433">
        <f>'MICHEAL ADJEI - GOASO'!M5</f>
        <v>5</v>
      </c>
      <c r="O418" s="444">
        <f>'MICHEAL ADJEI - GOASO'!N5</f>
        <v>0.17698343789845755</v>
      </c>
      <c r="P418" s="433">
        <f>'MICHEAL ADJEI - GOASO'!O5</f>
        <v>0.17698343789845755</v>
      </c>
      <c r="Q418" s="433" t="str">
        <f>'MICHEAL ADJEI - GOASO'!P5</f>
        <v>A</v>
      </c>
      <c r="R418" s="434">
        <f>'MICHEAL ADJEI - GOASO'!Q5</f>
        <v>19.696969696969695</v>
      </c>
      <c r="S418" s="443">
        <f>'MICHEAL ADJEI - GOASO'!R5</f>
        <v>0.50030303030303169</v>
      </c>
      <c r="T418" s="443">
        <f>'MICHEAL ADJEI - GOASO'!S5</f>
        <v>5917.9454545454546</v>
      </c>
      <c r="U418" s="433">
        <f>'MICHEAL ADJEI - GOASO'!T5</f>
        <v>7</v>
      </c>
      <c r="V418" s="433">
        <f>'MICHEAL ADJEI - GOASO'!U5</f>
        <v>3</v>
      </c>
      <c r="W418" s="433">
        <f>'MICHEAL ADJEI - GOASO'!V5</f>
        <v>10</v>
      </c>
      <c r="X418" s="434">
        <f>'MICHEAL ADJEI - GOASO'!W5</f>
        <v>196.96969696969694</v>
      </c>
      <c r="Y418" s="434">
        <f>'MICHEAL ADJEI - GOASO'!X5</f>
        <v>0</v>
      </c>
      <c r="Z418" s="443">
        <f>'MICHEAL ADJEI - GOASO'!Y5</f>
        <v>0</v>
      </c>
      <c r="AA418" s="444">
        <f>'MICHEAL ADJEI - GOASO'!Z5</f>
        <v>2.2947692307692309</v>
      </c>
      <c r="AB418" s="446" t="str">
        <f>'MICHEAL ADJEI - GOASO'!AA5</f>
        <v>VERY HIGH-DON’T ORDER</v>
      </c>
      <c r="AC418" s="443">
        <f>'MICHEAL ADJEI - GOASO'!AB5</f>
        <v>0</v>
      </c>
      <c r="AD418" s="450">
        <f>Table1[[#This Row],[Stock Sell in/Sell out]]*Table1[[#This Row],[Stock Norm +Transit Time]]/Table1[[#This Row],[Stock Norm QTY]]</f>
        <v>22.947692307692311</v>
      </c>
      <c r="AE418" s="443">
        <f>Table1[[#This Row],[Stock Norm +Transit Time]]*Table1[[#This Row],[Av. Daily Sales MT]]</f>
        <v>5.0030303030303171</v>
      </c>
    </row>
    <row r="419" spans="1:31" hidden="1">
      <c r="A419" s="433" t="s">
        <v>118</v>
      </c>
      <c r="B419" s="433" t="s">
        <v>151</v>
      </c>
      <c r="C419" s="433" t="str">
        <f>'MICHEAL ADJEI - GOASO'!B6</f>
        <v>W151</v>
      </c>
      <c r="D419" s="433" t="str">
        <f>'MICHEAL ADJEI - GOASO'!C6</f>
        <v>FRYTOL 4.5 LT</v>
      </c>
      <c r="E419" s="433" t="str">
        <f>'MICHEAL ADJEI - GOASO'!D6</f>
        <v>COOKING OIL</v>
      </c>
      <c r="F419" s="433" t="str">
        <f>'MICHEAL ADJEI - GOASO'!E6</f>
        <v>FRYTOL</v>
      </c>
      <c r="G419" s="443">
        <f>'MICHEAL ADJEI - GOASO'!F6</f>
        <v>9.8334000000000028</v>
      </c>
      <c r="H419" s="434">
        <f>'MICHEAL ADJEI - GOASO'!G6</f>
        <v>584</v>
      </c>
      <c r="I419" s="443">
        <f>'MICHEAL ADJEI - GOASO'!H6</f>
        <v>289880.83333333331</v>
      </c>
      <c r="J419" s="433">
        <f>'MICHEAL ADJEI - GOASO'!I6</f>
        <v>789</v>
      </c>
      <c r="K419" s="443">
        <f>'MICHEAL ADJEI - GOASO'!J6</f>
        <v>12.781799999999999</v>
      </c>
      <c r="L419" s="443">
        <f>'MICHEAL ADJEI - GOASO'!K6</f>
        <v>391636.94777397258</v>
      </c>
      <c r="M419" s="443">
        <f>'MICHEAL ADJEI - GOASO'!L6</f>
        <v>496.37128995433784</v>
      </c>
      <c r="N419" s="433">
        <f>'MICHEAL ADJEI - GOASO'!M6</f>
        <v>12</v>
      </c>
      <c r="O419" s="444">
        <f>'MICHEAL ADJEI - GOASO'!N6</f>
        <v>0.15811771092344232</v>
      </c>
      <c r="P419" s="433">
        <f>'MICHEAL ADJEI - GOASO'!O6</f>
        <v>0.3351011488218999</v>
      </c>
      <c r="Q419" s="433" t="str">
        <f>'MICHEAL ADJEI - GOASO'!P6</f>
        <v>A</v>
      </c>
      <c r="R419" s="434">
        <f>'MICHEAL ADJEI - GOASO'!Q6</f>
        <v>26.545454545454547</v>
      </c>
      <c r="S419" s="443">
        <f>'MICHEAL ADJEI - GOASO'!R6</f>
        <v>0.44697272727272741</v>
      </c>
      <c r="T419" s="443">
        <f>'MICHEAL ADJEI - GOASO'!S6</f>
        <v>13176.401515151514</v>
      </c>
      <c r="U419" s="433">
        <f>'MICHEAL ADJEI - GOASO'!T6</f>
        <v>7</v>
      </c>
      <c r="V419" s="433">
        <f>'MICHEAL ADJEI - GOASO'!U6</f>
        <v>3</v>
      </c>
      <c r="W419" s="433">
        <f>'MICHEAL ADJEI - GOASO'!V6</f>
        <v>10</v>
      </c>
      <c r="X419" s="434">
        <f>'MICHEAL ADJEI - GOASO'!W6</f>
        <v>265.4545454545455</v>
      </c>
      <c r="Y419" s="434">
        <f>'MICHEAL ADJEI - GOASO'!X6</f>
        <v>0</v>
      </c>
      <c r="Z419" s="443">
        <f>'MICHEAL ADJEI - GOASO'!Y6</f>
        <v>0</v>
      </c>
      <c r="AA419" s="444">
        <f>'MICHEAL ADJEI - GOASO'!Z6</f>
        <v>2.9722602739726023</v>
      </c>
      <c r="AB419" s="446" t="str">
        <f>'MICHEAL ADJEI - GOASO'!AA6</f>
        <v>VERY HIGH-DON’T ORDER</v>
      </c>
      <c r="AC419" s="443">
        <f>'MICHEAL ADJEI - GOASO'!AB6</f>
        <v>0</v>
      </c>
      <c r="AD419" s="450">
        <f>Table1[[#This Row],[Stock Sell in/Sell out]]*Table1[[#This Row],[Stock Norm +Transit Time]]/Table1[[#This Row],[Stock Norm QTY]]</f>
        <v>29.722602739726021</v>
      </c>
      <c r="AE419" s="443">
        <f>Table1[[#This Row],[Stock Norm +Transit Time]]*Table1[[#This Row],[Av. Daily Sales MT]]</f>
        <v>4.4697272727272743</v>
      </c>
    </row>
    <row r="420" spans="1:31" hidden="1">
      <c r="A420" s="433" t="s">
        <v>118</v>
      </c>
      <c r="B420" s="433" t="s">
        <v>151</v>
      </c>
      <c r="C420" s="433" t="str">
        <f>'MICHEAL ADJEI - GOASO'!B7</f>
        <v>W170</v>
      </c>
      <c r="D420" s="433" t="str">
        <f>'MICHEAL ADJEI - GOASO'!C7</f>
        <v>FRYTOL 900ML SCH</v>
      </c>
      <c r="E420" s="433" t="str">
        <f>'MICHEAL ADJEI - GOASO'!D7</f>
        <v>COOKING OIL</v>
      </c>
      <c r="F420" s="433" t="str">
        <f>'MICHEAL ADJEI - GOASO'!E7</f>
        <v>FRYTOL</v>
      </c>
      <c r="G420" s="443">
        <f>'MICHEAL ADJEI - GOASO'!F7</f>
        <v>7.9936199999999946</v>
      </c>
      <c r="H420" s="434">
        <f>'MICHEAL ADJEI - GOASO'!G7</f>
        <v>805.00000000000011</v>
      </c>
      <c r="I420" s="443">
        <f>'MICHEAL ADJEI - GOASO'!H7</f>
        <v>222994.58333333331</v>
      </c>
      <c r="J420" s="433">
        <f>'MICHEAL ADJEI - GOASO'!I7</f>
        <v>697</v>
      </c>
      <c r="K420" s="443">
        <f>'MICHEAL ADJEI - GOASO'!J7</f>
        <v>6.7829400000000009</v>
      </c>
      <c r="L420" s="443">
        <f>'MICHEAL ADJEI - GOASO'!K7</f>
        <v>193077.29761904757</v>
      </c>
      <c r="M420" s="443">
        <f>'MICHEAL ADJEI - GOASO'!L7</f>
        <v>277.0119047619047</v>
      </c>
      <c r="N420" s="433">
        <f>'MICHEAL ADJEI - GOASO'!M7</f>
        <v>4</v>
      </c>
      <c r="O420" s="444">
        <f>'MICHEAL ADJEI - GOASO'!N7</f>
        <v>0.12853467736406998</v>
      </c>
      <c r="P420" s="433">
        <f>'MICHEAL ADJEI - GOASO'!O7</f>
        <v>0.46363582618596988</v>
      </c>
      <c r="Q420" s="433" t="str">
        <f>'MICHEAL ADJEI - GOASO'!P7</f>
        <v>A</v>
      </c>
      <c r="R420" s="434">
        <f>'MICHEAL ADJEI - GOASO'!Q7</f>
        <v>36.590909090909093</v>
      </c>
      <c r="S420" s="443">
        <f>'MICHEAL ADJEI - GOASO'!R7</f>
        <v>0.36334636363636341</v>
      </c>
      <c r="T420" s="443">
        <f>'MICHEAL ADJEI - GOASO'!S7</f>
        <v>10136.117424242424</v>
      </c>
      <c r="U420" s="433">
        <f>'MICHEAL ADJEI - GOASO'!T7</f>
        <v>7</v>
      </c>
      <c r="V420" s="433">
        <f>'MICHEAL ADJEI - GOASO'!U7</f>
        <v>3</v>
      </c>
      <c r="W420" s="433">
        <f>'MICHEAL ADJEI - GOASO'!V7</f>
        <v>10</v>
      </c>
      <c r="X420" s="434">
        <f>'MICHEAL ADJEI - GOASO'!W7</f>
        <v>365.90909090909093</v>
      </c>
      <c r="Y420" s="434">
        <f>'MICHEAL ADJEI - GOASO'!X7</f>
        <v>0</v>
      </c>
      <c r="Z420" s="443">
        <f>'MICHEAL ADJEI - GOASO'!Y7</f>
        <v>0</v>
      </c>
      <c r="AA420" s="444">
        <f>'MICHEAL ADJEI - GOASO'!Z7</f>
        <v>1.9048447204968944</v>
      </c>
      <c r="AB420" s="446" t="str">
        <f>'MICHEAL ADJEI - GOASO'!AA7</f>
        <v>HIGH-DON’T ORDER</v>
      </c>
      <c r="AC420" s="443">
        <f>'MICHEAL ADJEI - GOASO'!AB7</f>
        <v>0</v>
      </c>
      <c r="AD420" s="450">
        <f>Table1[[#This Row],[Stock Sell in/Sell out]]*Table1[[#This Row],[Stock Norm +Transit Time]]/Table1[[#This Row],[Stock Norm QTY]]</f>
        <v>19.048447204968944</v>
      </c>
      <c r="AE420" s="443">
        <f>Table1[[#This Row],[Stock Norm +Transit Time]]*Table1[[#This Row],[Av. Daily Sales MT]]</f>
        <v>3.6334636363636341</v>
      </c>
    </row>
    <row r="421" spans="1:31" hidden="1">
      <c r="A421" s="433" t="s">
        <v>118</v>
      </c>
      <c r="B421" s="433" t="s">
        <v>151</v>
      </c>
      <c r="C421" s="433" t="str">
        <f>'MICHEAL ADJEI - GOASO'!B8</f>
        <v>W211</v>
      </c>
      <c r="D421" s="433" t="str">
        <f>'MICHEAL ADJEI - GOASO'!C8</f>
        <v>850 ML BTL</v>
      </c>
      <c r="E421" s="433" t="str">
        <f>'MICHEAL ADJEI - GOASO'!D8</f>
        <v>COOKING OIL</v>
      </c>
      <c r="F421" s="433" t="str">
        <f>'MICHEAL ADJEI - GOASO'!E8</f>
        <v>FRYTOL</v>
      </c>
      <c r="G421" s="443">
        <f>'MICHEAL ADJEI - GOASO'!F8</f>
        <v>5.6227033333333729</v>
      </c>
      <c r="H421" s="434">
        <f>'MICHEAL ADJEI - GOASO'!G8</f>
        <v>562.33333333333326</v>
      </c>
      <c r="I421" s="443">
        <f>'MICHEAL ADJEI - GOASO'!H8</f>
        <v>198539.27666666667</v>
      </c>
      <c r="J421" s="433">
        <f>'MICHEAL ADJEI - GOASO'!I8</f>
        <v>932</v>
      </c>
      <c r="K421" s="443">
        <f>'MICHEAL ADJEI - GOASO'!J8</f>
        <v>9.2174800000000019</v>
      </c>
      <c r="L421" s="443">
        <f>'MICHEAL ADJEI - GOASO'!K8</f>
        <v>329055.01930053352</v>
      </c>
      <c r="M421" s="443">
        <f>'MICHEAL ADJEI - GOASO'!L8</f>
        <v>353.06332542975701</v>
      </c>
      <c r="N421" s="433">
        <f>'MICHEAL ADJEI - GOASO'!M8</f>
        <v>1</v>
      </c>
      <c r="O421" s="444">
        <f>'MICHEAL ADJEI - GOASO'!N8</f>
        <v>9.0411147748315074E-2</v>
      </c>
      <c r="P421" s="433">
        <f>'MICHEAL ADJEI - GOASO'!O8</f>
        <v>0.55404697393428493</v>
      </c>
      <c r="Q421" s="433" t="str">
        <f>'MICHEAL ADJEI - GOASO'!P8</f>
        <v>B</v>
      </c>
      <c r="R421" s="434">
        <f>'MICHEAL ADJEI - GOASO'!Q8</f>
        <v>25.560606060606059</v>
      </c>
      <c r="S421" s="443">
        <f>'MICHEAL ADJEI - GOASO'!R8</f>
        <v>0.25557742424242602</v>
      </c>
      <c r="T421" s="443">
        <f>'MICHEAL ADJEI - GOASO'!S8</f>
        <v>9024.5125757575752</v>
      </c>
      <c r="U421" s="433">
        <f>'MICHEAL ADJEI - GOASO'!T8</f>
        <v>14</v>
      </c>
      <c r="V421" s="433">
        <f>'MICHEAL ADJEI - GOASO'!U8</f>
        <v>3</v>
      </c>
      <c r="W421" s="433">
        <f>'MICHEAL ADJEI - GOASO'!V8</f>
        <v>17</v>
      </c>
      <c r="X421" s="434">
        <f>'MICHEAL ADJEI - GOASO'!W8</f>
        <v>434.530303030303</v>
      </c>
      <c r="Y421" s="434">
        <f>'MICHEAL ADJEI - GOASO'!X8</f>
        <v>0</v>
      </c>
      <c r="Z421" s="443">
        <f>'MICHEAL ADJEI - GOASO'!Y8</f>
        <v>0</v>
      </c>
      <c r="AA421" s="444">
        <f>'MICHEAL ADJEI - GOASO'!Z8</f>
        <v>2.1448446598556434</v>
      </c>
      <c r="AB421" s="446" t="str">
        <f>'MICHEAL ADJEI - GOASO'!AA8</f>
        <v>VERY HIGH-DON’T ORDER</v>
      </c>
      <c r="AC421" s="443">
        <f>'MICHEAL ADJEI - GOASO'!AB8</f>
        <v>0</v>
      </c>
      <c r="AD421" s="450">
        <f>Table1[[#This Row],[Stock Sell in/Sell out]]*Table1[[#This Row],[Stock Norm +Transit Time]]/Table1[[#This Row],[Stock Norm QTY]]</f>
        <v>36.462359217545945</v>
      </c>
      <c r="AE421" s="443">
        <f>Table1[[#This Row],[Stock Norm +Transit Time]]*Table1[[#This Row],[Av. Daily Sales MT]]</f>
        <v>4.3448162121212421</v>
      </c>
    </row>
    <row r="422" spans="1:31" hidden="1">
      <c r="A422" s="433" t="s">
        <v>118</v>
      </c>
      <c r="B422" s="433" t="s">
        <v>151</v>
      </c>
      <c r="C422" s="433" t="str">
        <f>'MICHEAL ADJEI - GOASO'!B9</f>
        <v>W019</v>
      </c>
      <c r="D422" s="433" t="str">
        <f>'MICHEAL ADJEI - GOASO'!C9</f>
        <v xml:space="preserve">FRYTOL YELLOW @25L </v>
      </c>
      <c r="E422" s="433" t="str">
        <f>'MICHEAL ADJEI - GOASO'!D9</f>
        <v>COOKING OIL</v>
      </c>
      <c r="F422" s="433" t="str">
        <f>'MICHEAL ADJEI - GOASO'!E9</f>
        <v>FRYTOL</v>
      </c>
      <c r="G422" s="443">
        <f>'MICHEAL ADJEI - GOASO'!F9</f>
        <v>3.0299999999999985</v>
      </c>
      <c r="H422" s="434">
        <f>'MICHEAL ADJEI - GOASO'!G9</f>
        <v>134.66666666666666</v>
      </c>
      <c r="I422" s="443">
        <f>'MICHEAL ADJEI - GOASO'!H9</f>
        <v>56560</v>
      </c>
      <c r="J422" s="433">
        <f>'MICHEAL ADJEI - GOASO'!I9</f>
        <v>7</v>
      </c>
      <c r="K422" s="443">
        <f>'MICHEAL ADJEI - GOASO'!J9</f>
        <v>0.1575</v>
      </c>
      <c r="L422" s="443">
        <f>'MICHEAL ADJEI - GOASO'!K9</f>
        <v>2940.0000000000005</v>
      </c>
      <c r="M422" s="443">
        <f>'MICHEAL ADJEI - GOASO'!L9</f>
        <v>420.00000000000006</v>
      </c>
      <c r="N422" s="433">
        <f>'MICHEAL ADJEI - GOASO'!M9</f>
        <v>1</v>
      </c>
      <c r="O422" s="444">
        <f>'MICHEAL ADJEI - GOASO'!N9</f>
        <v>4.8721364339702422E-2</v>
      </c>
      <c r="P422" s="433">
        <f>'MICHEAL ADJEI - GOASO'!O9</f>
        <v>0.60276833827398735</v>
      </c>
      <c r="Q422" s="433" t="str">
        <f>'MICHEAL ADJEI - GOASO'!P9</f>
        <v>B</v>
      </c>
      <c r="R422" s="434">
        <f>'MICHEAL ADJEI - GOASO'!Q9</f>
        <v>6.1212121212121211</v>
      </c>
      <c r="S422" s="443">
        <f>'MICHEAL ADJEI - GOASO'!R9</f>
        <v>0.13772727272727267</v>
      </c>
      <c r="T422" s="443">
        <f>'MICHEAL ADJEI - GOASO'!S9</f>
        <v>2570.909090909091</v>
      </c>
      <c r="U422" s="433">
        <f>'MICHEAL ADJEI - GOASO'!T9</f>
        <v>14</v>
      </c>
      <c r="V422" s="433">
        <f>'MICHEAL ADJEI - GOASO'!U9</f>
        <v>3</v>
      </c>
      <c r="W422" s="433">
        <f>'MICHEAL ADJEI - GOASO'!V9</f>
        <v>17</v>
      </c>
      <c r="X422" s="434">
        <f>'MICHEAL ADJEI - GOASO'!W9</f>
        <v>104.06060606060606</v>
      </c>
      <c r="Y422" s="434">
        <f>'MICHEAL ADJEI - GOASO'!X9</f>
        <v>97.060606060606062</v>
      </c>
      <c r="Z422" s="443">
        <f>'MICHEAL ADJEI - GOASO'!Y9</f>
        <v>2.1838636363636352</v>
      </c>
      <c r="AA422" s="444">
        <f>'MICHEAL ADJEI - GOASO'!Z9</f>
        <v>6.7268491555037849E-2</v>
      </c>
      <c r="AB422" s="446" t="str">
        <f>'MICHEAL ADJEI - GOASO'!AA9</f>
        <v>VERY LOW-ORDER URGENTLY</v>
      </c>
      <c r="AC422" s="443">
        <f>'MICHEAL ADJEI - GOASO'!AB9</f>
        <v>40765.454545454551</v>
      </c>
      <c r="AD422" s="450">
        <f>Table1[[#This Row],[Stock Sell in/Sell out]]*Table1[[#This Row],[Stock Norm +Transit Time]]/Table1[[#This Row],[Stock Norm QTY]]</f>
        <v>1.1435643564356435</v>
      </c>
      <c r="AE422" s="443">
        <f>Table1[[#This Row],[Stock Norm +Transit Time]]*Table1[[#This Row],[Av. Daily Sales MT]]</f>
        <v>2.3413636363636354</v>
      </c>
    </row>
    <row r="423" spans="1:31" hidden="1">
      <c r="A423" s="433" t="s">
        <v>118</v>
      </c>
      <c r="B423" s="433" t="s">
        <v>151</v>
      </c>
      <c r="C423" s="433" t="str">
        <f>'MICHEAL ADJEI - GOASO'!B10</f>
        <v>W178</v>
      </c>
      <c r="D423" s="433" t="str">
        <f>'MICHEAL ADJEI - GOASO'!C10</f>
        <v>FRYTOL 450 ML SCH</v>
      </c>
      <c r="E423" s="433" t="str">
        <f>'MICHEAL ADJEI - GOASO'!D10</f>
        <v>COOKING OIL</v>
      </c>
      <c r="F423" s="433" t="str">
        <f>'MICHEAL ADJEI - GOASO'!E10</f>
        <v>FRYTOL</v>
      </c>
      <c r="G423" s="443">
        <f>'MICHEAL ADJEI - GOASO'!F10</f>
        <v>2.9200400000000113</v>
      </c>
      <c r="H423" s="434">
        <f>'MICHEAL ADJEI - GOASO'!G10</f>
        <v>349.66666666666669</v>
      </c>
      <c r="I423" s="443">
        <f>'MICHEAL ADJEI - GOASO'!H10</f>
        <v>82361</v>
      </c>
      <c r="J423" s="433">
        <f>'MICHEAL ADJEI - GOASO'!I10</f>
        <v>506</v>
      </c>
      <c r="K423" s="443">
        <f>'MICHEAL ADJEI - GOASO'!J10</f>
        <v>4.0985999999999994</v>
      </c>
      <c r="L423" s="443">
        <f>'MICHEAL ADJEI - GOASO'!K10</f>
        <v>119183.98284080075</v>
      </c>
      <c r="M423" s="443">
        <f>'MICHEAL ADJEI - GOASO'!L10</f>
        <v>235.54146806482362</v>
      </c>
      <c r="N423" s="433">
        <f>'MICHEAL ADJEI - GOASO'!M10</f>
        <v>20</v>
      </c>
      <c r="O423" s="444">
        <f>'MICHEAL ADJEI - GOASO'!N10</f>
        <v>4.695324512425917E-2</v>
      </c>
      <c r="P423" s="433">
        <f>'MICHEAL ADJEI - GOASO'!O10</f>
        <v>0.64972158339824648</v>
      </c>
      <c r="Q423" s="433" t="str">
        <f>'MICHEAL ADJEI - GOASO'!P10</f>
        <v>B</v>
      </c>
      <c r="R423" s="434">
        <f>'MICHEAL ADJEI - GOASO'!Q10</f>
        <v>15.893939393939394</v>
      </c>
      <c r="S423" s="443">
        <f>'MICHEAL ADJEI - GOASO'!R10</f>
        <v>0.13272909090909144</v>
      </c>
      <c r="T423" s="443">
        <f>'MICHEAL ADJEI - GOASO'!S10</f>
        <v>3743.681818181818</v>
      </c>
      <c r="U423" s="433">
        <f>'MICHEAL ADJEI - GOASO'!T10</f>
        <v>14</v>
      </c>
      <c r="V423" s="433">
        <f>'MICHEAL ADJEI - GOASO'!U10</f>
        <v>3</v>
      </c>
      <c r="W423" s="433">
        <f>'MICHEAL ADJEI - GOASO'!V10</f>
        <v>17</v>
      </c>
      <c r="X423" s="434">
        <f>'MICHEAL ADJEI - GOASO'!W10</f>
        <v>270.19696969696969</v>
      </c>
      <c r="Y423" s="434">
        <f>'MICHEAL ADJEI - GOASO'!X10</f>
        <v>0</v>
      </c>
      <c r="Z423" s="443">
        <f>'MICHEAL ADJEI - GOASO'!Y10</f>
        <v>0</v>
      </c>
      <c r="AA423" s="444">
        <f>'MICHEAL ADJEI - GOASO'!Z10</f>
        <v>1.8727079010822634</v>
      </c>
      <c r="AB423" s="446" t="str">
        <f>'MICHEAL ADJEI - GOASO'!AA10</f>
        <v>HIGH-DON’T ORDER</v>
      </c>
      <c r="AC423" s="443">
        <f>'MICHEAL ADJEI - GOASO'!AB10</f>
        <v>0</v>
      </c>
      <c r="AD423" s="450">
        <f>Table1[[#This Row],[Stock Sell in/Sell out]]*Table1[[#This Row],[Stock Norm +Transit Time]]/Table1[[#This Row],[Stock Norm QTY]]</f>
        <v>31.836034318398475</v>
      </c>
      <c r="AE423" s="443">
        <f>Table1[[#This Row],[Stock Norm +Transit Time]]*Table1[[#This Row],[Av. Daily Sales MT]]</f>
        <v>2.2563945454545542</v>
      </c>
    </row>
    <row r="424" spans="1:31" hidden="1">
      <c r="A424" s="433" t="s">
        <v>118</v>
      </c>
      <c r="B424" s="433" t="s">
        <v>151</v>
      </c>
      <c r="C424" s="433" t="str">
        <f>'MICHEAL ADJEI - GOASO'!B11</f>
        <v>W047</v>
      </c>
      <c r="D424" s="433" t="str">
        <f>'MICHEAL ADJEI - GOASO'!C11</f>
        <v>VIKING THAI 50KG</v>
      </c>
      <c r="E424" s="433" t="str">
        <f>'MICHEAL ADJEI - GOASO'!D11</f>
        <v>RICE</v>
      </c>
      <c r="F424" s="433" t="str">
        <f>'MICHEAL ADJEI - GOASO'!E11</f>
        <v>VIKING</v>
      </c>
      <c r="G424" s="443">
        <f>'MICHEAL ADJEI - GOASO'!F11</f>
        <v>2.6943333333333332</v>
      </c>
      <c r="H424" s="434">
        <f>'MICHEAL ADJEI - GOASO'!G11</f>
        <v>45.666666666666664</v>
      </c>
      <c r="I424" s="443">
        <f>'MICHEAL ADJEI - GOASO'!H11</f>
        <v>7215.333333333333</v>
      </c>
      <c r="J424" s="433">
        <f>'MICHEAL ADJEI - GOASO'!I11</f>
        <v>0</v>
      </c>
      <c r="K424" s="443">
        <f>'MICHEAL ADJEI - GOASO'!J11</f>
        <v>0</v>
      </c>
      <c r="L424" s="443">
        <f>'MICHEAL ADJEI - GOASO'!K11</f>
        <v>0</v>
      </c>
      <c r="M424" s="443">
        <f>'MICHEAL ADJEI - GOASO'!L11</f>
        <v>158</v>
      </c>
      <c r="N424" s="433">
        <f>'MICHEAL ADJEI - GOASO'!M11</f>
        <v>1</v>
      </c>
      <c r="O424" s="444">
        <f>'MICHEAL ADJEI - GOASO'!N11</f>
        <v>4.3323959071266765E-2</v>
      </c>
      <c r="P424" s="433">
        <f>'MICHEAL ADJEI - GOASO'!O11</f>
        <v>0.69304554246951322</v>
      </c>
      <c r="Q424" s="433" t="str">
        <f>'MICHEAL ADJEI - GOASO'!P11</f>
        <v>B</v>
      </c>
      <c r="R424" s="434">
        <f>'MICHEAL ADJEI - GOASO'!Q11</f>
        <v>2.0757575757575757</v>
      </c>
      <c r="S424" s="443">
        <f>'MICHEAL ADJEI - GOASO'!R11</f>
        <v>0.12246969696969696</v>
      </c>
      <c r="T424" s="443">
        <f>'MICHEAL ADJEI - GOASO'!S11</f>
        <v>327.96969696969694</v>
      </c>
      <c r="U424" s="433">
        <f>'MICHEAL ADJEI - GOASO'!T11</f>
        <v>14</v>
      </c>
      <c r="V424" s="433">
        <f>'MICHEAL ADJEI - GOASO'!U11</f>
        <v>3</v>
      </c>
      <c r="W424" s="433">
        <f>'MICHEAL ADJEI - GOASO'!V11</f>
        <v>17</v>
      </c>
      <c r="X424" s="434">
        <f>'MICHEAL ADJEI - GOASO'!W11</f>
        <v>35.287878787878789</v>
      </c>
      <c r="Y424" s="434">
        <f>'MICHEAL ADJEI - GOASO'!X11</f>
        <v>35.287878787878789</v>
      </c>
      <c r="Z424" s="443">
        <f>'MICHEAL ADJEI - GOASO'!Y11</f>
        <v>2.0819848484848484</v>
      </c>
      <c r="AA424" s="444">
        <f>'MICHEAL ADJEI - GOASO'!Z11</f>
        <v>0</v>
      </c>
      <c r="AB424" s="446" t="str">
        <f>'MICHEAL ADJEI - GOASO'!AA11</f>
        <v>VERY LOW-ORDER URGENTLY</v>
      </c>
      <c r="AC424" s="443">
        <f>'MICHEAL ADJEI - GOASO'!AB11</f>
        <v>5575.484848484849</v>
      </c>
      <c r="AD424" s="450">
        <f>Table1[[#This Row],[Stock Sell in/Sell out]]*Table1[[#This Row],[Stock Norm +Transit Time]]/Table1[[#This Row],[Stock Norm QTY]]</f>
        <v>0</v>
      </c>
      <c r="AE424" s="443">
        <f>Table1[[#This Row],[Stock Norm +Transit Time]]*Table1[[#This Row],[Av. Daily Sales MT]]</f>
        <v>2.0819848484848484</v>
      </c>
    </row>
    <row r="425" spans="1:31" hidden="1">
      <c r="A425" s="433" t="s">
        <v>118</v>
      </c>
      <c r="B425" s="433" t="s">
        <v>151</v>
      </c>
      <c r="C425" s="433" t="str">
        <f>'MICHEAL ADJEI - GOASO'!B12</f>
        <v>W038</v>
      </c>
      <c r="D425" s="433" t="str">
        <f>'MICHEAL ADJEI - GOASO'!C12</f>
        <v>FORTUNE VN JASMINE 50KG</v>
      </c>
      <c r="E425" s="433" t="str">
        <f>'MICHEAL ADJEI - GOASO'!D12</f>
        <v>RICE</v>
      </c>
      <c r="F425" s="433" t="str">
        <f>'MICHEAL ADJEI - GOASO'!E12</f>
        <v>FORTUNE</v>
      </c>
      <c r="G425" s="443">
        <f>'MICHEAL ADJEI - GOASO'!F12</f>
        <v>2.666666666666667</v>
      </c>
      <c r="H425" s="434">
        <f>'MICHEAL ADJEI - GOASO'!G12</f>
        <v>53.333333333333329</v>
      </c>
      <c r="I425" s="443">
        <f>'MICHEAL ADJEI - GOASO'!H12</f>
        <v>12266.666666666668</v>
      </c>
      <c r="J425" s="433">
        <f>'MICHEAL ADJEI - GOASO'!I12</f>
        <v>0</v>
      </c>
      <c r="K425" s="443">
        <f>'MICHEAL ADJEI - GOASO'!J12</f>
        <v>0</v>
      </c>
      <c r="L425" s="443">
        <f>'MICHEAL ADJEI - GOASO'!K12</f>
        <v>0</v>
      </c>
      <c r="M425" s="443">
        <f>'MICHEAL ADJEI - GOASO'!L12</f>
        <v>230.00000000000006</v>
      </c>
      <c r="N425" s="433">
        <f>'MICHEAL ADJEI - GOASO'!M12</f>
        <v>5</v>
      </c>
      <c r="O425" s="444">
        <f>'MICHEAL ADJEI - GOASO'!N12</f>
        <v>4.2879088527790939E-2</v>
      </c>
      <c r="P425" s="433">
        <f>'MICHEAL ADJEI - GOASO'!O12</f>
        <v>0.73592463099730421</v>
      </c>
      <c r="Q425" s="433" t="str">
        <f>'MICHEAL ADJEI - GOASO'!P12</f>
        <v>B</v>
      </c>
      <c r="R425" s="434">
        <f>'MICHEAL ADJEI - GOASO'!Q12</f>
        <v>2.4242424242424239</v>
      </c>
      <c r="S425" s="443">
        <f>'MICHEAL ADJEI - GOASO'!R12</f>
        <v>0.12121212121212123</v>
      </c>
      <c r="T425" s="443">
        <f>'MICHEAL ADJEI - GOASO'!S12</f>
        <v>557.57575757575762</v>
      </c>
      <c r="U425" s="433">
        <f>'MICHEAL ADJEI - GOASO'!T12</f>
        <v>14</v>
      </c>
      <c r="V425" s="433">
        <f>'MICHEAL ADJEI - GOASO'!U12</f>
        <v>3</v>
      </c>
      <c r="W425" s="433">
        <f>'MICHEAL ADJEI - GOASO'!V12</f>
        <v>17</v>
      </c>
      <c r="X425" s="434">
        <f>'MICHEAL ADJEI - GOASO'!W12</f>
        <v>41.212121212121204</v>
      </c>
      <c r="Y425" s="434">
        <f>'MICHEAL ADJEI - GOASO'!X12</f>
        <v>41.212121212121204</v>
      </c>
      <c r="Z425" s="443">
        <f>'MICHEAL ADJEI - GOASO'!Y12</f>
        <v>2.0606060606060606</v>
      </c>
      <c r="AA425" s="444">
        <f>'MICHEAL ADJEI - GOASO'!Z12</f>
        <v>0</v>
      </c>
      <c r="AB425" s="446" t="str">
        <f>'MICHEAL ADJEI - GOASO'!AA12</f>
        <v>VERY LOW-ORDER URGENTLY</v>
      </c>
      <c r="AC425" s="443">
        <f>'MICHEAL ADJEI - GOASO'!AB12</f>
        <v>9478.7878787878799</v>
      </c>
      <c r="AD425" s="450">
        <f>Table1[[#This Row],[Stock Sell in/Sell out]]*Table1[[#This Row],[Stock Norm +Transit Time]]/Table1[[#This Row],[Stock Norm QTY]]</f>
        <v>0</v>
      </c>
      <c r="AE425" s="443">
        <f>Table1[[#This Row],[Stock Norm +Transit Time]]*Table1[[#This Row],[Av. Daily Sales MT]]</f>
        <v>2.060606060606061</v>
      </c>
    </row>
    <row r="426" spans="1:31" hidden="1">
      <c r="A426" s="433" t="s">
        <v>118</v>
      </c>
      <c r="B426" s="433" t="s">
        <v>151</v>
      </c>
      <c r="C426" s="433" t="str">
        <f>'MICHEAL ADJEI - GOASO'!B13</f>
        <v>W206</v>
      </c>
      <c r="D426" s="433" t="str">
        <f>'MICHEAL ADJEI - GOASO'!C13</f>
        <v>PROMISE 4.5KG</v>
      </c>
      <c r="E426" s="433" t="str">
        <f>'MICHEAL ADJEI - GOASO'!D13</f>
        <v>RICE</v>
      </c>
      <c r="F426" s="433" t="str">
        <f>'MICHEAL ADJEI - GOASO'!E13</f>
        <v>PROMISE</v>
      </c>
      <c r="G426" s="443">
        <f>'MICHEAL ADJEI - GOASO'!F13</f>
        <v>2.4974999999999978</v>
      </c>
      <c r="H426" s="434">
        <f>'MICHEAL ADJEI - GOASO'!G13</f>
        <v>109.66666666666667</v>
      </c>
      <c r="I426" s="443">
        <f>'MICHEAL ADJEI - GOASO'!H13</f>
        <v>33025</v>
      </c>
      <c r="J426" s="433">
        <f>'MICHEAL ADJEI - GOASO'!I13</f>
        <v>90</v>
      </c>
      <c r="K426" s="443">
        <f>'MICHEAL ADJEI - GOASO'!J13</f>
        <v>2.0249999999999999</v>
      </c>
      <c r="L426" s="443">
        <f>'MICHEAL ADJEI - GOASO'!K13</f>
        <v>27102.58358662614</v>
      </c>
      <c r="M426" s="443">
        <f>'MICHEAL ADJEI - GOASO'!L13</f>
        <v>301.13981762917933</v>
      </c>
      <c r="N426" s="433">
        <f>'MICHEAL ADJEI - GOASO'!M13</f>
        <v>12</v>
      </c>
      <c r="O426" s="444">
        <f>'MICHEAL ADJEI - GOASO'!N13</f>
        <v>4.0158946349309159E-2</v>
      </c>
      <c r="P426" s="433">
        <f>'MICHEAL ADJEI - GOASO'!O13</f>
        <v>0.77608357734661337</v>
      </c>
      <c r="Q426" s="433" t="str">
        <f>'MICHEAL ADJEI - GOASO'!P13</f>
        <v>B</v>
      </c>
      <c r="R426" s="434">
        <f>'MICHEAL ADJEI - GOASO'!Q13</f>
        <v>4.9848484848484853</v>
      </c>
      <c r="S426" s="443">
        <f>'MICHEAL ADJEI - GOASO'!R13</f>
        <v>0.11352272727272718</v>
      </c>
      <c r="T426" s="443">
        <f>'MICHEAL ADJEI - GOASO'!S13</f>
        <v>1501.1363636363637</v>
      </c>
      <c r="U426" s="433">
        <f>'MICHEAL ADJEI - GOASO'!T13</f>
        <v>14</v>
      </c>
      <c r="V426" s="433">
        <f>'MICHEAL ADJEI - GOASO'!U13</f>
        <v>3</v>
      </c>
      <c r="W426" s="433">
        <f>'MICHEAL ADJEI - GOASO'!V13</f>
        <v>17</v>
      </c>
      <c r="X426" s="434">
        <f>'MICHEAL ADJEI - GOASO'!W13</f>
        <v>84.742424242424249</v>
      </c>
      <c r="Y426" s="434">
        <f>'MICHEAL ADJEI - GOASO'!X13</f>
        <v>0</v>
      </c>
      <c r="Z426" s="443">
        <f>'MICHEAL ADJEI - GOASO'!Y13</f>
        <v>0</v>
      </c>
      <c r="AA426" s="444">
        <f>'MICHEAL ADJEI - GOASO'!Z13</f>
        <v>1.0620418380118004</v>
      </c>
      <c r="AB426" s="446" t="str">
        <f>'MICHEAL ADJEI - GOASO'!AA13</f>
        <v>HIGH-DON’T ORDER</v>
      </c>
      <c r="AC426" s="443">
        <f>'MICHEAL ADJEI - GOASO'!AB13</f>
        <v>0</v>
      </c>
      <c r="AD426" s="450">
        <f>Table1[[#This Row],[Stock Sell in/Sell out]]*Table1[[#This Row],[Stock Norm +Transit Time]]/Table1[[#This Row],[Stock Norm QTY]]</f>
        <v>18.054711246200608</v>
      </c>
      <c r="AE426" s="443">
        <f>Table1[[#This Row],[Stock Norm +Transit Time]]*Table1[[#This Row],[Av. Daily Sales MT]]</f>
        <v>1.9298863636363621</v>
      </c>
    </row>
    <row r="427" spans="1:31" hidden="1">
      <c r="A427" s="433" t="s">
        <v>118</v>
      </c>
      <c r="B427" s="433" t="s">
        <v>151</v>
      </c>
      <c r="C427" s="433" t="str">
        <f>'MICHEAL ADJEI - GOASO'!B14</f>
        <v>W138</v>
      </c>
      <c r="D427" s="433" t="str">
        <f>'MICHEAL ADJEI - GOASO'!C14</f>
        <v>VIKING ROL 20L</v>
      </c>
      <c r="E427" s="433" t="str">
        <f>'MICHEAL ADJEI - GOASO'!D14</f>
        <v>COOKING OIL</v>
      </c>
      <c r="F427" s="433" t="str">
        <f>'MICHEAL ADJEI - GOASO'!E14</f>
        <v>VIKING</v>
      </c>
      <c r="G427" s="443">
        <f>'MICHEAL ADJEI - GOASO'!F14</f>
        <v>1.9439999999999997</v>
      </c>
      <c r="H427" s="434">
        <f>'MICHEAL ADJEI - GOASO'!G14</f>
        <v>108</v>
      </c>
      <c r="I427" s="443">
        <f>'MICHEAL ADJEI - GOASO'!H14</f>
        <v>36720</v>
      </c>
      <c r="J427" s="433">
        <f>'MICHEAL ADJEI - GOASO'!I14</f>
        <v>0</v>
      </c>
      <c r="K427" s="443">
        <f>'MICHEAL ADJEI - GOASO'!J14</f>
        <v>0</v>
      </c>
      <c r="L427" s="443">
        <f>'MICHEAL ADJEI - GOASO'!K14</f>
        <v>0</v>
      </c>
      <c r="M427" s="443">
        <f>'MICHEAL ADJEI - GOASO'!L14</f>
        <v>340</v>
      </c>
      <c r="N427" s="433">
        <f>'MICHEAL ADJEI - GOASO'!M14</f>
        <v>1</v>
      </c>
      <c r="O427" s="444">
        <f>'MICHEAL ADJEI - GOASO'!N14</f>
        <v>3.1258855536759583E-2</v>
      </c>
      <c r="P427" s="433">
        <f>'MICHEAL ADJEI - GOASO'!O14</f>
        <v>0.80734243288337293</v>
      </c>
      <c r="Q427" s="433" t="str">
        <f>'MICHEAL ADJEI - GOASO'!P14</f>
        <v>C</v>
      </c>
      <c r="R427" s="434">
        <f>'MICHEAL ADJEI - GOASO'!Q14</f>
        <v>4.9090909090909092</v>
      </c>
      <c r="S427" s="443">
        <f>'MICHEAL ADJEI - GOASO'!R14</f>
        <v>8.8363636363636353E-2</v>
      </c>
      <c r="T427" s="443">
        <f>'MICHEAL ADJEI - GOASO'!S14</f>
        <v>1669.090909090909</v>
      </c>
      <c r="U427" s="433">
        <f>'MICHEAL ADJEI - GOASO'!T14</f>
        <v>30</v>
      </c>
      <c r="V427" s="433">
        <f>'MICHEAL ADJEI - GOASO'!U14</f>
        <v>3</v>
      </c>
      <c r="W427" s="433">
        <f>'MICHEAL ADJEI - GOASO'!V14</f>
        <v>33</v>
      </c>
      <c r="X427" s="434">
        <f>'MICHEAL ADJEI - GOASO'!W14</f>
        <v>162</v>
      </c>
      <c r="Y427" s="434">
        <f>'MICHEAL ADJEI - GOASO'!X14</f>
        <v>162</v>
      </c>
      <c r="Z427" s="443">
        <f>'MICHEAL ADJEI - GOASO'!Y14</f>
        <v>2.9159999999999995</v>
      </c>
      <c r="AA427" s="444">
        <f>'MICHEAL ADJEI - GOASO'!Z14</f>
        <v>0</v>
      </c>
      <c r="AB427" s="446" t="str">
        <f>'MICHEAL ADJEI - GOASO'!AA14</f>
        <v>VERY LOW-ORDER URGENTLY</v>
      </c>
      <c r="AC427" s="443">
        <f>'MICHEAL ADJEI - GOASO'!AB14</f>
        <v>55080</v>
      </c>
      <c r="AD427" s="450">
        <f>Table1[[#This Row],[Stock Sell in/Sell out]]*Table1[[#This Row],[Stock Norm +Transit Time]]/Table1[[#This Row],[Stock Norm QTY]]</f>
        <v>0</v>
      </c>
      <c r="AE427" s="443">
        <f>Table1[[#This Row],[Stock Norm +Transit Time]]*Table1[[#This Row],[Av. Daily Sales MT]]</f>
        <v>2.9159999999999995</v>
      </c>
    </row>
    <row r="428" spans="1:31" hidden="1">
      <c r="A428" s="433" t="s">
        <v>118</v>
      </c>
      <c r="B428" s="433" t="s">
        <v>151</v>
      </c>
      <c r="C428" s="433" t="str">
        <f>'MICHEAL ADJEI - GOASO'!B15</f>
        <v>W040</v>
      </c>
      <c r="D428" s="433" t="str">
        <f>'MICHEAL ADJEI - GOASO'!C15</f>
        <v>FORTUNE VIET 1KG X 20BAG</v>
      </c>
      <c r="E428" s="433" t="str">
        <f>'MICHEAL ADJEI - GOASO'!D15</f>
        <v>RICE</v>
      </c>
      <c r="F428" s="433" t="str">
        <f>'MICHEAL ADJEI - GOASO'!E15</f>
        <v>FORTUNE</v>
      </c>
      <c r="G428" s="443">
        <f>'MICHEAL ADJEI - GOASO'!F15</f>
        <v>1.6333333333333337</v>
      </c>
      <c r="H428" s="434">
        <f>'MICHEAL ADJEI - GOASO'!G15</f>
        <v>78.333333333333343</v>
      </c>
      <c r="I428" s="443">
        <f>'MICHEAL ADJEI - GOASO'!H15</f>
        <v>23894</v>
      </c>
      <c r="J428" s="433">
        <f>'MICHEAL ADJEI - GOASO'!I15</f>
        <v>19</v>
      </c>
      <c r="K428" s="443">
        <f>'MICHEAL ADJEI - GOASO'!J15</f>
        <v>0.38</v>
      </c>
      <c r="L428" s="443">
        <f>'MICHEAL ADJEI - GOASO'!K15</f>
        <v>5795.5659574468082</v>
      </c>
      <c r="M428" s="443">
        <f>'MICHEAL ADJEI - GOASO'!L15</f>
        <v>305.02978723404254</v>
      </c>
      <c r="N428" s="433">
        <f>'MICHEAL ADJEI - GOASO'!M15</f>
        <v>1</v>
      </c>
      <c r="O428" s="444">
        <f>'MICHEAL ADJEI - GOASO'!N15</f>
        <v>2.6263441723271955E-2</v>
      </c>
      <c r="P428" s="433">
        <f>'MICHEAL ADJEI - GOASO'!O15</f>
        <v>0.83360587460664493</v>
      </c>
      <c r="Q428" s="433" t="str">
        <f>'MICHEAL ADJEI - GOASO'!P15</f>
        <v>C</v>
      </c>
      <c r="R428" s="434">
        <f>'MICHEAL ADJEI - GOASO'!Q15</f>
        <v>3.560606060606061</v>
      </c>
      <c r="S428" s="443">
        <f>'MICHEAL ADJEI - GOASO'!R15</f>
        <v>7.4242424242424263E-2</v>
      </c>
      <c r="T428" s="443">
        <f>'MICHEAL ADJEI - GOASO'!S15</f>
        <v>1086.090909090909</v>
      </c>
      <c r="U428" s="433">
        <f>'MICHEAL ADJEI - GOASO'!T15</f>
        <v>30</v>
      </c>
      <c r="V428" s="433">
        <f>'MICHEAL ADJEI - GOASO'!U15</f>
        <v>3</v>
      </c>
      <c r="W428" s="433">
        <f>'MICHEAL ADJEI - GOASO'!V15</f>
        <v>33</v>
      </c>
      <c r="X428" s="434">
        <f>'MICHEAL ADJEI - GOASO'!W15</f>
        <v>117.50000000000001</v>
      </c>
      <c r="Y428" s="434">
        <f>'MICHEAL ADJEI - GOASO'!X15</f>
        <v>98.500000000000014</v>
      </c>
      <c r="Z428" s="443">
        <f>'MICHEAL ADJEI - GOASO'!Y15</f>
        <v>2.0538297872340432</v>
      </c>
      <c r="AA428" s="444">
        <f>'MICHEAL ADJEI - GOASO'!Z15</f>
        <v>0.16170212765957445</v>
      </c>
      <c r="AB428" s="446" t="str">
        <f>'MICHEAL ADJEI - GOASO'!AA15</f>
        <v>VERY LOW-ORDER URGENTLY</v>
      </c>
      <c r="AC428" s="443">
        <f>'MICHEAL ADJEI - GOASO'!AB15</f>
        <v>30045.434042553195</v>
      </c>
      <c r="AD428" s="450">
        <f>Table1[[#This Row],[Stock Sell in/Sell out]]*Table1[[#This Row],[Stock Norm +Transit Time]]/Table1[[#This Row],[Stock Norm QTY]]</f>
        <v>5.3361702127659569</v>
      </c>
      <c r="AE428" s="443">
        <f>Table1[[#This Row],[Stock Norm +Transit Time]]*Table1[[#This Row],[Av. Daily Sales MT]]</f>
        <v>2.4500000000000006</v>
      </c>
    </row>
    <row r="429" spans="1:31" hidden="1">
      <c r="A429" s="433" t="s">
        <v>118</v>
      </c>
      <c r="B429" s="433" t="s">
        <v>151</v>
      </c>
      <c r="C429" s="433" t="str">
        <f>'MICHEAL ADJEI - GOASO'!B16</f>
        <v>W176</v>
      </c>
      <c r="D429" s="433" t="str">
        <f>'MICHEAL ADJEI - GOASO'!C16</f>
        <v>FORTUNE VIET 50KG</v>
      </c>
      <c r="E429" s="433" t="str">
        <f>'MICHEAL ADJEI - GOASO'!D16</f>
        <v>RICE</v>
      </c>
      <c r="F429" s="433" t="str">
        <f>'MICHEAL ADJEI - GOASO'!E16</f>
        <v>FORTUNE</v>
      </c>
      <c r="G429" s="443">
        <f>'MICHEAL ADJEI - GOASO'!F16</f>
        <v>1.3833333333333333</v>
      </c>
      <c r="H429" s="434">
        <f>'MICHEAL ADJEI - GOASO'!G16</f>
        <v>27.666666666666668</v>
      </c>
      <c r="I429" s="443">
        <f>'MICHEAL ADJEI - GOASO'!H16</f>
        <v>15251.333333333334</v>
      </c>
      <c r="J429" s="433">
        <f>'MICHEAL ADJEI - GOASO'!I16</f>
        <v>0</v>
      </c>
      <c r="K429" s="443">
        <f>'MICHEAL ADJEI - GOASO'!J16</f>
        <v>0</v>
      </c>
      <c r="L429" s="443">
        <f>'MICHEAL ADJEI - GOASO'!K16</f>
        <v>0</v>
      </c>
      <c r="M429" s="443">
        <f>'MICHEAL ADJEI - GOASO'!L16</f>
        <v>551.25301204819277</v>
      </c>
      <c r="N429" s="433">
        <f>'MICHEAL ADJEI - GOASO'!M16</f>
        <v>12</v>
      </c>
      <c r="O429" s="444">
        <f>'MICHEAL ADJEI - GOASO'!N16</f>
        <v>2.2243527173791546E-2</v>
      </c>
      <c r="P429" s="433">
        <f>'MICHEAL ADJEI - GOASO'!O16</f>
        <v>0.85584940178043645</v>
      </c>
      <c r="Q429" s="433" t="str">
        <f>'MICHEAL ADJEI - GOASO'!P16</f>
        <v>C</v>
      </c>
      <c r="R429" s="434">
        <f>'MICHEAL ADJEI - GOASO'!Q16</f>
        <v>1.2575757575757576</v>
      </c>
      <c r="S429" s="443">
        <f>'MICHEAL ADJEI - GOASO'!R16</f>
        <v>6.2878787878787881E-2</v>
      </c>
      <c r="T429" s="443">
        <f>'MICHEAL ADJEI - GOASO'!S16</f>
        <v>693.24242424242425</v>
      </c>
      <c r="U429" s="433">
        <f>'MICHEAL ADJEI - GOASO'!T16</f>
        <v>30</v>
      </c>
      <c r="V429" s="433">
        <f>'MICHEAL ADJEI - GOASO'!U16</f>
        <v>3</v>
      </c>
      <c r="W429" s="433">
        <f>'MICHEAL ADJEI - GOASO'!V16</f>
        <v>33</v>
      </c>
      <c r="X429" s="434">
        <f>'MICHEAL ADJEI - GOASO'!W16</f>
        <v>41.5</v>
      </c>
      <c r="Y429" s="434">
        <f>'MICHEAL ADJEI - GOASO'!X16</f>
        <v>41.5</v>
      </c>
      <c r="Z429" s="443">
        <f>'MICHEAL ADJEI - GOASO'!Y16</f>
        <v>2.0750000000000002</v>
      </c>
      <c r="AA429" s="444">
        <f>'MICHEAL ADJEI - GOASO'!Z16</f>
        <v>0</v>
      </c>
      <c r="AB429" s="446" t="str">
        <f>'MICHEAL ADJEI - GOASO'!AA16</f>
        <v>VERY LOW-ORDER URGENTLY</v>
      </c>
      <c r="AC429" s="443">
        <f>'MICHEAL ADJEI - GOASO'!AB16</f>
        <v>22877</v>
      </c>
      <c r="AD429" s="450">
        <f>Table1[[#This Row],[Stock Sell in/Sell out]]*Table1[[#This Row],[Stock Norm +Transit Time]]/Table1[[#This Row],[Stock Norm QTY]]</f>
        <v>0</v>
      </c>
      <c r="AE429" s="443">
        <f>Table1[[#This Row],[Stock Norm +Transit Time]]*Table1[[#This Row],[Av. Daily Sales MT]]</f>
        <v>2.0750000000000002</v>
      </c>
    </row>
    <row r="430" spans="1:31" hidden="1">
      <c r="A430" s="433" t="s">
        <v>118</v>
      </c>
      <c r="B430" s="433" t="s">
        <v>151</v>
      </c>
      <c r="C430" s="433" t="str">
        <f>'MICHEAL ADJEI - GOASO'!B17</f>
        <v>W225</v>
      </c>
      <c r="D430" s="433" t="str">
        <f>'MICHEAL ADJEI - GOASO'!C17</f>
        <v>FRYTOL 4.5L X 3</v>
      </c>
      <c r="E430" s="433" t="str">
        <f>'MICHEAL ADJEI - GOASO'!D17</f>
        <v>COOKING OIL</v>
      </c>
      <c r="F430" s="433" t="str">
        <f>'MICHEAL ADJEI - GOASO'!E17</f>
        <v>FRYTOL</v>
      </c>
      <c r="G430" s="443">
        <f>'MICHEAL ADJEI - GOASO'!F17</f>
        <v>1.3706699999999989</v>
      </c>
      <c r="H430" s="434">
        <f>'MICHEAL ADJEI - GOASO'!G17</f>
        <v>101.33333333333333</v>
      </c>
      <c r="I430" s="443">
        <f>'MICHEAL ADJEI - GOASO'!H17</f>
        <v>35310</v>
      </c>
      <c r="J430" s="433">
        <f>'MICHEAL ADJEI - GOASO'!I17</f>
        <v>0</v>
      </c>
      <c r="K430" s="443">
        <f>'MICHEAL ADJEI - GOASO'!J17</f>
        <v>0</v>
      </c>
      <c r="L430" s="443">
        <f>'MICHEAL ADJEI - GOASO'!K17</f>
        <v>0</v>
      </c>
      <c r="M430" s="443">
        <f>'MICHEAL ADJEI - GOASO'!L17</f>
        <v>348.45394736842104</v>
      </c>
      <c r="N430" s="433">
        <f>'MICHEAL ADJEI - GOASO'!M17</f>
        <v>1</v>
      </c>
      <c r="O430" s="444">
        <f>'MICHEAL ADJEI - GOASO'!N17</f>
        <v>2.2039905102145183E-2</v>
      </c>
      <c r="P430" s="433">
        <f>'MICHEAL ADJEI - GOASO'!O17</f>
        <v>0.8778893068825816</v>
      </c>
      <c r="Q430" s="433" t="str">
        <f>'MICHEAL ADJEI - GOASO'!P17</f>
        <v>C</v>
      </c>
      <c r="R430" s="434">
        <f>'MICHEAL ADJEI - GOASO'!Q17</f>
        <v>4.6060606060606055</v>
      </c>
      <c r="S430" s="443">
        <f>'MICHEAL ADJEI - GOASO'!R17</f>
        <v>6.2303181818181771E-2</v>
      </c>
      <c r="T430" s="443">
        <f>'MICHEAL ADJEI - GOASO'!S17</f>
        <v>1605</v>
      </c>
      <c r="U430" s="433">
        <f>'MICHEAL ADJEI - GOASO'!T17</f>
        <v>30</v>
      </c>
      <c r="V430" s="433">
        <f>'MICHEAL ADJEI - GOASO'!U17</f>
        <v>3</v>
      </c>
      <c r="W430" s="433">
        <f>'MICHEAL ADJEI - GOASO'!V17</f>
        <v>33</v>
      </c>
      <c r="X430" s="434">
        <f>'MICHEAL ADJEI - GOASO'!W17</f>
        <v>151.99999999999997</v>
      </c>
      <c r="Y430" s="434">
        <f>'MICHEAL ADJEI - GOASO'!X17</f>
        <v>151.99999999999997</v>
      </c>
      <c r="Z430" s="443">
        <f>'MICHEAL ADJEI - GOASO'!Y17</f>
        <v>2.0560049999999981</v>
      </c>
      <c r="AA430" s="444">
        <f>'MICHEAL ADJEI - GOASO'!Z17</f>
        <v>0</v>
      </c>
      <c r="AB430" s="446" t="str">
        <f>'MICHEAL ADJEI - GOASO'!AA17</f>
        <v>VERY LOW-ORDER URGENTLY</v>
      </c>
      <c r="AC430" s="443">
        <f>'MICHEAL ADJEI - GOASO'!AB17</f>
        <v>52964.999999999985</v>
      </c>
      <c r="AD430" s="450">
        <f>Table1[[#This Row],[Stock Sell in/Sell out]]*Table1[[#This Row],[Stock Norm +Transit Time]]/Table1[[#This Row],[Stock Norm QTY]]</f>
        <v>0</v>
      </c>
      <c r="AE430" s="443">
        <f>Table1[[#This Row],[Stock Norm +Transit Time]]*Table1[[#This Row],[Av. Daily Sales MT]]</f>
        <v>2.0560049999999985</v>
      </c>
    </row>
    <row r="431" spans="1:31" hidden="1">
      <c r="A431" s="433" t="s">
        <v>118</v>
      </c>
      <c r="B431" s="433" t="s">
        <v>151</v>
      </c>
      <c r="C431" s="433" t="str">
        <f>'MICHEAL ADJEI - GOASO'!B18</f>
        <v>W059</v>
      </c>
      <c r="D431" s="433" t="str">
        <f>'MICHEAL ADJEI - GOASO'!C18</f>
        <v xml:space="preserve">FORTUNE DELIGHT 5KG *5 </v>
      </c>
      <c r="E431" s="433" t="str">
        <f>'MICHEAL ADJEI - GOASO'!D18</f>
        <v>RICE</v>
      </c>
      <c r="F431" s="433" t="str">
        <f>'MICHEAL ADJEI - GOASO'!E18</f>
        <v>FORTUNE DELIGHT</v>
      </c>
      <c r="G431" s="443">
        <f>'MICHEAL ADJEI - GOASO'!F18</f>
        <v>1.1916666666666669</v>
      </c>
      <c r="H431" s="434">
        <f>'MICHEAL ADJEI - GOASO'!G18</f>
        <v>47.666666666666671</v>
      </c>
      <c r="I431" s="443">
        <f>'MICHEAL ADJEI - GOASO'!H18</f>
        <v>9628.6666666666679</v>
      </c>
      <c r="J431" s="433">
        <f>'MICHEAL ADJEI - GOASO'!I18</f>
        <v>0</v>
      </c>
      <c r="K431" s="443">
        <f>'MICHEAL ADJEI - GOASO'!J18</f>
        <v>0</v>
      </c>
      <c r="L431" s="443">
        <f>'MICHEAL ADJEI - GOASO'!K18</f>
        <v>0</v>
      </c>
      <c r="M431" s="443">
        <f>'MICHEAL ADJEI - GOASO'!L18</f>
        <v>202</v>
      </c>
      <c r="N431" s="433">
        <f>'MICHEAL ADJEI - GOASO'!M18</f>
        <v>6</v>
      </c>
      <c r="O431" s="444">
        <f>'MICHEAL ADJEI - GOASO'!N18</f>
        <v>1.9161592685856578E-2</v>
      </c>
      <c r="P431" s="433">
        <f>'MICHEAL ADJEI - GOASO'!O18</f>
        <v>0.8970508995684382</v>
      </c>
      <c r="Q431" s="433" t="str">
        <f>'MICHEAL ADJEI - GOASO'!P18</f>
        <v>C</v>
      </c>
      <c r="R431" s="434">
        <f>'MICHEAL ADJEI - GOASO'!Q18</f>
        <v>2.166666666666667</v>
      </c>
      <c r="S431" s="443">
        <f>'MICHEAL ADJEI - GOASO'!R18</f>
        <v>5.4166666666666675E-2</v>
      </c>
      <c r="T431" s="443">
        <f>'MICHEAL ADJEI - GOASO'!S18</f>
        <v>437.66666666666674</v>
      </c>
      <c r="U431" s="433">
        <f>'MICHEAL ADJEI - GOASO'!T18</f>
        <v>30</v>
      </c>
      <c r="V431" s="433">
        <f>'MICHEAL ADJEI - GOASO'!U18</f>
        <v>3</v>
      </c>
      <c r="W431" s="433">
        <f>'MICHEAL ADJEI - GOASO'!V18</f>
        <v>33</v>
      </c>
      <c r="X431" s="434">
        <f>'MICHEAL ADJEI - GOASO'!W18</f>
        <v>71.500000000000014</v>
      </c>
      <c r="Y431" s="434">
        <f>'MICHEAL ADJEI - GOASO'!X18</f>
        <v>71.500000000000014</v>
      </c>
      <c r="Z431" s="443">
        <f>'MICHEAL ADJEI - GOASO'!Y18</f>
        <v>1.7875000000000003</v>
      </c>
      <c r="AA431" s="444">
        <f>'MICHEAL ADJEI - GOASO'!Z18</f>
        <v>0</v>
      </c>
      <c r="AB431" s="446" t="str">
        <f>'MICHEAL ADJEI - GOASO'!AA18</f>
        <v>VERY LOW-ORDER URGENTLY</v>
      </c>
      <c r="AC431" s="443">
        <f>'MICHEAL ADJEI - GOASO'!AB18</f>
        <v>14443.000000000004</v>
      </c>
      <c r="AD431" s="450">
        <f>Table1[[#This Row],[Stock Sell in/Sell out]]*Table1[[#This Row],[Stock Norm +Transit Time]]/Table1[[#This Row],[Stock Norm QTY]]</f>
        <v>0</v>
      </c>
      <c r="AE431" s="443">
        <f>Table1[[#This Row],[Stock Norm +Transit Time]]*Table1[[#This Row],[Av. Daily Sales MT]]</f>
        <v>1.7875000000000003</v>
      </c>
    </row>
    <row r="432" spans="1:31" hidden="1">
      <c r="A432" s="433" t="s">
        <v>118</v>
      </c>
      <c r="B432" s="433" t="s">
        <v>151</v>
      </c>
      <c r="C432" s="433" t="str">
        <f>'MICHEAL ADJEI - GOASO'!B19</f>
        <v>W188</v>
      </c>
      <c r="D432" s="433" t="str">
        <f>'MICHEAL ADJEI - GOASO'!C19</f>
        <v>FRYTOL 1.8LT</v>
      </c>
      <c r="E432" s="433" t="str">
        <f>'MICHEAL ADJEI - GOASO'!D19</f>
        <v>COOKING OIL</v>
      </c>
      <c r="F432" s="433" t="str">
        <f>'MICHEAL ADJEI - GOASO'!E19</f>
        <v>FRYTOL</v>
      </c>
      <c r="G432" s="443">
        <f>'MICHEAL ADJEI - GOASO'!F19</f>
        <v>0.96875999999999973</v>
      </c>
      <c r="H432" s="434">
        <f>'MICHEAL ADJEI - GOASO'!G19</f>
        <v>93.333333333333343</v>
      </c>
      <c r="I432" s="443">
        <f>'MICHEAL ADJEI - GOASO'!H19</f>
        <v>37920.716666666667</v>
      </c>
      <c r="J432" s="433">
        <f>'MICHEAL ADJEI - GOASO'!I19</f>
        <v>510</v>
      </c>
      <c r="K432" s="443">
        <f>'MICHEAL ADJEI - GOASO'!J19</f>
        <v>4.9572000000000012</v>
      </c>
      <c r="L432" s="443">
        <f>'MICHEAL ADJEI - GOASO'!K19</f>
        <v>207209.63035714283</v>
      </c>
      <c r="M432" s="443">
        <f>'MICHEAL ADJEI - GOASO'!L19</f>
        <v>406.29339285714281</v>
      </c>
      <c r="N432" s="433">
        <f>'MICHEAL ADJEI - GOASO'!M19</f>
        <v>1</v>
      </c>
      <c r="O432" s="444">
        <f>'MICHEAL ADJEI - GOASO'!N19</f>
        <v>1.5577329675818525E-2</v>
      </c>
      <c r="P432" s="433">
        <f>'MICHEAL ADJEI - GOASO'!O19</f>
        <v>0.91262822924425668</v>
      </c>
      <c r="Q432" s="433" t="str">
        <f>'MICHEAL ADJEI - GOASO'!P19</f>
        <v>C</v>
      </c>
      <c r="R432" s="434">
        <f>'MICHEAL ADJEI - GOASO'!Q19</f>
        <v>4.2424242424242431</v>
      </c>
      <c r="S432" s="443">
        <f>'MICHEAL ADJEI - GOASO'!R19</f>
        <v>4.4034545454545444E-2</v>
      </c>
      <c r="T432" s="443">
        <f>'MICHEAL ADJEI - GOASO'!S19</f>
        <v>1723.6689393939394</v>
      </c>
      <c r="U432" s="433">
        <f>'MICHEAL ADJEI - GOASO'!T19</f>
        <v>30</v>
      </c>
      <c r="V432" s="433">
        <f>'MICHEAL ADJEI - GOASO'!U19</f>
        <v>3</v>
      </c>
      <c r="W432" s="433">
        <f>'MICHEAL ADJEI - GOASO'!V19</f>
        <v>33</v>
      </c>
      <c r="X432" s="434">
        <f>'MICHEAL ADJEI - GOASO'!W19</f>
        <v>140.00000000000003</v>
      </c>
      <c r="Y432" s="434">
        <f>'MICHEAL ADJEI - GOASO'!X19</f>
        <v>0</v>
      </c>
      <c r="Z432" s="443">
        <f>'MICHEAL ADJEI - GOASO'!Y19</f>
        <v>0</v>
      </c>
      <c r="AA432" s="444">
        <f>'MICHEAL ADJEI - GOASO'!Z19</f>
        <v>3.6428571428571419</v>
      </c>
      <c r="AB432" s="446" t="str">
        <f>'MICHEAL ADJEI - GOASO'!AA19</f>
        <v>VERY HIGH-DON’T ORDER</v>
      </c>
      <c r="AC432" s="443">
        <f>'MICHEAL ADJEI - GOASO'!AB19</f>
        <v>0</v>
      </c>
      <c r="AD432" s="450">
        <f>Table1[[#This Row],[Stock Sell in/Sell out]]*Table1[[#This Row],[Stock Norm +Transit Time]]/Table1[[#This Row],[Stock Norm QTY]]</f>
        <v>120.21428571428569</v>
      </c>
      <c r="AE432" s="443">
        <f>Table1[[#This Row],[Stock Norm +Transit Time]]*Table1[[#This Row],[Av. Daily Sales MT]]</f>
        <v>1.4531399999999997</v>
      </c>
    </row>
    <row r="433" spans="1:31" hidden="1">
      <c r="A433" s="433" t="s">
        <v>118</v>
      </c>
      <c r="B433" s="433" t="s">
        <v>151</v>
      </c>
      <c r="C433" s="433" t="str">
        <f>'MICHEAL ADJEI - GOASO'!B20</f>
        <v>W106</v>
      </c>
      <c r="D433" s="433" t="str">
        <f>'MICHEAL ADJEI - GOASO'!C20</f>
        <v>FRYTOL 0.9L X 15 BTL</v>
      </c>
      <c r="E433" s="433" t="str">
        <f>'MICHEAL ADJEI - GOASO'!D20</f>
        <v>COOKING OIL</v>
      </c>
      <c r="F433" s="433" t="str">
        <f>'MICHEAL ADJEI - GOASO'!E20</f>
        <v>FRYTOL</v>
      </c>
      <c r="G433" s="443">
        <f>'MICHEAL ADJEI - GOASO'!F20</f>
        <v>0.91935000000000267</v>
      </c>
      <c r="H433" s="434">
        <f>'MICHEAL ADJEI - GOASO'!G20</f>
        <v>75.666666666666671</v>
      </c>
      <c r="I433" s="443">
        <f>'MICHEAL ADJEI - GOASO'!H20</f>
        <v>26483.333333333332</v>
      </c>
      <c r="J433" s="433">
        <f>'MICHEAL ADJEI - GOASO'!I20</f>
        <v>0</v>
      </c>
      <c r="K433" s="443">
        <f>'MICHEAL ADJEI - GOASO'!J20</f>
        <v>0</v>
      </c>
      <c r="L433" s="443">
        <f>'MICHEAL ADJEI - GOASO'!K20</f>
        <v>0</v>
      </c>
      <c r="M433" s="443">
        <f>'MICHEAL ADJEI - GOASO'!L20</f>
        <v>349.99999999999994</v>
      </c>
      <c r="N433" s="433">
        <f>'MICHEAL ADJEI - GOASO'!M20</f>
        <v>5</v>
      </c>
      <c r="O433" s="444">
        <f>'MICHEAL ADJEI - GOASO'!N20</f>
        <v>1.4782833764259266E-2</v>
      </c>
      <c r="P433" s="433">
        <f>'MICHEAL ADJEI - GOASO'!O20</f>
        <v>0.92741106300851595</v>
      </c>
      <c r="Q433" s="433" t="str">
        <f>'MICHEAL ADJEI - GOASO'!P20</f>
        <v>C</v>
      </c>
      <c r="R433" s="434">
        <f>'MICHEAL ADJEI - GOASO'!Q20</f>
        <v>3.4393939393939394</v>
      </c>
      <c r="S433" s="443">
        <f>'MICHEAL ADJEI - GOASO'!R20</f>
        <v>4.1788636363636486E-2</v>
      </c>
      <c r="T433" s="443">
        <f>'MICHEAL ADJEI - GOASO'!S20</f>
        <v>1203.7878787878788</v>
      </c>
      <c r="U433" s="433">
        <f>'MICHEAL ADJEI - GOASO'!T20</f>
        <v>30</v>
      </c>
      <c r="V433" s="433">
        <f>'MICHEAL ADJEI - GOASO'!U20</f>
        <v>3</v>
      </c>
      <c r="W433" s="433">
        <f>'MICHEAL ADJEI - GOASO'!V20</f>
        <v>33</v>
      </c>
      <c r="X433" s="434">
        <f>'MICHEAL ADJEI - GOASO'!W20</f>
        <v>113.5</v>
      </c>
      <c r="Y433" s="434">
        <f>'MICHEAL ADJEI - GOASO'!X20</f>
        <v>113.5</v>
      </c>
      <c r="Z433" s="443">
        <f>'MICHEAL ADJEI - GOASO'!Y20</f>
        <v>1.3790250000000039</v>
      </c>
      <c r="AA433" s="444">
        <f>'MICHEAL ADJEI - GOASO'!Z20</f>
        <v>0</v>
      </c>
      <c r="AB433" s="446" t="str">
        <f>'MICHEAL ADJEI - GOASO'!AA20</f>
        <v>VERY LOW-ORDER URGENTLY</v>
      </c>
      <c r="AC433" s="443">
        <f>'MICHEAL ADJEI - GOASO'!AB20</f>
        <v>39724.999999999993</v>
      </c>
      <c r="AD433" s="450">
        <f>Table1[[#This Row],[Stock Sell in/Sell out]]*Table1[[#This Row],[Stock Norm +Transit Time]]/Table1[[#This Row],[Stock Norm QTY]]</f>
        <v>0</v>
      </c>
      <c r="AE433" s="443">
        <f>Table1[[#This Row],[Stock Norm +Transit Time]]*Table1[[#This Row],[Av. Daily Sales MT]]</f>
        <v>1.3790250000000039</v>
      </c>
    </row>
    <row r="434" spans="1:31" hidden="1">
      <c r="A434" s="433" t="s">
        <v>118</v>
      </c>
      <c r="B434" s="433" t="s">
        <v>151</v>
      </c>
      <c r="C434" s="433" t="str">
        <f>'MICHEAL ADJEI - GOASO'!B21</f>
        <v>W021</v>
      </c>
      <c r="D434" s="433" t="str">
        <f>'MICHEAL ADJEI - GOASO'!C21</f>
        <v>FRYTOL OIL 10L</v>
      </c>
      <c r="E434" s="433" t="str">
        <f>'MICHEAL ADJEI - GOASO'!D21</f>
        <v>COOKING OIL</v>
      </c>
      <c r="F434" s="433" t="str">
        <f>'MICHEAL ADJEI - GOASO'!E21</f>
        <v>FRYTOL</v>
      </c>
      <c r="G434" s="443">
        <f>'MICHEAL ADJEI - GOASO'!F21</f>
        <v>0.89099999999999957</v>
      </c>
      <c r="H434" s="434">
        <f>'MICHEAL ADJEI - GOASO'!G21</f>
        <v>99</v>
      </c>
      <c r="I434" s="443">
        <f>'MICHEAL ADJEI - GOASO'!H21</f>
        <v>25776.666666666668</v>
      </c>
      <c r="J434" s="433">
        <f>'MICHEAL ADJEI - GOASO'!I21</f>
        <v>60</v>
      </c>
      <c r="K434" s="443">
        <f>'MICHEAL ADJEI - GOASO'!J21</f>
        <v>0.54</v>
      </c>
      <c r="L434" s="443">
        <f>'MICHEAL ADJEI - GOASO'!K21</f>
        <v>15622.222222222223</v>
      </c>
      <c r="M434" s="443">
        <f>'MICHEAL ADJEI - GOASO'!L21</f>
        <v>260.37037037037038</v>
      </c>
      <c r="N434" s="433">
        <f>'MICHEAL ADJEI - GOASO'!M21</f>
        <v>20</v>
      </c>
      <c r="O434" s="444">
        <f>'MICHEAL ADJEI - GOASO'!N21</f>
        <v>1.4326975454348139E-2</v>
      </c>
      <c r="P434" s="433">
        <f>'MICHEAL ADJEI - GOASO'!O21</f>
        <v>0.94173803846286408</v>
      </c>
      <c r="Q434" s="433" t="str">
        <f>'MICHEAL ADJEI - GOASO'!P21</f>
        <v>C</v>
      </c>
      <c r="R434" s="434">
        <f>'MICHEAL ADJEI - GOASO'!Q21</f>
        <v>4.5</v>
      </c>
      <c r="S434" s="443">
        <f>'MICHEAL ADJEI - GOASO'!R21</f>
        <v>4.049999999999998E-2</v>
      </c>
      <c r="T434" s="443">
        <f>'MICHEAL ADJEI - GOASO'!S21</f>
        <v>1171.6666666666667</v>
      </c>
      <c r="U434" s="433">
        <f>'MICHEAL ADJEI - GOASO'!T21</f>
        <v>30</v>
      </c>
      <c r="V434" s="433">
        <f>'MICHEAL ADJEI - GOASO'!U21</f>
        <v>3</v>
      </c>
      <c r="W434" s="433">
        <f>'MICHEAL ADJEI - GOASO'!V21</f>
        <v>33</v>
      </c>
      <c r="X434" s="434">
        <f>'MICHEAL ADJEI - GOASO'!W21</f>
        <v>148.5</v>
      </c>
      <c r="Y434" s="434">
        <f>'MICHEAL ADJEI - GOASO'!X21</f>
        <v>88.5</v>
      </c>
      <c r="Z434" s="443">
        <f>'MICHEAL ADJEI - GOASO'!Y21</f>
        <v>0.79649999999999954</v>
      </c>
      <c r="AA434" s="444">
        <f>'MICHEAL ADJEI - GOASO'!Z21</f>
        <v>0.40404040404040403</v>
      </c>
      <c r="AB434" s="446" t="str">
        <f>'MICHEAL ADJEI - GOASO'!AA21</f>
        <v>VERY LOW-ORDER URGENTLY</v>
      </c>
      <c r="AC434" s="443">
        <f>'MICHEAL ADJEI - GOASO'!AB21</f>
        <v>23042.777777777777</v>
      </c>
      <c r="AD434" s="450">
        <f>Table1[[#This Row],[Stock Sell in/Sell out]]*Table1[[#This Row],[Stock Norm +Transit Time]]/Table1[[#This Row],[Stock Norm QTY]]</f>
        <v>13.333333333333334</v>
      </c>
      <c r="AE434" s="443">
        <f>Table1[[#This Row],[Stock Norm +Transit Time]]*Table1[[#This Row],[Av. Daily Sales MT]]</f>
        <v>1.3364999999999994</v>
      </c>
    </row>
    <row r="435" spans="1:31" hidden="1">
      <c r="A435" s="433" t="s">
        <v>118</v>
      </c>
      <c r="B435" s="433" t="s">
        <v>151</v>
      </c>
      <c r="C435" s="433" t="str">
        <f>'MICHEAL ADJEI - GOASO'!B22</f>
        <v>W043</v>
      </c>
      <c r="D435" s="433" t="str">
        <f>'MICHEAL ADJEI - GOASO'!C22</f>
        <v>FORTUNE VIET 25KG</v>
      </c>
      <c r="E435" s="433" t="str">
        <f>'MICHEAL ADJEI - GOASO'!D22</f>
        <v>RICE</v>
      </c>
      <c r="F435" s="433" t="str">
        <f>'MICHEAL ADJEI - GOASO'!E22</f>
        <v>FORTUNE</v>
      </c>
      <c r="G435" s="443">
        <f>'MICHEAL ADJEI - GOASO'!F22</f>
        <v>0.76666666666666661</v>
      </c>
      <c r="H435" s="434">
        <f>'MICHEAL ADJEI - GOASO'!G22</f>
        <v>30.666666666666668</v>
      </c>
      <c r="I435" s="443">
        <f>'MICHEAL ADJEI - GOASO'!H22</f>
        <v>10596</v>
      </c>
      <c r="J435" s="433">
        <f>'MICHEAL ADJEI - GOASO'!I22</f>
        <v>251</v>
      </c>
      <c r="K435" s="443">
        <f>'MICHEAL ADJEI - GOASO'!J22</f>
        <v>6.2750000000000004</v>
      </c>
      <c r="L435" s="443">
        <f>'MICHEAL ADJEI - GOASO'!K22</f>
        <v>86725.956521739121</v>
      </c>
      <c r="M435" s="443">
        <f>'MICHEAL ADJEI - GOASO'!L22</f>
        <v>345.52173913043475</v>
      </c>
      <c r="N435" s="433">
        <f>'MICHEAL ADJEI - GOASO'!M22</f>
        <v>5</v>
      </c>
      <c r="O435" s="444">
        <f>'MICHEAL ADJEI - GOASO'!N22</f>
        <v>1.2327737951739892E-2</v>
      </c>
      <c r="P435" s="433">
        <f>'MICHEAL ADJEI - GOASO'!O22</f>
        <v>0.95406577641460399</v>
      </c>
      <c r="Q435" s="433" t="str">
        <f>'MICHEAL ADJEI - GOASO'!P22</f>
        <v>C</v>
      </c>
      <c r="R435" s="434">
        <f>'MICHEAL ADJEI - GOASO'!Q22</f>
        <v>1.393939393939394</v>
      </c>
      <c r="S435" s="443">
        <f>'MICHEAL ADJEI - GOASO'!R22</f>
        <v>3.4848484848484844E-2</v>
      </c>
      <c r="T435" s="443">
        <f>'MICHEAL ADJEI - GOASO'!S22</f>
        <v>481.63636363636363</v>
      </c>
      <c r="U435" s="433">
        <f>'MICHEAL ADJEI - GOASO'!T22</f>
        <v>30</v>
      </c>
      <c r="V435" s="433">
        <f>'MICHEAL ADJEI - GOASO'!U22</f>
        <v>3</v>
      </c>
      <c r="W435" s="433">
        <f>'MICHEAL ADJEI - GOASO'!V22</f>
        <v>33</v>
      </c>
      <c r="X435" s="434">
        <f>'MICHEAL ADJEI - GOASO'!W22</f>
        <v>46</v>
      </c>
      <c r="Y435" s="434">
        <f>'MICHEAL ADJEI - GOASO'!X22</f>
        <v>0</v>
      </c>
      <c r="Z435" s="443">
        <f>'MICHEAL ADJEI - GOASO'!Y22</f>
        <v>0</v>
      </c>
      <c r="AA435" s="444">
        <f>'MICHEAL ADJEI - GOASO'!Z22</f>
        <v>5.4565217391304346</v>
      </c>
      <c r="AB435" s="446" t="str">
        <f>'MICHEAL ADJEI - GOASO'!AA22</f>
        <v>VERY HIGH-DON’T ORDER</v>
      </c>
      <c r="AC435" s="443">
        <f>'MICHEAL ADJEI - GOASO'!AB22</f>
        <v>0</v>
      </c>
      <c r="AD435" s="450">
        <f>Table1[[#This Row],[Stock Sell in/Sell out]]*Table1[[#This Row],[Stock Norm +Transit Time]]/Table1[[#This Row],[Stock Norm QTY]]</f>
        <v>180.06521739130434</v>
      </c>
      <c r="AE435" s="443">
        <f>Table1[[#This Row],[Stock Norm +Transit Time]]*Table1[[#This Row],[Av. Daily Sales MT]]</f>
        <v>1.1499999999999999</v>
      </c>
    </row>
    <row r="436" spans="1:31" hidden="1">
      <c r="A436" s="433" t="s">
        <v>118</v>
      </c>
      <c r="B436" s="433" t="s">
        <v>151</v>
      </c>
      <c r="C436" s="433" t="str">
        <f>'MICHEAL ADJEI - GOASO'!B23</f>
        <v>W136</v>
      </c>
      <c r="D436" s="433" t="str">
        <f>'MICHEAL ADJEI - GOASO'!C23</f>
        <v>FORTUNE EMO PA 4.5KG</v>
      </c>
      <c r="E436" s="433" t="str">
        <f>'MICHEAL ADJEI - GOASO'!D23</f>
        <v>RICE</v>
      </c>
      <c r="F436" s="433" t="str">
        <f>'MICHEAL ADJEI - GOASO'!E23</f>
        <v>FORTUNE</v>
      </c>
      <c r="G436" s="443">
        <f>'MICHEAL ADJEI - GOASO'!F23</f>
        <v>0.71249999999999947</v>
      </c>
      <c r="H436" s="434">
        <f>'MICHEAL ADJEI - GOASO'!G23</f>
        <v>31.666666666666668</v>
      </c>
      <c r="I436" s="443">
        <f>'MICHEAL ADJEI - GOASO'!H23</f>
        <v>6915</v>
      </c>
      <c r="J436" s="433">
        <f>'MICHEAL ADJEI - GOASO'!I23</f>
        <v>0</v>
      </c>
      <c r="K436" s="443">
        <f>'MICHEAL ADJEI - GOASO'!J23</f>
        <v>0</v>
      </c>
      <c r="L436" s="443">
        <f>'MICHEAL ADJEI - GOASO'!K23</f>
        <v>0</v>
      </c>
      <c r="M436" s="443">
        <f>'MICHEAL ADJEI - GOASO'!L23</f>
        <v>218.36842105263156</v>
      </c>
      <c r="N436" s="433">
        <f>'MICHEAL ADJEI - GOASO'!M23</f>
        <v>5</v>
      </c>
      <c r="O436" s="444">
        <f>'MICHEAL ADJEI - GOASO'!N23</f>
        <v>1.1456756466019132E-2</v>
      </c>
      <c r="P436" s="433">
        <f>'MICHEAL ADJEI - GOASO'!O23</f>
        <v>0.96552253288062317</v>
      </c>
      <c r="Q436" s="433" t="str">
        <f>'MICHEAL ADJEI - GOASO'!P23</f>
        <v>C</v>
      </c>
      <c r="R436" s="434">
        <f>'MICHEAL ADJEI - GOASO'!Q23</f>
        <v>1.4393939393939394</v>
      </c>
      <c r="S436" s="443">
        <f>'MICHEAL ADJEI - GOASO'!R23</f>
        <v>3.2386363636363609E-2</v>
      </c>
      <c r="T436" s="443">
        <f>'MICHEAL ADJEI - GOASO'!S23</f>
        <v>314.31818181818181</v>
      </c>
      <c r="U436" s="433">
        <f>'MICHEAL ADJEI - GOASO'!T23</f>
        <v>30</v>
      </c>
      <c r="V436" s="433">
        <f>'MICHEAL ADJEI - GOASO'!U23</f>
        <v>3</v>
      </c>
      <c r="W436" s="433">
        <f>'MICHEAL ADJEI - GOASO'!V23</f>
        <v>33</v>
      </c>
      <c r="X436" s="434">
        <f>'MICHEAL ADJEI - GOASO'!W23</f>
        <v>47.5</v>
      </c>
      <c r="Y436" s="434">
        <f>'MICHEAL ADJEI - GOASO'!X23</f>
        <v>47.5</v>
      </c>
      <c r="Z436" s="443">
        <f>'MICHEAL ADJEI - GOASO'!Y23</f>
        <v>1.0687499999999992</v>
      </c>
      <c r="AA436" s="444">
        <f>'MICHEAL ADJEI - GOASO'!Z23</f>
        <v>0</v>
      </c>
      <c r="AB436" s="446" t="str">
        <f>'MICHEAL ADJEI - GOASO'!AA23</f>
        <v>VERY LOW-ORDER URGENTLY</v>
      </c>
      <c r="AC436" s="443">
        <f>'MICHEAL ADJEI - GOASO'!AB23</f>
        <v>10372.5</v>
      </c>
      <c r="AD436" s="450">
        <f>Table1[[#This Row],[Stock Sell in/Sell out]]*Table1[[#This Row],[Stock Norm +Transit Time]]/Table1[[#This Row],[Stock Norm QTY]]</f>
        <v>0</v>
      </c>
      <c r="AE436" s="443">
        <f>Table1[[#This Row],[Stock Norm +Transit Time]]*Table1[[#This Row],[Av. Daily Sales MT]]</f>
        <v>1.0687499999999992</v>
      </c>
    </row>
    <row r="437" spans="1:31" hidden="1">
      <c r="A437" s="433" t="s">
        <v>118</v>
      </c>
      <c r="B437" s="433" t="s">
        <v>151</v>
      </c>
      <c r="C437" s="433" t="str">
        <f>'MICHEAL ADJEI - GOASO'!B24</f>
        <v>W060</v>
      </c>
      <c r="D437" s="433" t="str">
        <f>'MICHEAL ADJEI - GOASO'!C24</f>
        <v>FORTUNE DELIGHT 25KG</v>
      </c>
      <c r="E437" s="433" t="str">
        <f>'MICHEAL ADJEI - GOASO'!D24</f>
        <v>RICE</v>
      </c>
      <c r="F437" s="433" t="str">
        <f>'MICHEAL ADJEI - GOASO'!E24</f>
        <v>FORTUNE DELIGHT</v>
      </c>
      <c r="G437" s="443">
        <f>'MICHEAL ADJEI - GOASO'!F24</f>
        <v>0.59166666666666667</v>
      </c>
      <c r="H437" s="434">
        <f>'MICHEAL ADJEI - GOASO'!G24</f>
        <v>23.666666666666668</v>
      </c>
      <c r="I437" s="443">
        <f>'MICHEAL ADJEI - GOASO'!H24</f>
        <v>4544</v>
      </c>
      <c r="J437" s="433">
        <f>'MICHEAL ADJEI - GOASO'!I24</f>
        <v>200</v>
      </c>
      <c r="K437" s="443">
        <f>'MICHEAL ADJEI - GOASO'!J24</f>
        <v>5</v>
      </c>
      <c r="L437" s="443">
        <f>'MICHEAL ADJEI - GOASO'!K24</f>
        <v>38400</v>
      </c>
      <c r="M437" s="443">
        <f>'MICHEAL ADJEI - GOASO'!L24</f>
        <v>192</v>
      </c>
      <c r="N437" s="433">
        <f>'MICHEAL ADJEI - GOASO'!M24</f>
        <v>5</v>
      </c>
      <c r="O437" s="444">
        <f>'MICHEAL ADJEI - GOASO'!N24</f>
        <v>9.5137977671036142E-3</v>
      </c>
      <c r="P437" s="433">
        <f>'MICHEAL ADJEI - GOASO'!O24</f>
        <v>0.97503633064772677</v>
      </c>
      <c r="Q437" s="433" t="str">
        <f>'MICHEAL ADJEI - GOASO'!P24</f>
        <v>C</v>
      </c>
      <c r="R437" s="434">
        <f>'MICHEAL ADJEI - GOASO'!Q24</f>
        <v>1.0757575757575759</v>
      </c>
      <c r="S437" s="443">
        <f>'MICHEAL ADJEI - GOASO'!R24</f>
        <v>2.6893939393939394E-2</v>
      </c>
      <c r="T437" s="443">
        <f>'MICHEAL ADJEI - GOASO'!S24</f>
        <v>206.54545454545453</v>
      </c>
      <c r="U437" s="433">
        <f>'MICHEAL ADJEI - GOASO'!T24</f>
        <v>30</v>
      </c>
      <c r="V437" s="433">
        <f>'MICHEAL ADJEI - GOASO'!U24</f>
        <v>3</v>
      </c>
      <c r="W437" s="433">
        <f>'MICHEAL ADJEI - GOASO'!V24</f>
        <v>33</v>
      </c>
      <c r="X437" s="434">
        <f>'MICHEAL ADJEI - GOASO'!W24</f>
        <v>35.500000000000007</v>
      </c>
      <c r="Y437" s="434">
        <f>'MICHEAL ADJEI - GOASO'!X24</f>
        <v>0</v>
      </c>
      <c r="Z437" s="443">
        <f>'MICHEAL ADJEI - GOASO'!Y24</f>
        <v>0</v>
      </c>
      <c r="AA437" s="444">
        <f>'MICHEAL ADJEI - GOASO'!Z24</f>
        <v>5.6338028169014072</v>
      </c>
      <c r="AB437" s="446" t="str">
        <f>'MICHEAL ADJEI - GOASO'!AA24</f>
        <v>VERY HIGH-DON’T ORDER</v>
      </c>
      <c r="AC437" s="443">
        <f>'MICHEAL ADJEI - GOASO'!AB24</f>
        <v>0</v>
      </c>
      <c r="AD437" s="450">
        <f>Table1[[#This Row],[Stock Sell in/Sell out]]*Table1[[#This Row],[Stock Norm +Transit Time]]/Table1[[#This Row],[Stock Norm QTY]]</f>
        <v>185.91549295774644</v>
      </c>
      <c r="AE437" s="443">
        <f>Table1[[#This Row],[Stock Norm +Transit Time]]*Table1[[#This Row],[Av. Daily Sales MT]]</f>
        <v>0.88749999999999996</v>
      </c>
    </row>
    <row r="438" spans="1:31" hidden="1">
      <c r="A438" s="433" t="s">
        <v>118</v>
      </c>
      <c r="B438" s="433" t="s">
        <v>151</v>
      </c>
      <c r="C438" s="433" t="str">
        <f>'MICHEAL ADJEI - GOASO'!B25</f>
        <v>W053</v>
      </c>
      <c r="D438" s="433" t="str">
        <f>'MICHEAL ADJEI - GOASO'!C25</f>
        <v>VIKING RICE @ 22.5KG</v>
      </c>
      <c r="E438" s="433" t="str">
        <f>'MICHEAL ADJEI - GOASO'!D25</f>
        <v>RICE</v>
      </c>
      <c r="F438" s="433" t="str">
        <f>'MICHEAL ADJEI - GOASO'!E25</f>
        <v>VIKING</v>
      </c>
      <c r="G438" s="443">
        <f>'MICHEAL ADJEI - GOASO'!F25</f>
        <v>0.48749999999999982</v>
      </c>
      <c r="H438" s="434">
        <f>'MICHEAL ADJEI - GOASO'!G25</f>
        <v>21.666666666666668</v>
      </c>
      <c r="I438" s="443">
        <f>'MICHEAL ADJEI - GOASO'!H25</f>
        <v>5545</v>
      </c>
      <c r="J438" s="433">
        <f>'MICHEAL ADJEI - GOASO'!I25</f>
        <v>0</v>
      </c>
      <c r="K438" s="443">
        <f>'MICHEAL ADJEI - GOASO'!J25</f>
        <v>0</v>
      </c>
      <c r="L438" s="443">
        <f>'MICHEAL ADJEI - GOASO'!K25</f>
        <v>0</v>
      </c>
      <c r="M438" s="443">
        <f>'MICHEAL ADJEI - GOASO'!L25</f>
        <v>255.92307692307691</v>
      </c>
      <c r="N438" s="433">
        <f>'MICHEAL ADJEI - GOASO'!M25</f>
        <v>1</v>
      </c>
      <c r="O438" s="444">
        <f>'MICHEAL ADJEI - GOASO'!N25</f>
        <v>7.838833371486777E-3</v>
      </c>
      <c r="P438" s="433">
        <f>'MICHEAL ADJEI - GOASO'!O25</f>
        <v>0.9828751640192136</v>
      </c>
      <c r="Q438" s="433" t="str">
        <f>'MICHEAL ADJEI - GOASO'!P25</f>
        <v>C</v>
      </c>
      <c r="R438" s="434">
        <f>'MICHEAL ADJEI - GOASO'!Q25</f>
        <v>0.98484848484848486</v>
      </c>
      <c r="S438" s="443">
        <f>'MICHEAL ADJEI - GOASO'!R25</f>
        <v>2.2159090909090903E-2</v>
      </c>
      <c r="T438" s="443">
        <f>'MICHEAL ADJEI - GOASO'!S25</f>
        <v>252.04545454545453</v>
      </c>
      <c r="U438" s="433">
        <f>'MICHEAL ADJEI - GOASO'!T25</f>
        <v>30</v>
      </c>
      <c r="V438" s="433">
        <f>'MICHEAL ADJEI - GOASO'!U25</f>
        <v>3</v>
      </c>
      <c r="W438" s="433">
        <f>'MICHEAL ADJEI - GOASO'!V25</f>
        <v>33</v>
      </c>
      <c r="X438" s="434">
        <f>'MICHEAL ADJEI - GOASO'!W25</f>
        <v>32.5</v>
      </c>
      <c r="Y438" s="434">
        <f>'MICHEAL ADJEI - GOASO'!X25</f>
        <v>32.5</v>
      </c>
      <c r="Z438" s="443">
        <f>'MICHEAL ADJEI - GOASO'!Y25</f>
        <v>0.73124999999999962</v>
      </c>
      <c r="AA438" s="444">
        <f>'MICHEAL ADJEI - GOASO'!Z25</f>
        <v>0</v>
      </c>
      <c r="AB438" s="446" t="str">
        <f>'MICHEAL ADJEI - GOASO'!AA25</f>
        <v>VERY LOW-ORDER URGENTLY</v>
      </c>
      <c r="AC438" s="443">
        <f>'MICHEAL ADJEI - GOASO'!AB25</f>
        <v>8317.5</v>
      </c>
      <c r="AD438" s="450">
        <f>Table1[[#This Row],[Stock Sell in/Sell out]]*Table1[[#This Row],[Stock Norm +Transit Time]]/Table1[[#This Row],[Stock Norm QTY]]</f>
        <v>0</v>
      </c>
      <c r="AE438" s="443">
        <f>Table1[[#This Row],[Stock Norm +Transit Time]]*Table1[[#This Row],[Av. Daily Sales MT]]</f>
        <v>0.73124999999999973</v>
      </c>
    </row>
    <row r="439" spans="1:31" hidden="1">
      <c r="A439" s="433" t="s">
        <v>118</v>
      </c>
      <c r="B439" s="433" t="s">
        <v>151</v>
      </c>
      <c r="C439" s="433" t="str">
        <f>'MICHEAL ADJEI - GOASO'!B26</f>
        <v>W067</v>
      </c>
      <c r="D439" s="433" t="str">
        <f>'MICHEAL ADJEI - GOASO'!C26</f>
        <v>FORTUNE DELICIOUS 4.5KG</v>
      </c>
      <c r="E439" s="433" t="str">
        <f>'MICHEAL ADJEI - GOASO'!D26</f>
        <v>RICE</v>
      </c>
      <c r="F439" s="433" t="str">
        <f>'MICHEAL ADJEI - GOASO'!E26</f>
        <v>FORTUNE DELICIOUS</v>
      </c>
      <c r="G439" s="443">
        <f>'MICHEAL ADJEI - GOASO'!F26</f>
        <v>0.33</v>
      </c>
      <c r="H439" s="434">
        <f>'MICHEAL ADJEI - GOASO'!G26</f>
        <v>14.666666666666666</v>
      </c>
      <c r="I439" s="443">
        <f>'MICHEAL ADJEI - GOASO'!H26</f>
        <v>4072.666666666667</v>
      </c>
      <c r="J439" s="433">
        <f>'MICHEAL ADJEI - GOASO'!I26</f>
        <v>90</v>
      </c>
      <c r="K439" s="443">
        <f>'MICHEAL ADJEI - GOASO'!J26</f>
        <v>2.0249999999999999</v>
      </c>
      <c r="L439" s="443">
        <f>'MICHEAL ADJEI - GOASO'!K26</f>
        <v>24991.363636363636</v>
      </c>
      <c r="M439" s="443">
        <f>'MICHEAL ADJEI - GOASO'!L26</f>
        <v>277.68181818181819</v>
      </c>
      <c r="N439" s="433">
        <f>'MICHEAL ADJEI - GOASO'!M26</f>
        <v>5</v>
      </c>
      <c r="O439" s="444">
        <f>'MICHEAL ADJEI - GOASO'!N26</f>
        <v>5.3062872053141284E-3</v>
      </c>
      <c r="P439" s="433">
        <f>'MICHEAL ADJEI - GOASO'!O26</f>
        <v>0.98818145122452772</v>
      </c>
      <c r="Q439" s="433" t="str">
        <f>'MICHEAL ADJEI - GOASO'!P26</f>
        <v>C</v>
      </c>
      <c r="R439" s="434">
        <f>'MICHEAL ADJEI - GOASO'!Q26</f>
        <v>0.66666666666666663</v>
      </c>
      <c r="S439" s="443">
        <f>'MICHEAL ADJEI - GOASO'!R26</f>
        <v>1.5000000000000001E-2</v>
      </c>
      <c r="T439" s="443">
        <f>'MICHEAL ADJEI - GOASO'!S26</f>
        <v>185.12121212121212</v>
      </c>
      <c r="U439" s="433">
        <f>'MICHEAL ADJEI - GOASO'!T26</f>
        <v>30</v>
      </c>
      <c r="V439" s="433">
        <f>'MICHEAL ADJEI - GOASO'!U26</f>
        <v>3</v>
      </c>
      <c r="W439" s="433">
        <f>'MICHEAL ADJEI - GOASO'!V26</f>
        <v>33</v>
      </c>
      <c r="X439" s="434">
        <f>'MICHEAL ADJEI - GOASO'!W26</f>
        <v>22</v>
      </c>
      <c r="Y439" s="434">
        <f>'MICHEAL ADJEI - GOASO'!X26</f>
        <v>0</v>
      </c>
      <c r="Z439" s="443">
        <f>'MICHEAL ADJEI - GOASO'!Y26</f>
        <v>0</v>
      </c>
      <c r="AA439" s="444">
        <f>'MICHEAL ADJEI - GOASO'!Z26</f>
        <v>4.0909090909090908</v>
      </c>
      <c r="AB439" s="446" t="str">
        <f>'MICHEAL ADJEI - GOASO'!AA26</f>
        <v>VERY HIGH-DON’T ORDER</v>
      </c>
      <c r="AC439" s="443">
        <f>'MICHEAL ADJEI - GOASO'!AB26</f>
        <v>0</v>
      </c>
      <c r="AD439" s="450">
        <f>Table1[[#This Row],[Stock Sell in/Sell out]]*Table1[[#This Row],[Stock Norm +Transit Time]]/Table1[[#This Row],[Stock Norm QTY]]</f>
        <v>135</v>
      </c>
      <c r="AE439" s="443">
        <f>Table1[[#This Row],[Stock Norm +Transit Time]]*Table1[[#This Row],[Av. Daily Sales MT]]</f>
        <v>0.49500000000000005</v>
      </c>
    </row>
    <row r="440" spans="1:31" hidden="1">
      <c r="A440" s="433" t="s">
        <v>118</v>
      </c>
      <c r="B440" s="433" t="s">
        <v>151</v>
      </c>
      <c r="C440" s="433" t="str">
        <f>'MICHEAL ADJEI - GOASO'!B27</f>
        <v>W008</v>
      </c>
      <c r="D440" s="433" t="str">
        <f>'MICHEAL ADJEI - GOASO'!C27</f>
        <v>FRYTOL 500ML*2OSCH</v>
      </c>
      <c r="E440" s="433" t="str">
        <f>'MICHEAL ADJEI - GOASO'!D27</f>
        <v>COOKING OIL</v>
      </c>
      <c r="F440" s="433" t="str">
        <f>'MICHEAL ADJEI - GOASO'!E27</f>
        <v>FRYTOL</v>
      </c>
      <c r="G440" s="443">
        <f>'MICHEAL ADJEI - GOASO'!F27</f>
        <v>0.32100000000000001</v>
      </c>
      <c r="H440" s="434">
        <f>'MICHEAL ADJEI - GOASO'!G27</f>
        <v>35.666666666666664</v>
      </c>
      <c r="I440" s="443">
        <f>'MICHEAL ADJEI - GOASO'!H27</f>
        <v>4208.666666666667</v>
      </c>
      <c r="J440" s="433">
        <f>'MICHEAL ADJEI - GOASO'!I27</f>
        <v>157</v>
      </c>
      <c r="K440" s="443">
        <f>'MICHEAL ADJEI - GOASO'!J27</f>
        <v>1.413</v>
      </c>
      <c r="L440" s="443">
        <f>'MICHEAL ADJEI - GOASO'!K27</f>
        <v>18526.000000000004</v>
      </c>
      <c r="M440" s="443">
        <f>'MICHEAL ADJEI - GOASO'!L27</f>
        <v>118.00000000000001</v>
      </c>
      <c r="N440" s="433">
        <f>'MICHEAL ADJEI - GOASO'!M27</f>
        <v>1</v>
      </c>
      <c r="O440" s="444">
        <f>'MICHEAL ADJEI - GOASO'!N27</f>
        <v>5.1615702815328342E-3</v>
      </c>
      <c r="P440" s="433">
        <f>'MICHEAL ADJEI - GOASO'!O27</f>
        <v>0.99334302150606058</v>
      </c>
      <c r="Q440" s="433" t="str">
        <f>'MICHEAL ADJEI - GOASO'!P27</f>
        <v>C</v>
      </c>
      <c r="R440" s="434">
        <f>'MICHEAL ADJEI - GOASO'!Q27</f>
        <v>1.6212121212121211</v>
      </c>
      <c r="S440" s="443">
        <f>'MICHEAL ADJEI - GOASO'!R27</f>
        <v>1.4590909090909092E-2</v>
      </c>
      <c r="T440" s="443">
        <f>'MICHEAL ADJEI - GOASO'!S27</f>
        <v>191.30303030303031</v>
      </c>
      <c r="U440" s="433">
        <f>'MICHEAL ADJEI - GOASO'!T27</f>
        <v>30</v>
      </c>
      <c r="V440" s="433">
        <f>'MICHEAL ADJEI - GOASO'!U27</f>
        <v>3</v>
      </c>
      <c r="W440" s="433">
        <f>'MICHEAL ADJEI - GOASO'!V27</f>
        <v>33</v>
      </c>
      <c r="X440" s="434">
        <f>'MICHEAL ADJEI - GOASO'!W27</f>
        <v>53.5</v>
      </c>
      <c r="Y440" s="434">
        <f>'MICHEAL ADJEI - GOASO'!X27</f>
        <v>0</v>
      </c>
      <c r="Z440" s="443">
        <f>'MICHEAL ADJEI - GOASO'!Y27</f>
        <v>0</v>
      </c>
      <c r="AA440" s="444">
        <f>'MICHEAL ADJEI - GOASO'!Z27</f>
        <v>2.9345794392523366</v>
      </c>
      <c r="AB440" s="446" t="str">
        <f>'MICHEAL ADJEI - GOASO'!AA27</f>
        <v>VERY HIGH-DON’T ORDER</v>
      </c>
      <c r="AC440" s="443">
        <f>'MICHEAL ADJEI - GOASO'!AB27</f>
        <v>0</v>
      </c>
      <c r="AD440" s="450">
        <f>Table1[[#This Row],[Stock Sell in/Sell out]]*Table1[[#This Row],[Stock Norm +Transit Time]]/Table1[[#This Row],[Stock Norm QTY]]</f>
        <v>96.841121495327101</v>
      </c>
      <c r="AE440" s="443">
        <f>Table1[[#This Row],[Stock Norm +Transit Time]]*Table1[[#This Row],[Av. Daily Sales MT]]</f>
        <v>0.48150000000000004</v>
      </c>
    </row>
    <row r="441" spans="1:31" hidden="1">
      <c r="A441" s="433" t="s">
        <v>118</v>
      </c>
      <c r="B441" s="433" t="s">
        <v>151</v>
      </c>
      <c r="C441" s="433" t="str">
        <f>'MICHEAL ADJEI - GOASO'!B28</f>
        <v>W109</v>
      </c>
      <c r="D441" s="433" t="str">
        <f>'MICHEAL ADJEI - GOASO'!C28</f>
        <v>EXCELLA THAI 5KG</v>
      </c>
      <c r="E441" s="433" t="str">
        <f>'MICHEAL ADJEI - GOASO'!D28</f>
        <v>RICE</v>
      </c>
      <c r="F441" s="433" t="str">
        <f>'MICHEAL ADJEI - GOASO'!E28</f>
        <v>EXCELLA</v>
      </c>
      <c r="G441" s="443">
        <f>'MICHEAL ADJEI - GOASO'!F28</f>
        <v>0.15</v>
      </c>
      <c r="H441" s="434">
        <f>'MICHEAL ADJEI - GOASO'!G28</f>
        <v>6</v>
      </c>
      <c r="I441" s="443">
        <f>'MICHEAL ADJEI - GOASO'!H28</f>
        <v>1260</v>
      </c>
      <c r="J441" s="433">
        <f>'MICHEAL ADJEI - GOASO'!I28</f>
        <v>0</v>
      </c>
      <c r="K441" s="443">
        <f>'MICHEAL ADJEI - GOASO'!J28</f>
        <v>0</v>
      </c>
      <c r="L441" s="443">
        <f>'MICHEAL ADJEI - GOASO'!K28</f>
        <v>0</v>
      </c>
      <c r="M441" s="443">
        <f>'MICHEAL ADJEI - GOASO'!L28</f>
        <v>210</v>
      </c>
      <c r="N441" s="433">
        <f>'MICHEAL ADJEI - GOASO'!M28</f>
        <v>6</v>
      </c>
      <c r="O441" s="444">
        <f>'MICHEAL ADJEI - GOASO'!N28</f>
        <v>2.4119487296882401E-3</v>
      </c>
      <c r="P441" s="433">
        <f>'MICHEAL ADJEI - GOASO'!O28</f>
        <v>0.99575497023574877</v>
      </c>
      <c r="Q441" s="433" t="str">
        <f>'MICHEAL ADJEI - GOASO'!P28</f>
        <v>C</v>
      </c>
      <c r="R441" s="434">
        <f>'MICHEAL ADJEI - GOASO'!Q28</f>
        <v>0.27272727272727271</v>
      </c>
      <c r="S441" s="443">
        <f>'MICHEAL ADJEI - GOASO'!R28</f>
        <v>6.8181818181818179E-3</v>
      </c>
      <c r="T441" s="443">
        <f>'MICHEAL ADJEI - GOASO'!S28</f>
        <v>57.272727272727273</v>
      </c>
      <c r="U441" s="433">
        <f>'MICHEAL ADJEI - GOASO'!T28</f>
        <v>30</v>
      </c>
      <c r="V441" s="433">
        <f>'MICHEAL ADJEI - GOASO'!U28</f>
        <v>3</v>
      </c>
      <c r="W441" s="433">
        <f>'MICHEAL ADJEI - GOASO'!V28</f>
        <v>33</v>
      </c>
      <c r="X441" s="434">
        <f>'MICHEAL ADJEI - GOASO'!W28</f>
        <v>9</v>
      </c>
      <c r="Y441" s="434">
        <f>'MICHEAL ADJEI - GOASO'!X28</f>
        <v>9</v>
      </c>
      <c r="Z441" s="443">
        <f>'MICHEAL ADJEI - GOASO'!Y28</f>
        <v>0.22500000000000001</v>
      </c>
      <c r="AA441" s="444">
        <f>'MICHEAL ADJEI - GOASO'!Z28</f>
        <v>0</v>
      </c>
      <c r="AB441" s="446" t="str">
        <f>'MICHEAL ADJEI - GOASO'!AA28</f>
        <v>VERY LOW-ORDER URGENTLY</v>
      </c>
      <c r="AC441" s="443">
        <f>'MICHEAL ADJEI - GOASO'!AB28</f>
        <v>1890</v>
      </c>
      <c r="AD441" s="450">
        <f>Table1[[#This Row],[Stock Sell in/Sell out]]*Table1[[#This Row],[Stock Norm +Transit Time]]/Table1[[#This Row],[Stock Norm QTY]]</f>
        <v>0</v>
      </c>
      <c r="AE441" s="443">
        <f>Table1[[#This Row],[Stock Norm +Transit Time]]*Table1[[#This Row],[Av. Daily Sales MT]]</f>
        <v>0.22499999999999998</v>
      </c>
    </row>
    <row r="442" spans="1:31" hidden="1">
      <c r="A442" s="433" t="s">
        <v>118</v>
      </c>
      <c r="B442" s="433" t="s">
        <v>151</v>
      </c>
      <c r="C442" s="433" t="str">
        <f>'MICHEAL ADJEI - GOASO'!B29</f>
        <v>W012</v>
      </c>
      <c r="D442" s="433" t="str">
        <f>'MICHEAL ADJEI - GOASO'!C29</f>
        <v>FRYTOL OIL 2L X 6BTL</v>
      </c>
      <c r="E442" s="433" t="str">
        <f>'MICHEAL ADJEI - GOASO'!D29</f>
        <v>COOKING OIL</v>
      </c>
      <c r="F442" s="433" t="str">
        <f>'MICHEAL ADJEI - GOASO'!E29</f>
        <v>FRYTOL</v>
      </c>
      <c r="G442" s="443">
        <f>'MICHEAL ADJEI - GOASO'!F29</f>
        <v>0.14399999999999993</v>
      </c>
      <c r="H442" s="434">
        <f>'MICHEAL ADJEI - GOASO'!G29</f>
        <v>13.333333333333334</v>
      </c>
      <c r="I442" s="443">
        <f>'MICHEAL ADJEI - GOASO'!H29</f>
        <v>1893.3333333333333</v>
      </c>
      <c r="J442" s="433">
        <f>'MICHEAL ADJEI - GOASO'!I29</f>
        <v>0</v>
      </c>
      <c r="K442" s="443">
        <f>'MICHEAL ADJEI - GOASO'!J29</f>
        <v>0</v>
      </c>
      <c r="L442" s="443">
        <f>'MICHEAL ADJEI - GOASO'!K29</f>
        <v>0</v>
      </c>
      <c r="M442" s="443">
        <f>'MICHEAL ADJEI - GOASO'!L29</f>
        <v>142</v>
      </c>
      <c r="N442" s="433">
        <f>'MICHEAL ADJEI - GOASO'!M29</f>
        <v>60</v>
      </c>
      <c r="O442" s="444">
        <f>'MICHEAL ADJEI - GOASO'!N29</f>
        <v>2.3154707805007092E-3</v>
      </c>
      <c r="P442" s="433">
        <f>'MICHEAL ADJEI - GOASO'!O29</f>
        <v>0.99807044101624953</v>
      </c>
      <c r="Q442" s="433" t="str">
        <f>'MICHEAL ADJEI - GOASO'!P29</f>
        <v>C</v>
      </c>
      <c r="R442" s="434">
        <f>'MICHEAL ADJEI - GOASO'!Q29</f>
        <v>0.60606060606060608</v>
      </c>
      <c r="S442" s="443">
        <f>'MICHEAL ADJEI - GOASO'!R29</f>
        <v>6.5454545454545427E-3</v>
      </c>
      <c r="T442" s="443">
        <f>'MICHEAL ADJEI - GOASO'!S29</f>
        <v>86.060606060606062</v>
      </c>
      <c r="U442" s="433">
        <f>'MICHEAL ADJEI - GOASO'!T29</f>
        <v>30</v>
      </c>
      <c r="V442" s="433">
        <f>'MICHEAL ADJEI - GOASO'!U29</f>
        <v>3</v>
      </c>
      <c r="W442" s="433">
        <f>'MICHEAL ADJEI - GOASO'!V29</f>
        <v>33</v>
      </c>
      <c r="X442" s="434">
        <f>'MICHEAL ADJEI - GOASO'!W29</f>
        <v>20</v>
      </c>
      <c r="Y442" s="434">
        <f>'MICHEAL ADJEI - GOASO'!X29</f>
        <v>20</v>
      </c>
      <c r="Z442" s="443">
        <f>'MICHEAL ADJEI - GOASO'!Y29</f>
        <v>0.21599999999999989</v>
      </c>
      <c r="AA442" s="444">
        <f>'MICHEAL ADJEI - GOASO'!Z29</f>
        <v>0</v>
      </c>
      <c r="AB442" s="446" t="str">
        <f>'MICHEAL ADJEI - GOASO'!AA29</f>
        <v>VERY LOW-ORDER URGENTLY</v>
      </c>
      <c r="AC442" s="443">
        <f>'MICHEAL ADJEI - GOASO'!AB29</f>
        <v>2840</v>
      </c>
      <c r="AD442" s="450">
        <f>Table1[[#This Row],[Stock Sell in/Sell out]]*Table1[[#This Row],[Stock Norm +Transit Time]]/Table1[[#This Row],[Stock Norm QTY]]</f>
        <v>0</v>
      </c>
      <c r="AE442" s="443">
        <f>Table1[[#This Row],[Stock Norm +Transit Time]]*Table1[[#This Row],[Av. Daily Sales MT]]</f>
        <v>0.21599999999999991</v>
      </c>
    </row>
    <row r="443" spans="1:31" hidden="1">
      <c r="A443" s="433" t="s">
        <v>118</v>
      </c>
      <c r="B443" s="433" t="s">
        <v>151</v>
      </c>
      <c r="C443" s="433" t="str">
        <f>'MICHEAL ADJEI - GOASO'!B30</f>
        <v>W027</v>
      </c>
      <c r="D443" s="433" t="str">
        <f>'MICHEAL ADJEI - GOASO'!C30</f>
        <v xml:space="preserve">FORTUNE MARGARINE 250G X 60 </v>
      </c>
      <c r="E443" s="433" t="str">
        <f>'MICHEAL ADJEI - GOASO'!D30</f>
        <v>SPECIALTY FATS</v>
      </c>
      <c r="F443" s="433" t="str">
        <f>'MICHEAL ADJEI - GOASO'!E30</f>
        <v>FORTUNE</v>
      </c>
      <c r="G443" s="443">
        <f>'MICHEAL ADJEI - GOASO'!F30</f>
        <v>0.12000000000000004</v>
      </c>
      <c r="H443" s="434">
        <f>'MICHEAL ADJEI - GOASO'!G30</f>
        <v>8</v>
      </c>
      <c r="I443" s="443">
        <f>'MICHEAL ADJEI - GOASO'!H30</f>
        <v>1920</v>
      </c>
      <c r="J443" s="433">
        <f>'MICHEAL ADJEI - GOASO'!I30</f>
        <v>0</v>
      </c>
      <c r="K443" s="443">
        <f>'MICHEAL ADJEI - GOASO'!J30</f>
        <v>0</v>
      </c>
      <c r="L443" s="443">
        <f>'MICHEAL ADJEI - GOASO'!K30</f>
        <v>0</v>
      </c>
      <c r="M443" s="443">
        <f>'MICHEAL ADJEI - GOASO'!L30</f>
        <v>240</v>
      </c>
      <c r="N443" s="433">
        <f>'MICHEAL ADJEI - GOASO'!M30</f>
        <v>4</v>
      </c>
      <c r="O443" s="444">
        <f>'MICHEAL ADJEI - GOASO'!N30</f>
        <v>1.9295589837505925E-3</v>
      </c>
      <c r="P443" s="433">
        <f>'MICHEAL ADJEI - GOASO'!O30</f>
        <v>1.0000000000000002</v>
      </c>
      <c r="Q443" s="433" t="str">
        <f>'MICHEAL ADJEI - GOASO'!P30</f>
        <v>C</v>
      </c>
      <c r="R443" s="434">
        <f>'MICHEAL ADJEI - GOASO'!Q30</f>
        <v>0.36363636363636365</v>
      </c>
      <c r="S443" s="443">
        <f>'MICHEAL ADJEI - GOASO'!R30</f>
        <v>5.4545454545454558E-3</v>
      </c>
      <c r="T443" s="443">
        <f>'MICHEAL ADJEI - GOASO'!S30</f>
        <v>87.272727272727266</v>
      </c>
      <c r="U443" s="433">
        <f>'MICHEAL ADJEI - GOASO'!T30</f>
        <v>30</v>
      </c>
      <c r="V443" s="433">
        <f>'MICHEAL ADJEI - GOASO'!U30</f>
        <v>3</v>
      </c>
      <c r="W443" s="433">
        <f>'MICHEAL ADJEI - GOASO'!V30</f>
        <v>33</v>
      </c>
      <c r="X443" s="434">
        <f>'MICHEAL ADJEI - GOASO'!W30</f>
        <v>12</v>
      </c>
      <c r="Y443" s="434">
        <f>'MICHEAL ADJEI - GOASO'!X30</f>
        <v>12</v>
      </c>
      <c r="Z443" s="443">
        <f>'MICHEAL ADJEI - GOASO'!Y30</f>
        <v>0.18000000000000008</v>
      </c>
      <c r="AA443" s="444">
        <f>'MICHEAL ADJEI - GOASO'!Z30</f>
        <v>0</v>
      </c>
      <c r="AB443" s="446" t="str">
        <f>'MICHEAL ADJEI - GOASO'!AA30</f>
        <v>VERY LOW-ORDER URGENTLY</v>
      </c>
      <c r="AC443" s="443">
        <f>'MICHEAL ADJEI - GOASO'!AB30</f>
        <v>2880</v>
      </c>
      <c r="AD443" s="450">
        <f>Table1[[#This Row],[Stock Sell in/Sell out]]*Table1[[#This Row],[Stock Norm +Transit Time]]/Table1[[#This Row],[Stock Norm QTY]]</f>
        <v>0</v>
      </c>
      <c r="AE443" s="443">
        <f>Table1[[#This Row],[Stock Norm +Transit Time]]*Table1[[#This Row],[Av. Daily Sales MT]]</f>
        <v>0.18000000000000005</v>
      </c>
    </row>
    <row r="444" spans="1:31" hidden="1">
      <c r="A444" s="433" t="s">
        <v>126</v>
      </c>
      <c r="B444" s="433" t="s">
        <v>151</v>
      </c>
      <c r="C444" s="433" t="str">
        <f>'KOFI GYIMAH ENT. LTD.'!B5</f>
        <v>W168</v>
      </c>
      <c r="D444" s="433" t="str">
        <f>'KOFI GYIMAH ENT. LTD.'!C5</f>
        <v>JAMAA 24 X 200G</v>
      </c>
      <c r="E444" s="433" t="str">
        <f>'KOFI GYIMAH ENT. LTD.'!D5</f>
        <v>SOAP</v>
      </c>
      <c r="F444" s="433" t="str">
        <f>'KOFI GYIMAH ENT. LTD.'!E5</f>
        <v>JAMAA</v>
      </c>
      <c r="G444" s="443">
        <f>'KOFI GYIMAH ENT. LTD.'!F5</f>
        <v>26.936333333333685</v>
      </c>
      <c r="H444" s="434">
        <f>'KOFI GYIMAH ENT. LTD.'!G5</f>
        <v>5601.666666666667</v>
      </c>
      <c r="I444" s="443">
        <f>'KOFI GYIMAH ENT. LTD.'!H5</f>
        <v>409083.81333333551</v>
      </c>
      <c r="J444" s="433">
        <f>'KOFI GYIMAH ENT. LTD.'!I5</f>
        <v>3800</v>
      </c>
      <c r="K444" s="443">
        <f>'KOFI GYIMAH ENT. LTD.'!J5</f>
        <v>18.239999999999998</v>
      </c>
      <c r="L444" s="443">
        <f>'KOFI GYIMAH ENT. LTD.'!K5</f>
        <v>277509.99535852572</v>
      </c>
      <c r="M444" s="443">
        <f>'KOFI GYIMAH ENT. LTD.'!L5</f>
        <v>73.028946146980445</v>
      </c>
      <c r="N444" s="433">
        <f>'KOFI GYIMAH ENT. LTD.'!M5</f>
        <v>24</v>
      </c>
      <c r="O444" s="444">
        <f>'KOFI GYIMAH ENT. LTD.'!N5</f>
        <v>0.27720264254467591</v>
      </c>
      <c r="P444" s="433">
        <f>'KOFI GYIMAH ENT. LTD.'!O5</f>
        <v>0.27720264254467591</v>
      </c>
      <c r="Q444" s="433" t="str">
        <f>'KOFI GYIMAH ENT. LTD.'!P5</f>
        <v>A</v>
      </c>
      <c r="R444" s="434">
        <f>'KOFI GYIMAH ENT. LTD.'!Q5</f>
        <v>254.62121212121212</v>
      </c>
      <c r="S444" s="443">
        <f>'KOFI GYIMAH ENT. LTD.'!R5</f>
        <v>1.2243787878788039</v>
      </c>
      <c r="T444" s="443">
        <f>'KOFI GYIMAH ENT. LTD.'!S5</f>
        <v>18594.718787878886</v>
      </c>
      <c r="U444" s="433">
        <f>'KOFI GYIMAH ENT. LTD.'!T5</f>
        <v>7</v>
      </c>
      <c r="V444" s="433">
        <f>'KOFI GYIMAH ENT. LTD.'!U5</f>
        <v>3</v>
      </c>
      <c r="W444" s="433">
        <f>'KOFI GYIMAH ENT. LTD.'!V5</f>
        <v>10</v>
      </c>
      <c r="X444" s="434">
        <f>'KOFI GYIMAH ENT. LTD.'!W5</f>
        <v>2546.212121212121</v>
      </c>
      <c r="Y444" s="434">
        <f>'KOFI GYIMAH ENT. LTD.'!X5</f>
        <v>0</v>
      </c>
      <c r="Z444" s="443">
        <f>'KOFI GYIMAH ENT. LTD.'!Y5</f>
        <v>0</v>
      </c>
      <c r="AA444" s="444">
        <f>'KOFI GYIMAH ENT. LTD.'!Z5</f>
        <v>1.492412972329664</v>
      </c>
      <c r="AB444" s="446" t="str">
        <f>'KOFI GYIMAH ENT. LTD.'!AA5</f>
        <v>HIGH-DON’T ORDER</v>
      </c>
      <c r="AC444" s="443">
        <f>'KOFI GYIMAH ENT. LTD.'!AB5</f>
        <v>0</v>
      </c>
      <c r="AD444" s="450">
        <f>Table1[[#This Row],[Stock Sell in/Sell out]]*Table1[[#This Row],[Stock Norm +Transit Time]]/Table1[[#This Row],[Stock Norm QTY]]</f>
        <v>14.924129723296639</v>
      </c>
      <c r="AE444" s="443">
        <f>Table1[[#This Row],[Stock Norm +Transit Time]]*Table1[[#This Row],[Av. Daily Sales MT]]</f>
        <v>12.243787878788039</v>
      </c>
    </row>
    <row r="445" spans="1:31" hidden="1">
      <c r="A445" s="433" t="s">
        <v>126</v>
      </c>
      <c r="B445" s="433" t="s">
        <v>151</v>
      </c>
      <c r="C445" s="433" t="str">
        <f>'KOFI GYIMAH ENT. LTD.'!B6</f>
        <v>W086</v>
      </c>
      <c r="D445" s="433" t="str">
        <f>'KOFI GYIMAH ENT. LTD.'!C6</f>
        <v>JAMAA CLASSI 24 X 300G</v>
      </c>
      <c r="E445" s="433" t="str">
        <f>'KOFI GYIMAH ENT. LTD.'!D6</f>
        <v>SOAP</v>
      </c>
      <c r="F445" s="433" t="str">
        <f>'KOFI GYIMAH ENT. LTD.'!E6</f>
        <v>JAMAA</v>
      </c>
      <c r="G445" s="443">
        <f>'KOFI GYIMAH ENT. LTD.'!F6</f>
        <v>14.248099999999877</v>
      </c>
      <c r="H445" s="434">
        <f>'KOFI GYIMAH ENT. LTD.'!G6</f>
        <v>1974.3333333333335</v>
      </c>
      <c r="I445" s="443">
        <f>'KOFI GYIMAH ENT. LTD.'!H6</f>
        <v>234307.08333333308</v>
      </c>
      <c r="J445" s="433">
        <f>'KOFI GYIMAH ENT. LTD.'!I6</f>
        <v>12116</v>
      </c>
      <c r="K445" s="443">
        <f>'KOFI GYIMAH ENT. LTD.'!J6</f>
        <v>87.235199999999992</v>
      </c>
      <c r="L445" s="443">
        <f>'KOFI GYIMAH ENT. LTD.'!K6</f>
        <v>1437885.1705216933</v>
      </c>
      <c r="M445" s="443">
        <f>'KOFI GYIMAH ENT. LTD.'!L6</f>
        <v>118.67655748775944</v>
      </c>
      <c r="N445" s="433">
        <f>'KOFI GYIMAH ENT. LTD.'!M6</f>
        <v>48</v>
      </c>
      <c r="O445" s="444">
        <f>'KOFI GYIMAH ENT. LTD.'!N6</f>
        <v>0.14662763941791301</v>
      </c>
      <c r="P445" s="433">
        <f>'KOFI GYIMAH ENT. LTD.'!O6</f>
        <v>0.42383028196258893</v>
      </c>
      <c r="Q445" s="433" t="str">
        <f>'KOFI GYIMAH ENT. LTD.'!P6</f>
        <v>A</v>
      </c>
      <c r="R445" s="434">
        <f>'KOFI GYIMAH ENT. LTD.'!Q6</f>
        <v>89.742424242424249</v>
      </c>
      <c r="S445" s="443">
        <f>'KOFI GYIMAH ENT. LTD.'!R6</f>
        <v>0.64764090909090344</v>
      </c>
      <c r="T445" s="443">
        <f>'KOFI GYIMAH ENT. LTD.'!S6</f>
        <v>10650.321969696959</v>
      </c>
      <c r="U445" s="433">
        <f>'KOFI GYIMAH ENT. LTD.'!T6</f>
        <v>7</v>
      </c>
      <c r="V445" s="433">
        <f>'KOFI GYIMAH ENT. LTD.'!U6</f>
        <v>3</v>
      </c>
      <c r="W445" s="433">
        <f>'KOFI GYIMAH ENT. LTD.'!V6</f>
        <v>10</v>
      </c>
      <c r="X445" s="434">
        <f>'KOFI GYIMAH ENT. LTD.'!W6</f>
        <v>897.42424242424249</v>
      </c>
      <c r="Y445" s="434">
        <f>'KOFI GYIMAH ENT. LTD.'!X6</f>
        <v>0</v>
      </c>
      <c r="Z445" s="443">
        <f>'KOFI GYIMAH ENT. LTD.'!Y6</f>
        <v>0</v>
      </c>
      <c r="AA445" s="444">
        <f>'KOFI GYIMAH ENT. LTD.'!Z6</f>
        <v>13.500861050143508</v>
      </c>
      <c r="AB445" s="446" t="str">
        <f>'KOFI GYIMAH ENT. LTD.'!AA6</f>
        <v>VERY HIGH-DON’T ORDER</v>
      </c>
      <c r="AC445" s="443">
        <f>'KOFI GYIMAH ENT. LTD.'!AB6</f>
        <v>0</v>
      </c>
      <c r="AD445" s="450">
        <f>Table1[[#This Row],[Stock Sell in/Sell out]]*Table1[[#This Row],[Stock Norm +Transit Time]]/Table1[[#This Row],[Stock Norm QTY]]</f>
        <v>135.00861050143507</v>
      </c>
      <c r="AE445" s="443">
        <f>Table1[[#This Row],[Stock Norm +Transit Time]]*Table1[[#This Row],[Av. Daily Sales MT]]</f>
        <v>6.4764090909090344</v>
      </c>
    </row>
    <row r="446" spans="1:31" hidden="1">
      <c r="A446" s="433" t="s">
        <v>126</v>
      </c>
      <c r="B446" s="433" t="s">
        <v>151</v>
      </c>
      <c r="C446" s="433" t="str">
        <f>'KOFI GYIMAH ENT. LTD.'!B7</f>
        <v>W140</v>
      </c>
      <c r="D446" s="433" t="str">
        <f>'KOFI GYIMAH ENT. LTD.'!C7</f>
        <v>JAMAA CLASSIC 130G</v>
      </c>
      <c r="E446" s="433" t="str">
        <f>'KOFI GYIMAH ENT. LTD.'!D7</f>
        <v>SOAP</v>
      </c>
      <c r="F446" s="433" t="str">
        <f>'KOFI GYIMAH ENT. LTD.'!E7</f>
        <v>JAMAA</v>
      </c>
      <c r="G446" s="443">
        <f>'KOFI GYIMAH ENT. LTD.'!F7</f>
        <v>12.617279999999978</v>
      </c>
      <c r="H446" s="434">
        <f>'KOFI GYIMAH ENT. LTD.'!G7</f>
        <v>2013.6666666666667</v>
      </c>
      <c r="I446" s="443">
        <f>'KOFI GYIMAH ENT. LTD.'!H7</f>
        <v>189311.24666666653</v>
      </c>
      <c r="J446" s="433">
        <f>'KOFI GYIMAH ENT. LTD.'!I7</f>
        <v>3765</v>
      </c>
      <c r="K446" s="443">
        <f>'KOFI GYIMAH ENT. LTD.'!J7</f>
        <v>23.493600000000001</v>
      </c>
      <c r="L446" s="443">
        <f>'KOFI GYIMAH ENT. LTD.'!K7</f>
        <v>353959.69725211029</v>
      </c>
      <c r="M446" s="443">
        <f>'KOFI GYIMAH ENT. LTD.'!L7</f>
        <v>94.013199801357317</v>
      </c>
      <c r="N446" s="433">
        <f>'KOFI GYIMAH ENT. LTD.'!M7</f>
        <v>24</v>
      </c>
      <c r="O446" s="444">
        <f>'KOFI GYIMAH ENT. LTD.'!N7</f>
        <v>0.12984482017074966</v>
      </c>
      <c r="P446" s="433">
        <f>'KOFI GYIMAH ENT. LTD.'!O7</f>
        <v>0.55367510213333859</v>
      </c>
      <c r="Q446" s="433" t="str">
        <f>'KOFI GYIMAH ENT. LTD.'!P7</f>
        <v>B</v>
      </c>
      <c r="R446" s="434">
        <f>'KOFI GYIMAH ENT. LTD.'!Q7</f>
        <v>91.530303030303031</v>
      </c>
      <c r="S446" s="443">
        <f>'KOFI GYIMAH ENT. LTD.'!R7</f>
        <v>0.57351272727272629</v>
      </c>
      <c r="T446" s="443">
        <f>'KOFI GYIMAH ENT. LTD.'!S7</f>
        <v>8605.05666666666</v>
      </c>
      <c r="U446" s="433">
        <f>'KOFI GYIMAH ENT. LTD.'!T7</f>
        <v>14</v>
      </c>
      <c r="V446" s="433">
        <f>'KOFI GYIMAH ENT. LTD.'!U7</f>
        <v>3</v>
      </c>
      <c r="W446" s="433">
        <f>'KOFI GYIMAH ENT. LTD.'!V7</f>
        <v>17</v>
      </c>
      <c r="X446" s="434">
        <f>'KOFI GYIMAH ENT. LTD.'!W7</f>
        <v>1556.0151515151515</v>
      </c>
      <c r="Y446" s="434">
        <f>'KOFI GYIMAH ENT. LTD.'!X7</f>
        <v>0</v>
      </c>
      <c r="Z446" s="443">
        <f>'KOFI GYIMAH ENT. LTD.'!Y7</f>
        <v>0</v>
      </c>
      <c r="AA446" s="444">
        <f>'KOFI GYIMAH ENT. LTD.'!Z7</f>
        <v>2.4196422485564328</v>
      </c>
      <c r="AB446" s="446" t="str">
        <f>'KOFI GYIMAH ENT. LTD.'!AA7</f>
        <v>VERY HIGH-DON’T ORDER</v>
      </c>
      <c r="AC446" s="443">
        <f>'KOFI GYIMAH ENT. LTD.'!AB7</f>
        <v>0</v>
      </c>
      <c r="AD446" s="450">
        <f>Table1[[#This Row],[Stock Sell in/Sell out]]*Table1[[#This Row],[Stock Norm +Transit Time]]/Table1[[#This Row],[Stock Norm QTY]]</f>
        <v>41.133918225459361</v>
      </c>
      <c r="AE446" s="443">
        <f>Table1[[#This Row],[Stock Norm +Transit Time]]*Table1[[#This Row],[Av. Daily Sales MT]]</f>
        <v>9.7497163636363471</v>
      </c>
    </row>
    <row r="447" spans="1:31" hidden="1">
      <c r="A447" s="433" t="s">
        <v>126</v>
      </c>
      <c r="B447" s="433" t="s">
        <v>151</v>
      </c>
      <c r="C447" s="433" t="str">
        <f>'KOFI GYIMAH ENT. LTD.'!B8</f>
        <v>W184</v>
      </c>
      <c r="D447" s="433" t="str">
        <f>'KOFI GYIMAH ENT. LTD.'!C8</f>
        <v>JAMAA WHITE 200GM</v>
      </c>
      <c r="E447" s="433" t="str">
        <f>'KOFI GYIMAH ENT. LTD.'!D8</f>
        <v>SOAP</v>
      </c>
      <c r="F447" s="433" t="str">
        <f>'KOFI GYIMAH ENT. LTD.'!E8</f>
        <v>JAMAA</v>
      </c>
      <c r="G447" s="443">
        <f>'KOFI GYIMAH ENT. LTD.'!F8</f>
        <v>6.7082400000000018</v>
      </c>
      <c r="H447" s="434">
        <f>'KOFI GYIMAH ENT. LTD.'!G8</f>
        <v>1245</v>
      </c>
      <c r="I447" s="443">
        <f>'KOFI GYIMAH ENT. LTD.'!H8</f>
        <v>100048.88666666675</v>
      </c>
      <c r="J447" s="433">
        <f>'KOFI GYIMAH ENT. LTD.'!I8</f>
        <v>-999</v>
      </c>
      <c r="K447" s="443">
        <f>'KOFI GYIMAH ENT. LTD.'!J8</f>
        <v>-5.2747200000000003</v>
      </c>
      <c r="L447" s="443">
        <f>'KOFI GYIMAH ENT. LTD.'!K8</f>
        <v>-80280.190987951879</v>
      </c>
      <c r="M447" s="443">
        <f>'KOFI GYIMAH ENT. LTD.'!L8</f>
        <v>80.360551539491368</v>
      </c>
      <c r="N447" s="433">
        <f>'KOFI GYIMAH ENT. LTD.'!M8</f>
        <v>16</v>
      </c>
      <c r="O447" s="444">
        <f>'KOFI GYIMAH ENT. LTD.'!N8</f>
        <v>6.9034706090554496E-2</v>
      </c>
      <c r="P447" s="433">
        <f>'KOFI GYIMAH ENT. LTD.'!O8</f>
        <v>0.6227098082238931</v>
      </c>
      <c r="Q447" s="433" t="str">
        <f>'KOFI GYIMAH ENT. LTD.'!P8</f>
        <v>B</v>
      </c>
      <c r="R447" s="434">
        <f>'KOFI GYIMAH ENT. LTD.'!Q8</f>
        <v>56.590909090909093</v>
      </c>
      <c r="S447" s="443">
        <f>'KOFI GYIMAH ENT. LTD.'!R8</f>
        <v>0.30492000000000008</v>
      </c>
      <c r="T447" s="443">
        <f>'KOFI GYIMAH ENT. LTD.'!S8</f>
        <v>4547.6766666666699</v>
      </c>
      <c r="U447" s="433">
        <f>'KOFI GYIMAH ENT. LTD.'!T8</f>
        <v>14</v>
      </c>
      <c r="V447" s="433">
        <f>'KOFI GYIMAH ENT. LTD.'!U8</f>
        <v>3</v>
      </c>
      <c r="W447" s="433">
        <f>'KOFI GYIMAH ENT. LTD.'!V8</f>
        <v>17</v>
      </c>
      <c r="X447" s="434">
        <f>'KOFI GYIMAH ENT. LTD.'!W8</f>
        <v>962.04545454545462</v>
      </c>
      <c r="Y447" s="434">
        <f>'KOFI GYIMAH ENT. LTD.'!X8</f>
        <v>1961.0454545454545</v>
      </c>
      <c r="Z447" s="443">
        <f>'KOFI GYIMAH ENT. LTD.'!Y8</f>
        <v>10.566396433734942</v>
      </c>
      <c r="AA447" s="444">
        <f>'KOFI GYIMAH ENT. LTD.'!Z8</f>
        <v>-1.0384124734231042</v>
      </c>
      <c r="AB447" s="446" t="str">
        <f>'KOFI GYIMAH ENT. LTD.'!AA8</f>
        <v>VERY LOW-ORDER URGENTLY</v>
      </c>
      <c r="AC447" s="443">
        <f>'KOFI GYIMAH ENT. LTD.'!AB8</f>
        <v>157590.69432128526</v>
      </c>
      <c r="AD447" s="450">
        <f>Table1[[#This Row],[Stock Sell in/Sell out]]*Table1[[#This Row],[Stock Norm +Transit Time]]/Table1[[#This Row],[Stock Norm QTY]]</f>
        <v>-17.653012048192771</v>
      </c>
      <c r="AE447" s="443">
        <f>Table1[[#This Row],[Stock Norm +Transit Time]]*Table1[[#This Row],[Av. Daily Sales MT]]</f>
        <v>5.1836400000000014</v>
      </c>
    </row>
    <row r="448" spans="1:31" hidden="1">
      <c r="A448" s="433" t="s">
        <v>126</v>
      </c>
      <c r="B448" s="433" t="s">
        <v>151</v>
      </c>
      <c r="C448" s="433" t="str">
        <f>'KOFI GYIMAH ENT. LTD.'!B9</f>
        <v>W084</v>
      </c>
      <c r="D448" s="433" t="str">
        <f>'KOFI GYIMAH ENT. LTD.'!C9</f>
        <v>JAMAA CLASS 16 X 800G</v>
      </c>
      <c r="E448" s="433" t="str">
        <f>'KOFI GYIMAH ENT. LTD.'!D9</f>
        <v>SOAP</v>
      </c>
      <c r="F448" s="433" t="str">
        <f>'KOFI GYIMAH ENT. LTD.'!E9</f>
        <v>JAMAA</v>
      </c>
      <c r="G448" s="443">
        <f>'KOFI GYIMAH ENT. LTD.'!F9</f>
        <v>5.5903999999999918</v>
      </c>
      <c r="H448" s="434">
        <f>'KOFI GYIMAH ENT. LTD.'!G9</f>
        <v>385.66666666666669</v>
      </c>
      <c r="I448" s="443">
        <f>'KOFI GYIMAH ENT. LTD.'!H9</f>
        <v>82252.913333333257</v>
      </c>
      <c r="J448" s="433">
        <f>'KOFI GYIMAH ENT. LTD.'!I9</f>
        <v>1054</v>
      </c>
      <c r="K448" s="443">
        <f>'KOFI GYIMAH ENT. LTD.'!J9</f>
        <v>13.4976</v>
      </c>
      <c r="L448" s="443">
        <f>'KOFI GYIMAH ENT. LTD.'!K9</f>
        <v>224791.45372515102</v>
      </c>
      <c r="M448" s="443">
        <f>'KOFI GYIMAH ENT. LTD.'!L9</f>
        <v>213.27462402765752</v>
      </c>
      <c r="N448" s="433">
        <f>'KOFI GYIMAH ENT. LTD.'!M9</f>
        <v>10</v>
      </c>
      <c r="O448" s="444">
        <f>'KOFI GYIMAH ENT. LTD.'!N9</f>
        <v>5.7530979948337453E-2</v>
      </c>
      <c r="P448" s="433">
        <f>'KOFI GYIMAH ENT. LTD.'!O9</f>
        <v>0.68024078817223055</v>
      </c>
      <c r="Q448" s="433" t="str">
        <f>'KOFI GYIMAH ENT. LTD.'!P9</f>
        <v>B</v>
      </c>
      <c r="R448" s="434">
        <f>'KOFI GYIMAH ENT. LTD.'!Q9</f>
        <v>17.530303030303031</v>
      </c>
      <c r="S448" s="443">
        <f>'KOFI GYIMAH ENT. LTD.'!R9</f>
        <v>0.25410909090909056</v>
      </c>
      <c r="T448" s="443">
        <f>'KOFI GYIMAH ENT. LTD.'!S9</f>
        <v>3738.7687878787842</v>
      </c>
      <c r="U448" s="433">
        <f>'KOFI GYIMAH ENT. LTD.'!T9</f>
        <v>14</v>
      </c>
      <c r="V448" s="433">
        <f>'KOFI GYIMAH ENT. LTD.'!U9</f>
        <v>3</v>
      </c>
      <c r="W448" s="433">
        <f>'KOFI GYIMAH ENT. LTD.'!V9</f>
        <v>17</v>
      </c>
      <c r="X448" s="434">
        <f>'KOFI GYIMAH ENT. LTD.'!W9</f>
        <v>298.0151515151515</v>
      </c>
      <c r="Y448" s="434">
        <f>'KOFI GYIMAH ENT. LTD.'!X9</f>
        <v>0</v>
      </c>
      <c r="Z448" s="443">
        <f>'KOFI GYIMAH ENT. LTD.'!Y9</f>
        <v>0</v>
      </c>
      <c r="AA448" s="444">
        <f>'KOFI GYIMAH ENT. LTD.'!Z9</f>
        <v>3.536732929991357</v>
      </c>
      <c r="AB448" s="446" t="str">
        <f>'KOFI GYIMAH ENT. LTD.'!AA9</f>
        <v>VERY HIGH-DON’T ORDER</v>
      </c>
      <c r="AC448" s="443">
        <f>'KOFI GYIMAH ENT. LTD.'!AB9</f>
        <v>0</v>
      </c>
      <c r="AD448" s="450">
        <f>Table1[[#This Row],[Stock Sell in/Sell out]]*Table1[[#This Row],[Stock Norm +Transit Time]]/Table1[[#This Row],[Stock Norm QTY]]</f>
        <v>60.124459809853072</v>
      </c>
      <c r="AE448" s="443">
        <f>Table1[[#This Row],[Stock Norm +Transit Time]]*Table1[[#This Row],[Av. Daily Sales MT]]</f>
        <v>4.3198545454545396</v>
      </c>
    </row>
    <row r="449" spans="1:31" hidden="1">
      <c r="A449" s="433" t="s">
        <v>126</v>
      </c>
      <c r="B449" s="433" t="s">
        <v>151</v>
      </c>
      <c r="C449" s="433" t="str">
        <f>'KOFI GYIMAH ENT. LTD.'!B10</f>
        <v>W227</v>
      </c>
      <c r="D449" s="433" t="str">
        <f>'KOFI GYIMAH ENT. LTD.'!C10</f>
        <v>JAMAA WHITE SOAP 120GM</v>
      </c>
      <c r="E449" s="433" t="str">
        <f>'KOFI GYIMAH ENT. LTD.'!D10</f>
        <v>SOAP</v>
      </c>
      <c r="F449" s="433" t="str">
        <f>'KOFI GYIMAH ENT. LTD.'!E10</f>
        <v>JAMAA</v>
      </c>
      <c r="G449" s="443">
        <f>'KOFI GYIMAH ENT. LTD.'!F10</f>
        <v>3.4195199999999994</v>
      </c>
      <c r="H449" s="434">
        <f>'KOFI GYIMAH ENT. LTD.'!G10</f>
        <v>590.33333333333326</v>
      </c>
      <c r="I449" s="443">
        <f>'KOFI GYIMAH ENT. LTD.'!H10</f>
        <v>0</v>
      </c>
      <c r="J449" s="433">
        <f>'KOFI GYIMAH ENT. LTD.'!I10</f>
        <v>106</v>
      </c>
      <c r="K449" s="443">
        <f>'KOFI GYIMAH ENT. LTD.'!J10</f>
        <v>0.61055999999999999</v>
      </c>
      <c r="L449" s="443">
        <f>'KOFI GYIMAH ENT. LTD.'!K10</f>
        <v>0</v>
      </c>
      <c r="M449" s="443">
        <f>'KOFI GYIMAH ENT. LTD.'!L10</f>
        <v>0</v>
      </c>
      <c r="N449" s="433">
        <f>'KOFI GYIMAH ENT. LTD.'!M10</f>
        <v>1</v>
      </c>
      <c r="O449" s="444">
        <f>'KOFI GYIMAH ENT. LTD.'!N10</f>
        <v>3.5190386475554364E-2</v>
      </c>
      <c r="P449" s="433">
        <f>'KOFI GYIMAH ENT. LTD.'!O10</f>
        <v>0.71543117464778494</v>
      </c>
      <c r="Q449" s="433" t="str">
        <f>'KOFI GYIMAH ENT. LTD.'!P10</f>
        <v>B</v>
      </c>
      <c r="R449" s="434">
        <f>'KOFI GYIMAH ENT. LTD.'!Q10</f>
        <v>26.833333333333329</v>
      </c>
      <c r="S449" s="443">
        <f>'KOFI GYIMAH ENT. LTD.'!R10</f>
        <v>0.15543272727272725</v>
      </c>
      <c r="T449" s="443">
        <f>'KOFI GYIMAH ENT. LTD.'!S10</f>
        <v>0</v>
      </c>
      <c r="U449" s="433">
        <f>'KOFI GYIMAH ENT. LTD.'!T10</f>
        <v>14</v>
      </c>
      <c r="V449" s="433">
        <f>'KOFI GYIMAH ENT. LTD.'!U10</f>
        <v>3</v>
      </c>
      <c r="W449" s="433">
        <f>'KOFI GYIMAH ENT. LTD.'!V10</f>
        <v>17</v>
      </c>
      <c r="X449" s="434">
        <f>'KOFI GYIMAH ENT. LTD.'!W10</f>
        <v>456.16666666666657</v>
      </c>
      <c r="Y449" s="434">
        <f>'KOFI GYIMAH ENT. LTD.'!X10</f>
        <v>350.16666666666657</v>
      </c>
      <c r="Z449" s="443">
        <f>'KOFI GYIMAH ENT. LTD.'!Y10</f>
        <v>2.028348819875776</v>
      </c>
      <c r="AA449" s="444">
        <f>'KOFI GYIMAH ENT. LTD.'!Z10</f>
        <v>0.2323712093533066</v>
      </c>
      <c r="AB449" s="446" t="str">
        <f>'KOFI GYIMAH ENT. LTD.'!AA10</f>
        <v>VERY LOW-ORDER URGENTLY</v>
      </c>
      <c r="AC449" s="443">
        <f>'KOFI GYIMAH ENT. LTD.'!AB10</f>
        <v>0</v>
      </c>
      <c r="AD449" s="450">
        <f>Table1[[#This Row],[Stock Sell in/Sell out]]*Table1[[#This Row],[Stock Norm +Transit Time]]/Table1[[#This Row],[Stock Norm QTY]]</f>
        <v>3.950310559006212</v>
      </c>
      <c r="AE449" s="443">
        <f>Table1[[#This Row],[Stock Norm +Transit Time]]*Table1[[#This Row],[Av. Daily Sales MT]]</f>
        <v>2.6423563636363632</v>
      </c>
    </row>
    <row r="450" spans="1:31" hidden="1">
      <c r="A450" s="433" t="s">
        <v>126</v>
      </c>
      <c r="B450" s="433" t="s">
        <v>151</v>
      </c>
      <c r="C450" s="433" t="str">
        <f>'KOFI GYIMAH ENT. LTD.'!B11</f>
        <v>W197</v>
      </c>
      <c r="D450" s="433" t="str">
        <f>'KOFI GYIMAH ENT. LTD.'!C11</f>
        <v>JAMAA DETERGENT 10PCH X 850G</v>
      </c>
      <c r="E450" s="433" t="str">
        <f>'KOFI GYIMAH ENT. LTD.'!D11</f>
        <v>DETERGENT</v>
      </c>
      <c r="F450" s="433" t="str">
        <f>'KOFI GYIMAH ENT. LTD.'!E11</f>
        <v>JAMAA</v>
      </c>
      <c r="G450" s="443">
        <f>'KOFI GYIMAH ENT. LTD.'!F11</f>
        <v>2.9146500000000093</v>
      </c>
      <c r="H450" s="434">
        <f>'KOFI GYIMAH ENT. LTD.'!G11</f>
        <v>320.99999999999994</v>
      </c>
      <c r="I450" s="443">
        <f>'KOFI GYIMAH ENT. LTD.'!H11</f>
        <v>42521</v>
      </c>
      <c r="J450" s="433">
        <f>'KOFI GYIMAH ENT. LTD.'!I11</f>
        <v>0</v>
      </c>
      <c r="K450" s="443">
        <f>'KOFI GYIMAH ENT. LTD.'!J11</f>
        <v>0</v>
      </c>
      <c r="L450" s="443">
        <f>'KOFI GYIMAH ENT. LTD.'!K11</f>
        <v>0</v>
      </c>
      <c r="M450" s="443">
        <f>'KOFI GYIMAH ENT. LTD.'!L11</f>
        <v>132.46417445482868</v>
      </c>
      <c r="N450" s="433">
        <f>'KOFI GYIMAH ENT. LTD.'!M11</f>
        <v>1</v>
      </c>
      <c r="O450" s="444">
        <f>'KOFI GYIMAH ENT. LTD.'!N11</f>
        <v>2.9994753632373805E-2</v>
      </c>
      <c r="P450" s="433">
        <f>'KOFI GYIMAH ENT. LTD.'!O11</f>
        <v>0.74542592828015874</v>
      </c>
      <c r="Q450" s="433" t="str">
        <f>'KOFI GYIMAH ENT. LTD.'!P11</f>
        <v>B</v>
      </c>
      <c r="R450" s="434">
        <f>'KOFI GYIMAH ENT. LTD.'!Q11</f>
        <v>14.590909090909088</v>
      </c>
      <c r="S450" s="443">
        <f>'KOFI GYIMAH ENT. LTD.'!R11</f>
        <v>0.13248409090909133</v>
      </c>
      <c r="T450" s="443">
        <f>'KOFI GYIMAH ENT. LTD.'!S11</f>
        <v>1932.7727272727273</v>
      </c>
      <c r="U450" s="433">
        <f>'KOFI GYIMAH ENT. LTD.'!T11</f>
        <v>14</v>
      </c>
      <c r="V450" s="433">
        <f>'KOFI GYIMAH ENT. LTD.'!U11</f>
        <v>3</v>
      </c>
      <c r="W450" s="433">
        <f>'KOFI GYIMAH ENT. LTD.'!V11</f>
        <v>17</v>
      </c>
      <c r="X450" s="434">
        <f>'KOFI GYIMAH ENT. LTD.'!W11</f>
        <v>248.0454545454545</v>
      </c>
      <c r="Y450" s="434">
        <f>'KOFI GYIMAH ENT. LTD.'!X11</f>
        <v>248.0454545454545</v>
      </c>
      <c r="Z450" s="443">
        <f>'KOFI GYIMAH ENT. LTD.'!Y11</f>
        <v>2.2522295454545529</v>
      </c>
      <c r="AA450" s="444">
        <f>'KOFI GYIMAH ENT. LTD.'!Z11</f>
        <v>0</v>
      </c>
      <c r="AB450" s="446" t="str">
        <f>'KOFI GYIMAH ENT. LTD.'!AA11</f>
        <v>VERY LOW-ORDER URGENTLY</v>
      </c>
      <c r="AC450" s="443">
        <f>'KOFI GYIMAH ENT. LTD.'!AB11</f>
        <v>32857.13636363636</v>
      </c>
      <c r="AD450" s="450">
        <f>Table1[[#This Row],[Stock Sell in/Sell out]]*Table1[[#This Row],[Stock Norm +Transit Time]]/Table1[[#This Row],[Stock Norm QTY]]</f>
        <v>0</v>
      </c>
      <c r="AE450" s="443">
        <f>Table1[[#This Row],[Stock Norm +Transit Time]]*Table1[[#This Row],[Av. Daily Sales MT]]</f>
        <v>2.2522295454545525</v>
      </c>
    </row>
    <row r="451" spans="1:31" hidden="1">
      <c r="A451" s="433" t="s">
        <v>126</v>
      </c>
      <c r="B451" s="433" t="s">
        <v>151</v>
      </c>
      <c r="C451" s="433" t="str">
        <f>'KOFI GYIMAH ENT. LTD.'!B12</f>
        <v>W191</v>
      </c>
      <c r="D451" s="433" t="str">
        <f>'KOFI GYIMAH ENT. LTD.'!C12</f>
        <v>DETERGENT 2KG X 4PCH</v>
      </c>
      <c r="E451" s="433" t="str">
        <f>'KOFI GYIMAH ENT. LTD.'!D12</f>
        <v>DETERGENT</v>
      </c>
      <c r="F451" s="433" t="str">
        <f>'KOFI GYIMAH ENT. LTD.'!E12</f>
        <v>JAMAA</v>
      </c>
      <c r="G451" s="443">
        <f>'KOFI GYIMAH ENT. LTD.'!F12</f>
        <v>2.5720000000000018</v>
      </c>
      <c r="H451" s="434">
        <f>'KOFI GYIMAH ENT. LTD.'!G12</f>
        <v>308.66666666666669</v>
      </c>
      <c r="I451" s="443">
        <f>'KOFI GYIMAH ENT. LTD.'!H12</f>
        <v>33147.666666666664</v>
      </c>
      <c r="J451" s="433">
        <f>'KOFI GYIMAH ENT. LTD.'!I12</f>
        <v>118</v>
      </c>
      <c r="K451" s="443">
        <f>'KOFI GYIMAH ENT. LTD.'!J12</f>
        <v>0.94399999999999995</v>
      </c>
      <c r="L451" s="443">
        <f>'KOFI GYIMAH ENT. LTD.'!K12</f>
        <v>12672.002159827212</v>
      </c>
      <c r="M451" s="443">
        <f>'KOFI GYIMAH ENT. LTD.'!L12</f>
        <v>107.38984881209502</v>
      </c>
      <c r="N451" s="433">
        <f>'KOFI GYIMAH ENT. LTD.'!M12</f>
        <v>4</v>
      </c>
      <c r="O451" s="444">
        <f>'KOFI GYIMAH ENT. LTD.'!N12</f>
        <v>2.6468531845149586E-2</v>
      </c>
      <c r="P451" s="433">
        <f>'KOFI GYIMAH ENT. LTD.'!O12</f>
        <v>0.77189446012530838</v>
      </c>
      <c r="Q451" s="433" t="str">
        <f>'KOFI GYIMAH ENT. LTD.'!P12</f>
        <v>B</v>
      </c>
      <c r="R451" s="434">
        <f>'KOFI GYIMAH ENT. LTD.'!Q12</f>
        <v>14.030303030303031</v>
      </c>
      <c r="S451" s="443">
        <f>'KOFI GYIMAH ENT. LTD.'!R12</f>
        <v>0.11690909090909099</v>
      </c>
      <c r="T451" s="443">
        <f>'KOFI GYIMAH ENT. LTD.'!S12</f>
        <v>1506.712121212121</v>
      </c>
      <c r="U451" s="433">
        <f>'KOFI GYIMAH ENT. LTD.'!T12</f>
        <v>14</v>
      </c>
      <c r="V451" s="433">
        <f>'KOFI GYIMAH ENT. LTD.'!U12</f>
        <v>3</v>
      </c>
      <c r="W451" s="433">
        <f>'KOFI GYIMAH ENT. LTD.'!V12</f>
        <v>17</v>
      </c>
      <c r="X451" s="434">
        <f>'KOFI GYIMAH ENT. LTD.'!W12</f>
        <v>238.51515151515153</v>
      </c>
      <c r="Y451" s="434">
        <f>'KOFI GYIMAH ENT. LTD.'!X12</f>
        <v>120.51515151515153</v>
      </c>
      <c r="Z451" s="443">
        <f>'KOFI GYIMAH ENT. LTD.'!Y12</f>
        <v>1.0042061653249568</v>
      </c>
      <c r="AA451" s="444">
        <f>'KOFI GYIMAH ENT. LTD.'!Z12</f>
        <v>0.49472748062507937</v>
      </c>
      <c r="AB451" s="446" t="str">
        <f>'KOFI GYIMAH ENT. LTD.'!AA12</f>
        <v>VERY LOW-ORDER URGENTLY</v>
      </c>
      <c r="AC451" s="443">
        <f>'KOFI GYIMAH ENT. LTD.'!AB12</f>
        <v>12942.103900778848</v>
      </c>
      <c r="AD451" s="450">
        <f>Table1[[#This Row],[Stock Sell in/Sell out]]*Table1[[#This Row],[Stock Norm +Transit Time]]/Table1[[#This Row],[Stock Norm QTY]]</f>
        <v>8.4103671706263494</v>
      </c>
      <c r="AE451" s="443">
        <f>Table1[[#This Row],[Stock Norm +Transit Time]]*Table1[[#This Row],[Av. Daily Sales MT]]</f>
        <v>1.9874545454545469</v>
      </c>
    </row>
    <row r="452" spans="1:31" hidden="1">
      <c r="A452" s="433" t="s">
        <v>126</v>
      </c>
      <c r="B452" s="433" t="s">
        <v>151</v>
      </c>
      <c r="C452" s="433" t="str">
        <f>'KOFI GYIMAH ENT. LTD.'!B13</f>
        <v>W162</v>
      </c>
      <c r="D452" s="433" t="str">
        <f>'KOFI GYIMAH ENT. LTD.'!C13</f>
        <v>DETERGENT 5KG</v>
      </c>
      <c r="E452" s="433" t="str">
        <f>'KOFI GYIMAH ENT. LTD.'!D13</f>
        <v>DETERGENT</v>
      </c>
      <c r="F452" s="433" t="str">
        <f>'KOFI GYIMAH ENT. LTD.'!E13</f>
        <v>JAMAA</v>
      </c>
      <c r="G452" s="443">
        <f>'KOFI GYIMAH ENT. LTD.'!F13</f>
        <v>2.4333333333333087</v>
      </c>
      <c r="H452" s="434">
        <f>'KOFI GYIMAH ENT. LTD.'!G13</f>
        <v>486.66666666666669</v>
      </c>
      <c r="I452" s="443">
        <f>'KOFI GYIMAH ENT. LTD.'!H13</f>
        <v>34869.666666666664</v>
      </c>
      <c r="J452" s="433">
        <f>'KOFI GYIMAH ENT. LTD.'!I13</f>
        <v>410</v>
      </c>
      <c r="K452" s="443">
        <f>'KOFI GYIMAH ENT. LTD.'!J13</f>
        <v>2.0499999999999998</v>
      </c>
      <c r="L452" s="443">
        <f>'KOFI GYIMAH ENT. LTD.'!K13</f>
        <v>29376.499999999996</v>
      </c>
      <c r="M452" s="443">
        <f>'KOFI GYIMAH ENT. LTD.'!L13</f>
        <v>71.649999999999991</v>
      </c>
      <c r="N452" s="433">
        <f>'KOFI GYIMAH ENT. LTD.'!M13</f>
        <v>32</v>
      </c>
      <c r="O452" s="444">
        <f>'KOFI GYIMAH ENT. LTD.'!N13</f>
        <v>2.5041508873715642E-2</v>
      </c>
      <c r="P452" s="433">
        <f>'KOFI GYIMAH ENT. LTD.'!O13</f>
        <v>0.79693596899902397</v>
      </c>
      <c r="Q452" s="433" t="str">
        <f>'KOFI GYIMAH ENT. LTD.'!P13</f>
        <v>B</v>
      </c>
      <c r="R452" s="434">
        <f>'KOFI GYIMAH ENT. LTD.'!Q13</f>
        <v>22.121212121212121</v>
      </c>
      <c r="S452" s="443">
        <f>'KOFI GYIMAH ENT. LTD.'!R13</f>
        <v>0.11060606060605949</v>
      </c>
      <c r="T452" s="443">
        <f>'KOFI GYIMAH ENT. LTD.'!S13</f>
        <v>1584.9848484848483</v>
      </c>
      <c r="U452" s="433">
        <f>'KOFI GYIMAH ENT. LTD.'!T13</f>
        <v>14</v>
      </c>
      <c r="V452" s="433">
        <f>'KOFI GYIMAH ENT. LTD.'!U13</f>
        <v>3</v>
      </c>
      <c r="W452" s="433">
        <f>'KOFI GYIMAH ENT. LTD.'!V13</f>
        <v>17</v>
      </c>
      <c r="X452" s="434">
        <f>'KOFI GYIMAH ENT. LTD.'!W13</f>
        <v>376.06060606060606</v>
      </c>
      <c r="Y452" s="434">
        <f>'KOFI GYIMAH ENT. LTD.'!X13</f>
        <v>0</v>
      </c>
      <c r="Z452" s="443">
        <f>'KOFI GYIMAH ENT. LTD.'!Y13</f>
        <v>0</v>
      </c>
      <c r="AA452" s="444">
        <f>'KOFI GYIMAH ENT. LTD.'!Z13</f>
        <v>1.0902497985495567</v>
      </c>
      <c r="AB452" s="446" t="str">
        <f>'KOFI GYIMAH ENT. LTD.'!AA13</f>
        <v>HIGH-DON’T ORDER</v>
      </c>
      <c r="AC452" s="443">
        <f>'KOFI GYIMAH ENT. LTD.'!AB13</f>
        <v>0</v>
      </c>
      <c r="AD452" s="450">
        <f>Table1[[#This Row],[Stock Sell in/Sell out]]*Table1[[#This Row],[Stock Norm +Transit Time]]/Table1[[#This Row],[Stock Norm QTY]]</f>
        <v>18.534246575342465</v>
      </c>
      <c r="AE452" s="443">
        <f>Table1[[#This Row],[Stock Norm +Transit Time]]*Table1[[#This Row],[Av. Daily Sales MT]]</f>
        <v>1.8803030303030113</v>
      </c>
    </row>
    <row r="453" spans="1:31" hidden="1">
      <c r="A453" s="433" t="s">
        <v>126</v>
      </c>
      <c r="B453" s="433" t="s">
        <v>151</v>
      </c>
      <c r="C453" s="433" t="str">
        <f>'KOFI GYIMAH ENT. LTD.'!B14</f>
        <v>W207</v>
      </c>
      <c r="D453" s="433" t="str">
        <f>'KOFI GYIMAH ENT. LTD.'!C14</f>
        <v>DETERGENT 100X75G</v>
      </c>
      <c r="E453" s="433" t="str">
        <f>'KOFI GYIMAH ENT. LTD.'!D14</f>
        <v>DETERGENT</v>
      </c>
      <c r="F453" s="433" t="str">
        <f>'KOFI GYIMAH ENT. LTD.'!E14</f>
        <v>JAMAA</v>
      </c>
      <c r="G453" s="443">
        <f>'KOFI GYIMAH ENT. LTD.'!F14</f>
        <v>2.2025533333333347</v>
      </c>
      <c r="H453" s="434">
        <f>'KOFI GYIMAH ENT. LTD.'!G14</f>
        <v>280.33333333333331</v>
      </c>
      <c r="I453" s="443">
        <f>'KOFI GYIMAH ENT. LTD.'!H14</f>
        <v>28230.299999999992</v>
      </c>
      <c r="J453" s="433">
        <f>'KOFI GYIMAH ENT. LTD.'!I14</f>
        <v>0</v>
      </c>
      <c r="K453" s="443">
        <f>'KOFI GYIMAH ENT. LTD.'!J14</f>
        <v>0</v>
      </c>
      <c r="L453" s="443">
        <f>'KOFI GYIMAH ENT. LTD.'!K14</f>
        <v>0</v>
      </c>
      <c r="M453" s="443">
        <f>'KOFI GYIMAH ENT. LTD.'!L14</f>
        <v>100.70261593341259</v>
      </c>
      <c r="N453" s="433">
        <f>'KOFI GYIMAH ENT. LTD.'!M14</f>
        <v>100</v>
      </c>
      <c r="O453" s="444">
        <f>'KOFI GYIMAH ENT. LTD.'!N14</f>
        <v>2.2666544729383242E-2</v>
      </c>
      <c r="P453" s="433">
        <f>'KOFI GYIMAH ENT. LTD.'!O14</f>
        <v>0.8196025137284072</v>
      </c>
      <c r="Q453" s="433" t="str">
        <f>'KOFI GYIMAH ENT. LTD.'!P14</f>
        <v>C</v>
      </c>
      <c r="R453" s="434">
        <f>'KOFI GYIMAH ENT. LTD.'!Q14</f>
        <v>12.742424242424242</v>
      </c>
      <c r="S453" s="443">
        <f>'KOFI GYIMAH ENT. LTD.'!R14</f>
        <v>0.10011606060606067</v>
      </c>
      <c r="T453" s="443">
        <f>'KOFI GYIMAH ENT. LTD.'!S14</f>
        <v>1283.1954545454541</v>
      </c>
      <c r="U453" s="433">
        <f>'KOFI GYIMAH ENT. LTD.'!T14</f>
        <v>30</v>
      </c>
      <c r="V453" s="433">
        <f>'KOFI GYIMAH ENT. LTD.'!U14</f>
        <v>3</v>
      </c>
      <c r="W453" s="433">
        <f>'KOFI GYIMAH ENT. LTD.'!V14</f>
        <v>33</v>
      </c>
      <c r="X453" s="434">
        <f>'KOFI GYIMAH ENT. LTD.'!W14</f>
        <v>420.5</v>
      </c>
      <c r="Y453" s="434">
        <f>'KOFI GYIMAH ENT. LTD.'!X14</f>
        <v>420.5</v>
      </c>
      <c r="Z453" s="443">
        <f>'KOFI GYIMAH ENT. LTD.'!Y14</f>
        <v>3.3038300000000023</v>
      </c>
      <c r="AA453" s="444">
        <f>'KOFI GYIMAH ENT. LTD.'!Z14</f>
        <v>0</v>
      </c>
      <c r="AB453" s="446" t="str">
        <f>'KOFI GYIMAH ENT. LTD.'!AA14</f>
        <v>VERY LOW-ORDER URGENTLY</v>
      </c>
      <c r="AC453" s="443">
        <f>'KOFI GYIMAH ENT. LTD.'!AB14</f>
        <v>42345.44999999999</v>
      </c>
      <c r="AD453" s="450">
        <f>Table1[[#This Row],[Stock Sell in/Sell out]]*Table1[[#This Row],[Stock Norm +Transit Time]]/Table1[[#This Row],[Stock Norm QTY]]</f>
        <v>0</v>
      </c>
      <c r="AE453" s="443">
        <f>Table1[[#This Row],[Stock Norm +Transit Time]]*Table1[[#This Row],[Av. Daily Sales MT]]</f>
        <v>3.3038300000000018</v>
      </c>
    </row>
    <row r="454" spans="1:31" hidden="1">
      <c r="A454" s="433" t="s">
        <v>126</v>
      </c>
      <c r="B454" s="433" t="s">
        <v>151</v>
      </c>
      <c r="C454" s="433" t="str">
        <f>'KOFI GYIMAH ENT. LTD.'!B15</f>
        <v>W196</v>
      </c>
      <c r="D454" s="433" t="str">
        <f>'KOFI GYIMAH ENT. LTD.'!C15</f>
        <v xml:space="preserve">JAMAA DETERGENT 40PCH X 160G </v>
      </c>
      <c r="E454" s="433" t="str">
        <f>'KOFI GYIMAH ENT. LTD.'!D15</f>
        <v>DETERGENT</v>
      </c>
      <c r="F454" s="433" t="str">
        <f>'KOFI GYIMAH ENT. LTD.'!E15</f>
        <v>JAMAA</v>
      </c>
      <c r="G454" s="443">
        <f>'KOFI GYIMAH ENT. LTD.'!F15</f>
        <v>1.8116266666666674</v>
      </c>
      <c r="H454" s="434">
        <f>'KOFI GYIMAH ENT. LTD.'!G15</f>
        <v>267</v>
      </c>
      <c r="I454" s="443">
        <f>'KOFI GYIMAH ENT. LTD.'!H15</f>
        <v>24642.716666666671</v>
      </c>
      <c r="J454" s="433">
        <f>'KOFI GYIMAH ENT. LTD.'!I15</f>
        <v>53</v>
      </c>
      <c r="K454" s="443">
        <f>'KOFI GYIMAH ENT. LTD.'!J15</f>
        <v>0.33920000000000006</v>
      </c>
      <c r="L454" s="443">
        <f>'KOFI GYIMAH ENT. LTD.'!K15</f>
        <v>4891.6254057428223</v>
      </c>
      <c r="M454" s="443">
        <f>'KOFI GYIMAH ENT. LTD.'!L15</f>
        <v>92.294818976279672</v>
      </c>
      <c r="N454" s="433">
        <f>'KOFI GYIMAH ENT. LTD.'!M15</f>
        <v>30</v>
      </c>
      <c r="O454" s="444">
        <f>'KOFI GYIMAH ENT. LTD.'!N15</f>
        <v>1.8643506266791929E-2</v>
      </c>
      <c r="P454" s="433">
        <f>'KOFI GYIMAH ENT. LTD.'!O15</f>
        <v>0.8382460199951991</v>
      </c>
      <c r="Q454" s="433" t="str">
        <f>'KOFI GYIMAH ENT. LTD.'!P15</f>
        <v>C</v>
      </c>
      <c r="R454" s="434">
        <f>'KOFI GYIMAH ENT. LTD.'!Q15</f>
        <v>12.136363636363637</v>
      </c>
      <c r="S454" s="443">
        <f>'KOFI GYIMAH ENT. LTD.'!R15</f>
        <v>8.2346666666666693E-2</v>
      </c>
      <c r="T454" s="443">
        <f>'KOFI GYIMAH ENT. LTD.'!S15</f>
        <v>1120.1234848484851</v>
      </c>
      <c r="U454" s="433">
        <f>'KOFI GYIMAH ENT. LTD.'!T15</f>
        <v>30</v>
      </c>
      <c r="V454" s="433">
        <f>'KOFI GYIMAH ENT. LTD.'!U15</f>
        <v>3</v>
      </c>
      <c r="W454" s="433">
        <f>'KOFI GYIMAH ENT. LTD.'!V15</f>
        <v>33</v>
      </c>
      <c r="X454" s="434">
        <f>'KOFI GYIMAH ENT. LTD.'!W15</f>
        <v>400.5</v>
      </c>
      <c r="Y454" s="434">
        <f>'KOFI GYIMAH ENT. LTD.'!X15</f>
        <v>347.5</v>
      </c>
      <c r="Z454" s="443">
        <f>'KOFI GYIMAH ENT. LTD.'!Y15</f>
        <v>2.3578287141073666</v>
      </c>
      <c r="AA454" s="444">
        <f>'KOFI GYIMAH ENT. LTD.'!Z15</f>
        <v>0.13233458177278401</v>
      </c>
      <c r="AB454" s="446" t="str">
        <f>'KOFI GYIMAH ENT. LTD.'!AA15</f>
        <v>VERY LOW-ORDER URGENTLY</v>
      </c>
      <c r="AC454" s="443">
        <f>'KOFI GYIMAH ENT. LTD.'!AB15</f>
        <v>32072.449594257185</v>
      </c>
      <c r="AD454" s="450">
        <f>Table1[[#This Row],[Stock Sell in/Sell out]]*Table1[[#This Row],[Stock Norm +Transit Time]]/Table1[[#This Row],[Stock Norm QTY]]</f>
        <v>4.3670411985018722</v>
      </c>
      <c r="AE454" s="443">
        <f>Table1[[#This Row],[Stock Norm +Transit Time]]*Table1[[#This Row],[Av. Daily Sales MT]]</f>
        <v>2.7174400000000007</v>
      </c>
    </row>
    <row r="455" spans="1:31" hidden="1">
      <c r="A455" s="433" t="s">
        <v>126</v>
      </c>
      <c r="B455" s="433" t="s">
        <v>151</v>
      </c>
      <c r="C455" s="433" t="str">
        <f>'KOFI GYIMAH ENT. LTD.'!B16</f>
        <v>W229</v>
      </c>
      <c r="D455" s="433" t="str">
        <f>'KOFI GYIMAH ENT. LTD.'!C16</f>
        <v xml:space="preserve">EAZZY DETERGENT 40PCH X 160G </v>
      </c>
      <c r="E455" s="433" t="str">
        <f>'KOFI GYIMAH ENT. LTD.'!D16</f>
        <v>DETERGENT</v>
      </c>
      <c r="F455" s="433" t="str">
        <f>'KOFI GYIMAH ENT. LTD.'!E16</f>
        <v>EAZZY</v>
      </c>
      <c r="G455" s="443">
        <f>'KOFI GYIMAH ENT. LTD.'!F16</f>
        <v>1.5893333333333344</v>
      </c>
      <c r="H455" s="434">
        <f>'KOFI GYIMAH ENT. LTD.'!G16</f>
        <v>233.33333333333334</v>
      </c>
      <c r="I455" s="443">
        <f>'KOFI GYIMAH ENT. LTD.'!H16</f>
        <v>4654.5333333333247</v>
      </c>
      <c r="J455" s="433">
        <f>'KOFI GYIMAH ENT. LTD.'!I16</f>
        <v>0</v>
      </c>
      <c r="K455" s="443">
        <f>'KOFI GYIMAH ENT. LTD.'!J16</f>
        <v>0</v>
      </c>
      <c r="L455" s="443">
        <f>'KOFI GYIMAH ENT. LTD.'!K16</f>
        <v>0</v>
      </c>
      <c r="M455" s="443">
        <f>'KOFI GYIMAH ENT. LTD.'!L16</f>
        <v>19.947999999999961</v>
      </c>
      <c r="N455" s="433">
        <f>'KOFI GYIMAH ENT. LTD.'!M16</f>
        <v>40</v>
      </c>
      <c r="O455" s="444">
        <f>'KOFI GYIMAH ENT. LTD.'!N16</f>
        <v>1.6355878672585953E-2</v>
      </c>
      <c r="P455" s="433">
        <f>'KOFI GYIMAH ENT. LTD.'!O16</f>
        <v>0.85460189866778502</v>
      </c>
      <c r="Q455" s="433" t="str">
        <f>'KOFI GYIMAH ENT. LTD.'!P16</f>
        <v>C</v>
      </c>
      <c r="R455" s="434">
        <f>'KOFI GYIMAH ENT. LTD.'!Q16</f>
        <v>10.606060606060607</v>
      </c>
      <c r="S455" s="443">
        <f>'KOFI GYIMAH ENT. LTD.'!R16</f>
        <v>7.2242424242424289E-2</v>
      </c>
      <c r="T455" s="443">
        <f>'KOFI GYIMAH ENT. LTD.'!S16</f>
        <v>211.56969696969657</v>
      </c>
      <c r="U455" s="433">
        <f>'KOFI GYIMAH ENT. LTD.'!T16</f>
        <v>30</v>
      </c>
      <c r="V455" s="433">
        <f>'KOFI GYIMAH ENT. LTD.'!U16</f>
        <v>3</v>
      </c>
      <c r="W455" s="433">
        <f>'KOFI GYIMAH ENT. LTD.'!V16</f>
        <v>33</v>
      </c>
      <c r="X455" s="434">
        <f>'KOFI GYIMAH ENT. LTD.'!W16</f>
        <v>350.00000000000006</v>
      </c>
      <c r="Y455" s="434">
        <f>'KOFI GYIMAH ENT. LTD.'!X16</f>
        <v>350.00000000000006</v>
      </c>
      <c r="Z455" s="443">
        <f>'KOFI GYIMAH ENT. LTD.'!Y16</f>
        <v>2.3840000000000017</v>
      </c>
      <c r="AA455" s="444">
        <f>'KOFI GYIMAH ENT. LTD.'!Z16</f>
        <v>0</v>
      </c>
      <c r="AB455" s="446" t="str">
        <f>'KOFI GYIMAH ENT. LTD.'!AA16</f>
        <v>VERY LOW-ORDER URGENTLY</v>
      </c>
      <c r="AC455" s="443">
        <f>'KOFI GYIMAH ENT. LTD.'!AB16</f>
        <v>6981.7999999999874</v>
      </c>
      <c r="AD455" s="450">
        <f>Table1[[#This Row],[Stock Sell in/Sell out]]*Table1[[#This Row],[Stock Norm +Transit Time]]/Table1[[#This Row],[Stock Norm QTY]]</f>
        <v>0</v>
      </c>
      <c r="AE455" s="443">
        <f>Table1[[#This Row],[Stock Norm +Transit Time]]*Table1[[#This Row],[Av. Daily Sales MT]]</f>
        <v>2.3840000000000017</v>
      </c>
    </row>
    <row r="456" spans="1:31" hidden="1">
      <c r="A456" s="433" t="s">
        <v>126</v>
      </c>
      <c r="B456" s="433" t="s">
        <v>151</v>
      </c>
      <c r="C456" s="433" t="str">
        <f>'KOFI GYIMAH ENT. LTD.'!B17</f>
        <v>W144</v>
      </c>
      <c r="D456" s="433" t="str">
        <f>'KOFI GYIMAH ENT. LTD.'!C17</f>
        <v>JAMAA DETERGENT 30G</v>
      </c>
      <c r="E456" s="433" t="str">
        <f>'KOFI GYIMAH ENT. LTD.'!D17</f>
        <v>DETERGENT</v>
      </c>
      <c r="F456" s="433" t="str">
        <f>'KOFI GYIMAH ENT. LTD.'!E17</f>
        <v>JAMAA</v>
      </c>
      <c r="G456" s="443">
        <f>'KOFI GYIMAH ENT. LTD.'!F17</f>
        <v>1.551349999999998</v>
      </c>
      <c r="H456" s="434">
        <f>'KOFI GYIMAH ENT. LTD.'!G17</f>
        <v>321</v>
      </c>
      <c r="I456" s="443">
        <f>'KOFI GYIMAH ENT. LTD.'!H17</f>
        <v>22695.23333333333</v>
      </c>
      <c r="J456" s="433">
        <f>'KOFI GYIMAH ENT. LTD.'!I17</f>
        <v>271</v>
      </c>
      <c r="K456" s="443">
        <f>'KOFI GYIMAH ENT. LTD.'!J17</f>
        <v>1.2195</v>
      </c>
      <c r="L456" s="443">
        <f>'KOFI GYIMAH ENT. LTD.'!K17</f>
        <v>19160.150259605398</v>
      </c>
      <c r="M456" s="443">
        <f>'KOFI GYIMAH ENT. LTD.'!L17</f>
        <v>70.701661474558662</v>
      </c>
      <c r="N456" s="433">
        <f>'KOFI GYIMAH ENT. LTD.'!M17</f>
        <v>48</v>
      </c>
      <c r="O456" s="444">
        <f>'KOFI GYIMAH ENT. LTD.'!N17</f>
        <v>1.596499101009826E-2</v>
      </c>
      <c r="P456" s="433">
        <f>'KOFI GYIMAH ENT. LTD.'!O17</f>
        <v>0.87056688967788332</v>
      </c>
      <c r="Q456" s="433" t="str">
        <f>'KOFI GYIMAH ENT. LTD.'!P17</f>
        <v>C</v>
      </c>
      <c r="R456" s="434">
        <f>'KOFI GYIMAH ENT. LTD.'!Q17</f>
        <v>14.590909090909092</v>
      </c>
      <c r="S456" s="443">
        <f>'KOFI GYIMAH ENT. LTD.'!R17</f>
        <v>7.0515909090909004E-2</v>
      </c>
      <c r="T456" s="443">
        <f>'KOFI GYIMAH ENT. LTD.'!S17</f>
        <v>1031.6015151515151</v>
      </c>
      <c r="U456" s="433">
        <f>'KOFI GYIMAH ENT. LTD.'!T17</f>
        <v>30</v>
      </c>
      <c r="V456" s="433">
        <f>'KOFI GYIMAH ENT. LTD.'!U17</f>
        <v>3</v>
      </c>
      <c r="W456" s="433">
        <f>'KOFI GYIMAH ENT. LTD.'!V17</f>
        <v>33</v>
      </c>
      <c r="X456" s="434">
        <f>'KOFI GYIMAH ENT. LTD.'!W17</f>
        <v>481.5</v>
      </c>
      <c r="Y456" s="434">
        <f>'KOFI GYIMAH ENT. LTD.'!X17</f>
        <v>210.5</v>
      </c>
      <c r="Z456" s="443">
        <f>'KOFI GYIMAH ENT. LTD.'!Y17</f>
        <v>1.017318302180684</v>
      </c>
      <c r="AA456" s="444">
        <f>'KOFI GYIMAH ENT. LTD.'!Z17</f>
        <v>0.56282450674974038</v>
      </c>
      <c r="AB456" s="446" t="str">
        <f>'KOFI GYIMAH ENT. LTD.'!AA17</f>
        <v>VERY LOW-ORDER URGENTLY</v>
      </c>
      <c r="AC456" s="443">
        <f>'KOFI GYIMAH ENT. LTD.'!AB17</f>
        <v>14882.699740394599</v>
      </c>
      <c r="AD456" s="450">
        <f>Table1[[#This Row],[Stock Sell in/Sell out]]*Table1[[#This Row],[Stock Norm +Transit Time]]/Table1[[#This Row],[Stock Norm QTY]]</f>
        <v>18.573208722741434</v>
      </c>
      <c r="AE456" s="443">
        <f>Table1[[#This Row],[Stock Norm +Transit Time]]*Table1[[#This Row],[Av. Daily Sales MT]]</f>
        <v>2.3270249999999972</v>
      </c>
    </row>
    <row r="457" spans="1:31" hidden="1">
      <c r="A457" s="433" t="s">
        <v>126</v>
      </c>
      <c r="B457" s="433" t="s">
        <v>151</v>
      </c>
      <c r="C457" s="433" t="str">
        <f>'KOFI GYIMAH ENT. LTD.'!B18</f>
        <v>W158</v>
      </c>
      <c r="D457" s="433" t="str">
        <f>'KOFI GYIMAH ENT. LTD.'!C18</f>
        <v>JAMAA DETERGENT 3KG</v>
      </c>
      <c r="E457" s="433" t="str">
        <f>'KOFI GYIMAH ENT. LTD.'!D18</f>
        <v>DETERGENT</v>
      </c>
      <c r="F457" s="433" t="str">
        <f>'KOFI GYIMAH ENT. LTD.'!E18</f>
        <v>JAMAA</v>
      </c>
      <c r="G457" s="443">
        <f>'KOFI GYIMAH ENT. LTD.'!F18</f>
        <v>1.5079999999999836</v>
      </c>
      <c r="H457" s="434">
        <f>'KOFI GYIMAH ENT. LTD.'!G18</f>
        <v>502.66666666666669</v>
      </c>
      <c r="I457" s="443">
        <f>'KOFI GYIMAH ENT. LTD.'!H18</f>
        <v>31386.666666666664</v>
      </c>
      <c r="J457" s="433">
        <f>'KOFI GYIMAH ENT. LTD.'!I18</f>
        <v>314</v>
      </c>
      <c r="K457" s="443">
        <f>'KOFI GYIMAH ENT. LTD.'!J18</f>
        <v>0.94199999999999995</v>
      </c>
      <c r="L457" s="443">
        <f>'KOFI GYIMAH ENT. LTD.'!K18</f>
        <v>19606.259946949602</v>
      </c>
      <c r="M457" s="443">
        <f>'KOFI GYIMAH ENT. LTD.'!L18</f>
        <v>62.440318302387261</v>
      </c>
      <c r="N457" s="433">
        <f>'KOFI GYIMAH ENT. LTD.'!M18</f>
        <v>16</v>
      </c>
      <c r="O457" s="444">
        <f>'KOFI GYIMAH ENT. LTD.'!N18</f>
        <v>1.5518874814341024E-2</v>
      </c>
      <c r="P457" s="433">
        <f>'KOFI GYIMAH ENT. LTD.'!O18</f>
        <v>0.88608576449222431</v>
      </c>
      <c r="Q457" s="433" t="str">
        <f>'KOFI GYIMAH ENT. LTD.'!P18</f>
        <v>C</v>
      </c>
      <c r="R457" s="434">
        <f>'KOFI GYIMAH ENT. LTD.'!Q18</f>
        <v>22.848484848484848</v>
      </c>
      <c r="S457" s="443">
        <f>'KOFI GYIMAH ENT. LTD.'!R18</f>
        <v>6.8545454545453799E-2</v>
      </c>
      <c r="T457" s="443">
        <f>'KOFI GYIMAH ENT. LTD.'!S18</f>
        <v>1426.6666666666665</v>
      </c>
      <c r="U457" s="433">
        <f>'KOFI GYIMAH ENT. LTD.'!T18</f>
        <v>30</v>
      </c>
      <c r="V457" s="433">
        <f>'KOFI GYIMAH ENT. LTD.'!U18</f>
        <v>3</v>
      </c>
      <c r="W457" s="433">
        <f>'KOFI GYIMAH ENT. LTD.'!V18</f>
        <v>33</v>
      </c>
      <c r="X457" s="434">
        <f>'KOFI GYIMAH ENT. LTD.'!W18</f>
        <v>754</v>
      </c>
      <c r="Y457" s="434">
        <f>'KOFI GYIMAH ENT. LTD.'!X18</f>
        <v>440</v>
      </c>
      <c r="Z457" s="443">
        <f>'KOFI GYIMAH ENT. LTD.'!Y18</f>
        <v>1.3199999999999856</v>
      </c>
      <c r="AA457" s="444">
        <f>'KOFI GYIMAH ENT. LTD.'!Z18</f>
        <v>0.41644562334217505</v>
      </c>
      <c r="AB457" s="446" t="str">
        <f>'KOFI GYIMAH ENT. LTD.'!AA18</f>
        <v>VERY LOW-ORDER URGENTLY</v>
      </c>
      <c r="AC457" s="443">
        <f>'KOFI GYIMAH ENT. LTD.'!AB18</f>
        <v>27473.740053050395</v>
      </c>
      <c r="AD457" s="450">
        <f>Table1[[#This Row],[Stock Sell in/Sell out]]*Table1[[#This Row],[Stock Norm +Transit Time]]/Table1[[#This Row],[Stock Norm QTY]]</f>
        <v>13.742705570291777</v>
      </c>
      <c r="AE457" s="443">
        <f>Table1[[#This Row],[Stock Norm +Transit Time]]*Table1[[#This Row],[Av. Daily Sales MT]]</f>
        <v>2.2619999999999756</v>
      </c>
    </row>
    <row r="458" spans="1:31" hidden="1">
      <c r="A458" s="433" t="s">
        <v>126</v>
      </c>
      <c r="B458" s="433" t="s">
        <v>151</v>
      </c>
      <c r="C458" s="433" t="str">
        <f>'KOFI GYIMAH ENT. LTD.'!B19</f>
        <v>W198</v>
      </c>
      <c r="D458" s="433" t="str">
        <f>'KOFI GYIMAH ENT. LTD.'!C19</f>
        <v>JAMAA DETERGENT 12PCH X 450G</v>
      </c>
      <c r="E458" s="433" t="str">
        <f>'KOFI GYIMAH ENT. LTD.'!D19</f>
        <v>DETERGENT</v>
      </c>
      <c r="F458" s="433" t="str">
        <f>'KOFI GYIMAH ENT. LTD.'!E19</f>
        <v>JAMAA</v>
      </c>
      <c r="G458" s="443">
        <f>'KOFI GYIMAH ENT. LTD.'!F19</f>
        <v>1.1762999999999988</v>
      </c>
      <c r="H458" s="434">
        <f>'KOFI GYIMAH ENT. LTD.'!G19</f>
        <v>196.66666666666669</v>
      </c>
      <c r="I458" s="443">
        <f>'KOFI GYIMAH ENT. LTD.'!H19</f>
        <v>20017.346666666672</v>
      </c>
      <c r="J458" s="433">
        <f>'KOFI GYIMAH ENT. LTD.'!I19</f>
        <v>0</v>
      </c>
      <c r="K458" s="443">
        <f>'KOFI GYIMAH ENT. LTD.'!J19</f>
        <v>0</v>
      </c>
      <c r="L458" s="443">
        <f>'KOFI GYIMAH ENT. LTD.'!K19</f>
        <v>0</v>
      </c>
      <c r="M458" s="443">
        <f>'KOFI GYIMAH ENT. LTD.'!L19</f>
        <v>101.78311864406781</v>
      </c>
      <c r="N458" s="433">
        <f>'KOFI GYIMAH ENT. LTD.'!M19</f>
        <v>40</v>
      </c>
      <c r="O458" s="444">
        <f>'KOFI GYIMAH ENT. LTD.'!N19</f>
        <v>1.2105339817048756E-2</v>
      </c>
      <c r="P458" s="433">
        <f>'KOFI GYIMAH ENT. LTD.'!O19</f>
        <v>0.89819110430927307</v>
      </c>
      <c r="Q458" s="433" t="str">
        <f>'KOFI GYIMAH ENT. LTD.'!P19</f>
        <v>C</v>
      </c>
      <c r="R458" s="434">
        <f>'KOFI GYIMAH ENT. LTD.'!Q19</f>
        <v>8.9393939393939394</v>
      </c>
      <c r="S458" s="443">
        <f>'KOFI GYIMAH ENT. LTD.'!R19</f>
        <v>5.3468181818181762E-2</v>
      </c>
      <c r="T458" s="443">
        <f>'KOFI GYIMAH ENT. LTD.'!S19</f>
        <v>909.87939393939416</v>
      </c>
      <c r="U458" s="433">
        <f>'KOFI GYIMAH ENT. LTD.'!T19</f>
        <v>30</v>
      </c>
      <c r="V458" s="433">
        <f>'KOFI GYIMAH ENT. LTD.'!U19</f>
        <v>3</v>
      </c>
      <c r="W458" s="433">
        <f>'KOFI GYIMAH ENT. LTD.'!V19</f>
        <v>33</v>
      </c>
      <c r="X458" s="434">
        <f>'KOFI GYIMAH ENT. LTD.'!W19</f>
        <v>295</v>
      </c>
      <c r="Y458" s="434">
        <f>'KOFI GYIMAH ENT. LTD.'!X19</f>
        <v>295</v>
      </c>
      <c r="Z458" s="443">
        <f>'KOFI GYIMAH ENT. LTD.'!Y19</f>
        <v>1.7644499999999981</v>
      </c>
      <c r="AA458" s="444">
        <f>'KOFI GYIMAH ENT. LTD.'!Z19</f>
        <v>0</v>
      </c>
      <c r="AB458" s="446" t="str">
        <f>'KOFI GYIMAH ENT. LTD.'!AA19</f>
        <v>VERY LOW-ORDER URGENTLY</v>
      </c>
      <c r="AC458" s="443">
        <f>'KOFI GYIMAH ENT. LTD.'!AB19</f>
        <v>30026.020000000004</v>
      </c>
      <c r="AD458" s="450">
        <f>Table1[[#This Row],[Stock Sell in/Sell out]]*Table1[[#This Row],[Stock Norm +Transit Time]]/Table1[[#This Row],[Stock Norm QTY]]</f>
        <v>0</v>
      </c>
      <c r="AE458" s="443">
        <f>Table1[[#This Row],[Stock Norm +Transit Time]]*Table1[[#This Row],[Av. Daily Sales MT]]</f>
        <v>1.7644499999999981</v>
      </c>
    </row>
    <row r="459" spans="1:31" hidden="1">
      <c r="A459" s="433" t="s">
        <v>126</v>
      </c>
      <c r="B459" s="433" t="s">
        <v>151</v>
      </c>
      <c r="C459" s="433" t="str">
        <f>'KOFI GYIMAH ENT. LTD.'!B20</f>
        <v>W205</v>
      </c>
      <c r="D459" s="433" t="str">
        <f>'KOFI GYIMAH ENT. LTD.'!C20</f>
        <v>ALIFE ROSE 18X200G</v>
      </c>
      <c r="E459" s="433" t="str">
        <f>'KOFI GYIMAH ENT. LTD.'!D20</f>
        <v>SOAP</v>
      </c>
      <c r="F459" s="433" t="str">
        <f>'KOFI GYIMAH ENT. LTD.'!E20</f>
        <v>ALIFE</v>
      </c>
      <c r="G459" s="443">
        <f>'KOFI GYIMAH ENT. LTD.'!F20</f>
        <v>1.0915333333333379</v>
      </c>
      <c r="H459" s="434">
        <f>'KOFI GYIMAH ENT. LTD.'!G20</f>
        <v>266</v>
      </c>
      <c r="I459" s="443">
        <f>'KOFI GYIMAH ENT. LTD.'!H20</f>
        <v>25034.053333333286</v>
      </c>
      <c r="J459" s="433">
        <f>'KOFI GYIMAH ENT. LTD.'!I20</f>
        <v>21</v>
      </c>
      <c r="K459" s="443">
        <f>'KOFI GYIMAH ENT. LTD.'!J20</f>
        <v>7.5600000000000014E-2</v>
      </c>
      <c r="L459" s="443">
        <f>'KOFI GYIMAH ENT. LTD.'!K20</f>
        <v>1976.3726315789436</v>
      </c>
      <c r="M459" s="443">
        <f>'KOFI GYIMAH ENT. LTD.'!L20</f>
        <v>94.112982456140173</v>
      </c>
      <c r="N459" s="433">
        <f>'KOFI GYIMAH ENT. LTD.'!M20</f>
        <v>40</v>
      </c>
      <c r="O459" s="444">
        <f>'KOFI GYIMAH ENT. LTD.'!N20</f>
        <v>1.1233003418886358E-2</v>
      </c>
      <c r="P459" s="433">
        <f>'KOFI GYIMAH ENT. LTD.'!O20</f>
        <v>0.9094241077281594</v>
      </c>
      <c r="Q459" s="433" t="str">
        <f>'KOFI GYIMAH ENT. LTD.'!P20</f>
        <v>C</v>
      </c>
      <c r="R459" s="434">
        <f>'KOFI GYIMAH ENT. LTD.'!Q20</f>
        <v>12.090909090909092</v>
      </c>
      <c r="S459" s="443">
        <f>'KOFI GYIMAH ENT. LTD.'!R20</f>
        <v>4.9615151515151723E-2</v>
      </c>
      <c r="T459" s="443">
        <f>'KOFI GYIMAH ENT. LTD.'!S20</f>
        <v>1137.911515151513</v>
      </c>
      <c r="U459" s="433">
        <f>'KOFI GYIMAH ENT. LTD.'!T20</f>
        <v>30</v>
      </c>
      <c r="V459" s="433">
        <f>'KOFI GYIMAH ENT. LTD.'!U20</f>
        <v>3</v>
      </c>
      <c r="W459" s="433">
        <f>'KOFI GYIMAH ENT. LTD.'!V20</f>
        <v>33</v>
      </c>
      <c r="X459" s="434">
        <f>'KOFI GYIMAH ENT. LTD.'!W20</f>
        <v>399</v>
      </c>
      <c r="Y459" s="434">
        <f>'KOFI GYIMAH ENT. LTD.'!X20</f>
        <v>378</v>
      </c>
      <c r="Z459" s="443">
        <f>'KOFI GYIMAH ENT. LTD.'!Y20</f>
        <v>1.5511263157894801</v>
      </c>
      <c r="AA459" s="444">
        <f>'KOFI GYIMAH ENT. LTD.'!Z20</f>
        <v>5.2631578947368418E-2</v>
      </c>
      <c r="AB459" s="446" t="str">
        <f>'KOFI GYIMAH ENT. LTD.'!AA20</f>
        <v>VERY LOW-ORDER URGENTLY</v>
      </c>
      <c r="AC459" s="443">
        <f>'KOFI GYIMAH ENT. LTD.'!AB20</f>
        <v>35574.707368420983</v>
      </c>
      <c r="AD459" s="450">
        <f>Table1[[#This Row],[Stock Sell in/Sell out]]*Table1[[#This Row],[Stock Norm +Transit Time]]/Table1[[#This Row],[Stock Norm QTY]]</f>
        <v>1.736842105263158</v>
      </c>
      <c r="AE459" s="443">
        <f>Table1[[#This Row],[Stock Norm +Transit Time]]*Table1[[#This Row],[Av. Daily Sales MT]]</f>
        <v>1.6373000000000069</v>
      </c>
    </row>
    <row r="460" spans="1:31" hidden="1">
      <c r="A460" s="433" t="s">
        <v>126</v>
      </c>
      <c r="B460" s="433" t="s">
        <v>151</v>
      </c>
      <c r="C460" s="433" t="str">
        <f>'KOFI GYIMAH ENT. LTD.'!B21</f>
        <v>W226</v>
      </c>
      <c r="D460" s="433" t="str">
        <f>'KOFI GYIMAH ENT. LTD.'!C21</f>
        <v>JAMAA BLUE SOAP 48X120GM</v>
      </c>
      <c r="E460" s="433" t="str">
        <f>'KOFI GYIMAH ENT. LTD.'!D21</f>
        <v>SOAP</v>
      </c>
      <c r="F460" s="433" t="str">
        <f>'KOFI GYIMAH ENT. LTD.'!E21</f>
        <v>JAMAA</v>
      </c>
      <c r="G460" s="443">
        <f>'KOFI GYIMAH ENT. LTD.'!F21</f>
        <v>0.99667999999999946</v>
      </c>
      <c r="H460" s="434">
        <f>'KOFI GYIMAH ENT. LTD.'!G21</f>
        <v>164.33333333333334</v>
      </c>
      <c r="I460" s="443">
        <f>'KOFI GYIMAH ENT. LTD.'!H21</f>
        <v>259.72999999999996</v>
      </c>
      <c r="J460" s="433">
        <f>'KOFI GYIMAH ENT. LTD.'!I21</f>
        <v>8</v>
      </c>
      <c r="K460" s="443">
        <f>'KOFI GYIMAH ENT. LTD.'!J21</f>
        <v>4.6079999999999996E-2</v>
      </c>
      <c r="L460" s="443">
        <f>'KOFI GYIMAH ENT. LTD.'!K21</f>
        <v>12.644056795131844</v>
      </c>
      <c r="M460" s="443">
        <f>'KOFI GYIMAH ENT. LTD.'!L21</f>
        <v>1.5805070993914805</v>
      </c>
      <c r="N460" s="433">
        <f>'KOFI GYIMAH ENT. LTD.'!M21</f>
        <v>24</v>
      </c>
      <c r="O460" s="444">
        <f>'KOFI GYIMAH ENT. LTD.'!N21</f>
        <v>1.0256864820926772E-2</v>
      </c>
      <c r="P460" s="433">
        <f>'KOFI GYIMAH ENT. LTD.'!O21</f>
        <v>0.91968097254908621</v>
      </c>
      <c r="Q460" s="433" t="str">
        <f>'KOFI GYIMAH ENT. LTD.'!P21</f>
        <v>C</v>
      </c>
      <c r="R460" s="434">
        <f>'KOFI GYIMAH ENT. LTD.'!Q21</f>
        <v>7.4696969696969697</v>
      </c>
      <c r="S460" s="443">
        <f>'KOFI GYIMAH ENT. LTD.'!R21</f>
        <v>4.5303636363636338E-2</v>
      </c>
      <c r="T460" s="443">
        <f>'KOFI GYIMAH ENT. LTD.'!S21</f>
        <v>11.80590909090909</v>
      </c>
      <c r="U460" s="433">
        <f>'KOFI GYIMAH ENT. LTD.'!T21</f>
        <v>30</v>
      </c>
      <c r="V460" s="433">
        <f>'KOFI GYIMAH ENT. LTD.'!U21</f>
        <v>3</v>
      </c>
      <c r="W460" s="433">
        <f>'KOFI GYIMAH ENT. LTD.'!V21</f>
        <v>33</v>
      </c>
      <c r="X460" s="434">
        <f>'KOFI GYIMAH ENT. LTD.'!W21</f>
        <v>246.5</v>
      </c>
      <c r="Y460" s="434">
        <f>'KOFI GYIMAH ENT. LTD.'!X21</f>
        <v>238.5</v>
      </c>
      <c r="Z460" s="443">
        <f>'KOFI GYIMAH ENT. LTD.'!Y21</f>
        <v>1.4465000811359017</v>
      </c>
      <c r="AA460" s="444">
        <f>'KOFI GYIMAH ENT. LTD.'!Z21</f>
        <v>3.2454361054766734E-2</v>
      </c>
      <c r="AB460" s="446" t="str">
        <f>'KOFI GYIMAH ENT. LTD.'!AA21</f>
        <v>VERY LOW-ORDER URGENTLY</v>
      </c>
      <c r="AC460" s="443">
        <f>'KOFI GYIMAH ENT. LTD.'!AB21</f>
        <v>376.95094320486811</v>
      </c>
      <c r="AD460" s="450">
        <f>Table1[[#This Row],[Stock Sell in/Sell out]]*Table1[[#This Row],[Stock Norm +Transit Time]]/Table1[[#This Row],[Stock Norm QTY]]</f>
        <v>1.0709939148073022</v>
      </c>
      <c r="AE460" s="443">
        <f>Table1[[#This Row],[Stock Norm +Transit Time]]*Table1[[#This Row],[Av. Daily Sales MT]]</f>
        <v>1.4950199999999991</v>
      </c>
    </row>
    <row r="461" spans="1:31" hidden="1">
      <c r="A461" s="433" t="s">
        <v>126</v>
      </c>
      <c r="B461" s="433" t="s">
        <v>151</v>
      </c>
      <c r="C461" s="433" t="str">
        <f>'KOFI GYIMAH ENT. LTD.'!B22</f>
        <v>W194</v>
      </c>
      <c r="D461" s="433" t="str">
        <f>'KOFI GYIMAH ENT. LTD.'!C22</f>
        <v>ALIFE MEDICATED 18X200G</v>
      </c>
      <c r="E461" s="433" t="str">
        <f>'KOFI GYIMAH ENT. LTD.'!D22</f>
        <v>SOAP</v>
      </c>
      <c r="F461" s="433" t="str">
        <f>'KOFI GYIMAH ENT. LTD.'!E22</f>
        <v>ALIFE</v>
      </c>
      <c r="G461" s="443">
        <f>'KOFI GYIMAH ENT. LTD.'!F22</f>
        <v>0.80280000000000262</v>
      </c>
      <c r="H461" s="434">
        <f>'KOFI GYIMAH ENT. LTD.'!G22</f>
        <v>198.66666666666666</v>
      </c>
      <c r="I461" s="443">
        <f>'KOFI GYIMAH ENT. LTD.'!H22</f>
        <v>18071.839999999946</v>
      </c>
      <c r="J461" s="433">
        <f>'KOFI GYIMAH ENT. LTD.'!I22</f>
        <v>0</v>
      </c>
      <c r="K461" s="443">
        <f>'KOFI GYIMAH ENT. LTD.'!J22</f>
        <v>0</v>
      </c>
      <c r="L461" s="443">
        <f>'KOFI GYIMAH ENT. LTD.'!K22</f>
        <v>0</v>
      </c>
      <c r="M461" s="443">
        <f>'KOFI GYIMAH ENT. LTD.'!L22</f>
        <v>90.965637583892345</v>
      </c>
      <c r="N461" s="433">
        <f>'KOFI GYIMAH ENT. LTD.'!M22</f>
        <v>18</v>
      </c>
      <c r="O461" s="444">
        <f>'KOFI GYIMAH ENT. LTD.'!N22</f>
        <v>8.2616397221174729E-3</v>
      </c>
      <c r="P461" s="433">
        <f>'KOFI GYIMAH ENT. LTD.'!O22</f>
        <v>0.92794261227120367</v>
      </c>
      <c r="Q461" s="433" t="str">
        <f>'KOFI GYIMAH ENT. LTD.'!P22</f>
        <v>C</v>
      </c>
      <c r="R461" s="434">
        <f>'KOFI GYIMAH ENT. LTD.'!Q22</f>
        <v>9.0303030303030294</v>
      </c>
      <c r="S461" s="443">
        <f>'KOFI GYIMAH ENT. LTD.'!R22</f>
        <v>3.6490909090909213E-2</v>
      </c>
      <c r="T461" s="443">
        <f>'KOFI GYIMAH ENT. LTD.'!S22</f>
        <v>821.44727272727027</v>
      </c>
      <c r="U461" s="433">
        <f>'KOFI GYIMAH ENT. LTD.'!T22</f>
        <v>30</v>
      </c>
      <c r="V461" s="433">
        <f>'KOFI GYIMAH ENT. LTD.'!U22</f>
        <v>3</v>
      </c>
      <c r="W461" s="433">
        <f>'KOFI GYIMAH ENT. LTD.'!V22</f>
        <v>33</v>
      </c>
      <c r="X461" s="434">
        <f>'KOFI GYIMAH ENT. LTD.'!W22</f>
        <v>297.99999999999994</v>
      </c>
      <c r="Y461" s="434">
        <f>'KOFI GYIMAH ENT. LTD.'!X22</f>
        <v>297.99999999999994</v>
      </c>
      <c r="Z461" s="443">
        <f>'KOFI GYIMAH ENT. LTD.'!Y22</f>
        <v>1.2042000000000037</v>
      </c>
      <c r="AA461" s="444">
        <f>'KOFI GYIMAH ENT. LTD.'!Z22</f>
        <v>0</v>
      </c>
      <c r="AB461" s="446" t="str">
        <f>'KOFI GYIMAH ENT. LTD.'!AA22</f>
        <v>VERY LOW-ORDER URGENTLY</v>
      </c>
      <c r="AC461" s="443">
        <f>'KOFI GYIMAH ENT. LTD.'!AB22</f>
        <v>27107.759999999915</v>
      </c>
      <c r="AD461" s="450">
        <f>Table1[[#This Row],[Stock Sell in/Sell out]]*Table1[[#This Row],[Stock Norm +Transit Time]]/Table1[[#This Row],[Stock Norm QTY]]</f>
        <v>0</v>
      </c>
      <c r="AE461" s="443">
        <f>Table1[[#This Row],[Stock Norm +Transit Time]]*Table1[[#This Row],[Av. Daily Sales MT]]</f>
        <v>1.2042000000000039</v>
      </c>
    </row>
    <row r="462" spans="1:31" hidden="1">
      <c r="A462" s="433" t="s">
        <v>126</v>
      </c>
      <c r="B462" s="433" t="s">
        <v>151</v>
      </c>
      <c r="C462" s="433" t="str">
        <f>'KOFI GYIMAH ENT. LTD.'!B23</f>
        <v>W071</v>
      </c>
      <c r="D462" s="433" t="str">
        <f>'KOFI GYIMAH ENT. LTD.'!C23</f>
        <v>ALIFE LEMON 40 X 100G</v>
      </c>
      <c r="E462" s="433" t="str">
        <f>'KOFI GYIMAH ENT. LTD.'!D23</f>
        <v>SOAP</v>
      </c>
      <c r="F462" s="433" t="str">
        <f>'KOFI GYIMAH ENT. LTD.'!E23</f>
        <v>ALIFE</v>
      </c>
      <c r="G462" s="443">
        <f>'KOFI GYIMAH ENT. LTD.'!F23</f>
        <v>0.65973333333333284</v>
      </c>
      <c r="H462" s="434">
        <f>'KOFI GYIMAH ENT. LTD.'!G23</f>
        <v>148</v>
      </c>
      <c r="I462" s="443">
        <f>'KOFI GYIMAH ENT. LTD.'!H23</f>
        <v>14511.680000000006</v>
      </c>
      <c r="J462" s="433">
        <f>'KOFI GYIMAH ENT. LTD.'!I23</f>
        <v>153</v>
      </c>
      <c r="K462" s="443">
        <f>'KOFI GYIMAH ENT. LTD.'!J23</f>
        <v>0.61199999999999999</v>
      </c>
      <c r="L462" s="443">
        <f>'KOFI GYIMAH ENT. LTD.'!K23</f>
        <v>15001.939459459465</v>
      </c>
      <c r="M462" s="443">
        <f>'KOFI GYIMAH ENT. LTD.'!L23</f>
        <v>98.051891891891927</v>
      </c>
      <c r="N462" s="433">
        <f>'KOFI GYIMAH ENT. LTD.'!M23</f>
        <v>18</v>
      </c>
      <c r="O462" s="444">
        <f>'KOFI GYIMAH ENT. LTD.'!N23</f>
        <v>6.7893362140902004E-3</v>
      </c>
      <c r="P462" s="433">
        <f>'KOFI GYIMAH ENT. LTD.'!O23</f>
        <v>0.93473194848529384</v>
      </c>
      <c r="Q462" s="433" t="str">
        <f>'KOFI GYIMAH ENT. LTD.'!P23</f>
        <v>C</v>
      </c>
      <c r="R462" s="434">
        <f>'KOFI GYIMAH ENT. LTD.'!Q23</f>
        <v>6.7272727272727275</v>
      </c>
      <c r="S462" s="443">
        <f>'KOFI GYIMAH ENT. LTD.'!R23</f>
        <v>2.9987878787878765E-2</v>
      </c>
      <c r="T462" s="443">
        <f>'KOFI GYIMAH ENT. LTD.'!S23</f>
        <v>659.62181818181841</v>
      </c>
      <c r="U462" s="433">
        <f>'KOFI GYIMAH ENT. LTD.'!T23</f>
        <v>30</v>
      </c>
      <c r="V462" s="433">
        <f>'KOFI GYIMAH ENT. LTD.'!U23</f>
        <v>3</v>
      </c>
      <c r="W462" s="433">
        <f>'KOFI GYIMAH ENT. LTD.'!V23</f>
        <v>33</v>
      </c>
      <c r="X462" s="434">
        <f>'KOFI GYIMAH ENT. LTD.'!W23</f>
        <v>222</v>
      </c>
      <c r="Y462" s="434">
        <f>'KOFI GYIMAH ENT. LTD.'!X23</f>
        <v>69</v>
      </c>
      <c r="Z462" s="443">
        <f>'KOFI GYIMAH ENT. LTD.'!Y23</f>
        <v>0.30757837837837815</v>
      </c>
      <c r="AA462" s="444">
        <f>'KOFI GYIMAH ENT. LTD.'!Z23</f>
        <v>0.68918918918918914</v>
      </c>
      <c r="AB462" s="446" t="str">
        <f>'KOFI GYIMAH ENT. LTD.'!AA23</f>
        <v>VERY LOW-ORDER URGENTLY</v>
      </c>
      <c r="AC462" s="443">
        <f>'KOFI GYIMAH ENT. LTD.'!AB23</f>
        <v>6765.5805405405426</v>
      </c>
      <c r="AD462" s="450">
        <f>Table1[[#This Row],[Stock Sell in/Sell out]]*Table1[[#This Row],[Stock Norm +Transit Time]]/Table1[[#This Row],[Stock Norm QTY]]</f>
        <v>22.743243243243242</v>
      </c>
      <c r="AE462" s="443">
        <f>Table1[[#This Row],[Stock Norm +Transit Time]]*Table1[[#This Row],[Av. Daily Sales MT]]</f>
        <v>0.98959999999999926</v>
      </c>
    </row>
    <row r="463" spans="1:31" hidden="1">
      <c r="A463" s="433" t="s">
        <v>126</v>
      </c>
      <c r="B463" s="433" t="s">
        <v>151</v>
      </c>
      <c r="C463" s="433" t="str">
        <f>'KOFI GYIMAH ENT. LTD.'!B24</f>
        <v>W203</v>
      </c>
      <c r="D463" s="433" t="str">
        <f>'KOFI GYIMAH ENT. LTD.'!C24</f>
        <v>ALIFE LEMON 18X200G</v>
      </c>
      <c r="E463" s="433" t="str">
        <f>'KOFI GYIMAH ENT. LTD.'!D24</f>
        <v>SOAP</v>
      </c>
      <c r="F463" s="433" t="str">
        <f>'KOFI GYIMAH ENT. LTD.'!E24</f>
        <v>ALIFE</v>
      </c>
      <c r="G463" s="443">
        <f>'KOFI GYIMAH ENT. LTD.'!F24</f>
        <v>0.61886666666666734</v>
      </c>
      <c r="H463" s="434">
        <f>'KOFI GYIMAH ENT. LTD.'!G24</f>
        <v>146.33333333333334</v>
      </c>
      <c r="I463" s="443">
        <f>'KOFI GYIMAH ENT. LTD.'!H24</f>
        <v>14192.593333333312</v>
      </c>
      <c r="J463" s="433">
        <f>'KOFI GYIMAH ENT. LTD.'!I24</f>
        <v>397</v>
      </c>
      <c r="K463" s="443">
        <f>'KOFI GYIMAH ENT. LTD.'!J24</f>
        <v>1.4292</v>
      </c>
      <c r="L463" s="443">
        <f>'KOFI GYIMAH ENT. LTD.'!K24</f>
        <v>38504.27940774482</v>
      </c>
      <c r="M463" s="443">
        <f>'KOFI GYIMAH ENT. LTD.'!L24</f>
        <v>96.9881093394076</v>
      </c>
      <c r="N463" s="433">
        <f>'KOFI GYIMAH ENT. LTD.'!M24</f>
        <v>12</v>
      </c>
      <c r="O463" s="444">
        <f>'KOFI GYIMAH ENT. LTD.'!N24</f>
        <v>6.368776078759038E-3</v>
      </c>
      <c r="P463" s="433">
        <f>'KOFI GYIMAH ENT. LTD.'!O24</f>
        <v>0.94110072456405292</v>
      </c>
      <c r="Q463" s="433" t="str">
        <f>'KOFI GYIMAH ENT. LTD.'!P24</f>
        <v>C</v>
      </c>
      <c r="R463" s="434">
        <f>'KOFI GYIMAH ENT. LTD.'!Q24</f>
        <v>6.6515151515151523</v>
      </c>
      <c r="S463" s="443">
        <f>'KOFI GYIMAH ENT. LTD.'!R24</f>
        <v>2.8130303030303061E-2</v>
      </c>
      <c r="T463" s="443">
        <f>'KOFI GYIMAH ENT. LTD.'!S24</f>
        <v>645.11787878787788</v>
      </c>
      <c r="U463" s="433">
        <f>'KOFI GYIMAH ENT. LTD.'!T24</f>
        <v>30</v>
      </c>
      <c r="V463" s="433">
        <f>'KOFI GYIMAH ENT. LTD.'!U24</f>
        <v>3</v>
      </c>
      <c r="W463" s="433">
        <f>'KOFI GYIMAH ENT. LTD.'!V24</f>
        <v>33</v>
      </c>
      <c r="X463" s="434">
        <f>'KOFI GYIMAH ENT. LTD.'!W24</f>
        <v>219.50000000000003</v>
      </c>
      <c r="Y463" s="434">
        <f>'KOFI GYIMAH ENT. LTD.'!X24</f>
        <v>0</v>
      </c>
      <c r="Z463" s="443">
        <f>'KOFI GYIMAH ENT. LTD.'!Y24</f>
        <v>0</v>
      </c>
      <c r="AA463" s="444">
        <f>'KOFI GYIMAH ENT. LTD.'!Z24</f>
        <v>1.808656036446469</v>
      </c>
      <c r="AB463" s="446" t="str">
        <f>'KOFI GYIMAH ENT. LTD.'!AA24</f>
        <v>HIGH-DON’T ORDER</v>
      </c>
      <c r="AC463" s="443">
        <f>'KOFI GYIMAH ENT. LTD.'!AB24</f>
        <v>0</v>
      </c>
      <c r="AD463" s="450">
        <f>Table1[[#This Row],[Stock Sell in/Sell out]]*Table1[[#This Row],[Stock Norm +Transit Time]]/Table1[[#This Row],[Stock Norm QTY]]</f>
        <v>59.68564920273348</v>
      </c>
      <c r="AE463" s="443">
        <f>Table1[[#This Row],[Stock Norm +Transit Time]]*Table1[[#This Row],[Av. Daily Sales MT]]</f>
        <v>0.92830000000000101</v>
      </c>
    </row>
    <row r="464" spans="1:31" hidden="1">
      <c r="A464" s="433" t="s">
        <v>126</v>
      </c>
      <c r="B464" s="433" t="s">
        <v>151</v>
      </c>
      <c r="C464" s="433" t="str">
        <f>'KOFI GYIMAH ENT. LTD.'!B25</f>
        <v>W080</v>
      </c>
      <c r="D464" s="433" t="str">
        <f>'KOFI GYIMAH ENT. LTD.'!C25</f>
        <v>ALIFE MEDICATED 40 X 100G</v>
      </c>
      <c r="E464" s="433" t="str">
        <f>'KOFI GYIMAH ENT. LTD.'!D25</f>
        <v>SOAP</v>
      </c>
      <c r="F464" s="433" t="str">
        <f>'KOFI GYIMAH ENT. LTD.'!E25</f>
        <v>ALIFE</v>
      </c>
      <c r="G464" s="443">
        <f>'KOFI GYIMAH ENT. LTD.'!F25</f>
        <v>0.59463333333333324</v>
      </c>
      <c r="H464" s="434">
        <f>'KOFI GYIMAH ENT. LTD.'!G25</f>
        <v>128.66666666666666</v>
      </c>
      <c r="I464" s="443">
        <f>'KOFI GYIMAH ENT. LTD.'!H25</f>
        <v>13015.913333333336</v>
      </c>
      <c r="J464" s="433">
        <f>'KOFI GYIMAH ENT. LTD.'!I25</f>
        <v>12</v>
      </c>
      <c r="K464" s="443">
        <f>'KOFI GYIMAH ENT. LTD.'!J25</f>
        <v>4.8000000000000001E-2</v>
      </c>
      <c r="L464" s="443">
        <f>'KOFI GYIMAH ENT. LTD.'!K25</f>
        <v>1213.9193782383422</v>
      </c>
      <c r="M464" s="443">
        <f>'KOFI GYIMAH ENT. LTD.'!L25</f>
        <v>101.15994818652852</v>
      </c>
      <c r="N464" s="433">
        <f>'KOFI GYIMAH ENT. LTD.'!M25</f>
        <v>18</v>
      </c>
      <c r="O464" s="444">
        <f>'KOFI GYIMAH ENT. LTD.'!N25</f>
        <v>6.1193900931262703E-3</v>
      </c>
      <c r="P464" s="433">
        <f>'KOFI GYIMAH ENT. LTD.'!O25</f>
        <v>0.94722011465717915</v>
      </c>
      <c r="Q464" s="433" t="str">
        <f>'KOFI GYIMAH ENT. LTD.'!P25</f>
        <v>C</v>
      </c>
      <c r="R464" s="434">
        <f>'KOFI GYIMAH ENT. LTD.'!Q25</f>
        <v>5.8484848484848477</v>
      </c>
      <c r="S464" s="443">
        <f>'KOFI GYIMAH ENT. LTD.'!R25</f>
        <v>2.7028787878787874E-2</v>
      </c>
      <c r="T464" s="443">
        <f>'KOFI GYIMAH ENT. LTD.'!S25</f>
        <v>591.63242424242435</v>
      </c>
      <c r="U464" s="433">
        <f>'KOFI GYIMAH ENT. LTD.'!T25</f>
        <v>30</v>
      </c>
      <c r="V464" s="433">
        <f>'KOFI GYIMAH ENT. LTD.'!U25</f>
        <v>3</v>
      </c>
      <c r="W464" s="433">
        <f>'KOFI GYIMAH ENT. LTD.'!V25</f>
        <v>33</v>
      </c>
      <c r="X464" s="434">
        <f>'KOFI GYIMAH ENT. LTD.'!W25</f>
        <v>192.99999999999997</v>
      </c>
      <c r="Y464" s="434">
        <f>'KOFI GYIMAH ENT. LTD.'!X25</f>
        <v>180.99999999999997</v>
      </c>
      <c r="Z464" s="443">
        <f>'KOFI GYIMAH ENT. LTD.'!Y25</f>
        <v>0.83649196891191691</v>
      </c>
      <c r="AA464" s="444">
        <f>'KOFI GYIMAH ENT. LTD.'!Z25</f>
        <v>6.2176165803108814E-2</v>
      </c>
      <c r="AB464" s="446" t="str">
        <f>'KOFI GYIMAH ENT. LTD.'!AA25</f>
        <v>VERY LOW-ORDER URGENTLY</v>
      </c>
      <c r="AC464" s="443">
        <f>'KOFI GYIMAH ENT. LTD.'!AB25</f>
        <v>18309.950621761662</v>
      </c>
      <c r="AD464" s="450">
        <f>Table1[[#This Row],[Stock Sell in/Sell out]]*Table1[[#This Row],[Stock Norm +Transit Time]]/Table1[[#This Row],[Stock Norm QTY]]</f>
        <v>2.0518134715025909</v>
      </c>
      <c r="AE464" s="443">
        <f>Table1[[#This Row],[Stock Norm +Transit Time]]*Table1[[#This Row],[Av. Daily Sales MT]]</f>
        <v>0.8919499999999998</v>
      </c>
    </row>
    <row r="465" spans="1:31" hidden="1">
      <c r="A465" s="433" t="s">
        <v>126</v>
      </c>
      <c r="B465" s="433" t="s">
        <v>151</v>
      </c>
      <c r="C465" s="433" t="str">
        <f>'KOFI GYIMAH ENT. LTD.'!B26</f>
        <v>W155</v>
      </c>
      <c r="D465" s="433" t="str">
        <f>'KOFI GYIMAH ENT. LTD.'!C26</f>
        <v>EAZZY 32X220G</v>
      </c>
      <c r="E465" s="433" t="str">
        <f>'KOFI GYIMAH ENT. LTD.'!D26</f>
        <v>SOAP</v>
      </c>
      <c r="F465" s="433" t="str">
        <f>'KOFI GYIMAH ENT. LTD.'!E26</f>
        <v>EAZZY</v>
      </c>
      <c r="G465" s="443">
        <f>'KOFI GYIMAH ENT. LTD.'!F26</f>
        <v>0.51888000000000101</v>
      </c>
      <c r="H465" s="434">
        <f>'KOFI GYIMAH ENT. LTD.'!G26</f>
        <v>63.333333333333336</v>
      </c>
      <c r="I465" s="443">
        <f>'KOFI GYIMAH ENT. LTD.'!H26</f>
        <v>3580.6866666666574</v>
      </c>
      <c r="J465" s="433">
        <f>'KOFI GYIMAH ENT. LTD.'!I26</f>
        <v>0</v>
      </c>
      <c r="K465" s="443">
        <f>'KOFI GYIMAH ENT. LTD.'!J26</f>
        <v>0</v>
      </c>
      <c r="L465" s="443">
        <f>'KOFI GYIMAH ENT. LTD.'!K26</f>
        <v>0</v>
      </c>
      <c r="M465" s="443">
        <f>'KOFI GYIMAH ENT. LTD.'!L26</f>
        <v>56.537157894736694</v>
      </c>
      <c r="N465" s="433">
        <f>'KOFI GYIMAH ENT. LTD.'!M26</f>
        <v>40</v>
      </c>
      <c r="O465" s="444">
        <f>'KOFI GYIMAH ENT. LTD.'!N26</f>
        <v>5.3398101881070113E-3</v>
      </c>
      <c r="P465" s="433">
        <f>'KOFI GYIMAH ENT. LTD.'!O26</f>
        <v>0.95255992484528618</v>
      </c>
      <c r="Q465" s="433" t="str">
        <f>'KOFI GYIMAH ENT. LTD.'!P26</f>
        <v>C</v>
      </c>
      <c r="R465" s="434">
        <f>'KOFI GYIMAH ENT. LTD.'!Q26</f>
        <v>2.8787878787878789</v>
      </c>
      <c r="S465" s="443">
        <f>'KOFI GYIMAH ENT. LTD.'!R26</f>
        <v>2.358545454545459E-2</v>
      </c>
      <c r="T465" s="443">
        <f>'KOFI GYIMAH ENT. LTD.'!S26</f>
        <v>162.75848484848441</v>
      </c>
      <c r="U465" s="433">
        <f>'KOFI GYIMAH ENT. LTD.'!T26</f>
        <v>30</v>
      </c>
      <c r="V465" s="433">
        <f>'KOFI GYIMAH ENT. LTD.'!U26</f>
        <v>3</v>
      </c>
      <c r="W465" s="433">
        <f>'KOFI GYIMAH ENT. LTD.'!V26</f>
        <v>33</v>
      </c>
      <c r="X465" s="434">
        <f>'KOFI GYIMAH ENT. LTD.'!W26</f>
        <v>95</v>
      </c>
      <c r="Y465" s="434">
        <f>'KOFI GYIMAH ENT. LTD.'!X26</f>
        <v>95</v>
      </c>
      <c r="Z465" s="443">
        <f>'KOFI GYIMAH ENT. LTD.'!Y26</f>
        <v>0.77832000000000146</v>
      </c>
      <c r="AA465" s="444">
        <f>'KOFI GYIMAH ENT. LTD.'!Z26</f>
        <v>0</v>
      </c>
      <c r="AB465" s="446" t="str">
        <f>'KOFI GYIMAH ENT. LTD.'!AA26</f>
        <v>VERY LOW-ORDER URGENTLY</v>
      </c>
      <c r="AC465" s="443">
        <f>'KOFI GYIMAH ENT. LTD.'!AB26</f>
        <v>5371.0299999999861</v>
      </c>
      <c r="AD465" s="450">
        <f>Table1[[#This Row],[Stock Sell in/Sell out]]*Table1[[#This Row],[Stock Norm +Transit Time]]/Table1[[#This Row],[Stock Norm QTY]]</f>
        <v>0</v>
      </c>
      <c r="AE465" s="443">
        <f>Table1[[#This Row],[Stock Norm +Transit Time]]*Table1[[#This Row],[Av. Daily Sales MT]]</f>
        <v>0.77832000000000146</v>
      </c>
    </row>
    <row r="466" spans="1:31" hidden="1">
      <c r="A466" s="433" t="s">
        <v>126</v>
      </c>
      <c r="B466" s="433" t="s">
        <v>151</v>
      </c>
      <c r="C466" s="433" t="str">
        <f>'KOFI GYIMAH ENT. LTD.'!B27</f>
        <v>W204</v>
      </c>
      <c r="D466" s="433" t="str">
        <f>'KOFI GYIMAH ENT. LTD.'!C27</f>
        <v>ALIFE COCONUT 18X200G</v>
      </c>
      <c r="E466" s="433" t="str">
        <f>'KOFI GYIMAH ENT. LTD.'!D27</f>
        <v>SOAP</v>
      </c>
      <c r="F466" s="433" t="str">
        <f>'KOFI GYIMAH ENT. LTD.'!E27</f>
        <v>ALIFE</v>
      </c>
      <c r="G466" s="443">
        <f>'KOFI GYIMAH ENT. LTD.'!F27</f>
        <v>0.4920000000000006</v>
      </c>
      <c r="H466" s="434">
        <f>'KOFI GYIMAH ENT. LTD.'!G27</f>
        <v>115.66666666666666</v>
      </c>
      <c r="I466" s="443">
        <f>'KOFI GYIMAH ENT. LTD.'!H27</f>
        <v>11787.613333333324</v>
      </c>
      <c r="J466" s="433">
        <f>'KOFI GYIMAH ENT. LTD.'!I27</f>
        <v>37</v>
      </c>
      <c r="K466" s="443">
        <f>'KOFI GYIMAH ENT. LTD.'!J27</f>
        <v>0.13320000000000001</v>
      </c>
      <c r="L466" s="443">
        <f>'KOFI GYIMAH ENT. LTD.'!K27</f>
        <v>3770.6774639769424</v>
      </c>
      <c r="M466" s="443">
        <f>'KOFI GYIMAH ENT. LTD.'!L27</f>
        <v>101.91020172910655</v>
      </c>
      <c r="N466" s="433">
        <f>'KOFI GYIMAH ENT. LTD.'!M27</f>
        <v>18</v>
      </c>
      <c r="O466" s="444">
        <f>'KOFI GYIMAH ENT. LTD.'!N27</f>
        <v>5.0631872736444797E-3</v>
      </c>
      <c r="P466" s="433">
        <f>'KOFI GYIMAH ENT. LTD.'!O27</f>
        <v>0.9576231121189307</v>
      </c>
      <c r="Q466" s="433" t="str">
        <f>'KOFI GYIMAH ENT. LTD.'!P27</f>
        <v>C</v>
      </c>
      <c r="R466" s="434">
        <f>'KOFI GYIMAH ENT. LTD.'!Q27</f>
        <v>5.2575757575757569</v>
      </c>
      <c r="S466" s="443">
        <f>'KOFI GYIMAH ENT. LTD.'!R27</f>
        <v>2.2363636363636391E-2</v>
      </c>
      <c r="T466" s="443">
        <f>'KOFI GYIMAH ENT. LTD.'!S27</f>
        <v>535.80060606060567</v>
      </c>
      <c r="U466" s="433">
        <f>'KOFI GYIMAH ENT. LTD.'!T27</f>
        <v>30</v>
      </c>
      <c r="V466" s="433">
        <f>'KOFI GYIMAH ENT. LTD.'!U27</f>
        <v>3</v>
      </c>
      <c r="W466" s="433">
        <f>'KOFI GYIMAH ENT. LTD.'!V27</f>
        <v>33</v>
      </c>
      <c r="X466" s="434">
        <f>'KOFI GYIMAH ENT. LTD.'!W27</f>
        <v>173.49999999999997</v>
      </c>
      <c r="Y466" s="434">
        <f>'KOFI GYIMAH ENT. LTD.'!X27</f>
        <v>136.49999999999997</v>
      </c>
      <c r="Z466" s="443">
        <f>'KOFI GYIMAH ENT. LTD.'!Y27</f>
        <v>0.58061671469740694</v>
      </c>
      <c r="AA466" s="444">
        <f>'KOFI GYIMAH ENT. LTD.'!Z27</f>
        <v>0.21325648414985593</v>
      </c>
      <c r="AB466" s="446" t="str">
        <f>'KOFI GYIMAH ENT. LTD.'!AA27</f>
        <v>VERY LOW-ORDER URGENTLY</v>
      </c>
      <c r="AC466" s="443">
        <f>'KOFI GYIMAH ENT. LTD.'!AB27</f>
        <v>13910.742536023041</v>
      </c>
      <c r="AD466" s="450">
        <f>Table1[[#This Row],[Stock Sell in/Sell out]]*Table1[[#This Row],[Stock Norm +Transit Time]]/Table1[[#This Row],[Stock Norm QTY]]</f>
        <v>7.0374639769452463</v>
      </c>
      <c r="AE466" s="443">
        <f>Table1[[#This Row],[Stock Norm +Transit Time]]*Table1[[#This Row],[Av. Daily Sales MT]]</f>
        <v>0.73800000000000088</v>
      </c>
    </row>
    <row r="467" spans="1:31" hidden="1">
      <c r="A467" s="433" t="s">
        <v>126</v>
      </c>
      <c r="B467" s="433" t="s">
        <v>151</v>
      </c>
      <c r="C467" s="433" t="str">
        <f>'KOFI GYIMAH ENT. LTD.'!B28</f>
        <v>W135</v>
      </c>
      <c r="D467" s="433" t="str">
        <f>'KOFI GYIMAH ENT. LTD.'!C28</f>
        <v>EAZZY 16x1KG</v>
      </c>
      <c r="E467" s="433" t="str">
        <f>'KOFI GYIMAH ENT. LTD.'!D28</f>
        <v>SOAP</v>
      </c>
      <c r="F467" s="433" t="str">
        <f>'KOFI GYIMAH ENT. LTD.'!E28</f>
        <v>EAZZY</v>
      </c>
      <c r="G467" s="443">
        <f>'KOFI GYIMAH ENT. LTD.'!F28</f>
        <v>0.44800000000000012</v>
      </c>
      <c r="H467" s="434">
        <f>'KOFI GYIMAH ENT. LTD.'!G28</f>
        <v>18.333333333333332</v>
      </c>
      <c r="I467" s="443">
        <f>'KOFI GYIMAH ENT. LTD.'!H28</f>
        <v>4677.3066666666637</v>
      </c>
      <c r="J467" s="433">
        <f>'KOFI GYIMAH ENT. LTD.'!I28</f>
        <v>48</v>
      </c>
      <c r="K467" s="443">
        <f>'KOFI GYIMAH ENT. LTD.'!J28</f>
        <v>0.76800000000000002</v>
      </c>
      <c r="L467" s="443">
        <f>'KOFI GYIMAH ENT. LTD.'!K28</f>
        <v>12246.039272727267</v>
      </c>
      <c r="M467" s="443">
        <f>'KOFI GYIMAH ENT. LTD.'!L28</f>
        <v>255.12581818181803</v>
      </c>
      <c r="N467" s="433">
        <f>'KOFI GYIMAH ENT. LTD.'!M28</f>
        <v>10</v>
      </c>
      <c r="O467" s="444">
        <f>'KOFI GYIMAH ENT. LTD.'!N28</f>
        <v>4.6103819077087903E-3</v>
      </c>
      <c r="P467" s="433">
        <f>'KOFI GYIMAH ENT. LTD.'!O28</f>
        <v>0.96223349402663949</v>
      </c>
      <c r="Q467" s="433" t="str">
        <f>'KOFI GYIMAH ENT. LTD.'!P28</f>
        <v>C</v>
      </c>
      <c r="R467" s="434">
        <f>'KOFI GYIMAH ENT. LTD.'!Q28</f>
        <v>0.83333333333333326</v>
      </c>
      <c r="S467" s="443">
        <f>'KOFI GYIMAH ENT. LTD.'!R28</f>
        <v>2.0363636363636368E-2</v>
      </c>
      <c r="T467" s="443">
        <f>'KOFI GYIMAH ENT. LTD.'!S28</f>
        <v>212.60484848484836</v>
      </c>
      <c r="U467" s="433">
        <f>'KOFI GYIMAH ENT. LTD.'!T28</f>
        <v>30</v>
      </c>
      <c r="V467" s="433">
        <f>'KOFI GYIMAH ENT. LTD.'!U28</f>
        <v>3</v>
      </c>
      <c r="W467" s="433">
        <f>'KOFI GYIMAH ENT. LTD.'!V28</f>
        <v>33</v>
      </c>
      <c r="X467" s="434">
        <f>'KOFI GYIMAH ENT. LTD.'!W28</f>
        <v>27.499999999999996</v>
      </c>
      <c r="Y467" s="434">
        <f>'KOFI GYIMAH ENT. LTD.'!X28</f>
        <v>0</v>
      </c>
      <c r="Z467" s="443">
        <f>'KOFI GYIMAH ENT. LTD.'!Y28</f>
        <v>0</v>
      </c>
      <c r="AA467" s="444">
        <f>'KOFI GYIMAH ENT. LTD.'!Z28</f>
        <v>1.7454545454545456</v>
      </c>
      <c r="AB467" s="446" t="str">
        <f>'KOFI GYIMAH ENT. LTD.'!AA28</f>
        <v>HIGH-DON’T ORDER</v>
      </c>
      <c r="AC467" s="443">
        <f>'KOFI GYIMAH ENT. LTD.'!AB28</f>
        <v>0</v>
      </c>
      <c r="AD467" s="450">
        <f>Table1[[#This Row],[Stock Sell in/Sell out]]*Table1[[#This Row],[Stock Norm +Transit Time]]/Table1[[#This Row],[Stock Norm QTY]]</f>
        <v>57.600000000000009</v>
      </c>
      <c r="AE467" s="443">
        <f>Table1[[#This Row],[Stock Norm +Transit Time]]*Table1[[#This Row],[Av. Daily Sales MT]]</f>
        <v>0.67200000000000015</v>
      </c>
    </row>
    <row r="468" spans="1:31" hidden="1">
      <c r="A468" s="433" t="s">
        <v>126</v>
      </c>
      <c r="B468" s="433" t="s">
        <v>151</v>
      </c>
      <c r="C468" s="433" t="str">
        <f>'KOFI GYIMAH ENT. LTD.'!B29</f>
        <v>W234</v>
      </c>
      <c r="D468" s="433" t="str">
        <f>'KOFI GYIMAH ENT. LTD.'!C29</f>
        <v>JAMAA BLUE SOAP LAMINATED 24 X 200G</v>
      </c>
      <c r="E468" s="433" t="str">
        <f>'KOFI GYIMAH ENT. LTD.'!D29</f>
        <v>SOAP</v>
      </c>
      <c r="F468" s="433" t="str">
        <f>'KOFI GYIMAH ENT. LTD.'!E29</f>
        <v>JAMAA</v>
      </c>
      <c r="G468" s="443">
        <f>'KOFI GYIMAH ENT. LTD.'!F29</f>
        <v>0.36293333333333339</v>
      </c>
      <c r="H468" s="434">
        <f>'KOFI GYIMAH ENT. LTD.'!G29</f>
        <v>68</v>
      </c>
      <c r="I468" s="443">
        <f>'KOFI GYIMAH ENT. LTD.'!H29</f>
        <v>397.46666666666664</v>
      </c>
      <c r="J468" s="433">
        <f>'KOFI GYIMAH ENT. LTD.'!I29</f>
        <v>5</v>
      </c>
      <c r="K468" s="443">
        <f>'KOFI GYIMAH ENT. LTD.'!J29</f>
        <v>2.4E-2</v>
      </c>
      <c r="L468" s="443">
        <f>'KOFI GYIMAH ENT. LTD.'!K29</f>
        <v>29.225490196078429</v>
      </c>
      <c r="M468" s="443">
        <f>'KOFI GYIMAH ENT. LTD.'!L29</f>
        <v>5.8450980392156859</v>
      </c>
      <c r="N468" s="433">
        <f>'KOFI GYIMAH ENT. LTD.'!M29</f>
        <v>18</v>
      </c>
      <c r="O468" s="444">
        <f>'KOFI GYIMAH ENT. LTD.'!N29</f>
        <v>3.7349582002331326E-3</v>
      </c>
      <c r="P468" s="433">
        <f>'KOFI GYIMAH ENT. LTD.'!O29</f>
        <v>0.96596845222687266</v>
      </c>
      <c r="Q468" s="433" t="str">
        <f>'KOFI GYIMAH ENT. LTD.'!P29</f>
        <v>C</v>
      </c>
      <c r="R468" s="434">
        <f>'KOFI GYIMAH ENT. LTD.'!Q29</f>
        <v>3.0909090909090908</v>
      </c>
      <c r="S468" s="443">
        <f>'KOFI GYIMAH ENT. LTD.'!R29</f>
        <v>1.6496969696969701E-2</v>
      </c>
      <c r="T468" s="443">
        <f>'KOFI GYIMAH ENT. LTD.'!S29</f>
        <v>18.066666666666666</v>
      </c>
      <c r="U468" s="433">
        <f>'KOFI GYIMAH ENT. LTD.'!T29</f>
        <v>30</v>
      </c>
      <c r="V468" s="433">
        <f>'KOFI GYIMAH ENT. LTD.'!U29</f>
        <v>3</v>
      </c>
      <c r="W468" s="433">
        <f>'KOFI GYIMAH ENT. LTD.'!V29</f>
        <v>33</v>
      </c>
      <c r="X468" s="434">
        <f>'KOFI GYIMAH ENT. LTD.'!W29</f>
        <v>102</v>
      </c>
      <c r="Y468" s="434">
        <f>'KOFI GYIMAH ENT. LTD.'!X29</f>
        <v>97</v>
      </c>
      <c r="Z468" s="443">
        <f>'KOFI GYIMAH ENT. LTD.'!Y29</f>
        <v>0.51771372549019612</v>
      </c>
      <c r="AA468" s="444">
        <f>'KOFI GYIMAH ENT. LTD.'!Z29</f>
        <v>4.9019607843137254E-2</v>
      </c>
      <c r="AB468" s="446" t="str">
        <f>'KOFI GYIMAH ENT. LTD.'!AA29</f>
        <v>VERY LOW-ORDER URGENTLY</v>
      </c>
      <c r="AC468" s="443">
        <f>'KOFI GYIMAH ENT. LTD.'!AB29</f>
        <v>566.97450980392159</v>
      </c>
      <c r="AD468" s="450">
        <f>Table1[[#This Row],[Stock Sell in/Sell out]]*Table1[[#This Row],[Stock Norm +Transit Time]]/Table1[[#This Row],[Stock Norm QTY]]</f>
        <v>1.6176470588235294</v>
      </c>
      <c r="AE468" s="443">
        <f>Table1[[#This Row],[Stock Norm +Transit Time]]*Table1[[#This Row],[Av. Daily Sales MT]]</f>
        <v>0.54440000000000011</v>
      </c>
    </row>
    <row r="469" spans="1:31" hidden="1">
      <c r="A469" s="433" t="s">
        <v>126</v>
      </c>
      <c r="B469" s="433" t="s">
        <v>151</v>
      </c>
      <c r="C469" s="433" t="str">
        <f>'KOFI GYIMAH ENT. LTD.'!B30</f>
        <v>W141</v>
      </c>
      <c r="D469" s="433" t="str">
        <f>'KOFI GYIMAH ENT. LTD.'!C30</f>
        <v>EAZZY 32X300G</v>
      </c>
      <c r="E469" s="433" t="str">
        <f>'KOFI GYIMAH ENT. LTD.'!D30</f>
        <v>SOAP</v>
      </c>
      <c r="F469" s="433" t="str">
        <f>'KOFI GYIMAH ENT. LTD.'!E30</f>
        <v>EAZZY</v>
      </c>
      <c r="G469" s="443">
        <f>'KOFI GYIMAH ENT. LTD.'!F30</f>
        <v>0.34260666666666667</v>
      </c>
      <c r="H469" s="434">
        <f>'KOFI GYIMAH ENT. LTD.'!G30</f>
        <v>35.666666666666664</v>
      </c>
      <c r="I469" s="443">
        <f>'KOFI GYIMAH ENT. LTD.'!H30</f>
        <v>4104.0600000000004</v>
      </c>
      <c r="J469" s="433">
        <f>'KOFI GYIMAH ENT. LTD.'!I30</f>
        <v>0</v>
      </c>
      <c r="K469" s="443">
        <f>'KOFI GYIMAH ENT. LTD.'!J30</f>
        <v>0</v>
      </c>
      <c r="L469" s="443">
        <f>'KOFI GYIMAH ENT. LTD.'!K30</f>
        <v>0</v>
      </c>
      <c r="M469" s="443">
        <f>'KOFI GYIMAH ENT. LTD.'!L30</f>
        <v>115.06710280373834</v>
      </c>
      <c r="N469" s="433">
        <f>'KOFI GYIMAH ENT. LTD.'!M30</f>
        <v>24</v>
      </c>
      <c r="O469" s="444">
        <f>'KOFI GYIMAH ENT. LTD.'!N30</f>
        <v>3.5257758425455712E-3</v>
      </c>
      <c r="P469" s="433">
        <f>'KOFI GYIMAH ENT. LTD.'!O30</f>
        <v>0.96949422806941821</v>
      </c>
      <c r="Q469" s="433" t="str">
        <f>'KOFI GYIMAH ENT. LTD.'!P30</f>
        <v>C</v>
      </c>
      <c r="R469" s="434">
        <f>'KOFI GYIMAH ENT. LTD.'!Q30</f>
        <v>1.6212121212121211</v>
      </c>
      <c r="S469" s="443">
        <f>'KOFI GYIMAH ENT. LTD.'!R30</f>
        <v>1.5573030303030304E-2</v>
      </c>
      <c r="T469" s="443">
        <f>'KOFI GYIMAH ENT. LTD.'!S30</f>
        <v>186.54818181818183</v>
      </c>
      <c r="U469" s="433">
        <f>'KOFI GYIMAH ENT. LTD.'!T30</f>
        <v>30</v>
      </c>
      <c r="V469" s="433">
        <f>'KOFI GYIMAH ENT. LTD.'!U30</f>
        <v>3</v>
      </c>
      <c r="W469" s="433">
        <f>'KOFI GYIMAH ENT. LTD.'!V30</f>
        <v>33</v>
      </c>
      <c r="X469" s="434">
        <f>'KOFI GYIMAH ENT. LTD.'!W30</f>
        <v>53.5</v>
      </c>
      <c r="Y469" s="434">
        <f>'KOFI GYIMAH ENT. LTD.'!X30</f>
        <v>53.5</v>
      </c>
      <c r="Z469" s="443">
        <f>'KOFI GYIMAH ENT. LTD.'!Y30</f>
        <v>0.51390999999999998</v>
      </c>
      <c r="AA469" s="444">
        <f>'KOFI GYIMAH ENT. LTD.'!Z30</f>
        <v>0</v>
      </c>
      <c r="AB469" s="446" t="str">
        <f>'KOFI GYIMAH ENT. LTD.'!AA30</f>
        <v>VERY LOW-ORDER URGENTLY</v>
      </c>
      <c r="AC469" s="443">
        <f>'KOFI GYIMAH ENT. LTD.'!AB30</f>
        <v>6156.0900000000011</v>
      </c>
      <c r="AD469" s="450">
        <f>Table1[[#This Row],[Stock Sell in/Sell out]]*Table1[[#This Row],[Stock Norm +Transit Time]]/Table1[[#This Row],[Stock Norm QTY]]</f>
        <v>0</v>
      </c>
      <c r="AE469" s="443">
        <f>Table1[[#This Row],[Stock Norm +Transit Time]]*Table1[[#This Row],[Av. Daily Sales MT]]</f>
        <v>0.51390999999999998</v>
      </c>
    </row>
    <row r="470" spans="1:31" hidden="1">
      <c r="A470" s="433" t="s">
        <v>126</v>
      </c>
      <c r="B470" s="433" t="s">
        <v>151</v>
      </c>
      <c r="C470" s="433" t="str">
        <f>'KOFI GYIMAH ENT. LTD.'!B31</f>
        <v>W077</v>
      </c>
      <c r="D470" s="433" t="str">
        <f>'KOFI GYIMAH ENT. LTD.'!C31</f>
        <v>ALIFE COCONUT 40 X 100G</v>
      </c>
      <c r="E470" s="433" t="str">
        <f>'KOFI GYIMAH ENT. LTD.'!D31</f>
        <v>SOAP</v>
      </c>
      <c r="F470" s="433" t="str">
        <f>'KOFI GYIMAH ENT. LTD.'!E31</f>
        <v>ALIFE</v>
      </c>
      <c r="G470" s="443">
        <f>'KOFI GYIMAH ENT. LTD.'!F31</f>
        <v>0.3125333333333335</v>
      </c>
      <c r="H470" s="434">
        <f>'KOFI GYIMAH ENT. LTD.'!G31</f>
        <v>64</v>
      </c>
      <c r="I470" s="443">
        <f>'KOFI GYIMAH ENT. LTD.'!H31</f>
        <v>7059.873333333333</v>
      </c>
      <c r="J470" s="433">
        <f>'KOFI GYIMAH ENT. LTD.'!I31</f>
        <v>111</v>
      </c>
      <c r="K470" s="443">
        <f>'KOFI GYIMAH ENT. LTD.'!J31</f>
        <v>0.44400000000000001</v>
      </c>
      <c r="L470" s="443">
        <f>'KOFI GYIMAH ENT. LTD.'!K31</f>
        <v>12244.467812499999</v>
      </c>
      <c r="M470" s="443">
        <f>'KOFI GYIMAH ENT. LTD.'!L31</f>
        <v>110.31052083333333</v>
      </c>
      <c r="N470" s="433">
        <f>'KOFI GYIMAH ENT. LTD.'!M31</f>
        <v>12</v>
      </c>
      <c r="O470" s="444">
        <f>'KOFI GYIMAH ENT. LTD.'!N31</f>
        <v>3.216290235615895E-3</v>
      </c>
      <c r="P470" s="433">
        <f>'KOFI GYIMAH ENT. LTD.'!O31</f>
        <v>0.97271051830503408</v>
      </c>
      <c r="Q470" s="433" t="str">
        <f>'KOFI GYIMAH ENT. LTD.'!P31</f>
        <v>C</v>
      </c>
      <c r="R470" s="434">
        <f>'KOFI GYIMAH ENT. LTD.'!Q31</f>
        <v>2.9090909090909092</v>
      </c>
      <c r="S470" s="443">
        <f>'KOFI GYIMAH ENT. LTD.'!R31</f>
        <v>1.4206060606060613E-2</v>
      </c>
      <c r="T470" s="443">
        <f>'KOFI GYIMAH ENT. LTD.'!S31</f>
        <v>320.90333333333331</v>
      </c>
      <c r="U470" s="433">
        <f>'KOFI GYIMAH ENT. LTD.'!T31</f>
        <v>30</v>
      </c>
      <c r="V470" s="433">
        <f>'KOFI GYIMAH ENT. LTD.'!U31</f>
        <v>3</v>
      </c>
      <c r="W470" s="433">
        <f>'KOFI GYIMAH ENT. LTD.'!V31</f>
        <v>33</v>
      </c>
      <c r="X470" s="434">
        <f>'KOFI GYIMAH ENT. LTD.'!W31</f>
        <v>96</v>
      </c>
      <c r="Y470" s="434">
        <f>'KOFI GYIMAH ENT. LTD.'!X31</f>
        <v>0</v>
      </c>
      <c r="Z470" s="443">
        <f>'KOFI GYIMAH ENT. LTD.'!Y31</f>
        <v>0</v>
      </c>
      <c r="AA470" s="444">
        <f>'KOFI GYIMAH ENT. LTD.'!Z31</f>
        <v>1.15625</v>
      </c>
      <c r="AB470" s="446" t="str">
        <f>'KOFI GYIMAH ENT. LTD.'!AA31</f>
        <v>HIGH-DON’T ORDER</v>
      </c>
      <c r="AC470" s="443">
        <f>'KOFI GYIMAH ENT. LTD.'!AB31</f>
        <v>0</v>
      </c>
      <c r="AD470" s="450">
        <f>Table1[[#This Row],[Stock Sell in/Sell out]]*Table1[[#This Row],[Stock Norm +Transit Time]]/Table1[[#This Row],[Stock Norm QTY]]</f>
        <v>38.15625</v>
      </c>
      <c r="AE470" s="443">
        <f>Table1[[#This Row],[Stock Norm +Transit Time]]*Table1[[#This Row],[Av. Daily Sales MT]]</f>
        <v>0.46880000000000022</v>
      </c>
    </row>
    <row r="471" spans="1:31" hidden="1">
      <c r="A471" s="433" t="s">
        <v>126</v>
      </c>
      <c r="B471" s="433" t="s">
        <v>151</v>
      </c>
      <c r="C471" s="433" t="str">
        <f>'KOFI GYIMAH ENT. LTD.'!B32</f>
        <v>W208</v>
      </c>
      <c r="D471" s="433" t="str">
        <f>'KOFI GYIMAH ENT. LTD.'!C32</f>
        <v>ALIFE ROSE 40X100G</v>
      </c>
      <c r="E471" s="433" t="str">
        <f>'KOFI GYIMAH ENT. LTD.'!D32</f>
        <v>SOAP</v>
      </c>
      <c r="F471" s="433" t="str">
        <f>'KOFI GYIMAH ENT. LTD.'!E32</f>
        <v>ALIFE</v>
      </c>
      <c r="G471" s="443">
        <f>'KOFI GYIMAH ENT. LTD.'!F32</f>
        <v>0.31233333333333319</v>
      </c>
      <c r="H471" s="434">
        <f>'KOFI GYIMAH ENT. LTD.'!G32</f>
        <v>69</v>
      </c>
      <c r="I471" s="443">
        <f>'KOFI GYIMAH ENT. LTD.'!H32</f>
        <v>6240.4866666666649</v>
      </c>
      <c r="J471" s="433">
        <f>'KOFI GYIMAH ENT. LTD.'!I32</f>
        <v>0</v>
      </c>
      <c r="K471" s="443">
        <f>'KOFI GYIMAH ENT. LTD.'!J32</f>
        <v>0</v>
      </c>
      <c r="L471" s="443">
        <f>'KOFI GYIMAH ENT. LTD.'!K32</f>
        <v>0</v>
      </c>
      <c r="M471" s="443">
        <f>'KOFI GYIMAH ENT. LTD.'!L32</f>
        <v>90.441835748792244</v>
      </c>
      <c r="N471" s="433">
        <f>'KOFI GYIMAH ENT. LTD.'!M32</f>
        <v>40</v>
      </c>
      <c r="O471" s="444">
        <f>'KOFI GYIMAH ENT. LTD.'!N32</f>
        <v>3.2142320294070935E-3</v>
      </c>
      <c r="P471" s="433">
        <f>'KOFI GYIMAH ENT. LTD.'!O32</f>
        <v>0.97592475033444115</v>
      </c>
      <c r="Q471" s="433" t="str">
        <f>'KOFI GYIMAH ENT. LTD.'!P32</f>
        <v>C</v>
      </c>
      <c r="R471" s="434">
        <f>'KOFI GYIMAH ENT. LTD.'!Q32</f>
        <v>3.1363636363636362</v>
      </c>
      <c r="S471" s="443">
        <f>'KOFI GYIMAH ENT. LTD.'!R32</f>
        <v>1.4196969696969691E-2</v>
      </c>
      <c r="T471" s="443">
        <f>'KOFI GYIMAH ENT. LTD.'!S32</f>
        <v>283.65848484848476</v>
      </c>
      <c r="U471" s="433">
        <f>'KOFI GYIMAH ENT. LTD.'!T32</f>
        <v>30</v>
      </c>
      <c r="V471" s="433">
        <f>'KOFI GYIMAH ENT. LTD.'!U32</f>
        <v>3</v>
      </c>
      <c r="W471" s="433">
        <f>'KOFI GYIMAH ENT. LTD.'!V32</f>
        <v>33</v>
      </c>
      <c r="X471" s="434">
        <f>'KOFI GYIMAH ENT. LTD.'!W32</f>
        <v>103.5</v>
      </c>
      <c r="Y471" s="434">
        <f>'KOFI GYIMAH ENT. LTD.'!X32</f>
        <v>103.5</v>
      </c>
      <c r="Z471" s="443">
        <f>'KOFI GYIMAH ENT. LTD.'!Y32</f>
        <v>0.46849999999999981</v>
      </c>
      <c r="AA471" s="444">
        <f>'KOFI GYIMAH ENT. LTD.'!Z32</f>
        <v>0</v>
      </c>
      <c r="AB471" s="446" t="str">
        <f>'KOFI GYIMAH ENT. LTD.'!AA32</f>
        <v>VERY LOW-ORDER URGENTLY</v>
      </c>
      <c r="AC471" s="443">
        <f>'KOFI GYIMAH ENT. LTD.'!AB32</f>
        <v>9360.7299999999977</v>
      </c>
      <c r="AD471" s="450">
        <f>Table1[[#This Row],[Stock Sell in/Sell out]]*Table1[[#This Row],[Stock Norm +Transit Time]]/Table1[[#This Row],[Stock Norm QTY]]</f>
        <v>0</v>
      </c>
      <c r="AE471" s="443">
        <f>Table1[[#This Row],[Stock Norm +Transit Time]]*Table1[[#This Row],[Av. Daily Sales MT]]</f>
        <v>0.46849999999999981</v>
      </c>
    </row>
    <row r="472" spans="1:31" hidden="1">
      <c r="A472" s="433" t="s">
        <v>126</v>
      </c>
      <c r="B472" s="433" t="s">
        <v>151</v>
      </c>
      <c r="C472" s="433" t="str">
        <f>'KOFI GYIMAH ENT. LTD.'!B33</f>
        <v>W231</v>
      </c>
      <c r="D472" s="433" t="str">
        <f>'KOFI GYIMAH ENT. LTD.'!C33</f>
        <v>EAZZY DETERGENT 100X75G</v>
      </c>
      <c r="E472" s="433" t="str">
        <f>'KOFI GYIMAH ENT. LTD.'!D33</f>
        <v>DETERGENT</v>
      </c>
      <c r="F472" s="433" t="str">
        <f>'KOFI GYIMAH ENT. LTD.'!E33</f>
        <v>EAZZY</v>
      </c>
      <c r="G472" s="443">
        <f>'KOFI GYIMAH ENT. LTD.'!F33</f>
        <v>0.30099999999999966</v>
      </c>
      <c r="H472" s="434">
        <f>'KOFI GYIMAH ENT. LTD.'!G33</f>
        <v>38</v>
      </c>
      <c r="I472" s="443">
        <f>'KOFI GYIMAH ENT. LTD.'!H33</f>
        <v>0</v>
      </c>
      <c r="J472" s="433">
        <f>'KOFI GYIMAH ENT. LTD.'!I33</f>
        <v>0</v>
      </c>
      <c r="K472" s="443">
        <f>'KOFI GYIMAH ENT. LTD.'!J33</f>
        <v>0</v>
      </c>
      <c r="L472" s="443">
        <f>'KOFI GYIMAH ENT. LTD.'!K33</f>
        <v>0</v>
      </c>
      <c r="M472" s="443">
        <f>'KOFI GYIMAH ENT. LTD.'!L33</f>
        <v>0</v>
      </c>
      <c r="N472" s="433">
        <f>'KOFI GYIMAH ENT. LTD.'!M33</f>
        <v>32</v>
      </c>
      <c r="O472" s="444">
        <f>'KOFI GYIMAH ENT. LTD.'!N33</f>
        <v>3.0976003442418393E-3</v>
      </c>
      <c r="P472" s="433">
        <f>'KOFI GYIMAH ENT. LTD.'!O33</f>
        <v>0.97902235067868304</v>
      </c>
      <c r="Q472" s="433" t="str">
        <f>'KOFI GYIMAH ENT. LTD.'!P33</f>
        <v>C</v>
      </c>
      <c r="R472" s="434">
        <f>'KOFI GYIMAH ENT. LTD.'!Q33</f>
        <v>1.7272727272727273</v>
      </c>
      <c r="S472" s="443">
        <f>'KOFI GYIMAH ENT. LTD.'!R33</f>
        <v>1.3681818181818167E-2</v>
      </c>
      <c r="T472" s="443">
        <f>'KOFI GYIMAH ENT. LTD.'!S33</f>
        <v>0</v>
      </c>
      <c r="U472" s="433">
        <f>'KOFI GYIMAH ENT. LTD.'!T33</f>
        <v>30</v>
      </c>
      <c r="V472" s="433">
        <f>'KOFI GYIMAH ENT. LTD.'!U33</f>
        <v>3</v>
      </c>
      <c r="W472" s="433">
        <f>'KOFI GYIMAH ENT. LTD.'!V33</f>
        <v>33</v>
      </c>
      <c r="X472" s="434">
        <f>'KOFI GYIMAH ENT. LTD.'!W33</f>
        <v>57</v>
      </c>
      <c r="Y472" s="434">
        <f>'KOFI GYIMAH ENT. LTD.'!X33</f>
        <v>57</v>
      </c>
      <c r="Z472" s="443">
        <f>'KOFI GYIMAH ENT. LTD.'!Y33</f>
        <v>0.45149999999999951</v>
      </c>
      <c r="AA472" s="444">
        <f>'KOFI GYIMAH ENT. LTD.'!Z33</f>
        <v>0</v>
      </c>
      <c r="AB472" s="446" t="str">
        <f>'KOFI GYIMAH ENT. LTD.'!AA33</f>
        <v>VERY LOW-ORDER URGENTLY</v>
      </c>
      <c r="AC472" s="443">
        <f>'KOFI GYIMAH ENT. LTD.'!AB33</f>
        <v>0</v>
      </c>
      <c r="AD472" s="450">
        <f>Table1[[#This Row],[Stock Sell in/Sell out]]*Table1[[#This Row],[Stock Norm +Transit Time]]/Table1[[#This Row],[Stock Norm QTY]]</f>
        <v>0</v>
      </c>
      <c r="AE472" s="443">
        <f>Table1[[#This Row],[Stock Norm +Transit Time]]*Table1[[#This Row],[Av. Daily Sales MT]]</f>
        <v>0.45149999999999951</v>
      </c>
    </row>
    <row r="473" spans="1:31" hidden="1">
      <c r="A473" s="433" t="s">
        <v>126</v>
      </c>
      <c r="B473" s="433" t="s">
        <v>151</v>
      </c>
      <c r="C473" s="433" t="str">
        <f>'KOFI GYIMAH ENT. LTD.'!B34</f>
        <v>W147</v>
      </c>
      <c r="D473" s="433" t="str">
        <f>'KOFI GYIMAH ENT. LTD.'!C34</f>
        <v>JAMAA DETERGENT 250G</v>
      </c>
      <c r="E473" s="433" t="str">
        <f>'KOFI GYIMAH ENT. LTD.'!D34</f>
        <v>DETERGENT</v>
      </c>
      <c r="F473" s="433" t="str">
        <f>'KOFI GYIMAH ENT. LTD.'!E34</f>
        <v>JAMAA</v>
      </c>
      <c r="G473" s="443">
        <f>'KOFI GYIMAH ENT. LTD.'!F34</f>
        <v>0.27333333333333332</v>
      </c>
      <c r="H473" s="434">
        <f>'KOFI GYIMAH ENT. LTD.'!G34</f>
        <v>27.333333333333332</v>
      </c>
      <c r="I473" s="443">
        <f>'KOFI GYIMAH ENT. LTD.'!H34</f>
        <v>2824.6666666666665</v>
      </c>
      <c r="J473" s="433">
        <f>'KOFI GYIMAH ENT. LTD.'!I34</f>
        <v>0</v>
      </c>
      <c r="K473" s="443">
        <f>'KOFI GYIMAH ENT. LTD.'!J34</f>
        <v>0</v>
      </c>
      <c r="L473" s="443">
        <f>'KOFI GYIMAH ENT. LTD.'!K34</f>
        <v>0</v>
      </c>
      <c r="M473" s="443">
        <f>'KOFI GYIMAH ENT. LTD.'!L34</f>
        <v>103.34146341463415</v>
      </c>
      <c r="N473" s="433">
        <f>'KOFI GYIMAH ENT. LTD.'!M34</f>
        <v>18</v>
      </c>
      <c r="O473" s="444">
        <f>'KOFI GYIMAH ENT. LTD.'!N34</f>
        <v>2.8128818186913744E-3</v>
      </c>
      <c r="P473" s="433">
        <f>'KOFI GYIMAH ENT. LTD.'!O34</f>
        <v>0.98183523249737437</v>
      </c>
      <c r="Q473" s="433" t="str">
        <f>'KOFI GYIMAH ENT. LTD.'!P34</f>
        <v>C</v>
      </c>
      <c r="R473" s="434">
        <f>'KOFI GYIMAH ENT. LTD.'!Q34</f>
        <v>1.2424242424242424</v>
      </c>
      <c r="S473" s="443">
        <f>'KOFI GYIMAH ENT. LTD.'!R34</f>
        <v>1.2424242424242423E-2</v>
      </c>
      <c r="T473" s="443">
        <f>'KOFI GYIMAH ENT. LTD.'!S34</f>
        <v>128.39393939393938</v>
      </c>
      <c r="U473" s="433">
        <f>'KOFI GYIMAH ENT. LTD.'!T34</f>
        <v>30</v>
      </c>
      <c r="V473" s="433">
        <f>'KOFI GYIMAH ENT. LTD.'!U34</f>
        <v>3</v>
      </c>
      <c r="W473" s="433">
        <f>'KOFI GYIMAH ENT. LTD.'!V34</f>
        <v>33</v>
      </c>
      <c r="X473" s="434">
        <f>'KOFI GYIMAH ENT. LTD.'!W34</f>
        <v>41</v>
      </c>
      <c r="Y473" s="434">
        <f>'KOFI GYIMAH ENT. LTD.'!X34</f>
        <v>41</v>
      </c>
      <c r="Z473" s="443">
        <f>'KOFI GYIMAH ENT. LTD.'!Y34</f>
        <v>0.41</v>
      </c>
      <c r="AA473" s="444">
        <f>'KOFI GYIMAH ENT. LTD.'!Z34</f>
        <v>0</v>
      </c>
      <c r="AB473" s="446" t="str">
        <f>'KOFI GYIMAH ENT. LTD.'!AA34</f>
        <v>VERY LOW-ORDER URGENTLY</v>
      </c>
      <c r="AC473" s="443">
        <f>'KOFI GYIMAH ENT. LTD.'!AB34</f>
        <v>4237</v>
      </c>
      <c r="AD473" s="450">
        <f>Table1[[#This Row],[Stock Sell in/Sell out]]*Table1[[#This Row],[Stock Norm +Transit Time]]/Table1[[#This Row],[Stock Norm QTY]]</f>
        <v>0</v>
      </c>
      <c r="AE473" s="443">
        <f>Table1[[#This Row],[Stock Norm +Transit Time]]*Table1[[#This Row],[Av. Daily Sales MT]]</f>
        <v>0.41</v>
      </c>
    </row>
    <row r="474" spans="1:31" hidden="1">
      <c r="A474" s="433" t="s">
        <v>126</v>
      </c>
      <c r="B474" s="433" t="s">
        <v>151</v>
      </c>
      <c r="C474" s="433" t="str">
        <f>'KOFI GYIMAH ENT. LTD.'!B35</f>
        <v>W240</v>
      </c>
      <c r="D474" s="433" t="str">
        <f>'KOFI GYIMAH ENT. LTD.'!C35</f>
        <v>EAZZY SOAP 30X220G</v>
      </c>
      <c r="E474" s="433" t="str">
        <f>'KOFI GYIMAH ENT. LTD.'!D35</f>
        <v>SOAP</v>
      </c>
      <c r="F474" s="433" t="str">
        <f>'KOFI GYIMAH ENT. LTD.'!E35</f>
        <v>EAZZY</v>
      </c>
      <c r="G474" s="443">
        <f>'KOFI GYIMAH ENT. LTD.'!F35</f>
        <v>0.26399999999999985</v>
      </c>
      <c r="H474" s="434">
        <f>'KOFI GYIMAH ENT. LTD.'!G35</f>
        <v>30.666666666666668</v>
      </c>
      <c r="I474" s="443">
        <f>'KOFI GYIMAH ENT. LTD.'!H35</f>
        <v>0</v>
      </c>
      <c r="J474" s="433">
        <f>'KOFI GYIMAH ENT. LTD.'!I35</f>
        <v>97</v>
      </c>
      <c r="K474" s="443">
        <f>'KOFI GYIMAH ENT. LTD.'!J35</f>
        <v>0.64019999999999988</v>
      </c>
      <c r="L474" s="443">
        <f>'KOFI GYIMAH ENT. LTD.'!K35</f>
        <v>0</v>
      </c>
      <c r="M474" s="443">
        <f>'KOFI GYIMAH ENT. LTD.'!L35</f>
        <v>0</v>
      </c>
      <c r="N474" s="433">
        <f>'KOFI GYIMAH ENT. LTD.'!M35</f>
        <v>40</v>
      </c>
      <c r="O474" s="444">
        <f>'KOFI GYIMAH ENT. LTD.'!N35</f>
        <v>2.7168321956141063E-3</v>
      </c>
      <c r="P474" s="433">
        <f>'KOFI GYIMAH ENT. LTD.'!O35</f>
        <v>0.9845520646929885</v>
      </c>
      <c r="Q474" s="433" t="str">
        <f>'KOFI GYIMAH ENT. LTD.'!P35</f>
        <v>C</v>
      </c>
      <c r="R474" s="434">
        <f>'KOFI GYIMAH ENT. LTD.'!Q35</f>
        <v>1.393939393939394</v>
      </c>
      <c r="S474" s="443">
        <f>'KOFI GYIMAH ENT. LTD.'!R35</f>
        <v>1.1999999999999993E-2</v>
      </c>
      <c r="T474" s="443">
        <f>'KOFI GYIMAH ENT. LTD.'!S35</f>
        <v>0</v>
      </c>
      <c r="U474" s="433">
        <f>'KOFI GYIMAH ENT. LTD.'!T35</f>
        <v>30</v>
      </c>
      <c r="V474" s="433">
        <f>'KOFI GYIMAH ENT. LTD.'!U35</f>
        <v>3</v>
      </c>
      <c r="W474" s="433">
        <f>'KOFI GYIMAH ENT. LTD.'!V35</f>
        <v>33</v>
      </c>
      <c r="X474" s="434">
        <f>'KOFI GYIMAH ENT. LTD.'!W35</f>
        <v>46</v>
      </c>
      <c r="Y474" s="434">
        <f>'KOFI GYIMAH ENT. LTD.'!X35</f>
        <v>0</v>
      </c>
      <c r="Z474" s="443">
        <f>'KOFI GYIMAH ENT. LTD.'!Y35</f>
        <v>0</v>
      </c>
      <c r="AA474" s="444">
        <f>'KOFI GYIMAH ENT. LTD.'!Z35</f>
        <v>2.1086956521739131</v>
      </c>
      <c r="AB474" s="446" t="str">
        <f>'KOFI GYIMAH ENT. LTD.'!AA35</f>
        <v>VERY HIGH-DON’T ORDER</v>
      </c>
      <c r="AC474" s="443">
        <f>'KOFI GYIMAH ENT. LTD.'!AB35</f>
        <v>0</v>
      </c>
      <c r="AD474" s="450">
        <f>Table1[[#This Row],[Stock Sell in/Sell out]]*Table1[[#This Row],[Stock Norm +Transit Time]]/Table1[[#This Row],[Stock Norm QTY]]</f>
        <v>69.586956521739125</v>
      </c>
      <c r="AE474" s="443">
        <f>Table1[[#This Row],[Stock Norm +Transit Time]]*Table1[[#This Row],[Av. Daily Sales MT]]</f>
        <v>0.3959999999999998</v>
      </c>
    </row>
    <row r="475" spans="1:31" hidden="1">
      <c r="A475" s="433" t="s">
        <v>126</v>
      </c>
      <c r="B475" s="433" t="s">
        <v>151</v>
      </c>
      <c r="C475" s="433" t="str">
        <f>'KOFI GYIMAH ENT. LTD.'!B36</f>
        <v>W233</v>
      </c>
      <c r="D475" s="433" t="str">
        <f>'KOFI GYIMAH ENT. LTD.'!C36</f>
        <v>EAZZY DETERGENT POWDER 75G X 100PCH</v>
      </c>
      <c r="E475" s="433" t="str">
        <f>'KOFI GYIMAH ENT. LTD.'!D36</f>
        <v>DETERGENT</v>
      </c>
      <c r="F475" s="433" t="str">
        <f>'KOFI GYIMAH ENT. LTD.'!E36</f>
        <v>EAZZY</v>
      </c>
      <c r="G475" s="443">
        <f>'KOFI GYIMAH ENT. LTD.'!F36</f>
        <v>0.24916666666666712</v>
      </c>
      <c r="H475" s="434">
        <f>'KOFI GYIMAH ENT. LTD.'!G36</f>
        <v>24.333333333333332</v>
      </c>
      <c r="I475" s="443">
        <f>'KOFI GYIMAH ENT. LTD.'!H36</f>
        <v>6796</v>
      </c>
      <c r="J475" s="433">
        <f>'KOFI GYIMAH ENT. LTD.'!I36</f>
        <v>0</v>
      </c>
      <c r="K475" s="443">
        <f>'KOFI GYIMAH ENT. LTD.'!J36</f>
        <v>0</v>
      </c>
      <c r="L475" s="443">
        <f>'KOFI GYIMAH ENT. LTD.'!K36</f>
        <v>0</v>
      </c>
      <c r="M475" s="443">
        <f>'KOFI GYIMAH ENT. LTD.'!L36</f>
        <v>279.28767123287673</v>
      </c>
      <c r="N475" s="433">
        <f>'KOFI GYIMAH ENT. LTD.'!M36</f>
        <v>24</v>
      </c>
      <c r="O475" s="444">
        <f>'KOFI GYIMAH ENT. LTD.'!N36</f>
        <v>2.5641819017948857E-3</v>
      </c>
      <c r="P475" s="433">
        <f>'KOFI GYIMAH ENT. LTD.'!O36</f>
        <v>0.98711624659478336</v>
      </c>
      <c r="Q475" s="433" t="str">
        <f>'KOFI GYIMAH ENT. LTD.'!P36</f>
        <v>C</v>
      </c>
      <c r="R475" s="434">
        <f>'KOFI GYIMAH ENT. LTD.'!Q36</f>
        <v>1.106060606060606</v>
      </c>
      <c r="S475" s="443">
        <f>'KOFI GYIMAH ENT. LTD.'!R36</f>
        <v>1.1325757575757597E-2</v>
      </c>
      <c r="T475" s="443">
        <f>'KOFI GYIMAH ENT. LTD.'!S36</f>
        <v>308.90909090909093</v>
      </c>
      <c r="U475" s="433">
        <f>'KOFI GYIMAH ENT. LTD.'!T36</f>
        <v>30</v>
      </c>
      <c r="V475" s="433">
        <f>'KOFI GYIMAH ENT. LTD.'!U36</f>
        <v>3</v>
      </c>
      <c r="W475" s="433">
        <f>'KOFI GYIMAH ENT. LTD.'!V36</f>
        <v>33</v>
      </c>
      <c r="X475" s="434">
        <f>'KOFI GYIMAH ENT. LTD.'!W36</f>
        <v>36.5</v>
      </c>
      <c r="Y475" s="434">
        <f>'KOFI GYIMAH ENT. LTD.'!X36</f>
        <v>36.5</v>
      </c>
      <c r="Z475" s="443">
        <f>'KOFI GYIMAH ENT. LTD.'!Y36</f>
        <v>0.37375000000000069</v>
      </c>
      <c r="AA475" s="444">
        <f>'KOFI GYIMAH ENT. LTD.'!Z36</f>
        <v>0</v>
      </c>
      <c r="AB475" s="446" t="str">
        <f>'KOFI GYIMAH ENT. LTD.'!AA36</f>
        <v>VERY LOW-ORDER URGENTLY</v>
      </c>
      <c r="AC475" s="443">
        <f>'KOFI GYIMAH ENT. LTD.'!AB36</f>
        <v>10194</v>
      </c>
      <c r="AD475" s="450">
        <f>Table1[[#This Row],[Stock Sell in/Sell out]]*Table1[[#This Row],[Stock Norm +Transit Time]]/Table1[[#This Row],[Stock Norm QTY]]</f>
        <v>0</v>
      </c>
      <c r="AE475" s="443">
        <f>Table1[[#This Row],[Stock Norm +Transit Time]]*Table1[[#This Row],[Av. Daily Sales MT]]</f>
        <v>0.37375000000000069</v>
      </c>
    </row>
    <row r="476" spans="1:31" hidden="1">
      <c r="A476" s="433" t="s">
        <v>126</v>
      </c>
      <c r="B476" s="433" t="s">
        <v>151</v>
      </c>
      <c r="C476" s="433" t="str">
        <f>'KOFI GYIMAH ENT. LTD.'!B37</f>
        <v>W167</v>
      </c>
      <c r="D476" s="433" t="str">
        <f>'KOFI GYIMAH ENT. LTD.'!C37</f>
        <v>EAZZY 32 X 220</v>
      </c>
      <c r="E476" s="433" t="str">
        <f>'KOFI GYIMAH ENT. LTD.'!D37</f>
        <v>SOAP</v>
      </c>
      <c r="F476" s="433" t="str">
        <f>'KOFI GYIMAH ENT. LTD.'!E37</f>
        <v>EAZZY</v>
      </c>
      <c r="G476" s="443">
        <f>'KOFI GYIMAH ENT. LTD.'!F37</f>
        <v>0.24170666666666651</v>
      </c>
      <c r="H476" s="434">
        <f>'KOFI GYIMAH ENT. LTD.'!G37</f>
        <v>27.666666666666664</v>
      </c>
      <c r="I476" s="443">
        <f>'KOFI GYIMAH ENT. LTD.'!H37</f>
        <v>2130.4366666666665</v>
      </c>
      <c r="J476" s="433">
        <f>'KOFI GYIMAH ENT. LTD.'!I37</f>
        <v>0</v>
      </c>
      <c r="K476" s="443">
        <f>'KOFI GYIMAH ENT. LTD.'!J37</f>
        <v>0</v>
      </c>
      <c r="L476" s="443">
        <f>'KOFI GYIMAH ENT. LTD.'!K37</f>
        <v>0</v>
      </c>
      <c r="M476" s="443">
        <f>'KOFI GYIMAH ENT. LTD.'!L37</f>
        <v>77.003734939759042</v>
      </c>
      <c r="N476" s="433">
        <f>'KOFI GYIMAH ENT. LTD.'!M37</f>
        <v>48</v>
      </c>
      <c r="O476" s="444">
        <f>'KOFI GYIMAH ENT. LTD.'!N37</f>
        <v>2.4874108102066928E-3</v>
      </c>
      <c r="P476" s="433">
        <f>'KOFI GYIMAH ENT. LTD.'!O37</f>
        <v>0.98960365740499001</v>
      </c>
      <c r="Q476" s="433" t="str">
        <f>'KOFI GYIMAH ENT. LTD.'!P37</f>
        <v>C</v>
      </c>
      <c r="R476" s="434">
        <f>'KOFI GYIMAH ENT. LTD.'!Q37</f>
        <v>1.2575757575757576</v>
      </c>
      <c r="S476" s="443">
        <f>'KOFI GYIMAH ENT. LTD.'!R37</f>
        <v>1.098666666666666E-2</v>
      </c>
      <c r="T476" s="443">
        <f>'KOFI GYIMAH ENT. LTD.'!S37</f>
        <v>96.838030303030294</v>
      </c>
      <c r="U476" s="433">
        <f>'KOFI GYIMAH ENT. LTD.'!T37</f>
        <v>30</v>
      </c>
      <c r="V476" s="433">
        <f>'KOFI GYIMAH ENT. LTD.'!U37</f>
        <v>3</v>
      </c>
      <c r="W476" s="433">
        <f>'KOFI GYIMAH ENT. LTD.'!V37</f>
        <v>33</v>
      </c>
      <c r="X476" s="434">
        <f>'KOFI GYIMAH ENT. LTD.'!W37</f>
        <v>41.5</v>
      </c>
      <c r="Y476" s="434">
        <f>'KOFI GYIMAH ENT. LTD.'!X37</f>
        <v>41.5</v>
      </c>
      <c r="Z476" s="443">
        <f>'KOFI GYIMAH ENT. LTD.'!Y37</f>
        <v>0.36255999999999983</v>
      </c>
      <c r="AA476" s="444">
        <f>'KOFI GYIMAH ENT. LTD.'!Z37</f>
        <v>0</v>
      </c>
      <c r="AB476" s="446" t="str">
        <f>'KOFI GYIMAH ENT. LTD.'!AA37</f>
        <v>VERY LOW-ORDER URGENTLY</v>
      </c>
      <c r="AC476" s="443">
        <f>'KOFI GYIMAH ENT. LTD.'!AB37</f>
        <v>3195.6550000000002</v>
      </c>
      <c r="AD476" s="450">
        <f>Table1[[#This Row],[Stock Sell in/Sell out]]*Table1[[#This Row],[Stock Norm +Transit Time]]/Table1[[#This Row],[Stock Norm QTY]]</f>
        <v>0</v>
      </c>
      <c r="AE476" s="443">
        <f>Table1[[#This Row],[Stock Norm +Transit Time]]*Table1[[#This Row],[Av. Daily Sales MT]]</f>
        <v>0.36255999999999977</v>
      </c>
    </row>
    <row r="477" spans="1:31" hidden="1">
      <c r="A477" s="433" t="s">
        <v>126</v>
      </c>
      <c r="B477" s="433" t="s">
        <v>151</v>
      </c>
      <c r="C477" s="433" t="str">
        <f>'KOFI GYIMAH ENT. LTD.'!B38</f>
        <v>W074</v>
      </c>
      <c r="D477" s="433" t="str">
        <f>'KOFI GYIMAH ENT. LTD.'!C38</f>
        <v>ALIFE ROSE 40 X 100G</v>
      </c>
      <c r="E477" s="433" t="str">
        <f>'KOFI GYIMAH ENT. LTD.'!D38</f>
        <v>SOAP</v>
      </c>
      <c r="F477" s="433" t="str">
        <f>'KOFI GYIMAH ENT. LTD.'!E38</f>
        <v>ALIFE</v>
      </c>
      <c r="G477" s="443">
        <f>'KOFI GYIMAH ENT. LTD.'!F38</f>
        <v>0.23990000000000017</v>
      </c>
      <c r="H477" s="434">
        <f>'KOFI GYIMAH ENT. LTD.'!G38</f>
        <v>50.666666666666664</v>
      </c>
      <c r="I477" s="443">
        <f>'KOFI GYIMAH ENT. LTD.'!H38</f>
        <v>5380.9466666666704</v>
      </c>
      <c r="J477" s="433">
        <f>'KOFI GYIMAH ENT. LTD.'!I38</f>
        <v>326</v>
      </c>
      <c r="K477" s="443">
        <f>'KOFI GYIMAH ENT. LTD.'!J38</f>
        <v>1.3047</v>
      </c>
      <c r="L477" s="443">
        <f>'KOFI GYIMAH ENT. LTD.'!K38</f>
        <v>34622.143684210554</v>
      </c>
      <c r="M477" s="443">
        <f>'KOFI GYIMAH ENT. LTD.'!L38</f>
        <v>106.20289473684218</v>
      </c>
      <c r="N477" s="433">
        <f>'KOFI GYIMAH ENT. LTD.'!M38</f>
        <v>40</v>
      </c>
      <c r="O477" s="444">
        <f>'KOFI GYIMAH ENT. LTD.'!N38</f>
        <v>2.4688183474538823E-3</v>
      </c>
      <c r="P477" s="433">
        <f>'KOFI GYIMAH ENT. LTD.'!O38</f>
        <v>0.99207247575244384</v>
      </c>
      <c r="Q477" s="433" t="str">
        <f>'KOFI GYIMAH ENT. LTD.'!P38</f>
        <v>C</v>
      </c>
      <c r="R477" s="434">
        <f>'KOFI GYIMAH ENT. LTD.'!Q38</f>
        <v>2.3030303030303028</v>
      </c>
      <c r="S477" s="443">
        <f>'KOFI GYIMAH ENT. LTD.'!R38</f>
        <v>1.0904545454545462E-2</v>
      </c>
      <c r="T477" s="443">
        <f>'KOFI GYIMAH ENT. LTD.'!S38</f>
        <v>244.58848484848502</v>
      </c>
      <c r="U477" s="433">
        <f>'KOFI GYIMAH ENT. LTD.'!T38</f>
        <v>30</v>
      </c>
      <c r="V477" s="433">
        <f>'KOFI GYIMAH ENT. LTD.'!U38</f>
        <v>3</v>
      </c>
      <c r="W477" s="433">
        <f>'KOFI GYIMAH ENT. LTD.'!V38</f>
        <v>33</v>
      </c>
      <c r="X477" s="434">
        <f>'KOFI GYIMAH ENT. LTD.'!W38</f>
        <v>75.999999999999986</v>
      </c>
      <c r="Y477" s="434">
        <f>'KOFI GYIMAH ENT. LTD.'!X38</f>
        <v>0</v>
      </c>
      <c r="Z477" s="443">
        <f>'KOFI GYIMAH ENT. LTD.'!Y38</f>
        <v>0</v>
      </c>
      <c r="AA477" s="444">
        <f>'KOFI GYIMAH ENT. LTD.'!Z38</f>
        <v>4.2894736842105274</v>
      </c>
      <c r="AB477" s="446" t="str">
        <f>'KOFI GYIMAH ENT. LTD.'!AA38</f>
        <v>VERY HIGH-DON’T ORDER</v>
      </c>
      <c r="AC477" s="443">
        <f>'KOFI GYIMAH ENT. LTD.'!AB38</f>
        <v>0</v>
      </c>
      <c r="AD477" s="450">
        <f>Table1[[#This Row],[Stock Sell in/Sell out]]*Table1[[#This Row],[Stock Norm +Transit Time]]/Table1[[#This Row],[Stock Norm QTY]]</f>
        <v>141.5526315789474</v>
      </c>
      <c r="AE477" s="443">
        <f>Table1[[#This Row],[Stock Norm +Transit Time]]*Table1[[#This Row],[Av. Daily Sales MT]]</f>
        <v>0.35985000000000023</v>
      </c>
    </row>
    <row r="478" spans="1:31" hidden="1">
      <c r="A478" s="433" t="s">
        <v>126</v>
      </c>
      <c r="B478" s="433" t="s">
        <v>151</v>
      </c>
      <c r="C478" s="433" t="str">
        <f>'KOFI GYIMAH ENT. LTD.'!B39</f>
        <v>W236</v>
      </c>
      <c r="D478" s="433" t="str">
        <f>'KOFI GYIMAH ENT. LTD.'!C39</f>
        <v xml:space="preserve">ALIFE ALOE VERA SOAP 40 X 100G </v>
      </c>
      <c r="E478" s="433" t="str">
        <f>'KOFI GYIMAH ENT. LTD.'!D39</f>
        <v>SOAP</v>
      </c>
      <c r="F478" s="433" t="str">
        <f>'KOFI GYIMAH ENT. LTD.'!E39</f>
        <v>ALIFE</v>
      </c>
      <c r="G478" s="443">
        <f>'KOFI GYIMAH ENT. LTD.'!F39</f>
        <v>0.21333333333333343</v>
      </c>
      <c r="H478" s="434">
        <f>'KOFI GYIMAH ENT. LTD.'!G39</f>
        <v>45.666666666666664</v>
      </c>
      <c r="I478" s="443">
        <f>'KOFI GYIMAH ENT. LTD.'!H39</f>
        <v>3210.1233333333294</v>
      </c>
      <c r="J478" s="433">
        <f>'KOFI GYIMAH ENT. LTD.'!I39</f>
        <v>0</v>
      </c>
      <c r="K478" s="443">
        <f>'KOFI GYIMAH ENT. LTD.'!J39</f>
        <v>0</v>
      </c>
      <c r="L478" s="443">
        <f>'KOFI GYIMAH ENT. LTD.'!K39</f>
        <v>0</v>
      </c>
      <c r="M478" s="443">
        <f>'KOFI GYIMAH ENT. LTD.'!L39</f>
        <v>70.294671532846635</v>
      </c>
      <c r="N478" s="433">
        <f>'KOFI GYIMAH ENT. LTD.'!M39</f>
        <v>40</v>
      </c>
      <c r="O478" s="444">
        <f>'KOFI GYIMAH ENT. LTD.'!N39</f>
        <v>2.1954199560518055E-3</v>
      </c>
      <c r="P478" s="433">
        <f>'KOFI GYIMAH ENT. LTD.'!O39</f>
        <v>0.99426789570849561</v>
      </c>
      <c r="Q478" s="433" t="str">
        <f>'KOFI GYIMAH ENT. LTD.'!P39</f>
        <v>C</v>
      </c>
      <c r="R478" s="434">
        <f>'KOFI GYIMAH ENT. LTD.'!Q39</f>
        <v>2.0757575757575757</v>
      </c>
      <c r="S478" s="443">
        <f>'KOFI GYIMAH ENT. LTD.'!R39</f>
        <v>9.6969696969697022E-3</v>
      </c>
      <c r="T478" s="443">
        <f>'KOFI GYIMAH ENT. LTD.'!S39</f>
        <v>145.91469696969679</v>
      </c>
      <c r="U478" s="433">
        <f>'KOFI GYIMAH ENT. LTD.'!T39</f>
        <v>30</v>
      </c>
      <c r="V478" s="433">
        <f>'KOFI GYIMAH ENT. LTD.'!U39</f>
        <v>3</v>
      </c>
      <c r="W478" s="433">
        <f>'KOFI GYIMAH ENT. LTD.'!V39</f>
        <v>33</v>
      </c>
      <c r="X478" s="434">
        <f>'KOFI GYIMAH ENT. LTD.'!W39</f>
        <v>68.5</v>
      </c>
      <c r="Y478" s="434">
        <f>'KOFI GYIMAH ENT. LTD.'!X39</f>
        <v>68.5</v>
      </c>
      <c r="Z478" s="443">
        <f>'KOFI GYIMAH ENT. LTD.'!Y39</f>
        <v>0.32000000000000017</v>
      </c>
      <c r="AA478" s="444">
        <f>'KOFI GYIMAH ENT. LTD.'!Z39</f>
        <v>0</v>
      </c>
      <c r="AB478" s="446" t="str">
        <f>'KOFI GYIMAH ENT. LTD.'!AA39</f>
        <v>VERY LOW-ORDER URGENTLY</v>
      </c>
      <c r="AC478" s="443">
        <f>'KOFI GYIMAH ENT. LTD.'!AB39</f>
        <v>4815.1849999999949</v>
      </c>
      <c r="AD478" s="450">
        <f>Table1[[#This Row],[Stock Sell in/Sell out]]*Table1[[#This Row],[Stock Norm +Transit Time]]/Table1[[#This Row],[Stock Norm QTY]]</f>
        <v>0</v>
      </c>
      <c r="AE478" s="443">
        <f>Table1[[#This Row],[Stock Norm +Transit Time]]*Table1[[#This Row],[Av. Daily Sales MT]]</f>
        <v>0.32000000000000017</v>
      </c>
    </row>
    <row r="479" spans="1:31" hidden="1">
      <c r="A479" s="433" t="s">
        <v>126</v>
      </c>
      <c r="B479" s="433" t="s">
        <v>151</v>
      </c>
      <c r="C479" s="433" t="str">
        <f>'KOFI GYIMAH ENT. LTD.'!B40</f>
        <v>W238</v>
      </c>
      <c r="D479" s="433" t="str">
        <f>'KOFI GYIMAH ENT. LTD.'!C40</f>
        <v>ALIFE ALOE VERA 18X200G</v>
      </c>
      <c r="E479" s="433" t="str">
        <f>'KOFI GYIMAH ENT. LTD.'!D40</f>
        <v>SOAP</v>
      </c>
      <c r="F479" s="433" t="str">
        <f>'KOFI GYIMAH ENT. LTD.'!E40</f>
        <v>ALIFE</v>
      </c>
      <c r="G479" s="443">
        <f>'KOFI GYIMAH ENT. LTD.'!F40</f>
        <v>0.13199999999999987</v>
      </c>
      <c r="H479" s="434">
        <f>'KOFI GYIMAH ENT. LTD.'!G40</f>
        <v>30.666666666666668</v>
      </c>
      <c r="I479" s="443">
        <f>'KOFI GYIMAH ENT. LTD.'!H40</f>
        <v>3667.1466666666656</v>
      </c>
      <c r="J479" s="433">
        <f>'KOFI GYIMAH ENT. LTD.'!I40</f>
        <v>0</v>
      </c>
      <c r="K479" s="443">
        <f>'KOFI GYIMAH ENT. LTD.'!J40</f>
        <v>0</v>
      </c>
      <c r="L479" s="443">
        <f>'KOFI GYIMAH ENT. LTD.'!K40</f>
        <v>0</v>
      </c>
      <c r="M479" s="443">
        <f>'KOFI GYIMAH ENT. LTD.'!L40</f>
        <v>119.58086956521736</v>
      </c>
      <c r="N479" s="433">
        <f>'KOFI GYIMAH ENT. LTD.'!M40</f>
        <v>36</v>
      </c>
      <c r="O479" s="444">
        <f>'KOFI GYIMAH ENT. LTD.'!N40</f>
        <v>1.3584160978070527E-3</v>
      </c>
      <c r="P479" s="433">
        <f>'KOFI GYIMAH ENT. LTD.'!O40</f>
        <v>0.99562631180630268</v>
      </c>
      <c r="Q479" s="433" t="str">
        <f>'KOFI GYIMAH ENT. LTD.'!P40</f>
        <v>C</v>
      </c>
      <c r="R479" s="434">
        <f>'KOFI GYIMAH ENT. LTD.'!Q40</f>
        <v>1.393939393939394</v>
      </c>
      <c r="S479" s="443">
        <f>'KOFI GYIMAH ENT. LTD.'!R40</f>
        <v>5.9999999999999941E-3</v>
      </c>
      <c r="T479" s="443">
        <f>'KOFI GYIMAH ENT. LTD.'!S40</f>
        <v>166.68848484848479</v>
      </c>
      <c r="U479" s="433">
        <f>'KOFI GYIMAH ENT. LTD.'!T40</f>
        <v>30</v>
      </c>
      <c r="V479" s="433">
        <f>'KOFI GYIMAH ENT. LTD.'!U40</f>
        <v>3</v>
      </c>
      <c r="W479" s="433">
        <f>'KOFI GYIMAH ENT. LTD.'!V40</f>
        <v>33</v>
      </c>
      <c r="X479" s="434">
        <f>'KOFI GYIMAH ENT. LTD.'!W40</f>
        <v>46</v>
      </c>
      <c r="Y479" s="434">
        <f>'KOFI GYIMAH ENT. LTD.'!X40</f>
        <v>46</v>
      </c>
      <c r="Z479" s="443">
        <f>'KOFI GYIMAH ENT. LTD.'!Y40</f>
        <v>0.19799999999999979</v>
      </c>
      <c r="AA479" s="444">
        <f>'KOFI GYIMAH ENT. LTD.'!Z40</f>
        <v>0</v>
      </c>
      <c r="AB479" s="446" t="str">
        <f>'KOFI GYIMAH ENT. LTD.'!AA40</f>
        <v>VERY LOW-ORDER URGENTLY</v>
      </c>
      <c r="AC479" s="443">
        <f>'KOFI GYIMAH ENT. LTD.'!AB40</f>
        <v>5500.7199999999984</v>
      </c>
      <c r="AD479" s="450">
        <f>Table1[[#This Row],[Stock Sell in/Sell out]]*Table1[[#This Row],[Stock Norm +Transit Time]]/Table1[[#This Row],[Stock Norm QTY]]</f>
        <v>0</v>
      </c>
      <c r="AE479" s="443">
        <f>Table1[[#This Row],[Stock Norm +Transit Time]]*Table1[[#This Row],[Av. Daily Sales MT]]</f>
        <v>0.19799999999999982</v>
      </c>
    </row>
    <row r="480" spans="1:31" hidden="1">
      <c r="A480" s="433" t="s">
        <v>126</v>
      </c>
      <c r="B480" s="433" t="s">
        <v>151</v>
      </c>
      <c r="C480" s="433" t="str">
        <f>'KOFI GYIMAH ENT. LTD.'!B41</f>
        <v>W193</v>
      </c>
      <c r="D480" s="433" t="str">
        <f>'KOFI GYIMAH ENT. LTD.'!C41</f>
        <v>JAMAA WHITE 24X300G</v>
      </c>
      <c r="E480" s="433" t="str">
        <f>'KOFI GYIMAH ENT. LTD.'!D41</f>
        <v>SOAP</v>
      </c>
      <c r="F480" s="433" t="str">
        <f>'KOFI GYIMAH ENT. LTD.'!E41</f>
        <v>JAMAA</v>
      </c>
      <c r="G480" s="443">
        <f>'KOFI GYIMAH ENT. LTD.'!F41</f>
        <v>0.11280000000000004</v>
      </c>
      <c r="H480" s="434">
        <f>'KOFI GYIMAH ENT. LTD.'!G41</f>
        <v>15.666666666666666</v>
      </c>
      <c r="I480" s="443">
        <f>'KOFI GYIMAH ENT. LTD.'!H41</f>
        <v>1172.6666666666665</v>
      </c>
      <c r="J480" s="433">
        <f>'KOFI GYIMAH ENT. LTD.'!I41</f>
        <v>0</v>
      </c>
      <c r="K480" s="443">
        <f>'KOFI GYIMAH ENT. LTD.'!J41</f>
        <v>0</v>
      </c>
      <c r="L480" s="443">
        <f>'KOFI GYIMAH ENT. LTD.'!K41</f>
        <v>0</v>
      </c>
      <c r="M480" s="443">
        <f>'KOFI GYIMAH ENT. LTD.'!L41</f>
        <v>74.851063829787222</v>
      </c>
      <c r="N480" s="433">
        <f>'KOFI GYIMAH ENT. LTD.'!M41</f>
        <v>18</v>
      </c>
      <c r="O480" s="444">
        <f>'KOFI GYIMAH ENT. LTD.'!N41</f>
        <v>1.160828301762392E-3</v>
      </c>
      <c r="P480" s="433">
        <f>'KOFI GYIMAH ENT. LTD.'!O41</f>
        <v>0.99678714010806502</v>
      </c>
      <c r="Q480" s="433" t="str">
        <f>'KOFI GYIMAH ENT. LTD.'!P41</f>
        <v>C</v>
      </c>
      <c r="R480" s="434">
        <f>'KOFI GYIMAH ENT. LTD.'!Q41</f>
        <v>0.71212121212121204</v>
      </c>
      <c r="S480" s="443">
        <f>'KOFI GYIMAH ENT. LTD.'!R41</f>
        <v>5.1272727272727294E-3</v>
      </c>
      <c r="T480" s="443">
        <f>'KOFI GYIMAH ENT. LTD.'!S41</f>
        <v>53.303030303030297</v>
      </c>
      <c r="U480" s="433">
        <f>'KOFI GYIMAH ENT. LTD.'!T41</f>
        <v>30</v>
      </c>
      <c r="V480" s="433">
        <f>'KOFI GYIMAH ENT. LTD.'!U41</f>
        <v>3</v>
      </c>
      <c r="W480" s="433">
        <f>'KOFI GYIMAH ENT. LTD.'!V41</f>
        <v>33</v>
      </c>
      <c r="X480" s="434">
        <f>'KOFI GYIMAH ENT. LTD.'!W41</f>
        <v>23.499999999999996</v>
      </c>
      <c r="Y480" s="434">
        <f>'KOFI GYIMAH ENT. LTD.'!X41</f>
        <v>23.499999999999996</v>
      </c>
      <c r="Z480" s="443">
        <f>'KOFI GYIMAH ENT. LTD.'!Y41</f>
        <v>0.16920000000000004</v>
      </c>
      <c r="AA480" s="444">
        <f>'KOFI GYIMAH ENT. LTD.'!Z41</f>
        <v>0</v>
      </c>
      <c r="AB480" s="446" t="str">
        <f>'KOFI GYIMAH ENT. LTD.'!AA41</f>
        <v>VERY LOW-ORDER URGENTLY</v>
      </c>
      <c r="AC480" s="443">
        <f>'KOFI GYIMAH ENT. LTD.'!AB41</f>
        <v>1758.9999999999995</v>
      </c>
      <c r="AD480" s="450">
        <f>Table1[[#This Row],[Stock Sell in/Sell out]]*Table1[[#This Row],[Stock Norm +Transit Time]]/Table1[[#This Row],[Stock Norm QTY]]</f>
        <v>0</v>
      </c>
      <c r="AE480" s="443">
        <f>Table1[[#This Row],[Stock Norm +Transit Time]]*Table1[[#This Row],[Av. Daily Sales MT]]</f>
        <v>0.16920000000000007</v>
      </c>
    </row>
    <row r="481" spans="1:31" hidden="1">
      <c r="A481" s="433" t="s">
        <v>126</v>
      </c>
      <c r="B481" s="433" t="s">
        <v>151</v>
      </c>
      <c r="C481" s="433" t="str">
        <f>'KOFI GYIMAH ENT. LTD.'!B42</f>
        <v>W146</v>
      </c>
      <c r="D481" s="433" t="str">
        <f>'KOFI GYIMAH ENT. LTD.'!C42</f>
        <v>JAMAA DETERGENT 180G</v>
      </c>
      <c r="E481" s="433" t="str">
        <f>'KOFI GYIMAH ENT. LTD.'!D42</f>
        <v>DETERGENT</v>
      </c>
      <c r="F481" s="433" t="str">
        <f>'KOFI GYIMAH ENT. LTD.'!E42</f>
        <v>JAMAA</v>
      </c>
      <c r="G481" s="443">
        <f>'KOFI GYIMAH ENT. LTD.'!F42</f>
        <v>0.10080000000000004</v>
      </c>
      <c r="H481" s="434">
        <f>'KOFI GYIMAH ENT. LTD.'!G42</f>
        <v>14.000000000000002</v>
      </c>
      <c r="I481" s="443">
        <f>'KOFI GYIMAH ENT. LTD.'!H42</f>
        <v>992.66666666666663</v>
      </c>
      <c r="J481" s="433">
        <f>'KOFI GYIMAH ENT. LTD.'!I42</f>
        <v>0</v>
      </c>
      <c r="K481" s="443">
        <f>'KOFI GYIMAH ENT. LTD.'!J42</f>
        <v>0</v>
      </c>
      <c r="L481" s="443">
        <f>'KOFI GYIMAH ENT. LTD.'!K42</f>
        <v>0</v>
      </c>
      <c r="M481" s="443">
        <f>'KOFI GYIMAH ENT. LTD.'!L42</f>
        <v>70.904761904761898</v>
      </c>
      <c r="N481" s="433">
        <f>'KOFI GYIMAH ENT. LTD.'!M42</f>
        <v>32</v>
      </c>
      <c r="O481" s="444">
        <f>'KOFI GYIMAH ENT. LTD.'!N42</f>
        <v>1.0373359292344781E-3</v>
      </c>
      <c r="P481" s="433">
        <f>'KOFI GYIMAH ENT. LTD.'!O42</f>
        <v>0.99782447603729951</v>
      </c>
      <c r="Q481" s="433" t="str">
        <f>'KOFI GYIMAH ENT. LTD.'!P42</f>
        <v>C</v>
      </c>
      <c r="R481" s="434">
        <f>'KOFI GYIMAH ENT. LTD.'!Q42</f>
        <v>0.63636363636363646</v>
      </c>
      <c r="S481" s="443">
        <f>'KOFI GYIMAH ENT. LTD.'!R42</f>
        <v>4.5818181818181834E-3</v>
      </c>
      <c r="T481" s="443">
        <f>'KOFI GYIMAH ENT. LTD.'!S42</f>
        <v>45.121212121212118</v>
      </c>
      <c r="U481" s="433">
        <f>'KOFI GYIMAH ENT. LTD.'!T42</f>
        <v>30</v>
      </c>
      <c r="V481" s="433">
        <f>'KOFI GYIMAH ENT. LTD.'!U42</f>
        <v>3</v>
      </c>
      <c r="W481" s="433">
        <f>'KOFI GYIMAH ENT. LTD.'!V42</f>
        <v>33</v>
      </c>
      <c r="X481" s="434">
        <f>'KOFI GYIMAH ENT. LTD.'!W42</f>
        <v>21.000000000000004</v>
      </c>
      <c r="Y481" s="434">
        <f>'KOFI GYIMAH ENT. LTD.'!X42</f>
        <v>21.000000000000004</v>
      </c>
      <c r="Z481" s="443">
        <f>'KOFI GYIMAH ENT. LTD.'!Y42</f>
        <v>0.15120000000000006</v>
      </c>
      <c r="AA481" s="444">
        <f>'KOFI GYIMAH ENT. LTD.'!Z42</f>
        <v>0</v>
      </c>
      <c r="AB481" s="446" t="str">
        <f>'KOFI GYIMAH ENT. LTD.'!AA42</f>
        <v>VERY LOW-ORDER URGENTLY</v>
      </c>
      <c r="AC481" s="443">
        <f>'KOFI GYIMAH ENT. LTD.'!AB42</f>
        <v>1489</v>
      </c>
      <c r="AD481" s="450">
        <f>Table1[[#This Row],[Stock Sell in/Sell out]]*Table1[[#This Row],[Stock Norm +Transit Time]]/Table1[[#This Row],[Stock Norm QTY]]</f>
        <v>0</v>
      </c>
      <c r="AE481" s="443">
        <f>Table1[[#This Row],[Stock Norm +Transit Time]]*Table1[[#This Row],[Av. Daily Sales MT]]</f>
        <v>0.15120000000000006</v>
      </c>
    </row>
    <row r="482" spans="1:31" hidden="1">
      <c r="A482" s="433" t="s">
        <v>126</v>
      </c>
      <c r="B482" s="433" t="s">
        <v>151</v>
      </c>
      <c r="C482" s="433" t="str">
        <f>'KOFI GYIMAH ENT. LTD.'!B43</f>
        <v>W237</v>
      </c>
      <c r="D482" s="433" t="str">
        <f>'KOFI GYIMAH ENT. LTD.'!C43</f>
        <v>EAZZY LAUNDRY SOAP 24X220G</v>
      </c>
      <c r="E482" s="433" t="str">
        <f>'KOFI GYIMAH ENT. LTD.'!D43</f>
        <v>SOAP</v>
      </c>
      <c r="F482" s="433" t="str">
        <f>'KOFI GYIMAH ENT. LTD.'!E43</f>
        <v>EAZZY</v>
      </c>
      <c r="G482" s="443">
        <f>'KOFI GYIMAH ENT. LTD.'!F43</f>
        <v>7.9200000000000062E-2</v>
      </c>
      <c r="H482" s="434">
        <f>'KOFI GYIMAH ENT. LTD.'!G43</f>
        <v>15</v>
      </c>
      <c r="I482" s="443">
        <f>'KOFI GYIMAH ENT. LTD.'!H43</f>
        <v>1350</v>
      </c>
      <c r="J482" s="433">
        <f>'KOFI GYIMAH ENT. LTD.'!I43</f>
        <v>0</v>
      </c>
      <c r="K482" s="443">
        <f>'KOFI GYIMAH ENT. LTD.'!J43</f>
        <v>0</v>
      </c>
      <c r="L482" s="443">
        <f>'KOFI GYIMAH ENT. LTD.'!K43</f>
        <v>0</v>
      </c>
      <c r="M482" s="443">
        <f>'KOFI GYIMAH ENT. LTD.'!L43</f>
        <v>90</v>
      </c>
      <c r="N482" s="433">
        <f>'KOFI GYIMAH ENT. LTD.'!M43</f>
        <v>18</v>
      </c>
      <c r="O482" s="444">
        <f>'KOFI GYIMAH ENT. LTD.'!N43</f>
        <v>8.1504965868423301E-4</v>
      </c>
      <c r="P482" s="433">
        <f>'KOFI GYIMAH ENT. LTD.'!O43</f>
        <v>0.9986395256959838</v>
      </c>
      <c r="Q482" s="433" t="str">
        <f>'KOFI GYIMAH ENT. LTD.'!P43</f>
        <v>C</v>
      </c>
      <c r="R482" s="434">
        <f>'KOFI GYIMAH ENT. LTD.'!Q43</f>
        <v>0.68181818181818177</v>
      </c>
      <c r="S482" s="443">
        <f>'KOFI GYIMAH ENT. LTD.'!R43</f>
        <v>3.6000000000000029E-3</v>
      </c>
      <c r="T482" s="443">
        <f>'KOFI GYIMAH ENT. LTD.'!S43</f>
        <v>61.363636363636367</v>
      </c>
      <c r="U482" s="433">
        <f>'KOFI GYIMAH ENT. LTD.'!T43</f>
        <v>30</v>
      </c>
      <c r="V482" s="433">
        <f>'KOFI GYIMAH ENT. LTD.'!U43</f>
        <v>3</v>
      </c>
      <c r="W482" s="433">
        <f>'KOFI GYIMAH ENT. LTD.'!V43</f>
        <v>33</v>
      </c>
      <c r="X482" s="434">
        <f>'KOFI GYIMAH ENT. LTD.'!W43</f>
        <v>22.5</v>
      </c>
      <c r="Y482" s="434">
        <f>'KOFI GYIMAH ENT. LTD.'!X43</f>
        <v>22.5</v>
      </c>
      <c r="Z482" s="443">
        <f>'KOFI GYIMAH ENT. LTD.'!Y43</f>
        <v>0.1188000000000001</v>
      </c>
      <c r="AA482" s="444">
        <f>'KOFI GYIMAH ENT. LTD.'!Z43</f>
        <v>0</v>
      </c>
      <c r="AB482" s="446" t="str">
        <f>'KOFI GYIMAH ENT. LTD.'!AA43</f>
        <v>VERY LOW-ORDER URGENTLY</v>
      </c>
      <c r="AC482" s="443">
        <f>'KOFI GYIMAH ENT. LTD.'!AB43</f>
        <v>2025</v>
      </c>
      <c r="AD482" s="450">
        <f>Table1[[#This Row],[Stock Sell in/Sell out]]*Table1[[#This Row],[Stock Norm +Transit Time]]/Table1[[#This Row],[Stock Norm QTY]]</f>
        <v>0</v>
      </c>
      <c r="AE482" s="443">
        <f>Table1[[#This Row],[Stock Norm +Transit Time]]*Table1[[#This Row],[Av. Daily Sales MT]]</f>
        <v>0.1188000000000001</v>
      </c>
    </row>
    <row r="483" spans="1:31" hidden="1">
      <c r="A483" s="433" t="s">
        <v>126</v>
      </c>
      <c r="B483" s="433" t="s">
        <v>151</v>
      </c>
      <c r="C483" s="433" t="str">
        <f>'KOFI GYIMAH ENT. LTD.'!B44</f>
        <v>W085</v>
      </c>
      <c r="D483" s="433" t="str">
        <f>'KOFI GYIMAH ENT. LTD.'!C44</f>
        <v>JAMAA CLASS 48 X 150G</v>
      </c>
      <c r="E483" s="433" t="str">
        <f>'KOFI GYIMAH ENT. LTD.'!D44</f>
        <v>SOAP</v>
      </c>
      <c r="F483" s="433" t="str">
        <f>'KOFI GYIMAH ENT. LTD.'!E44</f>
        <v>JAMAA</v>
      </c>
      <c r="G483" s="443">
        <f>'KOFI GYIMAH ENT. LTD.'!F44</f>
        <v>3.3599999999999998E-2</v>
      </c>
      <c r="H483" s="434">
        <f>'KOFI GYIMAH ENT. LTD.'!G44</f>
        <v>4.666666666666667</v>
      </c>
      <c r="I483" s="443">
        <f>'KOFI GYIMAH ENT. LTD.'!H44</f>
        <v>310</v>
      </c>
      <c r="J483" s="433">
        <f>'KOFI GYIMAH ENT. LTD.'!I44</f>
        <v>0</v>
      </c>
      <c r="K483" s="443">
        <f>'KOFI GYIMAH ENT. LTD.'!J44</f>
        <v>0</v>
      </c>
      <c r="L483" s="443">
        <f>'KOFI GYIMAH ENT. LTD.'!K44</f>
        <v>0</v>
      </c>
      <c r="M483" s="443">
        <f>'KOFI GYIMAH ENT. LTD.'!L44</f>
        <v>66.428571428571431</v>
      </c>
      <c r="N483" s="433">
        <f>'KOFI GYIMAH ENT. LTD.'!M44</f>
        <v>40</v>
      </c>
      <c r="O483" s="444">
        <f>'KOFI GYIMAH ENT. LTD.'!N44</f>
        <v>3.4577864307815917E-4</v>
      </c>
      <c r="P483" s="433">
        <f>'KOFI GYIMAH ENT. LTD.'!O44</f>
        <v>0.99898530433906196</v>
      </c>
      <c r="Q483" s="433" t="str">
        <f>'KOFI GYIMAH ENT. LTD.'!P44</f>
        <v>C</v>
      </c>
      <c r="R483" s="434">
        <f>'KOFI GYIMAH ENT. LTD.'!Q44</f>
        <v>0.21212121212121213</v>
      </c>
      <c r="S483" s="443">
        <f>'KOFI GYIMAH ENT. LTD.'!R44</f>
        <v>1.5272727272727272E-3</v>
      </c>
      <c r="T483" s="443">
        <f>'KOFI GYIMAH ENT. LTD.'!S44</f>
        <v>14.090909090909092</v>
      </c>
      <c r="U483" s="433">
        <f>'KOFI GYIMAH ENT. LTD.'!T44</f>
        <v>30</v>
      </c>
      <c r="V483" s="433">
        <f>'KOFI GYIMAH ENT. LTD.'!U44</f>
        <v>3</v>
      </c>
      <c r="W483" s="433">
        <f>'KOFI GYIMAH ENT. LTD.'!V44</f>
        <v>33</v>
      </c>
      <c r="X483" s="434">
        <f>'KOFI GYIMAH ENT. LTD.'!W44</f>
        <v>7</v>
      </c>
      <c r="Y483" s="434">
        <f>'KOFI GYIMAH ENT. LTD.'!X44</f>
        <v>7</v>
      </c>
      <c r="Z483" s="443">
        <f>'KOFI GYIMAH ENT. LTD.'!Y44</f>
        <v>5.0399999999999993E-2</v>
      </c>
      <c r="AA483" s="444">
        <f>'KOFI GYIMAH ENT. LTD.'!Z44</f>
        <v>0</v>
      </c>
      <c r="AB483" s="446" t="str">
        <f>'KOFI GYIMAH ENT. LTD.'!AA44</f>
        <v>VERY LOW-ORDER URGENTLY</v>
      </c>
      <c r="AC483" s="443">
        <f>'KOFI GYIMAH ENT. LTD.'!AB44</f>
        <v>465</v>
      </c>
      <c r="AD483" s="450">
        <f>Table1[[#This Row],[Stock Sell in/Sell out]]*Table1[[#This Row],[Stock Norm +Transit Time]]/Table1[[#This Row],[Stock Norm QTY]]</f>
        <v>0</v>
      </c>
      <c r="AE483" s="443">
        <f>Table1[[#This Row],[Stock Norm +Transit Time]]*Table1[[#This Row],[Av. Daily Sales MT]]</f>
        <v>5.0399999999999993E-2</v>
      </c>
    </row>
    <row r="484" spans="1:31" hidden="1">
      <c r="A484" s="433" t="s">
        <v>126</v>
      </c>
      <c r="B484" s="433" t="s">
        <v>151</v>
      </c>
      <c r="C484" s="433" t="str">
        <f>'KOFI GYIMAH ENT. LTD.'!B45</f>
        <v>W073</v>
      </c>
      <c r="D484" s="433" t="str">
        <f>'KOFI GYIMAH ENT. LTD.'!C45</f>
        <v>ALIFE ROSE 60 X 100G</v>
      </c>
      <c r="E484" s="433" t="str">
        <f>'KOFI GYIMAH ENT. LTD.'!D45</f>
        <v>SOAP</v>
      </c>
      <c r="F484" s="433" t="str">
        <f>'KOFI GYIMAH ENT. LTD.'!E45</f>
        <v>ALIFE</v>
      </c>
      <c r="G484" s="443">
        <f>'KOFI GYIMAH ENT. LTD.'!F45</f>
        <v>2.7999999999999997E-2</v>
      </c>
      <c r="H484" s="434">
        <f>'KOFI GYIMAH ENT. LTD.'!G45</f>
        <v>4.666666666666667</v>
      </c>
      <c r="I484" s="443">
        <f>'KOFI GYIMAH ENT. LTD.'!H45</f>
        <v>247.33333333333334</v>
      </c>
      <c r="J484" s="433">
        <f>'KOFI GYIMAH ENT. LTD.'!I45</f>
        <v>6</v>
      </c>
      <c r="K484" s="443">
        <f>'KOFI GYIMAH ENT. LTD.'!J45</f>
        <v>3.5999999999999997E-2</v>
      </c>
      <c r="L484" s="443">
        <f>'KOFI GYIMAH ENT. LTD.'!K45</f>
        <v>318</v>
      </c>
      <c r="M484" s="443">
        <f>'KOFI GYIMAH ENT. LTD.'!L45</f>
        <v>53</v>
      </c>
      <c r="N484" s="433">
        <f>'KOFI GYIMAH ENT. LTD.'!M45</f>
        <v>16</v>
      </c>
      <c r="O484" s="444">
        <f>'KOFI GYIMAH ENT. LTD.'!N45</f>
        <v>2.8814886923179928E-4</v>
      </c>
      <c r="P484" s="433">
        <f>'KOFI GYIMAH ENT. LTD.'!O45</f>
        <v>0.99927345320829375</v>
      </c>
      <c r="Q484" s="433" t="str">
        <f>'KOFI GYIMAH ENT. LTD.'!P45</f>
        <v>C</v>
      </c>
      <c r="R484" s="434">
        <f>'KOFI GYIMAH ENT. LTD.'!Q45</f>
        <v>0.21212121212121213</v>
      </c>
      <c r="S484" s="443">
        <f>'KOFI GYIMAH ENT. LTD.'!R45</f>
        <v>1.2727272727272726E-3</v>
      </c>
      <c r="T484" s="443">
        <f>'KOFI GYIMAH ENT. LTD.'!S45</f>
        <v>11.242424242424242</v>
      </c>
      <c r="U484" s="433">
        <f>'KOFI GYIMAH ENT. LTD.'!T45</f>
        <v>30</v>
      </c>
      <c r="V484" s="433">
        <f>'KOFI GYIMAH ENT. LTD.'!U45</f>
        <v>3</v>
      </c>
      <c r="W484" s="433">
        <f>'KOFI GYIMAH ENT. LTD.'!V45</f>
        <v>33</v>
      </c>
      <c r="X484" s="434">
        <f>'KOFI GYIMAH ENT. LTD.'!W45</f>
        <v>7</v>
      </c>
      <c r="Y484" s="434">
        <f>'KOFI GYIMAH ENT. LTD.'!X45</f>
        <v>1</v>
      </c>
      <c r="Z484" s="443">
        <f>'KOFI GYIMAH ENT. LTD.'!Y45</f>
        <v>5.9999999999999993E-3</v>
      </c>
      <c r="AA484" s="444">
        <f>'KOFI GYIMAH ENT. LTD.'!Z45</f>
        <v>0.8571428571428571</v>
      </c>
      <c r="AB484" s="446" t="str">
        <f>'KOFI GYIMAH ENT. LTD.'!AA45</f>
        <v>LOW MAY- ORDER</v>
      </c>
      <c r="AC484" s="443">
        <f>'KOFI GYIMAH ENT. LTD.'!AB45</f>
        <v>53</v>
      </c>
      <c r="AD484" s="450">
        <f>Table1[[#This Row],[Stock Sell in/Sell out]]*Table1[[#This Row],[Stock Norm +Transit Time]]/Table1[[#This Row],[Stock Norm QTY]]</f>
        <v>28.285714285714285</v>
      </c>
      <c r="AE484" s="443">
        <f>Table1[[#This Row],[Stock Norm +Transit Time]]*Table1[[#This Row],[Av. Daily Sales MT]]</f>
        <v>4.1999999999999996E-2</v>
      </c>
    </row>
    <row r="485" spans="1:31" hidden="1">
      <c r="A485" s="433" t="s">
        <v>126</v>
      </c>
      <c r="B485" s="433" t="s">
        <v>151</v>
      </c>
      <c r="C485" s="433" t="str">
        <f>'KOFI GYIMAH ENT. LTD.'!B46</f>
        <v>W164</v>
      </c>
      <c r="D485" s="433" t="str">
        <f>'KOFI GYIMAH ENT. LTD.'!C46</f>
        <v>EAZZY 800G</v>
      </c>
      <c r="E485" s="433" t="str">
        <f>'KOFI GYIMAH ENT. LTD.'!D46</f>
        <v>SOAP</v>
      </c>
      <c r="F485" s="433" t="str">
        <f>'KOFI GYIMAH ENT. LTD.'!E46</f>
        <v>EAZZY</v>
      </c>
      <c r="G485" s="443">
        <f>'KOFI GYIMAH ENT. LTD.'!F46</f>
        <v>2.5599999999999998E-2</v>
      </c>
      <c r="H485" s="434">
        <f>'KOFI GYIMAH ENT. LTD.'!G46</f>
        <v>2</v>
      </c>
      <c r="I485" s="443">
        <f>'KOFI GYIMAH ENT. LTD.'!H46</f>
        <v>352.83333333333331</v>
      </c>
      <c r="J485" s="433">
        <f>'KOFI GYIMAH ENT. LTD.'!I46</f>
        <v>0</v>
      </c>
      <c r="K485" s="443">
        <f>'KOFI GYIMAH ENT. LTD.'!J46</f>
        <v>0</v>
      </c>
      <c r="L485" s="443">
        <f>'KOFI GYIMAH ENT. LTD.'!K46</f>
        <v>0</v>
      </c>
      <c r="M485" s="443">
        <f>'KOFI GYIMAH ENT. LTD.'!L46</f>
        <v>176.41666666666666</v>
      </c>
      <c r="N485" s="433">
        <f>'KOFI GYIMAH ENT. LTD.'!M46</f>
        <v>36</v>
      </c>
      <c r="O485" s="444">
        <f>'KOFI GYIMAH ENT. LTD.'!N46</f>
        <v>2.6345039472621648E-4</v>
      </c>
      <c r="P485" s="433">
        <f>'KOFI GYIMAH ENT. LTD.'!O46</f>
        <v>0.99953690360301994</v>
      </c>
      <c r="Q485" s="433" t="str">
        <f>'KOFI GYIMAH ENT. LTD.'!P46</f>
        <v>C</v>
      </c>
      <c r="R485" s="434">
        <f>'KOFI GYIMAH ENT. LTD.'!Q46</f>
        <v>9.0909090909090912E-2</v>
      </c>
      <c r="S485" s="443">
        <f>'KOFI GYIMAH ENT. LTD.'!R46</f>
        <v>1.1636363636363634E-3</v>
      </c>
      <c r="T485" s="443">
        <f>'KOFI GYIMAH ENT. LTD.'!S46</f>
        <v>16.037878787878785</v>
      </c>
      <c r="U485" s="433">
        <f>'KOFI GYIMAH ENT. LTD.'!T46</f>
        <v>30</v>
      </c>
      <c r="V485" s="433">
        <f>'KOFI GYIMAH ENT. LTD.'!U46</f>
        <v>3</v>
      </c>
      <c r="W485" s="433">
        <f>'KOFI GYIMAH ENT. LTD.'!V46</f>
        <v>33</v>
      </c>
      <c r="X485" s="434">
        <f>'KOFI GYIMAH ENT. LTD.'!W46</f>
        <v>3</v>
      </c>
      <c r="Y485" s="434">
        <f>'KOFI GYIMAH ENT. LTD.'!X46</f>
        <v>3</v>
      </c>
      <c r="Z485" s="443">
        <f>'KOFI GYIMAH ENT. LTD.'!Y46</f>
        <v>3.8399999999999997E-2</v>
      </c>
      <c r="AA485" s="444">
        <f>'KOFI GYIMAH ENT. LTD.'!Z46</f>
        <v>0</v>
      </c>
      <c r="AB485" s="446" t="str">
        <f>'KOFI GYIMAH ENT. LTD.'!AA46</f>
        <v>VERY LOW-ORDER URGENTLY</v>
      </c>
      <c r="AC485" s="443">
        <f>'KOFI GYIMAH ENT. LTD.'!AB46</f>
        <v>529.25</v>
      </c>
      <c r="AD485" s="450">
        <f>Table1[[#This Row],[Stock Sell in/Sell out]]*Table1[[#This Row],[Stock Norm +Transit Time]]/Table1[[#This Row],[Stock Norm QTY]]</f>
        <v>0</v>
      </c>
      <c r="AE485" s="443">
        <f>Table1[[#This Row],[Stock Norm +Transit Time]]*Table1[[#This Row],[Av. Daily Sales MT]]</f>
        <v>3.8399999999999997E-2</v>
      </c>
    </row>
    <row r="486" spans="1:31" hidden="1">
      <c r="A486" s="433" t="s">
        <v>126</v>
      </c>
      <c r="B486" s="433" t="s">
        <v>151</v>
      </c>
      <c r="C486" s="433" t="str">
        <f>'KOFI GYIMAH ENT. LTD.'!B47</f>
        <v>W148</v>
      </c>
      <c r="D486" s="433" t="str">
        <f>'KOFI GYIMAH ENT. LTD.'!C47</f>
        <v>JAMAA DETERGENT 900G</v>
      </c>
      <c r="E486" s="433" t="str">
        <f>'KOFI GYIMAH ENT. LTD.'!D47</f>
        <v>DETERGENT</v>
      </c>
      <c r="F486" s="433" t="str">
        <f>'KOFI GYIMAH ENT. LTD.'!E47</f>
        <v>JAMAA</v>
      </c>
      <c r="G486" s="443">
        <f>'KOFI GYIMAH ENT. LTD.'!F47</f>
        <v>2.1000000000000001E-2</v>
      </c>
      <c r="H486" s="434">
        <f>'KOFI GYIMAH ENT. LTD.'!G47</f>
        <v>2.3333333333333335</v>
      </c>
      <c r="I486" s="443">
        <f>'KOFI GYIMAH ENT. LTD.'!H47</f>
        <v>214.66666666666666</v>
      </c>
      <c r="J486" s="433">
        <f>'KOFI GYIMAH ENT. LTD.'!I47</f>
        <v>0</v>
      </c>
      <c r="K486" s="443">
        <f>'KOFI GYIMAH ENT. LTD.'!J47</f>
        <v>0</v>
      </c>
      <c r="L486" s="443">
        <f>'KOFI GYIMAH ENT. LTD.'!K47</f>
        <v>0</v>
      </c>
      <c r="M486" s="443">
        <f>'KOFI GYIMAH ENT. LTD.'!L47</f>
        <v>91.999999999999986</v>
      </c>
      <c r="N486" s="433">
        <f>'KOFI GYIMAH ENT. LTD.'!M47</f>
        <v>36</v>
      </c>
      <c r="O486" s="444">
        <f>'KOFI GYIMAH ENT. LTD.'!N47</f>
        <v>2.1611165192384952E-4</v>
      </c>
      <c r="P486" s="433">
        <f>'KOFI GYIMAH ENT. LTD.'!O47</f>
        <v>0.99975301525494376</v>
      </c>
      <c r="Q486" s="433" t="str">
        <f>'KOFI GYIMAH ENT. LTD.'!P47</f>
        <v>C</v>
      </c>
      <c r="R486" s="434">
        <f>'KOFI GYIMAH ENT. LTD.'!Q47</f>
        <v>0.10606060606060606</v>
      </c>
      <c r="S486" s="443">
        <f>'KOFI GYIMAH ENT. LTD.'!R47</f>
        <v>9.5454545454545456E-4</v>
      </c>
      <c r="T486" s="443">
        <f>'KOFI GYIMAH ENT. LTD.'!S47</f>
        <v>9.7575757575757578</v>
      </c>
      <c r="U486" s="433">
        <f>'KOFI GYIMAH ENT. LTD.'!T47</f>
        <v>30</v>
      </c>
      <c r="V486" s="433">
        <f>'KOFI GYIMAH ENT. LTD.'!U47</f>
        <v>3</v>
      </c>
      <c r="W486" s="433">
        <f>'KOFI GYIMAH ENT. LTD.'!V47</f>
        <v>33</v>
      </c>
      <c r="X486" s="434">
        <f>'KOFI GYIMAH ENT. LTD.'!W47</f>
        <v>3.5</v>
      </c>
      <c r="Y486" s="434">
        <f>'KOFI GYIMAH ENT. LTD.'!X47</f>
        <v>3.5</v>
      </c>
      <c r="Z486" s="443">
        <f>'KOFI GYIMAH ENT. LTD.'!Y47</f>
        <v>3.15E-2</v>
      </c>
      <c r="AA486" s="444">
        <f>'KOFI GYIMAH ENT. LTD.'!Z47</f>
        <v>0</v>
      </c>
      <c r="AB486" s="446" t="str">
        <f>'KOFI GYIMAH ENT. LTD.'!AA47</f>
        <v>VERY LOW-ORDER URGENTLY</v>
      </c>
      <c r="AC486" s="443">
        <f>'KOFI GYIMAH ENT. LTD.'!AB47</f>
        <v>321.99999999999994</v>
      </c>
      <c r="AD486" s="450">
        <f>Table1[[#This Row],[Stock Sell in/Sell out]]*Table1[[#This Row],[Stock Norm +Transit Time]]/Table1[[#This Row],[Stock Norm QTY]]</f>
        <v>0</v>
      </c>
      <c r="AE486" s="443">
        <f>Table1[[#This Row],[Stock Norm +Transit Time]]*Table1[[#This Row],[Av. Daily Sales MT]]</f>
        <v>3.15E-2</v>
      </c>
    </row>
    <row r="487" spans="1:31" hidden="1">
      <c r="A487" s="433" t="s">
        <v>126</v>
      </c>
      <c r="B487" s="433" t="s">
        <v>151</v>
      </c>
      <c r="C487" s="433" t="str">
        <f>'KOFI GYIMAH ENT. LTD.'!B48</f>
        <v>W087</v>
      </c>
      <c r="D487" s="433" t="str">
        <f>'KOFI GYIMAH ENT. LTD.'!C48</f>
        <v>JAMAA CLASSI 16 X 900G</v>
      </c>
      <c r="E487" s="433" t="str">
        <f>'KOFI GYIMAH ENT. LTD.'!D48</f>
        <v>SOAP</v>
      </c>
      <c r="F487" s="433" t="str">
        <f>'KOFI GYIMAH ENT. LTD.'!E48</f>
        <v>JAMAA</v>
      </c>
      <c r="G487" s="443">
        <f>'KOFI GYIMAH ENT. LTD.'!F48</f>
        <v>1.4400000000000001E-2</v>
      </c>
      <c r="H487" s="434">
        <f>'KOFI GYIMAH ENT. LTD.'!G48</f>
        <v>1</v>
      </c>
      <c r="I487" s="443">
        <f>'KOFI GYIMAH ENT. LTD.'!H48</f>
        <v>70</v>
      </c>
      <c r="J487" s="433">
        <f>'KOFI GYIMAH ENT. LTD.'!I48</f>
        <v>0</v>
      </c>
      <c r="K487" s="443">
        <f>'KOFI GYIMAH ENT. LTD.'!J48</f>
        <v>0</v>
      </c>
      <c r="L487" s="443">
        <f>'KOFI GYIMAH ENT. LTD.'!K48</f>
        <v>0</v>
      </c>
      <c r="M487" s="443">
        <f>'KOFI GYIMAH ENT. LTD.'!L48</f>
        <v>70</v>
      </c>
      <c r="N487" s="433">
        <f>'KOFI GYIMAH ENT. LTD.'!M48</f>
        <v>36</v>
      </c>
      <c r="O487" s="444">
        <f>'KOFI GYIMAH ENT. LTD.'!N48</f>
        <v>1.4819084703349681E-4</v>
      </c>
      <c r="P487" s="433">
        <f>'KOFI GYIMAH ENT. LTD.'!O48</f>
        <v>0.9999012061019773</v>
      </c>
      <c r="Q487" s="433" t="str">
        <f>'KOFI GYIMAH ENT. LTD.'!P48</f>
        <v>C</v>
      </c>
      <c r="R487" s="434">
        <f>'KOFI GYIMAH ENT. LTD.'!Q48</f>
        <v>4.5454545454545456E-2</v>
      </c>
      <c r="S487" s="443">
        <f>'KOFI GYIMAH ENT. LTD.'!R48</f>
        <v>6.5454545454545464E-4</v>
      </c>
      <c r="T487" s="443">
        <f>'KOFI GYIMAH ENT. LTD.'!S48</f>
        <v>3.1818181818181817</v>
      </c>
      <c r="U487" s="433">
        <f>'KOFI GYIMAH ENT. LTD.'!T48</f>
        <v>30</v>
      </c>
      <c r="V487" s="433">
        <f>'KOFI GYIMAH ENT. LTD.'!U48</f>
        <v>3</v>
      </c>
      <c r="W487" s="433">
        <f>'KOFI GYIMAH ENT. LTD.'!V48</f>
        <v>33</v>
      </c>
      <c r="X487" s="434">
        <f>'KOFI GYIMAH ENT. LTD.'!W48</f>
        <v>1.5</v>
      </c>
      <c r="Y487" s="434">
        <f>'KOFI GYIMAH ENT. LTD.'!X48</f>
        <v>1.5</v>
      </c>
      <c r="Z487" s="443">
        <f>'KOFI GYIMAH ENT. LTD.'!Y48</f>
        <v>2.1600000000000001E-2</v>
      </c>
      <c r="AA487" s="444">
        <f>'KOFI GYIMAH ENT. LTD.'!Z48</f>
        <v>0</v>
      </c>
      <c r="AB487" s="446" t="str">
        <f>'KOFI GYIMAH ENT. LTD.'!AA48</f>
        <v>VERY LOW-ORDER URGENTLY</v>
      </c>
      <c r="AC487" s="443">
        <f>'KOFI GYIMAH ENT. LTD.'!AB48</f>
        <v>105</v>
      </c>
      <c r="AD487" s="450">
        <f>Table1[[#This Row],[Stock Sell in/Sell out]]*Table1[[#This Row],[Stock Norm +Transit Time]]/Table1[[#This Row],[Stock Norm QTY]]</f>
        <v>0</v>
      </c>
      <c r="AE487" s="443">
        <f>Table1[[#This Row],[Stock Norm +Transit Time]]*Table1[[#This Row],[Av. Daily Sales MT]]</f>
        <v>2.1600000000000005E-2</v>
      </c>
    </row>
    <row r="488" spans="1:31" hidden="1">
      <c r="A488" s="433" t="s">
        <v>126</v>
      </c>
      <c r="B488" s="433" t="s">
        <v>151</v>
      </c>
      <c r="C488" s="433" t="str">
        <f>'KOFI GYIMAH ENT. LTD.'!B49</f>
        <v>W102</v>
      </c>
      <c r="D488" s="433" t="str">
        <f>'KOFI GYIMAH ENT. LTD.'!C49</f>
        <v>JAMAA CLASSIC 200GM</v>
      </c>
      <c r="E488" s="433" t="str">
        <f>'KOFI GYIMAH ENT. LTD.'!D49</f>
        <v>SOAP</v>
      </c>
      <c r="F488" s="433" t="str">
        <f>'KOFI GYIMAH ENT. LTD.'!E49</f>
        <v>JAMAA</v>
      </c>
      <c r="G488" s="443">
        <f>'KOFI GYIMAH ENT. LTD.'!F49</f>
        <v>4.7999999999999996E-3</v>
      </c>
      <c r="H488" s="434">
        <f>'KOFI GYIMAH ENT. LTD.'!G49</f>
        <v>0.66666666666666663</v>
      </c>
      <c r="I488" s="443">
        <f>'KOFI GYIMAH ENT. LTD.'!H49</f>
        <v>29.333333333333332</v>
      </c>
      <c r="J488" s="433">
        <f>'KOFI GYIMAH ENT. LTD.'!I49</f>
        <v>0</v>
      </c>
      <c r="K488" s="443">
        <f>'KOFI GYIMAH ENT. LTD.'!J49</f>
        <v>0</v>
      </c>
      <c r="L488" s="443">
        <f>'KOFI GYIMAH ENT. LTD.'!K49</f>
        <v>0</v>
      </c>
      <c r="M488" s="443">
        <f>'KOFI GYIMAH ENT. LTD.'!L49</f>
        <v>44</v>
      </c>
      <c r="N488" s="433">
        <f>'KOFI GYIMAH ENT. LTD.'!M49</f>
        <v>100</v>
      </c>
      <c r="O488" s="444">
        <f>'KOFI GYIMAH ENT. LTD.'!N49</f>
        <v>4.9396949011165597E-5</v>
      </c>
      <c r="P488" s="433">
        <f>'KOFI GYIMAH ENT. LTD.'!O49</f>
        <v>0.99995060305098848</v>
      </c>
      <c r="Q488" s="433" t="str">
        <f>'KOFI GYIMAH ENT. LTD.'!P49</f>
        <v>C</v>
      </c>
      <c r="R488" s="434">
        <f>'KOFI GYIMAH ENT. LTD.'!Q49</f>
        <v>3.03030303030303E-2</v>
      </c>
      <c r="S488" s="443">
        <f>'KOFI GYIMAH ENT. LTD.'!R49</f>
        <v>2.1818181818181816E-4</v>
      </c>
      <c r="T488" s="443">
        <f>'KOFI GYIMAH ENT. LTD.'!S49</f>
        <v>1.3333333333333333</v>
      </c>
      <c r="U488" s="433">
        <f>'KOFI GYIMAH ENT. LTD.'!T49</f>
        <v>30</v>
      </c>
      <c r="V488" s="433">
        <f>'KOFI GYIMAH ENT. LTD.'!U49</f>
        <v>3</v>
      </c>
      <c r="W488" s="433">
        <f>'KOFI GYIMAH ENT. LTD.'!V49</f>
        <v>33</v>
      </c>
      <c r="X488" s="434">
        <f>'KOFI GYIMAH ENT. LTD.'!W49</f>
        <v>0.99999999999999989</v>
      </c>
      <c r="Y488" s="434">
        <f>'KOFI GYIMAH ENT. LTD.'!X49</f>
        <v>0.99999999999999989</v>
      </c>
      <c r="Z488" s="443">
        <f>'KOFI GYIMAH ENT. LTD.'!Y49</f>
        <v>7.1999999999999989E-3</v>
      </c>
      <c r="AA488" s="444">
        <f>'KOFI GYIMAH ENT. LTD.'!Z49</f>
        <v>0</v>
      </c>
      <c r="AB488" s="446" t="str">
        <f>'KOFI GYIMAH ENT. LTD.'!AA49</f>
        <v>VERY LOW-ORDER URGENTLY</v>
      </c>
      <c r="AC488" s="443">
        <f>'KOFI GYIMAH ENT. LTD.'!AB49</f>
        <v>43.999999999999993</v>
      </c>
      <c r="AD488" s="450">
        <f>Table1[[#This Row],[Stock Sell in/Sell out]]*Table1[[#This Row],[Stock Norm +Transit Time]]/Table1[[#This Row],[Stock Norm QTY]]</f>
        <v>0</v>
      </c>
      <c r="AE488" s="443">
        <f>Table1[[#This Row],[Stock Norm +Transit Time]]*Table1[[#This Row],[Av. Daily Sales MT]]</f>
        <v>7.1999999999999989E-3</v>
      </c>
    </row>
    <row r="489" spans="1:31" s="341" customFormat="1" hidden="1">
      <c r="A489" s="433" t="s">
        <v>148</v>
      </c>
      <c r="B489" s="433" t="s">
        <v>1</v>
      </c>
      <c r="C489" s="433" t="str">
        <f>'DANSAM LINK COMPANY'!B5</f>
        <v>W170</v>
      </c>
      <c r="D489" s="433" t="str">
        <f>'DANSAM LINK COMPANY'!C5</f>
        <v>FRYTOL 900ML SCH</v>
      </c>
      <c r="E489" s="433" t="str">
        <f>'DANSAM LINK COMPANY'!D5</f>
        <v>COOKING OIL</v>
      </c>
      <c r="F489" s="433" t="str">
        <f>'DANSAM LINK COMPANY'!E5</f>
        <v>FRYTOL</v>
      </c>
      <c r="G489" s="443">
        <f>'DANSAM LINK COMPANY'!F5</f>
        <v>30.087450000000239</v>
      </c>
      <c r="H489" s="434">
        <f>'DANSAM LINK COMPANY'!G5</f>
        <v>3078.333333333333</v>
      </c>
      <c r="I489" s="443">
        <f>'DANSAM LINK COMPANY'!H5</f>
        <v>1065942.0833333335</v>
      </c>
      <c r="J489" s="433">
        <f>'DANSAM LINK COMPANY'!I5</f>
        <v>2881</v>
      </c>
      <c r="K489" s="443">
        <f>'DANSAM LINK COMPANY'!J5</f>
        <v>28.003320000000002</v>
      </c>
      <c r="L489" s="443">
        <f>'DANSAM LINK COMPANY'!K5</f>
        <v>997610.98280996236</v>
      </c>
      <c r="M489" s="443">
        <f>'DANSAM LINK COMPANY'!L5</f>
        <v>346.2724688684354</v>
      </c>
      <c r="N489" s="433">
        <f>'DANSAM LINK COMPANY'!M5</f>
        <v>1</v>
      </c>
      <c r="O489" s="444">
        <f>'DANSAM LINK COMPANY'!N5</f>
        <v>0.17640123297851176</v>
      </c>
      <c r="P489" s="433">
        <f>'DANSAM LINK COMPANY'!O5</f>
        <v>0.17640123297851176</v>
      </c>
      <c r="Q489" s="433" t="str">
        <f>'DANSAM LINK COMPANY'!P5</f>
        <v>A</v>
      </c>
      <c r="R489" s="434">
        <f>'DANSAM LINK COMPANY'!Q5</f>
        <v>139.92424242424241</v>
      </c>
      <c r="S489" s="443">
        <f>'DANSAM LINK COMPANY'!R5</f>
        <v>1.3676113636363745</v>
      </c>
      <c r="T489" s="443">
        <f>'DANSAM LINK COMPANY'!S5</f>
        <v>48451.912878787887</v>
      </c>
      <c r="U489" s="433">
        <f>'DANSAM LINK COMPANY'!T5</f>
        <v>7</v>
      </c>
      <c r="V489" s="433">
        <f>'DANSAM LINK COMPANY'!U5</f>
        <v>3</v>
      </c>
      <c r="W489" s="433">
        <f>'DANSAM LINK COMPANY'!V5</f>
        <v>10</v>
      </c>
      <c r="X489" s="434">
        <f>'DANSAM LINK COMPANY'!W5</f>
        <v>1399.242424242424</v>
      </c>
      <c r="Y489" s="434">
        <f>'DANSAM LINK COMPANY'!X5</f>
        <v>0</v>
      </c>
      <c r="Z489" s="443">
        <f>'DANSAM LINK COMPANY'!Y5</f>
        <v>0</v>
      </c>
      <c r="AA489" s="444">
        <f>'DANSAM LINK COMPANY'!Z5</f>
        <v>2.0589713048186251</v>
      </c>
      <c r="AB489" s="446" t="str">
        <f>'DANSAM LINK COMPANY'!AA5</f>
        <v>VERY HIGH-DON’T ORDER</v>
      </c>
      <c r="AC489" s="443">
        <f>'DANSAM LINK COMPANY'!AB5</f>
        <v>0</v>
      </c>
      <c r="AD489" s="450">
        <f>Table1[[#This Row],[Stock Sell in/Sell out]]*Table1[[#This Row],[Stock Norm +Transit Time]]/Table1[[#This Row],[Stock Norm QTY]]</f>
        <v>20.589713048186251</v>
      </c>
      <c r="AE489" s="443">
        <f>Table1[[#This Row],[Stock Norm +Transit Time]]*Table1[[#This Row],[Av. Daily Sales MT]]</f>
        <v>13.676113636363745</v>
      </c>
    </row>
    <row r="490" spans="1:31" hidden="1">
      <c r="A490" s="433" t="s">
        <v>148</v>
      </c>
      <c r="B490" s="433" t="s">
        <v>1</v>
      </c>
      <c r="C490" s="433" t="str">
        <f>'DANSAM LINK COMPANY'!B6</f>
        <v>W151</v>
      </c>
      <c r="D490" s="433" t="str">
        <f>'DANSAM LINK COMPANY'!C6</f>
        <v>FRYTOL 4.5 LT</v>
      </c>
      <c r="E490" s="433" t="str">
        <f>'DANSAM LINK COMPANY'!D6</f>
        <v>COOKING OIL</v>
      </c>
      <c r="F490" s="433" t="str">
        <f>'DANSAM LINK COMPANY'!E6</f>
        <v>FRYTOL</v>
      </c>
      <c r="G490" s="443">
        <f>'DANSAM LINK COMPANY'!F6</f>
        <v>23.496750000000119</v>
      </c>
      <c r="H490" s="434">
        <f>'DANSAM LINK COMPANY'!G6</f>
        <v>1406.3333333333333</v>
      </c>
      <c r="I490" s="443">
        <f>'DANSAM LINK COMPANY'!H6</f>
        <v>887141.75</v>
      </c>
      <c r="J490" s="433">
        <f>'DANSAM LINK COMPANY'!I6</f>
        <v>1682</v>
      </c>
      <c r="K490" s="443">
        <f>'DANSAM LINK COMPANY'!J6</f>
        <v>27.248399999999997</v>
      </c>
      <c r="L490" s="443">
        <f>'DANSAM LINK COMPANY'!K6</f>
        <v>1061037.5137473335</v>
      </c>
      <c r="M490" s="443">
        <f>'DANSAM LINK COMPANY'!L6</f>
        <v>630.81897369044805</v>
      </c>
      <c r="N490" s="433">
        <f>'DANSAM LINK COMPANY'!M6</f>
        <v>1</v>
      </c>
      <c r="O490" s="444">
        <f>'DANSAM LINK COMPANY'!N6</f>
        <v>0.13776028447036337</v>
      </c>
      <c r="P490" s="433">
        <f>'DANSAM LINK COMPANY'!O6</f>
        <v>0.3141615174488751</v>
      </c>
      <c r="Q490" s="433" t="str">
        <f>'DANSAM LINK COMPANY'!P6</f>
        <v>A</v>
      </c>
      <c r="R490" s="434">
        <f>'DANSAM LINK COMPANY'!Q6</f>
        <v>63.924242424242422</v>
      </c>
      <c r="S490" s="443">
        <f>'DANSAM LINK COMPANY'!R6</f>
        <v>1.0680340909090964</v>
      </c>
      <c r="T490" s="443">
        <f>'DANSAM LINK COMPANY'!S6</f>
        <v>40324.625</v>
      </c>
      <c r="U490" s="433">
        <f>'DANSAM LINK COMPANY'!T6</f>
        <v>7</v>
      </c>
      <c r="V490" s="433">
        <f>'DANSAM LINK COMPANY'!U6</f>
        <v>3</v>
      </c>
      <c r="W490" s="433">
        <f>'DANSAM LINK COMPANY'!V6</f>
        <v>10</v>
      </c>
      <c r="X490" s="434">
        <f>'DANSAM LINK COMPANY'!W6</f>
        <v>639.24242424242425</v>
      </c>
      <c r="Y490" s="434">
        <f>'DANSAM LINK COMPANY'!X6</f>
        <v>0</v>
      </c>
      <c r="Z490" s="443">
        <f>'DANSAM LINK COMPANY'!Y6</f>
        <v>0</v>
      </c>
      <c r="AA490" s="444">
        <f>'DANSAM LINK COMPANY'!Z6</f>
        <v>2.6312396302441337</v>
      </c>
      <c r="AB490" s="446" t="str">
        <f>'DANSAM LINK COMPANY'!AA6</f>
        <v>VERY HIGH-DON’T ORDER</v>
      </c>
      <c r="AC490" s="443">
        <f>'DANSAM LINK COMPANY'!AB6</f>
        <v>0</v>
      </c>
      <c r="AD490" s="450">
        <f>Table1[[#This Row],[Stock Sell in/Sell out]]*Table1[[#This Row],[Stock Norm +Transit Time]]/Table1[[#This Row],[Stock Norm QTY]]</f>
        <v>26.312396302441336</v>
      </c>
      <c r="AE490" s="443">
        <f>Table1[[#This Row],[Stock Norm +Transit Time]]*Table1[[#This Row],[Av. Daily Sales MT]]</f>
        <v>10.680340909090964</v>
      </c>
    </row>
    <row r="491" spans="1:31" hidden="1">
      <c r="A491" s="433" t="s">
        <v>148</v>
      </c>
      <c r="B491" s="433" t="s">
        <v>1</v>
      </c>
      <c r="C491" s="433" t="str">
        <f>'DANSAM LINK COMPANY'!B7</f>
        <v>W176</v>
      </c>
      <c r="D491" s="433" t="str">
        <f>'DANSAM LINK COMPANY'!C7</f>
        <v>FORTUNE VIET 50KG</v>
      </c>
      <c r="E491" s="433" t="str">
        <f>'DANSAM LINK COMPANY'!D7</f>
        <v>RICE</v>
      </c>
      <c r="F491" s="433" t="str">
        <f>'DANSAM LINK COMPANY'!E7</f>
        <v>FORTUNE</v>
      </c>
      <c r="G491" s="443">
        <f>'DANSAM LINK COMPANY'!F7</f>
        <v>16.866666666666674</v>
      </c>
      <c r="H491" s="434">
        <f>'DANSAM LINK COMPANY'!G7</f>
        <v>337.33333333333331</v>
      </c>
      <c r="I491" s="443">
        <f>'DANSAM LINK COMPANY'!H7</f>
        <v>189166.66666666666</v>
      </c>
      <c r="J491" s="433">
        <f>'DANSAM LINK COMPANY'!I7</f>
        <v>0</v>
      </c>
      <c r="K491" s="443">
        <f>'DANSAM LINK COMPANY'!J7</f>
        <v>0</v>
      </c>
      <c r="L491" s="443">
        <f>'DANSAM LINK COMPANY'!K7</f>
        <v>0</v>
      </c>
      <c r="M491" s="443">
        <f>'DANSAM LINK COMPANY'!L7</f>
        <v>560.77075098814225</v>
      </c>
      <c r="N491" s="433">
        <f>'DANSAM LINK COMPANY'!M7</f>
        <v>20</v>
      </c>
      <c r="O491" s="444">
        <f>'DANSAM LINK COMPANY'!N7</f>
        <v>9.8888433424485722E-2</v>
      </c>
      <c r="P491" s="433">
        <f>'DANSAM LINK COMPANY'!O7</f>
        <v>0.41304995087336083</v>
      </c>
      <c r="Q491" s="433" t="str">
        <f>'DANSAM LINK COMPANY'!P7</f>
        <v>A</v>
      </c>
      <c r="R491" s="434">
        <f>'DANSAM LINK COMPANY'!Q7</f>
        <v>15.333333333333332</v>
      </c>
      <c r="S491" s="443">
        <f>'DANSAM LINK COMPANY'!R7</f>
        <v>0.76666666666666705</v>
      </c>
      <c r="T491" s="443">
        <f>'DANSAM LINK COMPANY'!S7</f>
        <v>8598.484848484848</v>
      </c>
      <c r="U491" s="433">
        <f>'DANSAM LINK COMPANY'!T7</f>
        <v>7</v>
      </c>
      <c r="V491" s="433">
        <f>'DANSAM LINK COMPANY'!U7</f>
        <v>3</v>
      </c>
      <c r="W491" s="433">
        <f>'DANSAM LINK COMPANY'!V7</f>
        <v>10</v>
      </c>
      <c r="X491" s="434">
        <f>'DANSAM LINK COMPANY'!W7</f>
        <v>153.33333333333331</v>
      </c>
      <c r="Y491" s="434">
        <f>'DANSAM LINK COMPANY'!X7</f>
        <v>153.33333333333331</v>
      </c>
      <c r="Z491" s="443">
        <f>'DANSAM LINK COMPANY'!Y7</f>
        <v>7.6666666666666696</v>
      </c>
      <c r="AA491" s="444">
        <f>'DANSAM LINK COMPANY'!Z7</f>
        <v>0</v>
      </c>
      <c r="AB491" s="446" t="str">
        <f>'DANSAM LINK COMPANY'!AA7</f>
        <v>VERY LOW-ORDER URGENTLY</v>
      </c>
      <c r="AC491" s="443">
        <f>'DANSAM LINK COMPANY'!AB7</f>
        <v>85984.848484848466</v>
      </c>
      <c r="AD491" s="450">
        <f>Table1[[#This Row],[Stock Sell in/Sell out]]*Table1[[#This Row],[Stock Norm +Transit Time]]/Table1[[#This Row],[Stock Norm QTY]]</f>
        <v>0</v>
      </c>
      <c r="AE491" s="443">
        <f>Table1[[#This Row],[Stock Norm +Transit Time]]*Table1[[#This Row],[Av. Daily Sales MT]]</f>
        <v>7.6666666666666705</v>
      </c>
    </row>
    <row r="492" spans="1:31" hidden="1">
      <c r="A492" s="433" t="s">
        <v>148</v>
      </c>
      <c r="B492" s="433" t="s">
        <v>1</v>
      </c>
      <c r="C492" s="433" t="str">
        <f>'DANSAM LINK COMPANY'!B8</f>
        <v>W019</v>
      </c>
      <c r="D492" s="433" t="str">
        <f>'DANSAM LINK COMPANY'!C8</f>
        <v xml:space="preserve">FRYTOL YELLOW @25L </v>
      </c>
      <c r="E492" s="433" t="str">
        <f>'DANSAM LINK COMPANY'!D8</f>
        <v>COOKING OIL</v>
      </c>
      <c r="F492" s="433" t="str">
        <f>'DANSAM LINK COMPANY'!E8</f>
        <v>FRYTOL</v>
      </c>
      <c r="G492" s="443">
        <f>'DANSAM LINK COMPANY'!F8</f>
        <v>15.855000000000064</v>
      </c>
      <c r="H492" s="434">
        <f>'DANSAM LINK COMPANY'!G8</f>
        <v>704.66666666666663</v>
      </c>
      <c r="I492" s="443">
        <f>'DANSAM LINK COMPANY'!H8</f>
        <v>460701.66666666669</v>
      </c>
      <c r="J492" s="433">
        <f>'DANSAM LINK COMPANY'!I8</f>
        <v>4038</v>
      </c>
      <c r="K492" s="443">
        <f>'DANSAM LINK COMPANY'!J8</f>
        <v>90.855000000000004</v>
      </c>
      <c r="L492" s="443">
        <f>'DANSAM LINK COMPANY'!K8</f>
        <v>2639990.5345316939</v>
      </c>
      <c r="M492" s="443">
        <f>'DANSAM LINK COMPANY'!L8</f>
        <v>653.78666035950812</v>
      </c>
      <c r="N492" s="433">
        <f>'DANSAM LINK COMPANY'!M8</f>
        <v>12</v>
      </c>
      <c r="O492" s="444">
        <f>'DANSAM LINK COMPANY'!N8</f>
        <v>9.2957081735883004E-2</v>
      </c>
      <c r="P492" s="433">
        <f>'DANSAM LINK COMPANY'!O8</f>
        <v>0.50600703260924385</v>
      </c>
      <c r="Q492" s="433" t="str">
        <f>'DANSAM LINK COMPANY'!P8</f>
        <v>B</v>
      </c>
      <c r="R492" s="434">
        <f>'DANSAM LINK COMPANY'!Q8</f>
        <v>32.030303030303031</v>
      </c>
      <c r="S492" s="443">
        <f>'DANSAM LINK COMPANY'!R8</f>
        <v>0.72068181818182109</v>
      </c>
      <c r="T492" s="443">
        <f>'DANSAM LINK COMPANY'!S8</f>
        <v>20940.984848484848</v>
      </c>
      <c r="U492" s="433">
        <f>'DANSAM LINK COMPANY'!T8</f>
        <v>14</v>
      </c>
      <c r="V492" s="433">
        <f>'DANSAM LINK COMPANY'!U8</f>
        <v>3</v>
      </c>
      <c r="W492" s="433">
        <f>'DANSAM LINK COMPANY'!V8</f>
        <v>17</v>
      </c>
      <c r="X492" s="434">
        <f>'DANSAM LINK COMPANY'!W8</f>
        <v>544.5151515151515</v>
      </c>
      <c r="Y492" s="434">
        <f>'DANSAM LINK COMPANY'!X8</f>
        <v>0</v>
      </c>
      <c r="Z492" s="443">
        <f>'DANSAM LINK COMPANY'!Y8</f>
        <v>0</v>
      </c>
      <c r="AA492" s="444">
        <f>'DANSAM LINK COMPANY'!Z8</f>
        <v>7.4157716066559072</v>
      </c>
      <c r="AB492" s="446" t="str">
        <f>'DANSAM LINK COMPANY'!AA8</f>
        <v>VERY HIGH-DON’T ORDER</v>
      </c>
      <c r="AC492" s="443">
        <f>'DANSAM LINK COMPANY'!AB8</f>
        <v>0</v>
      </c>
      <c r="AD492" s="450">
        <f>Table1[[#This Row],[Stock Sell in/Sell out]]*Table1[[#This Row],[Stock Norm +Transit Time]]/Table1[[#This Row],[Stock Norm QTY]]</f>
        <v>126.06811731315042</v>
      </c>
      <c r="AE492" s="443">
        <f>Table1[[#This Row],[Stock Norm +Transit Time]]*Table1[[#This Row],[Av. Daily Sales MT]]</f>
        <v>12.251590909090959</v>
      </c>
    </row>
    <row r="493" spans="1:31" hidden="1">
      <c r="A493" s="433" t="s">
        <v>148</v>
      </c>
      <c r="B493" s="433" t="s">
        <v>1</v>
      </c>
      <c r="C493" s="433" t="str">
        <f>'DANSAM LINK COMPANY'!B9</f>
        <v>W020</v>
      </c>
      <c r="D493" s="433" t="str">
        <f>'DANSAM LINK COMPANY'!C9</f>
        <v>FRYTOL ROL 25L JRG</v>
      </c>
      <c r="E493" s="433" t="str">
        <f>'DANSAM LINK COMPANY'!D9</f>
        <v>COOKING OIL</v>
      </c>
      <c r="F493" s="433" t="str">
        <f>'DANSAM LINK COMPANY'!E9</f>
        <v>FRYTOL</v>
      </c>
      <c r="G493" s="443">
        <f>'DANSAM LINK COMPANY'!F9</f>
        <v>13.905000000000065</v>
      </c>
      <c r="H493" s="434">
        <f>'DANSAM LINK COMPANY'!G9</f>
        <v>618</v>
      </c>
      <c r="I493" s="443">
        <f>'DANSAM LINK COMPANY'!H9</f>
        <v>352650</v>
      </c>
      <c r="J493" s="433">
        <f>'DANSAM LINK COMPANY'!I9</f>
        <v>0</v>
      </c>
      <c r="K493" s="443">
        <f>'DANSAM LINK COMPANY'!J9</f>
        <v>0</v>
      </c>
      <c r="L493" s="443">
        <f>'DANSAM LINK COMPANY'!K9</f>
        <v>0</v>
      </c>
      <c r="M493" s="443">
        <f>'DANSAM LINK COMPANY'!L9</f>
        <v>570.63106796116506</v>
      </c>
      <c r="N493" s="433">
        <f>'DANSAM LINK COMPANY'!M9</f>
        <v>6</v>
      </c>
      <c r="O493" s="444">
        <f>'DANSAM LINK COMPANY'!N9</f>
        <v>8.1524328069218166E-2</v>
      </c>
      <c r="P493" s="433">
        <f>'DANSAM LINK COMPANY'!O9</f>
        <v>0.58753136067846201</v>
      </c>
      <c r="Q493" s="433" t="str">
        <f>'DANSAM LINK COMPANY'!P9</f>
        <v>B</v>
      </c>
      <c r="R493" s="434">
        <f>'DANSAM LINK COMPANY'!Q9</f>
        <v>28.09090909090909</v>
      </c>
      <c r="S493" s="443">
        <f>'DANSAM LINK COMPANY'!R9</f>
        <v>0.63204545454545746</v>
      </c>
      <c r="T493" s="443">
        <f>'DANSAM LINK COMPANY'!S9</f>
        <v>16029.545454545454</v>
      </c>
      <c r="U493" s="433">
        <f>'DANSAM LINK COMPANY'!T9</f>
        <v>14</v>
      </c>
      <c r="V493" s="433">
        <f>'DANSAM LINK COMPANY'!U9</f>
        <v>3</v>
      </c>
      <c r="W493" s="433">
        <f>'DANSAM LINK COMPANY'!V9</f>
        <v>17</v>
      </c>
      <c r="X493" s="434">
        <f>'DANSAM LINK COMPANY'!W9</f>
        <v>477.5454545454545</v>
      </c>
      <c r="Y493" s="434">
        <f>'DANSAM LINK COMPANY'!X9</f>
        <v>477.5454545454545</v>
      </c>
      <c r="Z493" s="443">
        <f>'DANSAM LINK COMPANY'!Y9</f>
        <v>10.744772727272776</v>
      </c>
      <c r="AA493" s="444">
        <f>'DANSAM LINK COMPANY'!Z9</f>
        <v>0</v>
      </c>
      <c r="AB493" s="446" t="str">
        <f>'DANSAM LINK COMPANY'!AA9</f>
        <v>VERY LOW-ORDER URGENTLY</v>
      </c>
      <c r="AC493" s="443">
        <f>'DANSAM LINK COMPANY'!AB9</f>
        <v>272502.27272727271</v>
      </c>
      <c r="AD493" s="450">
        <f>Table1[[#This Row],[Stock Sell in/Sell out]]*Table1[[#This Row],[Stock Norm +Transit Time]]/Table1[[#This Row],[Stock Norm QTY]]</f>
        <v>0</v>
      </c>
      <c r="AE493" s="443">
        <f>Table1[[#This Row],[Stock Norm +Transit Time]]*Table1[[#This Row],[Av. Daily Sales MT]]</f>
        <v>10.744772727272776</v>
      </c>
    </row>
    <row r="494" spans="1:31" hidden="1">
      <c r="A494" s="433" t="s">
        <v>148</v>
      </c>
      <c r="B494" s="433" t="s">
        <v>1</v>
      </c>
      <c r="C494" s="433" t="str">
        <f>'DANSAM LINK COMPANY'!B10</f>
        <v>W042</v>
      </c>
      <c r="D494" s="433" t="str">
        <f>'DANSAM LINK COMPANY'!C10</f>
        <v>FORTUNE VIET 5KG</v>
      </c>
      <c r="E494" s="433" t="str">
        <f>'DANSAM LINK COMPANY'!D10</f>
        <v>RICE</v>
      </c>
      <c r="F494" s="433" t="str">
        <f>'DANSAM LINK COMPANY'!E10</f>
        <v>FORTUNE</v>
      </c>
      <c r="G494" s="443">
        <f>'DANSAM LINK COMPANY'!F10</f>
        <v>11.768333333333352</v>
      </c>
      <c r="H494" s="434">
        <f>'DANSAM LINK COMPANY'!G10</f>
        <v>432.33333333333331</v>
      </c>
      <c r="I494" s="443">
        <f>'DANSAM LINK COMPANY'!H10</f>
        <v>165368.33333333331</v>
      </c>
      <c r="J494" s="433">
        <f>'DANSAM LINK COMPANY'!I10</f>
        <v>289</v>
      </c>
      <c r="K494" s="443">
        <f>'DANSAM LINK COMPANY'!J10</f>
        <v>7.2249999999999996</v>
      </c>
      <c r="L494" s="443">
        <f>'DANSAM LINK COMPANY'!K10</f>
        <v>110543.0570547417</v>
      </c>
      <c r="M494" s="443">
        <f>'DANSAM LINK COMPANY'!L10</f>
        <v>382.50192752505779</v>
      </c>
      <c r="N494" s="433">
        <f>'DANSAM LINK COMPANY'!M10</f>
        <v>4</v>
      </c>
      <c r="O494" s="444">
        <f>'DANSAM LINK COMPANY'!N10</f>
        <v>6.8997156957538983E-2</v>
      </c>
      <c r="P494" s="433">
        <f>'DANSAM LINK COMPANY'!O10</f>
        <v>0.65652851763600095</v>
      </c>
      <c r="Q494" s="433" t="str">
        <f>'DANSAM LINK COMPANY'!P10</f>
        <v>B</v>
      </c>
      <c r="R494" s="434">
        <f>'DANSAM LINK COMPANY'!Q10</f>
        <v>19.651515151515152</v>
      </c>
      <c r="S494" s="443">
        <f>'DANSAM LINK COMPANY'!R10</f>
        <v>0.5349242424242433</v>
      </c>
      <c r="T494" s="443">
        <f>'DANSAM LINK COMPANY'!S10</f>
        <v>7516.7424242424231</v>
      </c>
      <c r="U494" s="433">
        <f>'DANSAM LINK COMPANY'!T10</f>
        <v>14</v>
      </c>
      <c r="V494" s="433">
        <f>'DANSAM LINK COMPANY'!U10</f>
        <v>3</v>
      </c>
      <c r="W494" s="433">
        <f>'DANSAM LINK COMPANY'!V10</f>
        <v>17</v>
      </c>
      <c r="X494" s="434">
        <f>'DANSAM LINK COMPANY'!W10</f>
        <v>334.07575757575756</v>
      </c>
      <c r="Y494" s="434">
        <f>'DANSAM LINK COMPANY'!X10</f>
        <v>45.075757575757564</v>
      </c>
      <c r="Z494" s="443">
        <f>'DANSAM LINK COMPANY'!Y10</f>
        <v>1.2269850587603111</v>
      </c>
      <c r="AA494" s="444">
        <f>'DANSAM LINK COMPANY'!Z10</f>
        <v>0.86507324595219737</v>
      </c>
      <c r="AB494" s="446" t="str">
        <f>'DANSAM LINK COMPANY'!AA10</f>
        <v>LOW MAY- ORDER</v>
      </c>
      <c r="AC494" s="443">
        <f>'DANSAM LINK COMPANY'!AB10</f>
        <v>17241.564157379493</v>
      </c>
      <c r="AD494" s="450">
        <f>Table1[[#This Row],[Stock Sell in/Sell out]]*Table1[[#This Row],[Stock Norm +Transit Time]]/Table1[[#This Row],[Stock Norm QTY]]</f>
        <v>14.706245181187356</v>
      </c>
      <c r="AE494" s="443">
        <f>Table1[[#This Row],[Stock Norm +Transit Time]]*Table1[[#This Row],[Av. Daily Sales MT]]</f>
        <v>9.0937121212121355</v>
      </c>
    </row>
    <row r="495" spans="1:31" hidden="1">
      <c r="A495" s="433" t="s">
        <v>148</v>
      </c>
      <c r="B495" s="433" t="s">
        <v>1</v>
      </c>
      <c r="C495" s="433" t="str">
        <f>'DANSAM LINK COMPANY'!B11</f>
        <v>W165</v>
      </c>
      <c r="D495" s="433" t="str">
        <f>'DANSAM LINK COMPANY'!C11</f>
        <v>FORTUNE 4.5</v>
      </c>
      <c r="E495" s="433" t="str">
        <f>'DANSAM LINK COMPANY'!D11</f>
        <v>COOKING OIL</v>
      </c>
      <c r="F495" s="433" t="str">
        <f>'DANSAM LINK COMPANY'!E11</f>
        <v>FORTUNE</v>
      </c>
      <c r="G495" s="443">
        <f>'DANSAM LINK COMPANY'!F11</f>
        <v>11.456410000000023</v>
      </c>
      <c r="H495" s="434">
        <f>'DANSAM LINK COMPANY'!G11</f>
        <v>874.33333333333337</v>
      </c>
      <c r="I495" s="443">
        <f>'DANSAM LINK COMPANY'!H11</f>
        <v>376496.72666666668</v>
      </c>
      <c r="J495" s="433">
        <f>'DANSAM LINK COMPANY'!I11</f>
        <v>0</v>
      </c>
      <c r="K495" s="443">
        <f>'DANSAM LINK COMPANY'!J11</f>
        <v>0</v>
      </c>
      <c r="L495" s="443">
        <f>'DANSAM LINK COMPANY'!K11</f>
        <v>0</v>
      </c>
      <c r="M495" s="443">
        <f>'DANSAM LINK COMPANY'!L11</f>
        <v>430.61005718642775</v>
      </c>
      <c r="N495" s="433">
        <f>'DANSAM LINK COMPANY'!M11</f>
        <v>1</v>
      </c>
      <c r="O495" s="444">
        <f>'DANSAM LINK COMPANY'!N11</f>
        <v>6.7168365863751828E-2</v>
      </c>
      <c r="P495" s="433">
        <f>'DANSAM LINK COMPANY'!O11</f>
        <v>0.72369688349975281</v>
      </c>
      <c r="Q495" s="433" t="str">
        <f>'DANSAM LINK COMPANY'!P11</f>
        <v>B</v>
      </c>
      <c r="R495" s="434">
        <f>'DANSAM LINK COMPANY'!Q11</f>
        <v>39.742424242424242</v>
      </c>
      <c r="S495" s="443">
        <f>'DANSAM LINK COMPANY'!R11</f>
        <v>0.52074590909091012</v>
      </c>
      <c r="T495" s="443">
        <f>'DANSAM LINK COMPANY'!S11</f>
        <v>17113.487575757576</v>
      </c>
      <c r="U495" s="433">
        <f>'DANSAM LINK COMPANY'!T11</f>
        <v>14</v>
      </c>
      <c r="V495" s="433">
        <f>'DANSAM LINK COMPANY'!U11</f>
        <v>3</v>
      </c>
      <c r="W495" s="433">
        <f>'DANSAM LINK COMPANY'!V11</f>
        <v>17</v>
      </c>
      <c r="X495" s="434">
        <f>'DANSAM LINK COMPANY'!W11</f>
        <v>675.62121212121212</v>
      </c>
      <c r="Y495" s="434">
        <f>'DANSAM LINK COMPANY'!X11</f>
        <v>675.62121212121212</v>
      </c>
      <c r="Z495" s="443">
        <f>'DANSAM LINK COMPANY'!Y11</f>
        <v>8.8526804545454727</v>
      </c>
      <c r="AA495" s="444">
        <f>'DANSAM LINK COMPANY'!Z11</f>
        <v>0</v>
      </c>
      <c r="AB495" s="446" t="str">
        <f>'DANSAM LINK COMPANY'!AA11</f>
        <v>VERY LOW-ORDER URGENTLY</v>
      </c>
      <c r="AC495" s="443">
        <f>'DANSAM LINK COMPANY'!AB11</f>
        <v>290929.28878787882</v>
      </c>
      <c r="AD495" s="450">
        <f>Table1[[#This Row],[Stock Sell in/Sell out]]*Table1[[#This Row],[Stock Norm +Transit Time]]/Table1[[#This Row],[Stock Norm QTY]]</f>
        <v>0</v>
      </c>
      <c r="AE495" s="443">
        <f>Table1[[#This Row],[Stock Norm +Transit Time]]*Table1[[#This Row],[Av. Daily Sales MT]]</f>
        <v>8.8526804545454727</v>
      </c>
    </row>
    <row r="496" spans="1:31" hidden="1">
      <c r="A496" s="433" t="s">
        <v>148</v>
      </c>
      <c r="B496" s="433" t="s">
        <v>1</v>
      </c>
      <c r="C496" s="433" t="str">
        <f>'DANSAM LINK COMPANY'!B12</f>
        <v>W140</v>
      </c>
      <c r="D496" s="433" t="str">
        <f>'DANSAM LINK COMPANY'!C12</f>
        <v>JAMAA CLASSIC 130G</v>
      </c>
      <c r="E496" s="433" t="str">
        <f>'DANSAM LINK COMPANY'!D12</f>
        <v>SOAP</v>
      </c>
      <c r="F496" s="433" t="str">
        <f>'DANSAM LINK COMPANY'!E12</f>
        <v>JAMAA</v>
      </c>
      <c r="G496" s="443">
        <f>'DANSAM LINK COMPANY'!F12</f>
        <v>6.7082600000000463</v>
      </c>
      <c r="H496" s="434">
        <f>'DANSAM LINK COMPANY'!G12</f>
        <v>1064.6666666666667</v>
      </c>
      <c r="I496" s="443">
        <f>'DANSAM LINK COMPANY'!H12</f>
        <v>160425.65000000061</v>
      </c>
      <c r="J496" s="433">
        <f>'DANSAM LINK COMPANY'!I12</f>
        <v>1923</v>
      </c>
      <c r="K496" s="443">
        <f>'DANSAM LINK COMPANY'!J12</f>
        <v>12.00511</v>
      </c>
      <c r="L496" s="443">
        <f>'DANSAM LINK COMPANY'!K12</f>
        <v>289760.66839386453</v>
      </c>
      <c r="M496" s="443">
        <f>'DANSAM LINK COMPANY'!L12</f>
        <v>150.68157482780268</v>
      </c>
      <c r="N496" s="433">
        <f>'DANSAM LINK COMPANY'!M12</f>
        <v>1</v>
      </c>
      <c r="O496" s="444">
        <f>'DANSAM LINK COMPANY'!N12</f>
        <v>3.9330196980482894E-2</v>
      </c>
      <c r="P496" s="433">
        <f>'DANSAM LINK COMPANY'!O12</f>
        <v>0.76302708048023571</v>
      </c>
      <c r="Q496" s="433" t="str">
        <f>'DANSAM LINK COMPANY'!P12</f>
        <v>B</v>
      </c>
      <c r="R496" s="434">
        <f>'DANSAM LINK COMPANY'!Q12</f>
        <v>48.393939393939398</v>
      </c>
      <c r="S496" s="443">
        <f>'DANSAM LINK COMPANY'!R12</f>
        <v>0.30492090909091119</v>
      </c>
      <c r="T496" s="443">
        <f>'DANSAM LINK COMPANY'!S12</f>
        <v>7292.0750000000271</v>
      </c>
      <c r="U496" s="433">
        <f>'DANSAM LINK COMPANY'!T12</f>
        <v>14</v>
      </c>
      <c r="V496" s="433">
        <f>'DANSAM LINK COMPANY'!U12</f>
        <v>3</v>
      </c>
      <c r="W496" s="433">
        <f>'DANSAM LINK COMPANY'!V12</f>
        <v>17</v>
      </c>
      <c r="X496" s="434">
        <f>'DANSAM LINK COMPANY'!W12</f>
        <v>822.69696969696975</v>
      </c>
      <c r="Y496" s="434">
        <f>'DANSAM LINK COMPANY'!X12</f>
        <v>0</v>
      </c>
      <c r="Z496" s="443">
        <f>'DANSAM LINK COMPANY'!Y12</f>
        <v>0</v>
      </c>
      <c r="AA496" s="444">
        <f>'DANSAM LINK COMPANY'!Z12</f>
        <v>2.3374341596375556</v>
      </c>
      <c r="AB496" s="446" t="str">
        <f>'DANSAM LINK COMPANY'!AA12</f>
        <v>VERY HIGH-DON’T ORDER</v>
      </c>
      <c r="AC496" s="443">
        <f>'DANSAM LINK COMPANY'!AB12</f>
        <v>0</v>
      </c>
      <c r="AD496" s="450">
        <f>Table1[[#This Row],[Stock Sell in/Sell out]]*Table1[[#This Row],[Stock Norm +Transit Time]]/Table1[[#This Row],[Stock Norm QTY]]</f>
        <v>39.736380713838443</v>
      </c>
      <c r="AE496" s="443">
        <f>Table1[[#This Row],[Stock Norm +Transit Time]]*Table1[[#This Row],[Av. Daily Sales MT]]</f>
        <v>5.18365545454549</v>
      </c>
    </row>
    <row r="497" spans="1:31" hidden="1">
      <c r="A497" s="433" t="s">
        <v>148</v>
      </c>
      <c r="B497" s="433" t="s">
        <v>1</v>
      </c>
      <c r="C497" s="433" t="str">
        <f>'DANSAM LINK COMPANY'!B13</f>
        <v>W178</v>
      </c>
      <c r="D497" s="433" t="str">
        <f>'DANSAM LINK COMPANY'!C13</f>
        <v>FRYTOL 450 ML SCH</v>
      </c>
      <c r="E497" s="433" t="str">
        <f>'DANSAM LINK COMPANY'!D13</f>
        <v>COOKING OIL</v>
      </c>
      <c r="F497" s="433" t="str">
        <f>'DANSAM LINK COMPANY'!E13</f>
        <v>FRYTOL</v>
      </c>
      <c r="G497" s="443">
        <f>'DANSAM LINK COMPANY'!F13</f>
        <v>5.8897866666666783</v>
      </c>
      <c r="H497" s="434">
        <f>'DANSAM LINK COMPANY'!G13</f>
        <v>710.66666666666674</v>
      </c>
      <c r="I497" s="443">
        <f>'DANSAM LINK COMPANY'!H13</f>
        <v>228027</v>
      </c>
      <c r="J497" s="433">
        <f>'DANSAM LINK COMPANY'!I13</f>
        <v>638</v>
      </c>
      <c r="K497" s="443">
        <f>'DANSAM LINK COMPANY'!J13</f>
        <v>5.1678000000000006</v>
      </c>
      <c r="L497" s="443">
        <f>'DANSAM LINK COMPANY'!K13</f>
        <v>204710.91838649154</v>
      </c>
      <c r="M497" s="443">
        <f>'DANSAM LINK COMPANY'!L13</f>
        <v>320.86350844277672</v>
      </c>
      <c r="N497" s="433">
        <f>'DANSAM LINK COMPANY'!M13</f>
        <v>1</v>
      </c>
      <c r="O497" s="444">
        <f>'DANSAM LINK COMPANY'!N13</f>
        <v>3.4531528261131893E-2</v>
      </c>
      <c r="P497" s="433">
        <f>'DANSAM LINK COMPANY'!O13</f>
        <v>0.79755860874136764</v>
      </c>
      <c r="Q497" s="433" t="str">
        <f>'DANSAM LINK COMPANY'!P13</f>
        <v>B</v>
      </c>
      <c r="R497" s="434">
        <f>'DANSAM LINK COMPANY'!Q13</f>
        <v>32.303030303030305</v>
      </c>
      <c r="S497" s="443">
        <f>'DANSAM LINK COMPANY'!R13</f>
        <v>0.26771757575757626</v>
      </c>
      <c r="T497" s="443">
        <f>'DANSAM LINK COMPANY'!S13</f>
        <v>10364.863636363636</v>
      </c>
      <c r="U497" s="433">
        <f>'DANSAM LINK COMPANY'!T13</f>
        <v>14</v>
      </c>
      <c r="V497" s="433">
        <f>'DANSAM LINK COMPANY'!U13</f>
        <v>3</v>
      </c>
      <c r="W497" s="433">
        <f>'DANSAM LINK COMPANY'!V13</f>
        <v>17</v>
      </c>
      <c r="X497" s="434">
        <f>'DANSAM LINK COMPANY'!W13</f>
        <v>549.15151515151513</v>
      </c>
      <c r="Y497" s="434">
        <f>'DANSAM LINK COMPANY'!X13</f>
        <v>0</v>
      </c>
      <c r="Z497" s="443">
        <f>'DANSAM LINK COMPANY'!Y13</f>
        <v>0</v>
      </c>
      <c r="AA497" s="444">
        <f>'DANSAM LINK COMPANY'!Z13</f>
        <v>1.1617922966559984</v>
      </c>
      <c r="AB497" s="446" t="str">
        <f>'DANSAM LINK COMPANY'!AA13</f>
        <v>HIGH-DON’T ORDER</v>
      </c>
      <c r="AC497" s="443">
        <f>'DANSAM LINK COMPANY'!AB13</f>
        <v>0</v>
      </c>
      <c r="AD497" s="450">
        <f>Table1[[#This Row],[Stock Sell in/Sell out]]*Table1[[#This Row],[Stock Norm +Transit Time]]/Table1[[#This Row],[Stock Norm QTY]]</f>
        <v>19.75046904315197</v>
      </c>
      <c r="AE497" s="443">
        <f>Table1[[#This Row],[Stock Norm +Transit Time]]*Table1[[#This Row],[Av. Daily Sales MT]]</f>
        <v>4.5511987878787963</v>
      </c>
    </row>
    <row r="498" spans="1:31" hidden="1">
      <c r="A498" s="433" t="s">
        <v>148</v>
      </c>
      <c r="B498" s="433" t="s">
        <v>1</v>
      </c>
      <c r="C498" s="433" t="str">
        <f>'DANSAM LINK COMPANY'!B14</f>
        <v>W086</v>
      </c>
      <c r="D498" s="433" t="str">
        <f>'DANSAM LINK COMPANY'!C14</f>
        <v>JAMAA CLASSI 24 X 300G</v>
      </c>
      <c r="E498" s="433" t="str">
        <f>'DANSAM LINK COMPANY'!D14</f>
        <v>SOAP</v>
      </c>
      <c r="F498" s="433" t="str">
        <f>'DANSAM LINK COMPANY'!E14</f>
        <v>JAMAA</v>
      </c>
      <c r="G498" s="443">
        <f>'DANSAM LINK COMPANY'!F14</f>
        <v>4.0947999999999682</v>
      </c>
      <c r="H498" s="434">
        <f>'DANSAM LINK COMPANY'!G14</f>
        <v>558.66666666666663</v>
      </c>
      <c r="I498" s="443">
        <f>'DANSAM LINK COMPANY'!H14</f>
        <v>98673.926666666681</v>
      </c>
      <c r="J498" s="433">
        <f>'DANSAM LINK COMPANY'!I14</f>
        <v>2189</v>
      </c>
      <c r="K498" s="443">
        <f>'DANSAM LINK COMPANY'!J14</f>
        <v>15.760800000000001</v>
      </c>
      <c r="L498" s="443">
        <f>'DANSAM LINK COMPANY'!K14</f>
        <v>386629.87853221968</v>
      </c>
      <c r="M498" s="443">
        <f>'DANSAM LINK COMPANY'!L14</f>
        <v>176.62397374701675</v>
      </c>
      <c r="N498" s="433">
        <f>'DANSAM LINK COMPANY'!M14</f>
        <v>1</v>
      </c>
      <c r="O498" s="444">
        <f>'DANSAM LINK COMPANY'!N14</f>
        <v>2.4007610109876332E-2</v>
      </c>
      <c r="P498" s="433">
        <f>'DANSAM LINK COMPANY'!O14</f>
        <v>0.82156621885124392</v>
      </c>
      <c r="Q498" s="433" t="str">
        <f>'DANSAM LINK COMPANY'!P14</f>
        <v>C</v>
      </c>
      <c r="R498" s="434">
        <f>'DANSAM LINK COMPANY'!Q14</f>
        <v>25.393939393939391</v>
      </c>
      <c r="S498" s="443">
        <f>'DANSAM LINK COMPANY'!R14</f>
        <v>0.18612727272727128</v>
      </c>
      <c r="T498" s="443">
        <f>'DANSAM LINK COMPANY'!S14</f>
        <v>4485.1784848484858</v>
      </c>
      <c r="U498" s="433">
        <f>'DANSAM LINK COMPANY'!T14</f>
        <v>30</v>
      </c>
      <c r="V498" s="433">
        <f>'DANSAM LINK COMPANY'!U14</f>
        <v>3</v>
      </c>
      <c r="W498" s="433">
        <f>'DANSAM LINK COMPANY'!V14</f>
        <v>33</v>
      </c>
      <c r="X498" s="434">
        <f>'DANSAM LINK COMPANY'!W14</f>
        <v>837.99999999999989</v>
      </c>
      <c r="Y498" s="434">
        <f>'DANSAM LINK COMPANY'!X14</f>
        <v>0</v>
      </c>
      <c r="Z498" s="443">
        <f>'DANSAM LINK COMPANY'!Y14</f>
        <v>0</v>
      </c>
      <c r="AA498" s="444">
        <f>'DANSAM LINK COMPANY'!Z14</f>
        <v>2.6121718377088308</v>
      </c>
      <c r="AB498" s="446" t="str">
        <f>'DANSAM LINK COMPANY'!AA14</f>
        <v>VERY HIGH-DON’T ORDER</v>
      </c>
      <c r="AC498" s="443">
        <f>'DANSAM LINK COMPANY'!AB14</f>
        <v>0</v>
      </c>
      <c r="AD498" s="450">
        <f>Table1[[#This Row],[Stock Sell in/Sell out]]*Table1[[#This Row],[Stock Norm +Transit Time]]/Table1[[#This Row],[Stock Norm QTY]]</f>
        <v>86.201670644391413</v>
      </c>
      <c r="AE498" s="443">
        <f>Table1[[#This Row],[Stock Norm +Transit Time]]*Table1[[#This Row],[Av. Daily Sales MT]]</f>
        <v>6.1421999999999519</v>
      </c>
    </row>
    <row r="499" spans="1:31" hidden="1">
      <c r="A499" s="433" t="s">
        <v>148</v>
      </c>
      <c r="B499" s="433" t="s">
        <v>1</v>
      </c>
      <c r="C499" s="433" t="str">
        <f>'DANSAM LINK COMPANY'!B15</f>
        <v>W037</v>
      </c>
      <c r="D499" s="433" t="str">
        <f>'DANSAM LINK COMPANY'!C15</f>
        <v>FORTUNE VIET 50KG</v>
      </c>
      <c r="E499" s="433" t="str">
        <f>'DANSAM LINK COMPANY'!D15</f>
        <v>RICE</v>
      </c>
      <c r="F499" s="433" t="str">
        <f>'DANSAM LINK COMPANY'!E15</f>
        <v>FORTUNE</v>
      </c>
      <c r="G499" s="443">
        <f>'DANSAM LINK COMPANY'!F15</f>
        <v>3.3166666666666718</v>
      </c>
      <c r="H499" s="434">
        <f>'DANSAM LINK COMPANY'!G15</f>
        <v>66.333333333333329</v>
      </c>
      <c r="I499" s="443">
        <f>'DANSAM LINK COMPANY'!H15</f>
        <v>34916.666666666664</v>
      </c>
      <c r="J499" s="433">
        <f>'DANSAM LINK COMPANY'!I15</f>
        <v>0</v>
      </c>
      <c r="K499" s="443">
        <f>'DANSAM LINK COMPANY'!J15</f>
        <v>0</v>
      </c>
      <c r="L499" s="443">
        <f>'DANSAM LINK COMPANY'!K15</f>
        <v>0</v>
      </c>
      <c r="M499" s="443">
        <f>'DANSAM LINK COMPANY'!L15</f>
        <v>526.3819095477387</v>
      </c>
      <c r="N499" s="433">
        <f>'DANSAM LINK COMPANY'!M15</f>
        <v>60</v>
      </c>
      <c r="O499" s="444">
        <f>'DANSAM LINK COMPANY'!N15</f>
        <v>1.944545281766075E-2</v>
      </c>
      <c r="P499" s="433">
        <f>'DANSAM LINK COMPANY'!O15</f>
        <v>0.84101167166890467</v>
      </c>
      <c r="Q499" s="433" t="str">
        <f>'DANSAM LINK COMPANY'!P15</f>
        <v>C</v>
      </c>
      <c r="R499" s="434">
        <f>'DANSAM LINK COMPANY'!Q15</f>
        <v>3.0151515151515151</v>
      </c>
      <c r="S499" s="443">
        <f>'DANSAM LINK COMPANY'!R15</f>
        <v>0.15075757575757598</v>
      </c>
      <c r="T499" s="443">
        <f>'DANSAM LINK COMPANY'!S15</f>
        <v>1587.121212121212</v>
      </c>
      <c r="U499" s="433">
        <f>'DANSAM LINK COMPANY'!T15</f>
        <v>30</v>
      </c>
      <c r="V499" s="433">
        <f>'DANSAM LINK COMPANY'!U15</f>
        <v>3</v>
      </c>
      <c r="W499" s="433">
        <f>'DANSAM LINK COMPANY'!V15</f>
        <v>33</v>
      </c>
      <c r="X499" s="434">
        <f>'DANSAM LINK COMPANY'!W15</f>
        <v>99.5</v>
      </c>
      <c r="Y499" s="434">
        <f>'DANSAM LINK COMPANY'!X15</f>
        <v>99.5</v>
      </c>
      <c r="Z499" s="443">
        <f>'DANSAM LINK COMPANY'!Y15</f>
        <v>4.9750000000000076</v>
      </c>
      <c r="AA499" s="444">
        <f>'DANSAM LINK COMPANY'!Z15</f>
        <v>0</v>
      </c>
      <c r="AB499" s="446" t="str">
        <f>'DANSAM LINK COMPANY'!AA15</f>
        <v>VERY LOW-ORDER URGENTLY</v>
      </c>
      <c r="AC499" s="443">
        <f>'DANSAM LINK COMPANY'!AB15</f>
        <v>52375</v>
      </c>
      <c r="AD499" s="450">
        <f>Table1[[#This Row],[Stock Sell in/Sell out]]*Table1[[#This Row],[Stock Norm +Transit Time]]/Table1[[#This Row],[Stock Norm QTY]]</f>
        <v>0</v>
      </c>
      <c r="AE499" s="443">
        <f>Table1[[#This Row],[Stock Norm +Transit Time]]*Table1[[#This Row],[Av. Daily Sales MT]]</f>
        <v>4.9750000000000076</v>
      </c>
    </row>
    <row r="500" spans="1:31" hidden="1">
      <c r="A500" s="433" t="s">
        <v>148</v>
      </c>
      <c r="B500" s="433" t="s">
        <v>1</v>
      </c>
      <c r="C500" s="433" t="str">
        <f>'DANSAM LINK COMPANY'!B16</f>
        <v>W043</v>
      </c>
      <c r="D500" s="433" t="str">
        <f>'DANSAM LINK COMPANY'!C16</f>
        <v>FORTUNE VIET 25KG</v>
      </c>
      <c r="E500" s="433" t="str">
        <f>'DANSAM LINK COMPANY'!D16</f>
        <v>RICE</v>
      </c>
      <c r="F500" s="433" t="str">
        <f>'DANSAM LINK COMPANY'!E16</f>
        <v>FORTUNE</v>
      </c>
      <c r="G500" s="443">
        <f>'DANSAM LINK COMPANY'!F16</f>
        <v>2.9249999999999989</v>
      </c>
      <c r="H500" s="434">
        <f>'DANSAM LINK COMPANY'!G16</f>
        <v>117</v>
      </c>
      <c r="I500" s="443">
        <f>'DANSAM LINK COMPANY'!H16</f>
        <v>40576.666666666672</v>
      </c>
      <c r="J500" s="433">
        <f>'DANSAM LINK COMPANY'!I16</f>
        <v>404</v>
      </c>
      <c r="K500" s="443">
        <f>'DANSAM LINK COMPANY'!J16</f>
        <v>10.1</v>
      </c>
      <c r="L500" s="443">
        <f>'DANSAM LINK COMPANY'!K16</f>
        <v>140110.88319088321</v>
      </c>
      <c r="M500" s="443">
        <f>'DANSAM LINK COMPANY'!L16</f>
        <v>346.80911680911686</v>
      </c>
      <c r="N500" s="433">
        <f>'DANSAM LINK COMPANY'!M16</f>
        <v>6</v>
      </c>
      <c r="O500" s="444">
        <f>'DANSAM LINK COMPANY'!N16</f>
        <v>1.7149130499997261E-2</v>
      </c>
      <c r="P500" s="433">
        <f>'DANSAM LINK COMPANY'!O16</f>
        <v>0.85816080216890189</v>
      </c>
      <c r="Q500" s="433" t="str">
        <f>'DANSAM LINK COMPANY'!P16</f>
        <v>C</v>
      </c>
      <c r="R500" s="434">
        <f>'DANSAM LINK COMPANY'!Q16</f>
        <v>5.3181818181818183</v>
      </c>
      <c r="S500" s="443">
        <f>'DANSAM LINK COMPANY'!R16</f>
        <v>0.13295454545454541</v>
      </c>
      <c r="T500" s="443">
        <f>'DANSAM LINK COMPANY'!S16</f>
        <v>1844.3939393939397</v>
      </c>
      <c r="U500" s="433">
        <f>'DANSAM LINK COMPANY'!T16</f>
        <v>30</v>
      </c>
      <c r="V500" s="433">
        <f>'DANSAM LINK COMPANY'!U16</f>
        <v>3</v>
      </c>
      <c r="W500" s="433">
        <f>'DANSAM LINK COMPANY'!V16</f>
        <v>33</v>
      </c>
      <c r="X500" s="434">
        <f>'DANSAM LINK COMPANY'!W16</f>
        <v>175.5</v>
      </c>
      <c r="Y500" s="434">
        <f>'DANSAM LINK COMPANY'!X16</f>
        <v>0</v>
      </c>
      <c r="Z500" s="443">
        <f>'DANSAM LINK COMPANY'!Y16</f>
        <v>0</v>
      </c>
      <c r="AA500" s="444">
        <f>'DANSAM LINK COMPANY'!Z16</f>
        <v>2.3019943019943021</v>
      </c>
      <c r="AB500" s="446" t="str">
        <f>'DANSAM LINK COMPANY'!AA16</f>
        <v>VERY HIGH-DON’T ORDER</v>
      </c>
      <c r="AC500" s="443">
        <f>'DANSAM LINK COMPANY'!AB16</f>
        <v>0</v>
      </c>
      <c r="AD500" s="450">
        <f>Table1[[#This Row],[Stock Sell in/Sell out]]*Table1[[#This Row],[Stock Norm +Transit Time]]/Table1[[#This Row],[Stock Norm QTY]]</f>
        <v>75.965811965811966</v>
      </c>
      <c r="AE500" s="443">
        <f>Table1[[#This Row],[Stock Norm +Transit Time]]*Table1[[#This Row],[Av. Daily Sales MT]]</f>
        <v>4.3874999999999984</v>
      </c>
    </row>
    <row r="501" spans="1:31" hidden="1">
      <c r="A501" s="433" t="s">
        <v>148</v>
      </c>
      <c r="B501" s="433" t="s">
        <v>1</v>
      </c>
      <c r="C501" s="433" t="str">
        <f>'DANSAM LINK COMPANY'!B17</f>
        <v>W109</v>
      </c>
      <c r="D501" s="433" t="str">
        <f>'DANSAM LINK COMPANY'!C17</f>
        <v>EXCELLA THAI 5KG</v>
      </c>
      <c r="E501" s="433" t="str">
        <f>'DANSAM LINK COMPANY'!D17</f>
        <v>RICE</v>
      </c>
      <c r="F501" s="433" t="str">
        <f>'DANSAM LINK COMPANY'!E17</f>
        <v>EXCELLA</v>
      </c>
      <c r="G501" s="443">
        <f>'DANSAM LINK COMPANY'!F17</f>
        <v>2.2149999999999959</v>
      </c>
      <c r="H501" s="434">
        <f>'DANSAM LINK COMPANY'!G17</f>
        <v>79.666666666666671</v>
      </c>
      <c r="I501" s="443">
        <f>'DANSAM LINK COMPANY'!H17</f>
        <v>31012.333333333332</v>
      </c>
      <c r="J501" s="433">
        <f>'DANSAM LINK COMPANY'!I17</f>
        <v>146</v>
      </c>
      <c r="K501" s="443">
        <f>'DANSAM LINK COMPANY'!J17</f>
        <v>3.665</v>
      </c>
      <c r="L501" s="443">
        <f>'DANSAM LINK COMPANY'!K17</f>
        <v>56834.317991631797</v>
      </c>
      <c r="M501" s="443">
        <f>'DANSAM LINK COMPANY'!L17</f>
        <v>389.27615062761504</v>
      </c>
      <c r="N501" s="433">
        <f>'DANSAM LINK COMPANY'!M17</f>
        <v>12</v>
      </c>
      <c r="O501" s="444">
        <f>'DANSAM LINK COMPANY'!N17</f>
        <v>1.2986435575211583E-2</v>
      </c>
      <c r="P501" s="433">
        <f>'DANSAM LINK COMPANY'!O17</f>
        <v>0.87114723774411351</v>
      </c>
      <c r="Q501" s="433" t="str">
        <f>'DANSAM LINK COMPANY'!P17</f>
        <v>C</v>
      </c>
      <c r="R501" s="434">
        <f>'DANSAM LINK COMPANY'!Q17</f>
        <v>3.6212121212121215</v>
      </c>
      <c r="S501" s="443">
        <f>'DANSAM LINK COMPANY'!R17</f>
        <v>0.100681818181818</v>
      </c>
      <c r="T501" s="443">
        <f>'DANSAM LINK COMPANY'!S17</f>
        <v>1409.651515151515</v>
      </c>
      <c r="U501" s="433">
        <f>'DANSAM LINK COMPANY'!T17</f>
        <v>30</v>
      </c>
      <c r="V501" s="433">
        <f>'DANSAM LINK COMPANY'!U17</f>
        <v>3</v>
      </c>
      <c r="W501" s="433">
        <f>'DANSAM LINK COMPANY'!V17</f>
        <v>33</v>
      </c>
      <c r="X501" s="434">
        <f>'DANSAM LINK COMPANY'!W17</f>
        <v>119.50000000000001</v>
      </c>
      <c r="Y501" s="434">
        <f>'DANSAM LINK COMPANY'!X17</f>
        <v>0</v>
      </c>
      <c r="Z501" s="443">
        <f>'DANSAM LINK COMPANY'!Y17</f>
        <v>0</v>
      </c>
      <c r="AA501" s="444">
        <f>'DANSAM LINK COMPANY'!Z17</f>
        <v>1.2217573221757321</v>
      </c>
      <c r="AB501" s="446" t="str">
        <f>'DANSAM LINK COMPANY'!AA17</f>
        <v>HIGH-DON’T ORDER</v>
      </c>
      <c r="AC501" s="443">
        <f>'DANSAM LINK COMPANY'!AB17</f>
        <v>0</v>
      </c>
      <c r="AD501" s="450">
        <f>Table1[[#This Row],[Stock Sell in/Sell out]]*Table1[[#This Row],[Stock Norm +Transit Time]]/Table1[[#This Row],[Stock Norm QTY]]</f>
        <v>40.31799163179916</v>
      </c>
      <c r="AE501" s="443">
        <f>Table1[[#This Row],[Stock Norm +Transit Time]]*Table1[[#This Row],[Av. Daily Sales MT]]</f>
        <v>3.322499999999994</v>
      </c>
    </row>
    <row r="502" spans="1:31" hidden="1">
      <c r="A502" s="433" t="s">
        <v>148</v>
      </c>
      <c r="B502" s="433" t="s">
        <v>1</v>
      </c>
      <c r="C502" s="433" t="str">
        <f>'DANSAM LINK COMPANY'!B18</f>
        <v>W040</v>
      </c>
      <c r="D502" s="433" t="str">
        <f>'DANSAM LINK COMPANY'!C18</f>
        <v>FORTUNE VIET 1KG X 20BAG</v>
      </c>
      <c r="E502" s="433" t="str">
        <f>'DANSAM LINK COMPANY'!D18</f>
        <v>RICE</v>
      </c>
      <c r="F502" s="433" t="str">
        <f>'DANSAM LINK COMPANY'!E18</f>
        <v>FORTUNE</v>
      </c>
      <c r="G502" s="443">
        <f>'DANSAM LINK COMPANY'!F18</f>
        <v>2.1959999999999957</v>
      </c>
      <c r="H502" s="434">
        <f>'DANSAM LINK COMPANY'!G18</f>
        <v>105.66666666666666</v>
      </c>
      <c r="I502" s="443">
        <f>'DANSAM LINK COMPANY'!H18</f>
        <v>34764.666666666664</v>
      </c>
      <c r="J502" s="433">
        <f>'DANSAM LINK COMPANY'!I18</f>
        <v>333</v>
      </c>
      <c r="K502" s="443">
        <f>'DANSAM LINK COMPANY'!J18</f>
        <v>6.66</v>
      </c>
      <c r="L502" s="443">
        <f>'DANSAM LINK COMPANY'!K18</f>
        <v>109558.05047318613</v>
      </c>
      <c r="M502" s="443">
        <f>'DANSAM LINK COMPANY'!L18</f>
        <v>329.00315457413251</v>
      </c>
      <c r="N502" s="433">
        <f>'DANSAM LINK COMPANY'!M18</f>
        <v>1</v>
      </c>
      <c r="O502" s="444">
        <f>'DANSAM LINK COMPANY'!N18</f>
        <v>1.2875039513844078E-2</v>
      </c>
      <c r="P502" s="433">
        <f>'DANSAM LINK COMPANY'!O18</f>
        <v>0.88402227725795757</v>
      </c>
      <c r="Q502" s="433" t="str">
        <f>'DANSAM LINK COMPANY'!P18</f>
        <v>C</v>
      </c>
      <c r="R502" s="434">
        <f>'DANSAM LINK COMPANY'!Q18</f>
        <v>4.8030303030303028</v>
      </c>
      <c r="S502" s="443">
        <f>'DANSAM LINK COMPANY'!R18</f>
        <v>9.9818181818181625E-2</v>
      </c>
      <c r="T502" s="443">
        <f>'DANSAM LINK COMPANY'!S18</f>
        <v>1580.212121212121</v>
      </c>
      <c r="U502" s="433">
        <f>'DANSAM LINK COMPANY'!T18</f>
        <v>30</v>
      </c>
      <c r="V502" s="433">
        <f>'DANSAM LINK COMPANY'!U18</f>
        <v>3</v>
      </c>
      <c r="W502" s="433">
        <f>'DANSAM LINK COMPANY'!V18</f>
        <v>33</v>
      </c>
      <c r="X502" s="434">
        <f>'DANSAM LINK COMPANY'!W18</f>
        <v>158.5</v>
      </c>
      <c r="Y502" s="434">
        <f>'DANSAM LINK COMPANY'!X18</f>
        <v>0</v>
      </c>
      <c r="Z502" s="443">
        <f>'DANSAM LINK COMPANY'!Y18</f>
        <v>0</v>
      </c>
      <c r="AA502" s="444">
        <f>'DANSAM LINK COMPANY'!Z18</f>
        <v>2.1009463722397475</v>
      </c>
      <c r="AB502" s="446" t="str">
        <f>'DANSAM LINK COMPANY'!AA18</f>
        <v>VERY HIGH-DON’T ORDER</v>
      </c>
      <c r="AC502" s="443">
        <f>'DANSAM LINK COMPANY'!AB18</f>
        <v>0</v>
      </c>
      <c r="AD502" s="450">
        <f>Table1[[#This Row],[Stock Sell in/Sell out]]*Table1[[#This Row],[Stock Norm +Transit Time]]/Table1[[#This Row],[Stock Norm QTY]]</f>
        <v>69.331230283911665</v>
      </c>
      <c r="AE502" s="443">
        <f>Table1[[#This Row],[Stock Norm +Transit Time]]*Table1[[#This Row],[Av. Daily Sales MT]]</f>
        <v>3.2939999999999938</v>
      </c>
    </row>
    <row r="503" spans="1:31" hidden="1">
      <c r="A503" s="433" t="s">
        <v>148</v>
      </c>
      <c r="B503" s="433" t="s">
        <v>1</v>
      </c>
      <c r="C503" s="433" t="str">
        <f>'DANSAM LINK COMPANY'!B19</f>
        <v>W067</v>
      </c>
      <c r="D503" s="433" t="str">
        <f>'DANSAM LINK COMPANY'!C19</f>
        <v>FORTUNE DELICIOUS 4.5KG</v>
      </c>
      <c r="E503" s="433" t="str">
        <f>'DANSAM LINK COMPANY'!D19</f>
        <v>RICE</v>
      </c>
      <c r="F503" s="433" t="str">
        <f>'DANSAM LINK COMPANY'!E19</f>
        <v>FORTUNE DELICIOUS</v>
      </c>
      <c r="G503" s="443">
        <f>'DANSAM LINK COMPANY'!F19</f>
        <v>2.1555000000000004</v>
      </c>
      <c r="H503" s="434">
        <f>'DANSAM LINK COMPANY'!G19</f>
        <v>92</v>
      </c>
      <c r="I503" s="443">
        <f>'DANSAM LINK COMPANY'!H19</f>
        <v>28900</v>
      </c>
      <c r="J503" s="433">
        <f>'DANSAM LINK COMPANY'!I19</f>
        <v>396</v>
      </c>
      <c r="K503" s="443">
        <f>'DANSAM LINK COMPANY'!J19</f>
        <v>8.91</v>
      </c>
      <c r="L503" s="443">
        <f>'DANSAM LINK COMPANY'!K19</f>
        <v>124395.65217391304</v>
      </c>
      <c r="M503" s="443">
        <f>'DANSAM LINK COMPANY'!L19</f>
        <v>314.13043478260869</v>
      </c>
      <c r="N503" s="433">
        <f>'DANSAM LINK COMPANY'!M19</f>
        <v>20</v>
      </c>
      <c r="O503" s="444">
        <f>'DANSAM LINK COMPANY'!N19</f>
        <v>1.2637590014613374E-2</v>
      </c>
      <c r="P503" s="433">
        <f>'DANSAM LINK COMPANY'!O19</f>
        <v>0.89665986727257097</v>
      </c>
      <c r="Q503" s="433" t="str">
        <f>'DANSAM LINK COMPANY'!P19</f>
        <v>C</v>
      </c>
      <c r="R503" s="434">
        <f>'DANSAM LINK COMPANY'!Q19</f>
        <v>4.1818181818181817</v>
      </c>
      <c r="S503" s="443">
        <f>'DANSAM LINK COMPANY'!R19</f>
        <v>9.7977272727272746E-2</v>
      </c>
      <c r="T503" s="443">
        <f>'DANSAM LINK COMPANY'!S19</f>
        <v>1313.6363636363637</v>
      </c>
      <c r="U503" s="433">
        <f>'DANSAM LINK COMPANY'!T19</f>
        <v>30</v>
      </c>
      <c r="V503" s="433">
        <f>'DANSAM LINK COMPANY'!U19</f>
        <v>3</v>
      </c>
      <c r="W503" s="433">
        <f>'DANSAM LINK COMPANY'!V19</f>
        <v>33</v>
      </c>
      <c r="X503" s="434">
        <f>'DANSAM LINK COMPANY'!W19</f>
        <v>138</v>
      </c>
      <c r="Y503" s="434">
        <f>'DANSAM LINK COMPANY'!X19</f>
        <v>0</v>
      </c>
      <c r="Z503" s="443">
        <f>'DANSAM LINK COMPANY'!Y19</f>
        <v>0</v>
      </c>
      <c r="AA503" s="444">
        <f>'DANSAM LINK COMPANY'!Z19</f>
        <v>2.8695652173913042</v>
      </c>
      <c r="AB503" s="446" t="str">
        <f>'DANSAM LINK COMPANY'!AA19</f>
        <v>VERY HIGH-DON’T ORDER</v>
      </c>
      <c r="AC503" s="443">
        <f>'DANSAM LINK COMPANY'!AB19</f>
        <v>0</v>
      </c>
      <c r="AD503" s="450">
        <f>Table1[[#This Row],[Stock Sell in/Sell out]]*Table1[[#This Row],[Stock Norm +Transit Time]]/Table1[[#This Row],[Stock Norm QTY]]</f>
        <v>94.695652173913047</v>
      </c>
      <c r="AE503" s="443">
        <f>Table1[[#This Row],[Stock Norm +Transit Time]]*Table1[[#This Row],[Av. Daily Sales MT]]</f>
        <v>3.2332500000000008</v>
      </c>
    </row>
    <row r="504" spans="1:31" hidden="1">
      <c r="A504" s="433" t="s">
        <v>148</v>
      </c>
      <c r="B504" s="433" t="s">
        <v>1</v>
      </c>
      <c r="C504" s="433" t="str">
        <f>'DANSAM LINK COMPANY'!B20</f>
        <v>W211</v>
      </c>
      <c r="D504" s="433" t="str">
        <f>'DANSAM LINK COMPANY'!C20</f>
        <v>850 ML BTL</v>
      </c>
      <c r="E504" s="433" t="str">
        <f>'DANSAM LINK COMPANY'!D20</f>
        <v>COOKING OIL</v>
      </c>
      <c r="F504" s="433" t="str">
        <f>'DANSAM LINK COMPANY'!E20</f>
        <v>FRYTOL</v>
      </c>
      <c r="G504" s="443">
        <f>'DANSAM LINK COMPANY'!F20</f>
        <v>1.921093333333332</v>
      </c>
      <c r="H504" s="434">
        <f>'DANSAM LINK COMPANY'!G20</f>
        <v>188.00000000000003</v>
      </c>
      <c r="I504" s="443">
        <f>'DANSAM LINK COMPANY'!H20</f>
        <v>83720</v>
      </c>
      <c r="J504" s="433">
        <f>'DANSAM LINK COMPANY'!I20</f>
        <v>963</v>
      </c>
      <c r="K504" s="443">
        <f>'DANSAM LINK COMPANY'!J20</f>
        <v>9.52407</v>
      </c>
      <c r="L504" s="443">
        <f>'DANSAM LINK COMPANY'!K20</f>
        <v>428842.34042553185</v>
      </c>
      <c r="M504" s="443">
        <f>'DANSAM LINK COMPANY'!L20</f>
        <v>445.31914893617017</v>
      </c>
      <c r="N504" s="433">
        <f>'DANSAM LINK COMPANY'!M20</f>
        <v>5</v>
      </c>
      <c r="O504" s="444">
        <f>'DANSAM LINK COMPANY'!N20</f>
        <v>1.1263275308036945E-2</v>
      </c>
      <c r="P504" s="433">
        <f>'DANSAM LINK COMPANY'!O20</f>
        <v>0.90792314258060791</v>
      </c>
      <c r="Q504" s="433" t="str">
        <f>'DANSAM LINK COMPANY'!P20</f>
        <v>C</v>
      </c>
      <c r="R504" s="434">
        <f>'DANSAM LINK COMPANY'!Q20</f>
        <v>8.5454545454545467</v>
      </c>
      <c r="S504" s="443">
        <f>'DANSAM LINK COMPANY'!R20</f>
        <v>8.7322424242424188E-2</v>
      </c>
      <c r="T504" s="443">
        <f>'DANSAM LINK COMPANY'!S20</f>
        <v>3805.4545454545455</v>
      </c>
      <c r="U504" s="433">
        <f>'DANSAM LINK COMPANY'!T20</f>
        <v>30</v>
      </c>
      <c r="V504" s="433">
        <f>'DANSAM LINK COMPANY'!U20</f>
        <v>3</v>
      </c>
      <c r="W504" s="433">
        <f>'DANSAM LINK COMPANY'!V20</f>
        <v>33</v>
      </c>
      <c r="X504" s="434">
        <f>'DANSAM LINK COMPANY'!W20</f>
        <v>282.00000000000006</v>
      </c>
      <c r="Y504" s="434">
        <f>'DANSAM LINK COMPANY'!X20</f>
        <v>0</v>
      </c>
      <c r="Z504" s="443">
        <f>'DANSAM LINK COMPANY'!Y20</f>
        <v>0</v>
      </c>
      <c r="AA504" s="444">
        <f>'DANSAM LINK COMPANY'!Z20</f>
        <v>3.414893617021276</v>
      </c>
      <c r="AB504" s="446" t="str">
        <f>'DANSAM LINK COMPANY'!AA20</f>
        <v>VERY HIGH-DON’T ORDER</v>
      </c>
      <c r="AC504" s="443">
        <f>'DANSAM LINK COMPANY'!AB20</f>
        <v>0</v>
      </c>
      <c r="AD504" s="450">
        <f>Table1[[#This Row],[Stock Sell in/Sell out]]*Table1[[#This Row],[Stock Norm +Transit Time]]/Table1[[#This Row],[Stock Norm QTY]]</f>
        <v>112.69148936170211</v>
      </c>
      <c r="AE504" s="443">
        <f>Table1[[#This Row],[Stock Norm +Transit Time]]*Table1[[#This Row],[Av. Daily Sales MT]]</f>
        <v>2.8816399999999982</v>
      </c>
    </row>
    <row r="505" spans="1:31" hidden="1">
      <c r="A505" s="433" t="s">
        <v>148</v>
      </c>
      <c r="B505" s="433" t="s">
        <v>1</v>
      </c>
      <c r="C505" s="433" t="str">
        <f>'DANSAM LINK COMPANY'!B21</f>
        <v>W225</v>
      </c>
      <c r="D505" s="433" t="str">
        <f>'DANSAM LINK COMPANY'!C21</f>
        <v>FRYTOL 4.5L X 3</v>
      </c>
      <c r="E505" s="433" t="str">
        <f>'DANSAM LINK COMPANY'!D21</f>
        <v>COOKING OIL</v>
      </c>
      <c r="F505" s="433" t="str">
        <f>'DANSAM LINK COMPANY'!E21</f>
        <v>FRYTOL</v>
      </c>
      <c r="G505" s="443">
        <f>'DANSAM LINK COMPANY'!F21</f>
        <v>1.4731499999999995</v>
      </c>
      <c r="H505" s="434">
        <f>'DANSAM LINK COMPANY'!G21</f>
        <v>114.66666666666666</v>
      </c>
      <c r="I505" s="443">
        <f>'DANSAM LINK COMPANY'!H21</f>
        <v>41552.223333333335</v>
      </c>
      <c r="J505" s="433">
        <f>'DANSAM LINK COMPANY'!I21</f>
        <v>0</v>
      </c>
      <c r="K505" s="443">
        <f>'DANSAM LINK COMPANY'!J21</f>
        <v>0</v>
      </c>
      <c r="L505" s="443">
        <f>'DANSAM LINK COMPANY'!K21</f>
        <v>0</v>
      </c>
      <c r="M505" s="443">
        <f>'DANSAM LINK COMPANY'!L21</f>
        <v>362.37404069767445</v>
      </c>
      <c r="N505" s="433">
        <f>'DANSAM LINK COMPANY'!M21</f>
        <v>1</v>
      </c>
      <c r="O505" s="444">
        <f>'DANSAM LINK COMPANY'!N21</f>
        <v>8.6370056738704157E-3</v>
      </c>
      <c r="P505" s="433">
        <f>'DANSAM LINK COMPANY'!O21</f>
        <v>0.91656014825447829</v>
      </c>
      <c r="Q505" s="433" t="str">
        <f>'DANSAM LINK COMPANY'!P21</f>
        <v>C</v>
      </c>
      <c r="R505" s="434">
        <f>'DANSAM LINK COMPANY'!Q21</f>
        <v>5.2121212121212119</v>
      </c>
      <c r="S505" s="443">
        <f>'DANSAM LINK COMPANY'!R21</f>
        <v>6.6961363636363611E-2</v>
      </c>
      <c r="T505" s="443">
        <f>'DANSAM LINK COMPANY'!S21</f>
        <v>1888.7374242424244</v>
      </c>
      <c r="U505" s="433">
        <f>'DANSAM LINK COMPANY'!T21</f>
        <v>30</v>
      </c>
      <c r="V505" s="433">
        <f>'DANSAM LINK COMPANY'!U21</f>
        <v>3</v>
      </c>
      <c r="W505" s="433">
        <f>'DANSAM LINK COMPANY'!V21</f>
        <v>33</v>
      </c>
      <c r="X505" s="434">
        <f>'DANSAM LINK COMPANY'!W21</f>
        <v>172</v>
      </c>
      <c r="Y505" s="434">
        <f>'DANSAM LINK COMPANY'!X21</f>
        <v>172</v>
      </c>
      <c r="Z505" s="443">
        <f>'DANSAM LINK COMPANY'!Y21</f>
        <v>2.2097249999999993</v>
      </c>
      <c r="AA505" s="444">
        <f>'DANSAM LINK COMPANY'!Z21</f>
        <v>0</v>
      </c>
      <c r="AB505" s="446" t="str">
        <f>'DANSAM LINK COMPANY'!AA21</f>
        <v>VERY LOW-ORDER URGENTLY</v>
      </c>
      <c r="AC505" s="443">
        <f>'DANSAM LINK COMPANY'!AB21</f>
        <v>62328.335000000006</v>
      </c>
      <c r="AD505" s="450">
        <f>Table1[[#This Row],[Stock Sell in/Sell out]]*Table1[[#This Row],[Stock Norm +Transit Time]]/Table1[[#This Row],[Stock Norm QTY]]</f>
        <v>0</v>
      </c>
      <c r="AE505" s="443">
        <f>Table1[[#This Row],[Stock Norm +Transit Time]]*Table1[[#This Row],[Av. Daily Sales MT]]</f>
        <v>2.2097249999999993</v>
      </c>
    </row>
    <row r="506" spans="1:31" hidden="1">
      <c r="A506" s="433" t="s">
        <v>148</v>
      </c>
      <c r="B506" s="433" t="s">
        <v>1</v>
      </c>
      <c r="C506" s="433" t="str">
        <f>'DANSAM LINK COMPANY'!B22</f>
        <v>W069</v>
      </c>
      <c r="D506" s="433" t="str">
        <f>'DANSAM LINK COMPANY'!C22</f>
        <v>FORTUNE DELICIOUS 22.5KG</v>
      </c>
      <c r="E506" s="433" t="str">
        <f>'DANSAM LINK COMPANY'!D22</f>
        <v>RICE</v>
      </c>
      <c r="F506" s="433" t="str">
        <f>'DANSAM LINK COMPANY'!E22</f>
        <v>FORTUNE DELICIOUS</v>
      </c>
      <c r="G506" s="443">
        <f>'DANSAM LINK COMPANY'!F22</f>
        <v>1.4249999999999989</v>
      </c>
      <c r="H506" s="434">
        <f>'DANSAM LINK COMPANY'!G22</f>
        <v>63.333333333333336</v>
      </c>
      <c r="I506" s="443">
        <f>'DANSAM LINK COMPANY'!H22</f>
        <v>19638.333333333336</v>
      </c>
      <c r="J506" s="433">
        <f>'DANSAM LINK COMPANY'!I22</f>
        <v>204</v>
      </c>
      <c r="K506" s="443">
        <f>'DANSAM LINK COMPANY'!J22</f>
        <v>4.59</v>
      </c>
      <c r="L506" s="443">
        <f>'DANSAM LINK COMPANY'!K22</f>
        <v>63256.1052631579</v>
      </c>
      <c r="M506" s="443">
        <f>'DANSAM LINK COMPANY'!L22</f>
        <v>310.0789473684211</v>
      </c>
      <c r="N506" s="433">
        <f>'DANSAM LINK COMPANY'!M22</f>
        <v>5</v>
      </c>
      <c r="O506" s="444">
        <f>'DANSAM LINK COMPANY'!N22</f>
        <v>8.3547046025627663E-3</v>
      </c>
      <c r="P506" s="433">
        <f>'DANSAM LINK COMPANY'!O22</f>
        <v>0.924914852857041</v>
      </c>
      <c r="Q506" s="433" t="str">
        <f>'DANSAM LINK COMPANY'!P22</f>
        <v>C</v>
      </c>
      <c r="R506" s="434">
        <f>'DANSAM LINK COMPANY'!Q22</f>
        <v>2.8787878787878789</v>
      </c>
      <c r="S506" s="443">
        <f>'DANSAM LINK COMPANY'!R22</f>
        <v>6.4772727272727218E-2</v>
      </c>
      <c r="T506" s="443">
        <f>'DANSAM LINK COMPANY'!S22</f>
        <v>892.65151515151524</v>
      </c>
      <c r="U506" s="433">
        <f>'DANSAM LINK COMPANY'!T22</f>
        <v>30</v>
      </c>
      <c r="V506" s="433">
        <f>'DANSAM LINK COMPANY'!U22</f>
        <v>3</v>
      </c>
      <c r="W506" s="433">
        <f>'DANSAM LINK COMPANY'!V22</f>
        <v>33</v>
      </c>
      <c r="X506" s="434">
        <f>'DANSAM LINK COMPANY'!W22</f>
        <v>95</v>
      </c>
      <c r="Y506" s="434">
        <f>'DANSAM LINK COMPANY'!X22</f>
        <v>0</v>
      </c>
      <c r="Z506" s="443">
        <f>'DANSAM LINK COMPANY'!Y22</f>
        <v>0</v>
      </c>
      <c r="AA506" s="444">
        <f>'DANSAM LINK COMPANY'!Z22</f>
        <v>2.1473684210526316</v>
      </c>
      <c r="AB506" s="446" t="str">
        <f>'DANSAM LINK COMPANY'!AA22</f>
        <v>VERY HIGH-DON’T ORDER</v>
      </c>
      <c r="AC506" s="443">
        <f>'DANSAM LINK COMPANY'!AB22</f>
        <v>0</v>
      </c>
      <c r="AD506" s="450">
        <f>Table1[[#This Row],[Stock Sell in/Sell out]]*Table1[[#This Row],[Stock Norm +Transit Time]]/Table1[[#This Row],[Stock Norm QTY]]</f>
        <v>70.863157894736844</v>
      </c>
      <c r="AE506" s="443">
        <f>Table1[[#This Row],[Stock Norm +Transit Time]]*Table1[[#This Row],[Av. Daily Sales MT]]</f>
        <v>2.1374999999999984</v>
      </c>
    </row>
    <row r="507" spans="1:31" hidden="1">
      <c r="A507" s="433" t="s">
        <v>148</v>
      </c>
      <c r="B507" s="433" t="s">
        <v>1</v>
      </c>
      <c r="C507" s="433" t="str">
        <f>'DANSAM LINK COMPANY'!B23</f>
        <v>W003</v>
      </c>
      <c r="D507" s="433" t="str">
        <f>'DANSAM LINK COMPANY'!C23</f>
        <v>VIKING OIL 25L</v>
      </c>
      <c r="E507" s="433" t="str">
        <f>'DANSAM LINK COMPANY'!D23</f>
        <v>COOKING OIL</v>
      </c>
      <c r="F507" s="433" t="str">
        <f>'DANSAM LINK COMPANY'!E23</f>
        <v>VIKING</v>
      </c>
      <c r="G507" s="443">
        <f>'DANSAM LINK COMPANY'!F23</f>
        <v>1.162499999999999</v>
      </c>
      <c r="H507" s="434">
        <f>'DANSAM LINK COMPANY'!G23</f>
        <v>51.666666666666664</v>
      </c>
      <c r="I507" s="443">
        <f>'DANSAM LINK COMPANY'!H23</f>
        <v>27383.333333333332</v>
      </c>
      <c r="J507" s="433">
        <f>'DANSAM LINK COMPANY'!I23</f>
        <v>0</v>
      </c>
      <c r="K507" s="443">
        <f>'DANSAM LINK COMPANY'!J23</f>
        <v>0</v>
      </c>
      <c r="L507" s="443">
        <f>'DANSAM LINK COMPANY'!K23</f>
        <v>0</v>
      </c>
      <c r="M507" s="443">
        <f>'DANSAM LINK COMPANY'!L23</f>
        <v>530</v>
      </c>
      <c r="N507" s="433">
        <f>'DANSAM LINK COMPANY'!M23</f>
        <v>5</v>
      </c>
      <c r="O507" s="444">
        <f>'DANSAM LINK COMPANY'!N23</f>
        <v>6.8156800705117286E-3</v>
      </c>
      <c r="P507" s="433">
        <f>'DANSAM LINK COMPANY'!O23</f>
        <v>0.9317305329275527</v>
      </c>
      <c r="Q507" s="433" t="str">
        <f>'DANSAM LINK COMPANY'!P23</f>
        <v>C</v>
      </c>
      <c r="R507" s="434">
        <f>'DANSAM LINK COMPANY'!Q23</f>
        <v>2.3484848484848482</v>
      </c>
      <c r="S507" s="443">
        <f>'DANSAM LINK COMPANY'!R23</f>
        <v>5.2840909090909043E-2</v>
      </c>
      <c r="T507" s="443">
        <f>'DANSAM LINK COMPANY'!S23</f>
        <v>1244.6969696969697</v>
      </c>
      <c r="U507" s="433">
        <f>'DANSAM LINK COMPANY'!T23</f>
        <v>30</v>
      </c>
      <c r="V507" s="433">
        <f>'DANSAM LINK COMPANY'!U23</f>
        <v>3</v>
      </c>
      <c r="W507" s="433">
        <f>'DANSAM LINK COMPANY'!V23</f>
        <v>33</v>
      </c>
      <c r="X507" s="434">
        <f>'DANSAM LINK COMPANY'!W23</f>
        <v>77.499999999999986</v>
      </c>
      <c r="Y507" s="434">
        <f>'DANSAM LINK COMPANY'!X23</f>
        <v>77.499999999999986</v>
      </c>
      <c r="Z507" s="443">
        <f>'DANSAM LINK COMPANY'!Y23</f>
        <v>1.7437499999999984</v>
      </c>
      <c r="AA507" s="444">
        <f>'DANSAM LINK COMPANY'!Z23</f>
        <v>0</v>
      </c>
      <c r="AB507" s="446" t="str">
        <f>'DANSAM LINK COMPANY'!AA23</f>
        <v>VERY LOW-ORDER URGENTLY</v>
      </c>
      <c r="AC507" s="443">
        <f>'DANSAM LINK COMPANY'!AB23</f>
        <v>41074.999999999993</v>
      </c>
      <c r="AD507" s="450">
        <f>Table1[[#This Row],[Stock Sell in/Sell out]]*Table1[[#This Row],[Stock Norm +Transit Time]]/Table1[[#This Row],[Stock Norm QTY]]</f>
        <v>0</v>
      </c>
      <c r="AE507" s="443">
        <f>Table1[[#This Row],[Stock Norm +Transit Time]]*Table1[[#This Row],[Av. Daily Sales MT]]</f>
        <v>1.7437499999999984</v>
      </c>
    </row>
    <row r="508" spans="1:31" hidden="1">
      <c r="A508" s="433" t="s">
        <v>148</v>
      </c>
      <c r="B508" s="433" t="s">
        <v>1</v>
      </c>
      <c r="C508" s="433" t="str">
        <f>'DANSAM LINK COMPANY'!B24</f>
        <v>W026</v>
      </c>
      <c r="D508" s="433" t="str">
        <f>'DANSAM LINK COMPANY'!C24</f>
        <v>FORTUNE MARGARINE @15KG</v>
      </c>
      <c r="E508" s="433" t="str">
        <f>'DANSAM LINK COMPANY'!D24</f>
        <v>SPECIALTY FATS</v>
      </c>
      <c r="F508" s="433" t="str">
        <f>'DANSAM LINK COMPANY'!E24</f>
        <v>FORTUNE</v>
      </c>
      <c r="G508" s="443">
        <f>'DANSAM LINK COMPANY'!F24</f>
        <v>1.0649999999999993</v>
      </c>
      <c r="H508" s="434">
        <f>'DANSAM LINK COMPANY'!G24</f>
        <v>71</v>
      </c>
      <c r="I508" s="443">
        <f>'DANSAM LINK COMPANY'!H24</f>
        <v>31365</v>
      </c>
      <c r="J508" s="433">
        <f>'DANSAM LINK COMPANY'!I24</f>
        <v>17</v>
      </c>
      <c r="K508" s="443">
        <f>'DANSAM LINK COMPANY'!J24</f>
        <v>0.255</v>
      </c>
      <c r="L508" s="443">
        <f>'DANSAM LINK COMPANY'!K24</f>
        <v>7509.9295774647881</v>
      </c>
      <c r="M508" s="443">
        <f>'DANSAM LINK COMPANY'!L24</f>
        <v>441.76056338028167</v>
      </c>
      <c r="N508" s="433">
        <f>'DANSAM LINK COMPANY'!M24</f>
        <v>20</v>
      </c>
      <c r="O508" s="444">
        <f>'DANSAM LINK COMPANY'!N24</f>
        <v>6.2440423871784881E-3</v>
      </c>
      <c r="P508" s="433">
        <f>'DANSAM LINK COMPANY'!O24</f>
        <v>0.93797457531473116</v>
      </c>
      <c r="Q508" s="433" t="str">
        <f>'DANSAM LINK COMPANY'!P24</f>
        <v>C</v>
      </c>
      <c r="R508" s="434">
        <f>'DANSAM LINK COMPANY'!Q24</f>
        <v>3.2272727272727271</v>
      </c>
      <c r="S508" s="443">
        <f>'DANSAM LINK COMPANY'!R24</f>
        <v>4.8409090909090874E-2</v>
      </c>
      <c r="T508" s="443">
        <f>'DANSAM LINK COMPANY'!S24</f>
        <v>1425.6818181818182</v>
      </c>
      <c r="U508" s="433">
        <f>'DANSAM LINK COMPANY'!T24</f>
        <v>30</v>
      </c>
      <c r="V508" s="433">
        <f>'DANSAM LINK COMPANY'!U24</f>
        <v>3</v>
      </c>
      <c r="W508" s="433">
        <f>'DANSAM LINK COMPANY'!V24</f>
        <v>33</v>
      </c>
      <c r="X508" s="434">
        <f>'DANSAM LINK COMPANY'!W24</f>
        <v>106.5</v>
      </c>
      <c r="Y508" s="434">
        <f>'DANSAM LINK COMPANY'!X24</f>
        <v>89.5</v>
      </c>
      <c r="Z508" s="443">
        <f>'DANSAM LINK COMPANY'!Y24</f>
        <v>1.3424999999999991</v>
      </c>
      <c r="AA508" s="444">
        <f>'DANSAM LINK COMPANY'!Z24</f>
        <v>0.15962441314553991</v>
      </c>
      <c r="AB508" s="446" t="str">
        <f>'DANSAM LINK COMPANY'!AA24</f>
        <v>VERY LOW-ORDER URGENTLY</v>
      </c>
      <c r="AC508" s="443">
        <f>'DANSAM LINK COMPANY'!AB24</f>
        <v>39537.570422535209</v>
      </c>
      <c r="AD508" s="450">
        <f>Table1[[#This Row],[Stock Sell in/Sell out]]*Table1[[#This Row],[Stock Norm +Transit Time]]/Table1[[#This Row],[Stock Norm QTY]]</f>
        <v>5.267605633802817</v>
      </c>
      <c r="AE508" s="443">
        <f>Table1[[#This Row],[Stock Norm +Transit Time]]*Table1[[#This Row],[Av. Daily Sales MT]]</f>
        <v>1.5974999999999988</v>
      </c>
    </row>
    <row r="509" spans="1:31" hidden="1">
      <c r="A509" s="433" t="s">
        <v>148</v>
      </c>
      <c r="B509" s="433" t="s">
        <v>1</v>
      </c>
      <c r="C509" s="433" t="str">
        <f>'DANSAM LINK COMPANY'!B25</f>
        <v>W150</v>
      </c>
      <c r="D509" s="433" t="str">
        <f>'DANSAM LINK COMPANY'!C25</f>
        <v>FRYTOL 0.9L X 12 BTL</v>
      </c>
      <c r="E509" s="433" t="str">
        <f>'DANSAM LINK COMPANY'!D25</f>
        <v>COOKING OIL</v>
      </c>
      <c r="F509" s="433" t="str">
        <f>'DANSAM LINK COMPANY'!E25</f>
        <v>FRYTOL</v>
      </c>
      <c r="G509" s="443">
        <f>'DANSAM LINK COMPANY'!F25</f>
        <v>1.026146666666667</v>
      </c>
      <c r="H509" s="434">
        <f>'DANSAM LINK COMPANY'!G25</f>
        <v>98.333333333333329</v>
      </c>
      <c r="I509" s="443">
        <f>'DANSAM LINK COMPANY'!H25</f>
        <v>27626.653333333332</v>
      </c>
      <c r="J509" s="433">
        <f>'DANSAM LINK COMPANY'!I25</f>
        <v>0</v>
      </c>
      <c r="K509" s="443">
        <f>'DANSAM LINK COMPANY'!J25</f>
        <v>0</v>
      </c>
      <c r="L509" s="443">
        <f>'DANSAM LINK COMPANY'!K25</f>
        <v>0</v>
      </c>
      <c r="M509" s="443">
        <f>'DANSAM LINK COMPANY'!L25</f>
        <v>280.94901694915256</v>
      </c>
      <c r="N509" s="433">
        <f>'DANSAM LINK COMPANY'!M25</f>
        <v>1</v>
      </c>
      <c r="O509" s="444">
        <f>'DANSAM LINK COMPANY'!N25</f>
        <v>6.0162472132662802E-3</v>
      </c>
      <c r="P509" s="433">
        <f>'DANSAM LINK COMPANY'!O25</f>
        <v>0.94399082252799749</v>
      </c>
      <c r="Q509" s="433" t="str">
        <f>'DANSAM LINK COMPANY'!P25</f>
        <v>C</v>
      </c>
      <c r="R509" s="434">
        <f>'DANSAM LINK COMPANY'!Q25</f>
        <v>4.4696969696969697</v>
      </c>
      <c r="S509" s="443">
        <f>'DANSAM LINK COMPANY'!R25</f>
        <v>4.6643030303030318E-2</v>
      </c>
      <c r="T509" s="443">
        <f>'DANSAM LINK COMPANY'!S25</f>
        <v>1255.7569696969697</v>
      </c>
      <c r="U509" s="433">
        <f>'DANSAM LINK COMPANY'!T25</f>
        <v>30</v>
      </c>
      <c r="V509" s="433">
        <f>'DANSAM LINK COMPANY'!U25</f>
        <v>3</v>
      </c>
      <c r="W509" s="433">
        <f>'DANSAM LINK COMPANY'!V25</f>
        <v>33</v>
      </c>
      <c r="X509" s="434">
        <f>'DANSAM LINK COMPANY'!W25</f>
        <v>147.5</v>
      </c>
      <c r="Y509" s="434">
        <f>'DANSAM LINK COMPANY'!X25</f>
        <v>147.5</v>
      </c>
      <c r="Z509" s="443">
        <f>'DANSAM LINK COMPANY'!Y25</f>
        <v>1.5392200000000007</v>
      </c>
      <c r="AA509" s="444">
        <f>'DANSAM LINK COMPANY'!Z25</f>
        <v>0</v>
      </c>
      <c r="AB509" s="446" t="str">
        <f>'DANSAM LINK COMPANY'!AA25</f>
        <v>VERY LOW-ORDER URGENTLY</v>
      </c>
      <c r="AC509" s="443">
        <f>'DANSAM LINK COMPANY'!AB25</f>
        <v>41439.980000000003</v>
      </c>
      <c r="AD509" s="450">
        <f>Table1[[#This Row],[Stock Sell in/Sell out]]*Table1[[#This Row],[Stock Norm +Transit Time]]/Table1[[#This Row],[Stock Norm QTY]]</f>
        <v>0</v>
      </c>
      <c r="AE509" s="443">
        <f>Table1[[#This Row],[Stock Norm +Transit Time]]*Table1[[#This Row],[Av. Daily Sales MT]]</f>
        <v>1.5392200000000005</v>
      </c>
    </row>
    <row r="510" spans="1:31" hidden="1">
      <c r="A510" s="433" t="s">
        <v>148</v>
      </c>
      <c r="B510" s="433" t="s">
        <v>1</v>
      </c>
      <c r="C510" s="433" t="str">
        <f>'DANSAM LINK COMPANY'!B26</f>
        <v>W168</v>
      </c>
      <c r="D510" s="433" t="str">
        <f>'DANSAM LINK COMPANY'!C26</f>
        <v>JAMAA 24 X 200G</v>
      </c>
      <c r="E510" s="433" t="str">
        <f>'DANSAM LINK COMPANY'!D26</f>
        <v>SOAP</v>
      </c>
      <c r="F510" s="433" t="str">
        <f>'DANSAM LINK COMPANY'!E26</f>
        <v>JAMAA</v>
      </c>
      <c r="G510" s="443">
        <f>'DANSAM LINK COMPANY'!F26</f>
        <v>0.96413333333333062</v>
      </c>
      <c r="H510" s="434">
        <f>'DANSAM LINK COMPANY'!G26</f>
        <v>192.66666666666669</v>
      </c>
      <c r="I510" s="443">
        <f>'DANSAM LINK COMPANY'!H26</f>
        <v>16035.479999999914</v>
      </c>
      <c r="J510" s="433">
        <f>'DANSAM LINK COMPANY'!I26</f>
        <v>172</v>
      </c>
      <c r="K510" s="443">
        <f>'DANSAM LINK COMPANY'!J26</f>
        <v>0.82880000000000009</v>
      </c>
      <c r="L510" s="443">
        <f>'DANSAM LINK COMPANY'!K26</f>
        <v>14315.411211072586</v>
      </c>
      <c r="M510" s="443">
        <f>'DANSAM LINK COMPANY'!L26</f>
        <v>83.22913494809643</v>
      </c>
      <c r="N510" s="433">
        <f>'DANSAM LINK COMPANY'!M26</f>
        <v>40</v>
      </c>
      <c r="O510" s="444">
        <f>'DANSAM LINK COMPANY'!N26</f>
        <v>5.652666103497659E-3</v>
      </c>
      <c r="P510" s="433">
        <f>'DANSAM LINK COMPANY'!O26</f>
        <v>0.94964348863149517</v>
      </c>
      <c r="Q510" s="433" t="str">
        <f>'DANSAM LINK COMPANY'!P26</f>
        <v>C</v>
      </c>
      <c r="R510" s="434">
        <f>'DANSAM LINK COMPANY'!Q26</f>
        <v>8.7575757575757578</v>
      </c>
      <c r="S510" s="443">
        <f>'DANSAM LINK COMPANY'!R26</f>
        <v>4.38242424242423E-2</v>
      </c>
      <c r="T510" s="443">
        <f>'DANSAM LINK COMPANY'!S26</f>
        <v>728.88545454545067</v>
      </c>
      <c r="U510" s="433">
        <f>'DANSAM LINK COMPANY'!T26</f>
        <v>30</v>
      </c>
      <c r="V510" s="433">
        <f>'DANSAM LINK COMPANY'!U26</f>
        <v>3</v>
      </c>
      <c r="W510" s="433">
        <f>'DANSAM LINK COMPANY'!V26</f>
        <v>33</v>
      </c>
      <c r="X510" s="434">
        <f>'DANSAM LINK COMPANY'!W26</f>
        <v>289</v>
      </c>
      <c r="Y510" s="434">
        <f>'DANSAM LINK COMPANY'!X26</f>
        <v>117</v>
      </c>
      <c r="Z510" s="443">
        <f>'DANSAM LINK COMPANY'!Y26</f>
        <v>0.58548581314878723</v>
      </c>
      <c r="AA510" s="444">
        <f>'DANSAM LINK COMPANY'!Z26</f>
        <v>0.59515570934256057</v>
      </c>
      <c r="AB510" s="446" t="str">
        <f>'DANSAM LINK COMPANY'!AA26</f>
        <v>VERY LOW-ORDER URGENTLY</v>
      </c>
      <c r="AC510" s="443">
        <f>'DANSAM LINK COMPANY'!AB26</f>
        <v>9737.8087889272829</v>
      </c>
      <c r="AD510" s="450">
        <f>Table1[[#This Row],[Stock Sell in/Sell out]]*Table1[[#This Row],[Stock Norm +Transit Time]]/Table1[[#This Row],[Stock Norm QTY]]</f>
        <v>19.640138408304498</v>
      </c>
      <c r="AE510" s="443">
        <f>Table1[[#This Row],[Stock Norm +Transit Time]]*Table1[[#This Row],[Av. Daily Sales MT]]</f>
        <v>1.4461999999999959</v>
      </c>
    </row>
    <row r="511" spans="1:31" hidden="1">
      <c r="A511" s="433" t="s">
        <v>148</v>
      </c>
      <c r="B511" s="433" t="s">
        <v>1</v>
      </c>
      <c r="C511" s="433" t="str">
        <f>'DANSAM LINK COMPANY'!B27</f>
        <v>W216</v>
      </c>
      <c r="D511" s="433" t="str">
        <f>'DANSAM LINK COMPANY'!C27</f>
        <v>THAI 25KG</v>
      </c>
      <c r="E511" s="433" t="str">
        <f>'DANSAM LINK COMPANY'!D27</f>
        <v>RICE</v>
      </c>
      <c r="F511" s="433" t="str">
        <f>'DANSAM LINK COMPANY'!E27</f>
        <v>FORTUNE</v>
      </c>
      <c r="G511" s="443">
        <f>'DANSAM LINK COMPANY'!F27</f>
        <v>0.75833333333333319</v>
      </c>
      <c r="H511" s="434">
        <f>'DANSAM LINK COMPANY'!G27</f>
        <v>30.333333333333332</v>
      </c>
      <c r="I511" s="443">
        <f>'DANSAM LINK COMPANY'!H27</f>
        <v>8450</v>
      </c>
      <c r="J511" s="433">
        <f>'DANSAM LINK COMPANY'!I27</f>
        <v>90</v>
      </c>
      <c r="K511" s="443">
        <f>'DANSAM LINK COMPANY'!J27</f>
        <v>2.25</v>
      </c>
      <c r="L511" s="443">
        <f>'DANSAM LINK COMPANY'!K27</f>
        <v>25071.428571428569</v>
      </c>
      <c r="M511" s="443">
        <f>'DANSAM LINK COMPANY'!L27</f>
        <v>278.57142857142856</v>
      </c>
      <c r="N511" s="433">
        <f>'DANSAM LINK COMPANY'!M27</f>
        <v>40</v>
      </c>
      <c r="O511" s="444">
        <f>'DANSAM LINK COMPANY'!N27</f>
        <v>4.4460708703696616E-3</v>
      </c>
      <c r="P511" s="433">
        <f>'DANSAM LINK COMPANY'!O27</f>
        <v>0.9540895595018648</v>
      </c>
      <c r="Q511" s="433" t="str">
        <f>'DANSAM LINK COMPANY'!P27</f>
        <v>C</v>
      </c>
      <c r="R511" s="434">
        <f>'DANSAM LINK COMPANY'!Q27</f>
        <v>1.3787878787878787</v>
      </c>
      <c r="S511" s="443">
        <f>'DANSAM LINK COMPANY'!R27</f>
        <v>3.4469696969696963E-2</v>
      </c>
      <c r="T511" s="443">
        <f>'DANSAM LINK COMPANY'!S27</f>
        <v>384.09090909090907</v>
      </c>
      <c r="U511" s="433">
        <f>'DANSAM LINK COMPANY'!T27</f>
        <v>30</v>
      </c>
      <c r="V511" s="433">
        <f>'DANSAM LINK COMPANY'!U27</f>
        <v>3</v>
      </c>
      <c r="W511" s="433">
        <f>'DANSAM LINK COMPANY'!V27</f>
        <v>33</v>
      </c>
      <c r="X511" s="434">
        <f>'DANSAM LINK COMPANY'!W27</f>
        <v>45.499999999999993</v>
      </c>
      <c r="Y511" s="434">
        <f>'DANSAM LINK COMPANY'!X27</f>
        <v>0</v>
      </c>
      <c r="Z511" s="443">
        <f>'DANSAM LINK COMPANY'!Y27</f>
        <v>0</v>
      </c>
      <c r="AA511" s="444">
        <f>'DANSAM LINK COMPANY'!Z27</f>
        <v>1.9780219780219783</v>
      </c>
      <c r="AB511" s="446" t="str">
        <f>'DANSAM LINK COMPANY'!AA27</f>
        <v>HIGH-DON’T ORDER</v>
      </c>
      <c r="AC511" s="443">
        <f>'DANSAM LINK COMPANY'!AB27</f>
        <v>0</v>
      </c>
      <c r="AD511" s="450">
        <f>Table1[[#This Row],[Stock Sell in/Sell out]]*Table1[[#This Row],[Stock Norm +Transit Time]]/Table1[[#This Row],[Stock Norm QTY]]</f>
        <v>65.274725274725284</v>
      </c>
      <c r="AE511" s="443">
        <f>Table1[[#This Row],[Stock Norm +Transit Time]]*Table1[[#This Row],[Av. Daily Sales MT]]</f>
        <v>1.1374999999999997</v>
      </c>
    </row>
    <row r="512" spans="1:31" hidden="1">
      <c r="A512" s="433" t="s">
        <v>148</v>
      </c>
      <c r="B512" s="433" t="s">
        <v>1</v>
      </c>
      <c r="C512" s="433" t="str">
        <f>'DANSAM LINK COMPANY'!B28</f>
        <v>W184</v>
      </c>
      <c r="D512" s="433" t="str">
        <f>'DANSAM LINK COMPANY'!C28</f>
        <v>JAMAA WHITE 200GM</v>
      </c>
      <c r="E512" s="433" t="str">
        <f>'DANSAM LINK COMPANY'!D28</f>
        <v>SOAP</v>
      </c>
      <c r="F512" s="433" t="str">
        <f>'DANSAM LINK COMPANY'!E28</f>
        <v>JAMAA</v>
      </c>
      <c r="G512" s="443">
        <f>'DANSAM LINK COMPANY'!F28</f>
        <v>0.59502666666666615</v>
      </c>
      <c r="H512" s="434">
        <f>'DANSAM LINK COMPANY'!G28</f>
        <v>107.66666666666666</v>
      </c>
      <c r="I512" s="443">
        <f>'DANSAM LINK COMPANY'!H28</f>
        <v>12076.890000000005</v>
      </c>
      <c r="J512" s="433">
        <f>'DANSAM LINK COMPANY'!I28</f>
        <v>829</v>
      </c>
      <c r="K512" s="443">
        <f>'DANSAM LINK COMPANY'!J28</f>
        <v>4.3771199999999997</v>
      </c>
      <c r="L512" s="443">
        <f>'DANSAM LINK COMPANY'!K28</f>
        <v>92988.314024767853</v>
      </c>
      <c r="M512" s="443">
        <f>'DANSAM LINK COMPANY'!L28</f>
        <v>112.16925696594433</v>
      </c>
      <c r="N512" s="433">
        <f>'DANSAM LINK COMPANY'!M28</f>
        <v>40</v>
      </c>
      <c r="O512" s="444">
        <f>'DANSAM LINK COMPANY'!N28</f>
        <v>3.488611951331635E-3</v>
      </c>
      <c r="P512" s="433">
        <f>'DANSAM LINK COMPANY'!O28</f>
        <v>0.95757817145319646</v>
      </c>
      <c r="Q512" s="433" t="str">
        <f>'DANSAM LINK COMPANY'!P28</f>
        <v>C</v>
      </c>
      <c r="R512" s="434">
        <f>'DANSAM LINK COMPANY'!Q28</f>
        <v>4.8939393939393936</v>
      </c>
      <c r="S512" s="443">
        <f>'DANSAM LINK COMPANY'!R28</f>
        <v>2.7046666666666642E-2</v>
      </c>
      <c r="T512" s="443">
        <f>'DANSAM LINK COMPANY'!S28</f>
        <v>548.94954545454573</v>
      </c>
      <c r="U512" s="433">
        <f>'DANSAM LINK COMPANY'!T28</f>
        <v>30</v>
      </c>
      <c r="V512" s="433">
        <f>'DANSAM LINK COMPANY'!U28</f>
        <v>3</v>
      </c>
      <c r="W512" s="433">
        <f>'DANSAM LINK COMPANY'!V28</f>
        <v>33</v>
      </c>
      <c r="X512" s="434">
        <f>'DANSAM LINK COMPANY'!W28</f>
        <v>161.5</v>
      </c>
      <c r="Y512" s="434">
        <f>'DANSAM LINK COMPANY'!X28</f>
        <v>0</v>
      </c>
      <c r="Z512" s="443">
        <f>'DANSAM LINK COMPANY'!Y28</f>
        <v>0</v>
      </c>
      <c r="AA512" s="444">
        <f>'DANSAM LINK COMPANY'!Z28</f>
        <v>5.1331269349845199</v>
      </c>
      <c r="AB512" s="446" t="str">
        <f>'DANSAM LINK COMPANY'!AA28</f>
        <v>VERY HIGH-DON’T ORDER</v>
      </c>
      <c r="AC512" s="443">
        <f>'DANSAM LINK COMPANY'!AB28</f>
        <v>0</v>
      </c>
      <c r="AD512" s="450">
        <f>Table1[[#This Row],[Stock Sell in/Sell out]]*Table1[[#This Row],[Stock Norm +Transit Time]]/Table1[[#This Row],[Stock Norm QTY]]</f>
        <v>169.39318885448915</v>
      </c>
      <c r="AE512" s="443">
        <f>Table1[[#This Row],[Stock Norm +Transit Time]]*Table1[[#This Row],[Av. Daily Sales MT]]</f>
        <v>0.89253999999999922</v>
      </c>
    </row>
    <row r="513" spans="1:31" hidden="1">
      <c r="A513" s="433" t="s">
        <v>148</v>
      </c>
      <c r="B513" s="433" t="s">
        <v>1</v>
      </c>
      <c r="C513" s="433" t="str">
        <f>'DANSAM LINK COMPANY'!B29</f>
        <v>W160</v>
      </c>
      <c r="D513" s="433" t="str">
        <f>'DANSAM LINK COMPANY'!C29</f>
        <v>SFO 450ML SCH</v>
      </c>
      <c r="E513" s="433" t="str">
        <f>'DANSAM LINK COMPANY'!D29</f>
        <v>SUNFLOWER OIL</v>
      </c>
      <c r="F513" s="433" t="str">
        <f>'DANSAM LINK COMPANY'!E29</f>
        <v>FRYTOL</v>
      </c>
      <c r="G513" s="443">
        <f>'DANSAM LINK COMPANY'!F29</f>
        <v>0.51127999999999951</v>
      </c>
      <c r="H513" s="434">
        <f>'DANSAM LINK COMPANY'!G29</f>
        <v>56</v>
      </c>
      <c r="I513" s="443">
        <f>'DANSAM LINK COMPANY'!H29</f>
        <v>17486.666666666664</v>
      </c>
      <c r="J513" s="433">
        <f>'DANSAM LINK COMPANY'!I29</f>
        <v>0</v>
      </c>
      <c r="K513" s="443">
        <f>'DANSAM LINK COMPANY'!J29</f>
        <v>0</v>
      </c>
      <c r="L513" s="443">
        <f>'DANSAM LINK COMPANY'!K29</f>
        <v>0</v>
      </c>
      <c r="M513" s="443">
        <f>'DANSAM LINK COMPANY'!L29</f>
        <v>312.2619047619047</v>
      </c>
      <c r="N513" s="433">
        <f>'DANSAM LINK COMPANY'!M29</f>
        <v>40</v>
      </c>
      <c r="O513" s="444">
        <f>'DANSAM LINK COMPANY'!N29</f>
        <v>2.9976093818935368E-3</v>
      </c>
      <c r="P513" s="433">
        <f>'DANSAM LINK COMPANY'!O29</f>
        <v>0.96057578083508999</v>
      </c>
      <c r="Q513" s="433" t="str">
        <f>'DANSAM LINK COMPANY'!P29</f>
        <v>C</v>
      </c>
      <c r="R513" s="434">
        <f>'DANSAM LINK COMPANY'!Q29</f>
        <v>2.5454545454545454</v>
      </c>
      <c r="S513" s="443">
        <f>'DANSAM LINK COMPANY'!R29</f>
        <v>2.3239999999999979E-2</v>
      </c>
      <c r="T513" s="443">
        <f>'DANSAM LINK COMPANY'!S29</f>
        <v>794.84848484848476</v>
      </c>
      <c r="U513" s="433">
        <f>'DANSAM LINK COMPANY'!T29</f>
        <v>30</v>
      </c>
      <c r="V513" s="433">
        <f>'DANSAM LINK COMPANY'!U29</f>
        <v>3</v>
      </c>
      <c r="W513" s="433">
        <f>'DANSAM LINK COMPANY'!V29</f>
        <v>33</v>
      </c>
      <c r="X513" s="434">
        <f>'DANSAM LINK COMPANY'!W29</f>
        <v>84</v>
      </c>
      <c r="Y513" s="434">
        <f>'DANSAM LINK COMPANY'!X29</f>
        <v>84</v>
      </c>
      <c r="Z513" s="443">
        <f>'DANSAM LINK COMPANY'!Y29</f>
        <v>0.76691999999999927</v>
      </c>
      <c r="AA513" s="444">
        <f>'DANSAM LINK COMPANY'!Z29</f>
        <v>0</v>
      </c>
      <c r="AB513" s="446" t="str">
        <f>'DANSAM LINK COMPANY'!AA29</f>
        <v>VERY LOW-ORDER URGENTLY</v>
      </c>
      <c r="AC513" s="443">
        <f>'DANSAM LINK COMPANY'!AB29</f>
        <v>26229.999999999996</v>
      </c>
      <c r="AD513" s="450">
        <f>Table1[[#This Row],[Stock Sell in/Sell out]]*Table1[[#This Row],[Stock Norm +Transit Time]]/Table1[[#This Row],[Stock Norm QTY]]</f>
        <v>0</v>
      </c>
      <c r="AE513" s="443">
        <f>Table1[[#This Row],[Stock Norm +Transit Time]]*Table1[[#This Row],[Av. Daily Sales MT]]</f>
        <v>0.76691999999999927</v>
      </c>
    </row>
    <row r="514" spans="1:31" hidden="1">
      <c r="A514" s="433" t="s">
        <v>148</v>
      </c>
      <c r="B514" s="433" t="s">
        <v>1</v>
      </c>
      <c r="C514" s="433" t="str">
        <f>'DANSAM LINK COMPANY'!B30</f>
        <v>W021</v>
      </c>
      <c r="D514" s="433" t="str">
        <f>'DANSAM LINK COMPANY'!C30</f>
        <v>FRYTOL OIL 10L</v>
      </c>
      <c r="E514" s="433" t="str">
        <f>'DANSAM LINK COMPANY'!D30</f>
        <v>COOKING OIL</v>
      </c>
      <c r="F514" s="433" t="str">
        <f>'DANSAM LINK COMPANY'!E30</f>
        <v>FRYTOL</v>
      </c>
      <c r="G514" s="443">
        <f>'DANSAM LINK COMPANY'!F30</f>
        <v>0.50700000000000012</v>
      </c>
      <c r="H514" s="434">
        <f>'DANSAM LINK COMPANY'!G30</f>
        <v>56.333333333333329</v>
      </c>
      <c r="I514" s="443">
        <f>'DANSAM LINK COMPANY'!H30</f>
        <v>19910</v>
      </c>
      <c r="J514" s="433">
        <f>'DANSAM LINK COMPANY'!I30</f>
        <v>0</v>
      </c>
      <c r="K514" s="443">
        <f>'DANSAM LINK COMPANY'!J30</f>
        <v>0</v>
      </c>
      <c r="L514" s="443">
        <f>'DANSAM LINK COMPANY'!K30</f>
        <v>0</v>
      </c>
      <c r="M514" s="443">
        <f>'DANSAM LINK COMPANY'!L30</f>
        <v>353.43195266272193</v>
      </c>
      <c r="N514" s="433">
        <f>'DANSAM LINK COMPANY'!M30</f>
        <v>16</v>
      </c>
      <c r="O514" s="444">
        <f>'DANSAM LINK COMPANY'!N30</f>
        <v>2.9725159533328604E-3</v>
      </c>
      <c r="P514" s="433">
        <f>'DANSAM LINK COMPANY'!O30</f>
        <v>0.9635482967884228</v>
      </c>
      <c r="Q514" s="433" t="str">
        <f>'DANSAM LINK COMPANY'!P30</f>
        <v>C</v>
      </c>
      <c r="R514" s="434">
        <f>'DANSAM LINK COMPANY'!Q30</f>
        <v>2.5606060606060606</v>
      </c>
      <c r="S514" s="443">
        <f>'DANSAM LINK COMPANY'!R30</f>
        <v>2.304545454545455E-2</v>
      </c>
      <c r="T514" s="443">
        <f>'DANSAM LINK COMPANY'!S30</f>
        <v>905</v>
      </c>
      <c r="U514" s="433">
        <f>'DANSAM LINK COMPANY'!T30</f>
        <v>30</v>
      </c>
      <c r="V514" s="433">
        <f>'DANSAM LINK COMPANY'!U30</f>
        <v>3</v>
      </c>
      <c r="W514" s="433">
        <f>'DANSAM LINK COMPANY'!V30</f>
        <v>33</v>
      </c>
      <c r="X514" s="434">
        <f>'DANSAM LINK COMPANY'!W30</f>
        <v>84.5</v>
      </c>
      <c r="Y514" s="434">
        <f>'DANSAM LINK COMPANY'!X30</f>
        <v>84.5</v>
      </c>
      <c r="Z514" s="443">
        <f>'DANSAM LINK COMPANY'!Y30</f>
        <v>0.76050000000000029</v>
      </c>
      <c r="AA514" s="444">
        <f>'DANSAM LINK COMPANY'!Z30</f>
        <v>0</v>
      </c>
      <c r="AB514" s="446" t="str">
        <f>'DANSAM LINK COMPANY'!AA30</f>
        <v>VERY LOW-ORDER URGENTLY</v>
      </c>
      <c r="AC514" s="443">
        <f>'DANSAM LINK COMPANY'!AB30</f>
        <v>29865.000000000004</v>
      </c>
      <c r="AD514" s="450">
        <f>Table1[[#This Row],[Stock Sell in/Sell out]]*Table1[[#This Row],[Stock Norm +Transit Time]]/Table1[[#This Row],[Stock Norm QTY]]</f>
        <v>0</v>
      </c>
      <c r="AE514" s="443">
        <f>Table1[[#This Row],[Stock Norm +Transit Time]]*Table1[[#This Row],[Av. Daily Sales MT]]</f>
        <v>0.76050000000000018</v>
      </c>
    </row>
    <row r="515" spans="1:31" hidden="1">
      <c r="A515" s="433" t="s">
        <v>148</v>
      </c>
      <c r="B515" s="433" t="s">
        <v>1</v>
      </c>
      <c r="C515" s="433" t="str">
        <f>'DANSAM LINK COMPANY'!B31</f>
        <v>W074</v>
      </c>
      <c r="D515" s="433" t="str">
        <f>'DANSAM LINK COMPANY'!C31</f>
        <v>ALIFE ROSE 40 X 100G</v>
      </c>
      <c r="E515" s="433" t="str">
        <f>'DANSAM LINK COMPANY'!D31</f>
        <v>SOAP</v>
      </c>
      <c r="F515" s="433" t="str">
        <f>'DANSAM LINK COMPANY'!E31</f>
        <v>ALIFE</v>
      </c>
      <c r="G515" s="443">
        <f>'DANSAM LINK COMPANY'!F31</f>
        <v>0.47733333333333272</v>
      </c>
      <c r="H515" s="434">
        <f>'DANSAM LINK COMPANY'!G31</f>
        <v>116.66666666666667</v>
      </c>
      <c r="I515" s="443">
        <f>'DANSAM LINK COMPANY'!H31</f>
        <v>12494.436666666668</v>
      </c>
      <c r="J515" s="433">
        <f>'DANSAM LINK COMPANY'!I31</f>
        <v>292</v>
      </c>
      <c r="K515" s="443">
        <f>'DANSAM LINK COMPANY'!J31</f>
        <v>1.1679999999999999</v>
      </c>
      <c r="L515" s="443">
        <f>'DANSAM LINK COMPANY'!K31</f>
        <v>31271.790057142858</v>
      </c>
      <c r="M515" s="443">
        <f>'DANSAM LINK COMPANY'!L31</f>
        <v>107.09517142857143</v>
      </c>
      <c r="N515" s="433">
        <f>'DANSAM LINK COMPANY'!M31</f>
        <v>24</v>
      </c>
      <c r="O515" s="444">
        <f>'DANSAM LINK COMPANY'!N31</f>
        <v>2.798581752250263E-3</v>
      </c>
      <c r="P515" s="433">
        <f>'DANSAM LINK COMPANY'!O31</f>
        <v>0.96634687854067303</v>
      </c>
      <c r="Q515" s="433" t="str">
        <f>'DANSAM LINK COMPANY'!P31</f>
        <v>C</v>
      </c>
      <c r="R515" s="434">
        <f>'DANSAM LINK COMPANY'!Q31</f>
        <v>5.3030303030303036</v>
      </c>
      <c r="S515" s="443">
        <f>'DANSAM LINK COMPANY'!R31</f>
        <v>2.1696969696969669E-2</v>
      </c>
      <c r="T515" s="443">
        <f>'DANSAM LINK COMPANY'!S31</f>
        <v>567.92893939393946</v>
      </c>
      <c r="U515" s="433">
        <f>'DANSAM LINK COMPANY'!T31</f>
        <v>30</v>
      </c>
      <c r="V515" s="433">
        <f>'DANSAM LINK COMPANY'!U31</f>
        <v>3</v>
      </c>
      <c r="W515" s="433">
        <f>'DANSAM LINK COMPANY'!V31</f>
        <v>33</v>
      </c>
      <c r="X515" s="434">
        <f>'DANSAM LINK COMPANY'!W31</f>
        <v>175.00000000000003</v>
      </c>
      <c r="Y515" s="434">
        <f>'DANSAM LINK COMPANY'!X31</f>
        <v>0</v>
      </c>
      <c r="Z515" s="443">
        <f>'DANSAM LINK COMPANY'!Y31</f>
        <v>0</v>
      </c>
      <c r="AA515" s="444">
        <f>'DANSAM LINK COMPANY'!Z31</f>
        <v>1.6685714285714284</v>
      </c>
      <c r="AB515" s="446" t="str">
        <f>'DANSAM LINK COMPANY'!AA31</f>
        <v>HIGH-DON’T ORDER</v>
      </c>
      <c r="AC515" s="443">
        <f>'DANSAM LINK COMPANY'!AB31</f>
        <v>0</v>
      </c>
      <c r="AD515" s="450">
        <f>Table1[[#This Row],[Stock Sell in/Sell out]]*Table1[[#This Row],[Stock Norm +Transit Time]]/Table1[[#This Row],[Stock Norm QTY]]</f>
        <v>55.062857142857133</v>
      </c>
      <c r="AE515" s="443">
        <f>Table1[[#This Row],[Stock Norm +Transit Time]]*Table1[[#This Row],[Av. Daily Sales MT]]</f>
        <v>0.71599999999999908</v>
      </c>
    </row>
    <row r="516" spans="1:31" hidden="1">
      <c r="A516" s="433" t="s">
        <v>148</v>
      </c>
      <c r="B516" s="433" t="s">
        <v>1</v>
      </c>
      <c r="C516" s="433" t="str">
        <f>'DANSAM LINK COMPANY'!B32</f>
        <v>W218</v>
      </c>
      <c r="D516" s="433" t="str">
        <f>'DANSAM LINK COMPANY'!C32</f>
        <v>PALM D'OR 4LT</v>
      </c>
      <c r="E516" s="433" t="str">
        <f>'DANSAM LINK COMPANY'!D32</f>
        <v>COOKING OIL</v>
      </c>
      <c r="F516" s="433" t="str">
        <f>'DANSAM LINK COMPANY'!E32</f>
        <v>PALME D'OR</v>
      </c>
      <c r="G516" s="443">
        <f>'DANSAM LINK COMPANY'!F32</f>
        <v>0.46560000000000001</v>
      </c>
      <c r="H516" s="434">
        <f>'DANSAM LINK COMPANY'!G32</f>
        <v>32.333333333333336</v>
      </c>
      <c r="I516" s="443">
        <f>'DANSAM LINK COMPANY'!H32</f>
        <v>11316.666666666666</v>
      </c>
      <c r="J516" s="433">
        <f>'DANSAM LINK COMPANY'!I32</f>
        <v>0</v>
      </c>
      <c r="K516" s="443">
        <f>'DANSAM LINK COMPANY'!J32</f>
        <v>0</v>
      </c>
      <c r="L516" s="443">
        <f>'DANSAM LINK COMPANY'!K32</f>
        <v>0</v>
      </c>
      <c r="M516" s="443">
        <f>'DANSAM LINK COMPANY'!L32</f>
        <v>349.99999999999994</v>
      </c>
      <c r="N516" s="433">
        <f>'DANSAM LINK COMPANY'!M32</f>
        <v>16</v>
      </c>
      <c r="O516" s="444">
        <f>'DANSAM LINK COMPANY'!N32</f>
        <v>2.7297897985636677E-3</v>
      </c>
      <c r="P516" s="433">
        <f>'DANSAM LINK COMPANY'!O32</f>
        <v>0.96907666833923667</v>
      </c>
      <c r="Q516" s="433" t="str">
        <f>'DANSAM LINK COMPANY'!P32</f>
        <v>C</v>
      </c>
      <c r="R516" s="434">
        <f>'DANSAM LINK COMPANY'!Q32</f>
        <v>1.4696969696969697</v>
      </c>
      <c r="S516" s="443">
        <f>'DANSAM LINK COMPANY'!R32</f>
        <v>2.1163636363636364E-2</v>
      </c>
      <c r="T516" s="443">
        <f>'DANSAM LINK COMPANY'!S32</f>
        <v>514.39393939393938</v>
      </c>
      <c r="U516" s="433">
        <f>'DANSAM LINK COMPANY'!T32</f>
        <v>30</v>
      </c>
      <c r="V516" s="433">
        <f>'DANSAM LINK COMPANY'!U32</f>
        <v>3</v>
      </c>
      <c r="W516" s="433">
        <f>'DANSAM LINK COMPANY'!V32</f>
        <v>33</v>
      </c>
      <c r="X516" s="434">
        <f>'DANSAM LINK COMPANY'!W32</f>
        <v>48.5</v>
      </c>
      <c r="Y516" s="434">
        <f>'DANSAM LINK COMPANY'!X32</f>
        <v>48.5</v>
      </c>
      <c r="Z516" s="443">
        <f>'DANSAM LINK COMPANY'!Y32</f>
        <v>0.69840000000000002</v>
      </c>
      <c r="AA516" s="444">
        <f>'DANSAM LINK COMPANY'!Z32</f>
        <v>0</v>
      </c>
      <c r="AB516" s="446" t="str">
        <f>'DANSAM LINK COMPANY'!AA32</f>
        <v>VERY LOW-ORDER URGENTLY</v>
      </c>
      <c r="AC516" s="443">
        <f>'DANSAM LINK COMPANY'!AB32</f>
        <v>16974.999999999996</v>
      </c>
      <c r="AD516" s="450">
        <f>Table1[[#This Row],[Stock Sell in/Sell out]]*Table1[[#This Row],[Stock Norm +Transit Time]]/Table1[[#This Row],[Stock Norm QTY]]</f>
        <v>0</v>
      </c>
      <c r="AE516" s="443">
        <f>Table1[[#This Row],[Stock Norm +Transit Time]]*Table1[[#This Row],[Av. Daily Sales MT]]</f>
        <v>0.69840000000000002</v>
      </c>
    </row>
    <row r="517" spans="1:31" hidden="1">
      <c r="A517" s="433" t="s">
        <v>148</v>
      </c>
      <c r="B517" s="433" t="s">
        <v>1</v>
      </c>
      <c r="C517" s="433" t="str">
        <f>'DANSAM LINK COMPANY'!B33</f>
        <v>W231</v>
      </c>
      <c r="D517" s="433" t="str">
        <f>'DANSAM LINK COMPANY'!C33</f>
        <v>EAZZY DETERGENT 100X75G</v>
      </c>
      <c r="E517" s="433" t="str">
        <f>'DANSAM LINK COMPANY'!D33</f>
        <v>DETERGENT</v>
      </c>
      <c r="F517" s="433" t="str">
        <f>'DANSAM LINK COMPANY'!E33</f>
        <v>EAZZY</v>
      </c>
      <c r="G517" s="443">
        <f>'DANSAM LINK COMPANY'!F33</f>
        <v>0.42616666666666614</v>
      </c>
      <c r="H517" s="434">
        <f>'DANSAM LINK COMPANY'!G33</f>
        <v>54.333333333333336</v>
      </c>
      <c r="I517" s="443">
        <f>'DANSAM LINK COMPANY'!H33</f>
        <v>6781.8100000000077</v>
      </c>
      <c r="J517" s="433">
        <f>'DANSAM LINK COMPANY'!I33</f>
        <v>165</v>
      </c>
      <c r="K517" s="443">
        <f>'DANSAM LINK COMPANY'!J33</f>
        <v>1.2375</v>
      </c>
      <c r="L517" s="443">
        <f>'DANSAM LINK COMPANY'!K33</f>
        <v>20595.067177914134</v>
      </c>
      <c r="M517" s="443">
        <f>'DANSAM LINK COMPANY'!L33</f>
        <v>124.81858895705535</v>
      </c>
      <c r="N517" s="433">
        <f>'DANSAM LINK COMPANY'!M33</f>
        <v>18</v>
      </c>
      <c r="O517" s="444">
        <f>'DANSAM LINK COMPANY'!N33</f>
        <v>2.498594113304442E-3</v>
      </c>
      <c r="P517" s="433">
        <f>'DANSAM LINK COMPANY'!O33</f>
        <v>0.97157526245254111</v>
      </c>
      <c r="Q517" s="433" t="str">
        <f>'DANSAM LINK COMPANY'!P33</f>
        <v>C</v>
      </c>
      <c r="R517" s="434">
        <f>'DANSAM LINK COMPANY'!Q33</f>
        <v>2.4696969696969697</v>
      </c>
      <c r="S517" s="443">
        <f>'DANSAM LINK COMPANY'!R33</f>
        <v>1.9371212121212098E-2</v>
      </c>
      <c r="T517" s="443">
        <f>'DANSAM LINK COMPANY'!S33</f>
        <v>308.26409090909124</v>
      </c>
      <c r="U517" s="433">
        <f>'DANSAM LINK COMPANY'!T33</f>
        <v>30</v>
      </c>
      <c r="V517" s="433">
        <f>'DANSAM LINK COMPANY'!U33</f>
        <v>3</v>
      </c>
      <c r="W517" s="433">
        <f>'DANSAM LINK COMPANY'!V33</f>
        <v>33</v>
      </c>
      <c r="X517" s="434">
        <f>'DANSAM LINK COMPANY'!W33</f>
        <v>81.5</v>
      </c>
      <c r="Y517" s="434">
        <f>'DANSAM LINK COMPANY'!X33</f>
        <v>0</v>
      </c>
      <c r="Z517" s="443">
        <f>'DANSAM LINK COMPANY'!Y33</f>
        <v>0</v>
      </c>
      <c r="AA517" s="444">
        <f>'DANSAM LINK COMPANY'!Z33</f>
        <v>2.0245398773006134</v>
      </c>
      <c r="AB517" s="446" t="str">
        <f>'DANSAM LINK COMPANY'!AA33</f>
        <v>VERY HIGH-DON’T ORDER</v>
      </c>
      <c r="AC517" s="443">
        <f>'DANSAM LINK COMPANY'!AB33</f>
        <v>0</v>
      </c>
      <c r="AD517" s="450">
        <f>Table1[[#This Row],[Stock Sell in/Sell out]]*Table1[[#This Row],[Stock Norm +Transit Time]]/Table1[[#This Row],[Stock Norm QTY]]</f>
        <v>66.809815950920239</v>
      </c>
      <c r="AE517" s="443">
        <f>Table1[[#This Row],[Stock Norm +Transit Time]]*Table1[[#This Row],[Av. Daily Sales MT]]</f>
        <v>0.63924999999999921</v>
      </c>
    </row>
    <row r="518" spans="1:31" hidden="1">
      <c r="A518" s="433" t="s">
        <v>148</v>
      </c>
      <c r="B518" s="433" t="s">
        <v>1</v>
      </c>
      <c r="C518" s="433" t="str">
        <f>'DANSAM LINK COMPANY'!B34</f>
        <v>W159</v>
      </c>
      <c r="D518" s="433" t="str">
        <f>'DANSAM LINK COMPANY'!C34</f>
        <v>SFO 900ML SCH</v>
      </c>
      <c r="E518" s="433" t="str">
        <f>'DANSAM LINK COMPANY'!D34</f>
        <v>SUNFLOWER OIL</v>
      </c>
      <c r="F518" s="433" t="str">
        <f>'DANSAM LINK COMPANY'!E34</f>
        <v>FRYTOL</v>
      </c>
      <c r="G518" s="443">
        <f>'DANSAM LINK COMPANY'!F34</f>
        <v>0.41606999999999922</v>
      </c>
      <c r="H518" s="434">
        <f>'DANSAM LINK COMPANY'!G34</f>
        <v>39</v>
      </c>
      <c r="I518" s="443">
        <f>'DANSAM LINK COMPANY'!H34</f>
        <v>11514.309999999998</v>
      </c>
      <c r="J518" s="433">
        <f>'DANSAM LINK COMPANY'!I34</f>
        <v>0</v>
      </c>
      <c r="K518" s="443">
        <f>'DANSAM LINK COMPANY'!J34</f>
        <v>0</v>
      </c>
      <c r="L518" s="443">
        <f>'DANSAM LINK COMPANY'!K34</f>
        <v>0</v>
      </c>
      <c r="M518" s="443">
        <f>'DANSAM LINK COMPANY'!L34</f>
        <v>295.23871794871786</v>
      </c>
      <c r="N518" s="433">
        <f>'DANSAM LINK COMPANY'!M34</f>
        <v>32</v>
      </c>
      <c r="O518" s="444">
        <f>'DANSAM LINK COMPANY'!N34</f>
        <v>2.4393978554303761E-3</v>
      </c>
      <c r="P518" s="433">
        <f>'DANSAM LINK COMPANY'!O34</f>
        <v>0.97401466030797146</v>
      </c>
      <c r="Q518" s="433" t="str">
        <f>'DANSAM LINK COMPANY'!P34</f>
        <v>C</v>
      </c>
      <c r="R518" s="434">
        <f>'DANSAM LINK COMPANY'!Q34</f>
        <v>1.7727272727272727</v>
      </c>
      <c r="S518" s="443">
        <f>'DANSAM LINK COMPANY'!R34</f>
        <v>1.8912272727272691E-2</v>
      </c>
      <c r="T518" s="443">
        <f>'DANSAM LINK COMPANY'!S34</f>
        <v>523.37772727272716</v>
      </c>
      <c r="U518" s="433">
        <f>'DANSAM LINK COMPANY'!T34</f>
        <v>30</v>
      </c>
      <c r="V518" s="433">
        <f>'DANSAM LINK COMPANY'!U34</f>
        <v>3</v>
      </c>
      <c r="W518" s="433">
        <f>'DANSAM LINK COMPANY'!V34</f>
        <v>33</v>
      </c>
      <c r="X518" s="434">
        <f>'DANSAM LINK COMPANY'!W34</f>
        <v>58.5</v>
      </c>
      <c r="Y518" s="434">
        <f>'DANSAM LINK COMPANY'!X34</f>
        <v>58.5</v>
      </c>
      <c r="Z518" s="443">
        <f>'DANSAM LINK COMPANY'!Y34</f>
        <v>0.62410499999999891</v>
      </c>
      <c r="AA518" s="444">
        <f>'DANSAM LINK COMPANY'!Z34</f>
        <v>0</v>
      </c>
      <c r="AB518" s="446" t="str">
        <f>'DANSAM LINK COMPANY'!AA34</f>
        <v>VERY LOW-ORDER URGENTLY</v>
      </c>
      <c r="AC518" s="443">
        <f>'DANSAM LINK COMPANY'!AB34</f>
        <v>17271.464999999997</v>
      </c>
      <c r="AD518" s="450">
        <f>Table1[[#This Row],[Stock Sell in/Sell out]]*Table1[[#This Row],[Stock Norm +Transit Time]]/Table1[[#This Row],[Stock Norm QTY]]</f>
        <v>0</v>
      </c>
      <c r="AE518" s="443">
        <f>Table1[[#This Row],[Stock Norm +Transit Time]]*Table1[[#This Row],[Av. Daily Sales MT]]</f>
        <v>0.6241049999999988</v>
      </c>
    </row>
    <row r="519" spans="1:31" hidden="1">
      <c r="A519" s="433" t="s">
        <v>148</v>
      </c>
      <c r="B519" s="433" t="s">
        <v>1</v>
      </c>
      <c r="C519" s="433" t="str">
        <f>'DANSAM LINK COMPANY'!B35</f>
        <v>W084</v>
      </c>
      <c r="D519" s="433" t="str">
        <f>'DANSAM LINK COMPANY'!C35</f>
        <v>JAMAA CLASS 16 X 800G</v>
      </c>
      <c r="E519" s="433" t="str">
        <f>'DANSAM LINK COMPANY'!D35</f>
        <v>SOAP</v>
      </c>
      <c r="F519" s="433" t="str">
        <f>'DANSAM LINK COMPANY'!E35</f>
        <v>JAMAA</v>
      </c>
      <c r="G519" s="443">
        <f>'DANSAM LINK COMPANY'!F35</f>
        <v>0.36266666666666664</v>
      </c>
      <c r="H519" s="434">
        <f>'DANSAM LINK COMPANY'!G35</f>
        <v>28.333333333333332</v>
      </c>
      <c r="I519" s="443">
        <f>'DANSAM LINK COMPANY'!H35</f>
        <v>6393.333333333333</v>
      </c>
      <c r="J519" s="433">
        <f>'DANSAM LINK COMPANY'!I35</f>
        <v>93</v>
      </c>
      <c r="K519" s="443">
        <f>'DANSAM LINK COMPANY'!J35</f>
        <v>1.1968000000000001</v>
      </c>
      <c r="L519" s="443">
        <f>'DANSAM LINK COMPANY'!K35</f>
        <v>20985.176470588238</v>
      </c>
      <c r="M519" s="443">
        <f>'DANSAM LINK COMPANY'!L35</f>
        <v>225.64705882352942</v>
      </c>
      <c r="N519" s="433">
        <f>'DANSAM LINK COMPANY'!M35</f>
        <v>18</v>
      </c>
      <c r="O519" s="444">
        <f>'DANSAM LINK COMPANY'!N35</f>
        <v>2.1262967503130514E-3</v>
      </c>
      <c r="P519" s="433">
        <f>'DANSAM LINK COMPANY'!O35</f>
        <v>0.97614095705828452</v>
      </c>
      <c r="Q519" s="433" t="str">
        <f>'DANSAM LINK COMPANY'!P35</f>
        <v>C</v>
      </c>
      <c r="R519" s="434">
        <f>'DANSAM LINK COMPANY'!Q35</f>
        <v>1.2878787878787878</v>
      </c>
      <c r="S519" s="443">
        <f>'DANSAM LINK COMPANY'!R35</f>
        <v>1.6484848484848484E-2</v>
      </c>
      <c r="T519" s="443">
        <f>'DANSAM LINK COMPANY'!S35</f>
        <v>290.60606060606057</v>
      </c>
      <c r="U519" s="433">
        <f>'DANSAM LINK COMPANY'!T35</f>
        <v>30</v>
      </c>
      <c r="V519" s="433">
        <f>'DANSAM LINK COMPANY'!U35</f>
        <v>3</v>
      </c>
      <c r="W519" s="433">
        <f>'DANSAM LINK COMPANY'!V35</f>
        <v>33</v>
      </c>
      <c r="X519" s="434">
        <f>'DANSAM LINK COMPANY'!W35</f>
        <v>42.5</v>
      </c>
      <c r="Y519" s="434">
        <f>'DANSAM LINK COMPANY'!X35</f>
        <v>0</v>
      </c>
      <c r="Z519" s="443">
        <f>'DANSAM LINK COMPANY'!Y35</f>
        <v>0</v>
      </c>
      <c r="AA519" s="444">
        <f>'DANSAM LINK COMPANY'!Z35</f>
        <v>2.1882352941176473</v>
      </c>
      <c r="AB519" s="446" t="str">
        <f>'DANSAM LINK COMPANY'!AA35</f>
        <v>VERY HIGH-DON’T ORDER</v>
      </c>
      <c r="AC519" s="443">
        <f>'DANSAM LINK COMPANY'!AB35</f>
        <v>0</v>
      </c>
      <c r="AD519" s="450">
        <f>Table1[[#This Row],[Stock Sell in/Sell out]]*Table1[[#This Row],[Stock Norm +Transit Time]]/Table1[[#This Row],[Stock Norm QTY]]</f>
        <v>72.211764705882359</v>
      </c>
      <c r="AE519" s="443">
        <f>Table1[[#This Row],[Stock Norm +Transit Time]]*Table1[[#This Row],[Av. Daily Sales MT]]</f>
        <v>0.54399999999999993</v>
      </c>
    </row>
    <row r="520" spans="1:31" hidden="1">
      <c r="A520" s="433" t="s">
        <v>148</v>
      </c>
      <c r="B520" s="433" t="s">
        <v>1</v>
      </c>
      <c r="C520" s="433" t="str">
        <f>'DANSAM LINK COMPANY'!B36</f>
        <v>W112</v>
      </c>
      <c r="D520" s="433" t="str">
        <f>'DANSAM LINK COMPANY'!C36</f>
        <v>FORTUNE DELIGHT 4.5KG</v>
      </c>
      <c r="E520" s="433" t="str">
        <f>'DANSAM LINK COMPANY'!D36</f>
        <v>RICE</v>
      </c>
      <c r="F520" s="433" t="str">
        <f>'DANSAM LINK COMPANY'!E36</f>
        <v>FORTUNE DELIGHT</v>
      </c>
      <c r="G520" s="443">
        <f>'DANSAM LINK COMPANY'!F36</f>
        <v>0.3075</v>
      </c>
      <c r="H520" s="434">
        <f>'DANSAM LINK COMPANY'!G36</f>
        <v>13.666666666666668</v>
      </c>
      <c r="I520" s="443">
        <f>'DANSAM LINK COMPANY'!H36</f>
        <v>4611.6666666666661</v>
      </c>
      <c r="J520" s="433">
        <f>'DANSAM LINK COMPANY'!I36</f>
        <v>92</v>
      </c>
      <c r="K520" s="443">
        <f>'DANSAM LINK COMPANY'!J36</f>
        <v>2.0699999999999998</v>
      </c>
      <c r="L520" s="443">
        <f>'DANSAM LINK COMPANY'!K36</f>
        <v>31044.390243902435</v>
      </c>
      <c r="M520" s="443">
        <f>'DANSAM LINK COMPANY'!L36</f>
        <v>337.43902439024384</v>
      </c>
      <c r="N520" s="433">
        <f>'DANSAM LINK COMPANY'!M36</f>
        <v>18</v>
      </c>
      <c r="O520" s="444">
        <f>'DANSAM LINK COMPANY'!N36</f>
        <v>1.8028573089740717E-3</v>
      </c>
      <c r="P520" s="433">
        <f>'DANSAM LINK COMPANY'!O36</f>
        <v>0.97794381436725863</v>
      </c>
      <c r="Q520" s="433" t="str">
        <f>'DANSAM LINK COMPANY'!P36</f>
        <v>C</v>
      </c>
      <c r="R520" s="434">
        <f>'DANSAM LINK COMPANY'!Q36</f>
        <v>0.62121212121212122</v>
      </c>
      <c r="S520" s="443">
        <f>'DANSAM LINK COMPANY'!R36</f>
        <v>1.3977272727272727E-2</v>
      </c>
      <c r="T520" s="443">
        <f>'DANSAM LINK COMPANY'!S36</f>
        <v>209.6212121212121</v>
      </c>
      <c r="U520" s="433">
        <f>'DANSAM LINK COMPANY'!T36</f>
        <v>30</v>
      </c>
      <c r="V520" s="433">
        <f>'DANSAM LINK COMPANY'!U36</f>
        <v>3</v>
      </c>
      <c r="W520" s="433">
        <f>'DANSAM LINK COMPANY'!V36</f>
        <v>33</v>
      </c>
      <c r="X520" s="434">
        <f>'DANSAM LINK COMPANY'!W36</f>
        <v>20.5</v>
      </c>
      <c r="Y520" s="434">
        <f>'DANSAM LINK COMPANY'!X36</f>
        <v>0</v>
      </c>
      <c r="Z520" s="443">
        <f>'DANSAM LINK COMPANY'!Y36</f>
        <v>0</v>
      </c>
      <c r="AA520" s="444">
        <f>'DANSAM LINK COMPANY'!Z36</f>
        <v>4.4878048780487809</v>
      </c>
      <c r="AB520" s="446" t="str">
        <f>'DANSAM LINK COMPANY'!AA36</f>
        <v>VERY HIGH-DON’T ORDER</v>
      </c>
      <c r="AC520" s="443">
        <f>'DANSAM LINK COMPANY'!AB36</f>
        <v>0</v>
      </c>
      <c r="AD520" s="450">
        <f>Table1[[#This Row],[Stock Sell in/Sell out]]*Table1[[#This Row],[Stock Norm +Transit Time]]/Table1[[#This Row],[Stock Norm QTY]]</f>
        <v>148.09756097560975</v>
      </c>
      <c r="AE520" s="443">
        <f>Table1[[#This Row],[Stock Norm +Transit Time]]*Table1[[#This Row],[Av. Daily Sales MT]]</f>
        <v>0.46124999999999999</v>
      </c>
    </row>
    <row r="521" spans="1:31" hidden="1">
      <c r="A521" s="433" t="s">
        <v>148</v>
      </c>
      <c r="B521" s="433" t="s">
        <v>1</v>
      </c>
      <c r="C521" s="433" t="str">
        <f>'DANSAM LINK COMPANY'!B37</f>
        <v>W077</v>
      </c>
      <c r="D521" s="433" t="str">
        <f>'DANSAM LINK COMPANY'!C37</f>
        <v>ALIFE COCONUT 40 X 100G</v>
      </c>
      <c r="E521" s="433" t="str">
        <f>'DANSAM LINK COMPANY'!D37</f>
        <v>SOAP</v>
      </c>
      <c r="F521" s="433" t="str">
        <f>'DANSAM LINK COMPANY'!E37</f>
        <v>ALIFE</v>
      </c>
      <c r="G521" s="443">
        <f>'DANSAM LINK COMPANY'!F37</f>
        <v>0.27739999999999965</v>
      </c>
      <c r="H521" s="434">
        <f>'DANSAM LINK COMPANY'!G37</f>
        <v>67.333333333333343</v>
      </c>
      <c r="I521" s="443">
        <f>'DANSAM LINK COMPANY'!H37</f>
        <v>7594.4999999999991</v>
      </c>
      <c r="J521" s="433">
        <f>'DANSAM LINK COMPANY'!I37</f>
        <v>608</v>
      </c>
      <c r="K521" s="443">
        <f>'DANSAM LINK COMPANY'!J37</f>
        <v>2.4319999999999999</v>
      </c>
      <c r="L521" s="443">
        <f>'DANSAM LINK COMPANY'!K37</f>
        <v>68576.079207920775</v>
      </c>
      <c r="M521" s="443">
        <f>'DANSAM LINK COMPANY'!L37</f>
        <v>112.78960396039601</v>
      </c>
      <c r="N521" s="433">
        <f>'DANSAM LINK COMPANY'!M37</f>
        <v>36</v>
      </c>
      <c r="O521" s="444">
        <f>'DANSAM LINK COMPANY'!N37</f>
        <v>1.6263824959655507E-3</v>
      </c>
      <c r="P521" s="433">
        <f>'DANSAM LINK COMPANY'!O37</f>
        <v>0.97957019686322422</v>
      </c>
      <c r="Q521" s="433" t="str">
        <f>'DANSAM LINK COMPANY'!P37</f>
        <v>C</v>
      </c>
      <c r="R521" s="434">
        <f>'DANSAM LINK COMPANY'!Q37</f>
        <v>3.060606060606061</v>
      </c>
      <c r="S521" s="443">
        <f>'DANSAM LINK COMPANY'!R37</f>
        <v>1.2609090909090893E-2</v>
      </c>
      <c r="T521" s="443">
        <f>'DANSAM LINK COMPANY'!S37</f>
        <v>345.20454545454544</v>
      </c>
      <c r="U521" s="433">
        <f>'DANSAM LINK COMPANY'!T37</f>
        <v>30</v>
      </c>
      <c r="V521" s="433">
        <f>'DANSAM LINK COMPANY'!U37</f>
        <v>3</v>
      </c>
      <c r="W521" s="433">
        <f>'DANSAM LINK COMPANY'!V37</f>
        <v>33</v>
      </c>
      <c r="X521" s="434">
        <f>'DANSAM LINK COMPANY'!W37</f>
        <v>101.00000000000001</v>
      </c>
      <c r="Y521" s="434">
        <f>'DANSAM LINK COMPANY'!X37</f>
        <v>0</v>
      </c>
      <c r="Z521" s="443">
        <f>'DANSAM LINK COMPANY'!Y37</f>
        <v>0</v>
      </c>
      <c r="AA521" s="444">
        <f>'DANSAM LINK COMPANY'!Z37</f>
        <v>6.0198019801980189</v>
      </c>
      <c r="AB521" s="446" t="str">
        <f>'DANSAM LINK COMPANY'!AA37</f>
        <v>VERY HIGH-DON’T ORDER</v>
      </c>
      <c r="AC521" s="443">
        <f>'DANSAM LINK COMPANY'!AB37</f>
        <v>0</v>
      </c>
      <c r="AD521" s="450">
        <f>Table1[[#This Row],[Stock Sell in/Sell out]]*Table1[[#This Row],[Stock Norm +Transit Time]]/Table1[[#This Row],[Stock Norm QTY]]</f>
        <v>198.65346534653463</v>
      </c>
      <c r="AE521" s="443">
        <f>Table1[[#This Row],[Stock Norm +Transit Time]]*Table1[[#This Row],[Av. Daily Sales MT]]</f>
        <v>0.41609999999999947</v>
      </c>
    </row>
    <row r="522" spans="1:31" hidden="1">
      <c r="A522" s="433" t="s">
        <v>148</v>
      </c>
      <c r="B522" s="433" t="s">
        <v>1</v>
      </c>
      <c r="C522" s="433" t="str">
        <f>'DANSAM LINK COMPANY'!B38</f>
        <v>W080</v>
      </c>
      <c r="D522" s="433" t="str">
        <f>'DANSAM LINK COMPANY'!C38</f>
        <v>ALIFE MEDICATED 40 X 100G</v>
      </c>
      <c r="E522" s="433" t="str">
        <f>'DANSAM LINK COMPANY'!D38</f>
        <v>SOAP</v>
      </c>
      <c r="F522" s="433" t="str">
        <f>'DANSAM LINK COMPANY'!E38</f>
        <v>ALIFE</v>
      </c>
      <c r="G522" s="443">
        <f>'DANSAM LINK COMPANY'!F38</f>
        <v>0.26666666666666627</v>
      </c>
      <c r="H522" s="434">
        <f>'DANSAM LINK COMPANY'!G38</f>
        <v>65</v>
      </c>
      <c r="I522" s="443">
        <f>'DANSAM LINK COMPANY'!H38</f>
        <v>7173.833333333333</v>
      </c>
      <c r="J522" s="433">
        <f>'DANSAM LINK COMPANY'!I38</f>
        <v>325</v>
      </c>
      <c r="K522" s="443">
        <f>'DANSAM LINK COMPANY'!J38</f>
        <v>1.3</v>
      </c>
      <c r="L522" s="443">
        <f>'DANSAM LINK COMPANY'!K38</f>
        <v>35869.166666666664</v>
      </c>
      <c r="M522" s="443">
        <f>'DANSAM LINK COMPANY'!L38</f>
        <v>110.36666666666666</v>
      </c>
      <c r="N522" s="433">
        <f>'DANSAM LINK COMPANY'!M38</f>
        <v>15</v>
      </c>
      <c r="O522" s="444">
        <f>'DANSAM LINK COMPANY'!N38</f>
        <v>1.5634534928772414E-3</v>
      </c>
      <c r="P522" s="433">
        <f>'DANSAM LINK COMPANY'!O38</f>
        <v>0.98113365035610145</v>
      </c>
      <c r="Q522" s="433" t="str">
        <f>'DANSAM LINK COMPANY'!P38</f>
        <v>C</v>
      </c>
      <c r="R522" s="434">
        <f>'DANSAM LINK COMPANY'!Q38</f>
        <v>2.9545454545454546</v>
      </c>
      <c r="S522" s="443">
        <f>'DANSAM LINK COMPANY'!R38</f>
        <v>1.2121212121212104E-2</v>
      </c>
      <c r="T522" s="443">
        <f>'DANSAM LINK COMPANY'!S38</f>
        <v>326.08333333333331</v>
      </c>
      <c r="U522" s="433">
        <f>'DANSAM LINK COMPANY'!T38</f>
        <v>30</v>
      </c>
      <c r="V522" s="433">
        <f>'DANSAM LINK COMPANY'!U38</f>
        <v>3</v>
      </c>
      <c r="W522" s="433">
        <f>'DANSAM LINK COMPANY'!V38</f>
        <v>33</v>
      </c>
      <c r="X522" s="434">
        <f>'DANSAM LINK COMPANY'!W38</f>
        <v>97.5</v>
      </c>
      <c r="Y522" s="434">
        <f>'DANSAM LINK COMPANY'!X38</f>
        <v>0</v>
      </c>
      <c r="Z522" s="443">
        <f>'DANSAM LINK COMPANY'!Y38</f>
        <v>0</v>
      </c>
      <c r="AA522" s="444">
        <f>'DANSAM LINK COMPANY'!Z38</f>
        <v>3.3333333333333335</v>
      </c>
      <c r="AB522" s="446" t="str">
        <f>'DANSAM LINK COMPANY'!AA38</f>
        <v>VERY HIGH-DON’T ORDER</v>
      </c>
      <c r="AC522" s="443">
        <f>'DANSAM LINK COMPANY'!AB38</f>
        <v>0</v>
      </c>
      <c r="AD522" s="450">
        <f>Table1[[#This Row],[Stock Sell in/Sell out]]*Table1[[#This Row],[Stock Norm +Transit Time]]/Table1[[#This Row],[Stock Norm QTY]]</f>
        <v>110</v>
      </c>
      <c r="AE522" s="443">
        <f>Table1[[#This Row],[Stock Norm +Transit Time]]*Table1[[#This Row],[Av. Daily Sales MT]]</f>
        <v>0.39999999999999941</v>
      </c>
    </row>
    <row r="523" spans="1:31" hidden="1">
      <c r="A523" s="433" t="s">
        <v>148</v>
      </c>
      <c r="B523" s="433" t="s">
        <v>1</v>
      </c>
      <c r="C523" s="433" t="str">
        <f>'DANSAM LINK COMPANY'!B39</f>
        <v>W205</v>
      </c>
      <c r="D523" s="433" t="str">
        <f>'DANSAM LINK COMPANY'!C39</f>
        <v>ALIFE ROSE 18X200G</v>
      </c>
      <c r="E523" s="433" t="str">
        <f>'DANSAM LINK COMPANY'!D39</f>
        <v>SOAP</v>
      </c>
      <c r="F523" s="433" t="str">
        <f>'DANSAM LINK COMPANY'!E39</f>
        <v>ALIFE</v>
      </c>
      <c r="G523" s="443">
        <f>'DANSAM LINK COMPANY'!F39</f>
        <v>0.26573333333333343</v>
      </c>
      <c r="H523" s="434">
        <f>'DANSAM LINK COMPANY'!G39</f>
        <v>71.333333333333343</v>
      </c>
      <c r="I523" s="443">
        <f>'DANSAM LINK COMPANY'!H39</f>
        <v>7462.3400000000065</v>
      </c>
      <c r="J523" s="433">
        <f>'DANSAM LINK COMPANY'!I39</f>
        <v>157</v>
      </c>
      <c r="K523" s="443">
        <f>'DANSAM LINK COMPANY'!J39</f>
        <v>0.56520000000000004</v>
      </c>
      <c r="L523" s="443">
        <f>'DANSAM LINK COMPANY'!K39</f>
        <v>16424.122149532723</v>
      </c>
      <c r="M523" s="443">
        <f>'DANSAM LINK COMPANY'!L39</f>
        <v>104.61224299065428</v>
      </c>
      <c r="N523" s="433">
        <f>'DANSAM LINK COMPANY'!M39</f>
        <v>5</v>
      </c>
      <c r="O523" s="444">
        <f>'DANSAM LINK COMPANY'!N39</f>
        <v>1.5579814056521741E-3</v>
      </c>
      <c r="P523" s="433">
        <f>'DANSAM LINK COMPANY'!O39</f>
        <v>0.98269163176175367</v>
      </c>
      <c r="Q523" s="433" t="str">
        <f>'DANSAM LINK COMPANY'!P39</f>
        <v>C</v>
      </c>
      <c r="R523" s="434">
        <f>'DANSAM LINK COMPANY'!Q39</f>
        <v>3.2424242424242427</v>
      </c>
      <c r="S523" s="443">
        <f>'DANSAM LINK COMPANY'!R39</f>
        <v>1.2078787878787883E-2</v>
      </c>
      <c r="T523" s="443">
        <f>'DANSAM LINK COMPANY'!S39</f>
        <v>339.197272727273</v>
      </c>
      <c r="U523" s="433">
        <f>'DANSAM LINK COMPANY'!T39</f>
        <v>30</v>
      </c>
      <c r="V523" s="433">
        <f>'DANSAM LINK COMPANY'!U39</f>
        <v>3</v>
      </c>
      <c r="W523" s="433">
        <f>'DANSAM LINK COMPANY'!V39</f>
        <v>33</v>
      </c>
      <c r="X523" s="434">
        <f>'DANSAM LINK COMPANY'!W39</f>
        <v>107.00000000000001</v>
      </c>
      <c r="Y523" s="434">
        <f>'DANSAM LINK COMPANY'!X39</f>
        <v>0</v>
      </c>
      <c r="Z523" s="443">
        <f>'DANSAM LINK COMPANY'!Y39</f>
        <v>0</v>
      </c>
      <c r="AA523" s="444">
        <f>'DANSAM LINK COMPANY'!Z39</f>
        <v>1.4672897196261681</v>
      </c>
      <c r="AB523" s="446" t="str">
        <f>'DANSAM LINK COMPANY'!AA39</f>
        <v>HIGH-DON’T ORDER</v>
      </c>
      <c r="AC523" s="443">
        <f>'DANSAM LINK COMPANY'!AB39</f>
        <v>0</v>
      </c>
      <c r="AD523" s="450">
        <f>Table1[[#This Row],[Stock Sell in/Sell out]]*Table1[[#This Row],[Stock Norm +Transit Time]]/Table1[[#This Row],[Stock Norm QTY]]</f>
        <v>48.420560747663544</v>
      </c>
      <c r="AE523" s="443">
        <f>Table1[[#This Row],[Stock Norm +Transit Time]]*Table1[[#This Row],[Av. Daily Sales MT]]</f>
        <v>0.39860000000000018</v>
      </c>
    </row>
    <row r="524" spans="1:31" hidden="1">
      <c r="A524" s="433" t="s">
        <v>148</v>
      </c>
      <c r="B524" s="433" t="s">
        <v>1</v>
      </c>
      <c r="C524" s="433" t="str">
        <f>'DANSAM LINK COMPANY'!B40</f>
        <v>W188</v>
      </c>
      <c r="D524" s="433" t="str">
        <f>'DANSAM LINK COMPANY'!C40</f>
        <v>FRYTOL 1.8LT</v>
      </c>
      <c r="E524" s="433" t="str">
        <f>'DANSAM LINK COMPANY'!D40</f>
        <v>COOKING OIL</v>
      </c>
      <c r="F524" s="433" t="str">
        <f>'DANSAM LINK COMPANY'!E40</f>
        <v>FRYTOL</v>
      </c>
      <c r="G524" s="443">
        <f>'DANSAM LINK COMPANY'!F40</f>
        <v>0.23976000000000008</v>
      </c>
      <c r="H524" s="434">
        <f>'DANSAM LINK COMPANY'!G40</f>
        <v>24.666666666666664</v>
      </c>
      <c r="I524" s="443">
        <f>'DANSAM LINK COMPANY'!H40</f>
        <v>9311.6666666666679</v>
      </c>
      <c r="J524" s="433">
        <f>'DANSAM LINK COMPANY'!I40</f>
        <v>0</v>
      </c>
      <c r="K524" s="443">
        <f>'DANSAM LINK COMPANY'!J40</f>
        <v>0</v>
      </c>
      <c r="L524" s="443">
        <f>'DANSAM LINK COMPANY'!K40</f>
        <v>0</v>
      </c>
      <c r="M524" s="443">
        <f>'DANSAM LINK COMPANY'!L40</f>
        <v>377.50000000000011</v>
      </c>
      <c r="N524" s="433">
        <f>'DANSAM LINK COMPANY'!M40</f>
        <v>20</v>
      </c>
      <c r="O524" s="444">
        <f>'DANSAM LINK COMPANY'!N40</f>
        <v>1.4057010354459303E-3</v>
      </c>
      <c r="P524" s="433">
        <f>'DANSAM LINK COMPANY'!O40</f>
        <v>0.98409733279719958</v>
      </c>
      <c r="Q524" s="433" t="str">
        <f>'DANSAM LINK COMPANY'!P40</f>
        <v>C</v>
      </c>
      <c r="R524" s="434">
        <f>'DANSAM LINK COMPANY'!Q40</f>
        <v>1.1212121212121211</v>
      </c>
      <c r="S524" s="443">
        <f>'DANSAM LINK COMPANY'!R40</f>
        <v>1.0898181818181822E-2</v>
      </c>
      <c r="T524" s="443">
        <f>'DANSAM LINK COMPANY'!S40</f>
        <v>423.25757575757581</v>
      </c>
      <c r="U524" s="433">
        <f>'DANSAM LINK COMPANY'!T40</f>
        <v>30</v>
      </c>
      <c r="V524" s="433">
        <f>'DANSAM LINK COMPANY'!U40</f>
        <v>3</v>
      </c>
      <c r="W524" s="433">
        <f>'DANSAM LINK COMPANY'!V40</f>
        <v>33</v>
      </c>
      <c r="X524" s="434">
        <f>'DANSAM LINK COMPANY'!W40</f>
        <v>37</v>
      </c>
      <c r="Y524" s="434">
        <f>'DANSAM LINK COMPANY'!X40</f>
        <v>37</v>
      </c>
      <c r="Z524" s="443">
        <f>'DANSAM LINK COMPANY'!Y40</f>
        <v>0.35964000000000013</v>
      </c>
      <c r="AA524" s="444">
        <f>'DANSAM LINK COMPANY'!Z40</f>
        <v>0</v>
      </c>
      <c r="AB524" s="446" t="str">
        <f>'DANSAM LINK COMPANY'!AA40</f>
        <v>VERY LOW-ORDER URGENTLY</v>
      </c>
      <c r="AC524" s="443">
        <f>'DANSAM LINK COMPANY'!AB40</f>
        <v>13967.500000000004</v>
      </c>
      <c r="AD524" s="450">
        <f>Table1[[#This Row],[Stock Sell in/Sell out]]*Table1[[#This Row],[Stock Norm +Transit Time]]/Table1[[#This Row],[Stock Norm QTY]]</f>
        <v>0</v>
      </c>
      <c r="AE524" s="443">
        <f>Table1[[#This Row],[Stock Norm +Transit Time]]*Table1[[#This Row],[Av. Daily Sales MT]]</f>
        <v>0.35964000000000013</v>
      </c>
    </row>
    <row r="525" spans="1:31" hidden="1">
      <c r="A525" s="433" t="s">
        <v>148</v>
      </c>
      <c r="B525" s="433" t="s">
        <v>1</v>
      </c>
      <c r="C525" s="433" t="str">
        <f>'DANSAM LINK COMPANY'!B41</f>
        <v>W136</v>
      </c>
      <c r="D525" s="433" t="str">
        <f>'DANSAM LINK COMPANY'!C41</f>
        <v>FORTUNE EMO PA 4.5KG</v>
      </c>
      <c r="E525" s="433" t="str">
        <f>'DANSAM LINK COMPANY'!D41</f>
        <v>RICE</v>
      </c>
      <c r="F525" s="433" t="str">
        <f>'DANSAM LINK COMPANY'!E41</f>
        <v>FORTUNE</v>
      </c>
      <c r="G525" s="443">
        <f>'DANSAM LINK COMPANY'!F41</f>
        <v>0.22050000000000003</v>
      </c>
      <c r="H525" s="434">
        <f>'DANSAM LINK COMPANY'!G41</f>
        <v>7</v>
      </c>
      <c r="I525" s="443">
        <f>'DANSAM LINK COMPANY'!H41</f>
        <v>2627.666666666667</v>
      </c>
      <c r="J525" s="433">
        <f>'DANSAM LINK COMPANY'!I41</f>
        <v>0</v>
      </c>
      <c r="K525" s="443">
        <f>'DANSAM LINK COMPANY'!J41</f>
        <v>0</v>
      </c>
      <c r="L525" s="443">
        <f>'DANSAM LINK COMPANY'!K41</f>
        <v>0</v>
      </c>
      <c r="M525" s="443">
        <f>'DANSAM LINK COMPANY'!L41</f>
        <v>375.38095238095241</v>
      </c>
      <c r="N525" s="433">
        <f>'DANSAM LINK COMPANY'!M41</f>
        <v>5</v>
      </c>
      <c r="O525" s="444">
        <f>'DANSAM LINK COMPANY'!N41</f>
        <v>1.2927806069228712E-3</v>
      </c>
      <c r="P525" s="433">
        <f>'DANSAM LINK COMPANY'!O41</f>
        <v>0.98539011340412241</v>
      </c>
      <c r="Q525" s="433" t="str">
        <f>'DANSAM LINK COMPANY'!P41</f>
        <v>C</v>
      </c>
      <c r="R525" s="434">
        <f>'DANSAM LINK COMPANY'!Q41</f>
        <v>0.31818181818181818</v>
      </c>
      <c r="S525" s="443">
        <f>'DANSAM LINK COMPANY'!R41</f>
        <v>1.0022727272727273E-2</v>
      </c>
      <c r="T525" s="443">
        <f>'DANSAM LINK COMPANY'!S41</f>
        <v>119.43939393939395</v>
      </c>
      <c r="U525" s="433">
        <f>'DANSAM LINK COMPANY'!T41</f>
        <v>30</v>
      </c>
      <c r="V525" s="433">
        <f>'DANSAM LINK COMPANY'!U41</f>
        <v>3</v>
      </c>
      <c r="W525" s="433">
        <f>'DANSAM LINK COMPANY'!V41</f>
        <v>33</v>
      </c>
      <c r="X525" s="434">
        <f>'DANSAM LINK COMPANY'!W41</f>
        <v>10.5</v>
      </c>
      <c r="Y525" s="434">
        <f>'DANSAM LINK COMPANY'!X41</f>
        <v>10.5</v>
      </c>
      <c r="Z525" s="443">
        <f>'DANSAM LINK COMPANY'!Y41</f>
        <v>0.33075000000000004</v>
      </c>
      <c r="AA525" s="444">
        <f>'DANSAM LINK COMPANY'!Z41</f>
        <v>0</v>
      </c>
      <c r="AB525" s="446" t="str">
        <f>'DANSAM LINK COMPANY'!AA41</f>
        <v>VERY LOW-ORDER URGENTLY</v>
      </c>
      <c r="AC525" s="443">
        <f>'DANSAM LINK COMPANY'!AB41</f>
        <v>3941.5000000000005</v>
      </c>
      <c r="AD525" s="450">
        <f>Table1[[#This Row],[Stock Sell in/Sell out]]*Table1[[#This Row],[Stock Norm +Transit Time]]/Table1[[#This Row],[Stock Norm QTY]]</f>
        <v>0</v>
      </c>
      <c r="AE525" s="443">
        <f>Table1[[#This Row],[Stock Norm +Transit Time]]*Table1[[#This Row],[Av. Daily Sales MT]]</f>
        <v>0.33075000000000004</v>
      </c>
    </row>
    <row r="526" spans="1:31" hidden="1">
      <c r="A526" s="433" t="s">
        <v>148</v>
      </c>
      <c r="B526" s="433" t="s">
        <v>1</v>
      </c>
      <c r="C526" s="433" t="str">
        <f>'DANSAM LINK COMPANY'!B42</f>
        <v>W204</v>
      </c>
      <c r="D526" s="433" t="str">
        <f>'DANSAM LINK COMPANY'!C42</f>
        <v>ALIFE COCONUT 18X200G</v>
      </c>
      <c r="E526" s="433" t="str">
        <f>'DANSAM LINK COMPANY'!D42</f>
        <v>SOAP</v>
      </c>
      <c r="F526" s="433" t="str">
        <f>'DANSAM LINK COMPANY'!E42</f>
        <v>ALIFE</v>
      </c>
      <c r="G526" s="443">
        <f>'DANSAM LINK COMPANY'!F42</f>
        <v>0.21839999999999984</v>
      </c>
      <c r="H526" s="434">
        <f>'DANSAM LINK COMPANY'!G42</f>
        <v>57.666666666666664</v>
      </c>
      <c r="I526" s="443">
        <f>'DANSAM LINK COMPANY'!H42</f>
        <v>6511.3333333333376</v>
      </c>
      <c r="J526" s="433">
        <f>'DANSAM LINK COMPANY'!I42</f>
        <v>8</v>
      </c>
      <c r="K526" s="443">
        <f>'DANSAM LINK COMPANY'!J42</f>
        <v>2.8799999999999999E-2</v>
      </c>
      <c r="L526" s="443">
        <f>'DANSAM LINK COMPANY'!K42</f>
        <v>903.30635838150351</v>
      </c>
      <c r="M526" s="443">
        <f>'DANSAM LINK COMPANY'!L42</f>
        <v>112.91329479768794</v>
      </c>
      <c r="N526" s="433">
        <f>'DANSAM LINK COMPANY'!M42</f>
        <v>5</v>
      </c>
      <c r="O526" s="444">
        <f>'DANSAM LINK COMPANY'!N42</f>
        <v>1.2804684106664619E-3</v>
      </c>
      <c r="P526" s="433">
        <f>'DANSAM LINK COMPANY'!O42</f>
        <v>0.98667058181478884</v>
      </c>
      <c r="Q526" s="433" t="str">
        <f>'DANSAM LINK COMPANY'!P42</f>
        <v>C</v>
      </c>
      <c r="R526" s="434">
        <f>'DANSAM LINK COMPANY'!Q42</f>
        <v>2.6212121212121211</v>
      </c>
      <c r="S526" s="443">
        <f>'DANSAM LINK COMPANY'!R42</f>
        <v>9.9272727272727204E-3</v>
      </c>
      <c r="T526" s="443">
        <f>'DANSAM LINK COMPANY'!S42</f>
        <v>295.96969696969717</v>
      </c>
      <c r="U526" s="433">
        <f>'DANSAM LINK COMPANY'!T42</f>
        <v>30</v>
      </c>
      <c r="V526" s="433">
        <f>'DANSAM LINK COMPANY'!U42</f>
        <v>3</v>
      </c>
      <c r="W526" s="433">
        <f>'DANSAM LINK COMPANY'!V42</f>
        <v>33</v>
      </c>
      <c r="X526" s="434">
        <f>'DANSAM LINK COMPANY'!W42</f>
        <v>86.5</v>
      </c>
      <c r="Y526" s="434">
        <f>'DANSAM LINK COMPANY'!X42</f>
        <v>78.5</v>
      </c>
      <c r="Z526" s="443">
        <f>'DANSAM LINK COMPANY'!Y42</f>
        <v>0.29730173410404603</v>
      </c>
      <c r="AA526" s="444">
        <f>'DANSAM LINK COMPANY'!Z42</f>
        <v>9.2485549132947972E-2</v>
      </c>
      <c r="AB526" s="446" t="str">
        <f>'DANSAM LINK COMPANY'!AA42</f>
        <v>VERY LOW-ORDER URGENTLY</v>
      </c>
      <c r="AC526" s="443">
        <f>'DANSAM LINK COMPANY'!AB42</f>
        <v>8863.6936416185035</v>
      </c>
      <c r="AD526" s="450">
        <f>Table1[[#This Row],[Stock Sell in/Sell out]]*Table1[[#This Row],[Stock Norm +Transit Time]]/Table1[[#This Row],[Stock Norm QTY]]</f>
        <v>3.052023121387283</v>
      </c>
      <c r="AE526" s="443">
        <f>Table1[[#This Row],[Stock Norm +Transit Time]]*Table1[[#This Row],[Av. Daily Sales MT]]</f>
        <v>0.32759999999999978</v>
      </c>
    </row>
    <row r="527" spans="1:31" hidden="1">
      <c r="A527" s="433" t="s">
        <v>148</v>
      </c>
      <c r="B527" s="433" t="s">
        <v>1</v>
      </c>
      <c r="C527" s="433" t="str">
        <f>'DANSAM LINK COMPANY'!B43</f>
        <v>W207</v>
      </c>
      <c r="D527" s="433" t="str">
        <f>'DANSAM LINK COMPANY'!C43</f>
        <v>DETERGENT 100X75G</v>
      </c>
      <c r="E527" s="433" t="str">
        <f>'DANSAM LINK COMPANY'!D43</f>
        <v>DETERGENT</v>
      </c>
      <c r="F527" s="433" t="str">
        <f>'DANSAM LINK COMPANY'!E43</f>
        <v>JAMAA</v>
      </c>
      <c r="G527" s="443">
        <f>'DANSAM LINK COMPANY'!F43</f>
        <v>0.21608666666666676</v>
      </c>
      <c r="H527" s="434">
        <f>'DANSAM LINK COMPANY'!G43</f>
        <v>27.666666666666668</v>
      </c>
      <c r="I527" s="443">
        <f>'DANSAM LINK COMPANY'!H43</f>
        <v>4151.850000000004</v>
      </c>
      <c r="J527" s="433">
        <f>'DANSAM LINK COMPANY'!I43</f>
        <v>456</v>
      </c>
      <c r="K527" s="443">
        <f>'DANSAM LINK COMPANY'!J43</f>
        <v>3.42</v>
      </c>
      <c r="L527" s="443">
        <f>'DANSAM LINK COMPANY'!K43</f>
        <v>68430.491566265133</v>
      </c>
      <c r="M527" s="443">
        <f>'DANSAM LINK COMPANY'!L43</f>
        <v>150.06686746987967</v>
      </c>
      <c r="N527" s="433">
        <f>'DANSAM LINK COMPANY'!M43</f>
        <v>32</v>
      </c>
      <c r="O527" s="444">
        <f>'DANSAM LINK COMPANY'!N43</f>
        <v>1.2669054516157531E-3</v>
      </c>
      <c r="P527" s="433">
        <f>'DANSAM LINK COMPANY'!O43</f>
        <v>0.98793748726640462</v>
      </c>
      <c r="Q527" s="433" t="str">
        <f>'DANSAM LINK COMPANY'!P43</f>
        <v>C</v>
      </c>
      <c r="R527" s="434">
        <f>'DANSAM LINK COMPANY'!Q43</f>
        <v>1.2575757575757576</v>
      </c>
      <c r="S527" s="443">
        <f>'DANSAM LINK COMPANY'!R43</f>
        <v>9.8221212121212161E-3</v>
      </c>
      <c r="T527" s="443">
        <f>'DANSAM LINK COMPANY'!S43</f>
        <v>188.72045454545471</v>
      </c>
      <c r="U527" s="433">
        <f>'DANSAM LINK COMPANY'!T43</f>
        <v>30</v>
      </c>
      <c r="V527" s="433">
        <f>'DANSAM LINK COMPANY'!U43</f>
        <v>3</v>
      </c>
      <c r="W527" s="433">
        <f>'DANSAM LINK COMPANY'!V43</f>
        <v>33</v>
      </c>
      <c r="X527" s="434">
        <f>'DANSAM LINK COMPANY'!W43</f>
        <v>41.5</v>
      </c>
      <c r="Y527" s="434">
        <f>'DANSAM LINK COMPANY'!X43</f>
        <v>0</v>
      </c>
      <c r="Z527" s="443">
        <f>'DANSAM LINK COMPANY'!Y43</f>
        <v>0</v>
      </c>
      <c r="AA527" s="444">
        <f>'DANSAM LINK COMPANY'!Z43</f>
        <v>10.987951807228916</v>
      </c>
      <c r="AB527" s="446" t="str">
        <f>'DANSAM LINK COMPANY'!AA43</f>
        <v>VERY HIGH-DON’T ORDER</v>
      </c>
      <c r="AC527" s="443">
        <f>'DANSAM LINK COMPANY'!AB43</f>
        <v>0</v>
      </c>
      <c r="AD527" s="450">
        <f>Table1[[#This Row],[Stock Sell in/Sell out]]*Table1[[#This Row],[Stock Norm +Transit Time]]/Table1[[#This Row],[Stock Norm QTY]]</f>
        <v>362.60240963855421</v>
      </c>
      <c r="AE527" s="443">
        <f>Table1[[#This Row],[Stock Norm +Transit Time]]*Table1[[#This Row],[Av. Daily Sales MT]]</f>
        <v>0.32413000000000014</v>
      </c>
    </row>
    <row r="528" spans="1:31" hidden="1">
      <c r="A528" s="433" t="s">
        <v>148</v>
      </c>
      <c r="B528" s="433" t="s">
        <v>1</v>
      </c>
      <c r="C528" s="433" t="str">
        <f>'DANSAM LINK COMPANY'!B44</f>
        <v>W106</v>
      </c>
      <c r="D528" s="433" t="str">
        <f>'DANSAM LINK COMPANY'!C44</f>
        <v>FRYTOL 0.9L X 15 BTL</v>
      </c>
      <c r="E528" s="433" t="str">
        <f>'DANSAM LINK COMPANY'!D44</f>
        <v>COOKING OIL</v>
      </c>
      <c r="F528" s="433" t="str">
        <f>'DANSAM LINK COMPANY'!E44</f>
        <v>FRYTOL</v>
      </c>
      <c r="G528" s="443">
        <f>'DANSAM LINK COMPANY'!F44</f>
        <v>0.20277000000000001</v>
      </c>
      <c r="H528" s="434">
        <f>'DANSAM LINK COMPANY'!G44</f>
        <v>15.666666666666666</v>
      </c>
      <c r="I528" s="443">
        <f>'DANSAM LINK COMPANY'!H44</f>
        <v>4672.9399999999996</v>
      </c>
      <c r="J528" s="433">
        <f>'DANSAM LINK COMPANY'!I44</f>
        <v>-1</v>
      </c>
      <c r="K528" s="443">
        <f>'DANSAM LINK COMPANY'!J44</f>
        <v>-1.2150000000000001E-2</v>
      </c>
      <c r="L528" s="443">
        <f>'DANSAM LINK COMPANY'!K44</f>
        <v>-298.27276595744678</v>
      </c>
      <c r="M528" s="443">
        <f>'DANSAM LINK COMPANY'!L44</f>
        <v>298.27276595744678</v>
      </c>
      <c r="N528" s="433">
        <f>'DANSAM LINK COMPANY'!M44</f>
        <v>5</v>
      </c>
      <c r="O528" s="444">
        <f>'DANSAM LINK COMPANY'!N44</f>
        <v>1.1888304928151952E-3</v>
      </c>
      <c r="P528" s="433">
        <f>'DANSAM LINK COMPANY'!O44</f>
        <v>0.98912631775921978</v>
      </c>
      <c r="Q528" s="433" t="str">
        <f>'DANSAM LINK COMPANY'!P44</f>
        <v>C</v>
      </c>
      <c r="R528" s="434">
        <f>'DANSAM LINK COMPANY'!Q44</f>
        <v>0.71212121212121204</v>
      </c>
      <c r="S528" s="443">
        <f>'DANSAM LINK COMPANY'!R44</f>
        <v>9.2168181818181819E-3</v>
      </c>
      <c r="T528" s="443">
        <f>'DANSAM LINK COMPANY'!S44</f>
        <v>212.40636363636361</v>
      </c>
      <c r="U528" s="433">
        <f>'DANSAM LINK COMPANY'!T44</f>
        <v>30</v>
      </c>
      <c r="V528" s="433">
        <f>'DANSAM LINK COMPANY'!U44</f>
        <v>3</v>
      </c>
      <c r="W528" s="433">
        <f>'DANSAM LINK COMPANY'!V44</f>
        <v>33</v>
      </c>
      <c r="X528" s="434">
        <f>'DANSAM LINK COMPANY'!W44</f>
        <v>23.499999999999996</v>
      </c>
      <c r="Y528" s="434">
        <f>'DANSAM LINK COMPANY'!X44</f>
        <v>24.499999999999996</v>
      </c>
      <c r="Z528" s="443">
        <f>'DANSAM LINK COMPANY'!Y44</f>
        <v>0.31709776595744676</v>
      </c>
      <c r="AA528" s="444">
        <f>'DANSAM LINK COMPANY'!Z44</f>
        <v>-4.2553191489361708E-2</v>
      </c>
      <c r="AB528" s="446" t="str">
        <f>'DANSAM LINK COMPANY'!AA44</f>
        <v>VERY LOW-ORDER URGENTLY</v>
      </c>
      <c r="AC528" s="443">
        <f>'DANSAM LINK COMPANY'!AB44</f>
        <v>7307.6827659574446</v>
      </c>
      <c r="AD528" s="450">
        <f>Table1[[#This Row],[Stock Sell in/Sell out]]*Table1[[#This Row],[Stock Norm +Transit Time]]/Table1[[#This Row],[Stock Norm QTY]]</f>
        <v>-1.4042553191489364</v>
      </c>
      <c r="AE528" s="443">
        <f>Table1[[#This Row],[Stock Norm +Transit Time]]*Table1[[#This Row],[Av. Daily Sales MT]]</f>
        <v>0.30415500000000001</v>
      </c>
    </row>
    <row r="529" spans="1:31" hidden="1">
      <c r="A529" s="433" t="s">
        <v>148</v>
      </c>
      <c r="B529" s="433" t="s">
        <v>1</v>
      </c>
      <c r="C529" s="433" t="str">
        <f>'DANSAM LINK COMPANY'!B45</f>
        <v>W194</v>
      </c>
      <c r="D529" s="433" t="str">
        <f>'DANSAM LINK COMPANY'!C45</f>
        <v>ALIFE MEDICATED 18X200G</v>
      </c>
      <c r="E529" s="433" t="str">
        <f>'DANSAM LINK COMPANY'!D45</f>
        <v>SOAP</v>
      </c>
      <c r="F529" s="433" t="str">
        <f>'DANSAM LINK COMPANY'!E45</f>
        <v>ALIFE</v>
      </c>
      <c r="G529" s="443">
        <f>'DANSAM LINK COMPANY'!F45</f>
        <v>0.19433333333333347</v>
      </c>
      <c r="H529" s="434">
        <f>'DANSAM LINK COMPANY'!G45</f>
        <v>50.333333333333336</v>
      </c>
      <c r="I529" s="443">
        <f>'DANSAM LINK COMPANY'!H45</f>
        <v>5677.9866666666721</v>
      </c>
      <c r="J529" s="433">
        <f>'DANSAM LINK COMPANY'!I45</f>
        <v>121</v>
      </c>
      <c r="K529" s="443">
        <f>'DANSAM LINK COMPANY'!J45</f>
        <v>0.43560000000000004</v>
      </c>
      <c r="L529" s="443">
        <f>'DANSAM LINK COMPANY'!K45</f>
        <v>13649.729536423853</v>
      </c>
      <c r="M529" s="443">
        <f>'DANSAM LINK COMPANY'!L45</f>
        <v>112.8076821192054</v>
      </c>
      <c r="N529" s="433">
        <f>'DANSAM LINK COMPANY'!M45</f>
        <v>48</v>
      </c>
      <c r="O529" s="444">
        <f>'DANSAM LINK COMPANY'!N45</f>
        <v>1.1393667329342922E-3</v>
      </c>
      <c r="P529" s="433">
        <f>'DANSAM LINK COMPANY'!O45</f>
        <v>0.99026568449215402</v>
      </c>
      <c r="Q529" s="433" t="str">
        <f>'DANSAM LINK COMPANY'!P45</f>
        <v>C</v>
      </c>
      <c r="R529" s="434">
        <f>'DANSAM LINK COMPANY'!Q45</f>
        <v>2.2878787878787881</v>
      </c>
      <c r="S529" s="443">
        <f>'DANSAM LINK COMPANY'!R45</f>
        <v>8.8333333333333389E-3</v>
      </c>
      <c r="T529" s="443">
        <f>'DANSAM LINK COMPANY'!S45</f>
        <v>258.09030303030329</v>
      </c>
      <c r="U529" s="433">
        <f>'DANSAM LINK COMPANY'!T45</f>
        <v>30</v>
      </c>
      <c r="V529" s="433">
        <f>'DANSAM LINK COMPANY'!U45</f>
        <v>3</v>
      </c>
      <c r="W529" s="433">
        <f>'DANSAM LINK COMPANY'!V45</f>
        <v>33</v>
      </c>
      <c r="X529" s="434">
        <f>'DANSAM LINK COMPANY'!W45</f>
        <v>75.5</v>
      </c>
      <c r="Y529" s="434">
        <f>'DANSAM LINK COMPANY'!X45</f>
        <v>0</v>
      </c>
      <c r="Z529" s="443">
        <f>'DANSAM LINK COMPANY'!Y45</f>
        <v>0</v>
      </c>
      <c r="AA529" s="444">
        <f>'DANSAM LINK COMPANY'!Z45</f>
        <v>1.6026490066225165</v>
      </c>
      <c r="AB529" s="446" t="str">
        <f>'DANSAM LINK COMPANY'!AA45</f>
        <v>HIGH-DON’T ORDER</v>
      </c>
      <c r="AC529" s="443">
        <f>'DANSAM LINK COMPANY'!AB45</f>
        <v>0</v>
      </c>
      <c r="AD529" s="450">
        <f>Table1[[#This Row],[Stock Sell in/Sell out]]*Table1[[#This Row],[Stock Norm +Transit Time]]/Table1[[#This Row],[Stock Norm QTY]]</f>
        <v>52.88741721854305</v>
      </c>
      <c r="AE529" s="443">
        <f>Table1[[#This Row],[Stock Norm +Transit Time]]*Table1[[#This Row],[Av. Daily Sales MT]]</f>
        <v>0.2915000000000002</v>
      </c>
    </row>
    <row r="530" spans="1:31" hidden="1">
      <c r="A530" s="433" t="s">
        <v>148</v>
      </c>
      <c r="B530" s="433" t="s">
        <v>1</v>
      </c>
      <c r="C530" s="433" t="str">
        <f>'DANSAM LINK COMPANY'!B46</f>
        <v>W157</v>
      </c>
      <c r="D530" s="433" t="str">
        <f>'DANSAM LINK COMPANY'!C46</f>
        <v>VIKING 45KG</v>
      </c>
      <c r="E530" s="433" t="str">
        <f>'DANSAM LINK COMPANY'!D46</f>
        <v>RICE</v>
      </c>
      <c r="F530" s="433" t="str">
        <f>'DANSAM LINK COMPANY'!E46</f>
        <v>VIKING</v>
      </c>
      <c r="G530" s="443">
        <f>'DANSAM LINK COMPANY'!F46</f>
        <v>0.16499999999999998</v>
      </c>
      <c r="H530" s="434">
        <f>'DANSAM LINK COMPANY'!G46</f>
        <v>3.6666666666666665</v>
      </c>
      <c r="I530" s="443">
        <f>'DANSAM LINK COMPANY'!H46</f>
        <v>1228.3333333333333</v>
      </c>
      <c r="J530" s="433">
        <f>'DANSAM LINK COMPANY'!I46</f>
        <v>0</v>
      </c>
      <c r="K530" s="443">
        <f>'DANSAM LINK COMPANY'!J46</f>
        <v>0</v>
      </c>
      <c r="L530" s="443">
        <f>'DANSAM LINK COMPANY'!K46</f>
        <v>0</v>
      </c>
      <c r="M530" s="443">
        <f>'DANSAM LINK COMPANY'!L46</f>
        <v>335</v>
      </c>
      <c r="N530" s="433">
        <f>'DANSAM LINK COMPANY'!M46</f>
        <v>32</v>
      </c>
      <c r="O530" s="444">
        <f>'DANSAM LINK COMPANY'!N46</f>
        <v>9.6738684871779449E-4</v>
      </c>
      <c r="P530" s="433">
        <f>'DANSAM LINK COMPANY'!O46</f>
        <v>0.9912330713408718</v>
      </c>
      <c r="Q530" s="433" t="str">
        <f>'DANSAM LINK COMPANY'!P46</f>
        <v>C</v>
      </c>
      <c r="R530" s="434">
        <f>'DANSAM LINK COMPANY'!Q46</f>
        <v>0.16666666666666666</v>
      </c>
      <c r="S530" s="443">
        <f>'DANSAM LINK COMPANY'!R46</f>
        <v>7.4999999999999989E-3</v>
      </c>
      <c r="T530" s="443">
        <f>'DANSAM LINK COMPANY'!S46</f>
        <v>55.833333333333329</v>
      </c>
      <c r="U530" s="433">
        <f>'DANSAM LINK COMPANY'!T46</f>
        <v>30</v>
      </c>
      <c r="V530" s="433">
        <f>'DANSAM LINK COMPANY'!U46</f>
        <v>3</v>
      </c>
      <c r="W530" s="433">
        <f>'DANSAM LINK COMPANY'!V46</f>
        <v>33</v>
      </c>
      <c r="X530" s="434">
        <f>'DANSAM LINK COMPANY'!W46</f>
        <v>5.5</v>
      </c>
      <c r="Y530" s="434">
        <f>'DANSAM LINK COMPANY'!X46</f>
        <v>5.5</v>
      </c>
      <c r="Z530" s="443">
        <f>'DANSAM LINK COMPANY'!Y46</f>
        <v>0.24749999999999997</v>
      </c>
      <c r="AA530" s="444">
        <f>'DANSAM LINK COMPANY'!Z46</f>
        <v>0</v>
      </c>
      <c r="AB530" s="446" t="str">
        <f>'DANSAM LINK COMPANY'!AA46</f>
        <v>VERY LOW-ORDER URGENTLY</v>
      </c>
      <c r="AC530" s="443">
        <f>'DANSAM LINK COMPANY'!AB46</f>
        <v>1842.5</v>
      </c>
      <c r="AD530" s="450">
        <f>Table1[[#This Row],[Stock Sell in/Sell out]]*Table1[[#This Row],[Stock Norm +Transit Time]]/Table1[[#This Row],[Stock Norm QTY]]</f>
        <v>0</v>
      </c>
      <c r="AE530" s="443">
        <f>Table1[[#This Row],[Stock Norm +Transit Time]]*Table1[[#This Row],[Av. Daily Sales MT]]</f>
        <v>0.24749999999999997</v>
      </c>
    </row>
    <row r="531" spans="1:31" hidden="1">
      <c r="A531" s="433" t="s">
        <v>148</v>
      </c>
      <c r="B531" s="433" t="s">
        <v>1</v>
      </c>
      <c r="C531" s="433" t="str">
        <f>'DANSAM LINK COMPANY'!B47</f>
        <v>W203</v>
      </c>
      <c r="D531" s="433" t="str">
        <f>'DANSAM LINK COMPANY'!C47</f>
        <v>ALIFE LEMON 18X200G</v>
      </c>
      <c r="E531" s="433" t="str">
        <f>'DANSAM LINK COMPANY'!D47</f>
        <v>SOAP</v>
      </c>
      <c r="F531" s="433" t="str">
        <f>'DANSAM LINK COMPANY'!E47</f>
        <v>ALIFE</v>
      </c>
      <c r="G531" s="443">
        <f>'DANSAM LINK COMPANY'!F47</f>
        <v>0.1644000000000001</v>
      </c>
      <c r="H531" s="434">
        <f>'DANSAM LINK COMPANY'!G47</f>
        <v>41.666666666666664</v>
      </c>
      <c r="I531" s="443">
        <f>'DANSAM LINK COMPANY'!H47</f>
        <v>5137.6966666666676</v>
      </c>
      <c r="J531" s="433">
        <f>'DANSAM LINK COMPANY'!I47</f>
        <v>303</v>
      </c>
      <c r="K531" s="443">
        <f>'DANSAM LINK COMPANY'!J47</f>
        <v>1.0908</v>
      </c>
      <c r="L531" s="443">
        <f>'DANSAM LINK COMPANY'!K47</f>
        <v>37361.330160000012</v>
      </c>
      <c r="M531" s="443">
        <f>'DANSAM LINK COMPANY'!L47</f>
        <v>123.30472000000003</v>
      </c>
      <c r="N531" s="433">
        <f>'DANSAM LINK COMPANY'!M47</f>
        <v>30</v>
      </c>
      <c r="O531" s="444">
        <f>'DANSAM LINK COMPANY'!N47</f>
        <v>9.638690783588214E-4</v>
      </c>
      <c r="P531" s="433">
        <f>'DANSAM LINK COMPANY'!O47</f>
        <v>0.99219694041923057</v>
      </c>
      <c r="Q531" s="433" t="str">
        <f>'DANSAM LINK COMPANY'!P47</f>
        <v>C</v>
      </c>
      <c r="R531" s="434">
        <f>'DANSAM LINK COMPANY'!Q47</f>
        <v>1.8939393939393938</v>
      </c>
      <c r="S531" s="443">
        <f>'DANSAM LINK COMPANY'!R47</f>
        <v>7.4727272727272776E-3</v>
      </c>
      <c r="T531" s="443">
        <f>'DANSAM LINK COMPANY'!S47</f>
        <v>233.53166666666672</v>
      </c>
      <c r="U531" s="433">
        <f>'DANSAM LINK COMPANY'!T47</f>
        <v>30</v>
      </c>
      <c r="V531" s="433">
        <f>'DANSAM LINK COMPANY'!U47</f>
        <v>3</v>
      </c>
      <c r="W531" s="433">
        <f>'DANSAM LINK COMPANY'!V47</f>
        <v>33</v>
      </c>
      <c r="X531" s="434">
        <f>'DANSAM LINK COMPANY'!W47</f>
        <v>62.499999999999993</v>
      </c>
      <c r="Y531" s="434">
        <f>'DANSAM LINK COMPANY'!X47</f>
        <v>0</v>
      </c>
      <c r="Z531" s="443">
        <f>'DANSAM LINK COMPANY'!Y47</f>
        <v>0</v>
      </c>
      <c r="AA531" s="444">
        <f>'DANSAM LINK COMPANY'!Z47</f>
        <v>4.8480000000000008</v>
      </c>
      <c r="AB531" s="446" t="str">
        <f>'DANSAM LINK COMPANY'!AA47</f>
        <v>VERY HIGH-DON’T ORDER</v>
      </c>
      <c r="AC531" s="443">
        <f>'DANSAM LINK COMPANY'!AB47</f>
        <v>0</v>
      </c>
      <c r="AD531" s="450">
        <f>Table1[[#This Row],[Stock Sell in/Sell out]]*Table1[[#This Row],[Stock Norm +Transit Time]]/Table1[[#This Row],[Stock Norm QTY]]</f>
        <v>159.98400000000001</v>
      </c>
      <c r="AE531" s="443">
        <f>Table1[[#This Row],[Stock Norm +Transit Time]]*Table1[[#This Row],[Av. Daily Sales MT]]</f>
        <v>0.24660000000000015</v>
      </c>
    </row>
    <row r="532" spans="1:31" hidden="1">
      <c r="A532" s="433" t="s">
        <v>148</v>
      </c>
      <c r="B532" s="433" t="s">
        <v>1</v>
      </c>
      <c r="C532" s="433" t="str">
        <f>'DANSAM LINK COMPANY'!B48</f>
        <v>W206</v>
      </c>
      <c r="D532" s="433" t="str">
        <f>'DANSAM LINK COMPANY'!C48</f>
        <v>PROMISE 4.5KG</v>
      </c>
      <c r="E532" s="433" t="str">
        <f>'DANSAM LINK COMPANY'!D48</f>
        <v>RICE</v>
      </c>
      <c r="F532" s="433" t="str">
        <f>'DANSAM LINK COMPANY'!E48</f>
        <v>PROMISE</v>
      </c>
      <c r="G532" s="443">
        <f>'DANSAM LINK COMPANY'!F48</f>
        <v>0.1575</v>
      </c>
      <c r="H532" s="434">
        <f>'DANSAM LINK COMPANY'!G48</f>
        <v>7</v>
      </c>
      <c r="I532" s="443">
        <f>'DANSAM LINK COMPANY'!H48</f>
        <v>2590</v>
      </c>
      <c r="J532" s="433">
        <f>'DANSAM LINK COMPANY'!I48</f>
        <v>240</v>
      </c>
      <c r="K532" s="443">
        <f>'DANSAM LINK COMPANY'!J48</f>
        <v>5.4</v>
      </c>
      <c r="L532" s="443">
        <f>'DANSAM LINK COMPANY'!K48</f>
        <v>88800</v>
      </c>
      <c r="M532" s="443">
        <f>'DANSAM LINK COMPANY'!L48</f>
        <v>370</v>
      </c>
      <c r="N532" s="433">
        <f>'DANSAM LINK COMPANY'!M48</f>
        <v>12</v>
      </c>
      <c r="O532" s="444">
        <f>'DANSAM LINK COMPANY'!N48</f>
        <v>9.2341471923062211E-4</v>
      </c>
      <c r="P532" s="433">
        <f>'DANSAM LINK COMPANY'!O48</f>
        <v>0.9931203551384612</v>
      </c>
      <c r="Q532" s="433" t="str">
        <f>'DANSAM LINK COMPANY'!P48</f>
        <v>C</v>
      </c>
      <c r="R532" s="434">
        <f>'DANSAM LINK COMPANY'!Q48</f>
        <v>0.31818181818181818</v>
      </c>
      <c r="S532" s="443">
        <f>'DANSAM LINK COMPANY'!R48</f>
        <v>7.1590909090909092E-3</v>
      </c>
      <c r="T532" s="443">
        <f>'DANSAM LINK COMPANY'!S48</f>
        <v>117.72727272727273</v>
      </c>
      <c r="U532" s="433">
        <f>'DANSAM LINK COMPANY'!T48</f>
        <v>30</v>
      </c>
      <c r="V532" s="433">
        <f>'DANSAM LINK COMPANY'!U48</f>
        <v>3</v>
      </c>
      <c r="W532" s="433">
        <f>'DANSAM LINK COMPANY'!V48</f>
        <v>33</v>
      </c>
      <c r="X532" s="434">
        <f>'DANSAM LINK COMPANY'!W48</f>
        <v>10.5</v>
      </c>
      <c r="Y532" s="434">
        <f>'DANSAM LINK COMPANY'!X48</f>
        <v>0</v>
      </c>
      <c r="Z532" s="443">
        <f>'DANSAM LINK COMPANY'!Y48</f>
        <v>0</v>
      </c>
      <c r="AA532" s="444">
        <f>'DANSAM LINK COMPANY'!Z48</f>
        <v>22.857142857142858</v>
      </c>
      <c r="AB532" s="446" t="str">
        <f>'DANSAM LINK COMPANY'!AA48</f>
        <v>VERY HIGH-DON’T ORDER</v>
      </c>
      <c r="AC532" s="443">
        <f>'DANSAM LINK COMPANY'!AB48</f>
        <v>0</v>
      </c>
      <c r="AD532" s="450">
        <f>Table1[[#This Row],[Stock Sell in/Sell out]]*Table1[[#This Row],[Stock Norm +Transit Time]]/Table1[[#This Row],[Stock Norm QTY]]</f>
        <v>754.28571428571433</v>
      </c>
      <c r="AE532" s="443">
        <f>Table1[[#This Row],[Stock Norm +Transit Time]]*Table1[[#This Row],[Av. Daily Sales MT]]</f>
        <v>0.23625000000000002</v>
      </c>
    </row>
    <row r="533" spans="1:31" hidden="1">
      <c r="A533" s="433" t="s">
        <v>148</v>
      </c>
      <c r="B533" s="433" t="s">
        <v>1</v>
      </c>
      <c r="C533" s="433" t="str">
        <f>'DANSAM LINK COMPANY'!B49</f>
        <v>W137</v>
      </c>
      <c r="D533" s="433" t="str">
        <f>'DANSAM LINK COMPANY'!C49</f>
        <v>VIKING EMO PA 4.5KG</v>
      </c>
      <c r="E533" s="433" t="str">
        <f>'DANSAM LINK COMPANY'!D49</f>
        <v>RICE</v>
      </c>
      <c r="F533" s="433" t="str">
        <f>'DANSAM LINK COMPANY'!E49</f>
        <v>VIKING</v>
      </c>
      <c r="G533" s="443">
        <f>'DANSAM LINK COMPANY'!F49</f>
        <v>0.15000000000000002</v>
      </c>
      <c r="H533" s="434">
        <f>'DANSAM LINK COMPANY'!G49</f>
        <v>6.6666666666666661</v>
      </c>
      <c r="I533" s="443">
        <f>'DANSAM LINK COMPANY'!H49</f>
        <v>1666.6666666666665</v>
      </c>
      <c r="J533" s="433">
        <f>'DANSAM LINK COMPANY'!I49</f>
        <v>0</v>
      </c>
      <c r="K533" s="443">
        <f>'DANSAM LINK COMPANY'!J49</f>
        <v>0</v>
      </c>
      <c r="L533" s="443">
        <f>'DANSAM LINK COMPANY'!K49</f>
        <v>0</v>
      </c>
      <c r="M533" s="443">
        <f>'DANSAM LINK COMPANY'!L49</f>
        <v>250</v>
      </c>
      <c r="N533" s="433">
        <f>'DANSAM LINK COMPANY'!M49</f>
        <v>12</v>
      </c>
      <c r="O533" s="444">
        <f>'DANSAM LINK COMPANY'!N49</f>
        <v>8.7944258974344974E-4</v>
      </c>
      <c r="P533" s="433">
        <f>'DANSAM LINK COMPANY'!O49</f>
        <v>0.99399979772820468</v>
      </c>
      <c r="Q533" s="433" t="str">
        <f>'DANSAM LINK COMPANY'!P49</f>
        <v>C</v>
      </c>
      <c r="R533" s="434">
        <f>'DANSAM LINK COMPANY'!Q49</f>
        <v>0.30303030303030298</v>
      </c>
      <c r="S533" s="443">
        <f>'DANSAM LINK COMPANY'!R49</f>
        <v>6.8181818181818196E-3</v>
      </c>
      <c r="T533" s="443">
        <f>'DANSAM LINK COMPANY'!S49</f>
        <v>75.757575757575751</v>
      </c>
      <c r="U533" s="433">
        <f>'DANSAM LINK COMPANY'!T49</f>
        <v>30</v>
      </c>
      <c r="V533" s="433">
        <f>'DANSAM LINK COMPANY'!U49</f>
        <v>3</v>
      </c>
      <c r="W533" s="433">
        <f>'DANSAM LINK COMPANY'!V49</f>
        <v>33</v>
      </c>
      <c r="X533" s="434">
        <f>'DANSAM LINK COMPANY'!W49</f>
        <v>9.9999999999999982</v>
      </c>
      <c r="Y533" s="434">
        <f>'DANSAM LINK COMPANY'!X49</f>
        <v>9.9999999999999982</v>
      </c>
      <c r="Z533" s="443">
        <f>'DANSAM LINK COMPANY'!Y49</f>
        <v>0.22500000000000001</v>
      </c>
      <c r="AA533" s="444">
        <f>'DANSAM LINK COMPANY'!Z49</f>
        <v>0</v>
      </c>
      <c r="AB533" s="446" t="str">
        <f>'DANSAM LINK COMPANY'!AA49</f>
        <v>VERY LOW-ORDER URGENTLY</v>
      </c>
      <c r="AC533" s="443">
        <f>'DANSAM LINK COMPANY'!AB49</f>
        <v>2499.9999999999995</v>
      </c>
      <c r="AD533" s="450">
        <f>Table1[[#This Row],[Stock Sell in/Sell out]]*Table1[[#This Row],[Stock Norm +Transit Time]]/Table1[[#This Row],[Stock Norm QTY]]</f>
        <v>0</v>
      </c>
      <c r="AE533" s="443">
        <f>Table1[[#This Row],[Stock Norm +Transit Time]]*Table1[[#This Row],[Av. Daily Sales MT]]</f>
        <v>0.22500000000000003</v>
      </c>
    </row>
    <row r="534" spans="1:31" hidden="1">
      <c r="A534" s="433" t="s">
        <v>148</v>
      </c>
      <c r="B534" s="433" t="s">
        <v>1</v>
      </c>
      <c r="C534" s="433" t="str">
        <f>'DANSAM LINK COMPANY'!B50</f>
        <v>W111</v>
      </c>
      <c r="D534" s="433" t="str">
        <f>'DANSAM LINK COMPANY'!C50</f>
        <v>FORTUNE DELIGHT 900GM</v>
      </c>
      <c r="E534" s="433" t="str">
        <f>'DANSAM LINK COMPANY'!D50</f>
        <v>RICE</v>
      </c>
      <c r="F534" s="433" t="str">
        <f>'DANSAM LINK COMPANY'!E50</f>
        <v>FORTUNE DELIGHT</v>
      </c>
      <c r="G534" s="443">
        <f>'DANSAM LINK COMPANY'!F50</f>
        <v>0.13800000000000004</v>
      </c>
      <c r="H534" s="434">
        <f>'DANSAM LINK COMPANY'!G50</f>
        <v>7.6666666666666661</v>
      </c>
      <c r="I534" s="443">
        <f>'DANSAM LINK COMPANY'!H50</f>
        <v>1758.3333333333335</v>
      </c>
      <c r="J534" s="433">
        <f>'DANSAM LINK COMPANY'!I50</f>
        <v>0</v>
      </c>
      <c r="K534" s="443">
        <f>'DANSAM LINK COMPANY'!J50</f>
        <v>0</v>
      </c>
      <c r="L534" s="443">
        <f>'DANSAM LINK COMPANY'!K50</f>
        <v>0</v>
      </c>
      <c r="M534" s="443">
        <f>'DANSAM LINK COMPANY'!L50</f>
        <v>229.34782608695656</v>
      </c>
      <c r="N534" s="433">
        <f>'DANSAM LINK COMPANY'!M50</f>
        <v>4</v>
      </c>
      <c r="O534" s="444">
        <f>'DANSAM LINK COMPANY'!N50</f>
        <v>8.0908718256397392E-4</v>
      </c>
      <c r="P534" s="433">
        <f>'DANSAM LINK COMPANY'!O50</f>
        <v>0.99480888491076869</v>
      </c>
      <c r="Q534" s="433" t="str">
        <f>'DANSAM LINK COMPANY'!P50</f>
        <v>C</v>
      </c>
      <c r="R534" s="434">
        <f>'DANSAM LINK COMPANY'!Q50</f>
        <v>0.34848484848484845</v>
      </c>
      <c r="S534" s="443">
        <f>'DANSAM LINK COMPANY'!R50</f>
        <v>6.2727272727272744E-3</v>
      </c>
      <c r="T534" s="443">
        <f>'DANSAM LINK COMPANY'!S50</f>
        <v>79.924242424242436</v>
      </c>
      <c r="U534" s="433">
        <f>'DANSAM LINK COMPANY'!T50</f>
        <v>30</v>
      </c>
      <c r="V534" s="433">
        <f>'DANSAM LINK COMPANY'!U50</f>
        <v>3</v>
      </c>
      <c r="W534" s="433">
        <f>'DANSAM LINK COMPANY'!V50</f>
        <v>33</v>
      </c>
      <c r="X534" s="434">
        <f>'DANSAM LINK COMPANY'!W50</f>
        <v>11.499999999999998</v>
      </c>
      <c r="Y534" s="434">
        <f>'DANSAM LINK COMPANY'!X50</f>
        <v>11.499999999999998</v>
      </c>
      <c r="Z534" s="443">
        <f>'DANSAM LINK COMPANY'!Y50</f>
        <v>0.20700000000000005</v>
      </c>
      <c r="AA534" s="444">
        <f>'DANSAM LINK COMPANY'!Z50</f>
        <v>0</v>
      </c>
      <c r="AB534" s="446" t="str">
        <f>'DANSAM LINK COMPANY'!AA50</f>
        <v>VERY LOW-ORDER URGENTLY</v>
      </c>
      <c r="AC534" s="443">
        <f>'DANSAM LINK COMPANY'!AB50</f>
        <v>2637.5</v>
      </c>
      <c r="AD534" s="450">
        <f>Table1[[#This Row],[Stock Sell in/Sell out]]*Table1[[#This Row],[Stock Norm +Transit Time]]/Table1[[#This Row],[Stock Norm QTY]]</f>
        <v>0</v>
      </c>
      <c r="AE534" s="443">
        <f>Table1[[#This Row],[Stock Norm +Transit Time]]*Table1[[#This Row],[Av. Daily Sales MT]]</f>
        <v>0.20700000000000005</v>
      </c>
    </row>
    <row r="535" spans="1:31" hidden="1">
      <c r="A535" s="433" t="s">
        <v>148</v>
      </c>
      <c r="B535" s="433" t="s">
        <v>1</v>
      </c>
      <c r="C535" s="433" t="str">
        <f>'DANSAM LINK COMPANY'!B51</f>
        <v>W062</v>
      </c>
      <c r="D535" s="433" t="str">
        <f>'DANSAM LINK COMPANY'!C51</f>
        <v>FORTUNE DELIGHT 1KG</v>
      </c>
      <c r="E535" s="433" t="str">
        <f>'DANSAM LINK COMPANY'!D51</f>
        <v>RICE</v>
      </c>
      <c r="F535" s="433" t="str">
        <f>'DANSAM LINK COMPANY'!E51</f>
        <v>FORTUNE DELIGHT</v>
      </c>
      <c r="G535" s="443">
        <f>'DANSAM LINK COMPANY'!F51</f>
        <v>0.10000000000000002</v>
      </c>
      <c r="H535" s="434">
        <f>'DANSAM LINK COMPANY'!G51</f>
        <v>5</v>
      </c>
      <c r="I535" s="443">
        <f>'DANSAM LINK COMPANY'!H51</f>
        <v>875</v>
      </c>
      <c r="J535" s="433">
        <f>'DANSAM LINK COMPANY'!I51</f>
        <v>0</v>
      </c>
      <c r="K535" s="443">
        <f>'DANSAM LINK COMPANY'!J51</f>
        <v>0</v>
      </c>
      <c r="L535" s="443">
        <f>'DANSAM LINK COMPANY'!K51</f>
        <v>0</v>
      </c>
      <c r="M535" s="443">
        <f>'DANSAM LINK COMPANY'!L51</f>
        <v>175</v>
      </c>
      <c r="N535" s="433">
        <f>'DANSAM LINK COMPANY'!M51</f>
        <v>12</v>
      </c>
      <c r="O535" s="444">
        <f>'DANSAM LINK COMPANY'!N51</f>
        <v>5.8629505982896657E-4</v>
      </c>
      <c r="P535" s="433">
        <f>'DANSAM LINK COMPANY'!O51</f>
        <v>0.99539517997059768</v>
      </c>
      <c r="Q535" s="433" t="str">
        <f>'DANSAM LINK COMPANY'!P51</f>
        <v>C</v>
      </c>
      <c r="R535" s="434">
        <f>'DANSAM LINK COMPANY'!Q51</f>
        <v>0.22727272727272727</v>
      </c>
      <c r="S535" s="443">
        <f>'DANSAM LINK COMPANY'!R51</f>
        <v>4.5454545454545461E-3</v>
      </c>
      <c r="T535" s="443">
        <f>'DANSAM LINK COMPANY'!S51</f>
        <v>39.772727272727273</v>
      </c>
      <c r="U535" s="433">
        <f>'DANSAM LINK COMPANY'!T51</f>
        <v>30</v>
      </c>
      <c r="V535" s="433">
        <f>'DANSAM LINK COMPANY'!U51</f>
        <v>3</v>
      </c>
      <c r="W535" s="433">
        <f>'DANSAM LINK COMPANY'!V51</f>
        <v>33</v>
      </c>
      <c r="X535" s="434">
        <f>'DANSAM LINK COMPANY'!W51</f>
        <v>7.5</v>
      </c>
      <c r="Y535" s="434">
        <f>'DANSAM LINK COMPANY'!X51</f>
        <v>7.5</v>
      </c>
      <c r="Z535" s="443">
        <f>'DANSAM LINK COMPANY'!Y51</f>
        <v>0.15000000000000002</v>
      </c>
      <c r="AA535" s="444">
        <f>'DANSAM LINK COMPANY'!Z51</f>
        <v>0</v>
      </c>
      <c r="AB535" s="446" t="str">
        <f>'DANSAM LINK COMPANY'!AA51</f>
        <v>VERY LOW-ORDER URGENTLY</v>
      </c>
      <c r="AC535" s="443">
        <f>'DANSAM LINK COMPANY'!AB51</f>
        <v>1312.5</v>
      </c>
      <c r="AD535" s="450">
        <f>Table1[[#This Row],[Stock Sell in/Sell out]]*Table1[[#This Row],[Stock Norm +Transit Time]]/Table1[[#This Row],[Stock Norm QTY]]</f>
        <v>0</v>
      </c>
      <c r="AE535" s="443">
        <f>Table1[[#This Row],[Stock Norm +Transit Time]]*Table1[[#This Row],[Av. Daily Sales MT]]</f>
        <v>0.15000000000000002</v>
      </c>
    </row>
    <row r="536" spans="1:31" hidden="1">
      <c r="A536" s="433" t="s">
        <v>148</v>
      </c>
      <c r="B536" s="433" t="s">
        <v>1</v>
      </c>
      <c r="C536" s="433" t="str">
        <f>'DANSAM LINK COMPANY'!B52</f>
        <v>W158</v>
      </c>
      <c r="D536" s="433" t="str">
        <f>'DANSAM LINK COMPANY'!C52</f>
        <v>JAMAA DETERGENT 3KG</v>
      </c>
      <c r="E536" s="433" t="str">
        <f>'DANSAM LINK COMPANY'!D52</f>
        <v>DETERGENT</v>
      </c>
      <c r="F536" s="433" t="str">
        <f>'DANSAM LINK COMPANY'!E52</f>
        <v>JAMAA</v>
      </c>
      <c r="G536" s="443">
        <f>'DANSAM LINK COMPANY'!F52</f>
        <v>9.4000000000000014E-2</v>
      </c>
      <c r="H536" s="434">
        <f>'DANSAM LINK COMPANY'!G52</f>
        <v>31.333333333333332</v>
      </c>
      <c r="I536" s="443">
        <f>'DANSAM LINK COMPANY'!H52</f>
        <v>2869</v>
      </c>
      <c r="J536" s="433">
        <f>'DANSAM LINK COMPANY'!I52</f>
        <v>398</v>
      </c>
      <c r="K536" s="443">
        <f>'DANSAM LINK COMPANY'!J52</f>
        <v>1.194</v>
      </c>
      <c r="L536" s="443">
        <f>'DANSAM LINK COMPANY'!K52</f>
        <v>36442.404255319147</v>
      </c>
      <c r="M536" s="443">
        <f>'DANSAM LINK COMPANY'!L52</f>
        <v>91.563829787234042</v>
      </c>
      <c r="N536" s="433">
        <f>'DANSAM LINK COMPANY'!M52</f>
        <v>48</v>
      </c>
      <c r="O536" s="444">
        <f>'DANSAM LINK COMPANY'!N52</f>
        <v>5.5111735623922849E-4</v>
      </c>
      <c r="P536" s="433">
        <f>'DANSAM LINK COMPANY'!O52</f>
        <v>0.99594629732683693</v>
      </c>
      <c r="Q536" s="433" t="str">
        <f>'DANSAM LINK COMPANY'!P52</f>
        <v>C</v>
      </c>
      <c r="R536" s="434">
        <f>'DANSAM LINK COMPANY'!Q52</f>
        <v>1.4242424242424241</v>
      </c>
      <c r="S536" s="443">
        <f>'DANSAM LINK COMPANY'!R52</f>
        <v>4.2727272727272735E-3</v>
      </c>
      <c r="T536" s="443">
        <f>'DANSAM LINK COMPANY'!S52</f>
        <v>130.40909090909091</v>
      </c>
      <c r="U536" s="433">
        <f>'DANSAM LINK COMPANY'!T52</f>
        <v>30</v>
      </c>
      <c r="V536" s="433">
        <f>'DANSAM LINK COMPANY'!U52</f>
        <v>3</v>
      </c>
      <c r="W536" s="433">
        <f>'DANSAM LINK COMPANY'!V52</f>
        <v>33</v>
      </c>
      <c r="X536" s="434">
        <f>'DANSAM LINK COMPANY'!W52</f>
        <v>46.999999999999993</v>
      </c>
      <c r="Y536" s="434">
        <f>'DANSAM LINK COMPANY'!X52</f>
        <v>0</v>
      </c>
      <c r="Z536" s="443">
        <f>'DANSAM LINK COMPANY'!Y52</f>
        <v>0</v>
      </c>
      <c r="AA536" s="444">
        <f>'DANSAM LINK COMPANY'!Z52</f>
        <v>8.4680851063829792</v>
      </c>
      <c r="AB536" s="446" t="str">
        <f>'DANSAM LINK COMPANY'!AA52</f>
        <v>VERY HIGH-DON’T ORDER</v>
      </c>
      <c r="AC536" s="443">
        <f>'DANSAM LINK COMPANY'!AB52</f>
        <v>0</v>
      </c>
      <c r="AD536" s="450">
        <f>Table1[[#This Row],[Stock Sell in/Sell out]]*Table1[[#This Row],[Stock Norm +Transit Time]]/Table1[[#This Row],[Stock Norm QTY]]</f>
        <v>279.44680851063833</v>
      </c>
      <c r="AE536" s="443">
        <f>Table1[[#This Row],[Stock Norm +Transit Time]]*Table1[[#This Row],[Av. Daily Sales MT]]</f>
        <v>0.14100000000000001</v>
      </c>
    </row>
    <row r="537" spans="1:31" hidden="1">
      <c r="A537" s="433" t="s">
        <v>148</v>
      </c>
      <c r="B537" s="433" t="s">
        <v>1</v>
      </c>
      <c r="C537" s="433" t="str">
        <f>'DANSAM LINK COMPANY'!B53</f>
        <v>W144</v>
      </c>
      <c r="D537" s="433" t="str">
        <f>'DANSAM LINK COMPANY'!C53</f>
        <v>JAMAA DETERGENT 30G</v>
      </c>
      <c r="E537" s="433" t="str">
        <f>'DANSAM LINK COMPANY'!D53</f>
        <v>DETERGENT</v>
      </c>
      <c r="F537" s="433" t="str">
        <f>'DANSAM LINK COMPANY'!E53</f>
        <v>JAMAA</v>
      </c>
      <c r="G537" s="443">
        <f>'DANSAM LINK COMPANY'!F53</f>
        <v>9.1499999999999998E-2</v>
      </c>
      <c r="H537" s="434">
        <f>'DANSAM LINK COMPANY'!G53</f>
        <v>18.333333333333336</v>
      </c>
      <c r="I537" s="443">
        <f>'DANSAM LINK COMPANY'!H53</f>
        <v>2114.3666666666663</v>
      </c>
      <c r="J537" s="433">
        <f>'DANSAM LINK COMPANY'!I53</f>
        <v>34</v>
      </c>
      <c r="K537" s="443">
        <f>'DANSAM LINK COMPANY'!J53</f>
        <v>0.153</v>
      </c>
      <c r="L537" s="443">
        <f>'DANSAM LINK COMPANY'!K53</f>
        <v>3921.1890909090898</v>
      </c>
      <c r="M537" s="443">
        <f>'DANSAM LINK COMPANY'!L53</f>
        <v>115.32909090909088</v>
      </c>
      <c r="N537" s="433">
        <f>'DANSAM LINK COMPANY'!M53</f>
        <v>24</v>
      </c>
      <c r="O537" s="444">
        <f>'DANSAM LINK COMPANY'!N53</f>
        <v>5.364599797435043E-4</v>
      </c>
      <c r="P537" s="433">
        <f>'DANSAM LINK COMPANY'!O53</f>
        <v>0.99648275730658042</v>
      </c>
      <c r="Q537" s="433" t="str">
        <f>'DANSAM LINK COMPANY'!P53</f>
        <v>C</v>
      </c>
      <c r="R537" s="434">
        <f>'DANSAM LINK COMPANY'!Q53</f>
        <v>0.83333333333333348</v>
      </c>
      <c r="S537" s="443">
        <f>'DANSAM LINK COMPANY'!R53</f>
        <v>4.1590909090909092E-3</v>
      </c>
      <c r="T537" s="443">
        <f>'DANSAM LINK COMPANY'!S53</f>
        <v>96.107575757575745</v>
      </c>
      <c r="U537" s="433">
        <f>'DANSAM LINK COMPANY'!T53</f>
        <v>30</v>
      </c>
      <c r="V537" s="433">
        <f>'DANSAM LINK COMPANY'!U53</f>
        <v>3</v>
      </c>
      <c r="W537" s="433">
        <f>'DANSAM LINK COMPANY'!V53</f>
        <v>33</v>
      </c>
      <c r="X537" s="434">
        <f>'DANSAM LINK COMPANY'!W53</f>
        <v>27.500000000000004</v>
      </c>
      <c r="Y537" s="434">
        <f>'DANSAM LINK COMPANY'!X53</f>
        <v>0</v>
      </c>
      <c r="Z537" s="443">
        <f>'DANSAM LINK COMPANY'!Y53</f>
        <v>0</v>
      </c>
      <c r="AA537" s="444">
        <f>'DANSAM LINK COMPANY'!Z53</f>
        <v>1.2363636363636361</v>
      </c>
      <c r="AB537" s="446" t="str">
        <f>'DANSAM LINK COMPANY'!AA53</f>
        <v>HIGH-DON’T ORDER</v>
      </c>
      <c r="AC537" s="443">
        <f>'DANSAM LINK COMPANY'!AB53</f>
        <v>0</v>
      </c>
      <c r="AD537" s="450">
        <f>Table1[[#This Row],[Stock Sell in/Sell out]]*Table1[[#This Row],[Stock Norm +Transit Time]]/Table1[[#This Row],[Stock Norm QTY]]</f>
        <v>40.799999999999997</v>
      </c>
      <c r="AE537" s="443">
        <f>Table1[[#This Row],[Stock Norm +Transit Time]]*Table1[[#This Row],[Av. Daily Sales MT]]</f>
        <v>0.13725000000000001</v>
      </c>
    </row>
    <row r="538" spans="1:31" hidden="1">
      <c r="A538" s="433" t="s">
        <v>148</v>
      </c>
      <c r="B538" s="433" t="s">
        <v>1</v>
      </c>
      <c r="C538" s="433" t="str">
        <f>'DANSAM LINK COMPANY'!B54</f>
        <v>W226</v>
      </c>
      <c r="D538" s="433" t="str">
        <f>'DANSAM LINK COMPANY'!C54</f>
        <v>JAMAA BLUE SOAP 48X120GM</v>
      </c>
      <c r="E538" s="433" t="str">
        <f>'DANSAM LINK COMPANY'!D54</f>
        <v>SOAP</v>
      </c>
      <c r="F538" s="433" t="str">
        <f>'DANSAM LINK COMPANY'!E54</f>
        <v>JAMAA</v>
      </c>
      <c r="G538" s="443">
        <f>'DANSAM LINK COMPANY'!F54</f>
        <v>8.6400000000000005E-2</v>
      </c>
      <c r="H538" s="434">
        <f>'DANSAM LINK COMPANY'!G54</f>
        <v>15</v>
      </c>
      <c r="I538" s="443">
        <f>'DANSAM LINK COMPANY'!H54</f>
        <v>2614.0066666666667</v>
      </c>
      <c r="J538" s="433">
        <f>'DANSAM LINK COMPANY'!I54</f>
        <v>82</v>
      </c>
      <c r="K538" s="443">
        <f>'DANSAM LINK COMPANY'!J54</f>
        <v>0.47232000000000002</v>
      </c>
      <c r="L538" s="443">
        <f>'DANSAM LINK COMPANY'!K54</f>
        <v>14289.903111111113</v>
      </c>
      <c r="M538" s="443">
        <f>'DANSAM LINK COMPANY'!L54</f>
        <v>174.26711111111112</v>
      </c>
      <c r="N538" s="433">
        <f>'DANSAM LINK COMPANY'!M54</f>
        <v>1</v>
      </c>
      <c r="O538" s="444">
        <f>'DANSAM LINK COMPANY'!N54</f>
        <v>5.06558931692227E-4</v>
      </c>
      <c r="P538" s="433">
        <f>'DANSAM LINK COMPANY'!O54</f>
        <v>0.99698931623827269</v>
      </c>
      <c r="Q538" s="433" t="str">
        <f>'DANSAM LINK COMPANY'!P54</f>
        <v>C</v>
      </c>
      <c r="R538" s="434">
        <f>'DANSAM LINK COMPANY'!Q54</f>
        <v>0.68181818181818177</v>
      </c>
      <c r="S538" s="443">
        <f>'DANSAM LINK COMPANY'!R54</f>
        <v>3.9272727272727272E-3</v>
      </c>
      <c r="T538" s="443">
        <f>'DANSAM LINK COMPANY'!S54</f>
        <v>118.81848484848484</v>
      </c>
      <c r="U538" s="433">
        <f>'DANSAM LINK COMPANY'!T54</f>
        <v>30</v>
      </c>
      <c r="V538" s="433">
        <f>'DANSAM LINK COMPANY'!U54</f>
        <v>3</v>
      </c>
      <c r="W538" s="433">
        <f>'DANSAM LINK COMPANY'!V54</f>
        <v>33</v>
      </c>
      <c r="X538" s="434">
        <f>'DANSAM LINK COMPANY'!W54</f>
        <v>22.5</v>
      </c>
      <c r="Y538" s="434">
        <f>'DANSAM LINK COMPANY'!X54</f>
        <v>0</v>
      </c>
      <c r="Z538" s="443">
        <f>'DANSAM LINK COMPANY'!Y54</f>
        <v>0</v>
      </c>
      <c r="AA538" s="444">
        <f>'DANSAM LINK COMPANY'!Z54</f>
        <v>3.6444444444444444</v>
      </c>
      <c r="AB538" s="446" t="str">
        <f>'DANSAM LINK COMPANY'!AA54</f>
        <v>VERY HIGH-DON’T ORDER</v>
      </c>
      <c r="AC538" s="443">
        <f>'DANSAM LINK COMPANY'!AB54</f>
        <v>0</v>
      </c>
      <c r="AD538" s="450">
        <f>Table1[[#This Row],[Stock Sell in/Sell out]]*Table1[[#This Row],[Stock Norm +Transit Time]]/Table1[[#This Row],[Stock Norm QTY]]</f>
        <v>120.26666666666667</v>
      </c>
      <c r="AE538" s="443">
        <f>Table1[[#This Row],[Stock Norm +Transit Time]]*Table1[[#This Row],[Av. Daily Sales MT]]</f>
        <v>0.12959999999999999</v>
      </c>
    </row>
    <row r="539" spans="1:31" hidden="1">
      <c r="A539" s="433" t="s">
        <v>148</v>
      </c>
      <c r="B539" s="433" t="s">
        <v>1</v>
      </c>
      <c r="C539" s="433" t="str">
        <f>'DANSAM LINK COMPANY'!B55</f>
        <v>W169</v>
      </c>
      <c r="D539" s="433" t="str">
        <f>'DANSAM LINK COMPANY'!C55</f>
        <v>FRYTOL SFO 6BTLX1.8L</v>
      </c>
      <c r="E539" s="433" t="str">
        <f>'DANSAM LINK COMPANY'!D55</f>
        <v>SUNFLOWER OIL</v>
      </c>
      <c r="F539" s="433" t="str">
        <f>'DANSAM LINK COMPANY'!E55</f>
        <v>FRYTOL</v>
      </c>
      <c r="G539" s="443">
        <f>'DANSAM LINK COMPANY'!F55</f>
        <v>7.9439999999999997E-2</v>
      </c>
      <c r="H539" s="434">
        <f>'DANSAM LINK COMPANY'!G55</f>
        <v>8</v>
      </c>
      <c r="I539" s="443">
        <f>'DANSAM LINK COMPANY'!H55</f>
        <v>2240</v>
      </c>
      <c r="J539" s="433">
        <f>'DANSAM LINK COMPANY'!I55</f>
        <v>0</v>
      </c>
      <c r="K539" s="443">
        <f>'DANSAM LINK COMPANY'!J55</f>
        <v>0</v>
      </c>
      <c r="L539" s="443">
        <f>'DANSAM LINK COMPANY'!K55</f>
        <v>0</v>
      </c>
      <c r="M539" s="443">
        <f>'DANSAM LINK COMPANY'!L55</f>
        <v>280</v>
      </c>
      <c r="N539" s="433">
        <f>'DANSAM LINK COMPANY'!M55</f>
        <v>1</v>
      </c>
      <c r="O539" s="444">
        <f>'DANSAM LINK COMPANY'!N55</f>
        <v>4.6575279552813094E-4</v>
      </c>
      <c r="P539" s="433">
        <f>'DANSAM LINK COMPANY'!O55</f>
        <v>0.99745506903380088</v>
      </c>
      <c r="Q539" s="433" t="str">
        <f>'DANSAM LINK COMPANY'!P55</f>
        <v>C</v>
      </c>
      <c r="R539" s="434">
        <f>'DANSAM LINK COMPANY'!Q55</f>
        <v>0.36363636363636365</v>
      </c>
      <c r="S539" s="443">
        <f>'DANSAM LINK COMPANY'!R55</f>
        <v>3.6109090909090908E-3</v>
      </c>
      <c r="T539" s="443">
        <f>'DANSAM LINK COMPANY'!S55</f>
        <v>101.81818181818181</v>
      </c>
      <c r="U539" s="433">
        <f>'DANSAM LINK COMPANY'!T55</f>
        <v>30</v>
      </c>
      <c r="V539" s="433">
        <f>'DANSAM LINK COMPANY'!U55</f>
        <v>3</v>
      </c>
      <c r="W539" s="433">
        <f>'DANSAM LINK COMPANY'!V55</f>
        <v>33</v>
      </c>
      <c r="X539" s="434">
        <f>'DANSAM LINK COMPANY'!W55</f>
        <v>12</v>
      </c>
      <c r="Y539" s="434">
        <f>'DANSAM LINK COMPANY'!X55</f>
        <v>12</v>
      </c>
      <c r="Z539" s="443">
        <f>'DANSAM LINK COMPANY'!Y55</f>
        <v>0.11915999999999999</v>
      </c>
      <c r="AA539" s="444">
        <f>'DANSAM LINK COMPANY'!Z55</f>
        <v>0</v>
      </c>
      <c r="AB539" s="446" t="str">
        <f>'DANSAM LINK COMPANY'!AA55</f>
        <v>VERY LOW-ORDER URGENTLY</v>
      </c>
      <c r="AC539" s="443">
        <f>'DANSAM LINK COMPANY'!AB55</f>
        <v>3360</v>
      </c>
      <c r="AD539" s="450">
        <f>Table1[[#This Row],[Stock Sell in/Sell out]]*Table1[[#This Row],[Stock Norm +Transit Time]]/Table1[[#This Row],[Stock Norm QTY]]</f>
        <v>0</v>
      </c>
      <c r="AE539" s="443">
        <f>Table1[[#This Row],[Stock Norm +Transit Time]]*Table1[[#This Row],[Av. Daily Sales MT]]</f>
        <v>0.11916</v>
      </c>
    </row>
    <row r="540" spans="1:31" hidden="1">
      <c r="A540" s="433" t="s">
        <v>148</v>
      </c>
      <c r="B540" s="433" t="s">
        <v>1</v>
      </c>
      <c r="C540" s="433" t="str">
        <f>'DANSAM LINK COMPANY'!B56</f>
        <v>W237</v>
      </c>
      <c r="D540" s="433" t="str">
        <f>'DANSAM LINK COMPANY'!C56</f>
        <v>EAZZY LAUNDRY SOAP 24X220G</v>
      </c>
      <c r="E540" s="433" t="str">
        <f>'DANSAM LINK COMPANY'!D56</f>
        <v>SOAP</v>
      </c>
      <c r="F540" s="433" t="str">
        <f>'DANSAM LINK COMPANY'!E56</f>
        <v>EAZZY</v>
      </c>
      <c r="G540" s="443">
        <f>'DANSAM LINK COMPANY'!F56</f>
        <v>7.5680000000000011E-2</v>
      </c>
      <c r="H540" s="434">
        <f>'DANSAM LINK COMPANY'!G56</f>
        <v>12.666666666666666</v>
      </c>
      <c r="I540" s="443">
        <f>'DANSAM LINK COMPANY'!H56</f>
        <v>0</v>
      </c>
      <c r="J540" s="433">
        <f>'DANSAM LINK COMPANY'!I56</f>
        <v>0</v>
      </c>
      <c r="K540" s="443">
        <f>'DANSAM LINK COMPANY'!J56</f>
        <v>0</v>
      </c>
      <c r="L540" s="443">
        <f>'DANSAM LINK COMPANY'!K56</f>
        <v>0</v>
      </c>
      <c r="M540" s="443">
        <f>'DANSAM LINK COMPANY'!L56</f>
        <v>0</v>
      </c>
      <c r="N540" s="433">
        <f>'DANSAM LINK COMPANY'!M56</f>
        <v>12</v>
      </c>
      <c r="O540" s="444">
        <f>'DANSAM LINK COMPANY'!N56</f>
        <v>4.4370810127856189E-4</v>
      </c>
      <c r="P540" s="433">
        <f>'DANSAM LINK COMPANY'!O56</f>
        <v>0.99789877713507946</v>
      </c>
      <c r="Q540" s="433" t="str">
        <f>'DANSAM LINK COMPANY'!P56</f>
        <v>C</v>
      </c>
      <c r="R540" s="434">
        <f>'DANSAM LINK COMPANY'!Q56</f>
        <v>0.57575757575757569</v>
      </c>
      <c r="S540" s="443">
        <f>'DANSAM LINK COMPANY'!R56</f>
        <v>3.4400000000000003E-3</v>
      </c>
      <c r="T540" s="443">
        <f>'DANSAM LINK COMPANY'!S56</f>
        <v>0</v>
      </c>
      <c r="U540" s="433">
        <f>'DANSAM LINK COMPANY'!T56</f>
        <v>30</v>
      </c>
      <c r="V540" s="433">
        <f>'DANSAM LINK COMPANY'!U56</f>
        <v>3</v>
      </c>
      <c r="W540" s="433">
        <f>'DANSAM LINK COMPANY'!V56</f>
        <v>33</v>
      </c>
      <c r="X540" s="434">
        <f>'DANSAM LINK COMPANY'!W56</f>
        <v>18.999999999999996</v>
      </c>
      <c r="Y540" s="434">
        <f>'DANSAM LINK COMPANY'!X56</f>
        <v>18.999999999999996</v>
      </c>
      <c r="Z540" s="443">
        <f>'DANSAM LINK COMPANY'!Y56</f>
        <v>0.11352</v>
      </c>
      <c r="AA540" s="444">
        <f>'DANSAM LINK COMPANY'!Z56</f>
        <v>0</v>
      </c>
      <c r="AB540" s="446" t="str">
        <f>'DANSAM LINK COMPANY'!AA56</f>
        <v>VERY LOW-ORDER URGENTLY</v>
      </c>
      <c r="AC540" s="443">
        <f>'DANSAM LINK COMPANY'!AB56</f>
        <v>0</v>
      </c>
      <c r="AD540" s="450">
        <f>Table1[[#This Row],[Stock Sell in/Sell out]]*Table1[[#This Row],[Stock Norm +Transit Time]]/Table1[[#This Row],[Stock Norm QTY]]</f>
        <v>0</v>
      </c>
      <c r="AE540" s="443">
        <f>Table1[[#This Row],[Stock Norm +Transit Time]]*Table1[[#This Row],[Av. Daily Sales MT]]</f>
        <v>0.11352000000000001</v>
      </c>
    </row>
    <row r="541" spans="1:31" hidden="1">
      <c r="A541" s="433" t="s">
        <v>148</v>
      </c>
      <c r="B541" s="433" t="s">
        <v>1</v>
      </c>
      <c r="C541" s="433" t="str">
        <f>'DANSAM LINK COMPANY'!B57</f>
        <v>W230</v>
      </c>
      <c r="D541" s="433" t="str">
        <f>'DANSAM LINK COMPANY'!C57</f>
        <v>EAZZY DETERGENT 10PCH X 850G</v>
      </c>
      <c r="E541" s="433" t="str">
        <f>'DANSAM LINK COMPANY'!D57</f>
        <v>DETERGENT</v>
      </c>
      <c r="F541" s="433" t="str">
        <f>'DANSAM LINK COMPANY'!E57</f>
        <v>EAZZY</v>
      </c>
      <c r="G541" s="443">
        <f>'DANSAM LINK COMPANY'!F57</f>
        <v>7.0833333333333331E-2</v>
      </c>
      <c r="H541" s="434">
        <f>'DANSAM LINK COMPANY'!G57</f>
        <v>7.333333333333333</v>
      </c>
      <c r="I541" s="443">
        <f>'DANSAM LINK COMPANY'!H57</f>
        <v>946.6</v>
      </c>
      <c r="J541" s="433">
        <f>'DANSAM LINK COMPANY'!I57</f>
        <v>37</v>
      </c>
      <c r="K541" s="443">
        <f>'DANSAM LINK COMPANY'!J57</f>
        <v>0.3145</v>
      </c>
      <c r="L541" s="443">
        <f>'DANSAM LINK COMPANY'!K57</f>
        <v>4776.0272727272732</v>
      </c>
      <c r="M541" s="443">
        <f>'DANSAM LINK COMPANY'!L57</f>
        <v>129.08181818181819</v>
      </c>
      <c r="N541" s="433">
        <f>'DANSAM LINK COMPANY'!M57</f>
        <v>20</v>
      </c>
      <c r="O541" s="444">
        <f>'DANSAM LINK COMPANY'!N57</f>
        <v>4.1529233404551786E-4</v>
      </c>
      <c r="P541" s="433">
        <f>'DANSAM LINK COMPANY'!O57</f>
        <v>0.99831406946912493</v>
      </c>
      <c r="Q541" s="433" t="str">
        <f>'DANSAM LINK COMPANY'!P57</f>
        <v>C</v>
      </c>
      <c r="R541" s="434">
        <f>'DANSAM LINK COMPANY'!Q57</f>
        <v>0.33333333333333331</v>
      </c>
      <c r="S541" s="443">
        <f>'DANSAM LINK COMPANY'!R57</f>
        <v>3.2196969696969696E-3</v>
      </c>
      <c r="T541" s="443">
        <f>'DANSAM LINK COMPANY'!S57</f>
        <v>43.027272727272731</v>
      </c>
      <c r="U541" s="433">
        <f>'DANSAM LINK COMPANY'!T57</f>
        <v>30</v>
      </c>
      <c r="V541" s="433">
        <f>'DANSAM LINK COMPANY'!U57</f>
        <v>3</v>
      </c>
      <c r="W541" s="433">
        <f>'DANSAM LINK COMPANY'!V57</f>
        <v>33</v>
      </c>
      <c r="X541" s="434">
        <f>'DANSAM LINK COMPANY'!W57</f>
        <v>11</v>
      </c>
      <c r="Y541" s="434">
        <f>'DANSAM LINK COMPANY'!X57</f>
        <v>0</v>
      </c>
      <c r="Z541" s="443">
        <f>'DANSAM LINK COMPANY'!Y57</f>
        <v>0</v>
      </c>
      <c r="AA541" s="444">
        <f>'DANSAM LINK COMPANY'!Z57</f>
        <v>3.3636363636363638</v>
      </c>
      <c r="AB541" s="446" t="str">
        <f>'DANSAM LINK COMPANY'!AA57</f>
        <v>VERY HIGH-DON’T ORDER</v>
      </c>
      <c r="AC541" s="443">
        <f>'DANSAM LINK COMPANY'!AB57</f>
        <v>0</v>
      </c>
      <c r="AD541" s="450">
        <f>Table1[[#This Row],[Stock Sell in/Sell out]]*Table1[[#This Row],[Stock Norm +Transit Time]]/Table1[[#This Row],[Stock Norm QTY]]</f>
        <v>111</v>
      </c>
      <c r="AE541" s="443">
        <f>Table1[[#This Row],[Stock Norm +Transit Time]]*Table1[[#This Row],[Av. Daily Sales MT]]</f>
        <v>0.10625</v>
      </c>
    </row>
    <row r="542" spans="1:31" hidden="1">
      <c r="A542" s="433" t="s">
        <v>148</v>
      </c>
      <c r="B542" s="433" t="s">
        <v>1</v>
      </c>
      <c r="C542" s="433" t="str">
        <f>'DANSAM LINK COMPANY'!B58</f>
        <v>W193</v>
      </c>
      <c r="D542" s="433" t="str">
        <f>'DANSAM LINK COMPANY'!C58</f>
        <v>JAMAA WHITE 24X300G</v>
      </c>
      <c r="E542" s="433" t="str">
        <f>'DANSAM LINK COMPANY'!D58</f>
        <v>SOAP</v>
      </c>
      <c r="F542" s="433" t="str">
        <f>'DANSAM LINK COMPANY'!E58</f>
        <v>JAMAA</v>
      </c>
      <c r="G542" s="443">
        <f>'DANSAM LINK COMPANY'!F58</f>
        <v>6.1700000000000005E-2</v>
      </c>
      <c r="H542" s="434">
        <f>'DANSAM LINK COMPANY'!G58</f>
        <v>7.333333333333333</v>
      </c>
      <c r="I542" s="443">
        <f>'DANSAM LINK COMPANY'!H58</f>
        <v>8.413333333333334</v>
      </c>
      <c r="J542" s="433">
        <f>'DANSAM LINK COMPANY'!I58</f>
        <v>0</v>
      </c>
      <c r="K542" s="443">
        <f>'DANSAM LINK COMPANY'!J58</f>
        <v>0</v>
      </c>
      <c r="L542" s="443">
        <f>'DANSAM LINK COMPANY'!K58</f>
        <v>0</v>
      </c>
      <c r="M542" s="443">
        <f>'DANSAM LINK COMPANY'!L58</f>
        <v>1.1472727272727274</v>
      </c>
      <c r="N542" s="433">
        <f>'DANSAM LINK COMPANY'!M58</f>
        <v>48</v>
      </c>
      <c r="O542" s="444">
        <f>'DANSAM LINK COMPANY'!N58</f>
        <v>3.6174405191447234E-4</v>
      </c>
      <c r="P542" s="433">
        <f>'DANSAM LINK COMPANY'!O58</f>
        <v>0.9986758135210394</v>
      </c>
      <c r="Q542" s="433" t="str">
        <f>'DANSAM LINK COMPANY'!P58</f>
        <v>C</v>
      </c>
      <c r="R542" s="434">
        <f>'DANSAM LINK COMPANY'!Q58</f>
        <v>0.33333333333333331</v>
      </c>
      <c r="S542" s="443">
        <f>'DANSAM LINK COMPANY'!R58</f>
        <v>2.804545454545455E-3</v>
      </c>
      <c r="T542" s="443">
        <f>'DANSAM LINK COMPANY'!S58</f>
        <v>0.38242424242424244</v>
      </c>
      <c r="U542" s="433">
        <f>'DANSAM LINK COMPANY'!T58</f>
        <v>30</v>
      </c>
      <c r="V542" s="433">
        <f>'DANSAM LINK COMPANY'!U58</f>
        <v>3</v>
      </c>
      <c r="W542" s="433">
        <f>'DANSAM LINK COMPANY'!V58</f>
        <v>33</v>
      </c>
      <c r="X542" s="434">
        <f>'DANSAM LINK COMPANY'!W58</f>
        <v>11</v>
      </c>
      <c r="Y542" s="434">
        <f>'DANSAM LINK COMPANY'!X58</f>
        <v>11</v>
      </c>
      <c r="Z542" s="443">
        <f>'DANSAM LINK COMPANY'!Y58</f>
        <v>9.2550000000000021E-2</v>
      </c>
      <c r="AA542" s="444">
        <f>'DANSAM LINK COMPANY'!Z58</f>
        <v>0</v>
      </c>
      <c r="AB542" s="446" t="str">
        <f>'DANSAM LINK COMPANY'!AA58</f>
        <v>VERY LOW-ORDER URGENTLY</v>
      </c>
      <c r="AC542" s="443">
        <f>'DANSAM LINK COMPANY'!AB58</f>
        <v>12.620000000000001</v>
      </c>
      <c r="AD542" s="450">
        <f>Table1[[#This Row],[Stock Sell in/Sell out]]*Table1[[#This Row],[Stock Norm +Transit Time]]/Table1[[#This Row],[Stock Norm QTY]]</f>
        <v>0</v>
      </c>
      <c r="AE542" s="443">
        <f>Table1[[#This Row],[Stock Norm +Transit Time]]*Table1[[#This Row],[Av. Daily Sales MT]]</f>
        <v>9.2550000000000007E-2</v>
      </c>
    </row>
    <row r="543" spans="1:31" hidden="1">
      <c r="A543" s="433" t="s">
        <v>148</v>
      </c>
      <c r="B543" s="433" t="s">
        <v>1</v>
      </c>
      <c r="C543" s="433" t="str">
        <f>'DANSAM LINK COMPANY'!B59</f>
        <v>W227</v>
      </c>
      <c r="D543" s="433" t="str">
        <f>'DANSAM LINK COMPANY'!C59</f>
        <v>JAMAA WHITE SOAP 120GM</v>
      </c>
      <c r="E543" s="433" t="str">
        <f>'DANSAM LINK COMPANY'!D59</f>
        <v>SOAP</v>
      </c>
      <c r="F543" s="433" t="str">
        <f>'DANSAM LINK COMPANY'!E59</f>
        <v>JAMAA</v>
      </c>
      <c r="G543" s="443">
        <f>'DANSAM LINK COMPANY'!F59</f>
        <v>5.951999999999999E-2</v>
      </c>
      <c r="H543" s="434">
        <f>'DANSAM LINK COMPANY'!G59</f>
        <v>10.333333333333334</v>
      </c>
      <c r="I543" s="443">
        <f>'DANSAM LINK COMPANY'!H59</f>
        <v>1343.3333333333333</v>
      </c>
      <c r="J543" s="433">
        <f>'DANSAM LINK COMPANY'!I59</f>
        <v>535</v>
      </c>
      <c r="K543" s="443">
        <f>'DANSAM LINK COMPANY'!J59</f>
        <v>3.0815999999999999</v>
      </c>
      <c r="L543" s="443">
        <f>'DANSAM LINK COMPANY'!K59</f>
        <v>69549.999999999985</v>
      </c>
      <c r="M543" s="443">
        <f>'DANSAM LINK COMPANY'!L59</f>
        <v>129.99999999999997</v>
      </c>
      <c r="N543" s="433">
        <f>'DANSAM LINK COMPANY'!M59</f>
        <v>1</v>
      </c>
      <c r="O543" s="444">
        <f>'DANSAM LINK COMPANY'!N59</f>
        <v>3.4896281961020075E-4</v>
      </c>
      <c r="P543" s="433">
        <f>'DANSAM LINK COMPANY'!O59</f>
        <v>0.99902477634064957</v>
      </c>
      <c r="Q543" s="433" t="str">
        <f>'DANSAM LINK COMPANY'!P59</f>
        <v>C</v>
      </c>
      <c r="R543" s="434">
        <f>'DANSAM LINK COMPANY'!Q59</f>
        <v>0.46969696969696972</v>
      </c>
      <c r="S543" s="443">
        <f>'DANSAM LINK COMPANY'!R59</f>
        <v>2.7054545454545452E-3</v>
      </c>
      <c r="T543" s="443">
        <f>'DANSAM LINK COMPANY'!S59</f>
        <v>61.060606060606055</v>
      </c>
      <c r="U543" s="433">
        <f>'DANSAM LINK COMPANY'!T59</f>
        <v>30</v>
      </c>
      <c r="V543" s="433">
        <f>'DANSAM LINK COMPANY'!U59</f>
        <v>3</v>
      </c>
      <c r="W543" s="433">
        <f>'DANSAM LINK COMPANY'!V59</f>
        <v>33</v>
      </c>
      <c r="X543" s="434">
        <f>'DANSAM LINK COMPANY'!W59</f>
        <v>15.5</v>
      </c>
      <c r="Y543" s="434">
        <f>'DANSAM LINK COMPANY'!X59</f>
        <v>0</v>
      </c>
      <c r="Z543" s="443">
        <f>'DANSAM LINK COMPANY'!Y59</f>
        <v>0</v>
      </c>
      <c r="AA543" s="444">
        <f>'DANSAM LINK COMPANY'!Z59</f>
        <v>34.516129032258064</v>
      </c>
      <c r="AB543" s="446" t="str">
        <f>'DANSAM LINK COMPANY'!AA59</f>
        <v>VERY HIGH-DON’T ORDER</v>
      </c>
      <c r="AC543" s="443">
        <f>'DANSAM LINK COMPANY'!AB59</f>
        <v>0</v>
      </c>
      <c r="AD543" s="450">
        <f>Table1[[#This Row],[Stock Sell in/Sell out]]*Table1[[#This Row],[Stock Norm +Transit Time]]/Table1[[#This Row],[Stock Norm QTY]]</f>
        <v>1139.0322580645161</v>
      </c>
      <c r="AE543" s="443">
        <f>Table1[[#This Row],[Stock Norm +Transit Time]]*Table1[[#This Row],[Av. Daily Sales MT]]</f>
        <v>8.9279999999999984E-2</v>
      </c>
    </row>
    <row r="544" spans="1:31" hidden="1">
      <c r="A544" s="433" t="s">
        <v>148</v>
      </c>
      <c r="B544" s="433" t="s">
        <v>1</v>
      </c>
      <c r="C544" s="433" t="str">
        <f>'DANSAM LINK COMPANY'!B60</f>
        <v>W198</v>
      </c>
      <c r="D544" s="433" t="str">
        <f>'DANSAM LINK COMPANY'!C60</f>
        <v>JAMAA DETERGENT 12PCH X 450G</v>
      </c>
      <c r="E544" s="433" t="str">
        <f>'DANSAM LINK COMPANY'!D60</f>
        <v>DETERGENT</v>
      </c>
      <c r="F544" s="433" t="str">
        <f>'DANSAM LINK COMPANY'!E60</f>
        <v>JAMAA</v>
      </c>
      <c r="G544" s="443">
        <f>'DANSAM LINK COMPANY'!F60</f>
        <v>4.8600000000000004E-2</v>
      </c>
      <c r="H544" s="434">
        <f>'DANSAM LINK COMPANY'!G60</f>
        <v>9</v>
      </c>
      <c r="I544" s="443">
        <f>'DANSAM LINK COMPANY'!H60</f>
        <v>1036.3333333333335</v>
      </c>
      <c r="J544" s="433">
        <f>'DANSAM LINK COMPANY'!I60</f>
        <v>159</v>
      </c>
      <c r="K544" s="443">
        <f>'DANSAM LINK COMPANY'!J60</f>
        <v>0.85860000000000003</v>
      </c>
      <c r="L544" s="443">
        <f>'DANSAM LINK COMPANY'!K60</f>
        <v>18308.555555555558</v>
      </c>
      <c r="M544" s="443">
        <f>'DANSAM LINK COMPANY'!L60</f>
        <v>115.14814814814817</v>
      </c>
      <c r="N544" s="433">
        <f>'DANSAM LINK COMPANY'!M60</f>
        <v>16</v>
      </c>
      <c r="O544" s="444">
        <f>'DANSAM LINK COMPANY'!N60</f>
        <v>2.8493939907687772E-4</v>
      </c>
      <c r="P544" s="433">
        <f>'DANSAM LINK COMPANY'!O60</f>
        <v>0.99930971573972649</v>
      </c>
      <c r="Q544" s="433" t="str">
        <f>'DANSAM LINK COMPANY'!P60</f>
        <v>C</v>
      </c>
      <c r="R544" s="434">
        <f>'DANSAM LINK COMPANY'!Q60</f>
        <v>0.40909090909090912</v>
      </c>
      <c r="S544" s="443">
        <f>'DANSAM LINK COMPANY'!R60</f>
        <v>2.2090909090909092E-3</v>
      </c>
      <c r="T544" s="443">
        <f>'DANSAM LINK COMPANY'!S60</f>
        <v>47.106060606060616</v>
      </c>
      <c r="U544" s="433">
        <f>'DANSAM LINK COMPANY'!T60</f>
        <v>30</v>
      </c>
      <c r="V544" s="433">
        <f>'DANSAM LINK COMPANY'!U60</f>
        <v>3</v>
      </c>
      <c r="W544" s="433">
        <f>'DANSAM LINK COMPANY'!V60</f>
        <v>33</v>
      </c>
      <c r="X544" s="434">
        <f>'DANSAM LINK COMPANY'!W60</f>
        <v>13.5</v>
      </c>
      <c r="Y544" s="434">
        <f>'DANSAM LINK COMPANY'!X60</f>
        <v>0</v>
      </c>
      <c r="Z544" s="443">
        <f>'DANSAM LINK COMPANY'!Y60</f>
        <v>0</v>
      </c>
      <c r="AA544" s="444">
        <f>'DANSAM LINK COMPANY'!Z60</f>
        <v>11.777777777777779</v>
      </c>
      <c r="AB544" s="446" t="str">
        <f>'DANSAM LINK COMPANY'!AA60</f>
        <v>VERY HIGH-DON’T ORDER</v>
      </c>
      <c r="AC544" s="443">
        <f>'DANSAM LINK COMPANY'!AB60</f>
        <v>0</v>
      </c>
      <c r="AD544" s="450">
        <f>Table1[[#This Row],[Stock Sell in/Sell out]]*Table1[[#This Row],[Stock Norm +Transit Time]]/Table1[[#This Row],[Stock Norm QTY]]</f>
        <v>388.66666666666669</v>
      </c>
      <c r="AE544" s="443">
        <f>Table1[[#This Row],[Stock Norm +Transit Time]]*Table1[[#This Row],[Av. Daily Sales MT]]</f>
        <v>7.2900000000000006E-2</v>
      </c>
    </row>
    <row r="545" spans="1:31" hidden="1">
      <c r="A545" s="433" t="s">
        <v>148</v>
      </c>
      <c r="B545" s="433" t="s">
        <v>1</v>
      </c>
      <c r="C545" s="433" t="str">
        <f>'DANSAM LINK COMPANY'!B61</f>
        <v>W229</v>
      </c>
      <c r="D545" s="433" t="str">
        <f>'DANSAM LINK COMPANY'!C61</f>
        <v xml:space="preserve">EAZZY DETERGENT 40PCH X 160G </v>
      </c>
      <c r="E545" s="433" t="str">
        <f>'DANSAM LINK COMPANY'!D61</f>
        <v>DETERGENT</v>
      </c>
      <c r="F545" s="433" t="str">
        <f>'DANSAM LINK COMPANY'!E61</f>
        <v>EAZZY</v>
      </c>
      <c r="G545" s="443">
        <f>'DANSAM LINK COMPANY'!F61</f>
        <v>4.0533333333333338E-2</v>
      </c>
      <c r="H545" s="434">
        <f>'DANSAM LINK COMPANY'!G61</f>
        <v>6</v>
      </c>
      <c r="I545" s="443">
        <f>'DANSAM LINK COMPANY'!H61</f>
        <v>572.51666666666665</v>
      </c>
      <c r="J545" s="433">
        <f>'DANSAM LINK COMPANY'!I61</f>
        <v>0</v>
      </c>
      <c r="K545" s="443">
        <f>'DANSAM LINK COMPANY'!J61</f>
        <v>0</v>
      </c>
      <c r="L545" s="443">
        <f>'DANSAM LINK COMPANY'!K61</f>
        <v>0</v>
      </c>
      <c r="M545" s="443">
        <f>'DANSAM LINK COMPANY'!L61</f>
        <v>95.419444444444437</v>
      </c>
      <c r="N545" s="433">
        <f>'DANSAM LINK COMPANY'!M61</f>
        <v>16</v>
      </c>
      <c r="O545" s="444">
        <f>'DANSAM LINK COMPANY'!N61</f>
        <v>2.3764493091734109E-4</v>
      </c>
      <c r="P545" s="433">
        <f>'DANSAM LINK COMPANY'!O61</f>
        <v>0.99954736067064387</v>
      </c>
      <c r="Q545" s="433" t="str">
        <f>'DANSAM LINK COMPANY'!P61</f>
        <v>C</v>
      </c>
      <c r="R545" s="434">
        <f>'DANSAM LINK COMPANY'!Q61</f>
        <v>0.27272727272727271</v>
      </c>
      <c r="S545" s="443">
        <f>'DANSAM LINK COMPANY'!R61</f>
        <v>1.8424242424242426E-3</v>
      </c>
      <c r="T545" s="443">
        <f>'DANSAM LINK COMPANY'!S61</f>
        <v>26.023484848484848</v>
      </c>
      <c r="U545" s="433">
        <f>'DANSAM LINK COMPANY'!T61</f>
        <v>30</v>
      </c>
      <c r="V545" s="433">
        <f>'DANSAM LINK COMPANY'!U61</f>
        <v>3</v>
      </c>
      <c r="W545" s="433">
        <f>'DANSAM LINK COMPANY'!V61</f>
        <v>33</v>
      </c>
      <c r="X545" s="434">
        <f>'DANSAM LINK COMPANY'!W61</f>
        <v>9</v>
      </c>
      <c r="Y545" s="434">
        <f>'DANSAM LINK COMPANY'!X61</f>
        <v>9</v>
      </c>
      <c r="Z545" s="443">
        <f>'DANSAM LINK COMPANY'!Y61</f>
        <v>6.0800000000000007E-2</v>
      </c>
      <c r="AA545" s="444">
        <f>'DANSAM LINK COMPANY'!Z61</f>
        <v>0</v>
      </c>
      <c r="AB545" s="446" t="str">
        <f>'DANSAM LINK COMPANY'!AA61</f>
        <v>VERY LOW-ORDER URGENTLY</v>
      </c>
      <c r="AC545" s="443">
        <f>'DANSAM LINK COMPANY'!AB61</f>
        <v>858.77499999999998</v>
      </c>
      <c r="AD545" s="450">
        <f>Table1[[#This Row],[Stock Sell in/Sell out]]*Table1[[#This Row],[Stock Norm +Transit Time]]/Table1[[#This Row],[Stock Norm QTY]]</f>
        <v>0</v>
      </c>
      <c r="AE545" s="443">
        <f>Table1[[#This Row],[Stock Norm +Transit Time]]*Table1[[#This Row],[Av. Daily Sales MT]]</f>
        <v>6.0800000000000007E-2</v>
      </c>
    </row>
    <row r="546" spans="1:31" hidden="1">
      <c r="A546" s="433" t="s">
        <v>148</v>
      </c>
      <c r="B546" s="433" t="s">
        <v>1</v>
      </c>
      <c r="C546" s="433" t="str">
        <f>'DANSAM LINK COMPANY'!B62</f>
        <v>W162</v>
      </c>
      <c r="D546" s="433" t="str">
        <f>'DANSAM LINK COMPANY'!C62</f>
        <v>DETERGENT 5KG</v>
      </c>
      <c r="E546" s="433" t="str">
        <f>'DANSAM LINK COMPANY'!D62</f>
        <v>DETERGENT</v>
      </c>
      <c r="F546" s="433" t="str">
        <f>'DANSAM LINK COMPANY'!E62</f>
        <v>JAMAA</v>
      </c>
      <c r="G546" s="443">
        <f>'DANSAM LINK COMPANY'!F62</f>
        <v>2.3333333333333334E-2</v>
      </c>
      <c r="H546" s="434">
        <f>'DANSAM LINK COMPANY'!G62</f>
        <v>4.666666666666667</v>
      </c>
      <c r="I546" s="443">
        <f>'DANSAM LINK COMPANY'!H62</f>
        <v>566</v>
      </c>
      <c r="J546" s="433">
        <f>'DANSAM LINK COMPANY'!I62</f>
        <v>76</v>
      </c>
      <c r="K546" s="443">
        <f>'DANSAM LINK COMPANY'!J62</f>
        <v>0.38</v>
      </c>
      <c r="L546" s="443">
        <f>'DANSAM LINK COMPANY'!K62</f>
        <v>9217.7142857142844</v>
      </c>
      <c r="M546" s="443">
        <f>'DANSAM LINK COMPANY'!L62</f>
        <v>121.28571428571428</v>
      </c>
      <c r="N546" s="433">
        <f>'DANSAM LINK COMPANY'!M62</f>
        <v>3</v>
      </c>
      <c r="O546" s="444">
        <f>'DANSAM LINK COMPANY'!N62</f>
        <v>1.3680218062675885E-4</v>
      </c>
      <c r="P546" s="433">
        <f>'DANSAM LINK COMPANY'!O62</f>
        <v>0.9996841628512706</v>
      </c>
      <c r="Q546" s="433" t="str">
        <f>'DANSAM LINK COMPANY'!P62</f>
        <v>C</v>
      </c>
      <c r="R546" s="434">
        <f>'DANSAM LINK COMPANY'!Q62</f>
        <v>0.21212121212121213</v>
      </c>
      <c r="S546" s="443">
        <f>'DANSAM LINK COMPANY'!R62</f>
        <v>1.0606060606060607E-3</v>
      </c>
      <c r="T546" s="443">
        <f>'DANSAM LINK COMPANY'!S62</f>
        <v>25.727272727272727</v>
      </c>
      <c r="U546" s="433">
        <f>'DANSAM LINK COMPANY'!T62</f>
        <v>30</v>
      </c>
      <c r="V546" s="433">
        <f>'DANSAM LINK COMPANY'!U62</f>
        <v>3</v>
      </c>
      <c r="W546" s="433">
        <f>'DANSAM LINK COMPANY'!V62</f>
        <v>33</v>
      </c>
      <c r="X546" s="434">
        <f>'DANSAM LINK COMPANY'!W62</f>
        <v>7</v>
      </c>
      <c r="Y546" s="434">
        <f>'DANSAM LINK COMPANY'!X62</f>
        <v>0</v>
      </c>
      <c r="Z546" s="443">
        <f>'DANSAM LINK COMPANY'!Y62</f>
        <v>0</v>
      </c>
      <c r="AA546" s="444">
        <f>'DANSAM LINK COMPANY'!Z62</f>
        <v>10.857142857142858</v>
      </c>
      <c r="AB546" s="446" t="str">
        <f>'DANSAM LINK COMPANY'!AA62</f>
        <v>VERY HIGH-DON’T ORDER</v>
      </c>
      <c r="AC546" s="443">
        <f>'DANSAM LINK COMPANY'!AB62</f>
        <v>0</v>
      </c>
      <c r="AD546" s="450">
        <f>Table1[[#This Row],[Stock Sell in/Sell out]]*Table1[[#This Row],[Stock Norm +Transit Time]]/Table1[[#This Row],[Stock Norm QTY]]</f>
        <v>358.28571428571428</v>
      </c>
      <c r="AE546" s="443">
        <f>Table1[[#This Row],[Stock Norm +Transit Time]]*Table1[[#This Row],[Av. Daily Sales MT]]</f>
        <v>3.5000000000000003E-2</v>
      </c>
    </row>
    <row r="547" spans="1:31" hidden="1">
      <c r="A547" s="433" t="s">
        <v>148</v>
      </c>
      <c r="B547" s="433" t="s">
        <v>1</v>
      </c>
      <c r="C547" s="433" t="str">
        <f>'DANSAM LINK COMPANY'!B63</f>
        <v>W197</v>
      </c>
      <c r="D547" s="433" t="str">
        <f>'DANSAM LINK COMPANY'!C63</f>
        <v>JAMAA DETERGENT 10PCH X 850G</v>
      </c>
      <c r="E547" s="433" t="str">
        <f>'DANSAM LINK COMPANY'!D63</f>
        <v>DETERGENT</v>
      </c>
      <c r="F547" s="433" t="str">
        <f>'DANSAM LINK COMPANY'!E63</f>
        <v>JAMAA</v>
      </c>
      <c r="G547" s="443">
        <f>'DANSAM LINK COMPANY'!F63</f>
        <v>1.4166666666666668E-2</v>
      </c>
      <c r="H547" s="434">
        <f>'DANSAM LINK COMPANY'!G63</f>
        <v>1.6666666666666667</v>
      </c>
      <c r="I547" s="443">
        <f>'DANSAM LINK COMPANY'!H63</f>
        <v>225</v>
      </c>
      <c r="J547" s="433">
        <f>'DANSAM LINK COMPANY'!I63</f>
        <v>197</v>
      </c>
      <c r="K547" s="443">
        <f>'DANSAM LINK COMPANY'!J63</f>
        <v>1.6770499999999999</v>
      </c>
      <c r="L547" s="443">
        <f>'DANSAM LINK COMPANY'!K63</f>
        <v>26595</v>
      </c>
      <c r="M547" s="443">
        <f>'DANSAM LINK COMPANY'!L63</f>
        <v>135</v>
      </c>
      <c r="N547" s="433">
        <f>'DANSAM LINK COMPANY'!M63</f>
        <v>32</v>
      </c>
      <c r="O547" s="444">
        <f>'DANSAM LINK COMPANY'!N63</f>
        <v>8.3058466809103582E-5</v>
      </c>
      <c r="P547" s="433">
        <f>'DANSAM LINK COMPANY'!O63</f>
        <v>0.99976722131807971</v>
      </c>
      <c r="Q547" s="433" t="str">
        <f>'DANSAM LINK COMPANY'!P63</f>
        <v>C</v>
      </c>
      <c r="R547" s="434">
        <f>'DANSAM LINK COMPANY'!Q63</f>
        <v>7.575757575757576E-2</v>
      </c>
      <c r="S547" s="443">
        <f>'DANSAM LINK COMPANY'!R63</f>
        <v>6.4393939393939397E-4</v>
      </c>
      <c r="T547" s="443">
        <f>'DANSAM LINK COMPANY'!S63</f>
        <v>10.227272727272727</v>
      </c>
      <c r="U547" s="433">
        <f>'DANSAM LINK COMPANY'!T63</f>
        <v>30</v>
      </c>
      <c r="V547" s="433">
        <f>'DANSAM LINK COMPANY'!U63</f>
        <v>3</v>
      </c>
      <c r="W547" s="433">
        <f>'DANSAM LINK COMPANY'!V63</f>
        <v>33</v>
      </c>
      <c r="X547" s="434">
        <f>'DANSAM LINK COMPANY'!W63</f>
        <v>2.5</v>
      </c>
      <c r="Y547" s="434">
        <f>'DANSAM LINK COMPANY'!X63</f>
        <v>0</v>
      </c>
      <c r="Z547" s="443">
        <f>'DANSAM LINK COMPANY'!Y63</f>
        <v>0</v>
      </c>
      <c r="AA547" s="444">
        <f>'DANSAM LINK COMPANY'!Z63</f>
        <v>78.8</v>
      </c>
      <c r="AB547" s="446" t="str">
        <f>'DANSAM LINK COMPANY'!AA63</f>
        <v>VERY HIGH-DON’T ORDER</v>
      </c>
      <c r="AC547" s="443">
        <f>'DANSAM LINK COMPANY'!AB63</f>
        <v>0</v>
      </c>
      <c r="AD547" s="450">
        <f>Table1[[#This Row],[Stock Sell in/Sell out]]*Table1[[#This Row],[Stock Norm +Transit Time]]/Table1[[#This Row],[Stock Norm QTY]]</f>
        <v>2600.4</v>
      </c>
      <c r="AE547" s="443">
        <f>Table1[[#This Row],[Stock Norm +Transit Time]]*Table1[[#This Row],[Av. Daily Sales MT]]</f>
        <v>2.1250000000000002E-2</v>
      </c>
    </row>
    <row r="548" spans="1:31" hidden="1">
      <c r="A548" s="433" t="s">
        <v>148</v>
      </c>
      <c r="B548" s="433" t="s">
        <v>1</v>
      </c>
      <c r="C548" s="433" t="str">
        <f>'DANSAM LINK COMPANY'!B64</f>
        <v>W191</v>
      </c>
      <c r="D548" s="433" t="str">
        <f>'DANSAM LINK COMPANY'!C64</f>
        <v>DETERGENT 2KG X 4PCH</v>
      </c>
      <c r="E548" s="433" t="str">
        <f>'DANSAM LINK COMPANY'!D64</f>
        <v>DETERGENT</v>
      </c>
      <c r="F548" s="433" t="str">
        <f>'DANSAM LINK COMPANY'!E64</f>
        <v>JAMAA</v>
      </c>
      <c r="G548" s="443">
        <f>'DANSAM LINK COMPANY'!F64</f>
        <v>1.3333333333333334E-2</v>
      </c>
      <c r="H548" s="434">
        <f>'DANSAM LINK COMPANY'!G64</f>
        <v>1.6666666666666667</v>
      </c>
      <c r="I548" s="443">
        <f>'DANSAM LINK COMPANY'!H64</f>
        <v>185</v>
      </c>
      <c r="J548" s="433">
        <f>'DANSAM LINK COMPANY'!I64</f>
        <v>160</v>
      </c>
      <c r="K548" s="443">
        <f>'DANSAM LINK COMPANY'!J64</f>
        <v>1.28</v>
      </c>
      <c r="L548" s="443">
        <f>'DANSAM LINK COMPANY'!K64</f>
        <v>17760</v>
      </c>
      <c r="M548" s="443">
        <f>'DANSAM LINK COMPANY'!L64</f>
        <v>111</v>
      </c>
      <c r="N548" s="433">
        <f>'DANSAM LINK COMPANY'!M64</f>
        <v>24</v>
      </c>
      <c r="O548" s="444">
        <f>'DANSAM LINK COMPANY'!N64</f>
        <v>7.8172674643862202E-5</v>
      </c>
      <c r="P548" s="433">
        <f>'DANSAM LINK COMPANY'!O64</f>
        <v>0.99984539399272354</v>
      </c>
      <c r="Q548" s="433" t="str">
        <f>'DANSAM LINK COMPANY'!P64</f>
        <v>C</v>
      </c>
      <c r="R548" s="434">
        <f>'DANSAM LINK COMPANY'!Q64</f>
        <v>7.575757575757576E-2</v>
      </c>
      <c r="S548" s="443">
        <f>'DANSAM LINK COMPANY'!R64</f>
        <v>6.0606060606060606E-4</v>
      </c>
      <c r="T548" s="443">
        <f>'DANSAM LINK COMPANY'!S64</f>
        <v>8.4090909090909083</v>
      </c>
      <c r="U548" s="433">
        <f>'DANSAM LINK COMPANY'!T64</f>
        <v>30</v>
      </c>
      <c r="V548" s="433">
        <f>'DANSAM LINK COMPANY'!U64</f>
        <v>3</v>
      </c>
      <c r="W548" s="433">
        <f>'DANSAM LINK COMPANY'!V64</f>
        <v>33</v>
      </c>
      <c r="X548" s="434">
        <f>'DANSAM LINK COMPANY'!W64</f>
        <v>2.5</v>
      </c>
      <c r="Y548" s="434">
        <f>'DANSAM LINK COMPANY'!X64</f>
        <v>0</v>
      </c>
      <c r="Z548" s="443">
        <f>'DANSAM LINK COMPANY'!Y64</f>
        <v>0</v>
      </c>
      <c r="AA548" s="444">
        <f>'DANSAM LINK COMPANY'!Z64</f>
        <v>64</v>
      </c>
      <c r="AB548" s="446" t="str">
        <f>'DANSAM LINK COMPANY'!AA64</f>
        <v>VERY HIGH-DON’T ORDER</v>
      </c>
      <c r="AC548" s="443">
        <f>'DANSAM LINK COMPANY'!AB64</f>
        <v>0</v>
      </c>
      <c r="AD548" s="450">
        <f>Table1[[#This Row],[Stock Sell in/Sell out]]*Table1[[#This Row],[Stock Norm +Transit Time]]/Table1[[#This Row],[Stock Norm QTY]]</f>
        <v>2112</v>
      </c>
      <c r="AE548" s="443">
        <f>Table1[[#This Row],[Stock Norm +Transit Time]]*Table1[[#This Row],[Av. Daily Sales MT]]</f>
        <v>0.02</v>
      </c>
    </row>
    <row r="549" spans="1:31" hidden="1">
      <c r="A549" s="433" t="s">
        <v>148</v>
      </c>
      <c r="B549" s="433" t="s">
        <v>1</v>
      </c>
      <c r="C549" s="433" t="str">
        <f>'DANSAM LINK COMPANY'!B65</f>
        <v>W071</v>
      </c>
      <c r="D549" s="433" t="str">
        <f>'DANSAM LINK COMPANY'!C65</f>
        <v>ALIFE LEMON 40 X 100G</v>
      </c>
      <c r="E549" s="433" t="str">
        <f>'DANSAM LINK COMPANY'!D65</f>
        <v>SOAP</v>
      </c>
      <c r="F549" s="433" t="str">
        <f>'DANSAM LINK COMPANY'!E65</f>
        <v>ALIFE</v>
      </c>
      <c r="G549" s="443">
        <f>'DANSAM LINK COMPANY'!F65</f>
        <v>1.3100000000000063E-2</v>
      </c>
      <c r="H549" s="434">
        <f>'DANSAM LINK COMPANY'!G65</f>
        <v>1.6666666666666667</v>
      </c>
      <c r="I549" s="443">
        <f>'DANSAM LINK COMPANY'!H65</f>
        <v>278.05333333333363</v>
      </c>
      <c r="J549" s="433">
        <f>'DANSAM LINK COMPANY'!I65</f>
        <v>0</v>
      </c>
      <c r="K549" s="443">
        <f>'DANSAM LINK COMPANY'!J65</f>
        <v>0</v>
      </c>
      <c r="L549" s="443">
        <f>'DANSAM LINK COMPANY'!K65</f>
        <v>0</v>
      </c>
      <c r="M549" s="443">
        <f>'DANSAM LINK COMPANY'!L65</f>
        <v>166.83200000000016</v>
      </c>
      <c r="N549" s="433">
        <f>'DANSAM LINK COMPANY'!M65</f>
        <v>12</v>
      </c>
      <c r="O549" s="444">
        <f>'DANSAM LINK COMPANY'!N65</f>
        <v>7.6804652837594969E-5</v>
      </c>
      <c r="P549" s="433">
        <f>'DANSAM LINK COMPANY'!O65</f>
        <v>0.99992219864556109</v>
      </c>
      <c r="Q549" s="433" t="str">
        <f>'DANSAM LINK COMPANY'!P65</f>
        <v>C</v>
      </c>
      <c r="R549" s="434">
        <f>'DANSAM LINK COMPANY'!Q65</f>
        <v>7.575757575757576E-2</v>
      </c>
      <c r="S549" s="443">
        <f>'DANSAM LINK COMPANY'!R65</f>
        <v>5.9545454545454832E-4</v>
      </c>
      <c r="T549" s="443">
        <f>'DANSAM LINK COMPANY'!S65</f>
        <v>12.638787878787893</v>
      </c>
      <c r="U549" s="433">
        <f>'DANSAM LINK COMPANY'!T65</f>
        <v>30</v>
      </c>
      <c r="V549" s="433">
        <f>'DANSAM LINK COMPANY'!U65</f>
        <v>3</v>
      </c>
      <c r="W549" s="433">
        <f>'DANSAM LINK COMPANY'!V65</f>
        <v>33</v>
      </c>
      <c r="X549" s="434">
        <f>'DANSAM LINK COMPANY'!W65</f>
        <v>2.5</v>
      </c>
      <c r="Y549" s="434">
        <f>'DANSAM LINK COMPANY'!X65</f>
        <v>2.5</v>
      </c>
      <c r="Z549" s="443">
        <f>'DANSAM LINK COMPANY'!Y65</f>
        <v>1.9650000000000094E-2</v>
      </c>
      <c r="AA549" s="444">
        <f>'DANSAM LINK COMPANY'!Z65</f>
        <v>0</v>
      </c>
      <c r="AB549" s="446" t="str">
        <f>'DANSAM LINK COMPANY'!AA65</f>
        <v>VERY LOW-ORDER URGENTLY</v>
      </c>
      <c r="AC549" s="443">
        <f>'DANSAM LINK COMPANY'!AB65</f>
        <v>417.08000000000038</v>
      </c>
      <c r="AD549" s="450">
        <f>Table1[[#This Row],[Stock Sell in/Sell out]]*Table1[[#This Row],[Stock Norm +Transit Time]]/Table1[[#This Row],[Stock Norm QTY]]</f>
        <v>0</v>
      </c>
      <c r="AE549" s="443">
        <f>Table1[[#This Row],[Stock Norm +Transit Time]]*Table1[[#This Row],[Av. Daily Sales MT]]</f>
        <v>1.9650000000000094E-2</v>
      </c>
    </row>
    <row r="550" spans="1:31" hidden="1">
      <c r="A550" s="433" t="s">
        <v>148</v>
      </c>
      <c r="B550" s="433" t="s">
        <v>1</v>
      </c>
      <c r="C550" s="433" t="str">
        <f>'DANSAM LINK COMPANY'!B66</f>
        <v>W061</v>
      </c>
      <c r="D550" s="433" t="str">
        <f>'DANSAM LINK COMPANY'!C66</f>
        <v>FORTUNE DELIGHT 1KG*20PPACK</v>
      </c>
      <c r="E550" s="433" t="str">
        <f>'DANSAM LINK COMPANY'!D66</f>
        <v>RICE</v>
      </c>
      <c r="F550" s="433" t="str">
        <f>'DANSAM LINK COMPANY'!E66</f>
        <v>FORTUNE DELIGHT</v>
      </c>
      <c r="G550" s="443">
        <f>'DANSAM LINK COMPANY'!F66</f>
        <v>7.3333333333333332E-3</v>
      </c>
      <c r="H550" s="434">
        <f>'DANSAM LINK COMPANY'!G66</f>
        <v>0.33333333333333331</v>
      </c>
      <c r="I550" s="443">
        <f>'DANSAM LINK COMPANY'!H66</f>
        <v>77</v>
      </c>
      <c r="J550" s="433">
        <f>'DANSAM LINK COMPANY'!I66</f>
        <v>0</v>
      </c>
      <c r="K550" s="443">
        <f>'DANSAM LINK COMPANY'!J66</f>
        <v>0</v>
      </c>
      <c r="L550" s="443">
        <f>'DANSAM LINK COMPANY'!K66</f>
        <v>0</v>
      </c>
      <c r="M550" s="443">
        <f>'DANSAM LINK COMPANY'!L66</f>
        <v>231</v>
      </c>
      <c r="N550" s="433">
        <f>'DANSAM LINK COMPANY'!M66</f>
        <v>5</v>
      </c>
      <c r="O550" s="444">
        <f>'DANSAM LINK COMPANY'!N66</f>
        <v>4.2994971054124204E-5</v>
      </c>
      <c r="P550" s="433">
        <f>'DANSAM LINK COMPANY'!O66</f>
        <v>0.99996519361661518</v>
      </c>
      <c r="Q550" s="433" t="str">
        <f>'DANSAM LINK COMPANY'!P66</f>
        <v>C</v>
      </c>
      <c r="R550" s="434">
        <f>'DANSAM LINK COMPANY'!Q66</f>
        <v>1.515151515151515E-2</v>
      </c>
      <c r="S550" s="443">
        <f>'DANSAM LINK COMPANY'!R66</f>
        <v>3.3333333333333332E-4</v>
      </c>
      <c r="T550" s="443">
        <f>'DANSAM LINK COMPANY'!S66</f>
        <v>3.5</v>
      </c>
      <c r="U550" s="433">
        <f>'DANSAM LINK COMPANY'!T66</f>
        <v>30</v>
      </c>
      <c r="V550" s="433">
        <f>'DANSAM LINK COMPANY'!U66</f>
        <v>3</v>
      </c>
      <c r="W550" s="433">
        <f>'DANSAM LINK COMPANY'!V66</f>
        <v>33</v>
      </c>
      <c r="X550" s="434">
        <f>'DANSAM LINK COMPANY'!W66</f>
        <v>0.49999999999999994</v>
      </c>
      <c r="Y550" s="434">
        <f>'DANSAM LINK COMPANY'!X66</f>
        <v>0.49999999999999994</v>
      </c>
      <c r="Z550" s="443">
        <f>'DANSAM LINK COMPANY'!Y66</f>
        <v>1.0999999999999999E-2</v>
      </c>
      <c r="AA550" s="444">
        <f>'DANSAM LINK COMPANY'!Z66</f>
        <v>0</v>
      </c>
      <c r="AB550" s="446" t="str">
        <f>'DANSAM LINK COMPANY'!AA66</f>
        <v>VERY LOW-ORDER URGENTLY</v>
      </c>
      <c r="AC550" s="443">
        <f>'DANSAM LINK COMPANY'!AB66</f>
        <v>115.49999999999999</v>
      </c>
      <c r="AD550" s="450">
        <f>Table1[[#This Row],[Stock Sell in/Sell out]]*Table1[[#This Row],[Stock Norm +Transit Time]]/Table1[[#This Row],[Stock Norm QTY]]</f>
        <v>0</v>
      </c>
      <c r="AE550" s="443">
        <f>Table1[[#This Row],[Stock Norm +Transit Time]]*Table1[[#This Row],[Av. Daily Sales MT]]</f>
        <v>1.0999999999999999E-2</v>
      </c>
    </row>
    <row r="551" spans="1:31" hidden="1">
      <c r="A551" s="433" t="s">
        <v>148</v>
      </c>
      <c r="B551" s="433" t="s">
        <v>1</v>
      </c>
      <c r="C551" s="433" t="str">
        <f>'DANSAM LINK COMPANY'!B67</f>
        <v>W094</v>
      </c>
      <c r="D551" s="433" t="str">
        <f>'DANSAM LINK COMPANY'!C67</f>
        <v>JAMAA BLUE 220GM</v>
      </c>
      <c r="E551" s="433" t="str">
        <f>'DANSAM LINK COMPANY'!D67</f>
        <v>SOAP</v>
      </c>
      <c r="F551" s="433" t="str">
        <f>'DANSAM LINK COMPANY'!E67</f>
        <v>JAMAA</v>
      </c>
      <c r="G551" s="443">
        <f>'DANSAM LINK COMPANY'!F67</f>
        <v>3.5200000000000001E-3</v>
      </c>
      <c r="H551" s="434">
        <f>'DANSAM LINK COMPANY'!G67</f>
        <v>0.66666666666666663</v>
      </c>
      <c r="I551" s="443">
        <f>'DANSAM LINK COMPANY'!H67</f>
        <v>28</v>
      </c>
      <c r="J551" s="433">
        <f>'DANSAM LINK COMPANY'!I67</f>
        <v>112</v>
      </c>
      <c r="K551" s="443">
        <f>'DANSAM LINK COMPANY'!J67</f>
        <v>0.59136</v>
      </c>
      <c r="L551" s="443">
        <f>'DANSAM LINK COMPANY'!K67</f>
        <v>4704</v>
      </c>
      <c r="M551" s="443">
        <f>'DANSAM LINK COMPANY'!L67</f>
        <v>42</v>
      </c>
      <c r="N551" s="433">
        <f>'DANSAM LINK COMPANY'!M67</f>
        <v>1</v>
      </c>
      <c r="O551" s="444">
        <f>'DANSAM LINK COMPANY'!N67</f>
        <v>2.0637586105979619E-5</v>
      </c>
      <c r="P551" s="433">
        <f>'DANSAM LINK COMPANY'!O67</f>
        <v>0.99998583120272111</v>
      </c>
      <c r="Q551" s="433" t="str">
        <f>'DANSAM LINK COMPANY'!P67</f>
        <v>C</v>
      </c>
      <c r="R551" s="434">
        <f>'DANSAM LINK COMPANY'!Q67</f>
        <v>3.03030303030303E-2</v>
      </c>
      <c r="S551" s="443">
        <f>'DANSAM LINK COMPANY'!R67</f>
        <v>1.6000000000000001E-4</v>
      </c>
      <c r="T551" s="443">
        <f>'DANSAM LINK COMPANY'!S67</f>
        <v>1.2727272727272727</v>
      </c>
      <c r="U551" s="433">
        <f>'DANSAM LINK COMPANY'!T67</f>
        <v>30</v>
      </c>
      <c r="V551" s="433">
        <f>'DANSAM LINK COMPANY'!U67</f>
        <v>3</v>
      </c>
      <c r="W551" s="433">
        <f>'DANSAM LINK COMPANY'!V67</f>
        <v>33</v>
      </c>
      <c r="X551" s="434">
        <f>'DANSAM LINK COMPANY'!W67</f>
        <v>0.99999999999999989</v>
      </c>
      <c r="Y551" s="434">
        <f>'DANSAM LINK COMPANY'!X67</f>
        <v>0</v>
      </c>
      <c r="Z551" s="443">
        <f>'DANSAM LINK COMPANY'!Y67</f>
        <v>0</v>
      </c>
      <c r="AA551" s="444">
        <f>'DANSAM LINK COMPANY'!Z67</f>
        <v>112.00000000000001</v>
      </c>
      <c r="AB551" s="446" t="str">
        <f>'DANSAM LINK COMPANY'!AA67</f>
        <v>VERY HIGH-DON’T ORDER</v>
      </c>
      <c r="AC551" s="443">
        <f>'DANSAM LINK COMPANY'!AB67</f>
        <v>0</v>
      </c>
      <c r="AD551" s="450">
        <f>Table1[[#This Row],[Stock Sell in/Sell out]]*Table1[[#This Row],[Stock Norm +Transit Time]]/Table1[[#This Row],[Stock Norm QTY]]</f>
        <v>3696.0000000000005</v>
      </c>
      <c r="AE551" s="443">
        <f>Table1[[#This Row],[Stock Norm +Transit Time]]*Table1[[#This Row],[Av. Daily Sales MT]]</f>
        <v>5.2800000000000008E-3</v>
      </c>
    </row>
    <row r="552" spans="1:31" hidden="1">
      <c r="A552" s="433" t="s">
        <v>114</v>
      </c>
      <c r="B552" s="433" t="s">
        <v>1</v>
      </c>
      <c r="C552" s="433" t="str">
        <f>'WOFA KUMAH - HOHOE'!B5</f>
        <v>W042</v>
      </c>
      <c r="D552" s="433" t="str">
        <f>'WOFA KUMAH - HOHOE'!C5</f>
        <v>FORTUNE VIET 5KG</v>
      </c>
      <c r="E552" s="433" t="str">
        <f>'WOFA KUMAH - HOHOE'!D5</f>
        <v>RICE</v>
      </c>
      <c r="F552" s="433" t="str">
        <f>'WOFA KUMAH - HOHOE'!E5</f>
        <v>FORTUNE</v>
      </c>
      <c r="G552" s="443">
        <f>'WOFA KUMAH - HOHOE'!F5</f>
        <v>14.746666666666716</v>
      </c>
      <c r="H552" s="434">
        <f>'WOFA KUMAH - HOHOE'!G5</f>
        <v>438.66666666666669</v>
      </c>
      <c r="I552" s="443">
        <f>'WOFA KUMAH - HOHOE'!H5</f>
        <v>212106.93333333335</v>
      </c>
      <c r="J552" s="433">
        <f>'WOFA KUMAH - HOHOE'!I5</f>
        <v>938</v>
      </c>
      <c r="K552" s="443">
        <f>'WOFA KUMAH - HOHOE'!J5</f>
        <v>23.45</v>
      </c>
      <c r="L552" s="443">
        <f>'WOFA KUMAH - HOHOE'!K5</f>
        <v>189476</v>
      </c>
      <c r="M552" s="443">
        <f>'WOFA KUMAH - HOHOE'!L5</f>
        <v>202</v>
      </c>
      <c r="N552" s="433">
        <f>'WOFA KUMAH - HOHOE'!M5</f>
        <v>5</v>
      </c>
      <c r="O552" s="444">
        <f>'WOFA KUMAH - HOHOE'!N5</f>
        <v>0.14758173614634021</v>
      </c>
      <c r="P552" s="433">
        <f>'WOFA KUMAH - HOHOE'!O5</f>
        <v>0.14758173614634021</v>
      </c>
      <c r="Q552" s="433" t="str">
        <f>'WOFA KUMAH - HOHOE'!P5</f>
        <v>A</v>
      </c>
      <c r="R552" s="434">
        <f>'WOFA KUMAH - HOHOE'!Q5</f>
        <v>19.939393939393941</v>
      </c>
      <c r="S552" s="443">
        <f>'WOFA KUMAH - HOHOE'!R5</f>
        <v>0.67030303030303251</v>
      </c>
      <c r="T552" s="443">
        <f>'WOFA KUMAH - HOHOE'!S5</f>
        <v>9641.2242424242431</v>
      </c>
      <c r="U552" s="433">
        <f>'WOFA KUMAH - HOHOE'!T5</f>
        <v>7</v>
      </c>
      <c r="V552" s="433">
        <f>'WOFA KUMAH - HOHOE'!U5</f>
        <v>3</v>
      </c>
      <c r="W552" s="433">
        <f>'WOFA KUMAH - HOHOE'!V5</f>
        <v>10</v>
      </c>
      <c r="X552" s="434">
        <f>'WOFA KUMAH - HOHOE'!W5</f>
        <v>199.39393939393941</v>
      </c>
      <c r="Y552" s="434">
        <f>'WOFA KUMAH - HOHOE'!X5</f>
        <v>0</v>
      </c>
      <c r="Z552" s="443">
        <f>'WOFA KUMAH - HOHOE'!Y5</f>
        <v>0</v>
      </c>
      <c r="AA552" s="444">
        <f>'WOFA KUMAH - HOHOE'!Z5</f>
        <v>4.7042553191489356</v>
      </c>
      <c r="AB552" s="446" t="str">
        <f>'WOFA KUMAH - HOHOE'!AA5</f>
        <v>VERY HIGH-DON’T ORDER</v>
      </c>
      <c r="AC552" s="443">
        <f>'WOFA KUMAH - HOHOE'!AB5</f>
        <v>0</v>
      </c>
      <c r="AD552" s="450">
        <f>Table1[[#This Row],[Stock Sell in/Sell out]]*Table1[[#This Row],[Stock Norm +Transit Time]]/Table1[[#This Row],[Stock Norm QTY]]</f>
        <v>47.042553191489361</v>
      </c>
      <c r="AE552" s="443">
        <f>Table1[[#This Row],[Stock Norm +Transit Time]]*Table1[[#This Row],[Av. Daily Sales MT]]</f>
        <v>6.7030303030303253</v>
      </c>
    </row>
    <row r="553" spans="1:31" hidden="1">
      <c r="A553" s="433" t="s">
        <v>114</v>
      </c>
      <c r="B553" s="433" t="s">
        <v>1</v>
      </c>
      <c r="C553" s="433" t="str">
        <f>'WOFA KUMAH - HOHOE'!B6</f>
        <v>W151</v>
      </c>
      <c r="D553" s="433" t="str">
        <f>'WOFA KUMAH - HOHOE'!C6</f>
        <v>FRYTOL 4.5 LT</v>
      </c>
      <c r="E553" s="433" t="str">
        <f>'WOFA KUMAH - HOHOE'!D6</f>
        <v>COOKING OIL</v>
      </c>
      <c r="F553" s="433" t="str">
        <f>'WOFA KUMAH - HOHOE'!E6</f>
        <v>FRYTOL</v>
      </c>
      <c r="G553" s="443">
        <f>'WOFA KUMAH - HOHOE'!F6</f>
        <v>8.8330500000000285</v>
      </c>
      <c r="H553" s="434">
        <f>'WOFA KUMAH - HOHOE'!G6</f>
        <v>427.33333333333337</v>
      </c>
      <c r="I553" s="443">
        <f>'WOFA KUMAH - HOHOE'!H6</f>
        <v>357137.08333333337</v>
      </c>
      <c r="J553" s="433">
        <f>'WOFA KUMAH - HOHOE'!I6</f>
        <v>203</v>
      </c>
      <c r="K553" s="443">
        <f>'WOFA KUMAH - HOHOE'!J6</f>
        <v>3.2885999999999997</v>
      </c>
      <c r="L553" s="443">
        <f>'WOFA KUMAH - HOHOE'!K6</f>
        <v>169654.04348673945</v>
      </c>
      <c r="M553" s="443">
        <f>'WOFA KUMAH - HOHOE'!L6</f>
        <v>835.73420436817469</v>
      </c>
      <c r="N553" s="433">
        <f>'WOFA KUMAH - HOHOE'!M6</f>
        <v>1</v>
      </c>
      <c r="O553" s="444">
        <f>'WOFA KUMAH - HOHOE'!N6</f>
        <v>8.8399425031697357E-2</v>
      </c>
      <c r="P553" s="433">
        <f>'WOFA KUMAH - HOHOE'!O6</f>
        <v>0.23598116117803758</v>
      </c>
      <c r="Q553" s="433" t="str">
        <f>'WOFA KUMAH - HOHOE'!P6</f>
        <v>A</v>
      </c>
      <c r="R553" s="434">
        <f>'WOFA KUMAH - HOHOE'!Q6</f>
        <v>19.424242424242426</v>
      </c>
      <c r="S553" s="443">
        <f>'WOFA KUMAH - HOHOE'!R6</f>
        <v>0.40150227272727401</v>
      </c>
      <c r="T553" s="443">
        <f>'WOFA KUMAH - HOHOE'!S6</f>
        <v>16233.50378787879</v>
      </c>
      <c r="U553" s="433">
        <f>'WOFA KUMAH - HOHOE'!T6</f>
        <v>7</v>
      </c>
      <c r="V553" s="433">
        <f>'WOFA KUMAH - HOHOE'!U6</f>
        <v>3</v>
      </c>
      <c r="W553" s="433">
        <f>'WOFA KUMAH - HOHOE'!V6</f>
        <v>10</v>
      </c>
      <c r="X553" s="434">
        <f>'WOFA KUMAH - HOHOE'!W6</f>
        <v>194.24242424242425</v>
      </c>
      <c r="Y553" s="434">
        <f>'WOFA KUMAH - HOHOE'!X6</f>
        <v>0</v>
      </c>
      <c r="Z553" s="443">
        <f>'WOFA KUMAH - HOHOE'!Y6</f>
        <v>0</v>
      </c>
      <c r="AA553" s="444">
        <f>'WOFA KUMAH - HOHOE'!Z6</f>
        <v>1.0450858034321373</v>
      </c>
      <c r="AB553" s="446" t="str">
        <f>'WOFA KUMAH - HOHOE'!AA6</f>
        <v>HIGH-DON’T ORDER</v>
      </c>
      <c r="AC553" s="443">
        <f>'WOFA KUMAH - HOHOE'!AB6</f>
        <v>0</v>
      </c>
      <c r="AD553" s="450">
        <f>Table1[[#This Row],[Stock Sell in/Sell out]]*Table1[[#This Row],[Stock Norm +Transit Time]]/Table1[[#This Row],[Stock Norm QTY]]</f>
        <v>10.450858034321373</v>
      </c>
      <c r="AE553" s="443">
        <f>Table1[[#This Row],[Stock Norm +Transit Time]]*Table1[[#This Row],[Av. Daily Sales MT]]</f>
        <v>4.0150227272727399</v>
      </c>
    </row>
    <row r="554" spans="1:31" hidden="1">
      <c r="A554" s="433" t="s">
        <v>114</v>
      </c>
      <c r="B554" s="433" t="s">
        <v>1</v>
      </c>
      <c r="C554" s="433" t="str">
        <f>'WOFA KUMAH - HOHOE'!B7</f>
        <v>W043</v>
      </c>
      <c r="D554" s="433" t="str">
        <f>'WOFA KUMAH - HOHOE'!C7</f>
        <v>FORTUNE VIET 25KG</v>
      </c>
      <c r="E554" s="433" t="str">
        <f>'WOFA KUMAH - HOHOE'!D7</f>
        <v>RICE</v>
      </c>
      <c r="F554" s="433" t="str">
        <f>'WOFA KUMAH - HOHOE'!E7</f>
        <v>FORTUNE</v>
      </c>
      <c r="G554" s="443">
        <f>'WOFA KUMAH - HOHOE'!F7</f>
        <v>6.8083333333333584</v>
      </c>
      <c r="H554" s="434">
        <f>'WOFA KUMAH - HOHOE'!G7</f>
        <v>272.33333333333331</v>
      </c>
      <c r="I554" s="443">
        <f>'WOFA KUMAH - HOHOE'!H7</f>
        <v>96472.666666666672</v>
      </c>
      <c r="J554" s="433">
        <f>'WOFA KUMAH - HOHOE'!I7</f>
        <v>117</v>
      </c>
      <c r="K554" s="443">
        <f>'WOFA KUMAH - HOHOE'!J7</f>
        <v>2.9249999999999998</v>
      </c>
      <c r="L554" s="443">
        <f>'WOFA KUMAH - HOHOE'!K7</f>
        <v>41446.641370869038</v>
      </c>
      <c r="M554" s="443">
        <f>'WOFA KUMAH - HOHOE'!L7</f>
        <v>354.2447980416157</v>
      </c>
      <c r="N554" s="433">
        <f>'WOFA KUMAH - HOHOE'!M7</f>
        <v>4</v>
      </c>
      <c r="O554" s="444">
        <f>'WOFA KUMAH - HOHOE'!N7</f>
        <v>6.8136459330673596E-2</v>
      </c>
      <c r="P554" s="433">
        <f>'WOFA KUMAH - HOHOE'!O7</f>
        <v>0.30411762050871116</v>
      </c>
      <c r="Q554" s="433" t="str">
        <f>'WOFA KUMAH - HOHOE'!P7</f>
        <v>A</v>
      </c>
      <c r="R554" s="434">
        <f>'WOFA KUMAH - HOHOE'!Q7</f>
        <v>12.378787878787877</v>
      </c>
      <c r="S554" s="443">
        <f>'WOFA KUMAH - HOHOE'!R7</f>
        <v>0.30946969696969812</v>
      </c>
      <c r="T554" s="443">
        <f>'WOFA KUMAH - HOHOE'!S7</f>
        <v>4385.121212121212</v>
      </c>
      <c r="U554" s="433">
        <f>'WOFA KUMAH - HOHOE'!T7</f>
        <v>7</v>
      </c>
      <c r="V554" s="433">
        <f>'WOFA KUMAH - HOHOE'!U7</f>
        <v>3</v>
      </c>
      <c r="W554" s="433">
        <f>'WOFA KUMAH - HOHOE'!V7</f>
        <v>10</v>
      </c>
      <c r="X554" s="434">
        <f>'WOFA KUMAH - HOHOE'!W7</f>
        <v>123.78787878787877</v>
      </c>
      <c r="Y554" s="434">
        <f>'WOFA KUMAH - HOHOE'!X7</f>
        <v>6.7878787878787676</v>
      </c>
      <c r="Z554" s="443">
        <f>'WOFA KUMAH - HOHOE'!Y7</f>
        <v>0.16969696969696982</v>
      </c>
      <c r="AA554" s="444">
        <f>'WOFA KUMAH - HOHOE'!Z7</f>
        <v>0.94516523867809077</v>
      </c>
      <c r="AB554" s="446" t="str">
        <f>'WOFA KUMAH - HOHOE'!AA7</f>
        <v>LOW MAY- ORDER</v>
      </c>
      <c r="AC554" s="443">
        <f>'WOFA KUMAH - HOHOE'!AB7</f>
        <v>2404.5707503430813</v>
      </c>
      <c r="AD554" s="450">
        <f>Table1[[#This Row],[Stock Sell in/Sell out]]*Table1[[#This Row],[Stock Norm +Transit Time]]/Table1[[#This Row],[Stock Norm QTY]]</f>
        <v>9.451652386780907</v>
      </c>
      <c r="AE554" s="443">
        <f>Table1[[#This Row],[Stock Norm +Transit Time]]*Table1[[#This Row],[Av. Daily Sales MT]]</f>
        <v>3.0946969696969813</v>
      </c>
    </row>
    <row r="555" spans="1:31" hidden="1">
      <c r="A555" s="433" t="s">
        <v>114</v>
      </c>
      <c r="B555" s="433" t="s">
        <v>1</v>
      </c>
      <c r="C555" s="433" t="str">
        <f>'WOFA KUMAH - HOHOE'!B8</f>
        <v>W211</v>
      </c>
      <c r="D555" s="433" t="str">
        <f>'WOFA KUMAH - HOHOE'!C8</f>
        <v>850 ML BTL</v>
      </c>
      <c r="E555" s="433" t="str">
        <f>'WOFA KUMAH - HOHOE'!D8</f>
        <v>COOKING OIL</v>
      </c>
      <c r="F555" s="433" t="str">
        <f>'WOFA KUMAH - HOHOE'!E8</f>
        <v>FRYTOL</v>
      </c>
      <c r="G555" s="443">
        <f>'WOFA KUMAH - HOHOE'!F8</f>
        <v>5.6564500000000297</v>
      </c>
      <c r="H555" s="434">
        <f>'WOFA KUMAH - HOHOE'!G8</f>
        <v>515.66666666666663</v>
      </c>
      <c r="I555" s="443">
        <f>'WOFA KUMAH - HOHOE'!H8</f>
        <v>236948.17333333375</v>
      </c>
      <c r="J555" s="433">
        <f>'WOFA KUMAH - HOHOE'!I8</f>
        <v>0</v>
      </c>
      <c r="K555" s="443">
        <f>'WOFA KUMAH - HOHOE'!J8</f>
        <v>0</v>
      </c>
      <c r="L555" s="443">
        <f>'WOFA KUMAH - HOHOE'!K8</f>
        <v>0</v>
      </c>
      <c r="M555" s="443">
        <f>'WOFA KUMAH - HOHOE'!L8</f>
        <v>459.49872010342682</v>
      </c>
      <c r="N555" s="433">
        <f>'WOFA KUMAH - HOHOE'!M8</f>
        <v>1</v>
      </c>
      <c r="O555" s="444">
        <f>'WOFA KUMAH - HOHOE'!N8</f>
        <v>5.6608637754857666E-2</v>
      </c>
      <c r="P555" s="433">
        <f>'WOFA KUMAH - HOHOE'!O8</f>
        <v>0.36072625826356886</v>
      </c>
      <c r="Q555" s="433" t="str">
        <f>'WOFA KUMAH - HOHOE'!P8</f>
        <v>A</v>
      </c>
      <c r="R555" s="434">
        <f>'WOFA KUMAH - HOHOE'!Q8</f>
        <v>23.439393939393938</v>
      </c>
      <c r="S555" s="443">
        <f>'WOFA KUMAH - HOHOE'!R8</f>
        <v>0.257111363636365</v>
      </c>
      <c r="T555" s="443">
        <f>'WOFA KUMAH - HOHOE'!S8</f>
        <v>10770.371515151533</v>
      </c>
      <c r="U555" s="433">
        <f>'WOFA KUMAH - HOHOE'!T8</f>
        <v>7</v>
      </c>
      <c r="V555" s="433">
        <f>'WOFA KUMAH - HOHOE'!U8</f>
        <v>3</v>
      </c>
      <c r="W555" s="433">
        <f>'WOFA KUMAH - HOHOE'!V8</f>
        <v>10</v>
      </c>
      <c r="X555" s="434">
        <f>'WOFA KUMAH - HOHOE'!W8</f>
        <v>234.39393939393938</v>
      </c>
      <c r="Y555" s="434">
        <f>'WOFA KUMAH - HOHOE'!X8</f>
        <v>234.39393939393938</v>
      </c>
      <c r="Z555" s="443">
        <f>'WOFA KUMAH - HOHOE'!Y8</f>
        <v>2.5711136363636498</v>
      </c>
      <c r="AA555" s="444">
        <f>'WOFA KUMAH - HOHOE'!Z8</f>
        <v>0</v>
      </c>
      <c r="AB555" s="446" t="str">
        <f>'WOFA KUMAH - HOHOE'!AA8</f>
        <v>VERY LOW-ORDER URGENTLY</v>
      </c>
      <c r="AC555" s="443">
        <f>'WOFA KUMAH - HOHOE'!AB8</f>
        <v>107703.71515151534</v>
      </c>
      <c r="AD555" s="450">
        <f>Table1[[#This Row],[Stock Sell in/Sell out]]*Table1[[#This Row],[Stock Norm +Transit Time]]/Table1[[#This Row],[Stock Norm QTY]]</f>
        <v>0</v>
      </c>
      <c r="AE555" s="443">
        <f>Table1[[#This Row],[Stock Norm +Transit Time]]*Table1[[#This Row],[Av. Daily Sales MT]]</f>
        <v>2.5711136363636502</v>
      </c>
    </row>
    <row r="556" spans="1:31" hidden="1">
      <c r="A556" s="433" t="s">
        <v>114</v>
      </c>
      <c r="B556" s="433" t="s">
        <v>1</v>
      </c>
      <c r="C556" s="433" t="str">
        <f>'WOFA KUMAH - HOHOE'!B9</f>
        <v>W155</v>
      </c>
      <c r="D556" s="433" t="str">
        <f>'WOFA KUMAH - HOHOE'!C9</f>
        <v>EAZZY 32X220G</v>
      </c>
      <c r="E556" s="433" t="str">
        <f>'WOFA KUMAH - HOHOE'!D9</f>
        <v>SOAP</v>
      </c>
      <c r="F556" s="433" t="str">
        <f>'WOFA KUMAH - HOHOE'!E9</f>
        <v>EAZZY</v>
      </c>
      <c r="G556" s="443">
        <f>'WOFA KUMAH - HOHOE'!F9</f>
        <v>5.5424000000000033</v>
      </c>
      <c r="H556" s="434">
        <f>'WOFA KUMAH - HOHOE'!G9</f>
        <v>638</v>
      </c>
      <c r="I556" s="443">
        <f>'WOFA KUMAH - HOHOE'!H9</f>
        <v>89525.520000000164</v>
      </c>
      <c r="J556" s="433">
        <f>'WOFA KUMAH - HOHOE'!I9</f>
        <v>0</v>
      </c>
      <c r="K556" s="443">
        <f>'WOFA KUMAH - HOHOE'!J9</f>
        <v>0</v>
      </c>
      <c r="L556" s="443">
        <f>'WOFA KUMAH - HOHOE'!K9</f>
        <v>0</v>
      </c>
      <c r="M556" s="443">
        <f>'WOFA KUMAH - HOHOE'!L9</f>
        <v>140.32213166144226</v>
      </c>
      <c r="N556" s="433">
        <f>'WOFA KUMAH - HOHOE'!M9</f>
        <v>60</v>
      </c>
      <c r="O556" s="444">
        <f>'WOFA KUMAH - HOHOE'!N9</f>
        <v>5.5467247813119833E-2</v>
      </c>
      <c r="P556" s="433">
        <f>'WOFA KUMAH - HOHOE'!O9</f>
        <v>0.4161935060766887</v>
      </c>
      <c r="Q556" s="433" t="str">
        <f>'WOFA KUMAH - HOHOE'!P9</f>
        <v>A</v>
      </c>
      <c r="R556" s="434">
        <f>'WOFA KUMAH - HOHOE'!Q9</f>
        <v>29</v>
      </c>
      <c r="S556" s="443">
        <f>'WOFA KUMAH - HOHOE'!R9</f>
        <v>0.25192727272727289</v>
      </c>
      <c r="T556" s="443">
        <f>'WOFA KUMAH - HOHOE'!S9</f>
        <v>4069.3418181818256</v>
      </c>
      <c r="U556" s="433">
        <f>'WOFA KUMAH - HOHOE'!T9</f>
        <v>7</v>
      </c>
      <c r="V556" s="433">
        <f>'WOFA KUMAH - HOHOE'!U9</f>
        <v>3</v>
      </c>
      <c r="W556" s="433">
        <f>'WOFA KUMAH - HOHOE'!V9</f>
        <v>10</v>
      </c>
      <c r="X556" s="434">
        <f>'WOFA KUMAH - HOHOE'!W9</f>
        <v>290</v>
      </c>
      <c r="Y556" s="434">
        <f>'WOFA KUMAH - HOHOE'!X9</f>
        <v>290</v>
      </c>
      <c r="Z556" s="443">
        <f>'WOFA KUMAH - HOHOE'!Y9</f>
        <v>2.5192727272727287</v>
      </c>
      <c r="AA556" s="444">
        <f>'WOFA KUMAH - HOHOE'!Z9</f>
        <v>0</v>
      </c>
      <c r="AB556" s="446" t="str">
        <f>'WOFA KUMAH - HOHOE'!AA9</f>
        <v>VERY LOW-ORDER URGENTLY</v>
      </c>
      <c r="AC556" s="443">
        <f>'WOFA KUMAH - HOHOE'!AB9</f>
        <v>40693.418181818255</v>
      </c>
      <c r="AD556" s="450">
        <f>Table1[[#This Row],[Stock Sell in/Sell out]]*Table1[[#This Row],[Stock Norm +Transit Time]]/Table1[[#This Row],[Stock Norm QTY]]</f>
        <v>0</v>
      </c>
      <c r="AE556" s="443">
        <f>Table1[[#This Row],[Stock Norm +Transit Time]]*Table1[[#This Row],[Av. Daily Sales MT]]</f>
        <v>2.5192727272727291</v>
      </c>
    </row>
    <row r="557" spans="1:31" hidden="1">
      <c r="A557" s="433" t="s">
        <v>114</v>
      </c>
      <c r="B557" s="433" t="s">
        <v>1</v>
      </c>
      <c r="C557" s="433" t="str">
        <f>'WOFA KUMAH - HOHOE'!B10</f>
        <v>W176</v>
      </c>
      <c r="D557" s="433" t="str">
        <f>'WOFA KUMAH - HOHOE'!C10</f>
        <v>FORTUNE VIET 50KG</v>
      </c>
      <c r="E557" s="433" t="str">
        <f>'WOFA KUMAH - HOHOE'!D10</f>
        <v>RICE</v>
      </c>
      <c r="F557" s="433" t="str">
        <f>'WOFA KUMAH - HOHOE'!E10</f>
        <v>FORTUNE</v>
      </c>
      <c r="G557" s="443">
        <f>'WOFA KUMAH - HOHOE'!F10</f>
        <v>5.4166666666666821</v>
      </c>
      <c r="H557" s="434">
        <f>'WOFA KUMAH - HOHOE'!G10</f>
        <v>108.33333333333334</v>
      </c>
      <c r="I557" s="443">
        <f>'WOFA KUMAH - HOHOE'!H10</f>
        <v>59012.333333333328</v>
      </c>
      <c r="J557" s="433">
        <f>'WOFA KUMAH - HOHOE'!I10</f>
        <v>0</v>
      </c>
      <c r="K557" s="443">
        <f>'WOFA KUMAH - HOHOE'!J10</f>
        <v>0</v>
      </c>
      <c r="L557" s="443">
        <f>'WOFA KUMAH - HOHOE'!K10</f>
        <v>0</v>
      </c>
      <c r="M557" s="443">
        <f>'WOFA KUMAH - HOHOE'!L10</f>
        <v>544.72923076923064</v>
      </c>
      <c r="N557" s="433">
        <f>'WOFA KUMAH - HOHOE'!M10</f>
        <v>5</v>
      </c>
      <c r="O557" s="444">
        <f>'WOFA KUMAH - HOHOE'!N10</f>
        <v>5.4208933372016897E-2</v>
      </c>
      <c r="P557" s="433">
        <f>'WOFA KUMAH - HOHOE'!O10</f>
        <v>0.47040243944870558</v>
      </c>
      <c r="Q557" s="433" t="str">
        <f>'WOFA KUMAH - HOHOE'!P10</f>
        <v>A</v>
      </c>
      <c r="R557" s="434">
        <f>'WOFA KUMAH - HOHOE'!Q10</f>
        <v>4.9242424242424248</v>
      </c>
      <c r="S557" s="443">
        <f>'WOFA KUMAH - HOHOE'!R10</f>
        <v>0.24621212121212191</v>
      </c>
      <c r="T557" s="443">
        <f>'WOFA KUMAH - HOHOE'!S10</f>
        <v>2682.3787878787875</v>
      </c>
      <c r="U557" s="433">
        <f>'WOFA KUMAH - HOHOE'!T10</f>
        <v>7</v>
      </c>
      <c r="V557" s="433">
        <f>'WOFA KUMAH - HOHOE'!U10</f>
        <v>3</v>
      </c>
      <c r="W557" s="433">
        <f>'WOFA KUMAH - HOHOE'!V10</f>
        <v>10</v>
      </c>
      <c r="X557" s="434">
        <f>'WOFA KUMAH - HOHOE'!W10</f>
        <v>49.242424242424249</v>
      </c>
      <c r="Y557" s="434">
        <f>'WOFA KUMAH - HOHOE'!X10</f>
        <v>49.242424242424249</v>
      </c>
      <c r="Z557" s="443">
        <f>'WOFA KUMAH - HOHOE'!Y10</f>
        <v>2.4621212121212195</v>
      </c>
      <c r="AA557" s="444">
        <f>'WOFA KUMAH - HOHOE'!Z10</f>
        <v>0</v>
      </c>
      <c r="AB557" s="446" t="str">
        <f>'WOFA KUMAH - HOHOE'!AA10</f>
        <v>VERY LOW-ORDER URGENTLY</v>
      </c>
      <c r="AC557" s="443">
        <f>'WOFA KUMAH - HOHOE'!AB10</f>
        <v>26823.787878787876</v>
      </c>
      <c r="AD557" s="450">
        <f>Table1[[#This Row],[Stock Sell in/Sell out]]*Table1[[#This Row],[Stock Norm +Transit Time]]/Table1[[#This Row],[Stock Norm QTY]]</f>
        <v>0</v>
      </c>
      <c r="AE557" s="443">
        <f>Table1[[#This Row],[Stock Norm +Transit Time]]*Table1[[#This Row],[Av. Daily Sales MT]]</f>
        <v>2.462121212121219</v>
      </c>
    </row>
    <row r="558" spans="1:31" hidden="1">
      <c r="A558" s="433" t="s">
        <v>114</v>
      </c>
      <c r="B558" s="433" t="s">
        <v>1</v>
      </c>
      <c r="C558" s="433" t="str">
        <f>'WOFA KUMAH - HOHOE'!B11</f>
        <v>W170</v>
      </c>
      <c r="D558" s="433" t="str">
        <f>'WOFA KUMAH - HOHOE'!C11</f>
        <v>FRYTOL 900ML SCH</v>
      </c>
      <c r="E558" s="433" t="str">
        <f>'WOFA KUMAH - HOHOE'!D11</f>
        <v>COOKING OIL</v>
      </c>
      <c r="F558" s="433" t="str">
        <f>'WOFA KUMAH - HOHOE'!E11</f>
        <v>FRYTOL</v>
      </c>
      <c r="G558" s="443">
        <f>'WOFA KUMAH - HOHOE'!F11</f>
        <v>4.8940199999999905</v>
      </c>
      <c r="H558" s="434">
        <f>'WOFA KUMAH - HOHOE'!G11</f>
        <v>437</v>
      </c>
      <c r="I558" s="443">
        <f>'WOFA KUMAH - HOHOE'!H11</f>
        <v>195663.22000000026</v>
      </c>
      <c r="J558" s="433">
        <f>'WOFA KUMAH - HOHOE'!I11</f>
        <v>1</v>
      </c>
      <c r="K558" s="443">
        <f>'WOFA KUMAH - HOHOE'!J11</f>
        <v>9.7200000000000012E-3</v>
      </c>
      <c r="L558" s="443">
        <f>'WOFA KUMAH - HOHOE'!K11</f>
        <v>447.74192219679696</v>
      </c>
      <c r="M558" s="443">
        <f>'WOFA KUMAH - HOHOE'!L11</f>
        <v>447.74192219679696</v>
      </c>
      <c r="N558" s="433">
        <f>'WOFA KUMAH - HOHOE'!M11</f>
        <v>12</v>
      </c>
      <c r="O558" s="444">
        <f>'WOFA KUMAH - HOHOE'!N11</f>
        <v>4.8978388449473879E-2</v>
      </c>
      <c r="P558" s="433">
        <f>'WOFA KUMAH - HOHOE'!O11</f>
        <v>0.51938082789817941</v>
      </c>
      <c r="Q558" s="433" t="str">
        <f>'WOFA KUMAH - HOHOE'!P11</f>
        <v>B</v>
      </c>
      <c r="R558" s="434">
        <f>'WOFA KUMAH - HOHOE'!Q11</f>
        <v>19.863636363636363</v>
      </c>
      <c r="S558" s="443">
        <f>'WOFA KUMAH - HOHOE'!R11</f>
        <v>0.22245545454545412</v>
      </c>
      <c r="T558" s="443">
        <f>'WOFA KUMAH - HOHOE'!S11</f>
        <v>8893.7827272727391</v>
      </c>
      <c r="U558" s="433">
        <f>'WOFA KUMAH - HOHOE'!T11</f>
        <v>14</v>
      </c>
      <c r="V558" s="433">
        <f>'WOFA KUMAH - HOHOE'!U11</f>
        <v>3</v>
      </c>
      <c r="W558" s="433">
        <f>'WOFA KUMAH - HOHOE'!V11</f>
        <v>17</v>
      </c>
      <c r="X558" s="434">
        <f>'WOFA KUMAH - HOHOE'!W11</f>
        <v>337.68181818181819</v>
      </c>
      <c r="Y558" s="434">
        <f>'WOFA KUMAH - HOHOE'!X11</f>
        <v>336.68181818181819</v>
      </c>
      <c r="Z558" s="443">
        <f>'WOFA KUMAH - HOHOE'!Y11</f>
        <v>3.7705435968379373</v>
      </c>
      <c r="AA558" s="444">
        <f>'WOFA KUMAH - HOHOE'!Z11</f>
        <v>2.9613676134069189E-3</v>
      </c>
      <c r="AB558" s="446" t="str">
        <f>'WOFA KUMAH - HOHOE'!AA11</f>
        <v>VERY LOW-ORDER URGENTLY</v>
      </c>
      <c r="AC558" s="443">
        <f>'WOFA KUMAH - HOHOE'!AB11</f>
        <v>150746.56444143978</v>
      </c>
      <c r="AD558" s="450">
        <f>Table1[[#This Row],[Stock Sell in/Sell out]]*Table1[[#This Row],[Stock Norm +Transit Time]]/Table1[[#This Row],[Stock Norm QTY]]</f>
        <v>5.0343249427917618E-2</v>
      </c>
      <c r="AE558" s="443">
        <f>Table1[[#This Row],[Stock Norm +Transit Time]]*Table1[[#This Row],[Av. Daily Sales MT]]</f>
        <v>3.7817427272727202</v>
      </c>
    </row>
    <row r="559" spans="1:31" hidden="1">
      <c r="A559" s="433" t="s">
        <v>114</v>
      </c>
      <c r="B559" s="433" t="s">
        <v>1</v>
      </c>
      <c r="C559" s="433" t="str">
        <f>'WOFA KUMAH - HOHOE'!B12</f>
        <v>W040</v>
      </c>
      <c r="D559" s="433" t="str">
        <f>'WOFA KUMAH - HOHOE'!C12</f>
        <v>FORTUNE VIET 1KG X 20BAG</v>
      </c>
      <c r="E559" s="433" t="str">
        <f>'WOFA KUMAH - HOHOE'!D12</f>
        <v>RICE</v>
      </c>
      <c r="F559" s="433" t="str">
        <f>'WOFA KUMAH - HOHOE'!E12</f>
        <v>FORTUNE</v>
      </c>
      <c r="G559" s="443">
        <f>'WOFA KUMAH - HOHOE'!F12</f>
        <v>3.8673333333333177</v>
      </c>
      <c r="H559" s="434">
        <f>'WOFA KUMAH - HOHOE'!G12</f>
        <v>149.66666666666666</v>
      </c>
      <c r="I559" s="443">
        <f>'WOFA KUMAH - HOHOE'!H12</f>
        <v>59061.666666666664</v>
      </c>
      <c r="J559" s="433">
        <f>'WOFA KUMAH - HOHOE'!I12</f>
        <v>298</v>
      </c>
      <c r="K559" s="443">
        <f>'WOFA KUMAH - HOHOE'!J12</f>
        <v>5.96</v>
      </c>
      <c r="L559" s="443">
        <f>'WOFA KUMAH - HOHOE'!K12</f>
        <v>117597.1714922049</v>
      </c>
      <c r="M559" s="443">
        <f>'WOFA KUMAH - HOHOE'!L12</f>
        <v>394.62138084632517</v>
      </c>
      <c r="N559" s="433">
        <f>'WOFA KUMAH - HOHOE'!M12</f>
        <v>1</v>
      </c>
      <c r="O559" s="444">
        <f>'WOFA KUMAH - HOHOE'!N12</f>
        <v>3.8703510460439121E-2</v>
      </c>
      <c r="P559" s="433">
        <f>'WOFA KUMAH - HOHOE'!O12</f>
        <v>0.55808433835861848</v>
      </c>
      <c r="Q559" s="433" t="str">
        <f>'WOFA KUMAH - HOHOE'!P12</f>
        <v>B</v>
      </c>
      <c r="R559" s="434">
        <f>'WOFA KUMAH - HOHOE'!Q12</f>
        <v>6.8030303030303028</v>
      </c>
      <c r="S559" s="443">
        <f>'WOFA KUMAH - HOHOE'!R12</f>
        <v>0.17578787878787808</v>
      </c>
      <c r="T559" s="443">
        <f>'WOFA KUMAH - HOHOE'!S12</f>
        <v>2684.621212121212</v>
      </c>
      <c r="U559" s="433">
        <f>'WOFA KUMAH - HOHOE'!T12</f>
        <v>14</v>
      </c>
      <c r="V559" s="433">
        <f>'WOFA KUMAH - HOHOE'!U12</f>
        <v>3</v>
      </c>
      <c r="W559" s="433">
        <f>'WOFA KUMAH - HOHOE'!V12</f>
        <v>17</v>
      </c>
      <c r="X559" s="434">
        <f>'WOFA KUMAH - HOHOE'!W12</f>
        <v>115.65151515151514</v>
      </c>
      <c r="Y559" s="434">
        <f>'WOFA KUMAH - HOHOE'!X12</f>
        <v>0</v>
      </c>
      <c r="Z559" s="443">
        <f>'WOFA KUMAH - HOHOE'!Y12</f>
        <v>0</v>
      </c>
      <c r="AA559" s="444">
        <f>'WOFA KUMAH - HOHOE'!Z12</f>
        <v>2.5767064063932925</v>
      </c>
      <c r="AB559" s="446" t="str">
        <f>'WOFA KUMAH - HOHOE'!AA12</f>
        <v>VERY HIGH-DON’T ORDER</v>
      </c>
      <c r="AC559" s="443">
        <f>'WOFA KUMAH - HOHOE'!AB12</f>
        <v>0</v>
      </c>
      <c r="AD559" s="450">
        <f>Table1[[#This Row],[Stock Sell in/Sell out]]*Table1[[#This Row],[Stock Norm +Transit Time]]/Table1[[#This Row],[Stock Norm QTY]]</f>
        <v>43.804008908685972</v>
      </c>
      <c r="AE559" s="443">
        <f>Table1[[#This Row],[Stock Norm +Transit Time]]*Table1[[#This Row],[Av. Daily Sales MT]]</f>
        <v>2.9883939393939274</v>
      </c>
    </row>
    <row r="560" spans="1:31" hidden="1">
      <c r="A560" s="433" t="s">
        <v>114</v>
      </c>
      <c r="B560" s="433" t="s">
        <v>1</v>
      </c>
      <c r="C560" s="433" t="str">
        <f>'WOFA KUMAH - HOHOE'!B13</f>
        <v>W184</v>
      </c>
      <c r="D560" s="433" t="str">
        <f>'WOFA KUMAH - HOHOE'!C13</f>
        <v>JAMAA WHITE 200GM</v>
      </c>
      <c r="E560" s="433" t="str">
        <f>'WOFA KUMAH - HOHOE'!D13</f>
        <v>SOAP</v>
      </c>
      <c r="F560" s="433" t="str">
        <f>'WOFA KUMAH - HOHOE'!E13</f>
        <v>JAMAA</v>
      </c>
      <c r="G560" s="443">
        <f>'WOFA KUMAH - HOHOE'!F13</f>
        <v>3.680160000000023</v>
      </c>
      <c r="H560" s="434">
        <f>'WOFA KUMAH - HOHOE'!G13</f>
        <v>622.66666666666663</v>
      </c>
      <c r="I560" s="443">
        <f>'WOFA KUMAH - HOHOE'!H13</f>
        <v>67564.623333333366</v>
      </c>
      <c r="J560" s="433">
        <f>'WOFA KUMAH - HOHOE'!I13</f>
        <v>5</v>
      </c>
      <c r="K560" s="443">
        <f>'WOFA KUMAH - HOHOE'!J13</f>
        <v>2.7500000000000004E-2</v>
      </c>
      <c r="L560" s="443">
        <f>'WOFA KUMAH - HOHOE'!K13</f>
        <v>542.54247858672409</v>
      </c>
      <c r="M560" s="443">
        <f>'WOFA KUMAH - HOHOE'!L13</f>
        <v>108.50849571734481</v>
      </c>
      <c r="N560" s="433">
        <f>'WOFA KUMAH - HOHOE'!M13</f>
        <v>48</v>
      </c>
      <c r="O560" s="444">
        <f>'WOFA KUMAH - HOHOE'!N13</f>
        <v>3.6830316597851513E-2</v>
      </c>
      <c r="P560" s="433">
        <f>'WOFA KUMAH - HOHOE'!O13</f>
        <v>0.59491465495647</v>
      </c>
      <c r="Q560" s="433" t="str">
        <f>'WOFA KUMAH - HOHOE'!P13</f>
        <v>B</v>
      </c>
      <c r="R560" s="434">
        <f>'WOFA KUMAH - HOHOE'!Q13</f>
        <v>28.303030303030301</v>
      </c>
      <c r="S560" s="443">
        <f>'WOFA KUMAH - HOHOE'!R13</f>
        <v>0.16728000000000104</v>
      </c>
      <c r="T560" s="443">
        <f>'WOFA KUMAH - HOHOE'!S13</f>
        <v>3071.119242424244</v>
      </c>
      <c r="U560" s="433">
        <f>'WOFA KUMAH - HOHOE'!T13</f>
        <v>14</v>
      </c>
      <c r="V560" s="433">
        <f>'WOFA KUMAH - HOHOE'!U13</f>
        <v>3</v>
      </c>
      <c r="W560" s="433">
        <f>'WOFA KUMAH - HOHOE'!V13</f>
        <v>17</v>
      </c>
      <c r="X560" s="434">
        <f>'WOFA KUMAH - HOHOE'!W13</f>
        <v>481.15151515151513</v>
      </c>
      <c r="Y560" s="434">
        <f>'WOFA KUMAH - HOHOE'!X13</f>
        <v>476.15151515151513</v>
      </c>
      <c r="Z560" s="443">
        <f>'WOFA KUMAH - HOHOE'!Y13</f>
        <v>2.8142083940043001</v>
      </c>
      <c r="AA560" s="444">
        <f>'WOFA KUMAH - HOHOE'!Z13</f>
        <v>1.03917369945837E-2</v>
      </c>
      <c r="AB560" s="446" t="str">
        <f>'WOFA KUMAH - HOHOE'!AA13</f>
        <v>VERY LOW-ORDER URGENTLY</v>
      </c>
      <c r="AC560" s="443">
        <f>'WOFA KUMAH - HOHOE'!AB13</f>
        <v>51666.484642625423</v>
      </c>
      <c r="AD560" s="450">
        <f>Table1[[#This Row],[Stock Sell in/Sell out]]*Table1[[#This Row],[Stock Norm +Transit Time]]/Table1[[#This Row],[Stock Norm QTY]]</f>
        <v>0.17665952890792291</v>
      </c>
      <c r="AE560" s="443">
        <f>Table1[[#This Row],[Stock Norm +Transit Time]]*Table1[[#This Row],[Av. Daily Sales MT]]</f>
        <v>2.8437600000000178</v>
      </c>
    </row>
    <row r="561" spans="1:31" hidden="1">
      <c r="A561" s="433" t="s">
        <v>114</v>
      </c>
      <c r="B561" s="433" t="s">
        <v>1</v>
      </c>
      <c r="C561" s="433" t="str">
        <f>'WOFA KUMAH - HOHOE'!B14</f>
        <v>W178</v>
      </c>
      <c r="D561" s="433" t="str">
        <f>'WOFA KUMAH - HOHOE'!C14</f>
        <v>FRYTOL 450 ML SCH</v>
      </c>
      <c r="E561" s="433" t="str">
        <f>'WOFA KUMAH - HOHOE'!D14</f>
        <v>COOKING OIL</v>
      </c>
      <c r="F561" s="433" t="str">
        <f>'WOFA KUMAH - HOHOE'!E14</f>
        <v>FRYTOL</v>
      </c>
      <c r="G561" s="443">
        <f>'WOFA KUMAH - HOHOE'!F14</f>
        <v>3.4230566666666795</v>
      </c>
      <c r="H561" s="434">
        <f>'WOFA KUMAH - HOHOE'!G14</f>
        <v>355.66666666666669</v>
      </c>
      <c r="I561" s="443">
        <f>'WOFA KUMAH - HOHOE'!H14</f>
        <v>136782.5</v>
      </c>
      <c r="J561" s="433">
        <f>'WOFA KUMAH - HOHOE'!I14</f>
        <v>0</v>
      </c>
      <c r="K561" s="443">
        <f>'WOFA KUMAH - HOHOE'!J14</f>
        <v>0</v>
      </c>
      <c r="L561" s="443">
        <f>'WOFA KUMAH - HOHOE'!K14</f>
        <v>0</v>
      </c>
      <c r="M561" s="443">
        <f>'WOFA KUMAH - HOHOE'!L14</f>
        <v>384.58059981255855</v>
      </c>
      <c r="N561" s="433">
        <f>'WOFA KUMAH - HOHOE'!M14</f>
        <v>24</v>
      </c>
      <c r="O561" s="444">
        <f>'WOFA KUMAH - HOHOE'!N14</f>
        <v>3.4257277065594782E-2</v>
      </c>
      <c r="P561" s="433">
        <f>'WOFA KUMAH - HOHOE'!O14</f>
        <v>0.62917193202206478</v>
      </c>
      <c r="Q561" s="433" t="str">
        <f>'WOFA KUMAH - HOHOE'!P14</f>
        <v>B</v>
      </c>
      <c r="R561" s="434">
        <f>'WOFA KUMAH - HOHOE'!Q14</f>
        <v>16.166666666666668</v>
      </c>
      <c r="S561" s="443">
        <f>'WOFA KUMAH - HOHOE'!R14</f>
        <v>0.15559348484848542</v>
      </c>
      <c r="T561" s="443">
        <f>'WOFA KUMAH - HOHOE'!S14</f>
        <v>6217.386363636364</v>
      </c>
      <c r="U561" s="433">
        <f>'WOFA KUMAH - HOHOE'!T14</f>
        <v>14</v>
      </c>
      <c r="V561" s="433">
        <f>'WOFA KUMAH - HOHOE'!U14</f>
        <v>3</v>
      </c>
      <c r="W561" s="433">
        <f>'WOFA KUMAH - HOHOE'!V14</f>
        <v>17</v>
      </c>
      <c r="X561" s="434">
        <f>'WOFA KUMAH - HOHOE'!W14</f>
        <v>274.83333333333337</v>
      </c>
      <c r="Y561" s="434">
        <f>'WOFA KUMAH - HOHOE'!X14</f>
        <v>274.83333333333337</v>
      </c>
      <c r="Z561" s="443">
        <f>'WOFA KUMAH - HOHOE'!Y14</f>
        <v>2.6450892424242527</v>
      </c>
      <c r="AA561" s="444">
        <f>'WOFA KUMAH - HOHOE'!Z14</f>
        <v>0</v>
      </c>
      <c r="AB561" s="446" t="str">
        <f>'WOFA KUMAH - HOHOE'!AA14</f>
        <v>VERY LOW-ORDER URGENTLY</v>
      </c>
      <c r="AC561" s="443">
        <f>'WOFA KUMAH - HOHOE'!AB14</f>
        <v>105695.56818181819</v>
      </c>
      <c r="AD561" s="450">
        <f>Table1[[#This Row],[Stock Sell in/Sell out]]*Table1[[#This Row],[Stock Norm +Transit Time]]/Table1[[#This Row],[Stock Norm QTY]]</f>
        <v>0</v>
      </c>
      <c r="AE561" s="443">
        <f>Table1[[#This Row],[Stock Norm +Transit Time]]*Table1[[#This Row],[Av. Daily Sales MT]]</f>
        <v>2.6450892424242523</v>
      </c>
    </row>
    <row r="562" spans="1:31" hidden="1">
      <c r="A562" s="433" t="s">
        <v>114</v>
      </c>
      <c r="B562" s="433" t="s">
        <v>1</v>
      </c>
      <c r="C562" s="433" t="str">
        <f>'WOFA KUMAH - HOHOE'!B15</f>
        <v>W084</v>
      </c>
      <c r="D562" s="433" t="str">
        <f>'WOFA KUMAH - HOHOE'!C15</f>
        <v>JAMAA CLASS 16 X 800G</v>
      </c>
      <c r="E562" s="433" t="str">
        <f>'WOFA KUMAH - HOHOE'!D15</f>
        <v>SOAP</v>
      </c>
      <c r="F562" s="433" t="str">
        <f>'WOFA KUMAH - HOHOE'!E15</f>
        <v>JAMAA</v>
      </c>
      <c r="G562" s="443">
        <f>'WOFA KUMAH - HOHOE'!F15</f>
        <v>3.0570666666666781</v>
      </c>
      <c r="H562" s="434">
        <f>'WOFA KUMAH - HOHOE'!G15</f>
        <v>164</v>
      </c>
      <c r="I562" s="443">
        <f>'WOFA KUMAH - HOHOE'!H15</f>
        <v>53430.853333333216</v>
      </c>
      <c r="J562" s="433">
        <f>'WOFA KUMAH - HOHOE'!I15</f>
        <v>0</v>
      </c>
      <c r="K562" s="443">
        <f>'WOFA KUMAH - HOHOE'!J15</f>
        <v>0</v>
      </c>
      <c r="L562" s="443">
        <f>'WOFA KUMAH - HOHOE'!K15</f>
        <v>0</v>
      </c>
      <c r="M562" s="443">
        <f>'WOFA KUMAH - HOHOE'!L15</f>
        <v>325.79788617886106</v>
      </c>
      <c r="N562" s="433">
        <f>'WOFA KUMAH - HOHOE'!M15</f>
        <v>1</v>
      </c>
      <c r="O562" s="444">
        <f>'WOFA KUMAH - HOHOE'!N15</f>
        <v>3.0594521214857957E-2</v>
      </c>
      <c r="P562" s="433">
        <f>'WOFA KUMAH - HOHOE'!O15</f>
        <v>0.65976645323692273</v>
      </c>
      <c r="Q562" s="433" t="str">
        <f>'WOFA KUMAH - HOHOE'!P15</f>
        <v>B</v>
      </c>
      <c r="R562" s="434">
        <f>'WOFA KUMAH - HOHOE'!Q15</f>
        <v>7.4545454545454541</v>
      </c>
      <c r="S562" s="443">
        <f>'WOFA KUMAH - HOHOE'!R15</f>
        <v>0.13895757575757628</v>
      </c>
      <c r="T562" s="443">
        <f>'WOFA KUMAH - HOHOE'!S15</f>
        <v>2428.6751515151464</v>
      </c>
      <c r="U562" s="433">
        <f>'WOFA KUMAH - HOHOE'!T15</f>
        <v>14</v>
      </c>
      <c r="V562" s="433">
        <f>'WOFA KUMAH - HOHOE'!U15</f>
        <v>3</v>
      </c>
      <c r="W562" s="433">
        <f>'WOFA KUMAH - HOHOE'!V15</f>
        <v>17</v>
      </c>
      <c r="X562" s="434">
        <f>'WOFA KUMAH - HOHOE'!W15</f>
        <v>126.72727272727272</v>
      </c>
      <c r="Y562" s="434">
        <f>'WOFA KUMAH - HOHOE'!X15</f>
        <v>126.72727272727272</v>
      </c>
      <c r="Z562" s="443">
        <f>'WOFA KUMAH - HOHOE'!Y15</f>
        <v>2.3622787878787967</v>
      </c>
      <c r="AA562" s="444">
        <f>'WOFA KUMAH - HOHOE'!Z15</f>
        <v>0</v>
      </c>
      <c r="AB562" s="446" t="str">
        <f>'WOFA KUMAH - HOHOE'!AA15</f>
        <v>VERY LOW-ORDER URGENTLY</v>
      </c>
      <c r="AC562" s="443">
        <f>'WOFA KUMAH - HOHOE'!AB15</f>
        <v>41287.477575757483</v>
      </c>
      <c r="AD562" s="450">
        <f>Table1[[#This Row],[Stock Sell in/Sell out]]*Table1[[#This Row],[Stock Norm +Transit Time]]/Table1[[#This Row],[Stock Norm QTY]]</f>
        <v>0</v>
      </c>
      <c r="AE562" s="443">
        <f>Table1[[#This Row],[Stock Norm +Transit Time]]*Table1[[#This Row],[Av. Daily Sales MT]]</f>
        <v>2.3622787878787967</v>
      </c>
    </row>
    <row r="563" spans="1:31" hidden="1">
      <c r="A563" s="433" t="s">
        <v>114</v>
      </c>
      <c r="B563" s="433" t="s">
        <v>1</v>
      </c>
      <c r="C563" s="433" t="str">
        <f>'WOFA KUMAH - HOHOE'!B16</f>
        <v>W185</v>
      </c>
      <c r="D563" s="433" t="str">
        <f>'WOFA KUMAH - HOHOE'!C16</f>
        <v>FORTUNE DELIGHT 22.5KG</v>
      </c>
      <c r="E563" s="433" t="str">
        <f>'WOFA KUMAH - HOHOE'!D16</f>
        <v>RICE</v>
      </c>
      <c r="F563" s="433" t="str">
        <f>'WOFA KUMAH - HOHOE'!E16</f>
        <v>FORTUNE DELIGHT</v>
      </c>
      <c r="G563" s="443">
        <f>'WOFA KUMAH - HOHOE'!F16</f>
        <v>2.8199999999999985</v>
      </c>
      <c r="H563" s="434">
        <f>'WOFA KUMAH - HOHOE'!G16</f>
        <v>125.33333333333334</v>
      </c>
      <c r="I563" s="443">
        <f>'WOFA KUMAH - HOHOE'!H16</f>
        <v>46427</v>
      </c>
      <c r="J563" s="433">
        <f>'WOFA KUMAH - HOHOE'!I16</f>
        <v>250</v>
      </c>
      <c r="K563" s="443">
        <f>'WOFA KUMAH - HOHOE'!J16</f>
        <v>5.625</v>
      </c>
      <c r="L563" s="443">
        <f>'WOFA KUMAH - HOHOE'!K16</f>
        <v>92607.047872340423</v>
      </c>
      <c r="M563" s="443">
        <f>'WOFA KUMAH - HOHOE'!L16</f>
        <v>370.42819148936167</v>
      </c>
      <c r="N563" s="433">
        <f>'WOFA KUMAH - HOHOE'!M16</f>
        <v>12</v>
      </c>
      <c r="O563" s="444">
        <f>'WOFA KUMAH - HOHOE'!N16</f>
        <v>2.822200469706224E-2</v>
      </c>
      <c r="P563" s="433">
        <f>'WOFA KUMAH - HOHOE'!O16</f>
        <v>0.687988457933985</v>
      </c>
      <c r="Q563" s="433" t="str">
        <f>'WOFA KUMAH - HOHOE'!P16</f>
        <v>B</v>
      </c>
      <c r="R563" s="434">
        <f>'WOFA KUMAH - HOHOE'!Q16</f>
        <v>5.6969696969696972</v>
      </c>
      <c r="S563" s="443">
        <f>'WOFA KUMAH - HOHOE'!R16</f>
        <v>0.12818181818181812</v>
      </c>
      <c r="T563" s="443">
        <f>'WOFA KUMAH - HOHOE'!S16</f>
        <v>2110.318181818182</v>
      </c>
      <c r="U563" s="433">
        <f>'WOFA KUMAH - HOHOE'!T16</f>
        <v>14</v>
      </c>
      <c r="V563" s="433">
        <f>'WOFA KUMAH - HOHOE'!U16</f>
        <v>3</v>
      </c>
      <c r="W563" s="433">
        <f>'WOFA KUMAH - HOHOE'!V16</f>
        <v>17</v>
      </c>
      <c r="X563" s="434">
        <f>'WOFA KUMAH - HOHOE'!W16</f>
        <v>96.848484848484858</v>
      </c>
      <c r="Y563" s="434">
        <f>'WOFA KUMAH - HOHOE'!X16</f>
        <v>0</v>
      </c>
      <c r="Z563" s="443">
        <f>'WOFA KUMAH - HOHOE'!Y16</f>
        <v>0</v>
      </c>
      <c r="AA563" s="444">
        <f>'WOFA KUMAH - HOHOE'!Z16</f>
        <v>2.5813516896120148</v>
      </c>
      <c r="AB563" s="446" t="str">
        <f>'WOFA KUMAH - HOHOE'!AA16</f>
        <v>VERY HIGH-DON’T ORDER</v>
      </c>
      <c r="AC563" s="443">
        <f>'WOFA KUMAH - HOHOE'!AB16</f>
        <v>0</v>
      </c>
      <c r="AD563" s="450">
        <f>Table1[[#This Row],[Stock Sell in/Sell out]]*Table1[[#This Row],[Stock Norm +Transit Time]]/Table1[[#This Row],[Stock Norm QTY]]</f>
        <v>43.88297872340425</v>
      </c>
      <c r="AE563" s="443">
        <f>Table1[[#This Row],[Stock Norm +Transit Time]]*Table1[[#This Row],[Av. Daily Sales MT]]</f>
        <v>2.1790909090909079</v>
      </c>
    </row>
    <row r="564" spans="1:31" hidden="1">
      <c r="A564" s="433" t="s">
        <v>114</v>
      </c>
      <c r="B564" s="433" t="s">
        <v>1</v>
      </c>
      <c r="C564" s="433" t="str">
        <f>'WOFA KUMAH - HOHOE'!B17</f>
        <v>W027</v>
      </c>
      <c r="D564" s="433" t="str">
        <f>'WOFA KUMAH - HOHOE'!C17</f>
        <v xml:space="preserve">FORTUNE MARGARINE 250G X 60 </v>
      </c>
      <c r="E564" s="433" t="str">
        <f>'WOFA KUMAH - HOHOE'!D17</f>
        <v>SPECIALTY FATS</v>
      </c>
      <c r="F564" s="433" t="str">
        <f>'WOFA KUMAH - HOHOE'!E17</f>
        <v>FORTUNE</v>
      </c>
      <c r="G564" s="443">
        <f>'WOFA KUMAH - HOHOE'!F17</f>
        <v>2.4787500000000131</v>
      </c>
      <c r="H564" s="434">
        <f>'WOFA KUMAH - HOHOE'!G17</f>
        <v>107.66666666666666</v>
      </c>
      <c r="I564" s="443">
        <f>'WOFA KUMAH - HOHOE'!H17</f>
        <v>52011.79999999969</v>
      </c>
      <c r="J564" s="433">
        <f>'WOFA KUMAH - HOHOE'!I17</f>
        <v>0</v>
      </c>
      <c r="K564" s="443">
        <f>'WOFA KUMAH - HOHOE'!J17</f>
        <v>0</v>
      </c>
      <c r="L564" s="443">
        <f>'WOFA KUMAH - HOHOE'!K17</f>
        <v>0</v>
      </c>
      <c r="M564" s="443">
        <f>'WOFA KUMAH - HOHOE'!L17</f>
        <v>483.08173374612721</v>
      </c>
      <c r="N564" s="433">
        <f>'WOFA KUMAH - HOHOE'!M17</f>
        <v>32</v>
      </c>
      <c r="O564" s="444">
        <f>'WOFA KUMAH - HOHOE'!N17</f>
        <v>2.4806841894625332E-2</v>
      </c>
      <c r="P564" s="433">
        <f>'WOFA KUMAH - HOHOE'!O17</f>
        <v>0.71279529982861034</v>
      </c>
      <c r="Q564" s="433" t="str">
        <f>'WOFA KUMAH - HOHOE'!P17</f>
        <v>B</v>
      </c>
      <c r="R564" s="434">
        <f>'WOFA KUMAH - HOHOE'!Q17</f>
        <v>4.8939393939393936</v>
      </c>
      <c r="S564" s="443">
        <f>'WOFA KUMAH - HOHOE'!R17</f>
        <v>0.11267045454545514</v>
      </c>
      <c r="T564" s="443">
        <f>'WOFA KUMAH - HOHOE'!S17</f>
        <v>2364.172727272713</v>
      </c>
      <c r="U564" s="433">
        <f>'WOFA KUMAH - HOHOE'!T17</f>
        <v>14</v>
      </c>
      <c r="V564" s="433">
        <f>'WOFA KUMAH - HOHOE'!U17</f>
        <v>3</v>
      </c>
      <c r="W564" s="433">
        <f>'WOFA KUMAH - HOHOE'!V17</f>
        <v>17</v>
      </c>
      <c r="X564" s="434">
        <f>'WOFA KUMAH - HOHOE'!W17</f>
        <v>83.196969696969688</v>
      </c>
      <c r="Y564" s="434">
        <f>'WOFA KUMAH - HOHOE'!X17</f>
        <v>83.196969696969688</v>
      </c>
      <c r="Z564" s="443">
        <f>'WOFA KUMAH - HOHOE'!Y17</f>
        <v>1.9153977272727374</v>
      </c>
      <c r="AA564" s="444">
        <f>'WOFA KUMAH - HOHOE'!Z17</f>
        <v>0</v>
      </c>
      <c r="AB564" s="446" t="str">
        <f>'WOFA KUMAH - HOHOE'!AA17</f>
        <v>VERY LOW-ORDER URGENTLY</v>
      </c>
      <c r="AC564" s="443">
        <f>'WOFA KUMAH - HOHOE'!AB17</f>
        <v>40190.936363636123</v>
      </c>
      <c r="AD564" s="450">
        <f>Table1[[#This Row],[Stock Sell in/Sell out]]*Table1[[#This Row],[Stock Norm +Transit Time]]/Table1[[#This Row],[Stock Norm QTY]]</f>
        <v>0</v>
      </c>
      <c r="AE564" s="443">
        <f>Table1[[#This Row],[Stock Norm +Transit Time]]*Table1[[#This Row],[Av. Daily Sales MT]]</f>
        <v>1.9153977272727374</v>
      </c>
    </row>
    <row r="565" spans="1:31" hidden="1">
      <c r="A565" s="433" t="s">
        <v>114</v>
      </c>
      <c r="B565" s="433" t="s">
        <v>1</v>
      </c>
      <c r="C565" s="433" t="str">
        <f>'WOFA KUMAH - HOHOE'!B18</f>
        <v>W112</v>
      </c>
      <c r="D565" s="433" t="str">
        <f>'WOFA KUMAH - HOHOE'!C18</f>
        <v>FORTUNE DELIGHT 4.5KG</v>
      </c>
      <c r="E565" s="433" t="str">
        <f>'WOFA KUMAH - HOHOE'!D18</f>
        <v>RICE</v>
      </c>
      <c r="F565" s="433" t="str">
        <f>'WOFA KUMAH - HOHOE'!E18</f>
        <v>FORTUNE DELIGHT</v>
      </c>
      <c r="G565" s="443">
        <f>'WOFA KUMAH - HOHOE'!F18</f>
        <v>2.4554999999999989</v>
      </c>
      <c r="H565" s="434">
        <f>'WOFA KUMAH - HOHOE'!G18</f>
        <v>77.333333333333343</v>
      </c>
      <c r="I565" s="443">
        <f>'WOFA KUMAH - HOHOE'!H18</f>
        <v>42386.666666666657</v>
      </c>
      <c r="J565" s="433">
        <f>'WOFA KUMAH - HOHOE'!I18</f>
        <v>311</v>
      </c>
      <c r="K565" s="443">
        <f>'WOFA KUMAH - HOHOE'!J18</f>
        <v>6.9974999999999996</v>
      </c>
      <c r="L565" s="443">
        <f>'WOFA KUMAH - HOHOE'!K18</f>
        <v>170460.17241379304</v>
      </c>
      <c r="M565" s="443">
        <f>'WOFA KUMAH - HOHOE'!L18</f>
        <v>548.10344827586187</v>
      </c>
      <c r="N565" s="433">
        <f>'WOFA KUMAH - HOHOE'!M18</f>
        <v>48</v>
      </c>
      <c r="O565" s="444">
        <f>'WOFA KUMAH - HOHOE'!N18</f>
        <v>2.4574160472920686E-2</v>
      </c>
      <c r="P565" s="433">
        <f>'WOFA KUMAH - HOHOE'!O18</f>
        <v>0.73736946030153105</v>
      </c>
      <c r="Q565" s="433" t="str">
        <f>'WOFA KUMAH - HOHOE'!P18</f>
        <v>B</v>
      </c>
      <c r="R565" s="434">
        <f>'WOFA KUMAH - HOHOE'!Q18</f>
        <v>3.5151515151515156</v>
      </c>
      <c r="S565" s="443">
        <f>'WOFA KUMAH - HOHOE'!R18</f>
        <v>0.11161363636363632</v>
      </c>
      <c r="T565" s="443">
        <f>'WOFA KUMAH - HOHOE'!S18</f>
        <v>1926.6666666666663</v>
      </c>
      <c r="U565" s="433">
        <f>'WOFA KUMAH - HOHOE'!T18</f>
        <v>14</v>
      </c>
      <c r="V565" s="433">
        <f>'WOFA KUMAH - HOHOE'!U18</f>
        <v>3</v>
      </c>
      <c r="W565" s="433">
        <f>'WOFA KUMAH - HOHOE'!V18</f>
        <v>17</v>
      </c>
      <c r="X565" s="434">
        <f>'WOFA KUMAH - HOHOE'!W18</f>
        <v>59.757575757575765</v>
      </c>
      <c r="Y565" s="434">
        <f>'WOFA KUMAH - HOHOE'!X18</f>
        <v>0</v>
      </c>
      <c r="Z565" s="443">
        <f>'WOFA KUMAH - HOHOE'!Y18</f>
        <v>0</v>
      </c>
      <c r="AA565" s="444">
        <f>'WOFA KUMAH - HOHOE'!Z18</f>
        <v>5.2043610547667338</v>
      </c>
      <c r="AB565" s="446" t="str">
        <f>'WOFA KUMAH - HOHOE'!AA18</f>
        <v>VERY HIGH-DON’T ORDER</v>
      </c>
      <c r="AC565" s="443">
        <f>'WOFA KUMAH - HOHOE'!AB18</f>
        <v>0</v>
      </c>
      <c r="AD565" s="450">
        <f>Table1[[#This Row],[Stock Sell in/Sell out]]*Table1[[#This Row],[Stock Norm +Transit Time]]/Table1[[#This Row],[Stock Norm QTY]]</f>
        <v>88.474137931034477</v>
      </c>
      <c r="AE565" s="443">
        <f>Table1[[#This Row],[Stock Norm +Transit Time]]*Table1[[#This Row],[Av. Daily Sales MT]]</f>
        <v>1.8974318181818175</v>
      </c>
    </row>
    <row r="566" spans="1:31" hidden="1">
      <c r="A566" s="433" t="s">
        <v>114</v>
      </c>
      <c r="B566" s="433" t="s">
        <v>1</v>
      </c>
      <c r="C566" s="433" t="str">
        <f>'WOFA KUMAH - HOHOE'!B19</f>
        <v>W240</v>
      </c>
      <c r="D566" s="433" t="str">
        <f>'WOFA KUMAH - HOHOE'!C19</f>
        <v>EAZZY SOAP 30X220G</v>
      </c>
      <c r="E566" s="433" t="str">
        <f>'WOFA KUMAH - HOHOE'!D19</f>
        <v>SOAP</v>
      </c>
      <c r="F566" s="433" t="str">
        <f>'WOFA KUMAH - HOHOE'!E19</f>
        <v>EAZZY</v>
      </c>
      <c r="G566" s="443">
        <f>'WOFA KUMAH - HOHOE'!F19</f>
        <v>2.2708399999999997</v>
      </c>
      <c r="H566" s="434">
        <f>'WOFA KUMAH - HOHOE'!G19</f>
        <v>342.66666666666669</v>
      </c>
      <c r="I566" s="443">
        <f>'WOFA KUMAH - HOHOE'!H19</f>
        <v>0</v>
      </c>
      <c r="J566" s="433">
        <f>'WOFA KUMAH - HOHOE'!I19</f>
        <v>0</v>
      </c>
      <c r="K566" s="443">
        <f>'WOFA KUMAH - HOHOE'!J19</f>
        <v>0</v>
      </c>
      <c r="L566" s="443">
        <f>'WOFA KUMAH - HOHOE'!K19</f>
        <v>0</v>
      </c>
      <c r="M566" s="443">
        <f>'WOFA KUMAH - HOHOE'!L19</f>
        <v>0</v>
      </c>
      <c r="N566" s="433">
        <f>'WOFA KUMAH - HOHOE'!M19</f>
        <v>32</v>
      </c>
      <c r="O566" s="444">
        <f>'WOFA KUMAH - HOHOE'!N19</f>
        <v>2.2726119555417319E-2</v>
      </c>
      <c r="P566" s="433">
        <f>'WOFA KUMAH - HOHOE'!O19</f>
        <v>0.76009557985694842</v>
      </c>
      <c r="Q566" s="433" t="str">
        <f>'WOFA KUMAH - HOHOE'!P19</f>
        <v>B</v>
      </c>
      <c r="R566" s="434">
        <f>'WOFA KUMAH - HOHOE'!Q19</f>
        <v>15.575757575757576</v>
      </c>
      <c r="S566" s="443">
        <f>'WOFA KUMAH - HOHOE'!R19</f>
        <v>0.10321999999999999</v>
      </c>
      <c r="T566" s="443">
        <f>'WOFA KUMAH - HOHOE'!S19</f>
        <v>0</v>
      </c>
      <c r="U566" s="433">
        <f>'WOFA KUMAH - HOHOE'!T19</f>
        <v>14</v>
      </c>
      <c r="V566" s="433">
        <f>'WOFA KUMAH - HOHOE'!U19</f>
        <v>3</v>
      </c>
      <c r="W566" s="433">
        <f>'WOFA KUMAH - HOHOE'!V19</f>
        <v>17</v>
      </c>
      <c r="X566" s="434">
        <f>'WOFA KUMAH - HOHOE'!W19</f>
        <v>264.78787878787881</v>
      </c>
      <c r="Y566" s="434">
        <f>'WOFA KUMAH - HOHOE'!X19</f>
        <v>264.78787878787881</v>
      </c>
      <c r="Z566" s="443">
        <f>'WOFA KUMAH - HOHOE'!Y19</f>
        <v>1.7547399999999997</v>
      </c>
      <c r="AA566" s="444">
        <f>'WOFA KUMAH - HOHOE'!Z19</f>
        <v>0</v>
      </c>
      <c r="AB566" s="446" t="str">
        <f>'WOFA KUMAH - HOHOE'!AA19</f>
        <v>VERY LOW-ORDER URGENTLY</v>
      </c>
      <c r="AC566" s="443">
        <f>'WOFA KUMAH - HOHOE'!AB19</f>
        <v>0</v>
      </c>
      <c r="AD566" s="450">
        <f>Table1[[#This Row],[Stock Sell in/Sell out]]*Table1[[#This Row],[Stock Norm +Transit Time]]/Table1[[#This Row],[Stock Norm QTY]]</f>
        <v>0</v>
      </c>
      <c r="AE566" s="443">
        <f>Table1[[#This Row],[Stock Norm +Transit Time]]*Table1[[#This Row],[Av. Daily Sales MT]]</f>
        <v>1.75474</v>
      </c>
    </row>
    <row r="567" spans="1:31" hidden="1">
      <c r="A567" s="433" t="s">
        <v>114</v>
      </c>
      <c r="B567" s="433" t="s">
        <v>1</v>
      </c>
      <c r="C567" s="433" t="str">
        <f>'WOFA KUMAH - HOHOE'!B20</f>
        <v>W168</v>
      </c>
      <c r="D567" s="433" t="str">
        <f>'WOFA KUMAH - HOHOE'!C20</f>
        <v>JAMAA 24 X 200G</v>
      </c>
      <c r="E567" s="433" t="str">
        <f>'WOFA KUMAH - HOHOE'!D20</f>
        <v>SOAP</v>
      </c>
      <c r="F567" s="433" t="str">
        <f>'WOFA KUMAH - HOHOE'!E20</f>
        <v>JAMAA</v>
      </c>
      <c r="G567" s="443">
        <f>'WOFA KUMAH - HOHOE'!F20</f>
        <v>1.9837999999999931</v>
      </c>
      <c r="H567" s="434">
        <f>'WOFA KUMAH - HOHOE'!G20</f>
        <v>337.00000000000006</v>
      </c>
      <c r="I567" s="443">
        <f>'WOFA KUMAH - HOHOE'!H20</f>
        <v>39005.963333333362</v>
      </c>
      <c r="J567" s="433">
        <f>'WOFA KUMAH - HOHOE'!I20</f>
        <v>1</v>
      </c>
      <c r="K567" s="443">
        <f>'WOFA KUMAH - HOHOE'!J20</f>
        <v>4.7999999999999996E-3</v>
      </c>
      <c r="L567" s="443">
        <f>'WOFA KUMAH - HOHOE'!K20</f>
        <v>115.7446983184966</v>
      </c>
      <c r="M567" s="443">
        <f>'WOFA KUMAH - HOHOE'!L20</f>
        <v>115.7446983184966</v>
      </c>
      <c r="N567" s="433">
        <f>'WOFA KUMAH - HOHOE'!M20</f>
        <v>20</v>
      </c>
      <c r="O567" s="444">
        <f>'WOFA KUMAH - HOHOE'!N20</f>
        <v>1.9853479758167342E-2</v>
      </c>
      <c r="P567" s="433">
        <f>'WOFA KUMAH - HOHOE'!O20</f>
        <v>0.77994905961511574</v>
      </c>
      <c r="Q567" s="433" t="str">
        <f>'WOFA KUMAH - HOHOE'!P20</f>
        <v>B</v>
      </c>
      <c r="R567" s="434">
        <f>'WOFA KUMAH - HOHOE'!Q20</f>
        <v>15.31818181818182</v>
      </c>
      <c r="S567" s="443">
        <f>'WOFA KUMAH - HOHOE'!R20</f>
        <v>9.017272727272696E-2</v>
      </c>
      <c r="T567" s="443">
        <f>'WOFA KUMAH - HOHOE'!S20</f>
        <v>1772.9983333333346</v>
      </c>
      <c r="U567" s="433">
        <f>'WOFA KUMAH - HOHOE'!T20</f>
        <v>14</v>
      </c>
      <c r="V567" s="433">
        <f>'WOFA KUMAH - HOHOE'!U20</f>
        <v>3</v>
      </c>
      <c r="W567" s="433">
        <f>'WOFA KUMAH - HOHOE'!V20</f>
        <v>17</v>
      </c>
      <c r="X567" s="434">
        <f>'WOFA KUMAH - HOHOE'!W20</f>
        <v>260.40909090909093</v>
      </c>
      <c r="Y567" s="434">
        <f>'WOFA KUMAH - HOHOE'!X20</f>
        <v>259.40909090909093</v>
      </c>
      <c r="Z567" s="443">
        <f>'WOFA KUMAH - HOHOE'!Y20</f>
        <v>1.5270497167520853</v>
      </c>
      <c r="AA567" s="444">
        <f>'WOFA KUMAH - HOHOE'!Z20</f>
        <v>3.8401117123407222E-3</v>
      </c>
      <c r="AB567" s="446" t="str">
        <f>'WOFA KUMAH - HOHOE'!AA20</f>
        <v>VERY LOW-ORDER URGENTLY</v>
      </c>
      <c r="AC567" s="443">
        <f>'WOFA KUMAH - HOHOE'!AB20</f>
        <v>30025.22696834819</v>
      </c>
      <c r="AD567" s="450">
        <f>Table1[[#This Row],[Stock Sell in/Sell out]]*Table1[[#This Row],[Stock Norm +Transit Time]]/Table1[[#This Row],[Stock Norm QTY]]</f>
        <v>6.5281899109792277E-2</v>
      </c>
      <c r="AE567" s="443">
        <f>Table1[[#This Row],[Stock Norm +Transit Time]]*Table1[[#This Row],[Av. Daily Sales MT]]</f>
        <v>1.5329363636363582</v>
      </c>
    </row>
    <row r="568" spans="1:31" hidden="1">
      <c r="A568" s="433" t="s">
        <v>114</v>
      </c>
      <c r="B568" s="433" t="s">
        <v>1</v>
      </c>
      <c r="C568" s="433" t="str">
        <f>'WOFA KUMAH - HOHOE'!B21</f>
        <v>W069</v>
      </c>
      <c r="D568" s="433" t="str">
        <f>'WOFA KUMAH - HOHOE'!C21</f>
        <v>FORTUNE DELICIOUS 22.5KG</v>
      </c>
      <c r="E568" s="433" t="str">
        <f>'WOFA KUMAH - HOHOE'!D21</f>
        <v>RICE</v>
      </c>
      <c r="F568" s="433" t="str">
        <f>'WOFA KUMAH - HOHOE'!E21</f>
        <v>FORTUNE DELICIOUS</v>
      </c>
      <c r="G568" s="443">
        <f>'WOFA KUMAH - HOHOE'!F21</f>
        <v>1.5749999999999993</v>
      </c>
      <c r="H568" s="434">
        <f>'WOFA KUMAH - HOHOE'!G21</f>
        <v>70</v>
      </c>
      <c r="I568" s="443">
        <f>'WOFA KUMAH - HOHOE'!H21</f>
        <v>23586</v>
      </c>
      <c r="J568" s="433">
        <f>'WOFA KUMAH - HOHOE'!I21</f>
        <v>80</v>
      </c>
      <c r="K568" s="443">
        <f>'WOFA KUMAH - HOHOE'!J21</f>
        <v>1.8</v>
      </c>
      <c r="L568" s="443">
        <f>'WOFA KUMAH - HOHOE'!K21</f>
        <v>26955.428571428569</v>
      </c>
      <c r="M568" s="443">
        <f>'WOFA KUMAH - HOHOE'!L21</f>
        <v>336.94285714285712</v>
      </c>
      <c r="N568" s="433">
        <f>'WOFA KUMAH - HOHOE'!M21</f>
        <v>5</v>
      </c>
      <c r="O568" s="444">
        <f>'WOFA KUMAH - HOHOE'!N21</f>
        <v>1.5762289857401784E-2</v>
      </c>
      <c r="P568" s="433">
        <f>'WOFA KUMAH - HOHOE'!O21</f>
        <v>0.79571134947251754</v>
      </c>
      <c r="Q568" s="433" t="str">
        <f>'WOFA KUMAH - HOHOE'!P21</f>
        <v>B</v>
      </c>
      <c r="R568" s="434">
        <f>'WOFA KUMAH - HOHOE'!Q21</f>
        <v>3.1818181818181817</v>
      </c>
      <c r="S568" s="443">
        <f>'WOFA KUMAH - HOHOE'!R21</f>
        <v>7.1590909090909052E-2</v>
      </c>
      <c r="T568" s="443">
        <f>'WOFA KUMAH - HOHOE'!S21</f>
        <v>1072.090909090909</v>
      </c>
      <c r="U568" s="433">
        <f>'WOFA KUMAH - HOHOE'!T21</f>
        <v>14</v>
      </c>
      <c r="V568" s="433">
        <f>'WOFA KUMAH - HOHOE'!U21</f>
        <v>3</v>
      </c>
      <c r="W568" s="433">
        <f>'WOFA KUMAH - HOHOE'!V21</f>
        <v>17</v>
      </c>
      <c r="X568" s="434">
        <f>'WOFA KUMAH - HOHOE'!W21</f>
        <v>54.090909090909086</v>
      </c>
      <c r="Y568" s="434">
        <f>'WOFA KUMAH - HOHOE'!X21</f>
        <v>0</v>
      </c>
      <c r="Z568" s="443">
        <f>'WOFA KUMAH - HOHOE'!Y21</f>
        <v>0</v>
      </c>
      <c r="AA568" s="444">
        <f>'WOFA KUMAH - HOHOE'!Z21</f>
        <v>1.4789915966386555</v>
      </c>
      <c r="AB568" s="446" t="str">
        <f>'WOFA KUMAH - HOHOE'!AA21</f>
        <v>HIGH-DON’T ORDER</v>
      </c>
      <c r="AC568" s="443">
        <f>'WOFA KUMAH - HOHOE'!AB21</f>
        <v>0</v>
      </c>
      <c r="AD568" s="450">
        <f>Table1[[#This Row],[Stock Sell in/Sell out]]*Table1[[#This Row],[Stock Norm +Transit Time]]/Table1[[#This Row],[Stock Norm QTY]]</f>
        <v>25.142857142857146</v>
      </c>
      <c r="AE568" s="443">
        <f>Table1[[#This Row],[Stock Norm +Transit Time]]*Table1[[#This Row],[Av. Daily Sales MT]]</f>
        <v>1.2170454545454539</v>
      </c>
    </row>
    <row r="569" spans="1:31" hidden="1">
      <c r="A569" s="433" t="s">
        <v>114</v>
      </c>
      <c r="B569" s="433" t="s">
        <v>1</v>
      </c>
      <c r="C569" s="433" t="str">
        <f>'WOFA KUMAH - HOHOE'!B22</f>
        <v>W067</v>
      </c>
      <c r="D569" s="433" t="str">
        <f>'WOFA KUMAH - HOHOE'!C22</f>
        <v>FORTUNE DELICIOUS 4.5KG</v>
      </c>
      <c r="E569" s="433" t="str">
        <f>'WOFA KUMAH - HOHOE'!D22</f>
        <v>RICE</v>
      </c>
      <c r="F569" s="433" t="str">
        <f>'WOFA KUMAH - HOHOE'!E22</f>
        <v>FORTUNE DELICIOUS</v>
      </c>
      <c r="G569" s="443">
        <f>'WOFA KUMAH - HOHOE'!F22</f>
        <v>1.4909999999999979</v>
      </c>
      <c r="H569" s="434">
        <f>'WOFA KUMAH - HOHOE'!G22</f>
        <v>45</v>
      </c>
      <c r="I569" s="443">
        <f>'WOFA KUMAH - HOHOE'!H22</f>
        <v>23639.333333333336</v>
      </c>
      <c r="J569" s="433">
        <f>'WOFA KUMAH - HOHOE'!I22</f>
        <v>502</v>
      </c>
      <c r="K569" s="443">
        <f>'WOFA KUMAH - HOHOE'!J22</f>
        <v>11.295</v>
      </c>
      <c r="L569" s="443">
        <f>'WOFA KUMAH - HOHOE'!K22</f>
        <v>263709.89629629633</v>
      </c>
      <c r="M569" s="443">
        <f>'WOFA KUMAH - HOHOE'!L22</f>
        <v>525.31851851851854</v>
      </c>
      <c r="N569" s="433">
        <f>'WOFA KUMAH - HOHOE'!M22</f>
        <v>5</v>
      </c>
      <c r="O569" s="444">
        <f>'WOFA KUMAH - HOHOE'!N22</f>
        <v>1.4921634398340341E-2</v>
      </c>
      <c r="P569" s="433">
        <f>'WOFA KUMAH - HOHOE'!O22</f>
        <v>0.81063298387085791</v>
      </c>
      <c r="Q569" s="433" t="str">
        <f>'WOFA KUMAH - HOHOE'!P22</f>
        <v>C</v>
      </c>
      <c r="R569" s="434">
        <f>'WOFA KUMAH - HOHOE'!Q22</f>
        <v>2.0454545454545454</v>
      </c>
      <c r="S569" s="443">
        <f>'WOFA KUMAH - HOHOE'!R22</f>
        <v>6.7772727272727179E-2</v>
      </c>
      <c r="T569" s="443">
        <f>'WOFA KUMAH - HOHOE'!S22</f>
        <v>1074.5151515151517</v>
      </c>
      <c r="U569" s="433">
        <f>'WOFA KUMAH - HOHOE'!T22</f>
        <v>30</v>
      </c>
      <c r="V569" s="433">
        <f>'WOFA KUMAH - HOHOE'!U22</f>
        <v>3</v>
      </c>
      <c r="W569" s="433">
        <f>'WOFA KUMAH - HOHOE'!V22</f>
        <v>33</v>
      </c>
      <c r="X569" s="434">
        <f>'WOFA KUMAH - HOHOE'!W22</f>
        <v>67.5</v>
      </c>
      <c r="Y569" s="434">
        <f>'WOFA KUMAH - HOHOE'!X22</f>
        <v>0</v>
      </c>
      <c r="Z569" s="443">
        <f>'WOFA KUMAH - HOHOE'!Y22</f>
        <v>0</v>
      </c>
      <c r="AA569" s="444">
        <f>'WOFA KUMAH - HOHOE'!Z22</f>
        <v>7.4370370370370367</v>
      </c>
      <c r="AB569" s="446" t="str">
        <f>'WOFA KUMAH - HOHOE'!AA22</f>
        <v>VERY HIGH-DON’T ORDER</v>
      </c>
      <c r="AC569" s="443">
        <f>'WOFA KUMAH - HOHOE'!AB22</f>
        <v>0</v>
      </c>
      <c r="AD569" s="450">
        <f>Table1[[#This Row],[Stock Sell in/Sell out]]*Table1[[#This Row],[Stock Norm +Transit Time]]/Table1[[#This Row],[Stock Norm QTY]]</f>
        <v>245.42222222222222</v>
      </c>
      <c r="AE569" s="443">
        <f>Table1[[#This Row],[Stock Norm +Transit Time]]*Table1[[#This Row],[Av. Daily Sales MT]]</f>
        <v>2.2364999999999968</v>
      </c>
    </row>
    <row r="570" spans="1:31" hidden="1">
      <c r="A570" s="433" t="s">
        <v>114</v>
      </c>
      <c r="B570" s="433" t="s">
        <v>1</v>
      </c>
      <c r="C570" s="433" t="str">
        <f>'WOFA KUMAH - HOHOE'!B23</f>
        <v>W150</v>
      </c>
      <c r="D570" s="433" t="str">
        <f>'WOFA KUMAH - HOHOE'!C23</f>
        <v>FRYTOL 0.9L X 12 BTL</v>
      </c>
      <c r="E570" s="433" t="str">
        <f>'WOFA KUMAH - HOHOE'!D23</f>
        <v>COOKING OIL</v>
      </c>
      <c r="F570" s="433" t="str">
        <f>'WOFA KUMAH - HOHOE'!E23</f>
        <v>FRYTOL</v>
      </c>
      <c r="G570" s="443">
        <f>'WOFA KUMAH - HOHOE'!F23</f>
        <v>1.2661466666666656</v>
      </c>
      <c r="H570" s="434">
        <f>'WOFA KUMAH - HOHOE'!G23</f>
        <v>101.33333333333333</v>
      </c>
      <c r="I570" s="443">
        <f>'WOFA KUMAH - HOHOE'!H23</f>
        <v>31634.146666666664</v>
      </c>
      <c r="J570" s="433">
        <f>'WOFA KUMAH - HOHOE'!I23</f>
        <v>0</v>
      </c>
      <c r="K570" s="443">
        <f>'WOFA KUMAH - HOHOE'!J23</f>
        <v>0</v>
      </c>
      <c r="L570" s="443">
        <f>'WOFA KUMAH - HOHOE'!K23</f>
        <v>0</v>
      </c>
      <c r="M570" s="443">
        <f>'WOFA KUMAH - HOHOE'!L23</f>
        <v>312.1790789473684</v>
      </c>
      <c r="N570" s="433">
        <f>'WOFA KUMAH - HOHOE'!M23</f>
        <v>16</v>
      </c>
      <c r="O570" s="444">
        <f>'WOFA KUMAH - HOHOE'!N23</f>
        <v>1.2671346515544806E-2</v>
      </c>
      <c r="P570" s="433">
        <f>'WOFA KUMAH - HOHOE'!O23</f>
        <v>0.82330433038640272</v>
      </c>
      <c r="Q570" s="433" t="str">
        <f>'WOFA KUMAH - HOHOE'!P23</f>
        <v>C</v>
      </c>
      <c r="R570" s="434">
        <f>'WOFA KUMAH - HOHOE'!Q23</f>
        <v>4.6060606060606055</v>
      </c>
      <c r="S570" s="443">
        <f>'WOFA KUMAH - HOHOE'!R23</f>
        <v>5.7552121212121166E-2</v>
      </c>
      <c r="T570" s="443">
        <f>'WOFA KUMAH - HOHOE'!S23</f>
        <v>1437.9157575757574</v>
      </c>
      <c r="U570" s="433">
        <f>'WOFA KUMAH - HOHOE'!T23</f>
        <v>30</v>
      </c>
      <c r="V570" s="433">
        <f>'WOFA KUMAH - HOHOE'!U23</f>
        <v>3</v>
      </c>
      <c r="W570" s="433">
        <f>'WOFA KUMAH - HOHOE'!V23</f>
        <v>33</v>
      </c>
      <c r="X570" s="434">
        <f>'WOFA KUMAH - HOHOE'!W23</f>
        <v>151.99999999999997</v>
      </c>
      <c r="Y570" s="434">
        <f>'WOFA KUMAH - HOHOE'!X23</f>
        <v>151.99999999999997</v>
      </c>
      <c r="Z570" s="443">
        <f>'WOFA KUMAH - HOHOE'!Y23</f>
        <v>1.8992199999999981</v>
      </c>
      <c r="AA570" s="444">
        <f>'WOFA KUMAH - HOHOE'!Z23</f>
        <v>0</v>
      </c>
      <c r="AB570" s="446" t="str">
        <f>'WOFA KUMAH - HOHOE'!AA23</f>
        <v>VERY LOW-ORDER URGENTLY</v>
      </c>
      <c r="AC570" s="443">
        <f>'WOFA KUMAH - HOHOE'!AB23</f>
        <v>47451.219999999987</v>
      </c>
      <c r="AD570" s="450">
        <f>Table1[[#This Row],[Stock Sell in/Sell out]]*Table1[[#This Row],[Stock Norm +Transit Time]]/Table1[[#This Row],[Stock Norm QTY]]</f>
        <v>0</v>
      </c>
      <c r="AE570" s="443">
        <f>Table1[[#This Row],[Stock Norm +Transit Time]]*Table1[[#This Row],[Av. Daily Sales MT]]</f>
        <v>1.8992199999999984</v>
      </c>
    </row>
    <row r="571" spans="1:31" hidden="1">
      <c r="A571" s="433" t="s">
        <v>114</v>
      </c>
      <c r="B571" s="433" t="s">
        <v>1</v>
      </c>
      <c r="C571" s="433" t="str">
        <f>'WOFA KUMAH - HOHOE'!B24</f>
        <v>W237</v>
      </c>
      <c r="D571" s="433" t="str">
        <f>'WOFA KUMAH - HOHOE'!C24</f>
        <v>EAZZY LAUNDRY SOAP 24X220G</v>
      </c>
      <c r="E571" s="433" t="str">
        <f>'WOFA KUMAH - HOHOE'!D24</f>
        <v>SOAP</v>
      </c>
      <c r="F571" s="433" t="str">
        <f>'WOFA KUMAH - HOHOE'!E24</f>
        <v>EAZZY</v>
      </c>
      <c r="G571" s="443">
        <f>'WOFA KUMAH - HOHOE'!F24</f>
        <v>0.88036666666666974</v>
      </c>
      <c r="H571" s="434">
        <f>'WOFA KUMAH - HOHOE'!G24</f>
        <v>158.33333333333334</v>
      </c>
      <c r="I571" s="443">
        <f>'WOFA KUMAH - HOHOE'!H24</f>
        <v>15006.25</v>
      </c>
      <c r="J571" s="433">
        <f>'WOFA KUMAH - HOHOE'!I24</f>
        <v>0</v>
      </c>
      <c r="K571" s="443">
        <f>'WOFA KUMAH - HOHOE'!J24</f>
        <v>4.1799999999999997E-3</v>
      </c>
      <c r="L571" s="443">
        <f>'WOFA KUMAH - HOHOE'!K24</f>
        <v>0</v>
      </c>
      <c r="M571" s="443">
        <f>'WOFA KUMAH - HOHOE'!L24</f>
        <v>94.776315789473685</v>
      </c>
      <c r="N571" s="433">
        <f>'WOFA KUMAH - HOHOE'!M24</f>
        <v>40</v>
      </c>
      <c r="O571" s="444">
        <f>'WOFA KUMAH - HOHOE'!N24</f>
        <v>8.8105362417743947E-3</v>
      </c>
      <c r="P571" s="433">
        <f>'WOFA KUMAH - HOHOE'!O24</f>
        <v>0.83211486662817713</v>
      </c>
      <c r="Q571" s="433" t="str">
        <f>'WOFA KUMAH - HOHOE'!P24</f>
        <v>C</v>
      </c>
      <c r="R571" s="434">
        <f>'WOFA KUMAH - HOHOE'!Q24</f>
        <v>7.1969696969696972</v>
      </c>
      <c r="S571" s="443">
        <f>'WOFA KUMAH - HOHOE'!R24</f>
        <v>4.0016666666666804E-2</v>
      </c>
      <c r="T571" s="443">
        <f>'WOFA KUMAH - HOHOE'!S24</f>
        <v>682.10227272727275</v>
      </c>
      <c r="U571" s="433">
        <f>'WOFA KUMAH - HOHOE'!T24</f>
        <v>30</v>
      </c>
      <c r="V571" s="433">
        <f>'WOFA KUMAH - HOHOE'!U24</f>
        <v>3</v>
      </c>
      <c r="W571" s="433">
        <f>'WOFA KUMAH - HOHOE'!V24</f>
        <v>33</v>
      </c>
      <c r="X571" s="434">
        <f>'WOFA KUMAH - HOHOE'!W24</f>
        <v>237.5</v>
      </c>
      <c r="Y571" s="434">
        <f>'WOFA KUMAH - HOHOE'!X24</f>
        <v>237.5</v>
      </c>
      <c r="Z571" s="443">
        <f>'WOFA KUMAH - HOHOE'!Y24</f>
        <v>1.3205500000000046</v>
      </c>
      <c r="AA571" s="444">
        <f>'WOFA KUMAH - HOHOE'!Z24</f>
        <v>0</v>
      </c>
      <c r="AB571" s="446" t="str">
        <f>'WOFA KUMAH - HOHOE'!AA24</f>
        <v>VERY LOW-ORDER URGENTLY</v>
      </c>
      <c r="AC571" s="443">
        <f>'WOFA KUMAH - HOHOE'!AB24</f>
        <v>22509.375</v>
      </c>
      <c r="AD571" s="450">
        <f>Table1[[#This Row],[Stock Sell in/Sell out]]*Table1[[#This Row],[Stock Norm +Transit Time]]/Table1[[#This Row],[Stock Norm QTY]]</f>
        <v>0</v>
      </c>
      <c r="AE571" s="443">
        <f>Table1[[#This Row],[Stock Norm +Transit Time]]*Table1[[#This Row],[Av. Daily Sales MT]]</f>
        <v>1.3205500000000046</v>
      </c>
    </row>
    <row r="572" spans="1:31" hidden="1">
      <c r="A572" s="433" t="s">
        <v>114</v>
      </c>
      <c r="B572" s="433" t="s">
        <v>1</v>
      </c>
      <c r="C572" s="433" t="str">
        <f>'WOFA KUMAH - HOHOE'!B25</f>
        <v>W206</v>
      </c>
      <c r="D572" s="433" t="str">
        <f>'WOFA KUMAH - HOHOE'!C25</f>
        <v>PROMISE 4.5KG</v>
      </c>
      <c r="E572" s="433" t="str">
        <f>'WOFA KUMAH - HOHOE'!D25</f>
        <v>RICE</v>
      </c>
      <c r="F572" s="433" t="str">
        <f>'WOFA KUMAH - HOHOE'!E25</f>
        <v>PROMISE</v>
      </c>
      <c r="G572" s="443">
        <f>'WOFA KUMAH - HOHOE'!F25</f>
        <v>0.82950000000000002</v>
      </c>
      <c r="H572" s="434">
        <f>'WOFA KUMAH - HOHOE'!G25</f>
        <v>26.666666666666668</v>
      </c>
      <c r="I572" s="443">
        <f>'WOFA KUMAH - HOHOE'!H25</f>
        <v>10557</v>
      </c>
      <c r="J572" s="433">
        <f>'WOFA KUMAH - HOHOE'!I25</f>
        <v>45</v>
      </c>
      <c r="K572" s="443">
        <f>'WOFA KUMAH - HOHOE'!J25</f>
        <v>1.0125</v>
      </c>
      <c r="L572" s="443">
        <f>'WOFA KUMAH - HOHOE'!K25</f>
        <v>17814.9375</v>
      </c>
      <c r="M572" s="443">
        <f>'WOFA KUMAH - HOHOE'!L25</f>
        <v>395.88749999999999</v>
      </c>
      <c r="N572" s="433">
        <f>'WOFA KUMAH - HOHOE'!M25</f>
        <v>20</v>
      </c>
      <c r="O572" s="444">
        <f>'WOFA KUMAH - HOHOE'!N25</f>
        <v>8.3014726582316106E-3</v>
      </c>
      <c r="P572" s="433">
        <f>'WOFA KUMAH - HOHOE'!O25</f>
        <v>0.84041633928640869</v>
      </c>
      <c r="Q572" s="433" t="str">
        <f>'WOFA KUMAH - HOHOE'!P25</f>
        <v>C</v>
      </c>
      <c r="R572" s="434">
        <f>'WOFA KUMAH - HOHOE'!Q25</f>
        <v>1.2121212121212122</v>
      </c>
      <c r="S572" s="443">
        <f>'WOFA KUMAH - HOHOE'!R25</f>
        <v>3.7704545454545456E-2</v>
      </c>
      <c r="T572" s="443">
        <f>'WOFA KUMAH - HOHOE'!S25</f>
        <v>479.86363636363637</v>
      </c>
      <c r="U572" s="433">
        <f>'WOFA KUMAH - HOHOE'!T25</f>
        <v>30</v>
      </c>
      <c r="V572" s="433">
        <f>'WOFA KUMAH - HOHOE'!U25</f>
        <v>3</v>
      </c>
      <c r="W572" s="433">
        <f>'WOFA KUMAH - HOHOE'!V25</f>
        <v>33</v>
      </c>
      <c r="X572" s="434">
        <f>'WOFA KUMAH - HOHOE'!W25</f>
        <v>40</v>
      </c>
      <c r="Y572" s="434">
        <f>'WOFA KUMAH - HOHOE'!X25</f>
        <v>0</v>
      </c>
      <c r="Z572" s="443">
        <f>'WOFA KUMAH - HOHOE'!Y25</f>
        <v>0</v>
      </c>
      <c r="AA572" s="444">
        <f>'WOFA KUMAH - HOHOE'!Z25</f>
        <v>1.125</v>
      </c>
      <c r="AB572" s="446" t="str">
        <f>'WOFA KUMAH - HOHOE'!AA25</f>
        <v>HIGH-DON’T ORDER</v>
      </c>
      <c r="AC572" s="443">
        <f>'WOFA KUMAH - HOHOE'!AB25</f>
        <v>0</v>
      </c>
      <c r="AD572" s="450">
        <f>Table1[[#This Row],[Stock Sell in/Sell out]]*Table1[[#This Row],[Stock Norm +Transit Time]]/Table1[[#This Row],[Stock Norm QTY]]</f>
        <v>37.125</v>
      </c>
      <c r="AE572" s="443">
        <f>Table1[[#This Row],[Stock Norm +Transit Time]]*Table1[[#This Row],[Av. Daily Sales MT]]</f>
        <v>1.2442500000000001</v>
      </c>
    </row>
    <row r="573" spans="1:31" hidden="1">
      <c r="A573" s="433" t="s">
        <v>114</v>
      </c>
      <c r="B573" s="433" t="s">
        <v>1</v>
      </c>
      <c r="C573" s="433" t="str">
        <f>'WOFA KUMAH - HOHOE'!B26</f>
        <v>W136</v>
      </c>
      <c r="D573" s="433" t="str">
        <f>'WOFA KUMAH - HOHOE'!C26</f>
        <v>FORTUNE EMO PA 4.5KG</v>
      </c>
      <c r="E573" s="433" t="str">
        <f>'WOFA KUMAH - HOHOE'!D26</f>
        <v>RICE</v>
      </c>
      <c r="F573" s="433" t="str">
        <f>'WOFA KUMAH - HOHOE'!E26</f>
        <v>FORTUNE</v>
      </c>
      <c r="G573" s="443">
        <f>'WOFA KUMAH - HOHOE'!F26</f>
        <v>0.81749999999999956</v>
      </c>
      <c r="H573" s="434">
        <f>'WOFA KUMAH - HOHOE'!G26</f>
        <v>22</v>
      </c>
      <c r="I573" s="443">
        <f>'WOFA KUMAH - HOHOE'!H26</f>
        <v>8781.6666666666679</v>
      </c>
      <c r="J573" s="433">
        <f>'WOFA KUMAH - HOHOE'!I26</f>
        <v>10</v>
      </c>
      <c r="K573" s="443">
        <f>'WOFA KUMAH - HOHOE'!J26</f>
        <v>0.22500000000000001</v>
      </c>
      <c r="L573" s="443">
        <f>'WOFA KUMAH - HOHOE'!K26</f>
        <v>3991.6666666666674</v>
      </c>
      <c r="M573" s="443">
        <f>'WOFA KUMAH - HOHOE'!L26</f>
        <v>399.16666666666674</v>
      </c>
      <c r="N573" s="433">
        <f>'WOFA KUMAH - HOHOE'!M26</f>
        <v>1</v>
      </c>
      <c r="O573" s="444">
        <f>'WOFA KUMAH - HOHOE'!N26</f>
        <v>8.1813790212228298E-3</v>
      </c>
      <c r="P573" s="433">
        <f>'WOFA KUMAH - HOHOE'!O26</f>
        <v>0.84859771830763153</v>
      </c>
      <c r="Q573" s="433" t="str">
        <f>'WOFA KUMAH - HOHOE'!P26</f>
        <v>C</v>
      </c>
      <c r="R573" s="434">
        <f>'WOFA KUMAH - HOHOE'!Q26</f>
        <v>1</v>
      </c>
      <c r="S573" s="443">
        <f>'WOFA KUMAH - HOHOE'!R26</f>
        <v>3.7159090909090892E-2</v>
      </c>
      <c r="T573" s="443">
        <f>'WOFA KUMAH - HOHOE'!S26</f>
        <v>399.16666666666674</v>
      </c>
      <c r="U573" s="433">
        <f>'WOFA KUMAH - HOHOE'!T26</f>
        <v>30</v>
      </c>
      <c r="V573" s="433">
        <f>'WOFA KUMAH - HOHOE'!U26</f>
        <v>3</v>
      </c>
      <c r="W573" s="433">
        <f>'WOFA KUMAH - HOHOE'!V26</f>
        <v>33</v>
      </c>
      <c r="X573" s="434">
        <f>'WOFA KUMAH - HOHOE'!W26</f>
        <v>33</v>
      </c>
      <c r="Y573" s="434">
        <f>'WOFA KUMAH - HOHOE'!X26</f>
        <v>23</v>
      </c>
      <c r="Z573" s="443">
        <f>'WOFA KUMAH - HOHOE'!Y26</f>
        <v>0.85465909090909042</v>
      </c>
      <c r="AA573" s="444">
        <f>'WOFA KUMAH - HOHOE'!Z26</f>
        <v>0.30303030303030304</v>
      </c>
      <c r="AB573" s="446" t="str">
        <f>'WOFA KUMAH - HOHOE'!AA26</f>
        <v>VERY LOW-ORDER URGENTLY</v>
      </c>
      <c r="AC573" s="443">
        <f>'WOFA KUMAH - HOHOE'!AB26</f>
        <v>9180.8333333333358</v>
      </c>
      <c r="AD573" s="450">
        <f>Table1[[#This Row],[Stock Sell in/Sell out]]*Table1[[#This Row],[Stock Norm +Transit Time]]/Table1[[#This Row],[Stock Norm QTY]]</f>
        <v>10</v>
      </c>
      <c r="AE573" s="443">
        <f>Table1[[#This Row],[Stock Norm +Transit Time]]*Table1[[#This Row],[Av. Daily Sales MT]]</f>
        <v>1.2262499999999994</v>
      </c>
    </row>
    <row r="574" spans="1:31" hidden="1">
      <c r="A574" s="433" t="s">
        <v>114</v>
      </c>
      <c r="B574" s="433" t="s">
        <v>1</v>
      </c>
      <c r="C574" s="433" t="str">
        <f>'WOFA KUMAH - HOHOE'!B27</f>
        <v>W111</v>
      </c>
      <c r="D574" s="433" t="str">
        <f>'WOFA KUMAH - HOHOE'!C27</f>
        <v>FORTUNE DELIGHT 900GM</v>
      </c>
      <c r="E574" s="433" t="str">
        <f>'WOFA KUMAH - HOHOE'!D27</f>
        <v>RICE</v>
      </c>
      <c r="F574" s="433" t="str">
        <f>'WOFA KUMAH - HOHOE'!E27</f>
        <v>FORTUNE DELIGHT</v>
      </c>
      <c r="G574" s="443">
        <f>'WOFA KUMAH - HOHOE'!F27</f>
        <v>0.78600000000000003</v>
      </c>
      <c r="H574" s="434">
        <f>'WOFA KUMAH - HOHOE'!G27</f>
        <v>34.666666666666671</v>
      </c>
      <c r="I574" s="443">
        <f>'WOFA KUMAH - HOHOE'!H27</f>
        <v>12496.25</v>
      </c>
      <c r="J574" s="433">
        <f>'WOFA KUMAH - HOHOE'!I27</f>
        <v>112</v>
      </c>
      <c r="K574" s="443">
        <f>'WOFA KUMAH - HOHOE'!J27</f>
        <v>2.0322</v>
      </c>
      <c r="L574" s="443">
        <f>'WOFA KUMAH - HOHOE'!K27</f>
        <v>40372.499999999993</v>
      </c>
      <c r="M574" s="443">
        <f>'WOFA KUMAH - HOHOE'!L27</f>
        <v>360.46874999999994</v>
      </c>
      <c r="N574" s="433">
        <f>'WOFA KUMAH - HOHOE'!M27</f>
        <v>40</v>
      </c>
      <c r="O574" s="444">
        <f>'WOFA KUMAH - HOHOE'!N27</f>
        <v>7.8661332240747995E-3</v>
      </c>
      <c r="P574" s="433">
        <f>'WOFA KUMAH - HOHOE'!O27</f>
        <v>0.85646385153170634</v>
      </c>
      <c r="Q574" s="433" t="str">
        <f>'WOFA KUMAH - HOHOE'!P27</f>
        <v>C</v>
      </c>
      <c r="R574" s="434">
        <f>'WOFA KUMAH - HOHOE'!Q27</f>
        <v>1.5757575757575759</v>
      </c>
      <c r="S574" s="443">
        <f>'WOFA KUMAH - HOHOE'!R27</f>
        <v>3.5727272727272726E-2</v>
      </c>
      <c r="T574" s="443">
        <f>'WOFA KUMAH - HOHOE'!S27</f>
        <v>568.01136363636363</v>
      </c>
      <c r="U574" s="433">
        <f>'WOFA KUMAH - HOHOE'!T27</f>
        <v>30</v>
      </c>
      <c r="V574" s="433">
        <f>'WOFA KUMAH - HOHOE'!U27</f>
        <v>3</v>
      </c>
      <c r="W574" s="433">
        <f>'WOFA KUMAH - HOHOE'!V27</f>
        <v>33</v>
      </c>
      <c r="X574" s="434">
        <f>'WOFA KUMAH - HOHOE'!W27</f>
        <v>52.000000000000007</v>
      </c>
      <c r="Y574" s="434">
        <f>'WOFA KUMAH - HOHOE'!X27</f>
        <v>0</v>
      </c>
      <c r="Z574" s="443">
        <f>'WOFA KUMAH - HOHOE'!Y27</f>
        <v>0</v>
      </c>
      <c r="AA574" s="444">
        <f>'WOFA KUMAH - HOHOE'!Z27</f>
        <v>2.1538461538461537</v>
      </c>
      <c r="AB574" s="446" t="str">
        <f>'WOFA KUMAH - HOHOE'!AA27</f>
        <v>VERY HIGH-DON’T ORDER</v>
      </c>
      <c r="AC574" s="443">
        <f>'WOFA KUMAH - HOHOE'!AB27</f>
        <v>0</v>
      </c>
      <c r="AD574" s="450">
        <f>Table1[[#This Row],[Stock Sell in/Sell out]]*Table1[[#This Row],[Stock Norm +Transit Time]]/Table1[[#This Row],[Stock Norm QTY]]</f>
        <v>71.076923076923066</v>
      </c>
      <c r="AE574" s="443">
        <f>Table1[[#This Row],[Stock Norm +Transit Time]]*Table1[[#This Row],[Av. Daily Sales MT]]</f>
        <v>1.179</v>
      </c>
    </row>
    <row r="575" spans="1:31" hidden="1">
      <c r="A575" s="433" t="s">
        <v>114</v>
      </c>
      <c r="B575" s="433" t="s">
        <v>1</v>
      </c>
      <c r="C575" s="433" t="str">
        <f>'WOFA KUMAH - HOHOE'!B28</f>
        <v>W194</v>
      </c>
      <c r="D575" s="433" t="str">
        <f>'WOFA KUMAH - HOHOE'!C28</f>
        <v>ALIFE MEDICATED 18X200G</v>
      </c>
      <c r="E575" s="433" t="str">
        <f>'WOFA KUMAH - HOHOE'!D28</f>
        <v>SOAP</v>
      </c>
      <c r="F575" s="433" t="str">
        <f>'WOFA KUMAH - HOHOE'!E28</f>
        <v>ALIFE</v>
      </c>
      <c r="G575" s="443">
        <f>'WOFA KUMAH - HOHOE'!F28</f>
        <v>0.77893333333333536</v>
      </c>
      <c r="H575" s="434">
        <f>'WOFA KUMAH - HOHOE'!G28</f>
        <v>180</v>
      </c>
      <c r="I575" s="443">
        <f>'WOFA KUMAH - HOHOE'!H28</f>
        <v>20809.013333333336</v>
      </c>
      <c r="J575" s="433">
        <f>'WOFA KUMAH - HOHOE'!I28</f>
        <v>0</v>
      </c>
      <c r="K575" s="443">
        <f>'WOFA KUMAH - HOHOE'!J28</f>
        <v>0</v>
      </c>
      <c r="L575" s="443">
        <f>'WOFA KUMAH - HOHOE'!K28</f>
        <v>0</v>
      </c>
      <c r="M575" s="443">
        <f>'WOFA KUMAH - HOHOE'!L28</f>
        <v>115.60562962962965</v>
      </c>
      <c r="N575" s="433">
        <f>'WOFA KUMAH - HOHOE'!M28</f>
        <v>6</v>
      </c>
      <c r="O575" s="444">
        <f>'WOFA KUMAH - HOHOE'!N28</f>
        <v>7.7954114156140956E-3</v>
      </c>
      <c r="P575" s="433">
        <f>'WOFA KUMAH - HOHOE'!O28</f>
        <v>0.86425926294732047</v>
      </c>
      <c r="Q575" s="433" t="str">
        <f>'WOFA KUMAH - HOHOE'!P28</f>
        <v>C</v>
      </c>
      <c r="R575" s="434">
        <f>'WOFA KUMAH - HOHOE'!Q28</f>
        <v>8.1818181818181817</v>
      </c>
      <c r="S575" s="443">
        <f>'WOFA KUMAH - HOHOE'!R28</f>
        <v>3.5406060606060698E-2</v>
      </c>
      <c r="T575" s="443">
        <f>'WOFA KUMAH - HOHOE'!S28</f>
        <v>945.86424242424255</v>
      </c>
      <c r="U575" s="433">
        <f>'WOFA KUMAH - HOHOE'!T28</f>
        <v>30</v>
      </c>
      <c r="V575" s="433">
        <f>'WOFA KUMAH - HOHOE'!U28</f>
        <v>3</v>
      </c>
      <c r="W575" s="433">
        <f>'WOFA KUMAH - HOHOE'!V28</f>
        <v>33</v>
      </c>
      <c r="X575" s="434">
        <f>'WOFA KUMAH - HOHOE'!W28</f>
        <v>270</v>
      </c>
      <c r="Y575" s="434">
        <f>'WOFA KUMAH - HOHOE'!X28</f>
        <v>270</v>
      </c>
      <c r="Z575" s="443">
        <f>'WOFA KUMAH - HOHOE'!Y28</f>
        <v>1.168400000000003</v>
      </c>
      <c r="AA575" s="444">
        <f>'WOFA KUMAH - HOHOE'!Z28</f>
        <v>0</v>
      </c>
      <c r="AB575" s="446" t="str">
        <f>'WOFA KUMAH - HOHOE'!AA28</f>
        <v>VERY LOW-ORDER URGENTLY</v>
      </c>
      <c r="AC575" s="443">
        <f>'WOFA KUMAH - HOHOE'!AB28</f>
        <v>31213.520000000004</v>
      </c>
      <c r="AD575" s="450">
        <f>Table1[[#This Row],[Stock Sell in/Sell out]]*Table1[[#This Row],[Stock Norm +Transit Time]]/Table1[[#This Row],[Stock Norm QTY]]</f>
        <v>0</v>
      </c>
      <c r="AE575" s="443">
        <f>Table1[[#This Row],[Stock Norm +Transit Time]]*Table1[[#This Row],[Av. Daily Sales MT]]</f>
        <v>1.168400000000003</v>
      </c>
    </row>
    <row r="576" spans="1:31" hidden="1">
      <c r="A576" s="433" t="s">
        <v>114</v>
      </c>
      <c r="B576" s="433" t="s">
        <v>1</v>
      </c>
      <c r="C576" s="433" t="str">
        <f>'WOFA KUMAH - HOHOE'!B29</f>
        <v>W077</v>
      </c>
      <c r="D576" s="433" t="str">
        <f>'WOFA KUMAH - HOHOE'!C29</f>
        <v>ALIFE COCONUT 40 X 100G</v>
      </c>
      <c r="E576" s="433" t="str">
        <f>'WOFA KUMAH - HOHOE'!D29</f>
        <v>SOAP</v>
      </c>
      <c r="F576" s="433" t="str">
        <f>'WOFA KUMAH - HOHOE'!E29</f>
        <v>ALIFE</v>
      </c>
      <c r="G576" s="443">
        <f>'WOFA KUMAH - HOHOE'!F29</f>
        <v>0.75149999999999872</v>
      </c>
      <c r="H576" s="434">
        <f>'WOFA KUMAH - HOHOE'!G29</f>
        <v>154</v>
      </c>
      <c r="I576" s="443">
        <f>'WOFA KUMAH - HOHOE'!H29</f>
        <v>19231.783333333377</v>
      </c>
      <c r="J576" s="433">
        <f>'WOFA KUMAH - HOHOE'!I29</f>
        <v>369</v>
      </c>
      <c r="K576" s="443">
        <f>'WOFA KUMAH - HOHOE'!J29</f>
        <v>1.476</v>
      </c>
      <c r="L576" s="443">
        <f>'WOFA KUMAH - HOHOE'!K29</f>
        <v>46081.350974026078</v>
      </c>
      <c r="M576" s="443">
        <f>'WOFA KUMAH - HOHOE'!L29</f>
        <v>124.88170995671024</v>
      </c>
      <c r="N576" s="433">
        <f>'WOFA KUMAH - HOHOE'!M29</f>
        <v>40</v>
      </c>
      <c r="O576" s="444">
        <f>'WOFA KUMAH - HOHOE'!N29</f>
        <v>7.5208640176745558E-3</v>
      </c>
      <c r="P576" s="433">
        <f>'WOFA KUMAH - HOHOE'!O29</f>
        <v>0.87178012696499507</v>
      </c>
      <c r="Q576" s="433" t="str">
        <f>'WOFA KUMAH - HOHOE'!P29</f>
        <v>C</v>
      </c>
      <c r="R576" s="434">
        <f>'WOFA KUMAH - HOHOE'!Q29</f>
        <v>7</v>
      </c>
      <c r="S576" s="443">
        <f>'WOFA KUMAH - HOHOE'!R29</f>
        <v>3.4159090909090854E-2</v>
      </c>
      <c r="T576" s="443">
        <f>'WOFA KUMAH - HOHOE'!S29</f>
        <v>874.1719696969717</v>
      </c>
      <c r="U576" s="433">
        <f>'WOFA KUMAH - HOHOE'!T29</f>
        <v>30</v>
      </c>
      <c r="V576" s="433">
        <f>'WOFA KUMAH - HOHOE'!U29</f>
        <v>3</v>
      </c>
      <c r="W576" s="433">
        <f>'WOFA KUMAH - HOHOE'!V29</f>
        <v>33</v>
      </c>
      <c r="X576" s="434">
        <f>'WOFA KUMAH - HOHOE'!W29</f>
        <v>231</v>
      </c>
      <c r="Y576" s="434">
        <f>'WOFA KUMAH - HOHOE'!X29</f>
        <v>0</v>
      </c>
      <c r="Z576" s="443">
        <f>'WOFA KUMAH - HOHOE'!Y29</f>
        <v>0</v>
      </c>
      <c r="AA576" s="444">
        <f>'WOFA KUMAH - HOHOE'!Z29</f>
        <v>1.5974025974025974</v>
      </c>
      <c r="AB576" s="446" t="str">
        <f>'WOFA KUMAH - HOHOE'!AA29</f>
        <v>HIGH-DON’T ORDER</v>
      </c>
      <c r="AC576" s="443">
        <f>'WOFA KUMAH - HOHOE'!AB29</f>
        <v>0</v>
      </c>
      <c r="AD576" s="450">
        <f>Table1[[#This Row],[Stock Sell in/Sell out]]*Table1[[#This Row],[Stock Norm +Transit Time]]/Table1[[#This Row],[Stock Norm QTY]]</f>
        <v>52.714285714285715</v>
      </c>
      <c r="AE576" s="443">
        <f>Table1[[#This Row],[Stock Norm +Transit Time]]*Table1[[#This Row],[Av. Daily Sales MT]]</f>
        <v>1.1272499999999981</v>
      </c>
    </row>
    <row r="577" spans="1:31" hidden="1">
      <c r="A577" s="433" t="s">
        <v>114</v>
      </c>
      <c r="B577" s="433" t="s">
        <v>1</v>
      </c>
      <c r="C577" s="433" t="str">
        <f>'WOFA KUMAH - HOHOE'!B30</f>
        <v>W204</v>
      </c>
      <c r="D577" s="433" t="str">
        <f>'WOFA KUMAH - HOHOE'!C30</f>
        <v>ALIFE COCONUT 18X200G</v>
      </c>
      <c r="E577" s="433" t="str">
        <f>'WOFA KUMAH - HOHOE'!D30</f>
        <v>SOAP</v>
      </c>
      <c r="F577" s="433" t="str">
        <f>'WOFA KUMAH - HOHOE'!E30</f>
        <v>ALIFE</v>
      </c>
      <c r="G577" s="443">
        <f>'WOFA KUMAH - HOHOE'!F30</f>
        <v>0.75059999999999982</v>
      </c>
      <c r="H577" s="434">
        <f>'WOFA KUMAH - HOHOE'!G30</f>
        <v>165.33333333333334</v>
      </c>
      <c r="I577" s="443">
        <f>'WOFA KUMAH - HOHOE'!H30</f>
        <v>18834.986666666719</v>
      </c>
      <c r="J577" s="433">
        <f>'WOFA KUMAH - HOHOE'!I30</f>
        <v>1</v>
      </c>
      <c r="K577" s="443">
        <f>'WOFA KUMAH - HOHOE'!J30</f>
        <v>3.5999999999999999E-3</v>
      </c>
      <c r="L577" s="443">
        <f>'WOFA KUMAH - HOHOE'!K30</f>
        <v>113.92129032258096</v>
      </c>
      <c r="M577" s="443">
        <f>'WOFA KUMAH - HOHOE'!L30</f>
        <v>113.92129032258096</v>
      </c>
      <c r="N577" s="433">
        <f>'WOFA KUMAH - HOHOE'!M30</f>
        <v>40</v>
      </c>
      <c r="O577" s="444">
        <f>'WOFA KUMAH - HOHOE'!N30</f>
        <v>7.5118569948989088E-3</v>
      </c>
      <c r="P577" s="433">
        <f>'WOFA KUMAH - HOHOE'!O30</f>
        <v>0.87929198395989394</v>
      </c>
      <c r="Q577" s="433" t="str">
        <f>'WOFA KUMAH - HOHOE'!P30</f>
        <v>C</v>
      </c>
      <c r="R577" s="434">
        <f>'WOFA KUMAH - HOHOE'!Q30</f>
        <v>7.5151515151515156</v>
      </c>
      <c r="S577" s="443">
        <f>'WOFA KUMAH - HOHOE'!R30</f>
        <v>3.4118181818181811E-2</v>
      </c>
      <c r="T577" s="443">
        <f>'WOFA KUMAH - HOHOE'!S30</f>
        <v>856.13575757575995</v>
      </c>
      <c r="U577" s="433">
        <f>'WOFA KUMAH - HOHOE'!T30</f>
        <v>30</v>
      </c>
      <c r="V577" s="433">
        <f>'WOFA KUMAH - HOHOE'!U30</f>
        <v>3</v>
      </c>
      <c r="W577" s="433">
        <f>'WOFA KUMAH - HOHOE'!V30</f>
        <v>33</v>
      </c>
      <c r="X577" s="434">
        <f>'WOFA KUMAH - HOHOE'!W30</f>
        <v>248</v>
      </c>
      <c r="Y577" s="434">
        <f>'WOFA KUMAH - HOHOE'!X30</f>
        <v>247</v>
      </c>
      <c r="Z577" s="443">
        <f>'WOFA KUMAH - HOHOE'!Y30</f>
        <v>1.1213600806451609</v>
      </c>
      <c r="AA577" s="444">
        <f>'WOFA KUMAH - HOHOE'!Z30</f>
        <v>4.0322580645161289E-3</v>
      </c>
      <c r="AB577" s="446" t="str">
        <f>'WOFA KUMAH - HOHOE'!AA30</f>
        <v>VERY LOW-ORDER URGENTLY</v>
      </c>
      <c r="AC577" s="443">
        <f>'WOFA KUMAH - HOHOE'!AB30</f>
        <v>28138.558709677498</v>
      </c>
      <c r="AD577" s="450">
        <f>Table1[[#This Row],[Stock Sell in/Sell out]]*Table1[[#This Row],[Stock Norm +Transit Time]]/Table1[[#This Row],[Stock Norm QTY]]</f>
        <v>0.13306451612903225</v>
      </c>
      <c r="AE577" s="443">
        <f>Table1[[#This Row],[Stock Norm +Transit Time]]*Table1[[#This Row],[Av. Daily Sales MT]]</f>
        <v>1.1258999999999997</v>
      </c>
    </row>
    <row r="578" spans="1:31" hidden="1">
      <c r="A578" s="433" t="s">
        <v>114</v>
      </c>
      <c r="B578" s="433" t="s">
        <v>1</v>
      </c>
      <c r="C578" s="433" t="str">
        <f>'WOFA KUMAH - HOHOE'!B31</f>
        <v>W074</v>
      </c>
      <c r="D578" s="433" t="str">
        <f>'WOFA KUMAH - HOHOE'!C31</f>
        <v>ALIFE ROSE 40 X 100G</v>
      </c>
      <c r="E578" s="433" t="str">
        <f>'WOFA KUMAH - HOHOE'!D31</f>
        <v>SOAP</v>
      </c>
      <c r="F578" s="433" t="str">
        <f>'WOFA KUMAH - HOHOE'!E31</f>
        <v>ALIFE</v>
      </c>
      <c r="G578" s="443">
        <f>'WOFA KUMAH - HOHOE'!F31</f>
        <v>0.74753333333333161</v>
      </c>
      <c r="H578" s="434">
        <f>'WOFA KUMAH - HOHOE'!G31</f>
        <v>166</v>
      </c>
      <c r="I578" s="443">
        <f>'WOFA KUMAH - HOHOE'!H31</f>
        <v>18484.366666666676</v>
      </c>
      <c r="J578" s="433">
        <f>'WOFA KUMAH - HOHOE'!I31</f>
        <v>5</v>
      </c>
      <c r="K578" s="443">
        <f>'WOFA KUMAH - HOHOE'!J31</f>
        <v>0.02</v>
      </c>
      <c r="L578" s="443">
        <f>'WOFA KUMAH - HOHOE'!K31</f>
        <v>556.75803212851429</v>
      </c>
      <c r="M578" s="443">
        <f>'WOFA KUMAH - HOHOE'!L31</f>
        <v>111.35160642570287</v>
      </c>
      <c r="N578" s="433">
        <f>'WOFA KUMAH - HOHOE'!M31</f>
        <v>16</v>
      </c>
      <c r="O578" s="444">
        <f>'WOFA KUMAH - HOHOE'!N31</f>
        <v>7.4811663987744284E-3</v>
      </c>
      <c r="P578" s="433">
        <f>'WOFA KUMAH - HOHOE'!O31</f>
        <v>0.88677315035866833</v>
      </c>
      <c r="Q578" s="433" t="str">
        <f>'WOFA KUMAH - HOHOE'!P31</f>
        <v>C</v>
      </c>
      <c r="R578" s="434">
        <f>'WOFA KUMAH - HOHOE'!Q31</f>
        <v>7.5454545454545459</v>
      </c>
      <c r="S578" s="443">
        <f>'WOFA KUMAH - HOHOE'!R31</f>
        <v>3.3978787878787803E-2</v>
      </c>
      <c r="T578" s="443">
        <f>'WOFA KUMAH - HOHOE'!S31</f>
        <v>840.19848484848524</v>
      </c>
      <c r="U578" s="433">
        <f>'WOFA KUMAH - HOHOE'!T31</f>
        <v>30</v>
      </c>
      <c r="V578" s="433">
        <f>'WOFA KUMAH - HOHOE'!U31</f>
        <v>3</v>
      </c>
      <c r="W578" s="433">
        <f>'WOFA KUMAH - HOHOE'!V31</f>
        <v>33</v>
      </c>
      <c r="X578" s="434">
        <f>'WOFA KUMAH - HOHOE'!W31</f>
        <v>249</v>
      </c>
      <c r="Y578" s="434">
        <f>'WOFA KUMAH - HOHOE'!X31</f>
        <v>244</v>
      </c>
      <c r="Z578" s="443">
        <f>'WOFA KUMAH - HOHOE'!Y31</f>
        <v>1.0987839357429694</v>
      </c>
      <c r="AA578" s="444">
        <f>'WOFA KUMAH - HOHOE'!Z31</f>
        <v>2.0080321285140562E-2</v>
      </c>
      <c r="AB578" s="446" t="str">
        <f>'WOFA KUMAH - HOHOE'!AA31</f>
        <v>VERY LOW-ORDER URGENTLY</v>
      </c>
      <c r="AC578" s="443">
        <f>'WOFA KUMAH - HOHOE'!AB31</f>
        <v>27169.791967871501</v>
      </c>
      <c r="AD578" s="450">
        <f>Table1[[#This Row],[Stock Sell in/Sell out]]*Table1[[#This Row],[Stock Norm +Transit Time]]/Table1[[#This Row],[Stock Norm QTY]]</f>
        <v>0.66265060240963858</v>
      </c>
      <c r="AE578" s="443">
        <f>Table1[[#This Row],[Stock Norm +Transit Time]]*Table1[[#This Row],[Av. Daily Sales MT]]</f>
        <v>1.1212999999999975</v>
      </c>
    </row>
    <row r="579" spans="1:31" hidden="1">
      <c r="A579" s="433" t="s">
        <v>114</v>
      </c>
      <c r="B579" s="433" t="s">
        <v>1</v>
      </c>
      <c r="C579" s="433" t="str">
        <f>'WOFA KUMAH - HOHOE'!B32</f>
        <v>W205</v>
      </c>
      <c r="D579" s="433" t="str">
        <f>'WOFA KUMAH - HOHOE'!C32</f>
        <v>ALIFE ROSE 18X200G</v>
      </c>
      <c r="E579" s="433" t="str">
        <f>'WOFA KUMAH - HOHOE'!D32</f>
        <v>SOAP</v>
      </c>
      <c r="F579" s="433" t="str">
        <f>'WOFA KUMAH - HOHOE'!E32</f>
        <v>ALIFE</v>
      </c>
      <c r="G579" s="443">
        <f>'WOFA KUMAH - HOHOE'!F32</f>
        <v>0.74100000000000232</v>
      </c>
      <c r="H579" s="434">
        <f>'WOFA KUMAH - HOHOE'!G32</f>
        <v>151.33333333333334</v>
      </c>
      <c r="I579" s="443">
        <f>'WOFA KUMAH - HOHOE'!H32</f>
        <v>18277.36</v>
      </c>
      <c r="J579" s="433">
        <f>'WOFA KUMAH - HOHOE'!I32</f>
        <v>30</v>
      </c>
      <c r="K579" s="443">
        <f>'WOFA KUMAH - HOHOE'!J32</f>
        <v>0.108</v>
      </c>
      <c r="L579" s="443">
        <f>'WOFA KUMAH - HOHOE'!K32</f>
        <v>3623.2651982378857</v>
      </c>
      <c r="M579" s="443">
        <f>'WOFA KUMAH - HOHOE'!L32</f>
        <v>120.77550660792951</v>
      </c>
      <c r="N579" s="433">
        <f>'WOFA KUMAH - HOHOE'!M32</f>
        <v>32</v>
      </c>
      <c r="O579" s="444">
        <f>'WOFA KUMAH - HOHOE'!N32</f>
        <v>7.4157820852919134E-3</v>
      </c>
      <c r="P579" s="433">
        <f>'WOFA KUMAH - HOHOE'!O32</f>
        <v>0.89418893244396025</v>
      </c>
      <c r="Q579" s="433" t="str">
        <f>'WOFA KUMAH - HOHOE'!P32</f>
        <v>C</v>
      </c>
      <c r="R579" s="434">
        <f>'WOFA KUMAH - HOHOE'!Q32</f>
        <v>6.8787878787878789</v>
      </c>
      <c r="S579" s="443">
        <f>'WOFA KUMAH - HOHOE'!R32</f>
        <v>3.3681818181818285E-2</v>
      </c>
      <c r="T579" s="443">
        <f>'WOFA KUMAH - HOHOE'!S32</f>
        <v>830.78909090909099</v>
      </c>
      <c r="U579" s="433">
        <f>'WOFA KUMAH - HOHOE'!T32</f>
        <v>30</v>
      </c>
      <c r="V579" s="433">
        <f>'WOFA KUMAH - HOHOE'!U32</f>
        <v>3</v>
      </c>
      <c r="W579" s="433">
        <f>'WOFA KUMAH - HOHOE'!V32</f>
        <v>33</v>
      </c>
      <c r="X579" s="434">
        <f>'WOFA KUMAH - HOHOE'!W32</f>
        <v>227</v>
      </c>
      <c r="Y579" s="434">
        <f>'WOFA KUMAH - HOHOE'!X32</f>
        <v>197</v>
      </c>
      <c r="Z579" s="443">
        <f>'WOFA KUMAH - HOHOE'!Y32</f>
        <v>0.96460572687224966</v>
      </c>
      <c r="AA579" s="444">
        <f>'WOFA KUMAH - HOHOE'!Z32</f>
        <v>0.13215859030837004</v>
      </c>
      <c r="AB579" s="446" t="str">
        <f>'WOFA KUMAH - HOHOE'!AA32</f>
        <v>VERY LOW-ORDER URGENTLY</v>
      </c>
      <c r="AC579" s="443">
        <f>'WOFA KUMAH - HOHOE'!AB32</f>
        <v>23792.774801762116</v>
      </c>
      <c r="AD579" s="450">
        <f>Table1[[#This Row],[Stock Sell in/Sell out]]*Table1[[#This Row],[Stock Norm +Transit Time]]/Table1[[#This Row],[Stock Norm QTY]]</f>
        <v>4.3612334801762112</v>
      </c>
      <c r="AE579" s="443">
        <f>Table1[[#This Row],[Stock Norm +Transit Time]]*Table1[[#This Row],[Av. Daily Sales MT]]</f>
        <v>1.1115000000000035</v>
      </c>
    </row>
    <row r="580" spans="1:31" hidden="1">
      <c r="A580" s="433" t="s">
        <v>114</v>
      </c>
      <c r="B580" s="433" t="s">
        <v>1</v>
      </c>
      <c r="C580" s="433" t="str">
        <f>'WOFA KUMAH - HOHOE'!B33</f>
        <v>W086</v>
      </c>
      <c r="D580" s="433" t="str">
        <f>'WOFA KUMAH - HOHOE'!C33</f>
        <v>JAMAA CLASSI 24 X 300G</v>
      </c>
      <c r="E580" s="433" t="str">
        <f>'WOFA KUMAH - HOHOE'!D33</f>
        <v>SOAP</v>
      </c>
      <c r="F580" s="433" t="str">
        <f>'WOFA KUMAH - HOHOE'!E33</f>
        <v>JAMAA</v>
      </c>
      <c r="G580" s="443">
        <f>'WOFA KUMAH - HOHOE'!F33</f>
        <v>0.72780000000000034</v>
      </c>
      <c r="H580" s="434">
        <f>'WOFA KUMAH - HOHOE'!G33</f>
        <v>94.666666666666671</v>
      </c>
      <c r="I580" s="443">
        <f>'WOFA KUMAH - HOHOE'!H33</f>
        <v>15162.5</v>
      </c>
      <c r="J580" s="433">
        <f>'WOFA KUMAH - HOHOE'!I33</f>
        <v>0</v>
      </c>
      <c r="K580" s="443">
        <f>'WOFA KUMAH - HOHOE'!J33</f>
        <v>0</v>
      </c>
      <c r="L580" s="443">
        <f>'WOFA KUMAH - HOHOE'!K33</f>
        <v>0</v>
      </c>
      <c r="M580" s="443">
        <f>'WOFA KUMAH - HOHOE'!L33</f>
        <v>160.16725352112675</v>
      </c>
      <c r="N580" s="433">
        <f>'WOFA KUMAH - HOHOE'!M33</f>
        <v>1</v>
      </c>
      <c r="O580" s="444">
        <f>'WOFA KUMAH - HOHOE'!N33</f>
        <v>7.28367908458224E-3</v>
      </c>
      <c r="P580" s="433">
        <f>'WOFA KUMAH - HOHOE'!O33</f>
        <v>0.90147261152854252</v>
      </c>
      <c r="Q580" s="433" t="str">
        <f>'WOFA KUMAH - HOHOE'!P33</f>
        <v>C</v>
      </c>
      <c r="R580" s="434">
        <f>'WOFA KUMAH - HOHOE'!Q33</f>
        <v>4.3030303030303036</v>
      </c>
      <c r="S580" s="443">
        <f>'WOFA KUMAH - HOHOE'!R33</f>
        <v>3.3081818181818198E-2</v>
      </c>
      <c r="T580" s="443">
        <f>'WOFA KUMAH - HOHOE'!S33</f>
        <v>689.2045454545455</v>
      </c>
      <c r="U580" s="433">
        <f>'WOFA KUMAH - HOHOE'!T33</f>
        <v>30</v>
      </c>
      <c r="V580" s="433">
        <f>'WOFA KUMAH - HOHOE'!U33</f>
        <v>3</v>
      </c>
      <c r="W580" s="433">
        <f>'WOFA KUMAH - HOHOE'!V33</f>
        <v>33</v>
      </c>
      <c r="X580" s="434">
        <f>'WOFA KUMAH - HOHOE'!W33</f>
        <v>142.00000000000003</v>
      </c>
      <c r="Y580" s="434">
        <f>'WOFA KUMAH - HOHOE'!X33</f>
        <v>142.00000000000003</v>
      </c>
      <c r="Z580" s="443">
        <f>'WOFA KUMAH - HOHOE'!Y33</f>
        <v>1.0917000000000006</v>
      </c>
      <c r="AA580" s="444">
        <f>'WOFA KUMAH - HOHOE'!Z33</f>
        <v>0</v>
      </c>
      <c r="AB580" s="446" t="str">
        <f>'WOFA KUMAH - HOHOE'!AA33</f>
        <v>VERY LOW-ORDER URGENTLY</v>
      </c>
      <c r="AC580" s="443">
        <f>'WOFA KUMAH - HOHOE'!AB33</f>
        <v>22743.750000000004</v>
      </c>
      <c r="AD580" s="450">
        <f>Table1[[#This Row],[Stock Sell in/Sell out]]*Table1[[#This Row],[Stock Norm +Transit Time]]/Table1[[#This Row],[Stock Norm QTY]]</f>
        <v>0</v>
      </c>
      <c r="AE580" s="443">
        <f>Table1[[#This Row],[Stock Norm +Transit Time]]*Table1[[#This Row],[Av. Daily Sales MT]]</f>
        <v>1.0917000000000006</v>
      </c>
    </row>
    <row r="581" spans="1:31" hidden="1">
      <c r="A581" s="433" t="s">
        <v>114</v>
      </c>
      <c r="B581" s="433" t="s">
        <v>1</v>
      </c>
      <c r="C581" s="433" t="str">
        <f>'WOFA KUMAH - HOHOE'!B34</f>
        <v>W227</v>
      </c>
      <c r="D581" s="433" t="str">
        <f>'WOFA KUMAH - HOHOE'!C34</f>
        <v>JAMAA WHITE SOAP 120GM</v>
      </c>
      <c r="E581" s="433" t="str">
        <f>'WOFA KUMAH - HOHOE'!D34</f>
        <v>SOAP</v>
      </c>
      <c r="F581" s="433" t="str">
        <f>'WOFA KUMAH - HOHOE'!E34</f>
        <v>JAMAA</v>
      </c>
      <c r="G581" s="443">
        <f>'WOFA KUMAH - HOHOE'!F34</f>
        <v>0.67831999999999981</v>
      </c>
      <c r="H581" s="434">
        <f>'WOFA KUMAH - HOHOE'!G34</f>
        <v>99.666666666666657</v>
      </c>
      <c r="I581" s="443">
        <f>'WOFA KUMAH - HOHOE'!H34</f>
        <v>4826.5233333333445</v>
      </c>
      <c r="J581" s="433">
        <f>'WOFA KUMAH - HOHOE'!I34</f>
        <v>0</v>
      </c>
      <c r="K581" s="443">
        <f>'WOFA KUMAH - HOHOE'!J34</f>
        <v>0</v>
      </c>
      <c r="L581" s="443">
        <f>'WOFA KUMAH - HOHOE'!K34</f>
        <v>0</v>
      </c>
      <c r="M581" s="443">
        <f>'WOFA KUMAH - HOHOE'!L34</f>
        <v>48.426655518394767</v>
      </c>
      <c r="N581" s="433">
        <f>'WOFA KUMAH - HOHOE'!M34</f>
        <v>60</v>
      </c>
      <c r="O581" s="444">
        <f>'WOFA KUMAH - HOHOE'!N34</f>
        <v>6.7884929879827175E-3</v>
      </c>
      <c r="P581" s="433">
        <f>'WOFA KUMAH - HOHOE'!O34</f>
        <v>0.9082611045165252</v>
      </c>
      <c r="Q581" s="433" t="str">
        <f>'WOFA KUMAH - HOHOE'!P34</f>
        <v>C</v>
      </c>
      <c r="R581" s="434">
        <f>'WOFA KUMAH - HOHOE'!Q34</f>
        <v>4.5303030303030303</v>
      </c>
      <c r="S581" s="443">
        <f>'WOFA KUMAH - HOHOE'!R34</f>
        <v>3.0832727272727265E-2</v>
      </c>
      <c r="T581" s="443">
        <f>'WOFA KUMAH - HOHOE'!S34</f>
        <v>219.38742424242474</v>
      </c>
      <c r="U581" s="433">
        <f>'WOFA KUMAH - HOHOE'!T34</f>
        <v>30</v>
      </c>
      <c r="V581" s="433">
        <f>'WOFA KUMAH - HOHOE'!U34</f>
        <v>3</v>
      </c>
      <c r="W581" s="433">
        <f>'WOFA KUMAH - HOHOE'!V34</f>
        <v>33</v>
      </c>
      <c r="X581" s="434">
        <f>'WOFA KUMAH - HOHOE'!W34</f>
        <v>149.5</v>
      </c>
      <c r="Y581" s="434">
        <f>'WOFA KUMAH - HOHOE'!X34</f>
        <v>149.5</v>
      </c>
      <c r="Z581" s="443">
        <f>'WOFA KUMAH - HOHOE'!Y34</f>
        <v>1.0174799999999999</v>
      </c>
      <c r="AA581" s="444">
        <f>'WOFA KUMAH - HOHOE'!Z34</f>
        <v>0</v>
      </c>
      <c r="AB581" s="446" t="str">
        <f>'WOFA KUMAH - HOHOE'!AA34</f>
        <v>VERY LOW-ORDER URGENTLY</v>
      </c>
      <c r="AC581" s="443">
        <f>'WOFA KUMAH - HOHOE'!AB34</f>
        <v>7239.785000000018</v>
      </c>
      <c r="AD581" s="450">
        <f>Table1[[#This Row],[Stock Sell in/Sell out]]*Table1[[#This Row],[Stock Norm +Transit Time]]/Table1[[#This Row],[Stock Norm QTY]]</f>
        <v>0</v>
      </c>
      <c r="AE581" s="443">
        <f>Table1[[#This Row],[Stock Norm +Transit Time]]*Table1[[#This Row],[Av. Daily Sales MT]]</f>
        <v>1.0174799999999997</v>
      </c>
    </row>
    <row r="582" spans="1:31" hidden="1">
      <c r="A582" s="433" t="s">
        <v>114</v>
      </c>
      <c r="B582" s="433" t="s">
        <v>1</v>
      </c>
      <c r="C582" s="433" t="str">
        <f>'WOFA KUMAH - HOHOE'!B35</f>
        <v>W226</v>
      </c>
      <c r="D582" s="433" t="str">
        <f>'WOFA KUMAH - HOHOE'!C35</f>
        <v>JAMAA BLUE SOAP 48X120GM</v>
      </c>
      <c r="E582" s="433" t="str">
        <f>'WOFA KUMAH - HOHOE'!D35</f>
        <v>SOAP</v>
      </c>
      <c r="F582" s="433" t="str">
        <f>'WOFA KUMAH - HOHOE'!E35</f>
        <v>JAMAA</v>
      </c>
      <c r="G582" s="443">
        <f>'WOFA KUMAH - HOHOE'!F35</f>
        <v>0.66504000000000119</v>
      </c>
      <c r="H582" s="434">
        <f>'WOFA KUMAH - HOHOE'!G35</f>
        <v>105</v>
      </c>
      <c r="I582" s="443">
        <f>'WOFA KUMAH - HOHOE'!H35</f>
        <v>4732.7500000000109</v>
      </c>
      <c r="J582" s="433">
        <f>'WOFA KUMAH - HOHOE'!I35</f>
        <v>0</v>
      </c>
      <c r="K582" s="443">
        <f>'WOFA KUMAH - HOHOE'!J35</f>
        <v>0</v>
      </c>
      <c r="L582" s="443">
        <f>'WOFA KUMAH - HOHOE'!K35</f>
        <v>0</v>
      </c>
      <c r="M582" s="443">
        <f>'WOFA KUMAH - HOHOE'!L35</f>
        <v>45.073809523809629</v>
      </c>
      <c r="N582" s="433">
        <f>'WOFA KUMAH - HOHOE'!M35</f>
        <v>12</v>
      </c>
      <c r="O582" s="444">
        <f>'WOFA KUMAH - HOHOE'!N35</f>
        <v>6.6555893630263529E-3</v>
      </c>
      <c r="P582" s="433">
        <f>'WOFA KUMAH - HOHOE'!O35</f>
        <v>0.91491669387955155</v>
      </c>
      <c r="Q582" s="433" t="str">
        <f>'WOFA KUMAH - HOHOE'!P35</f>
        <v>C</v>
      </c>
      <c r="R582" s="434">
        <f>'WOFA KUMAH - HOHOE'!Q35</f>
        <v>4.7727272727272725</v>
      </c>
      <c r="S582" s="443">
        <f>'WOFA KUMAH - HOHOE'!R35</f>
        <v>3.0229090909090962E-2</v>
      </c>
      <c r="T582" s="443">
        <f>'WOFA KUMAH - HOHOE'!S35</f>
        <v>215.12500000000048</v>
      </c>
      <c r="U582" s="433">
        <f>'WOFA KUMAH - HOHOE'!T35</f>
        <v>30</v>
      </c>
      <c r="V582" s="433">
        <f>'WOFA KUMAH - HOHOE'!U35</f>
        <v>3</v>
      </c>
      <c r="W582" s="433">
        <f>'WOFA KUMAH - HOHOE'!V35</f>
        <v>33</v>
      </c>
      <c r="X582" s="434">
        <f>'WOFA KUMAH - HOHOE'!W35</f>
        <v>157.5</v>
      </c>
      <c r="Y582" s="434">
        <f>'WOFA KUMAH - HOHOE'!X35</f>
        <v>157.5</v>
      </c>
      <c r="Z582" s="443">
        <f>'WOFA KUMAH - HOHOE'!Y35</f>
        <v>0.99756000000000167</v>
      </c>
      <c r="AA582" s="444">
        <f>'WOFA KUMAH - HOHOE'!Z35</f>
        <v>0</v>
      </c>
      <c r="AB582" s="446" t="str">
        <f>'WOFA KUMAH - HOHOE'!AA35</f>
        <v>VERY LOW-ORDER URGENTLY</v>
      </c>
      <c r="AC582" s="443">
        <f>'WOFA KUMAH - HOHOE'!AB35</f>
        <v>7099.1250000000164</v>
      </c>
      <c r="AD582" s="450">
        <f>Table1[[#This Row],[Stock Sell in/Sell out]]*Table1[[#This Row],[Stock Norm +Transit Time]]/Table1[[#This Row],[Stock Norm QTY]]</f>
        <v>0</v>
      </c>
      <c r="AE582" s="443">
        <f>Table1[[#This Row],[Stock Norm +Transit Time]]*Table1[[#This Row],[Av. Daily Sales MT]]</f>
        <v>0.99756000000000178</v>
      </c>
    </row>
    <row r="583" spans="1:31" hidden="1">
      <c r="A583" s="433" t="s">
        <v>114</v>
      </c>
      <c r="B583" s="433" t="s">
        <v>1</v>
      </c>
      <c r="C583" s="433" t="str">
        <f>'WOFA KUMAH - HOHOE'!B36</f>
        <v>W019</v>
      </c>
      <c r="D583" s="433" t="str">
        <f>'WOFA KUMAH - HOHOE'!C36</f>
        <v xml:space="preserve">FRYTOL YELLOW @25L </v>
      </c>
      <c r="E583" s="433" t="str">
        <f>'WOFA KUMAH - HOHOE'!D36</f>
        <v>COOKING OIL</v>
      </c>
      <c r="F583" s="433" t="str">
        <f>'WOFA KUMAH - HOHOE'!E36</f>
        <v>FRYTOL</v>
      </c>
      <c r="G583" s="443">
        <f>'WOFA KUMAH - HOHOE'!F36</f>
        <v>0.63749999999999962</v>
      </c>
      <c r="H583" s="434">
        <f>'WOFA KUMAH - HOHOE'!G36</f>
        <v>28.333333333333332</v>
      </c>
      <c r="I583" s="443">
        <f>'WOFA KUMAH - HOHOE'!H36</f>
        <v>23291.666666666668</v>
      </c>
      <c r="J583" s="433">
        <f>'WOFA KUMAH - HOHOE'!I36</f>
        <v>118</v>
      </c>
      <c r="K583" s="443">
        <f>'WOFA KUMAH - HOHOE'!J36</f>
        <v>2.6549999999999998</v>
      </c>
      <c r="L583" s="443">
        <f>'WOFA KUMAH - HOHOE'!K36</f>
        <v>97002.941176470602</v>
      </c>
      <c r="M583" s="443">
        <f>'WOFA KUMAH - HOHOE'!L36</f>
        <v>822.05882352941182</v>
      </c>
      <c r="N583" s="433">
        <f>'WOFA KUMAH - HOHOE'!M36</f>
        <v>18</v>
      </c>
      <c r="O583" s="444">
        <f>'WOFA KUMAH - HOHOE'!N36</f>
        <v>6.3799744660911969E-3</v>
      </c>
      <c r="P583" s="433">
        <f>'WOFA KUMAH - HOHOE'!O36</f>
        <v>0.92129666834564272</v>
      </c>
      <c r="Q583" s="433" t="str">
        <f>'WOFA KUMAH - HOHOE'!P36</f>
        <v>C</v>
      </c>
      <c r="R583" s="434">
        <f>'WOFA KUMAH - HOHOE'!Q36</f>
        <v>1.2878787878787878</v>
      </c>
      <c r="S583" s="443">
        <f>'WOFA KUMAH - HOHOE'!R36</f>
        <v>2.8977272727272709E-2</v>
      </c>
      <c r="T583" s="443">
        <f>'WOFA KUMAH - HOHOE'!S36</f>
        <v>1058.7121212121212</v>
      </c>
      <c r="U583" s="433">
        <f>'WOFA KUMAH - HOHOE'!T36</f>
        <v>30</v>
      </c>
      <c r="V583" s="433">
        <f>'WOFA KUMAH - HOHOE'!U36</f>
        <v>3</v>
      </c>
      <c r="W583" s="433">
        <f>'WOFA KUMAH - HOHOE'!V36</f>
        <v>33</v>
      </c>
      <c r="X583" s="434">
        <f>'WOFA KUMAH - HOHOE'!W36</f>
        <v>42.5</v>
      </c>
      <c r="Y583" s="434">
        <f>'WOFA KUMAH - HOHOE'!X36</f>
        <v>0</v>
      </c>
      <c r="Z583" s="443">
        <f>'WOFA KUMAH - HOHOE'!Y36</f>
        <v>0</v>
      </c>
      <c r="AA583" s="444">
        <f>'WOFA KUMAH - HOHOE'!Z36</f>
        <v>2.776470588235294</v>
      </c>
      <c r="AB583" s="446" t="str">
        <f>'WOFA KUMAH - HOHOE'!AA36</f>
        <v>VERY HIGH-DON’T ORDER</v>
      </c>
      <c r="AC583" s="443">
        <f>'WOFA KUMAH - HOHOE'!AB36</f>
        <v>0</v>
      </c>
      <c r="AD583" s="450">
        <f>Table1[[#This Row],[Stock Sell in/Sell out]]*Table1[[#This Row],[Stock Norm +Transit Time]]/Table1[[#This Row],[Stock Norm QTY]]</f>
        <v>91.623529411764707</v>
      </c>
      <c r="AE583" s="443">
        <f>Table1[[#This Row],[Stock Norm +Transit Time]]*Table1[[#This Row],[Av. Daily Sales MT]]</f>
        <v>0.95624999999999938</v>
      </c>
    </row>
    <row r="584" spans="1:31" hidden="1">
      <c r="A584" s="433" t="s">
        <v>114</v>
      </c>
      <c r="B584" s="433" t="s">
        <v>1</v>
      </c>
      <c r="C584" s="433" t="str">
        <f>'WOFA KUMAH - HOHOE'!B37</f>
        <v>W140</v>
      </c>
      <c r="D584" s="433" t="str">
        <f>'WOFA KUMAH - HOHOE'!C37</f>
        <v>JAMAA CLASSIC 130G</v>
      </c>
      <c r="E584" s="433" t="str">
        <f>'WOFA KUMAH - HOHOE'!D37</f>
        <v>SOAP</v>
      </c>
      <c r="F584" s="433" t="str">
        <f>'WOFA KUMAH - HOHOE'!E37</f>
        <v>JAMAA</v>
      </c>
      <c r="G584" s="443">
        <f>'WOFA KUMAH - HOHOE'!F37</f>
        <v>0.55120000000000202</v>
      </c>
      <c r="H584" s="434">
        <f>'WOFA KUMAH - HOHOE'!G37</f>
        <v>77</v>
      </c>
      <c r="I584" s="443">
        <f>'WOFA KUMAH - HOHOE'!H37</f>
        <v>9321.6799999999948</v>
      </c>
      <c r="J584" s="433">
        <f>'WOFA KUMAH - HOHOE'!I37</f>
        <v>0</v>
      </c>
      <c r="K584" s="443">
        <f>'WOFA KUMAH - HOHOE'!J37</f>
        <v>0</v>
      </c>
      <c r="L584" s="443">
        <f>'WOFA KUMAH - HOHOE'!K37</f>
        <v>0</v>
      </c>
      <c r="M584" s="443">
        <f>'WOFA KUMAH - HOHOE'!L37</f>
        <v>121.06077922077915</v>
      </c>
      <c r="N584" s="433">
        <f>'WOFA KUMAH - HOHOE'!M37</f>
        <v>36</v>
      </c>
      <c r="O584" s="444">
        <f>'WOFA KUMAH - HOHOE'!N37</f>
        <v>5.5163010599364433E-3</v>
      </c>
      <c r="P584" s="433">
        <f>'WOFA KUMAH - HOHOE'!O37</f>
        <v>0.92681296940557911</v>
      </c>
      <c r="Q584" s="433" t="str">
        <f>'WOFA KUMAH - HOHOE'!P37</f>
        <v>C</v>
      </c>
      <c r="R584" s="434">
        <f>'WOFA KUMAH - HOHOE'!Q37</f>
        <v>3.5</v>
      </c>
      <c r="S584" s="443">
        <f>'WOFA KUMAH - HOHOE'!R37</f>
        <v>2.5054545454545548E-2</v>
      </c>
      <c r="T584" s="443">
        <f>'WOFA KUMAH - HOHOE'!S37</f>
        <v>423.71272727272702</v>
      </c>
      <c r="U584" s="433">
        <f>'WOFA KUMAH - HOHOE'!T37</f>
        <v>30</v>
      </c>
      <c r="V584" s="433">
        <f>'WOFA KUMAH - HOHOE'!U37</f>
        <v>3</v>
      </c>
      <c r="W584" s="433">
        <f>'WOFA KUMAH - HOHOE'!V37</f>
        <v>33</v>
      </c>
      <c r="X584" s="434">
        <f>'WOFA KUMAH - HOHOE'!W37</f>
        <v>115.5</v>
      </c>
      <c r="Y584" s="434">
        <f>'WOFA KUMAH - HOHOE'!X37</f>
        <v>115.5</v>
      </c>
      <c r="Z584" s="443">
        <f>'WOFA KUMAH - HOHOE'!Y37</f>
        <v>0.82680000000000309</v>
      </c>
      <c r="AA584" s="444">
        <f>'WOFA KUMAH - HOHOE'!Z37</f>
        <v>0</v>
      </c>
      <c r="AB584" s="446" t="str">
        <f>'WOFA KUMAH - HOHOE'!AA37</f>
        <v>VERY LOW-ORDER URGENTLY</v>
      </c>
      <c r="AC584" s="443">
        <f>'WOFA KUMAH - HOHOE'!AB37</f>
        <v>13982.519999999991</v>
      </c>
      <c r="AD584" s="450">
        <f>Table1[[#This Row],[Stock Sell in/Sell out]]*Table1[[#This Row],[Stock Norm +Transit Time]]/Table1[[#This Row],[Stock Norm QTY]]</f>
        <v>0</v>
      </c>
      <c r="AE584" s="443">
        <f>Table1[[#This Row],[Stock Norm +Transit Time]]*Table1[[#This Row],[Av. Daily Sales MT]]</f>
        <v>0.82680000000000309</v>
      </c>
    </row>
    <row r="585" spans="1:31" hidden="1">
      <c r="A585" s="433" t="s">
        <v>114</v>
      </c>
      <c r="B585" s="433" t="s">
        <v>1</v>
      </c>
      <c r="C585" s="433" t="str">
        <f>'WOFA KUMAH - HOHOE'!B38</f>
        <v>W159</v>
      </c>
      <c r="D585" s="433" t="str">
        <f>'WOFA KUMAH - HOHOE'!C38</f>
        <v>SFO 900ML SCH</v>
      </c>
      <c r="E585" s="433" t="str">
        <f>'WOFA KUMAH - HOHOE'!D38</f>
        <v>SUNFLOWER OIL</v>
      </c>
      <c r="F585" s="433" t="str">
        <f>'WOFA KUMAH - HOHOE'!E38</f>
        <v>FRYTOL</v>
      </c>
      <c r="G585" s="443">
        <f>'WOFA KUMAH - HOHOE'!F38</f>
        <v>0.51839999999999953</v>
      </c>
      <c r="H585" s="434">
        <f>'WOFA KUMAH - HOHOE'!G38</f>
        <v>36.666666666666664</v>
      </c>
      <c r="I585" s="443">
        <f>'WOFA KUMAH - HOHOE'!H38</f>
        <v>12800</v>
      </c>
      <c r="J585" s="433">
        <f>'WOFA KUMAH - HOHOE'!I38</f>
        <v>0</v>
      </c>
      <c r="K585" s="443">
        <f>'WOFA KUMAH - HOHOE'!J38</f>
        <v>0</v>
      </c>
      <c r="L585" s="443">
        <f>'WOFA KUMAH - HOHOE'!K38</f>
        <v>0</v>
      </c>
      <c r="M585" s="443">
        <f>'WOFA KUMAH - HOHOE'!L38</f>
        <v>349.09090909090912</v>
      </c>
      <c r="N585" s="433">
        <f>'WOFA KUMAH - HOHOE'!M38</f>
        <v>36</v>
      </c>
      <c r="O585" s="444">
        <f>'WOFA KUMAH - HOHOE'!N38</f>
        <v>5.188045118779099E-3</v>
      </c>
      <c r="P585" s="433">
        <f>'WOFA KUMAH - HOHOE'!O38</f>
        <v>0.93200101452435824</v>
      </c>
      <c r="Q585" s="433" t="str">
        <f>'WOFA KUMAH - HOHOE'!P38</f>
        <v>C</v>
      </c>
      <c r="R585" s="434">
        <f>'WOFA KUMAH - HOHOE'!Q38</f>
        <v>1.6666666666666665</v>
      </c>
      <c r="S585" s="443">
        <f>'WOFA KUMAH - HOHOE'!R38</f>
        <v>2.3563636363636342E-2</v>
      </c>
      <c r="T585" s="443">
        <f>'WOFA KUMAH - HOHOE'!S38</f>
        <v>581.81818181818187</v>
      </c>
      <c r="U585" s="433">
        <f>'WOFA KUMAH - HOHOE'!T38</f>
        <v>30</v>
      </c>
      <c r="V585" s="433">
        <f>'WOFA KUMAH - HOHOE'!U38</f>
        <v>3</v>
      </c>
      <c r="W585" s="433">
        <f>'WOFA KUMAH - HOHOE'!V38</f>
        <v>33</v>
      </c>
      <c r="X585" s="434">
        <f>'WOFA KUMAH - HOHOE'!W38</f>
        <v>54.999999999999993</v>
      </c>
      <c r="Y585" s="434">
        <f>'WOFA KUMAH - HOHOE'!X38</f>
        <v>54.999999999999993</v>
      </c>
      <c r="Z585" s="443">
        <f>'WOFA KUMAH - HOHOE'!Y38</f>
        <v>0.77759999999999929</v>
      </c>
      <c r="AA585" s="444">
        <f>'WOFA KUMAH - HOHOE'!Z38</f>
        <v>0</v>
      </c>
      <c r="AB585" s="446" t="str">
        <f>'WOFA KUMAH - HOHOE'!AA38</f>
        <v>VERY LOW-ORDER URGENTLY</v>
      </c>
      <c r="AC585" s="443">
        <f>'WOFA KUMAH - HOHOE'!AB38</f>
        <v>19200</v>
      </c>
      <c r="AD585" s="450">
        <f>Table1[[#This Row],[Stock Sell in/Sell out]]*Table1[[#This Row],[Stock Norm +Transit Time]]/Table1[[#This Row],[Stock Norm QTY]]</f>
        <v>0</v>
      </c>
      <c r="AE585" s="443">
        <f>Table1[[#This Row],[Stock Norm +Transit Time]]*Table1[[#This Row],[Av. Daily Sales MT]]</f>
        <v>0.77759999999999929</v>
      </c>
    </row>
    <row r="586" spans="1:31" hidden="1">
      <c r="A586" s="433" t="s">
        <v>114</v>
      </c>
      <c r="B586" s="433" t="s">
        <v>1</v>
      </c>
      <c r="C586" s="433" t="str">
        <f>'WOFA KUMAH - HOHOE'!B39</f>
        <v>W188</v>
      </c>
      <c r="D586" s="433" t="str">
        <f>'WOFA KUMAH - HOHOE'!C39</f>
        <v>FRYTOL 1.8LT</v>
      </c>
      <c r="E586" s="433" t="str">
        <f>'WOFA KUMAH - HOHOE'!D39</f>
        <v>COOKING OIL</v>
      </c>
      <c r="F586" s="433" t="str">
        <f>'WOFA KUMAH - HOHOE'!E39</f>
        <v>FRYTOL</v>
      </c>
      <c r="G586" s="443">
        <f>'WOFA KUMAH - HOHOE'!F39</f>
        <v>0.50867999999999769</v>
      </c>
      <c r="H586" s="434">
        <f>'WOFA KUMAH - HOHOE'!G39</f>
        <v>34.666666666666671</v>
      </c>
      <c r="I586" s="443">
        <f>'WOFA KUMAH - HOHOE'!H39</f>
        <v>23644.760000000053</v>
      </c>
      <c r="J586" s="433">
        <f>'WOFA KUMAH - HOHOE'!I39</f>
        <v>0</v>
      </c>
      <c r="K586" s="443">
        <f>'WOFA KUMAH - HOHOE'!J39</f>
        <v>0</v>
      </c>
      <c r="L586" s="443">
        <f>'WOFA KUMAH - HOHOE'!K39</f>
        <v>0</v>
      </c>
      <c r="M586" s="443">
        <f>'WOFA KUMAH - HOHOE'!L39</f>
        <v>682.06038461538606</v>
      </c>
      <c r="N586" s="433">
        <f>'WOFA KUMAH - HOHOE'!M39</f>
        <v>18</v>
      </c>
      <c r="O586" s="444">
        <f>'WOFA KUMAH - HOHOE'!N39</f>
        <v>5.0907692728019722E-3</v>
      </c>
      <c r="P586" s="433">
        <f>'WOFA KUMAH - HOHOE'!O39</f>
        <v>0.93709178379716018</v>
      </c>
      <c r="Q586" s="433" t="str">
        <f>'WOFA KUMAH - HOHOE'!P39</f>
        <v>C</v>
      </c>
      <c r="R586" s="434">
        <f>'WOFA KUMAH - HOHOE'!Q39</f>
        <v>1.5757575757575759</v>
      </c>
      <c r="S586" s="443">
        <f>'WOFA KUMAH - HOHOE'!R39</f>
        <v>2.3121818181818077E-2</v>
      </c>
      <c r="T586" s="443">
        <f>'WOFA KUMAH - HOHOE'!S39</f>
        <v>1074.7618181818207</v>
      </c>
      <c r="U586" s="433">
        <f>'WOFA KUMAH - HOHOE'!T39</f>
        <v>30</v>
      </c>
      <c r="V586" s="433">
        <f>'WOFA KUMAH - HOHOE'!U39</f>
        <v>3</v>
      </c>
      <c r="W586" s="433">
        <f>'WOFA KUMAH - HOHOE'!V39</f>
        <v>33</v>
      </c>
      <c r="X586" s="434">
        <f>'WOFA KUMAH - HOHOE'!W39</f>
        <v>52.000000000000007</v>
      </c>
      <c r="Y586" s="434">
        <f>'WOFA KUMAH - HOHOE'!X39</f>
        <v>52.000000000000007</v>
      </c>
      <c r="Z586" s="443">
        <f>'WOFA KUMAH - HOHOE'!Y39</f>
        <v>0.76301999999999648</v>
      </c>
      <c r="AA586" s="444">
        <f>'WOFA KUMAH - HOHOE'!Z39</f>
        <v>0</v>
      </c>
      <c r="AB586" s="446" t="str">
        <f>'WOFA KUMAH - HOHOE'!AA39</f>
        <v>VERY LOW-ORDER URGENTLY</v>
      </c>
      <c r="AC586" s="443">
        <f>'WOFA KUMAH - HOHOE'!AB39</f>
        <v>35467.140000000079</v>
      </c>
      <c r="AD586" s="450">
        <f>Table1[[#This Row],[Stock Sell in/Sell out]]*Table1[[#This Row],[Stock Norm +Transit Time]]/Table1[[#This Row],[Stock Norm QTY]]</f>
        <v>0</v>
      </c>
      <c r="AE586" s="443">
        <f>Table1[[#This Row],[Stock Norm +Transit Time]]*Table1[[#This Row],[Av. Daily Sales MT]]</f>
        <v>0.76301999999999648</v>
      </c>
    </row>
    <row r="587" spans="1:31" hidden="1">
      <c r="A587" s="433" t="s">
        <v>114</v>
      </c>
      <c r="B587" s="433" t="s">
        <v>1</v>
      </c>
      <c r="C587" s="433" t="str">
        <f>'WOFA KUMAH - HOHOE'!B40</f>
        <v>W071</v>
      </c>
      <c r="D587" s="433" t="str">
        <f>'WOFA KUMAH - HOHOE'!C40</f>
        <v>ALIFE LEMON 40 X 100G</v>
      </c>
      <c r="E587" s="433" t="str">
        <f>'WOFA KUMAH - HOHOE'!D40</f>
        <v>SOAP</v>
      </c>
      <c r="F587" s="433" t="str">
        <f>'WOFA KUMAH - HOHOE'!E40</f>
        <v>ALIFE</v>
      </c>
      <c r="G587" s="443">
        <f>'WOFA KUMAH - HOHOE'!F40</f>
        <v>0.45443333333333291</v>
      </c>
      <c r="H587" s="434">
        <f>'WOFA KUMAH - HOHOE'!G40</f>
        <v>98.333333333333329</v>
      </c>
      <c r="I587" s="443">
        <f>'WOFA KUMAH - HOHOE'!H40</f>
        <v>11909.38333333333</v>
      </c>
      <c r="J587" s="433">
        <f>'WOFA KUMAH - HOHOE'!I40</f>
        <v>606</v>
      </c>
      <c r="K587" s="443">
        <f>'WOFA KUMAH - HOHOE'!J40</f>
        <v>2.4239999999999999</v>
      </c>
      <c r="L587" s="443">
        <f>'WOFA KUMAH - HOHOE'!K40</f>
        <v>73394.097966101675</v>
      </c>
      <c r="M587" s="443">
        <f>'WOFA KUMAH - HOHOE'!L40</f>
        <v>121.1123728813559</v>
      </c>
      <c r="N587" s="433">
        <f>'WOFA KUMAH - HOHOE'!M40</f>
        <v>1</v>
      </c>
      <c r="O587" s="444">
        <f>'WOFA KUMAH - HOHOE'!N40</f>
        <v>4.5478793148350984E-3</v>
      </c>
      <c r="P587" s="433">
        <f>'WOFA KUMAH - HOHOE'!O40</f>
        <v>0.94163966311199532</v>
      </c>
      <c r="Q587" s="433" t="str">
        <f>'WOFA KUMAH - HOHOE'!P40</f>
        <v>C</v>
      </c>
      <c r="R587" s="434">
        <f>'WOFA KUMAH - HOHOE'!Q40</f>
        <v>4.4696969696969697</v>
      </c>
      <c r="S587" s="443">
        <f>'WOFA KUMAH - HOHOE'!R40</f>
        <v>2.0656060606060588E-2</v>
      </c>
      <c r="T587" s="443">
        <f>'WOFA KUMAH - HOHOE'!S40</f>
        <v>541.33560606060587</v>
      </c>
      <c r="U587" s="433">
        <f>'WOFA KUMAH - HOHOE'!T40</f>
        <v>30</v>
      </c>
      <c r="V587" s="433">
        <f>'WOFA KUMAH - HOHOE'!U40</f>
        <v>3</v>
      </c>
      <c r="W587" s="433">
        <f>'WOFA KUMAH - HOHOE'!V40</f>
        <v>33</v>
      </c>
      <c r="X587" s="434">
        <f>'WOFA KUMAH - HOHOE'!W40</f>
        <v>147.5</v>
      </c>
      <c r="Y587" s="434">
        <f>'WOFA KUMAH - HOHOE'!X40</f>
        <v>0</v>
      </c>
      <c r="Z587" s="443">
        <f>'WOFA KUMAH - HOHOE'!Y40</f>
        <v>0</v>
      </c>
      <c r="AA587" s="444">
        <f>'WOFA KUMAH - HOHOE'!Z40</f>
        <v>4.1084745762711865</v>
      </c>
      <c r="AB587" s="446" t="str">
        <f>'WOFA KUMAH - HOHOE'!AA40</f>
        <v>VERY HIGH-DON’T ORDER</v>
      </c>
      <c r="AC587" s="443">
        <f>'WOFA KUMAH - HOHOE'!AB40</f>
        <v>0</v>
      </c>
      <c r="AD587" s="450">
        <f>Table1[[#This Row],[Stock Sell in/Sell out]]*Table1[[#This Row],[Stock Norm +Transit Time]]/Table1[[#This Row],[Stock Norm QTY]]</f>
        <v>135.57966101694916</v>
      </c>
      <c r="AE587" s="443">
        <f>Table1[[#This Row],[Stock Norm +Transit Time]]*Table1[[#This Row],[Av. Daily Sales MT]]</f>
        <v>0.68164999999999942</v>
      </c>
    </row>
    <row r="588" spans="1:31" hidden="1">
      <c r="A588" s="433" t="s">
        <v>114</v>
      </c>
      <c r="B588" s="433" t="s">
        <v>1</v>
      </c>
      <c r="C588" s="433" t="str">
        <f>'WOFA KUMAH - HOHOE'!B41</f>
        <v>W196</v>
      </c>
      <c r="D588" s="433" t="str">
        <f>'WOFA KUMAH - HOHOE'!C41</f>
        <v xml:space="preserve">JAMAA DETERGENT 40PCH X 160G </v>
      </c>
      <c r="E588" s="433" t="str">
        <f>'WOFA KUMAH - HOHOE'!D41</f>
        <v>DETERGENT</v>
      </c>
      <c r="F588" s="433" t="str">
        <f>'WOFA KUMAH - HOHOE'!E41</f>
        <v>JAMAA</v>
      </c>
      <c r="G588" s="443">
        <f>'WOFA KUMAH - HOHOE'!F41</f>
        <v>0.43408000000000024</v>
      </c>
      <c r="H588" s="434">
        <f>'WOFA KUMAH - HOHOE'!G41</f>
        <v>41.666666666666664</v>
      </c>
      <c r="I588" s="443">
        <f>'WOFA KUMAH - HOHOE'!H41</f>
        <v>7593</v>
      </c>
      <c r="J588" s="433">
        <f>'WOFA KUMAH - HOHOE'!I41</f>
        <v>0</v>
      </c>
      <c r="K588" s="443">
        <f>'WOFA KUMAH - HOHOE'!J41</f>
        <v>0</v>
      </c>
      <c r="L588" s="443">
        <f>'WOFA KUMAH - HOHOE'!K41</f>
        <v>0</v>
      </c>
      <c r="M588" s="443">
        <f>'WOFA KUMAH - HOHOE'!L41</f>
        <v>182.232</v>
      </c>
      <c r="N588" s="433">
        <f>'WOFA KUMAH - HOHOE'!M41</f>
        <v>5</v>
      </c>
      <c r="O588" s="444">
        <f>'WOFA KUMAH - HOHOE'!N41</f>
        <v>4.3441871627307761E-3</v>
      </c>
      <c r="P588" s="433">
        <f>'WOFA KUMAH - HOHOE'!O41</f>
        <v>0.94598385027472609</v>
      </c>
      <c r="Q588" s="433" t="str">
        <f>'WOFA KUMAH - HOHOE'!P41</f>
        <v>C</v>
      </c>
      <c r="R588" s="434">
        <f>'WOFA KUMAH - HOHOE'!Q41</f>
        <v>1.8939393939393938</v>
      </c>
      <c r="S588" s="443">
        <f>'WOFA KUMAH - HOHOE'!R41</f>
        <v>1.9730909090909101E-2</v>
      </c>
      <c r="T588" s="443">
        <f>'WOFA KUMAH - HOHOE'!S41</f>
        <v>345.13636363636363</v>
      </c>
      <c r="U588" s="433">
        <f>'WOFA KUMAH - HOHOE'!T41</f>
        <v>30</v>
      </c>
      <c r="V588" s="433">
        <f>'WOFA KUMAH - HOHOE'!U41</f>
        <v>3</v>
      </c>
      <c r="W588" s="433">
        <f>'WOFA KUMAH - HOHOE'!V41</f>
        <v>33</v>
      </c>
      <c r="X588" s="434">
        <f>'WOFA KUMAH - HOHOE'!W41</f>
        <v>62.499999999999993</v>
      </c>
      <c r="Y588" s="434">
        <f>'WOFA KUMAH - HOHOE'!X41</f>
        <v>62.499999999999993</v>
      </c>
      <c r="Z588" s="443">
        <f>'WOFA KUMAH - HOHOE'!Y41</f>
        <v>0.65112000000000037</v>
      </c>
      <c r="AA588" s="444">
        <f>'WOFA KUMAH - HOHOE'!Z41</f>
        <v>0</v>
      </c>
      <c r="AB588" s="446" t="str">
        <f>'WOFA KUMAH - HOHOE'!AA41</f>
        <v>VERY LOW-ORDER URGENTLY</v>
      </c>
      <c r="AC588" s="443">
        <f>'WOFA KUMAH - HOHOE'!AB41</f>
        <v>11389.499999999998</v>
      </c>
      <c r="AD588" s="450">
        <f>Table1[[#This Row],[Stock Sell in/Sell out]]*Table1[[#This Row],[Stock Norm +Transit Time]]/Table1[[#This Row],[Stock Norm QTY]]</f>
        <v>0</v>
      </c>
      <c r="AE588" s="443">
        <f>Table1[[#This Row],[Stock Norm +Transit Time]]*Table1[[#This Row],[Av. Daily Sales MT]]</f>
        <v>0.65112000000000037</v>
      </c>
    </row>
    <row r="589" spans="1:31" hidden="1">
      <c r="A589" s="433" t="s">
        <v>114</v>
      </c>
      <c r="B589" s="433" t="s">
        <v>1</v>
      </c>
      <c r="C589" s="433" t="str">
        <f>'WOFA KUMAH - HOHOE'!B42</f>
        <v>W080</v>
      </c>
      <c r="D589" s="433" t="str">
        <f>'WOFA KUMAH - HOHOE'!C42</f>
        <v>ALIFE MEDICATED 40 X 100G</v>
      </c>
      <c r="E589" s="433" t="str">
        <f>'WOFA KUMAH - HOHOE'!D42</f>
        <v>SOAP</v>
      </c>
      <c r="F589" s="433" t="str">
        <f>'WOFA KUMAH - HOHOE'!E42</f>
        <v>ALIFE</v>
      </c>
      <c r="G589" s="443">
        <f>'WOFA KUMAH - HOHOE'!F42</f>
        <v>0.42466666666666419</v>
      </c>
      <c r="H589" s="434">
        <f>'WOFA KUMAH - HOHOE'!G42</f>
        <v>88.333333333333343</v>
      </c>
      <c r="I589" s="443">
        <f>'WOFA KUMAH - HOHOE'!H42</f>
        <v>9565.6000000000258</v>
      </c>
      <c r="J589" s="433">
        <f>'WOFA KUMAH - HOHOE'!I42</f>
        <v>0</v>
      </c>
      <c r="K589" s="443">
        <f>'WOFA KUMAH - HOHOE'!J42</f>
        <v>0</v>
      </c>
      <c r="L589" s="443">
        <f>'WOFA KUMAH - HOHOE'!K42</f>
        <v>0</v>
      </c>
      <c r="M589" s="443">
        <f>'WOFA KUMAH - HOHOE'!L42</f>
        <v>108.28981132075499</v>
      </c>
      <c r="N589" s="433">
        <f>'WOFA KUMAH - HOHOE'!M42</f>
        <v>18</v>
      </c>
      <c r="O589" s="444">
        <f>'WOFA KUMAH - HOHOE'!N42</f>
        <v>4.249980376366088E-3</v>
      </c>
      <c r="P589" s="433">
        <f>'WOFA KUMAH - HOHOE'!O42</f>
        <v>0.95023383065109213</v>
      </c>
      <c r="Q589" s="433" t="str">
        <f>'WOFA KUMAH - HOHOE'!P42</f>
        <v>C</v>
      </c>
      <c r="R589" s="434">
        <f>'WOFA KUMAH - HOHOE'!Q42</f>
        <v>4.0151515151515156</v>
      </c>
      <c r="S589" s="443">
        <f>'WOFA KUMAH - HOHOE'!R42</f>
        <v>1.930303030303019E-2</v>
      </c>
      <c r="T589" s="443">
        <f>'WOFA KUMAH - HOHOE'!S42</f>
        <v>434.80000000000115</v>
      </c>
      <c r="U589" s="433">
        <f>'WOFA KUMAH - HOHOE'!T42</f>
        <v>30</v>
      </c>
      <c r="V589" s="433">
        <f>'WOFA KUMAH - HOHOE'!U42</f>
        <v>3</v>
      </c>
      <c r="W589" s="433">
        <f>'WOFA KUMAH - HOHOE'!V42</f>
        <v>33</v>
      </c>
      <c r="X589" s="434">
        <f>'WOFA KUMAH - HOHOE'!W42</f>
        <v>132.5</v>
      </c>
      <c r="Y589" s="434">
        <f>'WOFA KUMAH - HOHOE'!X42</f>
        <v>132.5</v>
      </c>
      <c r="Z589" s="443">
        <f>'WOFA KUMAH - HOHOE'!Y42</f>
        <v>0.63699999999999624</v>
      </c>
      <c r="AA589" s="444">
        <f>'WOFA KUMAH - HOHOE'!Z42</f>
        <v>0</v>
      </c>
      <c r="AB589" s="446" t="str">
        <f>'WOFA KUMAH - HOHOE'!AA42</f>
        <v>VERY LOW-ORDER URGENTLY</v>
      </c>
      <c r="AC589" s="443">
        <f>'WOFA KUMAH - HOHOE'!AB42</f>
        <v>14348.400000000036</v>
      </c>
      <c r="AD589" s="450">
        <f>Table1[[#This Row],[Stock Sell in/Sell out]]*Table1[[#This Row],[Stock Norm +Transit Time]]/Table1[[#This Row],[Stock Norm QTY]]</f>
        <v>0</v>
      </c>
      <c r="AE589" s="443">
        <f>Table1[[#This Row],[Stock Norm +Transit Time]]*Table1[[#This Row],[Av. Daily Sales MT]]</f>
        <v>0.63699999999999624</v>
      </c>
    </row>
    <row r="590" spans="1:31" hidden="1">
      <c r="A590" s="433" t="s">
        <v>114</v>
      </c>
      <c r="B590" s="433" t="s">
        <v>1</v>
      </c>
      <c r="C590" s="433" t="str">
        <f>'WOFA KUMAH - HOHOE'!B43</f>
        <v>W021</v>
      </c>
      <c r="D590" s="433" t="str">
        <f>'WOFA KUMAH - HOHOE'!C43</f>
        <v>FRYTOL OIL 10L</v>
      </c>
      <c r="E590" s="433" t="str">
        <f>'WOFA KUMAH - HOHOE'!D43</f>
        <v>COOKING OIL</v>
      </c>
      <c r="F590" s="433" t="str">
        <f>'WOFA KUMAH - HOHOE'!E43</f>
        <v>FRYTOL</v>
      </c>
      <c r="G590" s="443">
        <f>'WOFA KUMAH - HOHOE'!F43</f>
        <v>0.40200000000000014</v>
      </c>
      <c r="H590" s="434">
        <f>'WOFA KUMAH - HOHOE'!G43</f>
        <v>44.666666666666671</v>
      </c>
      <c r="I590" s="443">
        <f>'WOFA KUMAH - HOHOE'!H43</f>
        <v>13786.666666666666</v>
      </c>
      <c r="J590" s="433">
        <f>'WOFA KUMAH - HOHOE'!I43</f>
        <v>0</v>
      </c>
      <c r="K590" s="443">
        <f>'WOFA KUMAH - HOHOE'!J43</f>
        <v>0</v>
      </c>
      <c r="L590" s="443">
        <f>'WOFA KUMAH - HOHOE'!K43</f>
        <v>0</v>
      </c>
      <c r="M590" s="443">
        <f>'WOFA KUMAH - HOHOE'!L43</f>
        <v>308.65671641791039</v>
      </c>
      <c r="N590" s="433">
        <f>'WOFA KUMAH - HOHOE'!M43</f>
        <v>18</v>
      </c>
      <c r="O590" s="444">
        <f>'WOFA KUMAH - HOHOE'!N43</f>
        <v>4.0231368397939818E-3</v>
      </c>
      <c r="P590" s="433">
        <f>'WOFA KUMAH - HOHOE'!O43</f>
        <v>0.95425696749088607</v>
      </c>
      <c r="Q590" s="433" t="str">
        <f>'WOFA KUMAH - HOHOE'!P43</f>
        <v>C</v>
      </c>
      <c r="R590" s="434">
        <f>'WOFA KUMAH - HOHOE'!Q43</f>
        <v>2.0303030303030307</v>
      </c>
      <c r="S590" s="443">
        <f>'WOFA KUMAH - HOHOE'!R43</f>
        <v>1.8272727272727277E-2</v>
      </c>
      <c r="T590" s="443">
        <f>'WOFA KUMAH - HOHOE'!S43</f>
        <v>626.66666666666663</v>
      </c>
      <c r="U590" s="433">
        <f>'WOFA KUMAH - HOHOE'!T43</f>
        <v>30</v>
      </c>
      <c r="V590" s="433">
        <f>'WOFA KUMAH - HOHOE'!U43</f>
        <v>3</v>
      </c>
      <c r="W590" s="433">
        <f>'WOFA KUMAH - HOHOE'!V43</f>
        <v>33</v>
      </c>
      <c r="X590" s="434">
        <f>'WOFA KUMAH - HOHOE'!W43</f>
        <v>67.000000000000014</v>
      </c>
      <c r="Y590" s="434">
        <f>'WOFA KUMAH - HOHOE'!X43</f>
        <v>67.000000000000014</v>
      </c>
      <c r="Z590" s="443">
        <f>'WOFA KUMAH - HOHOE'!Y43</f>
        <v>0.60300000000000031</v>
      </c>
      <c r="AA590" s="444">
        <f>'WOFA KUMAH - HOHOE'!Z43</f>
        <v>0</v>
      </c>
      <c r="AB590" s="446" t="str">
        <f>'WOFA KUMAH - HOHOE'!AA43</f>
        <v>VERY LOW-ORDER URGENTLY</v>
      </c>
      <c r="AC590" s="443">
        <f>'WOFA KUMAH - HOHOE'!AB43</f>
        <v>20680</v>
      </c>
      <c r="AD590" s="450">
        <f>Table1[[#This Row],[Stock Sell in/Sell out]]*Table1[[#This Row],[Stock Norm +Transit Time]]/Table1[[#This Row],[Stock Norm QTY]]</f>
        <v>0</v>
      </c>
      <c r="AE590" s="443">
        <f>Table1[[#This Row],[Stock Norm +Transit Time]]*Table1[[#This Row],[Av. Daily Sales MT]]</f>
        <v>0.6030000000000002</v>
      </c>
    </row>
    <row r="591" spans="1:31" hidden="1">
      <c r="A591" s="433" t="s">
        <v>114</v>
      </c>
      <c r="B591" s="433" t="s">
        <v>1</v>
      </c>
      <c r="C591" s="433" t="str">
        <f>'WOFA KUMAH - HOHOE'!B44</f>
        <v>W115</v>
      </c>
      <c r="D591" s="433" t="str">
        <f>'WOFA KUMAH - HOHOE'!C44</f>
        <v>FORTUNE THAI 4.5KG</v>
      </c>
      <c r="E591" s="433" t="str">
        <f>'WOFA KUMAH - HOHOE'!D44</f>
        <v>RICE</v>
      </c>
      <c r="F591" s="433" t="str">
        <f>'WOFA KUMAH - HOHOE'!E44</f>
        <v>FORTUNE</v>
      </c>
      <c r="G591" s="443">
        <f>'WOFA KUMAH - HOHOE'!F44</f>
        <v>0.39749999999999963</v>
      </c>
      <c r="H591" s="434">
        <f>'WOFA KUMAH - HOHOE'!G44</f>
        <v>13.666666666666668</v>
      </c>
      <c r="I591" s="443">
        <f>'WOFA KUMAH - HOHOE'!H44</f>
        <v>6660.333333333333</v>
      </c>
      <c r="J591" s="433">
        <f>'WOFA KUMAH - HOHOE'!I44</f>
        <v>0</v>
      </c>
      <c r="K591" s="443">
        <f>'WOFA KUMAH - HOHOE'!J44</f>
        <v>0</v>
      </c>
      <c r="L591" s="443">
        <f>'WOFA KUMAH - HOHOE'!K44</f>
        <v>0</v>
      </c>
      <c r="M591" s="443">
        <f>'WOFA KUMAH - HOHOE'!L44</f>
        <v>487.34146341463406</v>
      </c>
      <c r="N591" s="433">
        <f>'WOFA KUMAH - HOHOE'!M44</f>
        <v>100</v>
      </c>
      <c r="O591" s="444">
        <f>'WOFA KUMAH - HOHOE'!N44</f>
        <v>3.9781017259156864E-3</v>
      </c>
      <c r="P591" s="433">
        <f>'WOFA KUMAH - HOHOE'!O44</f>
        <v>0.95823506921680179</v>
      </c>
      <c r="Q591" s="433" t="str">
        <f>'WOFA KUMAH - HOHOE'!P44</f>
        <v>C</v>
      </c>
      <c r="R591" s="434">
        <f>'WOFA KUMAH - HOHOE'!Q44</f>
        <v>0.62121212121212122</v>
      </c>
      <c r="S591" s="443">
        <f>'WOFA KUMAH - HOHOE'!R44</f>
        <v>1.8068181818181803E-2</v>
      </c>
      <c r="T591" s="443">
        <f>'WOFA KUMAH - HOHOE'!S44</f>
        <v>302.74242424242425</v>
      </c>
      <c r="U591" s="433">
        <f>'WOFA KUMAH - HOHOE'!T44</f>
        <v>30</v>
      </c>
      <c r="V591" s="433">
        <f>'WOFA KUMAH - HOHOE'!U44</f>
        <v>3</v>
      </c>
      <c r="W591" s="433">
        <f>'WOFA KUMAH - HOHOE'!V44</f>
        <v>33</v>
      </c>
      <c r="X591" s="434">
        <f>'WOFA KUMAH - HOHOE'!W44</f>
        <v>20.5</v>
      </c>
      <c r="Y591" s="434">
        <f>'WOFA KUMAH - HOHOE'!X44</f>
        <v>20.5</v>
      </c>
      <c r="Z591" s="443">
        <f>'WOFA KUMAH - HOHOE'!Y44</f>
        <v>0.59624999999999939</v>
      </c>
      <c r="AA591" s="444">
        <f>'WOFA KUMAH - HOHOE'!Z44</f>
        <v>0</v>
      </c>
      <c r="AB591" s="446" t="str">
        <f>'WOFA KUMAH - HOHOE'!AA44</f>
        <v>VERY LOW-ORDER URGENTLY</v>
      </c>
      <c r="AC591" s="443">
        <f>'WOFA KUMAH - HOHOE'!AB44</f>
        <v>9990.4999999999982</v>
      </c>
      <c r="AD591" s="450">
        <f>Table1[[#This Row],[Stock Sell in/Sell out]]*Table1[[#This Row],[Stock Norm +Transit Time]]/Table1[[#This Row],[Stock Norm QTY]]</f>
        <v>0</v>
      </c>
      <c r="AE591" s="443">
        <f>Table1[[#This Row],[Stock Norm +Transit Time]]*Table1[[#This Row],[Av. Daily Sales MT]]</f>
        <v>0.5962499999999995</v>
      </c>
    </row>
    <row r="592" spans="1:31" hidden="1">
      <c r="A592" s="433" t="s">
        <v>114</v>
      </c>
      <c r="B592" s="433" t="s">
        <v>1</v>
      </c>
      <c r="C592" s="433" t="str">
        <f>'WOFA KUMAH - HOHOE'!B45</f>
        <v>W233</v>
      </c>
      <c r="D592" s="433" t="str">
        <f>'WOFA KUMAH - HOHOE'!C45</f>
        <v>EAZZY DETERGENT POWDER 75G X 100PCH</v>
      </c>
      <c r="E592" s="433" t="str">
        <f>'WOFA KUMAH - HOHOE'!D45</f>
        <v>DETERGENT</v>
      </c>
      <c r="F592" s="433" t="str">
        <f>'WOFA KUMAH - HOHOE'!E45</f>
        <v>EAZZY</v>
      </c>
      <c r="G592" s="443">
        <f>'WOFA KUMAH - HOHOE'!F45</f>
        <v>0.37420666666666641</v>
      </c>
      <c r="H592" s="434">
        <f>'WOFA KUMAH - HOHOE'!G45</f>
        <v>41.666666666666664</v>
      </c>
      <c r="I592" s="443">
        <f>'WOFA KUMAH - HOHOE'!H45</f>
        <v>4338.3566666666557</v>
      </c>
      <c r="J592" s="433">
        <f>'WOFA KUMAH - HOHOE'!I45</f>
        <v>36</v>
      </c>
      <c r="K592" s="443">
        <f>'WOFA KUMAH - HOHOE'!J45</f>
        <v>0.27</v>
      </c>
      <c r="L592" s="443">
        <f>'WOFA KUMAH - HOHOE'!K45</f>
        <v>3748.3401599999906</v>
      </c>
      <c r="M592" s="443">
        <f>'WOFA KUMAH - HOHOE'!L45</f>
        <v>104.12055999999974</v>
      </c>
      <c r="N592" s="433">
        <f>'WOFA KUMAH - HOHOE'!M45</f>
        <v>40</v>
      </c>
      <c r="O592" s="444">
        <f>'WOFA KUMAH - HOHOE'!N45</f>
        <v>3.7449866327442087E-3</v>
      </c>
      <c r="P592" s="433">
        <f>'WOFA KUMAH - HOHOE'!O45</f>
        <v>0.96198005584954605</v>
      </c>
      <c r="Q592" s="433" t="str">
        <f>'WOFA KUMAH - HOHOE'!P45</f>
        <v>C</v>
      </c>
      <c r="R592" s="434">
        <f>'WOFA KUMAH - HOHOE'!Q45</f>
        <v>1.8939393939393938</v>
      </c>
      <c r="S592" s="443">
        <f>'WOFA KUMAH - HOHOE'!R45</f>
        <v>1.7009393939393928E-2</v>
      </c>
      <c r="T592" s="443">
        <f>'WOFA KUMAH - HOHOE'!S45</f>
        <v>197.19803030302981</v>
      </c>
      <c r="U592" s="433">
        <f>'WOFA KUMAH - HOHOE'!T45</f>
        <v>30</v>
      </c>
      <c r="V592" s="433">
        <f>'WOFA KUMAH - HOHOE'!U45</f>
        <v>3</v>
      </c>
      <c r="W592" s="433">
        <f>'WOFA KUMAH - HOHOE'!V45</f>
        <v>33</v>
      </c>
      <c r="X592" s="434">
        <f>'WOFA KUMAH - HOHOE'!W45</f>
        <v>62.499999999999993</v>
      </c>
      <c r="Y592" s="434">
        <f>'WOFA KUMAH - HOHOE'!X45</f>
        <v>26.499999999999993</v>
      </c>
      <c r="Z592" s="443">
        <f>'WOFA KUMAH - HOHOE'!Y45</f>
        <v>0.23799543999999978</v>
      </c>
      <c r="AA592" s="444">
        <f>'WOFA KUMAH - HOHOE'!Z45</f>
        <v>0.57600000000000007</v>
      </c>
      <c r="AB592" s="446" t="str">
        <f>'WOFA KUMAH - HOHOE'!AA45</f>
        <v>VERY LOW-ORDER URGENTLY</v>
      </c>
      <c r="AC592" s="443">
        <f>'WOFA KUMAH - HOHOE'!AB45</f>
        <v>2759.1948399999924</v>
      </c>
      <c r="AD592" s="450">
        <f>Table1[[#This Row],[Stock Sell in/Sell out]]*Table1[[#This Row],[Stock Norm +Transit Time]]/Table1[[#This Row],[Stock Norm QTY]]</f>
        <v>19.008000000000003</v>
      </c>
      <c r="AE592" s="443">
        <f>Table1[[#This Row],[Stock Norm +Transit Time]]*Table1[[#This Row],[Av. Daily Sales MT]]</f>
        <v>0.56130999999999964</v>
      </c>
    </row>
    <row r="593" spans="1:31" hidden="1">
      <c r="A593" s="433" t="s">
        <v>114</v>
      </c>
      <c r="B593" s="433" t="s">
        <v>1</v>
      </c>
      <c r="C593" s="433" t="str">
        <f>'WOFA KUMAH - HOHOE'!B46</f>
        <v>W198</v>
      </c>
      <c r="D593" s="433" t="str">
        <f>'WOFA KUMAH - HOHOE'!C46</f>
        <v>JAMAA DETERGENT 12PCH X 450G</v>
      </c>
      <c r="E593" s="433" t="str">
        <f>'WOFA KUMAH - HOHOE'!D46</f>
        <v>DETERGENT</v>
      </c>
      <c r="F593" s="433" t="str">
        <f>'WOFA KUMAH - HOHOE'!E46</f>
        <v>JAMAA</v>
      </c>
      <c r="G593" s="443">
        <f>'WOFA KUMAH - HOHOE'!F46</f>
        <v>0.3676500000000002</v>
      </c>
      <c r="H593" s="434">
        <f>'WOFA KUMAH - HOHOE'!G46</f>
        <v>40.666666666666664</v>
      </c>
      <c r="I593" s="443">
        <f>'WOFA KUMAH - HOHOE'!H46</f>
        <v>6846.9800000000005</v>
      </c>
      <c r="J593" s="433">
        <f>'WOFA KUMAH - HOHOE'!I46</f>
        <v>0</v>
      </c>
      <c r="K593" s="443">
        <f>'WOFA KUMAH - HOHOE'!J46</f>
        <v>0</v>
      </c>
      <c r="L593" s="443">
        <f>'WOFA KUMAH - HOHOE'!K46</f>
        <v>0</v>
      </c>
      <c r="M593" s="443">
        <f>'WOFA KUMAH - HOHOE'!L46</f>
        <v>168.36836065573772</v>
      </c>
      <c r="N593" s="433">
        <f>'WOFA KUMAH - HOHOE'!M46</f>
        <v>12</v>
      </c>
      <c r="O593" s="444">
        <f>'WOFA KUMAH - HOHOE'!N46</f>
        <v>3.6793688038563627E-3</v>
      </c>
      <c r="P593" s="433">
        <f>'WOFA KUMAH - HOHOE'!O46</f>
        <v>0.96565942465340238</v>
      </c>
      <c r="Q593" s="433" t="str">
        <f>'WOFA KUMAH - HOHOE'!P46</f>
        <v>C</v>
      </c>
      <c r="R593" s="434">
        <f>'WOFA KUMAH - HOHOE'!Q46</f>
        <v>1.8484848484848484</v>
      </c>
      <c r="S593" s="443">
        <f>'WOFA KUMAH - HOHOE'!R46</f>
        <v>1.6711363636363646E-2</v>
      </c>
      <c r="T593" s="443">
        <f>'WOFA KUMAH - HOHOE'!S46</f>
        <v>311.22636363636366</v>
      </c>
      <c r="U593" s="433">
        <f>'WOFA KUMAH - HOHOE'!T46</f>
        <v>30</v>
      </c>
      <c r="V593" s="433">
        <f>'WOFA KUMAH - HOHOE'!U46</f>
        <v>3</v>
      </c>
      <c r="W593" s="433">
        <f>'WOFA KUMAH - HOHOE'!V46</f>
        <v>33</v>
      </c>
      <c r="X593" s="434">
        <f>'WOFA KUMAH - HOHOE'!W46</f>
        <v>61</v>
      </c>
      <c r="Y593" s="434">
        <f>'WOFA KUMAH - HOHOE'!X46</f>
        <v>61</v>
      </c>
      <c r="Z593" s="443">
        <f>'WOFA KUMAH - HOHOE'!Y46</f>
        <v>0.55147500000000038</v>
      </c>
      <c r="AA593" s="444">
        <f>'WOFA KUMAH - HOHOE'!Z46</f>
        <v>0</v>
      </c>
      <c r="AB593" s="446" t="str">
        <f>'WOFA KUMAH - HOHOE'!AA46</f>
        <v>VERY LOW-ORDER URGENTLY</v>
      </c>
      <c r="AC593" s="443">
        <f>'WOFA KUMAH - HOHOE'!AB46</f>
        <v>10270.470000000001</v>
      </c>
      <c r="AD593" s="450">
        <f>Table1[[#This Row],[Stock Sell in/Sell out]]*Table1[[#This Row],[Stock Norm +Transit Time]]/Table1[[#This Row],[Stock Norm QTY]]</f>
        <v>0</v>
      </c>
      <c r="AE593" s="443">
        <f>Table1[[#This Row],[Stock Norm +Transit Time]]*Table1[[#This Row],[Av. Daily Sales MT]]</f>
        <v>0.55147500000000027</v>
      </c>
    </row>
    <row r="594" spans="1:31" hidden="1">
      <c r="A594" s="433" t="s">
        <v>114</v>
      </c>
      <c r="B594" s="433" t="s">
        <v>1</v>
      </c>
      <c r="C594" s="433" t="str">
        <f>'WOFA KUMAH - HOHOE'!B47</f>
        <v>W164</v>
      </c>
      <c r="D594" s="433" t="str">
        <f>'WOFA KUMAH - HOHOE'!C47</f>
        <v>EAZZY 800G</v>
      </c>
      <c r="E594" s="433" t="str">
        <f>'WOFA KUMAH - HOHOE'!D47</f>
        <v>SOAP</v>
      </c>
      <c r="F594" s="433" t="str">
        <f>'WOFA KUMAH - HOHOE'!E47</f>
        <v>EAZZY</v>
      </c>
      <c r="G594" s="443">
        <f>'WOFA KUMAH - HOHOE'!F47</f>
        <v>0.35413333333333324</v>
      </c>
      <c r="H594" s="434">
        <f>'WOFA KUMAH - HOHOE'!G47</f>
        <v>13.666666666666666</v>
      </c>
      <c r="I594" s="443">
        <f>'WOFA KUMAH - HOHOE'!H47</f>
        <v>5956.6733333333359</v>
      </c>
      <c r="J594" s="433">
        <f>'WOFA KUMAH - HOHOE'!I47</f>
        <v>0</v>
      </c>
      <c r="K594" s="443">
        <f>'WOFA KUMAH - HOHOE'!J47</f>
        <v>0</v>
      </c>
      <c r="L594" s="443">
        <f>'WOFA KUMAH - HOHOE'!K47</f>
        <v>0</v>
      </c>
      <c r="M594" s="443">
        <f>'WOFA KUMAH - HOHOE'!L47</f>
        <v>435.8541463414636</v>
      </c>
      <c r="N594" s="433">
        <f>'WOFA KUMAH - HOHOE'!M47</f>
        <v>40</v>
      </c>
      <c r="O594" s="444">
        <f>'WOFA KUMAH - HOHOE'!N47</f>
        <v>3.5440966655034198E-3</v>
      </c>
      <c r="P594" s="433">
        <f>'WOFA KUMAH - HOHOE'!O47</f>
        <v>0.96920352131890575</v>
      </c>
      <c r="Q594" s="433" t="str">
        <f>'WOFA KUMAH - HOHOE'!P47</f>
        <v>C</v>
      </c>
      <c r="R594" s="434">
        <f>'WOFA KUMAH - HOHOE'!Q47</f>
        <v>0.62121212121212122</v>
      </c>
      <c r="S594" s="443">
        <f>'WOFA KUMAH - HOHOE'!R47</f>
        <v>1.6096969696969693E-2</v>
      </c>
      <c r="T594" s="443">
        <f>'WOFA KUMAH - HOHOE'!S47</f>
        <v>270.75787878787889</v>
      </c>
      <c r="U594" s="433">
        <f>'WOFA KUMAH - HOHOE'!T47</f>
        <v>30</v>
      </c>
      <c r="V594" s="433">
        <f>'WOFA KUMAH - HOHOE'!U47</f>
        <v>3</v>
      </c>
      <c r="W594" s="433">
        <f>'WOFA KUMAH - HOHOE'!V47</f>
        <v>33</v>
      </c>
      <c r="X594" s="434">
        <f>'WOFA KUMAH - HOHOE'!W47</f>
        <v>20.5</v>
      </c>
      <c r="Y594" s="434">
        <f>'WOFA KUMAH - HOHOE'!X47</f>
        <v>20.5</v>
      </c>
      <c r="Z594" s="443">
        <f>'WOFA KUMAH - HOHOE'!Y47</f>
        <v>0.53119999999999989</v>
      </c>
      <c r="AA594" s="444">
        <f>'WOFA KUMAH - HOHOE'!Z47</f>
        <v>0</v>
      </c>
      <c r="AB594" s="446" t="str">
        <f>'WOFA KUMAH - HOHOE'!AA47</f>
        <v>VERY LOW-ORDER URGENTLY</v>
      </c>
      <c r="AC594" s="443">
        <f>'WOFA KUMAH - HOHOE'!AB47</f>
        <v>8935.0100000000039</v>
      </c>
      <c r="AD594" s="450">
        <f>Table1[[#This Row],[Stock Sell in/Sell out]]*Table1[[#This Row],[Stock Norm +Transit Time]]/Table1[[#This Row],[Stock Norm QTY]]</f>
        <v>0</v>
      </c>
      <c r="AE594" s="443">
        <f>Table1[[#This Row],[Stock Norm +Transit Time]]*Table1[[#This Row],[Av. Daily Sales MT]]</f>
        <v>0.53119999999999989</v>
      </c>
    </row>
    <row r="595" spans="1:31" hidden="1">
      <c r="A595" s="433" t="s">
        <v>114</v>
      </c>
      <c r="B595" s="433" t="s">
        <v>1</v>
      </c>
      <c r="C595" s="433" t="str">
        <f>'WOFA KUMAH - HOHOE'!B48</f>
        <v>W216</v>
      </c>
      <c r="D595" s="433" t="str">
        <f>'WOFA KUMAH - HOHOE'!C48</f>
        <v>THAI 25KG</v>
      </c>
      <c r="E595" s="433" t="str">
        <f>'WOFA KUMAH - HOHOE'!D48</f>
        <v>RICE</v>
      </c>
      <c r="F595" s="433" t="str">
        <f>'WOFA KUMAH - HOHOE'!E48</f>
        <v>FORTUNE</v>
      </c>
      <c r="G595" s="443">
        <f>'WOFA KUMAH - HOHOE'!F48</f>
        <v>0.35</v>
      </c>
      <c r="H595" s="434">
        <f>'WOFA KUMAH - HOHOE'!G48</f>
        <v>14</v>
      </c>
      <c r="I595" s="443">
        <f>'WOFA KUMAH - HOHOE'!H48</f>
        <v>4208.666666666667</v>
      </c>
      <c r="J595" s="433">
        <f>'WOFA KUMAH - HOHOE'!I48</f>
        <v>112</v>
      </c>
      <c r="K595" s="443">
        <f>'WOFA KUMAH - HOHOE'!J48</f>
        <v>2.8</v>
      </c>
      <c r="L595" s="443">
        <f>'WOFA KUMAH - HOHOE'!K48</f>
        <v>33669.333333333336</v>
      </c>
      <c r="M595" s="443">
        <f>'WOFA KUMAH - HOHOE'!L48</f>
        <v>300.61904761904765</v>
      </c>
      <c r="N595" s="433">
        <f>'WOFA KUMAH - HOHOE'!M48</f>
        <v>10</v>
      </c>
      <c r="O595" s="444">
        <f>'WOFA KUMAH - HOHOE'!N48</f>
        <v>3.5027310794226198E-3</v>
      </c>
      <c r="P595" s="433">
        <f>'WOFA KUMAH - HOHOE'!O48</f>
        <v>0.97270625239832842</v>
      </c>
      <c r="Q595" s="433" t="str">
        <f>'WOFA KUMAH - HOHOE'!P48</f>
        <v>C</v>
      </c>
      <c r="R595" s="434">
        <f>'WOFA KUMAH - HOHOE'!Q48</f>
        <v>0.63636363636363635</v>
      </c>
      <c r="S595" s="443">
        <f>'WOFA KUMAH - HOHOE'!R48</f>
        <v>1.5909090909090907E-2</v>
      </c>
      <c r="T595" s="443">
        <f>'WOFA KUMAH - HOHOE'!S48</f>
        <v>191.30303030303031</v>
      </c>
      <c r="U595" s="433">
        <f>'WOFA KUMAH - HOHOE'!T48</f>
        <v>30</v>
      </c>
      <c r="V595" s="433">
        <f>'WOFA KUMAH - HOHOE'!U48</f>
        <v>3</v>
      </c>
      <c r="W595" s="433">
        <f>'WOFA KUMAH - HOHOE'!V48</f>
        <v>33</v>
      </c>
      <c r="X595" s="434">
        <f>'WOFA KUMAH - HOHOE'!W48</f>
        <v>21</v>
      </c>
      <c r="Y595" s="434">
        <f>'WOFA KUMAH - HOHOE'!X48</f>
        <v>0</v>
      </c>
      <c r="Z595" s="443">
        <f>'WOFA KUMAH - HOHOE'!Y48</f>
        <v>0</v>
      </c>
      <c r="AA595" s="444">
        <f>'WOFA KUMAH - HOHOE'!Z48</f>
        <v>5.333333333333333</v>
      </c>
      <c r="AB595" s="446" t="str">
        <f>'WOFA KUMAH - HOHOE'!AA48</f>
        <v>VERY HIGH-DON’T ORDER</v>
      </c>
      <c r="AC595" s="443">
        <f>'WOFA KUMAH - HOHOE'!AB48</f>
        <v>0</v>
      </c>
      <c r="AD595" s="450">
        <f>Table1[[#This Row],[Stock Sell in/Sell out]]*Table1[[#This Row],[Stock Norm +Transit Time]]/Table1[[#This Row],[Stock Norm QTY]]</f>
        <v>176</v>
      </c>
      <c r="AE595" s="443">
        <f>Table1[[#This Row],[Stock Norm +Transit Time]]*Table1[[#This Row],[Av. Daily Sales MT]]</f>
        <v>0.52499999999999991</v>
      </c>
    </row>
    <row r="596" spans="1:31" hidden="1">
      <c r="A596" s="433" t="s">
        <v>114</v>
      </c>
      <c r="B596" s="433" t="s">
        <v>1</v>
      </c>
      <c r="C596" s="433" t="str">
        <f>'WOFA KUMAH - HOHOE'!B49</f>
        <v>W039</v>
      </c>
      <c r="D596" s="433" t="str">
        <f>'WOFA KUMAH - HOHOE'!C49</f>
        <v>FORTUNE VIET 1KG X 20CAR</v>
      </c>
      <c r="E596" s="433" t="str">
        <f>'WOFA KUMAH - HOHOE'!D49</f>
        <v>RICE</v>
      </c>
      <c r="F596" s="433" t="str">
        <f>'WOFA KUMAH - HOHOE'!E49</f>
        <v>FORTUNE</v>
      </c>
      <c r="G596" s="443">
        <f>'WOFA KUMAH - HOHOE'!F49</f>
        <v>0.34999999999999981</v>
      </c>
      <c r="H596" s="434">
        <f>'WOFA KUMAH - HOHOE'!G49</f>
        <v>10.333333333333334</v>
      </c>
      <c r="I596" s="443">
        <f>'WOFA KUMAH - HOHOE'!H49</f>
        <v>1977.5</v>
      </c>
      <c r="J596" s="433">
        <f>'WOFA KUMAH - HOHOE'!I49</f>
        <v>0</v>
      </c>
      <c r="K596" s="443">
        <f>'WOFA KUMAH - HOHOE'!J49</f>
        <v>0</v>
      </c>
      <c r="L596" s="443">
        <f>'WOFA KUMAH - HOHOE'!K49</f>
        <v>0</v>
      </c>
      <c r="M596" s="443">
        <f>'WOFA KUMAH - HOHOE'!L49</f>
        <v>191.37096774193546</v>
      </c>
      <c r="N596" s="433">
        <f>'WOFA KUMAH - HOHOE'!M49</f>
        <v>100</v>
      </c>
      <c r="O596" s="444">
        <f>'WOFA KUMAH - HOHOE'!N49</f>
        <v>3.502731079422618E-3</v>
      </c>
      <c r="P596" s="433">
        <f>'WOFA KUMAH - HOHOE'!O49</f>
        <v>0.97620898347775109</v>
      </c>
      <c r="Q596" s="433" t="str">
        <f>'WOFA KUMAH - HOHOE'!P49</f>
        <v>C</v>
      </c>
      <c r="R596" s="434">
        <f>'WOFA KUMAH - HOHOE'!Q49</f>
        <v>0.46969696969696972</v>
      </c>
      <c r="S596" s="443">
        <f>'WOFA KUMAH - HOHOE'!R49</f>
        <v>1.5909090909090901E-2</v>
      </c>
      <c r="T596" s="443">
        <f>'WOFA KUMAH - HOHOE'!S49</f>
        <v>89.88636363636364</v>
      </c>
      <c r="U596" s="433">
        <f>'WOFA KUMAH - HOHOE'!T49</f>
        <v>30</v>
      </c>
      <c r="V596" s="433">
        <f>'WOFA KUMAH - HOHOE'!U49</f>
        <v>3</v>
      </c>
      <c r="W596" s="433">
        <f>'WOFA KUMAH - HOHOE'!V49</f>
        <v>33</v>
      </c>
      <c r="X596" s="434">
        <f>'WOFA KUMAH - HOHOE'!W49</f>
        <v>15.5</v>
      </c>
      <c r="Y596" s="434">
        <f>'WOFA KUMAH - HOHOE'!X49</f>
        <v>15.5</v>
      </c>
      <c r="Z596" s="443">
        <f>'WOFA KUMAH - HOHOE'!Y49</f>
        <v>0.52499999999999969</v>
      </c>
      <c r="AA596" s="444">
        <f>'WOFA KUMAH - HOHOE'!Z49</f>
        <v>0</v>
      </c>
      <c r="AB596" s="446" t="str">
        <f>'WOFA KUMAH - HOHOE'!AA49</f>
        <v>VERY LOW-ORDER URGENTLY</v>
      </c>
      <c r="AC596" s="443">
        <f>'WOFA KUMAH - HOHOE'!AB49</f>
        <v>2966.2499999999995</v>
      </c>
      <c r="AD596" s="450">
        <f>Table1[[#This Row],[Stock Sell in/Sell out]]*Table1[[#This Row],[Stock Norm +Transit Time]]/Table1[[#This Row],[Stock Norm QTY]]</f>
        <v>0</v>
      </c>
      <c r="AE596" s="443">
        <f>Table1[[#This Row],[Stock Norm +Transit Time]]*Table1[[#This Row],[Av. Daily Sales MT]]</f>
        <v>0.52499999999999969</v>
      </c>
    </row>
    <row r="597" spans="1:31" hidden="1">
      <c r="A597" s="433" t="s">
        <v>114</v>
      </c>
      <c r="B597" s="433" t="s">
        <v>1</v>
      </c>
      <c r="C597" s="433" t="str">
        <f>'WOFA KUMAH - HOHOE'!B50</f>
        <v>W026</v>
      </c>
      <c r="D597" s="433" t="str">
        <f>'WOFA KUMAH - HOHOE'!C50</f>
        <v>FORTUNE MARGARINE @15KG</v>
      </c>
      <c r="E597" s="433" t="str">
        <f>'WOFA KUMAH - HOHOE'!D50</f>
        <v>SPECIALTY FATS</v>
      </c>
      <c r="F597" s="433" t="str">
        <f>'WOFA KUMAH - HOHOE'!E50</f>
        <v>FORTUNE</v>
      </c>
      <c r="G597" s="443">
        <f>'WOFA KUMAH - HOHOE'!F50</f>
        <v>0.32000000000000006</v>
      </c>
      <c r="H597" s="434">
        <f>'WOFA KUMAH - HOHOE'!G50</f>
        <v>21.333333333333336</v>
      </c>
      <c r="I597" s="443">
        <f>'WOFA KUMAH - HOHOE'!H50</f>
        <v>7130</v>
      </c>
      <c r="J597" s="433">
        <f>'WOFA KUMAH - HOHOE'!I50</f>
        <v>0</v>
      </c>
      <c r="K597" s="443">
        <f>'WOFA KUMAH - HOHOE'!J50</f>
        <v>0</v>
      </c>
      <c r="L597" s="443">
        <f>'WOFA KUMAH - HOHOE'!K50</f>
        <v>0</v>
      </c>
      <c r="M597" s="443">
        <f>'WOFA KUMAH - HOHOE'!L50</f>
        <v>334.21874999999994</v>
      </c>
      <c r="N597" s="433">
        <f>'WOFA KUMAH - HOHOE'!M50</f>
        <v>18</v>
      </c>
      <c r="O597" s="444">
        <f>'WOFA KUMAH - HOHOE'!N50</f>
        <v>3.2024969869006818E-3</v>
      </c>
      <c r="P597" s="433">
        <f>'WOFA KUMAH - HOHOE'!O50</f>
        <v>0.97941148046465176</v>
      </c>
      <c r="Q597" s="433" t="str">
        <f>'WOFA KUMAH - HOHOE'!P50</f>
        <v>C</v>
      </c>
      <c r="R597" s="434">
        <f>'WOFA KUMAH - HOHOE'!Q50</f>
        <v>0.96969696969696983</v>
      </c>
      <c r="S597" s="443">
        <f>'WOFA KUMAH - HOHOE'!R50</f>
        <v>1.4545454545454549E-2</v>
      </c>
      <c r="T597" s="443">
        <f>'WOFA KUMAH - HOHOE'!S50</f>
        <v>324.09090909090907</v>
      </c>
      <c r="U597" s="433">
        <f>'WOFA KUMAH - HOHOE'!T50</f>
        <v>30</v>
      </c>
      <c r="V597" s="433">
        <f>'WOFA KUMAH - HOHOE'!U50</f>
        <v>3</v>
      </c>
      <c r="W597" s="433">
        <f>'WOFA KUMAH - HOHOE'!V50</f>
        <v>33</v>
      </c>
      <c r="X597" s="434">
        <f>'WOFA KUMAH - HOHOE'!W50</f>
        <v>32.000000000000007</v>
      </c>
      <c r="Y597" s="434">
        <f>'WOFA KUMAH - HOHOE'!X50</f>
        <v>32.000000000000007</v>
      </c>
      <c r="Z597" s="443">
        <f>'WOFA KUMAH - HOHOE'!Y50</f>
        <v>0.48000000000000015</v>
      </c>
      <c r="AA597" s="444">
        <f>'WOFA KUMAH - HOHOE'!Z50</f>
        <v>0</v>
      </c>
      <c r="AB597" s="446" t="str">
        <f>'WOFA KUMAH - HOHOE'!AA50</f>
        <v>VERY LOW-ORDER URGENTLY</v>
      </c>
      <c r="AC597" s="443">
        <f>'WOFA KUMAH - HOHOE'!AB50</f>
        <v>10695</v>
      </c>
      <c r="AD597" s="450">
        <f>Table1[[#This Row],[Stock Sell in/Sell out]]*Table1[[#This Row],[Stock Norm +Transit Time]]/Table1[[#This Row],[Stock Norm QTY]]</f>
        <v>0</v>
      </c>
      <c r="AE597" s="443">
        <f>Table1[[#This Row],[Stock Norm +Transit Time]]*Table1[[#This Row],[Av. Daily Sales MT]]</f>
        <v>0.48000000000000009</v>
      </c>
    </row>
    <row r="598" spans="1:31" hidden="1">
      <c r="A598" s="433" t="s">
        <v>114</v>
      </c>
      <c r="B598" s="433" t="s">
        <v>1</v>
      </c>
      <c r="C598" s="433" t="str">
        <f>'WOFA KUMAH - HOHOE'!B51</f>
        <v>W238</v>
      </c>
      <c r="D598" s="433" t="str">
        <f>'WOFA KUMAH - HOHOE'!C51</f>
        <v>ALIFE ALOE VERA 18X200G</v>
      </c>
      <c r="E598" s="433" t="str">
        <f>'WOFA KUMAH - HOHOE'!D51</f>
        <v>SOAP</v>
      </c>
      <c r="F598" s="433" t="str">
        <f>'WOFA KUMAH - HOHOE'!E51</f>
        <v>ALIFE</v>
      </c>
      <c r="G598" s="443">
        <f>'WOFA KUMAH - HOHOE'!F51</f>
        <v>0.27600000000000052</v>
      </c>
      <c r="H598" s="434">
        <f>'WOFA KUMAH - HOHOE'!G51</f>
        <v>76.666666666666671</v>
      </c>
      <c r="I598" s="443">
        <f>'WOFA KUMAH - HOHOE'!H51</f>
        <v>7666.666666666667</v>
      </c>
      <c r="J598" s="433">
        <f>'WOFA KUMAH - HOHOE'!I51</f>
        <v>0</v>
      </c>
      <c r="K598" s="443">
        <f>'WOFA KUMAH - HOHOE'!J51</f>
        <v>0</v>
      </c>
      <c r="L598" s="443">
        <f>'WOFA KUMAH - HOHOE'!K51</f>
        <v>0</v>
      </c>
      <c r="M598" s="443">
        <f>'WOFA KUMAH - HOHOE'!L51</f>
        <v>100</v>
      </c>
      <c r="N598" s="433">
        <f>'WOFA KUMAH - HOHOE'!M51</f>
        <v>4</v>
      </c>
      <c r="O598" s="444">
        <f>'WOFA KUMAH - HOHOE'!N51</f>
        <v>2.7621536512018427E-3</v>
      </c>
      <c r="P598" s="433">
        <f>'WOFA KUMAH - HOHOE'!O51</f>
        <v>0.98217363411585357</v>
      </c>
      <c r="Q598" s="433" t="str">
        <f>'WOFA KUMAH - HOHOE'!P51</f>
        <v>C</v>
      </c>
      <c r="R598" s="434">
        <f>'WOFA KUMAH - HOHOE'!Q51</f>
        <v>3.4848484848484849</v>
      </c>
      <c r="S598" s="443">
        <f>'WOFA KUMAH - HOHOE'!R51</f>
        <v>1.254545454545457E-2</v>
      </c>
      <c r="T598" s="443">
        <f>'WOFA KUMAH - HOHOE'!S51</f>
        <v>348.4848484848485</v>
      </c>
      <c r="U598" s="433">
        <f>'WOFA KUMAH - HOHOE'!T51</f>
        <v>30</v>
      </c>
      <c r="V598" s="433">
        <f>'WOFA KUMAH - HOHOE'!U51</f>
        <v>3</v>
      </c>
      <c r="W598" s="433">
        <f>'WOFA KUMAH - HOHOE'!V51</f>
        <v>33</v>
      </c>
      <c r="X598" s="434">
        <f>'WOFA KUMAH - HOHOE'!W51</f>
        <v>115</v>
      </c>
      <c r="Y598" s="434">
        <f>'WOFA KUMAH - HOHOE'!X51</f>
        <v>115</v>
      </c>
      <c r="Z598" s="443">
        <f>'WOFA KUMAH - HOHOE'!Y51</f>
        <v>0.41400000000000076</v>
      </c>
      <c r="AA598" s="444">
        <f>'WOFA KUMAH - HOHOE'!Z51</f>
        <v>0</v>
      </c>
      <c r="AB598" s="446" t="str">
        <f>'WOFA KUMAH - HOHOE'!AA51</f>
        <v>VERY LOW-ORDER URGENTLY</v>
      </c>
      <c r="AC598" s="443">
        <f>'WOFA KUMAH - HOHOE'!AB51</f>
        <v>11500</v>
      </c>
      <c r="AD598" s="450">
        <f>Table1[[#This Row],[Stock Sell in/Sell out]]*Table1[[#This Row],[Stock Norm +Transit Time]]/Table1[[#This Row],[Stock Norm QTY]]</f>
        <v>0</v>
      </c>
      <c r="AE598" s="443">
        <f>Table1[[#This Row],[Stock Norm +Transit Time]]*Table1[[#This Row],[Av. Daily Sales MT]]</f>
        <v>0.41400000000000081</v>
      </c>
    </row>
    <row r="599" spans="1:31" hidden="1">
      <c r="A599" s="433" t="s">
        <v>114</v>
      </c>
      <c r="B599" s="433" t="s">
        <v>1</v>
      </c>
      <c r="C599" s="433" t="str">
        <f>'WOFA KUMAH - HOHOE'!B52</f>
        <v>W236</v>
      </c>
      <c r="D599" s="433" t="str">
        <f>'WOFA KUMAH - HOHOE'!C52</f>
        <v xml:space="preserve">ALIFE ALOE VERA SOAP 40 X 100G </v>
      </c>
      <c r="E599" s="433" t="str">
        <f>'WOFA KUMAH - HOHOE'!D52</f>
        <v>SOAP</v>
      </c>
      <c r="F599" s="433" t="str">
        <f>'WOFA KUMAH - HOHOE'!E52</f>
        <v>ALIFE</v>
      </c>
      <c r="G599" s="443">
        <f>'WOFA KUMAH - HOHOE'!F52</f>
        <v>0.27066666666666539</v>
      </c>
      <c r="H599" s="434">
        <f>'WOFA KUMAH - HOHOE'!G52</f>
        <v>64.666666666666671</v>
      </c>
      <c r="I599" s="443">
        <f>'WOFA KUMAH - HOHOE'!H52</f>
        <v>5407.5133333333315</v>
      </c>
      <c r="J599" s="433">
        <f>'WOFA KUMAH - HOHOE'!I52</f>
        <v>0</v>
      </c>
      <c r="K599" s="443">
        <f>'WOFA KUMAH - HOHOE'!J52</f>
        <v>0</v>
      </c>
      <c r="L599" s="443">
        <f>'WOFA KUMAH - HOHOE'!K52</f>
        <v>0</v>
      </c>
      <c r="M599" s="443">
        <f>'WOFA KUMAH - HOHOE'!L52</f>
        <v>83.621340206185536</v>
      </c>
      <c r="N599" s="433">
        <f>'WOFA KUMAH - HOHOE'!M52</f>
        <v>1</v>
      </c>
      <c r="O599" s="444">
        <f>'WOFA KUMAH - HOHOE'!N52</f>
        <v>2.7087787014201466E-3</v>
      </c>
      <c r="P599" s="433">
        <f>'WOFA KUMAH - HOHOE'!O52</f>
        <v>0.98488241281727373</v>
      </c>
      <c r="Q599" s="433" t="str">
        <f>'WOFA KUMAH - HOHOE'!P52</f>
        <v>C</v>
      </c>
      <c r="R599" s="434">
        <f>'WOFA KUMAH - HOHOE'!Q52</f>
        <v>2.9393939393939394</v>
      </c>
      <c r="S599" s="443">
        <f>'WOFA KUMAH - HOHOE'!R52</f>
        <v>1.2303030303030245E-2</v>
      </c>
      <c r="T599" s="443">
        <f>'WOFA KUMAH - HOHOE'!S52</f>
        <v>245.79606060606054</v>
      </c>
      <c r="U599" s="433">
        <f>'WOFA KUMAH - HOHOE'!T52</f>
        <v>30</v>
      </c>
      <c r="V599" s="433">
        <f>'WOFA KUMAH - HOHOE'!U52</f>
        <v>3</v>
      </c>
      <c r="W599" s="433">
        <f>'WOFA KUMAH - HOHOE'!V52</f>
        <v>33</v>
      </c>
      <c r="X599" s="434">
        <f>'WOFA KUMAH - HOHOE'!W52</f>
        <v>97</v>
      </c>
      <c r="Y599" s="434">
        <f>'WOFA KUMAH - HOHOE'!X52</f>
        <v>97</v>
      </c>
      <c r="Z599" s="443">
        <f>'WOFA KUMAH - HOHOE'!Y52</f>
        <v>0.40599999999999808</v>
      </c>
      <c r="AA599" s="444">
        <f>'WOFA KUMAH - HOHOE'!Z52</f>
        <v>0</v>
      </c>
      <c r="AB599" s="446" t="str">
        <f>'WOFA KUMAH - HOHOE'!AA52</f>
        <v>VERY LOW-ORDER URGENTLY</v>
      </c>
      <c r="AC599" s="443">
        <f>'WOFA KUMAH - HOHOE'!AB52</f>
        <v>8111.2699999999968</v>
      </c>
      <c r="AD599" s="450">
        <f>Table1[[#This Row],[Stock Sell in/Sell out]]*Table1[[#This Row],[Stock Norm +Transit Time]]/Table1[[#This Row],[Stock Norm QTY]]</f>
        <v>0</v>
      </c>
      <c r="AE599" s="443">
        <f>Table1[[#This Row],[Stock Norm +Transit Time]]*Table1[[#This Row],[Av. Daily Sales MT]]</f>
        <v>0.40599999999999808</v>
      </c>
    </row>
    <row r="600" spans="1:31" hidden="1">
      <c r="A600" s="433" t="s">
        <v>114</v>
      </c>
      <c r="B600" s="433" t="s">
        <v>1</v>
      </c>
      <c r="C600" s="433" t="str">
        <f>'WOFA KUMAH - HOHOE'!B53</f>
        <v>W075</v>
      </c>
      <c r="D600" s="433" t="str">
        <f>'WOFA KUMAH - HOHOE'!C53</f>
        <v>ALIFE ROSE 18 X 250G</v>
      </c>
      <c r="E600" s="433" t="str">
        <f>'WOFA KUMAH - HOHOE'!D53</f>
        <v>SOAP</v>
      </c>
      <c r="F600" s="433" t="str">
        <f>'WOFA KUMAH - HOHOE'!E53</f>
        <v>ALIFE</v>
      </c>
      <c r="G600" s="443">
        <f>'WOFA KUMAH - HOHOE'!F53</f>
        <v>0.26999999999999869</v>
      </c>
      <c r="H600" s="434">
        <f>'WOFA KUMAH - HOHOE'!G53</f>
        <v>39</v>
      </c>
      <c r="I600" s="443">
        <f>'WOFA KUMAH - HOHOE'!H53</f>
        <v>3058.6999999999971</v>
      </c>
      <c r="J600" s="433">
        <f>'WOFA KUMAH - HOHOE'!I53</f>
        <v>0</v>
      </c>
      <c r="K600" s="443">
        <f>'WOFA KUMAH - HOHOE'!J53</f>
        <v>0</v>
      </c>
      <c r="L600" s="443">
        <f>'WOFA KUMAH - HOHOE'!K53</f>
        <v>0</v>
      </c>
      <c r="M600" s="443">
        <f>'WOFA KUMAH - HOHOE'!L53</f>
        <v>78.42820512820505</v>
      </c>
      <c r="N600" s="433">
        <f>'WOFA KUMAH - HOHOE'!M53</f>
        <v>18</v>
      </c>
      <c r="O600" s="444">
        <f>'WOFA KUMAH - HOHOE'!N53</f>
        <v>2.7021068326974367E-3</v>
      </c>
      <c r="P600" s="433">
        <f>'WOFA KUMAH - HOHOE'!O53</f>
        <v>0.98758451964997118</v>
      </c>
      <c r="Q600" s="433" t="str">
        <f>'WOFA KUMAH - HOHOE'!P53</f>
        <v>C</v>
      </c>
      <c r="R600" s="434">
        <f>'WOFA KUMAH - HOHOE'!Q53</f>
        <v>1.7727272727272727</v>
      </c>
      <c r="S600" s="443">
        <f>'WOFA KUMAH - HOHOE'!R53</f>
        <v>1.2272727272727213E-2</v>
      </c>
      <c r="T600" s="443">
        <f>'WOFA KUMAH - HOHOE'!S53</f>
        <v>139.03181818181804</v>
      </c>
      <c r="U600" s="433">
        <f>'WOFA KUMAH - HOHOE'!T53</f>
        <v>30</v>
      </c>
      <c r="V600" s="433">
        <f>'WOFA KUMAH - HOHOE'!U53</f>
        <v>3</v>
      </c>
      <c r="W600" s="433">
        <f>'WOFA KUMAH - HOHOE'!V53</f>
        <v>33</v>
      </c>
      <c r="X600" s="434">
        <f>'WOFA KUMAH - HOHOE'!W53</f>
        <v>58.5</v>
      </c>
      <c r="Y600" s="434">
        <f>'WOFA KUMAH - HOHOE'!X53</f>
        <v>58.5</v>
      </c>
      <c r="Z600" s="443">
        <f>'WOFA KUMAH - HOHOE'!Y53</f>
        <v>0.40499999999999803</v>
      </c>
      <c r="AA600" s="444">
        <f>'WOFA KUMAH - HOHOE'!Z53</f>
        <v>0</v>
      </c>
      <c r="AB600" s="446" t="str">
        <f>'WOFA KUMAH - HOHOE'!AA53</f>
        <v>VERY LOW-ORDER URGENTLY</v>
      </c>
      <c r="AC600" s="443">
        <f>'WOFA KUMAH - HOHOE'!AB53</f>
        <v>4588.0499999999956</v>
      </c>
      <c r="AD600" s="450">
        <f>Table1[[#This Row],[Stock Sell in/Sell out]]*Table1[[#This Row],[Stock Norm +Transit Time]]/Table1[[#This Row],[Stock Norm QTY]]</f>
        <v>0</v>
      </c>
      <c r="AE600" s="443">
        <f>Table1[[#This Row],[Stock Norm +Transit Time]]*Table1[[#This Row],[Av. Daily Sales MT]]</f>
        <v>0.40499999999999803</v>
      </c>
    </row>
    <row r="601" spans="1:31" hidden="1">
      <c r="A601" s="433" t="s">
        <v>114</v>
      </c>
      <c r="B601" s="433" t="s">
        <v>1</v>
      </c>
      <c r="C601" s="433" t="str">
        <f>'WOFA KUMAH - HOHOE'!B54</f>
        <v>W160</v>
      </c>
      <c r="D601" s="433" t="str">
        <f>'WOFA KUMAH - HOHOE'!C54</f>
        <v>SFO 450ML SCH</v>
      </c>
      <c r="E601" s="433" t="str">
        <f>'WOFA KUMAH - HOHOE'!D54</f>
        <v>SUNFLOWER OIL</v>
      </c>
      <c r="F601" s="433" t="str">
        <f>'WOFA KUMAH - HOHOE'!E54</f>
        <v>FRYTOL</v>
      </c>
      <c r="G601" s="443">
        <f>'WOFA KUMAH - HOHOE'!F54</f>
        <v>0.25727333333333341</v>
      </c>
      <c r="H601" s="434">
        <f>'WOFA KUMAH - HOHOE'!G54</f>
        <v>16.333333333333332</v>
      </c>
      <c r="I601" s="443">
        <f>'WOFA KUMAH - HOHOE'!H54</f>
        <v>6440</v>
      </c>
      <c r="J601" s="433">
        <f>'WOFA KUMAH - HOHOE'!I54</f>
        <v>0</v>
      </c>
      <c r="K601" s="443">
        <f>'WOFA KUMAH - HOHOE'!J54</f>
        <v>0</v>
      </c>
      <c r="L601" s="443">
        <f>'WOFA KUMAH - HOHOE'!K54</f>
        <v>0</v>
      </c>
      <c r="M601" s="443">
        <f>'WOFA KUMAH - HOHOE'!L54</f>
        <v>394.28571428571433</v>
      </c>
      <c r="N601" s="433">
        <f>'WOFA KUMAH - HOHOE'!M54</f>
        <v>18</v>
      </c>
      <c r="O601" s="444">
        <f>'WOFA KUMAH - HOHOE'!N54</f>
        <v>2.5747408587809212E-3</v>
      </c>
      <c r="P601" s="433">
        <f>'WOFA KUMAH - HOHOE'!O54</f>
        <v>0.99015926050875214</v>
      </c>
      <c r="Q601" s="433" t="str">
        <f>'WOFA KUMAH - HOHOE'!P54</f>
        <v>C</v>
      </c>
      <c r="R601" s="434">
        <f>'WOFA KUMAH - HOHOE'!Q54</f>
        <v>0.74242424242424232</v>
      </c>
      <c r="S601" s="443">
        <f>'WOFA KUMAH - HOHOE'!R54</f>
        <v>1.1694242424242428E-2</v>
      </c>
      <c r="T601" s="443">
        <f>'WOFA KUMAH - HOHOE'!S54</f>
        <v>292.72727272727275</v>
      </c>
      <c r="U601" s="433">
        <f>'WOFA KUMAH - HOHOE'!T54</f>
        <v>30</v>
      </c>
      <c r="V601" s="433">
        <f>'WOFA KUMAH - HOHOE'!U54</f>
        <v>3</v>
      </c>
      <c r="W601" s="433">
        <f>'WOFA KUMAH - HOHOE'!V54</f>
        <v>33</v>
      </c>
      <c r="X601" s="434">
        <f>'WOFA KUMAH - HOHOE'!W54</f>
        <v>24.499999999999996</v>
      </c>
      <c r="Y601" s="434">
        <f>'WOFA KUMAH - HOHOE'!X54</f>
        <v>24.499999999999996</v>
      </c>
      <c r="Z601" s="443">
        <f>'WOFA KUMAH - HOHOE'!Y54</f>
        <v>0.38591000000000009</v>
      </c>
      <c r="AA601" s="444">
        <f>'WOFA KUMAH - HOHOE'!Z54</f>
        <v>0</v>
      </c>
      <c r="AB601" s="446" t="str">
        <f>'WOFA KUMAH - HOHOE'!AA54</f>
        <v>VERY LOW-ORDER URGENTLY</v>
      </c>
      <c r="AC601" s="443">
        <f>'WOFA KUMAH - HOHOE'!AB54</f>
        <v>9660</v>
      </c>
      <c r="AD601" s="450">
        <f>Table1[[#This Row],[Stock Sell in/Sell out]]*Table1[[#This Row],[Stock Norm +Transit Time]]/Table1[[#This Row],[Stock Norm QTY]]</f>
        <v>0</v>
      </c>
      <c r="AE601" s="443">
        <f>Table1[[#This Row],[Stock Norm +Transit Time]]*Table1[[#This Row],[Av. Daily Sales MT]]</f>
        <v>0.38591000000000014</v>
      </c>
    </row>
    <row r="602" spans="1:31" hidden="1">
      <c r="A602" s="433" t="s">
        <v>114</v>
      </c>
      <c r="B602" s="433" t="s">
        <v>1</v>
      </c>
      <c r="C602" s="433" t="str">
        <f>'WOFA KUMAH - HOHOE'!B55</f>
        <v>W191</v>
      </c>
      <c r="D602" s="433" t="str">
        <f>'WOFA KUMAH - HOHOE'!C55</f>
        <v>DETERGENT 2KG X 4PCH</v>
      </c>
      <c r="E602" s="433" t="str">
        <f>'WOFA KUMAH - HOHOE'!D55</f>
        <v>DETERGENT</v>
      </c>
      <c r="F602" s="433" t="str">
        <f>'WOFA KUMAH - HOHOE'!E55</f>
        <v>JAMAA</v>
      </c>
      <c r="G602" s="443">
        <f>'WOFA KUMAH - HOHOE'!F55</f>
        <v>0.25333333333333347</v>
      </c>
      <c r="H602" s="434">
        <f>'WOFA KUMAH - HOHOE'!G55</f>
        <v>7.333333333333333</v>
      </c>
      <c r="I602" s="443">
        <f>'WOFA KUMAH - HOHOE'!H55</f>
        <v>4135.666666666667</v>
      </c>
      <c r="J602" s="433">
        <f>'WOFA KUMAH - HOHOE'!I55</f>
        <v>30</v>
      </c>
      <c r="K602" s="443">
        <f>'WOFA KUMAH - HOHOE'!J55</f>
        <v>0.24</v>
      </c>
      <c r="L602" s="443">
        <f>'WOFA KUMAH - HOHOE'!K55</f>
        <v>16918.636363636364</v>
      </c>
      <c r="M602" s="443">
        <f>'WOFA KUMAH - HOHOE'!L55</f>
        <v>563.9545454545455</v>
      </c>
      <c r="N602" s="433">
        <f>'WOFA KUMAH - HOHOE'!M55</f>
        <v>48</v>
      </c>
      <c r="O602" s="444">
        <f>'WOFA KUMAH - HOHOE'!N55</f>
        <v>2.5353101146297075E-3</v>
      </c>
      <c r="P602" s="433">
        <f>'WOFA KUMAH - HOHOE'!O55</f>
        <v>0.99269457062338184</v>
      </c>
      <c r="Q602" s="433" t="str">
        <f>'WOFA KUMAH - HOHOE'!P55</f>
        <v>C</v>
      </c>
      <c r="R602" s="434">
        <f>'WOFA KUMAH - HOHOE'!Q55</f>
        <v>0.33333333333333331</v>
      </c>
      <c r="S602" s="443">
        <f>'WOFA KUMAH - HOHOE'!R55</f>
        <v>1.1515151515151522E-2</v>
      </c>
      <c r="T602" s="443">
        <f>'WOFA KUMAH - HOHOE'!S55</f>
        <v>187.9848484848485</v>
      </c>
      <c r="U602" s="433">
        <f>'WOFA KUMAH - HOHOE'!T55</f>
        <v>30</v>
      </c>
      <c r="V602" s="433">
        <f>'WOFA KUMAH - HOHOE'!U55</f>
        <v>3</v>
      </c>
      <c r="W602" s="433">
        <f>'WOFA KUMAH - HOHOE'!V55</f>
        <v>33</v>
      </c>
      <c r="X602" s="434">
        <f>'WOFA KUMAH - HOHOE'!W55</f>
        <v>11</v>
      </c>
      <c r="Y602" s="434">
        <f>'WOFA KUMAH - HOHOE'!X55</f>
        <v>0</v>
      </c>
      <c r="Z602" s="443">
        <f>'WOFA KUMAH - HOHOE'!Y55</f>
        <v>0</v>
      </c>
      <c r="AA602" s="444">
        <f>'WOFA KUMAH - HOHOE'!Z55</f>
        <v>2.7272727272727271</v>
      </c>
      <c r="AB602" s="446" t="str">
        <f>'WOFA KUMAH - HOHOE'!AA55</f>
        <v>VERY HIGH-DON’T ORDER</v>
      </c>
      <c r="AC602" s="443">
        <f>'WOFA KUMAH - HOHOE'!AB55</f>
        <v>0</v>
      </c>
      <c r="AD602" s="450">
        <f>Table1[[#This Row],[Stock Sell in/Sell out]]*Table1[[#This Row],[Stock Norm +Transit Time]]/Table1[[#This Row],[Stock Norm QTY]]</f>
        <v>90</v>
      </c>
      <c r="AE602" s="443">
        <f>Table1[[#This Row],[Stock Norm +Transit Time]]*Table1[[#This Row],[Av. Daily Sales MT]]</f>
        <v>0.38000000000000023</v>
      </c>
    </row>
    <row r="603" spans="1:31" hidden="1">
      <c r="A603" s="433" t="s">
        <v>114</v>
      </c>
      <c r="B603" s="433" t="s">
        <v>1</v>
      </c>
      <c r="C603" s="433" t="str">
        <f>'WOFA KUMAH - HOHOE'!B56</f>
        <v>W162</v>
      </c>
      <c r="D603" s="433" t="str">
        <f>'WOFA KUMAH - HOHOE'!C56</f>
        <v>DETERGENT 5KG</v>
      </c>
      <c r="E603" s="433" t="str">
        <f>'WOFA KUMAH - HOHOE'!D56</f>
        <v>DETERGENT</v>
      </c>
      <c r="F603" s="433" t="str">
        <f>'WOFA KUMAH - HOHOE'!E56</f>
        <v>JAMAA</v>
      </c>
      <c r="G603" s="443">
        <f>'WOFA KUMAH - HOHOE'!F56</f>
        <v>0.24500000000000019</v>
      </c>
      <c r="H603" s="434">
        <f>'WOFA KUMAH - HOHOE'!G56</f>
        <v>49</v>
      </c>
      <c r="I603" s="443">
        <f>'WOFA KUMAH - HOHOE'!H56</f>
        <v>3768.6666666666665</v>
      </c>
      <c r="J603" s="433">
        <f>'WOFA KUMAH - HOHOE'!I56</f>
        <v>64</v>
      </c>
      <c r="K603" s="443">
        <f>'WOFA KUMAH - HOHOE'!J56</f>
        <v>0.32</v>
      </c>
      <c r="L603" s="443">
        <f>'WOFA KUMAH - HOHOE'!K56</f>
        <v>4922.3401360544212</v>
      </c>
      <c r="M603" s="443">
        <f>'WOFA KUMAH - HOHOE'!L56</f>
        <v>76.911564625850332</v>
      </c>
      <c r="N603" s="433">
        <f>'WOFA KUMAH - HOHOE'!M56</f>
        <v>24</v>
      </c>
      <c r="O603" s="444">
        <f>'WOFA KUMAH - HOHOE'!N56</f>
        <v>2.4519117555958361E-3</v>
      </c>
      <c r="P603" s="433">
        <f>'WOFA KUMAH - HOHOE'!O56</f>
        <v>0.99514648237897763</v>
      </c>
      <c r="Q603" s="433" t="str">
        <f>'WOFA KUMAH - HOHOE'!P56</f>
        <v>C</v>
      </c>
      <c r="R603" s="434">
        <f>'WOFA KUMAH - HOHOE'!Q56</f>
        <v>2.2272727272727271</v>
      </c>
      <c r="S603" s="443">
        <f>'WOFA KUMAH - HOHOE'!R56</f>
        <v>1.1136363636363646E-2</v>
      </c>
      <c r="T603" s="443">
        <f>'WOFA KUMAH - HOHOE'!S56</f>
        <v>171.30303030303028</v>
      </c>
      <c r="U603" s="433">
        <f>'WOFA KUMAH - HOHOE'!T56</f>
        <v>30</v>
      </c>
      <c r="V603" s="433">
        <f>'WOFA KUMAH - HOHOE'!U56</f>
        <v>3</v>
      </c>
      <c r="W603" s="433">
        <f>'WOFA KUMAH - HOHOE'!V56</f>
        <v>33</v>
      </c>
      <c r="X603" s="434">
        <f>'WOFA KUMAH - HOHOE'!W56</f>
        <v>73.5</v>
      </c>
      <c r="Y603" s="434">
        <f>'WOFA KUMAH - HOHOE'!X56</f>
        <v>9.5</v>
      </c>
      <c r="Z603" s="443">
        <f>'WOFA KUMAH - HOHOE'!Y56</f>
        <v>4.7500000000000035E-2</v>
      </c>
      <c r="AA603" s="444">
        <f>'WOFA KUMAH - HOHOE'!Z56</f>
        <v>0.87074829931972786</v>
      </c>
      <c r="AB603" s="446" t="str">
        <f>'WOFA KUMAH - HOHOE'!AA56</f>
        <v>LOW MAY- ORDER</v>
      </c>
      <c r="AC603" s="443">
        <f>'WOFA KUMAH - HOHOE'!AB56</f>
        <v>730.65986394557819</v>
      </c>
      <c r="AD603" s="450">
        <f>Table1[[#This Row],[Stock Sell in/Sell out]]*Table1[[#This Row],[Stock Norm +Transit Time]]/Table1[[#This Row],[Stock Norm QTY]]</f>
        <v>28.73469387755102</v>
      </c>
      <c r="AE603" s="443">
        <f>Table1[[#This Row],[Stock Norm +Transit Time]]*Table1[[#This Row],[Av. Daily Sales MT]]</f>
        <v>0.36750000000000033</v>
      </c>
    </row>
    <row r="604" spans="1:31" hidden="1">
      <c r="A604" s="433" t="s">
        <v>114</v>
      </c>
      <c r="B604" s="433" t="s">
        <v>1</v>
      </c>
      <c r="C604" s="433" t="str">
        <f>'WOFA KUMAH - HOHOE'!B57</f>
        <v>W207</v>
      </c>
      <c r="D604" s="433" t="str">
        <f>'WOFA KUMAH - HOHOE'!C57</f>
        <v>DETERGENT 100X75G</v>
      </c>
      <c r="E604" s="433" t="str">
        <f>'WOFA KUMAH - HOHOE'!D57</f>
        <v>DETERGENT</v>
      </c>
      <c r="F604" s="433" t="str">
        <f>'WOFA KUMAH - HOHOE'!E57</f>
        <v>JAMAA</v>
      </c>
      <c r="G604" s="443">
        <f>'WOFA KUMAH - HOHOE'!F57</f>
        <v>0.24497333333333374</v>
      </c>
      <c r="H604" s="434">
        <f>'WOFA KUMAH - HOHOE'!G57</f>
        <v>19.333333333333336</v>
      </c>
      <c r="I604" s="443">
        <f>'WOFA KUMAH - HOHOE'!H57</f>
        <v>4201.1833333333343</v>
      </c>
      <c r="J604" s="433">
        <f>'WOFA KUMAH - HOHOE'!I57</f>
        <v>0</v>
      </c>
      <c r="K604" s="443">
        <f>'WOFA KUMAH - HOHOE'!J57</f>
        <v>0</v>
      </c>
      <c r="L604" s="443">
        <f>'WOFA KUMAH - HOHOE'!K57</f>
        <v>0</v>
      </c>
      <c r="M604" s="443">
        <f>'WOFA KUMAH - HOHOE'!L57</f>
        <v>217.30258620689656</v>
      </c>
      <c r="N604" s="433">
        <f>'WOFA KUMAH - HOHOE'!M57</f>
        <v>1</v>
      </c>
      <c r="O604" s="444">
        <f>'WOFA KUMAH - HOHOE'!N57</f>
        <v>2.4516448808469299E-3</v>
      </c>
      <c r="P604" s="433">
        <f>'WOFA KUMAH - HOHOE'!O57</f>
        <v>0.99759812725982455</v>
      </c>
      <c r="Q604" s="433" t="str">
        <f>'WOFA KUMAH - HOHOE'!P57</f>
        <v>C</v>
      </c>
      <c r="R604" s="434">
        <f>'WOFA KUMAH - HOHOE'!Q57</f>
        <v>0.8787878787878789</v>
      </c>
      <c r="S604" s="443">
        <f>'WOFA KUMAH - HOHOE'!R57</f>
        <v>1.1135151515151534E-2</v>
      </c>
      <c r="T604" s="443">
        <f>'WOFA KUMAH - HOHOE'!S57</f>
        <v>190.96287878787882</v>
      </c>
      <c r="U604" s="433">
        <f>'WOFA KUMAH - HOHOE'!T57</f>
        <v>30</v>
      </c>
      <c r="V604" s="433">
        <f>'WOFA KUMAH - HOHOE'!U57</f>
        <v>3</v>
      </c>
      <c r="W604" s="433">
        <f>'WOFA KUMAH - HOHOE'!V57</f>
        <v>33</v>
      </c>
      <c r="X604" s="434">
        <f>'WOFA KUMAH - HOHOE'!W57</f>
        <v>29.000000000000004</v>
      </c>
      <c r="Y604" s="434">
        <f>'WOFA KUMAH - HOHOE'!X57</f>
        <v>29.000000000000004</v>
      </c>
      <c r="Z604" s="443">
        <f>'WOFA KUMAH - HOHOE'!Y57</f>
        <v>0.36746000000000062</v>
      </c>
      <c r="AA604" s="444">
        <f>'WOFA KUMAH - HOHOE'!Z57</f>
        <v>0</v>
      </c>
      <c r="AB604" s="446" t="str">
        <f>'WOFA KUMAH - HOHOE'!AA57</f>
        <v>VERY LOW-ORDER URGENTLY</v>
      </c>
      <c r="AC604" s="443">
        <f>'WOFA KUMAH - HOHOE'!AB57</f>
        <v>6301.7750000000015</v>
      </c>
      <c r="AD604" s="450">
        <f>Table1[[#This Row],[Stock Sell in/Sell out]]*Table1[[#This Row],[Stock Norm +Transit Time]]/Table1[[#This Row],[Stock Norm QTY]]</f>
        <v>0</v>
      </c>
      <c r="AE604" s="443">
        <f>Table1[[#This Row],[Stock Norm +Transit Time]]*Table1[[#This Row],[Av. Daily Sales MT]]</f>
        <v>0.36746000000000062</v>
      </c>
    </row>
    <row r="605" spans="1:31" hidden="1">
      <c r="A605" s="433" t="s">
        <v>114</v>
      </c>
      <c r="B605" s="433" t="s">
        <v>1</v>
      </c>
      <c r="C605" s="433" t="str">
        <f>'WOFA KUMAH - HOHOE'!B58</f>
        <v>W218</v>
      </c>
      <c r="D605" s="433" t="str">
        <f>'WOFA KUMAH - HOHOE'!C58</f>
        <v>PALM D'OR 4LT</v>
      </c>
      <c r="E605" s="433" t="str">
        <f>'WOFA KUMAH - HOHOE'!D58</f>
        <v>COOKING OIL</v>
      </c>
      <c r="F605" s="433" t="str">
        <f>'WOFA KUMAH - HOHOE'!E58</f>
        <v>PALME D'OR</v>
      </c>
      <c r="G605" s="443">
        <f>'WOFA KUMAH - HOHOE'!F58</f>
        <v>0.24000000000000007</v>
      </c>
      <c r="H605" s="434">
        <f>'WOFA KUMAH - HOHOE'!G58</f>
        <v>10.666666666666666</v>
      </c>
      <c r="I605" s="443">
        <f>'WOFA KUMAH - HOHOE'!H58</f>
        <v>16.666666666666668</v>
      </c>
      <c r="J605" s="433">
        <f>'WOFA KUMAH - HOHOE'!I58</f>
        <v>0</v>
      </c>
      <c r="K605" s="443">
        <f>'WOFA KUMAH - HOHOE'!J58</f>
        <v>0</v>
      </c>
      <c r="L605" s="443">
        <f>'WOFA KUMAH - HOHOE'!K58</f>
        <v>0</v>
      </c>
      <c r="M605" s="443">
        <f>'WOFA KUMAH - HOHOE'!L58</f>
        <v>1.5625000000000002</v>
      </c>
      <c r="N605" s="433">
        <f>'WOFA KUMAH - HOHOE'!M58</f>
        <v>4</v>
      </c>
      <c r="O605" s="444">
        <f>'WOFA KUMAH - HOHOE'!N58</f>
        <v>2.4018727401755118E-3</v>
      </c>
      <c r="P605" s="433">
        <f>'WOFA KUMAH - HOHOE'!O58</f>
        <v>1</v>
      </c>
      <c r="Q605" s="433" t="str">
        <f>'WOFA KUMAH - HOHOE'!P58</f>
        <v>C</v>
      </c>
      <c r="R605" s="434">
        <f>'WOFA KUMAH - HOHOE'!Q58</f>
        <v>0.48484848484848481</v>
      </c>
      <c r="S605" s="443">
        <f>'WOFA KUMAH - HOHOE'!R58</f>
        <v>1.0909090909090912E-2</v>
      </c>
      <c r="T605" s="443">
        <f>'WOFA KUMAH - HOHOE'!S58</f>
        <v>0.75757575757575768</v>
      </c>
      <c r="U605" s="433">
        <f>'WOFA KUMAH - HOHOE'!T58</f>
        <v>30</v>
      </c>
      <c r="V605" s="433">
        <f>'WOFA KUMAH - HOHOE'!U58</f>
        <v>3</v>
      </c>
      <c r="W605" s="433">
        <f>'WOFA KUMAH - HOHOE'!V58</f>
        <v>33</v>
      </c>
      <c r="X605" s="434">
        <f>'WOFA KUMAH - HOHOE'!W58</f>
        <v>15.999999999999998</v>
      </c>
      <c r="Y605" s="434">
        <f>'WOFA KUMAH - HOHOE'!X58</f>
        <v>15.999999999999998</v>
      </c>
      <c r="Z605" s="443">
        <f>'WOFA KUMAH - HOHOE'!Y58</f>
        <v>0.3600000000000001</v>
      </c>
      <c r="AA605" s="444">
        <f>'WOFA KUMAH - HOHOE'!Z58</f>
        <v>0</v>
      </c>
      <c r="AB605" s="446" t="str">
        <f>'WOFA KUMAH - HOHOE'!AA58</f>
        <v>VERY LOW-ORDER URGENTLY</v>
      </c>
      <c r="AC605" s="443">
        <f>'WOFA KUMAH - HOHOE'!AB58</f>
        <v>25</v>
      </c>
      <c r="AD605" s="450">
        <f>Table1[[#This Row],[Stock Sell in/Sell out]]*Table1[[#This Row],[Stock Norm +Transit Time]]/Table1[[#This Row],[Stock Norm QTY]]</f>
        <v>0</v>
      </c>
      <c r="AE605" s="443">
        <f>Table1[[#This Row],[Stock Norm +Transit Time]]*Table1[[#This Row],[Av. Daily Sales MT]]</f>
        <v>0.3600000000000001</v>
      </c>
    </row>
    <row r="606" spans="1:31" hidden="1">
      <c r="A606" s="433" t="s">
        <v>6</v>
      </c>
      <c r="B606" s="433" t="s">
        <v>1</v>
      </c>
      <c r="C606" s="433" t="str">
        <f>'WOFA KUMAH - HO'!B5</f>
        <v>W042</v>
      </c>
      <c r="D606" s="433" t="str">
        <f>'WOFA KUMAH - HO'!C5</f>
        <v>FORTUNE VIET 5KG</v>
      </c>
      <c r="E606" s="433" t="str">
        <f>'WOFA KUMAH - HO'!D5</f>
        <v>RICE</v>
      </c>
      <c r="F606" s="433" t="str">
        <f>'WOFA KUMAH - HO'!E5</f>
        <v>FORTUNE</v>
      </c>
      <c r="G606" s="443">
        <f>'WOFA KUMAH - HO'!F5</f>
        <v>26.516666666666573</v>
      </c>
      <c r="H606" s="434">
        <f>'WOFA KUMAH - HO'!G5</f>
        <v>888.99999999999989</v>
      </c>
      <c r="I606" s="443">
        <f>'WOFA KUMAH - HO'!H5</f>
        <v>374012.66666666616</v>
      </c>
      <c r="J606" s="433">
        <f>'WOFA KUMAH - HO'!I5</f>
        <v>540</v>
      </c>
      <c r="K606" s="443">
        <f>'WOFA KUMAH - HO'!J5</f>
        <v>13.5</v>
      </c>
      <c r="L606" s="443">
        <f>'WOFA KUMAH - HO'!K5</f>
        <v>227184.29696287937</v>
      </c>
      <c r="M606" s="443">
        <f>'WOFA KUMAH - HO'!L5</f>
        <v>420.7116610423692</v>
      </c>
      <c r="N606" s="433">
        <f>'WOFA KUMAH - HO'!M5</f>
        <v>1</v>
      </c>
      <c r="O606" s="444">
        <f>'WOFA KUMAH - HO'!N5</f>
        <v>0.19788973176177427</v>
      </c>
      <c r="P606" s="433">
        <f>'WOFA KUMAH - HO'!O5</f>
        <v>0.19788973176177427</v>
      </c>
      <c r="Q606" s="433" t="str">
        <f>'WOFA KUMAH - HO'!P5</f>
        <v>A</v>
      </c>
      <c r="R606" s="434">
        <f>'WOFA KUMAH - HO'!Q5</f>
        <v>40.409090909090907</v>
      </c>
      <c r="S606" s="443">
        <f>'WOFA KUMAH - HO'!R5</f>
        <v>1.2053030303030261</v>
      </c>
      <c r="T606" s="443">
        <f>'WOFA KUMAH - HO'!S5</f>
        <v>17000.575757575734</v>
      </c>
      <c r="U606" s="433">
        <f>'WOFA KUMAH - HO'!T5</f>
        <v>7</v>
      </c>
      <c r="V606" s="433">
        <f>'WOFA KUMAH - HO'!U5</f>
        <v>3</v>
      </c>
      <c r="W606" s="433">
        <f>'WOFA KUMAH - HO'!V5</f>
        <v>10</v>
      </c>
      <c r="X606" s="434">
        <f>'WOFA KUMAH - HO'!W5</f>
        <v>404.09090909090907</v>
      </c>
      <c r="Y606" s="434">
        <f>'WOFA KUMAH - HO'!X5</f>
        <v>0</v>
      </c>
      <c r="Z606" s="443">
        <f>'WOFA KUMAH - HO'!Y5</f>
        <v>0</v>
      </c>
      <c r="AA606" s="444">
        <f>'WOFA KUMAH - HO'!Z5</f>
        <v>1.3363329583802026</v>
      </c>
      <c r="AB606" s="446" t="str">
        <f>'WOFA KUMAH - HO'!AA5</f>
        <v>HIGH-DON’T ORDER</v>
      </c>
      <c r="AC606" s="443">
        <f>'WOFA KUMAH - HO'!AB5</f>
        <v>0</v>
      </c>
      <c r="AD606" s="450">
        <f>Table1[[#This Row],[Stock Sell in/Sell out]]*Table1[[#This Row],[Stock Norm +Transit Time]]/Table1[[#This Row],[Stock Norm QTY]]</f>
        <v>13.363329583802026</v>
      </c>
      <c r="AE606" s="443">
        <f>Table1[[#This Row],[Stock Norm +Transit Time]]*Table1[[#This Row],[Av. Daily Sales MT]]</f>
        <v>12.053030303030262</v>
      </c>
    </row>
    <row r="607" spans="1:31" hidden="1">
      <c r="A607" s="433" t="s">
        <v>6</v>
      </c>
      <c r="B607" s="433" t="s">
        <v>1</v>
      </c>
      <c r="C607" s="433" t="str">
        <f>'WOFA KUMAH - HO'!B6</f>
        <v>W043</v>
      </c>
      <c r="D607" s="433" t="str">
        <f>'WOFA KUMAH - HO'!C6</f>
        <v>FORTUNE VIET 25KG</v>
      </c>
      <c r="E607" s="433" t="str">
        <f>'WOFA KUMAH - HO'!D6</f>
        <v>RICE</v>
      </c>
      <c r="F607" s="433" t="str">
        <f>'WOFA KUMAH - HO'!E6</f>
        <v>FORTUNE</v>
      </c>
      <c r="G607" s="443">
        <f>'WOFA KUMAH - HO'!F6</f>
        <v>20.683333333333131</v>
      </c>
      <c r="H607" s="434">
        <f>'WOFA KUMAH - HO'!G6</f>
        <v>827.33333333333326</v>
      </c>
      <c r="I607" s="443">
        <f>'WOFA KUMAH - HO'!H6</f>
        <v>270166.66666666663</v>
      </c>
      <c r="J607" s="433">
        <f>'WOFA KUMAH - HO'!I6</f>
        <v>745</v>
      </c>
      <c r="K607" s="443">
        <f>'WOFA KUMAH - HO'!J6</f>
        <v>18.625</v>
      </c>
      <c r="L607" s="443">
        <f>'WOFA KUMAH - HO'!K6</f>
        <v>243280.62046736505</v>
      </c>
      <c r="M607" s="443">
        <f>'WOFA KUMAH - HO'!L6</f>
        <v>326.55116841257052</v>
      </c>
      <c r="N607" s="433">
        <f>'WOFA KUMAH - HO'!M6</f>
        <v>24</v>
      </c>
      <c r="O607" s="444">
        <f>'WOFA KUMAH - HO'!N6</f>
        <v>0.15435647838866143</v>
      </c>
      <c r="P607" s="433">
        <f>'WOFA KUMAH - HO'!O6</f>
        <v>0.35224621015043567</v>
      </c>
      <c r="Q607" s="433" t="str">
        <f>'WOFA KUMAH - HO'!P6</f>
        <v>A</v>
      </c>
      <c r="R607" s="434">
        <f>'WOFA KUMAH - HO'!Q6</f>
        <v>37.606060606060602</v>
      </c>
      <c r="S607" s="443">
        <f>'WOFA KUMAH - HO'!R6</f>
        <v>0.94015151515150597</v>
      </c>
      <c r="T607" s="443">
        <f>'WOFA KUMAH - HO'!S6</f>
        <v>12280.303030303028</v>
      </c>
      <c r="U607" s="433">
        <f>'WOFA KUMAH - HO'!T6</f>
        <v>7</v>
      </c>
      <c r="V607" s="433">
        <f>'WOFA KUMAH - HO'!U6</f>
        <v>3</v>
      </c>
      <c r="W607" s="433">
        <f>'WOFA KUMAH - HO'!V6</f>
        <v>10</v>
      </c>
      <c r="X607" s="434">
        <f>'WOFA KUMAH - HO'!W6</f>
        <v>376.06060606060601</v>
      </c>
      <c r="Y607" s="434">
        <f>'WOFA KUMAH - HO'!X6</f>
        <v>0</v>
      </c>
      <c r="Z607" s="443">
        <f>'WOFA KUMAH - HO'!Y6</f>
        <v>0</v>
      </c>
      <c r="AA607" s="444">
        <f>'WOFA KUMAH - HO'!Z6</f>
        <v>1.9810636583400487</v>
      </c>
      <c r="AB607" s="446" t="str">
        <f>'WOFA KUMAH - HO'!AA6</f>
        <v>HIGH-DON’T ORDER</v>
      </c>
      <c r="AC607" s="443">
        <f>'WOFA KUMAH - HO'!AB6</f>
        <v>0</v>
      </c>
      <c r="AD607" s="450">
        <f>Table1[[#This Row],[Stock Sell in/Sell out]]*Table1[[#This Row],[Stock Norm +Transit Time]]/Table1[[#This Row],[Stock Norm QTY]]</f>
        <v>19.810636583400488</v>
      </c>
      <c r="AE607" s="443">
        <f>Table1[[#This Row],[Stock Norm +Transit Time]]*Table1[[#This Row],[Av. Daily Sales MT]]</f>
        <v>9.4015151515150599</v>
      </c>
    </row>
    <row r="608" spans="1:31" hidden="1">
      <c r="A608" s="433" t="s">
        <v>6</v>
      </c>
      <c r="B608" s="433" t="s">
        <v>1</v>
      </c>
      <c r="C608" s="433" t="str">
        <f>'WOFA KUMAH - HO'!B7</f>
        <v>W084</v>
      </c>
      <c r="D608" s="433" t="str">
        <f>'WOFA KUMAH - HO'!C7</f>
        <v>JAMAA CLASS 16 X 800G</v>
      </c>
      <c r="E608" s="433" t="str">
        <f>'WOFA KUMAH - HO'!D7</f>
        <v>SOAP</v>
      </c>
      <c r="F608" s="433" t="str">
        <f>'WOFA KUMAH - HO'!E7</f>
        <v>JAMAA</v>
      </c>
      <c r="G608" s="443">
        <f>'WOFA KUMAH - HO'!F7</f>
        <v>10.158933333333291</v>
      </c>
      <c r="H608" s="434">
        <f>'WOFA KUMAH - HO'!G7</f>
        <v>756.66666666666663</v>
      </c>
      <c r="I608" s="443">
        <f>'WOFA KUMAH - HO'!H7</f>
        <v>159084.40333333341</v>
      </c>
      <c r="J608" s="433">
        <f>'WOFA KUMAH - HO'!I7</f>
        <v>1</v>
      </c>
      <c r="K608" s="443">
        <f>'WOFA KUMAH - HO'!J7</f>
        <v>1.2800000000000001E-2</v>
      </c>
      <c r="L608" s="443">
        <f>'WOFA KUMAH - HO'!K7</f>
        <v>210.24370484581507</v>
      </c>
      <c r="M608" s="443">
        <f>'WOFA KUMAH - HO'!L7</f>
        <v>210.24370484581507</v>
      </c>
      <c r="N608" s="433">
        <f>'WOFA KUMAH - HO'!M7</f>
        <v>6</v>
      </c>
      <c r="O608" s="444">
        <f>'WOFA KUMAH - HO'!N7</f>
        <v>7.5814528937237433E-2</v>
      </c>
      <c r="P608" s="433">
        <f>'WOFA KUMAH - HO'!O7</f>
        <v>0.42806073908767311</v>
      </c>
      <c r="Q608" s="433" t="str">
        <f>'WOFA KUMAH - HO'!P7</f>
        <v>A</v>
      </c>
      <c r="R608" s="434">
        <f>'WOFA KUMAH - HO'!Q7</f>
        <v>34.393939393939391</v>
      </c>
      <c r="S608" s="443">
        <f>'WOFA KUMAH - HO'!R7</f>
        <v>0.46176969696969505</v>
      </c>
      <c r="T608" s="443">
        <f>'WOFA KUMAH - HO'!S7</f>
        <v>7231.1092424242461</v>
      </c>
      <c r="U608" s="433">
        <f>'WOFA KUMAH - HO'!T7</f>
        <v>7</v>
      </c>
      <c r="V608" s="433">
        <f>'WOFA KUMAH - HO'!U7</f>
        <v>3</v>
      </c>
      <c r="W608" s="433">
        <f>'WOFA KUMAH - HO'!V7</f>
        <v>10</v>
      </c>
      <c r="X608" s="434">
        <f>'WOFA KUMAH - HO'!W7</f>
        <v>343.93939393939388</v>
      </c>
      <c r="Y608" s="434">
        <f>'WOFA KUMAH - HO'!X7</f>
        <v>342.93939393939388</v>
      </c>
      <c r="Z608" s="443">
        <f>'WOFA KUMAH - HO'!Y7</f>
        <v>4.6042710666132498</v>
      </c>
      <c r="AA608" s="444">
        <f>'WOFA KUMAH - HO'!Z7</f>
        <v>2.9074889867841416E-3</v>
      </c>
      <c r="AB608" s="446" t="str">
        <f>'WOFA KUMAH - HO'!AA7</f>
        <v>VERY LOW-ORDER URGENTLY</v>
      </c>
      <c r="AC608" s="443">
        <f>'WOFA KUMAH - HO'!AB7</f>
        <v>72100.848719396628</v>
      </c>
      <c r="AD608" s="450">
        <f>Table1[[#This Row],[Stock Sell in/Sell out]]*Table1[[#This Row],[Stock Norm +Transit Time]]/Table1[[#This Row],[Stock Norm QTY]]</f>
        <v>2.9074889867841413E-2</v>
      </c>
      <c r="AE608" s="443">
        <f>Table1[[#This Row],[Stock Norm +Transit Time]]*Table1[[#This Row],[Av. Daily Sales MT]]</f>
        <v>4.6176969696969508</v>
      </c>
    </row>
    <row r="609" spans="1:31" hidden="1">
      <c r="A609" s="433" t="s">
        <v>6</v>
      </c>
      <c r="B609" s="433" t="s">
        <v>1</v>
      </c>
      <c r="C609" s="433" t="str">
        <f>'WOFA KUMAH - HO'!B8</f>
        <v>W211</v>
      </c>
      <c r="D609" s="433" t="str">
        <f>'WOFA KUMAH - HO'!C8</f>
        <v>850 ML BTL</v>
      </c>
      <c r="E609" s="433" t="str">
        <f>'WOFA KUMAH - HO'!D8</f>
        <v>COOKING OIL</v>
      </c>
      <c r="F609" s="433" t="str">
        <f>'WOFA KUMAH - HO'!E8</f>
        <v>FRYTOL</v>
      </c>
      <c r="G609" s="443">
        <f>'WOFA KUMAH - HO'!F8</f>
        <v>7.028720000000062</v>
      </c>
      <c r="H609" s="434">
        <f>'WOFA KUMAH - HO'!G8</f>
        <v>584</v>
      </c>
      <c r="I609" s="443">
        <f>'WOFA KUMAH - HO'!H8</f>
        <v>270108.74666666664</v>
      </c>
      <c r="J609" s="433">
        <f>'WOFA KUMAH - HO'!I8</f>
        <v>275</v>
      </c>
      <c r="K609" s="443">
        <f>'WOFA KUMAH - HO'!J8</f>
        <v>2.7197499999999999</v>
      </c>
      <c r="L609" s="443">
        <f>'WOFA KUMAH - HO'!K8</f>
        <v>127191.61872146117</v>
      </c>
      <c r="M609" s="443">
        <f>'WOFA KUMAH - HO'!L8</f>
        <v>462.51497716894971</v>
      </c>
      <c r="N609" s="433">
        <f>'WOFA KUMAH - HO'!M8</f>
        <v>1</v>
      </c>
      <c r="O609" s="444">
        <f>'WOFA KUMAH - HO'!N8</f>
        <v>5.2454236911199319E-2</v>
      </c>
      <c r="P609" s="433">
        <f>'WOFA KUMAH - HO'!O8</f>
        <v>0.48051497599887244</v>
      </c>
      <c r="Q609" s="433" t="str">
        <f>'WOFA KUMAH - HO'!P8</f>
        <v>A</v>
      </c>
      <c r="R609" s="434">
        <f>'WOFA KUMAH - HO'!Q8</f>
        <v>26.545454545454547</v>
      </c>
      <c r="S609" s="443">
        <f>'WOFA KUMAH - HO'!R8</f>
        <v>0.31948727272727556</v>
      </c>
      <c r="T609" s="443">
        <f>'WOFA KUMAH - HO'!S8</f>
        <v>12277.670303030302</v>
      </c>
      <c r="U609" s="433">
        <f>'WOFA KUMAH - HO'!T8</f>
        <v>7</v>
      </c>
      <c r="V609" s="433">
        <f>'WOFA KUMAH - HO'!U8</f>
        <v>3</v>
      </c>
      <c r="W609" s="433">
        <f>'WOFA KUMAH - HO'!V8</f>
        <v>10</v>
      </c>
      <c r="X609" s="434">
        <f>'WOFA KUMAH - HO'!W8</f>
        <v>265.4545454545455</v>
      </c>
      <c r="Y609" s="434">
        <f>'WOFA KUMAH - HO'!X8</f>
        <v>0</v>
      </c>
      <c r="Z609" s="443">
        <f>'WOFA KUMAH - HO'!Y8</f>
        <v>0</v>
      </c>
      <c r="AA609" s="444">
        <f>'WOFA KUMAH - HO'!Z8</f>
        <v>1.0359589041095889</v>
      </c>
      <c r="AB609" s="446" t="str">
        <f>'WOFA KUMAH - HO'!AA8</f>
        <v>HIGH-DON’T ORDER</v>
      </c>
      <c r="AC609" s="443">
        <f>'WOFA KUMAH - HO'!AB8</f>
        <v>0</v>
      </c>
      <c r="AD609" s="450">
        <f>Table1[[#This Row],[Stock Sell in/Sell out]]*Table1[[#This Row],[Stock Norm +Transit Time]]/Table1[[#This Row],[Stock Norm QTY]]</f>
        <v>10.359589041095889</v>
      </c>
      <c r="AE609" s="443">
        <f>Table1[[#This Row],[Stock Norm +Transit Time]]*Table1[[#This Row],[Av. Daily Sales MT]]</f>
        <v>3.1948727272727555</v>
      </c>
    </row>
    <row r="610" spans="1:31" hidden="1">
      <c r="A610" s="433" t="s">
        <v>6</v>
      </c>
      <c r="B610" s="433" t="s">
        <v>1</v>
      </c>
      <c r="C610" s="433" t="str">
        <f>'WOFA KUMAH - HO'!B9</f>
        <v>W151</v>
      </c>
      <c r="D610" s="433" t="str">
        <f>'WOFA KUMAH - HO'!C9</f>
        <v>FRYTOL 4.5 LT</v>
      </c>
      <c r="E610" s="433" t="str">
        <f>'WOFA KUMAH - HO'!D9</f>
        <v>COOKING OIL</v>
      </c>
      <c r="F610" s="433" t="str">
        <f>'WOFA KUMAH - HO'!E9</f>
        <v>FRYTOL</v>
      </c>
      <c r="G610" s="443">
        <f>'WOFA KUMAH - HO'!F9</f>
        <v>5.9373000000000218</v>
      </c>
      <c r="H610" s="434">
        <f>'WOFA KUMAH - HO'!G9</f>
        <v>196.66666666666666</v>
      </c>
      <c r="I610" s="443">
        <f>'WOFA KUMAH - HO'!H9</f>
        <v>210539.58333333334</v>
      </c>
      <c r="J610" s="433">
        <f>'WOFA KUMAH - HO'!I9</f>
        <v>125</v>
      </c>
      <c r="K610" s="443">
        <f>'WOFA KUMAH - HO'!J9</f>
        <v>2.0249999999999999</v>
      </c>
      <c r="L610" s="443">
        <f>'WOFA KUMAH - HO'!K9</f>
        <v>133817.53177966105</v>
      </c>
      <c r="M610" s="443">
        <f>'WOFA KUMAH - HO'!L9</f>
        <v>1070.5402542372883</v>
      </c>
      <c r="N610" s="433">
        <f>'WOFA KUMAH - HO'!M9</f>
        <v>1</v>
      </c>
      <c r="O610" s="444">
        <f>'WOFA KUMAH - HO'!N9</f>
        <v>4.4309140328944972E-2</v>
      </c>
      <c r="P610" s="433">
        <f>'WOFA KUMAH - HO'!O9</f>
        <v>0.52482411632781745</v>
      </c>
      <c r="Q610" s="433" t="str">
        <f>'WOFA KUMAH - HO'!P9</f>
        <v>B</v>
      </c>
      <c r="R610" s="434">
        <f>'WOFA KUMAH - HO'!Q9</f>
        <v>8.9393939393939394</v>
      </c>
      <c r="S610" s="443">
        <f>'WOFA KUMAH - HO'!R9</f>
        <v>0.26987727272727374</v>
      </c>
      <c r="T610" s="443">
        <f>'WOFA KUMAH - HO'!S9</f>
        <v>9569.9810606060619</v>
      </c>
      <c r="U610" s="433">
        <f>'WOFA KUMAH - HO'!T9</f>
        <v>14</v>
      </c>
      <c r="V610" s="433">
        <f>'WOFA KUMAH - HO'!U9</f>
        <v>3</v>
      </c>
      <c r="W610" s="433">
        <f>'WOFA KUMAH - HO'!V9</f>
        <v>17</v>
      </c>
      <c r="X610" s="434">
        <f>'WOFA KUMAH - HO'!W9</f>
        <v>151.96969696969697</v>
      </c>
      <c r="Y610" s="434">
        <f>'WOFA KUMAH - HO'!X9</f>
        <v>26.969696969696969</v>
      </c>
      <c r="Z610" s="443">
        <f>'WOFA KUMAH - HO'!Y9</f>
        <v>0.81420600924499531</v>
      </c>
      <c r="AA610" s="444">
        <f>'WOFA KUMAH - HO'!Z9</f>
        <v>0.82253240279162509</v>
      </c>
      <c r="AB610" s="446" t="str">
        <f>'WOFA KUMAH - HO'!AA9</f>
        <v>LOW MAY- ORDER</v>
      </c>
      <c r="AC610" s="443">
        <f>'WOFA KUMAH - HO'!AB9</f>
        <v>28872.146250642018</v>
      </c>
      <c r="AD610" s="450">
        <f>Table1[[#This Row],[Stock Sell in/Sell out]]*Table1[[#This Row],[Stock Norm +Transit Time]]/Table1[[#This Row],[Stock Norm QTY]]</f>
        <v>13.983050847457628</v>
      </c>
      <c r="AE610" s="443">
        <f>Table1[[#This Row],[Stock Norm +Transit Time]]*Table1[[#This Row],[Av. Daily Sales MT]]</f>
        <v>4.5879136363636537</v>
      </c>
    </row>
    <row r="611" spans="1:31" hidden="1">
      <c r="A611" s="433" t="s">
        <v>6</v>
      </c>
      <c r="B611" s="433" t="s">
        <v>1</v>
      </c>
      <c r="C611" s="433" t="str">
        <f>'WOFA KUMAH - HO'!B10</f>
        <v>W176</v>
      </c>
      <c r="D611" s="433" t="str">
        <f>'WOFA KUMAH - HO'!C10</f>
        <v>FORTUNE VIET 50KG</v>
      </c>
      <c r="E611" s="433" t="str">
        <f>'WOFA KUMAH - HO'!D10</f>
        <v>RICE</v>
      </c>
      <c r="F611" s="433" t="str">
        <f>'WOFA KUMAH - HO'!E10</f>
        <v>FORTUNE</v>
      </c>
      <c r="G611" s="443">
        <f>'WOFA KUMAH - HO'!F10</f>
        <v>5.5000000000000036</v>
      </c>
      <c r="H611" s="434">
        <f>'WOFA KUMAH - HO'!G10</f>
        <v>110</v>
      </c>
      <c r="I611" s="443">
        <f>'WOFA KUMAH - HO'!H10</f>
        <v>56900</v>
      </c>
      <c r="J611" s="433">
        <f>'WOFA KUMAH - HO'!I10</f>
        <v>0</v>
      </c>
      <c r="K611" s="443">
        <f>'WOFA KUMAH - HO'!J10</f>
        <v>0</v>
      </c>
      <c r="L611" s="443">
        <f>'WOFA KUMAH - HO'!K10</f>
        <v>0</v>
      </c>
      <c r="M611" s="443">
        <f>'WOFA KUMAH - HO'!L10</f>
        <v>517.27272727272725</v>
      </c>
      <c r="N611" s="433">
        <f>'WOFA KUMAH - HO'!M10</f>
        <v>1</v>
      </c>
      <c r="O611" s="444">
        <f>'WOFA KUMAH - HO'!N10</f>
        <v>4.104563889464851E-2</v>
      </c>
      <c r="P611" s="433">
        <f>'WOFA KUMAH - HO'!O10</f>
        <v>0.56586975522246596</v>
      </c>
      <c r="Q611" s="433" t="str">
        <f>'WOFA KUMAH - HO'!P10</f>
        <v>B</v>
      </c>
      <c r="R611" s="434">
        <f>'WOFA KUMAH - HO'!Q10</f>
        <v>5</v>
      </c>
      <c r="S611" s="443">
        <f>'WOFA KUMAH - HO'!R10</f>
        <v>0.25000000000000017</v>
      </c>
      <c r="T611" s="443">
        <f>'WOFA KUMAH - HO'!S10</f>
        <v>2586.3636363636365</v>
      </c>
      <c r="U611" s="433">
        <f>'WOFA KUMAH - HO'!T10</f>
        <v>14</v>
      </c>
      <c r="V611" s="433">
        <f>'WOFA KUMAH - HO'!U10</f>
        <v>3</v>
      </c>
      <c r="W611" s="433">
        <f>'WOFA KUMAH - HO'!V10</f>
        <v>17</v>
      </c>
      <c r="X611" s="434">
        <f>'WOFA KUMAH - HO'!W10</f>
        <v>85</v>
      </c>
      <c r="Y611" s="434">
        <f>'WOFA KUMAH - HO'!X10</f>
        <v>85</v>
      </c>
      <c r="Z611" s="443">
        <f>'WOFA KUMAH - HO'!Y10</f>
        <v>4.2500000000000027</v>
      </c>
      <c r="AA611" s="444">
        <f>'WOFA KUMAH - HO'!Z10</f>
        <v>0</v>
      </c>
      <c r="AB611" s="446" t="str">
        <f>'WOFA KUMAH - HO'!AA10</f>
        <v>VERY LOW-ORDER URGENTLY</v>
      </c>
      <c r="AC611" s="443">
        <f>'WOFA KUMAH - HO'!AB10</f>
        <v>43968.181818181816</v>
      </c>
      <c r="AD611" s="450">
        <f>Table1[[#This Row],[Stock Sell in/Sell out]]*Table1[[#This Row],[Stock Norm +Transit Time]]/Table1[[#This Row],[Stock Norm QTY]]</f>
        <v>0</v>
      </c>
      <c r="AE611" s="443">
        <f>Table1[[#This Row],[Stock Norm +Transit Time]]*Table1[[#This Row],[Av. Daily Sales MT]]</f>
        <v>4.2500000000000027</v>
      </c>
    </row>
    <row r="612" spans="1:31" hidden="1">
      <c r="A612" s="433" t="s">
        <v>6</v>
      </c>
      <c r="B612" s="433" t="s">
        <v>1</v>
      </c>
      <c r="C612" s="433" t="str">
        <f>'WOFA KUMAH - HO'!B11</f>
        <v>W168</v>
      </c>
      <c r="D612" s="433" t="str">
        <f>'WOFA KUMAH - HO'!C11</f>
        <v>JAMAA 24 X 200G</v>
      </c>
      <c r="E612" s="433" t="str">
        <f>'WOFA KUMAH - HO'!D11</f>
        <v>SOAP</v>
      </c>
      <c r="F612" s="433" t="str">
        <f>'WOFA KUMAH - HO'!E11</f>
        <v>JAMAA</v>
      </c>
      <c r="G612" s="443">
        <f>'WOFA KUMAH - HO'!F11</f>
        <v>3.7407999999999619</v>
      </c>
      <c r="H612" s="434">
        <f>'WOFA KUMAH - HO'!G11</f>
        <v>677.66666666666674</v>
      </c>
      <c r="I612" s="443">
        <f>'WOFA KUMAH - HO'!H11</f>
        <v>78785.783333333617</v>
      </c>
      <c r="J612" s="433">
        <f>'WOFA KUMAH - HO'!I11</f>
        <v>1492</v>
      </c>
      <c r="K612" s="443">
        <f>'WOFA KUMAH - HO'!J11</f>
        <v>7.1615999999999991</v>
      </c>
      <c r="L612" s="443">
        <f>'WOFA KUMAH - HO'!K11</f>
        <v>173460.48509591797</v>
      </c>
      <c r="M612" s="443">
        <f>'WOFA KUMAH - HO'!L11</f>
        <v>116.26037875061526</v>
      </c>
      <c r="N612" s="433">
        <f>'WOFA KUMAH - HO'!M11</f>
        <v>72</v>
      </c>
      <c r="O612" s="444">
        <f>'WOFA KUMAH - HO'!N11</f>
        <v>2.7917004723108998E-2</v>
      </c>
      <c r="P612" s="433">
        <f>'WOFA KUMAH - HO'!O11</f>
        <v>0.59378675994557495</v>
      </c>
      <c r="Q612" s="433" t="str">
        <f>'WOFA KUMAH - HO'!P11</f>
        <v>B</v>
      </c>
      <c r="R612" s="434">
        <f>'WOFA KUMAH - HO'!Q11</f>
        <v>30.803030303030308</v>
      </c>
      <c r="S612" s="443">
        <f>'WOFA KUMAH - HO'!R11</f>
        <v>0.1700363636363619</v>
      </c>
      <c r="T612" s="443">
        <f>'WOFA KUMAH - HO'!S11</f>
        <v>3581.1719696969826</v>
      </c>
      <c r="U612" s="433">
        <f>'WOFA KUMAH - HO'!T11</f>
        <v>14</v>
      </c>
      <c r="V612" s="433">
        <f>'WOFA KUMAH - HO'!U11</f>
        <v>3</v>
      </c>
      <c r="W612" s="433">
        <f>'WOFA KUMAH - HO'!V11</f>
        <v>17</v>
      </c>
      <c r="X612" s="434">
        <f>'WOFA KUMAH - HO'!W11</f>
        <v>523.65151515151524</v>
      </c>
      <c r="Y612" s="434">
        <f>'WOFA KUMAH - HO'!X11</f>
        <v>0</v>
      </c>
      <c r="Z612" s="443">
        <f>'WOFA KUMAH - HO'!Y11</f>
        <v>0</v>
      </c>
      <c r="AA612" s="444">
        <f>'WOFA KUMAH - HO'!Z11</f>
        <v>2.8492231127571537</v>
      </c>
      <c r="AB612" s="446" t="str">
        <f>'WOFA KUMAH - HO'!AA11</f>
        <v>VERY HIGH-DON’T ORDER</v>
      </c>
      <c r="AC612" s="443">
        <f>'WOFA KUMAH - HO'!AB11</f>
        <v>0</v>
      </c>
      <c r="AD612" s="450">
        <f>Table1[[#This Row],[Stock Sell in/Sell out]]*Table1[[#This Row],[Stock Norm +Transit Time]]/Table1[[#This Row],[Stock Norm QTY]]</f>
        <v>48.43679291687161</v>
      </c>
      <c r="AE612" s="443">
        <f>Table1[[#This Row],[Stock Norm +Transit Time]]*Table1[[#This Row],[Av. Daily Sales MT]]</f>
        <v>2.8906181818181524</v>
      </c>
    </row>
    <row r="613" spans="1:31" hidden="1">
      <c r="A613" s="433" t="s">
        <v>6</v>
      </c>
      <c r="B613" s="433" t="s">
        <v>1</v>
      </c>
      <c r="C613" s="433" t="str">
        <f>'WOFA KUMAH - HO'!B12</f>
        <v>W069</v>
      </c>
      <c r="D613" s="433" t="str">
        <f>'WOFA KUMAH - HO'!C12</f>
        <v>FORTUNE DELICIOUS 22.5KG</v>
      </c>
      <c r="E613" s="433" t="str">
        <f>'WOFA KUMAH - HO'!D12</f>
        <v>RICE</v>
      </c>
      <c r="F613" s="433" t="str">
        <f>'WOFA KUMAH - HO'!E12</f>
        <v>FORTUNE DELICIOUS</v>
      </c>
      <c r="G613" s="443">
        <f>'WOFA KUMAH - HO'!F12</f>
        <v>3.6524999999999985</v>
      </c>
      <c r="H613" s="434">
        <f>'WOFA KUMAH - HO'!G12</f>
        <v>162.33333333333334</v>
      </c>
      <c r="I613" s="443">
        <f>'WOFA KUMAH - HO'!H12</f>
        <v>48838</v>
      </c>
      <c r="J613" s="433">
        <f>'WOFA KUMAH - HO'!I12</f>
        <v>27</v>
      </c>
      <c r="K613" s="443">
        <f>'WOFA KUMAH - HO'!J12</f>
        <v>0.60750000000000004</v>
      </c>
      <c r="L613" s="443">
        <f>'WOFA KUMAH - HO'!K12</f>
        <v>8122.9527720739225</v>
      </c>
      <c r="M613" s="443">
        <f>'WOFA KUMAH - HO'!L12</f>
        <v>300.85010266940452</v>
      </c>
      <c r="N613" s="433">
        <f>'WOFA KUMAH - HO'!M12</f>
        <v>36</v>
      </c>
      <c r="O613" s="444">
        <f>'WOFA KUMAH - HO'!N12</f>
        <v>2.7258035647764276E-2</v>
      </c>
      <c r="P613" s="433">
        <f>'WOFA KUMAH - HO'!O12</f>
        <v>0.62104479559333925</v>
      </c>
      <c r="Q613" s="433" t="str">
        <f>'WOFA KUMAH - HO'!P12</f>
        <v>B</v>
      </c>
      <c r="R613" s="434">
        <f>'WOFA KUMAH - HO'!Q12</f>
        <v>7.3787878787878789</v>
      </c>
      <c r="S613" s="443">
        <f>'WOFA KUMAH - HO'!R12</f>
        <v>0.16602272727272721</v>
      </c>
      <c r="T613" s="443">
        <f>'WOFA KUMAH - HO'!S12</f>
        <v>2219.909090909091</v>
      </c>
      <c r="U613" s="433">
        <f>'WOFA KUMAH - HO'!T12</f>
        <v>14</v>
      </c>
      <c r="V613" s="433">
        <f>'WOFA KUMAH - HO'!U12</f>
        <v>3</v>
      </c>
      <c r="W613" s="433">
        <f>'WOFA KUMAH - HO'!V12</f>
        <v>17</v>
      </c>
      <c r="X613" s="434">
        <f>'WOFA KUMAH - HO'!W12</f>
        <v>125.43939393939394</v>
      </c>
      <c r="Y613" s="434">
        <f>'WOFA KUMAH - HO'!X12</f>
        <v>98.439393939393938</v>
      </c>
      <c r="Z613" s="443">
        <f>'WOFA KUMAH - HO'!Y12</f>
        <v>2.2148863636363627</v>
      </c>
      <c r="AA613" s="444">
        <f>'WOFA KUMAH - HO'!Z12</f>
        <v>0.21524338688247374</v>
      </c>
      <c r="AB613" s="446" t="str">
        <f>'WOFA KUMAH - HO'!AA12</f>
        <v>VERY LOW-ORDER URGENTLY</v>
      </c>
      <c r="AC613" s="443">
        <f>'WOFA KUMAH - HO'!AB12</f>
        <v>29615.501773380623</v>
      </c>
      <c r="AD613" s="450">
        <f>Table1[[#This Row],[Stock Sell in/Sell out]]*Table1[[#This Row],[Stock Norm +Transit Time]]/Table1[[#This Row],[Stock Norm QTY]]</f>
        <v>3.6591375770020536</v>
      </c>
      <c r="AE613" s="443">
        <f>Table1[[#This Row],[Stock Norm +Transit Time]]*Table1[[#This Row],[Av. Daily Sales MT]]</f>
        <v>2.8223863636363626</v>
      </c>
    </row>
    <row r="614" spans="1:31" hidden="1">
      <c r="A614" s="433" t="s">
        <v>6</v>
      </c>
      <c r="B614" s="433" t="s">
        <v>1</v>
      </c>
      <c r="C614" s="433" t="str">
        <f>'WOFA KUMAH - HO'!B13</f>
        <v>W170</v>
      </c>
      <c r="D614" s="433" t="str">
        <f>'WOFA KUMAH - HO'!C13</f>
        <v>FRYTOL 900ML SCH</v>
      </c>
      <c r="E614" s="433" t="str">
        <f>'WOFA KUMAH - HO'!D13</f>
        <v>COOKING OIL</v>
      </c>
      <c r="F614" s="433" t="str">
        <f>'WOFA KUMAH - HO'!E13</f>
        <v>FRYTOL</v>
      </c>
      <c r="G614" s="443">
        <f>'WOFA KUMAH - HO'!F13</f>
        <v>3.4149600000000264</v>
      </c>
      <c r="H614" s="434">
        <f>'WOFA KUMAH - HO'!G13</f>
        <v>237.00000000000003</v>
      </c>
      <c r="I614" s="443">
        <f>'WOFA KUMAH - HO'!H13</f>
        <v>102666.72333333315</v>
      </c>
      <c r="J614" s="433">
        <f>'WOFA KUMAH - HO'!I13</f>
        <v>296</v>
      </c>
      <c r="K614" s="443">
        <f>'WOFA KUMAH - HO'!J13</f>
        <v>2.8771200000000006</v>
      </c>
      <c r="L614" s="443">
        <f>'WOFA KUMAH - HO'!K13</f>
        <v>128225.10593530216</v>
      </c>
      <c r="M614" s="443">
        <f>'WOFA KUMAH - HO'!L13</f>
        <v>433.19292545710186</v>
      </c>
      <c r="N614" s="433">
        <f>'WOFA KUMAH - HO'!M13</f>
        <v>24</v>
      </c>
      <c r="O614" s="444">
        <f>'WOFA KUMAH - HO'!N13</f>
        <v>2.5485311818121796E-2</v>
      </c>
      <c r="P614" s="433">
        <f>'WOFA KUMAH - HO'!O13</f>
        <v>0.646530107411461</v>
      </c>
      <c r="Q614" s="433" t="str">
        <f>'WOFA KUMAH - HO'!P13</f>
        <v>B</v>
      </c>
      <c r="R614" s="434">
        <f>'WOFA KUMAH - HO'!Q13</f>
        <v>10.772727272727273</v>
      </c>
      <c r="S614" s="443">
        <f>'WOFA KUMAH - HO'!R13</f>
        <v>0.15522545454545575</v>
      </c>
      <c r="T614" s="443">
        <f>'WOFA KUMAH - HO'!S13</f>
        <v>4666.6692424242347</v>
      </c>
      <c r="U614" s="433">
        <f>'WOFA KUMAH - HO'!T13</f>
        <v>14</v>
      </c>
      <c r="V614" s="433">
        <f>'WOFA KUMAH - HO'!U13</f>
        <v>3</v>
      </c>
      <c r="W614" s="433">
        <f>'WOFA KUMAH - HO'!V13</f>
        <v>17</v>
      </c>
      <c r="X614" s="434">
        <f>'WOFA KUMAH - HO'!W13</f>
        <v>183.13636363636365</v>
      </c>
      <c r="Y614" s="434">
        <f>'WOFA KUMAH - HO'!X13</f>
        <v>0</v>
      </c>
      <c r="Z614" s="443">
        <f>'WOFA KUMAH - HO'!Y13</f>
        <v>0</v>
      </c>
      <c r="AA614" s="444">
        <f>'WOFA KUMAH - HO'!Z13</f>
        <v>1.6162819558203025</v>
      </c>
      <c r="AB614" s="446" t="str">
        <f>'WOFA KUMAH - HO'!AA13</f>
        <v>HIGH-DON’T ORDER</v>
      </c>
      <c r="AC614" s="443">
        <f>'WOFA KUMAH - HO'!AB13</f>
        <v>0</v>
      </c>
      <c r="AD614" s="450">
        <f>Table1[[#This Row],[Stock Sell in/Sell out]]*Table1[[#This Row],[Stock Norm +Transit Time]]/Table1[[#This Row],[Stock Norm QTY]]</f>
        <v>27.476793248945146</v>
      </c>
      <c r="AE614" s="443">
        <f>Table1[[#This Row],[Stock Norm +Transit Time]]*Table1[[#This Row],[Av. Daily Sales MT]]</f>
        <v>2.6388327272727476</v>
      </c>
    </row>
    <row r="615" spans="1:31" hidden="1">
      <c r="A615" s="433" t="s">
        <v>6</v>
      </c>
      <c r="B615" s="433" t="s">
        <v>1</v>
      </c>
      <c r="C615" s="433" t="str">
        <f>'WOFA KUMAH - HO'!B14</f>
        <v>W140</v>
      </c>
      <c r="D615" s="433" t="str">
        <f>'WOFA KUMAH - HO'!C14</f>
        <v>JAMAA CLASSIC 130G</v>
      </c>
      <c r="E615" s="433" t="str">
        <f>'WOFA KUMAH - HO'!D14</f>
        <v>SOAP</v>
      </c>
      <c r="F615" s="433" t="str">
        <f>'WOFA KUMAH - HO'!E14</f>
        <v>JAMAA</v>
      </c>
      <c r="G615" s="443">
        <f>'WOFA KUMAH - HO'!F14</f>
        <v>3.2427200000000003</v>
      </c>
      <c r="H615" s="434">
        <f>'WOFA KUMAH - HO'!G14</f>
        <v>503.33333333333331</v>
      </c>
      <c r="I615" s="443">
        <f>'WOFA KUMAH - HO'!H14</f>
        <v>60599.503333333319</v>
      </c>
      <c r="J615" s="433">
        <f>'WOFA KUMAH - HO'!I14</f>
        <v>2</v>
      </c>
      <c r="K615" s="443">
        <f>'WOFA KUMAH - HO'!J14</f>
        <v>1.248E-2</v>
      </c>
      <c r="L615" s="443">
        <f>'WOFA KUMAH - HO'!K14</f>
        <v>240.79272847682114</v>
      </c>
      <c r="M615" s="443">
        <f>'WOFA KUMAH - HO'!L14</f>
        <v>120.39636423841057</v>
      </c>
      <c r="N615" s="433">
        <f>'WOFA KUMAH - HO'!M14</f>
        <v>1</v>
      </c>
      <c r="O615" s="444">
        <f>'WOFA KUMAH - HO'!N14</f>
        <v>2.4199911664809916E-2</v>
      </c>
      <c r="P615" s="433">
        <f>'WOFA KUMAH - HO'!O14</f>
        <v>0.67073001907627094</v>
      </c>
      <c r="Q615" s="433" t="str">
        <f>'WOFA KUMAH - HO'!P14</f>
        <v>B</v>
      </c>
      <c r="R615" s="434">
        <f>'WOFA KUMAH - HO'!Q14</f>
        <v>22.878787878787879</v>
      </c>
      <c r="S615" s="443">
        <f>'WOFA KUMAH - HO'!R14</f>
        <v>0.14739636363636366</v>
      </c>
      <c r="T615" s="443">
        <f>'WOFA KUMAH - HO'!S14</f>
        <v>2754.5228787878782</v>
      </c>
      <c r="U615" s="433">
        <f>'WOFA KUMAH - HO'!T14</f>
        <v>14</v>
      </c>
      <c r="V615" s="433">
        <f>'WOFA KUMAH - HO'!U14</f>
        <v>3</v>
      </c>
      <c r="W615" s="433">
        <f>'WOFA KUMAH - HO'!V14</f>
        <v>17</v>
      </c>
      <c r="X615" s="434">
        <f>'WOFA KUMAH - HO'!W14</f>
        <v>388.93939393939394</v>
      </c>
      <c r="Y615" s="434">
        <f>'WOFA KUMAH - HO'!X14</f>
        <v>386.93939393939394</v>
      </c>
      <c r="Z615" s="443">
        <f>'WOFA KUMAH - HO'!Y14</f>
        <v>2.4928532016857319</v>
      </c>
      <c r="AA615" s="444">
        <f>'WOFA KUMAH - HO'!Z14</f>
        <v>5.1421893260615503E-3</v>
      </c>
      <c r="AB615" s="446" t="str">
        <f>'WOFA KUMAH - HO'!AA14</f>
        <v>VERY LOW-ORDER URGENTLY</v>
      </c>
      <c r="AC615" s="443">
        <f>'WOFA KUMAH - HO'!AB14</f>
        <v>46586.096210917109</v>
      </c>
      <c r="AD615" s="450">
        <f>Table1[[#This Row],[Stock Sell in/Sell out]]*Table1[[#This Row],[Stock Norm +Transit Time]]/Table1[[#This Row],[Stock Norm QTY]]</f>
        <v>8.7417218543046363E-2</v>
      </c>
      <c r="AE615" s="443">
        <f>Table1[[#This Row],[Stock Norm +Transit Time]]*Table1[[#This Row],[Av. Daily Sales MT]]</f>
        <v>2.5057381818181823</v>
      </c>
    </row>
    <row r="616" spans="1:31" hidden="1">
      <c r="A616" s="433" t="s">
        <v>6</v>
      </c>
      <c r="B616" s="433" t="s">
        <v>1</v>
      </c>
      <c r="C616" s="433" t="str">
        <f>'WOFA KUMAH - HO'!B15</f>
        <v>W040</v>
      </c>
      <c r="D616" s="433" t="str">
        <f>'WOFA KUMAH - HO'!C15</f>
        <v>FORTUNE VIET 1KG X 20BAG</v>
      </c>
      <c r="E616" s="433" t="str">
        <f>'WOFA KUMAH - HO'!D15</f>
        <v>RICE</v>
      </c>
      <c r="F616" s="433" t="str">
        <f>'WOFA KUMAH - HO'!E15</f>
        <v>FORTUNE</v>
      </c>
      <c r="G616" s="443">
        <f>'WOFA KUMAH - HO'!F15</f>
        <v>3.1866666666666581</v>
      </c>
      <c r="H616" s="434">
        <f>'WOFA KUMAH - HO'!G15</f>
        <v>125.33333333333334</v>
      </c>
      <c r="I616" s="443">
        <f>'WOFA KUMAH - HO'!H15</f>
        <v>47916.200000000012</v>
      </c>
      <c r="J616" s="433">
        <f>'WOFA KUMAH - HO'!I15</f>
        <v>359</v>
      </c>
      <c r="K616" s="443">
        <f>'WOFA KUMAH - HO'!J15</f>
        <v>7.18</v>
      </c>
      <c r="L616" s="443">
        <f>'WOFA KUMAH - HO'!K15</f>
        <v>137249.32819148939</v>
      </c>
      <c r="M616" s="443">
        <f>'WOFA KUMAH - HO'!L15</f>
        <v>382.3101063829788</v>
      </c>
      <c r="N616" s="433">
        <f>'WOFA KUMAH - HO'!M15</f>
        <v>60</v>
      </c>
      <c r="O616" s="444">
        <f>'WOFA KUMAH - HO'!N15</f>
        <v>2.3781594414111422E-2</v>
      </c>
      <c r="P616" s="433">
        <f>'WOFA KUMAH - HO'!O15</f>
        <v>0.69451161349038237</v>
      </c>
      <c r="Q616" s="433" t="str">
        <f>'WOFA KUMAH - HO'!P15</f>
        <v>B</v>
      </c>
      <c r="R616" s="434">
        <f>'WOFA KUMAH - HO'!Q15</f>
        <v>5.6969696969696972</v>
      </c>
      <c r="S616" s="443">
        <f>'WOFA KUMAH - HO'!R15</f>
        <v>0.14484848484848445</v>
      </c>
      <c r="T616" s="443">
        <f>'WOFA KUMAH - HO'!S15</f>
        <v>2178.0090909090914</v>
      </c>
      <c r="U616" s="433">
        <f>'WOFA KUMAH - HO'!T15</f>
        <v>14</v>
      </c>
      <c r="V616" s="433">
        <f>'WOFA KUMAH - HO'!U15</f>
        <v>3</v>
      </c>
      <c r="W616" s="433">
        <f>'WOFA KUMAH - HO'!V15</f>
        <v>17</v>
      </c>
      <c r="X616" s="434">
        <f>'WOFA KUMAH - HO'!W15</f>
        <v>96.848484848484858</v>
      </c>
      <c r="Y616" s="434">
        <f>'WOFA KUMAH - HO'!X15</f>
        <v>0</v>
      </c>
      <c r="Z616" s="443">
        <f>'WOFA KUMAH - HO'!Y15</f>
        <v>0</v>
      </c>
      <c r="AA616" s="444">
        <f>'WOFA KUMAH - HO'!Z15</f>
        <v>3.7068210262828534</v>
      </c>
      <c r="AB616" s="446" t="str">
        <f>'WOFA KUMAH - HO'!AA15</f>
        <v>VERY HIGH-DON’T ORDER</v>
      </c>
      <c r="AC616" s="443">
        <f>'WOFA KUMAH - HO'!AB15</f>
        <v>0</v>
      </c>
      <c r="AD616" s="450">
        <f>Table1[[#This Row],[Stock Sell in/Sell out]]*Table1[[#This Row],[Stock Norm +Transit Time]]/Table1[[#This Row],[Stock Norm QTY]]</f>
        <v>63.015957446808507</v>
      </c>
      <c r="AE616" s="443">
        <f>Table1[[#This Row],[Stock Norm +Transit Time]]*Table1[[#This Row],[Av. Daily Sales MT]]</f>
        <v>2.4624242424242357</v>
      </c>
    </row>
    <row r="617" spans="1:31" hidden="1">
      <c r="A617" s="433" t="s">
        <v>6</v>
      </c>
      <c r="B617" s="433" t="s">
        <v>1</v>
      </c>
      <c r="C617" s="433" t="str">
        <f>'WOFA KUMAH - HO'!B16</f>
        <v>W067</v>
      </c>
      <c r="D617" s="433" t="str">
        <f>'WOFA KUMAH - HO'!C16</f>
        <v>FORTUNE DELICIOUS 4.5KG</v>
      </c>
      <c r="E617" s="433" t="str">
        <f>'WOFA KUMAH - HO'!D16</f>
        <v>RICE</v>
      </c>
      <c r="F617" s="433" t="str">
        <f>'WOFA KUMAH - HO'!E16</f>
        <v>FORTUNE DELICIOUS</v>
      </c>
      <c r="G617" s="443">
        <f>'WOFA KUMAH - HO'!F16</f>
        <v>3.1725000000000034</v>
      </c>
      <c r="H617" s="434">
        <f>'WOFA KUMAH - HO'!G16</f>
        <v>106.33333333333333</v>
      </c>
      <c r="I617" s="443">
        <f>'WOFA KUMAH - HO'!H16</f>
        <v>47395.399999999921</v>
      </c>
      <c r="J617" s="433">
        <f>'WOFA KUMAH - HO'!I16</f>
        <v>95</v>
      </c>
      <c r="K617" s="443">
        <f>'WOFA KUMAH - HO'!J16</f>
        <v>2.1375000000000002</v>
      </c>
      <c r="L617" s="443">
        <f>'WOFA KUMAH - HO'!K16</f>
        <v>42343.852664576734</v>
      </c>
      <c r="M617" s="443">
        <f>'WOFA KUMAH - HO'!L16</f>
        <v>445.72476489028139</v>
      </c>
      <c r="N617" s="433">
        <f>'WOFA KUMAH - HO'!M16</f>
        <v>12</v>
      </c>
      <c r="O617" s="444">
        <f>'WOFA KUMAH - HO'!N16</f>
        <v>2.367587079877681E-2</v>
      </c>
      <c r="P617" s="433">
        <f>'WOFA KUMAH - HO'!O16</f>
        <v>0.71818748428915913</v>
      </c>
      <c r="Q617" s="433" t="str">
        <f>'WOFA KUMAH - HO'!P16</f>
        <v>B</v>
      </c>
      <c r="R617" s="434">
        <f>'WOFA KUMAH - HO'!Q16</f>
        <v>4.833333333333333</v>
      </c>
      <c r="S617" s="443">
        <f>'WOFA KUMAH - HO'!R16</f>
        <v>0.14420454545454561</v>
      </c>
      <c r="T617" s="443">
        <f>'WOFA KUMAH - HO'!S16</f>
        <v>2154.3363636363601</v>
      </c>
      <c r="U617" s="433">
        <f>'WOFA KUMAH - HO'!T16</f>
        <v>14</v>
      </c>
      <c r="V617" s="433">
        <f>'WOFA KUMAH - HO'!U16</f>
        <v>3</v>
      </c>
      <c r="W617" s="433">
        <f>'WOFA KUMAH - HO'!V16</f>
        <v>17</v>
      </c>
      <c r="X617" s="434">
        <f>'WOFA KUMAH - HO'!W16</f>
        <v>82.166666666666657</v>
      </c>
      <c r="Y617" s="434">
        <f>'WOFA KUMAH - HO'!X16</f>
        <v>0</v>
      </c>
      <c r="Z617" s="443">
        <f>'WOFA KUMAH - HO'!Y16</f>
        <v>0</v>
      </c>
      <c r="AA617" s="444">
        <f>'WOFA KUMAH - HO'!Z16</f>
        <v>1.1561866125760651</v>
      </c>
      <c r="AB617" s="446" t="str">
        <f>'WOFA KUMAH - HO'!AA16</f>
        <v>HIGH-DON’T ORDER</v>
      </c>
      <c r="AC617" s="443">
        <f>'WOFA KUMAH - HO'!AB16</f>
        <v>0</v>
      </c>
      <c r="AD617" s="450">
        <f>Table1[[#This Row],[Stock Sell in/Sell out]]*Table1[[#This Row],[Stock Norm +Transit Time]]/Table1[[#This Row],[Stock Norm QTY]]</f>
        <v>19.655172413793107</v>
      </c>
      <c r="AE617" s="443">
        <f>Table1[[#This Row],[Stock Norm +Transit Time]]*Table1[[#This Row],[Av. Daily Sales MT]]</f>
        <v>2.4514772727272756</v>
      </c>
    </row>
    <row r="618" spans="1:31" hidden="1">
      <c r="A618" s="433" t="s">
        <v>6</v>
      </c>
      <c r="B618" s="433" t="s">
        <v>1</v>
      </c>
      <c r="C618" s="433" t="str">
        <f>'WOFA KUMAH - HO'!B17</f>
        <v>W112</v>
      </c>
      <c r="D618" s="433" t="str">
        <f>'WOFA KUMAH - HO'!C17</f>
        <v>FORTUNE DELIGHT 4.5KG</v>
      </c>
      <c r="E618" s="433" t="str">
        <f>'WOFA KUMAH - HO'!D17</f>
        <v>RICE</v>
      </c>
      <c r="F618" s="433" t="str">
        <f>'WOFA KUMAH - HO'!E17</f>
        <v>FORTUNE DELIGHT</v>
      </c>
      <c r="G618" s="443">
        <f>'WOFA KUMAH - HO'!F17</f>
        <v>3.0975000000000019</v>
      </c>
      <c r="H618" s="434">
        <f>'WOFA KUMAH - HO'!G17</f>
        <v>108.66666666666666</v>
      </c>
      <c r="I618" s="443">
        <f>'WOFA KUMAH - HO'!H17</f>
        <v>53619.533333333355</v>
      </c>
      <c r="J618" s="433">
        <f>'WOFA KUMAH - HO'!I17</f>
        <v>327</v>
      </c>
      <c r="K618" s="443">
        <f>'WOFA KUMAH - HO'!J17</f>
        <v>7.3574999999999999</v>
      </c>
      <c r="L618" s="443">
        <f>'WOFA KUMAH - HO'!K17</f>
        <v>161352.03128834366</v>
      </c>
      <c r="M618" s="443">
        <f>'WOFA KUMAH - HO'!L17</f>
        <v>493.43128834355855</v>
      </c>
      <c r="N618" s="433">
        <f>'WOFA KUMAH - HO'!M17</f>
        <v>1</v>
      </c>
      <c r="O618" s="444">
        <f>'WOFA KUMAH - HO'!N17</f>
        <v>2.3116157541122503E-2</v>
      </c>
      <c r="P618" s="433">
        <f>'WOFA KUMAH - HO'!O17</f>
        <v>0.74130364183028163</v>
      </c>
      <c r="Q618" s="433" t="str">
        <f>'WOFA KUMAH - HO'!P17</f>
        <v>B</v>
      </c>
      <c r="R618" s="434">
        <f>'WOFA KUMAH - HO'!Q17</f>
        <v>4.9393939393939386</v>
      </c>
      <c r="S618" s="443">
        <f>'WOFA KUMAH - HO'!R17</f>
        <v>0.14079545454545464</v>
      </c>
      <c r="T618" s="443">
        <f>'WOFA KUMAH - HO'!S17</f>
        <v>2437.2515151515163</v>
      </c>
      <c r="U618" s="433">
        <f>'WOFA KUMAH - HO'!T17</f>
        <v>14</v>
      </c>
      <c r="V618" s="433">
        <f>'WOFA KUMAH - HO'!U17</f>
        <v>3</v>
      </c>
      <c r="W618" s="433">
        <f>'WOFA KUMAH - HO'!V17</f>
        <v>17</v>
      </c>
      <c r="X618" s="434">
        <f>'WOFA KUMAH - HO'!W17</f>
        <v>83.969696969696955</v>
      </c>
      <c r="Y618" s="434">
        <f>'WOFA KUMAH - HO'!X17</f>
        <v>0</v>
      </c>
      <c r="Z618" s="443">
        <f>'WOFA KUMAH - HO'!Y17</f>
        <v>0</v>
      </c>
      <c r="AA618" s="444">
        <f>'WOFA KUMAH - HO'!Z17</f>
        <v>3.8942619992782395</v>
      </c>
      <c r="AB618" s="446" t="str">
        <f>'WOFA KUMAH - HO'!AA17</f>
        <v>VERY HIGH-DON’T ORDER</v>
      </c>
      <c r="AC618" s="443">
        <f>'WOFA KUMAH - HO'!AB17</f>
        <v>0</v>
      </c>
      <c r="AD618" s="450">
        <f>Table1[[#This Row],[Stock Sell in/Sell out]]*Table1[[#This Row],[Stock Norm +Transit Time]]/Table1[[#This Row],[Stock Norm QTY]]</f>
        <v>66.202453987730067</v>
      </c>
      <c r="AE618" s="443">
        <f>Table1[[#This Row],[Stock Norm +Transit Time]]*Table1[[#This Row],[Av. Daily Sales MT]]</f>
        <v>2.3935227272727291</v>
      </c>
    </row>
    <row r="619" spans="1:31" hidden="1">
      <c r="A619" s="433" t="s">
        <v>6</v>
      </c>
      <c r="B619" s="433" t="s">
        <v>1</v>
      </c>
      <c r="C619" s="433" t="str">
        <f>'WOFA KUMAH - HO'!B18</f>
        <v>W027</v>
      </c>
      <c r="D619" s="433" t="str">
        <f>'WOFA KUMAH - HO'!C18</f>
        <v xml:space="preserve">FORTUNE MARGARINE 250G X 60 </v>
      </c>
      <c r="E619" s="433" t="str">
        <f>'WOFA KUMAH - HO'!D18</f>
        <v>SPECIALTY FATS</v>
      </c>
      <c r="F619" s="433" t="str">
        <f>'WOFA KUMAH - HO'!E18</f>
        <v>FORTUNE</v>
      </c>
      <c r="G619" s="443">
        <f>'WOFA KUMAH - HO'!F18</f>
        <v>3.0233333333333285</v>
      </c>
      <c r="H619" s="434">
        <f>'WOFA KUMAH - HO'!G18</f>
        <v>146</v>
      </c>
      <c r="I619" s="443">
        <f>'WOFA KUMAH - HO'!H18</f>
        <v>69213.733333333279</v>
      </c>
      <c r="J619" s="433">
        <f>'WOFA KUMAH - HO'!I18</f>
        <v>-24</v>
      </c>
      <c r="K619" s="443">
        <f>'WOFA KUMAH - HO'!J18</f>
        <v>-0.36</v>
      </c>
      <c r="L619" s="443">
        <f>'WOFA KUMAH - HO'!K18</f>
        <v>-11377.599999999991</v>
      </c>
      <c r="M619" s="443">
        <f>'WOFA KUMAH - HO'!L18</f>
        <v>474.06666666666632</v>
      </c>
      <c r="N619" s="433">
        <f>'WOFA KUMAH - HO'!M18</f>
        <v>1</v>
      </c>
      <c r="O619" s="444">
        <f>'WOFA KUMAH - HO'!N18</f>
        <v>2.2562663319664313E-2</v>
      </c>
      <c r="P619" s="433">
        <f>'WOFA KUMAH - HO'!O18</f>
        <v>0.76386630514994591</v>
      </c>
      <c r="Q619" s="433" t="str">
        <f>'WOFA KUMAH - HO'!P18</f>
        <v>B</v>
      </c>
      <c r="R619" s="434">
        <f>'WOFA KUMAH - HO'!Q18</f>
        <v>6.6363636363636367</v>
      </c>
      <c r="S619" s="443">
        <f>'WOFA KUMAH - HO'!R18</f>
        <v>0.1374242424242422</v>
      </c>
      <c r="T619" s="443">
        <f>'WOFA KUMAH - HO'!S18</f>
        <v>3146.0787878787855</v>
      </c>
      <c r="U619" s="433">
        <f>'WOFA KUMAH - HO'!T18</f>
        <v>14</v>
      </c>
      <c r="V619" s="433">
        <f>'WOFA KUMAH - HO'!U18</f>
        <v>3</v>
      </c>
      <c r="W619" s="433">
        <f>'WOFA KUMAH - HO'!V18</f>
        <v>17</v>
      </c>
      <c r="X619" s="434">
        <f>'WOFA KUMAH - HO'!W18</f>
        <v>112.81818181818183</v>
      </c>
      <c r="Y619" s="434">
        <f>'WOFA KUMAH - HO'!X18</f>
        <v>136.81818181818181</v>
      </c>
      <c r="Z619" s="443">
        <f>'WOFA KUMAH - HO'!Y18</f>
        <v>2.83319842258198</v>
      </c>
      <c r="AA619" s="444">
        <f>'WOFA KUMAH - HO'!Z18</f>
        <v>-0.21273166800966961</v>
      </c>
      <c r="AB619" s="446" t="str">
        <f>'WOFA KUMAH - HO'!AA18</f>
        <v>VERY LOW-ORDER URGENTLY</v>
      </c>
      <c r="AC619" s="443">
        <f>'WOFA KUMAH - HO'!AB18</f>
        <v>64860.939393939341</v>
      </c>
      <c r="AD619" s="450">
        <f>Table1[[#This Row],[Stock Sell in/Sell out]]*Table1[[#This Row],[Stock Norm +Transit Time]]/Table1[[#This Row],[Stock Norm QTY]]</f>
        <v>-3.6164383561643834</v>
      </c>
      <c r="AE619" s="443">
        <f>Table1[[#This Row],[Stock Norm +Transit Time]]*Table1[[#This Row],[Av. Daily Sales MT]]</f>
        <v>2.3362121212121174</v>
      </c>
    </row>
    <row r="620" spans="1:31" hidden="1">
      <c r="A620" s="433" t="s">
        <v>6</v>
      </c>
      <c r="B620" s="433" t="s">
        <v>1</v>
      </c>
      <c r="C620" s="433" t="str">
        <f>'WOFA KUMAH - HO'!B19</f>
        <v>W155</v>
      </c>
      <c r="D620" s="433" t="str">
        <f>'WOFA KUMAH - HO'!C19</f>
        <v>EAZZY 32X220G</v>
      </c>
      <c r="E620" s="433" t="str">
        <f>'WOFA KUMAH - HO'!D19</f>
        <v>SOAP</v>
      </c>
      <c r="F620" s="433" t="str">
        <f>'WOFA KUMAH - HO'!E19</f>
        <v>EAZZY</v>
      </c>
      <c r="G620" s="443">
        <f>'WOFA KUMAH - HO'!F19</f>
        <v>2.608639999999987</v>
      </c>
      <c r="H620" s="434">
        <f>'WOFA KUMAH - HO'!G19</f>
        <v>317.33333333333337</v>
      </c>
      <c r="I620" s="443">
        <f>'WOFA KUMAH - HO'!H19</f>
        <v>38394.313333333397</v>
      </c>
      <c r="J620" s="433">
        <f>'WOFA KUMAH - HO'!I19</f>
        <v>0</v>
      </c>
      <c r="K620" s="443">
        <f>'WOFA KUMAH - HO'!J19</f>
        <v>0</v>
      </c>
      <c r="L620" s="443">
        <f>'WOFA KUMAH - HO'!K19</f>
        <v>0</v>
      </c>
      <c r="M620" s="443">
        <f>'WOFA KUMAH - HO'!L19</f>
        <v>120.9904831932775</v>
      </c>
      <c r="N620" s="433">
        <f>'WOFA KUMAH - HO'!M19</f>
        <v>20</v>
      </c>
      <c r="O620" s="444">
        <f>'WOFA KUMAH - HO'!N19</f>
        <v>1.9467871899297325E-2</v>
      </c>
      <c r="P620" s="433">
        <f>'WOFA KUMAH - HO'!O19</f>
        <v>0.78333417704924324</v>
      </c>
      <c r="Q620" s="433" t="str">
        <f>'WOFA KUMAH - HO'!P19</f>
        <v>B</v>
      </c>
      <c r="R620" s="434">
        <f>'WOFA KUMAH - HO'!Q19</f>
        <v>14.424242424242426</v>
      </c>
      <c r="S620" s="443">
        <f>'WOFA KUMAH - HO'!R19</f>
        <v>0.11857454545454486</v>
      </c>
      <c r="T620" s="443">
        <f>'WOFA KUMAH - HO'!S19</f>
        <v>1745.1960606060636</v>
      </c>
      <c r="U620" s="433">
        <f>'WOFA KUMAH - HO'!T19</f>
        <v>14</v>
      </c>
      <c r="V620" s="433">
        <f>'WOFA KUMAH - HO'!U19</f>
        <v>3</v>
      </c>
      <c r="W620" s="433">
        <f>'WOFA KUMAH - HO'!V19</f>
        <v>17</v>
      </c>
      <c r="X620" s="434">
        <f>'WOFA KUMAH - HO'!W19</f>
        <v>245.21212121212125</v>
      </c>
      <c r="Y620" s="434">
        <f>'WOFA KUMAH - HO'!X19</f>
        <v>245.21212121212125</v>
      </c>
      <c r="Z620" s="443">
        <f>'WOFA KUMAH - HO'!Y19</f>
        <v>2.0157672727272629</v>
      </c>
      <c r="AA620" s="444">
        <f>'WOFA KUMAH - HO'!Z19</f>
        <v>0</v>
      </c>
      <c r="AB620" s="446" t="str">
        <f>'WOFA KUMAH - HO'!AA19</f>
        <v>VERY LOW-ORDER URGENTLY</v>
      </c>
      <c r="AC620" s="443">
        <f>'WOFA KUMAH - HO'!AB19</f>
        <v>29668.333030303082</v>
      </c>
      <c r="AD620" s="450">
        <f>Table1[[#This Row],[Stock Sell in/Sell out]]*Table1[[#This Row],[Stock Norm +Transit Time]]/Table1[[#This Row],[Stock Norm QTY]]</f>
        <v>0</v>
      </c>
      <c r="AE620" s="443">
        <f>Table1[[#This Row],[Stock Norm +Transit Time]]*Table1[[#This Row],[Av. Daily Sales MT]]</f>
        <v>2.0157672727272629</v>
      </c>
    </row>
    <row r="621" spans="1:31" hidden="1">
      <c r="A621" s="433" t="s">
        <v>6</v>
      </c>
      <c r="B621" s="433" t="s">
        <v>1</v>
      </c>
      <c r="C621" s="433" t="str">
        <f>'WOFA KUMAH - HO'!B20</f>
        <v>W080</v>
      </c>
      <c r="D621" s="433" t="str">
        <f>'WOFA KUMAH - HO'!C20</f>
        <v>ALIFE MEDICATED 40 X 100G</v>
      </c>
      <c r="E621" s="433" t="str">
        <f>'WOFA KUMAH - HO'!D20</f>
        <v>SOAP</v>
      </c>
      <c r="F621" s="433" t="str">
        <f>'WOFA KUMAH - HO'!E20</f>
        <v>ALIFE</v>
      </c>
      <c r="G621" s="443">
        <f>'WOFA KUMAH - HO'!F20</f>
        <v>2.40133333333333</v>
      </c>
      <c r="H621" s="434">
        <f>'WOFA KUMAH - HO'!G20</f>
        <v>546</v>
      </c>
      <c r="I621" s="443">
        <f>'WOFA KUMAH - HO'!H20</f>
        <v>59461.413333333294</v>
      </c>
      <c r="J621" s="433">
        <f>'WOFA KUMAH - HO'!I20</f>
        <v>0</v>
      </c>
      <c r="K621" s="443">
        <f>'WOFA KUMAH - HO'!J20</f>
        <v>0</v>
      </c>
      <c r="L621" s="443">
        <f>'WOFA KUMAH - HO'!K20</f>
        <v>0</v>
      </c>
      <c r="M621" s="443">
        <f>'WOFA KUMAH - HO'!L20</f>
        <v>108.90368742368734</v>
      </c>
      <c r="N621" s="433">
        <f>'WOFA KUMAH - HO'!M20</f>
        <v>20</v>
      </c>
      <c r="O621" s="444">
        <f>'WOFA KUMAH - HO'!N20</f>
        <v>1.792077470285135E-2</v>
      </c>
      <c r="P621" s="433">
        <f>'WOFA KUMAH - HO'!O20</f>
        <v>0.8012549517520946</v>
      </c>
      <c r="Q621" s="433" t="str">
        <f>'WOFA KUMAH - HO'!P20</f>
        <v>C</v>
      </c>
      <c r="R621" s="434">
        <f>'WOFA KUMAH - HO'!Q20</f>
        <v>24.818181818181817</v>
      </c>
      <c r="S621" s="443">
        <f>'WOFA KUMAH - HO'!R20</f>
        <v>0.109151515151515</v>
      </c>
      <c r="T621" s="443">
        <f>'WOFA KUMAH - HO'!S20</f>
        <v>2702.7915151515135</v>
      </c>
      <c r="U621" s="433">
        <f>'WOFA KUMAH - HO'!T20</f>
        <v>30</v>
      </c>
      <c r="V621" s="433">
        <f>'WOFA KUMAH - HO'!U20</f>
        <v>3</v>
      </c>
      <c r="W621" s="433">
        <f>'WOFA KUMAH - HO'!V20</f>
        <v>33</v>
      </c>
      <c r="X621" s="434">
        <f>'WOFA KUMAH - HO'!W20</f>
        <v>819</v>
      </c>
      <c r="Y621" s="434">
        <f>'WOFA KUMAH - HO'!X20</f>
        <v>819</v>
      </c>
      <c r="Z621" s="443">
        <f>'WOFA KUMAH - HO'!Y20</f>
        <v>3.601999999999995</v>
      </c>
      <c r="AA621" s="444">
        <f>'WOFA KUMAH - HO'!Z20</f>
        <v>0</v>
      </c>
      <c r="AB621" s="446" t="str">
        <f>'WOFA KUMAH - HO'!AA20</f>
        <v>VERY LOW-ORDER URGENTLY</v>
      </c>
      <c r="AC621" s="443">
        <f>'WOFA KUMAH - HO'!AB20</f>
        <v>89192.119999999937</v>
      </c>
      <c r="AD621" s="450">
        <f>Table1[[#This Row],[Stock Sell in/Sell out]]*Table1[[#This Row],[Stock Norm +Transit Time]]/Table1[[#This Row],[Stock Norm QTY]]</f>
        <v>0</v>
      </c>
      <c r="AE621" s="443">
        <f>Table1[[#This Row],[Stock Norm +Transit Time]]*Table1[[#This Row],[Av. Daily Sales MT]]</f>
        <v>3.601999999999995</v>
      </c>
    </row>
    <row r="622" spans="1:31" hidden="1">
      <c r="A622" s="433" t="s">
        <v>6</v>
      </c>
      <c r="B622" s="433" t="s">
        <v>1</v>
      </c>
      <c r="C622" s="433" t="str">
        <f>'WOFA KUMAH - HO'!B21</f>
        <v>W086</v>
      </c>
      <c r="D622" s="433" t="str">
        <f>'WOFA KUMAH - HO'!C21</f>
        <v>JAMAA CLASSI 24 X 300G</v>
      </c>
      <c r="E622" s="433" t="str">
        <f>'WOFA KUMAH - HO'!D21</f>
        <v>SOAP</v>
      </c>
      <c r="F622" s="433" t="str">
        <f>'WOFA KUMAH - HO'!E21</f>
        <v>JAMAA</v>
      </c>
      <c r="G622" s="443">
        <f>'WOFA KUMAH - HO'!F21</f>
        <v>2.3148000000000102</v>
      </c>
      <c r="H622" s="434">
        <f>'WOFA KUMAH - HO'!G21</f>
        <v>281.66666666666669</v>
      </c>
      <c r="I622" s="443">
        <f>'WOFA KUMAH - HO'!H21</f>
        <v>44594.483333333337</v>
      </c>
      <c r="J622" s="433">
        <f>'WOFA KUMAH - HO'!I21</f>
        <v>0</v>
      </c>
      <c r="K622" s="443">
        <f>'WOFA KUMAH - HO'!J21</f>
        <v>0</v>
      </c>
      <c r="L622" s="443">
        <f>'WOFA KUMAH - HO'!K21</f>
        <v>0</v>
      </c>
      <c r="M622" s="443">
        <f>'WOFA KUMAH - HO'!L21</f>
        <v>158.32360946745561</v>
      </c>
      <c r="N622" s="433">
        <f>'WOFA KUMAH - HO'!M21</f>
        <v>5</v>
      </c>
      <c r="O622" s="444">
        <f>'WOFA KUMAH - HO'!N21</f>
        <v>1.7274989984242314E-2</v>
      </c>
      <c r="P622" s="433">
        <f>'WOFA KUMAH - HO'!O21</f>
        <v>0.81852994173633686</v>
      </c>
      <c r="Q622" s="433" t="str">
        <f>'WOFA KUMAH - HO'!P21</f>
        <v>C</v>
      </c>
      <c r="R622" s="434">
        <f>'WOFA KUMAH - HO'!Q21</f>
        <v>12.803030303030305</v>
      </c>
      <c r="S622" s="443">
        <f>'WOFA KUMAH - HO'!R21</f>
        <v>0.10521818181818228</v>
      </c>
      <c r="T622" s="443">
        <f>'WOFA KUMAH - HO'!S21</f>
        <v>2027.0219696969698</v>
      </c>
      <c r="U622" s="433">
        <f>'WOFA KUMAH - HO'!T21</f>
        <v>30</v>
      </c>
      <c r="V622" s="433">
        <f>'WOFA KUMAH - HO'!U21</f>
        <v>3</v>
      </c>
      <c r="W622" s="433">
        <f>'WOFA KUMAH - HO'!V21</f>
        <v>33</v>
      </c>
      <c r="X622" s="434">
        <f>'WOFA KUMAH - HO'!W21</f>
        <v>422.50000000000006</v>
      </c>
      <c r="Y622" s="434">
        <f>'WOFA KUMAH - HO'!X21</f>
        <v>422.50000000000006</v>
      </c>
      <c r="Z622" s="443">
        <f>'WOFA KUMAH - HO'!Y21</f>
        <v>3.4722000000000155</v>
      </c>
      <c r="AA622" s="444">
        <f>'WOFA KUMAH - HO'!Z21</f>
        <v>0</v>
      </c>
      <c r="AB622" s="446" t="str">
        <f>'WOFA KUMAH - HO'!AA21</f>
        <v>VERY LOW-ORDER URGENTLY</v>
      </c>
      <c r="AC622" s="443">
        <f>'WOFA KUMAH - HO'!AB21</f>
        <v>66891.725000000006</v>
      </c>
      <c r="AD622" s="450">
        <f>Table1[[#This Row],[Stock Sell in/Sell out]]*Table1[[#This Row],[Stock Norm +Transit Time]]/Table1[[#This Row],[Stock Norm QTY]]</f>
        <v>0</v>
      </c>
      <c r="AE622" s="443">
        <f>Table1[[#This Row],[Stock Norm +Transit Time]]*Table1[[#This Row],[Av. Daily Sales MT]]</f>
        <v>3.4722000000000151</v>
      </c>
    </row>
    <row r="623" spans="1:31" hidden="1">
      <c r="A623" s="433" t="s">
        <v>6</v>
      </c>
      <c r="B623" s="433" t="s">
        <v>1</v>
      </c>
      <c r="C623" s="433" t="str">
        <f>'WOFA KUMAH - HO'!B22</f>
        <v>W074</v>
      </c>
      <c r="D623" s="433" t="str">
        <f>'WOFA KUMAH - HO'!C22</f>
        <v>ALIFE ROSE 40 X 100G</v>
      </c>
      <c r="E623" s="433" t="str">
        <f>'WOFA KUMAH - HO'!D22</f>
        <v>SOAP</v>
      </c>
      <c r="F623" s="433" t="str">
        <f>'WOFA KUMAH - HO'!E22</f>
        <v>ALIFE</v>
      </c>
      <c r="G623" s="443">
        <f>'WOFA KUMAH - HO'!F22</f>
        <v>1.8946666666666641</v>
      </c>
      <c r="H623" s="434">
        <f>'WOFA KUMAH - HO'!G22</f>
        <v>442</v>
      </c>
      <c r="I623" s="443">
        <f>'WOFA KUMAH - HO'!H22</f>
        <v>49705.043333333342</v>
      </c>
      <c r="J623" s="433">
        <f>'WOFA KUMAH - HO'!I22</f>
        <v>490</v>
      </c>
      <c r="K623" s="443">
        <f>'WOFA KUMAH - HO'!J22</f>
        <v>1.96</v>
      </c>
      <c r="L623" s="443">
        <f>'WOFA KUMAH - HO'!K22</f>
        <v>55102.876093514336</v>
      </c>
      <c r="M623" s="443">
        <f>'WOFA KUMAH - HO'!L22</f>
        <v>112.45484917043743</v>
      </c>
      <c r="N623" s="433">
        <f>'WOFA KUMAH - HO'!M22</f>
        <v>1</v>
      </c>
      <c r="O623" s="444">
        <f>'WOFA KUMAH - HO'!N22</f>
        <v>1.4139600695586767E-2</v>
      </c>
      <c r="P623" s="433">
        <f>'WOFA KUMAH - HO'!O22</f>
        <v>0.83266954243192359</v>
      </c>
      <c r="Q623" s="433" t="str">
        <f>'WOFA KUMAH - HO'!P22</f>
        <v>C</v>
      </c>
      <c r="R623" s="434">
        <f>'WOFA KUMAH - HO'!Q22</f>
        <v>20.09090909090909</v>
      </c>
      <c r="S623" s="443">
        <f>'WOFA KUMAH - HO'!R22</f>
        <v>8.6121212121212001E-2</v>
      </c>
      <c r="T623" s="443">
        <f>'WOFA KUMAH - HO'!S22</f>
        <v>2259.3201515151518</v>
      </c>
      <c r="U623" s="433">
        <f>'WOFA KUMAH - HO'!T22</f>
        <v>30</v>
      </c>
      <c r="V623" s="433">
        <f>'WOFA KUMAH - HO'!U22</f>
        <v>3</v>
      </c>
      <c r="W623" s="433">
        <f>'WOFA KUMAH - HO'!V22</f>
        <v>33</v>
      </c>
      <c r="X623" s="434">
        <f>'WOFA KUMAH - HO'!W22</f>
        <v>663</v>
      </c>
      <c r="Y623" s="434">
        <f>'WOFA KUMAH - HO'!X22</f>
        <v>173</v>
      </c>
      <c r="Z623" s="443">
        <f>'WOFA KUMAH - HO'!Y22</f>
        <v>0.741577677224735</v>
      </c>
      <c r="AA623" s="444">
        <f>'WOFA KUMAH - HO'!Z22</f>
        <v>0.73906485671191557</v>
      </c>
      <c r="AB623" s="446" t="str">
        <f>'WOFA KUMAH - HO'!AA22</f>
        <v>VERY LOW-ORDER URGENTLY</v>
      </c>
      <c r="AC623" s="443">
        <f>'WOFA KUMAH - HO'!AB22</f>
        <v>19454.688906485673</v>
      </c>
      <c r="AD623" s="450">
        <f>Table1[[#This Row],[Stock Sell in/Sell out]]*Table1[[#This Row],[Stock Norm +Transit Time]]/Table1[[#This Row],[Stock Norm QTY]]</f>
        <v>24.389140271493211</v>
      </c>
      <c r="AE623" s="443">
        <f>Table1[[#This Row],[Stock Norm +Transit Time]]*Table1[[#This Row],[Av. Daily Sales MT]]</f>
        <v>2.8419999999999961</v>
      </c>
    </row>
    <row r="624" spans="1:31" hidden="1">
      <c r="A624" s="433" t="s">
        <v>6</v>
      </c>
      <c r="B624" s="433" t="s">
        <v>1</v>
      </c>
      <c r="C624" s="433" t="str">
        <f>'WOFA KUMAH - HO'!B23</f>
        <v>W026</v>
      </c>
      <c r="D624" s="433" t="str">
        <f>'WOFA KUMAH - HO'!C23</f>
        <v>FORTUNE MARGARINE @15KG</v>
      </c>
      <c r="E624" s="433" t="str">
        <f>'WOFA KUMAH - HO'!D23</f>
        <v>SPECIALTY FATS</v>
      </c>
      <c r="F624" s="433" t="str">
        <f>'WOFA KUMAH - HO'!E23</f>
        <v>FORTUNE</v>
      </c>
      <c r="G624" s="443">
        <f>'WOFA KUMAH - HO'!F23</f>
        <v>1.86</v>
      </c>
      <c r="H624" s="434">
        <f>'WOFA KUMAH - HO'!G23</f>
        <v>124</v>
      </c>
      <c r="I624" s="443">
        <f>'WOFA KUMAH - HO'!H23</f>
        <v>46550</v>
      </c>
      <c r="J624" s="433">
        <f>'WOFA KUMAH - HO'!I23</f>
        <v>0</v>
      </c>
      <c r="K624" s="443">
        <f>'WOFA KUMAH - HO'!J23</f>
        <v>0</v>
      </c>
      <c r="L624" s="443">
        <f>'WOFA KUMAH - HO'!K23</f>
        <v>0</v>
      </c>
      <c r="M624" s="443">
        <f>'WOFA KUMAH - HO'!L23</f>
        <v>375.40322580645159</v>
      </c>
      <c r="N624" s="433">
        <f>'WOFA KUMAH - HO'!M23</f>
        <v>5</v>
      </c>
      <c r="O624" s="444">
        <f>'WOFA KUMAH - HO'!N23</f>
        <v>1.3880888789826578E-2</v>
      </c>
      <c r="P624" s="433">
        <f>'WOFA KUMAH - HO'!O23</f>
        <v>0.84655043122175022</v>
      </c>
      <c r="Q624" s="433" t="str">
        <f>'WOFA KUMAH - HO'!P23</f>
        <v>C</v>
      </c>
      <c r="R624" s="434">
        <f>'WOFA KUMAH - HO'!Q23</f>
        <v>5.6363636363636367</v>
      </c>
      <c r="S624" s="443">
        <f>'WOFA KUMAH - HO'!R23</f>
        <v>8.4545454545454549E-2</v>
      </c>
      <c r="T624" s="443">
        <f>'WOFA KUMAH - HO'!S23</f>
        <v>2115.909090909091</v>
      </c>
      <c r="U624" s="433">
        <f>'WOFA KUMAH - HO'!T23</f>
        <v>30</v>
      </c>
      <c r="V624" s="433">
        <f>'WOFA KUMAH - HO'!U23</f>
        <v>3</v>
      </c>
      <c r="W624" s="433">
        <f>'WOFA KUMAH - HO'!V23</f>
        <v>33</v>
      </c>
      <c r="X624" s="434">
        <f>'WOFA KUMAH - HO'!W23</f>
        <v>186</v>
      </c>
      <c r="Y624" s="434">
        <f>'WOFA KUMAH - HO'!X23</f>
        <v>186</v>
      </c>
      <c r="Z624" s="443">
        <f>'WOFA KUMAH - HO'!Y23</f>
        <v>2.7900000000000005</v>
      </c>
      <c r="AA624" s="444">
        <f>'WOFA KUMAH - HO'!Z23</f>
        <v>0</v>
      </c>
      <c r="AB624" s="446" t="str">
        <f>'WOFA KUMAH - HO'!AA23</f>
        <v>VERY LOW-ORDER URGENTLY</v>
      </c>
      <c r="AC624" s="443">
        <f>'WOFA KUMAH - HO'!AB23</f>
        <v>69825</v>
      </c>
      <c r="AD624" s="450">
        <f>Table1[[#This Row],[Stock Sell in/Sell out]]*Table1[[#This Row],[Stock Norm +Transit Time]]/Table1[[#This Row],[Stock Norm QTY]]</f>
        <v>0</v>
      </c>
      <c r="AE624" s="443">
        <f>Table1[[#This Row],[Stock Norm +Transit Time]]*Table1[[#This Row],[Av. Daily Sales MT]]</f>
        <v>2.79</v>
      </c>
    </row>
    <row r="625" spans="1:31" hidden="1">
      <c r="A625" s="433" t="s">
        <v>6</v>
      </c>
      <c r="B625" s="433" t="s">
        <v>1</v>
      </c>
      <c r="C625" s="433" t="str">
        <f>'WOFA KUMAH - HO'!B24</f>
        <v>W077</v>
      </c>
      <c r="D625" s="433" t="str">
        <f>'WOFA KUMAH - HO'!C24</f>
        <v>ALIFE COCONUT 40 X 100G</v>
      </c>
      <c r="E625" s="433" t="str">
        <f>'WOFA KUMAH - HO'!D24</f>
        <v>SOAP</v>
      </c>
      <c r="F625" s="433" t="str">
        <f>'WOFA KUMAH - HO'!E24</f>
        <v>ALIFE</v>
      </c>
      <c r="G625" s="443">
        <f>'WOFA KUMAH - HO'!F24</f>
        <v>1.7853333333333299</v>
      </c>
      <c r="H625" s="434">
        <f>'WOFA KUMAH - HO'!G24</f>
        <v>406.66666666666663</v>
      </c>
      <c r="I625" s="443">
        <f>'WOFA KUMAH - HO'!H24</f>
        <v>46086.579999999987</v>
      </c>
      <c r="J625" s="433">
        <f>'WOFA KUMAH - HO'!I24</f>
        <v>439</v>
      </c>
      <c r="K625" s="443">
        <f>'WOFA KUMAH - HO'!J24</f>
        <v>1.756</v>
      </c>
      <c r="L625" s="443">
        <f>'WOFA KUMAH - HO'!K24</f>
        <v>49750.840868852451</v>
      </c>
      <c r="M625" s="443">
        <f>'WOFA KUMAH - HO'!L24</f>
        <v>113.3276557377049</v>
      </c>
      <c r="N625" s="433">
        <f>'WOFA KUMAH - HO'!M24</f>
        <v>5</v>
      </c>
      <c r="O625" s="444">
        <f>'WOFA KUMAH - HO'!N24</f>
        <v>1.3323663146650719E-2</v>
      </c>
      <c r="P625" s="433">
        <f>'WOFA KUMAH - HO'!O24</f>
        <v>0.8598740943684009</v>
      </c>
      <c r="Q625" s="433" t="str">
        <f>'WOFA KUMAH - HO'!P24</f>
        <v>C</v>
      </c>
      <c r="R625" s="434">
        <f>'WOFA KUMAH - HO'!Q24</f>
        <v>18.484848484848484</v>
      </c>
      <c r="S625" s="443">
        <f>'WOFA KUMAH - HO'!R24</f>
        <v>8.1151515151514989E-2</v>
      </c>
      <c r="T625" s="443">
        <f>'WOFA KUMAH - HO'!S24</f>
        <v>2094.8445454545449</v>
      </c>
      <c r="U625" s="433">
        <f>'WOFA KUMAH - HO'!T24</f>
        <v>30</v>
      </c>
      <c r="V625" s="433">
        <f>'WOFA KUMAH - HO'!U24</f>
        <v>3</v>
      </c>
      <c r="W625" s="433">
        <f>'WOFA KUMAH - HO'!V24</f>
        <v>33</v>
      </c>
      <c r="X625" s="434">
        <f>'WOFA KUMAH - HO'!W24</f>
        <v>610</v>
      </c>
      <c r="Y625" s="434">
        <f>'WOFA KUMAH - HO'!X24</f>
        <v>171</v>
      </c>
      <c r="Z625" s="443">
        <f>'WOFA KUMAH - HO'!Y24</f>
        <v>0.75071803278688387</v>
      </c>
      <c r="AA625" s="444">
        <f>'WOFA KUMAH - HO'!Z24</f>
        <v>0.71967213114754103</v>
      </c>
      <c r="AB625" s="446" t="str">
        <f>'WOFA KUMAH - HO'!AA24</f>
        <v>VERY LOW-ORDER URGENTLY</v>
      </c>
      <c r="AC625" s="443">
        <f>'WOFA KUMAH - HO'!AB24</f>
        <v>19379.029131147538</v>
      </c>
      <c r="AD625" s="450">
        <f>Table1[[#This Row],[Stock Sell in/Sell out]]*Table1[[#This Row],[Stock Norm +Transit Time]]/Table1[[#This Row],[Stock Norm QTY]]</f>
        <v>23.749180327868853</v>
      </c>
      <c r="AE625" s="443">
        <f>Table1[[#This Row],[Stock Norm +Transit Time]]*Table1[[#This Row],[Av. Daily Sales MT]]</f>
        <v>2.6779999999999946</v>
      </c>
    </row>
    <row r="626" spans="1:31" hidden="1">
      <c r="A626" s="433" t="s">
        <v>6</v>
      </c>
      <c r="B626" s="433" t="s">
        <v>1</v>
      </c>
      <c r="C626" s="433" t="str">
        <f>'WOFA KUMAH - HO'!B25</f>
        <v>W109</v>
      </c>
      <c r="D626" s="433" t="str">
        <f>'WOFA KUMAH - HO'!C25</f>
        <v>EXCELLA THAI 5KG</v>
      </c>
      <c r="E626" s="433" t="str">
        <f>'WOFA KUMAH - HO'!D25</f>
        <v>RICE</v>
      </c>
      <c r="F626" s="433" t="str">
        <f>'WOFA KUMAH - HO'!E25</f>
        <v>EXCELLA</v>
      </c>
      <c r="G626" s="443">
        <f>'WOFA KUMAH - HO'!F25</f>
        <v>1.6033333333333331</v>
      </c>
      <c r="H626" s="434">
        <f>'WOFA KUMAH - HO'!G25</f>
        <v>57.333333333333336</v>
      </c>
      <c r="I626" s="443">
        <f>'WOFA KUMAH - HO'!H25</f>
        <v>16301.80000000001</v>
      </c>
      <c r="J626" s="433">
        <f>'WOFA KUMAH - HO'!I25</f>
        <v>0</v>
      </c>
      <c r="K626" s="443">
        <f>'WOFA KUMAH - HO'!J25</f>
        <v>0</v>
      </c>
      <c r="L626" s="443">
        <f>'WOFA KUMAH - HO'!K25</f>
        <v>0</v>
      </c>
      <c r="M626" s="443">
        <f>'WOFA KUMAH - HO'!L25</f>
        <v>284.33372093023274</v>
      </c>
      <c r="N626" s="433">
        <f>'WOFA KUMAH - HO'!M25</f>
        <v>1</v>
      </c>
      <c r="O626" s="444">
        <f>'WOFA KUMAH - HO'!N25</f>
        <v>1.1965425641409648E-2</v>
      </c>
      <c r="P626" s="433">
        <f>'WOFA KUMAH - HO'!O25</f>
        <v>0.87183952000981058</v>
      </c>
      <c r="Q626" s="433" t="str">
        <f>'WOFA KUMAH - HO'!P25</f>
        <v>C</v>
      </c>
      <c r="R626" s="434">
        <f>'WOFA KUMAH - HO'!Q25</f>
        <v>2.606060606060606</v>
      </c>
      <c r="S626" s="443">
        <f>'WOFA KUMAH - HO'!R25</f>
        <v>7.2878787878787862E-2</v>
      </c>
      <c r="T626" s="443">
        <f>'WOFA KUMAH - HO'!S25</f>
        <v>740.99090909090955</v>
      </c>
      <c r="U626" s="433">
        <f>'WOFA KUMAH - HO'!T25</f>
        <v>30</v>
      </c>
      <c r="V626" s="433">
        <f>'WOFA KUMAH - HO'!U25</f>
        <v>3</v>
      </c>
      <c r="W626" s="433">
        <f>'WOFA KUMAH - HO'!V25</f>
        <v>33</v>
      </c>
      <c r="X626" s="434">
        <f>'WOFA KUMAH - HO'!W25</f>
        <v>86</v>
      </c>
      <c r="Y626" s="434">
        <f>'WOFA KUMAH - HO'!X25</f>
        <v>86</v>
      </c>
      <c r="Z626" s="443">
        <f>'WOFA KUMAH - HO'!Y25</f>
        <v>2.4049999999999994</v>
      </c>
      <c r="AA626" s="444">
        <f>'WOFA KUMAH - HO'!Z25</f>
        <v>0</v>
      </c>
      <c r="AB626" s="446" t="str">
        <f>'WOFA KUMAH - HO'!AA25</f>
        <v>VERY LOW-ORDER URGENTLY</v>
      </c>
      <c r="AC626" s="443">
        <f>'WOFA KUMAH - HO'!AB25</f>
        <v>24452.700000000015</v>
      </c>
      <c r="AD626" s="450">
        <f>Table1[[#This Row],[Stock Sell in/Sell out]]*Table1[[#This Row],[Stock Norm +Transit Time]]/Table1[[#This Row],[Stock Norm QTY]]</f>
        <v>0</v>
      </c>
      <c r="AE626" s="443">
        <f>Table1[[#This Row],[Stock Norm +Transit Time]]*Table1[[#This Row],[Av. Daily Sales MT]]</f>
        <v>2.4049999999999994</v>
      </c>
    </row>
    <row r="627" spans="1:31" hidden="1">
      <c r="A627" s="433" t="s">
        <v>6</v>
      </c>
      <c r="B627" s="433" t="s">
        <v>1</v>
      </c>
      <c r="C627" s="433" t="str">
        <f>'WOFA KUMAH - HO'!B26</f>
        <v>W216</v>
      </c>
      <c r="D627" s="433" t="str">
        <f>'WOFA KUMAH - HO'!C26</f>
        <v>THAI 25KG</v>
      </c>
      <c r="E627" s="433" t="str">
        <f>'WOFA KUMAH - HO'!D26</f>
        <v>RICE</v>
      </c>
      <c r="F627" s="433" t="str">
        <f>'WOFA KUMAH - HO'!E26</f>
        <v>FORTUNE</v>
      </c>
      <c r="G627" s="443">
        <f>'WOFA KUMAH - HO'!F26</f>
        <v>1.4583333333333324</v>
      </c>
      <c r="H627" s="434">
        <f>'WOFA KUMAH - HO'!G26</f>
        <v>58.333333333333329</v>
      </c>
      <c r="I627" s="443">
        <f>'WOFA KUMAH - HO'!H26</f>
        <v>14352.666666666666</v>
      </c>
      <c r="J627" s="433">
        <f>'WOFA KUMAH - HO'!I26</f>
        <v>139</v>
      </c>
      <c r="K627" s="443">
        <f>'WOFA KUMAH - HO'!J26</f>
        <v>3.4750000000000001</v>
      </c>
      <c r="L627" s="443">
        <f>'WOFA KUMAH - HO'!K26</f>
        <v>34200.354285714289</v>
      </c>
      <c r="M627" s="443">
        <f>'WOFA KUMAH - HO'!L26</f>
        <v>246.0457142857143</v>
      </c>
      <c r="N627" s="433">
        <f>'WOFA KUMAH - HO'!M26</f>
        <v>5</v>
      </c>
      <c r="O627" s="444">
        <f>'WOFA KUMAH - HO'!N26</f>
        <v>1.0883313343278E-2</v>
      </c>
      <c r="P627" s="433">
        <f>'WOFA KUMAH - HO'!O26</f>
        <v>0.88272283335308854</v>
      </c>
      <c r="Q627" s="433" t="str">
        <f>'WOFA KUMAH - HO'!P26</f>
        <v>C</v>
      </c>
      <c r="R627" s="434">
        <f>'WOFA KUMAH - HO'!Q26</f>
        <v>2.6515151515151514</v>
      </c>
      <c r="S627" s="443">
        <f>'WOFA KUMAH - HO'!R26</f>
        <v>6.6287878787878743E-2</v>
      </c>
      <c r="T627" s="443">
        <f>'WOFA KUMAH - HO'!S26</f>
        <v>652.39393939393938</v>
      </c>
      <c r="U627" s="433">
        <f>'WOFA KUMAH - HO'!T26</f>
        <v>30</v>
      </c>
      <c r="V627" s="433">
        <f>'WOFA KUMAH - HO'!U26</f>
        <v>3</v>
      </c>
      <c r="W627" s="433">
        <f>'WOFA KUMAH - HO'!V26</f>
        <v>33</v>
      </c>
      <c r="X627" s="434">
        <f>'WOFA KUMAH - HO'!W26</f>
        <v>87.5</v>
      </c>
      <c r="Y627" s="434">
        <f>'WOFA KUMAH - HO'!X26</f>
        <v>0</v>
      </c>
      <c r="Z627" s="443">
        <f>'WOFA KUMAH - HO'!Y26</f>
        <v>0</v>
      </c>
      <c r="AA627" s="444">
        <f>'WOFA KUMAH - HO'!Z26</f>
        <v>1.5885714285714285</v>
      </c>
      <c r="AB627" s="446" t="str">
        <f>'WOFA KUMAH - HO'!AA26</f>
        <v>HIGH-DON’T ORDER</v>
      </c>
      <c r="AC627" s="443">
        <f>'WOFA KUMAH - HO'!AB26</f>
        <v>0</v>
      </c>
      <c r="AD627" s="450">
        <f>Table1[[#This Row],[Stock Sell in/Sell out]]*Table1[[#This Row],[Stock Norm +Transit Time]]/Table1[[#This Row],[Stock Norm QTY]]</f>
        <v>52.42285714285714</v>
      </c>
      <c r="AE627" s="443">
        <f>Table1[[#This Row],[Stock Norm +Transit Time]]*Table1[[#This Row],[Av. Daily Sales MT]]</f>
        <v>2.1874999999999987</v>
      </c>
    </row>
    <row r="628" spans="1:31" hidden="1">
      <c r="A628" s="433" t="s">
        <v>6</v>
      </c>
      <c r="B628" s="433" t="s">
        <v>1</v>
      </c>
      <c r="C628" s="433" t="str">
        <f>'WOFA KUMAH - HO'!B27</f>
        <v>W019</v>
      </c>
      <c r="D628" s="433" t="str">
        <f>'WOFA KUMAH - HO'!C27</f>
        <v xml:space="preserve">FRYTOL YELLOW @25L </v>
      </c>
      <c r="E628" s="433" t="str">
        <f>'WOFA KUMAH - HO'!D27</f>
        <v>COOKING OIL</v>
      </c>
      <c r="F628" s="433" t="str">
        <f>'WOFA KUMAH - HO'!E27</f>
        <v>FRYTOL</v>
      </c>
      <c r="G628" s="443">
        <f>'WOFA KUMAH - HO'!F27</f>
        <v>1.2299999999999989</v>
      </c>
      <c r="H628" s="434">
        <f>'WOFA KUMAH - HO'!G27</f>
        <v>54.666666666666664</v>
      </c>
      <c r="I628" s="443">
        <f>'WOFA KUMAH - HO'!H27</f>
        <v>28921.666666666668</v>
      </c>
      <c r="J628" s="433">
        <f>'WOFA KUMAH - HO'!I27</f>
        <v>60</v>
      </c>
      <c r="K628" s="443">
        <f>'WOFA KUMAH - HO'!J27</f>
        <v>1.35</v>
      </c>
      <c r="L628" s="443">
        <f>'WOFA KUMAH - HO'!K27</f>
        <v>31743.292682926833</v>
      </c>
      <c r="M628" s="443">
        <f>'WOFA KUMAH - HO'!L27</f>
        <v>529.05487804878055</v>
      </c>
      <c r="N628" s="433">
        <f>'WOFA KUMAH - HO'!M27</f>
        <v>1</v>
      </c>
      <c r="O628" s="444">
        <f>'WOFA KUMAH - HO'!N27</f>
        <v>9.1792974255304714E-3</v>
      </c>
      <c r="P628" s="433">
        <f>'WOFA KUMAH - HO'!O27</f>
        <v>0.89190213077861902</v>
      </c>
      <c r="Q628" s="433" t="str">
        <f>'WOFA KUMAH - HO'!P27</f>
        <v>C</v>
      </c>
      <c r="R628" s="434">
        <f>'WOFA KUMAH - HO'!Q27</f>
        <v>2.4848484848484849</v>
      </c>
      <c r="S628" s="443">
        <f>'WOFA KUMAH - HO'!R27</f>
        <v>5.590909090909086E-2</v>
      </c>
      <c r="T628" s="443">
        <f>'WOFA KUMAH - HO'!S27</f>
        <v>1314.6212121212122</v>
      </c>
      <c r="U628" s="433">
        <f>'WOFA KUMAH - HO'!T27</f>
        <v>30</v>
      </c>
      <c r="V628" s="433">
        <f>'WOFA KUMAH - HO'!U27</f>
        <v>3</v>
      </c>
      <c r="W628" s="433">
        <f>'WOFA KUMAH - HO'!V27</f>
        <v>33</v>
      </c>
      <c r="X628" s="434">
        <f>'WOFA KUMAH - HO'!W27</f>
        <v>82</v>
      </c>
      <c r="Y628" s="434">
        <f>'WOFA KUMAH - HO'!X27</f>
        <v>22</v>
      </c>
      <c r="Z628" s="443">
        <f>'WOFA KUMAH - HO'!Y27</f>
        <v>0.49499999999999955</v>
      </c>
      <c r="AA628" s="444">
        <f>'WOFA KUMAH - HO'!Z27</f>
        <v>0.73170731707317072</v>
      </c>
      <c r="AB628" s="446" t="str">
        <f>'WOFA KUMAH - HO'!AA27</f>
        <v>VERY LOW-ORDER URGENTLY</v>
      </c>
      <c r="AC628" s="443">
        <f>'WOFA KUMAH - HO'!AB27</f>
        <v>11639.207317073173</v>
      </c>
      <c r="AD628" s="450">
        <f>Table1[[#This Row],[Stock Sell in/Sell out]]*Table1[[#This Row],[Stock Norm +Transit Time]]/Table1[[#This Row],[Stock Norm QTY]]</f>
        <v>24.146341463414632</v>
      </c>
      <c r="AE628" s="443">
        <f>Table1[[#This Row],[Stock Norm +Transit Time]]*Table1[[#This Row],[Av. Daily Sales MT]]</f>
        <v>1.8449999999999984</v>
      </c>
    </row>
    <row r="629" spans="1:31" hidden="1">
      <c r="A629" s="433" t="s">
        <v>6</v>
      </c>
      <c r="B629" s="433" t="s">
        <v>1</v>
      </c>
      <c r="C629" s="433" t="str">
        <f>'WOFA KUMAH - HO'!B28</f>
        <v>W185</v>
      </c>
      <c r="D629" s="433" t="str">
        <f>'WOFA KUMAH - HO'!C28</f>
        <v>FORTUNE DELIGHT 22.5KG</v>
      </c>
      <c r="E629" s="433" t="str">
        <f>'WOFA KUMAH - HO'!D28</f>
        <v>RICE</v>
      </c>
      <c r="F629" s="433" t="str">
        <f>'WOFA KUMAH - HO'!E28</f>
        <v>FORTUNE DELIGHT</v>
      </c>
      <c r="G629" s="443">
        <f>'WOFA KUMAH - HO'!F28</f>
        <v>1.1849999999999992</v>
      </c>
      <c r="H629" s="434">
        <f>'WOFA KUMAH - HO'!G28</f>
        <v>52.666666666666671</v>
      </c>
      <c r="I629" s="443">
        <f>'WOFA KUMAH - HO'!H28</f>
        <v>21131.333333333336</v>
      </c>
      <c r="J629" s="433">
        <f>'WOFA KUMAH - HO'!I28</f>
        <v>399</v>
      </c>
      <c r="K629" s="443">
        <f>'WOFA KUMAH - HO'!J28</f>
        <v>8.9774999999999991</v>
      </c>
      <c r="L629" s="443">
        <f>'WOFA KUMAH - HO'!K28</f>
        <v>160089.91139240505</v>
      </c>
      <c r="M629" s="443">
        <f>'WOFA KUMAH - HO'!L28</f>
        <v>401.22784810126581</v>
      </c>
      <c r="N629" s="433">
        <f>'WOFA KUMAH - HO'!M28</f>
        <v>5</v>
      </c>
      <c r="O629" s="444">
        <f>'WOFA KUMAH - HO'!N28</f>
        <v>8.8434694709378942E-3</v>
      </c>
      <c r="P629" s="433">
        <f>'WOFA KUMAH - HO'!O28</f>
        <v>0.90074560024955697</v>
      </c>
      <c r="Q629" s="433" t="str">
        <f>'WOFA KUMAH - HO'!P28</f>
        <v>C</v>
      </c>
      <c r="R629" s="434">
        <f>'WOFA KUMAH - HO'!Q28</f>
        <v>2.393939393939394</v>
      </c>
      <c r="S629" s="443">
        <f>'WOFA KUMAH - HO'!R28</f>
        <v>5.3863636363636329E-2</v>
      </c>
      <c r="T629" s="443">
        <f>'WOFA KUMAH - HO'!S28</f>
        <v>960.51515151515162</v>
      </c>
      <c r="U629" s="433">
        <f>'WOFA KUMAH - HO'!T28</f>
        <v>30</v>
      </c>
      <c r="V629" s="433">
        <f>'WOFA KUMAH - HO'!U28</f>
        <v>3</v>
      </c>
      <c r="W629" s="433">
        <f>'WOFA KUMAH - HO'!V28</f>
        <v>33</v>
      </c>
      <c r="X629" s="434">
        <f>'WOFA KUMAH - HO'!W28</f>
        <v>79</v>
      </c>
      <c r="Y629" s="434">
        <f>'WOFA KUMAH - HO'!X28</f>
        <v>0</v>
      </c>
      <c r="Z629" s="443">
        <f>'WOFA KUMAH - HO'!Y28</f>
        <v>0</v>
      </c>
      <c r="AA629" s="444">
        <f>'WOFA KUMAH - HO'!Z28</f>
        <v>5.0506329113924053</v>
      </c>
      <c r="AB629" s="446" t="str">
        <f>'WOFA KUMAH - HO'!AA28</f>
        <v>VERY HIGH-DON’T ORDER</v>
      </c>
      <c r="AC629" s="443">
        <f>'WOFA KUMAH - HO'!AB28</f>
        <v>0</v>
      </c>
      <c r="AD629" s="450">
        <f>Table1[[#This Row],[Stock Sell in/Sell out]]*Table1[[#This Row],[Stock Norm +Transit Time]]/Table1[[#This Row],[Stock Norm QTY]]</f>
        <v>166.67088607594937</v>
      </c>
      <c r="AE629" s="443">
        <f>Table1[[#This Row],[Stock Norm +Transit Time]]*Table1[[#This Row],[Av. Daily Sales MT]]</f>
        <v>1.7774999999999987</v>
      </c>
    </row>
    <row r="630" spans="1:31" hidden="1">
      <c r="A630" s="433" t="s">
        <v>6</v>
      </c>
      <c r="B630" s="433" t="s">
        <v>1</v>
      </c>
      <c r="C630" s="433" t="str">
        <f>'WOFA KUMAH - HO'!B29</f>
        <v>W178</v>
      </c>
      <c r="D630" s="433" t="str">
        <f>'WOFA KUMAH - HO'!C29</f>
        <v>FRYTOL 450 ML SCH</v>
      </c>
      <c r="E630" s="433" t="str">
        <f>'WOFA KUMAH - HO'!D29</f>
        <v>COOKING OIL</v>
      </c>
      <c r="F630" s="433" t="str">
        <f>'WOFA KUMAH - HO'!E29</f>
        <v>FRYTOL</v>
      </c>
      <c r="G630" s="443">
        <f>'WOFA KUMAH - HO'!F29</f>
        <v>1.121033333333336</v>
      </c>
      <c r="H630" s="434">
        <f>'WOFA KUMAH - HO'!G29</f>
        <v>64.666666666666671</v>
      </c>
      <c r="I630" s="443">
        <f>'WOFA KUMAH - HO'!H29</f>
        <v>37456.083333333336</v>
      </c>
      <c r="J630" s="433">
        <f>'WOFA KUMAH - HO'!I29</f>
        <v>245</v>
      </c>
      <c r="K630" s="443">
        <f>'WOFA KUMAH - HO'!J29</f>
        <v>1.9844999999999999</v>
      </c>
      <c r="L630" s="443">
        <f>'WOFA KUMAH - HO'!K29</f>
        <v>141908.35695876289</v>
      </c>
      <c r="M630" s="443">
        <f>'WOFA KUMAH - HO'!L29</f>
        <v>579.21778350515467</v>
      </c>
      <c r="N630" s="433">
        <f>'WOFA KUMAH - HO'!M29</f>
        <v>1</v>
      </c>
      <c r="O630" s="444">
        <f>'WOFA KUMAH - HO'!N29</f>
        <v>8.3660962525207664E-3</v>
      </c>
      <c r="P630" s="433">
        <f>'WOFA KUMAH - HO'!O29</f>
        <v>0.90911169650207768</v>
      </c>
      <c r="Q630" s="433" t="str">
        <f>'WOFA KUMAH - HO'!P29</f>
        <v>C</v>
      </c>
      <c r="R630" s="434">
        <f>'WOFA KUMAH - HO'!Q29</f>
        <v>2.9393939393939394</v>
      </c>
      <c r="S630" s="443">
        <f>'WOFA KUMAH - HO'!R29</f>
        <v>5.0956060606060727E-2</v>
      </c>
      <c r="T630" s="443">
        <f>'WOFA KUMAH - HO'!S29</f>
        <v>1702.5492424242425</v>
      </c>
      <c r="U630" s="433">
        <f>'WOFA KUMAH - HO'!T29</f>
        <v>30</v>
      </c>
      <c r="V630" s="433">
        <f>'WOFA KUMAH - HO'!U29</f>
        <v>3</v>
      </c>
      <c r="W630" s="433">
        <f>'WOFA KUMAH - HO'!V29</f>
        <v>33</v>
      </c>
      <c r="X630" s="434">
        <f>'WOFA KUMAH - HO'!W29</f>
        <v>97</v>
      </c>
      <c r="Y630" s="434">
        <f>'WOFA KUMAH - HO'!X29</f>
        <v>0</v>
      </c>
      <c r="Z630" s="443">
        <f>'WOFA KUMAH - HO'!Y29</f>
        <v>0</v>
      </c>
      <c r="AA630" s="444">
        <f>'WOFA KUMAH - HO'!Z29</f>
        <v>2.5257731958762886</v>
      </c>
      <c r="AB630" s="446" t="str">
        <f>'WOFA KUMAH - HO'!AA29</f>
        <v>VERY HIGH-DON’T ORDER</v>
      </c>
      <c r="AC630" s="443">
        <f>'WOFA KUMAH - HO'!AB29</f>
        <v>0</v>
      </c>
      <c r="AD630" s="450">
        <f>Table1[[#This Row],[Stock Sell in/Sell out]]*Table1[[#This Row],[Stock Norm +Transit Time]]/Table1[[#This Row],[Stock Norm QTY]]</f>
        <v>83.350515463917532</v>
      </c>
      <c r="AE630" s="443">
        <f>Table1[[#This Row],[Stock Norm +Transit Time]]*Table1[[#This Row],[Av. Daily Sales MT]]</f>
        <v>1.6815500000000041</v>
      </c>
    </row>
    <row r="631" spans="1:31" hidden="1">
      <c r="A631" s="433" t="s">
        <v>6</v>
      </c>
      <c r="B631" s="433" t="s">
        <v>1</v>
      </c>
      <c r="C631" s="433" t="str">
        <f>'WOFA KUMAH - HO'!B30</f>
        <v>W136</v>
      </c>
      <c r="D631" s="433" t="str">
        <f>'WOFA KUMAH - HO'!C30</f>
        <v>FORTUNE EMO PA 4.5KG</v>
      </c>
      <c r="E631" s="433" t="str">
        <f>'WOFA KUMAH - HO'!D30</f>
        <v>RICE</v>
      </c>
      <c r="F631" s="433" t="str">
        <f>'WOFA KUMAH - HO'!E30</f>
        <v>FORTUNE</v>
      </c>
      <c r="G631" s="443">
        <f>'WOFA KUMAH - HO'!F30</f>
        <v>1.0725</v>
      </c>
      <c r="H631" s="434">
        <f>'WOFA KUMAH - HO'!G30</f>
        <v>47.666666666666671</v>
      </c>
      <c r="I631" s="443">
        <f>'WOFA KUMAH - HO'!H30</f>
        <v>10704.999999999998</v>
      </c>
      <c r="J631" s="433">
        <f>'WOFA KUMAH - HO'!I30</f>
        <v>1</v>
      </c>
      <c r="K631" s="443">
        <f>'WOFA KUMAH - HO'!J30</f>
        <v>2.2499999999999999E-2</v>
      </c>
      <c r="L631" s="443">
        <f>'WOFA KUMAH - HO'!K30</f>
        <v>224.58041958041952</v>
      </c>
      <c r="M631" s="443">
        <f>'WOFA KUMAH - HO'!L30</f>
        <v>224.58041958041952</v>
      </c>
      <c r="N631" s="433">
        <f>'WOFA KUMAH - HO'!M30</f>
        <v>40</v>
      </c>
      <c r="O631" s="444">
        <f>'WOFA KUMAH - HO'!N30</f>
        <v>8.0038995844564538E-3</v>
      </c>
      <c r="P631" s="433">
        <f>'WOFA KUMAH - HO'!O30</f>
        <v>0.91711559608653415</v>
      </c>
      <c r="Q631" s="433" t="str">
        <f>'WOFA KUMAH - HO'!P30</f>
        <v>C</v>
      </c>
      <c r="R631" s="434">
        <f>'WOFA KUMAH - HO'!Q30</f>
        <v>2.166666666666667</v>
      </c>
      <c r="S631" s="443">
        <f>'WOFA KUMAH - HO'!R30</f>
        <v>4.8750000000000002E-2</v>
      </c>
      <c r="T631" s="443">
        <f>'WOFA KUMAH - HO'!S30</f>
        <v>486.59090909090901</v>
      </c>
      <c r="U631" s="433">
        <f>'WOFA KUMAH - HO'!T30</f>
        <v>30</v>
      </c>
      <c r="V631" s="433">
        <f>'WOFA KUMAH - HO'!U30</f>
        <v>3</v>
      </c>
      <c r="W631" s="433">
        <f>'WOFA KUMAH - HO'!V30</f>
        <v>33</v>
      </c>
      <c r="X631" s="434">
        <f>'WOFA KUMAH - HO'!W30</f>
        <v>71.500000000000014</v>
      </c>
      <c r="Y631" s="434">
        <f>'WOFA KUMAH - HO'!X30</f>
        <v>70.500000000000014</v>
      </c>
      <c r="Z631" s="443">
        <f>'WOFA KUMAH - HO'!Y30</f>
        <v>1.5862500000000002</v>
      </c>
      <c r="AA631" s="444">
        <f>'WOFA KUMAH - HO'!Z30</f>
        <v>1.3986013986013983E-2</v>
      </c>
      <c r="AB631" s="446" t="str">
        <f>'WOFA KUMAH - HO'!AA30</f>
        <v>VERY LOW-ORDER URGENTLY</v>
      </c>
      <c r="AC631" s="443">
        <f>'WOFA KUMAH - HO'!AB30</f>
        <v>15832.919580419579</v>
      </c>
      <c r="AD631" s="450">
        <f>Table1[[#This Row],[Stock Sell in/Sell out]]*Table1[[#This Row],[Stock Norm +Transit Time]]/Table1[[#This Row],[Stock Norm QTY]]</f>
        <v>0.46153846153846145</v>
      </c>
      <c r="AE631" s="443">
        <f>Table1[[#This Row],[Stock Norm +Transit Time]]*Table1[[#This Row],[Av. Daily Sales MT]]</f>
        <v>1.6087500000000001</v>
      </c>
    </row>
    <row r="632" spans="1:31" hidden="1">
      <c r="A632" s="433" t="s">
        <v>6</v>
      </c>
      <c r="B632" s="433" t="s">
        <v>1</v>
      </c>
      <c r="C632" s="433" t="str">
        <f>'WOFA KUMAH - HO'!B31</f>
        <v>W071</v>
      </c>
      <c r="D632" s="433" t="str">
        <f>'WOFA KUMAH - HO'!C31</f>
        <v>ALIFE LEMON 40 X 100G</v>
      </c>
      <c r="E632" s="433" t="str">
        <f>'WOFA KUMAH - HO'!D31</f>
        <v>SOAP</v>
      </c>
      <c r="F632" s="433" t="str">
        <f>'WOFA KUMAH - HO'!E31</f>
        <v>ALIFE</v>
      </c>
      <c r="G632" s="443">
        <f>'WOFA KUMAH - HO'!F31</f>
        <v>0.86266666666666703</v>
      </c>
      <c r="H632" s="434">
        <f>'WOFA KUMAH - HO'!G31</f>
        <v>199</v>
      </c>
      <c r="I632" s="443">
        <f>'WOFA KUMAH - HO'!H31</f>
        <v>22806.766666666666</v>
      </c>
      <c r="J632" s="433">
        <f>'WOFA KUMAH - HO'!I31</f>
        <v>399</v>
      </c>
      <c r="K632" s="443">
        <f>'WOFA KUMAH - HO'!J31</f>
        <v>1.5960000000000001</v>
      </c>
      <c r="L632" s="443">
        <f>'WOFA KUMAH - HO'!K31</f>
        <v>45728.140201005022</v>
      </c>
      <c r="M632" s="443">
        <f>'WOFA KUMAH - HO'!L31</f>
        <v>114.60686767169179</v>
      </c>
      <c r="N632" s="433">
        <f>'WOFA KUMAH - HO'!M31</f>
        <v>18</v>
      </c>
      <c r="O632" s="444">
        <f>'WOFA KUMAH - HO'!N31</f>
        <v>6.437946270263656E-3</v>
      </c>
      <c r="P632" s="433">
        <f>'WOFA KUMAH - HO'!O31</f>
        <v>0.92355354235679776</v>
      </c>
      <c r="Q632" s="433" t="str">
        <f>'WOFA KUMAH - HO'!P31</f>
        <v>C</v>
      </c>
      <c r="R632" s="434">
        <f>'WOFA KUMAH - HO'!Q31</f>
        <v>9.045454545454545</v>
      </c>
      <c r="S632" s="443">
        <f>'WOFA KUMAH - HO'!R31</f>
        <v>3.9212121212121226E-2</v>
      </c>
      <c r="T632" s="443">
        <f>'WOFA KUMAH - HO'!S31</f>
        <v>1036.6712121212122</v>
      </c>
      <c r="U632" s="433">
        <f>'WOFA KUMAH - HO'!T31</f>
        <v>30</v>
      </c>
      <c r="V632" s="433">
        <f>'WOFA KUMAH - HO'!U31</f>
        <v>3</v>
      </c>
      <c r="W632" s="433">
        <f>'WOFA KUMAH - HO'!V31</f>
        <v>33</v>
      </c>
      <c r="X632" s="434">
        <f>'WOFA KUMAH - HO'!W31</f>
        <v>298.5</v>
      </c>
      <c r="Y632" s="434">
        <f>'WOFA KUMAH - HO'!X31</f>
        <v>0</v>
      </c>
      <c r="Z632" s="443">
        <f>'WOFA KUMAH - HO'!Y31</f>
        <v>0</v>
      </c>
      <c r="AA632" s="444">
        <f>'WOFA KUMAH - HO'!Z31</f>
        <v>1.3366834170854272</v>
      </c>
      <c r="AB632" s="446" t="str">
        <f>'WOFA KUMAH - HO'!AA31</f>
        <v>HIGH-DON’T ORDER</v>
      </c>
      <c r="AC632" s="443">
        <f>'WOFA KUMAH - HO'!AB31</f>
        <v>0</v>
      </c>
      <c r="AD632" s="450">
        <f>Table1[[#This Row],[Stock Sell in/Sell out]]*Table1[[#This Row],[Stock Norm +Transit Time]]/Table1[[#This Row],[Stock Norm QTY]]</f>
        <v>44.110552763819094</v>
      </c>
      <c r="AE632" s="443">
        <f>Table1[[#This Row],[Stock Norm +Transit Time]]*Table1[[#This Row],[Av. Daily Sales MT]]</f>
        <v>1.2940000000000005</v>
      </c>
    </row>
    <row r="633" spans="1:31" hidden="1">
      <c r="A633" s="433" t="s">
        <v>6</v>
      </c>
      <c r="B633" s="433" t="s">
        <v>1</v>
      </c>
      <c r="C633" s="433" t="str">
        <f>'WOFA KUMAH - HO'!B32</f>
        <v>W203</v>
      </c>
      <c r="D633" s="433" t="str">
        <f>'WOFA KUMAH - HO'!C32</f>
        <v>ALIFE LEMON 18X200G</v>
      </c>
      <c r="E633" s="433" t="str">
        <f>'WOFA KUMAH - HO'!D32</f>
        <v>SOAP</v>
      </c>
      <c r="F633" s="433" t="str">
        <f>'WOFA KUMAH - HO'!E32</f>
        <v>ALIFE</v>
      </c>
      <c r="G633" s="443">
        <f>'WOFA KUMAH - HO'!F32</f>
        <v>0.85946666666667126</v>
      </c>
      <c r="H633" s="434">
        <f>'WOFA KUMAH - HO'!G32</f>
        <v>209.33333333333334</v>
      </c>
      <c r="I633" s="443">
        <f>'WOFA KUMAH - HO'!H32</f>
        <v>22235.293333333324</v>
      </c>
      <c r="J633" s="433">
        <f>'WOFA KUMAH - HO'!I32</f>
        <v>0</v>
      </c>
      <c r="K633" s="443">
        <f>'WOFA KUMAH - HO'!J32</f>
        <v>0</v>
      </c>
      <c r="L633" s="443">
        <f>'WOFA KUMAH - HO'!K32</f>
        <v>0</v>
      </c>
      <c r="M633" s="443">
        <f>'WOFA KUMAH - HO'!L32</f>
        <v>106.21955414012734</v>
      </c>
      <c r="N633" s="433">
        <f>'WOFA KUMAH - HO'!M32</f>
        <v>40</v>
      </c>
      <c r="O633" s="444">
        <f>'WOFA KUMAH - HO'!N32</f>
        <v>6.4140651712704371E-3</v>
      </c>
      <c r="P633" s="433">
        <f>'WOFA KUMAH - HO'!O32</f>
        <v>0.92996760752806817</v>
      </c>
      <c r="Q633" s="433" t="str">
        <f>'WOFA KUMAH - HO'!P32</f>
        <v>C</v>
      </c>
      <c r="R633" s="434">
        <f>'WOFA KUMAH - HO'!Q32</f>
        <v>9.5151515151515156</v>
      </c>
      <c r="S633" s="443">
        <f>'WOFA KUMAH - HO'!R32</f>
        <v>3.9066666666666874E-2</v>
      </c>
      <c r="T633" s="443">
        <f>'WOFA KUMAH - HO'!S32</f>
        <v>1010.6951515151511</v>
      </c>
      <c r="U633" s="433">
        <f>'WOFA KUMAH - HO'!T32</f>
        <v>30</v>
      </c>
      <c r="V633" s="433">
        <f>'WOFA KUMAH - HO'!U32</f>
        <v>3</v>
      </c>
      <c r="W633" s="433">
        <f>'WOFA KUMAH - HO'!V32</f>
        <v>33</v>
      </c>
      <c r="X633" s="434">
        <f>'WOFA KUMAH - HO'!W32</f>
        <v>314</v>
      </c>
      <c r="Y633" s="434">
        <f>'WOFA KUMAH - HO'!X32</f>
        <v>314</v>
      </c>
      <c r="Z633" s="443">
        <f>'WOFA KUMAH - HO'!Y32</f>
        <v>1.2892000000000068</v>
      </c>
      <c r="AA633" s="444">
        <f>'WOFA KUMAH - HO'!Z32</f>
        <v>0</v>
      </c>
      <c r="AB633" s="446" t="str">
        <f>'WOFA KUMAH - HO'!AA32</f>
        <v>VERY LOW-ORDER URGENTLY</v>
      </c>
      <c r="AC633" s="443">
        <f>'WOFA KUMAH - HO'!AB32</f>
        <v>33352.939999999988</v>
      </c>
      <c r="AD633" s="450">
        <f>Table1[[#This Row],[Stock Sell in/Sell out]]*Table1[[#This Row],[Stock Norm +Transit Time]]/Table1[[#This Row],[Stock Norm QTY]]</f>
        <v>0</v>
      </c>
      <c r="AE633" s="443">
        <f>Table1[[#This Row],[Stock Norm +Transit Time]]*Table1[[#This Row],[Av. Daily Sales MT]]</f>
        <v>1.2892000000000068</v>
      </c>
    </row>
    <row r="634" spans="1:31" hidden="1">
      <c r="A634" s="433" t="s">
        <v>6</v>
      </c>
      <c r="B634" s="433" t="s">
        <v>1</v>
      </c>
      <c r="C634" s="433" t="str">
        <f>'WOFA KUMAH - HO'!B33</f>
        <v>W205</v>
      </c>
      <c r="D634" s="433" t="str">
        <f>'WOFA KUMAH - HO'!C33</f>
        <v>ALIFE ROSE 18X200G</v>
      </c>
      <c r="E634" s="433" t="str">
        <f>'WOFA KUMAH - HO'!D33</f>
        <v>SOAP</v>
      </c>
      <c r="F634" s="433" t="str">
        <f>'WOFA KUMAH - HO'!E33</f>
        <v>ALIFE</v>
      </c>
      <c r="G634" s="443">
        <f>'WOFA KUMAH - HO'!F33</f>
        <v>0.73820000000000197</v>
      </c>
      <c r="H634" s="434">
        <f>'WOFA KUMAH - HO'!G33</f>
        <v>161.33333333333334</v>
      </c>
      <c r="I634" s="443">
        <f>'WOFA KUMAH - HO'!H33</f>
        <v>19753.760000000031</v>
      </c>
      <c r="J634" s="433">
        <f>'WOFA KUMAH - HO'!I33</f>
        <v>0</v>
      </c>
      <c r="K634" s="443">
        <f>'WOFA KUMAH - HO'!J33</f>
        <v>0</v>
      </c>
      <c r="L634" s="443">
        <f>'WOFA KUMAH - HO'!K33</f>
        <v>0</v>
      </c>
      <c r="M634" s="443">
        <f>'WOFA KUMAH - HO'!L33</f>
        <v>122.44066115702498</v>
      </c>
      <c r="N634" s="433">
        <f>'WOFA KUMAH - HO'!M33</f>
        <v>40</v>
      </c>
      <c r="O634" s="444">
        <f>'WOFA KUMAH - HO'!N33</f>
        <v>5.5090710240053801E-3</v>
      </c>
      <c r="P634" s="433">
        <f>'WOFA KUMAH - HO'!O33</f>
        <v>0.9354766785520735</v>
      </c>
      <c r="Q634" s="433" t="str">
        <f>'WOFA KUMAH - HO'!P33</f>
        <v>C</v>
      </c>
      <c r="R634" s="434">
        <f>'WOFA KUMAH - HO'!Q33</f>
        <v>7.3333333333333339</v>
      </c>
      <c r="S634" s="443">
        <f>'WOFA KUMAH - HO'!R33</f>
        <v>3.3554545454545545E-2</v>
      </c>
      <c r="T634" s="443">
        <f>'WOFA KUMAH - HO'!S33</f>
        <v>897.89818181818328</v>
      </c>
      <c r="U634" s="433">
        <f>'WOFA KUMAH - HO'!T33</f>
        <v>30</v>
      </c>
      <c r="V634" s="433">
        <f>'WOFA KUMAH - HO'!U33</f>
        <v>3</v>
      </c>
      <c r="W634" s="433">
        <f>'WOFA KUMAH - HO'!V33</f>
        <v>33</v>
      </c>
      <c r="X634" s="434">
        <f>'WOFA KUMAH - HO'!W33</f>
        <v>242.00000000000003</v>
      </c>
      <c r="Y634" s="434">
        <f>'WOFA KUMAH - HO'!X33</f>
        <v>242.00000000000003</v>
      </c>
      <c r="Z634" s="443">
        <f>'WOFA KUMAH - HO'!Y33</f>
        <v>1.1073000000000031</v>
      </c>
      <c r="AA634" s="444">
        <f>'WOFA KUMAH - HO'!Z33</f>
        <v>0</v>
      </c>
      <c r="AB634" s="446" t="str">
        <f>'WOFA KUMAH - HO'!AA33</f>
        <v>VERY LOW-ORDER URGENTLY</v>
      </c>
      <c r="AC634" s="443">
        <f>'WOFA KUMAH - HO'!AB33</f>
        <v>29630.640000000047</v>
      </c>
      <c r="AD634" s="450">
        <f>Table1[[#This Row],[Stock Sell in/Sell out]]*Table1[[#This Row],[Stock Norm +Transit Time]]/Table1[[#This Row],[Stock Norm QTY]]</f>
        <v>0</v>
      </c>
      <c r="AE634" s="443">
        <f>Table1[[#This Row],[Stock Norm +Transit Time]]*Table1[[#This Row],[Av. Daily Sales MT]]</f>
        <v>1.1073000000000031</v>
      </c>
    </row>
    <row r="635" spans="1:31" hidden="1">
      <c r="A635" s="433" t="s">
        <v>6</v>
      </c>
      <c r="B635" s="433" t="s">
        <v>1</v>
      </c>
      <c r="C635" s="433" t="str">
        <f>'WOFA KUMAH - HO'!B34</f>
        <v>W194</v>
      </c>
      <c r="D635" s="433" t="str">
        <f>'WOFA KUMAH - HO'!C34</f>
        <v>ALIFE MEDICATED 18X200G</v>
      </c>
      <c r="E635" s="433" t="str">
        <f>'WOFA KUMAH - HO'!D34</f>
        <v>SOAP</v>
      </c>
      <c r="F635" s="433" t="str">
        <f>'WOFA KUMAH - HO'!E34</f>
        <v>ALIFE</v>
      </c>
      <c r="G635" s="443">
        <f>'WOFA KUMAH - HO'!F34</f>
        <v>0.73560000000000192</v>
      </c>
      <c r="H635" s="434">
        <f>'WOFA KUMAH - HO'!G34</f>
        <v>186.33333333333334</v>
      </c>
      <c r="I635" s="443">
        <f>'WOFA KUMAH - HO'!H34</f>
        <v>19282.520000000015</v>
      </c>
      <c r="J635" s="433">
        <f>'WOFA KUMAH - HO'!I34</f>
        <v>0</v>
      </c>
      <c r="K635" s="443">
        <f>'WOFA KUMAH - HO'!J34</f>
        <v>0</v>
      </c>
      <c r="L635" s="443">
        <f>'WOFA KUMAH - HO'!K34</f>
        <v>0</v>
      </c>
      <c r="M635" s="443">
        <f>'WOFA KUMAH - HO'!L34</f>
        <v>103.48400715563514</v>
      </c>
      <c r="N635" s="433">
        <f>'WOFA KUMAH - HO'!M34</f>
        <v>40</v>
      </c>
      <c r="O635" s="444">
        <f>'WOFA KUMAH - HO'!N34</f>
        <v>5.4896676310733639E-3</v>
      </c>
      <c r="P635" s="433">
        <f>'WOFA KUMAH - HO'!O34</f>
        <v>0.9409663461831469</v>
      </c>
      <c r="Q635" s="433" t="str">
        <f>'WOFA KUMAH - HO'!P34</f>
        <v>C</v>
      </c>
      <c r="R635" s="434">
        <f>'WOFA KUMAH - HO'!Q34</f>
        <v>8.4696969696969706</v>
      </c>
      <c r="S635" s="443">
        <f>'WOFA KUMAH - HO'!R34</f>
        <v>3.3436363636363722E-2</v>
      </c>
      <c r="T635" s="443">
        <f>'WOFA KUMAH - HO'!S34</f>
        <v>876.47818181818252</v>
      </c>
      <c r="U635" s="433">
        <f>'WOFA KUMAH - HO'!T34</f>
        <v>30</v>
      </c>
      <c r="V635" s="433">
        <f>'WOFA KUMAH - HO'!U34</f>
        <v>3</v>
      </c>
      <c r="W635" s="433">
        <f>'WOFA KUMAH - HO'!V34</f>
        <v>33</v>
      </c>
      <c r="X635" s="434">
        <f>'WOFA KUMAH - HO'!W34</f>
        <v>279.50000000000006</v>
      </c>
      <c r="Y635" s="434">
        <f>'WOFA KUMAH - HO'!X34</f>
        <v>279.50000000000006</v>
      </c>
      <c r="Z635" s="443">
        <f>'WOFA KUMAH - HO'!Y34</f>
        <v>1.103400000000003</v>
      </c>
      <c r="AA635" s="444">
        <f>'WOFA KUMAH - HO'!Z34</f>
        <v>0</v>
      </c>
      <c r="AB635" s="446" t="str">
        <f>'WOFA KUMAH - HO'!AA34</f>
        <v>VERY LOW-ORDER URGENTLY</v>
      </c>
      <c r="AC635" s="443">
        <f>'WOFA KUMAH - HO'!AB34</f>
        <v>28923.780000000028</v>
      </c>
      <c r="AD635" s="450">
        <f>Table1[[#This Row],[Stock Sell in/Sell out]]*Table1[[#This Row],[Stock Norm +Transit Time]]/Table1[[#This Row],[Stock Norm QTY]]</f>
        <v>0</v>
      </c>
      <c r="AE635" s="443">
        <f>Table1[[#This Row],[Stock Norm +Transit Time]]*Table1[[#This Row],[Av. Daily Sales MT]]</f>
        <v>1.1034000000000028</v>
      </c>
    </row>
    <row r="636" spans="1:31" hidden="1">
      <c r="A636" s="433" t="s">
        <v>6</v>
      </c>
      <c r="B636" s="433" t="s">
        <v>1</v>
      </c>
      <c r="C636" s="433" t="str">
        <f>'WOFA KUMAH - HO'!B35</f>
        <v>W204</v>
      </c>
      <c r="D636" s="433" t="str">
        <f>'WOFA KUMAH - HO'!C35</f>
        <v>ALIFE COCONUT 18X200G</v>
      </c>
      <c r="E636" s="433" t="str">
        <f>'WOFA KUMAH - HO'!D35</f>
        <v>SOAP</v>
      </c>
      <c r="F636" s="433" t="str">
        <f>'WOFA KUMAH - HO'!E35</f>
        <v>ALIFE</v>
      </c>
      <c r="G636" s="443">
        <f>'WOFA KUMAH - HO'!F35</f>
        <v>0.70920000000000394</v>
      </c>
      <c r="H636" s="434">
        <f>'WOFA KUMAH - HO'!G35</f>
        <v>154.66666666666669</v>
      </c>
      <c r="I636" s="443">
        <f>'WOFA KUMAH - HO'!H35</f>
        <v>19051.666666666712</v>
      </c>
      <c r="J636" s="433">
        <f>'WOFA KUMAH - HO'!I35</f>
        <v>2</v>
      </c>
      <c r="K636" s="443">
        <f>'WOFA KUMAH - HO'!J35</f>
        <v>7.1999999999999998E-3</v>
      </c>
      <c r="L636" s="443">
        <f>'WOFA KUMAH - HO'!K35</f>
        <v>246.35775862069019</v>
      </c>
      <c r="M636" s="443">
        <f>'WOFA KUMAH - HO'!L35</f>
        <v>123.1788793103451</v>
      </c>
      <c r="N636" s="433">
        <f>'WOFA KUMAH - HO'!M35</f>
        <v>16</v>
      </c>
      <c r="O636" s="444">
        <f>'WOFA KUMAH - HO'!N35</f>
        <v>5.2926485643790665E-3</v>
      </c>
      <c r="P636" s="433">
        <f>'WOFA KUMAH - HO'!O35</f>
        <v>0.94625899474752595</v>
      </c>
      <c r="Q636" s="433" t="str">
        <f>'WOFA KUMAH - HO'!P35</f>
        <v>C</v>
      </c>
      <c r="R636" s="434">
        <f>'WOFA KUMAH - HO'!Q35</f>
        <v>7.0303030303030312</v>
      </c>
      <c r="S636" s="443">
        <f>'WOFA KUMAH - HO'!R35</f>
        <v>3.2236363636363813E-2</v>
      </c>
      <c r="T636" s="443">
        <f>'WOFA KUMAH - HO'!S35</f>
        <v>865.98484848485054</v>
      </c>
      <c r="U636" s="433">
        <f>'WOFA KUMAH - HO'!T35</f>
        <v>30</v>
      </c>
      <c r="V636" s="433">
        <f>'WOFA KUMAH - HO'!U35</f>
        <v>3</v>
      </c>
      <c r="W636" s="433">
        <f>'WOFA KUMAH - HO'!V35</f>
        <v>33</v>
      </c>
      <c r="X636" s="434">
        <f>'WOFA KUMAH - HO'!W35</f>
        <v>232.00000000000003</v>
      </c>
      <c r="Y636" s="434">
        <f>'WOFA KUMAH - HO'!X35</f>
        <v>230.00000000000003</v>
      </c>
      <c r="Z636" s="443">
        <f>'WOFA KUMAH - HO'!Y35</f>
        <v>1.0546293103448334</v>
      </c>
      <c r="AA636" s="444">
        <f>'WOFA KUMAH - HO'!Z35</f>
        <v>8.6206896551724119E-3</v>
      </c>
      <c r="AB636" s="446" t="str">
        <f>'WOFA KUMAH - HO'!AA35</f>
        <v>VERY LOW-ORDER URGENTLY</v>
      </c>
      <c r="AC636" s="443">
        <f>'WOFA KUMAH - HO'!AB35</f>
        <v>28331.142241379377</v>
      </c>
      <c r="AD636" s="450">
        <f>Table1[[#This Row],[Stock Sell in/Sell out]]*Table1[[#This Row],[Stock Norm +Transit Time]]/Table1[[#This Row],[Stock Norm QTY]]</f>
        <v>0.28448275862068961</v>
      </c>
      <c r="AE636" s="443">
        <f>Table1[[#This Row],[Stock Norm +Transit Time]]*Table1[[#This Row],[Av. Daily Sales MT]]</f>
        <v>1.0638000000000059</v>
      </c>
    </row>
    <row r="637" spans="1:31" hidden="1">
      <c r="A637" s="433" t="s">
        <v>6</v>
      </c>
      <c r="B637" s="433" t="s">
        <v>1</v>
      </c>
      <c r="C637" s="433" t="str">
        <f>'WOFA KUMAH - HO'!B36</f>
        <v>W226</v>
      </c>
      <c r="D637" s="433" t="str">
        <f>'WOFA KUMAH - HO'!C36</f>
        <v>JAMAA BLUE SOAP 48X120GM</v>
      </c>
      <c r="E637" s="433" t="str">
        <f>'WOFA KUMAH - HO'!D36</f>
        <v>SOAP</v>
      </c>
      <c r="F637" s="433" t="str">
        <f>'WOFA KUMAH - HO'!E36</f>
        <v>JAMAA</v>
      </c>
      <c r="G637" s="443">
        <f>'WOFA KUMAH - HO'!F36</f>
        <v>0.70847999999999933</v>
      </c>
      <c r="H637" s="434">
        <f>'WOFA KUMAH - HO'!G36</f>
        <v>119</v>
      </c>
      <c r="I637" s="443">
        <f>'WOFA KUMAH - HO'!H36</f>
        <v>8219.5000000000036</v>
      </c>
      <c r="J637" s="433">
        <f>'WOFA KUMAH - HO'!I36</f>
        <v>0</v>
      </c>
      <c r="K637" s="443">
        <f>'WOFA KUMAH - HO'!J36</f>
        <v>0</v>
      </c>
      <c r="L637" s="443">
        <f>'WOFA KUMAH - HO'!K36</f>
        <v>0</v>
      </c>
      <c r="M637" s="443">
        <f>'WOFA KUMAH - HO'!L36</f>
        <v>69.071428571428598</v>
      </c>
      <c r="N637" s="433">
        <f>'WOFA KUMAH - HO'!M36</f>
        <v>24</v>
      </c>
      <c r="O637" s="444">
        <f>'WOFA KUMAH - HO'!N36</f>
        <v>5.2872753171055512E-3</v>
      </c>
      <c r="P637" s="433">
        <f>'WOFA KUMAH - HO'!O36</f>
        <v>0.95154627006463155</v>
      </c>
      <c r="Q637" s="433" t="str">
        <f>'WOFA KUMAH - HO'!P36</f>
        <v>C</v>
      </c>
      <c r="R637" s="434">
        <f>'WOFA KUMAH - HO'!Q36</f>
        <v>5.4090909090909092</v>
      </c>
      <c r="S637" s="443">
        <f>'WOFA KUMAH - HO'!R36</f>
        <v>3.220363636363633E-2</v>
      </c>
      <c r="T637" s="443">
        <f>'WOFA KUMAH - HO'!S36</f>
        <v>373.61363636363654</v>
      </c>
      <c r="U637" s="433">
        <f>'WOFA KUMAH - HO'!T36</f>
        <v>30</v>
      </c>
      <c r="V637" s="433">
        <f>'WOFA KUMAH - HO'!U36</f>
        <v>3</v>
      </c>
      <c r="W637" s="433">
        <f>'WOFA KUMAH - HO'!V36</f>
        <v>33</v>
      </c>
      <c r="X637" s="434">
        <f>'WOFA KUMAH - HO'!W36</f>
        <v>178.5</v>
      </c>
      <c r="Y637" s="434">
        <f>'WOFA KUMAH - HO'!X36</f>
        <v>178.5</v>
      </c>
      <c r="Z637" s="443">
        <f>'WOFA KUMAH - HO'!Y36</f>
        <v>1.062719999999999</v>
      </c>
      <c r="AA637" s="444">
        <f>'WOFA KUMAH - HO'!Z36</f>
        <v>0</v>
      </c>
      <c r="AB637" s="446" t="str">
        <f>'WOFA KUMAH - HO'!AA36</f>
        <v>VERY LOW-ORDER URGENTLY</v>
      </c>
      <c r="AC637" s="443">
        <f>'WOFA KUMAH - HO'!AB36</f>
        <v>12329.250000000005</v>
      </c>
      <c r="AD637" s="450">
        <f>Table1[[#This Row],[Stock Sell in/Sell out]]*Table1[[#This Row],[Stock Norm +Transit Time]]/Table1[[#This Row],[Stock Norm QTY]]</f>
        <v>0</v>
      </c>
      <c r="AE637" s="443">
        <f>Table1[[#This Row],[Stock Norm +Transit Time]]*Table1[[#This Row],[Av. Daily Sales MT]]</f>
        <v>1.062719999999999</v>
      </c>
    </row>
    <row r="638" spans="1:31" hidden="1">
      <c r="A638" s="433" t="s">
        <v>6</v>
      </c>
      <c r="B638" s="433" t="s">
        <v>1</v>
      </c>
      <c r="C638" s="433" t="str">
        <f>'WOFA KUMAH - HO'!B37</f>
        <v>W233</v>
      </c>
      <c r="D638" s="433" t="str">
        <f>'WOFA KUMAH - HO'!C37</f>
        <v>EAZZY DETERGENT POWDER 75G X 100PCH</v>
      </c>
      <c r="E638" s="433" t="str">
        <f>'WOFA KUMAH - HO'!D37</f>
        <v>DETERGENT</v>
      </c>
      <c r="F638" s="433" t="str">
        <f>'WOFA KUMAH - HO'!E37</f>
        <v>EAZZY</v>
      </c>
      <c r="G638" s="443">
        <f>'WOFA KUMAH - HO'!F37</f>
        <v>0.60233333333333283</v>
      </c>
      <c r="H638" s="434">
        <f>'WOFA KUMAH - HO'!G37</f>
        <v>75.333333333333329</v>
      </c>
      <c r="I638" s="443">
        <f>'WOFA KUMAH - HO'!H37</f>
        <v>8613.9466666666704</v>
      </c>
      <c r="J638" s="433">
        <f>'WOFA KUMAH - HO'!I37</f>
        <v>160</v>
      </c>
      <c r="K638" s="443">
        <f>'WOFA KUMAH - HO'!J37</f>
        <v>1.2</v>
      </c>
      <c r="L638" s="443">
        <f>'WOFA KUMAH - HO'!K37</f>
        <v>18295.107964601779</v>
      </c>
      <c r="M638" s="443">
        <f>'WOFA KUMAH - HO'!L37</f>
        <v>114.34442477876112</v>
      </c>
      <c r="N638" s="433">
        <f>'WOFA KUMAH - HO'!M37</f>
        <v>18</v>
      </c>
      <c r="O638" s="444">
        <f>'WOFA KUMAH - HO'!N37</f>
        <v>4.4951193625836208E-3</v>
      </c>
      <c r="P638" s="433">
        <f>'WOFA KUMAH - HO'!O37</f>
        <v>0.95604138942721517</v>
      </c>
      <c r="Q638" s="433" t="str">
        <f>'WOFA KUMAH - HO'!P37</f>
        <v>C</v>
      </c>
      <c r="R638" s="434">
        <f>'WOFA KUMAH - HO'!Q37</f>
        <v>3.4242424242424239</v>
      </c>
      <c r="S638" s="443">
        <f>'WOFA KUMAH - HO'!R37</f>
        <v>2.7378787878787857E-2</v>
      </c>
      <c r="T638" s="443">
        <f>'WOFA KUMAH - HO'!S37</f>
        <v>391.54303030303049</v>
      </c>
      <c r="U638" s="433">
        <f>'WOFA KUMAH - HO'!T37</f>
        <v>30</v>
      </c>
      <c r="V638" s="433">
        <f>'WOFA KUMAH - HO'!U37</f>
        <v>3</v>
      </c>
      <c r="W638" s="433">
        <f>'WOFA KUMAH - HO'!V37</f>
        <v>33</v>
      </c>
      <c r="X638" s="434">
        <f>'WOFA KUMAH - HO'!W37</f>
        <v>112.99999999999999</v>
      </c>
      <c r="Y638" s="434">
        <f>'WOFA KUMAH - HO'!X37</f>
        <v>0</v>
      </c>
      <c r="Z638" s="443">
        <f>'WOFA KUMAH - HO'!Y37</f>
        <v>0</v>
      </c>
      <c r="AA638" s="444">
        <f>'WOFA KUMAH - HO'!Z37</f>
        <v>1.4159292035398232</v>
      </c>
      <c r="AB638" s="446" t="str">
        <f>'WOFA KUMAH - HO'!AA37</f>
        <v>HIGH-DON’T ORDER</v>
      </c>
      <c r="AC638" s="443">
        <f>'WOFA KUMAH - HO'!AB37</f>
        <v>0</v>
      </c>
      <c r="AD638" s="450">
        <f>Table1[[#This Row],[Stock Sell in/Sell out]]*Table1[[#This Row],[Stock Norm +Transit Time]]/Table1[[#This Row],[Stock Norm QTY]]</f>
        <v>46.725663716814168</v>
      </c>
      <c r="AE638" s="443">
        <f>Table1[[#This Row],[Stock Norm +Transit Time]]*Table1[[#This Row],[Av. Daily Sales MT]]</f>
        <v>0.9034999999999993</v>
      </c>
    </row>
    <row r="639" spans="1:31" hidden="1">
      <c r="A639" s="433" t="s">
        <v>6</v>
      </c>
      <c r="B639" s="433" t="s">
        <v>1</v>
      </c>
      <c r="C639" s="433" t="str">
        <f>'WOFA KUMAH - HO'!B38</f>
        <v>W164</v>
      </c>
      <c r="D639" s="433" t="str">
        <f>'WOFA KUMAH - HO'!C38</f>
        <v>EAZZY 800G</v>
      </c>
      <c r="E639" s="433" t="str">
        <f>'WOFA KUMAH - HO'!D38</f>
        <v>SOAP</v>
      </c>
      <c r="F639" s="433" t="str">
        <f>'WOFA KUMAH - HO'!E38</f>
        <v>EAZZY</v>
      </c>
      <c r="G639" s="443">
        <f>'WOFA KUMAH - HO'!F38</f>
        <v>0.57600000000000029</v>
      </c>
      <c r="H639" s="434">
        <f>'WOFA KUMAH - HO'!G38</f>
        <v>31</v>
      </c>
      <c r="I639" s="443">
        <f>'WOFA KUMAH - HO'!H38</f>
        <v>10452.313333333339</v>
      </c>
      <c r="J639" s="433">
        <f>'WOFA KUMAH - HO'!I38</f>
        <v>0</v>
      </c>
      <c r="K639" s="443">
        <f>'WOFA KUMAH - HO'!J38</f>
        <v>0</v>
      </c>
      <c r="L639" s="443">
        <f>'WOFA KUMAH - HO'!K38</f>
        <v>0</v>
      </c>
      <c r="M639" s="443">
        <f>'WOFA KUMAH - HO'!L38</f>
        <v>337.17139784946255</v>
      </c>
      <c r="N639" s="433">
        <f>'WOFA KUMAH - HO'!M38</f>
        <v>18</v>
      </c>
      <c r="O639" s="444">
        <f>'WOFA KUMAH - HO'!N38</f>
        <v>4.2985978187850072E-3</v>
      </c>
      <c r="P639" s="433">
        <f>'WOFA KUMAH - HO'!O38</f>
        <v>0.96033998724600023</v>
      </c>
      <c r="Q639" s="433" t="str">
        <f>'WOFA KUMAH - HO'!P38</f>
        <v>C</v>
      </c>
      <c r="R639" s="434">
        <f>'WOFA KUMAH - HO'!Q38</f>
        <v>1.4090909090909092</v>
      </c>
      <c r="S639" s="443">
        <f>'WOFA KUMAH - HO'!R38</f>
        <v>2.6181818181818195E-2</v>
      </c>
      <c r="T639" s="443">
        <f>'WOFA KUMAH - HO'!S38</f>
        <v>475.10515151515176</v>
      </c>
      <c r="U639" s="433">
        <f>'WOFA KUMAH - HO'!T38</f>
        <v>30</v>
      </c>
      <c r="V639" s="433">
        <f>'WOFA KUMAH - HO'!U38</f>
        <v>3</v>
      </c>
      <c r="W639" s="433">
        <f>'WOFA KUMAH - HO'!V38</f>
        <v>33</v>
      </c>
      <c r="X639" s="434">
        <f>'WOFA KUMAH - HO'!W38</f>
        <v>46.5</v>
      </c>
      <c r="Y639" s="434">
        <f>'WOFA KUMAH - HO'!X38</f>
        <v>46.5</v>
      </c>
      <c r="Z639" s="443">
        <f>'WOFA KUMAH - HO'!Y38</f>
        <v>0.86400000000000043</v>
      </c>
      <c r="AA639" s="444">
        <f>'WOFA KUMAH - HO'!Z38</f>
        <v>0</v>
      </c>
      <c r="AB639" s="446" t="str">
        <f>'WOFA KUMAH - HO'!AA38</f>
        <v>VERY LOW-ORDER URGENTLY</v>
      </c>
      <c r="AC639" s="443">
        <f>'WOFA KUMAH - HO'!AB38</f>
        <v>15678.470000000008</v>
      </c>
      <c r="AD639" s="450">
        <f>Table1[[#This Row],[Stock Sell in/Sell out]]*Table1[[#This Row],[Stock Norm +Transit Time]]/Table1[[#This Row],[Stock Norm QTY]]</f>
        <v>0</v>
      </c>
      <c r="AE639" s="443">
        <f>Table1[[#This Row],[Stock Norm +Transit Time]]*Table1[[#This Row],[Av. Daily Sales MT]]</f>
        <v>0.86400000000000043</v>
      </c>
    </row>
    <row r="640" spans="1:31" hidden="1">
      <c r="A640" s="433" t="s">
        <v>6</v>
      </c>
      <c r="B640" s="433" t="s">
        <v>1</v>
      </c>
      <c r="C640" s="433" t="str">
        <f>'WOFA KUMAH - HO'!B39</f>
        <v>W200</v>
      </c>
      <c r="D640" s="433" t="str">
        <f>'WOFA KUMAH - HO'!C39</f>
        <v>JAMAA CLASSIC 250G</v>
      </c>
      <c r="E640" s="433" t="str">
        <f>'WOFA KUMAH - HO'!D39</f>
        <v>SOAP</v>
      </c>
      <c r="F640" s="433" t="str">
        <f>'WOFA KUMAH - HO'!E39</f>
        <v>JAMAA</v>
      </c>
      <c r="G640" s="443">
        <f>'WOFA KUMAH - HO'!F39</f>
        <v>0.504</v>
      </c>
      <c r="H640" s="434">
        <f>'WOFA KUMAH - HO'!G39</f>
        <v>84</v>
      </c>
      <c r="I640" s="443">
        <f>'WOFA KUMAH - HO'!H39</f>
        <v>5544</v>
      </c>
      <c r="J640" s="433">
        <f>'WOFA KUMAH - HO'!I39</f>
        <v>0</v>
      </c>
      <c r="K640" s="443">
        <f>'WOFA KUMAH - HO'!J39</f>
        <v>0</v>
      </c>
      <c r="L640" s="443">
        <f>'WOFA KUMAH - HO'!K39</f>
        <v>0</v>
      </c>
      <c r="M640" s="443">
        <f>'WOFA KUMAH - HO'!L39</f>
        <v>66</v>
      </c>
      <c r="N640" s="433">
        <f>'WOFA KUMAH - HO'!M39</f>
        <v>18</v>
      </c>
      <c r="O640" s="444">
        <f>'WOFA KUMAH - HO'!N39</f>
        <v>3.7612730914368792E-3</v>
      </c>
      <c r="P640" s="433">
        <f>'WOFA KUMAH - HO'!O39</f>
        <v>0.96410126033743715</v>
      </c>
      <c r="Q640" s="433" t="str">
        <f>'WOFA KUMAH - HO'!P39</f>
        <v>C</v>
      </c>
      <c r="R640" s="434">
        <f>'WOFA KUMAH - HO'!Q39</f>
        <v>3.8181818181818183</v>
      </c>
      <c r="S640" s="443">
        <f>'WOFA KUMAH - HO'!R39</f>
        <v>2.290909090909091E-2</v>
      </c>
      <c r="T640" s="443">
        <f>'WOFA KUMAH - HO'!S39</f>
        <v>252</v>
      </c>
      <c r="U640" s="433">
        <f>'WOFA KUMAH - HO'!T39</f>
        <v>30</v>
      </c>
      <c r="V640" s="433">
        <f>'WOFA KUMAH - HO'!U39</f>
        <v>3</v>
      </c>
      <c r="W640" s="433">
        <f>'WOFA KUMAH - HO'!V39</f>
        <v>33</v>
      </c>
      <c r="X640" s="434">
        <f>'WOFA KUMAH - HO'!W39</f>
        <v>126</v>
      </c>
      <c r="Y640" s="434">
        <f>'WOFA KUMAH - HO'!X39</f>
        <v>126</v>
      </c>
      <c r="Z640" s="443">
        <f>'WOFA KUMAH - HO'!Y39</f>
        <v>0.75600000000000001</v>
      </c>
      <c r="AA640" s="444">
        <f>'WOFA KUMAH - HO'!Z39</f>
        <v>0</v>
      </c>
      <c r="AB640" s="446" t="str">
        <f>'WOFA KUMAH - HO'!AA39</f>
        <v>VERY LOW-ORDER URGENTLY</v>
      </c>
      <c r="AC640" s="443">
        <f>'WOFA KUMAH - HO'!AB39</f>
        <v>8316</v>
      </c>
      <c r="AD640" s="450">
        <f>Table1[[#This Row],[Stock Sell in/Sell out]]*Table1[[#This Row],[Stock Norm +Transit Time]]/Table1[[#This Row],[Stock Norm QTY]]</f>
        <v>0</v>
      </c>
      <c r="AE640" s="443">
        <f>Table1[[#This Row],[Stock Norm +Transit Time]]*Table1[[#This Row],[Av. Daily Sales MT]]</f>
        <v>0.75600000000000001</v>
      </c>
    </row>
    <row r="641" spans="1:31" hidden="1">
      <c r="A641" s="433" t="s">
        <v>6</v>
      </c>
      <c r="B641" s="433" t="s">
        <v>1</v>
      </c>
      <c r="C641" s="433" t="str">
        <f>'WOFA KUMAH - HO'!B40</f>
        <v>W188</v>
      </c>
      <c r="D641" s="433" t="str">
        <f>'WOFA KUMAH - HO'!C40</f>
        <v>FRYTOL 1.8LT</v>
      </c>
      <c r="E641" s="433" t="str">
        <f>'WOFA KUMAH - HO'!D40</f>
        <v>COOKING OIL</v>
      </c>
      <c r="F641" s="433" t="str">
        <f>'WOFA KUMAH - HO'!E40</f>
        <v>FRYTOL</v>
      </c>
      <c r="G641" s="443">
        <f>'WOFA KUMAH - HO'!F40</f>
        <v>0.48923999999999884</v>
      </c>
      <c r="H641" s="434">
        <f>'WOFA KUMAH - HO'!G40</f>
        <v>42.333333333333336</v>
      </c>
      <c r="I641" s="443">
        <f>'WOFA KUMAH - HO'!H40</f>
        <v>20445</v>
      </c>
      <c r="J641" s="433">
        <f>'WOFA KUMAH - HO'!I40</f>
        <v>144</v>
      </c>
      <c r="K641" s="443">
        <f>'WOFA KUMAH - HO'!J40</f>
        <v>1.39968</v>
      </c>
      <c r="L641" s="443">
        <f>'WOFA KUMAH - HO'!K40</f>
        <v>69545.196850393695</v>
      </c>
      <c r="M641" s="443">
        <f>'WOFA KUMAH - HO'!L40</f>
        <v>482.95275590551176</v>
      </c>
      <c r="N641" s="433">
        <f>'WOFA KUMAH - HO'!M40</f>
        <v>20</v>
      </c>
      <c r="O641" s="444">
        <f>'WOFA KUMAH - HO'!N40</f>
        <v>3.651121522330505E-3</v>
      </c>
      <c r="P641" s="433">
        <f>'WOFA KUMAH - HO'!O40</f>
        <v>0.96775238185976764</v>
      </c>
      <c r="Q641" s="433" t="str">
        <f>'WOFA KUMAH - HO'!P40</f>
        <v>C</v>
      </c>
      <c r="R641" s="434">
        <f>'WOFA KUMAH - HO'!Q40</f>
        <v>1.9242424242424243</v>
      </c>
      <c r="S641" s="443">
        <f>'WOFA KUMAH - HO'!R40</f>
        <v>2.2238181818181765E-2</v>
      </c>
      <c r="T641" s="443">
        <f>'WOFA KUMAH - HO'!S40</f>
        <v>929.31818181818187</v>
      </c>
      <c r="U641" s="433">
        <f>'WOFA KUMAH - HO'!T40</f>
        <v>30</v>
      </c>
      <c r="V641" s="433">
        <f>'WOFA KUMAH - HO'!U40</f>
        <v>3</v>
      </c>
      <c r="W641" s="433">
        <f>'WOFA KUMAH - HO'!V40</f>
        <v>33</v>
      </c>
      <c r="X641" s="434">
        <f>'WOFA KUMAH - HO'!W40</f>
        <v>63.5</v>
      </c>
      <c r="Y641" s="434">
        <f>'WOFA KUMAH - HO'!X40</f>
        <v>0</v>
      </c>
      <c r="Z641" s="443">
        <f>'WOFA KUMAH - HO'!Y40</f>
        <v>0</v>
      </c>
      <c r="AA641" s="444">
        <f>'WOFA KUMAH - HO'!Z40</f>
        <v>2.2677165354330708</v>
      </c>
      <c r="AB641" s="446" t="str">
        <f>'WOFA KUMAH - HO'!AA40</f>
        <v>VERY HIGH-DON’T ORDER</v>
      </c>
      <c r="AC641" s="443">
        <f>'WOFA KUMAH - HO'!AB40</f>
        <v>0</v>
      </c>
      <c r="AD641" s="450">
        <f>Table1[[#This Row],[Stock Sell in/Sell out]]*Table1[[#This Row],[Stock Norm +Transit Time]]/Table1[[#This Row],[Stock Norm QTY]]</f>
        <v>74.834645669291334</v>
      </c>
      <c r="AE641" s="443">
        <f>Table1[[#This Row],[Stock Norm +Transit Time]]*Table1[[#This Row],[Av. Daily Sales MT]]</f>
        <v>0.73385999999999818</v>
      </c>
    </row>
    <row r="642" spans="1:31" hidden="1">
      <c r="A642" s="433" t="s">
        <v>6</v>
      </c>
      <c r="B642" s="433" t="s">
        <v>1</v>
      </c>
      <c r="C642" s="433" t="str">
        <f>'WOFA KUMAH - HO'!B41</f>
        <v>W207</v>
      </c>
      <c r="D642" s="433" t="str">
        <f>'WOFA KUMAH - HO'!C41</f>
        <v>DETERGENT 100X75G</v>
      </c>
      <c r="E642" s="433" t="str">
        <f>'WOFA KUMAH - HO'!D41</f>
        <v>DETERGENT</v>
      </c>
      <c r="F642" s="433" t="str">
        <f>'WOFA KUMAH - HO'!E41</f>
        <v>JAMAA</v>
      </c>
      <c r="G642" s="443">
        <f>'WOFA KUMAH - HO'!F41</f>
        <v>0.46785999999999928</v>
      </c>
      <c r="H642" s="434">
        <f>'WOFA KUMAH - HO'!G41</f>
        <v>57.666666666666671</v>
      </c>
      <c r="I642" s="443">
        <f>'WOFA KUMAH - HO'!H41</f>
        <v>10561.013333333321</v>
      </c>
      <c r="J642" s="433">
        <f>'WOFA KUMAH - HO'!I41</f>
        <v>80</v>
      </c>
      <c r="K642" s="443">
        <f>'WOFA KUMAH - HO'!J41</f>
        <v>0.6</v>
      </c>
      <c r="L642" s="443">
        <f>'WOFA KUMAH - HO'!K41</f>
        <v>14651.116763005761</v>
      </c>
      <c r="M642" s="443">
        <f>'WOFA KUMAH - HO'!L41</f>
        <v>183.13895953757202</v>
      </c>
      <c r="N642" s="433">
        <f>'WOFA KUMAH - HO'!M41</f>
        <v>5</v>
      </c>
      <c r="O642" s="444">
        <f>'WOFA KUMAH - HO'!N41</f>
        <v>3.4915659296818565E-3</v>
      </c>
      <c r="P642" s="433">
        <f>'WOFA KUMAH - HO'!O41</f>
        <v>0.97124394778944945</v>
      </c>
      <c r="Q642" s="433" t="str">
        <f>'WOFA KUMAH - HO'!P41</f>
        <v>C</v>
      </c>
      <c r="R642" s="434">
        <f>'WOFA KUMAH - HO'!Q41</f>
        <v>2.6212121212121215</v>
      </c>
      <c r="S642" s="443">
        <f>'WOFA KUMAH - HO'!R41</f>
        <v>2.1266363636363604E-2</v>
      </c>
      <c r="T642" s="443">
        <f>'WOFA KUMAH - HO'!S41</f>
        <v>480.04606060606005</v>
      </c>
      <c r="U642" s="433">
        <f>'WOFA KUMAH - HO'!T41</f>
        <v>30</v>
      </c>
      <c r="V642" s="433">
        <f>'WOFA KUMAH - HO'!U41</f>
        <v>3</v>
      </c>
      <c r="W642" s="433">
        <f>'WOFA KUMAH - HO'!V41</f>
        <v>33</v>
      </c>
      <c r="X642" s="434">
        <f>'WOFA KUMAH - HO'!W41</f>
        <v>86.500000000000014</v>
      </c>
      <c r="Y642" s="434">
        <f>'WOFA KUMAH - HO'!X41</f>
        <v>6.5000000000000142</v>
      </c>
      <c r="Z642" s="443">
        <f>'WOFA KUMAH - HO'!Y41</f>
        <v>5.2735664739884419E-2</v>
      </c>
      <c r="AA642" s="444">
        <f>'WOFA KUMAH - HO'!Z41</f>
        <v>0.92485549132947964</v>
      </c>
      <c r="AB642" s="446" t="str">
        <f>'WOFA KUMAH - HO'!AA41</f>
        <v>LOW MAY- ORDER</v>
      </c>
      <c r="AC642" s="443">
        <f>'WOFA KUMAH - HO'!AB41</f>
        <v>1190.4032369942208</v>
      </c>
      <c r="AD642" s="450">
        <f>Table1[[#This Row],[Stock Sell in/Sell out]]*Table1[[#This Row],[Stock Norm +Transit Time]]/Table1[[#This Row],[Stock Norm QTY]]</f>
        <v>30.520231213872826</v>
      </c>
      <c r="AE642" s="443">
        <f>Table1[[#This Row],[Stock Norm +Transit Time]]*Table1[[#This Row],[Av. Daily Sales MT]]</f>
        <v>0.70178999999999891</v>
      </c>
    </row>
    <row r="643" spans="1:31" hidden="1">
      <c r="A643" s="433" t="s">
        <v>6</v>
      </c>
      <c r="B643" s="433" t="s">
        <v>1</v>
      </c>
      <c r="C643" s="433" t="str">
        <f>'WOFA KUMAH - HO'!B42</f>
        <v>W196</v>
      </c>
      <c r="D643" s="433" t="str">
        <f>'WOFA KUMAH - HO'!C42</f>
        <v xml:space="preserve">JAMAA DETERGENT 40PCH X 160G </v>
      </c>
      <c r="E643" s="433" t="str">
        <f>'WOFA KUMAH - HO'!D42</f>
        <v>DETERGENT</v>
      </c>
      <c r="F643" s="433" t="str">
        <f>'WOFA KUMAH - HO'!E42</f>
        <v>JAMAA</v>
      </c>
      <c r="G643" s="443">
        <f>'WOFA KUMAH - HO'!F42</f>
        <v>0.4478933333333332</v>
      </c>
      <c r="H643" s="434">
        <f>'WOFA KUMAH - HO'!G42</f>
        <v>63.666666666666671</v>
      </c>
      <c r="I643" s="443">
        <f>'WOFA KUMAH - HO'!H42</f>
        <v>8701.5866666666661</v>
      </c>
      <c r="J643" s="433">
        <f>'WOFA KUMAH - HO'!I42</f>
        <v>291</v>
      </c>
      <c r="K643" s="443">
        <f>'WOFA KUMAH - HO'!J42</f>
        <v>1.8624000000000001</v>
      </c>
      <c r="L643" s="443">
        <f>'WOFA KUMAH - HO'!K42</f>
        <v>39772.173612565435</v>
      </c>
      <c r="M643" s="443">
        <f>'WOFA KUMAH - HO'!L42</f>
        <v>136.67413612565443</v>
      </c>
      <c r="N643" s="433">
        <f>'WOFA KUMAH - HO'!M42</f>
        <v>5</v>
      </c>
      <c r="O643" s="444">
        <f>'WOFA KUMAH - HO'!N42</f>
        <v>3.3425578224218944E-3</v>
      </c>
      <c r="P643" s="433">
        <f>'WOFA KUMAH - HO'!O42</f>
        <v>0.97458650561187132</v>
      </c>
      <c r="Q643" s="433" t="str">
        <f>'WOFA KUMAH - HO'!P42</f>
        <v>C</v>
      </c>
      <c r="R643" s="434">
        <f>'WOFA KUMAH - HO'!Q42</f>
        <v>2.893939393939394</v>
      </c>
      <c r="S643" s="443">
        <f>'WOFA KUMAH - HO'!R42</f>
        <v>2.0358787878787872E-2</v>
      </c>
      <c r="T643" s="443">
        <f>'WOFA KUMAH - HO'!S42</f>
        <v>395.52666666666664</v>
      </c>
      <c r="U643" s="433">
        <f>'WOFA KUMAH - HO'!T42</f>
        <v>30</v>
      </c>
      <c r="V643" s="433">
        <f>'WOFA KUMAH - HO'!U42</f>
        <v>3</v>
      </c>
      <c r="W643" s="433">
        <f>'WOFA KUMAH - HO'!V42</f>
        <v>33</v>
      </c>
      <c r="X643" s="434">
        <f>'WOFA KUMAH - HO'!W42</f>
        <v>95.5</v>
      </c>
      <c r="Y643" s="434">
        <f>'WOFA KUMAH - HO'!X42</f>
        <v>0</v>
      </c>
      <c r="Z643" s="443">
        <f>'WOFA KUMAH - HO'!Y42</f>
        <v>0</v>
      </c>
      <c r="AA643" s="444">
        <f>'WOFA KUMAH - HO'!Z42</f>
        <v>3.0471204188481678</v>
      </c>
      <c r="AB643" s="446" t="str">
        <f>'WOFA KUMAH - HO'!AA42</f>
        <v>VERY HIGH-DON’T ORDER</v>
      </c>
      <c r="AC643" s="443">
        <f>'WOFA KUMAH - HO'!AB42</f>
        <v>0</v>
      </c>
      <c r="AD643" s="450">
        <f>Table1[[#This Row],[Stock Sell in/Sell out]]*Table1[[#This Row],[Stock Norm +Transit Time]]/Table1[[#This Row],[Stock Norm QTY]]</f>
        <v>100.55497382198953</v>
      </c>
      <c r="AE643" s="443">
        <f>Table1[[#This Row],[Stock Norm +Transit Time]]*Table1[[#This Row],[Av. Daily Sales MT]]</f>
        <v>0.67183999999999977</v>
      </c>
    </row>
    <row r="644" spans="1:31" hidden="1">
      <c r="A644" s="433" t="s">
        <v>6</v>
      </c>
      <c r="B644" s="433" t="s">
        <v>1</v>
      </c>
      <c r="C644" s="433" t="str">
        <f>'WOFA KUMAH - HO'!B43</f>
        <v>W237</v>
      </c>
      <c r="D644" s="433" t="str">
        <f>'WOFA KUMAH - HO'!C43</f>
        <v>EAZZY LAUNDRY SOAP 24X220G</v>
      </c>
      <c r="E644" s="433" t="str">
        <f>'WOFA KUMAH - HO'!D43</f>
        <v>SOAP</v>
      </c>
      <c r="F644" s="433" t="str">
        <f>'WOFA KUMAH - HO'!E43</f>
        <v>EAZZY</v>
      </c>
      <c r="G644" s="443">
        <f>'WOFA KUMAH - HO'!F43</f>
        <v>0.41887999999999881</v>
      </c>
      <c r="H644" s="434">
        <f>'WOFA KUMAH - HO'!G43</f>
        <v>78</v>
      </c>
      <c r="I644" s="443">
        <f>'WOFA KUMAH - HO'!H43</f>
        <v>7140</v>
      </c>
      <c r="J644" s="433">
        <f>'WOFA KUMAH - HO'!I43</f>
        <v>0</v>
      </c>
      <c r="K644" s="443">
        <f>'WOFA KUMAH - HO'!J43</f>
        <v>0</v>
      </c>
      <c r="L644" s="443">
        <f>'WOFA KUMAH - HO'!K43</f>
        <v>0</v>
      </c>
      <c r="M644" s="443">
        <f>'WOFA KUMAH - HO'!L43</f>
        <v>91.538461538461533</v>
      </c>
      <c r="N644" s="433">
        <f>'WOFA KUMAH - HO'!M43</f>
        <v>5</v>
      </c>
      <c r="O644" s="444">
        <f>'WOFA KUMAH - HO'!N43</f>
        <v>3.1260358582164195E-3</v>
      </c>
      <c r="P644" s="433">
        <f>'WOFA KUMAH - HO'!O43</f>
        <v>0.97771254147008779</v>
      </c>
      <c r="Q644" s="433" t="str">
        <f>'WOFA KUMAH - HO'!P43</f>
        <v>C</v>
      </c>
      <c r="R644" s="434">
        <f>'WOFA KUMAH - HO'!Q43</f>
        <v>3.5454545454545454</v>
      </c>
      <c r="S644" s="443">
        <f>'WOFA KUMAH - HO'!R43</f>
        <v>1.9039999999999946E-2</v>
      </c>
      <c r="T644" s="443">
        <f>'WOFA KUMAH - HO'!S43</f>
        <v>324.54545454545456</v>
      </c>
      <c r="U644" s="433">
        <f>'WOFA KUMAH - HO'!T43</f>
        <v>30</v>
      </c>
      <c r="V644" s="433">
        <f>'WOFA KUMAH - HO'!U43</f>
        <v>3</v>
      </c>
      <c r="W644" s="433">
        <f>'WOFA KUMAH - HO'!V43</f>
        <v>33</v>
      </c>
      <c r="X644" s="434">
        <f>'WOFA KUMAH - HO'!W43</f>
        <v>117</v>
      </c>
      <c r="Y644" s="434">
        <f>'WOFA KUMAH - HO'!X43</f>
        <v>117</v>
      </c>
      <c r="Z644" s="443">
        <f>'WOFA KUMAH - HO'!Y43</f>
        <v>0.62831999999999821</v>
      </c>
      <c r="AA644" s="444">
        <f>'WOFA KUMAH - HO'!Z43</f>
        <v>0</v>
      </c>
      <c r="AB644" s="446" t="str">
        <f>'WOFA KUMAH - HO'!AA43</f>
        <v>VERY LOW-ORDER URGENTLY</v>
      </c>
      <c r="AC644" s="443">
        <f>'WOFA KUMAH - HO'!AB43</f>
        <v>10710</v>
      </c>
      <c r="AD644" s="450">
        <f>Table1[[#This Row],[Stock Sell in/Sell out]]*Table1[[#This Row],[Stock Norm +Transit Time]]/Table1[[#This Row],[Stock Norm QTY]]</f>
        <v>0</v>
      </c>
      <c r="AE644" s="443">
        <f>Table1[[#This Row],[Stock Norm +Transit Time]]*Table1[[#This Row],[Av. Daily Sales MT]]</f>
        <v>0.62831999999999821</v>
      </c>
    </row>
    <row r="645" spans="1:31" hidden="1">
      <c r="A645" s="433" t="s">
        <v>6</v>
      </c>
      <c r="B645" s="433" t="s">
        <v>1</v>
      </c>
      <c r="C645" s="433" t="str">
        <f>'WOFA KUMAH - HO'!B44</f>
        <v>W007</v>
      </c>
      <c r="D645" s="433" t="str">
        <f>'WOFA KUMAH - HO'!C44</f>
        <v xml:space="preserve"> ROL IV 60-61</v>
      </c>
      <c r="E645" s="433" t="str">
        <f>'WOFA KUMAH - HO'!D44</f>
        <v>COOKING OIL</v>
      </c>
      <c r="F645" s="433" t="str">
        <f>'WOFA KUMAH - HO'!E44</f>
        <v>FRYTOL</v>
      </c>
      <c r="G645" s="443">
        <f>'WOFA KUMAH - HO'!F44</f>
        <v>0.41399999999999898</v>
      </c>
      <c r="H645" s="434">
        <f>'WOFA KUMAH - HO'!G44</f>
        <v>39</v>
      </c>
      <c r="I645" s="443">
        <f>'WOFA KUMAH - HO'!H44</f>
        <v>13340.333333333332</v>
      </c>
      <c r="J645" s="433">
        <f>'WOFA KUMAH - HO'!I44</f>
        <v>0</v>
      </c>
      <c r="K645" s="443">
        <f>'WOFA KUMAH - HO'!J44</f>
        <v>0</v>
      </c>
      <c r="L645" s="443">
        <f>'WOFA KUMAH - HO'!K44</f>
        <v>0</v>
      </c>
      <c r="M645" s="443">
        <f>'WOFA KUMAH - HO'!L44</f>
        <v>342.05982905982904</v>
      </c>
      <c r="N645" s="433">
        <f>'WOFA KUMAH - HO'!M44</f>
        <v>48</v>
      </c>
      <c r="O645" s="444">
        <f>'WOFA KUMAH - HO'!N44</f>
        <v>3.0896171822517148E-3</v>
      </c>
      <c r="P645" s="433">
        <f>'WOFA KUMAH - HO'!O44</f>
        <v>0.98080215865233955</v>
      </c>
      <c r="Q645" s="433" t="str">
        <f>'WOFA KUMAH - HO'!P44</f>
        <v>C</v>
      </c>
      <c r="R645" s="434">
        <f>'WOFA KUMAH - HO'!Q44</f>
        <v>1.7727272727272727</v>
      </c>
      <c r="S645" s="443">
        <f>'WOFA KUMAH - HO'!R44</f>
        <v>1.8818181818181772E-2</v>
      </c>
      <c r="T645" s="443">
        <f>'WOFA KUMAH - HO'!S44</f>
        <v>606.37878787878788</v>
      </c>
      <c r="U645" s="433">
        <f>'WOFA KUMAH - HO'!T44</f>
        <v>30</v>
      </c>
      <c r="V645" s="433">
        <f>'WOFA KUMAH - HO'!U44</f>
        <v>3</v>
      </c>
      <c r="W645" s="433">
        <f>'WOFA KUMAH - HO'!V44</f>
        <v>33</v>
      </c>
      <c r="X645" s="434">
        <f>'WOFA KUMAH - HO'!W44</f>
        <v>58.5</v>
      </c>
      <c r="Y645" s="434">
        <f>'WOFA KUMAH - HO'!X44</f>
        <v>58.5</v>
      </c>
      <c r="Z645" s="443">
        <f>'WOFA KUMAH - HO'!Y44</f>
        <v>0.62099999999999844</v>
      </c>
      <c r="AA645" s="444">
        <f>'WOFA KUMAH - HO'!Z44</f>
        <v>0</v>
      </c>
      <c r="AB645" s="446" t="str">
        <f>'WOFA KUMAH - HO'!AA44</f>
        <v>VERY LOW-ORDER URGENTLY</v>
      </c>
      <c r="AC645" s="443">
        <f>'WOFA KUMAH - HO'!AB44</f>
        <v>20010.5</v>
      </c>
      <c r="AD645" s="450">
        <f>Table1[[#This Row],[Stock Sell in/Sell out]]*Table1[[#This Row],[Stock Norm +Transit Time]]/Table1[[#This Row],[Stock Norm QTY]]</f>
        <v>0</v>
      </c>
      <c r="AE645" s="443">
        <f>Table1[[#This Row],[Stock Norm +Transit Time]]*Table1[[#This Row],[Av. Daily Sales MT]]</f>
        <v>0.62099999999999844</v>
      </c>
    </row>
    <row r="646" spans="1:31" hidden="1">
      <c r="A646" s="433" t="s">
        <v>6</v>
      </c>
      <c r="B646" s="433" t="s">
        <v>1</v>
      </c>
      <c r="C646" s="433" t="str">
        <f>'WOFA KUMAH - HO'!B45</f>
        <v>W206</v>
      </c>
      <c r="D646" s="433" t="str">
        <f>'WOFA KUMAH - HO'!C45</f>
        <v>PROMISE 4.5KG</v>
      </c>
      <c r="E646" s="433" t="str">
        <f>'WOFA KUMAH - HO'!D45</f>
        <v>RICE</v>
      </c>
      <c r="F646" s="433" t="str">
        <f>'WOFA KUMAH - HO'!E45</f>
        <v>PROMISE</v>
      </c>
      <c r="G646" s="443">
        <f>'WOFA KUMAH - HO'!F45</f>
        <v>0.40049999999999963</v>
      </c>
      <c r="H646" s="434">
        <f>'WOFA KUMAH - HO'!G45</f>
        <v>10.333333333333334</v>
      </c>
      <c r="I646" s="443">
        <f>'WOFA KUMAH - HO'!H45</f>
        <v>5542.4000000000015</v>
      </c>
      <c r="J646" s="433">
        <f>'WOFA KUMAH - HO'!I45</f>
        <v>1</v>
      </c>
      <c r="K646" s="443">
        <f>'WOFA KUMAH - HO'!J45</f>
        <v>2.2499999999999999E-2</v>
      </c>
      <c r="L646" s="443">
        <f>'WOFA KUMAH - HO'!K45</f>
        <v>536.36129032258077</v>
      </c>
      <c r="M646" s="443">
        <f>'WOFA KUMAH - HO'!L45</f>
        <v>536.36129032258077</v>
      </c>
      <c r="N646" s="433">
        <f>'WOFA KUMAH - HO'!M45</f>
        <v>32</v>
      </c>
      <c r="O646" s="444">
        <f>'WOFA KUMAH - HO'!N45</f>
        <v>2.9888687958739462E-3</v>
      </c>
      <c r="P646" s="433">
        <f>'WOFA KUMAH - HO'!O45</f>
        <v>0.98379102744821345</v>
      </c>
      <c r="Q646" s="433" t="str">
        <f>'WOFA KUMAH - HO'!P45</f>
        <v>C</v>
      </c>
      <c r="R646" s="434">
        <f>'WOFA KUMAH - HO'!Q45</f>
        <v>0.46969696969696972</v>
      </c>
      <c r="S646" s="443">
        <f>'WOFA KUMAH - HO'!R45</f>
        <v>1.8204545454545439E-2</v>
      </c>
      <c r="T646" s="443">
        <f>'WOFA KUMAH - HO'!S45</f>
        <v>251.92727272727279</v>
      </c>
      <c r="U646" s="433">
        <f>'WOFA KUMAH - HO'!T45</f>
        <v>30</v>
      </c>
      <c r="V646" s="433">
        <f>'WOFA KUMAH - HO'!U45</f>
        <v>3</v>
      </c>
      <c r="W646" s="433">
        <f>'WOFA KUMAH - HO'!V45</f>
        <v>33</v>
      </c>
      <c r="X646" s="434">
        <f>'WOFA KUMAH - HO'!W45</f>
        <v>15.5</v>
      </c>
      <c r="Y646" s="434">
        <f>'WOFA KUMAH - HO'!X45</f>
        <v>14.5</v>
      </c>
      <c r="Z646" s="443">
        <f>'WOFA KUMAH - HO'!Y45</f>
        <v>0.56199193548387039</v>
      </c>
      <c r="AA646" s="444">
        <f>'WOFA KUMAH - HO'!Z45</f>
        <v>6.4516129032258063E-2</v>
      </c>
      <c r="AB646" s="446" t="str">
        <f>'WOFA KUMAH - HO'!AA45</f>
        <v>VERY LOW-ORDER URGENTLY</v>
      </c>
      <c r="AC646" s="443">
        <f>'WOFA KUMAH - HO'!AB45</f>
        <v>7777.238709677421</v>
      </c>
      <c r="AD646" s="450">
        <f>Table1[[#This Row],[Stock Sell in/Sell out]]*Table1[[#This Row],[Stock Norm +Transit Time]]/Table1[[#This Row],[Stock Norm QTY]]</f>
        <v>2.129032258064516</v>
      </c>
      <c r="AE646" s="443">
        <f>Table1[[#This Row],[Stock Norm +Transit Time]]*Table1[[#This Row],[Av. Daily Sales MT]]</f>
        <v>0.60074999999999945</v>
      </c>
    </row>
    <row r="647" spans="1:31" hidden="1">
      <c r="A647" s="433" t="s">
        <v>6</v>
      </c>
      <c r="B647" s="433" t="s">
        <v>1</v>
      </c>
      <c r="C647" s="433" t="str">
        <f>'WOFA KUMAH - HO'!B46</f>
        <v>W111</v>
      </c>
      <c r="D647" s="433" t="str">
        <f>'WOFA KUMAH - HO'!C46</f>
        <v>FORTUNE DELIGHT 900GM</v>
      </c>
      <c r="E647" s="433" t="str">
        <f>'WOFA KUMAH - HO'!D46</f>
        <v>RICE</v>
      </c>
      <c r="F647" s="433" t="str">
        <f>'WOFA KUMAH - HO'!E46</f>
        <v>FORTUNE DELIGHT</v>
      </c>
      <c r="G647" s="443">
        <f>'WOFA KUMAH - HO'!F46</f>
        <v>0.31200000000000006</v>
      </c>
      <c r="H647" s="434">
        <f>'WOFA KUMAH - HO'!G46</f>
        <v>15.666666666666668</v>
      </c>
      <c r="I647" s="443">
        <f>'WOFA KUMAH - HO'!H46</f>
        <v>6312</v>
      </c>
      <c r="J647" s="433">
        <f>'WOFA KUMAH - HO'!I46</f>
        <v>61</v>
      </c>
      <c r="K647" s="443">
        <f>'WOFA KUMAH - HO'!J46</f>
        <v>1.0980000000000001</v>
      </c>
      <c r="L647" s="443">
        <f>'WOFA KUMAH - HO'!K46</f>
        <v>24576.51063829787</v>
      </c>
      <c r="M647" s="443">
        <f>'WOFA KUMAH - HO'!L46</f>
        <v>402.89361702127655</v>
      </c>
      <c r="N647" s="433">
        <f>'WOFA KUMAH - HO'!M46</f>
        <v>24</v>
      </c>
      <c r="O647" s="444">
        <f>'WOFA KUMAH - HO'!N46</f>
        <v>2.3284071518418778E-3</v>
      </c>
      <c r="P647" s="433">
        <f>'WOFA KUMAH - HO'!O46</f>
        <v>0.98611943460005536</v>
      </c>
      <c r="Q647" s="433" t="str">
        <f>'WOFA KUMAH - HO'!P46</f>
        <v>C</v>
      </c>
      <c r="R647" s="434">
        <f>'WOFA KUMAH - HO'!Q46</f>
        <v>0.71212121212121215</v>
      </c>
      <c r="S647" s="443">
        <f>'WOFA KUMAH - HO'!R46</f>
        <v>1.4181818181818184E-2</v>
      </c>
      <c r="T647" s="443">
        <f>'WOFA KUMAH - HO'!S46</f>
        <v>286.90909090909093</v>
      </c>
      <c r="U647" s="433">
        <f>'WOFA KUMAH - HO'!T46</f>
        <v>30</v>
      </c>
      <c r="V647" s="433">
        <f>'WOFA KUMAH - HO'!U46</f>
        <v>3</v>
      </c>
      <c r="W647" s="433">
        <f>'WOFA KUMAH - HO'!V46</f>
        <v>33</v>
      </c>
      <c r="X647" s="434">
        <f>'WOFA KUMAH - HO'!W46</f>
        <v>23.5</v>
      </c>
      <c r="Y647" s="434">
        <f>'WOFA KUMAH - HO'!X46</f>
        <v>0</v>
      </c>
      <c r="Z647" s="443">
        <f>'WOFA KUMAH - HO'!Y46</f>
        <v>0</v>
      </c>
      <c r="AA647" s="444">
        <f>'WOFA KUMAH - HO'!Z46</f>
        <v>2.5957446808510638</v>
      </c>
      <c r="AB647" s="446" t="str">
        <f>'WOFA KUMAH - HO'!AA46</f>
        <v>VERY HIGH-DON’T ORDER</v>
      </c>
      <c r="AC647" s="443">
        <f>'WOFA KUMAH - HO'!AB46</f>
        <v>0</v>
      </c>
      <c r="AD647" s="450">
        <f>Table1[[#This Row],[Stock Sell in/Sell out]]*Table1[[#This Row],[Stock Norm +Transit Time]]/Table1[[#This Row],[Stock Norm QTY]]</f>
        <v>85.659574468085111</v>
      </c>
      <c r="AE647" s="443">
        <f>Table1[[#This Row],[Stock Norm +Transit Time]]*Table1[[#This Row],[Av. Daily Sales MT]]</f>
        <v>0.46800000000000008</v>
      </c>
    </row>
    <row r="648" spans="1:31" hidden="1">
      <c r="A648" s="433" t="s">
        <v>6</v>
      </c>
      <c r="B648" s="433" t="s">
        <v>1</v>
      </c>
      <c r="C648" s="433" t="str">
        <f>'WOFA KUMAH - HO'!B47</f>
        <v>W024</v>
      </c>
      <c r="D648" s="433" t="str">
        <f>'WOFA KUMAH - HO'!C47</f>
        <v>FRYTOL 200ML X 24SCH</v>
      </c>
      <c r="E648" s="433" t="str">
        <f>'WOFA KUMAH - HO'!D47</f>
        <v>COOKING OIL</v>
      </c>
      <c r="F648" s="433" t="str">
        <f>'WOFA KUMAH - HO'!E47</f>
        <v>FRYTOL</v>
      </c>
      <c r="G648" s="443">
        <f>'WOFA KUMAH - HO'!F47</f>
        <v>0.2166000000000001</v>
      </c>
      <c r="H648" s="434">
        <f>'WOFA KUMAH - HO'!G47</f>
        <v>34.666666666666664</v>
      </c>
      <c r="I648" s="443">
        <f>'WOFA KUMAH - HO'!H47</f>
        <v>8474.9266666666681</v>
      </c>
      <c r="J648" s="433">
        <f>'WOFA KUMAH - HO'!I47</f>
        <v>17</v>
      </c>
      <c r="K648" s="443">
        <f>'WOFA KUMAH - HO'!J47</f>
        <v>7.3439999999999991E-2</v>
      </c>
      <c r="L648" s="443">
        <f>'WOFA KUMAH - HO'!K47</f>
        <v>4155.9736538461548</v>
      </c>
      <c r="M648" s="443">
        <f>'WOFA KUMAH - HO'!L47</f>
        <v>244.46903846153853</v>
      </c>
      <c r="N648" s="433">
        <f>'WOFA KUMAH - HO'!M47</f>
        <v>30</v>
      </c>
      <c r="O648" s="444">
        <f>'WOFA KUMAH - HO'!N47</f>
        <v>1.6164518881056119E-3</v>
      </c>
      <c r="P648" s="433">
        <f>'WOFA KUMAH - HO'!O47</f>
        <v>0.98773588648816102</v>
      </c>
      <c r="Q648" s="433" t="str">
        <f>'WOFA KUMAH - HO'!P47</f>
        <v>C</v>
      </c>
      <c r="R648" s="434">
        <f>'WOFA KUMAH - HO'!Q47</f>
        <v>1.5757575757575757</v>
      </c>
      <c r="S648" s="443">
        <f>'WOFA KUMAH - HO'!R47</f>
        <v>9.8454545454545496E-3</v>
      </c>
      <c r="T648" s="443">
        <f>'WOFA KUMAH - HO'!S47</f>
        <v>385.22393939393947</v>
      </c>
      <c r="U648" s="433">
        <f>'WOFA KUMAH - HO'!T47</f>
        <v>30</v>
      </c>
      <c r="V648" s="433">
        <f>'WOFA KUMAH - HO'!U47</f>
        <v>3</v>
      </c>
      <c r="W648" s="433">
        <f>'WOFA KUMAH - HO'!V47</f>
        <v>33</v>
      </c>
      <c r="X648" s="434">
        <f>'WOFA KUMAH - HO'!W47</f>
        <v>52</v>
      </c>
      <c r="Y648" s="434">
        <f>'WOFA KUMAH - HO'!X47</f>
        <v>35</v>
      </c>
      <c r="Z648" s="443">
        <f>'WOFA KUMAH - HO'!Y47</f>
        <v>0.21868269230769244</v>
      </c>
      <c r="AA648" s="444">
        <f>'WOFA KUMAH - HO'!Z47</f>
        <v>0.32692307692307693</v>
      </c>
      <c r="AB648" s="446" t="str">
        <f>'WOFA KUMAH - HO'!AA47</f>
        <v>VERY LOW-ORDER URGENTLY</v>
      </c>
      <c r="AC648" s="443">
        <f>'WOFA KUMAH - HO'!AB47</f>
        <v>8556.4163461538483</v>
      </c>
      <c r="AD648" s="450">
        <f>Table1[[#This Row],[Stock Sell in/Sell out]]*Table1[[#This Row],[Stock Norm +Transit Time]]/Table1[[#This Row],[Stock Norm QTY]]</f>
        <v>10.788461538461538</v>
      </c>
      <c r="AE648" s="443">
        <f>Table1[[#This Row],[Stock Norm +Transit Time]]*Table1[[#This Row],[Av. Daily Sales MT]]</f>
        <v>0.32490000000000013</v>
      </c>
    </row>
    <row r="649" spans="1:31" hidden="1">
      <c r="A649" s="433" t="s">
        <v>6</v>
      </c>
      <c r="B649" s="433" t="s">
        <v>1</v>
      </c>
      <c r="C649" s="433" t="str">
        <f>'WOFA KUMAH - HO'!B48</f>
        <v>W022</v>
      </c>
      <c r="D649" s="433" t="str">
        <f>'WOFA KUMAH - HO'!C48</f>
        <v>FRYTOL 50ML X 72SCH</v>
      </c>
      <c r="E649" s="433" t="str">
        <f>'WOFA KUMAH - HO'!D48</f>
        <v>COOKING OIL</v>
      </c>
      <c r="F649" s="433" t="str">
        <f>'WOFA KUMAH - HO'!E48</f>
        <v>FRYTOL</v>
      </c>
      <c r="G649" s="443">
        <f>'WOFA KUMAH - HO'!F48</f>
        <v>0.20089333333333334</v>
      </c>
      <c r="H649" s="434">
        <f>'WOFA KUMAH - HO'!G48</f>
        <v>52.666666666666671</v>
      </c>
      <c r="I649" s="443">
        <f>'WOFA KUMAH - HO'!H48</f>
        <v>7667.9799999999868</v>
      </c>
      <c r="J649" s="433">
        <f>'WOFA KUMAH - HO'!I48</f>
        <v>36</v>
      </c>
      <c r="K649" s="443">
        <f>'WOFA KUMAH - HO'!J48</f>
        <v>0.11664000000000002</v>
      </c>
      <c r="L649" s="443">
        <f>'WOFA KUMAH - HO'!K48</f>
        <v>5241.404050632902</v>
      </c>
      <c r="M649" s="443">
        <f>'WOFA KUMAH - HO'!L48</f>
        <v>145.59455696202505</v>
      </c>
      <c r="N649" s="433">
        <f>'WOFA KUMAH - HO'!M48</f>
        <v>100</v>
      </c>
      <c r="O649" s="444">
        <f>'WOFA KUMAH - HO'!N48</f>
        <v>1.499235493880409E-3</v>
      </c>
      <c r="P649" s="433">
        <f>'WOFA KUMAH - HO'!O48</f>
        <v>0.98923512198204144</v>
      </c>
      <c r="Q649" s="433" t="str">
        <f>'WOFA KUMAH - HO'!P48</f>
        <v>C</v>
      </c>
      <c r="R649" s="434">
        <f>'WOFA KUMAH - HO'!Q48</f>
        <v>2.393939393939394</v>
      </c>
      <c r="S649" s="443">
        <f>'WOFA KUMAH - HO'!R48</f>
        <v>9.1315151515151526E-3</v>
      </c>
      <c r="T649" s="443">
        <f>'WOFA KUMAH - HO'!S48</f>
        <v>348.54454545454485</v>
      </c>
      <c r="U649" s="433">
        <f>'WOFA KUMAH - HO'!T48</f>
        <v>30</v>
      </c>
      <c r="V649" s="433">
        <f>'WOFA KUMAH - HO'!U48</f>
        <v>3</v>
      </c>
      <c r="W649" s="433">
        <f>'WOFA KUMAH - HO'!V48</f>
        <v>33</v>
      </c>
      <c r="X649" s="434">
        <f>'WOFA KUMAH - HO'!W48</f>
        <v>79</v>
      </c>
      <c r="Y649" s="434">
        <f>'WOFA KUMAH - HO'!X48</f>
        <v>43</v>
      </c>
      <c r="Z649" s="443">
        <f>'WOFA KUMAH - HO'!Y48</f>
        <v>0.16402050632911391</v>
      </c>
      <c r="AA649" s="444">
        <f>'WOFA KUMAH - HO'!Z48</f>
        <v>0.45569620253164556</v>
      </c>
      <c r="AB649" s="446" t="str">
        <f>'WOFA KUMAH - HO'!AA48</f>
        <v>VERY LOW-ORDER URGENTLY</v>
      </c>
      <c r="AC649" s="443">
        <f>'WOFA KUMAH - HO'!AB48</f>
        <v>6260.5659493670773</v>
      </c>
      <c r="AD649" s="450">
        <f>Table1[[#This Row],[Stock Sell in/Sell out]]*Table1[[#This Row],[Stock Norm +Transit Time]]/Table1[[#This Row],[Stock Norm QTY]]</f>
        <v>15.037974683544304</v>
      </c>
      <c r="AE649" s="443">
        <f>Table1[[#This Row],[Stock Norm +Transit Time]]*Table1[[#This Row],[Av. Daily Sales MT]]</f>
        <v>0.30134000000000005</v>
      </c>
    </row>
    <row r="650" spans="1:31" hidden="1">
      <c r="A650" s="433" t="s">
        <v>6</v>
      </c>
      <c r="B650" s="433" t="s">
        <v>1</v>
      </c>
      <c r="C650" s="433" t="str">
        <f>'WOFA KUMAH - HO'!B49</f>
        <v>W023</v>
      </c>
      <c r="D650" s="433" t="str">
        <f>'WOFA KUMAH - HO'!C49</f>
        <v>FRYTOL 100ML X 36SCH</v>
      </c>
      <c r="E650" s="433" t="str">
        <f>'WOFA KUMAH - HO'!D49</f>
        <v>COOKING OIL</v>
      </c>
      <c r="F650" s="433" t="str">
        <f>'WOFA KUMAH - HO'!E49</f>
        <v>FRYTOL</v>
      </c>
      <c r="G650" s="443">
        <f>'WOFA KUMAH - HO'!F49</f>
        <v>0.18822000000000025</v>
      </c>
      <c r="H650" s="434">
        <f>'WOFA KUMAH - HO'!G49</f>
        <v>42.333333333333336</v>
      </c>
      <c r="I650" s="443">
        <f>'WOFA KUMAH - HO'!H49</f>
        <v>7418.6300000000074</v>
      </c>
      <c r="J650" s="433">
        <f>'WOFA KUMAH - HO'!I49</f>
        <v>-5</v>
      </c>
      <c r="K650" s="443">
        <f>'WOFA KUMAH - HO'!J49</f>
        <v>-1.6200000000000003E-2</v>
      </c>
      <c r="L650" s="443">
        <f>'WOFA KUMAH - HO'!K49</f>
        <v>-876.2161417322842</v>
      </c>
      <c r="M650" s="443">
        <f>'WOFA KUMAH - HO'!L49</f>
        <v>175.24322834645685</v>
      </c>
      <c r="N650" s="433">
        <f>'WOFA KUMAH - HO'!M49</f>
        <v>40</v>
      </c>
      <c r="O650" s="444">
        <f>'WOFA KUMAH - HO'!N49</f>
        <v>1.4046563914092269E-3</v>
      </c>
      <c r="P650" s="433">
        <f>'WOFA KUMAH - HO'!O49</f>
        <v>0.99063977837345063</v>
      </c>
      <c r="Q650" s="433" t="str">
        <f>'WOFA KUMAH - HO'!P49</f>
        <v>C</v>
      </c>
      <c r="R650" s="434">
        <f>'WOFA KUMAH - HO'!Q49</f>
        <v>1.9242424242424243</v>
      </c>
      <c r="S650" s="443">
        <f>'WOFA KUMAH - HO'!R49</f>
        <v>8.5554545454545571E-3</v>
      </c>
      <c r="T650" s="443">
        <f>'WOFA KUMAH - HO'!S49</f>
        <v>337.21045454545487</v>
      </c>
      <c r="U650" s="433">
        <f>'WOFA KUMAH - HO'!T49</f>
        <v>30</v>
      </c>
      <c r="V650" s="433">
        <f>'WOFA KUMAH - HO'!U49</f>
        <v>3</v>
      </c>
      <c r="W650" s="433">
        <f>'WOFA KUMAH - HO'!V49</f>
        <v>33</v>
      </c>
      <c r="X650" s="434">
        <f>'WOFA KUMAH - HO'!W49</f>
        <v>63.5</v>
      </c>
      <c r="Y650" s="434">
        <f>'WOFA KUMAH - HO'!X49</f>
        <v>68.5</v>
      </c>
      <c r="Z650" s="443">
        <f>'WOFA KUMAH - HO'!Y49</f>
        <v>0.30456070866141771</v>
      </c>
      <c r="AA650" s="444">
        <f>'WOFA KUMAH - HO'!Z49</f>
        <v>-7.874015748031496E-2</v>
      </c>
      <c r="AB650" s="446" t="str">
        <f>'WOFA KUMAH - HO'!AA49</f>
        <v>VERY LOW-ORDER URGENTLY</v>
      </c>
      <c r="AC650" s="443">
        <f>'WOFA KUMAH - HO'!AB49</f>
        <v>12004.161141732295</v>
      </c>
      <c r="AD650" s="450">
        <f>Table1[[#This Row],[Stock Sell in/Sell out]]*Table1[[#This Row],[Stock Norm +Transit Time]]/Table1[[#This Row],[Stock Norm QTY]]</f>
        <v>-2.5984251968503935</v>
      </c>
      <c r="AE650" s="443">
        <f>Table1[[#This Row],[Stock Norm +Transit Time]]*Table1[[#This Row],[Av. Daily Sales MT]]</f>
        <v>0.28233000000000036</v>
      </c>
    </row>
    <row r="651" spans="1:31" hidden="1">
      <c r="A651" s="433" t="s">
        <v>6</v>
      </c>
      <c r="B651" s="433" t="s">
        <v>1</v>
      </c>
      <c r="C651" s="433" t="str">
        <f>'WOFA KUMAH - HO'!B50</f>
        <v>W198</v>
      </c>
      <c r="D651" s="433" t="str">
        <f>'WOFA KUMAH - HO'!C50</f>
        <v>JAMAA DETERGENT 12PCH X 450G</v>
      </c>
      <c r="E651" s="433" t="str">
        <f>'WOFA KUMAH - HO'!D50</f>
        <v>DETERGENT</v>
      </c>
      <c r="F651" s="433" t="str">
        <f>'WOFA KUMAH - HO'!E50</f>
        <v>JAMAA</v>
      </c>
      <c r="G651" s="443">
        <f>'WOFA KUMAH - HO'!F50</f>
        <v>0.1861500000000002</v>
      </c>
      <c r="H651" s="434">
        <f>'WOFA KUMAH - HO'!G50</f>
        <v>22.000000000000004</v>
      </c>
      <c r="I651" s="443">
        <f>'WOFA KUMAH - HO'!H50</f>
        <v>3633.570000000002</v>
      </c>
      <c r="J651" s="433">
        <f>'WOFA KUMAH - HO'!I50</f>
        <v>57</v>
      </c>
      <c r="K651" s="443">
        <f>'WOFA KUMAH - HO'!J50</f>
        <v>0.30960000000000004</v>
      </c>
      <c r="L651" s="443">
        <f>'WOFA KUMAH - HO'!K50</f>
        <v>9414.2495454545478</v>
      </c>
      <c r="M651" s="443">
        <f>'WOFA KUMAH - HO'!L50</f>
        <v>165.16227272727278</v>
      </c>
      <c r="N651" s="433">
        <f>'WOFA KUMAH - HO'!M50</f>
        <v>40</v>
      </c>
      <c r="O651" s="444">
        <f>'WOFA KUMAH - HO'!N50</f>
        <v>1.3892083054979679E-3</v>
      </c>
      <c r="P651" s="433">
        <f>'WOFA KUMAH - HO'!O50</f>
        <v>0.99202898667894857</v>
      </c>
      <c r="Q651" s="433" t="str">
        <f>'WOFA KUMAH - HO'!P50</f>
        <v>C</v>
      </c>
      <c r="R651" s="434">
        <f>'WOFA KUMAH - HO'!Q50</f>
        <v>1.0000000000000002</v>
      </c>
      <c r="S651" s="443">
        <f>'WOFA KUMAH - HO'!R50</f>
        <v>8.4613636363636453E-3</v>
      </c>
      <c r="T651" s="443">
        <f>'WOFA KUMAH - HO'!S50</f>
        <v>165.16227272727281</v>
      </c>
      <c r="U651" s="433">
        <f>'WOFA KUMAH - HO'!T50</f>
        <v>30</v>
      </c>
      <c r="V651" s="433">
        <f>'WOFA KUMAH - HO'!U50</f>
        <v>3</v>
      </c>
      <c r="W651" s="433">
        <f>'WOFA KUMAH - HO'!V50</f>
        <v>33</v>
      </c>
      <c r="X651" s="434">
        <f>'WOFA KUMAH - HO'!W50</f>
        <v>33.000000000000007</v>
      </c>
      <c r="Y651" s="434">
        <f>'WOFA KUMAH - HO'!X50</f>
        <v>0</v>
      </c>
      <c r="Z651" s="443">
        <f>'WOFA KUMAH - HO'!Y50</f>
        <v>0</v>
      </c>
      <c r="AA651" s="444">
        <f>'WOFA KUMAH - HO'!Z50</f>
        <v>1.7272727272727268</v>
      </c>
      <c r="AB651" s="446" t="str">
        <f>'WOFA KUMAH - HO'!AA50</f>
        <v>HIGH-DON’T ORDER</v>
      </c>
      <c r="AC651" s="443">
        <f>'WOFA KUMAH - HO'!AB50</f>
        <v>0</v>
      </c>
      <c r="AD651" s="450">
        <f>Table1[[#This Row],[Stock Sell in/Sell out]]*Table1[[#This Row],[Stock Norm +Transit Time]]/Table1[[#This Row],[Stock Norm QTY]]</f>
        <v>56.999999999999986</v>
      </c>
      <c r="AE651" s="443">
        <f>Table1[[#This Row],[Stock Norm +Transit Time]]*Table1[[#This Row],[Av. Daily Sales MT]]</f>
        <v>0.27922500000000028</v>
      </c>
    </row>
    <row r="652" spans="1:31" hidden="1">
      <c r="A652" s="433" t="s">
        <v>6</v>
      </c>
      <c r="B652" s="433" t="s">
        <v>1</v>
      </c>
      <c r="C652" s="433" t="str">
        <f>'WOFA KUMAH - HO'!B51</f>
        <v>W158</v>
      </c>
      <c r="D652" s="433" t="str">
        <f>'WOFA KUMAH - HO'!C51</f>
        <v>JAMAA DETERGENT 3KG</v>
      </c>
      <c r="E652" s="433" t="str">
        <f>'WOFA KUMAH - HO'!D51</f>
        <v>DETERGENT</v>
      </c>
      <c r="F652" s="433" t="str">
        <f>'WOFA KUMAH - HO'!E51</f>
        <v>JAMAA</v>
      </c>
      <c r="G652" s="443">
        <f>'WOFA KUMAH - HO'!F51</f>
        <v>0.1800000000000001</v>
      </c>
      <c r="H652" s="434">
        <f>'WOFA KUMAH - HO'!G51</f>
        <v>60</v>
      </c>
      <c r="I652" s="443">
        <f>'WOFA KUMAH - HO'!H51</f>
        <v>4924.6666666666661</v>
      </c>
      <c r="J652" s="433">
        <f>'WOFA KUMAH - HO'!I51</f>
        <v>60</v>
      </c>
      <c r="K652" s="443">
        <f>'WOFA KUMAH - HO'!J51</f>
        <v>0.18</v>
      </c>
      <c r="L652" s="443">
        <f>'WOFA KUMAH - HO'!K51</f>
        <v>4924.6666666666661</v>
      </c>
      <c r="M652" s="443">
        <f>'WOFA KUMAH - HO'!L51</f>
        <v>82.077777777777769</v>
      </c>
      <c r="N652" s="433">
        <f>'WOFA KUMAH - HO'!M51</f>
        <v>12</v>
      </c>
      <c r="O652" s="444">
        <f>'WOFA KUMAH - HO'!N51</f>
        <v>1.3433118183703149E-3</v>
      </c>
      <c r="P652" s="433">
        <f>'WOFA KUMAH - HO'!O51</f>
        <v>0.9933722984973189</v>
      </c>
      <c r="Q652" s="433" t="str">
        <f>'WOFA KUMAH - HO'!P51</f>
        <v>C</v>
      </c>
      <c r="R652" s="434">
        <f>'WOFA KUMAH - HO'!Q51</f>
        <v>2.7272727272727271</v>
      </c>
      <c r="S652" s="443">
        <f>'WOFA KUMAH - HO'!R51</f>
        <v>8.1818181818181859E-3</v>
      </c>
      <c r="T652" s="443">
        <f>'WOFA KUMAH - HO'!S51</f>
        <v>223.84848484848482</v>
      </c>
      <c r="U652" s="433">
        <f>'WOFA KUMAH - HO'!T51</f>
        <v>30</v>
      </c>
      <c r="V652" s="433">
        <f>'WOFA KUMAH - HO'!U51</f>
        <v>3</v>
      </c>
      <c r="W652" s="433">
        <f>'WOFA KUMAH - HO'!V51</f>
        <v>33</v>
      </c>
      <c r="X652" s="434">
        <f>'WOFA KUMAH - HO'!W51</f>
        <v>90</v>
      </c>
      <c r="Y652" s="434">
        <f>'WOFA KUMAH - HO'!X51</f>
        <v>30</v>
      </c>
      <c r="Z652" s="443">
        <f>'WOFA KUMAH - HO'!Y51</f>
        <v>9.0000000000000052E-2</v>
      </c>
      <c r="AA652" s="444">
        <f>'WOFA KUMAH - HO'!Z51</f>
        <v>0.66666666666666663</v>
      </c>
      <c r="AB652" s="446" t="str">
        <f>'WOFA KUMAH - HO'!AA51</f>
        <v>VERY LOW-ORDER URGENTLY</v>
      </c>
      <c r="AC652" s="443">
        <f>'WOFA KUMAH - HO'!AB51</f>
        <v>2462.333333333333</v>
      </c>
      <c r="AD652" s="450">
        <f>Table1[[#This Row],[Stock Sell in/Sell out]]*Table1[[#This Row],[Stock Norm +Transit Time]]/Table1[[#This Row],[Stock Norm QTY]]</f>
        <v>22</v>
      </c>
      <c r="AE652" s="443">
        <f>Table1[[#This Row],[Stock Norm +Transit Time]]*Table1[[#This Row],[Av. Daily Sales MT]]</f>
        <v>0.27000000000000013</v>
      </c>
    </row>
    <row r="653" spans="1:31" hidden="1">
      <c r="A653" s="433" t="s">
        <v>6</v>
      </c>
      <c r="B653" s="433" t="s">
        <v>1</v>
      </c>
      <c r="C653" s="433" t="str">
        <f>'WOFA KUMAH - HO'!B52</f>
        <v>W229</v>
      </c>
      <c r="D653" s="433" t="str">
        <f>'WOFA KUMAH - HO'!C52</f>
        <v xml:space="preserve">EAZZY DETERGENT 40PCH X 160G </v>
      </c>
      <c r="E653" s="433" t="str">
        <f>'WOFA KUMAH - HO'!D52</f>
        <v>DETERGENT</v>
      </c>
      <c r="F653" s="433" t="str">
        <f>'WOFA KUMAH - HO'!E52</f>
        <v>EAZZY</v>
      </c>
      <c r="G653" s="443">
        <f>'WOFA KUMAH - HO'!F52</f>
        <v>0.15797333333333313</v>
      </c>
      <c r="H653" s="434">
        <f>'WOFA KUMAH - HO'!G52</f>
        <v>20</v>
      </c>
      <c r="I653" s="443">
        <f>'WOFA KUMAH - HO'!H52</f>
        <v>2388.6300000000006</v>
      </c>
      <c r="J653" s="433">
        <f>'WOFA KUMAH - HO'!I52</f>
        <v>160</v>
      </c>
      <c r="K653" s="443">
        <f>'WOFA KUMAH - HO'!J52</f>
        <v>1.024</v>
      </c>
      <c r="L653" s="443">
        <f>'WOFA KUMAH - HO'!K52</f>
        <v>19109.040000000005</v>
      </c>
      <c r="M653" s="443">
        <f>'WOFA KUMAH - HO'!L52</f>
        <v>119.43150000000003</v>
      </c>
      <c r="N653" s="433">
        <f>'WOFA KUMAH - HO'!M52</f>
        <v>4</v>
      </c>
      <c r="O653" s="444">
        <f>'WOFA KUMAH - HO'!N52</f>
        <v>1.1789302536334414E-3</v>
      </c>
      <c r="P653" s="433">
        <f>'WOFA KUMAH - HO'!O52</f>
        <v>0.99455122875095237</v>
      </c>
      <c r="Q653" s="433" t="str">
        <f>'WOFA KUMAH - HO'!P52</f>
        <v>C</v>
      </c>
      <c r="R653" s="434">
        <f>'WOFA KUMAH - HO'!Q52</f>
        <v>0.90909090909090906</v>
      </c>
      <c r="S653" s="443">
        <f>'WOFA KUMAH - HO'!R52</f>
        <v>7.1806060606060514E-3</v>
      </c>
      <c r="T653" s="443">
        <f>'WOFA KUMAH - HO'!S52</f>
        <v>108.57409090909094</v>
      </c>
      <c r="U653" s="433">
        <f>'WOFA KUMAH - HO'!T52</f>
        <v>30</v>
      </c>
      <c r="V653" s="433">
        <f>'WOFA KUMAH - HO'!U52</f>
        <v>3</v>
      </c>
      <c r="W653" s="433">
        <f>'WOFA KUMAH - HO'!V52</f>
        <v>33</v>
      </c>
      <c r="X653" s="434">
        <f>'WOFA KUMAH - HO'!W52</f>
        <v>30</v>
      </c>
      <c r="Y653" s="434">
        <f>'WOFA KUMAH - HO'!X52</f>
        <v>0</v>
      </c>
      <c r="Z653" s="443">
        <f>'WOFA KUMAH - HO'!Y52</f>
        <v>0</v>
      </c>
      <c r="AA653" s="444">
        <f>'WOFA KUMAH - HO'!Z52</f>
        <v>5.333333333333333</v>
      </c>
      <c r="AB653" s="446" t="str">
        <f>'WOFA KUMAH - HO'!AA52</f>
        <v>VERY HIGH-DON’T ORDER</v>
      </c>
      <c r="AC653" s="443">
        <f>'WOFA KUMAH - HO'!AB52</f>
        <v>0</v>
      </c>
      <c r="AD653" s="450">
        <f>Table1[[#This Row],[Stock Sell in/Sell out]]*Table1[[#This Row],[Stock Norm +Transit Time]]/Table1[[#This Row],[Stock Norm QTY]]</f>
        <v>176</v>
      </c>
      <c r="AE653" s="443">
        <f>Table1[[#This Row],[Stock Norm +Transit Time]]*Table1[[#This Row],[Av. Daily Sales MT]]</f>
        <v>0.2369599999999997</v>
      </c>
    </row>
    <row r="654" spans="1:31" hidden="1">
      <c r="A654" s="433" t="s">
        <v>6</v>
      </c>
      <c r="B654" s="433" t="s">
        <v>1</v>
      </c>
      <c r="C654" s="433" t="str">
        <f>'WOFA KUMAH - HO'!B53</f>
        <v>W003</v>
      </c>
      <c r="D654" s="433" t="str">
        <f>'WOFA KUMAH - HO'!C53</f>
        <v>VIKING OIL 25L</v>
      </c>
      <c r="E654" s="433" t="str">
        <f>'WOFA KUMAH - HO'!D53</f>
        <v>COOKING OIL</v>
      </c>
      <c r="F654" s="433" t="str">
        <f>'WOFA KUMAH - HO'!E53</f>
        <v>VIKING</v>
      </c>
      <c r="G654" s="443">
        <f>'WOFA KUMAH - HO'!F53</f>
        <v>0.15750000000000006</v>
      </c>
      <c r="H654" s="434">
        <f>'WOFA KUMAH - HO'!G53</f>
        <v>7</v>
      </c>
      <c r="I654" s="443">
        <f>'WOFA KUMAH - HO'!H53</f>
        <v>3269</v>
      </c>
      <c r="J654" s="433">
        <f>'WOFA KUMAH - HO'!I53</f>
        <v>0</v>
      </c>
      <c r="K654" s="443">
        <f>'WOFA KUMAH - HO'!J53</f>
        <v>0</v>
      </c>
      <c r="L654" s="443">
        <f>'WOFA KUMAH - HO'!K53</f>
        <v>0</v>
      </c>
      <c r="M654" s="443">
        <f>'WOFA KUMAH - HO'!L53</f>
        <v>467</v>
      </c>
      <c r="N654" s="433">
        <f>'WOFA KUMAH - HO'!M53</f>
        <v>12</v>
      </c>
      <c r="O654" s="444">
        <f>'WOFA KUMAH - HO'!N53</f>
        <v>1.1753978410740252E-3</v>
      </c>
      <c r="P654" s="433">
        <f>'WOFA KUMAH - HO'!O53</f>
        <v>0.99572662659202638</v>
      </c>
      <c r="Q654" s="433" t="str">
        <f>'WOFA KUMAH - HO'!P53</f>
        <v>C</v>
      </c>
      <c r="R654" s="434">
        <f>'WOFA KUMAH - HO'!Q53</f>
        <v>0.31818181818181818</v>
      </c>
      <c r="S654" s="443">
        <f>'WOFA KUMAH - HO'!R53</f>
        <v>7.1590909090909118E-3</v>
      </c>
      <c r="T654" s="443">
        <f>'WOFA KUMAH - HO'!S53</f>
        <v>148.59090909090909</v>
      </c>
      <c r="U654" s="433">
        <f>'WOFA KUMAH - HO'!T53</f>
        <v>30</v>
      </c>
      <c r="V654" s="433">
        <f>'WOFA KUMAH - HO'!U53</f>
        <v>3</v>
      </c>
      <c r="W654" s="433">
        <f>'WOFA KUMAH - HO'!V53</f>
        <v>33</v>
      </c>
      <c r="X654" s="434">
        <f>'WOFA KUMAH - HO'!W53</f>
        <v>10.5</v>
      </c>
      <c r="Y654" s="434">
        <f>'WOFA KUMAH - HO'!X53</f>
        <v>10.5</v>
      </c>
      <c r="Z654" s="443">
        <f>'WOFA KUMAH - HO'!Y53</f>
        <v>0.23625000000000007</v>
      </c>
      <c r="AA654" s="444">
        <f>'WOFA KUMAH - HO'!Z53</f>
        <v>0</v>
      </c>
      <c r="AB654" s="446" t="str">
        <f>'WOFA KUMAH - HO'!AA53</f>
        <v>VERY LOW-ORDER URGENTLY</v>
      </c>
      <c r="AC654" s="443">
        <f>'WOFA KUMAH - HO'!AB53</f>
        <v>4903.5</v>
      </c>
      <c r="AD654" s="450">
        <f>Table1[[#This Row],[Stock Sell in/Sell out]]*Table1[[#This Row],[Stock Norm +Transit Time]]/Table1[[#This Row],[Stock Norm QTY]]</f>
        <v>0</v>
      </c>
      <c r="AE654" s="443">
        <f>Table1[[#This Row],[Stock Norm +Transit Time]]*Table1[[#This Row],[Av. Daily Sales MT]]</f>
        <v>0.2362500000000001</v>
      </c>
    </row>
    <row r="655" spans="1:31" hidden="1">
      <c r="A655" s="433" t="s">
        <v>6</v>
      </c>
      <c r="B655" s="433" t="s">
        <v>1</v>
      </c>
      <c r="C655" s="433" t="str">
        <f>'WOFA KUMAH - HO'!B54</f>
        <v>W115</v>
      </c>
      <c r="D655" s="433" t="str">
        <f>'WOFA KUMAH - HO'!C54</f>
        <v>FORTUNE THAI 4.5KG</v>
      </c>
      <c r="E655" s="433" t="str">
        <f>'WOFA KUMAH - HO'!D54</f>
        <v>RICE</v>
      </c>
      <c r="F655" s="433" t="str">
        <f>'WOFA KUMAH - HO'!E54</f>
        <v>FORTUNE</v>
      </c>
      <c r="G655" s="443">
        <f>'WOFA KUMAH - HO'!F54</f>
        <v>0.15000000000000002</v>
      </c>
      <c r="H655" s="434">
        <f>'WOFA KUMAH - HO'!G54</f>
        <v>4.333333333333333</v>
      </c>
      <c r="I655" s="443">
        <f>'WOFA KUMAH - HO'!H54</f>
        <v>2178.6666666666656</v>
      </c>
      <c r="J655" s="433">
        <f>'WOFA KUMAH - HO'!I54</f>
        <v>0</v>
      </c>
      <c r="K655" s="443">
        <f>'WOFA KUMAH - HO'!J54</f>
        <v>0</v>
      </c>
      <c r="L655" s="443">
        <f>'WOFA KUMAH - HO'!K54</f>
        <v>0</v>
      </c>
      <c r="M655" s="443">
        <f>'WOFA KUMAH - HO'!L54</f>
        <v>502.76923076923055</v>
      </c>
      <c r="N655" s="433">
        <f>'WOFA KUMAH - HO'!M54</f>
        <v>24</v>
      </c>
      <c r="O655" s="444">
        <f>'WOFA KUMAH - HO'!N54</f>
        <v>1.1194265153085952E-3</v>
      </c>
      <c r="P655" s="433">
        <f>'WOFA KUMAH - HO'!O54</f>
        <v>0.99684605310733498</v>
      </c>
      <c r="Q655" s="433" t="str">
        <f>'WOFA KUMAH - HO'!P54</f>
        <v>C</v>
      </c>
      <c r="R655" s="434">
        <f>'WOFA KUMAH - HO'!Q54</f>
        <v>0.19696969696969696</v>
      </c>
      <c r="S655" s="443">
        <f>'WOFA KUMAH - HO'!R54</f>
        <v>6.8181818181818196E-3</v>
      </c>
      <c r="T655" s="443">
        <f>'WOFA KUMAH - HO'!S54</f>
        <v>99.030303030302989</v>
      </c>
      <c r="U655" s="433">
        <f>'WOFA KUMAH - HO'!T54</f>
        <v>30</v>
      </c>
      <c r="V655" s="433">
        <f>'WOFA KUMAH - HO'!U54</f>
        <v>3</v>
      </c>
      <c r="W655" s="433">
        <f>'WOFA KUMAH - HO'!V54</f>
        <v>33</v>
      </c>
      <c r="X655" s="434">
        <f>'WOFA KUMAH - HO'!W54</f>
        <v>6.5</v>
      </c>
      <c r="Y655" s="434">
        <f>'WOFA KUMAH - HO'!X54</f>
        <v>6.5</v>
      </c>
      <c r="Z655" s="443">
        <f>'WOFA KUMAH - HO'!Y54</f>
        <v>0.22500000000000006</v>
      </c>
      <c r="AA655" s="444">
        <f>'WOFA KUMAH - HO'!Z54</f>
        <v>0</v>
      </c>
      <c r="AB655" s="446" t="str">
        <f>'WOFA KUMAH - HO'!AA54</f>
        <v>VERY LOW-ORDER URGENTLY</v>
      </c>
      <c r="AC655" s="443">
        <f>'WOFA KUMAH - HO'!AB54</f>
        <v>3267.9999999999986</v>
      </c>
      <c r="AD655" s="450">
        <f>Table1[[#This Row],[Stock Sell in/Sell out]]*Table1[[#This Row],[Stock Norm +Transit Time]]/Table1[[#This Row],[Stock Norm QTY]]</f>
        <v>0</v>
      </c>
      <c r="AE655" s="443">
        <f>Table1[[#This Row],[Stock Norm +Transit Time]]*Table1[[#This Row],[Av. Daily Sales MT]]</f>
        <v>0.22500000000000003</v>
      </c>
    </row>
    <row r="656" spans="1:31" hidden="1">
      <c r="A656" s="433" t="s">
        <v>6</v>
      </c>
      <c r="B656" s="433" t="s">
        <v>1</v>
      </c>
      <c r="C656" s="433" t="str">
        <f>'WOFA KUMAH - HO'!B55</f>
        <v>W137</v>
      </c>
      <c r="D656" s="433" t="str">
        <f>'WOFA KUMAH - HO'!C55</f>
        <v>VIKING EMO PA 4.5KG</v>
      </c>
      <c r="E656" s="433" t="str">
        <f>'WOFA KUMAH - HO'!D55</f>
        <v>RICE</v>
      </c>
      <c r="F656" s="433" t="str">
        <f>'WOFA KUMAH - HO'!E55</f>
        <v>VIKING</v>
      </c>
      <c r="G656" s="443">
        <f>'WOFA KUMAH - HO'!F55</f>
        <v>0.11250000000000003</v>
      </c>
      <c r="H656" s="434">
        <f>'WOFA KUMAH - HO'!G55</f>
        <v>4</v>
      </c>
      <c r="I656" s="443">
        <f>'WOFA KUMAH - HO'!H55</f>
        <v>1192</v>
      </c>
      <c r="J656" s="433">
        <f>'WOFA KUMAH - HO'!I55</f>
        <v>0</v>
      </c>
      <c r="K656" s="443">
        <f>'WOFA KUMAH - HO'!J55</f>
        <v>0</v>
      </c>
      <c r="L656" s="443">
        <f>'WOFA KUMAH - HO'!K55</f>
        <v>0</v>
      </c>
      <c r="M656" s="443">
        <f>'WOFA KUMAH - HO'!L55</f>
        <v>298</v>
      </c>
      <c r="N656" s="433">
        <f>'WOFA KUMAH - HO'!M55</f>
        <v>1</v>
      </c>
      <c r="O656" s="444">
        <f>'WOFA KUMAH - HO'!N55</f>
        <v>8.3956988648144649E-4</v>
      </c>
      <c r="P656" s="433">
        <f>'WOFA KUMAH - HO'!O55</f>
        <v>0.99768562299381647</v>
      </c>
      <c r="Q656" s="433" t="str">
        <f>'WOFA KUMAH - HO'!P55</f>
        <v>C</v>
      </c>
      <c r="R656" s="434">
        <f>'WOFA KUMAH - HO'!Q55</f>
        <v>0.18181818181818182</v>
      </c>
      <c r="S656" s="443">
        <f>'WOFA KUMAH - HO'!R55</f>
        <v>5.1136363636363653E-3</v>
      </c>
      <c r="T656" s="443">
        <f>'WOFA KUMAH - HO'!S55</f>
        <v>54.18181818181818</v>
      </c>
      <c r="U656" s="433">
        <f>'WOFA KUMAH - HO'!T55</f>
        <v>30</v>
      </c>
      <c r="V656" s="433">
        <f>'WOFA KUMAH - HO'!U55</f>
        <v>3</v>
      </c>
      <c r="W656" s="433">
        <f>'WOFA KUMAH - HO'!V55</f>
        <v>33</v>
      </c>
      <c r="X656" s="434">
        <f>'WOFA KUMAH - HO'!W55</f>
        <v>6</v>
      </c>
      <c r="Y656" s="434">
        <f>'WOFA KUMAH - HO'!X55</f>
        <v>6</v>
      </c>
      <c r="Z656" s="443">
        <f>'WOFA KUMAH - HO'!Y55</f>
        <v>0.16875000000000007</v>
      </c>
      <c r="AA656" s="444">
        <f>'WOFA KUMAH - HO'!Z55</f>
        <v>0</v>
      </c>
      <c r="AB656" s="446" t="str">
        <f>'WOFA KUMAH - HO'!AA55</f>
        <v>VERY LOW-ORDER URGENTLY</v>
      </c>
      <c r="AC656" s="443">
        <f>'WOFA KUMAH - HO'!AB55</f>
        <v>1788</v>
      </c>
      <c r="AD656" s="450">
        <f>Table1[[#This Row],[Stock Sell in/Sell out]]*Table1[[#This Row],[Stock Norm +Transit Time]]/Table1[[#This Row],[Stock Norm QTY]]</f>
        <v>0</v>
      </c>
      <c r="AE656" s="443">
        <f>Table1[[#This Row],[Stock Norm +Transit Time]]*Table1[[#This Row],[Av. Daily Sales MT]]</f>
        <v>0.16875000000000007</v>
      </c>
    </row>
    <row r="657" spans="1:31" hidden="1">
      <c r="A657" s="433" t="s">
        <v>6</v>
      </c>
      <c r="B657" s="433" t="s">
        <v>1</v>
      </c>
      <c r="C657" s="433" t="str">
        <f>'WOFA KUMAH - HO'!B56</f>
        <v>W197</v>
      </c>
      <c r="D657" s="433" t="str">
        <f>'WOFA KUMAH - HO'!C56</f>
        <v>JAMAA DETERGENT 10PCH X 850G</v>
      </c>
      <c r="E657" s="433" t="str">
        <f>'WOFA KUMAH - HO'!D56</f>
        <v>DETERGENT</v>
      </c>
      <c r="F657" s="433" t="str">
        <f>'WOFA KUMAH - HO'!E56</f>
        <v>JAMAA</v>
      </c>
      <c r="G657" s="443">
        <f>'WOFA KUMAH - HO'!F56</f>
        <v>0.10653333333333331</v>
      </c>
      <c r="H657" s="434">
        <f>'WOFA KUMAH - HO'!G56</f>
        <v>5.6666666666666661</v>
      </c>
      <c r="I657" s="443">
        <f>'WOFA KUMAH - HO'!H56</f>
        <v>1882.5333333333324</v>
      </c>
      <c r="J657" s="433">
        <f>'WOFA KUMAH - HO'!I56</f>
        <v>11</v>
      </c>
      <c r="K657" s="443">
        <f>'WOFA KUMAH - HO'!J56</f>
        <v>9.35E-2</v>
      </c>
      <c r="L657" s="443">
        <f>'WOFA KUMAH - HO'!K56</f>
        <v>3654.3294117647042</v>
      </c>
      <c r="M657" s="443">
        <f>'WOFA KUMAH - HO'!L56</f>
        <v>332.21176470588222</v>
      </c>
      <c r="N657" s="433">
        <f>'WOFA KUMAH - HO'!M56</f>
        <v>12</v>
      </c>
      <c r="O657" s="444">
        <f>'WOFA KUMAH - HO'!N56</f>
        <v>7.9504158731694868E-4</v>
      </c>
      <c r="P657" s="433">
        <f>'WOFA KUMAH - HO'!O56</f>
        <v>0.99848066458113338</v>
      </c>
      <c r="Q657" s="433" t="str">
        <f>'WOFA KUMAH - HO'!P56</f>
        <v>C</v>
      </c>
      <c r="R657" s="434">
        <f>'WOFA KUMAH - HO'!Q56</f>
        <v>0.25757575757575757</v>
      </c>
      <c r="S657" s="443">
        <f>'WOFA KUMAH - HO'!R56</f>
        <v>4.8424242424242418E-3</v>
      </c>
      <c r="T657" s="443">
        <f>'WOFA KUMAH - HO'!S56</f>
        <v>85.569696969696921</v>
      </c>
      <c r="U657" s="433">
        <f>'WOFA KUMAH - HO'!T56</f>
        <v>30</v>
      </c>
      <c r="V657" s="433">
        <f>'WOFA KUMAH - HO'!U56</f>
        <v>3</v>
      </c>
      <c r="W657" s="433">
        <f>'WOFA KUMAH - HO'!V56</f>
        <v>33</v>
      </c>
      <c r="X657" s="434">
        <f>'WOFA KUMAH - HO'!W56</f>
        <v>8.5</v>
      </c>
      <c r="Y657" s="434">
        <f>'WOFA KUMAH - HO'!X56</f>
        <v>0</v>
      </c>
      <c r="Z657" s="443">
        <f>'WOFA KUMAH - HO'!Y56</f>
        <v>0</v>
      </c>
      <c r="AA657" s="444">
        <f>'WOFA KUMAH - HO'!Z56</f>
        <v>1.2941176470588236</v>
      </c>
      <c r="AB657" s="446" t="str">
        <f>'WOFA KUMAH - HO'!AA56</f>
        <v>HIGH-DON’T ORDER</v>
      </c>
      <c r="AC657" s="443">
        <f>'WOFA KUMAH - HO'!AB56</f>
        <v>0</v>
      </c>
      <c r="AD657" s="450">
        <f>Table1[[#This Row],[Stock Sell in/Sell out]]*Table1[[#This Row],[Stock Norm +Transit Time]]/Table1[[#This Row],[Stock Norm QTY]]</f>
        <v>42.705882352941174</v>
      </c>
      <c r="AE657" s="443">
        <f>Table1[[#This Row],[Stock Norm +Transit Time]]*Table1[[#This Row],[Av. Daily Sales MT]]</f>
        <v>0.15979999999999997</v>
      </c>
    </row>
    <row r="658" spans="1:31" hidden="1">
      <c r="A658" s="433" t="s">
        <v>6</v>
      </c>
      <c r="B658" s="433" t="s">
        <v>1</v>
      </c>
      <c r="C658" s="433" t="str">
        <f>'WOFA KUMAH - HO'!B57</f>
        <v>W189</v>
      </c>
      <c r="D658" s="433" t="str">
        <f>'WOFA KUMAH - HO'!C57</f>
        <v>SFO 850ML BTL</v>
      </c>
      <c r="E658" s="433" t="str">
        <f>'WOFA KUMAH - HO'!D57</f>
        <v>SUNFLOWER OIL</v>
      </c>
      <c r="F658" s="433" t="str">
        <f>'WOFA KUMAH - HO'!E57</f>
        <v>FORTUNE</v>
      </c>
      <c r="G658" s="443">
        <f>'WOFA KUMAH - HO'!F57</f>
        <v>0.10291999999999997</v>
      </c>
      <c r="H658" s="434">
        <f>'WOFA KUMAH - HO'!G57</f>
        <v>10.333333333333332</v>
      </c>
      <c r="I658" s="443">
        <f>'WOFA KUMAH - HO'!H57</f>
        <v>2893.3333333333335</v>
      </c>
      <c r="J658" s="433">
        <f>'WOFA KUMAH - HO'!I57</f>
        <v>0</v>
      </c>
      <c r="K658" s="443">
        <f>'WOFA KUMAH - HO'!J57</f>
        <v>0</v>
      </c>
      <c r="L658" s="443">
        <f>'WOFA KUMAH - HO'!K57</f>
        <v>0</v>
      </c>
      <c r="M658" s="443">
        <f>'WOFA KUMAH - HO'!L57</f>
        <v>280.00000000000006</v>
      </c>
      <c r="N658" s="433">
        <f>'WOFA KUMAH - HO'!M57</f>
        <v>20</v>
      </c>
      <c r="O658" s="444">
        <f>'WOFA KUMAH - HO'!N57</f>
        <v>7.6807584637040378E-4</v>
      </c>
      <c r="P658" s="433">
        <f>'WOFA KUMAH - HO'!O57</f>
        <v>0.99924874042750378</v>
      </c>
      <c r="Q658" s="433" t="str">
        <f>'WOFA KUMAH - HO'!P57</f>
        <v>C</v>
      </c>
      <c r="R658" s="434">
        <f>'WOFA KUMAH - HO'!Q57</f>
        <v>0.46969696969696967</v>
      </c>
      <c r="S658" s="443">
        <f>'WOFA KUMAH - HO'!R57</f>
        <v>4.6781818181818166E-3</v>
      </c>
      <c r="T658" s="443">
        <f>'WOFA KUMAH - HO'!S57</f>
        <v>131.51515151515153</v>
      </c>
      <c r="U658" s="433">
        <f>'WOFA KUMAH - HO'!T57</f>
        <v>30</v>
      </c>
      <c r="V658" s="433">
        <f>'WOFA KUMAH - HO'!U57</f>
        <v>3</v>
      </c>
      <c r="W658" s="433">
        <f>'WOFA KUMAH - HO'!V57</f>
        <v>33</v>
      </c>
      <c r="X658" s="434">
        <f>'WOFA KUMAH - HO'!W57</f>
        <v>15.499999999999998</v>
      </c>
      <c r="Y658" s="434">
        <f>'WOFA KUMAH - HO'!X57</f>
        <v>15.499999999999998</v>
      </c>
      <c r="Z658" s="443">
        <f>'WOFA KUMAH - HO'!Y57</f>
        <v>0.15437999999999996</v>
      </c>
      <c r="AA658" s="444">
        <f>'WOFA KUMAH - HO'!Z57</f>
        <v>0</v>
      </c>
      <c r="AB658" s="446" t="str">
        <f>'WOFA KUMAH - HO'!AA57</f>
        <v>VERY LOW-ORDER URGENTLY</v>
      </c>
      <c r="AC658" s="443">
        <f>'WOFA KUMAH - HO'!AB57</f>
        <v>4340</v>
      </c>
      <c r="AD658" s="450">
        <f>Table1[[#This Row],[Stock Sell in/Sell out]]*Table1[[#This Row],[Stock Norm +Transit Time]]/Table1[[#This Row],[Stock Norm QTY]]</f>
        <v>0</v>
      </c>
      <c r="AE658" s="443">
        <f>Table1[[#This Row],[Stock Norm +Transit Time]]*Table1[[#This Row],[Av. Daily Sales MT]]</f>
        <v>0.15437999999999993</v>
      </c>
    </row>
    <row r="659" spans="1:31" hidden="1">
      <c r="A659" s="433" t="s">
        <v>6</v>
      </c>
      <c r="B659" s="433" t="s">
        <v>1</v>
      </c>
      <c r="C659" s="433" t="str">
        <f>'WOFA KUMAH - HO'!B58</f>
        <v>W191</v>
      </c>
      <c r="D659" s="433" t="str">
        <f>'WOFA KUMAH - HO'!C58</f>
        <v>DETERGENT 2KG X 4PCH</v>
      </c>
      <c r="E659" s="433" t="str">
        <f>'WOFA KUMAH - HO'!D58</f>
        <v>DETERGENT</v>
      </c>
      <c r="F659" s="433" t="str">
        <f>'WOFA KUMAH - HO'!E58</f>
        <v>JAMAA</v>
      </c>
      <c r="G659" s="443">
        <f>'WOFA KUMAH - HO'!F58</f>
        <v>0.10066666666666671</v>
      </c>
      <c r="H659" s="434">
        <f>'WOFA KUMAH - HO'!G58</f>
        <v>6</v>
      </c>
      <c r="I659" s="443">
        <f>'WOFA KUMAH - HO'!H58</f>
        <v>2090.5</v>
      </c>
      <c r="J659" s="433">
        <f>'WOFA KUMAH - HO'!I58</f>
        <v>235</v>
      </c>
      <c r="K659" s="443">
        <f>'WOFA KUMAH - HO'!J58</f>
        <v>1.88</v>
      </c>
      <c r="L659" s="443">
        <f>'WOFA KUMAH - HO'!K58</f>
        <v>81877.916666666672</v>
      </c>
      <c r="M659" s="443">
        <f>'WOFA KUMAH - HO'!L58</f>
        <v>348.41666666666669</v>
      </c>
      <c r="N659" s="433">
        <f>'WOFA KUMAH - HO'!M58</f>
        <v>1</v>
      </c>
      <c r="O659" s="444">
        <f>'WOFA KUMAH - HO'!N58</f>
        <v>7.5125957249599072E-4</v>
      </c>
      <c r="P659" s="433">
        <f>'WOFA KUMAH - HO'!O58</f>
        <v>0.99999999999999978</v>
      </c>
      <c r="Q659" s="433" t="str">
        <f>'WOFA KUMAH - HO'!P58</f>
        <v>C</v>
      </c>
      <c r="R659" s="434">
        <f>'WOFA KUMAH - HO'!Q58</f>
        <v>0.27272727272727271</v>
      </c>
      <c r="S659" s="443">
        <f>'WOFA KUMAH - HO'!R58</f>
        <v>4.5757575757575776E-3</v>
      </c>
      <c r="T659" s="443">
        <f>'WOFA KUMAH - HO'!S58</f>
        <v>95.022727272727266</v>
      </c>
      <c r="U659" s="433">
        <f>'WOFA KUMAH - HO'!T58</f>
        <v>30</v>
      </c>
      <c r="V659" s="433">
        <f>'WOFA KUMAH - HO'!U58</f>
        <v>3</v>
      </c>
      <c r="W659" s="433">
        <f>'WOFA KUMAH - HO'!V58</f>
        <v>33</v>
      </c>
      <c r="X659" s="434">
        <f>'WOFA KUMAH - HO'!W58</f>
        <v>9</v>
      </c>
      <c r="Y659" s="434">
        <f>'WOFA KUMAH - HO'!X58</f>
        <v>0</v>
      </c>
      <c r="Z659" s="443">
        <f>'WOFA KUMAH - HO'!Y58</f>
        <v>0</v>
      </c>
      <c r="AA659" s="444">
        <f>'WOFA KUMAH - HO'!Z58</f>
        <v>26.111111111111111</v>
      </c>
      <c r="AB659" s="446" t="str">
        <f>'WOFA KUMAH - HO'!AA58</f>
        <v>VERY HIGH-DON’T ORDER</v>
      </c>
      <c r="AC659" s="443">
        <f>'WOFA KUMAH - HO'!AB58</f>
        <v>0</v>
      </c>
      <c r="AD659" s="450">
        <f>Table1[[#This Row],[Stock Sell in/Sell out]]*Table1[[#This Row],[Stock Norm +Transit Time]]/Table1[[#This Row],[Stock Norm QTY]]</f>
        <v>861.66666666666663</v>
      </c>
      <c r="AE659" s="443">
        <f>Table1[[#This Row],[Stock Norm +Transit Time]]*Table1[[#This Row],[Av. Daily Sales MT]]</f>
        <v>0.15100000000000005</v>
      </c>
    </row>
    <row r="660" spans="1:31" hidden="1">
      <c r="A660" s="433" t="s">
        <v>117</v>
      </c>
      <c r="B660" s="433" t="s">
        <v>1</v>
      </c>
      <c r="C660" s="433" t="str">
        <f>'KYEI BEKIND - SUHUM'!B5</f>
        <v>W019</v>
      </c>
      <c r="D660" s="433" t="str">
        <f>'KYEI BEKIND - SUHUM'!C5</f>
        <v xml:space="preserve">FRYTOL YELLOW @25L </v>
      </c>
      <c r="E660" s="433" t="str">
        <f>'KYEI BEKIND - SUHUM'!D5</f>
        <v>COOKING OIL</v>
      </c>
      <c r="F660" s="433" t="str">
        <f>'KYEI BEKIND - SUHUM'!E5</f>
        <v>FRYTOL</v>
      </c>
      <c r="G660" s="443">
        <f>'KYEI BEKIND - SUHUM'!F5</f>
        <v>5.8650000000000109</v>
      </c>
      <c r="H660" s="434">
        <f>'KYEI BEKIND - SUHUM'!G5</f>
        <v>260.66666666666669</v>
      </c>
      <c r="I660" s="443">
        <f>'KYEI BEKIND - SUHUM'!H5</f>
        <v>187650</v>
      </c>
      <c r="J660" s="433">
        <f>'KYEI BEKIND - SUHUM'!I5</f>
        <v>441</v>
      </c>
      <c r="K660" s="443">
        <f>'KYEI BEKIND - SUHUM'!J5</f>
        <v>9.9224999999999994</v>
      </c>
      <c r="L660" s="443">
        <f>'KYEI BEKIND - SUHUM'!K5</f>
        <v>317469.24552429665</v>
      </c>
      <c r="M660" s="443">
        <f>'KYEI BEKIND - SUHUM'!L5</f>
        <v>719.88491048593346</v>
      </c>
      <c r="N660" s="433">
        <f>'KYEI BEKIND - SUHUM'!M5</f>
        <v>1</v>
      </c>
      <c r="O660" s="444">
        <f>'KYEI BEKIND - SUHUM'!N5</f>
        <v>0.16588782513471628</v>
      </c>
      <c r="P660" s="433">
        <f>'KYEI BEKIND - SUHUM'!O5</f>
        <v>0.16588782513471628</v>
      </c>
      <c r="Q660" s="433" t="str">
        <f>'KYEI BEKIND - SUHUM'!P5</f>
        <v>A</v>
      </c>
      <c r="R660" s="434">
        <f>'KYEI BEKIND - SUHUM'!Q5</f>
        <v>11.84848484848485</v>
      </c>
      <c r="S660" s="443">
        <f>'KYEI BEKIND - SUHUM'!R5</f>
        <v>0.2665909090909096</v>
      </c>
      <c r="T660" s="443">
        <f>'KYEI BEKIND - SUHUM'!S5</f>
        <v>8529.545454545454</v>
      </c>
      <c r="U660" s="433">
        <f>'KYEI BEKIND - SUHUM'!T5</f>
        <v>7</v>
      </c>
      <c r="V660" s="433">
        <f>'KYEI BEKIND - SUHUM'!U5</f>
        <v>3</v>
      </c>
      <c r="W660" s="433">
        <f>'KYEI BEKIND - SUHUM'!V5</f>
        <v>10</v>
      </c>
      <c r="X660" s="434">
        <f>'KYEI BEKIND - SUHUM'!W5</f>
        <v>118.4848484848485</v>
      </c>
      <c r="Y660" s="434">
        <f>'KYEI BEKIND - SUHUM'!X5</f>
        <v>0</v>
      </c>
      <c r="Z660" s="443">
        <f>'KYEI BEKIND - SUHUM'!Y5</f>
        <v>0</v>
      </c>
      <c r="AA660" s="444">
        <f>'KYEI BEKIND - SUHUM'!Z5</f>
        <v>3.7219948849104854</v>
      </c>
      <c r="AB660" s="446" t="str">
        <f>'KYEI BEKIND - SUHUM'!AA5</f>
        <v>VERY HIGH-DON’T ORDER</v>
      </c>
      <c r="AC660" s="443">
        <f>'KYEI BEKIND - SUHUM'!AB5</f>
        <v>0</v>
      </c>
      <c r="AD660" s="450">
        <f>Table1[[#This Row],[Stock Sell in/Sell out]]*Table1[[#This Row],[Stock Norm +Transit Time]]/Table1[[#This Row],[Stock Norm QTY]]</f>
        <v>37.219948849104853</v>
      </c>
      <c r="AE660" s="443">
        <f>Table1[[#This Row],[Stock Norm +Transit Time]]*Table1[[#This Row],[Av. Daily Sales MT]]</f>
        <v>2.6659090909090959</v>
      </c>
    </row>
    <row r="661" spans="1:31" hidden="1">
      <c r="A661" s="433" t="s">
        <v>117</v>
      </c>
      <c r="B661" s="433" t="s">
        <v>1</v>
      </c>
      <c r="C661" s="433" t="str">
        <f>'KYEI BEKIND - SUHUM'!B6</f>
        <v>W170</v>
      </c>
      <c r="D661" s="433" t="str">
        <f>'KYEI BEKIND - SUHUM'!C6</f>
        <v>FRYTOL 900ML SCH</v>
      </c>
      <c r="E661" s="433" t="str">
        <f>'KYEI BEKIND - SUHUM'!D6</f>
        <v>COOKING OIL</v>
      </c>
      <c r="F661" s="433" t="str">
        <f>'KYEI BEKIND - SUHUM'!E6</f>
        <v>FRYTOL</v>
      </c>
      <c r="G661" s="443">
        <f>'KYEI BEKIND - SUHUM'!F6</f>
        <v>4.5160199999999886</v>
      </c>
      <c r="H661" s="434">
        <f>'KYEI BEKIND - SUHUM'!G6</f>
        <v>391</v>
      </c>
      <c r="I661" s="443">
        <f>'KYEI BEKIND - SUHUM'!H6</f>
        <v>153086.55333333334</v>
      </c>
      <c r="J661" s="433">
        <f>'KYEI BEKIND - SUHUM'!I6</f>
        <v>663</v>
      </c>
      <c r="K661" s="443">
        <f>'KYEI BEKIND - SUHUM'!J6</f>
        <v>6.4443600000000005</v>
      </c>
      <c r="L661" s="443">
        <f>'KYEI BEKIND - SUHUM'!K6</f>
        <v>259581.54695652178</v>
      </c>
      <c r="M661" s="443">
        <f>'KYEI BEKIND - SUHUM'!L6</f>
        <v>391.52571184995742</v>
      </c>
      <c r="N661" s="433">
        <f>'KYEI BEKIND - SUHUM'!M6</f>
        <v>24</v>
      </c>
      <c r="O661" s="444">
        <f>'KYEI BEKIND - SUHUM'!N6</f>
        <v>0.12773277682265613</v>
      </c>
      <c r="P661" s="433">
        <f>'KYEI BEKIND - SUHUM'!O6</f>
        <v>0.29362060195737238</v>
      </c>
      <c r="Q661" s="433" t="str">
        <f>'KYEI BEKIND - SUHUM'!P6</f>
        <v>A</v>
      </c>
      <c r="R661" s="434">
        <f>'KYEI BEKIND - SUHUM'!Q6</f>
        <v>17.772727272727273</v>
      </c>
      <c r="S661" s="443">
        <f>'KYEI BEKIND - SUHUM'!R6</f>
        <v>0.20527363636363585</v>
      </c>
      <c r="T661" s="443">
        <f>'KYEI BEKIND - SUHUM'!S6</f>
        <v>6958.4796969696972</v>
      </c>
      <c r="U661" s="433">
        <f>'KYEI BEKIND - SUHUM'!T6</f>
        <v>7</v>
      </c>
      <c r="V661" s="433">
        <f>'KYEI BEKIND - SUHUM'!U6</f>
        <v>3</v>
      </c>
      <c r="W661" s="433">
        <f>'KYEI BEKIND - SUHUM'!V6</f>
        <v>10</v>
      </c>
      <c r="X661" s="434">
        <f>'KYEI BEKIND - SUHUM'!W6</f>
        <v>177.72727272727275</v>
      </c>
      <c r="Y661" s="434">
        <f>'KYEI BEKIND - SUHUM'!X6</f>
        <v>0</v>
      </c>
      <c r="Z661" s="443">
        <f>'KYEI BEKIND - SUHUM'!Y6</f>
        <v>0</v>
      </c>
      <c r="AA661" s="444">
        <f>'KYEI BEKIND - SUHUM'!Z6</f>
        <v>3.7304347826086954</v>
      </c>
      <c r="AB661" s="446" t="str">
        <f>'KYEI BEKIND - SUHUM'!AA6</f>
        <v>VERY HIGH-DON’T ORDER</v>
      </c>
      <c r="AC661" s="443">
        <f>'KYEI BEKIND - SUHUM'!AB6</f>
        <v>0</v>
      </c>
      <c r="AD661" s="450">
        <f>Table1[[#This Row],[Stock Sell in/Sell out]]*Table1[[#This Row],[Stock Norm +Transit Time]]/Table1[[#This Row],[Stock Norm QTY]]</f>
        <v>37.304347826086953</v>
      </c>
      <c r="AE661" s="443">
        <f>Table1[[#This Row],[Stock Norm +Transit Time]]*Table1[[#This Row],[Av. Daily Sales MT]]</f>
        <v>2.0527363636363587</v>
      </c>
    </row>
    <row r="662" spans="1:31" hidden="1">
      <c r="A662" s="433" t="s">
        <v>117</v>
      </c>
      <c r="B662" s="433" t="s">
        <v>1</v>
      </c>
      <c r="C662" s="433" t="str">
        <f>'KYEI BEKIND - SUHUM'!B7</f>
        <v>W086</v>
      </c>
      <c r="D662" s="433" t="str">
        <f>'KYEI BEKIND - SUHUM'!C7</f>
        <v>JAMAA CLASSI 24 X 300G</v>
      </c>
      <c r="E662" s="433" t="str">
        <f>'KYEI BEKIND - SUHUM'!D7</f>
        <v>SOAP</v>
      </c>
      <c r="F662" s="433" t="str">
        <f>'KYEI BEKIND - SUHUM'!E7</f>
        <v>JAMAA</v>
      </c>
      <c r="G662" s="443">
        <f>'KYEI BEKIND - SUHUM'!F7</f>
        <v>2.7264000000000137</v>
      </c>
      <c r="H662" s="434">
        <f>'KYEI BEKIND - SUHUM'!G7</f>
        <v>378.66666666666663</v>
      </c>
      <c r="I662" s="443">
        <f>'KYEI BEKIND - SUHUM'!H7</f>
        <v>39062.333333333328</v>
      </c>
      <c r="J662" s="433">
        <f>'KYEI BEKIND - SUHUM'!I7</f>
        <v>0</v>
      </c>
      <c r="K662" s="443">
        <f>'KYEI BEKIND - SUHUM'!J7</f>
        <v>0</v>
      </c>
      <c r="L662" s="443">
        <f>'KYEI BEKIND - SUHUM'!K7</f>
        <v>0</v>
      </c>
      <c r="M662" s="443">
        <f>'KYEI BEKIND - SUHUM'!L7</f>
        <v>103.15757042253522</v>
      </c>
      <c r="N662" s="433">
        <f>'KYEI BEKIND - SUHUM'!M7</f>
        <v>24</v>
      </c>
      <c r="O662" s="444">
        <f>'KYEI BEKIND - SUHUM'!N7</f>
        <v>7.711450408308472E-2</v>
      </c>
      <c r="P662" s="433">
        <f>'KYEI BEKIND - SUHUM'!O7</f>
        <v>0.37073510604045712</v>
      </c>
      <c r="Q662" s="433" t="str">
        <f>'KYEI BEKIND - SUHUM'!P7</f>
        <v>A</v>
      </c>
      <c r="R662" s="434">
        <f>'KYEI BEKIND - SUHUM'!Q7</f>
        <v>17.212121212121211</v>
      </c>
      <c r="S662" s="443">
        <f>'KYEI BEKIND - SUHUM'!R7</f>
        <v>0.12392727272727334</v>
      </c>
      <c r="T662" s="443">
        <f>'KYEI BEKIND - SUHUM'!S7</f>
        <v>1775.5606060606058</v>
      </c>
      <c r="U662" s="433">
        <f>'KYEI BEKIND - SUHUM'!T7</f>
        <v>7</v>
      </c>
      <c r="V662" s="433">
        <f>'KYEI BEKIND - SUHUM'!U7</f>
        <v>3</v>
      </c>
      <c r="W662" s="433">
        <f>'KYEI BEKIND - SUHUM'!V7</f>
        <v>10</v>
      </c>
      <c r="X662" s="434">
        <f>'KYEI BEKIND - SUHUM'!W7</f>
        <v>172.12121212121212</v>
      </c>
      <c r="Y662" s="434">
        <f>'KYEI BEKIND - SUHUM'!X7</f>
        <v>172.12121212121212</v>
      </c>
      <c r="Z662" s="443">
        <f>'KYEI BEKIND - SUHUM'!Y7</f>
        <v>1.2392727272727337</v>
      </c>
      <c r="AA662" s="444">
        <f>'KYEI BEKIND - SUHUM'!Z7</f>
        <v>0</v>
      </c>
      <c r="AB662" s="446" t="str">
        <f>'KYEI BEKIND - SUHUM'!AA7</f>
        <v>VERY LOW-ORDER URGENTLY</v>
      </c>
      <c r="AC662" s="443">
        <f>'KYEI BEKIND - SUHUM'!AB7</f>
        <v>17755.60606060606</v>
      </c>
      <c r="AD662" s="450">
        <f>Table1[[#This Row],[Stock Sell in/Sell out]]*Table1[[#This Row],[Stock Norm +Transit Time]]/Table1[[#This Row],[Stock Norm QTY]]</f>
        <v>0</v>
      </c>
      <c r="AE662" s="443">
        <f>Table1[[#This Row],[Stock Norm +Transit Time]]*Table1[[#This Row],[Av. Daily Sales MT]]</f>
        <v>1.2392727272727335</v>
      </c>
    </row>
    <row r="663" spans="1:31" hidden="1">
      <c r="A663" s="433" t="s">
        <v>117</v>
      </c>
      <c r="B663" s="433" t="s">
        <v>1</v>
      </c>
      <c r="C663" s="433" t="str">
        <f>'KYEI BEKIND - SUHUM'!B8</f>
        <v>W151</v>
      </c>
      <c r="D663" s="433" t="str">
        <f>'KYEI BEKIND - SUHUM'!C8</f>
        <v>FRYTOL 4.5 LT</v>
      </c>
      <c r="E663" s="433" t="str">
        <f>'KYEI BEKIND - SUHUM'!D8</f>
        <v>COOKING OIL</v>
      </c>
      <c r="F663" s="433" t="str">
        <f>'KYEI BEKIND - SUHUM'!E8</f>
        <v>FRYTOL</v>
      </c>
      <c r="G663" s="443">
        <f>'KYEI BEKIND - SUHUM'!F8</f>
        <v>2.7040500000000005</v>
      </c>
      <c r="H663" s="434">
        <f>'KYEI BEKIND - SUHUM'!G8</f>
        <v>106</v>
      </c>
      <c r="I663" s="443">
        <f>'KYEI BEKIND - SUHUM'!H8</f>
        <v>93805</v>
      </c>
      <c r="J663" s="433">
        <f>'KYEI BEKIND - SUHUM'!I8</f>
        <v>2</v>
      </c>
      <c r="K663" s="443">
        <f>'KYEI BEKIND - SUHUM'!J8</f>
        <v>3.2399999999999998E-2</v>
      </c>
      <c r="L663" s="443">
        <f>'KYEI BEKIND - SUHUM'!K8</f>
        <v>1769.9056603773586</v>
      </c>
      <c r="M663" s="443">
        <f>'KYEI BEKIND - SUHUM'!L8</f>
        <v>884.95283018867929</v>
      </c>
      <c r="N663" s="433">
        <f>'KYEI BEKIND - SUHUM'!M8</f>
        <v>20</v>
      </c>
      <c r="O663" s="444">
        <f>'KYEI BEKIND - SUHUM'!N8</f>
        <v>7.6482348432315231E-2</v>
      </c>
      <c r="P663" s="433">
        <f>'KYEI BEKIND - SUHUM'!O8</f>
        <v>0.44721745447277234</v>
      </c>
      <c r="Q663" s="433" t="str">
        <f>'KYEI BEKIND - SUHUM'!P8</f>
        <v>A</v>
      </c>
      <c r="R663" s="434">
        <f>'KYEI BEKIND - SUHUM'!Q8</f>
        <v>4.8181818181818183</v>
      </c>
      <c r="S663" s="443">
        <f>'KYEI BEKIND - SUHUM'!R8</f>
        <v>0.12291136363636367</v>
      </c>
      <c r="T663" s="443">
        <f>'KYEI BEKIND - SUHUM'!S8</f>
        <v>4263.863636363636</v>
      </c>
      <c r="U663" s="433">
        <f>'KYEI BEKIND - SUHUM'!T8</f>
        <v>7</v>
      </c>
      <c r="V663" s="433">
        <f>'KYEI BEKIND - SUHUM'!U8</f>
        <v>3</v>
      </c>
      <c r="W663" s="433">
        <f>'KYEI BEKIND - SUHUM'!V8</f>
        <v>10</v>
      </c>
      <c r="X663" s="434">
        <f>'KYEI BEKIND - SUHUM'!W8</f>
        <v>48.181818181818187</v>
      </c>
      <c r="Y663" s="434">
        <f>'KYEI BEKIND - SUHUM'!X8</f>
        <v>46.181818181818187</v>
      </c>
      <c r="Z663" s="443">
        <f>'KYEI BEKIND - SUHUM'!Y8</f>
        <v>1.1780938250428818</v>
      </c>
      <c r="AA663" s="444">
        <f>'KYEI BEKIND - SUHUM'!Z8</f>
        <v>4.1509433962264149E-2</v>
      </c>
      <c r="AB663" s="446" t="str">
        <f>'KYEI BEKIND - SUHUM'!AA8</f>
        <v>VERY LOW-ORDER URGENTLY</v>
      </c>
      <c r="AC663" s="443">
        <f>'KYEI BEKIND - SUHUM'!AB8</f>
        <v>40868.730703259011</v>
      </c>
      <c r="AD663" s="450">
        <f>Table1[[#This Row],[Stock Sell in/Sell out]]*Table1[[#This Row],[Stock Norm +Transit Time]]/Table1[[#This Row],[Stock Norm QTY]]</f>
        <v>0.41509433962264147</v>
      </c>
      <c r="AE663" s="443">
        <f>Table1[[#This Row],[Stock Norm +Transit Time]]*Table1[[#This Row],[Av. Daily Sales MT]]</f>
        <v>1.2291136363636366</v>
      </c>
    </row>
    <row r="664" spans="1:31" hidden="1">
      <c r="A664" s="433" t="s">
        <v>117</v>
      </c>
      <c r="B664" s="433" t="s">
        <v>1</v>
      </c>
      <c r="C664" s="433" t="str">
        <f>'KYEI BEKIND - SUHUM'!B9</f>
        <v>W140</v>
      </c>
      <c r="D664" s="433" t="str">
        <f>'KYEI BEKIND - SUHUM'!C9</f>
        <v>JAMAA CLASSIC 130G</v>
      </c>
      <c r="E664" s="433" t="str">
        <f>'KYEI BEKIND - SUHUM'!D9</f>
        <v>SOAP</v>
      </c>
      <c r="F664" s="433" t="str">
        <f>'KYEI BEKIND - SUHUM'!E9</f>
        <v>JAMAA</v>
      </c>
      <c r="G664" s="443">
        <f>'KYEI BEKIND - SUHUM'!F9</f>
        <v>2.1715200000000041</v>
      </c>
      <c r="H664" s="434">
        <f>'KYEI BEKIND - SUHUM'!G9</f>
        <v>348</v>
      </c>
      <c r="I664" s="443">
        <f>'KYEI BEKIND - SUHUM'!H9</f>
        <v>40038</v>
      </c>
      <c r="J664" s="433">
        <f>'KYEI BEKIND - SUHUM'!I9</f>
        <v>0</v>
      </c>
      <c r="K664" s="443">
        <f>'KYEI BEKIND - SUHUM'!J9</f>
        <v>0</v>
      </c>
      <c r="L664" s="443">
        <f>'KYEI BEKIND - SUHUM'!K9</f>
        <v>0</v>
      </c>
      <c r="M664" s="443">
        <f>'KYEI BEKIND - SUHUM'!L9</f>
        <v>115.05172413793103</v>
      </c>
      <c r="N664" s="433">
        <f>'KYEI BEKIND - SUHUM'!M9</f>
        <v>12</v>
      </c>
      <c r="O664" s="444">
        <f>'KYEI BEKIND - SUHUM'!N9</f>
        <v>6.1420073322513064E-2</v>
      </c>
      <c r="P664" s="433">
        <f>'KYEI BEKIND - SUHUM'!O9</f>
        <v>0.50863752779528537</v>
      </c>
      <c r="Q664" s="433" t="str">
        <f>'KYEI BEKIND - SUHUM'!P9</f>
        <v>B</v>
      </c>
      <c r="R664" s="434">
        <f>'KYEI BEKIND - SUHUM'!Q9</f>
        <v>15.818181818181818</v>
      </c>
      <c r="S664" s="443">
        <f>'KYEI BEKIND - SUHUM'!R9</f>
        <v>9.8705454545454735E-2</v>
      </c>
      <c r="T664" s="443">
        <f>'KYEI BEKIND - SUHUM'!S9</f>
        <v>1819.909090909091</v>
      </c>
      <c r="U664" s="433">
        <f>'KYEI BEKIND - SUHUM'!T9</f>
        <v>14</v>
      </c>
      <c r="V664" s="433">
        <f>'KYEI BEKIND - SUHUM'!U9</f>
        <v>3</v>
      </c>
      <c r="W664" s="433">
        <f>'KYEI BEKIND - SUHUM'!V9</f>
        <v>17</v>
      </c>
      <c r="X664" s="434">
        <f>'KYEI BEKIND - SUHUM'!W9</f>
        <v>268.90909090909093</v>
      </c>
      <c r="Y664" s="434">
        <f>'KYEI BEKIND - SUHUM'!X9</f>
        <v>268.90909090909093</v>
      </c>
      <c r="Z664" s="443">
        <f>'KYEI BEKIND - SUHUM'!Y9</f>
        <v>1.6779927272727304</v>
      </c>
      <c r="AA664" s="444">
        <f>'KYEI BEKIND - SUHUM'!Z9</f>
        <v>0</v>
      </c>
      <c r="AB664" s="446" t="str">
        <f>'KYEI BEKIND - SUHUM'!AA9</f>
        <v>VERY LOW-ORDER URGENTLY</v>
      </c>
      <c r="AC664" s="443">
        <f>'KYEI BEKIND - SUHUM'!AB9</f>
        <v>30938.454545454548</v>
      </c>
      <c r="AD664" s="450">
        <f>Table1[[#This Row],[Stock Sell in/Sell out]]*Table1[[#This Row],[Stock Norm +Transit Time]]/Table1[[#This Row],[Stock Norm QTY]]</f>
        <v>0</v>
      </c>
      <c r="AE664" s="443">
        <f>Table1[[#This Row],[Stock Norm +Transit Time]]*Table1[[#This Row],[Av. Daily Sales MT]]</f>
        <v>1.6779927272727304</v>
      </c>
    </row>
    <row r="665" spans="1:31" hidden="1">
      <c r="A665" s="433" t="s">
        <v>117</v>
      </c>
      <c r="B665" s="433" t="s">
        <v>1</v>
      </c>
      <c r="C665" s="433" t="str">
        <f>'KYEI BEKIND - SUHUM'!B10</f>
        <v>W168</v>
      </c>
      <c r="D665" s="433" t="str">
        <f>'KYEI BEKIND - SUHUM'!C10</f>
        <v>JAMAA 24 X 200G</v>
      </c>
      <c r="E665" s="433" t="str">
        <f>'KYEI BEKIND - SUHUM'!D10</f>
        <v>SOAP</v>
      </c>
      <c r="F665" s="433" t="str">
        <f>'KYEI BEKIND - SUHUM'!E10</f>
        <v>JAMAA</v>
      </c>
      <c r="G665" s="443">
        <f>'KYEI BEKIND - SUHUM'!F10</f>
        <v>1.7759999999999909</v>
      </c>
      <c r="H665" s="434">
        <f>'KYEI BEKIND - SUHUM'!G10</f>
        <v>370</v>
      </c>
      <c r="I665" s="443">
        <f>'KYEI BEKIND - SUHUM'!H10</f>
        <v>35420</v>
      </c>
      <c r="J665" s="433">
        <f>'KYEI BEKIND - SUHUM'!I10</f>
        <v>182</v>
      </c>
      <c r="K665" s="443">
        <f>'KYEI BEKIND - SUHUM'!J10</f>
        <v>0.87560000000000004</v>
      </c>
      <c r="L665" s="443">
        <f>'KYEI BEKIND - SUHUM'!K10</f>
        <v>17422.81081081081</v>
      </c>
      <c r="M665" s="443">
        <f>'KYEI BEKIND - SUHUM'!L10</f>
        <v>95.729729729729726</v>
      </c>
      <c r="N665" s="433">
        <f>'KYEI BEKIND - SUHUM'!M10</f>
        <v>12</v>
      </c>
      <c r="O665" s="444">
        <f>'KYEI BEKIND - SUHUM'!N10</f>
        <v>5.0233039631586374E-2</v>
      </c>
      <c r="P665" s="433">
        <f>'KYEI BEKIND - SUHUM'!O10</f>
        <v>0.55887056742687169</v>
      </c>
      <c r="Q665" s="433" t="str">
        <f>'KYEI BEKIND - SUHUM'!P10</f>
        <v>B</v>
      </c>
      <c r="R665" s="434">
        <f>'KYEI BEKIND - SUHUM'!Q10</f>
        <v>16.818181818181817</v>
      </c>
      <c r="S665" s="443">
        <f>'KYEI BEKIND - SUHUM'!R10</f>
        <v>8.0727272727272315E-2</v>
      </c>
      <c r="T665" s="443">
        <f>'KYEI BEKIND - SUHUM'!S10</f>
        <v>1610</v>
      </c>
      <c r="U665" s="433">
        <f>'KYEI BEKIND - SUHUM'!T10</f>
        <v>14</v>
      </c>
      <c r="V665" s="433">
        <f>'KYEI BEKIND - SUHUM'!U10</f>
        <v>3</v>
      </c>
      <c r="W665" s="433">
        <f>'KYEI BEKIND - SUHUM'!V10</f>
        <v>17</v>
      </c>
      <c r="X665" s="434">
        <f>'KYEI BEKIND - SUHUM'!W10</f>
        <v>285.90909090909088</v>
      </c>
      <c r="Y665" s="434">
        <f>'KYEI BEKIND - SUHUM'!X10</f>
        <v>103.90909090909088</v>
      </c>
      <c r="Z665" s="443">
        <f>'KYEI BEKIND - SUHUM'!Y10</f>
        <v>0.49876363636363369</v>
      </c>
      <c r="AA665" s="444">
        <f>'KYEI BEKIND - SUHUM'!Z10</f>
        <v>0.63656597774244839</v>
      </c>
      <c r="AB665" s="446" t="str">
        <f>'KYEI BEKIND - SUHUM'!AA10</f>
        <v>VERY LOW-ORDER URGENTLY</v>
      </c>
      <c r="AC665" s="443">
        <f>'KYEI BEKIND - SUHUM'!AB10</f>
        <v>9947.1891891891864</v>
      </c>
      <c r="AD665" s="450">
        <f>Table1[[#This Row],[Stock Sell in/Sell out]]*Table1[[#This Row],[Stock Norm +Transit Time]]/Table1[[#This Row],[Stock Norm QTY]]</f>
        <v>10.821621621621622</v>
      </c>
      <c r="AE665" s="443">
        <f>Table1[[#This Row],[Stock Norm +Transit Time]]*Table1[[#This Row],[Av. Daily Sales MT]]</f>
        <v>1.3723636363636293</v>
      </c>
    </row>
    <row r="666" spans="1:31" hidden="1">
      <c r="A666" s="433" t="s">
        <v>117</v>
      </c>
      <c r="B666" s="433" t="s">
        <v>1</v>
      </c>
      <c r="C666" s="433" t="str">
        <f>'KYEI BEKIND - SUHUM'!B11</f>
        <v>W178</v>
      </c>
      <c r="D666" s="433" t="str">
        <f>'KYEI BEKIND - SUHUM'!C11</f>
        <v>FRYTOL 450 ML SCH</v>
      </c>
      <c r="E666" s="433" t="str">
        <f>'KYEI BEKIND - SUHUM'!D11</f>
        <v>COOKING OIL</v>
      </c>
      <c r="F666" s="433" t="str">
        <f>'KYEI BEKIND - SUHUM'!E11</f>
        <v>FRYTOL</v>
      </c>
      <c r="G666" s="443">
        <f>'KYEI BEKIND - SUHUM'!F11</f>
        <v>1.7452166666666771</v>
      </c>
      <c r="H666" s="434">
        <f>'KYEI BEKIND - SUHUM'!G11</f>
        <v>143.66666666666669</v>
      </c>
      <c r="I666" s="443">
        <f>'KYEI BEKIND - SUHUM'!H11</f>
        <v>58432.26666666667</v>
      </c>
      <c r="J666" s="433">
        <f>'KYEI BEKIND - SUHUM'!I11</f>
        <v>403</v>
      </c>
      <c r="K666" s="443">
        <f>'KYEI BEKIND - SUHUM'!J11</f>
        <v>3.2642999999999995</v>
      </c>
      <c r="L666" s="443">
        <f>'KYEI BEKIND - SUHUM'!K11</f>
        <v>163908.60881670532</v>
      </c>
      <c r="M666" s="443">
        <f>'KYEI BEKIND - SUHUM'!L11</f>
        <v>406.72111368909509</v>
      </c>
      <c r="N666" s="433">
        <f>'KYEI BEKIND - SUHUM'!M11</f>
        <v>1</v>
      </c>
      <c r="O666" s="444">
        <f>'KYEI BEKIND - SUHUM'!N11</f>
        <v>4.9362352467552197E-2</v>
      </c>
      <c r="P666" s="433">
        <f>'KYEI BEKIND - SUHUM'!O11</f>
        <v>0.60823291989442385</v>
      </c>
      <c r="Q666" s="433" t="str">
        <f>'KYEI BEKIND - SUHUM'!P11</f>
        <v>B</v>
      </c>
      <c r="R666" s="434">
        <f>'KYEI BEKIND - SUHUM'!Q11</f>
        <v>6.5303030303030312</v>
      </c>
      <c r="S666" s="443">
        <f>'KYEI BEKIND - SUHUM'!R11</f>
        <v>7.9328030303030775E-2</v>
      </c>
      <c r="T666" s="443">
        <f>'KYEI BEKIND - SUHUM'!S11</f>
        <v>2656.0121212121212</v>
      </c>
      <c r="U666" s="433">
        <f>'KYEI BEKIND - SUHUM'!T11</f>
        <v>14</v>
      </c>
      <c r="V666" s="433">
        <f>'KYEI BEKIND - SUHUM'!U11</f>
        <v>3</v>
      </c>
      <c r="W666" s="433">
        <f>'KYEI BEKIND - SUHUM'!V11</f>
        <v>17</v>
      </c>
      <c r="X666" s="434">
        <f>'KYEI BEKIND - SUHUM'!W11</f>
        <v>111.01515151515153</v>
      </c>
      <c r="Y666" s="434">
        <f>'KYEI BEKIND - SUHUM'!X11</f>
        <v>0</v>
      </c>
      <c r="Z666" s="443">
        <f>'KYEI BEKIND - SUHUM'!Y11</f>
        <v>0</v>
      </c>
      <c r="AA666" s="444">
        <f>'KYEI BEKIND - SUHUM'!Z11</f>
        <v>3.630135116691688</v>
      </c>
      <c r="AB666" s="446" t="str">
        <f>'KYEI BEKIND - SUHUM'!AA11</f>
        <v>VERY HIGH-DON’T ORDER</v>
      </c>
      <c r="AC666" s="443">
        <f>'KYEI BEKIND - SUHUM'!AB11</f>
        <v>0</v>
      </c>
      <c r="AD666" s="450">
        <f>Table1[[#This Row],[Stock Sell in/Sell out]]*Table1[[#This Row],[Stock Norm +Transit Time]]/Table1[[#This Row],[Stock Norm QTY]]</f>
        <v>61.712296983758691</v>
      </c>
      <c r="AE666" s="443">
        <f>Table1[[#This Row],[Stock Norm +Transit Time]]*Table1[[#This Row],[Av. Daily Sales MT]]</f>
        <v>1.3485765151515232</v>
      </c>
    </row>
    <row r="667" spans="1:31" hidden="1">
      <c r="A667" s="433" t="s">
        <v>117</v>
      </c>
      <c r="B667" s="433" t="s">
        <v>1</v>
      </c>
      <c r="C667" s="433" t="str">
        <f>'KYEI BEKIND - SUHUM'!B12</f>
        <v>W042</v>
      </c>
      <c r="D667" s="433" t="str">
        <f>'KYEI BEKIND - SUHUM'!C12</f>
        <v>FORTUNE VIET 5KG</v>
      </c>
      <c r="E667" s="433" t="str">
        <f>'KYEI BEKIND - SUHUM'!D12</f>
        <v>RICE</v>
      </c>
      <c r="F667" s="433" t="str">
        <f>'KYEI BEKIND - SUHUM'!E12</f>
        <v>FORTUNE</v>
      </c>
      <c r="G667" s="443">
        <f>'KYEI BEKIND - SUHUM'!F12</f>
        <v>1.4666666666666637</v>
      </c>
      <c r="H667" s="434">
        <f>'KYEI BEKIND - SUHUM'!G12</f>
        <v>32.666666666666671</v>
      </c>
      <c r="I667" s="443">
        <f>'KYEI BEKIND - SUHUM'!H12</f>
        <v>17628.333333333328</v>
      </c>
      <c r="J667" s="433">
        <f>'KYEI BEKIND - SUHUM'!I12</f>
        <v>472</v>
      </c>
      <c r="K667" s="443">
        <f>'KYEI BEKIND - SUHUM'!J12</f>
        <v>11.8</v>
      </c>
      <c r="L667" s="443">
        <f>'KYEI BEKIND - SUHUM'!K12</f>
        <v>254711.42857142846</v>
      </c>
      <c r="M667" s="443">
        <f>'KYEI BEKIND - SUHUM'!L12</f>
        <v>539.64285714285688</v>
      </c>
      <c r="N667" s="433">
        <f>'KYEI BEKIND - SUHUM'!M12</f>
        <v>1</v>
      </c>
      <c r="O667" s="444">
        <f>'KYEI BEKIND - SUHUM'!N12</f>
        <v>4.1483741437496377E-2</v>
      </c>
      <c r="P667" s="433">
        <f>'KYEI BEKIND - SUHUM'!O12</f>
        <v>0.64971666133192019</v>
      </c>
      <c r="Q667" s="433" t="str">
        <f>'KYEI BEKIND - SUHUM'!P12</f>
        <v>B</v>
      </c>
      <c r="R667" s="434">
        <f>'KYEI BEKIND - SUHUM'!Q12</f>
        <v>1.4848484848484851</v>
      </c>
      <c r="S667" s="443">
        <f>'KYEI BEKIND - SUHUM'!R12</f>
        <v>6.6666666666666527E-2</v>
      </c>
      <c r="T667" s="443">
        <f>'KYEI BEKIND - SUHUM'!S12</f>
        <v>801.28787878787853</v>
      </c>
      <c r="U667" s="433">
        <f>'KYEI BEKIND - SUHUM'!T12</f>
        <v>14</v>
      </c>
      <c r="V667" s="433">
        <f>'KYEI BEKIND - SUHUM'!U12</f>
        <v>3</v>
      </c>
      <c r="W667" s="433">
        <f>'KYEI BEKIND - SUHUM'!V12</f>
        <v>17</v>
      </c>
      <c r="X667" s="434">
        <f>'KYEI BEKIND - SUHUM'!W12</f>
        <v>25.242424242424246</v>
      </c>
      <c r="Y667" s="434">
        <f>'KYEI BEKIND - SUHUM'!X12</f>
        <v>0</v>
      </c>
      <c r="Z667" s="443">
        <f>'KYEI BEKIND - SUHUM'!Y12</f>
        <v>0</v>
      </c>
      <c r="AA667" s="444">
        <f>'KYEI BEKIND - SUHUM'!Z12</f>
        <v>18.698679471788711</v>
      </c>
      <c r="AB667" s="446" t="str">
        <f>'KYEI BEKIND - SUHUM'!AA12</f>
        <v>VERY HIGH-DON’T ORDER</v>
      </c>
      <c r="AC667" s="443">
        <f>'KYEI BEKIND - SUHUM'!AB12</f>
        <v>0</v>
      </c>
      <c r="AD667" s="450">
        <f>Table1[[#This Row],[Stock Sell in/Sell out]]*Table1[[#This Row],[Stock Norm +Transit Time]]/Table1[[#This Row],[Stock Norm QTY]]</f>
        <v>317.87755102040813</v>
      </c>
      <c r="AE667" s="443">
        <f>Table1[[#This Row],[Stock Norm +Transit Time]]*Table1[[#This Row],[Av. Daily Sales MT]]</f>
        <v>1.1333333333333309</v>
      </c>
    </row>
    <row r="668" spans="1:31" hidden="1">
      <c r="A668" s="433" t="s">
        <v>117</v>
      </c>
      <c r="B668" s="433" t="s">
        <v>1</v>
      </c>
      <c r="C668" s="433" t="str">
        <f>'KYEI BEKIND - SUHUM'!B13</f>
        <v>W037</v>
      </c>
      <c r="D668" s="433" t="str">
        <f>'KYEI BEKIND - SUHUM'!C13</f>
        <v>FORTUNE VIET 50KG</v>
      </c>
      <c r="E668" s="433" t="str">
        <f>'KYEI BEKIND - SUHUM'!D13</f>
        <v>RICE</v>
      </c>
      <c r="F668" s="433" t="str">
        <f>'KYEI BEKIND - SUHUM'!E13</f>
        <v>FORTUNE</v>
      </c>
      <c r="G668" s="443">
        <f>'KYEI BEKIND - SUHUM'!F13</f>
        <v>1.1500000000000001</v>
      </c>
      <c r="H668" s="434">
        <f>'KYEI BEKIND - SUHUM'!G13</f>
        <v>23</v>
      </c>
      <c r="I668" s="443">
        <f>'KYEI BEKIND - SUHUM'!H13</f>
        <v>16965</v>
      </c>
      <c r="J668" s="433">
        <f>'KYEI BEKIND - SUHUM'!I13</f>
        <v>0</v>
      </c>
      <c r="K668" s="443">
        <f>'KYEI BEKIND - SUHUM'!J13</f>
        <v>0</v>
      </c>
      <c r="L668" s="443">
        <f>'KYEI BEKIND - SUHUM'!K13</f>
        <v>0</v>
      </c>
      <c r="M668" s="443">
        <f>'KYEI BEKIND - SUHUM'!L13</f>
        <v>737.60869565217388</v>
      </c>
      <c r="N668" s="433">
        <f>'KYEI BEKIND - SUHUM'!M13</f>
        <v>72</v>
      </c>
      <c r="O668" s="444">
        <f>'KYEI BEKIND - SUHUM'!N13</f>
        <v>3.2527024536218821E-2</v>
      </c>
      <c r="P668" s="433">
        <f>'KYEI BEKIND - SUHUM'!O13</f>
        <v>0.68224368586813899</v>
      </c>
      <c r="Q668" s="433" t="str">
        <f>'KYEI BEKIND - SUHUM'!P13</f>
        <v>B</v>
      </c>
      <c r="R668" s="434">
        <f>'KYEI BEKIND - SUHUM'!Q13</f>
        <v>1.0454545454545454</v>
      </c>
      <c r="S668" s="443">
        <f>'KYEI BEKIND - SUHUM'!R13</f>
        <v>5.2272727272727276E-2</v>
      </c>
      <c r="T668" s="443">
        <f>'KYEI BEKIND - SUHUM'!S13</f>
        <v>771.13636363636363</v>
      </c>
      <c r="U668" s="433">
        <f>'KYEI BEKIND - SUHUM'!T13</f>
        <v>14</v>
      </c>
      <c r="V668" s="433">
        <f>'KYEI BEKIND - SUHUM'!U13</f>
        <v>3</v>
      </c>
      <c r="W668" s="433">
        <f>'KYEI BEKIND - SUHUM'!V13</f>
        <v>17</v>
      </c>
      <c r="X668" s="434">
        <f>'KYEI BEKIND - SUHUM'!W13</f>
        <v>17.772727272727273</v>
      </c>
      <c r="Y668" s="434">
        <f>'KYEI BEKIND - SUHUM'!X13</f>
        <v>17.772727272727273</v>
      </c>
      <c r="Z668" s="443">
        <f>'KYEI BEKIND - SUHUM'!Y13</f>
        <v>0.88863636363636378</v>
      </c>
      <c r="AA668" s="444">
        <f>'KYEI BEKIND - SUHUM'!Z13</f>
        <v>0</v>
      </c>
      <c r="AB668" s="446" t="str">
        <f>'KYEI BEKIND - SUHUM'!AA13</f>
        <v>VERY LOW-ORDER URGENTLY</v>
      </c>
      <c r="AC668" s="443">
        <f>'KYEI BEKIND - SUHUM'!AB13</f>
        <v>13109.318181818182</v>
      </c>
      <c r="AD668" s="450">
        <f>Table1[[#This Row],[Stock Sell in/Sell out]]*Table1[[#This Row],[Stock Norm +Transit Time]]/Table1[[#This Row],[Stock Norm QTY]]</f>
        <v>0</v>
      </c>
      <c r="AE668" s="443">
        <f>Table1[[#This Row],[Stock Norm +Transit Time]]*Table1[[#This Row],[Av. Daily Sales MT]]</f>
        <v>0.88863636363636367</v>
      </c>
    </row>
    <row r="669" spans="1:31" hidden="1">
      <c r="A669" s="433" t="s">
        <v>117</v>
      </c>
      <c r="B669" s="433" t="s">
        <v>1</v>
      </c>
      <c r="C669" s="433" t="str">
        <f>'KYEI BEKIND - SUHUM'!B14</f>
        <v>W176</v>
      </c>
      <c r="D669" s="433" t="str">
        <f>'KYEI BEKIND - SUHUM'!C14</f>
        <v>FORTUNE VIET 50KG</v>
      </c>
      <c r="E669" s="433" t="str">
        <f>'KYEI BEKIND - SUHUM'!D14</f>
        <v>RICE</v>
      </c>
      <c r="F669" s="433" t="str">
        <f>'KYEI BEKIND - SUHUM'!E14</f>
        <v>FORTUNE</v>
      </c>
      <c r="G669" s="443">
        <f>'KYEI BEKIND - SUHUM'!F14</f>
        <v>1.1166666666666667</v>
      </c>
      <c r="H669" s="434">
        <f>'KYEI BEKIND - SUHUM'!G14</f>
        <v>22.333333333333332</v>
      </c>
      <c r="I669" s="443">
        <f>'KYEI BEKIND - SUHUM'!H14</f>
        <v>15446.999999999998</v>
      </c>
      <c r="J669" s="433">
        <f>'KYEI BEKIND - SUHUM'!I14</f>
        <v>0</v>
      </c>
      <c r="K669" s="443">
        <f>'KYEI BEKIND - SUHUM'!J14</f>
        <v>0</v>
      </c>
      <c r="L669" s="443">
        <f>'KYEI BEKIND - SUHUM'!K14</f>
        <v>0</v>
      </c>
      <c r="M669" s="443">
        <f>'KYEI BEKIND - SUHUM'!L14</f>
        <v>691.65671641791039</v>
      </c>
      <c r="N669" s="433">
        <f>'KYEI BEKIND - SUHUM'!M14</f>
        <v>36</v>
      </c>
      <c r="O669" s="444">
        <f>'KYEI BEKIND - SUHUM'!N14</f>
        <v>3.1584212230821175E-2</v>
      </c>
      <c r="P669" s="433">
        <f>'KYEI BEKIND - SUHUM'!O14</f>
        <v>0.71382789809896019</v>
      </c>
      <c r="Q669" s="433" t="str">
        <f>'KYEI BEKIND - SUHUM'!P14</f>
        <v>B</v>
      </c>
      <c r="R669" s="434">
        <f>'KYEI BEKIND - SUHUM'!Q14</f>
        <v>1.0151515151515151</v>
      </c>
      <c r="S669" s="443">
        <f>'KYEI BEKIND - SUHUM'!R14</f>
        <v>5.0757575757575758E-2</v>
      </c>
      <c r="T669" s="443">
        <f>'KYEI BEKIND - SUHUM'!S14</f>
        <v>702.13636363636351</v>
      </c>
      <c r="U669" s="433">
        <f>'KYEI BEKIND - SUHUM'!T14</f>
        <v>14</v>
      </c>
      <c r="V669" s="433">
        <f>'KYEI BEKIND - SUHUM'!U14</f>
        <v>3</v>
      </c>
      <c r="W669" s="433">
        <f>'KYEI BEKIND - SUHUM'!V14</f>
        <v>17</v>
      </c>
      <c r="X669" s="434">
        <f>'KYEI BEKIND - SUHUM'!W14</f>
        <v>17.257575757575758</v>
      </c>
      <c r="Y669" s="434">
        <f>'KYEI BEKIND - SUHUM'!X14</f>
        <v>17.257575757575758</v>
      </c>
      <c r="Z669" s="443">
        <f>'KYEI BEKIND - SUHUM'!Y14</f>
        <v>0.86287878787878791</v>
      </c>
      <c r="AA669" s="444">
        <f>'KYEI BEKIND - SUHUM'!Z14</f>
        <v>0</v>
      </c>
      <c r="AB669" s="446" t="str">
        <f>'KYEI BEKIND - SUHUM'!AA14</f>
        <v>VERY LOW-ORDER URGENTLY</v>
      </c>
      <c r="AC669" s="443">
        <f>'KYEI BEKIND - SUHUM'!AB14</f>
        <v>11936.31818181818</v>
      </c>
      <c r="AD669" s="450">
        <f>Table1[[#This Row],[Stock Sell in/Sell out]]*Table1[[#This Row],[Stock Norm +Transit Time]]/Table1[[#This Row],[Stock Norm QTY]]</f>
        <v>0</v>
      </c>
      <c r="AE669" s="443">
        <f>Table1[[#This Row],[Stock Norm +Transit Time]]*Table1[[#This Row],[Av. Daily Sales MT]]</f>
        <v>0.86287878787878791</v>
      </c>
    </row>
    <row r="670" spans="1:31" hidden="1">
      <c r="A670" s="433" t="s">
        <v>117</v>
      </c>
      <c r="B670" s="433" t="s">
        <v>1</v>
      </c>
      <c r="C670" s="433" t="str">
        <f>'KYEI BEKIND - SUHUM'!B15</f>
        <v>W192</v>
      </c>
      <c r="D670" s="433" t="str">
        <f>'KYEI BEKIND - SUHUM'!C15</f>
        <v>VIKING 4 X 5LT</v>
      </c>
      <c r="E670" s="433" t="str">
        <f>'KYEI BEKIND - SUHUM'!D15</f>
        <v>COOKING OIL</v>
      </c>
      <c r="F670" s="433" t="str">
        <f>'KYEI BEKIND - SUHUM'!E15</f>
        <v>VIKING</v>
      </c>
      <c r="G670" s="443">
        <f>'KYEI BEKIND - SUHUM'!F15</f>
        <v>1.0499999999999969</v>
      </c>
      <c r="H670" s="434">
        <f>'KYEI BEKIND - SUHUM'!G15</f>
        <v>27.333333333333332</v>
      </c>
      <c r="I670" s="443">
        <f>'KYEI BEKIND - SUHUM'!H15</f>
        <v>5904.333333333333</v>
      </c>
      <c r="J670" s="433">
        <f>'KYEI BEKIND - SUHUM'!I15</f>
        <v>0</v>
      </c>
      <c r="K670" s="443">
        <f>'KYEI BEKIND - SUHUM'!J15</f>
        <v>0</v>
      </c>
      <c r="L670" s="443">
        <f>'KYEI BEKIND - SUHUM'!K15</f>
        <v>0</v>
      </c>
      <c r="M670" s="443">
        <f>'KYEI BEKIND - SUHUM'!L15</f>
        <v>216.01219512195121</v>
      </c>
      <c r="N670" s="433">
        <f>'KYEI BEKIND - SUHUM'!M15</f>
        <v>1</v>
      </c>
      <c r="O670" s="444">
        <f>'KYEI BEKIND - SUHUM'!N15</f>
        <v>2.969858762002579E-2</v>
      </c>
      <c r="P670" s="433">
        <f>'KYEI BEKIND - SUHUM'!O15</f>
        <v>0.74352648571898594</v>
      </c>
      <c r="Q670" s="433" t="str">
        <f>'KYEI BEKIND - SUHUM'!P15</f>
        <v>B</v>
      </c>
      <c r="R670" s="434">
        <f>'KYEI BEKIND - SUHUM'!Q15</f>
        <v>1.2424242424242424</v>
      </c>
      <c r="S670" s="443">
        <f>'KYEI BEKIND - SUHUM'!R15</f>
        <v>4.7727272727272591E-2</v>
      </c>
      <c r="T670" s="443">
        <f>'KYEI BEKIND - SUHUM'!S15</f>
        <v>268.37878787878788</v>
      </c>
      <c r="U670" s="433">
        <f>'KYEI BEKIND - SUHUM'!T15</f>
        <v>14</v>
      </c>
      <c r="V670" s="433">
        <f>'KYEI BEKIND - SUHUM'!U15</f>
        <v>3</v>
      </c>
      <c r="W670" s="433">
        <f>'KYEI BEKIND - SUHUM'!V15</f>
        <v>17</v>
      </c>
      <c r="X670" s="434">
        <f>'KYEI BEKIND - SUHUM'!W15</f>
        <v>21.121212121212121</v>
      </c>
      <c r="Y670" s="434">
        <f>'KYEI BEKIND - SUHUM'!X15</f>
        <v>21.121212121212121</v>
      </c>
      <c r="Z670" s="443">
        <f>'KYEI BEKIND - SUHUM'!Y15</f>
        <v>0.81136363636363407</v>
      </c>
      <c r="AA670" s="444">
        <f>'KYEI BEKIND - SUHUM'!Z15</f>
        <v>0</v>
      </c>
      <c r="AB670" s="446" t="str">
        <f>'KYEI BEKIND - SUHUM'!AA15</f>
        <v>VERY LOW-ORDER URGENTLY</v>
      </c>
      <c r="AC670" s="443">
        <f>'KYEI BEKIND - SUHUM'!AB15</f>
        <v>4562.439393939394</v>
      </c>
      <c r="AD670" s="450">
        <f>Table1[[#This Row],[Stock Sell in/Sell out]]*Table1[[#This Row],[Stock Norm +Transit Time]]/Table1[[#This Row],[Stock Norm QTY]]</f>
        <v>0</v>
      </c>
      <c r="AE670" s="443">
        <f>Table1[[#This Row],[Stock Norm +Transit Time]]*Table1[[#This Row],[Av. Daily Sales MT]]</f>
        <v>0.81136363636363407</v>
      </c>
    </row>
    <row r="671" spans="1:31" hidden="1">
      <c r="A671" s="433" t="s">
        <v>117</v>
      </c>
      <c r="B671" s="433" t="s">
        <v>1</v>
      </c>
      <c r="C671" s="433" t="str">
        <f>'KYEI BEKIND - SUHUM'!B16</f>
        <v>W084</v>
      </c>
      <c r="D671" s="433" t="str">
        <f>'KYEI BEKIND - SUHUM'!C16</f>
        <v>JAMAA CLASS 16 X 800G</v>
      </c>
      <c r="E671" s="433" t="str">
        <f>'KYEI BEKIND - SUHUM'!D16</f>
        <v>SOAP</v>
      </c>
      <c r="F671" s="433" t="str">
        <f>'KYEI BEKIND - SUHUM'!E16</f>
        <v>JAMAA</v>
      </c>
      <c r="G671" s="443">
        <f>'KYEI BEKIND - SUHUM'!F16</f>
        <v>0.80640000000000045</v>
      </c>
      <c r="H671" s="434">
        <f>'KYEI BEKIND - SUHUM'!G16</f>
        <v>63</v>
      </c>
      <c r="I671" s="443">
        <f>'KYEI BEKIND - SUHUM'!H16</f>
        <v>13281</v>
      </c>
      <c r="J671" s="433">
        <f>'KYEI BEKIND - SUHUM'!I16</f>
        <v>500</v>
      </c>
      <c r="K671" s="443">
        <f>'KYEI BEKIND - SUHUM'!J16</f>
        <v>6.4</v>
      </c>
      <c r="L671" s="443">
        <f>'KYEI BEKIND - SUHUM'!K16</f>
        <v>105404.76190476189</v>
      </c>
      <c r="M671" s="443">
        <f>'KYEI BEKIND - SUHUM'!L16</f>
        <v>210.8095238095238</v>
      </c>
      <c r="N671" s="433">
        <f>'KYEI BEKIND - SUHUM'!M16</f>
        <v>60</v>
      </c>
      <c r="O671" s="444">
        <f>'KYEI BEKIND - SUHUM'!N16</f>
        <v>2.2808515292179886E-2</v>
      </c>
      <c r="P671" s="433">
        <f>'KYEI BEKIND - SUHUM'!O16</f>
        <v>0.76633500101116581</v>
      </c>
      <c r="Q671" s="433" t="str">
        <f>'KYEI BEKIND - SUHUM'!P16</f>
        <v>B</v>
      </c>
      <c r="R671" s="434">
        <f>'KYEI BEKIND - SUHUM'!Q16</f>
        <v>2.8636363636363638</v>
      </c>
      <c r="S671" s="443">
        <f>'KYEI BEKIND - SUHUM'!R16</f>
        <v>3.6654545454545474E-2</v>
      </c>
      <c r="T671" s="443">
        <f>'KYEI BEKIND - SUHUM'!S16</f>
        <v>603.68181818181813</v>
      </c>
      <c r="U671" s="433">
        <f>'KYEI BEKIND - SUHUM'!T16</f>
        <v>14</v>
      </c>
      <c r="V671" s="433">
        <f>'KYEI BEKIND - SUHUM'!U16</f>
        <v>3</v>
      </c>
      <c r="W671" s="433">
        <f>'KYEI BEKIND - SUHUM'!V16</f>
        <v>17</v>
      </c>
      <c r="X671" s="434">
        <f>'KYEI BEKIND - SUHUM'!W16</f>
        <v>48.681818181818187</v>
      </c>
      <c r="Y671" s="434">
        <f>'KYEI BEKIND - SUHUM'!X16</f>
        <v>0</v>
      </c>
      <c r="Z671" s="443">
        <f>'KYEI BEKIND - SUHUM'!Y16</f>
        <v>0</v>
      </c>
      <c r="AA671" s="444">
        <f>'KYEI BEKIND - SUHUM'!Z16</f>
        <v>10.270774976657329</v>
      </c>
      <c r="AB671" s="446" t="str">
        <f>'KYEI BEKIND - SUHUM'!AA16</f>
        <v>VERY HIGH-DON’T ORDER</v>
      </c>
      <c r="AC671" s="443">
        <f>'KYEI BEKIND - SUHUM'!AB16</f>
        <v>0</v>
      </c>
      <c r="AD671" s="450">
        <f>Table1[[#This Row],[Stock Sell in/Sell out]]*Table1[[#This Row],[Stock Norm +Transit Time]]/Table1[[#This Row],[Stock Norm QTY]]</f>
        <v>174.60317460317458</v>
      </c>
      <c r="AE671" s="443">
        <f>Table1[[#This Row],[Stock Norm +Transit Time]]*Table1[[#This Row],[Av. Daily Sales MT]]</f>
        <v>0.62312727272727308</v>
      </c>
    </row>
    <row r="672" spans="1:31" hidden="1">
      <c r="A672" s="433" t="s">
        <v>117</v>
      </c>
      <c r="B672" s="433" t="s">
        <v>1</v>
      </c>
      <c r="C672" s="433" t="str">
        <f>'KYEI BEKIND - SUHUM'!B17</f>
        <v>W218</v>
      </c>
      <c r="D672" s="433" t="str">
        <f>'KYEI BEKIND - SUHUM'!C17</f>
        <v>PALM D'OR 4LT</v>
      </c>
      <c r="E672" s="433" t="str">
        <f>'KYEI BEKIND - SUHUM'!D17</f>
        <v>COOKING OIL</v>
      </c>
      <c r="F672" s="433" t="str">
        <f>'KYEI BEKIND - SUHUM'!E17</f>
        <v>PALME D'OR</v>
      </c>
      <c r="G672" s="443">
        <f>'KYEI BEKIND - SUHUM'!F17</f>
        <v>0.7368000000000019</v>
      </c>
      <c r="H672" s="434">
        <f>'KYEI BEKIND - SUHUM'!G17</f>
        <v>13</v>
      </c>
      <c r="I672" s="443">
        <f>'KYEI BEKIND - SUHUM'!H17</f>
        <v>51.166666666666664</v>
      </c>
      <c r="J672" s="433">
        <f>'KYEI BEKIND - SUHUM'!I17</f>
        <v>4</v>
      </c>
      <c r="K672" s="443">
        <f>'KYEI BEKIND - SUHUM'!J17</f>
        <v>5.7599999999999998E-2</v>
      </c>
      <c r="L672" s="443">
        <f>'KYEI BEKIND - SUHUM'!K17</f>
        <v>15.743589743589743</v>
      </c>
      <c r="M672" s="443">
        <f>'KYEI BEKIND - SUHUM'!L17</f>
        <v>3.9358974358974357</v>
      </c>
      <c r="N672" s="433">
        <f>'KYEI BEKIND - SUHUM'!M17</f>
        <v>20</v>
      </c>
      <c r="O672" s="444">
        <f>'KYEI BEKIND - SUHUM'!N17</f>
        <v>2.0839923198509643E-2</v>
      </c>
      <c r="P672" s="433">
        <f>'KYEI BEKIND - SUHUM'!O17</f>
        <v>0.7871749242096755</v>
      </c>
      <c r="Q672" s="433" t="str">
        <f>'KYEI BEKIND - SUHUM'!P17</f>
        <v>B</v>
      </c>
      <c r="R672" s="434">
        <f>'KYEI BEKIND - SUHUM'!Q17</f>
        <v>0.59090909090909094</v>
      </c>
      <c r="S672" s="443">
        <f>'KYEI BEKIND - SUHUM'!R17</f>
        <v>3.3490909090909175E-2</v>
      </c>
      <c r="T672" s="443">
        <f>'KYEI BEKIND - SUHUM'!S17</f>
        <v>2.3257575757575757</v>
      </c>
      <c r="U672" s="433">
        <f>'KYEI BEKIND - SUHUM'!T17</f>
        <v>14</v>
      </c>
      <c r="V672" s="433">
        <f>'KYEI BEKIND - SUHUM'!U17</f>
        <v>3</v>
      </c>
      <c r="W672" s="433">
        <f>'KYEI BEKIND - SUHUM'!V17</f>
        <v>17</v>
      </c>
      <c r="X672" s="434">
        <f>'KYEI BEKIND - SUHUM'!W17</f>
        <v>10.045454545454547</v>
      </c>
      <c r="Y672" s="434">
        <f>'KYEI BEKIND - SUHUM'!X17</f>
        <v>6.0454545454545467</v>
      </c>
      <c r="Z672" s="443">
        <f>'KYEI BEKIND - SUHUM'!Y17</f>
        <v>0.34263776223776321</v>
      </c>
      <c r="AA672" s="444">
        <f>'KYEI BEKIND - SUHUM'!Z17</f>
        <v>0.39819004524886875</v>
      </c>
      <c r="AB672" s="446" t="str">
        <f>'KYEI BEKIND - SUHUM'!AA17</f>
        <v>VERY LOW-ORDER URGENTLY</v>
      </c>
      <c r="AC672" s="443">
        <f>'KYEI BEKIND - SUHUM'!AB17</f>
        <v>23.794289044289048</v>
      </c>
      <c r="AD672" s="450">
        <f>Table1[[#This Row],[Stock Sell in/Sell out]]*Table1[[#This Row],[Stock Norm +Transit Time]]/Table1[[#This Row],[Stock Norm QTY]]</f>
        <v>6.7692307692307683</v>
      </c>
      <c r="AE672" s="443">
        <f>Table1[[#This Row],[Stock Norm +Transit Time]]*Table1[[#This Row],[Av. Daily Sales MT]]</f>
        <v>0.56934545454545593</v>
      </c>
    </row>
    <row r="673" spans="1:31" hidden="1">
      <c r="A673" s="433" t="s">
        <v>117</v>
      </c>
      <c r="B673" s="433" t="s">
        <v>1</v>
      </c>
      <c r="C673" s="433" t="str">
        <f>'KYEI BEKIND - SUHUM'!B18</f>
        <v>W027</v>
      </c>
      <c r="D673" s="433" t="str">
        <f>'KYEI BEKIND - SUHUM'!C18</f>
        <v xml:space="preserve">FORTUNE MARGARINE 250G X 60 </v>
      </c>
      <c r="E673" s="433" t="str">
        <f>'KYEI BEKIND - SUHUM'!D18</f>
        <v>SPECIALTY FATS</v>
      </c>
      <c r="F673" s="433" t="str">
        <f>'KYEI BEKIND - SUHUM'!E18</f>
        <v>FORTUNE</v>
      </c>
      <c r="G673" s="443">
        <f>'KYEI BEKIND - SUHUM'!F18</f>
        <v>0.68083333333332907</v>
      </c>
      <c r="H673" s="434">
        <f>'KYEI BEKIND - SUHUM'!G18</f>
        <v>26</v>
      </c>
      <c r="I673" s="443">
        <f>'KYEI BEKIND - SUHUM'!H18</f>
        <v>16741.246666666684</v>
      </c>
      <c r="J673" s="433">
        <f>'KYEI BEKIND - SUHUM'!I18</f>
        <v>0</v>
      </c>
      <c r="K673" s="443">
        <f>'KYEI BEKIND - SUHUM'!J18</f>
        <v>0</v>
      </c>
      <c r="L673" s="443">
        <f>'KYEI BEKIND - SUHUM'!K18</f>
        <v>0</v>
      </c>
      <c r="M673" s="443">
        <f>'KYEI BEKIND - SUHUM'!L18</f>
        <v>643.89410256410326</v>
      </c>
      <c r="N673" s="433">
        <f>'KYEI BEKIND - SUHUM'!M18</f>
        <v>1</v>
      </c>
      <c r="O673" s="444">
        <f>'KYEI BEKIND - SUHUM'!N18</f>
        <v>1.9256941337746816E-2</v>
      </c>
      <c r="P673" s="433">
        <f>'KYEI BEKIND - SUHUM'!O18</f>
        <v>0.8064318655474223</v>
      </c>
      <c r="Q673" s="433" t="str">
        <f>'KYEI BEKIND - SUHUM'!P18</f>
        <v>C</v>
      </c>
      <c r="R673" s="434">
        <f>'KYEI BEKIND - SUHUM'!Q18</f>
        <v>1.1818181818181819</v>
      </c>
      <c r="S673" s="443">
        <f>'KYEI BEKIND - SUHUM'!R18</f>
        <v>3.0946969696969504E-2</v>
      </c>
      <c r="T673" s="443">
        <f>'KYEI BEKIND - SUHUM'!S18</f>
        <v>760.9657575757584</v>
      </c>
      <c r="U673" s="433">
        <f>'KYEI BEKIND - SUHUM'!T18</f>
        <v>30</v>
      </c>
      <c r="V673" s="433">
        <f>'KYEI BEKIND - SUHUM'!U18</f>
        <v>3</v>
      </c>
      <c r="W673" s="433">
        <f>'KYEI BEKIND - SUHUM'!V18</f>
        <v>33</v>
      </c>
      <c r="X673" s="434">
        <f>'KYEI BEKIND - SUHUM'!W18</f>
        <v>39</v>
      </c>
      <c r="Y673" s="434">
        <f>'KYEI BEKIND - SUHUM'!X18</f>
        <v>39</v>
      </c>
      <c r="Z673" s="443">
        <f>'KYEI BEKIND - SUHUM'!Y18</f>
        <v>1.0212499999999936</v>
      </c>
      <c r="AA673" s="444">
        <f>'KYEI BEKIND - SUHUM'!Z18</f>
        <v>0</v>
      </c>
      <c r="AB673" s="446" t="str">
        <f>'KYEI BEKIND - SUHUM'!AA18</f>
        <v>VERY LOW-ORDER URGENTLY</v>
      </c>
      <c r="AC673" s="443">
        <f>'KYEI BEKIND - SUHUM'!AB18</f>
        <v>25111.870000000028</v>
      </c>
      <c r="AD673" s="450">
        <f>Table1[[#This Row],[Stock Sell in/Sell out]]*Table1[[#This Row],[Stock Norm +Transit Time]]/Table1[[#This Row],[Stock Norm QTY]]</f>
        <v>0</v>
      </c>
      <c r="AE673" s="443">
        <f>Table1[[#This Row],[Stock Norm +Transit Time]]*Table1[[#This Row],[Av. Daily Sales MT]]</f>
        <v>1.0212499999999936</v>
      </c>
    </row>
    <row r="674" spans="1:31" hidden="1">
      <c r="A674" s="433" t="s">
        <v>117</v>
      </c>
      <c r="B674" s="433" t="s">
        <v>1</v>
      </c>
      <c r="C674" s="433" t="str">
        <f>'KYEI BEKIND - SUHUM'!B19</f>
        <v>W080</v>
      </c>
      <c r="D674" s="433" t="str">
        <f>'KYEI BEKIND - SUHUM'!C19</f>
        <v>ALIFE MEDICATED 40 X 100G</v>
      </c>
      <c r="E674" s="433" t="str">
        <f>'KYEI BEKIND - SUHUM'!D19</f>
        <v>SOAP</v>
      </c>
      <c r="F674" s="433" t="str">
        <f>'KYEI BEKIND - SUHUM'!E19</f>
        <v>ALIFE</v>
      </c>
      <c r="G674" s="443">
        <f>'KYEI BEKIND - SUHUM'!F19</f>
        <v>0.62400000000000044</v>
      </c>
      <c r="H674" s="434">
        <f>'KYEI BEKIND - SUHUM'!G19</f>
        <v>156</v>
      </c>
      <c r="I674" s="443">
        <f>'KYEI BEKIND - SUHUM'!H19</f>
        <v>15510</v>
      </c>
      <c r="J674" s="433">
        <f>'KYEI BEKIND - SUHUM'!I19</f>
        <v>83</v>
      </c>
      <c r="K674" s="443">
        <f>'KYEI BEKIND - SUHUM'!J19</f>
        <v>0.3357</v>
      </c>
      <c r="L674" s="443">
        <f>'KYEI BEKIND - SUHUM'!K19</f>
        <v>8252.1153846153848</v>
      </c>
      <c r="M674" s="443">
        <f>'KYEI BEKIND - SUHUM'!L19</f>
        <v>99.42307692307692</v>
      </c>
      <c r="N674" s="433">
        <f>'KYEI BEKIND - SUHUM'!M19</f>
        <v>20</v>
      </c>
      <c r="O674" s="444">
        <f>'KYEI BEKIND - SUHUM'!N19</f>
        <v>1.7649446357043963E-2</v>
      </c>
      <c r="P674" s="433">
        <f>'KYEI BEKIND - SUHUM'!O19</f>
        <v>0.82408131190446632</v>
      </c>
      <c r="Q674" s="433" t="str">
        <f>'KYEI BEKIND - SUHUM'!P19</f>
        <v>C</v>
      </c>
      <c r="R674" s="434">
        <f>'KYEI BEKIND - SUHUM'!Q19</f>
        <v>7.0909090909090908</v>
      </c>
      <c r="S674" s="443">
        <f>'KYEI BEKIND - SUHUM'!R19</f>
        <v>2.8363636363636383E-2</v>
      </c>
      <c r="T674" s="443">
        <f>'KYEI BEKIND - SUHUM'!S19</f>
        <v>705</v>
      </c>
      <c r="U674" s="433">
        <f>'KYEI BEKIND - SUHUM'!T19</f>
        <v>30</v>
      </c>
      <c r="V674" s="433">
        <f>'KYEI BEKIND - SUHUM'!U19</f>
        <v>3</v>
      </c>
      <c r="W674" s="433">
        <f>'KYEI BEKIND - SUHUM'!V19</f>
        <v>33</v>
      </c>
      <c r="X674" s="434">
        <f>'KYEI BEKIND - SUHUM'!W19</f>
        <v>234</v>
      </c>
      <c r="Y674" s="434">
        <f>'KYEI BEKIND - SUHUM'!X19</f>
        <v>151</v>
      </c>
      <c r="Z674" s="443">
        <f>'KYEI BEKIND - SUHUM'!Y19</f>
        <v>0.60400000000000043</v>
      </c>
      <c r="AA674" s="444">
        <f>'KYEI BEKIND - SUHUM'!Z19</f>
        <v>0.35470085470085472</v>
      </c>
      <c r="AB674" s="446" t="str">
        <f>'KYEI BEKIND - SUHUM'!AA19</f>
        <v>VERY LOW-ORDER URGENTLY</v>
      </c>
      <c r="AC674" s="443">
        <f>'KYEI BEKIND - SUHUM'!AB19</f>
        <v>15012.884615384615</v>
      </c>
      <c r="AD674" s="450">
        <f>Table1[[#This Row],[Stock Sell in/Sell out]]*Table1[[#This Row],[Stock Norm +Transit Time]]/Table1[[#This Row],[Stock Norm QTY]]</f>
        <v>11.705128205128204</v>
      </c>
      <c r="AE674" s="443">
        <f>Table1[[#This Row],[Stock Norm +Transit Time]]*Table1[[#This Row],[Av. Daily Sales MT]]</f>
        <v>0.93600000000000061</v>
      </c>
    </row>
    <row r="675" spans="1:31" hidden="1">
      <c r="A675" s="433" t="s">
        <v>117</v>
      </c>
      <c r="B675" s="433" t="s">
        <v>1</v>
      </c>
      <c r="C675" s="433" t="str">
        <f>'KYEI BEKIND - SUHUM'!B20</f>
        <v>W141</v>
      </c>
      <c r="D675" s="433" t="str">
        <f>'KYEI BEKIND - SUHUM'!C20</f>
        <v>EAZZY 32X300G</v>
      </c>
      <c r="E675" s="433" t="str">
        <f>'KYEI BEKIND - SUHUM'!D20</f>
        <v>SOAP</v>
      </c>
      <c r="F675" s="433" t="str">
        <f>'KYEI BEKIND - SUHUM'!E20</f>
        <v>EAZZY</v>
      </c>
      <c r="G675" s="443">
        <f>'KYEI BEKIND - SUHUM'!F20</f>
        <v>0.56320000000000059</v>
      </c>
      <c r="H675" s="434">
        <f>'KYEI BEKIND - SUHUM'!G20</f>
        <v>58.666666666666671</v>
      </c>
      <c r="I675" s="443">
        <f>'KYEI BEKIND - SUHUM'!H20</f>
        <v>7514.666666666667</v>
      </c>
      <c r="J675" s="433">
        <f>'KYEI BEKIND - SUHUM'!I20</f>
        <v>0</v>
      </c>
      <c r="K675" s="443">
        <f>'KYEI BEKIND - SUHUM'!J20</f>
        <v>0</v>
      </c>
      <c r="L675" s="443">
        <f>'KYEI BEKIND - SUHUM'!K20</f>
        <v>0</v>
      </c>
      <c r="M675" s="443">
        <f>'KYEI BEKIND - SUHUM'!L20</f>
        <v>128.09090909090909</v>
      </c>
      <c r="N675" s="433">
        <f>'KYEI BEKIND - SUHUM'!M20</f>
        <v>20</v>
      </c>
      <c r="O675" s="444">
        <f>'KYEI BEKIND - SUHUM'!N20</f>
        <v>1.5929756711998658E-2</v>
      </c>
      <c r="P675" s="433">
        <f>'KYEI BEKIND - SUHUM'!O20</f>
        <v>0.84001106861646502</v>
      </c>
      <c r="Q675" s="433" t="str">
        <f>'KYEI BEKIND - SUHUM'!P20</f>
        <v>C</v>
      </c>
      <c r="R675" s="434">
        <f>'KYEI BEKIND - SUHUM'!Q20</f>
        <v>2.666666666666667</v>
      </c>
      <c r="S675" s="443">
        <f>'KYEI BEKIND - SUHUM'!R20</f>
        <v>2.5600000000000026E-2</v>
      </c>
      <c r="T675" s="443">
        <f>'KYEI BEKIND - SUHUM'!S20</f>
        <v>341.57575757575756</v>
      </c>
      <c r="U675" s="433">
        <f>'KYEI BEKIND - SUHUM'!T20</f>
        <v>30</v>
      </c>
      <c r="V675" s="433">
        <f>'KYEI BEKIND - SUHUM'!U20</f>
        <v>3</v>
      </c>
      <c r="W675" s="433">
        <f>'KYEI BEKIND - SUHUM'!V20</f>
        <v>33</v>
      </c>
      <c r="X675" s="434">
        <f>'KYEI BEKIND - SUHUM'!W20</f>
        <v>88.000000000000014</v>
      </c>
      <c r="Y675" s="434">
        <f>'KYEI BEKIND - SUHUM'!X20</f>
        <v>88.000000000000014</v>
      </c>
      <c r="Z675" s="443">
        <f>'KYEI BEKIND - SUHUM'!Y20</f>
        <v>0.84480000000000088</v>
      </c>
      <c r="AA675" s="444">
        <f>'KYEI BEKIND - SUHUM'!Z20</f>
        <v>0</v>
      </c>
      <c r="AB675" s="446" t="str">
        <f>'KYEI BEKIND - SUHUM'!AA20</f>
        <v>VERY LOW-ORDER URGENTLY</v>
      </c>
      <c r="AC675" s="443">
        <f>'KYEI BEKIND - SUHUM'!AB20</f>
        <v>11272.000000000002</v>
      </c>
      <c r="AD675" s="450">
        <f>Table1[[#This Row],[Stock Sell in/Sell out]]*Table1[[#This Row],[Stock Norm +Transit Time]]/Table1[[#This Row],[Stock Norm QTY]]</f>
        <v>0</v>
      </c>
      <c r="AE675" s="443">
        <f>Table1[[#This Row],[Stock Norm +Transit Time]]*Table1[[#This Row],[Av. Daily Sales MT]]</f>
        <v>0.84480000000000088</v>
      </c>
    </row>
    <row r="676" spans="1:31" hidden="1">
      <c r="A676" s="433" t="s">
        <v>117</v>
      </c>
      <c r="B676" s="433" t="s">
        <v>1</v>
      </c>
      <c r="C676" s="433" t="str">
        <f>'KYEI BEKIND - SUHUM'!B21</f>
        <v>W194</v>
      </c>
      <c r="D676" s="433" t="str">
        <f>'KYEI BEKIND - SUHUM'!C21</f>
        <v>ALIFE MEDICATED 18X200G</v>
      </c>
      <c r="E676" s="433" t="str">
        <f>'KYEI BEKIND - SUHUM'!D21</f>
        <v>SOAP</v>
      </c>
      <c r="F676" s="433" t="str">
        <f>'KYEI BEKIND - SUHUM'!E21</f>
        <v>ALIFE</v>
      </c>
      <c r="G676" s="443">
        <f>'KYEI BEKIND - SUHUM'!F21</f>
        <v>0.56280000000000019</v>
      </c>
      <c r="H676" s="434">
        <f>'KYEI BEKIND - SUHUM'!G21</f>
        <v>156.33333333333331</v>
      </c>
      <c r="I676" s="443">
        <f>'KYEI BEKIND - SUHUM'!H21</f>
        <v>15238.866666666669</v>
      </c>
      <c r="J676" s="433">
        <f>'KYEI BEKIND - SUHUM'!I21</f>
        <v>94</v>
      </c>
      <c r="K676" s="443">
        <f>'KYEI BEKIND - SUHUM'!J21</f>
        <v>0.34079999999999999</v>
      </c>
      <c r="L676" s="443">
        <f>'KYEI BEKIND - SUHUM'!K21</f>
        <v>9162.815351812369</v>
      </c>
      <c r="M676" s="443">
        <f>'KYEI BEKIND - SUHUM'!L21</f>
        <v>97.476759061833718</v>
      </c>
      <c r="N676" s="433">
        <f>'KYEI BEKIND - SUHUM'!M21</f>
        <v>5</v>
      </c>
      <c r="O676" s="444">
        <f>'KYEI BEKIND - SUHUM'!N21</f>
        <v>1.5918442964333875E-2</v>
      </c>
      <c r="P676" s="433">
        <f>'KYEI BEKIND - SUHUM'!O21</f>
        <v>0.85592951158079889</v>
      </c>
      <c r="Q676" s="433" t="str">
        <f>'KYEI BEKIND - SUHUM'!P21</f>
        <v>C</v>
      </c>
      <c r="R676" s="434">
        <f>'KYEI BEKIND - SUHUM'!Q21</f>
        <v>7.1060606060606055</v>
      </c>
      <c r="S676" s="443">
        <f>'KYEI BEKIND - SUHUM'!R21</f>
        <v>2.5581818181818192E-2</v>
      </c>
      <c r="T676" s="443">
        <f>'KYEI BEKIND - SUHUM'!S21</f>
        <v>692.67575757575764</v>
      </c>
      <c r="U676" s="433">
        <f>'KYEI BEKIND - SUHUM'!T21</f>
        <v>30</v>
      </c>
      <c r="V676" s="433">
        <f>'KYEI BEKIND - SUHUM'!U21</f>
        <v>3</v>
      </c>
      <c r="W676" s="433">
        <f>'KYEI BEKIND - SUHUM'!V21</f>
        <v>33</v>
      </c>
      <c r="X676" s="434">
        <f>'KYEI BEKIND - SUHUM'!W21</f>
        <v>234.49999999999997</v>
      </c>
      <c r="Y676" s="434">
        <f>'KYEI BEKIND - SUHUM'!X21</f>
        <v>140.49999999999997</v>
      </c>
      <c r="Z676" s="443">
        <f>'KYEI BEKIND - SUHUM'!Y21</f>
        <v>0.50580000000000014</v>
      </c>
      <c r="AA676" s="444">
        <f>'KYEI BEKIND - SUHUM'!Z21</f>
        <v>0.40085287846481882</v>
      </c>
      <c r="AB676" s="446" t="str">
        <f>'KYEI BEKIND - SUHUM'!AA21</f>
        <v>VERY LOW-ORDER URGENTLY</v>
      </c>
      <c r="AC676" s="443">
        <f>'KYEI BEKIND - SUHUM'!AB21</f>
        <v>13695.484648187634</v>
      </c>
      <c r="AD676" s="450">
        <f>Table1[[#This Row],[Stock Sell in/Sell out]]*Table1[[#This Row],[Stock Norm +Transit Time]]/Table1[[#This Row],[Stock Norm QTY]]</f>
        <v>13.22814498933902</v>
      </c>
      <c r="AE676" s="443">
        <f>Table1[[#This Row],[Stock Norm +Transit Time]]*Table1[[#This Row],[Av. Daily Sales MT]]</f>
        <v>0.84420000000000028</v>
      </c>
    </row>
    <row r="677" spans="1:31" hidden="1">
      <c r="A677" s="433" t="s">
        <v>117</v>
      </c>
      <c r="B677" s="433" t="s">
        <v>1</v>
      </c>
      <c r="C677" s="433" t="str">
        <f>'KYEI BEKIND - SUHUM'!B22</f>
        <v>W184</v>
      </c>
      <c r="D677" s="433" t="str">
        <f>'KYEI BEKIND - SUHUM'!C22</f>
        <v>JAMAA WHITE 200GM</v>
      </c>
      <c r="E677" s="433" t="str">
        <f>'KYEI BEKIND - SUHUM'!D22</f>
        <v>SOAP</v>
      </c>
      <c r="F677" s="433" t="str">
        <f>'KYEI BEKIND - SUHUM'!E22</f>
        <v>JAMAA</v>
      </c>
      <c r="G677" s="443">
        <f>'KYEI BEKIND - SUHUM'!F22</f>
        <v>0.55263999999999724</v>
      </c>
      <c r="H677" s="434">
        <f>'KYEI BEKIND - SUHUM'!G22</f>
        <v>104.66666666666667</v>
      </c>
      <c r="I677" s="443">
        <f>'KYEI BEKIND - SUHUM'!H22</f>
        <v>8349.3333333333285</v>
      </c>
      <c r="J677" s="433">
        <f>'KYEI BEKIND - SUHUM'!I22</f>
        <v>0</v>
      </c>
      <c r="K677" s="443">
        <f>'KYEI BEKIND - SUHUM'!J22</f>
        <v>0</v>
      </c>
      <c r="L677" s="443">
        <f>'KYEI BEKIND - SUHUM'!K22</f>
        <v>0</v>
      </c>
      <c r="M677" s="443">
        <f>'KYEI BEKIND - SUHUM'!L22</f>
        <v>79.770700636942621</v>
      </c>
      <c r="N677" s="433">
        <f>'KYEI BEKIND - SUHUM'!M22</f>
        <v>1</v>
      </c>
      <c r="O677" s="444">
        <f>'KYEI BEKIND - SUHUM'!N22</f>
        <v>1.5631073773648588E-2</v>
      </c>
      <c r="P677" s="433">
        <f>'KYEI BEKIND - SUHUM'!O22</f>
        <v>0.87156058535444747</v>
      </c>
      <c r="Q677" s="433" t="str">
        <f>'KYEI BEKIND - SUHUM'!P22</f>
        <v>C</v>
      </c>
      <c r="R677" s="434">
        <f>'KYEI BEKIND - SUHUM'!Q22</f>
        <v>4.7575757575757578</v>
      </c>
      <c r="S677" s="443">
        <f>'KYEI BEKIND - SUHUM'!R22</f>
        <v>2.5119999999999875E-2</v>
      </c>
      <c r="T677" s="443">
        <f>'KYEI BEKIND - SUHUM'!S22</f>
        <v>379.51515151515127</v>
      </c>
      <c r="U677" s="433">
        <f>'KYEI BEKIND - SUHUM'!T22</f>
        <v>30</v>
      </c>
      <c r="V677" s="433">
        <f>'KYEI BEKIND - SUHUM'!U22</f>
        <v>3</v>
      </c>
      <c r="W677" s="433">
        <f>'KYEI BEKIND - SUHUM'!V22</f>
        <v>33</v>
      </c>
      <c r="X677" s="434">
        <f>'KYEI BEKIND - SUHUM'!W22</f>
        <v>157</v>
      </c>
      <c r="Y677" s="434">
        <f>'KYEI BEKIND - SUHUM'!X22</f>
        <v>157</v>
      </c>
      <c r="Z677" s="443">
        <f>'KYEI BEKIND - SUHUM'!Y22</f>
        <v>0.82895999999999581</v>
      </c>
      <c r="AA677" s="444">
        <f>'KYEI BEKIND - SUHUM'!Z22</f>
        <v>0</v>
      </c>
      <c r="AB677" s="446" t="str">
        <f>'KYEI BEKIND - SUHUM'!AA22</f>
        <v>VERY LOW-ORDER URGENTLY</v>
      </c>
      <c r="AC677" s="443">
        <f>'KYEI BEKIND - SUHUM'!AB22</f>
        <v>12523.999999999991</v>
      </c>
      <c r="AD677" s="450">
        <f>Table1[[#This Row],[Stock Sell in/Sell out]]*Table1[[#This Row],[Stock Norm +Transit Time]]/Table1[[#This Row],[Stock Norm QTY]]</f>
        <v>0</v>
      </c>
      <c r="AE677" s="443">
        <f>Table1[[#This Row],[Stock Norm +Transit Time]]*Table1[[#This Row],[Av. Daily Sales MT]]</f>
        <v>0.82895999999999592</v>
      </c>
    </row>
    <row r="678" spans="1:31" hidden="1">
      <c r="A678" s="433" t="s">
        <v>117</v>
      </c>
      <c r="B678" s="433" t="s">
        <v>1</v>
      </c>
      <c r="C678" s="433" t="str">
        <f>'KYEI BEKIND - SUHUM'!B23</f>
        <v>W043</v>
      </c>
      <c r="D678" s="433" t="str">
        <f>'KYEI BEKIND - SUHUM'!C23</f>
        <v>FORTUNE VIET 25KG</v>
      </c>
      <c r="E678" s="433" t="str">
        <f>'KYEI BEKIND - SUHUM'!D23</f>
        <v>RICE</v>
      </c>
      <c r="F678" s="433" t="str">
        <f>'KYEI BEKIND - SUHUM'!E23</f>
        <v>FORTUNE</v>
      </c>
      <c r="G678" s="443">
        <f>'KYEI BEKIND - SUHUM'!F23</f>
        <v>0.55000000000000004</v>
      </c>
      <c r="H678" s="434">
        <f>'KYEI BEKIND - SUHUM'!G23</f>
        <v>22</v>
      </c>
      <c r="I678" s="443">
        <f>'KYEI BEKIND - SUHUM'!H23</f>
        <v>7977.333333333333</v>
      </c>
      <c r="J678" s="433">
        <f>'KYEI BEKIND - SUHUM'!I23</f>
        <v>68</v>
      </c>
      <c r="K678" s="443">
        <f>'KYEI BEKIND - SUHUM'!J23</f>
        <v>1.7</v>
      </c>
      <c r="L678" s="443">
        <f>'KYEI BEKIND - SUHUM'!K23</f>
        <v>24657.21212121212</v>
      </c>
      <c r="M678" s="443">
        <f>'KYEI BEKIND - SUHUM'!L23</f>
        <v>362.60606060606057</v>
      </c>
      <c r="N678" s="433">
        <f>'KYEI BEKIND - SUHUM'!M23</f>
        <v>5</v>
      </c>
      <c r="O678" s="444">
        <f>'KYEI BEKIND - SUHUM'!N23</f>
        <v>1.5556403039061176E-2</v>
      </c>
      <c r="P678" s="433">
        <f>'KYEI BEKIND - SUHUM'!O23</f>
        <v>0.88711698839350861</v>
      </c>
      <c r="Q678" s="433" t="str">
        <f>'KYEI BEKIND - SUHUM'!P23</f>
        <v>C</v>
      </c>
      <c r="R678" s="434">
        <f>'KYEI BEKIND - SUHUM'!Q23</f>
        <v>1</v>
      </c>
      <c r="S678" s="443">
        <f>'KYEI BEKIND - SUHUM'!R23</f>
        <v>2.5000000000000001E-2</v>
      </c>
      <c r="T678" s="443">
        <f>'KYEI BEKIND - SUHUM'!S23</f>
        <v>362.60606060606057</v>
      </c>
      <c r="U678" s="433">
        <f>'KYEI BEKIND - SUHUM'!T23</f>
        <v>30</v>
      </c>
      <c r="V678" s="433">
        <f>'KYEI BEKIND - SUHUM'!U23</f>
        <v>3</v>
      </c>
      <c r="W678" s="433">
        <f>'KYEI BEKIND - SUHUM'!V23</f>
        <v>33</v>
      </c>
      <c r="X678" s="434">
        <f>'KYEI BEKIND - SUHUM'!W23</f>
        <v>33</v>
      </c>
      <c r="Y678" s="434">
        <f>'KYEI BEKIND - SUHUM'!X23</f>
        <v>0</v>
      </c>
      <c r="Z678" s="443">
        <f>'KYEI BEKIND - SUHUM'!Y23</f>
        <v>0</v>
      </c>
      <c r="AA678" s="444">
        <f>'KYEI BEKIND - SUHUM'!Z23</f>
        <v>2.0606060606060606</v>
      </c>
      <c r="AB678" s="446" t="str">
        <f>'KYEI BEKIND - SUHUM'!AA23</f>
        <v>VERY HIGH-DON’T ORDER</v>
      </c>
      <c r="AC678" s="443">
        <f>'KYEI BEKIND - SUHUM'!AB23</f>
        <v>0</v>
      </c>
      <c r="AD678" s="450">
        <f>Table1[[#This Row],[Stock Sell in/Sell out]]*Table1[[#This Row],[Stock Norm +Transit Time]]/Table1[[#This Row],[Stock Norm QTY]]</f>
        <v>68</v>
      </c>
      <c r="AE678" s="443">
        <f>Table1[[#This Row],[Stock Norm +Transit Time]]*Table1[[#This Row],[Av. Daily Sales MT]]</f>
        <v>0.82500000000000007</v>
      </c>
    </row>
    <row r="679" spans="1:31" hidden="1">
      <c r="A679" s="433" t="s">
        <v>117</v>
      </c>
      <c r="B679" s="433" t="s">
        <v>1</v>
      </c>
      <c r="C679" s="433" t="str">
        <f>'KYEI BEKIND - SUHUM'!B24</f>
        <v>W071</v>
      </c>
      <c r="D679" s="433" t="str">
        <f>'KYEI BEKIND - SUHUM'!C24</f>
        <v>ALIFE LEMON 40 X 100G</v>
      </c>
      <c r="E679" s="433" t="str">
        <f>'KYEI BEKIND - SUHUM'!D24</f>
        <v>SOAP</v>
      </c>
      <c r="F679" s="433" t="str">
        <f>'KYEI BEKIND - SUHUM'!E24</f>
        <v>ALIFE</v>
      </c>
      <c r="G679" s="443">
        <f>'KYEI BEKIND - SUHUM'!F24</f>
        <v>0.47600000000000031</v>
      </c>
      <c r="H679" s="434">
        <f>'KYEI BEKIND - SUHUM'!G24</f>
        <v>119</v>
      </c>
      <c r="I679" s="443">
        <f>'KYEI BEKIND - SUHUM'!H24</f>
        <v>12073.333333333332</v>
      </c>
      <c r="J679" s="433">
        <f>'KYEI BEKIND - SUHUM'!I24</f>
        <v>105</v>
      </c>
      <c r="K679" s="443">
        <f>'KYEI BEKIND - SUHUM'!J24</f>
        <v>0.42</v>
      </c>
      <c r="L679" s="443">
        <f>'KYEI BEKIND - SUHUM'!K24</f>
        <v>10652.941176470587</v>
      </c>
      <c r="M679" s="443">
        <f>'KYEI BEKIND - SUHUM'!L24</f>
        <v>101.45658263305322</v>
      </c>
      <c r="N679" s="433">
        <f>'KYEI BEKIND - SUHUM'!M24</f>
        <v>5</v>
      </c>
      <c r="O679" s="444">
        <f>'KYEI BEKIND - SUHUM'!N24</f>
        <v>1.3463359721078406E-2</v>
      </c>
      <c r="P679" s="433">
        <f>'KYEI BEKIND - SUHUM'!O24</f>
        <v>0.90058034811458698</v>
      </c>
      <c r="Q679" s="433" t="str">
        <f>'KYEI BEKIND - SUHUM'!P24</f>
        <v>C</v>
      </c>
      <c r="R679" s="434">
        <f>'KYEI BEKIND - SUHUM'!Q24</f>
        <v>5.4090909090909092</v>
      </c>
      <c r="S679" s="443">
        <f>'KYEI BEKIND - SUHUM'!R24</f>
        <v>2.1636363636363651E-2</v>
      </c>
      <c r="T679" s="443">
        <f>'KYEI BEKIND - SUHUM'!S24</f>
        <v>548.78787878787875</v>
      </c>
      <c r="U679" s="433">
        <f>'KYEI BEKIND - SUHUM'!T24</f>
        <v>30</v>
      </c>
      <c r="V679" s="433">
        <f>'KYEI BEKIND - SUHUM'!U24</f>
        <v>3</v>
      </c>
      <c r="W679" s="433">
        <f>'KYEI BEKIND - SUHUM'!V24</f>
        <v>33</v>
      </c>
      <c r="X679" s="434">
        <f>'KYEI BEKIND - SUHUM'!W24</f>
        <v>178.5</v>
      </c>
      <c r="Y679" s="434">
        <f>'KYEI BEKIND - SUHUM'!X24</f>
        <v>73.5</v>
      </c>
      <c r="Z679" s="443">
        <f>'KYEI BEKIND - SUHUM'!Y24</f>
        <v>0.29400000000000021</v>
      </c>
      <c r="AA679" s="444">
        <f>'KYEI BEKIND - SUHUM'!Z24</f>
        <v>0.58823529411764708</v>
      </c>
      <c r="AB679" s="446" t="str">
        <f>'KYEI BEKIND - SUHUM'!AA24</f>
        <v>VERY LOW-ORDER URGENTLY</v>
      </c>
      <c r="AC679" s="443">
        <f>'KYEI BEKIND - SUHUM'!AB24</f>
        <v>7457.0588235294117</v>
      </c>
      <c r="AD679" s="450">
        <f>Table1[[#This Row],[Stock Sell in/Sell out]]*Table1[[#This Row],[Stock Norm +Transit Time]]/Table1[[#This Row],[Stock Norm QTY]]</f>
        <v>19.411764705882351</v>
      </c>
      <c r="AE679" s="443">
        <f>Table1[[#This Row],[Stock Norm +Transit Time]]*Table1[[#This Row],[Av. Daily Sales MT]]</f>
        <v>0.71400000000000052</v>
      </c>
    </row>
    <row r="680" spans="1:31" hidden="1">
      <c r="A680" s="433" t="s">
        <v>117</v>
      </c>
      <c r="B680" s="433" t="s">
        <v>1</v>
      </c>
      <c r="C680" s="433" t="str">
        <f>'KYEI BEKIND - SUHUM'!B25</f>
        <v>W204</v>
      </c>
      <c r="D680" s="433" t="str">
        <f>'KYEI BEKIND - SUHUM'!C25</f>
        <v>ALIFE COCONUT 18X200G</v>
      </c>
      <c r="E680" s="433" t="str">
        <f>'KYEI BEKIND - SUHUM'!D25</f>
        <v>SOAP</v>
      </c>
      <c r="F680" s="433" t="str">
        <f>'KYEI BEKIND - SUHUM'!E25</f>
        <v>ALIFE</v>
      </c>
      <c r="G680" s="443">
        <f>'KYEI BEKIND - SUHUM'!F25</f>
        <v>0.42959999999999987</v>
      </c>
      <c r="H680" s="434">
        <f>'KYEI BEKIND - SUHUM'!G25</f>
        <v>119.33333333333334</v>
      </c>
      <c r="I680" s="443">
        <f>'KYEI BEKIND - SUHUM'!H25</f>
        <v>11336.666666666668</v>
      </c>
      <c r="J680" s="433">
        <f>'KYEI BEKIND - SUHUM'!I25</f>
        <v>65</v>
      </c>
      <c r="K680" s="443">
        <f>'KYEI BEKIND - SUHUM'!J25</f>
        <v>0.23400000000000001</v>
      </c>
      <c r="L680" s="443">
        <f>'KYEI BEKIND - SUHUM'!K25</f>
        <v>6175</v>
      </c>
      <c r="M680" s="443">
        <f>'KYEI BEKIND - SUHUM'!L25</f>
        <v>95</v>
      </c>
      <c r="N680" s="433">
        <f>'KYEI BEKIND - SUHUM'!M25</f>
        <v>20</v>
      </c>
      <c r="O680" s="444">
        <f>'KYEI BEKIND - SUHUM'!N25</f>
        <v>1.215096499196487E-2</v>
      </c>
      <c r="P680" s="433">
        <f>'KYEI BEKIND - SUHUM'!O25</f>
        <v>0.91273131310655187</v>
      </c>
      <c r="Q680" s="433" t="str">
        <f>'KYEI BEKIND - SUHUM'!P25</f>
        <v>C</v>
      </c>
      <c r="R680" s="434">
        <f>'KYEI BEKIND - SUHUM'!Q25</f>
        <v>5.4242424242424248</v>
      </c>
      <c r="S680" s="443">
        <f>'KYEI BEKIND - SUHUM'!R25</f>
        <v>1.9527272727272723E-2</v>
      </c>
      <c r="T680" s="443">
        <f>'KYEI BEKIND - SUHUM'!S25</f>
        <v>515.30303030303037</v>
      </c>
      <c r="U680" s="433">
        <f>'KYEI BEKIND - SUHUM'!T25</f>
        <v>30</v>
      </c>
      <c r="V680" s="433">
        <f>'KYEI BEKIND - SUHUM'!U25</f>
        <v>3</v>
      </c>
      <c r="W680" s="433">
        <f>'KYEI BEKIND - SUHUM'!V25</f>
        <v>33</v>
      </c>
      <c r="X680" s="434">
        <f>'KYEI BEKIND - SUHUM'!W25</f>
        <v>179.00000000000003</v>
      </c>
      <c r="Y680" s="434">
        <f>'KYEI BEKIND - SUHUM'!X25</f>
        <v>114.00000000000003</v>
      </c>
      <c r="Z680" s="443">
        <f>'KYEI BEKIND - SUHUM'!Y25</f>
        <v>0.41039999999999993</v>
      </c>
      <c r="AA680" s="444">
        <f>'KYEI BEKIND - SUHUM'!Z25</f>
        <v>0.36312849162011168</v>
      </c>
      <c r="AB680" s="446" t="str">
        <f>'KYEI BEKIND - SUHUM'!AA25</f>
        <v>VERY LOW-ORDER URGENTLY</v>
      </c>
      <c r="AC680" s="443">
        <f>'KYEI BEKIND - SUHUM'!AB25</f>
        <v>10830.000000000002</v>
      </c>
      <c r="AD680" s="450">
        <f>Table1[[#This Row],[Stock Sell in/Sell out]]*Table1[[#This Row],[Stock Norm +Transit Time]]/Table1[[#This Row],[Stock Norm QTY]]</f>
        <v>11.983240223463685</v>
      </c>
      <c r="AE680" s="443">
        <f>Table1[[#This Row],[Stock Norm +Transit Time]]*Table1[[#This Row],[Av. Daily Sales MT]]</f>
        <v>0.64439999999999986</v>
      </c>
    </row>
    <row r="681" spans="1:31" hidden="1">
      <c r="A681" s="433" t="s">
        <v>117</v>
      </c>
      <c r="B681" s="433" t="s">
        <v>1</v>
      </c>
      <c r="C681" s="433" t="str">
        <f>'KYEI BEKIND - SUHUM'!B26</f>
        <v>W203</v>
      </c>
      <c r="D681" s="433" t="str">
        <f>'KYEI BEKIND - SUHUM'!C26</f>
        <v>ALIFE LEMON 18X200G</v>
      </c>
      <c r="E681" s="433" t="str">
        <f>'KYEI BEKIND - SUHUM'!D26</f>
        <v>SOAP</v>
      </c>
      <c r="F681" s="433" t="str">
        <f>'KYEI BEKIND - SUHUM'!E26</f>
        <v>ALIFE</v>
      </c>
      <c r="G681" s="443">
        <f>'KYEI BEKIND - SUHUM'!F26</f>
        <v>0.40439999999999954</v>
      </c>
      <c r="H681" s="434">
        <f>'KYEI BEKIND - SUHUM'!G26</f>
        <v>112.33333333333331</v>
      </c>
      <c r="I681" s="443">
        <f>'KYEI BEKIND - SUHUM'!H26</f>
        <v>6546.7866666666614</v>
      </c>
      <c r="J681" s="433">
        <f>'KYEI BEKIND - SUHUM'!I26</f>
        <v>94</v>
      </c>
      <c r="K681" s="443">
        <f>'KYEI BEKIND - SUHUM'!J26</f>
        <v>0.34079999999999999</v>
      </c>
      <c r="L681" s="443">
        <f>'KYEI BEKIND - SUHUM'!K26</f>
        <v>5478.319999999997</v>
      </c>
      <c r="M681" s="443">
        <f>'KYEI BEKIND - SUHUM'!L26</f>
        <v>58.279999999999966</v>
      </c>
      <c r="N681" s="433">
        <f>'KYEI BEKIND - SUHUM'!M26</f>
        <v>40</v>
      </c>
      <c r="O681" s="444">
        <f>'KYEI BEKIND - SUHUM'!N26</f>
        <v>1.1438198889084239E-2</v>
      </c>
      <c r="P681" s="433">
        <f>'KYEI BEKIND - SUHUM'!O26</f>
        <v>0.92416951199563613</v>
      </c>
      <c r="Q681" s="433" t="str">
        <f>'KYEI BEKIND - SUHUM'!P26</f>
        <v>C</v>
      </c>
      <c r="R681" s="434">
        <f>'KYEI BEKIND - SUHUM'!Q26</f>
        <v>5.1060606060606055</v>
      </c>
      <c r="S681" s="443">
        <f>'KYEI BEKIND - SUHUM'!R26</f>
        <v>1.8381818181818162E-2</v>
      </c>
      <c r="T681" s="443">
        <f>'KYEI BEKIND - SUHUM'!S26</f>
        <v>297.58121212121188</v>
      </c>
      <c r="U681" s="433">
        <f>'KYEI BEKIND - SUHUM'!T26</f>
        <v>30</v>
      </c>
      <c r="V681" s="433">
        <f>'KYEI BEKIND - SUHUM'!U26</f>
        <v>3</v>
      </c>
      <c r="W681" s="433">
        <f>'KYEI BEKIND - SUHUM'!V26</f>
        <v>33</v>
      </c>
      <c r="X681" s="434">
        <f>'KYEI BEKIND - SUHUM'!W26</f>
        <v>168.49999999999997</v>
      </c>
      <c r="Y681" s="434">
        <f>'KYEI BEKIND - SUHUM'!X26</f>
        <v>74.499999999999972</v>
      </c>
      <c r="Z681" s="443">
        <f>'KYEI BEKIND - SUHUM'!Y26</f>
        <v>0.26819999999999961</v>
      </c>
      <c r="AA681" s="444">
        <f>'KYEI BEKIND - SUHUM'!Z26</f>
        <v>0.55786350148367958</v>
      </c>
      <c r="AB681" s="446" t="str">
        <f>'KYEI BEKIND - SUHUM'!AA26</f>
        <v>VERY LOW-ORDER URGENTLY</v>
      </c>
      <c r="AC681" s="443">
        <f>'KYEI BEKIND - SUHUM'!AB26</f>
        <v>4341.859999999996</v>
      </c>
      <c r="AD681" s="450">
        <f>Table1[[#This Row],[Stock Sell in/Sell out]]*Table1[[#This Row],[Stock Norm +Transit Time]]/Table1[[#This Row],[Stock Norm QTY]]</f>
        <v>18.409495548961427</v>
      </c>
      <c r="AE681" s="443">
        <f>Table1[[#This Row],[Stock Norm +Transit Time]]*Table1[[#This Row],[Av. Daily Sales MT]]</f>
        <v>0.60659999999999936</v>
      </c>
    </row>
    <row r="682" spans="1:31" hidden="1">
      <c r="A682" s="433" t="s">
        <v>117</v>
      </c>
      <c r="B682" s="433" t="s">
        <v>1</v>
      </c>
      <c r="C682" s="433" t="str">
        <f>'KYEI BEKIND - SUHUM'!B27</f>
        <v>W074</v>
      </c>
      <c r="D682" s="433" t="str">
        <f>'KYEI BEKIND - SUHUM'!C27</f>
        <v>ALIFE ROSE 40 X 100G</v>
      </c>
      <c r="E682" s="433" t="str">
        <f>'KYEI BEKIND - SUHUM'!D27</f>
        <v>SOAP</v>
      </c>
      <c r="F682" s="433" t="str">
        <f>'KYEI BEKIND - SUHUM'!E27</f>
        <v>ALIFE</v>
      </c>
      <c r="G682" s="443">
        <f>'KYEI BEKIND - SUHUM'!F27</f>
        <v>0.32666666666666683</v>
      </c>
      <c r="H682" s="434">
        <f>'KYEI BEKIND - SUHUM'!G27</f>
        <v>81.666666666666671</v>
      </c>
      <c r="I682" s="443">
        <f>'KYEI BEKIND - SUHUM'!H27</f>
        <v>8000</v>
      </c>
      <c r="J682" s="433">
        <f>'KYEI BEKIND - SUHUM'!I27</f>
        <v>68</v>
      </c>
      <c r="K682" s="443">
        <f>'KYEI BEKIND - SUHUM'!J27</f>
        <v>0.27200000000000002</v>
      </c>
      <c r="L682" s="443">
        <f>'KYEI BEKIND - SUHUM'!K27</f>
        <v>6661.2244897959181</v>
      </c>
      <c r="M682" s="443">
        <f>'KYEI BEKIND - SUHUM'!L27</f>
        <v>97.959183673469383</v>
      </c>
      <c r="N682" s="433">
        <f>'KYEI BEKIND - SUHUM'!M27</f>
        <v>18</v>
      </c>
      <c r="O682" s="444">
        <f>'KYEI BEKIND - SUHUM'!N27</f>
        <v>9.2395605928969442E-3</v>
      </c>
      <c r="P682" s="433">
        <f>'KYEI BEKIND - SUHUM'!O27</f>
        <v>0.93340907258853312</v>
      </c>
      <c r="Q682" s="433" t="str">
        <f>'KYEI BEKIND - SUHUM'!P27</f>
        <v>C</v>
      </c>
      <c r="R682" s="434">
        <f>'KYEI BEKIND - SUHUM'!Q27</f>
        <v>3.7121212121212124</v>
      </c>
      <c r="S682" s="443">
        <f>'KYEI BEKIND - SUHUM'!R27</f>
        <v>1.4848484848484856E-2</v>
      </c>
      <c r="T682" s="443">
        <f>'KYEI BEKIND - SUHUM'!S27</f>
        <v>363.63636363636363</v>
      </c>
      <c r="U682" s="433">
        <f>'KYEI BEKIND - SUHUM'!T27</f>
        <v>30</v>
      </c>
      <c r="V682" s="433">
        <f>'KYEI BEKIND - SUHUM'!U27</f>
        <v>3</v>
      </c>
      <c r="W682" s="433">
        <f>'KYEI BEKIND - SUHUM'!V27</f>
        <v>33</v>
      </c>
      <c r="X682" s="434">
        <f>'KYEI BEKIND - SUHUM'!W27</f>
        <v>122.50000000000001</v>
      </c>
      <c r="Y682" s="434">
        <f>'KYEI BEKIND - SUHUM'!X27</f>
        <v>54.500000000000014</v>
      </c>
      <c r="Z682" s="443">
        <f>'KYEI BEKIND - SUHUM'!Y27</f>
        <v>0.21800000000000017</v>
      </c>
      <c r="AA682" s="444">
        <f>'KYEI BEKIND - SUHUM'!Z27</f>
        <v>0.55510204081632641</v>
      </c>
      <c r="AB682" s="446" t="str">
        <f>'KYEI BEKIND - SUHUM'!AA27</f>
        <v>VERY LOW-ORDER URGENTLY</v>
      </c>
      <c r="AC682" s="443">
        <f>'KYEI BEKIND - SUHUM'!AB27</f>
        <v>5338.7755102040828</v>
      </c>
      <c r="AD682" s="450">
        <f>Table1[[#This Row],[Stock Sell in/Sell out]]*Table1[[#This Row],[Stock Norm +Transit Time]]/Table1[[#This Row],[Stock Norm QTY]]</f>
        <v>18.318367346938775</v>
      </c>
      <c r="AE682" s="443">
        <f>Table1[[#This Row],[Stock Norm +Transit Time]]*Table1[[#This Row],[Av. Daily Sales MT]]</f>
        <v>0.49000000000000021</v>
      </c>
    </row>
    <row r="683" spans="1:31" hidden="1">
      <c r="A683" s="433" t="s">
        <v>117</v>
      </c>
      <c r="B683" s="433" t="s">
        <v>1</v>
      </c>
      <c r="C683" s="433" t="str">
        <f>'KYEI BEKIND - SUHUM'!B28</f>
        <v>W205</v>
      </c>
      <c r="D683" s="433" t="str">
        <f>'KYEI BEKIND - SUHUM'!C28</f>
        <v>ALIFE ROSE 18X200G</v>
      </c>
      <c r="E683" s="433" t="str">
        <f>'KYEI BEKIND - SUHUM'!D28</f>
        <v>SOAP</v>
      </c>
      <c r="F683" s="433" t="str">
        <f>'KYEI BEKIND - SUHUM'!E28</f>
        <v>ALIFE</v>
      </c>
      <c r="G683" s="443">
        <f>'KYEI BEKIND - SUHUM'!F28</f>
        <v>0.25799999999999979</v>
      </c>
      <c r="H683" s="434">
        <f>'KYEI BEKIND - SUHUM'!G28</f>
        <v>71.666666666666657</v>
      </c>
      <c r="I683" s="443">
        <f>'KYEI BEKIND - SUHUM'!H28</f>
        <v>6763.3333333333321</v>
      </c>
      <c r="J683" s="433">
        <f>'KYEI BEKIND - SUHUM'!I28</f>
        <v>57</v>
      </c>
      <c r="K683" s="443">
        <f>'KYEI BEKIND - SUHUM'!J28</f>
        <v>0.20620000000000002</v>
      </c>
      <c r="L683" s="443">
        <f>'KYEI BEKIND - SUHUM'!K28</f>
        <v>5379.2093023255811</v>
      </c>
      <c r="M683" s="443">
        <f>'KYEI BEKIND - SUHUM'!L28</f>
        <v>94.372093023255815</v>
      </c>
      <c r="N683" s="433">
        <f>'KYEI BEKIND - SUHUM'!M28</f>
        <v>18</v>
      </c>
      <c r="O683" s="444">
        <f>'KYEI BEKIND - SUHUM'!N28</f>
        <v>7.2973672437777809E-3</v>
      </c>
      <c r="P683" s="433">
        <f>'KYEI BEKIND - SUHUM'!O28</f>
        <v>0.94070643983231095</v>
      </c>
      <c r="Q683" s="433" t="str">
        <f>'KYEI BEKIND - SUHUM'!P28</f>
        <v>C</v>
      </c>
      <c r="R683" s="434">
        <f>'KYEI BEKIND - SUHUM'!Q28</f>
        <v>3.2575757575757573</v>
      </c>
      <c r="S683" s="443">
        <f>'KYEI BEKIND - SUHUM'!R28</f>
        <v>1.1727272727272718E-2</v>
      </c>
      <c r="T683" s="443">
        <f>'KYEI BEKIND - SUHUM'!S28</f>
        <v>307.42424242424238</v>
      </c>
      <c r="U683" s="433">
        <f>'KYEI BEKIND - SUHUM'!T28</f>
        <v>30</v>
      </c>
      <c r="V683" s="433">
        <f>'KYEI BEKIND - SUHUM'!U28</f>
        <v>3</v>
      </c>
      <c r="W683" s="433">
        <f>'KYEI BEKIND - SUHUM'!V28</f>
        <v>33</v>
      </c>
      <c r="X683" s="434">
        <f>'KYEI BEKIND - SUHUM'!W28</f>
        <v>107.49999999999999</v>
      </c>
      <c r="Y683" s="434">
        <f>'KYEI BEKIND - SUHUM'!X28</f>
        <v>50.499999999999986</v>
      </c>
      <c r="Z683" s="443">
        <f>'KYEI BEKIND - SUHUM'!Y28</f>
        <v>0.1817999999999998</v>
      </c>
      <c r="AA683" s="444">
        <f>'KYEI BEKIND - SUHUM'!Z28</f>
        <v>0.53023255813953496</v>
      </c>
      <c r="AB683" s="446" t="str">
        <f>'KYEI BEKIND - SUHUM'!AA28</f>
        <v>VERY LOW-ORDER URGENTLY</v>
      </c>
      <c r="AC683" s="443">
        <f>'KYEI BEKIND - SUHUM'!AB28</f>
        <v>4765.7906976744171</v>
      </c>
      <c r="AD683" s="450">
        <f>Table1[[#This Row],[Stock Sell in/Sell out]]*Table1[[#This Row],[Stock Norm +Transit Time]]/Table1[[#This Row],[Stock Norm QTY]]</f>
        <v>17.497674418604653</v>
      </c>
      <c r="AE683" s="443">
        <f>Table1[[#This Row],[Stock Norm +Transit Time]]*Table1[[#This Row],[Av. Daily Sales MT]]</f>
        <v>0.38699999999999968</v>
      </c>
    </row>
    <row r="684" spans="1:31" hidden="1">
      <c r="A684" s="433" t="s">
        <v>117</v>
      </c>
      <c r="B684" s="433" t="s">
        <v>1</v>
      </c>
      <c r="C684" s="433" t="str">
        <f>'KYEI BEKIND - SUHUM'!B29</f>
        <v>W077</v>
      </c>
      <c r="D684" s="433" t="str">
        <f>'KYEI BEKIND - SUHUM'!C29</f>
        <v>ALIFE COCONUT 40 X 100G</v>
      </c>
      <c r="E684" s="433" t="str">
        <f>'KYEI BEKIND - SUHUM'!D29</f>
        <v>SOAP</v>
      </c>
      <c r="F684" s="433" t="str">
        <f>'KYEI BEKIND - SUHUM'!E29</f>
        <v>ALIFE</v>
      </c>
      <c r="G684" s="443">
        <f>'KYEI BEKIND - SUHUM'!F29</f>
        <v>0.25733333333333352</v>
      </c>
      <c r="H684" s="434">
        <f>'KYEI BEKIND - SUHUM'!G29</f>
        <v>64.333333333333329</v>
      </c>
      <c r="I684" s="443">
        <f>'KYEI BEKIND - SUHUM'!H29</f>
        <v>6351.666666666667</v>
      </c>
      <c r="J684" s="433">
        <f>'KYEI BEKIND - SUHUM'!I29</f>
        <v>65</v>
      </c>
      <c r="K684" s="443">
        <f>'KYEI BEKIND - SUHUM'!J29</f>
        <v>0.26</v>
      </c>
      <c r="L684" s="443">
        <f>'KYEI BEKIND - SUHUM'!K29</f>
        <v>6417.4870466321254</v>
      </c>
      <c r="M684" s="443">
        <f>'KYEI BEKIND - SUHUM'!L29</f>
        <v>98.730569948186542</v>
      </c>
      <c r="N684" s="433">
        <f>'KYEI BEKIND - SUHUM'!M29</f>
        <v>40</v>
      </c>
      <c r="O684" s="444">
        <f>'KYEI BEKIND - SUHUM'!N29</f>
        <v>7.2785109976698393E-3</v>
      </c>
      <c r="P684" s="433">
        <f>'KYEI BEKIND - SUHUM'!O29</f>
        <v>0.9479849508299808</v>
      </c>
      <c r="Q684" s="433" t="str">
        <f>'KYEI BEKIND - SUHUM'!P29</f>
        <v>C</v>
      </c>
      <c r="R684" s="434">
        <f>'KYEI BEKIND - SUHUM'!Q29</f>
        <v>2.9242424242424239</v>
      </c>
      <c r="S684" s="443">
        <f>'KYEI BEKIND - SUHUM'!R29</f>
        <v>1.1696969696969706E-2</v>
      </c>
      <c r="T684" s="443">
        <f>'KYEI BEKIND - SUHUM'!S29</f>
        <v>288.71212121212125</v>
      </c>
      <c r="U684" s="433">
        <f>'KYEI BEKIND - SUHUM'!T29</f>
        <v>30</v>
      </c>
      <c r="V684" s="433">
        <f>'KYEI BEKIND - SUHUM'!U29</f>
        <v>3</v>
      </c>
      <c r="W684" s="433">
        <f>'KYEI BEKIND - SUHUM'!V29</f>
        <v>33</v>
      </c>
      <c r="X684" s="434">
        <f>'KYEI BEKIND - SUHUM'!W29</f>
        <v>96.499999999999986</v>
      </c>
      <c r="Y684" s="434">
        <f>'KYEI BEKIND - SUHUM'!X29</f>
        <v>31.499999999999986</v>
      </c>
      <c r="Z684" s="443">
        <f>'KYEI BEKIND - SUHUM'!Y29</f>
        <v>0.12600000000000006</v>
      </c>
      <c r="AA684" s="444">
        <f>'KYEI BEKIND - SUHUM'!Z29</f>
        <v>0.67357512953367882</v>
      </c>
      <c r="AB684" s="446" t="str">
        <f>'KYEI BEKIND - SUHUM'!AA29</f>
        <v>VERY LOW-ORDER URGENTLY</v>
      </c>
      <c r="AC684" s="443">
        <f>'KYEI BEKIND - SUHUM'!AB29</f>
        <v>3110.0129533678746</v>
      </c>
      <c r="AD684" s="450">
        <f>Table1[[#This Row],[Stock Sell in/Sell out]]*Table1[[#This Row],[Stock Norm +Transit Time]]/Table1[[#This Row],[Stock Norm QTY]]</f>
        <v>22.227979274611403</v>
      </c>
      <c r="AE684" s="443">
        <f>Table1[[#This Row],[Stock Norm +Transit Time]]*Table1[[#This Row],[Av. Daily Sales MT]]</f>
        <v>0.38600000000000029</v>
      </c>
    </row>
    <row r="685" spans="1:31" hidden="1">
      <c r="A685" s="433" t="s">
        <v>117</v>
      </c>
      <c r="B685" s="433" t="s">
        <v>1</v>
      </c>
      <c r="C685" s="433" t="str">
        <f>'KYEI BEKIND - SUHUM'!B30</f>
        <v>W021</v>
      </c>
      <c r="D685" s="433" t="str">
        <f>'KYEI BEKIND - SUHUM'!C30</f>
        <v>FRYTOL OIL 10L</v>
      </c>
      <c r="E685" s="433" t="str">
        <f>'KYEI BEKIND - SUHUM'!D30</f>
        <v>COOKING OIL</v>
      </c>
      <c r="F685" s="433" t="str">
        <f>'KYEI BEKIND - SUHUM'!E30</f>
        <v>FRYTOL</v>
      </c>
      <c r="G685" s="443">
        <f>'KYEI BEKIND - SUHUM'!F30</f>
        <v>0.23700000000000004</v>
      </c>
      <c r="H685" s="434">
        <f>'KYEI BEKIND - SUHUM'!G30</f>
        <v>26.333333333333336</v>
      </c>
      <c r="I685" s="443">
        <f>'KYEI BEKIND - SUHUM'!H30</f>
        <v>8338.6666666666661</v>
      </c>
      <c r="J685" s="433">
        <f>'KYEI BEKIND - SUHUM'!I30</f>
        <v>66</v>
      </c>
      <c r="K685" s="443">
        <f>'KYEI BEKIND - SUHUM'!J30</f>
        <v>0.59399999999999997</v>
      </c>
      <c r="L685" s="443">
        <f>'KYEI BEKIND - SUHUM'!K30</f>
        <v>20899.443037974681</v>
      </c>
      <c r="M685" s="443">
        <f>'KYEI BEKIND - SUHUM'!L30</f>
        <v>316.65822784810121</v>
      </c>
      <c r="N685" s="433">
        <f>'KYEI BEKIND - SUHUM'!M30</f>
        <v>18</v>
      </c>
      <c r="O685" s="444">
        <f>'KYEI BEKIND - SUHUM'!N30</f>
        <v>6.7033954913772705E-3</v>
      </c>
      <c r="P685" s="433">
        <f>'KYEI BEKIND - SUHUM'!O30</f>
        <v>0.95468834632135802</v>
      </c>
      <c r="Q685" s="433" t="str">
        <f>'KYEI BEKIND - SUHUM'!P30</f>
        <v>C</v>
      </c>
      <c r="R685" s="434">
        <f>'KYEI BEKIND - SUHUM'!Q30</f>
        <v>1.196969696969697</v>
      </c>
      <c r="S685" s="443">
        <f>'KYEI BEKIND - SUHUM'!R30</f>
        <v>1.0772727272727274E-2</v>
      </c>
      <c r="T685" s="443">
        <f>'KYEI BEKIND - SUHUM'!S30</f>
        <v>379.030303030303</v>
      </c>
      <c r="U685" s="433">
        <f>'KYEI BEKIND - SUHUM'!T30</f>
        <v>30</v>
      </c>
      <c r="V685" s="433">
        <f>'KYEI BEKIND - SUHUM'!U30</f>
        <v>3</v>
      </c>
      <c r="W685" s="433">
        <f>'KYEI BEKIND - SUHUM'!V30</f>
        <v>33</v>
      </c>
      <c r="X685" s="434">
        <f>'KYEI BEKIND - SUHUM'!W30</f>
        <v>39.5</v>
      </c>
      <c r="Y685" s="434">
        <f>'KYEI BEKIND - SUHUM'!X30</f>
        <v>0</v>
      </c>
      <c r="Z685" s="443">
        <f>'KYEI BEKIND - SUHUM'!Y30</f>
        <v>0</v>
      </c>
      <c r="AA685" s="444">
        <f>'KYEI BEKIND - SUHUM'!Z30</f>
        <v>1.6708860759493671</v>
      </c>
      <c r="AB685" s="446" t="str">
        <f>'KYEI BEKIND - SUHUM'!AA30</f>
        <v>HIGH-DON’T ORDER</v>
      </c>
      <c r="AC685" s="443">
        <f>'KYEI BEKIND - SUHUM'!AB30</f>
        <v>0</v>
      </c>
      <c r="AD685" s="450">
        <f>Table1[[#This Row],[Stock Sell in/Sell out]]*Table1[[#This Row],[Stock Norm +Transit Time]]/Table1[[#This Row],[Stock Norm QTY]]</f>
        <v>55.139240506329116</v>
      </c>
      <c r="AE685" s="443">
        <f>Table1[[#This Row],[Stock Norm +Transit Time]]*Table1[[#This Row],[Av. Daily Sales MT]]</f>
        <v>0.35550000000000004</v>
      </c>
    </row>
    <row r="686" spans="1:31" hidden="1">
      <c r="A686" s="433" t="s">
        <v>117</v>
      </c>
      <c r="B686" s="433" t="s">
        <v>1</v>
      </c>
      <c r="C686" s="433" t="str">
        <f>'KYEI BEKIND - SUHUM'!B31</f>
        <v>W061</v>
      </c>
      <c r="D686" s="433" t="str">
        <f>'KYEI BEKIND - SUHUM'!C31</f>
        <v>FORTUNE DELIGHT 1KG*20PPACK</v>
      </c>
      <c r="E686" s="433" t="str">
        <f>'KYEI BEKIND - SUHUM'!D31</f>
        <v>RICE</v>
      </c>
      <c r="F686" s="433" t="str">
        <f>'KYEI BEKIND - SUHUM'!E31</f>
        <v>FORTUNE DELIGHT</v>
      </c>
      <c r="G686" s="443">
        <f>'KYEI BEKIND - SUHUM'!F31</f>
        <v>0.22666666666666679</v>
      </c>
      <c r="H686" s="434">
        <f>'KYEI BEKIND - SUHUM'!G31</f>
        <v>5</v>
      </c>
      <c r="I686" s="443">
        <f>'KYEI BEKIND - SUHUM'!H31</f>
        <v>2346</v>
      </c>
      <c r="J686" s="433">
        <f>'KYEI BEKIND - SUHUM'!I31</f>
        <v>0</v>
      </c>
      <c r="K686" s="443">
        <f>'KYEI BEKIND - SUHUM'!J31</f>
        <v>0</v>
      </c>
      <c r="L686" s="443">
        <f>'KYEI BEKIND - SUHUM'!K31</f>
        <v>0</v>
      </c>
      <c r="M686" s="443">
        <f>'KYEI BEKIND - SUHUM'!L31</f>
        <v>469.2</v>
      </c>
      <c r="N686" s="433">
        <f>'KYEI BEKIND - SUHUM'!M31</f>
        <v>40</v>
      </c>
      <c r="O686" s="444">
        <f>'KYEI BEKIND - SUHUM'!N31</f>
        <v>6.4111236767040022E-3</v>
      </c>
      <c r="P686" s="433">
        <f>'KYEI BEKIND - SUHUM'!O31</f>
        <v>0.96109946999806206</v>
      </c>
      <c r="Q686" s="433" t="str">
        <f>'KYEI BEKIND - SUHUM'!P31</f>
        <v>C</v>
      </c>
      <c r="R686" s="434">
        <f>'KYEI BEKIND - SUHUM'!Q31</f>
        <v>0.22727272727272727</v>
      </c>
      <c r="S686" s="443">
        <f>'KYEI BEKIND - SUHUM'!R31</f>
        <v>1.0303030303030309E-2</v>
      </c>
      <c r="T686" s="443">
        <f>'KYEI BEKIND - SUHUM'!S31</f>
        <v>106.63636363636364</v>
      </c>
      <c r="U686" s="433">
        <f>'KYEI BEKIND - SUHUM'!T31</f>
        <v>30</v>
      </c>
      <c r="V686" s="433">
        <f>'KYEI BEKIND - SUHUM'!U31</f>
        <v>3</v>
      </c>
      <c r="W686" s="433">
        <f>'KYEI BEKIND - SUHUM'!V31</f>
        <v>33</v>
      </c>
      <c r="X686" s="434">
        <f>'KYEI BEKIND - SUHUM'!W31</f>
        <v>7.5</v>
      </c>
      <c r="Y686" s="434">
        <f>'KYEI BEKIND - SUHUM'!X31</f>
        <v>7.5</v>
      </c>
      <c r="Z686" s="443">
        <f>'KYEI BEKIND - SUHUM'!Y31</f>
        <v>0.34000000000000019</v>
      </c>
      <c r="AA686" s="444">
        <f>'KYEI BEKIND - SUHUM'!Z31</f>
        <v>0</v>
      </c>
      <c r="AB686" s="446" t="str">
        <f>'KYEI BEKIND - SUHUM'!AA31</f>
        <v>VERY LOW-ORDER URGENTLY</v>
      </c>
      <c r="AC686" s="443">
        <f>'KYEI BEKIND - SUHUM'!AB31</f>
        <v>3519</v>
      </c>
      <c r="AD686" s="450">
        <f>Table1[[#This Row],[Stock Sell in/Sell out]]*Table1[[#This Row],[Stock Norm +Transit Time]]/Table1[[#This Row],[Stock Norm QTY]]</f>
        <v>0</v>
      </c>
      <c r="AE686" s="443">
        <f>Table1[[#This Row],[Stock Norm +Transit Time]]*Table1[[#This Row],[Av. Daily Sales MT]]</f>
        <v>0.34000000000000019</v>
      </c>
    </row>
    <row r="687" spans="1:31" hidden="1">
      <c r="A687" s="433" t="s">
        <v>117</v>
      </c>
      <c r="B687" s="433" t="s">
        <v>1</v>
      </c>
      <c r="C687" s="433" t="str">
        <f>'KYEI BEKIND - SUHUM'!B32</f>
        <v>W150</v>
      </c>
      <c r="D687" s="433" t="str">
        <f>'KYEI BEKIND - SUHUM'!C32</f>
        <v>FRYTOL 0.9L X 12 BTL</v>
      </c>
      <c r="E687" s="433" t="str">
        <f>'KYEI BEKIND - SUHUM'!D32</f>
        <v>COOKING OIL</v>
      </c>
      <c r="F687" s="433" t="str">
        <f>'KYEI BEKIND - SUHUM'!E32</f>
        <v>FRYTOL</v>
      </c>
      <c r="G687" s="443">
        <f>'KYEI BEKIND - SUHUM'!F32</f>
        <v>0.17082000000000006</v>
      </c>
      <c r="H687" s="434">
        <f>'KYEI BEKIND - SUHUM'!G32</f>
        <v>6.9999999999999991</v>
      </c>
      <c r="I687" s="443">
        <f>'KYEI BEKIND - SUHUM'!H32</f>
        <v>4208.9866666666694</v>
      </c>
      <c r="J687" s="433">
        <f>'KYEI BEKIND - SUHUM'!I32</f>
        <v>168</v>
      </c>
      <c r="K687" s="443">
        <f>'KYEI BEKIND - SUHUM'!J32</f>
        <v>1.7472000000000001</v>
      </c>
      <c r="L687" s="443">
        <f>'KYEI BEKIND - SUHUM'!K32</f>
        <v>101015.68000000008</v>
      </c>
      <c r="M687" s="443">
        <f>'KYEI BEKIND - SUHUM'!L32</f>
        <v>601.28380952380996</v>
      </c>
      <c r="N687" s="433">
        <f>'KYEI BEKIND - SUHUM'!M32</f>
        <v>18</v>
      </c>
      <c r="O687" s="444">
        <f>'KYEI BEKIND - SUHUM'!N32</f>
        <v>4.8315359402407833E-3</v>
      </c>
      <c r="P687" s="433">
        <f>'KYEI BEKIND - SUHUM'!O32</f>
        <v>0.96593100593830283</v>
      </c>
      <c r="Q687" s="433" t="str">
        <f>'KYEI BEKIND - SUHUM'!P32</f>
        <v>C</v>
      </c>
      <c r="R687" s="434">
        <f>'KYEI BEKIND - SUHUM'!Q32</f>
        <v>0.31818181818181812</v>
      </c>
      <c r="S687" s="443">
        <f>'KYEI BEKIND - SUHUM'!R32</f>
        <v>7.7645454545454571E-3</v>
      </c>
      <c r="T687" s="443">
        <f>'KYEI BEKIND - SUHUM'!S32</f>
        <v>191.3175757575759</v>
      </c>
      <c r="U687" s="433">
        <f>'KYEI BEKIND - SUHUM'!T32</f>
        <v>30</v>
      </c>
      <c r="V687" s="433">
        <f>'KYEI BEKIND - SUHUM'!U32</f>
        <v>3</v>
      </c>
      <c r="W687" s="433">
        <f>'KYEI BEKIND - SUHUM'!V32</f>
        <v>33</v>
      </c>
      <c r="X687" s="434">
        <f>'KYEI BEKIND - SUHUM'!W32</f>
        <v>10.499999999999998</v>
      </c>
      <c r="Y687" s="434">
        <f>'KYEI BEKIND - SUHUM'!X32</f>
        <v>0</v>
      </c>
      <c r="Z687" s="443">
        <f>'KYEI BEKIND - SUHUM'!Y32</f>
        <v>0</v>
      </c>
      <c r="AA687" s="444">
        <f>'KYEI BEKIND - SUHUM'!Z32</f>
        <v>16.000000000000004</v>
      </c>
      <c r="AB687" s="446" t="str">
        <f>'KYEI BEKIND - SUHUM'!AA32</f>
        <v>VERY HIGH-DON’T ORDER</v>
      </c>
      <c r="AC687" s="443">
        <f>'KYEI BEKIND - SUHUM'!AB32</f>
        <v>0</v>
      </c>
      <c r="AD687" s="450">
        <f>Table1[[#This Row],[Stock Sell in/Sell out]]*Table1[[#This Row],[Stock Norm +Transit Time]]/Table1[[#This Row],[Stock Norm QTY]]</f>
        <v>528.00000000000011</v>
      </c>
      <c r="AE687" s="443">
        <f>Table1[[#This Row],[Stock Norm +Transit Time]]*Table1[[#This Row],[Av. Daily Sales MT]]</f>
        <v>0.25623000000000007</v>
      </c>
    </row>
    <row r="688" spans="1:31" hidden="1">
      <c r="A688" s="433" t="s">
        <v>117</v>
      </c>
      <c r="B688" s="433" t="s">
        <v>1</v>
      </c>
      <c r="C688" s="433" t="str">
        <f>'KYEI BEKIND - SUHUM'!B33</f>
        <v>W040</v>
      </c>
      <c r="D688" s="433" t="str">
        <f>'KYEI BEKIND - SUHUM'!C33</f>
        <v>FORTUNE VIET 1KG X 20BAG</v>
      </c>
      <c r="E688" s="433" t="str">
        <f>'KYEI BEKIND - SUHUM'!D33</f>
        <v>RICE</v>
      </c>
      <c r="F688" s="433" t="str">
        <f>'KYEI BEKIND - SUHUM'!E33</f>
        <v>FORTUNE</v>
      </c>
      <c r="G688" s="443">
        <f>'KYEI BEKIND - SUHUM'!F33</f>
        <v>0.11666666666666671</v>
      </c>
      <c r="H688" s="434">
        <f>'KYEI BEKIND - SUHUM'!G33</f>
        <v>1.3333333333333333</v>
      </c>
      <c r="I688" s="443">
        <f>'KYEI BEKIND - SUHUM'!H33</f>
        <v>1613.3333333333335</v>
      </c>
      <c r="J688" s="433">
        <f>'KYEI BEKIND - SUHUM'!I33</f>
        <v>65</v>
      </c>
      <c r="K688" s="443">
        <f>'KYEI BEKIND - SUHUM'!J33</f>
        <v>1.3</v>
      </c>
      <c r="L688" s="443">
        <f>'KYEI BEKIND - SUHUM'!K33</f>
        <v>78650.000000000015</v>
      </c>
      <c r="M688" s="443">
        <f>'KYEI BEKIND - SUHUM'!L33</f>
        <v>1210.0000000000002</v>
      </c>
      <c r="N688" s="433">
        <f>'KYEI BEKIND - SUHUM'!M33</f>
        <v>16</v>
      </c>
      <c r="O688" s="444">
        <f>'KYEI BEKIND - SUHUM'!N33</f>
        <v>3.2998430688917653E-3</v>
      </c>
      <c r="P688" s="433">
        <f>'KYEI BEKIND - SUHUM'!O33</f>
        <v>0.96923084900719458</v>
      </c>
      <c r="Q688" s="433" t="str">
        <f>'KYEI BEKIND - SUHUM'!P33</f>
        <v>C</v>
      </c>
      <c r="R688" s="434">
        <f>'KYEI BEKIND - SUHUM'!Q33</f>
        <v>6.0606060606060601E-2</v>
      </c>
      <c r="S688" s="443">
        <f>'KYEI BEKIND - SUHUM'!R33</f>
        <v>5.3030303030303051E-3</v>
      </c>
      <c r="T688" s="443">
        <f>'KYEI BEKIND - SUHUM'!S33</f>
        <v>73.333333333333343</v>
      </c>
      <c r="U688" s="433">
        <f>'KYEI BEKIND - SUHUM'!T33</f>
        <v>30</v>
      </c>
      <c r="V688" s="433">
        <f>'KYEI BEKIND - SUHUM'!U33</f>
        <v>3</v>
      </c>
      <c r="W688" s="433">
        <f>'KYEI BEKIND - SUHUM'!V33</f>
        <v>33</v>
      </c>
      <c r="X688" s="434">
        <f>'KYEI BEKIND - SUHUM'!W33</f>
        <v>1.9999999999999998</v>
      </c>
      <c r="Y688" s="434">
        <f>'KYEI BEKIND - SUHUM'!X33</f>
        <v>0</v>
      </c>
      <c r="Z688" s="443">
        <f>'KYEI BEKIND - SUHUM'!Y33</f>
        <v>0</v>
      </c>
      <c r="AA688" s="444">
        <f>'KYEI BEKIND - SUHUM'!Z33</f>
        <v>32.500000000000007</v>
      </c>
      <c r="AB688" s="446" t="str">
        <f>'KYEI BEKIND - SUHUM'!AA33</f>
        <v>VERY HIGH-DON’T ORDER</v>
      </c>
      <c r="AC688" s="443">
        <f>'KYEI BEKIND - SUHUM'!AB33</f>
        <v>0</v>
      </c>
      <c r="AD688" s="450">
        <f>Table1[[#This Row],[Stock Sell in/Sell out]]*Table1[[#This Row],[Stock Norm +Transit Time]]/Table1[[#This Row],[Stock Norm QTY]]</f>
        <v>1072.5000000000002</v>
      </c>
      <c r="AE688" s="443">
        <f>Table1[[#This Row],[Stock Norm +Transit Time]]*Table1[[#This Row],[Av. Daily Sales MT]]</f>
        <v>0.17500000000000007</v>
      </c>
    </row>
    <row r="689" spans="1:31" hidden="1">
      <c r="A689" s="433" t="s">
        <v>117</v>
      </c>
      <c r="B689" s="433" t="s">
        <v>1</v>
      </c>
      <c r="C689" s="433" t="str">
        <f>'KYEI BEKIND - SUHUM'!B34</f>
        <v>W211</v>
      </c>
      <c r="D689" s="433" t="str">
        <f>'KYEI BEKIND - SUHUM'!C34</f>
        <v>850 ML BTL</v>
      </c>
      <c r="E689" s="433" t="str">
        <f>'KYEI BEKIND - SUHUM'!D34</f>
        <v>COOKING OIL</v>
      </c>
      <c r="F689" s="433" t="str">
        <f>'KYEI BEKIND - SUHUM'!E34</f>
        <v>FRYTOL</v>
      </c>
      <c r="G689" s="443">
        <f>'KYEI BEKIND - SUHUM'!F34</f>
        <v>0.11200999999999986</v>
      </c>
      <c r="H689" s="434">
        <f>'KYEI BEKIND - SUHUM'!G34</f>
        <v>4.333333333333333</v>
      </c>
      <c r="I689" s="443">
        <f>'KYEI BEKIND - SUHUM'!H34</f>
        <v>4337.08</v>
      </c>
      <c r="J689" s="433">
        <f>'KYEI BEKIND - SUHUM'!I34</f>
        <v>101</v>
      </c>
      <c r="K689" s="443">
        <f>'KYEI BEKIND - SUHUM'!J34</f>
        <v>0.99889000000000006</v>
      </c>
      <c r="L689" s="443">
        <f>'KYEI BEKIND - SUHUM'!K34</f>
        <v>101087.32615384617</v>
      </c>
      <c r="M689" s="443">
        <f>'KYEI BEKIND - SUHUM'!L34</f>
        <v>1000.8646153846155</v>
      </c>
      <c r="N689" s="433">
        <f>'KYEI BEKIND - SUHUM'!M34</f>
        <v>48</v>
      </c>
      <c r="O689" s="444">
        <f>'KYEI BEKIND - SUHUM'!N34</f>
        <v>3.1681321898277088E-3</v>
      </c>
      <c r="P689" s="433">
        <f>'KYEI BEKIND - SUHUM'!O34</f>
        <v>0.97239898119702228</v>
      </c>
      <c r="Q689" s="433" t="str">
        <f>'KYEI BEKIND - SUHUM'!P34</f>
        <v>C</v>
      </c>
      <c r="R689" s="434">
        <f>'KYEI BEKIND - SUHUM'!Q34</f>
        <v>0.19696969696969696</v>
      </c>
      <c r="S689" s="443">
        <f>'KYEI BEKIND - SUHUM'!R34</f>
        <v>5.09136363636363E-3</v>
      </c>
      <c r="T689" s="443">
        <f>'KYEI BEKIND - SUHUM'!S34</f>
        <v>197.14</v>
      </c>
      <c r="U689" s="433">
        <f>'KYEI BEKIND - SUHUM'!T34</f>
        <v>30</v>
      </c>
      <c r="V689" s="433">
        <f>'KYEI BEKIND - SUHUM'!U34</f>
        <v>3</v>
      </c>
      <c r="W689" s="433">
        <f>'KYEI BEKIND - SUHUM'!V34</f>
        <v>33</v>
      </c>
      <c r="X689" s="434">
        <f>'KYEI BEKIND - SUHUM'!W34</f>
        <v>6.5</v>
      </c>
      <c r="Y689" s="434">
        <f>'KYEI BEKIND - SUHUM'!X34</f>
        <v>0</v>
      </c>
      <c r="Z689" s="443">
        <f>'KYEI BEKIND - SUHUM'!Y34</f>
        <v>0</v>
      </c>
      <c r="AA689" s="444">
        <f>'KYEI BEKIND - SUHUM'!Z34</f>
        <v>15.538461538461538</v>
      </c>
      <c r="AB689" s="446" t="str">
        <f>'KYEI BEKIND - SUHUM'!AA34</f>
        <v>VERY HIGH-DON’T ORDER</v>
      </c>
      <c r="AC689" s="443">
        <f>'KYEI BEKIND - SUHUM'!AB34</f>
        <v>0</v>
      </c>
      <c r="AD689" s="450">
        <f>Table1[[#This Row],[Stock Sell in/Sell out]]*Table1[[#This Row],[Stock Norm +Transit Time]]/Table1[[#This Row],[Stock Norm QTY]]</f>
        <v>512.76923076923072</v>
      </c>
      <c r="AE689" s="443">
        <f>Table1[[#This Row],[Stock Norm +Transit Time]]*Table1[[#This Row],[Av. Daily Sales MT]]</f>
        <v>0.1680149999999998</v>
      </c>
    </row>
    <row r="690" spans="1:31" hidden="1">
      <c r="A690" s="433" t="s">
        <v>117</v>
      </c>
      <c r="B690" s="433" t="s">
        <v>1</v>
      </c>
      <c r="C690" s="433" t="str">
        <f>'KYEI BEKIND - SUHUM'!B35</f>
        <v>W075</v>
      </c>
      <c r="D690" s="433" t="str">
        <f>'KYEI BEKIND - SUHUM'!C35</f>
        <v>ALIFE ROSE 18 X 250G</v>
      </c>
      <c r="E690" s="433" t="str">
        <f>'KYEI BEKIND - SUHUM'!D35</f>
        <v>SOAP</v>
      </c>
      <c r="F690" s="433" t="str">
        <f>'KYEI BEKIND - SUHUM'!E35</f>
        <v>ALIFE</v>
      </c>
      <c r="G690" s="443">
        <f>'KYEI BEKIND - SUHUM'!F35</f>
        <v>0.11100000000000003</v>
      </c>
      <c r="H690" s="434">
        <f>'KYEI BEKIND - SUHUM'!G35</f>
        <v>24.666666666666668</v>
      </c>
      <c r="I690" s="443">
        <f>'KYEI BEKIND - SUHUM'!H35</f>
        <v>1565.3333333333333</v>
      </c>
      <c r="J690" s="433">
        <f>'KYEI BEKIND - SUHUM'!I35</f>
        <v>0</v>
      </c>
      <c r="K690" s="443">
        <f>'KYEI BEKIND - SUHUM'!J35</f>
        <v>0</v>
      </c>
      <c r="L690" s="443">
        <f>'KYEI BEKIND - SUHUM'!K35</f>
        <v>0</v>
      </c>
      <c r="M690" s="443">
        <f>'KYEI BEKIND - SUHUM'!L35</f>
        <v>63.459459459459453</v>
      </c>
      <c r="N690" s="433">
        <f>'KYEI BEKIND - SUHUM'!M35</f>
        <v>48</v>
      </c>
      <c r="O690" s="444">
        <f>'KYEI BEKIND - SUHUM'!N35</f>
        <v>3.1395649769741648E-3</v>
      </c>
      <c r="P690" s="433">
        <f>'KYEI BEKIND - SUHUM'!O35</f>
        <v>0.97553854617399649</v>
      </c>
      <c r="Q690" s="433" t="str">
        <f>'KYEI BEKIND - SUHUM'!P35</f>
        <v>C</v>
      </c>
      <c r="R690" s="434">
        <f>'KYEI BEKIND - SUHUM'!Q35</f>
        <v>1.1212121212121213</v>
      </c>
      <c r="S690" s="443">
        <f>'KYEI BEKIND - SUHUM'!R35</f>
        <v>5.0454545454545465E-3</v>
      </c>
      <c r="T690" s="443">
        <f>'KYEI BEKIND - SUHUM'!S35</f>
        <v>71.151515151515142</v>
      </c>
      <c r="U690" s="433">
        <f>'KYEI BEKIND - SUHUM'!T35</f>
        <v>30</v>
      </c>
      <c r="V690" s="433">
        <f>'KYEI BEKIND - SUHUM'!U35</f>
        <v>3</v>
      </c>
      <c r="W690" s="433">
        <f>'KYEI BEKIND - SUHUM'!V35</f>
        <v>33</v>
      </c>
      <c r="X690" s="434">
        <f>'KYEI BEKIND - SUHUM'!W35</f>
        <v>37.000000000000007</v>
      </c>
      <c r="Y690" s="434">
        <f>'KYEI BEKIND - SUHUM'!X35</f>
        <v>37.000000000000007</v>
      </c>
      <c r="Z690" s="443">
        <f>'KYEI BEKIND - SUHUM'!Y35</f>
        <v>0.16650000000000006</v>
      </c>
      <c r="AA690" s="444">
        <f>'KYEI BEKIND - SUHUM'!Z35</f>
        <v>0</v>
      </c>
      <c r="AB690" s="446" t="str">
        <f>'KYEI BEKIND - SUHUM'!AA35</f>
        <v>VERY LOW-ORDER URGENTLY</v>
      </c>
      <c r="AC690" s="443">
        <f>'KYEI BEKIND - SUHUM'!AB35</f>
        <v>2348</v>
      </c>
      <c r="AD690" s="450">
        <f>Table1[[#This Row],[Stock Sell in/Sell out]]*Table1[[#This Row],[Stock Norm +Transit Time]]/Table1[[#This Row],[Stock Norm QTY]]</f>
        <v>0</v>
      </c>
      <c r="AE690" s="443">
        <f>Table1[[#This Row],[Stock Norm +Transit Time]]*Table1[[#This Row],[Av. Daily Sales MT]]</f>
        <v>0.16650000000000004</v>
      </c>
    </row>
    <row r="691" spans="1:31" hidden="1">
      <c r="A691" s="433" t="s">
        <v>117</v>
      </c>
      <c r="B691" s="433" t="s">
        <v>1</v>
      </c>
      <c r="C691" s="433" t="str">
        <f>'KYEI BEKIND - SUHUM'!B36</f>
        <v>W078</v>
      </c>
      <c r="D691" s="433" t="str">
        <f>'KYEI BEKIND - SUHUM'!C36</f>
        <v>ALIFE CCT 18 * 250G</v>
      </c>
      <c r="E691" s="433" t="str">
        <f>'KYEI BEKIND - SUHUM'!D36</f>
        <v>SOAP</v>
      </c>
      <c r="F691" s="433" t="str">
        <f>'KYEI BEKIND - SUHUM'!E36</f>
        <v>ALIFE</v>
      </c>
      <c r="G691" s="443">
        <f>'KYEI BEKIND - SUHUM'!F36</f>
        <v>9.0000000000000038E-2</v>
      </c>
      <c r="H691" s="434">
        <f>'KYEI BEKIND - SUHUM'!G36</f>
        <v>20</v>
      </c>
      <c r="I691" s="443">
        <f>'KYEI BEKIND - SUHUM'!H36</f>
        <v>1236</v>
      </c>
      <c r="J691" s="433">
        <f>'KYEI BEKIND - SUHUM'!I36</f>
        <v>0</v>
      </c>
      <c r="K691" s="443">
        <f>'KYEI BEKIND - SUHUM'!J36</f>
        <v>0</v>
      </c>
      <c r="L691" s="443">
        <f>'KYEI BEKIND - SUHUM'!K36</f>
        <v>0</v>
      </c>
      <c r="M691" s="443">
        <f>'KYEI BEKIND - SUHUM'!L36</f>
        <v>61.8</v>
      </c>
      <c r="N691" s="433">
        <f>'KYEI BEKIND - SUHUM'!M36</f>
        <v>20</v>
      </c>
      <c r="O691" s="444">
        <f>'KYEI BEKIND - SUHUM'!N36</f>
        <v>2.5455932245736479E-3</v>
      </c>
      <c r="P691" s="433">
        <f>'KYEI BEKIND - SUHUM'!O36</f>
        <v>0.97808413939857008</v>
      </c>
      <c r="Q691" s="433" t="str">
        <f>'KYEI BEKIND - SUHUM'!P36</f>
        <v>C</v>
      </c>
      <c r="R691" s="434">
        <f>'KYEI BEKIND - SUHUM'!Q36</f>
        <v>0.90909090909090906</v>
      </c>
      <c r="S691" s="443">
        <f>'KYEI BEKIND - SUHUM'!R36</f>
        <v>4.090909090909093E-3</v>
      </c>
      <c r="T691" s="443">
        <f>'KYEI BEKIND - SUHUM'!S36</f>
        <v>56.18181818181818</v>
      </c>
      <c r="U691" s="433">
        <f>'KYEI BEKIND - SUHUM'!T36</f>
        <v>30</v>
      </c>
      <c r="V691" s="433">
        <f>'KYEI BEKIND - SUHUM'!U36</f>
        <v>3</v>
      </c>
      <c r="W691" s="433">
        <f>'KYEI BEKIND - SUHUM'!V36</f>
        <v>33</v>
      </c>
      <c r="X691" s="434">
        <f>'KYEI BEKIND - SUHUM'!W36</f>
        <v>30</v>
      </c>
      <c r="Y691" s="434">
        <f>'KYEI BEKIND - SUHUM'!X36</f>
        <v>30</v>
      </c>
      <c r="Z691" s="443">
        <f>'KYEI BEKIND - SUHUM'!Y36</f>
        <v>0.13500000000000006</v>
      </c>
      <c r="AA691" s="444">
        <f>'KYEI BEKIND - SUHUM'!Z36</f>
        <v>0</v>
      </c>
      <c r="AB691" s="446" t="str">
        <f>'KYEI BEKIND - SUHUM'!AA36</f>
        <v>VERY LOW-ORDER URGENTLY</v>
      </c>
      <c r="AC691" s="443">
        <f>'KYEI BEKIND - SUHUM'!AB36</f>
        <v>1854</v>
      </c>
      <c r="AD691" s="450">
        <f>Table1[[#This Row],[Stock Sell in/Sell out]]*Table1[[#This Row],[Stock Norm +Transit Time]]/Table1[[#This Row],[Stock Norm QTY]]</f>
        <v>0</v>
      </c>
      <c r="AE691" s="443">
        <f>Table1[[#This Row],[Stock Norm +Transit Time]]*Table1[[#This Row],[Av. Daily Sales MT]]</f>
        <v>0.13500000000000006</v>
      </c>
    </row>
    <row r="692" spans="1:31" hidden="1">
      <c r="A692" s="433" t="s">
        <v>117</v>
      </c>
      <c r="B692" s="433" t="s">
        <v>1</v>
      </c>
      <c r="C692" s="433" t="str">
        <f>'KYEI BEKIND - SUHUM'!B37</f>
        <v>W158</v>
      </c>
      <c r="D692" s="433" t="str">
        <f>'KYEI BEKIND - SUHUM'!C37</f>
        <v>JAMAA DETERGENT 3KG</v>
      </c>
      <c r="E692" s="433" t="str">
        <f>'KYEI BEKIND - SUHUM'!D37</f>
        <v>DETERGENT</v>
      </c>
      <c r="F692" s="433" t="str">
        <f>'KYEI BEKIND - SUHUM'!E37</f>
        <v>JAMAA</v>
      </c>
      <c r="G692" s="443">
        <f>'KYEI BEKIND - SUHUM'!F37</f>
        <v>9.0000000000000038E-2</v>
      </c>
      <c r="H692" s="434">
        <f>'KYEI BEKIND - SUHUM'!G37</f>
        <v>30</v>
      </c>
      <c r="I692" s="443">
        <f>'KYEI BEKIND - SUHUM'!H37</f>
        <v>1410.6666666666665</v>
      </c>
      <c r="J692" s="433">
        <f>'KYEI BEKIND - SUHUM'!I37</f>
        <v>29</v>
      </c>
      <c r="K692" s="443">
        <f>'KYEI BEKIND - SUHUM'!J37</f>
        <v>8.6999999999999994E-2</v>
      </c>
      <c r="L692" s="443">
        <f>'KYEI BEKIND - SUHUM'!K37</f>
        <v>1363.6444444444444</v>
      </c>
      <c r="M692" s="443">
        <f>'KYEI BEKIND - SUHUM'!L37</f>
        <v>47.022222222222219</v>
      </c>
      <c r="N692" s="433">
        <f>'KYEI BEKIND - SUHUM'!M37</f>
        <v>5</v>
      </c>
      <c r="O692" s="444">
        <f>'KYEI BEKIND - SUHUM'!N37</f>
        <v>2.5455932245736479E-3</v>
      </c>
      <c r="P692" s="433">
        <f>'KYEI BEKIND - SUHUM'!O37</f>
        <v>0.98062973262314368</v>
      </c>
      <c r="Q692" s="433" t="str">
        <f>'KYEI BEKIND - SUHUM'!P37</f>
        <v>C</v>
      </c>
      <c r="R692" s="434">
        <f>'KYEI BEKIND - SUHUM'!Q37</f>
        <v>1.3636363636363635</v>
      </c>
      <c r="S692" s="443">
        <f>'KYEI BEKIND - SUHUM'!R37</f>
        <v>4.090909090909093E-3</v>
      </c>
      <c r="T692" s="443">
        <f>'KYEI BEKIND - SUHUM'!S37</f>
        <v>64.12121212121211</v>
      </c>
      <c r="U692" s="433">
        <f>'KYEI BEKIND - SUHUM'!T37</f>
        <v>30</v>
      </c>
      <c r="V692" s="433">
        <f>'KYEI BEKIND - SUHUM'!U37</f>
        <v>3</v>
      </c>
      <c r="W692" s="433">
        <f>'KYEI BEKIND - SUHUM'!V37</f>
        <v>33</v>
      </c>
      <c r="X692" s="434">
        <f>'KYEI BEKIND - SUHUM'!W37</f>
        <v>45</v>
      </c>
      <c r="Y692" s="434">
        <f>'KYEI BEKIND - SUHUM'!X37</f>
        <v>16</v>
      </c>
      <c r="Z692" s="443">
        <f>'KYEI BEKIND - SUHUM'!Y37</f>
        <v>4.8000000000000022E-2</v>
      </c>
      <c r="AA692" s="444">
        <f>'KYEI BEKIND - SUHUM'!Z37</f>
        <v>0.64444444444444449</v>
      </c>
      <c r="AB692" s="446" t="str">
        <f>'KYEI BEKIND - SUHUM'!AA37</f>
        <v>VERY LOW-ORDER URGENTLY</v>
      </c>
      <c r="AC692" s="443">
        <f>'KYEI BEKIND - SUHUM'!AB37</f>
        <v>752.3555555555555</v>
      </c>
      <c r="AD692" s="450">
        <f>Table1[[#This Row],[Stock Sell in/Sell out]]*Table1[[#This Row],[Stock Norm +Transit Time]]/Table1[[#This Row],[Stock Norm QTY]]</f>
        <v>21.266666666666666</v>
      </c>
      <c r="AE692" s="443">
        <f>Table1[[#This Row],[Stock Norm +Transit Time]]*Table1[[#This Row],[Av. Daily Sales MT]]</f>
        <v>0.13500000000000006</v>
      </c>
    </row>
    <row r="693" spans="1:31" hidden="1">
      <c r="A693" s="433" t="s">
        <v>117</v>
      </c>
      <c r="B693" s="433" t="s">
        <v>1</v>
      </c>
      <c r="C693" s="433" t="str">
        <f>'KYEI BEKIND - SUHUM'!B38</f>
        <v>W229</v>
      </c>
      <c r="D693" s="433" t="str">
        <f>'KYEI BEKIND - SUHUM'!C38</f>
        <v xml:space="preserve">EAZZY DETERGENT 40PCH X 160G </v>
      </c>
      <c r="E693" s="433" t="str">
        <f>'KYEI BEKIND - SUHUM'!D38</f>
        <v>DETERGENT</v>
      </c>
      <c r="F693" s="433" t="str">
        <f>'KYEI BEKIND - SUHUM'!E38</f>
        <v>EAZZY</v>
      </c>
      <c r="G693" s="443">
        <f>'KYEI BEKIND - SUHUM'!F38</f>
        <v>8.7466666666666623E-2</v>
      </c>
      <c r="H693" s="434">
        <f>'KYEI BEKIND - SUHUM'!G38</f>
        <v>13.666666666666666</v>
      </c>
      <c r="I693" s="443">
        <f>'KYEI BEKIND - SUHUM'!H38</f>
        <v>863.98666666666668</v>
      </c>
      <c r="J693" s="433">
        <f>'KYEI BEKIND - SUHUM'!I38</f>
        <v>0</v>
      </c>
      <c r="K693" s="443">
        <f>'KYEI BEKIND - SUHUM'!J38</f>
        <v>0</v>
      </c>
      <c r="L693" s="443">
        <f>'KYEI BEKIND - SUHUM'!K38</f>
        <v>0</v>
      </c>
      <c r="M693" s="443">
        <f>'KYEI BEKIND - SUHUM'!L38</f>
        <v>63.218536585365854</v>
      </c>
      <c r="N693" s="433">
        <f>'KYEI BEKIND - SUHUM'!M38</f>
        <v>5</v>
      </c>
      <c r="O693" s="444">
        <f>'KYEI BEKIND - SUHUM'!N38</f>
        <v>2.4739394893634244E-3</v>
      </c>
      <c r="P693" s="433">
        <f>'KYEI BEKIND - SUHUM'!O38</f>
        <v>0.98310367211250715</v>
      </c>
      <c r="Q693" s="433" t="str">
        <f>'KYEI BEKIND - SUHUM'!P38</f>
        <v>C</v>
      </c>
      <c r="R693" s="434">
        <f>'KYEI BEKIND - SUHUM'!Q38</f>
        <v>0.62121212121212122</v>
      </c>
      <c r="S693" s="443">
        <f>'KYEI BEKIND - SUHUM'!R38</f>
        <v>3.9757575757575735E-3</v>
      </c>
      <c r="T693" s="443">
        <f>'KYEI BEKIND - SUHUM'!S38</f>
        <v>39.272121212121213</v>
      </c>
      <c r="U693" s="433">
        <f>'KYEI BEKIND - SUHUM'!T38</f>
        <v>30</v>
      </c>
      <c r="V693" s="433">
        <f>'KYEI BEKIND - SUHUM'!U38</f>
        <v>3</v>
      </c>
      <c r="W693" s="433">
        <f>'KYEI BEKIND - SUHUM'!V38</f>
        <v>33</v>
      </c>
      <c r="X693" s="434">
        <f>'KYEI BEKIND - SUHUM'!W38</f>
        <v>20.5</v>
      </c>
      <c r="Y693" s="434">
        <f>'KYEI BEKIND - SUHUM'!X38</f>
        <v>20.5</v>
      </c>
      <c r="Z693" s="443">
        <f>'KYEI BEKIND - SUHUM'!Y38</f>
        <v>0.13119999999999996</v>
      </c>
      <c r="AA693" s="444">
        <f>'KYEI BEKIND - SUHUM'!Z38</f>
        <v>0</v>
      </c>
      <c r="AB693" s="446" t="str">
        <f>'KYEI BEKIND - SUHUM'!AA38</f>
        <v>VERY LOW-ORDER URGENTLY</v>
      </c>
      <c r="AC693" s="443">
        <f>'KYEI BEKIND - SUHUM'!AB38</f>
        <v>1295.98</v>
      </c>
      <c r="AD693" s="450">
        <f>Table1[[#This Row],[Stock Sell in/Sell out]]*Table1[[#This Row],[Stock Norm +Transit Time]]/Table1[[#This Row],[Stock Norm QTY]]</f>
        <v>0</v>
      </c>
      <c r="AE693" s="443">
        <f>Table1[[#This Row],[Stock Norm +Transit Time]]*Table1[[#This Row],[Av. Daily Sales MT]]</f>
        <v>0.13119999999999993</v>
      </c>
    </row>
    <row r="694" spans="1:31" hidden="1">
      <c r="A694" s="433" t="s">
        <v>117</v>
      </c>
      <c r="B694" s="433" t="s">
        <v>1</v>
      </c>
      <c r="C694" s="433" t="str">
        <f>'KYEI BEKIND - SUHUM'!B39</f>
        <v>W059</v>
      </c>
      <c r="D694" s="433" t="str">
        <f>'KYEI BEKIND - SUHUM'!C39</f>
        <v xml:space="preserve">FORTUNE DELIGHT 5KG *5 </v>
      </c>
      <c r="E694" s="433" t="str">
        <f>'KYEI BEKIND - SUHUM'!D39</f>
        <v>RICE</v>
      </c>
      <c r="F694" s="433" t="str">
        <f>'KYEI BEKIND - SUHUM'!E39</f>
        <v>FORTUNE DELIGHT</v>
      </c>
      <c r="G694" s="443">
        <f>'KYEI BEKIND - SUHUM'!F39</f>
        <v>8.3333333333333329E-2</v>
      </c>
      <c r="H694" s="434">
        <f>'KYEI BEKIND - SUHUM'!G39</f>
        <v>3.3333333333333335</v>
      </c>
      <c r="I694" s="443">
        <f>'KYEI BEKIND - SUHUM'!H39</f>
        <v>640</v>
      </c>
      <c r="J694" s="433">
        <f>'KYEI BEKIND - SUHUM'!I39</f>
        <v>0</v>
      </c>
      <c r="K694" s="443">
        <f>'KYEI BEKIND - SUHUM'!J39</f>
        <v>0</v>
      </c>
      <c r="L694" s="443">
        <f>'KYEI BEKIND - SUHUM'!K39</f>
        <v>0</v>
      </c>
      <c r="M694" s="443">
        <f>'KYEI BEKIND - SUHUM'!L39</f>
        <v>192</v>
      </c>
      <c r="N694" s="433">
        <f>'KYEI BEKIND - SUHUM'!M39</f>
        <v>48</v>
      </c>
      <c r="O694" s="444">
        <f>'KYEI BEKIND - SUHUM'!N39</f>
        <v>2.3570307634941173E-3</v>
      </c>
      <c r="P694" s="433">
        <f>'KYEI BEKIND - SUHUM'!O39</f>
        <v>0.98546070287600129</v>
      </c>
      <c r="Q694" s="433" t="str">
        <f>'KYEI BEKIND - SUHUM'!P39</f>
        <v>C</v>
      </c>
      <c r="R694" s="434">
        <f>'KYEI BEKIND - SUHUM'!Q39</f>
        <v>0.15151515151515152</v>
      </c>
      <c r="S694" s="443">
        <f>'KYEI BEKIND - SUHUM'!R39</f>
        <v>3.7878787878787876E-3</v>
      </c>
      <c r="T694" s="443">
        <f>'KYEI BEKIND - SUHUM'!S39</f>
        <v>29.09090909090909</v>
      </c>
      <c r="U694" s="433">
        <f>'KYEI BEKIND - SUHUM'!T39</f>
        <v>30</v>
      </c>
      <c r="V694" s="433">
        <f>'KYEI BEKIND - SUHUM'!U39</f>
        <v>3</v>
      </c>
      <c r="W694" s="433">
        <f>'KYEI BEKIND - SUHUM'!V39</f>
        <v>33</v>
      </c>
      <c r="X694" s="434">
        <f>'KYEI BEKIND - SUHUM'!W39</f>
        <v>5</v>
      </c>
      <c r="Y694" s="434">
        <f>'KYEI BEKIND - SUHUM'!X39</f>
        <v>5</v>
      </c>
      <c r="Z694" s="443">
        <f>'KYEI BEKIND - SUHUM'!Y39</f>
        <v>0.12499999999999997</v>
      </c>
      <c r="AA694" s="444">
        <f>'KYEI BEKIND - SUHUM'!Z39</f>
        <v>0</v>
      </c>
      <c r="AB694" s="446" t="str">
        <f>'KYEI BEKIND - SUHUM'!AA39</f>
        <v>VERY LOW-ORDER URGENTLY</v>
      </c>
      <c r="AC694" s="443">
        <f>'KYEI BEKIND - SUHUM'!AB39</f>
        <v>960</v>
      </c>
      <c r="AD694" s="450">
        <f>Table1[[#This Row],[Stock Sell in/Sell out]]*Table1[[#This Row],[Stock Norm +Transit Time]]/Table1[[#This Row],[Stock Norm QTY]]</f>
        <v>0</v>
      </c>
      <c r="AE694" s="443">
        <f>Table1[[#This Row],[Stock Norm +Transit Time]]*Table1[[#This Row],[Av. Daily Sales MT]]</f>
        <v>0.12499999999999999</v>
      </c>
    </row>
    <row r="695" spans="1:31" hidden="1">
      <c r="A695" s="433" t="s">
        <v>117</v>
      </c>
      <c r="B695" s="433" t="s">
        <v>1</v>
      </c>
      <c r="C695" s="433" t="str">
        <f>'KYEI BEKIND - SUHUM'!B40</f>
        <v>W231</v>
      </c>
      <c r="D695" s="433" t="str">
        <f>'KYEI BEKIND - SUHUM'!C40</f>
        <v>EAZZY DETERGENT 100X75G</v>
      </c>
      <c r="E695" s="433" t="str">
        <f>'KYEI BEKIND - SUHUM'!D40</f>
        <v>DETERGENT</v>
      </c>
      <c r="F695" s="433" t="str">
        <f>'KYEI BEKIND - SUHUM'!E40</f>
        <v>EAZZY</v>
      </c>
      <c r="G695" s="443">
        <f>'KYEI BEKIND - SUHUM'!F40</f>
        <v>7.2500000000000037E-2</v>
      </c>
      <c r="H695" s="434">
        <f>'KYEI BEKIND - SUHUM'!G40</f>
        <v>9.6666666666666661</v>
      </c>
      <c r="I695" s="443">
        <f>'KYEI BEKIND - SUHUM'!H40</f>
        <v>853.35</v>
      </c>
      <c r="J695" s="433">
        <f>'KYEI BEKIND - SUHUM'!I40</f>
        <v>0</v>
      </c>
      <c r="K695" s="443">
        <f>'KYEI BEKIND - SUHUM'!J40</f>
        <v>0</v>
      </c>
      <c r="L695" s="443">
        <f>'KYEI BEKIND - SUHUM'!K40</f>
        <v>0</v>
      </c>
      <c r="M695" s="443">
        <f>'KYEI BEKIND - SUHUM'!L40</f>
        <v>88.277586206896558</v>
      </c>
      <c r="N695" s="433">
        <f>'KYEI BEKIND - SUHUM'!M40</f>
        <v>32</v>
      </c>
      <c r="O695" s="444">
        <f>'KYEI BEKIND - SUHUM'!N40</f>
        <v>2.0506167642398831E-3</v>
      </c>
      <c r="P695" s="433">
        <f>'KYEI BEKIND - SUHUM'!O40</f>
        <v>0.98751131964024119</v>
      </c>
      <c r="Q695" s="433" t="str">
        <f>'KYEI BEKIND - SUHUM'!P40</f>
        <v>C</v>
      </c>
      <c r="R695" s="434">
        <f>'KYEI BEKIND - SUHUM'!Q40</f>
        <v>0.43939393939393939</v>
      </c>
      <c r="S695" s="443">
        <f>'KYEI BEKIND - SUHUM'!R40</f>
        <v>3.2954545454545472E-3</v>
      </c>
      <c r="T695" s="443">
        <f>'KYEI BEKIND - SUHUM'!S40</f>
        <v>38.788636363636364</v>
      </c>
      <c r="U695" s="433">
        <f>'KYEI BEKIND - SUHUM'!T40</f>
        <v>30</v>
      </c>
      <c r="V695" s="433">
        <f>'KYEI BEKIND - SUHUM'!U40</f>
        <v>3</v>
      </c>
      <c r="W695" s="433">
        <f>'KYEI BEKIND - SUHUM'!V40</f>
        <v>33</v>
      </c>
      <c r="X695" s="434">
        <f>'KYEI BEKIND - SUHUM'!W40</f>
        <v>14.5</v>
      </c>
      <c r="Y695" s="434">
        <f>'KYEI BEKIND - SUHUM'!X40</f>
        <v>14.5</v>
      </c>
      <c r="Z695" s="443">
        <f>'KYEI BEKIND - SUHUM'!Y40</f>
        <v>0.10875000000000005</v>
      </c>
      <c r="AA695" s="444">
        <f>'KYEI BEKIND - SUHUM'!Z40</f>
        <v>0</v>
      </c>
      <c r="AB695" s="446" t="str">
        <f>'KYEI BEKIND - SUHUM'!AA40</f>
        <v>VERY LOW-ORDER URGENTLY</v>
      </c>
      <c r="AC695" s="443">
        <f>'KYEI BEKIND - SUHUM'!AB40</f>
        <v>1280.0250000000001</v>
      </c>
      <c r="AD695" s="450">
        <f>Table1[[#This Row],[Stock Sell in/Sell out]]*Table1[[#This Row],[Stock Norm +Transit Time]]/Table1[[#This Row],[Stock Norm QTY]]</f>
        <v>0</v>
      </c>
      <c r="AE695" s="443">
        <f>Table1[[#This Row],[Stock Norm +Transit Time]]*Table1[[#This Row],[Av. Daily Sales MT]]</f>
        <v>0.10875000000000005</v>
      </c>
    </row>
    <row r="696" spans="1:31" hidden="1">
      <c r="A696" s="433" t="s">
        <v>117</v>
      </c>
      <c r="B696" s="433" t="s">
        <v>1</v>
      </c>
      <c r="C696" s="433" t="str">
        <f>'KYEI BEKIND - SUHUM'!B41</f>
        <v>W197</v>
      </c>
      <c r="D696" s="433" t="str">
        <f>'KYEI BEKIND - SUHUM'!C41</f>
        <v>JAMAA DETERGENT 10PCH X 850G</v>
      </c>
      <c r="E696" s="433" t="str">
        <f>'KYEI BEKIND - SUHUM'!D41</f>
        <v>DETERGENT</v>
      </c>
      <c r="F696" s="433" t="str">
        <f>'KYEI BEKIND - SUHUM'!E41</f>
        <v>JAMAA</v>
      </c>
      <c r="G696" s="443">
        <f>'KYEI BEKIND - SUHUM'!F41</f>
        <v>6.8000000000000033E-2</v>
      </c>
      <c r="H696" s="434">
        <f>'KYEI BEKIND - SUHUM'!G41</f>
        <v>8</v>
      </c>
      <c r="I696" s="443">
        <f>'KYEI BEKIND - SUHUM'!H41</f>
        <v>780</v>
      </c>
      <c r="J696" s="433">
        <f>'KYEI BEKIND - SUHUM'!I41</f>
        <v>25</v>
      </c>
      <c r="K696" s="443">
        <f>'KYEI BEKIND - SUHUM'!J41</f>
        <v>0.21759999999999999</v>
      </c>
      <c r="L696" s="443">
        <f>'KYEI BEKIND - SUHUM'!K41</f>
        <v>2437.5</v>
      </c>
      <c r="M696" s="443">
        <f>'KYEI BEKIND - SUHUM'!L41</f>
        <v>97.5</v>
      </c>
      <c r="N696" s="433">
        <f>'KYEI BEKIND - SUHUM'!M41</f>
        <v>30</v>
      </c>
      <c r="O696" s="444">
        <f>'KYEI BEKIND - SUHUM'!N41</f>
        <v>1.9233371030112007E-3</v>
      </c>
      <c r="P696" s="433">
        <f>'KYEI BEKIND - SUHUM'!O41</f>
        <v>0.98943465674325237</v>
      </c>
      <c r="Q696" s="433" t="str">
        <f>'KYEI BEKIND - SUHUM'!P41</f>
        <v>C</v>
      </c>
      <c r="R696" s="434">
        <f>'KYEI BEKIND - SUHUM'!Q41</f>
        <v>0.36363636363636365</v>
      </c>
      <c r="S696" s="443">
        <f>'KYEI BEKIND - SUHUM'!R41</f>
        <v>3.0909090909090925E-3</v>
      </c>
      <c r="T696" s="443">
        <f>'KYEI BEKIND - SUHUM'!S41</f>
        <v>35.454545454545453</v>
      </c>
      <c r="U696" s="433">
        <f>'KYEI BEKIND - SUHUM'!T41</f>
        <v>30</v>
      </c>
      <c r="V696" s="433">
        <f>'KYEI BEKIND - SUHUM'!U41</f>
        <v>3</v>
      </c>
      <c r="W696" s="433">
        <f>'KYEI BEKIND - SUHUM'!V41</f>
        <v>33</v>
      </c>
      <c r="X696" s="434">
        <f>'KYEI BEKIND - SUHUM'!W41</f>
        <v>12</v>
      </c>
      <c r="Y696" s="434">
        <f>'KYEI BEKIND - SUHUM'!X41</f>
        <v>0</v>
      </c>
      <c r="Z696" s="443">
        <f>'KYEI BEKIND - SUHUM'!Y41</f>
        <v>0</v>
      </c>
      <c r="AA696" s="444">
        <f>'KYEI BEKIND - SUHUM'!Z41</f>
        <v>2.0833333333333335</v>
      </c>
      <c r="AB696" s="446" t="str">
        <f>'KYEI BEKIND - SUHUM'!AA41</f>
        <v>VERY HIGH-DON’T ORDER</v>
      </c>
      <c r="AC696" s="443">
        <f>'KYEI BEKIND - SUHUM'!AB41</f>
        <v>0</v>
      </c>
      <c r="AD696" s="450">
        <f>Table1[[#This Row],[Stock Sell in/Sell out]]*Table1[[#This Row],[Stock Norm +Transit Time]]/Table1[[#This Row],[Stock Norm QTY]]</f>
        <v>68.75</v>
      </c>
      <c r="AE696" s="443">
        <f>Table1[[#This Row],[Stock Norm +Transit Time]]*Table1[[#This Row],[Av. Daily Sales MT]]</f>
        <v>0.10200000000000005</v>
      </c>
    </row>
    <row r="697" spans="1:31" hidden="1">
      <c r="A697" s="433" t="s">
        <v>117</v>
      </c>
      <c r="B697" s="433" t="s">
        <v>1</v>
      </c>
      <c r="C697" s="433" t="str">
        <f>'KYEI BEKIND - SUHUM'!B42</f>
        <v>W160</v>
      </c>
      <c r="D697" s="433" t="str">
        <f>'KYEI BEKIND - SUHUM'!C42</f>
        <v>SFO 450ML SCH</v>
      </c>
      <c r="E697" s="433" t="str">
        <f>'KYEI BEKIND - SUHUM'!D42</f>
        <v>SUNFLOWER OIL</v>
      </c>
      <c r="F697" s="433" t="str">
        <f>'KYEI BEKIND - SUHUM'!E42</f>
        <v>FRYTOL</v>
      </c>
      <c r="G697" s="443">
        <f>'KYEI BEKIND - SUHUM'!F42</f>
        <v>5.596000000000001E-2</v>
      </c>
      <c r="H697" s="434">
        <f>'KYEI BEKIND - SUHUM'!G42</f>
        <v>2</v>
      </c>
      <c r="I697" s="443">
        <f>'KYEI BEKIND - SUHUM'!H42</f>
        <v>1447.666666666667</v>
      </c>
      <c r="J697" s="433">
        <f>'KYEI BEKIND - SUHUM'!I42</f>
        <v>0</v>
      </c>
      <c r="K697" s="443">
        <f>'KYEI BEKIND - SUHUM'!J42</f>
        <v>0</v>
      </c>
      <c r="L697" s="443">
        <f>'KYEI BEKIND - SUHUM'!K42</f>
        <v>0</v>
      </c>
      <c r="M697" s="443">
        <f>'KYEI BEKIND - SUHUM'!L42</f>
        <v>723.83333333333348</v>
      </c>
      <c r="N697" s="433">
        <f>'KYEI BEKIND - SUHUM'!M42</f>
        <v>40</v>
      </c>
      <c r="O697" s="444">
        <f>'KYEI BEKIND - SUHUM'!N42</f>
        <v>1.58279329830157E-3</v>
      </c>
      <c r="P697" s="433">
        <f>'KYEI BEKIND - SUHUM'!O42</f>
        <v>0.99101745004155395</v>
      </c>
      <c r="Q697" s="433" t="str">
        <f>'KYEI BEKIND - SUHUM'!P42</f>
        <v>C</v>
      </c>
      <c r="R697" s="434">
        <f>'KYEI BEKIND - SUHUM'!Q42</f>
        <v>9.0909090909090912E-2</v>
      </c>
      <c r="S697" s="443">
        <f>'KYEI BEKIND - SUHUM'!R42</f>
        <v>2.5436363636363642E-3</v>
      </c>
      <c r="T697" s="443">
        <f>'KYEI BEKIND - SUHUM'!S42</f>
        <v>65.803030303030312</v>
      </c>
      <c r="U697" s="433">
        <f>'KYEI BEKIND - SUHUM'!T42</f>
        <v>30</v>
      </c>
      <c r="V697" s="433">
        <f>'KYEI BEKIND - SUHUM'!U42</f>
        <v>3</v>
      </c>
      <c r="W697" s="433">
        <f>'KYEI BEKIND - SUHUM'!V42</f>
        <v>33</v>
      </c>
      <c r="X697" s="434">
        <f>'KYEI BEKIND - SUHUM'!W42</f>
        <v>3</v>
      </c>
      <c r="Y697" s="434">
        <f>'KYEI BEKIND - SUHUM'!X42</f>
        <v>3</v>
      </c>
      <c r="Z697" s="443">
        <f>'KYEI BEKIND - SUHUM'!Y42</f>
        <v>8.3940000000000015E-2</v>
      </c>
      <c r="AA697" s="444">
        <f>'KYEI BEKIND - SUHUM'!Z42</f>
        <v>0</v>
      </c>
      <c r="AB697" s="446" t="str">
        <f>'KYEI BEKIND - SUHUM'!AA42</f>
        <v>VERY LOW-ORDER URGENTLY</v>
      </c>
      <c r="AC697" s="443">
        <f>'KYEI BEKIND - SUHUM'!AB42</f>
        <v>2171.5000000000005</v>
      </c>
      <c r="AD697" s="450">
        <f>Table1[[#This Row],[Stock Sell in/Sell out]]*Table1[[#This Row],[Stock Norm +Transit Time]]/Table1[[#This Row],[Stock Norm QTY]]</f>
        <v>0</v>
      </c>
      <c r="AE697" s="443">
        <f>Table1[[#This Row],[Stock Norm +Transit Time]]*Table1[[#This Row],[Av. Daily Sales MT]]</f>
        <v>8.3940000000000015E-2</v>
      </c>
    </row>
    <row r="698" spans="1:31" hidden="1">
      <c r="A698" s="433" t="s">
        <v>117</v>
      </c>
      <c r="B698" s="433" t="s">
        <v>1</v>
      </c>
      <c r="C698" s="433" t="str">
        <f>'KYEI BEKIND - SUHUM'!B43</f>
        <v>W072</v>
      </c>
      <c r="D698" s="433" t="str">
        <f>'KYEI BEKIND - SUHUM'!C43</f>
        <v>ALIFE LEMON 18 X 250G</v>
      </c>
      <c r="E698" s="433" t="str">
        <f>'KYEI BEKIND - SUHUM'!D43</f>
        <v>SOAP</v>
      </c>
      <c r="F698" s="433" t="str">
        <f>'KYEI BEKIND - SUHUM'!E43</f>
        <v>ALIFE</v>
      </c>
      <c r="G698" s="443">
        <f>'KYEI BEKIND - SUHUM'!F43</f>
        <v>5.5500000000000015E-2</v>
      </c>
      <c r="H698" s="434">
        <f>'KYEI BEKIND - SUHUM'!G43</f>
        <v>12.333333333333334</v>
      </c>
      <c r="I698" s="443">
        <f>'KYEI BEKIND - SUHUM'!H43</f>
        <v>758.9666666666667</v>
      </c>
      <c r="J698" s="433">
        <f>'KYEI BEKIND - SUHUM'!I43</f>
        <v>0</v>
      </c>
      <c r="K698" s="443">
        <f>'KYEI BEKIND - SUHUM'!J43</f>
        <v>0</v>
      </c>
      <c r="L698" s="443">
        <f>'KYEI BEKIND - SUHUM'!K43</f>
        <v>0</v>
      </c>
      <c r="M698" s="443">
        <f>'KYEI BEKIND - SUHUM'!L43</f>
        <v>61.537837837837834</v>
      </c>
      <c r="N698" s="433">
        <f>'KYEI BEKIND - SUHUM'!M43</f>
        <v>12</v>
      </c>
      <c r="O698" s="444">
        <f>'KYEI BEKIND - SUHUM'!N43</f>
        <v>1.5697824884870824E-3</v>
      </c>
      <c r="P698" s="433">
        <f>'KYEI BEKIND - SUHUM'!O43</f>
        <v>0.992587232530041</v>
      </c>
      <c r="Q698" s="433" t="str">
        <f>'KYEI BEKIND - SUHUM'!P43</f>
        <v>C</v>
      </c>
      <c r="R698" s="434">
        <f>'KYEI BEKIND - SUHUM'!Q43</f>
        <v>0.56060606060606066</v>
      </c>
      <c r="S698" s="443">
        <f>'KYEI BEKIND - SUHUM'!R43</f>
        <v>2.5227272727272733E-3</v>
      </c>
      <c r="T698" s="443">
        <f>'KYEI BEKIND - SUHUM'!S43</f>
        <v>34.49848484848485</v>
      </c>
      <c r="U698" s="433">
        <f>'KYEI BEKIND - SUHUM'!T43</f>
        <v>30</v>
      </c>
      <c r="V698" s="433">
        <f>'KYEI BEKIND - SUHUM'!U43</f>
        <v>3</v>
      </c>
      <c r="W698" s="433">
        <f>'KYEI BEKIND - SUHUM'!V43</f>
        <v>33</v>
      </c>
      <c r="X698" s="434">
        <f>'KYEI BEKIND - SUHUM'!W43</f>
        <v>18.500000000000004</v>
      </c>
      <c r="Y698" s="434">
        <f>'KYEI BEKIND - SUHUM'!X43</f>
        <v>18.500000000000004</v>
      </c>
      <c r="Z698" s="443">
        <f>'KYEI BEKIND - SUHUM'!Y43</f>
        <v>8.3250000000000032E-2</v>
      </c>
      <c r="AA698" s="444">
        <f>'KYEI BEKIND - SUHUM'!Z43</f>
        <v>0</v>
      </c>
      <c r="AB698" s="446" t="str">
        <f>'KYEI BEKIND - SUHUM'!AA43</f>
        <v>VERY LOW-ORDER URGENTLY</v>
      </c>
      <c r="AC698" s="443">
        <f>'KYEI BEKIND - SUHUM'!AB43</f>
        <v>1138.45</v>
      </c>
      <c r="AD698" s="450">
        <f>Table1[[#This Row],[Stock Sell in/Sell out]]*Table1[[#This Row],[Stock Norm +Transit Time]]/Table1[[#This Row],[Stock Norm QTY]]</f>
        <v>0</v>
      </c>
      <c r="AE698" s="443">
        <f>Table1[[#This Row],[Stock Norm +Transit Time]]*Table1[[#This Row],[Av. Daily Sales MT]]</f>
        <v>8.3250000000000018E-2</v>
      </c>
    </row>
    <row r="699" spans="1:31" hidden="1">
      <c r="A699" s="433" t="s">
        <v>117</v>
      </c>
      <c r="B699" s="433" t="s">
        <v>1</v>
      </c>
      <c r="C699" s="433" t="str">
        <f>'KYEI BEKIND - SUHUM'!B44</f>
        <v>W188</v>
      </c>
      <c r="D699" s="433" t="str">
        <f>'KYEI BEKIND - SUHUM'!C44</f>
        <v>FRYTOL 1.8LT</v>
      </c>
      <c r="E699" s="433" t="str">
        <f>'KYEI BEKIND - SUHUM'!D44</f>
        <v>COOKING OIL</v>
      </c>
      <c r="F699" s="433" t="str">
        <f>'KYEI BEKIND - SUHUM'!E44</f>
        <v>FRYTOL</v>
      </c>
      <c r="G699" s="443">
        <f>'KYEI BEKIND - SUHUM'!F44</f>
        <v>5.5080000000000004E-2</v>
      </c>
      <c r="H699" s="434">
        <f>'KYEI BEKIND - SUHUM'!G44</f>
        <v>0.66666666666666663</v>
      </c>
      <c r="I699" s="443">
        <f>'KYEI BEKIND - SUHUM'!H44</f>
        <v>1920</v>
      </c>
      <c r="J699" s="433">
        <f>'KYEI BEKIND - SUHUM'!I44</f>
        <v>104</v>
      </c>
      <c r="K699" s="443">
        <f>'KYEI BEKIND - SUHUM'!J44</f>
        <v>1.01088</v>
      </c>
      <c r="L699" s="443">
        <f>'KYEI BEKIND - SUHUM'!K44</f>
        <v>299520</v>
      </c>
      <c r="M699" s="443">
        <f>'KYEI BEKIND - SUHUM'!L44</f>
        <v>2880</v>
      </c>
      <c r="N699" s="433">
        <f>'KYEI BEKIND - SUHUM'!M44</f>
        <v>12</v>
      </c>
      <c r="O699" s="444">
        <f>'KYEI BEKIND - SUHUM'!N44</f>
        <v>1.5579030534390718E-3</v>
      </c>
      <c r="P699" s="433">
        <f>'KYEI BEKIND - SUHUM'!O44</f>
        <v>0.99414513558348006</v>
      </c>
      <c r="Q699" s="433" t="str">
        <f>'KYEI BEKIND - SUHUM'!P44</f>
        <v>C</v>
      </c>
      <c r="R699" s="434">
        <f>'KYEI BEKIND - SUHUM'!Q44</f>
        <v>3.03030303030303E-2</v>
      </c>
      <c r="S699" s="443">
        <f>'KYEI BEKIND - SUHUM'!R44</f>
        <v>2.5036363636363637E-3</v>
      </c>
      <c r="T699" s="443">
        <f>'KYEI BEKIND - SUHUM'!S44</f>
        <v>87.272727272727266</v>
      </c>
      <c r="U699" s="433">
        <f>'KYEI BEKIND - SUHUM'!T44</f>
        <v>30</v>
      </c>
      <c r="V699" s="433">
        <f>'KYEI BEKIND - SUHUM'!U44</f>
        <v>3</v>
      </c>
      <c r="W699" s="433">
        <f>'KYEI BEKIND - SUHUM'!V44</f>
        <v>33</v>
      </c>
      <c r="X699" s="434">
        <f>'KYEI BEKIND - SUHUM'!W44</f>
        <v>0.99999999999999989</v>
      </c>
      <c r="Y699" s="434">
        <f>'KYEI BEKIND - SUHUM'!X44</f>
        <v>0</v>
      </c>
      <c r="Z699" s="443">
        <f>'KYEI BEKIND - SUHUM'!Y44</f>
        <v>0</v>
      </c>
      <c r="AA699" s="444">
        <f>'KYEI BEKIND - SUHUM'!Z44</f>
        <v>104.00000000000001</v>
      </c>
      <c r="AB699" s="446" t="str">
        <f>'KYEI BEKIND - SUHUM'!AA44</f>
        <v>VERY HIGH-DON’T ORDER</v>
      </c>
      <c r="AC699" s="443">
        <f>'KYEI BEKIND - SUHUM'!AB44</f>
        <v>0</v>
      </c>
      <c r="AD699" s="450">
        <f>Table1[[#This Row],[Stock Sell in/Sell out]]*Table1[[#This Row],[Stock Norm +Transit Time]]/Table1[[#This Row],[Stock Norm QTY]]</f>
        <v>3432.0000000000005</v>
      </c>
      <c r="AE699" s="443">
        <f>Table1[[#This Row],[Stock Norm +Transit Time]]*Table1[[#This Row],[Av. Daily Sales MT]]</f>
        <v>8.2619999999999999E-2</v>
      </c>
    </row>
    <row r="700" spans="1:31" hidden="1">
      <c r="A700" s="433" t="s">
        <v>117</v>
      </c>
      <c r="B700" s="433" t="s">
        <v>1</v>
      </c>
      <c r="C700" s="433" t="str">
        <f>'KYEI BEKIND - SUHUM'!B45</f>
        <v>W198</v>
      </c>
      <c r="D700" s="433" t="str">
        <f>'KYEI BEKIND - SUHUM'!C45</f>
        <v>JAMAA DETERGENT 12PCH X 450G</v>
      </c>
      <c r="E700" s="433" t="str">
        <f>'KYEI BEKIND - SUHUM'!D45</f>
        <v>DETERGENT</v>
      </c>
      <c r="F700" s="433" t="str">
        <f>'KYEI BEKIND - SUHUM'!E45</f>
        <v>JAMAA</v>
      </c>
      <c r="G700" s="443">
        <f>'KYEI BEKIND - SUHUM'!F45</f>
        <v>5.3999999999999992E-2</v>
      </c>
      <c r="H700" s="434">
        <f>'KYEI BEKIND - SUHUM'!G45</f>
        <v>10</v>
      </c>
      <c r="I700" s="443">
        <f>'KYEI BEKIND - SUHUM'!H45</f>
        <v>590.66666666666663</v>
      </c>
      <c r="J700" s="433">
        <f>'KYEI BEKIND - SUHUM'!I45</f>
        <v>20</v>
      </c>
      <c r="K700" s="443">
        <f>'KYEI BEKIND - SUHUM'!J45</f>
        <v>0.108</v>
      </c>
      <c r="L700" s="443">
        <f>'KYEI BEKIND - SUHUM'!K45</f>
        <v>1181.3333333333333</v>
      </c>
      <c r="M700" s="443">
        <f>'KYEI BEKIND - SUHUM'!L45</f>
        <v>59.066666666666663</v>
      </c>
      <c r="N700" s="433">
        <f>'KYEI BEKIND - SUHUM'!M45</f>
        <v>4</v>
      </c>
      <c r="O700" s="444">
        <f>'KYEI BEKIND - SUHUM'!N45</f>
        <v>1.5273559347441879E-3</v>
      </c>
      <c r="P700" s="433">
        <f>'KYEI BEKIND - SUHUM'!O45</f>
        <v>0.99567249151822423</v>
      </c>
      <c r="Q700" s="433" t="str">
        <f>'KYEI BEKIND - SUHUM'!P45</f>
        <v>C</v>
      </c>
      <c r="R700" s="434">
        <f>'KYEI BEKIND - SUHUM'!Q45</f>
        <v>0.45454545454545453</v>
      </c>
      <c r="S700" s="443">
        <f>'KYEI BEKIND - SUHUM'!R45</f>
        <v>2.454545454545454E-3</v>
      </c>
      <c r="T700" s="443">
        <f>'KYEI BEKIND - SUHUM'!S45</f>
        <v>26.848484848484848</v>
      </c>
      <c r="U700" s="433">
        <f>'KYEI BEKIND - SUHUM'!T45</f>
        <v>30</v>
      </c>
      <c r="V700" s="433">
        <f>'KYEI BEKIND - SUHUM'!U45</f>
        <v>3</v>
      </c>
      <c r="W700" s="433">
        <f>'KYEI BEKIND - SUHUM'!V45</f>
        <v>33</v>
      </c>
      <c r="X700" s="434">
        <f>'KYEI BEKIND - SUHUM'!W45</f>
        <v>15</v>
      </c>
      <c r="Y700" s="434">
        <f>'KYEI BEKIND - SUHUM'!X45</f>
        <v>0</v>
      </c>
      <c r="Z700" s="443">
        <f>'KYEI BEKIND - SUHUM'!Y45</f>
        <v>0</v>
      </c>
      <c r="AA700" s="444">
        <f>'KYEI BEKIND - SUHUM'!Z45</f>
        <v>1.3333333333333333</v>
      </c>
      <c r="AB700" s="446" t="str">
        <f>'KYEI BEKIND - SUHUM'!AA45</f>
        <v>HIGH-DON’T ORDER</v>
      </c>
      <c r="AC700" s="443">
        <f>'KYEI BEKIND - SUHUM'!AB45</f>
        <v>0</v>
      </c>
      <c r="AD700" s="450">
        <f>Table1[[#This Row],[Stock Sell in/Sell out]]*Table1[[#This Row],[Stock Norm +Transit Time]]/Table1[[#This Row],[Stock Norm QTY]]</f>
        <v>44</v>
      </c>
      <c r="AE700" s="443">
        <f>Table1[[#This Row],[Stock Norm +Transit Time]]*Table1[[#This Row],[Av. Daily Sales MT]]</f>
        <v>8.0999999999999989E-2</v>
      </c>
    </row>
    <row r="701" spans="1:31" hidden="1">
      <c r="A701" s="433" t="s">
        <v>117</v>
      </c>
      <c r="B701" s="433" t="s">
        <v>1</v>
      </c>
      <c r="C701" s="433" t="str">
        <f>'KYEI BEKIND - SUHUM'!B46</f>
        <v>W206</v>
      </c>
      <c r="D701" s="433" t="str">
        <f>'KYEI BEKIND - SUHUM'!C46</f>
        <v>PROMISE 4.5KG</v>
      </c>
      <c r="E701" s="433" t="str">
        <f>'KYEI BEKIND - SUHUM'!D46</f>
        <v>RICE</v>
      </c>
      <c r="F701" s="433" t="str">
        <f>'KYEI BEKIND - SUHUM'!E46</f>
        <v>PROMISE</v>
      </c>
      <c r="G701" s="443">
        <f>'KYEI BEKIND - SUHUM'!F46</f>
        <v>5.2500000000000005E-2</v>
      </c>
      <c r="H701" s="434">
        <f>'KYEI BEKIND - SUHUM'!G46</f>
        <v>0.33333333333333331</v>
      </c>
      <c r="I701" s="443">
        <f>'KYEI BEKIND - SUHUM'!H46</f>
        <v>736.66666666666663</v>
      </c>
      <c r="J701" s="433">
        <f>'KYEI BEKIND - SUHUM'!I46</f>
        <v>70</v>
      </c>
      <c r="K701" s="443">
        <f>'KYEI BEKIND - SUHUM'!J46</f>
        <v>1.575</v>
      </c>
      <c r="L701" s="443">
        <f>'KYEI BEKIND - SUHUM'!K46</f>
        <v>154700</v>
      </c>
      <c r="M701" s="443">
        <f>'KYEI BEKIND - SUHUM'!L46</f>
        <v>2210</v>
      </c>
      <c r="N701" s="433">
        <f>'KYEI BEKIND - SUHUM'!M46</f>
        <v>1</v>
      </c>
      <c r="O701" s="444">
        <f>'KYEI BEKIND - SUHUM'!N46</f>
        <v>1.4849293810012939E-3</v>
      </c>
      <c r="P701" s="433">
        <f>'KYEI BEKIND - SUHUM'!O46</f>
        <v>0.99715742089922554</v>
      </c>
      <c r="Q701" s="433" t="str">
        <f>'KYEI BEKIND - SUHUM'!P46</f>
        <v>C</v>
      </c>
      <c r="R701" s="434">
        <f>'KYEI BEKIND - SUHUM'!Q46</f>
        <v>1.515151515151515E-2</v>
      </c>
      <c r="S701" s="443">
        <f>'KYEI BEKIND - SUHUM'!R46</f>
        <v>2.3863636363636366E-3</v>
      </c>
      <c r="T701" s="443">
        <f>'KYEI BEKIND - SUHUM'!S46</f>
        <v>33.484848484848484</v>
      </c>
      <c r="U701" s="433">
        <f>'KYEI BEKIND - SUHUM'!T46</f>
        <v>30</v>
      </c>
      <c r="V701" s="433">
        <f>'KYEI BEKIND - SUHUM'!U46</f>
        <v>3</v>
      </c>
      <c r="W701" s="433">
        <f>'KYEI BEKIND - SUHUM'!V46</f>
        <v>33</v>
      </c>
      <c r="X701" s="434">
        <f>'KYEI BEKIND - SUHUM'!W46</f>
        <v>0.49999999999999994</v>
      </c>
      <c r="Y701" s="434">
        <f>'KYEI BEKIND - SUHUM'!X46</f>
        <v>0</v>
      </c>
      <c r="Z701" s="443">
        <f>'KYEI BEKIND - SUHUM'!Y46</f>
        <v>0</v>
      </c>
      <c r="AA701" s="444">
        <f>'KYEI BEKIND - SUHUM'!Z46</f>
        <v>140.00000000000003</v>
      </c>
      <c r="AB701" s="446" t="str">
        <f>'KYEI BEKIND - SUHUM'!AA46</f>
        <v>VERY HIGH-DON’T ORDER</v>
      </c>
      <c r="AC701" s="443">
        <f>'KYEI BEKIND - SUHUM'!AB46</f>
        <v>0</v>
      </c>
      <c r="AD701" s="450">
        <f>Table1[[#This Row],[Stock Sell in/Sell out]]*Table1[[#This Row],[Stock Norm +Transit Time]]/Table1[[#This Row],[Stock Norm QTY]]</f>
        <v>4620.0000000000009</v>
      </c>
      <c r="AE701" s="443">
        <f>Table1[[#This Row],[Stock Norm +Transit Time]]*Table1[[#This Row],[Av. Daily Sales MT]]</f>
        <v>7.8750000000000001E-2</v>
      </c>
    </row>
    <row r="702" spans="1:31" hidden="1">
      <c r="A702" s="433" t="s">
        <v>117</v>
      </c>
      <c r="B702" s="433" t="s">
        <v>1</v>
      </c>
      <c r="C702" s="433" t="str">
        <f>'KYEI BEKIND - SUHUM'!B47</f>
        <v>W207</v>
      </c>
      <c r="D702" s="433" t="str">
        <f>'KYEI BEKIND - SUHUM'!C47</f>
        <v>DETERGENT 100X75G</v>
      </c>
      <c r="E702" s="433" t="str">
        <f>'KYEI BEKIND - SUHUM'!D47</f>
        <v>DETERGENT</v>
      </c>
      <c r="F702" s="433" t="str">
        <f>'KYEI BEKIND - SUHUM'!E47</f>
        <v>JAMAA</v>
      </c>
      <c r="G702" s="443">
        <f>'KYEI BEKIND - SUHUM'!F47</f>
        <v>5.2500000000000005E-2</v>
      </c>
      <c r="H702" s="434">
        <f>'KYEI BEKIND - SUHUM'!G47</f>
        <v>7</v>
      </c>
      <c r="I702" s="443">
        <f>'KYEI BEKIND - SUHUM'!H47</f>
        <v>611.72</v>
      </c>
      <c r="J702" s="433">
        <f>'KYEI BEKIND - SUHUM'!I47</f>
        <v>144</v>
      </c>
      <c r="K702" s="443">
        <f>'KYEI BEKIND - SUHUM'!J47</f>
        <v>1.08</v>
      </c>
      <c r="L702" s="443">
        <f>'KYEI BEKIND - SUHUM'!K47</f>
        <v>12583.954285714288</v>
      </c>
      <c r="M702" s="443">
        <f>'KYEI BEKIND - SUHUM'!L47</f>
        <v>87.388571428571439</v>
      </c>
      <c r="N702" s="433">
        <f>'KYEI BEKIND - SUHUM'!M47</f>
        <v>12</v>
      </c>
      <c r="O702" s="444">
        <f>'KYEI BEKIND - SUHUM'!N47</f>
        <v>1.4849293810012939E-3</v>
      </c>
      <c r="P702" s="433">
        <f>'KYEI BEKIND - SUHUM'!O47</f>
        <v>0.99864235028022685</v>
      </c>
      <c r="Q702" s="433" t="str">
        <f>'KYEI BEKIND - SUHUM'!P47</f>
        <v>C</v>
      </c>
      <c r="R702" s="434">
        <f>'KYEI BEKIND - SUHUM'!Q47</f>
        <v>0.31818181818181818</v>
      </c>
      <c r="S702" s="443">
        <f>'KYEI BEKIND - SUHUM'!R47</f>
        <v>2.3863636363636366E-3</v>
      </c>
      <c r="T702" s="443">
        <f>'KYEI BEKIND - SUHUM'!S47</f>
        <v>27.805454545454548</v>
      </c>
      <c r="U702" s="433">
        <f>'KYEI BEKIND - SUHUM'!T47</f>
        <v>30</v>
      </c>
      <c r="V702" s="433">
        <f>'KYEI BEKIND - SUHUM'!U47</f>
        <v>3</v>
      </c>
      <c r="W702" s="433">
        <f>'KYEI BEKIND - SUHUM'!V47</f>
        <v>33</v>
      </c>
      <c r="X702" s="434">
        <f>'KYEI BEKIND - SUHUM'!W47</f>
        <v>10.5</v>
      </c>
      <c r="Y702" s="434">
        <f>'KYEI BEKIND - SUHUM'!X47</f>
        <v>0</v>
      </c>
      <c r="Z702" s="443">
        <f>'KYEI BEKIND - SUHUM'!Y47</f>
        <v>0</v>
      </c>
      <c r="AA702" s="444">
        <f>'KYEI BEKIND - SUHUM'!Z47</f>
        <v>13.714285714285714</v>
      </c>
      <c r="AB702" s="446" t="str">
        <f>'KYEI BEKIND - SUHUM'!AA47</f>
        <v>VERY HIGH-DON’T ORDER</v>
      </c>
      <c r="AC702" s="443">
        <f>'KYEI BEKIND - SUHUM'!AB47</f>
        <v>0</v>
      </c>
      <c r="AD702" s="450">
        <f>Table1[[#This Row],[Stock Sell in/Sell out]]*Table1[[#This Row],[Stock Norm +Transit Time]]/Table1[[#This Row],[Stock Norm QTY]]</f>
        <v>452.57142857142856</v>
      </c>
      <c r="AE702" s="443">
        <f>Table1[[#This Row],[Stock Norm +Transit Time]]*Table1[[#This Row],[Av. Daily Sales MT]]</f>
        <v>7.8750000000000001E-2</v>
      </c>
    </row>
    <row r="703" spans="1:31" hidden="1">
      <c r="A703" s="433" t="s">
        <v>117</v>
      </c>
      <c r="B703" s="433" t="s">
        <v>1</v>
      </c>
      <c r="C703" s="433" t="str">
        <f>'KYEI BEKIND - SUHUM'!B48</f>
        <v>W144</v>
      </c>
      <c r="D703" s="433" t="str">
        <f>'KYEI BEKIND - SUHUM'!C48</f>
        <v>JAMAA DETERGENT 30G</v>
      </c>
      <c r="E703" s="433" t="str">
        <f>'KYEI BEKIND - SUHUM'!D48</f>
        <v>DETERGENT</v>
      </c>
      <c r="F703" s="433" t="str">
        <f>'KYEI BEKIND - SUHUM'!E48</f>
        <v>JAMAA</v>
      </c>
      <c r="G703" s="443">
        <f>'KYEI BEKIND - SUHUM'!F48</f>
        <v>4.8000000000000008E-2</v>
      </c>
      <c r="H703" s="434">
        <f>'KYEI BEKIND - SUHUM'!G48</f>
        <v>10.666666666666666</v>
      </c>
      <c r="I703" s="443">
        <f>'KYEI BEKIND - SUHUM'!H48</f>
        <v>558.66666666666663</v>
      </c>
      <c r="J703" s="433">
        <f>'KYEI BEKIND - SUHUM'!I48</f>
        <v>0</v>
      </c>
      <c r="K703" s="443">
        <f>'KYEI BEKIND - SUHUM'!J48</f>
        <v>0</v>
      </c>
      <c r="L703" s="443">
        <f>'KYEI BEKIND - SUHUM'!K48</f>
        <v>0</v>
      </c>
      <c r="M703" s="443">
        <f>'KYEI BEKIND - SUHUM'!L48</f>
        <v>52.375</v>
      </c>
      <c r="N703" s="433">
        <f>'KYEI BEKIND - SUHUM'!M48</f>
        <v>20</v>
      </c>
      <c r="O703" s="444">
        <f>'KYEI BEKIND - SUHUM'!N48</f>
        <v>1.3576497197726118E-3</v>
      </c>
      <c r="P703" s="433">
        <f>'KYEI BEKIND - SUHUM'!O48</f>
        <v>0.99999999999999944</v>
      </c>
      <c r="Q703" s="433" t="str">
        <f>'KYEI BEKIND - SUHUM'!P48</f>
        <v>C</v>
      </c>
      <c r="R703" s="434">
        <f>'KYEI BEKIND - SUHUM'!Q48</f>
        <v>0.48484848484848481</v>
      </c>
      <c r="S703" s="443">
        <f>'KYEI BEKIND - SUHUM'!R48</f>
        <v>2.1818181818181823E-3</v>
      </c>
      <c r="T703" s="443">
        <f>'KYEI BEKIND - SUHUM'!S48</f>
        <v>25.393939393939391</v>
      </c>
      <c r="U703" s="433">
        <f>'KYEI BEKIND - SUHUM'!T48</f>
        <v>30</v>
      </c>
      <c r="V703" s="433">
        <f>'KYEI BEKIND - SUHUM'!U48</f>
        <v>3</v>
      </c>
      <c r="W703" s="433">
        <f>'KYEI BEKIND - SUHUM'!V48</f>
        <v>33</v>
      </c>
      <c r="X703" s="434">
        <f>'KYEI BEKIND - SUHUM'!W48</f>
        <v>15.999999999999998</v>
      </c>
      <c r="Y703" s="434">
        <f>'KYEI BEKIND - SUHUM'!X48</f>
        <v>15.999999999999998</v>
      </c>
      <c r="Z703" s="443">
        <f>'KYEI BEKIND - SUHUM'!Y48</f>
        <v>7.2000000000000008E-2</v>
      </c>
      <c r="AA703" s="444">
        <f>'KYEI BEKIND - SUHUM'!Z48</f>
        <v>0</v>
      </c>
      <c r="AB703" s="446" t="str">
        <f>'KYEI BEKIND - SUHUM'!AA48</f>
        <v>VERY LOW-ORDER URGENTLY</v>
      </c>
      <c r="AC703" s="443">
        <f>'KYEI BEKIND - SUHUM'!AB48</f>
        <v>837.99999999999989</v>
      </c>
      <c r="AD703" s="450">
        <f>Table1[[#This Row],[Stock Sell in/Sell out]]*Table1[[#This Row],[Stock Norm +Transit Time]]/Table1[[#This Row],[Stock Norm QTY]]</f>
        <v>0</v>
      </c>
      <c r="AE703" s="443">
        <f>Table1[[#This Row],[Stock Norm +Transit Time]]*Table1[[#This Row],[Av. Daily Sales MT]]</f>
        <v>7.2000000000000022E-2</v>
      </c>
    </row>
    <row r="704" spans="1:31" hidden="1">
      <c r="A704" s="433" t="s">
        <v>125</v>
      </c>
      <c r="B704" s="433" t="s">
        <v>1</v>
      </c>
      <c r="C704" s="433" t="str">
        <f>'KYEI BEKIND - KOFORIDUA'!B5</f>
        <v>W020</v>
      </c>
      <c r="D704" s="433" t="str">
        <f>'KYEI BEKIND - KOFORIDUA'!C5</f>
        <v>FRYTOL ROL 25L JRG</v>
      </c>
      <c r="E704" s="433" t="str">
        <f>'KYEI BEKIND - KOFORIDUA'!D5</f>
        <v>COOKING OIL</v>
      </c>
      <c r="F704" s="433" t="str">
        <f>'KYEI BEKIND - KOFORIDUA'!E5</f>
        <v>FRYTOL</v>
      </c>
      <c r="G704" s="443">
        <f>'KYEI BEKIND - KOFORIDUA'!F5</f>
        <v>16.800000000000004</v>
      </c>
      <c r="H704" s="434">
        <f>'KYEI BEKIND - KOFORIDUA'!G5</f>
        <v>746.66666666666674</v>
      </c>
      <c r="I704" s="443">
        <f>'KYEI BEKIND - KOFORIDUA'!H5</f>
        <v>737870</v>
      </c>
      <c r="J704" s="433">
        <f>'KYEI BEKIND - KOFORIDUA'!I5</f>
        <v>0</v>
      </c>
      <c r="K704" s="443">
        <f>'KYEI BEKIND - KOFORIDUA'!J5</f>
        <v>0</v>
      </c>
      <c r="L704" s="443">
        <f>'KYEI BEKIND - KOFORIDUA'!K5</f>
        <v>0</v>
      </c>
      <c r="M704" s="443">
        <f>'KYEI BEKIND - KOFORIDUA'!L5</f>
        <v>988.21874999999989</v>
      </c>
      <c r="N704" s="433">
        <f>'KYEI BEKIND - KOFORIDUA'!M5</f>
        <v>12</v>
      </c>
      <c r="O704" s="444">
        <f>'KYEI BEKIND - KOFORIDUA'!N5</f>
        <v>0.12338387624890979</v>
      </c>
      <c r="P704" s="433">
        <f>'KYEI BEKIND - KOFORIDUA'!O5</f>
        <v>0.12338387624890979</v>
      </c>
      <c r="Q704" s="433" t="str">
        <f>'KYEI BEKIND - KOFORIDUA'!P5</f>
        <v>A</v>
      </c>
      <c r="R704" s="434">
        <f>'KYEI BEKIND - KOFORIDUA'!Q5</f>
        <v>33.939393939393945</v>
      </c>
      <c r="S704" s="443">
        <f>'KYEI BEKIND - KOFORIDUA'!R5</f>
        <v>0.76363636363636378</v>
      </c>
      <c r="T704" s="443">
        <f>'KYEI BEKIND - KOFORIDUA'!S5</f>
        <v>33539.545454545456</v>
      </c>
      <c r="U704" s="433">
        <f>'KYEI BEKIND - KOFORIDUA'!T5</f>
        <v>7</v>
      </c>
      <c r="V704" s="433">
        <f>'KYEI BEKIND - KOFORIDUA'!U5</f>
        <v>2</v>
      </c>
      <c r="W704" s="433">
        <f>'KYEI BEKIND - KOFORIDUA'!V5</f>
        <v>9</v>
      </c>
      <c r="X704" s="434">
        <f>'KYEI BEKIND - KOFORIDUA'!W5</f>
        <v>305.4545454545455</v>
      </c>
      <c r="Y704" s="434">
        <f>'KYEI BEKIND - KOFORIDUA'!X5</f>
        <v>305.4545454545455</v>
      </c>
      <c r="Z704" s="443">
        <f>'KYEI BEKIND - KOFORIDUA'!Y5</f>
        <v>6.8727272727272748</v>
      </c>
      <c r="AA704" s="444">
        <f>'KYEI BEKIND - KOFORIDUA'!Z5</f>
        <v>0</v>
      </c>
      <c r="AB704" s="446" t="str">
        <f>'KYEI BEKIND - KOFORIDUA'!AA5</f>
        <v>VERY LOW-ORDER URGENTLY</v>
      </c>
      <c r="AC704" s="443">
        <f>'KYEI BEKIND - KOFORIDUA'!AB5</f>
        <v>301855.90909090912</v>
      </c>
      <c r="AD704" s="450">
        <f>Table1[[#This Row],[Stock Sell in/Sell out]]*Table1[[#This Row],[Stock Norm +Transit Time]]/Table1[[#This Row],[Stock Norm QTY]]</f>
        <v>0</v>
      </c>
      <c r="AE704" s="443">
        <f>Table1[[#This Row],[Stock Norm +Transit Time]]*Table1[[#This Row],[Av. Daily Sales MT]]</f>
        <v>6.8727272727272739</v>
      </c>
    </row>
    <row r="705" spans="1:31" hidden="1">
      <c r="A705" s="433" t="s">
        <v>125</v>
      </c>
      <c r="B705" s="433" t="s">
        <v>1</v>
      </c>
      <c r="C705" s="433" t="str">
        <f>'KYEI BEKIND - KOFORIDUA'!B6</f>
        <v>W042</v>
      </c>
      <c r="D705" s="433" t="str">
        <f>'KYEI BEKIND - KOFORIDUA'!C6</f>
        <v>FORTUNE VIET 5KG</v>
      </c>
      <c r="E705" s="433" t="str">
        <f>'KYEI BEKIND - KOFORIDUA'!D6</f>
        <v>RICE</v>
      </c>
      <c r="F705" s="433" t="str">
        <f>'KYEI BEKIND - KOFORIDUA'!E6</f>
        <v>FORTUNE</v>
      </c>
      <c r="G705" s="443">
        <f>'KYEI BEKIND - KOFORIDUA'!F6</f>
        <v>12.941666666666666</v>
      </c>
      <c r="H705" s="434">
        <f>'KYEI BEKIND - KOFORIDUA'!G6</f>
        <v>510.33333333333337</v>
      </c>
      <c r="I705" s="443">
        <f>'KYEI BEKIND - KOFORIDUA'!H6</f>
        <v>153828.93333333329</v>
      </c>
      <c r="J705" s="433">
        <f>'KYEI BEKIND - KOFORIDUA'!I6</f>
        <v>387</v>
      </c>
      <c r="K705" s="443">
        <f>'KYEI BEKIND - KOFORIDUA'!J6</f>
        <v>9.6750000000000007</v>
      </c>
      <c r="L705" s="443">
        <f>'KYEI BEKIND - KOFORIDUA'!K6</f>
        <v>116652.7704768125</v>
      </c>
      <c r="M705" s="443">
        <f>'KYEI BEKIND - KOFORIDUA'!L6</f>
        <v>301.42834748530362</v>
      </c>
      <c r="N705" s="433">
        <f>'KYEI BEKIND - KOFORIDUA'!M6</f>
        <v>1</v>
      </c>
      <c r="O705" s="444">
        <f>'KYEI BEKIND - KOFORIDUA'!N6</f>
        <v>9.5047202288966695E-2</v>
      </c>
      <c r="P705" s="433">
        <f>'KYEI BEKIND - KOFORIDUA'!O6</f>
        <v>0.21843107853787647</v>
      </c>
      <c r="Q705" s="433" t="str">
        <f>'KYEI BEKIND - KOFORIDUA'!P6</f>
        <v>A</v>
      </c>
      <c r="R705" s="434">
        <f>'KYEI BEKIND - KOFORIDUA'!Q6</f>
        <v>23.196969696969699</v>
      </c>
      <c r="S705" s="443">
        <f>'KYEI BEKIND - KOFORIDUA'!R6</f>
        <v>0.58825757575757576</v>
      </c>
      <c r="T705" s="443">
        <f>'KYEI BEKIND - KOFORIDUA'!S6</f>
        <v>6992.2242424242404</v>
      </c>
      <c r="U705" s="433">
        <f>'KYEI BEKIND - KOFORIDUA'!T6</f>
        <v>7</v>
      </c>
      <c r="V705" s="433">
        <f>'KYEI BEKIND - KOFORIDUA'!U6</f>
        <v>2</v>
      </c>
      <c r="W705" s="433">
        <f>'KYEI BEKIND - KOFORIDUA'!V6</f>
        <v>9</v>
      </c>
      <c r="X705" s="434">
        <f>'KYEI BEKIND - KOFORIDUA'!W6</f>
        <v>208.77272727272728</v>
      </c>
      <c r="Y705" s="434">
        <f>'KYEI BEKIND - KOFORIDUA'!X6</f>
        <v>0</v>
      </c>
      <c r="Z705" s="443">
        <f>'KYEI BEKIND - KOFORIDUA'!Y6</f>
        <v>0</v>
      </c>
      <c r="AA705" s="444">
        <f>'KYEI BEKIND - KOFORIDUA'!Z6</f>
        <v>1.8536903984323971</v>
      </c>
      <c r="AB705" s="446" t="str">
        <f>'KYEI BEKIND - KOFORIDUA'!AA6</f>
        <v>HIGH-DON’T ORDER</v>
      </c>
      <c r="AC705" s="443">
        <f>'KYEI BEKIND - KOFORIDUA'!AB6</f>
        <v>0</v>
      </c>
      <c r="AD705" s="450">
        <f>Table1[[#This Row],[Stock Sell in/Sell out]]*Table1[[#This Row],[Stock Norm +Transit Time]]/Table1[[#This Row],[Stock Norm QTY]]</f>
        <v>16.683213585891572</v>
      </c>
      <c r="AE705" s="443">
        <f>Table1[[#This Row],[Stock Norm +Transit Time]]*Table1[[#This Row],[Av. Daily Sales MT]]</f>
        <v>5.2943181818181815</v>
      </c>
    </row>
    <row r="706" spans="1:31" hidden="1">
      <c r="A706" s="433" t="s">
        <v>125</v>
      </c>
      <c r="B706" s="433" t="s">
        <v>1</v>
      </c>
      <c r="C706" s="433" t="str">
        <f>'KYEI BEKIND - KOFORIDUA'!B7</f>
        <v>W026</v>
      </c>
      <c r="D706" s="433" t="str">
        <f>'KYEI BEKIND - KOFORIDUA'!C7</f>
        <v>FORTUNE MARGARINE @15KG</v>
      </c>
      <c r="E706" s="433" t="str">
        <f>'KYEI BEKIND - KOFORIDUA'!D7</f>
        <v>SPECIALTY FATS</v>
      </c>
      <c r="F706" s="433" t="str">
        <f>'KYEI BEKIND - KOFORIDUA'!E7</f>
        <v>FORTUNE</v>
      </c>
      <c r="G706" s="443">
        <f>'KYEI BEKIND - KOFORIDUA'!F7</f>
        <v>9.7100000000000026</v>
      </c>
      <c r="H706" s="434">
        <f>'KYEI BEKIND - KOFORIDUA'!G7</f>
        <v>647.33333333333337</v>
      </c>
      <c r="I706" s="443">
        <f>'KYEI BEKIND - KOFORIDUA'!H7</f>
        <v>289518.33333333331</v>
      </c>
      <c r="J706" s="433">
        <f>'KYEI BEKIND - KOFORIDUA'!I7</f>
        <v>766</v>
      </c>
      <c r="K706" s="443">
        <f>'KYEI BEKIND - KOFORIDUA'!J7</f>
        <v>11.49</v>
      </c>
      <c r="L706" s="443">
        <f>'KYEI BEKIND - KOFORIDUA'!K7</f>
        <v>342591.72502574662</v>
      </c>
      <c r="M706" s="443">
        <f>'KYEI BEKIND - KOFORIDUA'!L7</f>
        <v>447.24768280123578</v>
      </c>
      <c r="N706" s="433">
        <f>'KYEI BEKIND - KOFORIDUA'!M7</f>
        <v>5</v>
      </c>
      <c r="O706" s="444">
        <f>'KYEI BEKIND - KOFORIDUA'!N7</f>
        <v>7.1312942760530601E-2</v>
      </c>
      <c r="P706" s="433">
        <f>'KYEI BEKIND - KOFORIDUA'!O7</f>
        <v>0.28974402129840704</v>
      </c>
      <c r="Q706" s="433" t="str">
        <f>'KYEI BEKIND - KOFORIDUA'!P7</f>
        <v>A</v>
      </c>
      <c r="R706" s="434">
        <f>'KYEI BEKIND - KOFORIDUA'!Q7</f>
        <v>29.424242424242426</v>
      </c>
      <c r="S706" s="443">
        <f>'KYEI BEKIND - KOFORIDUA'!R7</f>
        <v>0.44136363636363646</v>
      </c>
      <c r="T706" s="443">
        <f>'KYEI BEKIND - KOFORIDUA'!S7</f>
        <v>13159.924242424242</v>
      </c>
      <c r="U706" s="433">
        <f>'KYEI BEKIND - KOFORIDUA'!T7</f>
        <v>7</v>
      </c>
      <c r="V706" s="433">
        <f>'KYEI BEKIND - KOFORIDUA'!U7</f>
        <v>2</v>
      </c>
      <c r="W706" s="433">
        <f>'KYEI BEKIND - KOFORIDUA'!V7</f>
        <v>9</v>
      </c>
      <c r="X706" s="434">
        <f>'KYEI BEKIND - KOFORIDUA'!W7</f>
        <v>264.81818181818181</v>
      </c>
      <c r="Y706" s="434">
        <f>'KYEI BEKIND - KOFORIDUA'!X7</f>
        <v>0</v>
      </c>
      <c r="Z706" s="443">
        <f>'KYEI BEKIND - KOFORIDUA'!Y7</f>
        <v>0</v>
      </c>
      <c r="AA706" s="444">
        <f>'KYEI BEKIND - KOFORIDUA'!Z7</f>
        <v>2.8925506350841057</v>
      </c>
      <c r="AB706" s="446" t="str">
        <f>'KYEI BEKIND - KOFORIDUA'!AA7</f>
        <v>VERY HIGH-DON’T ORDER</v>
      </c>
      <c r="AC706" s="443">
        <f>'KYEI BEKIND - KOFORIDUA'!AB7</f>
        <v>0</v>
      </c>
      <c r="AD706" s="450">
        <f>Table1[[#This Row],[Stock Sell in/Sell out]]*Table1[[#This Row],[Stock Norm +Transit Time]]/Table1[[#This Row],[Stock Norm QTY]]</f>
        <v>26.032955715756952</v>
      </c>
      <c r="AE706" s="443">
        <f>Table1[[#This Row],[Stock Norm +Transit Time]]*Table1[[#This Row],[Av. Daily Sales MT]]</f>
        <v>3.9722727272727281</v>
      </c>
    </row>
    <row r="707" spans="1:31" hidden="1">
      <c r="A707" s="433" t="s">
        <v>125</v>
      </c>
      <c r="B707" s="433" t="s">
        <v>1</v>
      </c>
      <c r="C707" s="433" t="str">
        <f>'KYEI BEKIND - KOFORIDUA'!B8</f>
        <v>W170</v>
      </c>
      <c r="D707" s="433" t="str">
        <f>'KYEI BEKIND - KOFORIDUA'!C8</f>
        <v>FRYTOL 900ML SCH</v>
      </c>
      <c r="E707" s="433" t="str">
        <f>'KYEI BEKIND - KOFORIDUA'!D8</f>
        <v>COOKING OIL</v>
      </c>
      <c r="F707" s="433" t="str">
        <f>'KYEI BEKIND - KOFORIDUA'!E8</f>
        <v>FRYTOL</v>
      </c>
      <c r="G707" s="443">
        <f>'KYEI BEKIND - KOFORIDUA'!F8</f>
        <v>6.1908299999999947</v>
      </c>
      <c r="H707" s="434">
        <f>'KYEI BEKIND - KOFORIDUA'!G8</f>
        <v>633.66666666666663</v>
      </c>
      <c r="I707" s="443">
        <f>'KYEI BEKIND - KOFORIDUA'!H8</f>
        <v>203947.82666666666</v>
      </c>
      <c r="J707" s="433">
        <f>'KYEI BEKIND - KOFORIDUA'!I8</f>
        <v>1350</v>
      </c>
      <c r="K707" s="443">
        <f>'KYEI BEKIND - KOFORIDUA'!J8</f>
        <v>13.122</v>
      </c>
      <c r="L707" s="443">
        <f>'KYEI BEKIND - KOFORIDUA'!K8</f>
        <v>434502.2083114151</v>
      </c>
      <c r="M707" s="443">
        <f>'KYEI BEKIND - KOFORIDUA'!L8</f>
        <v>321.85348763808526</v>
      </c>
      <c r="N707" s="433">
        <f>'KYEI BEKIND - KOFORIDUA'!M8</f>
        <v>4</v>
      </c>
      <c r="O707" s="444">
        <f>'KYEI BEKIND - KOFORIDUA'!N8</f>
        <v>4.546717872607365E-2</v>
      </c>
      <c r="P707" s="433">
        <f>'KYEI BEKIND - KOFORIDUA'!O8</f>
        <v>0.33521120002448068</v>
      </c>
      <c r="Q707" s="433" t="str">
        <f>'KYEI BEKIND - KOFORIDUA'!P8</f>
        <v>A</v>
      </c>
      <c r="R707" s="434">
        <f>'KYEI BEKIND - KOFORIDUA'!Q8</f>
        <v>28.803030303030301</v>
      </c>
      <c r="S707" s="443">
        <f>'KYEI BEKIND - KOFORIDUA'!R8</f>
        <v>0.28140136363636342</v>
      </c>
      <c r="T707" s="443">
        <f>'KYEI BEKIND - KOFORIDUA'!S8</f>
        <v>9270.3557575757568</v>
      </c>
      <c r="U707" s="433">
        <f>'KYEI BEKIND - KOFORIDUA'!T8</f>
        <v>7</v>
      </c>
      <c r="V707" s="433">
        <f>'KYEI BEKIND - KOFORIDUA'!U8</f>
        <v>2</v>
      </c>
      <c r="W707" s="433">
        <f>'KYEI BEKIND - KOFORIDUA'!V8</f>
        <v>9</v>
      </c>
      <c r="X707" s="434">
        <f>'KYEI BEKIND - KOFORIDUA'!W8</f>
        <v>259.22727272727269</v>
      </c>
      <c r="Y707" s="434">
        <f>'KYEI BEKIND - KOFORIDUA'!X8</f>
        <v>0</v>
      </c>
      <c r="Z707" s="443">
        <f>'KYEI BEKIND - KOFORIDUA'!Y8</f>
        <v>0</v>
      </c>
      <c r="AA707" s="444">
        <f>'KYEI BEKIND - KOFORIDUA'!Z8</f>
        <v>5.2077853761178332</v>
      </c>
      <c r="AB707" s="446" t="str">
        <f>'KYEI BEKIND - KOFORIDUA'!AA8</f>
        <v>VERY HIGH-DON’T ORDER</v>
      </c>
      <c r="AC707" s="443">
        <f>'KYEI BEKIND - KOFORIDUA'!AB8</f>
        <v>0</v>
      </c>
      <c r="AD707" s="450">
        <f>Table1[[#This Row],[Stock Sell in/Sell out]]*Table1[[#This Row],[Stock Norm +Transit Time]]/Table1[[#This Row],[Stock Norm QTY]]</f>
        <v>46.870068385060499</v>
      </c>
      <c r="AE707" s="443">
        <f>Table1[[#This Row],[Stock Norm +Transit Time]]*Table1[[#This Row],[Av. Daily Sales MT]]</f>
        <v>2.5326122727272709</v>
      </c>
    </row>
    <row r="708" spans="1:31" hidden="1">
      <c r="A708" s="433" t="s">
        <v>125</v>
      </c>
      <c r="B708" s="433" t="s">
        <v>1</v>
      </c>
      <c r="C708" s="433" t="str">
        <f>'KYEI BEKIND - KOFORIDUA'!B9</f>
        <v>W086</v>
      </c>
      <c r="D708" s="433" t="str">
        <f>'KYEI BEKIND - KOFORIDUA'!C9</f>
        <v>JAMAA CLASSI 24 X 300G</v>
      </c>
      <c r="E708" s="433" t="str">
        <f>'KYEI BEKIND - KOFORIDUA'!D9</f>
        <v>SOAP</v>
      </c>
      <c r="F708" s="433" t="str">
        <f>'KYEI BEKIND - KOFORIDUA'!E9</f>
        <v>JAMAA</v>
      </c>
      <c r="G708" s="443">
        <f>'KYEI BEKIND - KOFORIDUA'!F9</f>
        <v>5.4400000000000279</v>
      </c>
      <c r="H708" s="434">
        <f>'KYEI BEKIND - KOFORIDUA'!G9</f>
        <v>753.33333333333326</v>
      </c>
      <c r="I708" s="443">
        <f>'KYEI BEKIND - KOFORIDUA'!H9</f>
        <v>89139.520000000004</v>
      </c>
      <c r="J708" s="433">
        <f>'KYEI BEKIND - KOFORIDUA'!I9</f>
        <v>1236</v>
      </c>
      <c r="K708" s="443">
        <f>'KYEI BEKIND - KOFORIDUA'!J9</f>
        <v>8.9061000000000003</v>
      </c>
      <c r="L708" s="443">
        <f>'KYEI BEKIND - KOFORIDUA'!K9</f>
        <v>146251.92042477877</v>
      </c>
      <c r="M708" s="443">
        <f>'KYEI BEKIND - KOFORIDUA'!L9</f>
        <v>118.32679646017701</v>
      </c>
      <c r="N708" s="433">
        <f>'KYEI BEKIND - KOFORIDUA'!M9</f>
        <v>20</v>
      </c>
      <c r="O708" s="444">
        <f>'KYEI BEKIND - KOFORIDUA'!N9</f>
        <v>3.9952874213932892E-2</v>
      </c>
      <c r="P708" s="433">
        <f>'KYEI BEKIND - KOFORIDUA'!O9</f>
        <v>0.37516407423841358</v>
      </c>
      <c r="Q708" s="433" t="str">
        <f>'KYEI BEKIND - KOFORIDUA'!P9</f>
        <v>A</v>
      </c>
      <c r="R708" s="434">
        <f>'KYEI BEKIND - KOFORIDUA'!Q9</f>
        <v>34.242424242424242</v>
      </c>
      <c r="S708" s="443">
        <f>'KYEI BEKIND - KOFORIDUA'!R9</f>
        <v>0.24727272727272853</v>
      </c>
      <c r="T708" s="443">
        <f>'KYEI BEKIND - KOFORIDUA'!S9</f>
        <v>4051.7963636363638</v>
      </c>
      <c r="U708" s="433">
        <f>'KYEI BEKIND - KOFORIDUA'!T9</f>
        <v>7</v>
      </c>
      <c r="V708" s="433">
        <f>'KYEI BEKIND - KOFORIDUA'!U9</f>
        <v>2</v>
      </c>
      <c r="W708" s="433">
        <f>'KYEI BEKIND - KOFORIDUA'!V9</f>
        <v>9</v>
      </c>
      <c r="X708" s="434">
        <f>'KYEI BEKIND - KOFORIDUA'!W9</f>
        <v>308.18181818181819</v>
      </c>
      <c r="Y708" s="434">
        <f>'KYEI BEKIND - KOFORIDUA'!X9</f>
        <v>0</v>
      </c>
      <c r="Z708" s="443">
        <f>'KYEI BEKIND - KOFORIDUA'!Y9</f>
        <v>0</v>
      </c>
      <c r="AA708" s="444">
        <f>'KYEI BEKIND - KOFORIDUA'!Z9</f>
        <v>4.0106194690265484</v>
      </c>
      <c r="AB708" s="446" t="str">
        <f>'KYEI BEKIND - KOFORIDUA'!AA9</f>
        <v>VERY HIGH-DON’T ORDER</v>
      </c>
      <c r="AC708" s="443">
        <f>'KYEI BEKIND - KOFORIDUA'!AB9</f>
        <v>0</v>
      </c>
      <c r="AD708" s="450">
        <f>Table1[[#This Row],[Stock Sell in/Sell out]]*Table1[[#This Row],[Stock Norm +Transit Time]]/Table1[[#This Row],[Stock Norm QTY]]</f>
        <v>36.095575221238938</v>
      </c>
      <c r="AE708" s="443">
        <f>Table1[[#This Row],[Stock Norm +Transit Time]]*Table1[[#This Row],[Av. Daily Sales MT]]</f>
        <v>2.2254545454545567</v>
      </c>
    </row>
    <row r="709" spans="1:31" hidden="1">
      <c r="A709" s="433" t="s">
        <v>125</v>
      </c>
      <c r="B709" s="433" t="s">
        <v>1</v>
      </c>
      <c r="C709" s="433" t="str">
        <f>'KYEI BEKIND - KOFORIDUA'!B10</f>
        <v>W019</v>
      </c>
      <c r="D709" s="433" t="str">
        <f>'KYEI BEKIND - KOFORIDUA'!C10</f>
        <v xml:space="preserve">FRYTOL YELLOW @25L </v>
      </c>
      <c r="E709" s="433" t="str">
        <f>'KYEI BEKIND - KOFORIDUA'!D10</f>
        <v>COOKING OIL</v>
      </c>
      <c r="F709" s="433" t="str">
        <f>'KYEI BEKIND - KOFORIDUA'!E10</f>
        <v>FRYTOL</v>
      </c>
      <c r="G709" s="443">
        <f>'KYEI BEKIND - KOFORIDUA'!F10</f>
        <v>4.9124999999999979</v>
      </c>
      <c r="H709" s="434">
        <f>'KYEI BEKIND - KOFORIDUA'!G10</f>
        <v>218.33333333333331</v>
      </c>
      <c r="I709" s="443">
        <f>'KYEI BEKIND - KOFORIDUA'!H10</f>
        <v>144816.66666666666</v>
      </c>
      <c r="J709" s="433">
        <f>'KYEI BEKIND - KOFORIDUA'!I10</f>
        <v>2269</v>
      </c>
      <c r="K709" s="443">
        <f>'KYEI BEKIND - KOFORIDUA'!J10</f>
        <v>51.052500000000002</v>
      </c>
      <c r="L709" s="443">
        <f>'KYEI BEKIND - KOFORIDUA'!K10</f>
        <v>1504987.8625954199</v>
      </c>
      <c r="M709" s="443">
        <f>'KYEI BEKIND - KOFORIDUA'!L10</f>
        <v>663.28244274809163</v>
      </c>
      <c r="N709" s="433">
        <f>'KYEI BEKIND - KOFORIDUA'!M10</f>
        <v>16</v>
      </c>
      <c r="O709" s="444">
        <f>'KYEI BEKIND - KOFORIDUA'!N10</f>
        <v>3.6078767385283865E-2</v>
      </c>
      <c r="P709" s="433">
        <f>'KYEI BEKIND - KOFORIDUA'!O10</f>
        <v>0.41124284162369745</v>
      </c>
      <c r="Q709" s="433" t="str">
        <f>'KYEI BEKIND - KOFORIDUA'!P10</f>
        <v>A</v>
      </c>
      <c r="R709" s="434">
        <f>'KYEI BEKIND - KOFORIDUA'!Q10</f>
        <v>9.9242424242424239</v>
      </c>
      <c r="S709" s="443">
        <f>'KYEI BEKIND - KOFORIDUA'!R10</f>
        <v>0.22329545454545444</v>
      </c>
      <c r="T709" s="443">
        <f>'KYEI BEKIND - KOFORIDUA'!S10</f>
        <v>6582.5757575757571</v>
      </c>
      <c r="U709" s="433">
        <f>'KYEI BEKIND - KOFORIDUA'!T10</f>
        <v>7</v>
      </c>
      <c r="V709" s="433">
        <f>'KYEI BEKIND - KOFORIDUA'!U10</f>
        <v>2</v>
      </c>
      <c r="W709" s="433">
        <f>'KYEI BEKIND - KOFORIDUA'!V10</f>
        <v>9</v>
      </c>
      <c r="X709" s="434">
        <f>'KYEI BEKIND - KOFORIDUA'!W10</f>
        <v>89.318181818181813</v>
      </c>
      <c r="Y709" s="434">
        <f>'KYEI BEKIND - KOFORIDUA'!X10</f>
        <v>0</v>
      </c>
      <c r="Z709" s="443">
        <f>'KYEI BEKIND - KOFORIDUA'!Y10</f>
        <v>0</v>
      </c>
      <c r="AA709" s="444">
        <f>'KYEI BEKIND - KOFORIDUA'!Z10</f>
        <v>25.403562340966921</v>
      </c>
      <c r="AB709" s="446" t="str">
        <f>'KYEI BEKIND - KOFORIDUA'!AA10</f>
        <v>VERY HIGH-DON’T ORDER</v>
      </c>
      <c r="AC709" s="443">
        <f>'KYEI BEKIND - KOFORIDUA'!AB10</f>
        <v>0</v>
      </c>
      <c r="AD709" s="450">
        <f>Table1[[#This Row],[Stock Sell in/Sell out]]*Table1[[#This Row],[Stock Norm +Transit Time]]/Table1[[#This Row],[Stock Norm QTY]]</f>
        <v>228.63206106870231</v>
      </c>
      <c r="AE709" s="443">
        <f>Table1[[#This Row],[Stock Norm +Transit Time]]*Table1[[#This Row],[Av. Daily Sales MT]]</f>
        <v>2.0096590909090901</v>
      </c>
    </row>
    <row r="710" spans="1:31" hidden="1">
      <c r="A710" s="433" t="s">
        <v>125</v>
      </c>
      <c r="B710" s="433" t="s">
        <v>1</v>
      </c>
      <c r="C710" s="433" t="str">
        <f>'KYEI BEKIND - KOFORIDUA'!B11</f>
        <v>W151</v>
      </c>
      <c r="D710" s="433" t="str">
        <f>'KYEI BEKIND - KOFORIDUA'!C11</f>
        <v>FRYTOL 4.5 LT</v>
      </c>
      <c r="E710" s="433" t="str">
        <f>'KYEI BEKIND - KOFORIDUA'!D11</f>
        <v>COOKING OIL</v>
      </c>
      <c r="F710" s="433" t="str">
        <f>'KYEI BEKIND - KOFORIDUA'!E11</f>
        <v>FRYTOL</v>
      </c>
      <c r="G710" s="443">
        <f>'KYEI BEKIND - KOFORIDUA'!F11</f>
        <v>4.6858500000000145</v>
      </c>
      <c r="H710" s="434">
        <f>'KYEI BEKIND - KOFORIDUA'!G11</f>
        <v>284</v>
      </c>
      <c r="I710" s="443">
        <f>'KYEI BEKIND - KOFORIDUA'!H11</f>
        <v>172114.58333333334</v>
      </c>
      <c r="J710" s="433">
        <f>'KYEI BEKIND - KOFORIDUA'!I11</f>
        <v>273</v>
      </c>
      <c r="K710" s="443">
        <f>'KYEI BEKIND - KOFORIDUA'!J11</f>
        <v>4.4266499999999995</v>
      </c>
      <c r="L710" s="443">
        <f>'KYEI BEKIND - KOFORIDUA'!K11</f>
        <v>165448.17341549299</v>
      </c>
      <c r="M710" s="443">
        <f>'KYEI BEKIND - KOFORIDUA'!L11</f>
        <v>606.03726525821605</v>
      </c>
      <c r="N710" s="433">
        <f>'KYEI BEKIND - KOFORIDUA'!M11</f>
        <v>24</v>
      </c>
      <c r="O710" s="444">
        <f>'KYEI BEKIND - KOFORIDUA'!N11</f>
        <v>3.441418669767593E-2</v>
      </c>
      <c r="P710" s="433">
        <f>'KYEI BEKIND - KOFORIDUA'!O11</f>
        <v>0.44565702832137338</v>
      </c>
      <c r="Q710" s="433" t="str">
        <f>'KYEI BEKIND - KOFORIDUA'!P11</f>
        <v>A</v>
      </c>
      <c r="R710" s="434">
        <f>'KYEI BEKIND - KOFORIDUA'!Q11</f>
        <v>12.909090909090908</v>
      </c>
      <c r="S710" s="443">
        <f>'KYEI BEKIND - KOFORIDUA'!R11</f>
        <v>0.21299318181818247</v>
      </c>
      <c r="T710" s="443">
        <f>'KYEI BEKIND - KOFORIDUA'!S11</f>
        <v>7823.390151515152</v>
      </c>
      <c r="U710" s="433">
        <f>'KYEI BEKIND - KOFORIDUA'!T11</f>
        <v>7</v>
      </c>
      <c r="V710" s="433">
        <f>'KYEI BEKIND - KOFORIDUA'!U11</f>
        <v>2</v>
      </c>
      <c r="W710" s="433">
        <f>'KYEI BEKIND - KOFORIDUA'!V11</f>
        <v>9</v>
      </c>
      <c r="X710" s="434">
        <f>'KYEI BEKIND - KOFORIDUA'!W11</f>
        <v>116.18181818181817</v>
      </c>
      <c r="Y710" s="434">
        <f>'KYEI BEKIND - KOFORIDUA'!X11</f>
        <v>0</v>
      </c>
      <c r="Z710" s="443">
        <f>'KYEI BEKIND - KOFORIDUA'!Y11</f>
        <v>0</v>
      </c>
      <c r="AA710" s="444">
        <f>'KYEI BEKIND - KOFORIDUA'!Z11</f>
        <v>2.3497652582159625</v>
      </c>
      <c r="AB710" s="446" t="str">
        <f>'KYEI BEKIND - KOFORIDUA'!AA11</f>
        <v>VERY HIGH-DON’T ORDER</v>
      </c>
      <c r="AC710" s="443">
        <f>'KYEI BEKIND - KOFORIDUA'!AB11</f>
        <v>0</v>
      </c>
      <c r="AD710" s="450">
        <f>Table1[[#This Row],[Stock Sell in/Sell out]]*Table1[[#This Row],[Stock Norm +Transit Time]]/Table1[[#This Row],[Stock Norm QTY]]</f>
        <v>21.147887323943664</v>
      </c>
      <c r="AE710" s="443">
        <f>Table1[[#This Row],[Stock Norm +Transit Time]]*Table1[[#This Row],[Av. Daily Sales MT]]</f>
        <v>1.9169386363636423</v>
      </c>
    </row>
    <row r="711" spans="1:31" hidden="1">
      <c r="A711" s="433" t="s">
        <v>125</v>
      </c>
      <c r="B711" s="433" t="s">
        <v>1</v>
      </c>
      <c r="C711" s="433" t="str">
        <f>'KYEI BEKIND - KOFORIDUA'!B12</f>
        <v>W165</v>
      </c>
      <c r="D711" s="433" t="str">
        <f>'KYEI BEKIND - KOFORIDUA'!C12</f>
        <v>FORTUNE 4.5</v>
      </c>
      <c r="E711" s="433" t="str">
        <f>'KYEI BEKIND - KOFORIDUA'!D12</f>
        <v>COOKING OIL</v>
      </c>
      <c r="F711" s="433" t="str">
        <f>'KYEI BEKIND - KOFORIDUA'!E12</f>
        <v>FORTUNE</v>
      </c>
      <c r="G711" s="443">
        <f>'KYEI BEKIND - KOFORIDUA'!F12</f>
        <v>4.0308799999999998</v>
      </c>
      <c r="H711" s="434">
        <f>'KYEI BEKIND - KOFORIDUA'!G12</f>
        <v>314.66666666666669</v>
      </c>
      <c r="I711" s="443">
        <f>'KYEI BEKIND - KOFORIDUA'!H12</f>
        <v>103840</v>
      </c>
      <c r="J711" s="433">
        <f>'KYEI BEKIND - KOFORIDUA'!I12</f>
        <v>0</v>
      </c>
      <c r="K711" s="443">
        <f>'KYEI BEKIND - KOFORIDUA'!J12</f>
        <v>0</v>
      </c>
      <c r="L711" s="443">
        <f>'KYEI BEKIND - KOFORIDUA'!K12</f>
        <v>0</v>
      </c>
      <c r="M711" s="443">
        <f>'KYEI BEKIND - KOFORIDUA'!L12</f>
        <v>330</v>
      </c>
      <c r="N711" s="433">
        <f>'KYEI BEKIND - KOFORIDUA'!M12</f>
        <v>48</v>
      </c>
      <c r="O711" s="444">
        <f>'KYEI BEKIND - KOFORIDUA'!N12</f>
        <v>2.9603904707988415E-2</v>
      </c>
      <c r="P711" s="433">
        <f>'KYEI BEKIND - KOFORIDUA'!O12</f>
        <v>0.47526093302936179</v>
      </c>
      <c r="Q711" s="433" t="str">
        <f>'KYEI BEKIND - KOFORIDUA'!P12</f>
        <v>A</v>
      </c>
      <c r="R711" s="434">
        <f>'KYEI BEKIND - KOFORIDUA'!Q12</f>
        <v>14.303030303030305</v>
      </c>
      <c r="S711" s="443">
        <f>'KYEI BEKIND - KOFORIDUA'!R12</f>
        <v>0.18322181818181818</v>
      </c>
      <c r="T711" s="443">
        <f>'KYEI BEKIND - KOFORIDUA'!S12</f>
        <v>4720</v>
      </c>
      <c r="U711" s="433">
        <f>'KYEI BEKIND - KOFORIDUA'!T12</f>
        <v>7</v>
      </c>
      <c r="V711" s="433">
        <f>'KYEI BEKIND - KOFORIDUA'!U12</f>
        <v>2</v>
      </c>
      <c r="W711" s="433">
        <f>'KYEI BEKIND - KOFORIDUA'!V12</f>
        <v>9</v>
      </c>
      <c r="X711" s="434">
        <f>'KYEI BEKIND - KOFORIDUA'!W12</f>
        <v>128.72727272727275</v>
      </c>
      <c r="Y711" s="434">
        <f>'KYEI BEKIND - KOFORIDUA'!X12</f>
        <v>128.72727272727275</v>
      </c>
      <c r="Z711" s="443">
        <f>'KYEI BEKIND - KOFORIDUA'!Y12</f>
        <v>1.6489963636363638</v>
      </c>
      <c r="AA711" s="444">
        <f>'KYEI BEKIND - KOFORIDUA'!Z12</f>
        <v>0</v>
      </c>
      <c r="AB711" s="446" t="str">
        <f>'KYEI BEKIND - KOFORIDUA'!AA12</f>
        <v>VERY LOW-ORDER URGENTLY</v>
      </c>
      <c r="AC711" s="443">
        <f>'KYEI BEKIND - KOFORIDUA'!AB12</f>
        <v>42480.000000000007</v>
      </c>
      <c r="AD711" s="450">
        <f>Table1[[#This Row],[Stock Sell in/Sell out]]*Table1[[#This Row],[Stock Norm +Transit Time]]/Table1[[#This Row],[Stock Norm QTY]]</f>
        <v>0</v>
      </c>
      <c r="AE711" s="443">
        <f>Table1[[#This Row],[Stock Norm +Transit Time]]*Table1[[#This Row],[Av. Daily Sales MT]]</f>
        <v>1.6489963636363636</v>
      </c>
    </row>
    <row r="712" spans="1:31" hidden="1">
      <c r="A712" s="433" t="s">
        <v>125</v>
      </c>
      <c r="B712" s="433" t="s">
        <v>1</v>
      </c>
      <c r="C712" s="433" t="str">
        <f>'KYEI BEKIND - KOFORIDUA'!B13</f>
        <v>W015</v>
      </c>
      <c r="D712" s="433" t="str">
        <f>'KYEI BEKIND - KOFORIDUA'!C13</f>
        <v>FRYTOL YLW 5L *4JRG</v>
      </c>
      <c r="E712" s="433" t="str">
        <f>'KYEI BEKIND - KOFORIDUA'!D13</f>
        <v>COOKING OIL</v>
      </c>
      <c r="F712" s="433" t="str">
        <f>'KYEI BEKIND - KOFORIDUA'!E13</f>
        <v>FRYTOL</v>
      </c>
      <c r="G712" s="443">
        <f>'KYEI BEKIND - KOFORIDUA'!F13</f>
        <v>3.9119999999999995</v>
      </c>
      <c r="H712" s="434">
        <f>'KYEI BEKIND - KOFORIDUA'!G13</f>
        <v>217.33333333333334</v>
      </c>
      <c r="I712" s="443">
        <f>'KYEI BEKIND - KOFORIDUA'!H13</f>
        <v>171693.33333333334</v>
      </c>
      <c r="J712" s="433">
        <f>'KYEI BEKIND - KOFORIDUA'!I13</f>
        <v>0</v>
      </c>
      <c r="K712" s="443">
        <f>'KYEI BEKIND - KOFORIDUA'!J13</f>
        <v>0</v>
      </c>
      <c r="L712" s="443">
        <f>'KYEI BEKIND - KOFORIDUA'!K13</f>
        <v>0</v>
      </c>
      <c r="M712" s="443">
        <f>'KYEI BEKIND - KOFORIDUA'!L13</f>
        <v>790</v>
      </c>
      <c r="N712" s="433">
        <f>'KYEI BEKIND - KOFORIDUA'!M13</f>
        <v>1</v>
      </c>
      <c r="O712" s="444">
        <f>'KYEI BEKIND - KOFORIDUA'!N13</f>
        <v>2.873081689796041E-2</v>
      </c>
      <c r="P712" s="433">
        <f>'KYEI BEKIND - KOFORIDUA'!O13</f>
        <v>0.50399174992732221</v>
      </c>
      <c r="Q712" s="433" t="str">
        <f>'KYEI BEKIND - KOFORIDUA'!P13</f>
        <v>B</v>
      </c>
      <c r="R712" s="434">
        <f>'KYEI BEKIND - KOFORIDUA'!Q13</f>
        <v>9.8787878787878789</v>
      </c>
      <c r="S712" s="443">
        <f>'KYEI BEKIND - KOFORIDUA'!R13</f>
        <v>0.17781818181818179</v>
      </c>
      <c r="T712" s="443">
        <f>'KYEI BEKIND - KOFORIDUA'!S13</f>
        <v>7804.2424242424249</v>
      </c>
      <c r="U712" s="433">
        <f>'KYEI BEKIND - KOFORIDUA'!T13</f>
        <v>14</v>
      </c>
      <c r="V712" s="433">
        <f>'KYEI BEKIND - KOFORIDUA'!U13</f>
        <v>2</v>
      </c>
      <c r="W712" s="433">
        <f>'KYEI BEKIND - KOFORIDUA'!V13</f>
        <v>16</v>
      </c>
      <c r="X712" s="434">
        <f>'KYEI BEKIND - KOFORIDUA'!W13</f>
        <v>158.06060606060606</v>
      </c>
      <c r="Y712" s="434">
        <f>'KYEI BEKIND - KOFORIDUA'!X13</f>
        <v>158.06060606060606</v>
      </c>
      <c r="Z712" s="443">
        <f>'KYEI BEKIND - KOFORIDUA'!Y13</f>
        <v>2.8450909090909087</v>
      </c>
      <c r="AA712" s="444">
        <f>'KYEI BEKIND - KOFORIDUA'!Z13</f>
        <v>0</v>
      </c>
      <c r="AB712" s="446" t="str">
        <f>'KYEI BEKIND - KOFORIDUA'!AA13</f>
        <v>VERY LOW-ORDER URGENTLY</v>
      </c>
      <c r="AC712" s="443">
        <f>'KYEI BEKIND - KOFORIDUA'!AB13</f>
        <v>124867.87878787878</v>
      </c>
      <c r="AD712" s="450">
        <f>Table1[[#This Row],[Stock Sell in/Sell out]]*Table1[[#This Row],[Stock Norm +Transit Time]]/Table1[[#This Row],[Stock Norm QTY]]</f>
        <v>0</v>
      </c>
      <c r="AE712" s="443">
        <f>Table1[[#This Row],[Stock Norm +Transit Time]]*Table1[[#This Row],[Av. Daily Sales MT]]</f>
        <v>2.8450909090909087</v>
      </c>
    </row>
    <row r="713" spans="1:31" hidden="1">
      <c r="A713" s="433" t="s">
        <v>125</v>
      </c>
      <c r="B713" s="433" t="s">
        <v>1</v>
      </c>
      <c r="C713" s="433" t="str">
        <f>'KYEI BEKIND - KOFORIDUA'!B14</f>
        <v>W140</v>
      </c>
      <c r="D713" s="433" t="str">
        <f>'KYEI BEKIND - KOFORIDUA'!C14</f>
        <v>JAMAA CLASSIC 130G</v>
      </c>
      <c r="E713" s="433" t="str">
        <f>'KYEI BEKIND - KOFORIDUA'!D14</f>
        <v>SOAP</v>
      </c>
      <c r="F713" s="433" t="str">
        <f>'KYEI BEKIND - KOFORIDUA'!E14</f>
        <v>JAMAA</v>
      </c>
      <c r="G713" s="443">
        <f>'KYEI BEKIND - KOFORIDUA'!F14</f>
        <v>3.664093333333343</v>
      </c>
      <c r="H713" s="434">
        <f>'KYEI BEKIND - KOFORIDUA'!G14</f>
        <v>585.66666666666663</v>
      </c>
      <c r="I713" s="443">
        <f>'KYEI BEKIND - KOFORIDUA'!H14</f>
        <v>64802.520000000004</v>
      </c>
      <c r="J713" s="433">
        <f>'KYEI BEKIND - KOFORIDUA'!I14</f>
        <v>28</v>
      </c>
      <c r="K713" s="443">
        <f>'KYEI BEKIND - KOFORIDUA'!J14</f>
        <v>0.1807</v>
      </c>
      <c r="L713" s="443">
        <f>'KYEI BEKIND - KOFORIDUA'!K14</f>
        <v>3098.1284462151398</v>
      </c>
      <c r="M713" s="443">
        <f>'KYEI BEKIND - KOFORIDUA'!L14</f>
        <v>110.64744450768356</v>
      </c>
      <c r="N713" s="433">
        <f>'KYEI BEKIND - KOFORIDUA'!M14</f>
        <v>1</v>
      </c>
      <c r="O713" s="444">
        <f>'KYEI BEKIND - KOFORIDUA'!N14</f>
        <v>2.6910121333598599E-2</v>
      </c>
      <c r="P713" s="433">
        <f>'KYEI BEKIND - KOFORIDUA'!O14</f>
        <v>0.53090187126092081</v>
      </c>
      <c r="Q713" s="433" t="str">
        <f>'KYEI BEKIND - KOFORIDUA'!P14</f>
        <v>B</v>
      </c>
      <c r="R713" s="434">
        <f>'KYEI BEKIND - KOFORIDUA'!Q14</f>
        <v>26.621212121212121</v>
      </c>
      <c r="S713" s="443">
        <f>'KYEI BEKIND - KOFORIDUA'!R14</f>
        <v>0.1665496969696974</v>
      </c>
      <c r="T713" s="443">
        <f>'KYEI BEKIND - KOFORIDUA'!S14</f>
        <v>2945.5690909090913</v>
      </c>
      <c r="U713" s="433">
        <f>'KYEI BEKIND - KOFORIDUA'!T14</f>
        <v>14</v>
      </c>
      <c r="V713" s="433">
        <f>'KYEI BEKIND - KOFORIDUA'!U14</f>
        <v>2</v>
      </c>
      <c r="W713" s="433">
        <f>'KYEI BEKIND - KOFORIDUA'!V14</f>
        <v>16</v>
      </c>
      <c r="X713" s="434">
        <f>'KYEI BEKIND - KOFORIDUA'!W14</f>
        <v>425.93939393939394</v>
      </c>
      <c r="Y713" s="434">
        <f>'KYEI BEKIND - KOFORIDUA'!X14</f>
        <v>397.93939393939394</v>
      </c>
      <c r="Z713" s="443">
        <f>'KYEI BEKIND - KOFORIDUA'!Y14</f>
        <v>2.4896193746227278</v>
      </c>
      <c r="AA713" s="444">
        <f>'KYEI BEKIND - KOFORIDUA'!Z14</f>
        <v>6.5737051792828682E-2</v>
      </c>
      <c r="AB713" s="446" t="str">
        <f>'KYEI BEKIND - KOFORIDUA'!AA14</f>
        <v>VERY LOW-ORDER URGENTLY</v>
      </c>
      <c r="AC713" s="443">
        <f>'KYEI BEKIND - KOFORIDUA'!AB14</f>
        <v>44030.977008330316</v>
      </c>
      <c r="AD713" s="450">
        <f>Table1[[#This Row],[Stock Sell in/Sell out]]*Table1[[#This Row],[Stock Norm +Transit Time]]/Table1[[#This Row],[Stock Norm QTY]]</f>
        <v>1.0517928286852589</v>
      </c>
      <c r="AE713" s="443">
        <f>Table1[[#This Row],[Stock Norm +Transit Time]]*Table1[[#This Row],[Av. Daily Sales MT]]</f>
        <v>2.6647951515151584</v>
      </c>
    </row>
    <row r="714" spans="1:31" hidden="1">
      <c r="A714" s="433" t="s">
        <v>125</v>
      </c>
      <c r="B714" s="433" t="s">
        <v>1</v>
      </c>
      <c r="C714" s="433" t="str">
        <f>'KYEI BEKIND - KOFORIDUA'!B15</f>
        <v>W178</v>
      </c>
      <c r="D714" s="433" t="str">
        <f>'KYEI BEKIND - KOFORIDUA'!C15</f>
        <v>FRYTOL 450 ML SCH</v>
      </c>
      <c r="E714" s="433" t="str">
        <f>'KYEI BEKIND - KOFORIDUA'!D15</f>
        <v>COOKING OIL</v>
      </c>
      <c r="F714" s="433" t="str">
        <f>'KYEI BEKIND - KOFORIDUA'!E15</f>
        <v>FRYTOL</v>
      </c>
      <c r="G714" s="443">
        <f>'KYEI BEKIND - KOFORIDUA'!F15</f>
        <v>3.615870000000025</v>
      </c>
      <c r="H714" s="434">
        <f>'KYEI BEKIND - KOFORIDUA'!G15</f>
        <v>442</v>
      </c>
      <c r="I714" s="443">
        <f>'KYEI BEKIND - KOFORIDUA'!H15</f>
        <v>120819.66666666666</v>
      </c>
      <c r="J714" s="433">
        <f>'KYEI BEKIND - KOFORIDUA'!I15</f>
        <v>27</v>
      </c>
      <c r="K714" s="443">
        <f>'KYEI BEKIND - KOFORIDUA'!J15</f>
        <v>0.21910999999999997</v>
      </c>
      <c r="L714" s="443">
        <f>'KYEI BEKIND - KOFORIDUA'!K15</f>
        <v>7380.3868778280539</v>
      </c>
      <c r="M714" s="443">
        <f>'KYEI BEKIND - KOFORIDUA'!L15</f>
        <v>273.34766214177978</v>
      </c>
      <c r="N714" s="433">
        <f>'KYEI BEKIND - KOFORIDUA'!M15</f>
        <v>1</v>
      </c>
      <c r="O714" s="444">
        <f>'KYEI BEKIND - KOFORIDUA'!N15</f>
        <v>2.6555955750723122E-2</v>
      </c>
      <c r="P714" s="433">
        <f>'KYEI BEKIND - KOFORIDUA'!O15</f>
        <v>0.55745782701164392</v>
      </c>
      <c r="Q714" s="433" t="str">
        <f>'KYEI BEKIND - KOFORIDUA'!P15</f>
        <v>B</v>
      </c>
      <c r="R714" s="434">
        <f>'KYEI BEKIND - KOFORIDUA'!Q15</f>
        <v>20.09090909090909</v>
      </c>
      <c r="S714" s="443">
        <f>'KYEI BEKIND - KOFORIDUA'!R15</f>
        <v>0.1643577272727284</v>
      </c>
      <c r="T714" s="443">
        <f>'KYEI BEKIND - KOFORIDUA'!S15</f>
        <v>5491.80303030303</v>
      </c>
      <c r="U714" s="433">
        <f>'KYEI BEKIND - KOFORIDUA'!T15</f>
        <v>14</v>
      </c>
      <c r="V714" s="433">
        <f>'KYEI BEKIND - KOFORIDUA'!U15</f>
        <v>2</v>
      </c>
      <c r="W714" s="433">
        <f>'KYEI BEKIND - KOFORIDUA'!V15</f>
        <v>16</v>
      </c>
      <c r="X714" s="434">
        <f>'KYEI BEKIND - KOFORIDUA'!W15</f>
        <v>321.45454545454544</v>
      </c>
      <c r="Y714" s="434">
        <f>'KYEI BEKIND - KOFORIDUA'!X15</f>
        <v>294.45454545454544</v>
      </c>
      <c r="Z714" s="443">
        <f>'KYEI BEKIND - KOFORIDUA'!Y15</f>
        <v>2.4088446997120694</v>
      </c>
      <c r="AA714" s="444">
        <f>'KYEI BEKIND - KOFORIDUA'!Z15</f>
        <v>8.3993212669683265E-2</v>
      </c>
      <c r="AB714" s="446" t="str">
        <f>'KYEI BEKIND - KOFORIDUA'!AA15</f>
        <v>VERY LOW-ORDER URGENTLY</v>
      </c>
      <c r="AC714" s="443">
        <f>'KYEI BEKIND - KOFORIDUA'!AB15</f>
        <v>80488.461607020421</v>
      </c>
      <c r="AD714" s="450">
        <f>Table1[[#This Row],[Stock Sell in/Sell out]]*Table1[[#This Row],[Stock Norm +Transit Time]]/Table1[[#This Row],[Stock Norm QTY]]</f>
        <v>1.3438914027149322</v>
      </c>
      <c r="AE714" s="443">
        <f>Table1[[#This Row],[Stock Norm +Transit Time]]*Table1[[#This Row],[Av. Daily Sales MT]]</f>
        <v>2.6297236363636545</v>
      </c>
    </row>
    <row r="715" spans="1:31" hidden="1">
      <c r="A715" s="433" t="s">
        <v>125</v>
      </c>
      <c r="B715" s="433" t="s">
        <v>1</v>
      </c>
      <c r="C715" s="433" t="str">
        <f>'KYEI BEKIND - KOFORIDUA'!B16</f>
        <v>W141</v>
      </c>
      <c r="D715" s="433" t="str">
        <f>'KYEI BEKIND - KOFORIDUA'!C16</f>
        <v>EAZZY 32X300G</v>
      </c>
      <c r="E715" s="433" t="str">
        <f>'KYEI BEKIND - KOFORIDUA'!D16</f>
        <v>SOAP</v>
      </c>
      <c r="F715" s="433" t="str">
        <f>'KYEI BEKIND - KOFORIDUA'!E16</f>
        <v>EAZZY</v>
      </c>
      <c r="G715" s="443">
        <f>'KYEI BEKIND - KOFORIDUA'!F16</f>
        <v>3.5928799999999974</v>
      </c>
      <c r="H715" s="434">
        <f>'KYEI BEKIND - KOFORIDUA'!G16</f>
        <v>374</v>
      </c>
      <c r="I715" s="443">
        <f>'KYEI BEKIND - KOFORIDUA'!H16</f>
        <v>50872.479999999996</v>
      </c>
      <c r="J715" s="433">
        <f>'KYEI BEKIND - KOFORIDUA'!I16</f>
        <v>0</v>
      </c>
      <c r="K715" s="443">
        <f>'KYEI BEKIND - KOFORIDUA'!J16</f>
        <v>0</v>
      </c>
      <c r="L715" s="443">
        <f>'KYEI BEKIND - KOFORIDUA'!K16</f>
        <v>0</v>
      </c>
      <c r="M715" s="443">
        <f>'KYEI BEKIND - KOFORIDUA'!L16</f>
        <v>136.02267379679142</v>
      </c>
      <c r="N715" s="433">
        <f>'KYEI BEKIND - KOFORIDUA'!M16</f>
        <v>1</v>
      </c>
      <c r="O715" s="444">
        <f>'KYEI BEKIND - KOFORIDUA'!N16</f>
        <v>2.6387110791498962E-2</v>
      </c>
      <c r="P715" s="433">
        <f>'KYEI BEKIND - KOFORIDUA'!O16</f>
        <v>0.58384493780314284</v>
      </c>
      <c r="Q715" s="433" t="str">
        <f>'KYEI BEKIND - KOFORIDUA'!P16</f>
        <v>B</v>
      </c>
      <c r="R715" s="434">
        <f>'KYEI BEKIND - KOFORIDUA'!Q16</f>
        <v>17</v>
      </c>
      <c r="S715" s="443">
        <f>'KYEI BEKIND - KOFORIDUA'!R16</f>
        <v>0.16331272727272717</v>
      </c>
      <c r="T715" s="443">
        <f>'KYEI BEKIND - KOFORIDUA'!S16</f>
        <v>2312.3854545454542</v>
      </c>
      <c r="U715" s="433">
        <f>'KYEI BEKIND - KOFORIDUA'!T16</f>
        <v>14</v>
      </c>
      <c r="V715" s="433">
        <f>'KYEI BEKIND - KOFORIDUA'!U16</f>
        <v>2</v>
      </c>
      <c r="W715" s="433">
        <f>'KYEI BEKIND - KOFORIDUA'!V16</f>
        <v>16</v>
      </c>
      <c r="X715" s="434">
        <f>'KYEI BEKIND - KOFORIDUA'!W16</f>
        <v>272</v>
      </c>
      <c r="Y715" s="434">
        <f>'KYEI BEKIND - KOFORIDUA'!X16</f>
        <v>272</v>
      </c>
      <c r="Z715" s="443">
        <f>'KYEI BEKIND - KOFORIDUA'!Y16</f>
        <v>2.6130036363636346</v>
      </c>
      <c r="AA715" s="444">
        <f>'KYEI BEKIND - KOFORIDUA'!Z16</f>
        <v>0</v>
      </c>
      <c r="AB715" s="446" t="str">
        <f>'KYEI BEKIND - KOFORIDUA'!AA16</f>
        <v>VERY LOW-ORDER URGENTLY</v>
      </c>
      <c r="AC715" s="443">
        <f>'KYEI BEKIND - KOFORIDUA'!AB16</f>
        <v>36998.167272727267</v>
      </c>
      <c r="AD715" s="450">
        <f>Table1[[#This Row],[Stock Sell in/Sell out]]*Table1[[#This Row],[Stock Norm +Transit Time]]/Table1[[#This Row],[Stock Norm QTY]]</f>
        <v>0</v>
      </c>
      <c r="AE715" s="443">
        <f>Table1[[#This Row],[Stock Norm +Transit Time]]*Table1[[#This Row],[Av. Daily Sales MT]]</f>
        <v>2.6130036363636346</v>
      </c>
    </row>
    <row r="716" spans="1:31" hidden="1">
      <c r="A716" s="433" t="s">
        <v>125</v>
      </c>
      <c r="B716" s="433" t="s">
        <v>1</v>
      </c>
      <c r="C716" s="433" t="str">
        <f>'KYEI BEKIND - KOFORIDUA'!B17</f>
        <v>W168</v>
      </c>
      <c r="D716" s="433" t="str">
        <f>'KYEI BEKIND - KOFORIDUA'!C17</f>
        <v>JAMAA 24 X 200G</v>
      </c>
      <c r="E716" s="433" t="str">
        <f>'KYEI BEKIND - KOFORIDUA'!D17</f>
        <v>SOAP</v>
      </c>
      <c r="F716" s="433" t="str">
        <f>'KYEI BEKIND - KOFORIDUA'!E17</f>
        <v>JAMAA</v>
      </c>
      <c r="G716" s="443">
        <f>'KYEI BEKIND - KOFORIDUA'!F17</f>
        <v>3.3240666666666554</v>
      </c>
      <c r="H716" s="434">
        <f>'KYEI BEKIND - KOFORIDUA'!G17</f>
        <v>691</v>
      </c>
      <c r="I716" s="443">
        <f>'KYEI BEKIND - KOFORIDUA'!H17</f>
        <v>61860.823333333334</v>
      </c>
      <c r="J716" s="433">
        <f>'KYEI BEKIND - KOFORIDUA'!I17</f>
        <v>13</v>
      </c>
      <c r="K716" s="443">
        <f>'KYEI BEKIND - KOFORIDUA'!J17</f>
        <v>6.2399999999999997E-2</v>
      </c>
      <c r="L716" s="443">
        <f>'KYEI BEKIND - KOFORIDUA'!K17</f>
        <v>1163.807095996141</v>
      </c>
      <c r="M716" s="443">
        <f>'KYEI BEKIND - KOFORIDUA'!L17</f>
        <v>89.523622768933919</v>
      </c>
      <c r="N716" s="433">
        <f>'KYEI BEKIND - KOFORIDUA'!M17</f>
        <v>48</v>
      </c>
      <c r="O716" s="444">
        <f>'KYEI BEKIND - KOFORIDUA'!N17</f>
        <v>2.4412870847805034E-2</v>
      </c>
      <c r="P716" s="433">
        <f>'KYEI BEKIND - KOFORIDUA'!O17</f>
        <v>0.60825780865094792</v>
      </c>
      <c r="Q716" s="433" t="str">
        <f>'KYEI BEKIND - KOFORIDUA'!P17</f>
        <v>B</v>
      </c>
      <c r="R716" s="434">
        <f>'KYEI BEKIND - KOFORIDUA'!Q17</f>
        <v>31.40909090909091</v>
      </c>
      <c r="S716" s="443">
        <f>'KYEI BEKIND - KOFORIDUA'!R17</f>
        <v>0.15109393939393889</v>
      </c>
      <c r="T716" s="443">
        <f>'KYEI BEKIND - KOFORIDUA'!S17</f>
        <v>2811.8556060606061</v>
      </c>
      <c r="U716" s="433">
        <f>'KYEI BEKIND - KOFORIDUA'!T17</f>
        <v>14</v>
      </c>
      <c r="V716" s="433">
        <f>'KYEI BEKIND - KOFORIDUA'!U17</f>
        <v>2</v>
      </c>
      <c r="W716" s="433">
        <f>'KYEI BEKIND - KOFORIDUA'!V17</f>
        <v>16</v>
      </c>
      <c r="X716" s="434">
        <f>'KYEI BEKIND - KOFORIDUA'!W17</f>
        <v>502.54545454545456</v>
      </c>
      <c r="Y716" s="434">
        <f>'KYEI BEKIND - KOFORIDUA'!X17</f>
        <v>489.54545454545456</v>
      </c>
      <c r="Z716" s="443">
        <f>'KYEI BEKIND - KOFORIDUA'!Y17</f>
        <v>2.3549663202210156</v>
      </c>
      <c r="AA716" s="444">
        <f>'KYEI BEKIND - KOFORIDUA'!Z17</f>
        <v>2.5868306801736612E-2</v>
      </c>
      <c r="AB716" s="446" t="str">
        <f>'KYEI BEKIND - KOFORIDUA'!AA17</f>
        <v>VERY LOW-ORDER URGENTLY</v>
      </c>
      <c r="AC716" s="443">
        <f>'KYEI BEKIND - KOFORIDUA'!AB17</f>
        <v>43825.882600973564</v>
      </c>
      <c r="AD716" s="450">
        <f>Table1[[#This Row],[Stock Sell in/Sell out]]*Table1[[#This Row],[Stock Norm +Transit Time]]/Table1[[#This Row],[Stock Norm QTY]]</f>
        <v>0.41389290882778579</v>
      </c>
      <c r="AE716" s="443">
        <f>Table1[[#This Row],[Stock Norm +Transit Time]]*Table1[[#This Row],[Av. Daily Sales MT]]</f>
        <v>2.4175030303030223</v>
      </c>
    </row>
    <row r="717" spans="1:31" hidden="1">
      <c r="A717" s="433" t="s">
        <v>125</v>
      </c>
      <c r="B717" s="433" t="s">
        <v>1</v>
      </c>
      <c r="C717" s="433" t="str">
        <f>'KYEI BEKIND - KOFORIDUA'!B18</f>
        <v>W032</v>
      </c>
      <c r="D717" s="433" t="str">
        <f>'KYEI BEKIND - KOFORIDUA'!C18</f>
        <v>WINTER SFO 5L X 4BTL</v>
      </c>
      <c r="E717" s="433" t="str">
        <f>'KYEI BEKIND - KOFORIDUA'!D18</f>
        <v>SUNFLOWER OIL</v>
      </c>
      <c r="F717" s="433" t="str">
        <f>'KYEI BEKIND - KOFORIDUA'!E18</f>
        <v>FRYTOL</v>
      </c>
      <c r="G717" s="443">
        <f>'KYEI BEKIND - KOFORIDUA'!F18</f>
        <v>3.1728666666666667</v>
      </c>
      <c r="H717" s="434">
        <f>'KYEI BEKIND - KOFORIDUA'!G18</f>
        <v>174</v>
      </c>
      <c r="I717" s="443">
        <f>'KYEI BEKIND - KOFORIDUA'!H18</f>
        <v>85747</v>
      </c>
      <c r="J717" s="433">
        <f>'KYEI BEKIND - KOFORIDUA'!I18</f>
        <v>0</v>
      </c>
      <c r="K717" s="443">
        <f>'KYEI BEKIND - KOFORIDUA'!J18</f>
        <v>0</v>
      </c>
      <c r="L717" s="443">
        <f>'KYEI BEKIND - KOFORIDUA'!K18</f>
        <v>0</v>
      </c>
      <c r="M717" s="443">
        <f>'KYEI BEKIND - KOFORIDUA'!L18</f>
        <v>492.79885057471262</v>
      </c>
      <c r="N717" s="433">
        <f>'KYEI BEKIND - KOFORIDUA'!M18</f>
        <v>5</v>
      </c>
      <c r="O717" s="444">
        <f>'KYEI BEKIND - KOFORIDUA'!N18</f>
        <v>2.3302415961564928E-2</v>
      </c>
      <c r="P717" s="433">
        <f>'KYEI BEKIND - KOFORIDUA'!O18</f>
        <v>0.63156022461251282</v>
      </c>
      <c r="Q717" s="433" t="str">
        <f>'KYEI BEKIND - KOFORIDUA'!P18</f>
        <v>B</v>
      </c>
      <c r="R717" s="434">
        <f>'KYEI BEKIND - KOFORIDUA'!Q18</f>
        <v>7.9090909090909092</v>
      </c>
      <c r="S717" s="443">
        <f>'KYEI BEKIND - KOFORIDUA'!R18</f>
        <v>0.14422121212121211</v>
      </c>
      <c r="T717" s="443">
        <f>'KYEI BEKIND - KOFORIDUA'!S18</f>
        <v>3897.590909090909</v>
      </c>
      <c r="U717" s="433">
        <f>'KYEI BEKIND - KOFORIDUA'!T18</f>
        <v>14</v>
      </c>
      <c r="V717" s="433">
        <f>'KYEI BEKIND - KOFORIDUA'!U18</f>
        <v>2</v>
      </c>
      <c r="W717" s="433">
        <f>'KYEI BEKIND - KOFORIDUA'!V18</f>
        <v>16</v>
      </c>
      <c r="X717" s="434">
        <f>'KYEI BEKIND - KOFORIDUA'!W18</f>
        <v>126.54545454545455</v>
      </c>
      <c r="Y717" s="434">
        <f>'KYEI BEKIND - KOFORIDUA'!X18</f>
        <v>126.54545454545455</v>
      </c>
      <c r="Z717" s="443">
        <f>'KYEI BEKIND - KOFORIDUA'!Y18</f>
        <v>2.3075393939393942</v>
      </c>
      <c r="AA717" s="444">
        <f>'KYEI BEKIND - KOFORIDUA'!Z18</f>
        <v>0</v>
      </c>
      <c r="AB717" s="446" t="str">
        <f>'KYEI BEKIND - KOFORIDUA'!AA18</f>
        <v>VERY LOW-ORDER URGENTLY</v>
      </c>
      <c r="AC717" s="443">
        <f>'KYEI BEKIND - KOFORIDUA'!AB18</f>
        <v>62361.454545454544</v>
      </c>
      <c r="AD717" s="450">
        <f>Table1[[#This Row],[Stock Sell in/Sell out]]*Table1[[#This Row],[Stock Norm +Transit Time]]/Table1[[#This Row],[Stock Norm QTY]]</f>
        <v>0</v>
      </c>
      <c r="AE717" s="443">
        <f>Table1[[#This Row],[Stock Norm +Transit Time]]*Table1[[#This Row],[Av. Daily Sales MT]]</f>
        <v>2.3075393939393938</v>
      </c>
    </row>
    <row r="718" spans="1:31" hidden="1">
      <c r="A718" s="433" t="s">
        <v>125</v>
      </c>
      <c r="B718" s="433" t="s">
        <v>1</v>
      </c>
      <c r="C718" s="433" t="str">
        <f>'KYEI BEKIND - KOFORIDUA'!B19</f>
        <v>W059</v>
      </c>
      <c r="D718" s="433" t="str">
        <f>'KYEI BEKIND - KOFORIDUA'!C19</f>
        <v xml:space="preserve">FORTUNE DELIGHT 5KG *5 </v>
      </c>
      <c r="E718" s="433" t="str">
        <f>'KYEI BEKIND - KOFORIDUA'!D19</f>
        <v>RICE</v>
      </c>
      <c r="F718" s="433" t="str">
        <f>'KYEI BEKIND - KOFORIDUA'!E19</f>
        <v>FORTUNE DELIGHT</v>
      </c>
      <c r="G718" s="443">
        <f>'KYEI BEKIND - KOFORIDUA'!F19</f>
        <v>3.0533333333333359</v>
      </c>
      <c r="H718" s="434">
        <f>'KYEI BEKIND - KOFORIDUA'!G19</f>
        <v>122</v>
      </c>
      <c r="I718" s="443">
        <f>'KYEI BEKIND - KOFORIDUA'!H19</f>
        <v>58808</v>
      </c>
      <c r="J718" s="433">
        <f>'KYEI BEKIND - KOFORIDUA'!I19</f>
        <v>0</v>
      </c>
      <c r="K718" s="443">
        <f>'KYEI BEKIND - KOFORIDUA'!J19</f>
        <v>0</v>
      </c>
      <c r="L718" s="443">
        <f>'KYEI BEKIND - KOFORIDUA'!K19</f>
        <v>0</v>
      </c>
      <c r="M718" s="443">
        <f>'KYEI BEKIND - KOFORIDUA'!L19</f>
        <v>482.03278688524591</v>
      </c>
      <c r="N718" s="433">
        <f>'KYEI BEKIND - KOFORIDUA'!M19</f>
        <v>60</v>
      </c>
      <c r="O718" s="444">
        <f>'KYEI BEKIND - KOFORIDUA'!N19</f>
        <v>2.2424529889682826E-2</v>
      </c>
      <c r="P718" s="433">
        <f>'KYEI BEKIND - KOFORIDUA'!O19</f>
        <v>0.65398475450219562</v>
      </c>
      <c r="Q718" s="433" t="str">
        <f>'KYEI BEKIND - KOFORIDUA'!P19</f>
        <v>B</v>
      </c>
      <c r="R718" s="434">
        <f>'KYEI BEKIND - KOFORIDUA'!Q19</f>
        <v>5.5454545454545459</v>
      </c>
      <c r="S718" s="443">
        <f>'KYEI BEKIND - KOFORIDUA'!R19</f>
        <v>0.1387878787878789</v>
      </c>
      <c r="T718" s="443">
        <f>'KYEI BEKIND - KOFORIDUA'!S19</f>
        <v>2673.090909090909</v>
      </c>
      <c r="U718" s="433">
        <f>'KYEI BEKIND - KOFORIDUA'!T19</f>
        <v>14</v>
      </c>
      <c r="V718" s="433">
        <f>'KYEI BEKIND - KOFORIDUA'!U19</f>
        <v>2</v>
      </c>
      <c r="W718" s="433">
        <f>'KYEI BEKIND - KOFORIDUA'!V19</f>
        <v>16</v>
      </c>
      <c r="X718" s="434">
        <f>'KYEI BEKIND - KOFORIDUA'!W19</f>
        <v>88.727272727272734</v>
      </c>
      <c r="Y718" s="434">
        <f>'KYEI BEKIND - KOFORIDUA'!X19</f>
        <v>88.727272727272734</v>
      </c>
      <c r="Z718" s="443">
        <f>'KYEI BEKIND - KOFORIDUA'!Y19</f>
        <v>2.2206060606060625</v>
      </c>
      <c r="AA718" s="444">
        <f>'KYEI BEKIND - KOFORIDUA'!Z19</f>
        <v>0</v>
      </c>
      <c r="AB718" s="446" t="str">
        <f>'KYEI BEKIND - KOFORIDUA'!AA19</f>
        <v>VERY LOW-ORDER URGENTLY</v>
      </c>
      <c r="AC718" s="443">
        <f>'KYEI BEKIND - KOFORIDUA'!AB19</f>
        <v>42769.454545454551</v>
      </c>
      <c r="AD718" s="450">
        <f>Table1[[#This Row],[Stock Sell in/Sell out]]*Table1[[#This Row],[Stock Norm +Transit Time]]/Table1[[#This Row],[Stock Norm QTY]]</f>
        <v>0</v>
      </c>
      <c r="AE718" s="443">
        <f>Table1[[#This Row],[Stock Norm +Transit Time]]*Table1[[#This Row],[Av. Daily Sales MT]]</f>
        <v>2.2206060606060625</v>
      </c>
    </row>
    <row r="719" spans="1:31" hidden="1">
      <c r="A719" s="433" t="s">
        <v>125</v>
      </c>
      <c r="B719" s="433" t="s">
        <v>1</v>
      </c>
      <c r="C719" s="433" t="str">
        <f>'KYEI BEKIND - KOFORIDUA'!B20</f>
        <v>W176</v>
      </c>
      <c r="D719" s="433" t="str">
        <f>'KYEI BEKIND - KOFORIDUA'!C20</f>
        <v>FORTUNE VIET 50KG</v>
      </c>
      <c r="E719" s="433" t="str">
        <f>'KYEI BEKIND - KOFORIDUA'!D20</f>
        <v>RICE</v>
      </c>
      <c r="F719" s="433" t="str">
        <f>'KYEI BEKIND - KOFORIDUA'!E20</f>
        <v>FORTUNE</v>
      </c>
      <c r="G719" s="443">
        <f>'KYEI BEKIND - KOFORIDUA'!F20</f>
        <v>2.8666666666666667</v>
      </c>
      <c r="H719" s="434">
        <f>'KYEI BEKIND - KOFORIDUA'!G20</f>
        <v>57.333333333333329</v>
      </c>
      <c r="I719" s="443">
        <f>'KYEI BEKIND - KOFORIDUA'!H20</f>
        <v>29514.666666666664</v>
      </c>
      <c r="J719" s="433">
        <f>'KYEI BEKIND - KOFORIDUA'!I20</f>
        <v>7</v>
      </c>
      <c r="K719" s="443">
        <f>'KYEI BEKIND - KOFORIDUA'!J20</f>
        <v>0.35</v>
      </c>
      <c r="L719" s="443">
        <f>'KYEI BEKIND - KOFORIDUA'!K20</f>
        <v>3603.5348837209303</v>
      </c>
      <c r="M719" s="443">
        <f>'KYEI BEKIND - KOFORIDUA'!L20</f>
        <v>514.79069767441865</v>
      </c>
      <c r="N719" s="433">
        <f>'KYEI BEKIND - KOFORIDUA'!M20</f>
        <v>12</v>
      </c>
      <c r="O719" s="444">
        <f>'KYEI BEKIND - KOFORIDUA'!N20</f>
        <v>2.1053597931361585E-2</v>
      </c>
      <c r="P719" s="433">
        <f>'KYEI BEKIND - KOFORIDUA'!O20</f>
        <v>0.67503835243355725</v>
      </c>
      <c r="Q719" s="433" t="str">
        <f>'KYEI BEKIND - KOFORIDUA'!P20</f>
        <v>B</v>
      </c>
      <c r="R719" s="434">
        <f>'KYEI BEKIND - KOFORIDUA'!Q20</f>
        <v>2.606060606060606</v>
      </c>
      <c r="S719" s="443">
        <f>'KYEI BEKIND - KOFORIDUA'!R20</f>
        <v>0.13030303030303031</v>
      </c>
      <c r="T719" s="443">
        <f>'KYEI BEKIND - KOFORIDUA'!S20</f>
        <v>1341.5757575757575</v>
      </c>
      <c r="U719" s="433">
        <f>'KYEI BEKIND - KOFORIDUA'!T20</f>
        <v>14</v>
      </c>
      <c r="V719" s="433">
        <f>'KYEI BEKIND - KOFORIDUA'!U20</f>
        <v>2</v>
      </c>
      <c r="W719" s="433">
        <f>'KYEI BEKIND - KOFORIDUA'!V20</f>
        <v>16</v>
      </c>
      <c r="X719" s="434">
        <f>'KYEI BEKIND - KOFORIDUA'!W20</f>
        <v>41.696969696969695</v>
      </c>
      <c r="Y719" s="434">
        <f>'KYEI BEKIND - KOFORIDUA'!X20</f>
        <v>34.696969696969695</v>
      </c>
      <c r="Z719" s="443">
        <f>'KYEI BEKIND - KOFORIDUA'!Y20</f>
        <v>1.7348484848484851</v>
      </c>
      <c r="AA719" s="444">
        <f>'KYEI BEKIND - KOFORIDUA'!Z20</f>
        <v>0.16787790697674418</v>
      </c>
      <c r="AB719" s="446" t="str">
        <f>'KYEI BEKIND - KOFORIDUA'!AA20</f>
        <v>VERY LOW-ORDER URGENTLY</v>
      </c>
      <c r="AC719" s="443">
        <f>'KYEI BEKIND - KOFORIDUA'!AB20</f>
        <v>17861.677237491192</v>
      </c>
      <c r="AD719" s="450">
        <f>Table1[[#This Row],[Stock Sell in/Sell out]]*Table1[[#This Row],[Stock Norm +Transit Time]]/Table1[[#This Row],[Stock Norm QTY]]</f>
        <v>2.6860465116279069</v>
      </c>
      <c r="AE719" s="443">
        <f>Table1[[#This Row],[Stock Norm +Transit Time]]*Table1[[#This Row],[Av. Daily Sales MT]]</f>
        <v>2.084848484848485</v>
      </c>
    </row>
    <row r="720" spans="1:31" hidden="1">
      <c r="A720" s="433" t="s">
        <v>125</v>
      </c>
      <c r="B720" s="433" t="s">
        <v>1</v>
      </c>
      <c r="C720" s="433" t="str">
        <f>'KYEI BEKIND - KOFORIDUA'!B21</f>
        <v>W084</v>
      </c>
      <c r="D720" s="433" t="str">
        <f>'KYEI BEKIND - KOFORIDUA'!C21</f>
        <v>JAMAA CLASS 16 X 800G</v>
      </c>
      <c r="E720" s="433" t="str">
        <f>'KYEI BEKIND - KOFORIDUA'!D21</f>
        <v>SOAP</v>
      </c>
      <c r="F720" s="433" t="str">
        <f>'KYEI BEKIND - KOFORIDUA'!E21</f>
        <v>JAMAA</v>
      </c>
      <c r="G720" s="443">
        <f>'KYEI BEKIND - KOFORIDUA'!F21</f>
        <v>2.5495999999999941</v>
      </c>
      <c r="H720" s="434">
        <f>'KYEI BEKIND - KOFORIDUA'!G21</f>
        <v>195</v>
      </c>
      <c r="I720" s="443">
        <f>'KYEI BEKIND - KOFORIDUA'!H21</f>
        <v>40920.343333333331</v>
      </c>
      <c r="J720" s="433">
        <f>'KYEI BEKIND - KOFORIDUA'!I21</f>
        <v>564</v>
      </c>
      <c r="K720" s="443">
        <f>'KYEI BEKIND - KOFORIDUA'!J21</f>
        <v>7.2288000000000014</v>
      </c>
      <c r="L720" s="443">
        <f>'KYEI BEKIND - KOFORIDUA'!K21</f>
        <v>118354.22379487178</v>
      </c>
      <c r="M720" s="443">
        <f>'KYEI BEKIND - KOFORIDUA'!L21</f>
        <v>209.8479145299145</v>
      </c>
      <c r="N720" s="433">
        <f>'KYEI BEKIND - KOFORIDUA'!M21</f>
        <v>40</v>
      </c>
      <c r="O720" s="444">
        <f>'KYEI BEKIND - KOFORIDUA'!N21</f>
        <v>1.8724972076441644E-2</v>
      </c>
      <c r="P720" s="433">
        <f>'KYEI BEKIND - KOFORIDUA'!O21</f>
        <v>0.69376332450999889</v>
      </c>
      <c r="Q720" s="433" t="str">
        <f>'KYEI BEKIND - KOFORIDUA'!P21</f>
        <v>B</v>
      </c>
      <c r="R720" s="434">
        <f>'KYEI BEKIND - KOFORIDUA'!Q21</f>
        <v>8.8636363636363633</v>
      </c>
      <c r="S720" s="443">
        <f>'KYEI BEKIND - KOFORIDUA'!R21</f>
        <v>0.11589090909090882</v>
      </c>
      <c r="T720" s="443">
        <f>'KYEI BEKIND - KOFORIDUA'!S21</f>
        <v>1860.0156060606059</v>
      </c>
      <c r="U720" s="433">
        <f>'KYEI BEKIND - KOFORIDUA'!T21</f>
        <v>14</v>
      </c>
      <c r="V720" s="433">
        <f>'KYEI BEKIND - KOFORIDUA'!U21</f>
        <v>2</v>
      </c>
      <c r="W720" s="433">
        <f>'KYEI BEKIND - KOFORIDUA'!V21</f>
        <v>16</v>
      </c>
      <c r="X720" s="434">
        <f>'KYEI BEKIND - KOFORIDUA'!W21</f>
        <v>141.81818181818181</v>
      </c>
      <c r="Y720" s="434">
        <f>'KYEI BEKIND - KOFORIDUA'!X21</f>
        <v>0</v>
      </c>
      <c r="Z720" s="443">
        <f>'KYEI BEKIND - KOFORIDUA'!Y21</f>
        <v>0</v>
      </c>
      <c r="AA720" s="444">
        <f>'KYEI BEKIND - KOFORIDUA'!Z21</f>
        <v>3.976923076923077</v>
      </c>
      <c r="AB720" s="446" t="str">
        <f>'KYEI BEKIND - KOFORIDUA'!AA21</f>
        <v>VERY HIGH-DON’T ORDER</v>
      </c>
      <c r="AC720" s="443">
        <f>'KYEI BEKIND - KOFORIDUA'!AB21</f>
        <v>0</v>
      </c>
      <c r="AD720" s="450">
        <f>Table1[[#This Row],[Stock Sell in/Sell out]]*Table1[[#This Row],[Stock Norm +Transit Time]]/Table1[[#This Row],[Stock Norm QTY]]</f>
        <v>63.630769230769232</v>
      </c>
      <c r="AE720" s="443">
        <f>Table1[[#This Row],[Stock Norm +Transit Time]]*Table1[[#This Row],[Av. Daily Sales MT]]</f>
        <v>1.8542545454545412</v>
      </c>
    </row>
    <row r="721" spans="1:31" hidden="1">
      <c r="A721" s="433" t="s">
        <v>125</v>
      </c>
      <c r="B721" s="433" t="s">
        <v>1</v>
      </c>
      <c r="C721" s="433" t="str">
        <f>'KYEI BEKIND - KOFORIDUA'!B22</f>
        <v>W080</v>
      </c>
      <c r="D721" s="433" t="str">
        <f>'KYEI BEKIND - KOFORIDUA'!C22</f>
        <v>ALIFE MEDICATED 40 X 100G</v>
      </c>
      <c r="E721" s="433" t="str">
        <f>'KYEI BEKIND - KOFORIDUA'!D22</f>
        <v>SOAP</v>
      </c>
      <c r="F721" s="433" t="str">
        <f>'KYEI BEKIND - KOFORIDUA'!E22</f>
        <v>ALIFE</v>
      </c>
      <c r="G721" s="443">
        <f>'KYEI BEKIND - KOFORIDUA'!F22</f>
        <v>2.1959999999999806</v>
      </c>
      <c r="H721" s="434">
        <f>'KYEI BEKIND - KOFORIDUA'!G22</f>
        <v>548.66666666666663</v>
      </c>
      <c r="I721" s="443">
        <f>'KYEI BEKIND - KOFORIDUA'!H22</f>
        <v>49998.266666666663</v>
      </c>
      <c r="J721" s="433">
        <f>'KYEI BEKIND - KOFORIDUA'!I22</f>
        <v>945</v>
      </c>
      <c r="K721" s="443">
        <f>'KYEI BEKIND - KOFORIDUA'!J22</f>
        <v>3.78</v>
      </c>
      <c r="L721" s="443">
        <f>'KYEI BEKIND - KOFORIDUA'!K22</f>
        <v>86114.876063183474</v>
      </c>
      <c r="M721" s="443">
        <f>'KYEI BEKIND - KOFORIDUA'!L22</f>
        <v>91.126852976913725</v>
      </c>
      <c r="N721" s="433">
        <f>'KYEI BEKIND - KOFORIDUA'!M22</f>
        <v>1</v>
      </c>
      <c r="O721" s="444">
        <f>'KYEI BEKIND - KOFORIDUA'!N22</f>
        <v>1.6128035252535918E-2</v>
      </c>
      <c r="P721" s="433">
        <f>'KYEI BEKIND - KOFORIDUA'!O22</f>
        <v>0.70989135976253481</v>
      </c>
      <c r="Q721" s="433" t="str">
        <f>'KYEI BEKIND - KOFORIDUA'!P22</f>
        <v>B</v>
      </c>
      <c r="R721" s="434">
        <f>'KYEI BEKIND - KOFORIDUA'!Q22</f>
        <v>24.939393939393938</v>
      </c>
      <c r="S721" s="443">
        <f>'KYEI BEKIND - KOFORIDUA'!R22</f>
        <v>9.9818181818180932E-2</v>
      </c>
      <c r="T721" s="443">
        <f>'KYEI BEKIND - KOFORIDUA'!S22</f>
        <v>2272.6484848484847</v>
      </c>
      <c r="U721" s="433">
        <f>'KYEI BEKIND - KOFORIDUA'!T22</f>
        <v>14</v>
      </c>
      <c r="V721" s="433">
        <f>'KYEI BEKIND - KOFORIDUA'!U22</f>
        <v>2</v>
      </c>
      <c r="W721" s="433">
        <f>'KYEI BEKIND - KOFORIDUA'!V22</f>
        <v>16</v>
      </c>
      <c r="X721" s="434">
        <f>'KYEI BEKIND - KOFORIDUA'!W22</f>
        <v>399.030303030303</v>
      </c>
      <c r="Y721" s="434">
        <f>'KYEI BEKIND - KOFORIDUA'!X22</f>
        <v>0</v>
      </c>
      <c r="Z721" s="443">
        <f>'KYEI BEKIND - KOFORIDUA'!Y22</f>
        <v>0</v>
      </c>
      <c r="AA721" s="444">
        <f>'KYEI BEKIND - KOFORIDUA'!Z22</f>
        <v>2.3682411907654921</v>
      </c>
      <c r="AB721" s="446" t="str">
        <f>'KYEI BEKIND - KOFORIDUA'!AA22</f>
        <v>VERY HIGH-DON’T ORDER</v>
      </c>
      <c r="AC721" s="443">
        <f>'KYEI BEKIND - KOFORIDUA'!AB22</f>
        <v>0</v>
      </c>
      <c r="AD721" s="450">
        <f>Table1[[#This Row],[Stock Sell in/Sell out]]*Table1[[#This Row],[Stock Norm +Transit Time]]/Table1[[#This Row],[Stock Norm QTY]]</f>
        <v>37.891859052247874</v>
      </c>
      <c r="AE721" s="443">
        <f>Table1[[#This Row],[Stock Norm +Transit Time]]*Table1[[#This Row],[Av. Daily Sales MT]]</f>
        <v>1.5970909090908949</v>
      </c>
    </row>
    <row r="722" spans="1:31" hidden="1">
      <c r="A722" s="433" t="s">
        <v>125</v>
      </c>
      <c r="B722" s="433" t="s">
        <v>1</v>
      </c>
      <c r="C722" s="433" t="str">
        <f>'KYEI BEKIND - KOFORIDUA'!B23</f>
        <v>W027</v>
      </c>
      <c r="D722" s="433" t="str">
        <f>'KYEI BEKIND - KOFORIDUA'!C23</f>
        <v xml:space="preserve">FORTUNE MARGARINE 250G X 60 </v>
      </c>
      <c r="E722" s="433" t="str">
        <f>'KYEI BEKIND - KOFORIDUA'!D23</f>
        <v>SPECIALTY FATS</v>
      </c>
      <c r="F722" s="433" t="str">
        <f>'KYEI BEKIND - KOFORIDUA'!E23</f>
        <v>FORTUNE</v>
      </c>
      <c r="G722" s="443">
        <f>'KYEI BEKIND - KOFORIDUA'!F23</f>
        <v>1.8875000000000013</v>
      </c>
      <c r="H722" s="434">
        <f>'KYEI BEKIND - KOFORIDUA'!G23</f>
        <v>123.66666666666667</v>
      </c>
      <c r="I722" s="443">
        <f>'KYEI BEKIND - KOFORIDUA'!H23</f>
        <v>42530.44999999999</v>
      </c>
      <c r="J722" s="433">
        <f>'KYEI BEKIND - KOFORIDUA'!I23</f>
        <v>0</v>
      </c>
      <c r="K722" s="443">
        <f>'KYEI BEKIND - KOFORIDUA'!J23</f>
        <v>0</v>
      </c>
      <c r="L722" s="443">
        <f>'KYEI BEKIND - KOFORIDUA'!K23</f>
        <v>0</v>
      </c>
      <c r="M722" s="443">
        <f>'KYEI BEKIND - KOFORIDUA'!L23</f>
        <v>343.91199460916431</v>
      </c>
      <c r="N722" s="433">
        <f>'KYEI BEKIND - KOFORIDUA'!M23</f>
        <v>20</v>
      </c>
      <c r="O722" s="444">
        <f>'KYEI BEKIND - KOFORIDUA'!N23</f>
        <v>1.3862325382131984E-2</v>
      </c>
      <c r="P722" s="433">
        <f>'KYEI BEKIND - KOFORIDUA'!O23</f>
        <v>0.72375368514466676</v>
      </c>
      <c r="Q722" s="433" t="str">
        <f>'KYEI BEKIND - KOFORIDUA'!P23</f>
        <v>B</v>
      </c>
      <c r="R722" s="434">
        <f>'KYEI BEKIND - KOFORIDUA'!Q23</f>
        <v>5.6212121212121211</v>
      </c>
      <c r="S722" s="443">
        <f>'KYEI BEKIND - KOFORIDUA'!R23</f>
        <v>8.5795454545454605E-2</v>
      </c>
      <c r="T722" s="443">
        <f>'KYEI BEKIND - KOFORIDUA'!S23</f>
        <v>1933.2022727272722</v>
      </c>
      <c r="U722" s="433">
        <f>'KYEI BEKIND - KOFORIDUA'!T23</f>
        <v>14</v>
      </c>
      <c r="V722" s="433">
        <f>'KYEI BEKIND - KOFORIDUA'!U23</f>
        <v>2</v>
      </c>
      <c r="W722" s="433">
        <f>'KYEI BEKIND - KOFORIDUA'!V23</f>
        <v>16</v>
      </c>
      <c r="X722" s="434">
        <f>'KYEI BEKIND - KOFORIDUA'!W23</f>
        <v>89.939393939393938</v>
      </c>
      <c r="Y722" s="434">
        <f>'KYEI BEKIND - KOFORIDUA'!X23</f>
        <v>89.939393939393938</v>
      </c>
      <c r="Z722" s="443">
        <f>'KYEI BEKIND - KOFORIDUA'!Y23</f>
        <v>1.3727272727272735</v>
      </c>
      <c r="AA722" s="444">
        <f>'KYEI BEKIND - KOFORIDUA'!Z23</f>
        <v>0</v>
      </c>
      <c r="AB722" s="446" t="str">
        <f>'KYEI BEKIND - KOFORIDUA'!AA23</f>
        <v>VERY LOW-ORDER URGENTLY</v>
      </c>
      <c r="AC722" s="443">
        <f>'KYEI BEKIND - KOFORIDUA'!AB23</f>
        <v>30931.236363636352</v>
      </c>
      <c r="AD722" s="450">
        <f>Table1[[#This Row],[Stock Sell in/Sell out]]*Table1[[#This Row],[Stock Norm +Transit Time]]/Table1[[#This Row],[Stock Norm QTY]]</f>
        <v>0</v>
      </c>
      <c r="AE722" s="443">
        <f>Table1[[#This Row],[Stock Norm +Transit Time]]*Table1[[#This Row],[Av. Daily Sales MT]]</f>
        <v>1.3727272727272737</v>
      </c>
    </row>
    <row r="723" spans="1:31" hidden="1">
      <c r="A723" s="433" t="s">
        <v>125</v>
      </c>
      <c r="B723" s="433" t="s">
        <v>1</v>
      </c>
      <c r="C723" s="433" t="str">
        <f>'KYEI BEKIND - KOFORIDUA'!B24</f>
        <v>W074</v>
      </c>
      <c r="D723" s="433" t="str">
        <f>'KYEI BEKIND - KOFORIDUA'!C24</f>
        <v>ALIFE ROSE 40 X 100G</v>
      </c>
      <c r="E723" s="433" t="str">
        <f>'KYEI BEKIND - KOFORIDUA'!D24</f>
        <v>SOAP</v>
      </c>
      <c r="F723" s="433" t="str">
        <f>'KYEI BEKIND - KOFORIDUA'!E24</f>
        <v>ALIFE</v>
      </c>
      <c r="G723" s="443">
        <f>'KYEI BEKIND - KOFORIDUA'!F24</f>
        <v>1.5753333333333217</v>
      </c>
      <c r="H723" s="434">
        <f>'KYEI BEKIND - KOFORIDUA'!G24</f>
        <v>393</v>
      </c>
      <c r="I723" s="443">
        <f>'KYEI BEKIND - KOFORIDUA'!H24</f>
        <v>33550.666666666657</v>
      </c>
      <c r="J723" s="433">
        <f>'KYEI BEKIND - KOFORIDUA'!I24</f>
        <v>464</v>
      </c>
      <c r="K723" s="443">
        <f>'KYEI BEKIND - KOFORIDUA'!J24</f>
        <v>1.8560000000000001</v>
      </c>
      <c r="L723" s="443">
        <f>'KYEI BEKIND - KOFORIDUA'!K24</f>
        <v>39611.983036471574</v>
      </c>
      <c r="M723" s="443">
        <f>'KYEI BEKIND - KOFORIDUA'!L24</f>
        <v>85.370653095843906</v>
      </c>
      <c r="N723" s="433">
        <f>'KYEI BEKIND - KOFORIDUA'!M24</f>
        <v>32</v>
      </c>
      <c r="O723" s="444">
        <f>'KYEI BEKIND - KOFORIDUA'!N24</f>
        <v>1.1569686491117922E-2</v>
      </c>
      <c r="P723" s="433">
        <f>'KYEI BEKIND - KOFORIDUA'!O24</f>
        <v>0.73532337163578465</v>
      </c>
      <c r="Q723" s="433" t="str">
        <f>'KYEI BEKIND - KOFORIDUA'!P24</f>
        <v>B</v>
      </c>
      <c r="R723" s="434">
        <f>'KYEI BEKIND - KOFORIDUA'!Q24</f>
        <v>17.863636363636363</v>
      </c>
      <c r="S723" s="443">
        <f>'KYEI BEKIND - KOFORIDUA'!R24</f>
        <v>7.1606060606060076E-2</v>
      </c>
      <c r="T723" s="443">
        <f>'KYEI BEKIND - KOFORIDUA'!S24</f>
        <v>1525.0303030303025</v>
      </c>
      <c r="U723" s="433">
        <f>'KYEI BEKIND - KOFORIDUA'!T24</f>
        <v>14</v>
      </c>
      <c r="V723" s="433">
        <f>'KYEI BEKIND - KOFORIDUA'!U24</f>
        <v>2</v>
      </c>
      <c r="W723" s="433">
        <f>'KYEI BEKIND - KOFORIDUA'!V24</f>
        <v>16</v>
      </c>
      <c r="X723" s="434">
        <f>'KYEI BEKIND - KOFORIDUA'!W24</f>
        <v>285.81818181818181</v>
      </c>
      <c r="Y723" s="434">
        <f>'KYEI BEKIND - KOFORIDUA'!X24</f>
        <v>0</v>
      </c>
      <c r="Z723" s="443">
        <f>'KYEI BEKIND - KOFORIDUA'!Y24</f>
        <v>0</v>
      </c>
      <c r="AA723" s="444">
        <f>'KYEI BEKIND - KOFORIDUA'!Z24</f>
        <v>1.6234096692111959</v>
      </c>
      <c r="AB723" s="446" t="str">
        <f>'KYEI BEKIND - KOFORIDUA'!AA24</f>
        <v>HIGH-DON’T ORDER</v>
      </c>
      <c r="AC723" s="443">
        <f>'KYEI BEKIND - KOFORIDUA'!AB24</f>
        <v>0</v>
      </c>
      <c r="AD723" s="450">
        <f>Table1[[#This Row],[Stock Sell in/Sell out]]*Table1[[#This Row],[Stock Norm +Transit Time]]/Table1[[#This Row],[Stock Norm QTY]]</f>
        <v>25.974554707379134</v>
      </c>
      <c r="AE723" s="443">
        <f>Table1[[#This Row],[Stock Norm +Transit Time]]*Table1[[#This Row],[Av. Daily Sales MT]]</f>
        <v>1.1456969696969612</v>
      </c>
    </row>
    <row r="724" spans="1:31" hidden="1">
      <c r="A724" s="433" t="s">
        <v>125</v>
      </c>
      <c r="B724" s="433" t="s">
        <v>1</v>
      </c>
      <c r="C724" s="433" t="str">
        <f>'KYEI BEKIND - KOFORIDUA'!B25</f>
        <v>W211</v>
      </c>
      <c r="D724" s="433" t="str">
        <f>'KYEI BEKIND - KOFORIDUA'!C25</f>
        <v>850 ML BTL</v>
      </c>
      <c r="E724" s="433" t="str">
        <f>'KYEI BEKIND - KOFORIDUA'!D25</f>
        <v>COOKING OIL</v>
      </c>
      <c r="F724" s="433" t="str">
        <f>'KYEI BEKIND - KOFORIDUA'!E25</f>
        <v>FRYTOL</v>
      </c>
      <c r="G724" s="443">
        <f>'KYEI BEKIND - KOFORIDUA'!F25</f>
        <v>1.5702966666666631</v>
      </c>
      <c r="H724" s="434">
        <f>'KYEI BEKIND - KOFORIDUA'!G25</f>
        <v>153</v>
      </c>
      <c r="I724" s="443">
        <f>'KYEI BEKIND - KOFORIDUA'!H25</f>
        <v>65503</v>
      </c>
      <c r="J724" s="433">
        <f>'KYEI BEKIND - KOFORIDUA'!I25</f>
        <v>141</v>
      </c>
      <c r="K724" s="443">
        <f>'KYEI BEKIND - KOFORIDUA'!J25</f>
        <v>1.39941</v>
      </c>
      <c r="L724" s="443">
        <f>'KYEI BEKIND - KOFORIDUA'!K25</f>
        <v>60365.509803921566</v>
      </c>
      <c r="M724" s="443">
        <f>'KYEI BEKIND - KOFORIDUA'!L25</f>
        <v>428.12418300653593</v>
      </c>
      <c r="N724" s="433">
        <f>'KYEI BEKIND - KOFORIDUA'!M25</f>
        <v>1</v>
      </c>
      <c r="O724" s="444">
        <f>'KYEI BEKIND - KOFORIDUA'!N25</f>
        <v>1.1532695809171135E-2</v>
      </c>
      <c r="P724" s="433">
        <f>'KYEI BEKIND - KOFORIDUA'!O25</f>
        <v>0.74685606744495581</v>
      </c>
      <c r="Q724" s="433" t="str">
        <f>'KYEI BEKIND - KOFORIDUA'!P25</f>
        <v>B</v>
      </c>
      <c r="R724" s="434">
        <f>'KYEI BEKIND - KOFORIDUA'!Q25</f>
        <v>6.9545454545454541</v>
      </c>
      <c r="S724" s="443">
        <f>'KYEI BEKIND - KOFORIDUA'!R25</f>
        <v>7.1377121212121045E-2</v>
      </c>
      <c r="T724" s="443">
        <f>'KYEI BEKIND - KOFORIDUA'!S25</f>
        <v>2977.409090909091</v>
      </c>
      <c r="U724" s="433">
        <f>'KYEI BEKIND - KOFORIDUA'!T25</f>
        <v>14</v>
      </c>
      <c r="V724" s="433">
        <f>'KYEI BEKIND - KOFORIDUA'!U25</f>
        <v>2</v>
      </c>
      <c r="W724" s="433">
        <f>'KYEI BEKIND - KOFORIDUA'!V25</f>
        <v>16</v>
      </c>
      <c r="X724" s="434">
        <f>'KYEI BEKIND - KOFORIDUA'!W25</f>
        <v>111.27272727272727</v>
      </c>
      <c r="Y724" s="434">
        <f>'KYEI BEKIND - KOFORIDUA'!X25</f>
        <v>0</v>
      </c>
      <c r="Z724" s="443">
        <f>'KYEI BEKIND - KOFORIDUA'!Y25</f>
        <v>0</v>
      </c>
      <c r="AA724" s="444">
        <f>'KYEI BEKIND - KOFORIDUA'!Z25</f>
        <v>1.2671568627450982</v>
      </c>
      <c r="AB724" s="446" t="str">
        <f>'KYEI BEKIND - KOFORIDUA'!AA25</f>
        <v>HIGH-DON’T ORDER</v>
      </c>
      <c r="AC724" s="443">
        <f>'KYEI BEKIND - KOFORIDUA'!AB25</f>
        <v>0</v>
      </c>
      <c r="AD724" s="450">
        <f>Table1[[#This Row],[Stock Sell in/Sell out]]*Table1[[#This Row],[Stock Norm +Transit Time]]/Table1[[#This Row],[Stock Norm QTY]]</f>
        <v>20.274509803921571</v>
      </c>
      <c r="AE724" s="443">
        <f>Table1[[#This Row],[Stock Norm +Transit Time]]*Table1[[#This Row],[Av. Daily Sales MT]]</f>
        <v>1.1420339393939367</v>
      </c>
    </row>
    <row r="725" spans="1:31" hidden="1">
      <c r="A725" s="433" t="s">
        <v>125</v>
      </c>
      <c r="B725" s="433" t="s">
        <v>1</v>
      </c>
      <c r="C725" s="433" t="str">
        <f>'KYEI BEKIND - KOFORIDUA'!B26</f>
        <v>W147</v>
      </c>
      <c r="D725" s="433" t="str">
        <f>'KYEI BEKIND - KOFORIDUA'!C26</f>
        <v>JAMAA DETERGENT 250G</v>
      </c>
      <c r="E725" s="433" t="str">
        <f>'KYEI BEKIND - KOFORIDUA'!D26</f>
        <v>DETERGENT</v>
      </c>
      <c r="F725" s="433" t="str">
        <f>'KYEI BEKIND - KOFORIDUA'!E26</f>
        <v>JAMAA</v>
      </c>
      <c r="G725" s="443">
        <f>'KYEI BEKIND - KOFORIDUA'!F26</f>
        <v>1.4766666666666652</v>
      </c>
      <c r="H725" s="434">
        <f>'KYEI BEKIND - KOFORIDUA'!G26</f>
        <v>144.66666666666666</v>
      </c>
      <c r="I725" s="443">
        <f>'KYEI BEKIND - KOFORIDUA'!H26</f>
        <v>19123.600000000002</v>
      </c>
      <c r="J725" s="433">
        <f>'KYEI BEKIND - KOFORIDUA'!I26</f>
        <v>4</v>
      </c>
      <c r="K725" s="443">
        <f>'KYEI BEKIND - KOFORIDUA'!J26</f>
        <v>4.1250000000000002E-2</v>
      </c>
      <c r="L725" s="443">
        <f>'KYEI BEKIND - KOFORIDUA'!K26</f>
        <v>528.76313364055306</v>
      </c>
      <c r="M725" s="443">
        <f>'KYEI BEKIND - KOFORIDUA'!L26</f>
        <v>132.19078341013827</v>
      </c>
      <c r="N725" s="433">
        <f>'KYEI BEKIND - KOFORIDUA'!M26</f>
        <v>1</v>
      </c>
      <c r="O725" s="444">
        <f>'KYEI BEKIND - KOFORIDUA'!N26</f>
        <v>1.0845051027433923E-2</v>
      </c>
      <c r="P725" s="433">
        <f>'KYEI BEKIND - KOFORIDUA'!O26</f>
        <v>0.75770111847238975</v>
      </c>
      <c r="Q725" s="433" t="str">
        <f>'KYEI BEKIND - KOFORIDUA'!P26</f>
        <v>B</v>
      </c>
      <c r="R725" s="434">
        <f>'KYEI BEKIND - KOFORIDUA'!Q26</f>
        <v>6.5757575757575752</v>
      </c>
      <c r="S725" s="443">
        <f>'KYEI BEKIND - KOFORIDUA'!R26</f>
        <v>6.7121212121212054E-2</v>
      </c>
      <c r="T725" s="443">
        <f>'KYEI BEKIND - KOFORIDUA'!S26</f>
        <v>869.25454545454556</v>
      </c>
      <c r="U725" s="433">
        <f>'KYEI BEKIND - KOFORIDUA'!T26</f>
        <v>14</v>
      </c>
      <c r="V725" s="433">
        <f>'KYEI BEKIND - KOFORIDUA'!U26</f>
        <v>2</v>
      </c>
      <c r="W725" s="433">
        <f>'KYEI BEKIND - KOFORIDUA'!V26</f>
        <v>16</v>
      </c>
      <c r="X725" s="434">
        <f>'KYEI BEKIND - KOFORIDUA'!W26</f>
        <v>105.2121212121212</v>
      </c>
      <c r="Y725" s="434">
        <f>'KYEI BEKIND - KOFORIDUA'!X26</f>
        <v>101.2121212121212</v>
      </c>
      <c r="Z725" s="443">
        <f>'KYEI BEKIND - KOFORIDUA'!Y26</f>
        <v>1.0331099008518352</v>
      </c>
      <c r="AA725" s="444">
        <f>'KYEI BEKIND - KOFORIDUA'!Z26</f>
        <v>3.8018433179723504E-2</v>
      </c>
      <c r="AB725" s="446" t="str">
        <f>'KYEI BEKIND - KOFORIDUA'!AA26</f>
        <v>VERY LOW-ORDER URGENTLY</v>
      </c>
      <c r="AC725" s="443">
        <f>'KYEI BEKIND - KOFORIDUA'!AB26</f>
        <v>13379.309593632175</v>
      </c>
      <c r="AD725" s="450">
        <f>Table1[[#This Row],[Stock Sell in/Sell out]]*Table1[[#This Row],[Stock Norm +Transit Time]]/Table1[[#This Row],[Stock Norm QTY]]</f>
        <v>0.60829493087557607</v>
      </c>
      <c r="AE725" s="443">
        <f>Table1[[#This Row],[Stock Norm +Transit Time]]*Table1[[#This Row],[Av. Daily Sales MT]]</f>
        <v>1.0739393939393929</v>
      </c>
    </row>
    <row r="726" spans="1:31" hidden="1">
      <c r="A726" s="433" t="s">
        <v>125</v>
      </c>
      <c r="B726" s="433" t="s">
        <v>1</v>
      </c>
      <c r="C726" s="433" t="str">
        <f>'KYEI BEKIND - KOFORIDUA'!B27</f>
        <v>W204</v>
      </c>
      <c r="D726" s="433" t="str">
        <f>'KYEI BEKIND - KOFORIDUA'!C27</f>
        <v>ALIFE COCONUT 18X200G</v>
      </c>
      <c r="E726" s="433" t="str">
        <f>'KYEI BEKIND - KOFORIDUA'!D27</f>
        <v>SOAP</v>
      </c>
      <c r="F726" s="433" t="str">
        <f>'KYEI BEKIND - KOFORIDUA'!E27</f>
        <v>ALIFE</v>
      </c>
      <c r="G726" s="443">
        <f>'KYEI BEKIND - KOFORIDUA'!F27</f>
        <v>1.4646000000000061</v>
      </c>
      <c r="H726" s="434">
        <f>'KYEI BEKIND - KOFORIDUA'!G27</f>
        <v>406.66666666666663</v>
      </c>
      <c r="I726" s="443">
        <f>'KYEI BEKIND - KOFORIDUA'!H27</f>
        <v>40928.33</v>
      </c>
      <c r="J726" s="433">
        <f>'KYEI BEKIND - KOFORIDUA'!I27</f>
        <v>635</v>
      </c>
      <c r="K726" s="443">
        <f>'KYEI BEKIND - KOFORIDUA'!J27</f>
        <v>2.286</v>
      </c>
      <c r="L726" s="443">
        <f>'KYEI BEKIND - KOFORIDUA'!K27</f>
        <v>63908.580860655748</v>
      </c>
      <c r="M726" s="443">
        <f>'KYEI BEKIND - KOFORIDUA'!L27</f>
        <v>100.64343442622952</v>
      </c>
      <c r="N726" s="433">
        <f>'KYEI BEKIND - KOFORIDUA'!M27</f>
        <v>5</v>
      </c>
      <c r="O726" s="444">
        <f>'KYEI BEKIND - KOFORIDUA'!N27</f>
        <v>1.0756430068699642E-2</v>
      </c>
      <c r="P726" s="433">
        <f>'KYEI BEKIND - KOFORIDUA'!O27</f>
        <v>0.76845754854108939</v>
      </c>
      <c r="Q726" s="433" t="str">
        <f>'KYEI BEKIND - KOFORIDUA'!P27</f>
        <v>B</v>
      </c>
      <c r="R726" s="434">
        <f>'KYEI BEKIND - KOFORIDUA'!Q27</f>
        <v>18.484848484848484</v>
      </c>
      <c r="S726" s="443">
        <f>'KYEI BEKIND - KOFORIDUA'!R27</f>
        <v>6.6572727272727547E-2</v>
      </c>
      <c r="T726" s="443">
        <f>'KYEI BEKIND - KOFORIDUA'!S27</f>
        <v>1860.3786363636364</v>
      </c>
      <c r="U726" s="433">
        <f>'KYEI BEKIND - KOFORIDUA'!T27</f>
        <v>14</v>
      </c>
      <c r="V726" s="433">
        <f>'KYEI BEKIND - KOFORIDUA'!U27</f>
        <v>2</v>
      </c>
      <c r="W726" s="433">
        <f>'KYEI BEKIND - KOFORIDUA'!V27</f>
        <v>16</v>
      </c>
      <c r="X726" s="434">
        <f>'KYEI BEKIND - KOFORIDUA'!W27</f>
        <v>295.75757575757575</v>
      </c>
      <c r="Y726" s="434">
        <f>'KYEI BEKIND - KOFORIDUA'!X27</f>
        <v>0</v>
      </c>
      <c r="Z726" s="443">
        <f>'KYEI BEKIND - KOFORIDUA'!Y27</f>
        <v>0</v>
      </c>
      <c r="AA726" s="444">
        <f>'KYEI BEKIND - KOFORIDUA'!Z27</f>
        <v>2.1470286885245904</v>
      </c>
      <c r="AB726" s="446" t="str">
        <f>'KYEI BEKIND - KOFORIDUA'!AA27</f>
        <v>VERY HIGH-DON’T ORDER</v>
      </c>
      <c r="AC726" s="443">
        <f>'KYEI BEKIND - KOFORIDUA'!AB27</f>
        <v>0</v>
      </c>
      <c r="AD726" s="450">
        <f>Table1[[#This Row],[Stock Sell in/Sell out]]*Table1[[#This Row],[Stock Norm +Transit Time]]/Table1[[#This Row],[Stock Norm QTY]]</f>
        <v>34.352459016393446</v>
      </c>
      <c r="AE726" s="443">
        <f>Table1[[#This Row],[Stock Norm +Transit Time]]*Table1[[#This Row],[Av. Daily Sales MT]]</f>
        <v>1.0651636363636408</v>
      </c>
    </row>
    <row r="727" spans="1:31" hidden="1">
      <c r="A727" s="433" t="s">
        <v>125</v>
      </c>
      <c r="B727" s="433" t="s">
        <v>1</v>
      </c>
      <c r="C727" s="433" t="str">
        <f>'KYEI BEKIND - KOFORIDUA'!B28</f>
        <v>W184</v>
      </c>
      <c r="D727" s="433" t="str">
        <f>'KYEI BEKIND - KOFORIDUA'!C28</f>
        <v>JAMAA WHITE 200GM</v>
      </c>
      <c r="E727" s="433" t="str">
        <f>'KYEI BEKIND - KOFORIDUA'!D28</f>
        <v>SOAP</v>
      </c>
      <c r="F727" s="433" t="str">
        <f>'KYEI BEKIND - KOFORIDUA'!E28</f>
        <v>JAMAA</v>
      </c>
      <c r="G727" s="443">
        <f>'KYEI BEKIND - KOFORIDUA'!F28</f>
        <v>1.398906666666661</v>
      </c>
      <c r="H727" s="434">
        <f>'KYEI BEKIND - KOFORIDUA'!G28</f>
        <v>264</v>
      </c>
      <c r="I727" s="443">
        <f>'KYEI BEKIND - KOFORIDUA'!H28</f>
        <v>21125.399999999983</v>
      </c>
      <c r="J727" s="433">
        <f>'KYEI BEKIND - KOFORIDUA'!I28</f>
        <v>0</v>
      </c>
      <c r="K727" s="443">
        <f>'KYEI BEKIND - KOFORIDUA'!J28</f>
        <v>0</v>
      </c>
      <c r="L727" s="443">
        <f>'KYEI BEKIND - KOFORIDUA'!K28</f>
        <v>0</v>
      </c>
      <c r="M727" s="443">
        <f>'KYEI BEKIND - KOFORIDUA'!L28</f>
        <v>80.020454545454484</v>
      </c>
      <c r="N727" s="433">
        <f>'KYEI BEKIND - KOFORIDUA'!M28</f>
        <v>5</v>
      </c>
      <c r="O727" s="444">
        <f>'KYEI BEKIND - KOFORIDUA'!N28</f>
        <v>1.0273959943081794E-2</v>
      </c>
      <c r="P727" s="433">
        <f>'KYEI BEKIND - KOFORIDUA'!O28</f>
        <v>0.77873150848417116</v>
      </c>
      <c r="Q727" s="433" t="str">
        <f>'KYEI BEKIND - KOFORIDUA'!P28</f>
        <v>B</v>
      </c>
      <c r="R727" s="434">
        <f>'KYEI BEKIND - KOFORIDUA'!Q28</f>
        <v>12</v>
      </c>
      <c r="S727" s="443">
        <f>'KYEI BEKIND - KOFORIDUA'!R28</f>
        <v>6.3586666666666403E-2</v>
      </c>
      <c r="T727" s="443">
        <f>'KYEI BEKIND - KOFORIDUA'!S28</f>
        <v>960.24545454545375</v>
      </c>
      <c r="U727" s="433">
        <f>'KYEI BEKIND - KOFORIDUA'!T28</f>
        <v>14</v>
      </c>
      <c r="V727" s="433">
        <f>'KYEI BEKIND - KOFORIDUA'!U28</f>
        <v>2</v>
      </c>
      <c r="W727" s="433">
        <f>'KYEI BEKIND - KOFORIDUA'!V28</f>
        <v>16</v>
      </c>
      <c r="X727" s="434">
        <f>'KYEI BEKIND - KOFORIDUA'!W28</f>
        <v>192</v>
      </c>
      <c r="Y727" s="434">
        <f>'KYEI BEKIND - KOFORIDUA'!X28</f>
        <v>192</v>
      </c>
      <c r="Z727" s="443">
        <f>'KYEI BEKIND - KOFORIDUA'!Y28</f>
        <v>1.0173866666666624</v>
      </c>
      <c r="AA727" s="444">
        <f>'KYEI BEKIND - KOFORIDUA'!Z28</f>
        <v>0</v>
      </c>
      <c r="AB727" s="446" t="str">
        <f>'KYEI BEKIND - KOFORIDUA'!AA28</f>
        <v>VERY LOW-ORDER URGENTLY</v>
      </c>
      <c r="AC727" s="443">
        <f>'KYEI BEKIND - KOFORIDUA'!AB28</f>
        <v>15363.927272727262</v>
      </c>
      <c r="AD727" s="450">
        <f>Table1[[#This Row],[Stock Sell in/Sell out]]*Table1[[#This Row],[Stock Norm +Transit Time]]/Table1[[#This Row],[Stock Norm QTY]]</f>
        <v>0</v>
      </c>
      <c r="AE727" s="443">
        <f>Table1[[#This Row],[Stock Norm +Transit Time]]*Table1[[#This Row],[Av. Daily Sales MT]]</f>
        <v>1.0173866666666624</v>
      </c>
    </row>
    <row r="728" spans="1:31" hidden="1">
      <c r="A728" s="433" t="s">
        <v>125</v>
      </c>
      <c r="B728" s="433" t="s">
        <v>1</v>
      </c>
      <c r="C728" s="433" t="str">
        <f>'KYEI BEKIND - KOFORIDUA'!B29</f>
        <v>W196</v>
      </c>
      <c r="D728" s="433" t="str">
        <f>'KYEI BEKIND - KOFORIDUA'!C29</f>
        <v xml:space="preserve">JAMAA DETERGENT 40PCH X 160G </v>
      </c>
      <c r="E728" s="433" t="str">
        <f>'KYEI BEKIND - KOFORIDUA'!D29</f>
        <v>DETERGENT</v>
      </c>
      <c r="F728" s="433" t="str">
        <f>'KYEI BEKIND - KOFORIDUA'!E29</f>
        <v>JAMAA</v>
      </c>
      <c r="G728" s="443">
        <f>'KYEI BEKIND - KOFORIDUA'!F29</f>
        <v>1.2458666666666631</v>
      </c>
      <c r="H728" s="434">
        <f>'KYEI BEKIND - KOFORIDUA'!G29</f>
        <v>180.33333333333331</v>
      </c>
      <c r="I728" s="443">
        <f>'KYEI BEKIND - KOFORIDUA'!H29</f>
        <v>16077.333333333332</v>
      </c>
      <c r="J728" s="433">
        <f>'KYEI BEKIND - KOFORIDUA'!I29</f>
        <v>0</v>
      </c>
      <c r="K728" s="443">
        <f>'KYEI BEKIND - KOFORIDUA'!J29</f>
        <v>0</v>
      </c>
      <c r="L728" s="443">
        <f>'KYEI BEKIND - KOFORIDUA'!K29</f>
        <v>0</v>
      </c>
      <c r="M728" s="443">
        <f>'KYEI BEKIND - KOFORIDUA'!L29</f>
        <v>89.15341959334566</v>
      </c>
      <c r="N728" s="433">
        <f>'KYEI BEKIND - KOFORIDUA'!M29</f>
        <v>30</v>
      </c>
      <c r="O728" s="444">
        <f>'KYEI BEKIND - KOFORIDUA'!N29</f>
        <v>9.1499915846810272E-3</v>
      </c>
      <c r="P728" s="433">
        <f>'KYEI BEKIND - KOFORIDUA'!O29</f>
        <v>0.78788150006885216</v>
      </c>
      <c r="Q728" s="433" t="str">
        <f>'KYEI BEKIND - KOFORIDUA'!P29</f>
        <v>B</v>
      </c>
      <c r="R728" s="434">
        <f>'KYEI BEKIND - KOFORIDUA'!Q29</f>
        <v>8.1969696969696955</v>
      </c>
      <c r="S728" s="443">
        <f>'KYEI BEKIND - KOFORIDUA'!R29</f>
        <v>5.6630303030302871E-2</v>
      </c>
      <c r="T728" s="443">
        <f>'KYEI BEKIND - KOFORIDUA'!S29</f>
        <v>730.78787878787875</v>
      </c>
      <c r="U728" s="433">
        <f>'KYEI BEKIND - KOFORIDUA'!T29</f>
        <v>14</v>
      </c>
      <c r="V728" s="433">
        <f>'KYEI BEKIND - KOFORIDUA'!U29</f>
        <v>2</v>
      </c>
      <c r="W728" s="433">
        <f>'KYEI BEKIND - KOFORIDUA'!V29</f>
        <v>16</v>
      </c>
      <c r="X728" s="434">
        <f>'KYEI BEKIND - KOFORIDUA'!W29</f>
        <v>131.15151515151513</v>
      </c>
      <c r="Y728" s="434">
        <f>'KYEI BEKIND - KOFORIDUA'!X29</f>
        <v>131.15151515151513</v>
      </c>
      <c r="Z728" s="443">
        <f>'KYEI BEKIND - KOFORIDUA'!Y29</f>
        <v>0.90608484848484572</v>
      </c>
      <c r="AA728" s="444">
        <f>'KYEI BEKIND - KOFORIDUA'!Z29</f>
        <v>0</v>
      </c>
      <c r="AB728" s="446" t="str">
        <f>'KYEI BEKIND - KOFORIDUA'!AA29</f>
        <v>VERY LOW-ORDER URGENTLY</v>
      </c>
      <c r="AC728" s="443">
        <f>'KYEI BEKIND - KOFORIDUA'!AB29</f>
        <v>11692.606060606058</v>
      </c>
      <c r="AD728" s="450">
        <f>Table1[[#This Row],[Stock Sell in/Sell out]]*Table1[[#This Row],[Stock Norm +Transit Time]]/Table1[[#This Row],[Stock Norm QTY]]</f>
        <v>0</v>
      </c>
      <c r="AE728" s="443">
        <f>Table1[[#This Row],[Stock Norm +Transit Time]]*Table1[[#This Row],[Av. Daily Sales MT]]</f>
        <v>0.90608484848484594</v>
      </c>
    </row>
    <row r="729" spans="1:31" hidden="1">
      <c r="A729" s="433" t="s">
        <v>125</v>
      </c>
      <c r="B729" s="433" t="s">
        <v>1</v>
      </c>
      <c r="C729" s="433" t="str">
        <f>'KYEI BEKIND - KOFORIDUA'!B30</f>
        <v>W040</v>
      </c>
      <c r="D729" s="433" t="str">
        <f>'KYEI BEKIND - KOFORIDUA'!C30</f>
        <v>FORTUNE VIET 1KG X 20BAG</v>
      </c>
      <c r="E729" s="433" t="str">
        <f>'KYEI BEKIND - KOFORIDUA'!D30</f>
        <v>RICE</v>
      </c>
      <c r="F729" s="433" t="str">
        <f>'KYEI BEKIND - KOFORIDUA'!E30</f>
        <v>FORTUNE</v>
      </c>
      <c r="G729" s="443">
        <f>'KYEI BEKIND - KOFORIDUA'!F30</f>
        <v>1.1976666666666669</v>
      </c>
      <c r="H729" s="434">
        <f>'KYEI BEKIND - KOFORIDUA'!G30</f>
        <v>55.666666666666664</v>
      </c>
      <c r="I729" s="443">
        <f>'KYEI BEKIND - KOFORIDUA'!H30</f>
        <v>16386.416666666668</v>
      </c>
      <c r="J729" s="433">
        <f>'KYEI BEKIND - KOFORIDUA'!I30</f>
        <v>72</v>
      </c>
      <c r="K729" s="443">
        <f>'KYEI BEKIND - KOFORIDUA'!J30</f>
        <v>1.45</v>
      </c>
      <c r="L729" s="443">
        <f>'KYEI BEKIND - KOFORIDUA'!K30</f>
        <v>21194.407185628748</v>
      </c>
      <c r="M729" s="443">
        <f>'KYEI BEKIND - KOFORIDUA'!L30</f>
        <v>294.36676646706593</v>
      </c>
      <c r="N729" s="433">
        <f>'KYEI BEKIND - KOFORIDUA'!M30</f>
        <v>18</v>
      </c>
      <c r="O729" s="444">
        <f>'KYEI BEKIND - KOFORIDUA'!N30</f>
        <v>8.7959973683002547E-3</v>
      </c>
      <c r="P729" s="433">
        <f>'KYEI BEKIND - KOFORIDUA'!O30</f>
        <v>0.79667749743715244</v>
      </c>
      <c r="Q729" s="433" t="str">
        <f>'KYEI BEKIND - KOFORIDUA'!P30</f>
        <v>B</v>
      </c>
      <c r="R729" s="434">
        <f>'KYEI BEKIND - KOFORIDUA'!Q30</f>
        <v>2.5303030303030303</v>
      </c>
      <c r="S729" s="443">
        <f>'KYEI BEKIND - KOFORIDUA'!R30</f>
        <v>5.4439393939393947E-2</v>
      </c>
      <c r="T729" s="443">
        <f>'KYEI BEKIND - KOFORIDUA'!S30</f>
        <v>744.83712121212125</v>
      </c>
      <c r="U729" s="433">
        <f>'KYEI BEKIND - KOFORIDUA'!T30</f>
        <v>14</v>
      </c>
      <c r="V729" s="433">
        <f>'KYEI BEKIND - KOFORIDUA'!U30</f>
        <v>2</v>
      </c>
      <c r="W729" s="433">
        <f>'KYEI BEKIND - KOFORIDUA'!V30</f>
        <v>16</v>
      </c>
      <c r="X729" s="434">
        <f>'KYEI BEKIND - KOFORIDUA'!W30</f>
        <v>40.484848484848484</v>
      </c>
      <c r="Y729" s="434">
        <f>'KYEI BEKIND - KOFORIDUA'!X30</f>
        <v>0</v>
      </c>
      <c r="Z729" s="443">
        <f>'KYEI BEKIND - KOFORIDUA'!Y30</f>
        <v>0</v>
      </c>
      <c r="AA729" s="444">
        <f>'KYEI BEKIND - KOFORIDUA'!Z30</f>
        <v>1.778443113772455</v>
      </c>
      <c r="AB729" s="446" t="str">
        <f>'KYEI BEKIND - KOFORIDUA'!AA30</f>
        <v>HIGH-DON’T ORDER</v>
      </c>
      <c r="AC729" s="443">
        <f>'KYEI BEKIND - KOFORIDUA'!AB30</f>
        <v>0</v>
      </c>
      <c r="AD729" s="450">
        <f>Table1[[#This Row],[Stock Sell in/Sell out]]*Table1[[#This Row],[Stock Norm +Transit Time]]/Table1[[#This Row],[Stock Norm QTY]]</f>
        <v>28.45508982035928</v>
      </c>
      <c r="AE729" s="443">
        <f>Table1[[#This Row],[Stock Norm +Transit Time]]*Table1[[#This Row],[Av. Daily Sales MT]]</f>
        <v>0.87103030303030315</v>
      </c>
    </row>
    <row r="730" spans="1:31" hidden="1">
      <c r="A730" s="433" t="s">
        <v>125</v>
      </c>
      <c r="B730" s="433" t="s">
        <v>1</v>
      </c>
      <c r="C730" s="433" t="str">
        <f>'KYEI BEKIND - KOFORIDUA'!B31</f>
        <v>W203</v>
      </c>
      <c r="D730" s="433" t="str">
        <f>'KYEI BEKIND - KOFORIDUA'!C31</f>
        <v>ALIFE LEMON 18X200G</v>
      </c>
      <c r="E730" s="433" t="str">
        <f>'KYEI BEKIND - KOFORIDUA'!D31</f>
        <v>SOAP</v>
      </c>
      <c r="F730" s="433" t="str">
        <f>'KYEI BEKIND - KOFORIDUA'!E31</f>
        <v>ALIFE</v>
      </c>
      <c r="G730" s="443">
        <f>'KYEI BEKIND - KOFORIDUA'!F31</f>
        <v>1.131733333333337</v>
      </c>
      <c r="H730" s="434">
        <f>'KYEI BEKIND - KOFORIDUA'!G31</f>
        <v>314</v>
      </c>
      <c r="I730" s="443">
        <f>'KYEI BEKIND - KOFORIDUA'!H31</f>
        <v>18321.519999999997</v>
      </c>
      <c r="J730" s="433">
        <f>'KYEI BEKIND - KOFORIDUA'!I31</f>
        <v>5</v>
      </c>
      <c r="K730" s="443">
        <f>'KYEI BEKIND - KOFORIDUA'!J31</f>
        <v>1.7999999999999999E-2</v>
      </c>
      <c r="L730" s="443">
        <f>'KYEI BEKIND - KOFORIDUA'!K31</f>
        <v>291.74394904458597</v>
      </c>
      <c r="M730" s="443">
        <f>'KYEI BEKIND - KOFORIDUA'!L31</f>
        <v>58.348789808917189</v>
      </c>
      <c r="N730" s="433">
        <f>'KYEI BEKIND - KOFORIDUA'!M31</f>
        <v>40</v>
      </c>
      <c r="O730" s="444">
        <f>'KYEI BEKIND - KOFORIDUA'!N31</f>
        <v>8.3117646158789634E-3</v>
      </c>
      <c r="P730" s="433">
        <f>'KYEI BEKIND - KOFORIDUA'!O31</f>
        <v>0.80498926205303145</v>
      </c>
      <c r="Q730" s="433" t="str">
        <f>'KYEI BEKIND - KOFORIDUA'!P31</f>
        <v>C</v>
      </c>
      <c r="R730" s="434">
        <f>'KYEI BEKIND - KOFORIDUA'!Q31</f>
        <v>14.272727272727273</v>
      </c>
      <c r="S730" s="443">
        <f>'KYEI BEKIND - KOFORIDUA'!R31</f>
        <v>5.1442424242424407E-2</v>
      </c>
      <c r="T730" s="443">
        <f>'KYEI BEKIND - KOFORIDUA'!S31</f>
        <v>832.79636363636348</v>
      </c>
      <c r="U730" s="433">
        <f>'KYEI BEKIND - KOFORIDUA'!T31</f>
        <v>30</v>
      </c>
      <c r="V730" s="433">
        <f>'KYEI BEKIND - KOFORIDUA'!U31</f>
        <v>2</v>
      </c>
      <c r="W730" s="433">
        <f>'KYEI BEKIND - KOFORIDUA'!V31</f>
        <v>32</v>
      </c>
      <c r="X730" s="434">
        <f>'KYEI BEKIND - KOFORIDUA'!W31</f>
        <v>456.72727272727275</v>
      </c>
      <c r="Y730" s="434">
        <f>'KYEI BEKIND - KOFORIDUA'!X31</f>
        <v>451.72727272727275</v>
      </c>
      <c r="Z730" s="443">
        <f>'KYEI BEKIND - KOFORIDUA'!Y31</f>
        <v>1.6281363443350758</v>
      </c>
      <c r="AA730" s="444">
        <f>'KYEI BEKIND - KOFORIDUA'!Z31</f>
        <v>1.0947452229299362E-2</v>
      </c>
      <c r="AB730" s="446" t="str">
        <f>'KYEI BEKIND - KOFORIDUA'!AA31</f>
        <v>VERY LOW-ORDER URGENTLY</v>
      </c>
      <c r="AC730" s="443">
        <f>'KYEI BEKIND - KOFORIDUA'!AB31</f>
        <v>26357.739687319048</v>
      </c>
      <c r="AD730" s="450">
        <f>Table1[[#This Row],[Stock Sell in/Sell out]]*Table1[[#This Row],[Stock Norm +Transit Time]]/Table1[[#This Row],[Stock Norm QTY]]</f>
        <v>0.3503184713375796</v>
      </c>
      <c r="AE730" s="443">
        <f>Table1[[#This Row],[Stock Norm +Transit Time]]*Table1[[#This Row],[Av. Daily Sales MT]]</f>
        <v>1.646157575757581</v>
      </c>
    </row>
    <row r="731" spans="1:31" hidden="1">
      <c r="A731" s="433" t="s">
        <v>125</v>
      </c>
      <c r="B731" s="433" t="s">
        <v>1</v>
      </c>
      <c r="C731" s="433" t="str">
        <f>'KYEI BEKIND - KOFORIDUA'!B32</f>
        <v>W071</v>
      </c>
      <c r="D731" s="433" t="str">
        <f>'KYEI BEKIND - KOFORIDUA'!C32</f>
        <v>ALIFE LEMON 40 X 100G</v>
      </c>
      <c r="E731" s="433" t="str">
        <f>'KYEI BEKIND - KOFORIDUA'!D32</f>
        <v>SOAP</v>
      </c>
      <c r="F731" s="433" t="str">
        <f>'KYEI BEKIND - KOFORIDUA'!E32</f>
        <v>ALIFE</v>
      </c>
      <c r="G731" s="443">
        <f>'KYEI BEKIND - KOFORIDUA'!F32</f>
        <v>1.0856666666666674</v>
      </c>
      <c r="H731" s="434">
        <f>'KYEI BEKIND - KOFORIDUA'!G32</f>
        <v>271.33333333333331</v>
      </c>
      <c r="I731" s="443">
        <f>'KYEI BEKIND - KOFORIDUA'!H32</f>
        <v>26403.73333333333</v>
      </c>
      <c r="J731" s="433">
        <f>'KYEI BEKIND - KOFORIDUA'!I32</f>
        <v>898</v>
      </c>
      <c r="K731" s="443">
        <f>'KYEI BEKIND - KOFORIDUA'!J32</f>
        <v>3.5920000000000001</v>
      </c>
      <c r="L731" s="443">
        <f>'KYEI BEKIND - KOFORIDUA'!K32</f>
        <v>87385.328746928746</v>
      </c>
      <c r="M731" s="443">
        <f>'KYEI BEKIND - KOFORIDUA'!L32</f>
        <v>97.311056511056506</v>
      </c>
      <c r="N731" s="433">
        <f>'KYEI BEKIND - KOFORIDUA'!M32</f>
        <v>18</v>
      </c>
      <c r="O731" s="444">
        <f>'KYEI BEKIND - KOFORIDUA'!N32</f>
        <v>7.9734381933075273E-3</v>
      </c>
      <c r="P731" s="433">
        <f>'KYEI BEKIND - KOFORIDUA'!O32</f>
        <v>0.81296270024633899</v>
      </c>
      <c r="Q731" s="433" t="str">
        <f>'KYEI BEKIND - KOFORIDUA'!P32</f>
        <v>C</v>
      </c>
      <c r="R731" s="434">
        <f>'KYEI BEKIND - KOFORIDUA'!Q32</f>
        <v>12.333333333333332</v>
      </c>
      <c r="S731" s="443">
        <f>'KYEI BEKIND - KOFORIDUA'!R32</f>
        <v>4.9348484848484885E-2</v>
      </c>
      <c r="T731" s="443">
        <f>'KYEI BEKIND - KOFORIDUA'!S32</f>
        <v>1200.1696969696968</v>
      </c>
      <c r="U731" s="433">
        <f>'KYEI BEKIND - KOFORIDUA'!T32</f>
        <v>30</v>
      </c>
      <c r="V731" s="433">
        <f>'KYEI BEKIND - KOFORIDUA'!U32</f>
        <v>2</v>
      </c>
      <c r="W731" s="433">
        <f>'KYEI BEKIND - KOFORIDUA'!V32</f>
        <v>32</v>
      </c>
      <c r="X731" s="434">
        <f>'KYEI BEKIND - KOFORIDUA'!W32</f>
        <v>394.66666666666663</v>
      </c>
      <c r="Y731" s="434">
        <f>'KYEI BEKIND - KOFORIDUA'!X32</f>
        <v>0</v>
      </c>
      <c r="Z731" s="443">
        <f>'KYEI BEKIND - KOFORIDUA'!Y32</f>
        <v>0</v>
      </c>
      <c r="AA731" s="444">
        <f>'KYEI BEKIND - KOFORIDUA'!Z32</f>
        <v>2.2753378378378382</v>
      </c>
      <c r="AB731" s="446" t="str">
        <f>'KYEI BEKIND - KOFORIDUA'!AA32</f>
        <v>VERY HIGH-DON’T ORDER</v>
      </c>
      <c r="AC731" s="443">
        <f>'KYEI BEKIND - KOFORIDUA'!AB32</f>
        <v>0</v>
      </c>
      <c r="AD731" s="450">
        <f>Table1[[#This Row],[Stock Sell in/Sell out]]*Table1[[#This Row],[Stock Norm +Transit Time]]/Table1[[#This Row],[Stock Norm QTY]]</f>
        <v>72.810810810810821</v>
      </c>
      <c r="AE731" s="443">
        <f>Table1[[#This Row],[Stock Norm +Transit Time]]*Table1[[#This Row],[Av. Daily Sales MT]]</f>
        <v>1.5791515151515163</v>
      </c>
    </row>
    <row r="732" spans="1:31" hidden="1">
      <c r="A732" s="433" t="s">
        <v>125</v>
      </c>
      <c r="B732" s="433" t="s">
        <v>1</v>
      </c>
      <c r="C732" s="433" t="str">
        <f>'KYEI BEKIND - KOFORIDUA'!B33</f>
        <v>W146</v>
      </c>
      <c r="D732" s="433" t="str">
        <f>'KYEI BEKIND - KOFORIDUA'!C33</f>
        <v>JAMAA DETERGENT 180G</v>
      </c>
      <c r="E732" s="433" t="str">
        <f>'KYEI BEKIND - KOFORIDUA'!D33</f>
        <v>DETERGENT</v>
      </c>
      <c r="F732" s="433" t="str">
        <f>'KYEI BEKIND - KOFORIDUA'!E33</f>
        <v>JAMAA</v>
      </c>
      <c r="G732" s="443">
        <f>'KYEI BEKIND - KOFORIDUA'!F33</f>
        <v>1.0162800000000018</v>
      </c>
      <c r="H732" s="434">
        <f>'KYEI BEKIND - KOFORIDUA'!G33</f>
        <v>139.33333333333334</v>
      </c>
      <c r="I732" s="443">
        <f>'KYEI BEKIND - KOFORIDUA'!H33</f>
        <v>14185.566666666666</v>
      </c>
      <c r="J732" s="433">
        <f>'KYEI BEKIND - KOFORIDUA'!I33</f>
        <v>3</v>
      </c>
      <c r="K732" s="443">
        <f>'KYEI BEKIND - KOFORIDUA'!J33</f>
        <v>2.1600000000000001E-2</v>
      </c>
      <c r="L732" s="443">
        <f>'KYEI BEKIND - KOFORIDUA'!K33</f>
        <v>305.43086124401907</v>
      </c>
      <c r="M732" s="443">
        <f>'KYEI BEKIND - KOFORIDUA'!L33</f>
        <v>101.81028708133969</v>
      </c>
      <c r="N732" s="433">
        <f>'KYEI BEKIND - KOFORIDUA'!M33</f>
        <v>4</v>
      </c>
      <c r="O732" s="444">
        <f>'KYEI BEKIND - KOFORIDUA'!N33</f>
        <v>7.4638431996572763E-3</v>
      </c>
      <c r="P732" s="433">
        <f>'KYEI BEKIND - KOFORIDUA'!O33</f>
        <v>0.8204265434459963</v>
      </c>
      <c r="Q732" s="433" t="str">
        <f>'KYEI BEKIND - KOFORIDUA'!P33</f>
        <v>C</v>
      </c>
      <c r="R732" s="434">
        <f>'KYEI BEKIND - KOFORIDUA'!Q33</f>
        <v>6.3333333333333339</v>
      </c>
      <c r="S732" s="443">
        <f>'KYEI BEKIND - KOFORIDUA'!R33</f>
        <v>4.6194545454545537E-2</v>
      </c>
      <c r="T732" s="443">
        <f>'KYEI BEKIND - KOFORIDUA'!S33</f>
        <v>644.7984848484848</v>
      </c>
      <c r="U732" s="433">
        <f>'KYEI BEKIND - KOFORIDUA'!T33</f>
        <v>30</v>
      </c>
      <c r="V732" s="433">
        <f>'KYEI BEKIND - KOFORIDUA'!U33</f>
        <v>2</v>
      </c>
      <c r="W732" s="433">
        <f>'KYEI BEKIND - KOFORIDUA'!V33</f>
        <v>32</v>
      </c>
      <c r="X732" s="434">
        <f>'KYEI BEKIND - KOFORIDUA'!W33</f>
        <v>202.66666666666669</v>
      </c>
      <c r="Y732" s="434">
        <f>'KYEI BEKIND - KOFORIDUA'!X33</f>
        <v>199.66666666666669</v>
      </c>
      <c r="Z732" s="443">
        <f>'KYEI BEKIND - KOFORIDUA'!Y33</f>
        <v>1.4563438277511989</v>
      </c>
      <c r="AA732" s="444">
        <f>'KYEI BEKIND - KOFORIDUA'!Z33</f>
        <v>1.4802631578947368E-2</v>
      </c>
      <c r="AB732" s="446" t="str">
        <f>'KYEI BEKIND - KOFORIDUA'!AA33</f>
        <v>VERY LOW-ORDER URGENTLY</v>
      </c>
      <c r="AC732" s="443">
        <f>'KYEI BEKIND - KOFORIDUA'!AB33</f>
        <v>20328.120653907496</v>
      </c>
      <c r="AD732" s="450">
        <f>Table1[[#This Row],[Stock Sell in/Sell out]]*Table1[[#This Row],[Stock Norm +Transit Time]]/Table1[[#This Row],[Stock Norm QTY]]</f>
        <v>0.47368421052631576</v>
      </c>
      <c r="AE732" s="443">
        <f>Table1[[#This Row],[Stock Norm +Transit Time]]*Table1[[#This Row],[Av. Daily Sales MT]]</f>
        <v>1.4782254545454572</v>
      </c>
    </row>
    <row r="733" spans="1:31" hidden="1">
      <c r="A733" s="433" t="s">
        <v>125</v>
      </c>
      <c r="B733" s="433" t="s">
        <v>1</v>
      </c>
      <c r="C733" s="433" t="str">
        <f>'KYEI BEKIND - KOFORIDUA'!B34</f>
        <v>W043</v>
      </c>
      <c r="D733" s="433" t="str">
        <f>'KYEI BEKIND - KOFORIDUA'!C34</f>
        <v>FORTUNE VIET 25KG</v>
      </c>
      <c r="E733" s="433" t="str">
        <f>'KYEI BEKIND - KOFORIDUA'!D34</f>
        <v>RICE</v>
      </c>
      <c r="F733" s="433" t="str">
        <f>'KYEI BEKIND - KOFORIDUA'!E34</f>
        <v>FORTUNE</v>
      </c>
      <c r="G733" s="443">
        <f>'KYEI BEKIND - KOFORIDUA'!F34</f>
        <v>0.96666666666666656</v>
      </c>
      <c r="H733" s="434">
        <f>'KYEI BEKIND - KOFORIDUA'!G34</f>
        <v>38.666666666666671</v>
      </c>
      <c r="I733" s="443">
        <f>'KYEI BEKIND - KOFORIDUA'!H34</f>
        <v>11862.666666666668</v>
      </c>
      <c r="J733" s="433">
        <f>'KYEI BEKIND - KOFORIDUA'!I34</f>
        <v>63</v>
      </c>
      <c r="K733" s="443">
        <f>'KYEI BEKIND - KOFORIDUA'!J34</f>
        <v>1.575</v>
      </c>
      <c r="L733" s="443">
        <f>'KYEI BEKIND - KOFORIDUA'!K34</f>
        <v>19327.96551724138</v>
      </c>
      <c r="M733" s="443">
        <f>'KYEI BEKIND - KOFORIDUA'!L34</f>
        <v>306.79310344827587</v>
      </c>
      <c r="N733" s="433">
        <f>'KYEI BEKIND - KOFORIDUA'!M34</f>
        <v>18</v>
      </c>
      <c r="O733" s="444">
        <f>'KYEI BEKIND - KOFORIDUA'!N34</f>
        <v>7.0994690698777431E-3</v>
      </c>
      <c r="P733" s="433">
        <f>'KYEI BEKIND - KOFORIDUA'!O34</f>
        <v>0.8275260125158741</v>
      </c>
      <c r="Q733" s="433" t="str">
        <f>'KYEI BEKIND - KOFORIDUA'!P34</f>
        <v>C</v>
      </c>
      <c r="R733" s="434">
        <f>'KYEI BEKIND - KOFORIDUA'!Q34</f>
        <v>1.7575757575757578</v>
      </c>
      <c r="S733" s="443">
        <f>'KYEI BEKIND - KOFORIDUA'!R34</f>
        <v>4.3939393939393938E-2</v>
      </c>
      <c r="T733" s="443">
        <f>'KYEI BEKIND - KOFORIDUA'!S34</f>
        <v>539.21212121212125</v>
      </c>
      <c r="U733" s="433">
        <f>'KYEI BEKIND - KOFORIDUA'!T34</f>
        <v>30</v>
      </c>
      <c r="V733" s="433">
        <f>'KYEI BEKIND - KOFORIDUA'!U34</f>
        <v>2</v>
      </c>
      <c r="W733" s="433">
        <f>'KYEI BEKIND - KOFORIDUA'!V34</f>
        <v>32</v>
      </c>
      <c r="X733" s="434">
        <f>'KYEI BEKIND - KOFORIDUA'!W34</f>
        <v>56.242424242424249</v>
      </c>
      <c r="Y733" s="434">
        <f>'KYEI BEKIND - KOFORIDUA'!X34</f>
        <v>0</v>
      </c>
      <c r="Z733" s="443">
        <f>'KYEI BEKIND - KOFORIDUA'!Y34</f>
        <v>0</v>
      </c>
      <c r="AA733" s="444">
        <f>'KYEI BEKIND - KOFORIDUA'!Z34</f>
        <v>1.1201508620689653</v>
      </c>
      <c r="AB733" s="446" t="str">
        <f>'KYEI BEKIND - KOFORIDUA'!AA34</f>
        <v>HIGH-DON’T ORDER</v>
      </c>
      <c r="AC733" s="443">
        <f>'KYEI BEKIND - KOFORIDUA'!AB34</f>
        <v>0</v>
      </c>
      <c r="AD733" s="450">
        <f>Table1[[#This Row],[Stock Sell in/Sell out]]*Table1[[#This Row],[Stock Norm +Transit Time]]/Table1[[#This Row],[Stock Norm QTY]]</f>
        <v>35.84482758620689</v>
      </c>
      <c r="AE733" s="443">
        <f>Table1[[#This Row],[Stock Norm +Transit Time]]*Table1[[#This Row],[Av. Daily Sales MT]]</f>
        <v>1.406060606060606</v>
      </c>
    </row>
    <row r="734" spans="1:31" hidden="1">
      <c r="A734" s="433" t="s">
        <v>125</v>
      </c>
      <c r="B734" s="433" t="s">
        <v>1</v>
      </c>
      <c r="C734" s="433" t="str">
        <f>'KYEI BEKIND - KOFORIDUA'!B35</f>
        <v>W205</v>
      </c>
      <c r="D734" s="433" t="str">
        <f>'KYEI BEKIND - KOFORIDUA'!C35</f>
        <v>ALIFE ROSE 18X200G</v>
      </c>
      <c r="E734" s="433" t="str">
        <f>'KYEI BEKIND - KOFORIDUA'!D35</f>
        <v>SOAP</v>
      </c>
      <c r="F734" s="433" t="str">
        <f>'KYEI BEKIND - KOFORIDUA'!E35</f>
        <v>ALIFE</v>
      </c>
      <c r="G734" s="443">
        <f>'KYEI BEKIND - KOFORIDUA'!F35</f>
        <v>0.95253333333333767</v>
      </c>
      <c r="H734" s="434">
        <f>'KYEI BEKIND - KOFORIDUA'!G35</f>
        <v>264</v>
      </c>
      <c r="I734" s="443">
        <f>'KYEI BEKIND - KOFORIDUA'!H35</f>
        <v>27310.706666666665</v>
      </c>
      <c r="J734" s="433">
        <f>'KYEI BEKIND - KOFORIDUA'!I35</f>
        <v>332</v>
      </c>
      <c r="K734" s="443">
        <f>'KYEI BEKIND - KOFORIDUA'!J35</f>
        <v>1.1952</v>
      </c>
      <c r="L734" s="443">
        <f>'KYEI BEKIND - KOFORIDUA'!K35</f>
        <v>34345.282626262626</v>
      </c>
      <c r="M734" s="443">
        <f>'KYEI BEKIND - KOFORIDUA'!L35</f>
        <v>103.44964646464646</v>
      </c>
      <c r="N734" s="433">
        <f>'KYEI BEKIND - KOFORIDUA'!M35</f>
        <v>1</v>
      </c>
      <c r="O734" s="444">
        <f>'KYEI BEKIND - KOFORIDUA'!N35</f>
        <v>6.995669935890598E-3</v>
      </c>
      <c r="P734" s="433">
        <f>'KYEI BEKIND - KOFORIDUA'!O35</f>
        <v>0.83452168245176472</v>
      </c>
      <c r="Q734" s="433" t="str">
        <f>'KYEI BEKIND - KOFORIDUA'!P35</f>
        <v>C</v>
      </c>
      <c r="R734" s="434">
        <f>'KYEI BEKIND - KOFORIDUA'!Q35</f>
        <v>12</v>
      </c>
      <c r="S734" s="443">
        <f>'KYEI BEKIND - KOFORIDUA'!R35</f>
        <v>4.3296969696969896E-2</v>
      </c>
      <c r="T734" s="443">
        <f>'KYEI BEKIND - KOFORIDUA'!S35</f>
        <v>1241.3957575757574</v>
      </c>
      <c r="U734" s="433">
        <f>'KYEI BEKIND - KOFORIDUA'!T35</f>
        <v>30</v>
      </c>
      <c r="V734" s="433">
        <f>'KYEI BEKIND - KOFORIDUA'!U35</f>
        <v>2</v>
      </c>
      <c r="W734" s="433">
        <f>'KYEI BEKIND - KOFORIDUA'!V35</f>
        <v>32</v>
      </c>
      <c r="X734" s="434">
        <f>'KYEI BEKIND - KOFORIDUA'!W35</f>
        <v>384</v>
      </c>
      <c r="Y734" s="434">
        <f>'KYEI BEKIND - KOFORIDUA'!X35</f>
        <v>52</v>
      </c>
      <c r="Z734" s="443">
        <f>'KYEI BEKIND - KOFORIDUA'!Y35</f>
        <v>0.18762020202020285</v>
      </c>
      <c r="AA734" s="444">
        <f>'KYEI BEKIND - KOFORIDUA'!Z35</f>
        <v>0.86458333333333337</v>
      </c>
      <c r="AB734" s="446" t="str">
        <f>'KYEI BEKIND - KOFORIDUA'!AA35</f>
        <v>LOW MAY- ORDER</v>
      </c>
      <c r="AC734" s="443">
        <f>'KYEI BEKIND - KOFORIDUA'!AB35</f>
        <v>5379.381616161616</v>
      </c>
      <c r="AD734" s="450">
        <f>Table1[[#This Row],[Stock Sell in/Sell out]]*Table1[[#This Row],[Stock Norm +Transit Time]]/Table1[[#This Row],[Stock Norm QTY]]</f>
        <v>27.666666666666668</v>
      </c>
      <c r="AE734" s="443">
        <f>Table1[[#This Row],[Stock Norm +Transit Time]]*Table1[[#This Row],[Av. Daily Sales MT]]</f>
        <v>1.3855030303030367</v>
      </c>
    </row>
    <row r="735" spans="1:31" hidden="1">
      <c r="A735" s="433" t="s">
        <v>125</v>
      </c>
      <c r="B735" s="433" t="s">
        <v>1</v>
      </c>
      <c r="C735" s="433" t="str">
        <f>'KYEI BEKIND - KOFORIDUA'!B36</f>
        <v>W226</v>
      </c>
      <c r="D735" s="433" t="str">
        <f>'KYEI BEKIND - KOFORIDUA'!C36</f>
        <v>JAMAA BLUE SOAP 48X120GM</v>
      </c>
      <c r="E735" s="433" t="str">
        <f>'KYEI BEKIND - KOFORIDUA'!D36</f>
        <v>SOAP</v>
      </c>
      <c r="F735" s="433" t="str">
        <f>'KYEI BEKIND - KOFORIDUA'!E36</f>
        <v>JAMAA</v>
      </c>
      <c r="G735" s="443">
        <f>'KYEI BEKIND - KOFORIDUA'!F36</f>
        <v>0.94655999999999851</v>
      </c>
      <c r="H735" s="434">
        <f>'KYEI BEKIND - KOFORIDUA'!G36</f>
        <v>164</v>
      </c>
      <c r="I735" s="443">
        <f>'KYEI BEKIND - KOFORIDUA'!H36</f>
        <v>6739.2400000000171</v>
      </c>
      <c r="J735" s="433">
        <f>'KYEI BEKIND - KOFORIDUA'!I36</f>
        <v>0</v>
      </c>
      <c r="K735" s="443">
        <f>'KYEI BEKIND - KOFORIDUA'!J36</f>
        <v>0</v>
      </c>
      <c r="L735" s="443">
        <f>'KYEI BEKIND - KOFORIDUA'!K36</f>
        <v>0</v>
      </c>
      <c r="M735" s="443">
        <f>'KYEI BEKIND - KOFORIDUA'!L36</f>
        <v>41.0929268292684</v>
      </c>
      <c r="N735" s="433">
        <f>'KYEI BEKIND - KOFORIDUA'!M36</f>
        <v>12</v>
      </c>
      <c r="O735" s="444">
        <f>'KYEI BEKIND - KOFORIDUA'!N36</f>
        <v>6.9518001132242765E-3</v>
      </c>
      <c r="P735" s="433">
        <f>'KYEI BEKIND - KOFORIDUA'!O36</f>
        <v>0.84147348256498899</v>
      </c>
      <c r="Q735" s="433" t="str">
        <f>'KYEI BEKIND - KOFORIDUA'!P36</f>
        <v>C</v>
      </c>
      <c r="R735" s="434">
        <f>'KYEI BEKIND - KOFORIDUA'!Q36</f>
        <v>7.4545454545454541</v>
      </c>
      <c r="S735" s="443">
        <f>'KYEI BEKIND - KOFORIDUA'!R36</f>
        <v>4.3025454545454478E-2</v>
      </c>
      <c r="T735" s="443">
        <f>'KYEI BEKIND - KOFORIDUA'!S36</f>
        <v>306.32909090909169</v>
      </c>
      <c r="U735" s="433">
        <f>'KYEI BEKIND - KOFORIDUA'!T36</f>
        <v>30</v>
      </c>
      <c r="V735" s="433">
        <f>'KYEI BEKIND - KOFORIDUA'!U36</f>
        <v>2</v>
      </c>
      <c r="W735" s="433">
        <f>'KYEI BEKIND - KOFORIDUA'!V36</f>
        <v>32</v>
      </c>
      <c r="X735" s="434">
        <f>'KYEI BEKIND - KOFORIDUA'!W36</f>
        <v>238.54545454545453</v>
      </c>
      <c r="Y735" s="434">
        <f>'KYEI BEKIND - KOFORIDUA'!X36</f>
        <v>238.54545454545453</v>
      </c>
      <c r="Z735" s="443">
        <f>'KYEI BEKIND - KOFORIDUA'!Y36</f>
        <v>1.3768145454545431</v>
      </c>
      <c r="AA735" s="444">
        <f>'KYEI BEKIND - KOFORIDUA'!Z36</f>
        <v>0</v>
      </c>
      <c r="AB735" s="446" t="str">
        <f>'KYEI BEKIND - KOFORIDUA'!AA36</f>
        <v>VERY LOW-ORDER URGENTLY</v>
      </c>
      <c r="AC735" s="443">
        <f>'KYEI BEKIND - KOFORIDUA'!AB36</f>
        <v>9802.5309090909341</v>
      </c>
      <c r="AD735" s="450">
        <f>Table1[[#This Row],[Stock Sell in/Sell out]]*Table1[[#This Row],[Stock Norm +Transit Time]]/Table1[[#This Row],[Stock Norm QTY]]</f>
        <v>0</v>
      </c>
      <c r="AE735" s="443">
        <f>Table1[[#This Row],[Stock Norm +Transit Time]]*Table1[[#This Row],[Av. Daily Sales MT]]</f>
        <v>1.3768145454545433</v>
      </c>
    </row>
    <row r="736" spans="1:31" hidden="1">
      <c r="A736" s="433" t="s">
        <v>125</v>
      </c>
      <c r="B736" s="433" t="s">
        <v>1</v>
      </c>
      <c r="C736" s="433" t="str">
        <f>'KYEI BEKIND - KOFORIDUA'!B37</f>
        <v>W111</v>
      </c>
      <c r="D736" s="433" t="str">
        <f>'KYEI BEKIND - KOFORIDUA'!C37</f>
        <v>FORTUNE DELIGHT 900GM</v>
      </c>
      <c r="E736" s="433" t="str">
        <f>'KYEI BEKIND - KOFORIDUA'!D37</f>
        <v>RICE</v>
      </c>
      <c r="F736" s="433" t="str">
        <f>'KYEI BEKIND - KOFORIDUA'!E37</f>
        <v>FORTUNE DELIGHT</v>
      </c>
      <c r="G736" s="443">
        <f>'KYEI BEKIND - KOFORIDUA'!F37</f>
        <v>0.93599999999999994</v>
      </c>
      <c r="H736" s="434">
        <f>'KYEI BEKIND - KOFORIDUA'!G37</f>
        <v>51.333333333333329</v>
      </c>
      <c r="I736" s="443">
        <f>'KYEI BEKIND - KOFORIDUA'!H37</f>
        <v>19321</v>
      </c>
      <c r="J736" s="433">
        <f>'KYEI BEKIND - KOFORIDUA'!I37</f>
        <v>0</v>
      </c>
      <c r="K736" s="443">
        <f>'KYEI BEKIND - KOFORIDUA'!J37</f>
        <v>0</v>
      </c>
      <c r="L736" s="443">
        <f>'KYEI BEKIND - KOFORIDUA'!K37</f>
        <v>0</v>
      </c>
      <c r="M736" s="443">
        <f>'KYEI BEKIND - KOFORIDUA'!L37</f>
        <v>376.38311688311694</v>
      </c>
      <c r="N736" s="433">
        <f>'KYEI BEKIND - KOFORIDUA'!M37</f>
        <v>5</v>
      </c>
      <c r="O736" s="444">
        <f>'KYEI BEKIND - KOFORIDUA'!N37</f>
        <v>6.8742445338678291E-3</v>
      </c>
      <c r="P736" s="433">
        <f>'KYEI BEKIND - KOFORIDUA'!O37</f>
        <v>0.84834772709885686</v>
      </c>
      <c r="Q736" s="433" t="str">
        <f>'KYEI BEKIND - KOFORIDUA'!P37</f>
        <v>C</v>
      </c>
      <c r="R736" s="434">
        <f>'KYEI BEKIND - KOFORIDUA'!Q37</f>
        <v>2.333333333333333</v>
      </c>
      <c r="S736" s="443">
        <f>'KYEI BEKIND - KOFORIDUA'!R37</f>
        <v>4.2545454545454546E-2</v>
      </c>
      <c r="T736" s="443">
        <f>'KYEI BEKIND - KOFORIDUA'!S37</f>
        <v>878.22727272727275</v>
      </c>
      <c r="U736" s="433">
        <f>'KYEI BEKIND - KOFORIDUA'!T37</f>
        <v>30</v>
      </c>
      <c r="V736" s="433">
        <f>'KYEI BEKIND - KOFORIDUA'!U37</f>
        <v>2</v>
      </c>
      <c r="W736" s="433">
        <f>'KYEI BEKIND - KOFORIDUA'!V37</f>
        <v>32</v>
      </c>
      <c r="X736" s="434">
        <f>'KYEI BEKIND - KOFORIDUA'!W37</f>
        <v>74.666666666666657</v>
      </c>
      <c r="Y736" s="434">
        <f>'KYEI BEKIND - KOFORIDUA'!X37</f>
        <v>74.666666666666657</v>
      </c>
      <c r="Z736" s="443">
        <f>'KYEI BEKIND - KOFORIDUA'!Y37</f>
        <v>1.3614545454545453</v>
      </c>
      <c r="AA736" s="444">
        <f>'KYEI BEKIND - KOFORIDUA'!Z37</f>
        <v>0</v>
      </c>
      <c r="AB736" s="446" t="str">
        <f>'KYEI BEKIND - KOFORIDUA'!AA37</f>
        <v>VERY LOW-ORDER URGENTLY</v>
      </c>
      <c r="AC736" s="443">
        <f>'KYEI BEKIND - KOFORIDUA'!AB37</f>
        <v>28103.272727272728</v>
      </c>
      <c r="AD736" s="450">
        <f>Table1[[#This Row],[Stock Sell in/Sell out]]*Table1[[#This Row],[Stock Norm +Transit Time]]/Table1[[#This Row],[Stock Norm QTY]]</f>
        <v>0</v>
      </c>
      <c r="AE736" s="443">
        <f>Table1[[#This Row],[Stock Norm +Transit Time]]*Table1[[#This Row],[Av. Daily Sales MT]]</f>
        <v>1.3614545454545455</v>
      </c>
    </row>
    <row r="737" spans="1:31" hidden="1">
      <c r="A737" s="433" t="s">
        <v>125</v>
      </c>
      <c r="B737" s="433" t="s">
        <v>1</v>
      </c>
      <c r="C737" s="433" t="str">
        <f>'KYEI BEKIND - KOFORIDUA'!B38</f>
        <v>W227</v>
      </c>
      <c r="D737" s="433" t="str">
        <f>'KYEI BEKIND - KOFORIDUA'!C38</f>
        <v>JAMAA WHITE SOAP 120GM</v>
      </c>
      <c r="E737" s="433" t="str">
        <f>'KYEI BEKIND - KOFORIDUA'!D38</f>
        <v>SOAP</v>
      </c>
      <c r="F737" s="433" t="str">
        <f>'KYEI BEKIND - KOFORIDUA'!E38</f>
        <v>JAMAA</v>
      </c>
      <c r="G737" s="443">
        <f>'KYEI BEKIND - KOFORIDUA'!F38</f>
        <v>0.93503999999999854</v>
      </c>
      <c r="H737" s="434">
        <f>'KYEI BEKIND - KOFORIDUA'!G38</f>
        <v>162.33333333333334</v>
      </c>
      <c r="I737" s="443">
        <f>'KYEI BEKIND - KOFORIDUA'!H38</f>
        <v>6657.2900000000227</v>
      </c>
      <c r="J737" s="433">
        <f>'KYEI BEKIND - KOFORIDUA'!I38</f>
        <v>0</v>
      </c>
      <c r="K737" s="443">
        <f>'KYEI BEKIND - KOFORIDUA'!J38</f>
        <v>0</v>
      </c>
      <c r="L737" s="443">
        <f>'KYEI BEKIND - KOFORIDUA'!K38</f>
        <v>0</v>
      </c>
      <c r="M737" s="443">
        <f>'KYEI BEKIND - KOFORIDUA'!L38</f>
        <v>41.01000000000014</v>
      </c>
      <c r="N737" s="433">
        <f>'KYEI BEKIND - KOFORIDUA'!M38</f>
        <v>40</v>
      </c>
      <c r="O737" s="444">
        <f>'KYEI BEKIND - KOFORIDUA'!N38</f>
        <v>6.8671940266535952E-3</v>
      </c>
      <c r="P737" s="433">
        <f>'KYEI BEKIND - KOFORIDUA'!O38</f>
        <v>0.85521492112551045</v>
      </c>
      <c r="Q737" s="433" t="str">
        <f>'KYEI BEKIND - KOFORIDUA'!P38</f>
        <v>C</v>
      </c>
      <c r="R737" s="434">
        <f>'KYEI BEKIND - KOFORIDUA'!Q38</f>
        <v>7.3787878787878789</v>
      </c>
      <c r="S737" s="443">
        <f>'KYEI BEKIND - KOFORIDUA'!R38</f>
        <v>4.2501818181818113E-2</v>
      </c>
      <c r="T737" s="443">
        <f>'KYEI BEKIND - KOFORIDUA'!S38</f>
        <v>302.60409090909195</v>
      </c>
      <c r="U737" s="433">
        <f>'KYEI BEKIND - KOFORIDUA'!T38</f>
        <v>30</v>
      </c>
      <c r="V737" s="433">
        <f>'KYEI BEKIND - KOFORIDUA'!U38</f>
        <v>2</v>
      </c>
      <c r="W737" s="433">
        <f>'KYEI BEKIND - KOFORIDUA'!V38</f>
        <v>32</v>
      </c>
      <c r="X737" s="434">
        <f>'KYEI BEKIND - KOFORIDUA'!W38</f>
        <v>236.12121212121212</v>
      </c>
      <c r="Y737" s="434">
        <f>'KYEI BEKIND - KOFORIDUA'!X38</f>
        <v>236.12121212121212</v>
      </c>
      <c r="Z737" s="443">
        <f>'KYEI BEKIND - KOFORIDUA'!Y38</f>
        <v>1.3600581818181796</v>
      </c>
      <c r="AA737" s="444">
        <f>'KYEI BEKIND - KOFORIDUA'!Z38</f>
        <v>0</v>
      </c>
      <c r="AB737" s="446" t="str">
        <f>'KYEI BEKIND - KOFORIDUA'!AA38</f>
        <v>VERY LOW-ORDER URGENTLY</v>
      </c>
      <c r="AC737" s="443">
        <f>'KYEI BEKIND - KOFORIDUA'!AB38</f>
        <v>9683.3309090909424</v>
      </c>
      <c r="AD737" s="450">
        <f>Table1[[#This Row],[Stock Sell in/Sell out]]*Table1[[#This Row],[Stock Norm +Transit Time]]/Table1[[#This Row],[Stock Norm QTY]]</f>
        <v>0</v>
      </c>
      <c r="AE737" s="443">
        <f>Table1[[#This Row],[Stock Norm +Transit Time]]*Table1[[#This Row],[Av. Daily Sales MT]]</f>
        <v>1.3600581818181796</v>
      </c>
    </row>
    <row r="738" spans="1:31" hidden="1">
      <c r="A738" s="433" t="s">
        <v>125</v>
      </c>
      <c r="B738" s="433" t="s">
        <v>1</v>
      </c>
      <c r="C738" s="433" t="str">
        <f>'KYEI BEKIND - KOFORIDUA'!B39</f>
        <v>W109</v>
      </c>
      <c r="D738" s="433" t="str">
        <f>'KYEI BEKIND - KOFORIDUA'!C39</f>
        <v>EXCELLA THAI 5KG</v>
      </c>
      <c r="E738" s="433" t="str">
        <f>'KYEI BEKIND - KOFORIDUA'!D39</f>
        <v>RICE</v>
      </c>
      <c r="F738" s="433" t="str">
        <f>'KYEI BEKIND - KOFORIDUA'!E39</f>
        <v>EXCELLA</v>
      </c>
      <c r="G738" s="443">
        <f>'KYEI BEKIND - KOFORIDUA'!F39</f>
        <v>0.8166666666666661</v>
      </c>
      <c r="H738" s="434">
        <f>'KYEI BEKIND - KOFORIDUA'!G39</f>
        <v>32.666666666666671</v>
      </c>
      <c r="I738" s="443">
        <f>'KYEI BEKIND - KOFORIDUA'!H39</f>
        <v>5553.3333333333339</v>
      </c>
      <c r="J738" s="433">
        <f>'KYEI BEKIND - KOFORIDUA'!I39</f>
        <v>0</v>
      </c>
      <c r="K738" s="443">
        <f>'KYEI BEKIND - KOFORIDUA'!J39</f>
        <v>0</v>
      </c>
      <c r="L738" s="443">
        <f>'KYEI BEKIND - KOFORIDUA'!K39</f>
        <v>0</v>
      </c>
      <c r="M738" s="443">
        <f>'KYEI BEKIND - KOFORIDUA'!L39</f>
        <v>170</v>
      </c>
      <c r="N738" s="433">
        <f>'KYEI BEKIND - KOFORIDUA'!M39</f>
        <v>24</v>
      </c>
      <c r="O738" s="444">
        <f>'KYEI BEKIND - KOFORIDUA'!N39</f>
        <v>5.9978273176553316E-3</v>
      </c>
      <c r="P738" s="433">
        <f>'KYEI BEKIND - KOFORIDUA'!O39</f>
        <v>0.86121274844316575</v>
      </c>
      <c r="Q738" s="433" t="str">
        <f>'KYEI BEKIND - KOFORIDUA'!P39</f>
        <v>C</v>
      </c>
      <c r="R738" s="434">
        <f>'KYEI BEKIND - KOFORIDUA'!Q39</f>
        <v>1.4848484848484851</v>
      </c>
      <c r="S738" s="443">
        <f>'KYEI BEKIND - KOFORIDUA'!R39</f>
        <v>3.7121212121212097E-2</v>
      </c>
      <c r="T738" s="443">
        <f>'KYEI BEKIND - KOFORIDUA'!S39</f>
        <v>252.42424242424246</v>
      </c>
      <c r="U738" s="433">
        <f>'KYEI BEKIND - KOFORIDUA'!T39</f>
        <v>30</v>
      </c>
      <c r="V738" s="433">
        <f>'KYEI BEKIND - KOFORIDUA'!U39</f>
        <v>2</v>
      </c>
      <c r="W738" s="433">
        <f>'KYEI BEKIND - KOFORIDUA'!V39</f>
        <v>32</v>
      </c>
      <c r="X738" s="434">
        <f>'KYEI BEKIND - KOFORIDUA'!W39</f>
        <v>47.515151515151523</v>
      </c>
      <c r="Y738" s="434">
        <f>'KYEI BEKIND - KOFORIDUA'!X39</f>
        <v>47.515151515151523</v>
      </c>
      <c r="Z738" s="443">
        <f>'KYEI BEKIND - KOFORIDUA'!Y39</f>
        <v>1.1878787878787871</v>
      </c>
      <c r="AA738" s="444">
        <f>'KYEI BEKIND - KOFORIDUA'!Z39</f>
        <v>0</v>
      </c>
      <c r="AB738" s="446" t="str">
        <f>'KYEI BEKIND - KOFORIDUA'!AA39</f>
        <v>VERY LOW-ORDER URGENTLY</v>
      </c>
      <c r="AC738" s="443">
        <f>'KYEI BEKIND - KOFORIDUA'!AB39</f>
        <v>8077.5757575757589</v>
      </c>
      <c r="AD738" s="450">
        <f>Table1[[#This Row],[Stock Sell in/Sell out]]*Table1[[#This Row],[Stock Norm +Transit Time]]/Table1[[#This Row],[Stock Norm QTY]]</f>
        <v>0</v>
      </c>
      <c r="AE738" s="443">
        <f>Table1[[#This Row],[Stock Norm +Transit Time]]*Table1[[#This Row],[Av. Daily Sales MT]]</f>
        <v>1.1878787878787871</v>
      </c>
    </row>
    <row r="739" spans="1:31" hidden="1">
      <c r="A739" s="433" t="s">
        <v>125</v>
      </c>
      <c r="B739" s="433" t="s">
        <v>1</v>
      </c>
      <c r="C739" s="433" t="str">
        <f>'KYEI BEKIND - KOFORIDUA'!B40</f>
        <v>W072</v>
      </c>
      <c r="D739" s="433" t="str">
        <f>'KYEI BEKIND - KOFORIDUA'!C40</f>
        <v>ALIFE LEMON 18 X 250G</v>
      </c>
      <c r="E739" s="433" t="str">
        <f>'KYEI BEKIND - KOFORIDUA'!D40</f>
        <v>SOAP</v>
      </c>
      <c r="F739" s="433" t="str">
        <f>'KYEI BEKIND - KOFORIDUA'!E40</f>
        <v>ALIFE</v>
      </c>
      <c r="G739" s="443">
        <f>'KYEI BEKIND - KOFORIDUA'!F40</f>
        <v>0.7994999999999991</v>
      </c>
      <c r="H739" s="434">
        <f>'KYEI BEKIND - KOFORIDUA'!G40</f>
        <v>177.33333333333334</v>
      </c>
      <c r="I739" s="443">
        <f>'KYEI BEKIND - KOFORIDUA'!H40</f>
        <v>10960.206666666665</v>
      </c>
      <c r="J739" s="433">
        <f>'KYEI BEKIND - KOFORIDUA'!I40</f>
        <v>0</v>
      </c>
      <c r="K739" s="443">
        <f>'KYEI BEKIND - KOFORIDUA'!J40</f>
        <v>0</v>
      </c>
      <c r="L739" s="443">
        <f>'KYEI BEKIND - KOFORIDUA'!K40</f>
        <v>0</v>
      </c>
      <c r="M739" s="443">
        <f>'KYEI BEKIND - KOFORIDUA'!L40</f>
        <v>61.80567669172931</v>
      </c>
      <c r="N739" s="433">
        <f>'KYEI BEKIND - KOFORIDUA'!M40</f>
        <v>100</v>
      </c>
      <c r="O739" s="444">
        <f>'KYEI BEKIND - KOFORIDUA'!N40</f>
        <v>5.8717505393454314E-3</v>
      </c>
      <c r="P739" s="433">
        <f>'KYEI BEKIND - KOFORIDUA'!O40</f>
        <v>0.86708449898251116</v>
      </c>
      <c r="Q739" s="433" t="str">
        <f>'KYEI BEKIND - KOFORIDUA'!P40</f>
        <v>C</v>
      </c>
      <c r="R739" s="434">
        <f>'KYEI BEKIND - KOFORIDUA'!Q40</f>
        <v>8.0606060606060606</v>
      </c>
      <c r="S739" s="443">
        <f>'KYEI BEKIND - KOFORIDUA'!R40</f>
        <v>3.6340909090909049E-2</v>
      </c>
      <c r="T739" s="443">
        <f>'KYEI BEKIND - KOFORIDUA'!S40</f>
        <v>498.19121212121206</v>
      </c>
      <c r="U739" s="433">
        <f>'KYEI BEKIND - KOFORIDUA'!T40</f>
        <v>30</v>
      </c>
      <c r="V739" s="433">
        <f>'KYEI BEKIND - KOFORIDUA'!U40</f>
        <v>2</v>
      </c>
      <c r="W739" s="433">
        <f>'KYEI BEKIND - KOFORIDUA'!V40</f>
        <v>32</v>
      </c>
      <c r="X739" s="434">
        <f>'KYEI BEKIND - KOFORIDUA'!W40</f>
        <v>257.93939393939394</v>
      </c>
      <c r="Y739" s="434">
        <f>'KYEI BEKIND - KOFORIDUA'!X40</f>
        <v>257.93939393939394</v>
      </c>
      <c r="Z739" s="443">
        <f>'KYEI BEKIND - KOFORIDUA'!Y40</f>
        <v>1.1629090909090896</v>
      </c>
      <c r="AA739" s="444">
        <f>'KYEI BEKIND - KOFORIDUA'!Z40</f>
        <v>0</v>
      </c>
      <c r="AB739" s="446" t="str">
        <f>'KYEI BEKIND - KOFORIDUA'!AA40</f>
        <v>VERY LOW-ORDER URGENTLY</v>
      </c>
      <c r="AC739" s="443">
        <f>'KYEI BEKIND - KOFORIDUA'!AB40</f>
        <v>15942.118787878784</v>
      </c>
      <c r="AD739" s="450">
        <f>Table1[[#This Row],[Stock Sell in/Sell out]]*Table1[[#This Row],[Stock Norm +Transit Time]]/Table1[[#This Row],[Stock Norm QTY]]</f>
        <v>0</v>
      </c>
      <c r="AE739" s="443">
        <f>Table1[[#This Row],[Stock Norm +Transit Time]]*Table1[[#This Row],[Av. Daily Sales MT]]</f>
        <v>1.1629090909090896</v>
      </c>
    </row>
    <row r="740" spans="1:31" hidden="1">
      <c r="A740" s="433" t="s">
        <v>125</v>
      </c>
      <c r="B740" s="433" t="s">
        <v>1</v>
      </c>
      <c r="C740" s="433" t="str">
        <f>'KYEI BEKIND - KOFORIDUA'!B41</f>
        <v>W136</v>
      </c>
      <c r="D740" s="433" t="str">
        <f>'KYEI BEKIND - KOFORIDUA'!C41</f>
        <v>FORTUNE EMO PA 4.5KG</v>
      </c>
      <c r="E740" s="433" t="str">
        <f>'KYEI BEKIND - KOFORIDUA'!D41</f>
        <v>RICE</v>
      </c>
      <c r="F740" s="433" t="str">
        <f>'KYEI BEKIND - KOFORIDUA'!E41</f>
        <v>FORTUNE</v>
      </c>
      <c r="G740" s="443">
        <f>'KYEI BEKIND - KOFORIDUA'!F41</f>
        <v>0.79649999999999954</v>
      </c>
      <c r="H740" s="434">
        <f>'KYEI BEKIND - KOFORIDUA'!G41</f>
        <v>35</v>
      </c>
      <c r="I740" s="443">
        <f>'KYEI BEKIND - KOFORIDUA'!H41</f>
        <v>8970.3333333333339</v>
      </c>
      <c r="J740" s="433">
        <f>'KYEI BEKIND - KOFORIDUA'!I41</f>
        <v>67</v>
      </c>
      <c r="K740" s="443">
        <f>'KYEI BEKIND - KOFORIDUA'!J41</f>
        <v>1.512</v>
      </c>
      <c r="L740" s="443">
        <f>'KYEI BEKIND - KOFORIDUA'!K41</f>
        <v>17171.780952380956</v>
      </c>
      <c r="M740" s="443">
        <f>'KYEI BEKIND - KOFORIDUA'!L41</f>
        <v>256.29523809523812</v>
      </c>
      <c r="N740" s="433">
        <f>'KYEI BEKIND - KOFORIDUA'!M41</f>
        <v>40</v>
      </c>
      <c r="O740" s="444">
        <f>'KYEI BEKIND - KOFORIDUA'!N41</f>
        <v>5.8497177043009864E-3</v>
      </c>
      <c r="P740" s="433">
        <f>'KYEI BEKIND - KOFORIDUA'!O41</f>
        <v>0.87293421668681215</v>
      </c>
      <c r="Q740" s="433" t="str">
        <f>'KYEI BEKIND - KOFORIDUA'!P41</f>
        <v>C</v>
      </c>
      <c r="R740" s="434">
        <f>'KYEI BEKIND - KOFORIDUA'!Q41</f>
        <v>1.5909090909090908</v>
      </c>
      <c r="S740" s="443">
        <f>'KYEI BEKIND - KOFORIDUA'!R41</f>
        <v>3.6204545454545434E-2</v>
      </c>
      <c r="T740" s="443">
        <f>'KYEI BEKIND - KOFORIDUA'!S41</f>
        <v>407.74242424242425</v>
      </c>
      <c r="U740" s="433">
        <f>'KYEI BEKIND - KOFORIDUA'!T41</f>
        <v>30</v>
      </c>
      <c r="V740" s="433">
        <f>'KYEI BEKIND - KOFORIDUA'!U41</f>
        <v>2</v>
      </c>
      <c r="W740" s="433">
        <f>'KYEI BEKIND - KOFORIDUA'!V41</f>
        <v>32</v>
      </c>
      <c r="X740" s="434">
        <f>'KYEI BEKIND - KOFORIDUA'!W41</f>
        <v>50.909090909090907</v>
      </c>
      <c r="Y740" s="434">
        <f>'KYEI BEKIND - KOFORIDUA'!X41</f>
        <v>0</v>
      </c>
      <c r="Z740" s="443">
        <f>'KYEI BEKIND - KOFORIDUA'!Y41</f>
        <v>0</v>
      </c>
      <c r="AA740" s="444">
        <f>'KYEI BEKIND - KOFORIDUA'!Z41</f>
        <v>1.3160714285714286</v>
      </c>
      <c r="AB740" s="446" t="str">
        <f>'KYEI BEKIND - KOFORIDUA'!AA41</f>
        <v>HIGH-DON’T ORDER</v>
      </c>
      <c r="AC740" s="443">
        <f>'KYEI BEKIND - KOFORIDUA'!AB41</f>
        <v>0</v>
      </c>
      <c r="AD740" s="450">
        <f>Table1[[#This Row],[Stock Sell in/Sell out]]*Table1[[#This Row],[Stock Norm +Transit Time]]/Table1[[#This Row],[Stock Norm QTY]]</f>
        <v>42.114285714285714</v>
      </c>
      <c r="AE740" s="443">
        <f>Table1[[#This Row],[Stock Norm +Transit Time]]*Table1[[#This Row],[Av. Daily Sales MT]]</f>
        <v>1.1585454545454539</v>
      </c>
    </row>
    <row r="741" spans="1:31" hidden="1">
      <c r="A741" s="433" t="s">
        <v>125</v>
      </c>
      <c r="B741" s="433" t="s">
        <v>1</v>
      </c>
      <c r="C741" s="433" t="str">
        <f>'KYEI BEKIND - KOFORIDUA'!B42</f>
        <v>W067</v>
      </c>
      <c r="D741" s="433" t="str">
        <f>'KYEI BEKIND - KOFORIDUA'!C42</f>
        <v>FORTUNE DELICIOUS 4.5KG</v>
      </c>
      <c r="E741" s="433" t="str">
        <f>'KYEI BEKIND - KOFORIDUA'!D42</f>
        <v>RICE</v>
      </c>
      <c r="F741" s="433" t="str">
        <f>'KYEI BEKIND - KOFORIDUA'!E42</f>
        <v>FORTUNE DELICIOUS</v>
      </c>
      <c r="G741" s="443">
        <f>'KYEI BEKIND - KOFORIDUA'!F42</f>
        <v>0.76799999999999957</v>
      </c>
      <c r="H741" s="434">
        <f>'KYEI BEKIND - KOFORIDUA'!G42</f>
        <v>31.666666666666668</v>
      </c>
      <c r="I741" s="443">
        <f>'KYEI BEKIND - KOFORIDUA'!H42</f>
        <v>9448.5999999999985</v>
      </c>
      <c r="J741" s="433">
        <f>'KYEI BEKIND - KOFORIDUA'!I42</f>
        <v>2</v>
      </c>
      <c r="K741" s="443">
        <f>'KYEI BEKIND - KOFORIDUA'!J42</f>
        <v>4.4999999999999998E-2</v>
      </c>
      <c r="L741" s="443">
        <f>'KYEI BEKIND - KOFORIDUA'!K42</f>
        <v>596.75368421052622</v>
      </c>
      <c r="M741" s="443">
        <f>'KYEI BEKIND - KOFORIDUA'!L42</f>
        <v>298.37684210526311</v>
      </c>
      <c r="N741" s="433">
        <f>'KYEI BEKIND - KOFORIDUA'!M42</f>
        <v>10</v>
      </c>
      <c r="O741" s="444">
        <f>'KYEI BEKIND - KOFORIDUA'!N42</f>
        <v>5.6404057713787285E-3</v>
      </c>
      <c r="P741" s="433">
        <f>'KYEI BEKIND - KOFORIDUA'!O42</f>
        <v>0.87857462245819085</v>
      </c>
      <c r="Q741" s="433" t="str">
        <f>'KYEI BEKIND - KOFORIDUA'!P42</f>
        <v>C</v>
      </c>
      <c r="R741" s="434">
        <f>'KYEI BEKIND - KOFORIDUA'!Q42</f>
        <v>1.4393939393939394</v>
      </c>
      <c r="S741" s="443">
        <f>'KYEI BEKIND - KOFORIDUA'!R42</f>
        <v>3.490909090909089E-2</v>
      </c>
      <c r="T741" s="443">
        <f>'KYEI BEKIND - KOFORIDUA'!S42</f>
        <v>429.48181818181814</v>
      </c>
      <c r="U741" s="433">
        <f>'KYEI BEKIND - KOFORIDUA'!T42</f>
        <v>30</v>
      </c>
      <c r="V741" s="433">
        <f>'KYEI BEKIND - KOFORIDUA'!U42</f>
        <v>2</v>
      </c>
      <c r="W741" s="433">
        <f>'KYEI BEKIND - KOFORIDUA'!V42</f>
        <v>32</v>
      </c>
      <c r="X741" s="434">
        <f>'KYEI BEKIND - KOFORIDUA'!W42</f>
        <v>46.060606060606062</v>
      </c>
      <c r="Y741" s="434">
        <f>'KYEI BEKIND - KOFORIDUA'!X42</f>
        <v>44.060606060606062</v>
      </c>
      <c r="Z741" s="443">
        <f>'KYEI BEKIND - KOFORIDUA'!Y42</f>
        <v>1.0685856459330136</v>
      </c>
      <c r="AA741" s="444">
        <f>'KYEI BEKIND - KOFORIDUA'!Z42</f>
        <v>4.3421052631578944E-2</v>
      </c>
      <c r="AB741" s="446" t="str">
        <f>'KYEI BEKIND - KOFORIDUA'!AA42</f>
        <v>VERY LOW-ORDER URGENTLY</v>
      </c>
      <c r="AC741" s="443">
        <f>'KYEI BEKIND - KOFORIDUA'!AB42</f>
        <v>13146.664497607653</v>
      </c>
      <c r="AD741" s="450">
        <f>Table1[[#This Row],[Stock Sell in/Sell out]]*Table1[[#This Row],[Stock Norm +Transit Time]]/Table1[[#This Row],[Stock Norm QTY]]</f>
        <v>1.3894736842105262</v>
      </c>
      <c r="AE741" s="443">
        <f>Table1[[#This Row],[Stock Norm +Transit Time]]*Table1[[#This Row],[Av. Daily Sales MT]]</f>
        <v>1.1170909090909085</v>
      </c>
    </row>
    <row r="742" spans="1:31" hidden="1">
      <c r="A742" s="433" t="s">
        <v>125</v>
      </c>
      <c r="B742" s="433" t="s">
        <v>1</v>
      </c>
      <c r="C742" s="433" t="str">
        <f>'KYEI BEKIND - KOFORIDUA'!B43</f>
        <v>W081</v>
      </c>
      <c r="D742" s="433" t="str">
        <f>'KYEI BEKIND - KOFORIDUA'!C43</f>
        <v>ALIFE MDT 18*250G</v>
      </c>
      <c r="E742" s="433" t="str">
        <f>'KYEI BEKIND - KOFORIDUA'!D43</f>
        <v>SOAP</v>
      </c>
      <c r="F742" s="433" t="str">
        <f>'KYEI BEKIND - KOFORIDUA'!E43</f>
        <v>ALIFE</v>
      </c>
      <c r="G742" s="443">
        <f>'KYEI BEKIND - KOFORIDUA'!F43</f>
        <v>0.74999999999999867</v>
      </c>
      <c r="H742" s="434">
        <f>'KYEI BEKIND - KOFORIDUA'!G43</f>
        <v>166.33333333333334</v>
      </c>
      <c r="I742" s="443">
        <f>'KYEI BEKIND - KOFORIDUA'!H43</f>
        <v>10284.513333333329</v>
      </c>
      <c r="J742" s="433">
        <f>'KYEI BEKIND - KOFORIDUA'!I43</f>
        <v>0</v>
      </c>
      <c r="K742" s="443">
        <f>'KYEI BEKIND - KOFORIDUA'!J43</f>
        <v>0</v>
      </c>
      <c r="L742" s="443">
        <f>'KYEI BEKIND - KOFORIDUA'!K43</f>
        <v>0</v>
      </c>
      <c r="M742" s="443">
        <f>'KYEI BEKIND - KOFORIDUA'!L43</f>
        <v>61.830741482965898</v>
      </c>
      <c r="N742" s="433">
        <f>'KYEI BEKIND - KOFORIDUA'!M43</f>
        <v>5</v>
      </c>
      <c r="O742" s="444">
        <f>'KYEI BEKIND - KOFORIDUA'!N43</f>
        <v>5.5082087611120333E-3</v>
      </c>
      <c r="P742" s="433">
        <f>'KYEI BEKIND - KOFORIDUA'!O43</f>
        <v>0.88408283121930287</v>
      </c>
      <c r="Q742" s="433" t="str">
        <f>'KYEI BEKIND - KOFORIDUA'!P43</f>
        <v>C</v>
      </c>
      <c r="R742" s="434">
        <f>'KYEI BEKIND - KOFORIDUA'!Q43</f>
        <v>7.5606060606060614</v>
      </c>
      <c r="S742" s="443">
        <f>'KYEI BEKIND - KOFORIDUA'!R43</f>
        <v>3.4090909090909033E-2</v>
      </c>
      <c r="T742" s="443">
        <f>'KYEI BEKIND - KOFORIDUA'!S43</f>
        <v>467.47787878787858</v>
      </c>
      <c r="U742" s="433">
        <f>'KYEI BEKIND - KOFORIDUA'!T43</f>
        <v>30</v>
      </c>
      <c r="V742" s="433">
        <f>'KYEI BEKIND - KOFORIDUA'!U43</f>
        <v>2</v>
      </c>
      <c r="W742" s="433">
        <f>'KYEI BEKIND - KOFORIDUA'!V43</f>
        <v>32</v>
      </c>
      <c r="X742" s="434">
        <f>'KYEI BEKIND - KOFORIDUA'!W43</f>
        <v>241.93939393939397</v>
      </c>
      <c r="Y742" s="434">
        <f>'KYEI BEKIND - KOFORIDUA'!X43</f>
        <v>241.93939393939397</v>
      </c>
      <c r="Z742" s="443">
        <f>'KYEI BEKIND - KOFORIDUA'!Y43</f>
        <v>1.0909090909090891</v>
      </c>
      <c r="AA742" s="444">
        <f>'KYEI BEKIND - KOFORIDUA'!Z43</f>
        <v>0</v>
      </c>
      <c r="AB742" s="446" t="str">
        <f>'KYEI BEKIND - KOFORIDUA'!AA43</f>
        <v>VERY LOW-ORDER URGENTLY</v>
      </c>
      <c r="AC742" s="443">
        <f>'KYEI BEKIND - KOFORIDUA'!AB43</f>
        <v>14959.292121212115</v>
      </c>
      <c r="AD742" s="450">
        <f>Table1[[#This Row],[Stock Sell in/Sell out]]*Table1[[#This Row],[Stock Norm +Transit Time]]/Table1[[#This Row],[Stock Norm QTY]]</f>
        <v>0</v>
      </c>
      <c r="AE742" s="443">
        <f>Table1[[#This Row],[Stock Norm +Transit Time]]*Table1[[#This Row],[Av. Daily Sales MT]]</f>
        <v>1.0909090909090891</v>
      </c>
    </row>
    <row r="743" spans="1:31" hidden="1">
      <c r="A743" s="433" t="s">
        <v>125</v>
      </c>
      <c r="B743" s="433" t="s">
        <v>1</v>
      </c>
      <c r="C743" s="433" t="str">
        <f>'KYEI BEKIND - KOFORIDUA'!B44</f>
        <v>W138</v>
      </c>
      <c r="D743" s="433" t="str">
        <f>'KYEI BEKIND - KOFORIDUA'!C44</f>
        <v>VIKING ROL 20L</v>
      </c>
      <c r="E743" s="433" t="str">
        <f>'KYEI BEKIND - KOFORIDUA'!D44</f>
        <v>COOKING OIL</v>
      </c>
      <c r="F743" s="433" t="str">
        <f>'KYEI BEKIND - KOFORIDUA'!E44</f>
        <v>VIKING</v>
      </c>
      <c r="G743" s="443">
        <f>'KYEI BEKIND - KOFORIDUA'!F44</f>
        <v>0.73799999999999999</v>
      </c>
      <c r="H743" s="434">
        <f>'KYEI BEKIND - KOFORIDUA'!G44</f>
        <v>41</v>
      </c>
      <c r="I743" s="443">
        <f>'KYEI BEKIND - KOFORIDUA'!H44</f>
        <v>9389</v>
      </c>
      <c r="J743" s="433">
        <f>'KYEI BEKIND - KOFORIDUA'!I44</f>
        <v>0</v>
      </c>
      <c r="K743" s="443">
        <f>'KYEI BEKIND - KOFORIDUA'!J44</f>
        <v>0</v>
      </c>
      <c r="L743" s="443">
        <f>'KYEI BEKIND - KOFORIDUA'!K44</f>
        <v>0</v>
      </c>
      <c r="M743" s="443">
        <f>'KYEI BEKIND - KOFORIDUA'!L44</f>
        <v>229</v>
      </c>
      <c r="N743" s="433">
        <f>'KYEI BEKIND - KOFORIDUA'!M44</f>
        <v>12</v>
      </c>
      <c r="O743" s="444">
        <f>'KYEI BEKIND - KOFORIDUA'!N44</f>
        <v>5.4200774209342498E-3</v>
      </c>
      <c r="P743" s="433">
        <f>'KYEI BEKIND - KOFORIDUA'!O44</f>
        <v>0.88950290864023707</v>
      </c>
      <c r="Q743" s="433" t="str">
        <f>'KYEI BEKIND - KOFORIDUA'!P44</f>
        <v>C</v>
      </c>
      <c r="R743" s="434">
        <f>'KYEI BEKIND - KOFORIDUA'!Q44</f>
        <v>1.8636363636363635</v>
      </c>
      <c r="S743" s="443">
        <f>'KYEI BEKIND - KOFORIDUA'!R44</f>
        <v>3.3545454545454545E-2</v>
      </c>
      <c r="T743" s="443">
        <f>'KYEI BEKIND - KOFORIDUA'!S44</f>
        <v>426.77272727272725</v>
      </c>
      <c r="U743" s="433">
        <f>'KYEI BEKIND - KOFORIDUA'!T44</f>
        <v>30</v>
      </c>
      <c r="V743" s="433">
        <f>'KYEI BEKIND - KOFORIDUA'!U44</f>
        <v>2</v>
      </c>
      <c r="W743" s="433">
        <f>'KYEI BEKIND - KOFORIDUA'!V44</f>
        <v>32</v>
      </c>
      <c r="X743" s="434">
        <f>'KYEI BEKIND - KOFORIDUA'!W44</f>
        <v>59.636363636363633</v>
      </c>
      <c r="Y743" s="434">
        <f>'KYEI BEKIND - KOFORIDUA'!X44</f>
        <v>59.636363636363633</v>
      </c>
      <c r="Z743" s="443">
        <f>'KYEI BEKIND - KOFORIDUA'!Y44</f>
        <v>1.0734545454545454</v>
      </c>
      <c r="AA743" s="444">
        <f>'KYEI BEKIND - KOFORIDUA'!Z44</f>
        <v>0</v>
      </c>
      <c r="AB743" s="446" t="str">
        <f>'KYEI BEKIND - KOFORIDUA'!AA44</f>
        <v>VERY LOW-ORDER URGENTLY</v>
      </c>
      <c r="AC743" s="443">
        <f>'KYEI BEKIND - KOFORIDUA'!AB44</f>
        <v>13656.727272727272</v>
      </c>
      <c r="AD743" s="450">
        <f>Table1[[#This Row],[Stock Sell in/Sell out]]*Table1[[#This Row],[Stock Norm +Transit Time]]/Table1[[#This Row],[Stock Norm QTY]]</f>
        <v>0</v>
      </c>
      <c r="AE743" s="443">
        <f>Table1[[#This Row],[Stock Norm +Transit Time]]*Table1[[#This Row],[Av. Daily Sales MT]]</f>
        <v>1.0734545454545454</v>
      </c>
    </row>
    <row r="744" spans="1:31" hidden="1">
      <c r="A744" s="433" t="s">
        <v>125</v>
      </c>
      <c r="B744" s="433" t="s">
        <v>1</v>
      </c>
      <c r="C744" s="433" t="str">
        <f>'KYEI BEKIND - KOFORIDUA'!B45</f>
        <v>W112</v>
      </c>
      <c r="D744" s="433" t="str">
        <f>'KYEI BEKIND - KOFORIDUA'!C45</f>
        <v>FORTUNE DELIGHT 4.5KG</v>
      </c>
      <c r="E744" s="433" t="str">
        <f>'KYEI BEKIND - KOFORIDUA'!D45</f>
        <v>RICE</v>
      </c>
      <c r="F744" s="433" t="str">
        <f>'KYEI BEKIND - KOFORIDUA'!E45</f>
        <v>FORTUNE DELIGHT</v>
      </c>
      <c r="G744" s="443">
        <f>'KYEI BEKIND - KOFORIDUA'!F45</f>
        <v>0.71849999999999969</v>
      </c>
      <c r="H744" s="434">
        <f>'KYEI BEKIND - KOFORIDUA'!G45</f>
        <v>31</v>
      </c>
      <c r="I744" s="443">
        <f>'KYEI BEKIND - KOFORIDUA'!H45</f>
        <v>8990.5333333333347</v>
      </c>
      <c r="J744" s="433">
        <f>'KYEI BEKIND - KOFORIDUA'!I45</f>
        <v>58</v>
      </c>
      <c r="K744" s="443">
        <f>'KYEI BEKIND - KOFORIDUA'!J45</f>
        <v>1.3185</v>
      </c>
      <c r="L744" s="443">
        <f>'KYEI BEKIND - KOFORIDUA'!K45</f>
        <v>16820.997849462368</v>
      </c>
      <c r="M744" s="443">
        <f>'KYEI BEKIND - KOFORIDUA'!L45</f>
        <v>290.01720430107531</v>
      </c>
      <c r="N744" s="433">
        <f>'KYEI BEKIND - KOFORIDUA'!M45</f>
        <v>100</v>
      </c>
      <c r="O744" s="444">
        <f>'KYEI BEKIND - KOFORIDUA'!N45</f>
        <v>5.2768639931453348E-3</v>
      </c>
      <c r="P744" s="433">
        <f>'KYEI BEKIND - KOFORIDUA'!O45</f>
        <v>0.89477977263338238</v>
      </c>
      <c r="Q744" s="433" t="str">
        <f>'KYEI BEKIND - KOFORIDUA'!P45</f>
        <v>C</v>
      </c>
      <c r="R744" s="434">
        <f>'KYEI BEKIND - KOFORIDUA'!Q45</f>
        <v>1.4090909090909092</v>
      </c>
      <c r="S744" s="443">
        <f>'KYEI BEKIND - KOFORIDUA'!R45</f>
        <v>3.2659090909090895E-2</v>
      </c>
      <c r="T744" s="443">
        <f>'KYEI BEKIND - KOFORIDUA'!S45</f>
        <v>408.66060606060614</v>
      </c>
      <c r="U744" s="433">
        <f>'KYEI BEKIND - KOFORIDUA'!T45</f>
        <v>30</v>
      </c>
      <c r="V744" s="433">
        <f>'KYEI BEKIND - KOFORIDUA'!U45</f>
        <v>2</v>
      </c>
      <c r="W744" s="433">
        <f>'KYEI BEKIND - KOFORIDUA'!V45</f>
        <v>32</v>
      </c>
      <c r="X744" s="434">
        <f>'KYEI BEKIND - KOFORIDUA'!W45</f>
        <v>45.090909090909093</v>
      </c>
      <c r="Y744" s="434">
        <f>'KYEI BEKIND - KOFORIDUA'!X45</f>
        <v>0</v>
      </c>
      <c r="Z744" s="443">
        <f>'KYEI BEKIND - KOFORIDUA'!Y45</f>
        <v>0</v>
      </c>
      <c r="AA744" s="444">
        <f>'KYEI BEKIND - KOFORIDUA'!Z45</f>
        <v>1.286290322580645</v>
      </c>
      <c r="AB744" s="446" t="str">
        <f>'KYEI BEKIND - KOFORIDUA'!AA45</f>
        <v>HIGH-DON’T ORDER</v>
      </c>
      <c r="AC744" s="443">
        <f>'KYEI BEKIND - KOFORIDUA'!AB45</f>
        <v>0</v>
      </c>
      <c r="AD744" s="450">
        <f>Table1[[#This Row],[Stock Sell in/Sell out]]*Table1[[#This Row],[Stock Norm +Transit Time]]/Table1[[#This Row],[Stock Norm QTY]]</f>
        <v>41.161290322580641</v>
      </c>
      <c r="AE744" s="443">
        <f>Table1[[#This Row],[Stock Norm +Transit Time]]*Table1[[#This Row],[Av. Daily Sales MT]]</f>
        <v>1.0450909090909086</v>
      </c>
    </row>
    <row r="745" spans="1:31" hidden="1">
      <c r="A745" s="433" t="s">
        <v>125</v>
      </c>
      <c r="B745" s="433" t="s">
        <v>1</v>
      </c>
      <c r="C745" s="433" t="str">
        <f>'KYEI BEKIND - KOFORIDUA'!B46</f>
        <v>W185</v>
      </c>
      <c r="D745" s="433" t="str">
        <f>'KYEI BEKIND - KOFORIDUA'!C46</f>
        <v>FORTUNE DELIGHT 22.5KG</v>
      </c>
      <c r="E745" s="433" t="str">
        <f>'KYEI BEKIND - KOFORIDUA'!D46</f>
        <v>RICE</v>
      </c>
      <c r="F745" s="433" t="str">
        <f>'KYEI BEKIND - KOFORIDUA'!E46</f>
        <v>FORTUNE DELIGHT</v>
      </c>
      <c r="G745" s="443">
        <f>'KYEI BEKIND - KOFORIDUA'!F46</f>
        <v>0.71250000000000002</v>
      </c>
      <c r="H745" s="434">
        <f>'KYEI BEKIND - KOFORIDUA'!G46</f>
        <v>31.666666666666668</v>
      </c>
      <c r="I745" s="443">
        <f>'KYEI BEKIND - KOFORIDUA'!H46</f>
        <v>14377.333333333334</v>
      </c>
      <c r="J745" s="433">
        <f>'KYEI BEKIND - KOFORIDUA'!I46</f>
        <v>20</v>
      </c>
      <c r="K745" s="443">
        <f>'KYEI BEKIND - KOFORIDUA'!J46</f>
        <v>0.45</v>
      </c>
      <c r="L745" s="443">
        <f>'KYEI BEKIND - KOFORIDUA'!K46</f>
        <v>9080.4210526315783</v>
      </c>
      <c r="M745" s="443">
        <f>'KYEI BEKIND - KOFORIDUA'!L46</f>
        <v>454.02105263157893</v>
      </c>
      <c r="N745" s="433">
        <f>'KYEI BEKIND - KOFORIDUA'!M46</f>
        <v>40</v>
      </c>
      <c r="O745" s="444">
        <f>'KYEI BEKIND - KOFORIDUA'!N46</f>
        <v>5.2327983230564413E-3</v>
      </c>
      <c r="P745" s="433">
        <f>'KYEI BEKIND - KOFORIDUA'!O46</f>
        <v>0.90001257095643883</v>
      </c>
      <c r="Q745" s="433" t="str">
        <f>'KYEI BEKIND - KOFORIDUA'!P46</f>
        <v>C</v>
      </c>
      <c r="R745" s="434">
        <f>'KYEI BEKIND - KOFORIDUA'!Q46</f>
        <v>1.4393939393939394</v>
      </c>
      <c r="S745" s="443">
        <f>'KYEI BEKIND - KOFORIDUA'!R46</f>
        <v>3.2386363636363637E-2</v>
      </c>
      <c r="T745" s="443">
        <f>'KYEI BEKIND - KOFORIDUA'!S46</f>
        <v>653.5151515151515</v>
      </c>
      <c r="U745" s="433">
        <f>'KYEI BEKIND - KOFORIDUA'!T46</f>
        <v>30</v>
      </c>
      <c r="V745" s="433">
        <f>'KYEI BEKIND - KOFORIDUA'!U46</f>
        <v>2</v>
      </c>
      <c r="W745" s="433">
        <f>'KYEI BEKIND - KOFORIDUA'!V46</f>
        <v>32</v>
      </c>
      <c r="X745" s="434">
        <f>'KYEI BEKIND - KOFORIDUA'!W46</f>
        <v>46.060606060606062</v>
      </c>
      <c r="Y745" s="434">
        <f>'KYEI BEKIND - KOFORIDUA'!X46</f>
        <v>26.060606060606062</v>
      </c>
      <c r="Z745" s="443">
        <f>'KYEI BEKIND - KOFORIDUA'!Y46</f>
        <v>0.58636363636363642</v>
      </c>
      <c r="AA745" s="444">
        <f>'KYEI BEKIND - KOFORIDUA'!Z46</f>
        <v>0.43421052631578944</v>
      </c>
      <c r="AB745" s="446" t="str">
        <f>'KYEI BEKIND - KOFORIDUA'!AA46</f>
        <v>VERY LOW-ORDER URGENTLY</v>
      </c>
      <c r="AC745" s="443">
        <f>'KYEI BEKIND - KOFORIDUA'!AB46</f>
        <v>11832.06379585327</v>
      </c>
      <c r="AD745" s="450">
        <f>Table1[[#This Row],[Stock Sell in/Sell out]]*Table1[[#This Row],[Stock Norm +Transit Time]]/Table1[[#This Row],[Stock Norm QTY]]</f>
        <v>13.894736842105262</v>
      </c>
      <c r="AE745" s="443">
        <f>Table1[[#This Row],[Stock Norm +Transit Time]]*Table1[[#This Row],[Av. Daily Sales MT]]</f>
        <v>1.0363636363636364</v>
      </c>
    </row>
    <row r="746" spans="1:31" hidden="1">
      <c r="A746" s="433" t="s">
        <v>125</v>
      </c>
      <c r="B746" s="433" t="s">
        <v>1</v>
      </c>
      <c r="C746" s="433" t="str">
        <f>'KYEI BEKIND - KOFORIDUA'!B47</f>
        <v>W077</v>
      </c>
      <c r="D746" s="433" t="str">
        <f>'KYEI BEKIND - KOFORIDUA'!C47</f>
        <v>ALIFE COCONUT 40 X 100G</v>
      </c>
      <c r="E746" s="433" t="str">
        <f>'KYEI BEKIND - KOFORIDUA'!D47</f>
        <v>SOAP</v>
      </c>
      <c r="F746" s="433" t="str">
        <f>'KYEI BEKIND - KOFORIDUA'!E47</f>
        <v>ALIFE</v>
      </c>
      <c r="G746" s="443">
        <f>'KYEI BEKIND - KOFORIDUA'!F47</f>
        <v>0.70466666666666711</v>
      </c>
      <c r="H746" s="434">
        <f>'KYEI BEKIND - KOFORIDUA'!G47</f>
        <v>176</v>
      </c>
      <c r="I746" s="443">
        <f>'KYEI BEKIND - KOFORIDUA'!H47</f>
        <v>18307.466666666667</v>
      </c>
      <c r="J746" s="433">
        <f>'KYEI BEKIND - KOFORIDUA'!I47</f>
        <v>12</v>
      </c>
      <c r="K746" s="443">
        <f>'KYEI BEKIND - KOFORIDUA'!J47</f>
        <v>4.8000000000000001E-2</v>
      </c>
      <c r="L746" s="443">
        <f>'KYEI BEKIND - KOFORIDUA'!K47</f>
        <v>1248.2363636363636</v>
      </c>
      <c r="M746" s="443">
        <f>'KYEI BEKIND - KOFORIDUA'!L47</f>
        <v>104.01969696969697</v>
      </c>
      <c r="N746" s="433">
        <f>'KYEI BEKIND - KOFORIDUA'!M47</f>
        <v>1</v>
      </c>
      <c r="O746" s="444">
        <f>'KYEI BEKIND - KOFORIDUA'!N47</f>
        <v>5.1752681426626068E-3</v>
      </c>
      <c r="P746" s="433">
        <f>'KYEI BEKIND - KOFORIDUA'!O47</f>
        <v>0.90518783909910139</v>
      </c>
      <c r="Q746" s="433" t="str">
        <f>'KYEI BEKIND - KOFORIDUA'!P47</f>
        <v>C</v>
      </c>
      <c r="R746" s="434">
        <f>'KYEI BEKIND - KOFORIDUA'!Q47</f>
        <v>8</v>
      </c>
      <c r="S746" s="443">
        <f>'KYEI BEKIND - KOFORIDUA'!R47</f>
        <v>3.2030303030303048E-2</v>
      </c>
      <c r="T746" s="443">
        <f>'KYEI BEKIND - KOFORIDUA'!S47</f>
        <v>832.15757575757573</v>
      </c>
      <c r="U746" s="433">
        <f>'KYEI BEKIND - KOFORIDUA'!T47</f>
        <v>30</v>
      </c>
      <c r="V746" s="433">
        <f>'KYEI BEKIND - KOFORIDUA'!U47</f>
        <v>2</v>
      </c>
      <c r="W746" s="433">
        <f>'KYEI BEKIND - KOFORIDUA'!V47</f>
        <v>32</v>
      </c>
      <c r="X746" s="434">
        <f>'KYEI BEKIND - KOFORIDUA'!W47</f>
        <v>256</v>
      </c>
      <c r="Y746" s="434">
        <f>'KYEI BEKIND - KOFORIDUA'!X47</f>
        <v>244</v>
      </c>
      <c r="Z746" s="443">
        <f>'KYEI BEKIND - KOFORIDUA'!Y47</f>
        <v>0.97692424242424303</v>
      </c>
      <c r="AA746" s="444">
        <f>'KYEI BEKIND - KOFORIDUA'!Z47</f>
        <v>4.6875E-2</v>
      </c>
      <c r="AB746" s="446" t="str">
        <f>'KYEI BEKIND - KOFORIDUA'!AA47</f>
        <v>VERY LOW-ORDER URGENTLY</v>
      </c>
      <c r="AC746" s="443">
        <f>'KYEI BEKIND - KOFORIDUA'!AB47</f>
        <v>25380.806060606061</v>
      </c>
      <c r="AD746" s="450">
        <f>Table1[[#This Row],[Stock Sell in/Sell out]]*Table1[[#This Row],[Stock Norm +Transit Time]]/Table1[[#This Row],[Stock Norm QTY]]</f>
        <v>1.5</v>
      </c>
      <c r="AE746" s="443">
        <f>Table1[[#This Row],[Stock Norm +Transit Time]]*Table1[[#This Row],[Av. Daily Sales MT]]</f>
        <v>1.0249696969696975</v>
      </c>
    </row>
    <row r="747" spans="1:31" hidden="1">
      <c r="A747" s="433" t="s">
        <v>125</v>
      </c>
      <c r="B747" s="433" t="s">
        <v>1</v>
      </c>
      <c r="C747" s="433" t="str">
        <f>'KYEI BEKIND - KOFORIDUA'!B48</f>
        <v>W003</v>
      </c>
      <c r="D747" s="433" t="str">
        <f>'KYEI BEKIND - KOFORIDUA'!C48</f>
        <v>VIKING OIL 25L</v>
      </c>
      <c r="E747" s="433" t="str">
        <f>'KYEI BEKIND - KOFORIDUA'!D48</f>
        <v>COOKING OIL</v>
      </c>
      <c r="F747" s="433" t="str">
        <f>'KYEI BEKIND - KOFORIDUA'!E48</f>
        <v>VIKING</v>
      </c>
      <c r="G747" s="443">
        <f>'KYEI BEKIND - KOFORIDUA'!F48</f>
        <v>0.69000000000000006</v>
      </c>
      <c r="H747" s="434">
        <f>'KYEI BEKIND - KOFORIDUA'!G48</f>
        <v>30.666666666666668</v>
      </c>
      <c r="I747" s="443">
        <f>'KYEI BEKIND - KOFORIDUA'!H48</f>
        <v>14474.666666666666</v>
      </c>
      <c r="J747" s="433">
        <f>'KYEI BEKIND - KOFORIDUA'!I48</f>
        <v>0</v>
      </c>
      <c r="K747" s="443">
        <f>'KYEI BEKIND - KOFORIDUA'!J48</f>
        <v>0</v>
      </c>
      <c r="L747" s="443">
        <f>'KYEI BEKIND - KOFORIDUA'!K48</f>
        <v>0</v>
      </c>
      <c r="M747" s="443">
        <f>'KYEI BEKIND - KOFORIDUA'!L48</f>
        <v>471.99999999999994</v>
      </c>
      <c r="N747" s="433">
        <f>'KYEI BEKIND - KOFORIDUA'!M48</f>
        <v>5</v>
      </c>
      <c r="O747" s="444">
        <f>'KYEI BEKIND - KOFORIDUA'!N48</f>
        <v>5.0675520602230795E-3</v>
      </c>
      <c r="P747" s="433">
        <f>'KYEI BEKIND - KOFORIDUA'!O48</f>
        <v>0.91025539115932452</v>
      </c>
      <c r="Q747" s="433" t="str">
        <f>'KYEI BEKIND - KOFORIDUA'!P48</f>
        <v>C</v>
      </c>
      <c r="R747" s="434">
        <f>'KYEI BEKIND - KOFORIDUA'!Q48</f>
        <v>1.393939393939394</v>
      </c>
      <c r="S747" s="443">
        <f>'KYEI BEKIND - KOFORIDUA'!R48</f>
        <v>3.1363636363636364E-2</v>
      </c>
      <c r="T747" s="443">
        <f>'KYEI BEKIND - KOFORIDUA'!S48</f>
        <v>657.93939393939388</v>
      </c>
      <c r="U747" s="433">
        <f>'KYEI BEKIND - KOFORIDUA'!T48</f>
        <v>30</v>
      </c>
      <c r="V747" s="433">
        <f>'KYEI BEKIND - KOFORIDUA'!U48</f>
        <v>2</v>
      </c>
      <c r="W747" s="433">
        <f>'KYEI BEKIND - KOFORIDUA'!V48</f>
        <v>32</v>
      </c>
      <c r="X747" s="434">
        <f>'KYEI BEKIND - KOFORIDUA'!W48</f>
        <v>44.606060606060609</v>
      </c>
      <c r="Y747" s="434">
        <f>'KYEI BEKIND - KOFORIDUA'!X48</f>
        <v>44.606060606060609</v>
      </c>
      <c r="Z747" s="443">
        <f>'KYEI BEKIND - KOFORIDUA'!Y48</f>
        <v>1.0036363636363637</v>
      </c>
      <c r="AA747" s="444">
        <f>'KYEI BEKIND - KOFORIDUA'!Z48</f>
        <v>0</v>
      </c>
      <c r="AB747" s="446" t="str">
        <f>'KYEI BEKIND - KOFORIDUA'!AA48</f>
        <v>VERY LOW-ORDER URGENTLY</v>
      </c>
      <c r="AC747" s="443">
        <f>'KYEI BEKIND - KOFORIDUA'!AB48</f>
        <v>21054.060606060604</v>
      </c>
      <c r="AD747" s="450">
        <f>Table1[[#This Row],[Stock Sell in/Sell out]]*Table1[[#This Row],[Stock Norm +Transit Time]]/Table1[[#This Row],[Stock Norm QTY]]</f>
        <v>0</v>
      </c>
      <c r="AE747" s="443">
        <f>Table1[[#This Row],[Stock Norm +Transit Time]]*Table1[[#This Row],[Av. Daily Sales MT]]</f>
        <v>1.0036363636363637</v>
      </c>
    </row>
    <row r="748" spans="1:31" hidden="1">
      <c r="A748" s="433" t="s">
        <v>125</v>
      </c>
      <c r="B748" s="433" t="s">
        <v>1</v>
      </c>
      <c r="C748" s="433" t="str">
        <f>'KYEI BEKIND - KOFORIDUA'!B49</f>
        <v>W150</v>
      </c>
      <c r="D748" s="433" t="str">
        <f>'KYEI BEKIND - KOFORIDUA'!C49</f>
        <v>FRYTOL 0.9L X 12 BTL</v>
      </c>
      <c r="E748" s="433" t="str">
        <f>'KYEI BEKIND - KOFORIDUA'!D49</f>
        <v>COOKING OIL</v>
      </c>
      <c r="F748" s="433" t="str">
        <f>'KYEI BEKIND - KOFORIDUA'!E49</f>
        <v>FRYTOL</v>
      </c>
      <c r="G748" s="443">
        <f>'KYEI BEKIND - KOFORIDUA'!F49</f>
        <v>0.67178333333333295</v>
      </c>
      <c r="H748" s="434">
        <f>'KYEI BEKIND - KOFORIDUA'!G49</f>
        <v>61.666666666666664</v>
      </c>
      <c r="I748" s="443">
        <f>'KYEI BEKIND - KOFORIDUA'!H49</f>
        <v>16502.166666666664</v>
      </c>
      <c r="J748" s="433">
        <f>'KYEI BEKIND - KOFORIDUA'!I49</f>
        <v>93</v>
      </c>
      <c r="K748" s="443">
        <f>'KYEI BEKIND - KOFORIDUA'!J49</f>
        <v>0.97242000000000006</v>
      </c>
      <c r="L748" s="443">
        <f>'KYEI BEKIND - KOFORIDUA'!K49</f>
        <v>24887.051351351351</v>
      </c>
      <c r="M748" s="443">
        <f>'KYEI BEKIND - KOFORIDUA'!L49</f>
        <v>267.60270270270269</v>
      </c>
      <c r="N748" s="433">
        <f>'KYEI BEKIND - KOFORIDUA'!M49</f>
        <v>15</v>
      </c>
      <c r="O748" s="444">
        <f>'KYEI BEKIND - KOFORIDUA'!N49</f>
        <v>4.9337637896476223E-3</v>
      </c>
      <c r="P748" s="433">
        <f>'KYEI BEKIND - KOFORIDUA'!O49</f>
        <v>0.91518915494897213</v>
      </c>
      <c r="Q748" s="433" t="str">
        <f>'KYEI BEKIND - KOFORIDUA'!P49</f>
        <v>C</v>
      </c>
      <c r="R748" s="434">
        <f>'KYEI BEKIND - KOFORIDUA'!Q49</f>
        <v>2.8030303030303028</v>
      </c>
      <c r="S748" s="443">
        <f>'KYEI BEKIND - KOFORIDUA'!R49</f>
        <v>3.0535606060606044E-2</v>
      </c>
      <c r="T748" s="443">
        <f>'KYEI BEKIND - KOFORIDUA'!S49</f>
        <v>750.09848484848476</v>
      </c>
      <c r="U748" s="433">
        <f>'KYEI BEKIND - KOFORIDUA'!T49</f>
        <v>30</v>
      </c>
      <c r="V748" s="433">
        <f>'KYEI BEKIND - KOFORIDUA'!U49</f>
        <v>2</v>
      </c>
      <c r="W748" s="433">
        <f>'KYEI BEKIND - KOFORIDUA'!V49</f>
        <v>32</v>
      </c>
      <c r="X748" s="434">
        <f>'KYEI BEKIND - KOFORIDUA'!W49</f>
        <v>89.696969696969688</v>
      </c>
      <c r="Y748" s="434">
        <f>'KYEI BEKIND - KOFORIDUA'!X49</f>
        <v>0</v>
      </c>
      <c r="Z748" s="443">
        <f>'KYEI BEKIND - KOFORIDUA'!Y49</f>
        <v>0</v>
      </c>
      <c r="AA748" s="444">
        <f>'KYEI BEKIND - KOFORIDUA'!Z49</f>
        <v>1.0368243243243245</v>
      </c>
      <c r="AB748" s="446" t="str">
        <f>'KYEI BEKIND - KOFORIDUA'!AA49</f>
        <v>HIGH-DON’T ORDER</v>
      </c>
      <c r="AC748" s="443">
        <f>'KYEI BEKIND - KOFORIDUA'!AB49</f>
        <v>0</v>
      </c>
      <c r="AD748" s="450">
        <f>Table1[[#This Row],[Stock Sell in/Sell out]]*Table1[[#This Row],[Stock Norm +Transit Time]]/Table1[[#This Row],[Stock Norm QTY]]</f>
        <v>33.178378378378383</v>
      </c>
      <c r="AE748" s="443">
        <f>Table1[[#This Row],[Stock Norm +Transit Time]]*Table1[[#This Row],[Av. Daily Sales MT]]</f>
        <v>0.97713939393939342</v>
      </c>
    </row>
    <row r="749" spans="1:31" hidden="1">
      <c r="A749" s="433" t="s">
        <v>125</v>
      </c>
      <c r="B749" s="433" t="s">
        <v>1</v>
      </c>
      <c r="C749" s="433" t="str">
        <f>'KYEI BEKIND - KOFORIDUA'!B50</f>
        <v>W134</v>
      </c>
      <c r="D749" s="433" t="str">
        <f>'KYEI BEKIND - KOFORIDUA'!C50</f>
        <v>VIKING 50KG</v>
      </c>
      <c r="E749" s="433" t="str">
        <f>'KYEI BEKIND - KOFORIDUA'!D50</f>
        <v>RICE</v>
      </c>
      <c r="F749" s="433" t="str">
        <f>'KYEI BEKIND - KOFORIDUA'!E50</f>
        <v>VIKING</v>
      </c>
      <c r="G749" s="443">
        <f>'KYEI BEKIND - KOFORIDUA'!F50</f>
        <v>0.65000000000000013</v>
      </c>
      <c r="H749" s="434">
        <f>'KYEI BEKIND - KOFORIDUA'!G50</f>
        <v>13</v>
      </c>
      <c r="I749" s="443">
        <f>'KYEI BEKIND - KOFORIDUA'!H50</f>
        <v>9750</v>
      </c>
      <c r="J749" s="433">
        <f>'KYEI BEKIND - KOFORIDUA'!I50</f>
        <v>0</v>
      </c>
      <c r="K749" s="443">
        <f>'KYEI BEKIND - KOFORIDUA'!J50</f>
        <v>0</v>
      </c>
      <c r="L749" s="443">
        <f>'KYEI BEKIND - KOFORIDUA'!K50</f>
        <v>0</v>
      </c>
      <c r="M749" s="443">
        <f>'KYEI BEKIND - KOFORIDUA'!L50</f>
        <v>750</v>
      </c>
      <c r="N749" s="433">
        <f>'KYEI BEKIND - KOFORIDUA'!M50</f>
        <v>40</v>
      </c>
      <c r="O749" s="444">
        <f>'KYEI BEKIND - KOFORIDUA'!N50</f>
        <v>4.773780926297105E-3</v>
      </c>
      <c r="P749" s="433">
        <f>'KYEI BEKIND - KOFORIDUA'!O50</f>
        <v>0.91996293587526923</v>
      </c>
      <c r="Q749" s="433" t="str">
        <f>'KYEI BEKIND - KOFORIDUA'!P50</f>
        <v>C</v>
      </c>
      <c r="R749" s="434">
        <f>'KYEI BEKIND - KOFORIDUA'!Q50</f>
        <v>0.59090909090909094</v>
      </c>
      <c r="S749" s="443">
        <f>'KYEI BEKIND - KOFORIDUA'!R50</f>
        <v>2.9545454545454552E-2</v>
      </c>
      <c r="T749" s="443">
        <f>'KYEI BEKIND - KOFORIDUA'!S50</f>
        <v>443.18181818181819</v>
      </c>
      <c r="U749" s="433">
        <f>'KYEI BEKIND - KOFORIDUA'!T50</f>
        <v>30</v>
      </c>
      <c r="V749" s="433">
        <f>'KYEI BEKIND - KOFORIDUA'!U50</f>
        <v>2</v>
      </c>
      <c r="W749" s="433">
        <f>'KYEI BEKIND - KOFORIDUA'!V50</f>
        <v>32</v>
      </c>
      <c r="X749" s="434">
        <f>'KYEI BEKIND - KOFORIDUA'!W50</f>
        <v>18.90909090909091</v>
      </c>
      <c r="Y749" s="434">
        <f>'KYEI BEKIND - KOFORIDUA'!X50</f>
        <v>18.90909090909091</v>
      </c>
      <c r="Z749" s="443">
        <f>'KYEI BEKIND - KOFORIDUA'!Y50</f>
        <v>0.94545454545454566</v>
      </c>
      <c r="AA749" s="444">
        <f>'KYEI BEKIND - KOFORIDUA'!Z50</f>
        <v>0</v>
      </c>
      <c r="AB749" s="446" t="str">
        <f>'KYEI BEKIND - KOFORIDUA'!AA50</f>
        <v>VERY LOW-ORDER URGENTLY</v>
      </c>
      <c r="AC749" s="443">
        <f>'KYEI BEKIND - KOFORIDUA'!AB50</f>
        <v>14181.818181818182</v>
      </c>
      <c r="AD749" s="450">
        <f>Table1[[#This Row],[Stock Sell in/Sell out]]*Table1[[#This Row],[Stock Norm +Transit Time]]/Table1[[#This Row],[Stock Norm QTY]]</f>
        <v>0</v>
      </c>
      <c r="AE749" s="443">
        <f>Table1[[#This Row],[Stock Norm +Transit Time]]*Table1[[#This Row],[Av. Daily Sales MT]]</f>
        <v>0.94545454545454566</v>
      </c>
    </row>
    <row r="750" spans="1:31" hidden="1">
      <c r="A750" s="433" t="s">
        <v>125</v>
      </c>
      <c r="B750" s="433" t="s">
        <v>1</v>
      </c>
      <c r="C750" s="433" t="str">
        <f>'KYEI BEKIND - KOFORIDUA'!B51</f>
        <v>W021</v>
      </c>
      <c r="D750" s="433" t="str">
        <f>'KYEI BEKIND - KOFORIDUA'!C51</f>
        <v>FRYTOL OIL 10L</v>
      </c>
      <c r="E750" s="433" t="str">
        <f>'KYEI BEKIND - KOFORIDUA'!D51</f>
        <v>COOKING OIL</v>
      </c>
      <c r="F750" s="433" t="str">
        <f>'KYEI BEKIND - KOFORIDUA'!E51</f>
        <v>FRYTOL</v>
      </c>
      <c r="G750" s="443">
        <f>'KYEI BEKIND - KOFORIDUA'!F51</f>
        <v>0.59099999999999997</v>
      </c>
      <c r="H750" s="434">
        <f>'KYEI BEKIND - KOFORIDUA'!G51</f>
        <v>65.666666666666671</v>
      </c>
      <c r="I750" s="443">
        <f>'KYEI BEKIND - KOFORIDUA'!H51</f>
        <v>18683.333333333332</v>
      </c>
      <c r="J750" s="433">
        <f>'KYEI BEKIND - KOFORIDUA'!I51</f>
        <v>1</v>
      </c>
      <c r="K750" s="443">
        <f>'KYEI BEKIND - KOFORIDUA'!J51</f>
        <v>8.9999999999999993E-3</v>
      </c>
      <c r="L750" s="443">
        <f>'KYEI BEKIND - KOFORIDUA'!K51</f>
        <v>284.51776649746188</v>
      </c>
      <c r="M750" s="443">
        <f>'KYEI BEKIND - KOFORIDUA'!L51</f>
        <v>284.51776649746188</v>
      </c>
      <c r="N750" s="433">
        <f>'KYEI BEKIND - KOFORIDUA'!M51</f>
        <v>1</v>
      </c>
      <c r="O750" s="444">
        <f>'KYEI BEKIND - KOFORIDUA'!N51</f>
        <v>4.3404685037562894E-3</v>
      </c>
      <c r="P750" s="433">
        <f>'KYEI BEKIND - KOFORIDUA'!O51</f>
        <v>0.92430340437902547</v>
      </c>
      <c r="Q750" s="433" t="str">
        <f>'KYEI BEKIND - KOFORIDUA'!P51</f>
        <v>C</v>
      </c>
      <c r="R750" s="434">
        <f>'KYEI BEKIND - KOFORIDUA'!Q51</f>
        <v>2.9848484848484849</v>
      </c>
      <c r="S750" s="443">
        <f>'KYEI BEKIND - KOFORIDUA'!R51</f>
        <v>2.6863636363636364E-2</v>
      </c>
      <c r="T750" s="443">
        <f>'KYEI BEKIND - KOFORIDUA'!S51</f>
        <v>849.24242424242414</v>
      </c>
      <c r="U750" s="433">
        <f>'KYEI BEKIND - KOFORIDUA'!T51</f>
        <v>30</v>
      </c>
      <c r="V750" s="433">
        <f>'KYEI BEKIND - KOFORIDUA'!U51</f>
        <v>2</v>
      </c>
      <c r="W750" s="433">
        <f>'KYEI BEKIND - KOFORIDUA'!V51</f>
        <v>32</v>
      </c>
      <c r="X750" s="434">
        <f>'KYEI BEKIND - KOFORIDUA'!W51</f>
        <v>95.515151515151516</v>
      </c>
      <c r="Y750" s="434">
        <f>'KYEI BEKIND - KOFORIDUA'!X51</f>
        <v>94.515151515151516</v>
      </c>
      <c r="Z750" s="443">
        <f>'KYEI BEKIND - KOFORIDUA'!Y51</f>
        <v>0.85063636363636352</v>
      </c>
      <c r="AA750" s="444">
        <f>'KYEI BEKIND - KOFORIDUA'!Z51</f>
        <v>1.0469543147208122E-2</v>
      </c>
      <c r="AB750" s="446" t="str">
        <f>'KYEI BEKIND - KOFORIDUA'!AA51</f>
        <v>VERY LOW-ORDER URGENTLY</v>
      </c>
      <c r="AC750" s="443">
        <f>'KYEI BEKIND - KOFORIDUA'!AB51</f>
        <v>26891.239809260111</v>
      </c>
      <c r="AD750" s="450">
        <f>Table1[[#This Row],[Stock Sell in/Sell out]]*Table1[[#This Row],[Stock Norm +Transit Time]]/Table1[[#This Row],[Stock Norm QTY]]</f>
        <v>0.3350253807106599</v>
      </c>
      <c r="AE750" s="443">
        <f>Table1[[#This Row],[Stock Norm +Transit Time]]*Table1[[#This Row],[Av. Daily Sales MT]]</f>
        <v>0.85963636363636364</v>
      </c>
    </row>
    <row r="751" spans="1:31" hidden="1">
      <c r="A751" s="433" t="s">
        <v>125</v>
      </c>
      <c r="B751" s="433" t="s">
        <v>1</v>
      </c>
      <c r="C751" s="433" t="str">
        <f>'KYEI BEKIND - KOFORIDUA'!B52</f>
        <v>W155</v>
      </c>
      <c r="D751" s="433" t="str">
        <f>'KYEI BEKIND - KOFORIDUA'!C52</f>
        <v>EAZZY 32X220G</v>
      </c>
      <c r="E751" s="433" t="str">
        <f>'KYEI BEKIND - KOFORIDUA'!D52</f>
        <v>SOAP</v>
      </c>
      <c r="F751" s="433" t="str">
        <f>'KYEI BEKIND - KOFORIDUA'!E52</f>
        <v>EAZZY</v>
      </c>
      <c r="G751" s="443">
        <f>'KYEI BEKIND - KOFORIDUA'!F52</f>
        <v>0.58879999999999977</v>
      </c>
      <c r="H751" s="434">
        <f>'KYEI BEKIND - KOFORIDUA'!G52</f>
        <v>76.666666666666657</v>
      </c>
      <c r="I751" s="443">
        <f>'KYEI BEKIND - KOFORIDUA'!H52</f>
        <v>8417</v>
      </c>
      <c r="J751" s="433">
        <f>'KYEI BEKIND - KOFORIDUA'!I52</f>
        <v>84</v>
      </c>
      <c r="K751" s="443">
        <f>'KYEI BEKIND - KOFORIDUA'!J52</f>
        <v>0.64512000000000003</v>
      </c>
      <c r="L751" s="443">
        <f>'KYEI BEKIND - KOFORIDUA'!K52</f>
        <v>9222.1043478260872</v>
      </c>
      <c r="M751" s="443">
        <f>'KYEI BEKIND - KOFORIDUA'!L52</f>
        <v>109.78695652173914</v>
      </c>
      <c r="N751" s="433">
        <f>'KYEI BEKIND - KOFORIDUA'!M52</f>
        <v>20</v>
      </c>
      <c r="O751" s="444">
        <f>'KYEI BEKIND - KOFORIDUA'!N52</f>
        <v>4.3243110913903596E-3</v>
      </c>
      <c r="P751" s="433">
        <f>'KYEI BEKIND - KOFORIDUA'!O52</f>
        <v>0.92862771547041578</v>
      </c>
      <c r="Q751" s="433" t="str">
        <f>'KYEI BEKIND - KOFORIDUA'!P52</f>
        <v>C</v>
      </c>
      <c r="R751" s="434">
        <f>'KYEI BEKIND - KOFORIDUA'!Q52</f>
        <v>3.4848484848484844</v>
      </c>
      <c r="S751" s="443">
        <f>'KYEI BEKIND - KOFORIDUA'!R52</f>
        <v>2.6763636363636354E-2</v>
      </c>
      <c r="T751" s="443">
        <f>'KYEI BEKIND - KOFORIDUA'!S52</f>
        <v>382.59090909090907</v>
      </c>
      <c r="U751" s="433">
        <f>'KYEI BEKIND - KOFORIDUA'!T52</f>
        <v>30</v>
      </c>
      <c r="V751" s="433">
        <f>'KYEI BEKIND - KOFORIDUA'!U52</f>
        <v>2</v>
      </c>
      <c r="W751" s="433">
        <f>'KYEI BEKIND - KOFORIDUA'!V52</f>
        <v>32</v>
      </c>
      <c r="X751" s="434">
        <f>'KYEI BEKIND - KOFORIDUA'!W52</f>
        <v>111.5151515151515</v>
      </c>
      <c r="Y751" s="434">
        <f>'KYEI BEKIND - KOFORIDUA'!X52</f>
        <v>27.515151515151501</v>
      </c>
      <c r="Z751" s="443">
        <f>'KYEI BEKIND - KOFORIDUA'!Y52</f>
        <v>0.21131636363636347</v>
      </c>
      <c r="AA751" s="444">
        <f>'KYEI BEKIND - KOFORIDUA'!Z52</f>
        <v>0.75326086956521754</v>
      </c>
      <c r="AB751" s="446" t="str">
        <f>'KYEI BEKIND - KOFORIDUA'!AA52</f>
        <v>VERY LOW-ORDER URGENTLY</v>
      </c>
      <c r="AC751" s="443">
        <f>'KYEI BEKIND - KOFORIDUA'!AB52</f>
        <v>3020.8047430830029</v>
      </c>
      <c r="AD751" s="450">
        <f>Table1[[#This Row],[Stock Sell in/Sell out]]*Table1[[#This Row],[Stock Norm +Transit Time]]/Table1[[#This Row],[Stock Norm QTY]]</f>
        <v>24.104347826086961</v>
      </c>
      <c r="AE751" s="443">
        <f>Table1[[#This Row],[Stock Norm +Transit Time]]*Table1[[#This Row],[Av. Daily Sales MT]]</f>
        <v>0.85643636363636333</v>
      </c>
    </row>
    <row r="752" spans="1:31" hidden="1">
      <c r="A752" s="433" t="s">
        <v>125</v>
      </c>
      <c r="B752" s="433" t="s">
        <v>1</v>
      </c>
      <c r="C752" s="433" t="str">
        <f>'KYEI BEKIND - KOFORIDUA'!B53</f>
        <v>W194</v>
      </c>
      <c r="D752" s="433" t="str">
        <f>'KYEI BEKIND - KOFORIDUA'!C53</f>
        <v>ALIFE MEDICATED 18X200G</v>
      </c>
      <c r="E752" s="433" t="str">
        <f>'KYEI BEKIND - KOFORIDUA'!D53</f>
        <v>SOAP</v>
      </c>
      <c r="F752" s="433" t="str">
        <f>'KYEI BEKIND - KOFORIDUA'!E53</f>
        <v>ALIFE</v>
      </c>
      <c r="G752" s="443">
        <f>'KYEI BEKIND - KOFORIDUA'!F53</f>
        <v>0.58846666666666936</v>
      </c>
      <c r="H752" s="434">
        <f>'KYEI BEKIND - KOFORIDUA'!G53</f>
        <v>163</v>
      </c>
      <c r="I752" s="443">
        <f>'KYEI BEKIND - KOFORIDUA'!H53</f>
        <v>18079.199999999997</v>
      </c>
      <c r="J752" s="433">
        <f>'KYEI BEKIND - KOFORIDUA'!I53</f>
        <v>894</v>
      </c>
      <c r="K752" s="443">
        <f>'KYEI BEKIND - KOFORIDUA'!J53</f>
        <v>3.2183999999999999</v>
      </c>
      <c r="L752" s="443">
        <f>'KYEI BEKIND - KOFORIDUA'!K53</f>
        <v>99158.3116564417</v>
      </c>
      <c r="M752" s="443">
        <f>'KYEI BEKIND - KOFORIDUA'!L53</f>
        <v>110.91533742331286</v>
      </c>
      <c r="N752" s="433">
        <f>'KYEI BEKIND - KOFORIDUA'!M53</f>
        <v>20</v>
      </c>
      <c r="O752" s="444">
        <f>'KYEI BEKIND - KOFORIDUA'!N53</f>
        <v>4.3218629986076645E-3</v>
      </c>
      <c r="P752" s="433">
        <f>'KYEI BEKIND - KOFORIDUA'!O53</f>
        <v>0.93294957846902349</v>
      </c>
      <c r="Q752" s="433" t="str">
        <f>'KYEI BEKIND - KOFORIDUA'!P53</f>
        <v>C</v>
      </c>
      <c r="R752" s="434">
        <f>'KYEI BEKIND - KOFORIDUA'!Q53</f>
        <v>7.4090909090909092</v>
      </c>
      <c r="S752" s="443">
        <f>'KYEI BEKIND - KOFORIDUA'!R53</f>
        <v>2.6748484848484969E-2</v>
      </c>
      <c r="T752" s="443">
        <f>'KYEI BEKIND - KOFORIDUA'!S53</f>
        <v>821.78181818181804</v>
      </c>
      <c r="U752" s="433">
        <f>'KYEI BEKIND - KOFORIDUA'!T53</f>
        <v>30</v>
      </c>
      <c r="V752" s="433">
        <f>'KYEI BEKIND - KOFORIDUA'!U53</f>
        <v>2</v>
      </c>
      <c r="W752" s="433">
        <f>'KYEI BEKIND - KOFORIDUA'!V53</f>
        <v>32</v>
      </c>
      <c r="X752" s="434">
        <f>'KYEI BEKIND - KOFORIDUA'!W53</f>
        <v>237.09090909090909</v>
      </c>
      <c r="Y752" s="434">
        <f>'KYEI BEKIND - KOFORIDUA'!X53</f>
        <v>0</v>
      </c>
      <c r="Z752" s="443">
        <f>'KYEI BEKIND - KOFORIDUA'!Y53</f>
        <v>0</v>
      </c>
      <c r="AA752" s="444">
        <f>'KYEI BEKIND - KOFORIDUA'!Z53</f>
        <v>3.7707055214723928</v>
      </c>
      <c r="AB752" s="446" t="str">
        <f>'KYEI BEKIND - KOFORIDUA'!AA53</f>
        <v>VERY HIGH-DON’T ORDER</v>
      </c>
      <c r="AC752" s="443">
        <f>'KYEI BEKIND - KOFORIDUA'!AB53</f>
        <v>0</v>
      </c>
      <c r="AD752" s="450">
        <f>Table1[[#This Row],[Stock Sell in/Sell out]]*Table1[[#This Row],[Stock Norm +Transit Time]]/Table1[[#This Row],[Stock Norm QTY]]</f>
        <v>120.66257668711657</v>
      </c>
      <c r="AE752" s="443">
        <f>Table1[[#This Row],[Stock Norm +Transit Time]]*Table1[[#This Row],[Av. Daily Sales MT]]</f>
        <v>0.85595151515151902</v>
      </c>
    </row>
    <row r="753" spans="1:31" hidden="1">
      <c r="A753" s="433" t="s">
        <v>125</v>
      </c>
      <c r="B753" s="433" t="s">
        <v>1</v>
      </c>
      <c r="C753" s="433" t="str">
        <f>'KYEI BEKIND - KOFORIDUA'!B54</f>
        <v>W069</v>
      </c>
      <c r="D753" s="433" t="str">
        <f>'KYEI BEKIND - KOFORIDUA'!C54</f>
        <v>FORTUNE DELICIOUS 22.5KG</v>
      </c>
      <c r="E753" s="433" t="str">
        <f>'KYEI BEKIND - KOFORIDUA'!D54</f>
        <v>RICE</v>
      </c>
      <c r="F753" s="433" t="str">
        <f>'KYEI BEKIND - KOFORIDUA'!E54</f>
        <v>FORTUNE DELICIOUS</v>
      </c>
      <c r="G753" s="443">
        <f>'KYEI BEKIND - KOFORIDUA'!F54</f>
        <v>0.58499999999999996</v>
      </c>
      <c r="H753" s="434">
        <f>'KYEI BEKIND - KOFORIDUA'!G54</f>
        <v>26</v>
      </c>
      <c r="I753" s="443">
        <f>'KYEI BEKIND - KOFORIDUA'!H54</f>
        <v>8212.6666666666679</v>
      </c>
      <c r="J753" s="433">
        <f>'KYEI BEKIND - KOFORIDUA'!I54</f>
        <v>0</v>
      </c>
      <c r="K753" s="443">
        <f>'KYEI BEKIND - KOFORIDUA'!J54</f>
        <v>0</v>
      </c>
      <c r="L753" s="443">
        <f>'KYEI BEKIND - KOFORIDUA'!K54</f>
        <v>0</v>
      </c>
      <c r="M753" s="443">
        <f>'KYEI BEKIND - KOFORIDUA'!L54</f>
        <v>315.87179487179492</v>
      </c>
      <c r="N753" s="433">
        <f>'KYEI BEKIND - KOFORIDUA'!M54</f>
        <v>1</v>
      </c>
      <c r="O753" s="444">
        <f>'KYEI BEKIND - KOFORIDUA'!N54</f>
        <v>4.2964028336673933E-3</v>
      </c>
      <c r="P753" s="433">
        <f>'KYEI BEKIND - KOFORIDUA'!O54</f>
        <v>0.93724598130269088</v>
      </c>
      <c r="Q753" s="433" t="str">
        <f>'KYEI BEKIND - KOFORIDUA'!P54</f>
        <v>C</v>
      </c>
      <c r="R753" s="434">
        <f>'KYEI BEKIND - KOFORIDUA'!Q54</f>
        <v>1.1818181818181819</v>
      </c>
      <c r="S753" s="443">
        <f>'KYEI BEKIND - KOFORIDUA'!R54</f>
        <v>2.6590909090909089E-2</v>
      </c>
      <c r="T753" s="443">
        <f>'KYEI BEKIND - KOFORIDUA'!S54</f>
        <v>373.30303030303037</v>
      </c>
      <c r="U753" s="433">
        <f>'KYEI BEKIND - KOFORIDUA'!T54</f>
        <v>30</v>
      </c>
      <c r="V753" s="433">
        <f>'KYEI BEKIND - KOFORIDUA'!U54</f>
        <v>2</v>
      </c>
      <c r="W753" s="433">
        <f>'KYEI BEKIND - KOFORIDUA'!V54</f>
        <v>32</v>
      </c>
      <c r="X753" s="434">
        <f>'KYEI BEKIND - KOFORIDUA'!W54</f>
        <v>37.81818181818182</v>
      </c>
      <c r="Y753" s="434">
        <f>'KYEI BEKIND - KOFORIDUA'!X54</f>
        <v>37.81818181818182</v>
      </c>
      <c r="Z753" s="443">
        <f>'KYEI BEKIND - KOFORIDUA'!Y54</f>
        <v>0.85090909090909084</v>
      </c>
      <c r="AA753" s="444">
        <f>'KYEI BEKIND - KOFORIDUA'!Z54</f>
        <v>0</v>
      </c>
      <c r="AB753" s="446" t="str">
        <f>'KYEI BEKIND - KOFORIDUA'!AA54</f>
        <v>VERY LOW-ORDER URGENTLY</v>
      </c>
      <c r="AC753" s="443">
        <f>'KYEI BEKIND - KOFORIDUA'!AB54</f>
        <v>11945.696969696972</v>
      </c>
      <c r="AD753" s="450">
        <f>Table1[[#This Row],[Stock Sell in/Sell out]]*Table1[[#This Row],[Stock Norm +Transit Time]]/Table1[[#This Row],[Stock Norm QTY]]</f>
        <v>0</v>
      </c>
      <c r="AE753" s="443">
        <f>Table1[[#This Row],[Stock Norm +Transit Time]]*Table1[[#This Row],[Av. Daily Sales MT]]</f>
        <v>0.85090909090909084</v>
      </c>
    </row>
    <row r="754" spans="1:31" hidden="1">
      <c r="A754" s="433" t="s">
        <v>125</v>
      </c>
      <c r="B754" s="433" t="s">
        <v>1</v>
      </c>
      <c r="C754" s="433" t="str">
        <f>'KYEI BEKIND - KOFORIDUA'!B55</f>
        <v>W099</v>
      </c>
      <c r="D754" s="433" t="str">
        <f>'KYEI BEKIND - KOFORIDUA'!C55</f>
        <v>ALIFE 225G COCONUT</v>
      </c>
      <c r="E754" s="433" t="str">
        <f>'KYEI BEKIND - KOFORIDUA'!D55</f>
        <v>SOAP</v>
      </c>
      <c r="F754" s="433" t="str">
        <f>'KYEI BEKIND - KOFORIDUA'!E55</f>
        <v>ALIFE</v>
      </c>
      <c r="G754" s="443">
        <f>'KYEI BEKIND - KOFORIDUA'!F55</f>
        <v>0.55015333333333305</v>
      </c>
      <c r="H754" s="434">
        <f>'KYEI BEKIND - KOFORIDUA'!G55</f>
        <v>135.33333333333334</v>
      </c>
      <c r="I754" s="443">
        <f>'KYEI BEKIND - KOFORIDUA'!H55</f>
        <v>11101.226666666666</v>
      </c>
      <c r="J754" s="433">
        <f>'KYEI BEKIND - KOFORIDUA'!I55</f>
        <v>0</v>
      </c>
      <c r="K754" s="443">
        <f>'KYEI BEKIND - KOFORIDUA'!J55</f>
        <v>0</v>
      </c>
      <c r="L754" s="443">
        <f>'KYEI BEKIND - KOFORIDUA'!K55</f>
        <v>0</v>
      </c>
      <c r="M754" s="443">
        <f>'KYEI BEKIND - KOFORIDUA'!L55</f>
        <v>82.028768472906393</v>
      </c>
      <c r="N754" s="433">
        <f>'KYEI BEKIND - KOFORIDUA'!M55</f>
        <v>40</v>
      </c>
      <c r="O754" s="444">
        <f>'KYEI BEKIND - KOFORIDUA'!N55</f>
        <v>4.0404792141622119E-3</v>
      </c>
      <c r="P754" s="433">
        <f>'KYEI BEKIND - KOFORIDUA'!O55</f>
        <v>0.94128646051685305</v>
      </c>
      <c r="Q754" s="433" t="str">
        <f>'KYEI BEKIND - KOFORIDUA'!P55</f>
        <v>C</v>
      </c>
      <c r="R754" s="434">
        <f>'KYEI BEKIND - KOFORIDUA'!Q55</f>
        <v>6.1515151515151523</v>
      </c>
      <c r="S754" s="443">
        <f>'KYEI BEKIND - KOFORIDUA'!R55</f>
        <v>2.5006969696969684E-2</v>
      </c>
      <c r="T754" s="443">
        <f>'KYEI BEKIND - KOFORIDUA'!S55</f>
        <v>504.60121212121209</v>
      </c>
      <c r="U754" s="433">
        <f>'KYEI BEKIND - KOFORIDUA'!T55</f>
        <v>30</v>
      </c>
      <c r="V754" s="433">
        <f>'KYEI BEKIND - KOFORIDUA'!U55</f>
        <v>2</v>
      </c>
      <c r="W754" s="433">
        <f>'KYEI BEKIND - KOFORIDUA'!V55</f>
        <v>32</v>
      </c>
      <c r="X754" s="434">
        <f>'KYEI BEKIND - KOFORIDUA'!W55</f>
        <v>196.84848484848487</v>
      </c>
      <c r="Y754" s="434">
        <f>'KYEI BEKIND - KOFORIDUA'!X55</f>
        <v>196.84848484848487</v>
      </c>
      <c r="Z754" s="443">
        <f>'KYEI BEKIND - KOFORIDUA'!Y55</f>
        <v>0.80022303030302988</v>
      </c>
      <c r="AA754" s="444">
        <f>'KYEI BEKIND - KOFORIDUA'!Z55</f>
        <v>0</v>
      </c>
      <c r="AB754" s="446" t="str">
        <f>'KYEI BEKIND - KOFORIDUA'!AA55</f>
        <v>VERY LOW-ORDER URGENTLY</v>
      </c>
      <c r="AC754" s="443">
        <f>'KYEI BEKIND - KOFORIDUA'!AB55</f>
        <v>16147.238787878787</v>
      </c>
      <c r="AD754" s="450">
        <f>Table1[[#This Row],[Stock Sell in/Sell out]]*Table1[[#This Row],[Stock Norm +Transit Time]]/Table1[[#This Row],[Stock Norm QTY]]</f>
        <v>0</v>
      </c>
      <c r="AE754" s="443">
        <f>Table1[[#This Row],[Stock Norm +Transit Time]]*Table1[[#This Row],[Av. Daily Sales MT]]</f>
        <v>0.80022303030302988</v>
      </c>
    </row>
    <row r="755" spans="1:31" hidden="1">
      <c r="A755" s="433" t="s">
        <v>125</v>
      </c>
      <c r="B755" s="433" t="s">
        <v>1</v>
      </c>
      <c r="C755" s="433" t="str">
        <f>'KYEI BEKIND - KOFORIDUA'!B56</f>
        <v>W208</v>
      </c>
      <c r="D755" s="433" t="str">
        <f>'KYEI BEKIND - KOFORIDUA'!C56</f>
        <v>ALIFE ROSE 40X100G</v>
      </c>
      <c r="E755" s="433" t="str">
        <f>'KYEI BEKIND - KOFORIDUA'!D56</f>
        <v>SOAP</v>
      </c>
      <c r="F755" s="433" t="str">
        <f>'KYEI BEKIND - KOFORIDUA'!E56</f>
        <v>ALIFE</v>
      </c>
      <c r="G755" s="443">
        <f>'KYEI BEKIND - KOFORIDUA'!F56</f>
        <v>0.53333333333333377</v>
      </c>
      <c r="H755" s="434">
        <f>'KYEI BEKIND - KOFORIDUA'!G56</f>
        <v>133.33333333333334</v>
      </c>
      <c r="I755" s="443">
        <f>'KYEI BEKIND - KOFORIDUA'!H56</f>
        <v>14933.333333333334</v>
      </c>
      <c r="J755" s="433">
        <f>'KYEI BEKIND - KOFORIDUA'!I56</f>
        <v>0</v>
      </c>
      <c r="K755" s="443">
        <f>'KYEI BEKIND - KOFORIDUA'!J56</f>
        <v>0</v>
      </c>
      <c r="L755" s="443">
        <f>'KYEI BEKIND - KOFORIDUA'!K56</f>
        <v>0</v>
      </c>
      <c r="M755" s="443">
        <f>'KYEI BEKIND - KOFORIDUA'!L56</f>
        <v>112</v>
      </c>
      <c r="N755" s="433">
        <f>'KYEI BEKIND - KOFORIDUA'!M56</f>
        <v>18</v>
      </c>
      <c r="O755" s="444">
        <f>'KYEI BEKIND - KOFORIDUA'!N56</f>
        <v>3.9169484523463444E-3</v>
      </c>
      <c r="P755" s="433">
        <f>'KYEI BEKIND - KOFORIDUA'!O56</f>
        <v>0.94520340896919941</v>
      </c>
      <c r="Q755" s="433" t="str">
        <f>'KYEI BEKIND - KOFORIDUA'!P56</f>
        <v>C</v>
      </c>
      <c r="R755" s="434">
        <f>'KYEI BEKIND - KOFORIDUA'!Q56</f>
        <v>6.0606060606060614</v>
      </c>
      <c r="S755" s="443">
        <f>'KYEI BEKIND - KOFORIDUA'!R56</f>
        <v>2.4242424242424263E-2</v>
      </c>
      <c r="T755" s="443">
        <f>'KYEI BEKIND - KOFORIDUA'!S56</f>
        <v>678.78787878787887</v>
      </c>
      <c r="U755" s="433">
        <f>'KYEI BEKIND - KOFORIDUA'!T56</f>
        <v>30</v>
      </c>
      <c r="V755" s="433">
        <f>'KYEI BEKIND - KOFORIDUA'!U56</f>
        <v>2</v>
      </c>
      <c r="W755" s="433">
        <f>'KYEI BEKIND - KOFORIDUA'!V56</f>
        <v>32</v>
      </c>
      <c r="X755" s="434">
        <f>'KYEI BEKIND - KOFORIDUA'!W56</f>
        <v>193.93939393939397</v>
      </c>
      <c r="Y755" s="434">
        <f>'KYEI BEKIND - KOFORIDUA'!X56</f>
        <v>193.93939393939397</v>
      </c>
      <c r="Z755" s="443">
        <f>'KYEI BEKIND - KOFORIDUA'!Y56</f>
        <v>0.77575757575757653</v>
      </c>
      <c r="AA755" s="444">
        <f>'KYEI BEKIND - KOFORIDUA'!Z56</f>
        <v>0</v>
      </c>
      <c r="AB755" s="446" t="str">
        <f>'KYEI BEKIND - KOFORIDUA'!AA56</f>
        <v>VERY LOW-ORDER URGENTLY</v>
      </c>
      <c r="AC755" s="443">
        <f>'KYEI BEKIND - KOFORIDUA'!AB56</f>
        <v>21721.212121212124</v>
      </c>
      <c r="AD755" s="450">
        <f>Table1[[#This Row],[Stock Sell in/Sell out]]*Table1[[#This Row],[Stock Norm +Transit Time]]/Table1[[#This Row],[Stock Norm QTY]]</f>
        <v>0</v>
      </c>
      <c r="AE755" s="443">
        <f>Table1[[#This Row],[Stock Norm +Transit Time]]*Table1[[#This Row],[Av. Daily Sales MT]]</f>
        <v>0.77575757575757642</v>
      </c>
    </row>
    <row r="756" spans="1:31" hidden="1">
      <c r="A756" s="433" t="s">
        <v>125</v>
      </c>
      <c r="B756" s="433" t="s">
        <v>1</v>
      </c>
      <c r="C756" s="433" t="str">
        <f>'KYEI BEKIND - KOFORIDUA'!B57</f>
        <v>W091</v>
      </c>
      <c r="D756" s="433" t="str">
        <f>'KYEI BEKIND - KOFORIDUA'!C57</f>
        <v>JAMAA WHITE 220GM</v>
      </c>
      <c r="E756" s="433" t="str">
        <f>'KYEI BEKIND - KOFORIDUA'!D57</f>
        <v>SOAP</v>
      </c>
      <c r="F756" s="433" t="str">
        <f>'KYEI BEKIND - KOFORIDUA'!E57</f>
        <v>JAMAA</v>
      </c>
      <c r="G756" s="443">
        <f>'KYEI BEKIND - KOFORIDUA'!F57</f>
        <v>0.48223999999999806</v>
      </c>
      <c r="H756" s="434">
        <f>'KYEI BEKIND - KOFORIDUA'!G57</f>
        <v>91.333333333333329</v>
      </c>
      <c r="I756" s="443">
        <f>'KYEI BEKIND - KOFORIDUA'!H57</f>
        <v>15999</v>
      </c>
      <c r="J756" s="433">
        <f>'KYEI BEKIND - KOFORIDUA'!I57</f>
        <v>0</v>
      </c>
      <c r="K756" s="443">
        <f>'KYEI BEKIND - KOFORIDUA'!J57</f>
        <v>0</v>
      </c>
      <c r="L756" s="443">
        <f>'KYEI BEKIND - KOFORIDUA'!K57</f>
        <v>0</v>
      </c>
      <c r="M756" s="443">
        <f>'KYEI BEKIND - KOFORIDUA'!L57</f>
        <v>175.17153284671534</v>
      </c>
      <c r="N756" s="433">
        <f>'KYEI BEKIND - KOFORIDUA'!M57</f>
        <v>12</v>
      </c>
      <c r="O756" s="444">
        <f>'KYEI BEKIND - KOFORIDUA'!N57</f>
        <v>3.5417047906115477E-3</v>
      </c>
      <c r="P756" s="433">
        <f>'KYEI BEKIND - KOFORIDUA'!O57</f>
        <v>0.94874511375981097</v>
      </c>
      <c r="Q756" s="433" t="str">
        <f>'KYEI BEKIND - KOFORIDUA'!P57</f>
        <v>C</v>
      </c>
      <c r="R756" s="434">
        <f>'KYEI BEKIND - KOFORIDUA'!Q57</f>
        <v>4.1515151515151514</v>
      </c>
      <c r="S756" s="443">
        <f>'KYEI BEKIND - KOFORIDUA'!R57</f>
        <v>2.1919999999999912E-2</v>
      </c>
      <c r="T756" s="443">
        <f>'KYEI BEKIND - KOFORIDUA'!S57</f>
        <v>727.22727272727275</v>
      </c>
      <c r="U756" s="433">
        <f>'KYEI BEKIND - KOFORIDUA'!T57</f>
        <v>30</v>
      </c>
      <c r="V756" s="433">
        <f>'KYEI BEKIND - KOFORIDUA'!U57</f>
        <v>2</v>
      </c>
      <c r="W756" s="433">
        <f>'KYEI BEKIND - KOFORIDUA'!V57</f>
        <v>32</v>
      </c>
      <c r="X756" s="434">
        <f>'KYEI BEKIND - KOFORIDUA'!W57</f>
        <v>132.84848484848484</v>
      </c>
      <c r="Y756" s="434">
        <f>'KYEI BEKIND - KOFORIDUA'!X57</f>
        <v>132.84848484848484</v>
      </c>
      <c r="Z756" s="443">
        <f>'KYEI BEKIND - KOFORIDUA'!Y57</f>
        <v>0.70143999999999718</v>
      </c>
      <c r="AA756" s="444">
        <f>'KYEI BEKIND - KOFORIDUA'!Z57</f>
        <v>0</v>
      </c>
      <c r="AB756" s="446" t="str">
        <f>'KYEI BEKIND - KOFORIDUA'!AA57</f>
        <v>VERY LOW-ORDER URGENTLY</v>
      </c>
      <c r="AC756" s="443">
        <f>'KYEI BEKIND - KOFORIDUA'!AB57</f>
        <v>23271.272727272728</v>
      </c>
      <c r="AD756" s="450">
        <f>Table1[[#This Row],[Stock Sell in/Sell out]]*Table1[[#This Row],[Stock Norm +Transit Time]]/Table1[[#This Row],[Stock Norm QTY]]</f>
        <v>0</v>
      </c>
      <c r="AE756" s="443">
        <f>Table1[[#This Row],[Stock Norm +Transit Time]]*Table1[[#This Row],[Av. Daily Sales MT]]</f>
        <v>0.70143999999999718</v>
      </c>
    </row>
    <row r="757" spans="1:31" hidden="1">
      <c r="A757" s="433" t="s">
        <v>125</v>
      </c>
      <c r="B757" s="433" t="s">
        <v>1</v>
      </c>
      <c r="C757" s="433" t="str">
        <f>'KYEI BEKIND - KOFORIDUA'!B58</f>
        <v>W010</v>
      </c>
      <c r="D757" s="433" t="str">
        <f>'KYEI BEKIND - KOFORIDUA'!C58</f>
        <v>FRYTOL 1000ML</v>
      </c>
      <c r="E757" s="433" t="str">
        <f>'KYEI BEKIND - KOFORIDUA'!D58</f>
        <v>COOKING OIL</v>
      </c>
      <c r="F757" s="433" t="str">
        <f>'KYEI BEKIND - KOFORIDUA'!E58</f>
        <v>FRYTOL</v>
      </c>
      <c r="G757" s="443">
        <f>'KYEI BEKIND - KOFORIDUA'!F58</f>
        <v>0.4698</v>
      </c>
      <c r="H757" s="434">
        <f>'KYEI BEKIND - KOFORIDUA'!G58</f>
        <v>43.333333333333336</v>
      </c>
      <c r="I757" s="443">
        <f>'KYEI BEKIND - KOFORIDUA'!H58</f>
        <v>7003.5066666666671</v>
      </c>
      <c r="J757" s="433">
        <f>'KYEI BEKIND - KOFORIDUA'!I58</f>
        <v>0</v>
      </c>
      <c r="K757" s="443">
        <f>'KYEI BEKIND - KOFORIDUA'!J58</f>
        <v>0</v>
      </c>
      <c r="L757" s="443">
        <f>'KYEI BEKIND - KOFORIDUA'!K58</f>
        <v>0</v>
      </c>
      <c r="M757" s="443">
        <f>'KYEI BEKIND - KOFORIDUA'!L58</f>
        <v>161.6193846153846</v>
      </c>
      <c r="N757" s="433">
        <f>'KYEI BEKIND - KOFORIDUA'!M58</f>
        <v>100</v>
      </c>
      <c r="O757" s="444">
        <f>'KYEI BEKIND - KOFORIDUA'!N58</f>
        <v>3.4503419679605836E-3</v>
      </c>
      <c r="P757" s="433">
        <f>'KYEI BEKIND - KOFORIDUA'!O58</f>
        <v>0.95219545572777153</v>
      </c>
      <c r="Q757" s="433" t="str">
        <f>'KYEI BEKIND - KOFORIDUA'!P58</f>
        <v>C</v>
      </c>
      <c r="R757" s="434">
        <f>'KYEI BEKIND - KOFORIDUA'!Q58</f>
        <v>1.9696969696969697</v>
      </c>
      <c r="S757" s="443">
        <f>'KYEI BEKIND - KOFORIDUA'!R58</f>
        <v>2.1354545454545456E-2</v>
      </c>
      <c r="T757" s="443">
        <f>'KYEI BEKIND - KOFORIDUA'!S58</f>
        <v>318.34121212121215</v>
      </c>
      <c r="U757" s="433">
        <f>'KYEI BEKIND - KOFORIDUA'!T58</f>
        <v>30</v>
      </c>
      <c r="V757" s="433">
        <f>'KYEI BEKIND - KOFORIDUA'!U58</f>
        <v>2</v>
      </c>
      <c r="W757" s="433">
        <f>'KYEI BEKIND - KOFORIDUA'!V58</f>
        <v>32</v>
      </c>
      <c r="X757" s="434">
        <f>'KYEI BEKIND - KOFORIDUA'!W58</f>
        <v>63.030303030303031</v>
      </c>
      <c r="Y757" s="434">
        <f>'KYEI BEKIND - KOFORIDUA'!X58</f>
        <v>63.030303030303031</v>
      </c>
      <c r="Z757" s="443">
        <f>'KYEI BEKIND - KOFORIDUA'!Y58</f>
        <v>0.68334545454545459</v>
      </c>
      <c r="AA757" s="444">
        <f>'KYEI BEKIND - KOFORIDUA'!Z58</f>
        <v>0</v>
      </c>
      <c r="AB757" s="446" t="str">
        <f>'KYEI BEKIND - KOFORIDUA'!AA58</f>
        <v>VERY LOW-ORDER URGENTLY</v>
      </c>
      <c r="AC757" s="443">
        <f>'KYEI BEKIND - KOFORIDUA'!AB58</f>
        <v>10186.918787878787</v>
      </c>
      <c r="AD757" s="450">
        <f>Table1[[#This Row],[Stock Sell in/Sell out]]*Table1[[#This Row],[Stock Norm +Transit Time]]/Table1[[#This Row],[Stock Norm QTY]]</f>
        <v>0</v>
      </c>
      <c r="AE757" s="443">
        <f>Table1[[#This Row],[Stock Norm +Transit Time]]*Table1[[#This Row],[Av. Daily Sales MT]]</f>
        <v>0.68334545454545459</v>
      </c>
    </row>
    <row r="758" spans="1:31" hidden="1">
      <c r="A758" s="433" t="s">
        <v>125</v>
      </c>
      <c r="B758" s="433" t="s">
        <v>1</v>
      </c>
      <c r="C758" s="433" t="str">
        <f>'KYEI BEKIND - KOFORIDUA'!B59</f>
        <v>W068</v>
      </c>
      <c r="D758" s="433" t="str">
        <f>'KYEI BEKIND - KOFORIDUA'!C59</f>
        <v>FORTUNE DELICIOUS 900G X 20</v>
      </c>
      <c r="E758" s="433" t="str">
        <f>'KYEI BEKIND - KOFORIDUA'!D59</f>
        <v>RICE</v>
      </c>
      <c r="F758" s="433" t="str">
        <f>'KYEI BEKIND - KOFORIDUA'!E59</f>
        <v>FORTUNE DELICIOUS</v>
      </c>
      <c r="G758" s="443">
        <f>'KYEI BEKIND - KOFORIDUA'!F59</f>
        <v>0.45900000000000019</v>
      </c>
      <c r="H758" s="434">
        <f>'KYEI BEKIND - KOFORIDUA'!G59</f>
        <v>22.333333333333332</v>
      </c>
      <c r="I758" s="443">
        <f>'KYEI BEKIND - KOFORIDUA'!H59</f>
        <v>5640</v>
      </c>
      <c r="J758" s="433">
        <f>'KYEI BEKIND - KOFORIDUA'!I59</f>
        <v>132</v>
      </c>
      <c r="K758" s="443">
        <f>'KYEI BEKIND - KOFORIDUA'!J59</f>
        <v>2.3868</v>
      </c>
      <c r="L758" s="443">
        <f>'KYEI BEKIND - KOFORIDUA'!K59</f>
        <v>33334.925373134334</v>
      </c>
      <c r="M758" s="443">
        <f>'KYEI BEKIND - KOFORIDUA'!L59</f>
        <v>252.53731343283584</v>
      </c>
      <c r="N758" s="433">
        <f>'KYEI BEKIND - KOFORIDUA'!M59</f>
        <v>4</v>
      </c>
      <c r="O758" s="444">
        <f>'KYEI BEKIND - KOFORIDUA'!N59</f>
        <v>3.3710237618005717E-3</v>
      </c>
      <c r="P758" s="433">
        <f>'KYEI BEKIND - KOFORIDUA'!O59</f>
        <v>0.95556647948957207</v>
      </c>
      <c r="Q758" s="433" t="str">
        <f>'KYEI BEKIND - KOFORIDUA'!P59</f>
        <v>C</v>
      </c>
      <c r="R758" s="434">
        <f>'KYEI BEKIND - KOFORIDUA'!Q59</f>
        <v>1.0151515151515151</v>
      </c>
      <c r="S758" s="443">
        <f>'KYEI BEKIND - KOFORIDUA'!R59</f>
        <v>2.0863636363636372E-2</v>
      </c>
      <c r="T758" s="443">
        <f>'KYEI BEKIND - KOFORIDUA'!S59</f>
        <v>256.36363636363637</v>
      </c>
      <c r="U758" s="433">
        <f>'KYEI BEKIND - KOFORIDUA'!T59</f>
        <v>30</v>
      </c>
      <c r="V758" s="433">
        <f>'KYEI BEKIND - KOFORIDUA'!U59</f>
        <v>2</v>
      </c>
      <c r="W758" s="433">
        <f>'KYEI BEKIND - KOFORIDUA'!V59</f>
        <v>32</v>
      </c>
      <c r="X758" s="434">
        <f>'KYEI BEKIND - KOFORIDUA'!W59</f>
        <v>32.484848484848484</v>
      </c>
      <c r="Y758" s="434">
        <f>'KYEI BEKIND - KOFORIDUA'!X59</f>
        <v>0</v>
      </c>
      <c r="Z758" s="443">
        <f>'KYEI BEKIND - KOFORIDUA'!Y59</f>
        <v>0</v>
      </c>
      <c r="AA758" s="444">
        <f>'KYEI BEKIND - KOFORIDUA'!Z59</f>
        <v>4.0634328358208958</v>
      </c>
      <c r="AB758" s="446" t="str">
        <f>'KYEI BEKIND - KOFORIDUA'!AA59</f>
        <v>VERY HIGH-DON’T ORDER</v>
      </c>
      <c r="AC758" s="443">
        <f>'KYEI BEKIND - KOFORIDUA'!AB59</f>
        <v>0</v>
      </c>
      <c r="AD758" s="450">
        <f>Table1[[#This Row],[Stock Sell in/Sell out]]*Table1[[#This Row],[Stock Norm +Transit Time]]/Table1[[#This Row],[Stock Norm QTY]]</f>
        <v>130.02985074626866</v>
      </c>
      <c r="AE758" s="443">
        <f>Table1[[#This Row],[Stock Norm +Transit Time]]*Table1[[#This Row],[Av. Daily Sales MT]]</f>
        <v>0.66763636363636392</v>
      </c>
    </row>
    <row r="759" spans="1:31" hidden="1">
      <c r="A759" s="433" t="s">
        <v>125</v>
      </c>
      <c r="B759" s="433" t="s">
        <v>1</v>
      </c>
      <c r="C759" s="433" t="str">
        <f>'KYEI BEKIND - KOFORIDUA'!B60</f>
        <v>W192</v>
      </c>
      <c r="D759" s="433" t="str">
        <f>'KYEI BEKIND - KOFORIDUA'!C60</f>
        <v>VIKING 4 X 5LT</v>
      </c>
      <c r="E759" s="433" t="str">
        <f>'KYEI BEKIND - KOFORIDUA'!D60</f>
        <v>COOKING OIL</v>
      </c>
      <c r="F759" s="433" t="str">
        <f>'KYEI BEKIND - KOFORIDUA'!E60</f>
        <v>VIKING</v>
      </c>
      <c r="G759" s="443">
        <f>'KYEI BEKIND - KOFORIDUA'!F60</f>
        <v>0.44999999999999996</v>
      </c>
      <c r="H759" s="434">
        <f>'KYEI BEKIND - KOFORIDUA'!G60</f>
        <v>24.333333333333332</v>
      </c>
      <c r="I759" s="443">
        <f>'KYEI BEKIND - KOFORIDUA'!H60</f>
        <v>173</v>
      </c>
      <c r="J759" s="433">
        <f>'KYEI BEKIND - KOFORIDUA'!I60</f>
        <v>0</v>
      </c>
      <c r="K759" s="443">
        <f>'KYEI BEKIND - KOFORIDUA'!J60</f>
        <v>0</v>
      </c>
      <c r="L759" s="443">
        <f>'KYEI BEKIND - KOFORIDUA'!K60</f>
        <v>0</v>
      </c>
      <c r="M759" s="443">
        <f>'KYEI BEKIND - KOFORIDUA'!L60</f>
        <v>7.1095890410958908</v>
      </c>
      <c r="N759" s="433">
        <f>'KYEI BEKIND - KOFORIDUA'!M60</f>
        <v>12</v>
      </c>
      <c r="O759" s="444">
        <f>'KYEI BEKIND - KOFORIDUA'!N60</f>
        <v>3.3049252566672255E-3</v>
      </c>
      <c r="P759" s="433">
        <f>'KYEI BEKIND - KOFORIDUA'!O60</f>
        <v>0.95887140474623933</v>
      </c>
      <c r="Q759" s="433" t="str">
        <f>'KYEI BEKIND - KOFORIDUA'!P60</f>
        <v>C</v>
      </c>
      <c r="R759" s="434">
        <f>'KYEI BEKIND - KOFORIDUA'!Q60</f>
        <v>1.106060606060606</v>
      </c>
      <c r="S759" s="443">
        <f>'KYEI BEKIND - KOFORIDUA'!R60</f>
        <v>2.0454545454545451E-2</v>
      </c>
      <c r="T759" s="443">
        <f>'KYEI BEKIND - KOFORIDUA'!S60</f>
        <v>7.8636363636363633</v>
      </c>
      <c r="U759" s="433">
        <f>'KYEI BEKIND - KOFORIDUA'!T60</f>
        <v>30</v>
      </c>
      <c r="V759" s="433">
        <f>'KYEI BEKIND - KOFORIDUA'!U60</f>
        <v>2</v>
      </c>
      <c r="W759" s="433">
        <f>'KYEI BEKIND - KOFORIDUA'!V60</f>
        <v>32</v>
      </c>
      <c r="X759" s="434">
        <f>'KYEI BEKIND - KOFORIDUA'!W60</f>
        <v>35.393939393939391</v>
      </c>
      <c r="Y759" s="434">
        <f>'KYEI BEKIND - KOFORIDUA'!X60</f>
        <v>35.393939393939391</v>
      </c>
      <c r="Z759" s="443">
        <f>'KYEI BEKIND - KOFORIDUA'!Y60</f>
        <v>0.65454545454545443</v>
      </c>
      <c r="AA759" s="444">
        <f>'KYEI BEKIND - KOFORIDUA'!Z60</f>
        <v>0</v>
      </c>
      <c r="AB759" s="446" t="str">
        <f>'KYEI BEKIND - KOFORIDUA'!AA60</f>
        <v>VERY LOW-ORDER URGENTLY</v>
      </c>
      <c r="AC759" s="443">
        <f>'KYEI BEKIND - KOFORIDUA'!AB60</f>
        <v>251.63636363636363</v>
      </c>
      <c r="AD759" s="450">
        <f>Table1[[#This Row],[Stock Sell in/Sell out]]*Table1[[#This Row],[Stock Norm +Transit Time]]/Table1[[#This Row],[Stock Norm QTY]]</f>
        <v>0</v>
      </c>
      <c r="AE759" s="443">
        <f>Table1[[#This Row],[Stock Norm +Transit Time]]*Table1[[#This Row],[Av. Daily Sales MT]]</f>
        <v>0.65454545454545443</v>
      </c>
    </row>
    <row r="760" spans="1:31" hidden="1">
      <c r="A760" s="433" t="s">
        <v>125</v>
      </c>
      <c r="B760" s="433" t="s">
        <v>1</v>
      </c>
      <c r="C760" s="433" t="str">
        <f>'KYEI BEKIND - KOFORIDUA'!B61</f>
        <v>W144</v>
      </c>
      <c r="D760" s="433" t="str">
        <f>'KYEI BEKIND - KOFORIDUA'!C61</f>
        <v>JAMAA DETERGENT 30G</v>
      </c>
      <c r="E760" s="433" t="str">
        <f>'KYEI BEKIND - KOFORIDUA'!D61</f>
        <v>DETERGENT</v>
      </c>
      <c r="F760" s="433" t="str">
        <f>'KYEI BEKIND - KOFORIDUA'!E61</f>
        <v>JAMAA</v>
      </c>
      <c r="G760" s="443">
        <f>'KYEI BEKIND - KOFORIDUA'!F61</f>
        <v>0.44549999999999756</v>
      </c>
      <c r="H760" s="434">
        <f>'KYEI BEKIND - KOFORIDUA'!G61</f>
        <v>97.666666666666671</v>
      </c>
      <c r="I760" s="443">
        <f>'KYEI BEKIND - KOFORIDUA'!H61</f>
        <v>5336.333333333333</v>
      </c>
      <c r="J760" s="433">
        <f>'KYEI BEKIND - KOFORIDUA'!I61</f>
        <v>0</v>
      </c>
      <c r="K760" s="443">
        <f>'KYEI BEKIND - KOFORIDUA'!J61</f>
        <v>0</v>
      </c>
      <c r="L760" s="443">
        <f>'KYEI BEKIND - KOFORIDUA'!K61</f>
        <v>0</v>
      </c>
      <c r="M760" s="443">
        <f>'KYEI BEKIND - KOFORIDUA'!L61</f>
        <v>54.638225255972692</v>
      </c>
      <c r="N760" s="433">
        <f>'KYEI BEKIND - KOFORIDUA'!M61</f>
        <v>6</v>
      </c>
      <c r="O760" s="444">
        <f>'KYEI BEKIND - KOFORIDUA'!N61</f>
        <v>3.2718760041005354E-3</v>
      </c>
      <c r="P760" s="433">
        <f>'KYEI BEKIND - KOFORIDUA'!O61</f>
        <v>0.96214328075033984</v>
      </c>
      <c r="Q760" s="433" t="str">
        <f>'KYEI BEKIND - KOFORIDUA'!P61</f>
        <v>C</v>
      </c>
      <c r="R760" s="434">
        <f>'KYEI BEKIND - KOFORIDUA'!Q61</f>
        <v>4.4393939393939394</v>
      </c>
      <c r="S760" s="443">
        <f>'KYEI BEKIND - KOFORIDUA'!R61</f>
        <v>2.024999999999989E-2</v>
      </c>
      <c r="T760" s="443">
        <f>'KYEI BEKIND - KOFORIDUA'!S61</f>
        <v>242.56060606060603</v>
      </c>
      <c r="U760" s="433">
        <f>'KYEI BEKIND - KOFORIDUA'!T61</f>
        <v>30</v>
      </c>
      <c r="V760" s="433">
        <f>'KYEI BEKIND - KOFORIDUA'!U61</f>
        <v>2</v>
      </c>
      <c r="W760" s="433">
        <f>'KYEI BEKIND - KOFORIDUA'!V61</f>
        <v>32</v>
      </c>
      <c r="X760" s="434">
        <f>'KYEI BEKIND - KOFORIDUA'!W61</f>
        <v>142.06060606060606</v>
      </c>
      <c r="Y760" s="434">
        <f>'KYEI BEKIND - KOFORIDUA'!X61</f>
        <v>142.06060606060606</v>
      </c>
      <c r="Z760" s="443">
        <f>'KYEI BEKIND - KOFORIDUA'!Y61</f>
        <v>0.64799999999999647</v>
      </c>
      <c r="AA760" s="444">
        <f>'KYEI BEKIND - KOFORIDUA'!Z61</f>
        <v>0</v>
      </c>
      <c r="AB760" s="446" t="str">
        <f>'KYEI BEKIND - KOFORIDUA'!AA61</f>
        <v>VERY LOW-ORDER URGENTLY</v>
      </c>
      <c r="AC760" s="443">
        <f>'KYEI BEKIND - KOFORIDUA'!AB61</f>
        <v>7761.9393939393931</v>
      </c>
      <c r="AD760" s="450">
        <f>Table1[[#This Row],[Stock Sell in/Sell out]]*Table1[[#This Row],[Stock Norm +Transit Time]]/Table1[[#This Row],[Stock Norm QTY]]</f>
        <v>0</v>
      </c>
      <c r="AE760" s="443">
        <f>Table1[[#This Row],[Stock Norm +Transit Time]]*Table1[[#This Row],[Av. Daily Sales MT]]</f>
        <v>0.64799999999999647</v>
      </c>
    </row>
    <row r="761" spans="1:31" hidden="1">
      <c r="A761" s="433" t="s">
        <v>125</v>
      </c>
      <c r="B761" s="433" t="s">
        <v>1</v>
      </c>
      <c r="C761" s="433" t="str">
        <f>'KYEI BEKIND - KOFORIDUA'!B62</f>
        <v>W115</v>
      </c>
      <c r="D761" s="433" t="str">
        <f>'KYEI BEKIND - KOFORIDUA'!C62</f>
        <v>FORTUNE THAI 4.5KG</v>
      </c>
      <c r="E761" s="433" t="str">
        <f>'KYEI BEKIND - KOFORIDUA'!D62</f>
        <v>RICE</v>
      </c>
      <c r="F761" s="433" t="str">
        <f>'KYEI BEKIND - KOFORIDUA'!E62</f>
        <v>FORTUNE</v>
      </c>
      <c r="G761" s="443">
        <f>'KYEI BEKIND - KOFORIDUA'!F62</f>
        <v>0.40949999999999998</v>
      </c>
      <c r="H761" s="434">
        <f>'KYEI BEKIND - KOFORIDUA'!G62</f>
        <v>17.666666666666668</v>
      </c>
      <c r="I761" s="443">
        <f>'KYEI BEKIND - KOFORIDUA'!H62</f>
        <v>7084</v>
      </c>
      <c r="J761" s="433">
        <f>'KYEI BEKIND - KOFORIDUA'!I62</f>
        <v>0</v>
      </c>
      <c r="K761" s="443">
        <f>'KYEI BEKIND - KOFORIDUA'!J62</f>
        <v>0</v>
      </c>
      <c r="L761" s="443">
        <f>'KYEI BEKIND - KOFORIDUA'!K62</f>
        <v>0</v>
      </c>
      <c r="M761" s="443">
        <f>'KYEI BEKIND - KOFORIDUA'!L62</f>
        <v>400.98113207547169</v>
      </c>
      <c r="N761" s="433">
        <f>'KYEI BEKIND - KOFORIDUA'!M62</f>
        <v>6</v>
      </c>
      <c r="O761" s="444">
        <f>'KYEI BEKIND - KOFORIDUA'!N62</f>
        <v>3.0074819835671754E-3</v>
      </c>
      <c r="P761" s="433">
        <f>'KYEI BEKIND - KOFORIDUA'!O62</f>
        <v>0.96515076273390699</v>
      </c>
      <c r="Q761" s="433" t="str">
        <f>'KYEI BEKIND - KOFORIDUA'!P62</f>
        <v>C</v>
      </c>
      <c r="R761" s="434">
        <f>'KYEI BEKIND - KOFORIDUA'!Q62</f>
        <v>0.80303030303030309</v>
      </c>
      <c r="S761" s="443">
        <f>'KYEI BEKIND - KOFORIDUA'!R62</f>
        <v>1.8613636363636363E-2</v>
      </c>
      <c r="T761" s="443">
        <f>'KYEI BEKIND - KOFORIDUA'!S62</f>
        <v>322</v>
      </c>
      <c r="U761" s="433">
        <f>'KYEI BEKIND - KOFORIDUA'!T62</f>
        <v>30</v>
      </c>
      <c r="V761" s="433">
        <f>'KYEI BEKIND - KOFORIDUA'!U62</f>
        <v>2</v>
      </c>
      <c r="W761" s="433">
        <f>'KYEI BEKIND - KOFORIDUA'!V62</f>
        <v>32</v>
      </c>
      <c r="X761" s="434">
        <f>'KYEI BEKIND - KOFORIDUA'!W62</f>
        <v>25.696969696969699</v>
      </c>
      <c r="Y761" s="434">
        <f>'KYEI BEKIND - KOFORIDUA'!X62</f>
        <v>25.696969696969699</v>
      </c>
      <c r="Z761" s="443">
        <f>'KYEI BEKIND - KOFORIDUA'!Y62</f>
        <v>0.59563636363636363</v>
      </c>
      <c r="AA761" s="444">
        <f>'KYEI BEKIND - KOFORIDUA'!Z62</f>
        <v>0</v>
      </c>
      <c r="AB761" s="446" t="str">
        <f>'KYEI BEKIND - KOFORIDUA'!AA62</f>
        <v>VERY LOW-ORDER URGENTLY</v>
      </c>
      <c r="AC761" s="443">
        <f>'KYEI BEKIND - KOFORIDUA'!AB62</f>
        <v>10304</v>
      </c>
      <c r="AD761" s="450">
        <f>Table1[[#This Row],[Stock Sell in/Sell out]]*Table1[[#This Row],[Stock Norm +Transit Time]]/Table1[[#This Row],[Stock Norm QTY]]</f>
        <v>0</v>
      </c>
      <c r="AE761" s="443">
        <f>Table1[[#This Row],[Stock Norm +Transit Time]]*Table1[[#This Row],[Av. Daily Sales MT]]</f>
        <v>0.59563636363636363</v>
      </c>
    </row>
    <row r="762" spans="1:31" hidden="1">
      <c r="A762" s="433" t="s">
        <v>125</v>
      </c>
      <c r="B762" s="433" t="s">
        <v>1</v>
      </c>
      <c r="C762" s="433" t="str">
        <f>'KYEI BEKIND - KOFORIDUA'!B63</f>
        <v>W158</v>
      </c>
      <c r="D762" s="433" t="str">
        <f>'KYEI BEKIND - KOFORIDUA'!C63</f>
        <v>JAMAA DETERGENT 3KG</v>
      </c>
      <c r="E762" s="433" t="str">
        <f>'KYEI BEKIND - KOFORIDUA'!D63</f>
        <v>DETERGENT</v>
      </c>
      <c r="F762" s="433" t="str">
        <f>'KYEI BEKIND - KOFORIDUA'!E63</f>
        <v>JAMAA</v>
      </c>
      <c r="G762" s="443">
        <f>'KYEI BEKIND - KOFORIDUA'!F63</f>
        <v>0.38000000000000023</v>
      </c>
      <c r="H762" s="434">
        <f>'KYEI BEKIND - KOFORIDUA'!G63</f>
        <v>126.66666666666666</v>
      </c>
      <c r="I762" s="443">
        <f>'KYEI BEKIND - KOFORIDUA'!H63</f>
        <v>6320.6666666666661</v>
      </c>
      <c r="J762" s="433">
        <f>'KYEI BEKIND - KOFORIDUA'!I63</f>
        <v>267</v>
      </c>
      <c r="K762" s="443">
        <f>'KYEI BEKIND - KOFORIDUA'!J63</f>
        <v>0.80100000000000005</v>
      </c>
      <c r="L762" s="443">
        <f>'KYEI BEKIND - KOFORIDUA'!K63</f>
        <v>13323.3</v>
      </c>
      <c r="M762" s="443">
        <f>'KYEI BEKIND - KOFORIDUA'!L63</f>
        <v>49.9</v>
      </c>
      <c r="N762" s="433">
        <f>'KYEI BEKIND - KOFORIDUA'!M63</f>
        <v>5</v>
      </c>
      <c r="O762" s="444">
        <f>'KYEI BEKIND - KOFORIDUA'!N63</f>
        <v>2.7908257722967702E-3</v>
      </c>
      <c r="P762" s="433">
        <f>'KYEI BEKIND - KOFORIDUA'!O63</f>
        <v>0.96794158850620371</v>
      </c>
      <c r="Q762" s="433" t="str">
        <f>'KYEI BEKIND - KOFORIDUA'!P63</f>
        <v>C</v>
      </c>
      <c r="R762" s="434">
        <f>'KYEI BEKIND - KOFORIDUA'!Q63</f>
        <v>5.7575757575757569</v>
      </c>
      <c r="S762" s="443">
        <f>'KYEI BEKIND - KOFORIDUA'!R63</f>
        <v>1.7272727272727283E-2</v>
      </c>
      <c r="T762" s="443">
        <f>'KYEI BEKIND - KOFORIDUA'!S63</f>
        <v>287.30303030303025</v>
      </c>
      <c r="U762" s="433">
        <f>'KYEI BEKIND - KOFORIDUA'!T63</f>
        <v>30</v>
      </c>
      <c r="V762" s="433">
        <f>'KYEI BEKIND - KOFORIDUA'!U63</f>
        <v>2</v>
      </c>
      <c r="W762" s="433">
        <f>'KYEI BEKIND - KOFORIDUA'!V63</f>
        <v>32</v>
      </c>
      <c r="X762" s="434">
        <f>'KYEI BEKIND - KOFORIDUA'!W63</f>
        <v>184.24242424242422</v>
      </c>
      <c r="Y762" s="434">
        <f>'KYEI BEKIND - KOFORIDUA'!X63</f>
        <v>0</v>
      </c>
      <c r="Z762" s="443">
        <f>'KYEI BEKIND - KOFORIDUA'!Y63</f>
        <v>0</v>
      </c>
      <c r="AA762" s="444">
        <f>'KYEI BEKIND - KOFORIDUA'!Z63</f>
        <v>1.4491776315789475</v>
      </c>
      <c r="AB762" s="446" t="str">
        <f>'KYEI BEKIND - KOFORIDUA'!AA63</f>
        <v>HIGH-DON’T ORDER</v>
      </c>
      <c r="AC762" s="443">
        <f>'KYEI BEKIND - KOFORIDUA'!AB63</f>
        <v>0</v>
      </c>
      <c r="AD762" s="450">
        <f>Table1[[#This Row],[Stock Sell in/Sell out]]*Table1[[#This Row],[Stock Norm +Transit Time]]/Table1[[#This Row],[Stock Norm QTY]]</f>
        <v>46.373684210526321</v>
      </c>
      <c r="AE762" s="443">
        <f>Table1[[#This Row],[Stock Norm +Transit Time]]*Table1[[#This Row],[Av. Daily Sales MT]]</f>
        <v>0.55272727272727307</v>
      </c>
    </row>
    <row r="763" spans="1:31" hidden="1">
      <c r="A763" s="433" t="s">
        <v>125</v>
      </c>
      <c r="B763" s="433" t="s">
        <v>1</v>
      </c>
      <c r="C763" s="433" t="str">
        <f>'KYEI BEKIND - KOFORIDUA'!B64</f>
        <v>W233</v>
      </c>
      <c r="D763" s="433" t="str">
        <f>'KYEI BEKIND - KOFORIDUA'!C64</f>
        <v>EAZZY DETERGENT POWDER 75G X 100PCH</v>
      </c>
      <c r="E763" s="433" t="str">
        <f>'KYEI BEKIND - KOFORIDUA'!D64</f>
        <v>DETERGENT</v>
      </c>
      <c r="F763" s="433" t="str">
        <f>'KYEI BEKIND - KOFORIDUA'!E64</f>
        <v>EAZZY</v>
      </c>
      <c r="G763" s="443">
        <f>'KYEI BEKIND - KOFORIDUA'!F64</f>
        <v>0.37499999999999933</v>
      </c>
      <c r="H763" s="434">
        <f>'KYEI BEKIND - KOFORIDUA'!G64</f>
        <v>50</v>
      </c>
      <c r="I763" s="443">
        <f>'KYEI BEKIND - KOFORIDUA'!H64</f>
        <v>4391.4999999999973</v>
      </c>
      <c r="J763" s="433">
        <f>'KYEI BEKIND - KOFORIDUA'!I64</f>
        <v>1</v>
      </c>
      <c r="K763" s="443">
        <f>'KYEI BEKIND - KOFORIDUA'!J64</f>
        <v>7.4999999999999997E-3</v>
      </c>
      <c r="L763" s="443">
        <f>'KYEI BEKIND - KOFORIDUA'!K64</f>
        <v>87.829999999999941</v>
      </c>
      <c r="M763" s="443">
        <f>'KYEI BEKIND - KOFORIDUA'!L64</f>
        <v>87.829999999999941</v>
      </c>
      <c r="N763" s="433">
        <f>'KYEI BEKIND - KOFORIDUA'!M64</f>
        <v>18</v>
      </c>
      <c r="O763" s="444">
        <f>'KYEI BEKIND - KOFORIDUA'!N64</f>
        <v>2.7541043805560167E-3</v>
      </c>
      <c r="P763" s="433">
        <f>'KYEI BEKIND - KOFORIDUA'!O64</f>
        <v>0.97069569288675972</v>
      </c>
      <c r="Q763" s="433" t="str">
        <f>'KYEI BEKIND - KOFORIDUA'!P64</f>
        <v>C</v>
      </c>
      <c r="R763" s="434">
        <f>'KYEI BEKIND - KOFORIDUA'!Q64</f>
        <v>2.2727272727272729</v>
      </c>
      <c r="S763" s="443">
        <f>'KYEI BEKIND - KOFORIDUA'!R64</f>
        <v>1.7045454545454516E-2</v>
      </c>
      <c r="T763" s="443">
        <f>'KYEI BEKIND - KOFORIDUA'!S64</f>
        <v>199.61363636363623</v>
      </c>
      <c r="U763" s="433">
        <f>'KYEI BEKIND - KOFORIDUA'!T64</f>
        <v>30</v>
      </c>
      <c r="V763" s="433">
        <f>'KYEI BEKIND - KOFORIDUA'!U64</f>
        <v>2</v>
      </c>
      <c r="W763" s="433">
        <f>'KYEI BEKIND - KOFORIDUA'!V64</f>
        <v>32</v>
      </c>
      <c r="X763" s="434">
        <f>'KYEI BEKIND - KOFORIDUA'!W64</f>
        <v>72.727272727272734</v>
      </c>
      <c r="Y763" s="434">
        <f>'KYEI BEKIND - KOFORIDUA'!X64</f>
        <v>71.727272727272734</v>
      </c>
      <c r="Z763" s="443">
        <f>'KYEI BEKIND - KOFORIDUA'!Y64</f>
        <v>0.53795454545454457</v>
      </c>
      <c r="AA763" s="444">
        <f>'KYEI BEKIND - KOFORIDUA'!Z64</f>
        <v>1.3749999999999998E-2</v>
      </c>
      <c r="AB763" s="446" t="str">
        <f>'KYEI BEKIND - KOFORIDUA'!AA64</f>
        <v>VERY LOW-ORDER URGENTLY</v>
      </c>
      <c r="AC763" s="443">
        <f>'KYEI BEKIND - KOFORIDUA'!AB64</f>
        <v>6299.8063636363604</v>
      </c>
      <c r="AD763" s="450">
        <f>Table1[[#This Row],[Stock Sell in/Sell out]]*Table1[[#This Row],[Stock Norm +Transit Time]]/Table1[[#This Row],[Stock Norm QTY]]</f>
        <v>0.43999999999999995</v>
      </c>
      <c r="AE763" s="443">
        <f>Table1[[#This Row],[Stock Norm +Transit Time]]*Table1[[#This Row],[Av. Daily Sales MT]]</f>
        <v>0.54545454545454453</v>
      </c>
    </row>
    <row r="764" spans="1:31" hidden="1">
      <c r="A764" s="433" t="s">
        <v>125</v>
      </c>
      <c r="B764" s="433" t="s">
        <v>1</v>
      </c>
      <c r="C764" s="433" t="str">
        <f>'KYEI BEKIND - KOFORIDUA'!B65</f>
        <v>W197</v>
      </c>
      <c r="D764" s="433" t="str">
        <f>'KYEI BEKIND - KOFORIDUA'!C65</f>
        <v>JAMAA DETERGENT 10PCH X 850G</v>
      </c>
      <c r="E764" s="433" t="str">
        <f>'KYEI BEKIND - KOFORIDUA'!D65</f>
        <v>DETERGENT</v>
      </c>
      <c r="F764" s="433" t="str">
        <f>'KYEI BEKIND - KOFORIDUA'!E65</f>
        <v>JAMAA</v>
      </c>
      <c r="G764" s="443">
        <f>'KYEI BEKIND - KOFORIDUA'!F65</f>
        <v>0.33999999999999997</v>
      </c>
      <c r="H764" s="434">
        <f>'KYEI BEKIND - KOFORIDUA'!G65</f>
        <v>38</v>
      </c>
      <c r="I764" s="443">
        <f>'KYEI BEKIND - KOFORIDUA'!H65</f>
        <v>3858</v>
      </c>
      <c r="J764" s="433">
        <f>'KYEI BEKIND - KOFORIDUA'!I65</f>
        <v>0</v>
      </c>
      <c r="K764" s="443">
        <f>'KYEI BEKIND - KOFORIDUA'!J65</f>
        <v>0</v>
      </c>
      <c r="L764" s="443">
        <f>'KYEI BEKIND - KOFORIDUA'!K65</f>
        <v>0</v>
      </c>
      <c r="M764" s="443">
        <f>'KYEI BEKIND - KOFORIDUA'!L65</f>
        <v>101.52631578947368</v>
      </c>
      <c r="N764" s="433">
        <f>'KYEI BEKIND - KOFORIDUA'!M65</f>
        <v>18</v>
      </c>
      <c r="O764" s="444">
        <f>'KYEI BEKIND - KOFORIDUA'!N65</f>
        <v>2.4970546383707927E-3</v>
      </c>
      <c r="P764" s="433">
        <f>'KYEI BEKIND - KOFORIDUA'!O65</f>
        <v>0.97319274752513052</v>
      </c>
      <c r="Q764" s="433" t="str">
        <f>'KYEI BEKIND - KOFORIDUA'!P65</f>
        <v>C</v>
      </c>
      <c r="R764" s="434">
        <f>'KYEI BEKIND - KOFORIDUA'!Q65</f>
        <v>1.7272727272727273</v>
      </c>
      <c r="S764" s="443">
        <f>'KYEI BEKIND - KOFORIDUA'!R65</f>
        <v>1.5454545454545453E-2</v>
      </c>
      <c r="T764" s="443">
        <f>'KYEI BEKIND - KOFORIDUA'!S65</f>
        <v>175.36363636363637</v>
      </c>
      <c r="U764" s="433">
        <f>'KYEI BEKIND - KOFORIDUA'!T65</f>
        <v>30</v>
      </c>
      <c r="V764" s="433">
        <f>'KYEI BEKIND - KOFORIDUA'!U65</f>
        <v>2</v>
      </c>
      <c r="W764" s="433">
        <f>'KYEI BEKIND - KOFORIDUA'!V65</f>
        <v>32</v>
      </c>
      <c r="X764" s="434">
        <f>'KYEI BEKIND - KOFORIDUA'!W65</f>
        <v>55.272727272727273</v>
      </c>
      <c r="Y764" s="434">
        <f>'KYEI BEKIND - KOFORIDUA'!X65</f>
        <v>55.272727272727273</v>
      </c>
      <c r="Z764" s="443">
        <f>'KYEI BEKIND - KOFORIDUA'!Y65</f>
        <v>0.49454545454545451</v>
      </c>
      <c r="AA764" s="444">
        <f>'KYEI BEKIND - KOFORIDUA'!Z65</f>
        <v>0</v>
      </c>
      <c r="AB764" s="446" t="str">
        <f>'KYEI BEKIND - KOFORIDUA'!AA65</f>
        <v>VERY LOW-ORDER URGENTLY</v>
      </c>
      <c r="AC764" s="443">
        <f>'KYEI BEKIND - KOFORIDUA'!AB65</f>
        <v>5611.636363636364</v>
      </c>
      <c r="AD764" s="450">
        <f>Table1[[#This Row],[Stock Sell in/Sell out]]*Table1[[#This Row],[Stock Norm +Transit Time]]/Table1[[#This Row],[Stock Norm QTY]]</f>
        <v>0</v>
      </c>
      <c r="AE764" s="443">
        <f>Table1[[#This Row],[Stock Norm +Transit Time]]*Table1[[#This Row],[Av. Daily Sales MT]]</f>
        <v>0.49454545454545451</v>
      </c>
    </row>
    <row r="765" spans="1:31" hidden="1">
      <c r="A765" s="433" t="s">
        <v>125</v>
      </c>
      <c r="B765" s="433" t="s">
        <v>1</v>
      </c>
      <c r="C765" s="433" t="str">
        <f>'KYEI BEKIND - KOFORIDUA'!B66</f>
        <v>W207</v>
      </c>
      <c r="D765" s="433" t="str">
        <f>'KYEI BEKIND - KOFORIDUA'!C66</f>
        <v>DETERGENT 100X75G</v>
      </c>
      <c r="E765" s="433" t="str">
        <f>'KYEI BEKIND - KOFORIDUA'!D66</f>
        <v>DETERGENT</v>
      </c>
      <c r="F765" s="433" t="str">
        <f>'KYEI BEKIND - KOFORIDUA'!E66</f>
        <v>JAMAA</v>
      </c>
      <c r="G765" s="443">
        <f>'KYEI BEKIND - KOFORIDUA'!F66</f>
        <v>0.32886666666666642</v>
      </c>
      <c r="H765" s="434">
        <f>'KYEI BEKIND - KOFORIDUA'!G66</f>
        <v>40.666666666666664</v>
      </c>
      <c r="I765" s="443">
        <f>'KYEI BEKIND - KOFORIDUA'!H66</f>
        <v>3836.4033333333373</v>
      </c>
      <c r="J765" s="433">
        <f>'KYEI BEKIND - KOFORIDUA'!I66</f>
        <v>28</v>
      </c>
      <c r="K765" s="443">
        <f>'KYEI BEKIND - KOFORIDUA'!J66</f>
        <v>0.21</v>
      </c>
      <c r="L765" s="443">
        <f>'KYEI BEKIND - KOFORIDUA'!K66</f>
        <v>2641.458032786888</v>
      </c>
      <c r="M765" s="443">
        <f>'KYEI BEKIND - KOFORIDUA'!L66</f>
        <v>94.337786885246004</v>
      </c>
      <c r="N765" s="433">
        <f>'KYEI BEKIND - KOFORIDUA'!M66</f>
        <v>6</v>
      </c>
      <c r="O765" s="444">
        <f>'KYEI BEKIND - KOFORIDUA'!N66</f>
        <v>2.415288339428061E-3</v>
      </c>
      <c r="P765" s="433">
        <f>'KYEI BEKIND - KOFORIDUA'!O66</f>
        <v>0.97560803586455858</v>
      </c>
      <c r="Q765" s="433" t="str">
        <f>'KYEI BEKIND - KOFORIDUA'!P66</f>
        <v>C</v>
      </c>
      <c r="R765" s="434">
        <f>'KYEI BEKIND - KOFORIDUA'!Q66</f>
        <v>1.8484848484848484</v>
      </c>
      <c r="S765" s="443">
        <f>'KYEI BEKIND - KOFORIDUA'!R66</f>
        <v>1.4948484848484838E-2</v>
      </c>
      <c r="T765" s="443">
        <f>'KYEI BEKIND - KOFORIDUA'!S66</f>
        <v>174.38196969696989</v>
      </c>
      <c r="U765" s="433">
        <f>'KYEI BEKIND - KOFORIDUA'!T66</f>
        <v>30</v>
      </c>
      <c r="V765" s="433">
        <f>'KYEI BEKIND - KOFORIDUA'!U66</f>
        <v>2</v>
      </c>
      <c r="W765" s="433">
        <f>'KYEI BEKIND - KOFORIDUA'!V66</f>
        <v>32</v>
      </c>
      <c r="X765" s="434">
        <f>'KYEI BEKIND - KOFORIDUA'!W66</f>
        <v>59.151515151515149</v>
      </c>
      <c r="Y765" s="434">
        <f>'KYEI BEKIND - KOFORIDUA'!X66</f>
        <v>31.151515151515149</v>
      </c>
      <c r="Z765" s="443">
        <f>'KYEI BEKIND - KOFORIDUA'!Y66</f>
        <v>0.25191872826626904</v>
      </c>
      <c r="AA765" s="444">
        <f>'KYEI BEKIND - KOFORIDUA'!Z66</f>
        <v>0.47336065573770492</v>
      </c>
      <c r="AB765" s="446" t="str">
        <f>'KYEI BEKIND - KOFORIDUA'!AA66</f>
        <v>VERY LOW-ORDER URGENTLY</v>
      </c>
      <c r="AC765" s="443">
        <f>'KYEI BEKIND - KOFORIDUA'!AB66</f>
        <v>2938.764997516148</v>
      </c>
      <c r="AD765" s="450">
        <f>Table1[[#This Row],[Stock Sell in/Sell out]]*Table1[[#This Row],[Stock Norm +Transit Time]]/Table1[[#This Row],[Stock Norm QTY]]</f>
        <v>15.147540983606557</v>
      </c>
      <c r="AE765" s="443">
        <f>Table1[[#This Row],[Stock Norm +Transit Time]]*Table1[[#This Row],[Av. Daily Sales MT]]</f>
        <v>0.47835151515151481</v>
      </c>
    </row>
    <row r="766" spans="1:31" hidden="1">
      <c r="A766" s="433" t="s">
        <v>125</v>
      </c>
      <c r="B766" s="433" t="s">
        <v>1</v>
      </c>
      <c r="C766" s="433" t="str">
        <f>'KYEI BEKIND - KOFORIDUA'!B67</f>
        <v>W060</v>
      </c>
      <c r="D766" s="433" t="str">
        <f>'KYEI BEKIND - KOFORIDUA'!C67</f>
        <v>FORTUNE DELIGHT 25KG</v>
      </c>
      <c r="E766" s="433" t="str">
        <f>'KYEI BEKIND - KOFORIDUA'!D67</f>
        <v>RICE</v>
      </c>
      <c r="F766" s="433" t="str">
        <f>'KYEI BEKIND - KOFORIDUA'!E67</f>
        <v>FORTUNE DELIGHT</v>
      </c>
      <c r="G766" s="443">
        <f>'KYEI BEKIND - KOFORIDUA'!F67</f>
        <v>0.32500000000000001</v>
      </c>
      <c r="H766" s="434">
        <f>'KYEI BEKIND - KOFORIDUA'!G67</f>
        <v>13</v>
      </c>
      <c r="I766" s="443">
        <f>'KYEI BEKIND - KOFORIDUA'!H67</f>
        <v>6328.666666666667</v>
      </c>
      <c r="J766" s="433">
        <f>'KYEI BEKIND - KOFORIDUA'!I67</f>
        <v>0</v>
      </c>
      <c r="K766" s="443">
        <f>'KYEI BEKIND - KOFORIDUA'!J67</f>
        <v>0</v>
      </c>
      <c r="L766" s="443">
        <f>'KYEI BEKIND - KOFORIDUA'!K67</f>
        <v>0</v>
      </c>
      <c r="M766" s="443">
        <f>'KYEI BEKIND - KOFORIDUA'!L67</f>
        <v>486.82051282051282</v>
      </c>
      <c r="N766" s="433">
        <f>'KYEI BEKIND - KOFORIDUA'!M67</f>
        <v>48</v>
      </c>
      <c r="O766" s="444">
        <f>'KYEI BEKIND - KOFORIDUA'!N67</f>
        <v>2.3868904631485521E-3</v>
      </c>
      <c r="P766" s="433">
        <f>'KYEI BEKIND - KOFORIDUA'!O67</f>
        <v>0.97799492632770713</v>
      </c>
      <c r="Q766" s="433" t="str">
        <f>'KYEI BEKIND - KOFORIDUA'!P67</f>
        <v>C</v>
      </c>
      <c r="R766" s="434">
        <f>'KYEI BEKIND - KOFORIDUA'!Q67</f>
        <v>0.59090909090909094</v>
      </c>
      <c r="S766" s="443">
        <f>'KYEI BEKIND - KOFORIDUA'!R67</f>
        <v>1.4772727272727272E-2</v>
      </c>
      <c r="T766" s="443">
        <f>'KYEI BEKIND - KOFORIDUA'!S67</f>
        <v>287.66666666666669</v>
      </c>
      <c r="U766" s="433">
        <f>'KYEI BEKIND - KOFORIDUA'!T67</f>
        <v>30</v>
      </c>
      <c r="V766" s="433">
        <f>'KYEI BEKIND - KOFORIDUA'!U67</f>
        <v>2</v>
      </c>
      <c r="W766" s="433">
        <f>'KYEI BEKIND - KOFORIDUA'!V67</f>
        <v>32</v>
      </c>
      <c r="X766" s="434">
        <f>'KYEI BEKIND - KOFORIDUA'!W67</f>
        <v>18.90909090909091</v>
      </c>
      <c r="Y766" s="434">
        <f>'KYEI BEKIND - KOFORIDUA'!X67</f>
        <v>18.90909090909091</v>
      </c>
      <c r="Z766" s="443">
        <f>'KYEI BEKIND - KOFORIDUA'!Y67</f>
        <v>0.47272727272727277</v>
      </c>
      <c r="AA766" s="444">
        <f>'KYEI BEKIND - KOFORIDUA'!Z67</f>
        <v>0</v>
      </c>
      <c r="AB766" s="446" t="str">
        <f>'KYEI BEKIND - KOFORIDUA'!AA67</f>
        <v>VERY LOW-ORDER URGENTLY</v>
      </c>
      <c r="AC766" s="443">
        <f>'KYEI BEKIND - KOFORIDUA'!AB67</f>
        <v>9205.3333333333339</v>
      </c>
      <c r="AD766" s="450">
        <f>Table1[[#This Row],[Stock Sell in/Sell out]]*Table1[[#This Row],[Stock Norm +Transit Time]]/Table1[[#This Row],[Stock Norm QTY]]</f>
        <v>0</v>
      </c>
      <c r="AE766" s="443">
        <f>Table1[[#This Row],[Stock Norm +Transit Time]]*Table1[[#This Row],[Av. Daily Sales MT]]</f>
        <v>0.47272727272727272</v>
      </c>
    </row>
    <row r="767" spans="1:31" hidden="1">
      <c r="A767" s="433" t="s">
        <v>125</v>
      </c>
      <c r="B767" s="433" t="s">
        <v>1</v>
      </c>
      <c r="C767" s="433" t="str">
        <f>'KYEI BEKIND - KOFORIDUA'!B68</f>
        <v>W236</v>
      </c>
      <c r="D767" s="433" t="str">
        <f>'KYEI BEKIND - KOFORIDUA'!C68</f>
        <v xml:space="preserve">ALIFE ALOE VERA SOAP 40 X 100G </v>
      </c>
      <c r="E767" s="433" t="str">
        <f>'KYEI BEKIND - KOFORIDUA'!D68</f>
        <v>SOAP</v>
      </c>
      <c r="F767" s="433" t="str">
        <f>'KYEI BEKIND - KOFORIDUA'!E68</f>
        <v>ALIFE</v>
      </c>
      <c r="G767" s="443">
        <f>'KYEI BEKIND - KOFORIDUA'!F68</f>
        <v>0.32133333333333358</v>
      </c>
      <c r="H767" s="434">
        <f>'KYEI BEKIND - KOFORIDUA'!G68</f>
        <v>80.333333333333343</v>
      </c>
      <c r="I767" s="443">
        <f>'KYEI BEKIND - KOFORIDUA'!H68</f>
        <v>6791.2066666666606</v>
      </c>
      <c r="J767" s="433">
        <f>'KYEI BEKIND - KOFORIDUA'!I68</f>
        <v>0</v>
      </c>
      <c r="K767" s="443">
        <f>'KYEI BEKIND - KOFORIDUA'!J68</f>
        <v>0</v>
      </c>
      <c r="L767" s="443">
        <f>'KYEI BEKIND - KOFORIDUA'!K68</f>
        <v>0</v>
      </c>
      <c r="M767" s="443">
        <f>'KYEI BEKIND - KOFORIDUA'!L68</f>
        <v>84.537842323651361</v>
      </c>
      <c r="N767" s="433">
        <f>'KYEI BEKIND - KOFORIDUA'!M68</f>
        <v>1</v>
      </c>
      <c r="O767" s="444">
        <f>'KYEI BEKIND - KOFORIDUA'!N68</f>
        <v>2.3599614425386726E-3</v>
      </c>
      <c r="P767" s="433">
        <f>'KYEI BEKIND - KOFORIDUA'!O68</f>
        <v>0.98035488777024582</v>
      </c>
      <c r="Q767" s="433" t="str">
        <f>'KYEI BEKIND - KOFORIDUA'!P68</f>
        <v>C</v>
      </c>
      <c r="R767" s="434">
        <f>'KYEI BEKIND - KOFORIDUA'!Q68</f>
        <v>3.6515151515151518</v>
      </c>
      <c r="S767" s="443">
        <f>'KYEI BEKIND - KOFORIDUA'!R68</f>
        <v>1.4606060606060617E-2</v>
      </c>
      <c r="T767" s="443">
        <f>'KYEI BEKIND - KOFORIDUA'!S68</f>
        <v>308.69121212121183</v>
      </c>
      <c r="U767" s="433">
        <f>'KYEI BEKIND - KOFORIDUA'!T68</f>
        <v>30</v>
      </c>
      <c r="V767" s="433">
        <f>'KYEI BEKIND - KOFORIDUA'!U68</f>
        <v>2</v>
      </c>
      <c r="W767" s="433">
        <f>'KYEI BEKIND - KOFORIDUA'!V68</f>
        <v>32</v>
      </c>
      <c r="X767" s="434">
        <f>'KYEI BEKIND - KOFORIDUA'!W68</f>
        <v>116.84848484848486</v>
      </c>
      <c r="Y767" s="434">
        <f>'KYEI BEKIND - KOFORIDUA'!X68</f>
        <v>116.84848484848486</v>
      </c>
      <c r="Z767" s="443">
        <f>'KYEI BEKIND - KOFORIDUA'!Y68</f>
        <v>0.46739393939393975</v>
      </c>
      <c r="AA767" s="444">
        <f>'KYEI BEKIND - KOFORIDUA'!Z68</f>
        <v>0</v>
      </c>
      <c r="AB767" s="446" t="str">
        <f>'KYEI BEKIND - KOFORIDUA'!AA68</f>
        <v>VERY LOW-ORDER URGENTLY</v>
      </c>
      <c r="AC767" s="443">
        <f>'KYEI BEKIND - KOFORIDUA'!AB68</f>
        <v>9878.1187878787787</v>
      </c>
      <c r="AD767" s="450">
        <f>Table1[[#This Row],[Stock Sell in/Sell out]]*Table1[[#This Row],[Stock Norm +Transit Time]]/Table1[[#This Row],[Stock Norm QTY]]</f>
        <v>0</v>
      </c>
      <c r="AE767" s="443">
        <f>Table1[[#This Row],[Stock Norm +Transit Time]]*Table1[[#This Row],[Av. Daily Sales MT]]</f>
        <v>0.46739393939393975</v>
      </c>
    </row>
    <row r="768" spans="1:31" hidden="1">
      <c r="A768" s="433" t="s">
        <v>125</v>
      </c>
      <c r="B768" s="433" t="s">
        <v>1</v>
      </c>
      <c r="C768" s="433" t="str">
        <f>'KYEI BEKIND - KOFORIDUA'!B69</f>
        <v>W188</v>
      </c>
      <c r="D768" s="433" t="str">
        <f>'KYEI BEKIND - KOFORIDUA'!C69</f>
        <v>FRYTOL 1.8LT</v>
      </c>
      <c r="E768" s="433" t="str">
        <f>'KYEI BEKIND - KOFORIDUA'!D69</f>
        <v>COOKING OIL</v>
      </c>
      <c r="F768" s="433" t="str">
        <f>'KYEI BEKIND - KOFORIDUA'!E69</f>
        <v>FRYTOL</v>
      </c>
      <c r="G768" s="443">
        <f>'KYEI BEKIND - KOFORIDUA'!F69</f>
        <v>0.30024000000000006</v>
      </c>
      <c r="H768" s="434">
        <f>'KYEI BEKIND - KOFORIDUA'!G69</f>
        <v>29</v>
      </c>
      <c r="I768" s="443">
        <f>'KYEI BEKIND - KOFORIDUA'!H69</f>
        <v>10457.66</v>
      </c>
      <c r="J768" s="433">
        <f>'KYEI BEKIND - KOFORIDUA'!I69</f>
        <v>96</v>
      </c>
      <c r="K768" s="443">
        <f>'KYEI BEKIND - KOFORIDUA'!J69</f>
        <v>0.93312000000000017</v>
      </c>
      <c r="L768" s="443">
        <f>'KYEI BEKIND - KOFORIDUA'!K69</f>
        <v>34618.46068965517</v>
      </c>
      <c r="M768" s="443">
        <f>'KYEI BEKIND - KOFORIDUA'!L69</f>
        <v>360.60896551724136</v>
      </c>
      <c r="N768" s="433">
        <f>'KYEI BEKIND - KOFORIDUA'!M69</f>
        <v>20</v>
      </c>
      <c r="O768" s="444">
        <f>'KYEI BEKIND - KOFORIDUA'!N69</f>
        <v>2.2050461312483733E-3</v>
      </c>
      <c r="P768" s="433">
        <f>'KYEI BEKIND - KOFORIDUA'!O69</f>
        <v>0.98255993390149421</v>
      </c>
      <c r="Q768" s="433" t="str">
        <f>'KYEI BEKIND - KOFORIDUA'!P69</f>
        <v>C</v>
      </c>
      <c r="R768" s="434">
        <f>'KYEI BEKIND - KOFORIDUA'!Q69</f>
        <v>1.3181818181818181</v>
      </c>
      <c r="S768" s="443">
        <f>'KYEI BEKIND - KOFORIDUA'!R69</f>
        <v>1.364727272727273E-2</v>
      </c>
      <c r="T768" s="443">
        <f>'KYEI BEKIND - KOFORIDUA'!S69</f>
        <v>475.34818181818179</v>
      </c>
      <c r="U768" s="433">
        <f>'KYEI BEKIND - KOFORIDUA'!T69</f>
        <v>30</v>
      </c>
      <c r="V768" s="433">
        <f>'KYEI BEKIND - KOFORIDUA'!U69</f>
        <v>2</v>
      </c>
      <c r="W768" s="433">
        <f>'KYEI BEKIND - KOFORIDUA'!V69</f>
        <v>32</v>
      </c>
      <c r="X768" s="434">
        <f>'KYEI BEKIND - KOFORIDUA'!W69</f>
        <v>42.18181818181818</v>
      </c>
      <c r="Y768" s="434">
        <f>'KYEI BEKIND - KOFORIDUA'!X69</f>
        <v>0</v>
      </c>
      <c r="Z768" s="443">
        <f>'KYEI BEKIND - KOFORIDUA'!Y69</f>
        <v>0</v>
      </c>
      <c r="AA768" s="444">
        <f>'KYEI BEKIND - KOFORIDUA'!Z69</f>
        <v>2.2758620689655173</v>
      </c>
      <c r="AB768" s="446" t="str">
        <f>'KYEI BEKIND - KOFORIDUA'!AA69</f>
        <v>VERY HIGH-DON’T ORDER</v>
      </c>
      <c r="AC768" s="443">
        <f>'KYEI BEKIND - KOFORIDUA'!AB69</f>
        <v>0</v>
      </c>
      <c r="AD768" s="450">
        <f>Table1[[#This Row],[Stock Sell in/Sell out]]*Table1[[#This Row],[Stock Norm +Transit Time]]/Table1[[#This Row],[Stock Norm QTY]]</f>
        <v>72.827586206896555</v>
      </c>
      <c r="AE768" s="443">
        <f>Table1[[#This Row],[Stock Norm +Transit Time]]*Table1[[#This Row],[Av. Daily Sales MT]]</f>
        <v>0.43671272727272736</v>
      </c>
    </row>
    <row r="769" spans="1:31" hidden="1">
      <c r="A769" s="433" t="s">
        <v>125</v>
      </c>
      <c r="B769" s="433" t="s">
        <v>1</v>
      </c>
      <c r="C769" s="433" t="str">
        <f>'KYEI BEKIND - KOFORIDUA'!B70</f>
        <v>W008</v>
      </c>
      <c r="D769" s="433" t="str">
        <f>'KYEI BEKIND - KOFORIDUA'!C70</f>
        <v>FRYTOL 500ML*2OSCH</v>
      </c>
      <c r="E769" s="433" t="str">
        <f>'KYEI BEKIND - KOFORIDUA'!D70</f>
        <v>COOKING OIL</v>
      </c>
      <c r="F769" s="433" t="str">
        <f>'KYEI BEKIND - KOFORIDUA'!E70</f>
        <v>FRYTOL</v>
      </c>
      <c r="G769" s="443">
        <f>'KYEI BEKIND - KOFORIDUA'!F70</f>
        <v>0.25800000000000001</v>
      </c>
      <c r="H769" s="434">
        <f>'KYEI BEKIND - KOFORIDUA'!G70</f>
        <v>28.666666666666664</v>
      </c>
      <c r="I769" s="443">
        <f>'KYEI BEKIND - KOFORIDUA'!H70</f>
        <v>3640.666666666667</v>
      </c>
      <c r="J769" s="433">
        <f>'KYEI BEKIND - KOFORIDUA'!I70</f>
        <v>0</v>
      </c>
      <c r="K769" s="443">
        <f>'KYEI BEKIND - KOFORIDUA'!J70</f>
        <v>0</v>
      </c>
      <c r="L769" s="443">
        <f>'KYEI BEKIND - KOFORIDUA'!K70</f>
        <v>0</v>
      </c>
      <c r="M769" s="443">
        <f>'KYEI BEKIND - KOFORIDUA'!L70</f>
        <v>127.00000000000001</v>
      </c>
      <c r="N769" s="433">
        <f>'KYEI BEKIND - KOFORIDUA'!M70</f>
        <v>18</v>
      </c>
      <c r="O769" s="444">
        <f>'KYEI BEKIND - KOFORIDUA'!N70</f>
        <v>1.8948238138225429E-3</v>
      </c>
      <c r="P769" s="433">
        <f>'KYEI BEKIND - KOFORIDUA'!O70</f>
        <v>0.98445475771531676</v>
      </c>
      <c r="Q769" s="433" t="str">
        <f>'KYEI BEKIND - KOFORIDUA'!P70</f>
        <v>C</v>
      </c>
      <c r="R769" s="434">
        <f>'KYEI BEKIND - KOFORIDUA'!Q70</f>
        <v>1.303030303030303</v>
      </c>
      <c r="S769" s="443">
        <f>'KYEI BEKIND - KOFORIDUA'!R70</f>
        <v>1.1727272727272727E-2</v>
      </c>
      <c r="T769" s="443">
        <f>'KYEI BEKIND - KOFORIDUA'!S70</f>
        <v>165.4848484848485</v>
      </c>
      <c r="U769" s="433">
        <f>'KYEI BEKIND - KOFORIDUA'!T70</f>
        <v>30</v>
      </c>
      <c r="V769" s="433">
        <f>'KYEI BEKIND - KOFORIDUA'!U70</f>
        <v>2</v>
      </c>
      <c r="W769" s="433">
        <f>'KYEI BEKIND - KOFORIDUA'!V70</f>
        <v>32</v>
      </c>
      <c r="X769" s="434">
        <f>'KYEI BEKIND - KOFORIDUA'!W70</f>
        <v>41.696969696969695</v>
      </c>
      <c r="Y769" s="434">
        <f>'KYEI BEKIND - KOFORIDUA'!X70</f>
        <v>41.696969696969695</v>
      </c>
      <c r="Z769" s="443">
        <f>'KYEI BEKIND - KOFORIDUA'!Y70</f>
        <v>0.37527272727272731</v>
      </c>
      <c r="AA769" s="444">
        <f>'KYEI BEKIND - KOFORIDUA'!Z70</f>
        <v>0</v>
      </c>
      <c r="AB769" s="446" t="str">
        <f>'KYEI BEKIND - KOFORIDUA'!AA70</f>
        <v>VERY LOW-ORDER URGENTLY</v>
      </c>
      <c r="AC769" s="443">
        <f>'KYEI BEKIND - KOFORIDUA'!AB70</f>
        <v>5295.515151515152</v>
      </c>
      <c r="AD769" s="450">
        <f>Table1[[#This Row],[Stock Sell in/Sell out]]*Table1[[#This Row],[Stock Norm +Transit Time]]/Table1[[#This Row],[Stock Norm QTY]]</f>
        <v>0</v>
      </c>
      <c r="AE769" s="443">
        <f>Table1[[#This Row],[Stock Norm +Transit Time]]*Table1[[#This Row],[Av. Daily Sales MT]]</f>
        <v>0.37527272727272726</v>
      </c>
    </row>
    <row r="770" spans="1:31" hidden="1">
      <c r="A770" s="433" t="s">
        <v>125</v>
      </c>
      <c r="B770" s="433" t="s">
        <v>1</v>
      </c>
      <c r="C770" s="433" t="str">
        <f>'KYEI BEKIND - KOFORIDUA'!B71</f>
        <v>W238</v>
      </c>
      <c r="D770" s="433" t="str">
        <f>'KYEI BEKIND - KOFORIDUA'!C71</f>
        <v>ALIFE ALOE VERA 18X200G</v>
      </c>
      <c r="E770" s="433" t="str">
        <f>'KYEI BEKIND - KOFORIDUA'!D71</f>
        <v>SOAP</v>
      </c>
      <c r="F770" s="433" t="str">
        <f>'KYEI BEKIND - KOFORIDUA'!E71</f>
        <v>ALIFE</v>
      </c>
      <c r="G770" s="443">
        <f>'KYEI BEKIND - KOFORIDUA'!F71</f>
        <v>0.25200000000000039</v>
      </c>
      <c r="H770" s="434">
        <f>'KYEI BEKIND - KOFORIDUA'!G71</f>
        <v>70</v>
      </c>
      <c r="I770" s="443">
        <f>'KYEI BEKIND - KOFORIDUA'!H71</f>
        <v>7000</v>
      </c>
      <c r="J770" s="433">
        <f>'KYEI BEKIND - KOFORIDUA'!I71</f>
        <v>1</v>
      </c>
      <c r="K770" s="443">
        <f>'KYEI BEKIND - KOFORIDUA'!J71</f>
        <v>3.5999999999999999E-3</v>
      </c>
      <c r="L770" s="443">
        <f>'KYEI BEKIND - KOFORIDUA'!K71</f>
        <v>100</v>
      </c>
      <c r="M770" s="443">
        <f>'KYEI BEKIND - KOFORIDUA'!L71</f>
        <v>100</v>
      </c>
      <c r="N770" s="433">
        <f>'KYEI BEKIND - KOFORIDUA'!M71</f>
        <v>12</v>
      </c>
      <c r="O770" s="444">
        <f>'KYEI BEKIND - KOFORIDUA'!N71</f>
        <v>1.8507581437336492E-3</v>
      </c>
      <c r="P770" s="433">
        <f>'KYEI BEKIND - KOFORIDUA'!O71</f>
        <v>0.98630551585905046</v>
      </c>
      <c r="Q770" s="433" t="str">
        <f>'KYEI BEKIND - KOFORIDUA'!P71</f>
        <v>C</v>
      </c>
      <c r="R770" s="434">
        <f>'KYEI BEKIND - KOFORIDUA'!Q71</f>
        <v>3.1818181818181817</v>
      </c>
      <c r="S770" s="443">
        <f>'KYEI BEKIND - KOFORIDUA'!R71</f>
        <v>1.1454545454545472E-2</v>
      </c>
      <c r="T770" s="443">
        <f>'KYEI BEKIND - KOFORIDUA'!S71</f>
        <v>318.18181818181819</v>
      </c>
      <c r="U770" s="433">
        <f>'KYEI BEKIND - KOFORIDUA'!T71</f>
        <v>30</v>
      </c>
      <c r="V770" s="433">
        <f>'KYEI BEKIND - KOFORIDUA'!U71</f>
        <v>2</v>
      </c>
      <c r="W770" s="433">
        <f>'KYEI BEKIND - KOFORIDUA'!V71</f>
        <v>32</v>
      </c>
      <c r="X770" s="434">
        <f>'KYEI BEKIND - KOFORIDUA'!W71</f>
        <v>101.81818181818181</v>
      </c>
      <c r="Y770" s="434">
        <f>'KYEI BEKIND - KOFORIDUA'!X71</f>
        <v>100.81818181818181</v>
      </c>
      <c r="Z770" s="443">
        <f>'KYEI BEKIND - KOFORIDUA'!Y71</f>
        <v>0.36294545454545507</v>
      </c>
      <c r="AA770" s="444">
        <f>'KYEI BEKIND - KOFORIDUA'!Z71</f>
        <v>9.8214285714285712E-3</v>
      </c>
      <c r="AB770" s="446" t="str">
        <f>'KYEI BEKIND - KOFORIDUA'!AA71</f>
        <v>VERY LOW-ORDER URGENTLY</v>
      </c>
      <c r="AC770" s="443">
        <f>'KYEI BEKIND - KOFORIDUA'!AB71</f>
        <v>10081.818181818182</v>
      </c>
      <c r="AD770" s="450">
        <f>Table1[[#This Row],[Stock Sell in/Sell out]]*Table1[[#This Row],[Stock Norm +Transit Time]]/Table1[[#This Row],[Stock Norm QTY]]</f>
        <v>0.31428571428571428</v>
      </c>
      <c r="AE770" s="443">
        <f>Table1[[#This Row],[Stock Norm +Transit Time]]*Table1[[#This Row],[Av. Daily Sales MT]]</f>
        <v>0.36654545454545512</v>
      </c>
    </row>
    <row r="771" spans="1:31" hidden="1">
      <c r="A771" s="433" t="s">
        <v>125</v>
      </c>
      <c r="B771" s="433" t="s">
        <v>1</v>
      </c>
      <c r="C771" s="433" t="str">
        <f>'KYEI BEKIND - KOFORIDUA'!B72</f>
        <v>W162</v>
      </c>
      <c r="D771" s="433" t="str">
        <f>'KYEI BEKIND - KOFORIDUA'!C72</f>
        <v>DETERGENT 5KG</v>
      </c>
      <c r="E771" s="433" t="str">
        <f>'KYEI BEKIND - KOFORIDUA'!D72</f>
        <v>DETERGENT</v>
      </c>
      <c r="F771" s="433" t="str">
        <f>'KYEI BEKIND - KOFORIDUA'!E72</f>
        <v>JAMAA</v>
      </c>
      <c r="G771" s="443">
        <f>'KYEI BEKIND - KOFORIDUA'!F72</f>
        <v>0.25000000000000011</v>
      </c>
      <c r="H771" s="434">
        <f>'KYEI BEKIND - KOFORIDUA'!G72</f>
        <v>50</v>
      </c>
      <c r="I771" s="443">
        <f>'KYEI BEKIND - KOFORIDUA'!H72</f>
        <v>2655.3333333333335</v>
      </c>
      <c r="J771" s="433">
        <f>'KYEI BEKIND - KOFORIDUA'!I72</f>
        <v>59</v>
      </c>
      <c r="K771" s="443">
        <f>'KYEI BEKIND - KOFORIDUA'!J72</f>
        <v>0.29499999999999998</v>
      </c>
      <c r="L771" s="443">
        <f>'KYEI BEKIND - KOFORIDUA'!K72</f>
        <v>3133.2933333333335</v>
      </c>
      <c r="M771" s="443">
        <f>'KYEI BEKIND - KOFORIDUA'!L72</f>
        <v>53.106666666666669</v>
      </c>
      <c r="N771" s="433">
        <f>'KYEI BEKIND - KOFORIDUA'!M72</f>
        <v>12</v>
      </c>
      <c r="O771" s="444">
        <f>'KYEI BEKIND - KOFORIDUA'!N72</f>
        <v>1.8360695870373485E-3</v>
      </c>
      <c r="P771" s="433">
        <f>'KYEI BEKIND - KOFORIDUA'!O72</f>
        <v>0.98814158544608777</v>
      </c>
      <c r="Q771" s="433" t="str">
        <f>'KYEI BEKIND - KOFORIDUA'!P72</f>
        <v>C</v>
      </c>
      <c r="R771" s="434">
        <f>'KYEI BEKIND - KOFORIDUA'!Q72</f>
        <v>2.2727272727272729</v>
      </c>
      <c r="S771" s="443">
        <f>'KYEI BEKIND - KOFORIDUA'!R72</f>
        <v>1.1363636363636369E-2</v>
      </c>
      <c r="T771" s="443">
        <f>'KYEI BEKIND - KOFORIDUA'!S72</f>
        <v>120.6969696969697</v>
      </c>
      <c r="U771" s="433">
        <f>'KYEI BEKIND - KOFORIDUA'!T72</f>
        <v>30</v>
      </c>
      <c r="V771" s="433">
        <f>'KYEI BEKIND - KOFORIDUA'!U72</f>
        <v>2</v>
      </c>
      <c r="W771" s="433">
        <f>'KYEI BEKIND - KOFORIDUA'!V72</f>
        <v>32</v>
      </c>
      <c r="X771" s="434">
        <f>'KYEI BEKIND - KOFORIDUA'!W72</f>
        <v>72.727272727272734</v>
      </c>
      <c r="Y771" s="434">
        <f>'KYEI BEKIND - KOFORIDUA'!X72</f>
        <v>13.727272727272734</v>
      </c>
      <c r="Z771" s="443">
        <f>'KYEI BEKIND - KOFORIDUA'!Y72</f>
        <v>6.8636363636363704E-2</v>
      </c>
      <c r="AA771" s="444">
        <f>'KYEI BEKIND - KOFORIDUA'!Z72</f>
        <v>0.81124999999999992</v>
      </c>
      <c r="AB771" s="446" t="str">
        <f>'KYEI BEKIND - KOFORIDUA'!AA72</f>
        <v>LOW MAY- ORDER</v>
      </c>
      <c r="AC771" s="443">
        <f>'KYEI BEKIND - KOFORIDUA'!AB72</f>
        <v>729.0096969696973</v>
      </c>
      <c r="AD771" s="450">
        <f>Table1[[#This Row],[Stock Sell in/Sell out]]*Table1[[#This Row],[Stock Norm +Transit Time]]/Table1[[#This Row],[Stock Norm QTY]]</f>
        <v>25.959999999999997</v>
      </c>
      <c r="AE771" s="443">
        <f>Table1[[#This Row],[Stock Norm +Transit Time]]*Table1[[#This Row],[Av. Daily Sales MT]]</f>
        <v>0.36363636363636381</v>
      </c>
    </row>
    <row r="772" spans="1:31" hidden="1">
      <c r="A772" s="433" t="s">
        <v>125</v>
      </c>
      <c r="B772" s="433" t="s">
        <v>1</v>
      </c>
      <c r="C772" s="433" t="str">
        <f>'KYEI BEKIND - KOFORIDUA'!B73</f>
        <v>W167</v>
      </c>
      <c r="D772" s="433" t="str">
        <f>'KYEI BEKIND - KOFORIDUA'!C73</f>
        <v>EAZZY 32 X 220</v>
      </c>
      <c r="E772" s="433" t="str">
        <f>'KYEI BEKIND - KOFORIDUA'!D73</f>
        <v>SOAP</v>
      </c>
      <c r="F772" s="433" t="str">
        <f>'KYEI BEKIND - KOFORIDUA'!E73</f>
        <v>EAZZY</v>
      </c>
      <c r="G772" s="443">
        <f>'KYEI BEKIND - KOFORIDUA'!F73</f>
        <v>0.24405333333333332</v>
      </c>
      <c r="H772" s="434">
        <f>'KYEI BEKIND - KOFORIDUA'!G73</f>
        <v>34.666666666666664</v>
      </c>
      <c r="I772" s="443">
        <f>'KYEI BEKIND - KOFORIDUA'!H73</f>
        <v>2447.3066666666664</v>
      </c>
      <c r="J772" s="433">
        <f>'KYEI BEKIND - KOFORIDUA'!I73</f>
        <v>748</v>
      </c>
      <c r="K772" s="443">
        <f>'KYEI BEKIND - KOFORIDUA'!J73</f>
        <v>5.2659200000000004</v>
      </c>
      <c r="L772" s="443">
        <f>'KYEI BEKIND - KOFORIDUA'!K73</f>
        <v>52805.347692307696</v>
      </c>
      <c r="M772" s="443">
        <f>'KYEI BEKIND - KOFORIDUA'!L73</f>
        <v>70.595384615384617</v>
      </c>
      <c r="N772" s="433">
        <f>'KYEI BEKIND - KOFORIDUA'!M73</f>
        <v>1</v>
      </c>
      <c r="O772" s="444">
        <f>'KYEI BEKIND - KOFORIDUA'!N73</f>
        <v>1.7923956117936858E-3</v>
      </c>
      <c r="P772" s="433">
        <f>'KYEI BEKIND - KOFORIDUA'!O73</f>
        <v>0.98993398105788144</v>
      </c>
      <c r="Q772" s="433" t="str">
        <f>'KYEI BEKIND - KOFORIDUA'!P73</f>
        <v>C</v>
      </c>
      <c r="R772" s="434">
        <f>'KYEI BEKIND - KOFORIDUA'!Q73</f>
        <v>1.5757575757575757</v>
      </c>
      <c r="S772" s="443">
        <f>'KYEI BEKIND - KOFORIDUA'!R73</f>
        <v>1.1093333333333332E-2</v>
      </c>
      <c r="T772" s="443">
        <f>'KYEI BEKIND - KOFORIDUA'!S73</f>
        <v>111.24121212121211</v>
      </c>
      <c r="U772" s="433">
        <f>'KYEI BEKIND - KOFORIDUA'!T73</f>
        <v>30</v>
      </c>
      <c r="V772" s="433">
        <f>'KYEI BEKIND - KOFORIDUA'!U73</f>
        <v>2</v>
      </c>
      <c r="W772" s="433">
        <f>'KYEI BEKIND - KOFORIDUA'!V73</f>
        <v>32</v>
      </c>
      <c r="X772" s="434">
        <f>'KYEI BEKIND - KOFORIDUA'!W73</f>
        <v>50.424242424242422</v>
      </c>
      <c r="Y772" s="434">
        <f>'KYEI BEKIND - KOFORIDUA'!X73</f>
        <v>0</v>
      </c>
      <c r="Z772" s="443">
        <f>'KYEI BEKIND - KOFORIDUA'!Y73</f>
        <v>0</v>
      </c>
      <c r="AA772" s="444">
        <f>'KYEI BEKIND - KOFORIDUA'!Z73</f>
        <v>14.834134615384617</v>
      </c>
      <c r="AB772" s="446" t="str">
        <f>'KYEI BEKIND - KOFORIDUA'!AA73</f>
        <v>VERY HIGH-DON’T ORDER</v>
      </c>
      <c r="AC772" s="443">
        <f>'KYEI BEKIND - KOFORIDUA'!AB73</f>
        <v>0</v>
      </c>
      <c r="AD772" s="450">
        <f>Table1[[#This Row],[Stock Sell in/Sell out]]*Table1[[#This Row],[Stock Norm +Transit Time]]/Table1[[#This Row],[Stock Norm QTY]]</f>
        <v>474.69230769230774</v>
      </c>
      <c r="AE772" s="443">
        <f>Table1[[#This Row],[Stock Norm +Transit Time]]*Table1[[#This Row],[Av. Daily Sales MT]]</f>
        <v>0.35498666666666662</v>
      </c>
    </row>
    <row r="773" spans="1:31" hidden="1">
      <c r="A773" s="433" t="s">
        <v>125</v>
      </c>
      <c r="B773" s="433" t="s">
        <v>1</v>
      </c>
      <c r="C773" s="433" t="str">
        <f>'KYEI BEKIND - KOFORIDUA'!B74</f>
        <v>W160</v>
      </c>
      <c r="D773" s="433" t="str">
        <f>'KYEI BEKIND - KOFORIDUA'!C74</f>
        <v>SFO 450ML SCH</v>
      </c>
      <c r="E773" s="433" t="str">
        <f>'KYEI BEKIND - KOFORIDUA'!D74</f>
        <v>SUNFLOWER OIL</v>
      </c>
      <c r="F773" s="433" t="str">
        <f>'KYEI BEKIND - KOFORIDUA'!E74</f>
        <v>FRYTOL</v>
      </c>
      <c r="G773" s="443">
        <f>'KYEI BEKIND - KOFORIDUA'!F74</f>
        <v>0.24347333333333335</v>
      </c>
      <c r="H773" s="434">
        <f>'KYEI BEKIND - KOFORIDUA'!G74</f>
        <v>27.333333333333332</v>
      </c>
      <c r="I773" s="443">
        <f>'KYEI BEKIND - KOFORIDUA'!H74</f>
        <v>6326.9000000000005</v>
      </c>
      <c r="J773" s="433">
        <f>'KYEI BEKIND - KOFORIDUA'!I74</f>
        <v>65</v>
      </c>
      <c r="K773" s="443">
        <f>'KYEI BEKIND - KOFORIDUA'!J74</f>
        <v>0.54470000000000007</v>
      </c>
      <c r="L773" s="443">
        <f>'KYEI BEKIND - KOFORIDUA'!K74</f>
        <v>15045.676829268294</v>
      </c>
      <c r="M773" s="443">
        <f>'KYEI BEKIND - KOFORIDUA'!L74</f>
        <v>231.47195121951222</v>
      </c>
      <c r="N773" s="433">
        <f>'KYEI BEKIND - KOFORIDUA'!M74</f>
        <v>24</v>
      </c>
      <c r="O773" s="444">
        <f>'KYEI BEKIND - KOFORIDUA'!N74</f>
        <v>1.7881359303517593E-3</v>
      </c>
      <c r="P773" s="433">
        <f>'KYEI BEKIND - KOFORIDUA'!O74</f>
        <v>0.9917221169882332</v>
      </c>
      <c r="Q773" s="433" t="str">
        <f>'KYEI BEKIND - KOFORIDUA'!P74</f>
        <v>C</v>
      </c>
      <c r="R773" s="434">
        <f>'KYEI BEKIND - KOFORIDUA'!Q74</f>
        <v>1.2424242424242424</v>
      </c>
      <c r="S773" s="443">
        <f>'KYEI BEKIND - KOFORIDUA'!R74</f>
        <v>1.1066969696969698E-2</v>
      </c>
      <c r="T773" s="443">
        <f>'KYEI BEKIND - KOFORIDUA'!S74</f>
        <v>287.58636363636367</v>
      </c>
      <c r="U773" s="433">
        <f>'KYEI BEKIND - KOFORIDUA'!T74</f>
        <v>30</v>
      </c>
      <c r="V773" s="433">
        <f>'KYEI BEKIND - KOFORIDUA'!U74</f>
        <v>2</v>
      </c>
      <c r="W773" s="433">
        <f>'KYEI BEKIND - KOFORIDUA'!V74</f>
        <v>32</v>
      </c>
      <c r="X773" s="434">
        <f>'KYEI BEKIND - KOFORIDUA'!W74</f>
        <v>39.757575757575758</v>
      </c>
      <c r="Y773" s="434">
        <f>'KYEI BEKIND - KOFORIDUA'!X74</f>
        <v>0</v>
      </c>
      <c r="Z773" s="443">
        <f>'KYEI BEKIND - KOFORIDUA'!Y74</f>
        <v>0</v>
      </c>
      <c r="AA773" s="444">
        <f>'KYEI BEKIND - KOFORIDUA'!Z74</f>
        <v>1.6349085365853659</v>
      </c>
      <c r="AB773" s="446" t="str">
        <f>'KYEI BEKIND - KOFORIDUA'!AA74</f>
        <v>HIGH-DON’T ORDER</v>
      </c>
      <c r="AC773" s="443">
        <f>'KYEI BEKIND - KOFORIDUA'!AB74</f>
        <v>0</v>
      </c>
      <c r="AD773" s="450">
        <f>Table1[[#This Row],[Stock Sell in/Sell out]]*Table1[[#This Row],[Stock Norm +Transit Time]]/Table1[[#This Row],[Stock Norm QTY]]</f>
        <v>52.31707317073171</v>
      </c>
      <c r="AE773" s="443">
        <f>Table1[[#This Row],[Stock Norm +Transit Time]]*Table1[[#This Row],[Av. Daily Sales MT]]</f>
        <v>0.35414303030303035</v>
      </c>
    </row>
    <row r="774" spans="1:31" hidden="1">
      <c r="A774" s="433" t="s">
        <v>125</v>
      </c>
      <c r="B774" s="433" t="s">
        <v>1</v>
      </c>
      <c r="C774" s="433" t="str">
        <f>'KYEI BEKIND - KOFORIDUA'!B75</f>
        <v>W198</v>
      </c>
      <c r="D774" s="433" t="str">
        <f>'KYEI BEKIND - KOFORIDUA'!C75</f>
        <v>JAMAA DETERGENT 12PCH X 450G</v>
      </c>
      <c r="E774" s="433" t="str">
        <f>'KYEI BEKIND - KOFORIDUA'!D75</f>
        <v>DETERGENT</v>
      </c>
      <c r="F774" s="433" t="str">
        <f>'KYEI BEKIND - KOFORIDUA'!E75</f>
        <v>JAMAA</v>
      </c>
      <c r="G774" s="443">
        <f>'KYEI BEKIND - KOFORIDUA'!F75</f>
        <v>0.15839999999999987</v>
      </c>
      <c r="H774" s="434">
        <f>'KYEI BEKIND - KOFORIDUA'!G75</f>
        <v>28.333333333333332</v>
      </c>
      <c r="I774" s="443">
        <f>'KYEI BEKIND - KOFORIDUA'!H75</f>
        <v>1925.9599999999998</v>
      </c>
      <c r="J774" s="433">
        <f>'KYEI BEKIND - KOFORIDUA'!I75</f>
        <v>1</v>
      </c>
      <c r="K774" s="443">
        <f>'KYEI BEKIND - KOFORIDUA'!J75</f>
        <v>5.4000000000000003E-3</v>
      </c>
      <c r="L774" s="443">
        <f>'KYEI BEKIND - KOFORIDUA'!K75</f>
        <v>67.975058823529409</v>
      </c>
      <c r="M774" s="443">
        <f>'KYEI BEKIND - KOFORIDUA'!L75</f>
        <v>67.975058823529409</v>
      </c>
      <c r="N774" s="433">
        <f>'KYEI BEKIND - KOFORIDUA'!M75</f>
        <v>20</v>
      </c>
      <c r="O774" s="444">
        <f>'KYEI BEKIND - KOFORIDUA'!N75</f>
        <v>1.1633336903468625E-3</v>
      </c>
      <c r="P774" s="433">
        <f>'KYEI BEKIND - KOFORIDUA'!O75</f>
        <v>0.99288545067858003</v>
      </c>
      <c r="Q774" s="433" t="str">
        <f>'KYEI BEKIND - KOFORIDUA'!P75</f>
        <v>C</v>
      </c>
      <c r="R774" s="434">
        <f>'KYEI BEKIND - KOFORIDUA'!Q75</f>
        <v>1.2878787878787878</v>
      </c>
      <c r="S774" s="443">
        <f>'KYEI BEKIND - KOFORIDUA'!R75</f>
        <v>7.1999999999999946E-3</v>
      </c>
      <c r="T774" s="443">
        <f>'KYEI BEKIND - KOFORIDUA'!S75</f>
        <v>87.543636363636352</v>
      </c>
      <c r="U774" s="433">
        <f>'KYEI BEKIND - KOFORIDUA'!T75</f>
        <v>30</v>
      </c>
      <c r="V774" s="433">
        <f>'KYEI BEKIND - KOFORIDUA'!U75</f>
        <v>2</v>
      </c>
      <c r="W774" s="433">
        <f>'KYEI BEKIND - KOFORIDUA'!V75</f>
        <v>32</v>
      </c>
      <c r="X774" s="434">
        <f>'KYEI BEKIND - KOFORIDUA'!W75</f>
        <v>41.212121212121211</v>
      </c>
      <c r="Y774" s="434">
        <f>'KYEI BEKIND - KOFORIDUA'!X75</f>
        <v>40.212121212121211</v>
      </c>
      <c r="Z774" s="443">
        <f>'KYEI BEKIND - KOFORIDUA'!Y75</f>
        <v>0.2248094117647057</v>
      </c>
      <c r="AA774" s="444">
        <f>'KYEI BEKIND - KOFORIDUA'!Z75</f>
        <v>2.4264705882352942E-2</v>
      </c>
      <c r="AB774" s="446" t="str">
        <f>'KYEI BEKIND - KOFORIDUA'!AA75</f>
        <v>VERY LOW-ORDER URGENTLY</v>
      </c>
      <c r="AC774" s="443">
        <f>'KYEI BEKIND - KOFORIDUA'!AB75</f>
        <v>2733.421304812834</v>
      </c>
      <c r="AD774" s="450">
        <f>Table1[[#This Row],[Stock Sell in/Sell out]]*Table1[[#This Row],[Stock Norm +Transit Time]]/Table1[[#This Row],[Stock Norm QTY]]</f>
        <v>0.77647058823529413</v>
      </c>
      <c r="AE774" s="443">
        <f>Table1[[#This Row],[Stock Norm +Transit Time]]*Table1[[#This Row],[Av. Daily Sales MT]]</f>
        <v>0.23039999999999983</v>
      </c>
    </row>
    <row r="775" spans="1:31" hidden="1">
      <c r="A775" s="433" t="s">
        <v>125</v>
      </c>
      <c r="B775" s="433" t="s">
        <v>1</v>
      </c>
      <c r="C775" s="433" t="str">
        <f>'KYEI BEKIND - KOFORIDUA'!B76</f>
        <v>W161</v>
      </c>
      <c r="D775" s="433" t="str">
        <f>'KYEI BEKIND - KOFORIDUA'!C76</f>
        <v>JAMAA WHITE 48X100G</v>
      </c>
      <c r="E775" s="433" t="str">
        <f>'KYEI BEKIND - KOFORIDUA'!D76</f>
        <v>SOAP</v>
      </c>
      <c r="F775" s="433" t="str">
        <f>'KYEI BEKIND - KOFORIDUA'!E76</f>
        <v>JAMAA</v>
      </c>
      <c r="G775" s="443">
        <f>'KYEI BEKIND - KOFORIDUA'!F76</f>
        <v>0.15600000000000003</v>
      </c>
      <c r="H775" s="434">
        <f>'KYEI BEKIND - KOFORIDUA'!G76</f>
        <v>38.666666666666664</v>
      </c>
      <c r="I775" s="443">
        <f>'KYEI BEKIND - KOFORIDUA'!H76</f>
        <v>4196.1666666666661</v>
      </c>
      <c r="J775" s="433">
        <f>'KYEI BEKIND - KOFORIDUA'!I76</f>
        <v>0</v>
      </c>
      <c r="K775" s="443">
        <f>'KYEI BEKIND - KOFORIDUA'!J76</f>
        <v>0</v>
      </c>
      <c r="L775" s="443">
        <f>'KYEI BEKIND - KOFORIDUA'!K76</f>
        <v>0</v>
      </c>
      <c r="M775" s="443">
        <f>'KYEI BEKIND - KOFORIDUA'!L76</f>
        <v>108.52155172413792</v>
      </c>
      <c r="N775" s="433">
        <f>'KYEI BEKIND - KOFORIDUA'!M76</f>
        <v>36</v>
      </c>
      <c r="O775" s="444">
        <f>'KYEI BEKIND - KOFORIDUA'!N76</f>
        <v>1.1457074223113052E-3</v>
      </c>
      <c r="P775" s="433">
        <f>'KYEI BEKIND - KOFORIDUA'!O76</f>
        <v>0.99403115810089138</v>
      </c>
      <c r="Q775" s="433" t="str">
        <f>'KYEI BEKIND - KOFORIDUA'!P76</f>
        <v>C</v>
      </c>
      <c r="R775" s="434">
        <f>'KYEI BEKIND - KOFORIDUA'!Q76</f>
        <v>1.7575757575757576</v>
      </c>
      <c r="S775" s="443">
        <f>'KYEI BEKIND - KOFORIDUA'!R76</f>
        <v>7.0909090909090922E-3</v>
      </c>
      <c r="T775" s="443">
        <f>'KYEI BEKIND - KOFORIDUA'!S76</f>
        <v>190.73484848484847</v>
      </c>
      <c r="U775" s="433">
        <f>'KYEI BEKIND - KOFORIDUA'!T76</f>
        <v>30</v>
      </c>
      <c r="V775" s="433">
        <f>'KYEI BEKIND - KOFORIDUA'!U76</f>
        <v>2</v>
      </c>
      <c r="W775" s="433">
        <f>'KYEI BEKIND - KOFORIDUA'!V76</f>
        <v>32</v>
      </c>
      <c r="X775" s="434">
        <f>'KYEI BEKIND - KOFORIDUA'!W76</f>
        <v>56.242424242424242</v>
      </c>
      <c r="Y775" s="434">
        <f>'KYEI BEKIND - KOFORIDUA'!X76</f>
        <v>56.242424242424242</v>
      </c>
      <c r="Z775" s="443">
        <f>'KYEI BEKIND - KOFORIDUA'!Y76</f>
        <v>0.22690909090909095</v>
      </c>
      <c r="AA775" s="444">
        <f>'KYEI BEKIND - KOFORIDUA'!Z76</f>
        <v>0</v>
      </c>
      <c r="AB775" s="446" t="str">
        <f>'KYEI BEKIND - KOFORIDUA'!AA76</f>
        <v>VERY LOW-ORDER URGENTLY</v>
      </c>
      <c r="AC775" s="443">
        <f>'KYEI BEKIND - KOFORIDUA'!AB76</f>
        <v>6103.515151515151</v>
      </c>
      <c r="AD775" s="450">
        <f>Table1[[#This Row],[Stock Sell in/Sell out]]*Table1[[#This Row],[Stock Norm +Transit Time]]/Table1[[#This Row],[Stock Norm QTY]]</f>
        <v>0</v>
      </c>
      <c r="AE775" s="443">
        <f>Table1[[#This Row],[Stock Norm +Transit Time]]*Table1[[#This Row],[Av. Daily Sales MT]]</f>
        <v>0.22690909090909095</v>
      </c>
    </row>
    <row r="776" spans="1:31" hidden="1">
      <c r="A776" s="433" t="s">
        <v>125</v>
      </c>
      <c r="B776" s="433" t="s">
        <v>1</v>
      </c>
      <c r="C776" s="433" t="str">
        <f>'KYEI BEKIND - KOFORIDUA'!B77</f>
        <v>W229</v>
      </c>
      <c r="D776" s="433" t="str">
        <f>'KYEI BEKIND - KOFORIDUA'!C77</f>
        <v xml:space="preserve">EAZZY DETERGENT 40PCH X 160G </v>
      </c>
      <c r="E776" s="433" t="str">
        <f>'KYEI BEKIND - KOFORIDUA'!D77</f>
        <v>DETERGENT</v>
      </c>
      <c r="F776" s="433" t="str">
        <f>'KYEI BEKIND - KOFORIDUA'!E77</f>
        <v>EAZZY</v>
      </c>
      <c r="G776" s="443">
        <f>'KYEI BEKIND - KOFORIDUA'!F77</f>
        <v>0.14906666666666674</v>
      </c>
      <c r="H776" s="434">
        <f>'KYEI BEKIND - KOFORIDUA'!G77</f>
        <v>22</v>
      </c>
      <c r="I776" s="443">
        <f>'KYEI BEKIND - KOFORIDUA'!H77</f>
        <v>1469.3066666666668</v>
      </c>
      <c r="J776" s="433">
        <f>'KYEI BEKIND - KOFORIDUA'!I77</f>
        <v>0</v>
      </c>
      <c r="K776" s="443">
        <f>'KYEI BEKIND - KOFORIDUA'!J77</f>
        <v>0</v>
      </c>
      <c r="L776" s="443">
        <f>'KYEI BEKIND - KOFORIDUA'!K77</f>
        <v>0</v>
      </c>
      <c r="M776" s="443">
        <f>'KYEI BEKIND - KOFORIDUA'!L77</f>
        <v>66.786666666666676</v>
      </c>
      <c r="N776" s="433">
        <f>'KYEI BEKIND - KOFORIDUA'!M77</f>
        <v>1</v>
      </c>
      <c r="O776" s="444">
        <f>'KYEI BEKIND - KOFORIDUA'!N77</f>
        <v>1.0947870924308031E-3</v>
      </c>
      <c r="P776" s="433">
        <f>'KYEI BEKIND - KOFORIDUA'!O77</f>
        <v>0.9951259451933222</v>
      </c>
      <c r="Q776" s="433" t="str">
        <f>'KYEI BEKIND - KOFORIDUA'!P77</f>
        <v>C</v>
      </c>
      <c r="R776" s="434">
        <f>'KYEI BEKIND - KOFORIDUA'!Q77</f>
        <v>1</v>
      </c>
      <c r="S776" s="443">
        <f>'KYEI BEKIND - KOFORIDUA'!R77</f>
        <v>6.7757575757575791E-3</v>
      </c>
      <c r="T776" s="443">
        <f>'KYEI BEKIND - KOFORIDUA'!S77</f>
        <v>66.786666666666676</v>
      </c>
      <c r="U776" s="433">
        <f>'KYEI BEKIND - KOFORIDUA'!T77</f>
        <v>30</v>
      </c>
      <c r="V776" s="433">
        <f>'KYEI BEKIND - KOFORIDUA'!U77</f>
        <v>2</v>
      </c>
      <c r="W776" s="433">
        <f>'KYEI BEKIND - KOFORIDUA'!V77</f>
        <v>32</v>
      </c>
      <c r="X776" s="434">
        <f>'KYEI BEKIND - KOFORIDUA'!W77</f>
        <v>32</v>
      </c>
      <c r="Y776" s="434">
        <f>'KYEI BEKIND - KOFORIDUA'!X77</f>
        <v>32</v>
      </c>
      <c r="Z776" s="443">
        <f>'KYEI BEKIND - KOFORIDUA'!Y77</f>
        <v>0.2168242424242425</v>
      </c>
      <c r="AA776" s="444">
        <f>'KYEI BEKIND - KOFORIDUA'!Z77</f>
        <v>0</v>
      </c>
      <c r="AB776" s="446" t="str">
        <f>'KYEI BEKIND - KOFORIDUA'!AA77</f>
        <v>VERY LOW-ORDER URGENTLY</v>
      </c>
      <c r="AC776" s="443">
        <f>'KYEI BEKIND - KOFORIDUA'!AB77</f>
        <v>2137.1733333333336</v>
      </c>
      <c r="AD776" s="450">
        <f>Table1[[#This Row],[Stock Sell in/Sell out]]*Table1[[#This Row],[Stock Norm +Transit Time]]/Table1[[#This Row],[Stock Norm QTY]]</f>
        <v>0</v>
      </c>
      <c r="AE776" s="443">
        <f>Table1[[#This Row],[Stock Norm +Transit Time]]*Table1[[#This Row],[Av. Daily Sales MT]]</f>
        <v>0.21682424242424253</v>
      </c>
    </row>
    <row r="777" spans="1:31" hidden="1">
      <c r="A777" s="433" t="s">
        <v>125</v>
      </c>
      <c r="B777" s="433" t="s">
        <v>1</v>
      </c>
      <c r="C777" s="433" t="str">
        <f>'KYEI BEKIND - KOFORIDUA'!B78</f>
        <v>W153</v>
      </c>
      <c r="D777" s="433" t="str">
        <f>'KYEI BEKIND - KOFORIDUA'!C78</f>
        <v>JAMAA CLASSIC 48X110G</v>
      </c>
      <c r="E777" s="433" t="str">
        <f>'KYEI BEKIND - KOFORIDUA'!D78</f>
        <v>SOAP</v>
      </c>
      <c r="F777" s="433" t="str">
        <f>'KYEI BEKIND - KOFORIDUA'!E78</f>
        <v>JAMAA</v>
      </c>
      <c r="G777" s="443">
        <f>'KYEI BEKIND - KOFORIDUA'!F78</f>
        <v>0.14107666666666663</v>
      </c>
      <c r="H777" s="434">
        <f>'KYEI BEKIND - KOFORIDUA'!G78</f>
        <v>25</v>
      </c>
      <c r="I777" s="443">
        <f>'KYEI BEKIND - KOFORIDUA'!H78</f>
        <v>10496.723333333332</v>
      </c>
      <c r="J777" s="433">
        <f>'KYEI BEKIND - KOFORIDUA'!I78</f>
        <v>0</v>
      </c>
      <c r="K777" s="443">
        <f>'KYEI BEKIND - KOFORIDUA'!J78</f>
        <v>0</v>
      </c>
      <c r="L777" s="443">
        <f>'KYEI BEKIND - KOFORIDUA'!K78</f>
        <v>0</v>
      </c>
      <c r="M777" s="443">
        <f>'KYEI BEKIND - KOFORIDUA'!L78</f>
        <v>419.86893333333325</v>
      </c>
      <c r="N777" s="433">
        <f>'KYEI BEKIND - KOFORIDUA'!M78</f>
        <v>32</v>
      </c>
      <c r="O777" s="444">
        <f>'KYEI BEKIND - KOFORIDUA'!N78</f>
        <v>1.0361063084290887E-3</v>
      </c>
      <c r="P777" s="433">
        <f>'KYEI BEKIND - KOFORIDUA'!O78</f>
        <v>0.9961620515017513</v>
      </c>
      <c r="Q777" s="433" t="str">
        <f>'KYEI BEKIND - KOFORIDUA'!P78</f>
        <v>C</v>
      </c>
      <c r="R777" s="434">
        <f>'KYEI BEKIND - KOFORIDUA'!Q78</f>
        <v>1.1363636363636365</v>
      </c>
      <c r="S777" s="443">
        <f>'KYEI BEKIND - KOFORIDUA'!R78</f>
        <v>6.4125757575757558E-3</v>
      </c>
      <c r="T777" s="443">
        <f>'KYEI BEKIND - KOFORIDUA'!S78</f>
        <v>477.12378787878782</v>
      </c>
      <c r="U777" s="433">
        <f>'KYEI BEKIND - KOFORIDUA'!T78</f>
        <v>30</v>
      </c>
      <c r="V777" s="433">
        <f>'KYEI BEKIND - KOFORIDUA'!U78</f>
        <v>2</v>
      </c>
      <c r="W777" s="433">
        <f>'KYEI BEKIND - KOFORIDUA'!V78</f>
        <v>32</v>
      </c>
      <c r="X777" s="434">
        <f>'KYEI BEKIND - KOFORIDUA'!W78</f>
        <v>36.363636363636367</v>
      </c>
      <c r="Y777" s="434">
        <f>'KYEI BEKIND - KOFORIDUA'!X78</f>
        <v>36.363636363636367</v>
      </c>
      <c r="Z777" s="443">
        <f>'KYEI BEKIND - KOFORIDUA'!Y78</f>
        <v>0.20520242424242421</v>
      </c>
      <c r="AA777" s="444">
        <f>'KYEI BEKIND - KOFORIDUA'!Z78</f>
        <v>0</v>
      </c>
      <c r="AB777" s="446" t="str">
        <f>'KYEI BEKIND - KOFORIDUA'!AA78</f>
        <v>VERY LOW-ORDER URGENTLY</v>
      </c>
      <c r="AC777" s="443">
        <f>'KYEI BEKIND - KOFORIDUA'!AB78</f>
        <v>15267.96121212121</v>
      </c>
      <c r="AD777" s="450">
        <f>Table1[[#This Row],[Stock Sell in/Sell out]]*Table1[[#This Row],[Stock Norm +Transit Time]]/Table1[[#This Row],[Stock Norm QTY]]</f>
        <v>0</v>
      </c>
      <c r="AE777" s="443">
        <f>Table1[[#This Row],[Stock Norm +Transit Time]]*Table1[[#This Row],[Av. Daily Sales MT]]</f>
        <v>0.20520242424242419</v>
      </c>
    </row>
    <row r="778" spans="1:31" hidden="1">
      <c r="A778" s="433" t="s">
        <v>125</v>
      </c>
      <c r="B778" s="433" t="s">
        <v>1</v>
      </c>
      <c r="C778" s="433" t="str">
        <f>'KYEI BEKIND - KOFORIDUA'!B79</f>
        <v>W100</v>
      </c>
      <c r="D778" s="433" t="str">
        <f>'KYEI BEKIND - KOFORIDUA'!C79</f>
        <v>ALIFE 125G MEDICATED</v>
      </c>
      <c r="E778" s="433" t="str">
        <f>'KYEI BEKIND - KOFORIDUA'!D79</f>
        <v>SOAP</v>
      </c>
      <c r="F778" s="433" t="str">
        <f>'KYEI BEKIND - KOFORIDUA'!E79</f>
        <v>ALIFE</v>
      </c>
      <c r="G778" s="443">
        <f>'KYEI BEKIND - KOFORIDUA'!F79</f>
        <v>0.13900000000000007</v>
      </c>
      <c r="H778" s="434">
        <f>'KYEI BEKIND - KOFORIDUA'!G79</f>
        <v>30.666666666666668</v>
      </c>
      <c r="I778" s="443">
        <f>'KYEI BEKIND - KOFORIDUA'!H79</f>
        <v>1910.1666666666667</v>
      </c>
      <c r="J778" s="433">
        <f>'KYEI BEKIND - KOFORIDUA'!I79</f>
        <v>0</v>
      </c>
      <c r="K778" s="443">
        <f>'KYEI BEKIND - KOFORIDUA'!J79</f>
        <v>0</v>
      </c>
      <c r="L778" s="443">
        <f>'KYEI BEKIND - KOFORIDUA'!K79</f>
        <v>0</v>
      </c>
      <c r="M778" s="443">
        <f>'KYEI BEKIND - KOFORIDUA'!L79</f>
        <v>62.288043478260867</v>
      </c>
      <c r="N778" s="433">
        <f>'KYEI BEKIND - KOFORIDUA'!M79</f>
        <v>24</v>
      </c>
      <c r="O778" s="444">
        <f>'KYEI BEKIND - KOFORIDUA'!N79</f>
        <v>1.0208546903927658E-3</v>
      </c>
      <c r="P778" s="433">
        <f>'KYEI BEKIND - KOFORIDUA'!O79</f>
        <v>0.99718290619214411</v>
      </c>
      <c r="Q778" s="433" t="str">
        <f>'KYEI BEKIND - KOFORIDUA'!P79</f>
        <v>C</v>
      </c>
      <c r="R778" s="434">
        <f>'KYEI BEKIND - KOFORIDUA'!Q79</f>
        <v>1.393939393939394</v>
      </c>
      <c r="S778" s="443">
        <f>'KYEI BEKIND - KOFORIDUA'!R79</f>
        <v>6.3181818181818209E-3</v>
      </c>
      <c r="T778" s="443">
        <f>'KYEI BEKIND - KOFORIDUA'!S79</f>
        <v>86.825757575757578</v>
      </c>
      <c r="U778" s="433">
        <f>'KYEI BEKIND - KOFORIDUA'!T79</f>
        <v>30</v>
      </c>
      <c r="V778" s="433">
        <f>'KYEI BEKIND - KOFORIDUA'!U79</f>
        <v>2</v>
      </c>
      <c r="W778" s="433">
        <f>'KYEI BEKIND - KOFORIDUA'!V79</f>
        <v>32</v>
      </c>
      <c r="X778" s="434">
        <f>'KYEI BEKIND - KOFORIDUA'!W79</f>
        <v>44.606060606060609</v>
      </c>
      <c r="Y778" s="434">
        <f>'KYEI BEKIND - KOFORIDUA'!X79</f>
        <v>44.606060606060609</v>
      </c>
      <c r="Z778" s="443">
        <f>'KYEI BEKIND - KOFORIDUA'!Y79</f>
        <v>0.20218181818181827</v>
      </c>
      <c r="AA778" s="444">
        <f>'KYEI BEKIND - KOFORIDUA'!Z79</f>
        <v>0</v>
      </c>
      <c r="AB778" s="446" t="str">
        <f>'KYEI BEKIND - KOFORIDUA'!AA79</f>
        <v>VERY LOW-ORDER URGENTLY</v>
      </c>
      <c r="AC778" s="443">
        <f>'KYEI BEKIND - KOFORIDUA'!AB79</f>
        <v>2778.4242424242425</v>
      </c>
      <c r="AD778" s="450">
        <f>Table1[[#This Row],[Stock Sell in/Sell out]]*Table1[[#This Row],[Stock Norm +Transit Time]]/Table1[[#This Row],[Stock Norm QTY]]</f>
        <v>0</v>
      </c>
      <c r="AE778" s="443">
        <f>Table1[[#This Row],[Stock Norm +Transit Time]]*Table1[[#This Row],[Av. Daily Sales MT]]</f>
        <v>0.20218181818181827</v>
      </c>
    </row>
    <row r="779" spans="1:31" hidden="1">
      <c r="A779" s="433" t="s">
        <v>125</v>
      </c>
      <c r="B779" s="433" t="s">
        <v>1</v>
      </c>
      <c r="C779" s="433" t="str">
        <f>'KYEI BEKIND - KOFORIDUA'!B80</f>
        <v>W169</v>
      </c>
      <c r="D779" s="433" t="str">
        <f>'KYEI BEKIND - KOFORIDUA'!C80</f>
        <v>FRYTOL SFO 6BTLX1.8L</v>
      </c>
      <c r="E779" s="433" t="str">
        <f>'KYEI BEKIND - KOFORIDUA'!D80</f>
        <v>SUNFLOWER OIL</v>
      </c>
      <c r="F779" s="433" t="str">
        <f>'KYEI BEKIND - KOFORIDUA'!E80</f>
        <v>FRYTOL</v>
      </c>
      <c r="G779" s="443">
        <f>'KYEI BEKIND - KOFORIDUA'!F80</f>
        <v>0.13571</v>
      </c>
      <c r="H779" s="434">
        <f>'KYEI BEKIND - KOFORIDUA'!G80</f>
        <v>13.666666666666666</v>
      </c>
      <c r="I779" s="443">
        <f>'KYEI BEKIND - KOFORIDUA'!H80</f>
        <v>5740</v>
      </c>
      <c r="J779" s="433">
        <f>'KYEI BEKIND - KOFORIDUA'!I80</f>
        <v>0</v>
      </c>
      <c r="K779" s="443">
        <f>'KYEI BEKIND - KOFORIDUA'!J80</f>
        <v>0</v>
      </c>
      <c r="L779" s="443">
        <f>'KYEI BEKIND - KOFORIDUA'!K80</f>
        <v>0</v>
      </c>
      <c r="M779" s="443">
        <f>'KYEI BEKIND - KOFORIDUA'!L80</f>
        <v>420</v>
      </c>
      <c r="N779" s="433">
        <f>'KYEI BEKIND - KOFORIDUA'!M80</f>
        <v>20</v>
      </c>
      <c r="O779" s="444">
        <f>'KYEI BEKIND - KOFORIDUA'!N80</f>
        <v>9.9669201462735378E-4</v>
      </c>
      <c r="P779" s="433">
        <f>'KYEI BEKIND - KOFORIDUA'!O80</f>
        <v>0.99817959820677149</v>
      </c>
      <c r="Q779" s="433" t="str">
        <f>'KYEI BEKIND - KOFORIDUA'!P80</f>
        <v>C</v>
      </c>
      <c r="R779" s="434">
        <f>'KYEI BEKIND - KOFORIDUA'!Q80</f>
        <v>0.62121212121212122</v>
      </c>
      <c r="S779" s="443">
        <f>'KYEI BEKIND - KOFORIDUA'!R80</f>
        <v>6.1686363636363631E-3</v>
      </c>
      <c r="T779" s="443">
        <f>'KYEI BEKIND - KOFORIDUA'!S80</f>
        <v>260.90909090909093</v>
      </c>
      <c r="U779" s="433">
        <f>'KYEI BEKIND - KOFORIDUA'!T80</f>
        <v>30</v>
      </c>
      <c r="V779" s="433">
        <f>'KYEI BEKIND - KOFORIDUA'!U80</f>
        <v>2</v>
      </c>
      <c r="W779" s="433">
        <f>'KYEI BEKIND - KOFORIDUA'!V80</f>
        <v>32</v>
      </c>
      <c r="X779" s="434">
        <f>'KYEI BEKIND - KOFORIDUA'!W80</f>
        <v>19.878787878787879</v>
      </c>
      <c r="Y779" s="434">
        <f>'KYEI BEKIND - KOFORIDUA'!X80</f>
        <v>19.878787878787879</v>
      </c>
      <c r="Z779" s="443">
        <f>'KYEI BEKIND - KOFORIDUA'!Y80</f>
        <v>0.19739636363636365</v>
      </c>
      <c r="AA779" s="444">
        <f>'KYEI BEKIND - KOFORIDUA'!Z80</f>
        <v>0</v>
      </c>
      <c r="AB779" s="446" t="str">
        <f>'KYEI BEKIND - KOFORIDUA'!AA80</f>
        <v>VERY LOW-ORDER URGENTLY</v>
      </c>
      <c r="AC779" s="443">
        <f>'KYEI BEKIND - KOFORIDUA'!AB80</f>
        <v>8349.0909090909099</v>
      </c>
      <c r="AD779" s="450">
        <f>Table1[[#This Row],[Stock Sell in/Sell out]]*Table1[[#This Row],[Stock Norm +Transit Time]]/Table1[[#This Row],[Stock Norm QTY]]</f>
        <v>0</v>
      </c>
      <c r="AE779" s="443">
        <f>Table1[[#This Row],[Stock Norm +Transit Time]]*Table1[[#This Row],[Av. Daily Sales MT]]</f>
        <v>0.19739636363636362</v>
      </c>
    </row>
    <row r="780" spans="1:31" hidden="1">
      <c r="A780" s="433" t="s">
        <v>125</v>
      </c>
      <c r="B780" s="433" t="s">
        <v>1</v>
      </c>
      <c r="C780" s="433" t="str">
        <f>'KYEI BEKIND - KOFORIDUA'!B81</f>
        <v>W006</v>
      </c>
      <c r="D780" s="433" t="str">
        <f>'KYEI BEKIND - KOFORIDUA'!C81</f>
        <v>FRYTOL 24BTL*500ML</v>
      </c>
      <c r="E780" s="433" t="str">
        <f>'KYEI BEKIND - KOFORIDUA'!D81</f>
        <v>COOKING OIL</v>
      </c>
      <c r="F780" s="433" t="str">
        <f>'KYEI BEKIND - KOFORIDUA'!E81</f>
        <v>FRYTOL</v>
      </c>
      <c r="G780" s="443">
        <f>'KYEI BEKIND - KOFORIDUA'!F81</f>
        <v>0.126</v>
      </c>
      <c r="H780" s="434">
        <f>'KYEI BEKIND - KOFORIDUA'!G81</f>
        <v>11.666666666666666</v>
      </c>
      <c r="I780" s="443">
        <f>'KYEI BEKIND - KOFORIDUA'!H81</f>
        <v>1983.3333333333333</v>
      </c>
      <c r="J780" s="433">
        <f>'KYEI BEKIND - KOFORIDUA'!I81</f>
        <v>0</v>
      </c>
      <c r="K780" s="443">
        <f>'KYEI BEKIND - KOFORIDUA'!J81</f>
        <v>0</v>
      </c>
      <c r="L780" s="443">
        <f>'KYEI BEKIND - KOFORIDUA'!K81</f>
        <v>0</v>
      </c>
      <c r="M780" s="443">
        <f>'KYEI BEKIND - KOFORIDUA'!L81</f>
        <v>170</v>
      </c>
      <c r="N780" s="433">
        <f>'KYEI BEKIND - KOFORIDUA'!M81</f>
        <v>24</v>
      </c>
      <c r="O780" s="444">
        <f>'KYEI BEKIND - KOFORIDUA'!N81</f>
        <v>9.2537907186682319E-4</v>
      </c>
      <c r="P780" s="433">
        <f>'KYEI BEKIND - KOFORIDUA'!O81</f>
        <v>0.99910497727863834</v>
      </c>
      <c r="Q780" s="433" t="str">
        <f>'KYEI BEKIND - KOFORIDUA'!P81</f>
        <v>C</v>
      </c>
      <c r="R780" s="434">
        <f>'KYEI BEKIND - KOFORIDUA'!Q81</f>
        <v>0.53030303030303028</v>
      </c>
      <c r="S780" s="443">
        <f>'KYEI BEKIND - KOFORIDUA'!R81</f>
        <v>5.7272727272727275E-3</v>
      </c>
      <c r="T780" s="443">
        <f>'KYEI BEKIND - KOFORIDUA'!S81</f>
        <v>90.151515151515142</v>
      </c>
      <c r="U780" s="433">
        <f>'KYEI BEKIND - KOFORIDUA'!T81</f>
        <v>30</v>
      </c>
      <c r="V780" s="433">
        <f>'KYEI BEKIND - KOFORIDUA'!U81</f>
        <v>2</v>
      </c>
      <c r="W780" s="433">
        <f>'KYEI BEKIND - KOFORIDUA'!V81</f>
        <v>32</v>
      </c>
      <c r="X780" s="434">
        <f>'KYEI BEKIND - KOFORIDUA'!W81</f>
        <v>16.969696969696969</v>
      </c>
      <c r="Y780" s="434">
        <f>'KYEI BEKIND - KOFORIDUA'!X81</f>
        <v>16.969696969696969</v>
      </c>
      <c r="Z780" s="443">
        <f>'KYEI BEKIND - KOFORIDUA'!Y81</f>
        <v>0.18327272727272728</v>
      </c>
      <c r="AA780" s="444">
        <f>'KYEI BEKIND - KOFORIDUA'!Z81</f>
        <v>0</v>
      </c>
      <c r="AB780" s="446" t="str">
        <f>'KYEI BEKIND - KOFORIDUA'!AA81</f>
        <v>VERY LOW-ORDER URGENTLY</v>
      </c>
      <c r="AC780" s="443">
        <f>'KYEI BEKIND - KOFORIDUA'!AB81</f>
        <v>2884.8484848484845</v>
      </c>
      <c r="AD780" s="450">
        <f>Table1[[#This Row],[Stock Sell in/Sell out]]*Table1[[#This Row],[Stock Norm +Transit Time]]/Table1[[#This Row],[Stock Norm QTY]]</f>
        <v>0</v>
      </c>
      <c r="AE780" s="443">
        <f>Table1[[#This Row],[Stock Norm +Transit Time]]*Table1[[#This Row],[Av. Daily Sales MT]]</f>
        <v>0.18327272727272728</v>
      </c>
    </row>
    <row r="781" spans="1:31" hidden="1">
      <c r="A781" s="433" t="s">
        <v>125</v>
      </c>
      <c r="B781" s="433" t="s">
        <v>1</v>
      </c>
      <c r="C781" s="433" t="str">
        <f>'KYEI BEKIND - KOFORIDUA'!B82</f>
        <v>W177</v>
      </c>
      <c r="D781" s="433" t="str">
        <f>'KYEI BEKIND - KOFORIDUA'!C82</f>
        <v>JAMAA CLASSIC 48X100G</v>
      </c>
      <c r="E781" s="433" t="str">
        <f>'KYEI BEKIND - KOFORIDUA'!D82</f>
        <v>SOAP</v>
      </c>
      <c r="F781" s="433" t="str">
        <f>'KYEI BEKIND - KOFORIDUA'!E82</f>
        <v>JAMAA</v>
      </c>
      <c r="G781" s="443">
        <f>'KYEI BEKIND - KOFORIDUA'!F82</f>
        <v>0.12186666666666666</v>
      </c>
      <c r="H781" s="434">
        <f>'KYEI BEKIND - KOFORIDUA'!G82</f>
        <v>25</v>
      </c>
      <c r="I781" s="443">
        <f>'KYEI BEKIND - KOFORIDUA'!H82</f>
        <v>1920.4666666666667</v>
      </c>
      <c r="J781" s="433">
        <f>'KYEI BEKIND - KOFORIDUA'!I82</f>
        <v>0</v>
      </c>
      <c r="K781" s="443">
        <f>'KYEI BEKIND - KOFORIDUA'!J82</f>
        <v>0</v>
      </c>
      <c r="L781" s="443">
        <f>'KYEI BEKIND - KOFORIDUA'!K82</f>
        <v>0</v>
      </c>
      <c r="M781" s="443">
        <f>'KYEI BEKIND - KOFORIDUA'!L82</f>
        <v>76.818666666666672</v>
      </c>
      <c r="N781" s="433">
        <f>'KYEI BEKIND - KOFORIDUA'!M82</f>
        <v>40</v>
      </c>
      <c r="O781" s="444">
        <f>'KYEI BEKIND - KOFORIDUA'!N82</f>
        <v>8.9502272136113899E-4</v>
      </c>
      <c r="P781" s="433">
        <f>'KYEI BEKIND - KOFORIDUA'!O82</f>
        <v>0.99999999999999944</v>
      </c>
      <c r="Q781" s="433" t="str">
        <f>'KYEI BEKIND - KOFORIDUA'!P82</f>
        <v>C</v>
      </c>
      <c r="R781" s="434">
        <f>'KYEI BEKIND - KOFORIDUA'!Q82</f>
        <v>1.1363636363636365</v>
      </c>
      <c r="S781" s="443">
        <f>'KYEI BEKIND - KOFORIDUA'!R82</f>
        <v>5.5393939393939395E-3</v>
      </c>
      <c r="T781" s="443">
        <f>'KYEI BEKIND - KOFORIDUA'!S82</f>
        <v>87.293939393939397</v>
      </c>
      <c r="U781" s="433">
        <f>'KYEI BEKIND - KOFORIDUA'!T82</f>
        <v>30</v>
      </c>
      <c r="V781" s="433">
        <f>'KYEI BEKIND - KOFORIDUA'!U82</f>
        <v>2</v>
      </c>
      <c r="W781" s="433">
        <f>'KYEI BEKIND - KOFORIDUA'!V82</f>
        <v>32</v>
      </c>
      <c r="X781" s="434">
        <f>'KYEI BEKIND - KOFORIDUA'!W82</f>
        <v>36.363636363636367</v>
      </c>
      <c r="Y781" s="434">
        <f>'KYEI BEKIND - KOFORIDUA'!X82</f>
        <v>36.363636363636367</v>
      </c>
      <c r="Z781" s="443">
        <f>'KYEI BEKIND - KOFORIDUA'!Y82</f>
        <v>0.17726060606060606</v>
      </c>
      <c r="AA781" s="444">
        <f>'KYEI BEKIND - KOFORIDUA'!Z82</f>
        <v>0</v>
      </c>
      <c r="AB781" s="446" t="str">
        <f>'KYEI BEKIND - KOFORIDUA'!AA82</f>
        <v>VERY LOW-ORDER URGENTLY</v>
      </c>
      <c r="AC781" s="443">
        <f>'KYEI BEKIND - KOFORIDUA'!AB82</f>
        <v>2793.4060606060611</v>
      </c>
      <c r="AD781" s="450">
        <f>Table1[[#This Row],[Stock Sell in/Sell out]]*Table1[[#This Row],[Stock Norm +Transit Time]]/Table1[[#This Row],[Stock Norm QTY]]</f>
        <v>0</v>
      </c>
      <c r="AE781" s="443">
        <f>Table1[[#This Row],[Stock Norm +Transit Time]]*Table1[[#This Row],[Av. Daily Sales MT]]</f>
        <v>0.17726060606060606</v>
      </c>
    </row>
    <row r="782" spans="1:31" hidden="1">
      <c r="A782" s="433" t="s">
        <v>121</v>
      </c>
      <c r="B782" s="433" t="s">
        <v>1</v>
      </c>
      <c r="C782" s="433" t="str">
        <f>'KYEI BEKIND - NKAWKAW'!B5</f>
        <v>W170</v>
      </c>
      <c r="D782" s="433" t="str">
        <f>'KYEI BEKIND - NKAWKAW'!C5</f>
        <v>FRYTOL 900ML SCH</v>
      </c>
      <c r="E782" s="433" t="str">
        <f>'KYEI BEKIND - NKAWKAW'!D5</f>
        <v>COOKING OIL</v>
      </c>
      <c r="F782" s="433" t="str">
        <f>'KYEI BEKIND - NKAWKAW'!E5</f>
        <v>FRYTOL</v>
      </c>
      <c r="G782" s="443">
        <f>'KYEI BEKIND - NKAWKAW'!F5</f>
        <v>18.261180000000039</v>
      </c>
      <c r="H782" s="434">
        <f>'KYEI BEKIND - NKAWKAW'!G5</f>
        <v>1878.6666666666667</v>
      </c>
      <c r="I782" s="443">
        <f>'KYEI BEKIND - NKAWKAW'!H5</f>
        <v>640929.61333333328</v>
      </c>
      <c r="J782" s="433">
        <f>'KYEI BEKIND - NKAWKAW'!I5</f>
        <v>1128</v>
      </c>
      <c r="K782" s="443">
        <f>'KYEI BEKIND - NKAWKAW'!J5</f>
        <v>10.96416</v>
      </c>
      <c r="L782" s="443">
        <f>'KYEI BEKIND - NKAWKAW'!K5</f>
        <v>384830.69757274655</v>
      </c>
      <c r="M782" s="443">
        <f>'KYEI BEKIND - NKAWKAW'!L5</f>
        <v>341.16196593328596</v>
      </c>
      <c r="N782" s="433">
        <f>'KYEI BEKIND - NKAWKAW'!M5</f>
        <v>12</v>
      </c>
      <c r="O782" s="444">
        <f>'KYEI BEKIND - NKAWKAW'!N5</f>
        <v>0.13003862975390704</v>
      </c>
      <c r="P782" s="433">
        <f>'KYEI BEKIND - NKAWKAW'!O5</f>
        <v>0.13003862975390704</v>
      </c>
      <c r="Q782" s="433" t="str">
        <f>'KYEI BEKIND - NKAWKAW'!P5</f>
        <v>A</v>
      </c>
      <c r="R782" s="434">
        <f>'KYEI BEKIND - NKAWKAW'!Q5</f>
        <v>85.393939393939391</v>
      </c>
      <c r="S782" s="443">
        <f>'KYEI BEKIND - NKAWKAW'!R5</f>
        <v>0.83005363636363816</v>
      </c>
      <c r="T782" s="443">
        <f>'KYEI BEKIND - NKAWKAW'!S5</f>
        <v>29133.164242424242</v>
      </c>
      <c r="U782" s="433">
        <f>'KYEI BEKIND - NKAWKAW'!T5</f>
        <v>7</v>
      </c>
      <c r="V782" s="433">
        <f>'KYEI BEKIND - NKAWKAW'!U5</f>
        <v>3</v>
      </c>
      <c r="W782" s="433">
        <f>'KYEI BEKIND - NKAWKAW'!V5</f>
        <v>10</v>
      </c>
      <c r="X782" s="434">
        <f>'KYEI BEKIND - NKAWKAW'!W5</f>
        <v>853.93939393939388</v>
      </c>
      <c r="Y782" s="434">
        <f>'KYEI BEKIND - NKAWKAW'!X5</f>
        <v>0</v>
      </c>
      <c r="Z782" s="443">
        <f>'KYEI BEKIND - NKAWKAW'!Y5</f>
        <v>0</v>
      </c>
      <c r="AA782" s="444">
        <f>'KYEI BEKIND - NKAWKAW'!Z5</f>
        <v>1.3209368346344927</v>
      </c>
      <c r="AB782" s="446" t="str">
        <f>'KYEI BEKIND - NKAWKAW'!AA5</f>
        <v>HIGH-DON’T ORDER</v>
      </c>
      <c r="AC782" s="443">
        <f>'KYEI BEKIND - NKAWKAW'!AB5</f>
        <v>0</v>
      </c>
      <c r="AD782" s="450">
        <f>Table1[[#This Row],[Stock Sell in/Sell out]]*Table1[[#This Row],[Stock Norm +Transit Time]]/Table1[[#This Row],[Stock Norm QTY]]</f>
        <v>13.209368346344926</v>
      </c>
      <c r="AE782" s="443">
        <f>Table1[[#This Row],[Stock Norm +Transit Time]]*Table1[[#This Row],[Av. Daily Sales MT]]</f>
        <v>8.3005363636363825</v>
      </c>
    </row>
    <row r="783" spans="1:31" hidden="1">
      <c r="A783" s="433" t="s">
        <v>121</v>
      </c>
      <c r="B783" s="433" t="s">
        <v>1</v>
      </c>
      <c r="C783" s="433" t="str">
        <f>'KYEI BEKIND - NKAWKAW'!B6</f>
        <v>W020</v>
      </c>
      <c r="D783" s="433" t="str">
        <f>'KYEI BEKIND - NKAWKAW'!C6</f>
        <v>FRYTOL ROL 25L JRG</v>
      </c>
      <c r="E783" s="433" t="str">
        <f>'KYEI BEKIND - NKAWKAW'!D6</f>
        <v>COOKING OIL</v>
      </c>
      <c r="F783" s="433" t="str">
        <f>'KYEI BEKIND - NKAWKAW'!E6</f>
        <v>FRYTOL</v>
      </c>
      <c r="G783" s="443">
        <f>'KYEI BEKIND - NKAWKAW'!F6</f>
        <v>18.037500000000001</v>
      </c>
      <c r="H783" s="434">
        <f>'KYEI BEKIND - NKAWKAW'!G6</f>
        <v>801.66666666666663</v>
      </c>
      <c r="I783" s="443">
        <f>'KYEI BEKIND - NKAWKAW'!H6</f>
        <v>801666.66666666663</v>
      </c>
      <c r="J783" s="433">
        <f>'KYEI BEKIND - NKAWKAW'!I6</f>
        <v>0</v>
      </c>
      <c r="K783" s="443">
        <f>'KYEI BEKIND - NKAWKAW'!J6</f>
        <v>0</v>
      </c>
      <c r="L783" s="443">
        <f>'KYEI BEKIND - NKAWKAW'!K6</f>
        <v>0</v>
      </c>
      <c r="M783" s="443">
        <f>'KYEI BEKIND - NKAWKAW'!L6</f>
        <v>1000</v>
      </c>
      <c r="N783" s="433">
        <f>'KYEI BEKIND - NKAWKAW'!M6</f>
        <v>4</v>
      </c>
      <c r="O783" s="444">
        <f>'KYEI BEKIND - NKAWKAW'!N6</f>
        <v>0.12844579507929352</v>
      </c>
      <c r="P783" s="433">
        <f>'KYEI BEKIND - NKAWKAW'!O6</f>
        <v>0.25848442483320055</v>
      </c>
      <c r="Q783" s="433" t="str">
        <f>'KYEI BEKIND - NKAWKAW'!P6</f>
        <v>A</v>
      </c>
      <c r="R783" s="434">
        <f>'KYEI BEKIND - NKAWKAW'!Q6</f>
        <v>36.439393939393938</v>
      </c>
      <c r="S783" s="443">
        <f>'KYEI BEKIND - NKAWKAW'!R6</f>
        <v>0.81988636363636369</v>
      </c>
      <c r="T783" s="443">
        <f>'KYEI BEKIND - NKAWKAW'!S6</f>
        <v>36439.393939393936</v>
      </c>
      <c r="U783" s="433">
        <f>'KYEI BEKIND - NKAWKAW'!T6</f>
        <v>7</v>
      </c>
      <c r="V783" s="433">
        <f>'KYEI BEKIND - NKAWKAW'!U6</f>
        <v>3</v>
      </c>
      <c r="W783" s="433">
        <f>'KYEI BEKIND - NKAWKAW'!V6</f>
        <v>10</v>
      </c>
      <c r="X783" s="434">
        <f>'KYEI BEKIND - NKAWKAW'!W6</f>
        <v>364.39393939393938</v>
      </c>
      <c r="Y783" s="434">
        <f>'KYEI BEKIND - NKAWKAW'!X6</f>
        <v>364.39393939393938</v>
      </c>
      <c r="Z783" s="443">
        <f>'KYEI BEKIND - NKAWKAW'!Y6</f>
        <v>8.1988636363636385</v>
      </c>
      <c r="AA783" s="444">
        <f>'KYEI BEKIND - NKAWKAW'!Z6</f>
        <v>0</v>
      </c>
      <c r="AB783" s="446" t="str">
        <f>'KYEI BEKIND - NKAWKAW'!AA6</f>
        <v>VERY LOW-ORDER URGENTLY</v>
      </c>
      <c r="AC783" s="443">
        <f>'KYEI BEKIND - NKAWKAW'!AB6</f>
        <v>364393.93939393939</v>
      </c>
      <c r="AD783" s="450">
        <f>Table1[[#This Row],[Stock Sell in/Sell out]]*Table1[[#This Row],[Stock Norm +Transit Time]]/Table1[[#This Row],[Stock Norm QTY]]</f>
        <v>0</v>
      </c>
      <c r="AE783" s="443">
        <f>Table1[[#This Row],[Stock Norm +Transit Time]]*Table1[[#This Row],[Av. Daily Sales MT]]</f>
        <v>8.1988636363636367</v>
      </c>
    </row>
    <row r="784" spans="1:31" hidden="1">
      <c r="A784" s="433" t="s">
        <v>121</v>
      </c>
      <c r="B784" s="433" t="s">
        <v>1</v>
      </c>
      <c r="C784" s="433" t="str">
        <f>'KYEI BEKIND - NKAWKAW'!B7</f>
        <v>W176</v>
      </c>
      <c r="D784" s="433" t="str">
        <f>'KYEI BEKIND - NKAWKAW'!C7</f>
        <v>FORTUNE VIET 50KG</v>
      </c>
      <c r="E784" s="433" t="str">
        <f>'KYEI BEKIND - NKAWKAW'!D7</f>
        <v>RICE</v>
      </c>
      <c r="F784" s="433" t="str">
        <f>'KYEI BEKIND - NKAWKAW'!E7</f>
        <v>FORTUNE</v>
      </c>
      <c r="G784" s="443">
        <f>'KYEI BEKIND - NKAWKAW'!F7</f>
        <v>13.533333333333331</v>
      </c>
      <c r="H784" s="434">
        <f>'KYEI BEKIND - NKAWKAW'!G7</f>
        <v>270.66666666666669</v>
      </c>
      <c r="I784" s="443">
        <f>'KYEI BEKIND - NKAWKAW'!H7</f>
        <v>215943</v>
      </c>
      <c r="J784" s="433">
        <f>'KYEI BEKIND - NKAWKAW'!I7</f>
        <v>0</v>
      </c>
      <c r="K784" s="443">
        <f>'KYEI BEKIND - NKAWKAW'!J7</f>
        <v>0</v>
      </c>
      <c r="L784" s="443">
        <f>'KYEI BEKIND - NKAWKAW'!K7</f>
        <v>0</v>
      </c>
      <c r="M784" s="443">
        <f>'KYEI BEKIND - NKAWKAW'!L7</f>
        <v>797.81896551724128</v>
      </c>
      <c r="N784" s="433">
        <f>'KYEI BEKIND - NKAWKAW'!M7</f>
        <v>5</v>
      </c>
      <c r="O784" s="444">
        <f>'KYEI BEKIND - NKAWKAW'!N7</f>
        <v>9.6371435069888031E-2</v>
      </c>
      <c r="P784" s="433">
        <f>'KYEI BEKIND - NKAWKAW'!O7</f>
        <v>0.3548558599030886</v>
      </c>
      <c r="Q784" s="433" t="str">
        <f>'KYEI BEKIND - NKAWKAW'!P7</f>
        <v>A</v>
      </c>
      <c r="R784" s="434">
        <f>'KYEI BEKIND - NKAWKAW'!Q7</f>
        <v>12.303030303030305</v>
      </c>
      <c r="S784" s="443">
        <f>'KYEI BEKIND - NKAWKAW'!R7</f>
        <v>0.61515151515151512</v>
      </c>
      <c r="T784" s="443">
        <f>'KYEI BEKIND - NKAWKAW'!S7</f>
        <v>9815.5909090909099</v>
      </c>
      <c r="U784" s="433">
        <f>'KYEI BEKIND - NKAWKAW'!T7</f>
        <v>7</v>
      </c>
      <c r="V784" s="433">
        <f>'KYEI BEKIND - NKAWKAW'!U7</f>
        <v>3</v>
      </c>
      <c r="W784" s="433">
        <f>'KYEI BEKIND - NKAWKAW'!V7</f>
        <v>10</v>
      </c>
      <c r="X784" s="434">
        <f>'KYEI BEKIND - NKAWKAW'!W7</f>
        <v>123.03030303030305</v>
      </c>
      <c r="Y784" s="434">
        <f>'KYEI BEKIND - NKAWKAW'!X7</f>
        <v>123.03030303030305</v>
      </c>
      <c r="Z784" s="443">
        <f>'KYEI BEKIND - NKAWKAW'!Y7</f>
        <v>6.1515151515151514</v>
      </c>
      <c r="AA784" s="444">
        <f>'KYEI BEKIND - NKAWKAW'!Z7</f>
        <v>0</v>
      </c>
      <c r="AB784" s="446" t="str">
        <f>'KYEI BEKIND - NKAWKAW'!AA7</f>
        <v>VERY LOW-ORDER URGENTLY</v>
      </c>
      <c r="AC784" s="443">
        <f>'KYEI BEKIND - NKAWKAW'!AB7</f>
        <v>98155.909090909088</v>
      </c>
      <c r="AD784" s="450">
        <f>Table1[[#This Row],[Stock Sell in/Sell out]]*Table1[[#This Row],[Stock Norm +Transit Time]]/Table1[[#This Row],[Stock Norm QTY]]</f>
        <v>0</v>
      </c>
      <c r="AE784" s="443">
        <f>Table1[[#This Row],[Stock Norm +Transit Time]]*Table1[[#This Row],[Av. Daily Sales MT]]</f>
        <v>6.1515151515151514</v>
      </c>
    </row>
    <row r="785" spans="1:31" hidden="1">
      <c r="A785" s="433" t="s">
        <v>121</v>
      </c>
      <c r="B785" s="433" t="s">
        <v>1</v>
      </c>
      <c r="C785" s="433" t="str">
        <f>'KYEI BEKIND - NKAWKAW'!B8</f>
        <v>W141</v>
      </c>
      <c r="D785" s="433" t="str">
        <f>'KYEI BEKIND - NKAWKAW'!C8</f>
        <v>EAZZY 32X300G</v>
      </c>
      <c r="E785" s="433" t="str">
        <f>'KYEI BEKIND - NKAWKAW'!D8</f>
        <v>SOAP</v>
      </c>
      <c r="F785" s="433" t="str">
        <f>'KYEI BEKIND - NKAWKAW'!E8</f>
        <v>EAZZY</v>
      </c>
      <c r="G785" s="443">
        <f>'KYEI BEKIND - NKAWKAW'!F8</f>
        <v>9.5072000000000063</v>
      </c>
      <c r="H785" s="434">
        <f>'KYEI BEKIND - NKAWKAW'!G8</f>
        <v>990.33333333333337</v>
      </c>
      <c r="I785" s="443">
        <f>'KYEI BEKIND - NKAWKAW'!H8</f>
        <v>155663.33333333334</v>
      </c>
      <c r="J785" s="433">
        <f>'KYEI BEKIND - NKAWKAW'!I8</f>
        <v>45</v>
      </c>
      <c r="K785" s="443">
        <f>'KYEI BEKIND - NKAWKAW'!J8</f>
        <v>0.432</v>
      </c>
      <c r="L785" s="443">
        <f>'KYEI BEKIND - NKAWKAW'!K8</f>
        <v>7073.2245035341639</v>
      </c>
      <c r="M785" s="443">
        <f>'KYEI BEKIND - NKAWKAW'!L8</f>
        <v>157.18276674520365</v>
      </c>
      <c r="N785" s="433">
        <f>'KYEI BEKIND - NKAWKAW'!M8</f>
        <v>32</v>
      </c>
      <c r="O785" s="444">
        <f>'KYEI BEKIND - NKAWKAW'!N8</f>
        <v>6.7701170504663066E-2</v>
      </c>
      <c r="P785" s="433">
        <f>'KYEI BEKIND - NKAWKAW'!O8</f>
        <v>0.42255703040775167</v>
      </c>
      <c r="Q785" s="433" t="str">
        <f>'KYEI BEKIND - NKAWKAW'!P8</f>
        <v>A</v>
      </c>
      <c r="R785" s="434">
        <f>'KYEI BEKIND - NKAWKAW'!Q8</f>
        <v>45.015151515151516</v>
      </c>
      <c r="S785" s="443">
        <f>'KYEI BEKIND - NKAWKAW'!R8</f>
        <v>0.43214545454545483</v>
      </c>
      <c r="T785" s="443">
        <f>'KYEI BEKIND - NKAWKAW'!S8</f>
        <v>7075.606060606061</v>
      </c>
      <c r="U785" s="433">
        <f>'KYEI BEKIND - NKAWKAW'!T8</f>
        <v>7</v>
      </c>
      <c r="V785" s="433">
        <f>'KYEI BEKIND - NKAWKAW'!U8</f>
        <v>3</v>
      </c>
      <c r="W785" s="433">
        <f>'KYEI BEKIND - NKAWKAW'!V8</f>
        <v>10</v>
      </c>
      <c r="X785" s="434">
        <f>'KYEI BEKIND - NKAWKAW'!W8</f>
        <v>450.15151515151513</v>
      </c>
      <c r="Y785" s="434">
        <f>'KYEI BEKIND - NKAWKAW'!X8</f>
        <v>405.15151515151513</v>
      </c>
      <c r="Z785" s="443">
        <f>'KYEI BEKIND - NKAWKAW'!Y8</f>
        <v>3.8894545454545475</v>
      </c>
      <c r="AA785" s="444">
        <f>'KYEI BEKIND - NKAWKAW'!Z8</f>
        <v>9.9966341299225853E-2</v>
      </c>
      <c r="AB785" s="446" t="str">
        <f>'KYEI BEKIND - NKAWKAW'!AA8</f>
        <v>VERY LOW-ORDER URGENTLY</v>
      </c>
      <c r="AC785" s="443">
        <f>'KYEI BEKIND - NKAWKAW'!AB8</f>
        <v>63682.836102526446</v>
      </c>
      <c r="AD785" s="450">
        <f>Table1[[#This Row],[Stock Sell in/Sell out]]*Table1[[#This Row],[Stock Norm +Transit Time]]/Table1[[#This Row],[Stock Norm QTY]]</f>
        <v>0.99966341299225858</v>
      </c>
      <c r="AE785" s="443">
        <f>Table1[[#This Row],[Stock Norm +Transit Time]]*Table1[[#This Row],[Av. Daily Sales MT]]</f>
        <v>4.3214545454545483</v>
      </c>
    </row>
    <row r="786" spans="1:31" hidden="1">
      <c r="A786" s="433" t="s">
        <v>121</v>
      </c>
      <c r="B786" s="433" t="s">
        <v>1</v>
      </c>
      <c r="C786" s="433" t="str">
        <f>'KYEI BEKIND - NKAWKAW'!B9</f>
        <v>W026</v>
      </c>
      <c r="D786" s="433" t="str">
        <f>'KYEI BEKIND - NKAWKAW'!C9</f>
        <v>FORTUNE MARGARINE @15KG</v>
      </c>
      <c r="E786" s="433" t="str">
        <f>'KYEI BEKIND - NKAWKAW'!D9</f>
        <v>SPECIALTY FATS</v>
      </c>
      <c r="F786" s="433" t="str">
        <f>'KYEI BEKIND - NKAWKAW'!E9</f>
        <v>FORTUNE</v>
      </c>
      <c r="G786" s="443">
        <f>'KYEI BEKIND - NKAWKAW'!F9</f>
        <v>8.9999999999999964</v>
      </c>
      <c r="H786" s="434">
        <f>'KYEI BEKIND - NKAWKAW'!G9</f>
        <v>600</v>
      </c>
      <c r="I786" s="443">
        <f>'KYEI BEKIND - NKAWKAW'!H9</f>
        <v>235875</v>
      </c>
      <c r="J786" s="433">
        <f>'KYEI BEKIND - NKAWKAW'!I9</f>
        <v>100</v>
      </c>
      <c r="K786" s="443">
        <f>'KYEI BEKIND - NKAWKAW'!J9</f>
        <v>1.5</v>
      </c>
      <c r="L786" s="443">
        <f>'KYEI BEKIND - NKAWKAW'!K9</f>
        <v>39312.5</v>
      </c>
      <c r="M786" s="443">
        <f>'KYEI BEKIND - NKAWKAW'!L9</f>
        <v>393.125</v>
      </c>
      <c r="N786" s="433">
        <f>'KYEI BEKIND - NKAWKAW'!M9</f>
        <v>1</v>
      </c>
      <c r="O786" s="444">
        <f>'KYEI BEKIND - NKAWKAW'!N9</f>
        <v>6.4089378002142261E-2</v>
      </c>
      <c r="P786" s="433">
        <f>'KYEI BEKIND - NKAWKAW'!O9</f>
        <v>0.48664640840989393</v>
      </c>
      <c r="Q786" s="433" t="str">
        <f>'KYEI BEKIND - NKAWKAW'!P9</f>
        <v>A</v>
      </c>
      <c r="R786" s="434">
        <f>'KYEI BEKIND - NKAWKAW'!Q9</f>
        <v>27.272727272727273</v>
      </c>
      <c r="S786" s="443">
        <f>'KYEI BEKIND - NKAWKAW'!R9</f>
        <v>0.40909090909090895</v>
      </c>
      <c r="T786" s="443">
        <f>'KYEI BEKIND - NKAWKAW'!S9</f>
        <v>10721.59090909091</v>
      </c>
      <c r="U786" s="433">
        <f>'KYEI BEKIND - NKAWKAW'!T9</f>
        <v>7</v>
      </c>
      <c r="V786" s="433">
        <f>'KYEI BEKIND - NKAWKAW'!U9</f>
        <v>3</v>
      </c>
      <c r="W786" s="433">
        <f>'KYEI BEKIND - NKAWKAW'!V9</f>
        <v>10</v>
      </c>
      <c r="X786" s="434">
        <f>'KYEI BEKIND - NKAWKAW'!W9</f>
        <v>272.72727272727275</v>
      </c>
      <c r="Y786" s="434">
        <f>'KYEI BEKIND - NKAWKAW'!X9</f>
        <v>172.72727272727275</v>
      </c>
      <c r="Z786" s="443">
        <f>'KYEI BEKIND - NKAWKAW'!Y9</f>
        <v>2.5909090909090899</v>
      </c>
      <c r="AA786" s="444">
        <f>'KYEI BEKIND - NKAWKAW'!Z9</f>
        <v>0.36666666666666664</v>
      </c>
      <c r="AB786" s="446" t="str">
        <f>'KYEI BEKIND - NKAWKAW'!AA9</f>
        <v>VERY LOW-ORDER URGENTLY</v>
      </c>
      <c r="AC786" s="443">
        <f>'KYEI BEKIND - NKAWKAW'!AB9</f>
        <v>67903.409090909103</v>
      </c>
      <c r="AD786" s="450">
        <f>Table1[[#This Row],[Stock Sell in/Sell out]]*Table1[[#This Row],[Stock Norm +Transit Time]]/Table1[[#This Row],[Stock Norm QTY]]</f>
        <v>3.6666666666666665</v>
      </c>
      <c r="AE786" s="443">
        <f>Table1[[#This Row],[Stock Norm +Transit Time]]*Table1[[#This Row],[Av. Daily Sales MT]]</f>
        <v>4.0909090909090899</v>
      </c>
    </row>
    <row r="787" spans="1:31" hidden="1">
      <c r="A787" s="433" t="s">
        <v>121</v>
      </c>
      <c r="B787" s="433" t="s">
        <v>1</v>
      </c>
      <c r="C787" s="433" t="str">
        <f>'KYEI BEKIND - NKAWKAW'!B10</f>
        <v>W151</v>
      </c>
      <c r="D787" s="433" t="str">
        <f>'KYEI BEKIND - NKAWKAW'!C10</f>
        <v>FRYTOL 4.5 LT</v>
      </c>
      <c r="E787" s="433" t="str">
        <f>'KYEI BEKIND - NKAWKAW'!D10</f>
        <v>COOKING OIL</v>
      </c>
      <c r="F787" s="433" t="str">
        <f>'KYEI BEKIND - NKAWKAW'!E10</f>
        <v>FRYTOL</v>
      </c>
      <c r="G787" s="443">
        <f>'KYEI BEKIND - NKAWKAW'!F10</f>
        <v>8.5266000000000055</v>
      </c>
      <c r="H787" s="434">
        <f>'KYEI BEKIND - NKAWKAW'!G10</f>
        <v>526.33333333333326</v>
      </c>
      <c r="I787" s="443">
        <f>'KYEI BEKIND - NKAWKAW'!H10</f>
        <v>332478.33333333337</v>
      </c>
      <c r="J787" s="433">
        <f>'KYEI BEKIND - NKAWKAW'!I10</f>
        <v>832</v>
      </c>
      <c r="K787" s="443">
        <f>'KYEI BEKIND - NKAWKAW'!J10</f>
        <v>13.478399999999999</v>
      </c>
      <c r="L787" s="443">
        <f>'KYEI BEKIND - NKAWKAW'!K10</f>
        <v>525564.23052564927</v>
      </c>
      <c r="M787" s="443">
        <f>'KYEI BEKIND - NKAWKAW'!L10</f>
        <v>631.68777707409765</v>
      </c>
      <c r="N787" s="433">
        <f>'KYEI BEKIND - NKAWKAW'!M10</f>
        <v>1</v>
      </c>
      <c r="O787" s="444">
        <f>'KYEI BEKIND - NKAWKAW'!N10</f>
        <v>6.071827671922965E-2</v>
      </c>
      <c r="P787" s="433">
        <f>'KYEI BEKIND - NKAWKAW'!O10</f>
        <v>0.54736468512912362</v>
      </c>
      <c r="Q787" s="433" t="str">
        <f>'KYEI BEKIND - NKAWKAW'!P10</f>
        <v>B</v>
      </c>
      <c r="R787" s="434">
        <f>'KYEI BEKIND - NKAWKAW'!Q10</f>
        <v>23.924242424242422</v>
      </c>
      <c r="S787" s="443">
        <f>'KYEI BEKIND - NKAWKAW'!R10</f>
        <v>0.38757272727272751</v>
      </c>
      <c r="T787" s="443">
        <f>'KYEI BEKIND - NKAWKAW'!S10</f>
        <v>15112.651515151518</v>
      </c>
      <c r="U787" s="433">
        <f>'KYEI BEKIND - NKAWKAW'!T10</f>
        <v>14</v>
      </c>
      <c r="V787" s="433">
        <f>'KYEI BEKIND - NKAWKAW'!U10</f>
        <v>3</v>
      </c>
      <c r="W787" s="433">
        <f>'KYEI BEKIND - NKAWKAW'!V10</f>
        <v>17</v>
      </c>
      <c r="X787" s="434">
        <f>'KYEI BEKIND - NKAWKAW'!W10</f>
        <v>406.71212121212119</v>
      </c>
      <c r="Y787" s="434">
        <f>'KYEI BEKIND - NKAWKAW'!X10</f>
        <v>0</v>
      </c>
      <c r="Z787" s="443">
        <f>'KYEI BEKIND - NKAWKAW'!Y10</f>
        <v>0</v>
      </c>
      <c r="AA787" s="444">
        <f>'KYEI BEKIND - NKAWKAW'!Z10</f>
        <v>2.0456729873710091</v>
      </c>
      <c r="AB787" s="446" t="str">
        <f>'KYEI BEKIND - NKAWKAW'!AA10</f>
        <v>VERY HIGH-DON’T ORDER</v>
      </c>
      <c r="AC787" s="443">
        <f>'KYEI BEKIND - NKAWKAW'!AB10</f>
        <v>0</v>
      </c>
      <c r="AD787" s="450">
        <f>Table1[[#This Row],[Stock Sell in/Sell out]]*Table1[[#This Row],[Stock Norm +Transit Time]]/Table1[[#This Row],[Stock Norm QTY]]</f>
        <v>34.776440785307159</v>
      </c>
      <c r="AE787" s="443">
        <f>Table1[[#This Row],[Stock Norm +Transit Time]]*Table1[[#This Row],[Av. Daily Sales MT]]</f>
        <v>6.5887363636363681</v>
      </c>
    </row>
    <row r="788" spans="1:31" hidden="1">
      <c r="A788" s="433" t="s">
        <v>121</v>
      </c>
      <c r="B788" s="433" t="s">
        <v>1</v>
      </c>
      <c r="C788" s="433" t="str">
        <f>'KYEI BEKIND - NKAWKAW'!B11</f>
        <v>W064</v>
      </c>
      <c r="D788" s="433" t="str">
        <f>'KYEI BEKIND - NKAWKAW'!C11</f>
        <v>VIET NCP KDM 5KG</v>
      </c>
      <c r="E788" s="433" t="str">
        <f>'KYEI BEKIND - NKAWKAW'!D11</f>
        <v>RICE</v>
      </c>
      <c r="F788" s="433" t="str">
        <f>'KYEI BEKIND - NKAWKAW'!E11</f>
        <v>VIET NCP</v>
      </c>
      <c r="G788" s="443">
        <f>'KYEI BEKIND - NKAWKAW'!F11</f>
        <v>6.6583333333333323</v>
      </c>
      <c r="H788" s="434">
        <f>'KYEI BEKIND - NKAWKAW'!G11</f>
        <v>266.33333333333331</v>
      </c>
      <c r="I788" s="443">
        <f>'KYEI BEKIND - NKAWKAW'!H11</f>
        <v>32492.666666666664</v>
      </c>
      <c r="J788" s="433">
        <f>'KYEI BEKIND - NKAWKAW'!I11</f>
        <v>0</v>
      </c>
      <c r="K788" s="443">
        <f>'KYEI BEKIND - NKAWKAW'!J11</f>
        <v>0</v>
      </c>
      <c r="L788" s="443">
        <f>'KYEI BEKIND - NKAWKAW'!K11</f>
        <v>0</v>
      </c>
      <c r="M788" s="443">
        <f>'KYEI BEKIND - NKAWKAW'!L11</f>
        <v>122</v>
      </c>
      <c r="N788" s="433">
        <f>'KYEI BEKIND - NKAWKAW'!M11</f>
        <v>1</v>
      </c>
      <c r="O788" s="444">
        <f>'KYEI BEKIND - NKAWKAW'!N11</f>
        <v>4.7414271318251558E-2</v>
      </c>
      <c r="P788" s="433">
        <f>'KYEI BEKIND - NKAWKAW'!O11</f>
        <v>0.59477895644737522</v>
      </c>
      <c r="Q788" s="433" t="str">
        <f>'KYEI BEKIND - NKAWKAW'!P11</f>
        <v>B</v>
      </c>
      <c r="R788" s="434">
        <f>'KYEI BEKIND - NKAWKAW'!Q11</f>
        <v>12.106060606060606</v>
      </c>
      <c r="S788" s="443">
        <f>'KYEI BEKIND - NKAWKAW'!R11</f>
        <v>0.30265151515151512</v>
      </c>
      <c r="T788" s="443">
        <f>'KYEI BEKIND - NKAWKAW'!S11</f>
        <v>1476.9393939393938</v>
      </c>
      <c r="U788" s="433">
        <f>'KYEI BEKIND - NKAWKAW'!T11</f>
        <v>14</v>
      </c>
      <c r="V788" s="433">
        <f>'KYEI BEKIND - NKAWKAW'!U11</f>
        <v>3</v>
      </c>
      <c r="W788" s="433">
        <f>'KYEI BEKIND - NKAWKAW'!V11</f>
        <v>17</v>
      </c>
      <c r="X788" s="434">
        <f>'KYEI BEKIND - NKAWKAW'!W11</f>
        <v>205.80303030303028</v>
      </c>
      <c r="Y788" s="434">
        <f>'KYEI BEKIND - NKAWKAW'!X11</f>
        <v>205.80303030303028</v>
      </c>
      <c r="Z788" s="443">
        <f>'KYEI BEKIND - NKAWKAW'!Y11</f>
        <v>5.1450757575757571</v>
      </c>
      <c r="AA788" s="444">
        <f>'KYEI BEKIND - NKAWKAW'!Z11</f>
        <v>0</v>
      </c>
      <c r="AB788" s="446" t="str">
        <f>'KYEI BEKIND - NKAWKAW'!AA11</f>
        <v>VERY LOW-ORDER URGENTLY</v>
      </c>
      <c r="AC788" s="443">
        <f>'KYEI BEKIND - NKAWKAW'!AB11</f>
        <v>25107.969696969696</v>
      </c>
      <c r="AD788" s="450">
        <f>Table1[[#This Row],[Stock Sell in/Sell out]]*Table1[[#This Row],[Stock Norm +Transit Time]]/Table1[[#This Row],[Stock Norm QTY]]</f>
        <v>0</v>
      </c>
      <c r="AE788" s="443">
        <f>Table1[[#This Row],[Stock Norm +Transit Time]]*Table1[[#This Row],[Av. Daily Sales MT]]</f>
        <v>5.1450757575757571</v>
      </c>
    </row>
    <row r="789" spans="1:31" hidden="1">
      <c r="A789" s="433" t="s">
        <v>121</v>
      </c>
      <c r="B789" s="433" t="s">
        <v>1</v>
      </c>
      <c r="C789" s="433" t="str">
        <f>'KYEI BEKIND - NKAWKAW'!B12</f>
        <v>W192</v>
      </c>
      <c r="D789" s="433" t="str">
        <f>'KYEI BEKIND - NKAWKAW'!C12</f>
        <v>VIKING 4 X 5LT</v>
      </c>
      <c r="E789" s="433" t="str">
        <f>'KYEI BEKIND - NKAWKAW'!D12</f>
        <v>COOKING OIL</v>
      </c>
      <c r="F789" s="433" t="str">
        <f>'KYEI BEKIND - NKAWKAW'!E12</f>
        <v>VIKING</v>
      </c>
      <c r="G789" s="443">
        <f>'KYEI BEKIND - NKAWKAW'!F12</f>
        <v>5.6759999999999966</v>
      </c>
      <c r="H789" s="434">
        <f>'KYEI BEKIND - NKAWKAW'!G12</f>
        <v>315.33333333333331</v>
      </c>
      <c r="I789" s="443">
        <f>'KYEI BEKIND - NKAWKAW'!H12</f>
        <v>25919.333333333332</v>
      </c>
      <c r="J789" s="433">
        <f>'KYEI BEKIND - NKAWKAW'!I12</f>
        <v>0</v>
      </c>
      <c r="K789" s="443">
        <f>'KYEI BEKIND - NKAWKAW'!J12</f>
        <v>0</v>
      </c>
      <c r="L789" s="443">
        <f>'KYEI BEKIND - NKAWKAW'!K12</f>
        <v>0</v>
      </c>
      <c r="M789" s="443">
        <f>'KYEI BEKIND - NKAWKAW'!L12</f>
        <v>82.196617336152215</v>
      </c>
      <c r="N789" s="433">
        <f>'KYEI BEKIND - NKAWKAW'!M12</f>
        <v>24</v>
      </c>
      <c r="O789" s="444">
        <f>'KYEI BEKIND - NKAWKAW'!N12</f>
        <v>4.0419034393351046E-2</v>
      </c>
      <c r="P789" s="433">
        <f>'KYEI BEKIND - NKAWKAW'!O12</f>
        <v>0.63519799084072626</v>
      </c>
      <c r="Q789" s="433" t="str">
        <f>'KYEI BEKIND - NKAWKAW'!P12</f>
        <v>B</v>
      </c>
      <c r="R789" s="434">
        <f>'KYEI BEKIND - NKAWKAW'!Q12</f>
        <v>14.333333333333332</v>
      </c>
      <c r="S789" s="443">
        <f>'KYEI BEKIND - NKAWKAW'!R12</f>
        <v>0.25799999999999984</v>
      </c>
      <c r="T789" s="443">
        <f>'KYEI BEKIND - NKAWKAW'!S12</f>
        <v>1178.151515151515</v>
      </c>
      <c r="U789" s="433">
        <f>'KYEI BEKIND - NKAWKAW'!T12</f>
        <v>14</v>
      </c>
      <c r="V789" s="433">
        <f>'KYEI BEKIND - NKAWKAW'!U12</f>
        <v>3</v>
      </c>
      <c r="W789" s="433">
        <f>'KYEI BEKIND - NKAWKAW'!V12</f>
        <v>17</v>
      </c>
      <c r="X789" s="434">
        <f>'KYEI BEKIND - NKAWKAW'!W12</f>
        <v>243.66666666666666</v>
      </c>
      <c r="Y789" s="434">
        <f>'KYEI BEKIND - NKAWKAW'!X12</f>
        <v>243.66666666666666</v>
      </c>
      <c r="Z789" s="443">
        <f>'KYEI BEKIND - NKAWKAW'!Y12</f>
        <v>4.3859999999999975</v>
      </c>
      <c r="AA789" s="444">
        <f>'KYEI BEKIND - NKAWKAW'!Z12</f>
        <v>0</v>
      </c>
      <c r="AB789" s="446" t="str">
        <f>'KYEI BEKIND - NKAWKAW'!AA12</f>
        <v>VERY LOW-ORDER URGENTLY</v>
      </c>
      <c r="AC789" s="443">
        <f>'KYEI BEKIND - NKAWKAW'!AB12</f>
        <v>20028.575757575756</v>
      </c>
      <c r="AD789" s="450">
        <f>Table1[[#This Row],[Stock Sell in/Sell out]]*Table1[[#This Row],[Stock Norm +Transit Time]]/Table1[[#This Row],[Stock Norm QTY]]</f>
        <v>0</v>
      </c>
      <c r="AE789" s="443">
        <f>Table1[[#This Row],[Stock Norm +Transit Time]]*Table1[[#This Row],[Av. Daily Sales MT]]</f>
        <v>4.3859999999999975</v>
      </c>
    </row>
    <row r="790" spans="1:31" hidden="1">
      <c r="A790" s="433" t="s">
        <v>121</v>
      </c>
      <c r="B790" s="433" t="s">
        <v>1</v>
      </c>
      <c r="C790" s="433" t="str">
        <f>'KYEI BEKIND - NKAWKAW'!B13</f>
        <v>W019</v>
      </c>
      <c r="D790" s="433" t="str">
        <f>'KYEI BEKIND - NKAWKAW'!C13</f>
        <v xml:space="preserve">FRYTOL YELLOW @25L </v>
      </c>
      <c r="E790" s="433" t="str">
        <f>'KYEI BEKIND - NKAWKAW'!D13</f>
        <v>COOKING OIL</v>
      </c>
      <c r="F790" s="433" t="str">
        <f>'KYEI BEKIND - NKAWKAW'!E13</f>
        <v>FRYTOL</v>
      </c>
      <c r="G790" s="443">
        <f>'KYEI BEKIND - NKAWKAW'!F13</f>
        <v>5.6474999999999982</v>
      </c>
      <c r="H790" s="434">
        <f>'KYEI BEKIND - NKAWKAW'!G13</f>
        <v>251</v>
      </c>
      <c r="I790" s="443">
        <f>'KYEI BEKIND - NKAWKAW'!H13</f>
        <v>164803.33333333334</v>
      </c>
      <c r="J790" s="433">
        <f>'KYEI BEKIND - NKAWKAW'!I13</f>
        <v>681</v>
      </c>
      <c r="K790" s="443">
        <f>'KYEI BEKIND - NKAWKAW'!J13</f>
        <v>15.3225</v>
      </c>
      <c r="L790" s="443">
        <f>'KYEI BEKIND - NKAWKAW'!K13</f>
        <v>447135.73705179291</v>
      </c>
      <c r="M790" s="443">
        <f>'KYEI BEKIND - NKAWKAW'!L13</f>
        <v>656.58698539176635</v>
      </c>
      <c r="N790" s="433">
        <f>'KYEI BEKIND - NKAWKAW'!M13</f>
        <v>48</v>
      </c>
      <c r="O790" s="444">
        <f>'KYEI BEKIND - NKAWKAW'!N13</f>
        <v>4.0216084696344273E-2</v>
      </c>
      <c r="P790" s="433">
        <f>'KYEI BEKIND - NKAWKAW'!O13</f>
        <v>0.67541407553707056</v>
      </c>
      <c r="Q790" s="433" t="str">
        <f>'KYEI BEKIND - NKAWKAW'!P13</f>
        <v>B</v>
      </c>
      <c r="R790" s="434">
        <f>'KYEI BEKIND - NKAWKAW'!Q13</f>
        <v>11.409090909090908</v>
      </c>
      <c r="S790" s="443">
        <f>'KYEI BEKIND - NKAWKAW'!R13</f>
        <v>0.25670454545454535</v>
      </c>
      <c r="T790" s="443">
        <f>'KYEI BEKIND - NKAWKAW'!S13</f>
        <v>7491.0606060606069</v>
      </c>
      <c r="U790" s="433">
        <f>'KYEI BEKIND - NKAWKAW'!T13</f>
        <v>14</v>
      </c>
      <c r="V790" s="433">
        <f>'KYEI BEKIND - NKAWKAW'!U13</f>
        <v>3</v>
      </c>
      <c r="W790" s="433">
        <f>'KYEI BEKIND - NKAWKAW'!V13</f>
        <v>17</v>
      </c>
      <c r="X790" s="434">
        <f>'KYEI BEKIND - NKAWKAW'!W13</f>
        <v>193.95454545454544</v>
      </c>
      <c r="Y790" s="434">
        <f>'KYEI BEKIND - NKAWKAW'!X13</f>
        <v>0</v>
      </c>
      <c r="Z790" s="443">
        <f>'KYEI BEKIND - NKAWKAW'!Y13</f>
        <v>0</v>
      </c>
      <c r="AA790" s="444">
        <f>'KYEI BEKIND - NKAWKAW'!Z13</f>
        <v>3.5111319428169678</v>
      </c>
      <c r="AB790" s="446" t="str">
        <f>'KYEI BEKIND - NKAWKAW'!AA13</f>
        <v>VERY HIGH-DON’T ORDER</v>
      </c>
      <c r="AC790" s="443">
        <f>'KYEI BEKIND - NKAWKAW'!AB13</f>
        <v>0</v>
      </c>
      <c r="AD790" s="450">
        <f>Table1[[#This Row],[Stock Sell in/Sell out]]*Table1[[#This Row],[Stock Norm +Transit Time]]/Table1[[#This Row],[Stock Norm QTY]]</f>
        <v>59.689243027888452</v>
      </c>
      <c r="AE790" s="443">
        <f>Table1[[#This Row],[Stock Norm +Transit Time]]*Table1[[#This Row],[Av. Daily Sales MT]]</f>
        <v>4.3639772727272712</v>
      </c>
    </row>
    <row r="791" spans="1:31" hidden="1">
      <c r="A791" s="433" t="s">
        <v>121</v>
      </c>
      <c r="B791" s="433" t="s">
        <v>1</v>
      </c>
      <c r="C791" s="433" t="str">
        <f>'KYEI BEKIND - NKAWKAW'!B14</f>
        <v>W042</v>
      </c>
      <c r="D791" s="433" t="str">
        <f>'KYEI BEKIND - NKAWKAW'!C14</f>
        <v>FORTUNE VIET 5KG</v>
      </c>
      <c r="E791" s="433" t="str">
        <f>'KYEI BEKIND - NKAWKAW'!D14</f>
        <v>RICE</v>
      </c>
      <c r="F791" s="433" t="str">
        <f>'KYEI BEKIND - NKAWKAW'!E14</f>
        <v>FORTUNE</v>
      </c>
      <c r="G791" s="443">
        <f>'KYEI BEKIND - NKAWKAW'!F14</f>
        <v>4.5583333333333336</v>
      </c>
      <c r="H791" s="434">
        <f>'KYEI BEKIND - NKAWKAW'!G14</f>
        <v>182.33333333333334</v>
      </c>
      <c r="I791" s="443">
        <f>'KYEI BEKIND - NKAWKAW'!H14</f>
        <v>73161.666666666672</v>
      </c>
      <c r="J791" s="433">
        <f>'KYEI BEKIND - NKAWKAW'!I14</f>
        <v>792</v>
      </c>
      <c r="K791" s="443">
        <f>'KYEI BEKIND - NKAWKAW'!J14</f>
        <v>19.8</v>
      </c>
      <c r="L791" s="443">
        <f>'KYEI BEKIND - NKAWKAW'!K14</f>
        <v>317791.80987202923</v>
      </c>
      <c r="M791" s="443">
        <f>'KYEI BEKIND - NKAWKAW'!L14</f>
        <v>401.2522851919561</v>
      </c>
      <c r="N791" s="433">
        <f>'KYEI BEKIND - NKAWKAW'!M14</f>
        <v>60</v>
      </c>
      <c r="O791" s="444">
        <f>'KYEI BEKIND - NKAWKAW'!N14</f>
        <v>3.2460083117751698E-2</v>
      </c>
      <c r="P791" s="433">
        <f>'KYEI BEKIND - NKAWKAW'!O14</f>
        <v>0.70787415865482228</v>
      </c>
      <c r="Q791" s="433" t="str">
        <f>'KYEI BEKIND - NKAWKAW'!P14</f>
        <v>B</v>
      </c>
      <c r="R791" s="434">
        <f>'KYEI BEKIND - NKAWKAW'!Q14</f>
        <v>8.287878787878789</v>
      </c>
      <c r="S791" s="443">
        <f>'KYEI BEKIND - NKAWKAW'!R14</f>
        <v>0.20719696969696971</v>
      </c>
      <c r="T791" s="443">
        <f>'KYEI BEKIND - NKAWKAW'!S14</f>
        <v>3325.5303030303035</v>
      </c>
      <c r="U791" s="433">
        <f>'KYEI BEKIND - NKAWKAW'!T14</f>
        <v>14</v>
      </c>
      <c r="V791" s="433">
        <f>'KYEI BEKIND - NKAWKAW'!U14</f>
        <v>3</v>
      </c>
      <c r="W791" s="433">
        <f>'KYEI BEKIND - NKAWKAW'!V14</f>
        <v>17</v>
      </c>
      <c r="X791" s="434">
        <f>'KYEI BEKIND - NKAWKAW'!W14</f>
        <v>140.89393939393941</v>
      </c>
      <c r="Y791" s="434">
        <f>'KYEI BEKIND - NKAWKAW'!X14</f>
        <v>0</v>
      </c>
      <c r="Z791" s="443">
        <f>'KYEI BEKIND - NKAWKAW'!Y14</f>
        <v>0</v>
      </c>
      <c r="AA791" s="444">
        <f>'KYEI BEKIND - NKAWKAW'!Z14</f>
        <v>5.6212495967308307</v>
      </c>
      <c r="AB791" s="446" t="str">
        <f>'KYEI BEKIND - NKAWKAW'!AA14</f>
        <v>VERY HIGH-DON’T ORDER</v>
      </c>
      <c r="AC791" s="443">
        <f>'KYEI BEKIND - NKAWKAW'!AB14</f>
        <v>0</v>
      </c>
      <c r="AD791" s="450">
        <f>Table1[[#This Row],[Stock Sell in/Sell out]]*Table1[[#This Row],[Stock Norm +Transit Time]]/Table1[[#This Row],[Stock Norm QTY]]</f>
        <v>95.561243144424125</v>
      </c>
      <c r="AE791" s="443">
        <f>Table1[[#This Row],[Stock Norm +Transit Time]]*Table1[[#This Row],[Av. Daily Sales MT]]</f>
        <v>3.522348484848485</v>
      </c>
    </row>
    <row r="792" spans="1:31" hidden="1">
      <c r="A792" s="433" t="s">
        <v>121</v>
      </c>
      <c r="B792" s="433" t="s">
        <v>1</v>
      </c>
      <c r="C792" s="433" t="str">
        <f>'KYEI BEKIND - NKAWKAW'!B15</f>
        <v>W043</v>
      </c>
      <c r="D792" s="433" t="str">
        <f>'KYEI BEKIND - NKAWKAW'!C15</f>
        <v>FORTUNE VIET 25KG</v>
      </c>
      <c r="E792" s="433" t="str">
        <f>'KYEI BEKIND - NKAWKAW'!D15</f>
        <v>RICE</v>
      </c>
      <c r="F792" s="433" t="str">
        <f>'KYEI BEKIND - NKAWKAW'!E15</f>
        <v>FORTUNE</v>
      </c>
      <c r="G792" s="443">
        <f>'KYEI BEKIND - NKAWKAW'!F15</f>
        <v>4.2250000000000005</v>
      </c>
      <c r="H792" s="434">
        <f>'KYEI BEKIND - NKAWKAW'!G15</f>
        <v>169</v>
      </c>
      <c r="I792" s="443">
        <f>'KYEI BEKIND - NKAWKAW'!H15</f>
        <v>67541</v>
      </c>
      <c r="J792" s="433">
        <f>'KYEI BEKIND - NKAWKAW'!I15</f>
        <v>284</v>
      </c>
      <c r="K792" s="443">
        <f>'KYEI BEKIND - NKAWKAW'!J15</f>
        <v>7.1</v>
      </c>
      <c r="L792" s="443">
        <f>'KYEI BEKIND - NKAWKAW'!K15</f>
        <v>113500.85207100592</v>
      </c>
      <c r="M792" s="443">
        <f>'KYEI BEKIND - NKAWKAW'!L15</f>
        <v>399.6508875739645</v>
      </c>
      <c r="N792" s="433">
        <f>'KYEI BEKIND - NKAWKAW'!M15</f>
        <v>20</v>
      </c>
      <c r="O792" s="444">
        <f>'KYEI BEKIND - NKAWKAW'!N15</f>
        <v>3.0086402451005693E-2</v>
      </c>
      <c r="P792" s="433">
        <f>'KYEI BEKIND - NKAWKAW'!O15</f>
        <v>0.73796056110582797</v>
      </c>
      <c r="Q792" s="433" t="str">
        <f>'KYEI BEKIND - NKAWKAW'!P15</f>
        <v>B</v>
      </c>
      <c r="R792" s="434">
        <f>'KYEI BEKIND - NKAWKAW'!Q15</f>
        <v>7.6818181818181817</v>
      </c>
      <c r="S792" s="443">
        <f>'KYEI BEKIND - NKAWKAW'!R15</f>
        <v>0.19204545454545457</v>
      </c>
      <c r="T792" s="443">
        <f>'KYEI BEKIND - NKAWKAW'!S15</f>
        <v>3070.0454545454545</v>
      </c>
      <c r="U792" s="433">
        <f>'KYEI BEKIND - NKAWKAW'!T15</f>
        <v>14</v>
      </c>
      <c r="V792" s="433">
        <f>'KYEI BEKIND - NKAWKAW'!U15</f>
        <v>3</v>
      </c>
      <c r="W792" s="433">
        <f>'KYEI BEKIND - NKAWKAW'!V15</f>
        <v>17</v>
      </c>
      <c r="X792" s="434">
        <f>'KYEI BEKIND - NKAWKAW'!W15</f>
        <v>130.59090909090909</v>
      </c>
      <c r="Y792" s="434">
        <f>'KYEI BEKIND - NKAWKAW'!X15</f>
        <v>0</v>
      </c>
      <c r="Z792" s="443">
        <f>'KYEI BEKIND - NKAWKAW'!Y15</f>
        <v>0</v>
      </c>
      <c r="AA792" s="444">
        <f>'KYEI BEKIND - NKAWKAW'!Z15</f>
        <v>2.1747302471284371</v>
      </c>
      <c r="AB792" s="446" t="str">
        <f>'KYEI BEKIND - NKAWKAW'!AA15</f>
        <v>VERY HIGH-DON’T ORDER</v>
      </c>
      <c r="AC792" s="443">
        <f>'KYEI BEKIND - NKAWKAW'!AB15</f>
        <v>0</v>
      </c>
      <c r="AD792" s="450">
        <f>Table1[[#This Row],[Stock Sell in/Sell out]]*Table1[[#This Row],[Stock Norm +Transit Time]]/Table1[[#This Row],[Stock Norm QTY]]</f>
        <v>36.970414201183431</v>
      </c>
      <c r="AE792" s="443">
        <f>Table1[[#This Row],[Stock Norm +Transit Time]]*Table1[[#This Row],[Av. Daily Sales MT]]</f>
        <v>3.2647727272727276</v>
      </c>
    </row>
    <row r="793" spans="1:31" hidden="1">
      <c r="A793" s="433" t="s">
        <v>121</v>
      </c>
      <c r="B793" s="433" t="s">
        <v>1</v>
      </c>
      <c r="C793" s="433" t="str">
        <f>'KYEI BEKIND - NKAWKAW'!B16</f>
        <v>W211</v>
      </c>
      <c r="D793" s="433" t="str">
        <f>'KYEI BEKIND - NKAWKAW'!C16</f>
        <v>850 ML BTL</v>
      </c>
      <c r="E793" s="433" t="str">
        <f>'KYEI BEKIND - NKAWKAW'!D16</f>
        <v>COOKING OIL</v>
      </c>
      <c r="F793" s="433" t="str">
        <f>'KYEI BEKIND - NKAWKAW'!E16</f>
        <v>FRYTOL</v>
      </c>
      <c r="G793" s="443">
        <f>'KYEI BEKIND - NKAWKAW'!F16</f>
        <v>3.6296300000000024</v>
      </c>
      <c r="H793" s="434">
        <f>'KYEI BEKIND - NKAWKAW'!G16</f>
        <v>367</v>
      </c>
      <c r="I793" s="443">
        <f>'KYEI BEKIND - NKAWKAW'!H16</f>
        <v>148284.66666666669</v>
      </c>
      <c r="J793" s="433">
        <f>'KYEI BEKIND - NKAWKAW'!I16</f>
        <v>579</v>
      </c>
      <c r="K793" s="443">
        <f>'KYEI BEKIND - NKAWKAW'!J16</f>
        <v>5.7263100000000007</v>
      </c>
      <c r="L793" s="443">
        <f>'KYEI BEKIND - NKAWKAW'!K16</f>
        <v>233942.29427792918</v>
      </c>
      <c r="M793" s="443">
        <f>'KYEI BEKIND - NKAWKAW'!L16</f>
        <v>404.04541326067215</v>
      </c>
      <c r="N793" s="433">
        <f>'KYEI BEKIND - NKAWKAW'!M16</f>
        <v>12</v>
      </c>
      <c r="O793" s="444">
        <f>'KYEI BEKIND - NKAWKAW'!N16</f>
        <v>2.5846747675323987E-2</v>
      </c>
      <c r="P793" s="433">
        <f>'KYEI BEKIND - NKAWKAW'!O16</f>
        <v>0.76380730878115199</v>
      </c>
      <c r="Q793" s="433" t="str">
        <f>'KYEI BEKIND - NKAWKAW'!P16</f>
        <v>B</v>
      </c>
      <c r="R793" s="434">
        <f>'KYEI BEKIND - NKAWKAW'!Q16</f>
        <v>16.681818181818183</v>
      </c>
      <c r="S793" s="443">
        <f>'KYEI BEKIND - NKAWKAW'!R16</f>
        <v>0.16498318181818192</v>
      </c>
      <c r="T793" s="443">
        <f>'KYEI BEKIND - NKAWKAW'!S16</f>
        <v>6740.2121212121219</v>
      </c>
      <c r="U793" s="433">
        <f>'KYEI BEKIND - NKAWKAW'!T16</f>
        <v>14</v>
      </c>
      <c r="V793" s="433">
        <f>'KYEI BEKIND - NKAWKAW'!U16</f>
        <v>3</v>
      </c>
      <c r="W793" s="433">
        <f>'KYEI BEKIND - NKAWKAW'!V16</f>
        <v>17</v>
      </c>
      <c r="X793" s="434">
        <f>'KYEI BEKIND - NKAWKAW'!W16</f>
        <v>283.59090909090912</v>
      </c>
      <c r="Y793" s="434">
        <f>'KYEI BEKIND - NKAWKAW'!X16</f>
        <v>0</v>
      </c>
      <c r="Z793" s="443">
        <f>'KYEI BEKIND - NKAWKAW'!Y16</f>
        <v>0</v>
      </c>
      <c r="AA793" s="444">
        <f>'KYEI BEKIND - NKAWKAW'!Z16</f>
        <v>2.0416733450873537</v>
      </c>
      <c r="AB793" s="446" t="str">
        <f>'KYEI BEKIND - NKAWKAW'!AA16</f>
        <v>VERY HIGH-DON’T ORDER</v>
      </c>
      <c r="AC793" s="443">
        <f>'KYEI BEKIND - NKAWKAW'!AB16</f>
        <v>0</v>
      </c>
      <c r="AD793" s="450">
        <f>Table1[[#This Row],[Stock Sell in/Sell out]]*Table1[[#This Row],[Stock Norm +Transit Time]]/Table1[[#This Row],[Stock Norm QTY]]</f>
        <v>34.708446866485012</v>
      </c>
      <c r="AE793" s="443">
        <f>Table1[[#This Row],[Stock Norm +Transit Time]]*Table1[[#This Row],[Av. Daily Sales MT]]</f>
        <v>2.8047140909090924</v>
      </c>
    </row>
    <row r="794" spans="1:31" hidden="1">
      <c r="A794" s="433" t="s">
        <v>121</v>
      </c>
      <c r="B794" s="433" t="s">
        <v>1</v>
      </c>
      <c r="C794" s="433" t="str">
        <f>'KYEI BEKIND - NKAWKAW'!B17</f>
        <v>W027</v>
      </c>
      <c r="D794" s="433" t="str">
        <f>'KYEI BEKIND - NKAWKAW'!C17</f>
        <v xml:space="preserve">FORTUNE MARGARINE 250G X 60 </v>
      </c>
      <c r="E794" s="433" t="str">
        <f>'KYEI BEKIND - NKAWKAW'!D17</f>
        <v>SPECIALTY FATS</v>
      </c>
      <c r="F794" s="433" t="str">
        <f>'KYEI BEKIND - NKAWKAW'!E17</f>
        <v>FORTUNE</v>
      </c>
      <c r="G794" s="443">
        <f>'KYEI BEKIND - NKAWKAW'!F17</f>
        <v>3.5350000000000001</v>
      </c>
      <c r="H794" s="434">
        <f>'KYEI BEKIND - NKAWKAW'!G17</f>
        <v>235.66666666666663</v>
      </c>
      <c r="I794" s="443">
        <f>'KYEI BEKIND - NKAWKAW'!H17</f>
        <v>93191.666666666657</v>
      </c>
      <c r="J794" s="433">
        <f>'KYEI BEKIND - NKAWKAW'!I17</f>
        <v>0</v>
      </c>
      <c r="K794" s="443">
        <f>'KYEI BEKIND - NKAWKAW'!J17</f>
        <v>0</v>
      </c>
      <c r="L794" s="443">
        <f>'KYEI BEKIND - NKAWKAW'!K17</f>
        <v>0</v>
      </c>
      <c r="M794" s="443">
        <f>'KYEI BEKIND - NKAWKAW'!L17</f>
        <v>395.43847241867047</v>
      </c>
      <c r="N794" s="433">
        <f>'KYEI BEKIND - NKAWKAW'!M17</f>
        <v>48</v>
      </c>
      <c r="O794" s="444">
        <f>'KYEI BEKIND - NKAWKAW'!N17</f>
        <v>2.5172883470841446E-2</v>
      </c>
      <c r="P794" s="433">
        <f>'KYEI BEKIND - NKAWKAW'!O17</f>
        <v>0.78898019225199345</v>
      </c>
      <c r="Q794" s="433" t="str">
        <f>'KYEI BEKIND - NKAWKAW'!P17</f>
        <v>B</v>
      </c>
      <c r="R794" s="434">
        <f>'KYEI BEKIND - NKAWKAW'!Q17</f>
        <v>10.712121212121211</v>
      </c>
      <c r="S794" s="443">
        <f>'KYEI BEKIND - NKAWKAW'!R17</f>
        <v>0.16068181818181818</v>
      </c>
      <c r="T794" s="443">
        <f>'KYEI BEKIND - NKAWKAW'!S17</f>
        <v>4235.984848484848</v>
      </c>
      <c r="U794" s="433">
        <f>'KYEI BEKIND - NKAWKAW'!T17</f>
        <v>14</v>
      </c>
      <c r="V794" s="433">
        <f>'KYEI BEKIND - NKAWKAW'!U17</f>
        <v>3</v>
      </c>
      <c r="W794" s="433">
        <f>'KYEI BEKIND - NKAWKAW'!V17</f>
        <v>17</v>
      </c>
      <c r="X794" s="434">
        <f>'KYEI BEKIND - NKAWKAW'!W17</f>
        <v>182.10606060606059</v>
      </c>
      <c r="Y794" s="434">
        <f>'KYEI BEKIND - NKAWKAW'!X17</f>
        <v>182.10606060606059</v>
      </c>
      <c r="Z794" s="443">
        <f>'KYEI BEKIND - NKAWKAW'!Y17</f>
        <v>2.7315909090909094</v>
      </c>
      <c r="AA794" s="444">
        <f>'KYEI BEKIND - NKAWKAW'!Z17</f>
        <v>0</v>
      </c>
      <c r="AB794" s="446" t="str">
        <f>'KYEI BEKIND - NKAWKAW'!AA17</f>
        <v>VERY LOW-ORDER URGENTLY</v>
      </c>
      <c r="AC794" s="443">
        <f>'KYEI BEKIND - NKAWKAW'!AB17</f>
        <v>72011.742424242431</v>
      </c>
      <c r="AD794" s="450">
        <f>Table1[[#This Row],[Stock Sell in/Sell out]]*Table1[[#This Row],[Stock Norm +Transit Time]]/Table1[[#This Row],[Stock Norm QTY]]</f>
        <v>0</v>
      </c>
      <c r="AE794" s="443">
        <f>Table1[[#This Row],[Stock Norm +Transit Time]]*Table1[[#This Row],[Av. Daily Sales MT]]</f>
        <v>2.731590909090909</v>
      </c>
    </row>
    <row r="795" spans="1:31" hidden="1">
      <c r="A795" s="433" t="s">
        <v>121</v>
      </c>
      <c r="B795" s="433" t="s">
        <v>1</v>
      </c>
      <c r="C795" s="433" t="str">
        <f>'KYEI BEKIND - NKAWKAW'!B18</f>
        <v>W168</v>
      </c>
      <c r="D795" s="433" t="str">
        <f>'KYEI BEKIND - NKAWKAW'!C18</f>
        <v>JAMAA 24 X 200G</v>
      </c>
      <c r="E795" s="433" t="str">
        <f>'KYEI BEKIND - NKAWKAW'!D18</f>
        <v>SOAP</v>
      </c>
      <c r="F795" s="433" t="str">
        <f>'KYEI BEKIND - NKAWKAW'!E18</f>
        <v>JAMAA</v>
      </c>
      <c r="G795" s="443">
        <f>'KYEI BEKIND - NKAWKAW'!F18</f>
        <v>3.1984000000000017</v>
      </c>
      <c r="H795" s="434">
        <f>'KYEI BEKIND - NKAWKAW'!G18</f>
        <v>666.33333333333326</v>
      </c>
      <c r="I795" s="443">
        <f>'KYEI BEKIND - NKAWKAW'!H18</f>
        <v>66573.666666666657</v>
      </c>
      <c r="J795" s="433">
        <f>'KYEI BEKIND - NKAWKAW'!I18</f>
        <v>1740</v>
      </c>
      <c r="K795" s="443">
        <f>'KYEI BEKIND - NKAWKAW'!J18</f>
        <v>8.3520000000000003</v>
      </c>
      <c r="L795" s="443">
        <f>'KYEI BEKIND - NKAWKAW'!K18</f>
        <v>173844.19209604803</v>
      </c>
      <c r="M795" s="443">
        <f>'KYEI BEKIND - NKAWKAW'!L18</f>
        <v>99.910455227613809</v>
      </c>
      <c r="N795" s="433">
        <f>'KYEI BEKIND - NKAWKAW'!M18</f>
        <v>6</v>
      </c>
      <c r="O795" s="444">
        <f>'KYEI BEKIND - NKAWKAW'!N18</f>
        <v>2.2775940733561335E-2</v>
      </c>
      <c r="P795" s="433">
        <f>'KYEI BEKIND - NKAWKAW'!O18</f>
        <v>0.81175613298555482</v>
      </c>
      <c r="Q795" s="433" t="str">
        <f>'KYEI BEKIND - NKAWKAW'!P18</f>
        <v>C</v>
      </c>
      <c r="R795" s="434">
        <f>'KYEI BEKIND - NKAWKAW'!Q18</f>
        <v>30.287878787878785</v>
      </c>
      <c r="S795" s="443">
        <f>'KYEI BEKIND - NKAWKAW'!R18</f>
        <v>0.14538181818181825</v>
      </c>
      <c r="T795" s="443">
        <f>'KYEI BEKIND - NKAWKAW'!S18</f>
        <v>3026.0757575757571</v>
      </c>
      <c r="U795" s="433">
        <f>'KYEI BEKIND - NKAWKAW'!T18</f>
        <v>30</v>
      </c>
      <c r="V795" s="433">
        <f>'KYEI BEKIND - NKAWKAW'!U18</f>
        <v>3</v>
      </c>
      <c r="W795" s="433">
        <f>'KYEI BEKIND - NKAWKAW'!V18</f>
        <v>33</v>
      </c>
      <c r="X795" s="434">
        <f>'KYEI BEKIND - NKAWKAW'!W18</f>
        <v>999.49999999999989</v>
      </c>
      <c r="Y795" s="434">
        <f>'KYEI BEKIND - NKAWKAW'!X18</f>
        <v>0</v>
      </c>
      <c r="Z795" s="443">
        <f>'KYEI BEKIND - NKAWKAW'!Y18</f>
        <v>0</v>
      </c>
      <c r="AA795" s="444">
        <f>'KYEI BEKIND - NKAWKAW'!Z18</f>
        <v>1.740870435217609</v>
      </c>
      <c r="AB795" s="446" t="str">
        <f>'KYEI BEKIND - NKAWKAW'!AA18</f>
        <v>HIGH-DON’T ORDER</v>
      </c>
      <c r="AC795" s="443">
        <f>'KYEI BEKIND - NKAWKAW'!AB18</f>
        <v>0</v>
      </c>
      <c r="AD795" s="450">
        <f>Table1[[#This Row],[Stock Sell in/Sell out]]*Table1[[#This Row],[Stock Norm +Transit Time]]/Table1[[#This Row],[Stock Norm QTY]]</f>
        <v>57.448724362181096</v>
      </c>
      <c r="AE795" s="443">
        <f>Table1[[#This Row],[Stock Norm +Transit Time]]*Table1[[#This Row],[Av. Daily Sales MT]]</f>
        <v>4.7976000000000019</v>
      </c>
    </row>
    <row r="796" spans="1:31" hidden="1">
      <c r="A796" s="433" t="s">
        <v>121</v>
      </c>
      <c r="B796" s="433" t="s">
        <v>1</v>
      </c>
      <c r="C796" s="433" t="str">
        <f>'KYEI BEKIND - NKAWKAW'!B19</f>
        <v>W086</v>
      </c>
      <c r="D796" s="433" t="str">
        <f>'KYEI BEKIND - NKAWKAW'!C19</f>
        <v>JAMAA CLASSI 24 X 300G</v>
      </c>
      <c r="E796" s="433" t="str">
        <f>'KYEI BEKIND - NKAWKAW'!D19</f>
        <v>SOAP</v>
      </c>
      <c r="F796" s="433" t="str">
        <f>'KYEI BEKIND - NKAWKAW'!E19</f>
        <v>JAMAA</v>
      </c>
      <c r="G796" s="443">
        <f>'KYEI BEKIND - NKAWKAW'!F19</f>
        <v>2.6232000000000011</v>
      </c>
      <c r="H796" s="434">
        <f>'KYEI BEKIND - NKAWKAW'!G19</f>
        <v>364.33333333333337</v>
      </c>
      <c r="I796" s="443">
        <f>'KYEI BEKIND - NKAWKAW'!H19</f>
        <v>50685.333333333328</v>
      </c>
      <c r="J796" s="433">
        <f>'KYEI BEKIND - NKAWKAW'!I19</f>
        <v>1150</v>
      </c>
      <c r="K796" s="443">
        <f>'KYEI BEKIND - NKAWKAW'!J19</f>
        <v>8.2799999999999994</v>
      </c>
      <c r="L796" s="443">
        <f>'KYEI BEKIND - NKAWKAW'!K19</f>
        <v>159985.72735590115</v>
      </c>
      <c r="M796" s="443">
        <f>'KYEI BEKIND - NKAWKAW'!L19</f>
        <v>139.11802378774013</v>
      </c>
      <c r="N796" s="433">
        <f>'KYEI BEKIND - NKAWKAW'!M19</f>
        <v>48</v>
      </c>
      <c r="O796" s="444">
        <f>'KYEI BEKIND - NKAWKAW'!N19</f>
        <v>1.8679917375024415E-2</v>
      </c>
      <c r="P796" s="433">
        <f>'KYEI BEKIND - NKAWKAW'!O19</f>
        <v>0.83043605036057921</v>
      </c>
      <c r="Q796" s="433" t="str">
        <f>'KYEI BEKIND - NKAWKAW'!P19</f>
        <v>C</v>
      </c>
      <c r="R796" s="434">
        <f>'KYEI BEKIND - NKAWKAW'!Q19</f>
        <v>16.560606060606062</v>
      </c>
      <c r="S796" s="443">
        <f>'KYEI BEKIND - NKAWKAW'!R19</f>
        <v>0.11923636363636368</v>
      </c>
      <c r="T796" s="443">
        <f>'KYEI BEKIND - NKAWKAW'!S19</f>
        <v>2303.8787878787875</v>
      </c>
      <c r="U796" s="433">
        <f>'KYEI BEKIND - NKAWKAW'!T19</f>
        <v>30</v>
      </c>
      <c r="V796" s="433">
        <f>'KYEI BEKIND - NKAWKAW'!U19</f>
        <v>3</v>
      </c>
      <c r="W796" s="433">
        <f>'KYEI BEKIND - NKAWKAW'!V19</f>
        <v>33</v>
      </c>
      <c r="X796" s="434">
        <f>'KYEI BEKIND - NKAWKAW'!W19</f>
        <v>546.5</v>
      </c>
      <c r="Y796" s="434">
        <f>'KYEI BEKIND - NKAWKAW'!X19</f>
        <v>0</v>
      </c>
      <c r="Z796" s="443">
        <f>'KYEI BEKIND - NKAWKAW'!Y19</f>
        <v>0</v>
      </c>
      <c r="AA796" s="444">
        <f>'KYEI BEKIND - NKAWKAW'!Z19</f>
        <v>2.1043000914913081</v>
      </c>
      <c r="AB796" s="446" t="str">
        <f>'KYEI BEKIND - NKAWKAW'!AA19</f>
        <v>VERY HIGH-DON’T ORDER</v>
      </c>
      <c r="AC796" s="443">
        <f>'KYEI BEKIND - NKAWKAW'!AB19</f>
        <v>0</v>
      </c>
      <c r="AD796" s="450">
        <f>Table1[[#This Row],[Stock Sell in/Sell out]]*Table1[[#This Row],[Stock Norm +Transit Time]]/Table1[[#This Row],[Stock Norm QTY]]</f>
        <v>69.441903019213171</v>
      </c>
      <c r="AE796" s="443">
        <f>Table1[[#This Row],[Stock Norm +Transit Time]]*Table1[[#This Row],[Av. Daily Sales MT]]</f>
        <v>3.9348000000000014</v>
      </c>
    </row>
    <row r="797" spans="1:31" hidden="1">
      <c r="A797" s="433" t="s">
        <v>121</v>
      </c>
      <c r="B797" s="433" t="s">
        <v>1</v>
      </c>
      <c r="C797" s="433" t="str">
        <f>'KYEI BEKIND - NKAWKAW'!B20</f>
        <v>W150</v>
      </c>
      <c r="D797" s="433" t="str">
        <f>'KYEI BEKIND - NKAWKAW'!C20</f>
        <v>FRYTOL 0.9L X 12 BTL</v>
      </c>
      <c r="E797" s="433" t="str">
        <f>'KYEI BEKIND - NKAWKAW'!D20</f>
        <v>COOKING OIL</v>
      </c>
      <c r="F797" s="433" t="str">
        <f>'KYEI BEKIND - NKAWKAW'!E20</f>
        <v>FRYTOL</v>
      </c>
      <c r="G797" s="443">
        <f>'KYEI BEKIND - NKAWKAW'!F20</f>
        <v>2.5410666666666675</v>
      </c>
      <c r="H797" s="434">
        <f>'KYEI BEKIND - NKAWKAW'!G20</f>
        <v>244.33333333333334</v>
      </c>
      <c r="I797" s="443">
        <f>'KYEI BEKIND - NKAWKAW'!H20</f>
        <v>62535.333333333328</v>
      </c>
      <c r="J797" s="433">
        <f>'KYEI BEKIND - NKAWKAW'!I20</f>
        <v>0</v>
      </c>
      <c r="K797" s="443">
        <f>'KYEI BEKIND - NKAWKAW'!J20</f>
        <v>0</v>
      </c>
      <c r="L797" s="443">
        <f>'KYEI BEKIND - NKAWKAW'!K20</f>
        <v>0</v>
      </c>
      <c r="M797" s="443">
        <f>'KYEI BEKIND - NKAWKAW'!L20</f>
        <v>255.94270122783081</v>
      </c>
      <c r="N797" s="433">
        <f>'KYEI BEKIND - NKAWKAW'!M20</f>
        <v>40</v>
      </c>
      <c r="O797" s="444">
        <f>'KYEI BEKIND - NKAWKAW'!N20</f>
        <v>1.8095042458738195E-2</v>
      </c>
      <c r="P797" s="433">
        <f>'KYEI BEKIND - NKAWKAW'!O20</f>
        <v>0.84853109281931738</v>
      </c>
      <c r="Q797" s="433" t="str">
        <f>'KYEI BEKIND - NKAWKAW'!P20</f>
        <v>C</v>
      </c>
      <c r="R797" s="434">
        <f>'KYEI BEKIND - NKAWKAW'!Q20</f>
        <v>11.106060606060607</v>
      </c>
      <c r="S797" s="443">
        <f>'KYEI BEKIND - NKAWKAW'!R20</f>
        <v>0.11550303030303034</v>
      </c>
      <c r="T797" s="443">
        <f>'KYEI BEKIND - NKAWKAW'!S20</f>
        <v>2842.5151515151515</v>
      </c>
      <c r="U797" s="433">
        <f>'KYEI BEKIND - NKAWKAW'!T20</f>
        <v>30</v>
      </c>
      <c r="V797" s="433">
        <f>'KYEI BEKIND - NKAWKAW'!U20</f>
        <v>3</v>
      </c>
      <c r="W797" s="433">
        <f>'KYEI BEKIND - NKAWKAW'!V20</f>
        <v>33</v>
      </c>
      <c r="X797" s="434">
        <f>'KYEI BEKIND - NKAWKAW'!W20</f>
        <v>366.50000000000006</v>
      </c>
      <c r="Y797" s="434">
        <f>'KYEI BEKIND - NKAWKAW'!X20</f>
        <v>366.50000000000006</v>
      </c>
      <c r="Z797" s="443">
        <f>'KYEI BEKIND - NKAWKAW'!Y20</f>
        <v>3.8116000000000017</v>
      </c>
      <c r="AA797" s="444">
        <f>'KYEI BEKIND - NKAWKAW'!Z20</f>
        <v>0</v>
      </c>
      <c r="AB797" s="446" t="str">
        <f>'KYEI BEKIND - NKAWKAW'!AA20</f>
        <v>VERY LOW-ORDER URGENTLY</v>
      </c>
      <c r="AC797" s="443">
        <f>'KYEI BEKIND - NKAWKAW'!AB20</f>
        <v>93803</v>
      </c>
      <c r="AD797" s="450">
        <f>Table1[[#This Row],[Stock Sell in/Sell out]]*Table1[[#This Row],[Stock Norm +Transit Time]]/Table1[[#This Row],[Stock Norm QTY]]</f>
        <v>0</v>
      </c>
      <c r="AE797" s="443">
        <f>Table1[[#This Row],[Stock Norm +Transit Time]]*Table1[[#This Row],[Av. Daily Sales MT]]</f>
        <v>3.8116000000000012</v>
      </c>
    </row>
    <row r="798" spans="1:31" hidden="1">
      <c r="A798" s="433" t="s">
        <v>121</v>
      </c>
      <c r="B798" s="433" t="s">
        <v>1</v>
      </c>
      <c r="C798" s="433" t="str">
        <f>'KYEI BEKIND - NKAWKAW'!B21</f>
        <v>W155</v>
      </c>
      <c r="D798" s="433" t="str">
        <f>'KYEI BEKIND - NKAWKAW'!C21</f>
        <v>EAZZY 32X220G</v>
      </c>
      <c r="E798" s="433" t="str">
        <f>'KYEI BEKIND - NKAWKAW'!D21</f>
        <v>SOAP</v>
      </c>
      <c r="F798" s="433" t="str">
        <f>'KYEI BEKIND - NKAWKAW'!E21</f>
        <v>EAZZY</v>
      </c>
      <c r="G798" s="443">
        <f>'KYEI BEKIND - NKAWKAW'!F21</f>
        <v>2.2144000000000017</v>
      </c>
      <c r="H798" s="434">
        <f>'KYEI BEKIND - NKAWKAW'!G21</f>
        <v>288.33333333333331</v>
      </c>
      <c r="I798" s="443">
        <f>'KYEI BEKIND - NKAWKAW'!H21</f>
        <v>32050</v>
      </c>
      <c r="J798" s="433">
        <f>'KYEI BEKIND - NKAWKAW'!I21</f>
        <v>0</v>
      </c>
      <c r="K798" s="443">
        <f>'KYEI BEKIND - NKAWKAW'!J21</f>
        <v>0</v>
      </c>
      <c r="L798" s="443">
        <f>'KYEI BEKIND - NKAWKAW'!K21</f>
        <v>0</v>
      </c>
      <c r="M798" s="443">
        <f>'KYEI BEKIND - NKAWKAW'!L21</f>
        <v>111.15606936416185</v>
      </c>
      <c r="N798" s="433">
        <f>'KYEI BEKIND - NKAWKAW'!M21</f>
        <v>4</v>
      </c>
      <c r="O798" s="444">
        <f>'KYEI BEKIND - NKAWKAW'!N21</f>
        <v>1.5768835405327111E-2</v>
      </c>
      <c r="P798" s="433">
        <f>'KYEI BEKIND - NKAWKAW'!O21</f>
        <v>0.86429992822464452</v>
      </c>
      <c r="Q798" s="433" t="str">
        <f>'KYEI BEKIND - NKAWKAW'!P21</f>
        <v>C</v>
      </c>
      <c r="R798" s="434">
        <f>'KYEI BEKIND - NKAWKAW'!Q21</f>
        <v>13.106060606060606</v>
      </c>
      <c r="S798" s="443">
        <f>'KYEI BEKIND - NKAWKAW'!R21</f>
        <v>0.10065454545454554</v>
      </c>
      <c r="T798" s="443">
        <f>'KYEI BEKIND - NKAWKAW'!S21</f>
        <v>1456.8181818181818</v>
      </c>
      <c r="U798" s="433">
        <f>'KYEI BEKIND - NKAWKAW'!T21</f>
        <v>30</v>
      </c>
      <c r="V798" s="433">
        <f>'KYEI BEKIND - NKAWKAW'!U21</f>
        <v>3</v>
      </c>
      <c r="W798" s="433">
        <f>'KYEI BEKIND - NKAWKAW'!V21</f>
        <v>33</v>
      </c>
      <c r="X798" s="434">
        <f>'KYEI BEKIND - NKAWKAW'!W21</f>
        <v>432.5</v>
      </c>
      <c r="Y798" s="434">
        <f>'KYEI BEKIND - NKAWKAW'!X21</f>
        <v>432.5</v>
      </c>
      <c r="Z798" s="443">
        <f>'KYEI BEKIND - NKAWKAW'!Y21</f>
        <v>3.3216000000000028</v>
      </c>
      <c r="AA798" s="444">
        <f>'KYEI BEKIND - NKAWKAW'!Z21</f>
        <v>0</v>
      </c>
      <c r="AB798" s="446" t="str">
        <f>'KYEI BEKIND - NKAWKAW'!AA21</f>
        <v>VERY LOW-ORDER URGENTLY</v>
      </c>
      <c r="AC798" s="443">
        <f>'KYEI BEKIND - NKAWKAW'!AB21</f>
        <v>48075</v>
      </c>
      <c r="AD798" s="450">
        <f>Table1[[#This Row],[Stock Sell in/Sell out]]*Table1[[#This Row],[Stock Norm +Transit Time]]/Table1[[#This Row],[Stock Norm QTY]]</f>
        <v>0</v>
      </c>
      <c r="AE798" s="443">
        <f>Table1[[#This Row],[Stock Norm +Transit Time]]*Table1[[#This Row],[Av. Daily Sales MT]]</f>
        <v>3.3216000000000028</v>
      </c>
    </row>
    <row r="799" spans="1:31" hidden="1">
      <c r="A799" s="433" t="s">
        <v>121</v>
      </c>
      <c r="B799" s="433" t="s">
        <v>1</v>
      </c>
      <c r="C799" s="433" t="str">
        <f>'KYEI BEKIND - NKAWKAW'!B22</f>
        <v>W040</v>
      </c>
      <c r="D799" s="433" t="str">
        <f>'KYEI BEKIND - NKAWKAW'!C22</f>
        <v>FORTUNE VIET 1KG X 20BAG</v>
      </c>
      <c r="E799" s="433" t="str">
        <f>'KYEI BEKIND - NKAWKAW'!D22</f>
        <v>RICE</v>
      </c>
      <c r="F799" s="433" t="str">
        <f>'KYEI BEKIND - NKAWKAW'!E22</f>
        <v>FORTUNE</v>
      </c>
      <c r="G799" s="443">
        <f>'KYEI BEKIND - NKAWKAW'!F22</f>
        <v>2.16</v>
      </c>
      <c r="H799" s="434">
        <f>'KYEI BEKIND - NKAWKAW'!G22</f>
        <v>108</v>
      </c>
      <c r="I799" s="443">
        <f>'KYEI BEKIND - NKAWKAW'!H22</f>
        <v>38032</v>
      </c>
      <c r="J799" s="433">
        <f>'KYEI BEKIND - NKAWKAW'!I22</f>
        <v>50</v>
      </c>
      <c r="K799" s="443">
        <f>'KYEI BEKIND - NKAWKAW'!J22</f>
        <v>1</v>
      </c>
      <c r="L799" s="443">
        <f>'KYEI BEKIND - NKAWKAW'!K22</f>
        <v>17607.407407407409</v>
      </c>
      <c r="M799" s="443">
        <f>'KYEI BEKIND - NKAWKAW'!L22</f>
        <v>352.14814814814815</v>
      </c>
      <c r="N799" s="433">
        <f>'KYEI BEKIND - NKAWKAW'!M22</f>
        <v>12</v>
      </c>
      <c r="O799" s="444">
        <f>'KYEI BEKIND - NKAWKAW'!N22</f>
        <v>1.5381450720514151E-2</v>
      </c>
      <c r="P799" s="433">
        <f>'KYEI BEKIND - NKAWKAW'!O22</f>
        <v>0.87968137894515863</v>
      </c>
      <c r="Q799" s="433" t="str">
        <f>'KYEI BEKIND - NKAWKAW'!P22</f>
        <v>C</v>
      </c>
      <c r="R799" s="434">
        <f>'KYEI BEKIND - NKAWKAW'!Q22</f>
        <v>4.9090909090909092</v>
      </c>
      <c r="S799" s="443">
        <f>'KYEI BEKIND - NKAWKAW'!R22</f>
        <v>9.818181818181819E-2</v>
      </c>
      <c r="T799" s="443">
        <f>'KYEI BEKIND - NKAWKAW'!S22</f>
        <v>1728.7272727272727</v>
      </c>
      <c r="U799" s="433">
        <f>'KYEI BEKIND - NKAWKAW'!T22</f>
        <v>30</v>
      </c>
      <c r="V799" s="433">
        <f>'KYEI BEKIND - NKAWKAW'!U22</f>
        <v>3</v>
      </c>
      <c r="W799" s="433">
        <f>'KYEI BEKIND - NKAWKAW'!V22</f>
        <v>33</v>
      </c>
      <c r="X799" s="434">
        <f>'KYEI BEKIND - NKAWKAW'!W22</f>
        <v>162</v>
      </c>
      <c r="Y799" s="434">
        <f>'KYEI BEKIND - NKAWKAW'!X22</f>
        <v>112</v>
      </c>
      <c r="Z799" s="443">
        <f>'KYEI BEKIND - NKAWKAW'!Y22</f>
        <v>2.2400000000000002</v>
      </c>
      <c r="AA799" s="444">
        <f>'KYEI BEKIND - NKAWKAW'!Z22</f>
        <v>0.30864197530864196</v>
      </c>
      <c r="AB799" s="446" t="str">
        <f>'KYEI BEKIND - NKAWKAW'!AA22</f>
        <v>VERY LOW-ORDER URGENTLY</v>
      </c>
      <c r="AC799" s="443">
        <f>'KYEI BEKIND - NKAWKAW'!AB22</f>
        <v>39440.592592592591</v>
      </c>
      <c r="AD799" s="450">
        <f>Table1[[#This Row],[Stock Sell in/Sell out]]*Table1[[#This Row],[Stock Norm +Transit Time]]/Table1[[#This Row],[Stock Norm QTY]]</f>
        <v>10.185185185185185</v>
      </c>
      <c r="AE799" s="443">
        <f>Table1[[#This Row],[Stock Norm +Transit Time]]*Table1[[#This Row],[Av. Daily Sales MT]]</f>
        <v>3.24</v>
      </c>
    </row>
    <row r="800" spans="1:31" hidden="1">
      <c r="A800" s="433" t="s">
        <v>121</v>
      </c>
      <c r="B800" s="433" t="s">
        <v>1</v>
      </c>
      <c r="C800" s="433" t="str">
        <f>'KYEI BEKIND - NKAWKAW'!B23</f>
        <v>W178</v>
      </c>
      <c r="D800" s="433" t="str">
        <f>'KYEI BEKIND - NKAWKAW'!C23</f>
        <v>FRYTOL 450 ML SCH</v>
      </c>
      <c r="E800" s="433" t="str">
        <f>'KYEI BEKIND - NKAWKAW'!D23</f>
        <v>COOKING OIL</v>
      </c>
      <c r="F800" s="433" t="str">
        <f>'KYEI BEKIND - NKAWKAW'!E23</f>
        <v>FRYTOL</v>
      </c>
      <c r="G800" s="443">
        <f>'KYEI BEKIND - NKAWKAW'!F23</f>
        <v>2.1394933333333341</v>
      </c>
      <c r="H800" s="434">
        <f>'KYEI BEKIND - NKAWKAW'!G23</f>
        <v>264</v>
      </c>
      <c r="I800" s="443">
        <f>'KYEI BEKIND - NKAWKAW'!H23</f>
        <v>79200.666666666672</v>
      </c>
      <c r="J800" s="433">
        <f>'KYEI BEKIND - NKAWKAW'!I23</f>
        <v>830</v>
      </c>
      <c r="K800" s="443">
        <f>'KYEI BEKIND - NKAWKAW'!J23</f>
        <v>6.7229999999999999</v>
      </c>
      <c r="L800" s="443">
        <f>'KYEI BEKIND - NKAWKAW'!K23</f>
        <v>249002.09595959599</v>
      </c>
      <c r="M800" s="443">
        <f>'KYEI BEKIND - NKAWKAW'!L23</f>
        <v>300.00252525252529</v>
      </c>
      <c r="N800" s="433">
        <f>'KYEI BEKIND - NKAWKAW'!M23</f>
        <v>1</v>
      </c>
      <c r="O800" s="444">
        <f>'KYEI BEKIND - NKAWKAW'!N23</f>
        <v>1.5235421885895941E-2</v>
      </c>
      <c r="P800" s="433">
        <f>'KYEI BEKIND - NKAWKAW'!O23</f>
        <v>0.89491680083105463</v>
      </c>
      <c r="Q800" s="433" t="str">
        <f>'KYEI BEKIND - NKAWKAW'!P23</f>
        <v>C</v>
      </c>
      <c r="R800" s="434">
        <f>'KYEI BEKIND - NKAWKAW'!Q23</f>
        <v>12</v>
      </c>
      <c r="S800" s="443">
        <f>'KYEI BEKIND - NKAWKAW'!R23</f>
        <v>9.7249696969697E-2</v>
      </c>
      <c r="T800" s="443">
        <f>'KYEI BEKIND - NKAWKAW'!S23</f>
        <v>3600.0303030303035</v>
      </c>
      <c r="U800" s="433">
        <f>'KYEI BEKIND - NKAWKAW'!T23</f>
        <v>30</v>
      </c>
      <c r="V800" s="433">
        <f>'KYEI BEKIND - NKAWKAW'!U23</f>
        <v>3</v>
      </c>
      <c r="W800" s="433">
        <f>'KYEI BEKIND - NKAWKAW'!V23</f>
        <v>33</v>
      </c>
      <c r="X800" s="434">
        <f>'KYEI BEKIND - NKAWKAW'!W23</f>
        <v>396</v>
      </c>
      <c r="Y800" s="434">
        <f>'KYEI BEKIND - NKAWKAW'!X23</f>
        <v>0</v>
      </c>
      <c r="Z800" s="443">
        <f>'KYEI BEKIND - NKAWKAW'!Y23</f>
        <v>0</v>
      </c>
      <c r="AA800" s="444">
        <f>'KYEI BEKIND - NKAWKAW'!Z23</f>
        <v>2.095959595959596</v>
      </c>
      <c r="AB800" s="446" t="str">
        <f>'KYEI BEKIND - NKAWKAW'!AA23</f>
        <v>VERY HIGH-DON’T ORDER</v>
      </c>
      <c r="AC800" s="443">
        <f>'KYEI BEKIND - NKAWKAW'!AB23</f>
        <v>0</v>
      </c>
      <c r="AD800" s="450">
        <f>Table1[[#This Row],[Stock Sell in/Sell out]]*Table1[[#This Row],[Stock Norm +Transit Time]]/Table1[[#This Row],[Stock Norm QTY]]</f>
        <v>69.166666666666671</v>
      </c>
      <c r="AE800" s="443">
        <f>Table1[[#This Row],[Stock Norm +Transit Time]]*Table1[[#This Row],[Av. Daily Sales MT]]</f>
        <v>3.2092400000000012</v>
      </c>
    </row>
    <row r="801" spans="1:31" hidden="1">
      <c r="A801" s="433" t="s">
        <v>121</v>
      </c>
      <c r="B801" s="433" t="s">
        <v>1</v>
      </c>
      <c r="C801" s="433" t="str">
        <f>'KYEI BEKIND - NKAWKAW'!B24</f>
        <v>W021</v>
      </c>
      <c r="D801" s="433" t="str">
        <f>'KYEI BEKIND - NKAWKAW'!C24</f>
        <v>FRYTOL OIL 10L</v>
      </c>
      <c r="E801" s="433" t="str">
        <f>'KYEI BEKIND - NKAWKAW'!D24</f>
        <v>COOKING OIL</v>
      </c>
      <c r="F801" s="433" t="str">
        <f>'KYEI BEKIND - NKAWKAW'!E24</f>
        <v>FRYTOL</v>
      </c>
      <c r="G801" s="443">
        <f>'KYEI BEKIND - NKAWKAW'!F24</f>
        <v>1.7639999999999991</v>
      </c>
      <c r="H801" s="434">
        <f>'KYEI BEKIND - NKAWKAW'!G24</f>
        <v>196</v>
      </c>
      <c r="I801" s="443">
        <f>'KYEI BEKIND - NKAWKAW'!H24</f>
        <v>55365.333333333328</v>
      </c>
      <c r="J801" s="433">
        <f>'KYEI BEKIND - NKAWKAW'!I24</f>
        <v>332</v>
      </c>
      <c r="K801" s="443">
        <f>'KYEI BEKIND - NKAWKAW'!J24</f>
        <v>2.988</v>
      </c>
      <c r="L801" s="443">
        <f>'KYEI BEKIND - NKAWKAW'!K24</f>
        <v>93782.095238095222</v>
      </c>
      <c r="M801" s="443">
        <f>'KYEI BEKIND - NKAWKAW'!L24</f>
        <v>282.47619047619042</v>
      </c>
      <c r="N801" s="433">
        <f>'KYEI BEKIND - NKAWKAW'!M24</f>
        <v>24</v>
      </c>
      <c r="O801" s="444">
        <f>'KYEI BEKIND - NKAWKAW'!N24</f>
        <v>1.2561518088419883E-2</v>
      </c>
      <c r="P801" s="433">
        <f>'KYEI BEKIND - NKAWKAW'!O24</f>
        <v>0.9074783189194745</v>
      </c>
      <c r="Q801" s="433" t="str">
        <f>'KYEI BEKIND - NKAWKAW'!P24</f>
        <v>C</v>
      </c>
      <c r="R801" s="434">
        <f>'KYEI BEKIND - NKAWKAW'!Q24</f>
        <v>8.9090909090909083</v>
      </c>
      <c r="S801" s="443">
        <f>'KYEI BEKIND - NKAWKAW'!R24</f>
        <v>8.0181818181818146E-2</v>
      </c>
      <c r="T801" s="443">
        <f>'KYEI BEKIND - NKAWKAW'!S24</f>
        <v>2516.6060606060605</v>
      </c>
      <c r="U801" s="433">
        <f>'KYEI BEKIND - NKAWKAW'!T24</f>
        <v>30</v>
      </c>
      <c r="V801" s="433">
        <f>'KYEI BEKIND - NKAWKAW'!U24</f>
        <v>3</v>
      </c>
      <c r="W801" s="433">
        <f>'KYEI BEKIND - NKAWKAW'!V24</f>
        <v>33</v>
      </c>
      <c r="X801" s="434">
        <f>'KYEI BEKIND - NKAWKAW'!W24</f>
        <v>294</v>
      </c>
      <c r="Y801" s="434">
        <f>'KYEI BEKIND - NKAWKAW'!X24</f>
        <v>0</v>
      </c>
      <c r="Z801" s="443">
        <f>'KYEI BEKIND - NKAWKAW'!Y24</f>
        <v>0</v>
      </c>
      <c r="AA801" s="444">
        <f>'KYEI BEKIND - NKAWKAW'!Z24</f>
        <v>1.129251700680272</v>
      </c>
      <c r="AB801" s="446" t="str">
        <f>'KYEI BEKIND - NKAWKAW'!AA24</f>
        <v>HIGH-DON’T ORDER</v>
      </c>
      <c r="AC801" s="443">
        <f>'KYEI BEKIND - NKAWKAW'!AB24</f>
        <v>0</v>
      </c>
      <c r="AD801" s="450">
        <f>Table1[[#This Row],[Stock Sell in/Sell out]]*Table1[[#This Row],[Stock Norm +Transit Time]]/Table1[[#This Row],[Stock Norm QTY]]</f>
        <v>37.265306122448976</v>
      </c>
      <c r="AE801" s="443">
        <f>Table1[[#This Row],[Stock Norm +Transit Time]]*Table1[[#This Row],[Av. Daily Sales MT]]</f>
        <v>2.645999999999999</v>
      </c>
    </row>
    <row r="802" spans="1:31" hidden="1">
      <c r="A802" s="433" t="s">
        <v>121</v>
      </c>
      <c r="B802" s="433" t="s">
        <v>1</v>
      </c>
      <c r="C802" s="433" t="str">
        <f>'KYEI BEKIND - NKAWKAW'!B25</f>
        <v>W225</v>
      </c>
      <c r="D802" s="433" t="str">
        <f>'KYEI BEKIND - NKAWKAW'!C25</f>
        <v>FRYTOL 4.5L X 3</v>
      </c>
      <c r="E802" s="433" t="str">
        <f>'KYEI BEKIND - NKAWKAW'!D25</f>
        <v>COOKING OIL</v>
      </c>
      <c r="F802" s="433" t="str">
        <f>'KYEI BEKIND - NKAWKAW'!E25</f>
        <v>FRYTOL</v>
      </c>
      <c r="G802" s="443">
        <f>'KYEI BEKIND - NKAWKAW'!F25</f>
        <v>1.6225999999999992</v>
      </c>
      <c r="H802" s="434">
        <f>'KYEI BEKIND - NKAWKAW'!G25</f>
        <v>126.66666666666667</v>
      </c>
      <c r="I802" s="443">
        <f>'KYEI BEKIND - NKAWKAW'!H25</f>
        <v>41800</v>
      </c>
      <c r="J802" s="433">
        <f>'KYEI BEKIND - NKAWKAW'!I25</f>
        <v>0</v>
      </c>
      <c r="K802" s="443">
        <f>'KYEI BEKIND - NKAWKAW'!J25</f>
        <v>0</v>
      </c>
      <c r="L802" s="443">
        <f>'KYEI BEKIND - NKAWKAW'!K25</f>
        <v>0</v>
      </c>
      <c r="M802" s="443">
        <f>'KYEI BEKIND - NKAWKAW'!L25</f>
        <v>330</v>
      </c>
      <c r="N802" s="433">
        <f>'KYEI BEKIND - NKAWKAW'!M25</f>
        <v>48</v>
      </c>
      <c r="O802" s="444">
        <f>'KYEI BEKIND - NKAWKAW'!N25</f>
        <v>1.1554602749586225E-2</v>
      </c>
      <c r="P802" s="433">
        <f>'KYEI BEKIND - NKAWKAW'!O25</f>
        <v>0.9190329216690607</v>
      </c>
      <c r="Q802" s="433" t="str">
        <f>'KYEI BEKIND - NKAWKAW'!P25</f>
        <v>C</v>
      </c>
      <c r="R802" s="434">
        <f>'KYEI BEKIND - NKAWKAW'!Q25</f>
        <v>5.7575757575757578</v>
      </c>
      <c r="S802" s="443">
        <f>'KYEI BEKIND - NKAWKAW'!R25</f>
        <v>7.375454545454542E-2</v>
      </c>
      <c r="T802" s="443">
        <f>'KYEI BEKIND - NKAWKAW'!S25</f>
        <v>1900</v>
      </c>
      <c r="U802" s="433">
        <f>'KYEI BEKIND - NKAWKAW'!T25</f>
        <v>30</v>
      </c>
      <c r="V802" s="433">
        <f>'KYEI BEKIND - NKAWKAW'!U25</f>
        <v>3</v>
      </c>
      <c r="W802" s="433">
        <f>'KYEI BEKIND - NKAWKAW'!V25</f>
        <v>33</v>
      </c>
      <c r="X802" s="434">
        <f>'KYEI BEKIND - NKAWKAW'!W25</f>
        <v>190</v>
      </c>
      <c r="Y802" s="434">
        <f>'KYEI BEKIND - NKAWKAW'!X25</f>
        <v>190</v>
      </c>
      <c r="Z802" s="443">
        <f>'KYEI BEKIND - NKAWKAW'!Y25</f>
        <v>2.4338999999999991</v>
      </c>
      <c r="AA802" s="444">
        <f>'KYEI BEKIND - NKAWKAW'!Z25</f>
        <v>0</v>
      </c>
      <c r="AB802" s="446" t="str">
        <f>'KYEI BEKIND - NKAWKAW'!AA25</f>
        <v>VERY LOW-ORDER URGENTLY</v>
      </c>
      <c r="AC802" s="443">
        <f>'KYEI BEKIND - NKAWKAW'!AB25</f>
        <v>62700</v>
      </c>
      <c r="AD802" s="450">
        <f>Table1[[#This Row],[Stock Sell in/Sell out]]*Table1[[#This Row],[Stock Norm +Transit Time]]/Table1[[#This Row],[Stock Norm QTY]]</f>
        <v>0</v>
      </c>
      <c r="AE802" s="443">
        <f>Table1[[#This Row],[Stock Norm +Transit Time]]*Table1[[#This Row],[Av. Daily Sales MT]]</f>
        <v>2.4338999999999991</v>
      </c>
    </row>
    <row r="803" spans="1:31" hidden="1">
      <c r="A803" s="433" t="s">
        <v>121</v>
      </c>
      <c r="B803" s="433" t="s">
        <v>1</v>
      </c>
      <c r="C803" s="433" t="str">
        <f>'KYEI BEKIND - NKAWKAW'!B26</f>
        <v>W188</v>
      </c>
      <c r="D803" s="433" t="str">
        <f>'KYEI BEKIND - NKAWKAW'!C26</f>
        <v>FRYTOL 1.8LT</v>
      </c>
      <c r="E803" s="433" t="str">
        <f>'KYEI BEKIND - NKAWKAW'!D26</f>
        <v>COOKING OIL</v>
      </c>
      <c r="F803" s="433" t="str">
        <f>'KYEI BEKIND - NKAWKAW'!E26</f>
        <v>FRYTOL</v>
      </c>
      <c r="G803" s="443">
        <f>'KYEI BEKIND - NKAWKAW'!F26</f>
        <v>1.5940799999999995</v>
      </c>
      <c r="H803" s="434">
        <f>'KYEI BEKIND - NKAWKAW'!G26</f>
        <v>164</v>
      </c>
      <c r="I803" s="443">
        <f>'KYEI BEKIND - NKAWKAW'!H26</f>
        <v>62121.333333333328</v>
      </c>
      <c r="J803" s="433">
        <f>'KYEI BEKIND - NKAWKAW'!I26</f>
        <v>260</v>
      </c>
      <c r="K803" s="443">
        <f>'KYEI BEKIND - NKAWKAW'!J26</f>
        <v>2.5272000000000001</v>
      </c>
      <c r="L803" s="443">
        <f>'KYEI BEKIND - NKAWKAW'!K26</f>
        <v>98485.040650406489</v>
      </c>
      <c r="M803" s="443">
        <f>'KYEI BEKIND - NKAWKAW'!L26</f>
        <v>378.78861788617883</v>
      </c>
      <c r="N803" s="433">
        <f>'KYEI BEKIND - NKAWKAW'!M26</f>
        <v>24</v>
      </c>
      <c r="O803" s="444">
        <f>'KYEI BEKIND - NKAWKAW'!N26</f>
        <v>1.1351510631739439E-2</v>
      </c>
      <c r="P803" s="433">
        <f>'KYEI BEKIND - NKAWKAW'!O26</f>
        <v>0.93038443230080015</v>
      </c>
      <c r="Q803" s="433" t="str">
        <f>'KYEI BEKIND - NKAWKAW'!P26</f>
        <v>C</v>
      </c>
      <c r="R803" s="434">
        <f>'KYEI BEKIND - NKAWKAW'!Q26</f>
        <v>7.4545454545454541</v>
      </c>
      <c r="S803" s="443">
        <f>'KYEI BEKIND - NKAWKAW'!R26</f>
        <v>7.2458181818181797E-2</v>
      </c>
      <c r="T803" s="443">
        <f>'KYEI BEKIND - NKAWKAW'!S26</f>
        <v>2823.6969696969695</v>
      </c>
      <c r="U803" s="433">
        <f>'KYEI BEKIND - NKAWKAW'!T26</f>
        <v>30</v>
      </c>
      <c r="V803" s="433">
        <f>'KYEI BEKIND - NKAWKAW'!U26</f>
        <v>3</v>
      </c>
      <c r="W803" s="433">
        <f>'KYEI BEKIND - NKAWKAW'!V26</f>
        <v>33</v>
      </c>
      <c r="X803" s="434">
        <f>'KYEI BEKIND - NKAWKAW'!W26</f>
        <v>246</v>
      </c>
      <c r="Y803" s="434">
        <f>'KYEI BEKIND - NKAWKAW'!X26</f>
        <v>0</v>
      </c>
      <c r="Z803" s="443">
        <f>'KYEI BEKIND - NKAWKAW'!Y26</f>
        <v>0</v>
      </c>
      <c r="AA803" s="444">
        <f>'KYEI BEKIND - NKAWKAW'!Z26</f>
        <v>1.056910569105691</v>
      </c>
      <c r="AB803" s="446" t="str">
        <f>'KYEI BEKIND - NKAWKAW'!AA26</f>
        <v>HIGH-DON’T ORDER</v>
      </c>
      <c r="AC803" s="443">
        <f>'KYEI BEKIND - NKAWKAW'!AB26</f>
        <v>0</v>
      </c>
      <c r="AD803" s="450">
        <f>Table1[[#This Row],[Stock Sell in/Sell out]]*Table1[[#This Row],[Stock Norm +Transit Time]]/Table1[[#This Row],[Stock Norm QTY]]</f>
        <v>34.878048780487802</v>
      </c>
      <c r="AE803" s="443">
        <f>Table1[[#This Row],[Stock Norm +Transit Time]]*Table1[[#This Row],[Av. Daily Sales MT]]</f>
        <v>2.3911199999999995</v>
      </c>
    </row>
    <row r="804" spans="1:31" hidden="1">
      <c r="A804" s="433" t="s">
        <v>121</v>
      </c>
      <c r="B804" s="433" t="s">
        <v>1</v>
      </c>
      <c r="C804" s="433" t="str">
        <f>'KYEI BEKIND - NKAWKAW'!B27</f>
        <v>W140</v>
      </c>
      <c r="D804" s="433" t="str">
        <f>'KYEI BEKIND - NKAWKAW'!C27</f>
        <v>JAMAA CLASSIC 130G</v>
      </c>
      <c r="E804" s="433" t="str">
        <f>'KYEI BEKIND - NKAWKAW'!D27</f>
        <v>SOAP</v>
      </c>
      <c r="F804" s="433" t="str">
        <f>'KYEI BEKIND - NKAWKAW'!E27</f>
        <v>JAMAA</v>
      </c>
      <c r="G804" s="443">
        <f>'KYEI BEKIND - NKAWKAW'!F27</f>
        <v>1.46848</v>
      </c>
      <c r="H804" s="434">
        <f>'KYEI BEKIND - NKAWKAW'!G27</f>
        <v>235.33333333333331</v>
      </c>
      <c r="I804" s="443">
        <f>'KYEI BEKIND - NKAWKAW'!H27</f>
        <v>28670</v>
      </c>
      <c r="J804" s="433">
        <f>'KYEI BEKIND - NKAWKAW'!I27</f>
        <v>413</v>
      </c>
      <c r="K804" s="443">
        <f>'KYEI BEKIND - NKAWKAW'!J27</f>
        <v>2.5771199999999999</v>
      </c>
      <c r="L804" s="443">
        <f>'KYEI BEKIND - NKAWKAW'!K27</f>
        <v>50314.63172804533</v>
      </c>
      <c r="M804" s="443">
        <f>'KYEI BEKIND - NKAWKAW'!L27</f>
        <v>121.8271954674221</v>
      </c>
      <c r="N804" s="433">
        <f>'KYEI BEKIND - NKAWKAW'!M27</f>
        <v>24</v>
      </c>
      <c r="O804" s="444">
        <f>'KYEI BEKIND - NKAWKAW'!N27</f>
        <v>1.0457107756509546E-2</v>
      </c>
      <c r="P804" s="433">
        <f>'KYEI BEKIND - NKAWKAW'!O27</f>
        <v>0.94084154005730969</v>
      </c>
      <c r="Q804" s="433" t="str">
        <f>'KYEI BEKIND - NKAWKAW'!P27</f>
        <v>C</v>
      </c>
      <c r="R804" s="434">
        <f>'KYEI BEKIND - NKAWKAW'!Q27</f>
        <v>10.696969696969695</v>
      </c>
      <c r="S804" s="443">
        <f>'KYEI BEKIND - NKAWKAW'!R27</f>
        <v>6.6749090909090911E-2</v>
      </c>
      <c r="T804" s="443">
        <f>'KYEI BEKIND - NKAWKAW'!S27</f>
        <v>1303.1818181818182</v>
      </c>
      <c r="U804" s="433">
        <f>'KYEI BEKIND - NKAWKAW'!T27</f>
        <v>30</v>
      </c>
      <c r="V804" s="433">
        <f>'KYEI BEKIND - NKAWKAW'!U27</f>
        <v>3</v>
      </c>
      <c r="W804" s="433">
        <f>'KYEI BEKIND - NKAWKAW'!V27</f>
        <v>33</v>
      </c>
      <c r="X804" s="434">
        <f>'KYEI BEKIND - NKAWKAW'!W27</f>
        <v>352.99999999999994</v>
      </c>
      <c r="Y804" s="434">
        <f>'KYEI BEKIND - NKAWKAW'!X27</f>
        <v>0</v>
      </c>
      <c r="Z804" s="443">
        <f>'KYEI BEKIND - NKAWKAW'!Y27</f>
        <v>0</v>
      </c>
      <c r="AA804" s="444">
        <f>'KYEI BEKIND - NKAWKAW'!Z27</f>
        <v>1.1699716713881021</v>
      </c>
      <c r="AB804" s="446" t="str">
        <f>'KYEI BEKIND - NKAWKAW'!AA27</f>
        <v>HIGH-DON’T ORDER</v>
      </c>
      <c r="AC804" s="443">
        <f>'KYEI BEKIND - NKAWKAW'!AB27</f>
        <v>0</v>
      </c>
      <c r="AD804" s="450">
        <f>Table1[[#This Row],[Stock Sell in/Sell out]]*Table1[[#This Row],[Stock Norm +Transit Time]]/Table1[[#This Row],[Stock Norm QTY]]</f>
        <v>38.609065155807372</v>
      </c>
      <c r="AE804" s="443">
        <f>Table1[[#This Row],[Stock Norm +Transit Time]]*Table1[[#This Row],[Av. Daily Sales MT]]</f>
        <v>2.2027200000000002</v>
      </c>
    </row>
    <row r="805" spans="1:31" hidden="1">
      <c r="A805" s="433" t="s">
        <v>121</v>
      </c>
      <c r="B805" s="433" t="s">
        <v>1</v>
      </c>
      <c r="C805" s="433" t="str">
        <f>'KYEI BEKIND - NKAWKAW'!B28</f>
        <v>W153</v>
      </c>
      <c r="D805" s="433" t="str">
        <f>'KYEI BEKIND - NKAWKAW'!C28</f>
        <v>JAMAA CLASSIC 48X110G</v>
      </c>
      <c r="E805" s="433" t="str">
        <f>'KYEI BEKIND - NKAWKAW'!D28</f>
        <v>SOAP</v>
      </c>
      <c r="F805" s="433" t="str">
        <f>'KYEI BEKIND - NKAWKAW'!E28</f>
        <v>JAMAA</v>
      </c>
      <c r="G805" s="443">
        <f>'KYEI BEKIND - NKAWKAW'!F28</f>
        <v>1.3633799999999996</v>
      </c>
      <c r="H805" s="434">
        <f>'KYEI BEKIND - NKAWKAW'!G28</f>
        <v>244.33333333333334</v>
      </c>
      <c r="I805" s="443">
        <f>'KYEI BEKIND - NKAWKAW'!H28</f>
        <v>11974.333333333334</v>
      </c>
      <c r="J805" s="433">
        <f>'KYEI BEKIND - NKAWKAW'!I28</f>
        <v>0</v>
      </c>
      <c r="K805" s="443">
        <f>'KYEI BEKIND - NKAWKAW'!J28</f>
        <v>0</v>
      </c>
      <c r="L805" s="443">
        <f>'KYEI BEKIND - NKAWKAW'!K28</f>
        <v>0</v>
      </c>
      <c r="M805" s="443">
        <f>'KYEI BEKIND - NKAWKAW'!L28</f>
        <v>49.008185538881307</v>
      </c>
      <c r="N805" s="433">
        <f>'KYEI BEKIND - NKAWKAW'!M28</f>
        <v>1</v>
      </c>
      <c r="O805" s="444">
        <f>'KYEI BEKIND - NKAWKAW'!N28</f>
        <v>9.7086862422845251E-3</v>
      </c>
      <c r="P805" s="433">
        <f>'KYEI BEKIND - NKAWKAW'!O28</f>
        <v>0.95055022629959418</v>
      </c>
      <c r="Q805" s="433" t="str">
        <f>'KYEI BEKIND - NKAWKAW'!P28</f>
        <v>C</v>
      </c>
      <c r="R805" s="434">
        <f>'KYEI BEKIND - NKAWKAW'!Q28</f>
        <v>11.106060606060607</v>
      </c>
      <c r="S805" s="443">
        <f>'KYEI BEKIND - NKAWKAW'!R28</f>
        <v>6.1971818181818163E-2</v>
      </c>
      <c r="T805" s="443">
        <f>'KYEI BEKIND - NKAWKAW'!S28</f>
        <v>544.28787878787887</v>
      </c>
      <c r="U805" s="433">
        <f>'KYEI BEKIND - NKAWKAW'!T28</f>
        <v>30</v>
      </c>
      <c r="V805" s="433">
        <f>'KYEI BEKIND - NKAWKAW'!U28</f>
        <v>3</v>
      </c>
      <c r="W805" s="433">
        <f>'KYEI BEKIND - NKAWKAW'!V28</f>
        <v>33</v>
      </c>
      <c r="X805" s="434">
        <f>'KYEI BEKIND - NKAWKAW'!W28</f>
        <v>366.50000000000006</v>
      </c>
      <c r="Y805" s="434">
        <f>'KYEI BEKIND - NKAWKAW'!X28</f>
        <v>366.50000000000006</v>
      </c>
      <c r="Z805" s="443">
        <f>'KYEI BEKIND - NKAWKAW'!Y28</f>
        <v>2.0450699999999995</v>
      </c>
      <c r="AA805" s="444">
        <f>'KYEI BEKIND - NKAWKAW'!Z28</f>
        <v>0</v>
      </c>
      <c r="AB805" s="446" t="str">
        <f>'KYEI BEKIND - NKAWKAW'!AA28</f>
        <v>VERY LOW-ORDER URGENTLY</v>
      </c>
      <c r="AC805" s="443">
        <f>'KYEI BEKIND - NKAWKAW'!AB28</f>
        <v>17961.5</v>
      </c>
      <c r="AD805" s="450">
        <f>Table1[[#This Row],[Stock Sell in/Sell out]]*Table1[[#This Row],[Stock Norm +Transit Time]]/Table1[[#This Row],[Stock Norm QTY]]</f>
        <v>0</v>
      </c>
      <c r="AE805" s="443">
        <f>Table1[[#This Row],[Stock Norm +Transit Time]]*Table1[[#This Row],[Av. Daily Sales MT]]</f>
        <v>2.0450699999999995</v>
      </c>
    </row>
    <row r="806" spans="1:31" hidden="1">
      <c r="A806" s="433" t="s">
        <v>121</v>
      </c>
      <c r="B806" s="433" t="s">
        <v>1</v>
      </c>
      <c r="C806" s="433" t="str">
        <f>'KYEI BEKIND - NKAWKAW'!B29</f>
        <v>W024</v>
      </c>
      <c r="D806" s="433" t="str">
        <f>'KYEI BEKIND - NKAWKAW'!C29</f>
        <v>FRYTOL 200ML X 24SCH</v>
      </c>
      <c r="E806" s="433" t="str">
        <f>'KYEI BEKIND - NKAWKAW'!D29</f>
        <v>COOKING OIL</v>
      </c>
      <c r="F806" s="433" t="str">
        <f>'KYEI BEKIND - NKAWKAW'!E29</f>
        <v>FRYTOL</v>
      </c>
      <c r="G806" s="443">
        <f>'KYEI BEKIND - NKAWKAW'!F29</f>
        <v>1.2067200000000002</v>
      </c>
      <c r="H806" s="434">
        <f>'KYEI BEKIND - NKAWKAW'!G29</f>
        <v>279.33333333333337</v>
      </c>
      <c r="I806" s="443">
        <f>'KYEI BEKIND - NKAWKAW'!H29</f>
        <v>55750</v>
      </c>
      <c r="J806" s="433">
        <f>'KYEI BEKIND - NKAWKAW'!I29</f>
        <v>0</v>
      </c>
      <c r="K806" s="443">
        <f>'KYEI BEKIND - NKAWKAW'!J29</f>
        <v>0</v>
      </c>
      <c r="L806" s="443">
        <f>'KYEI BEKIND - NKAWKAW'!K29</f>
        <v>0</v>
      </c>
      <c r="M806" s="443">
        <f>'KYEI BEKIND - NKAWKAW'!L29</f>
        <v>199.58233890214794</v>
      </c>
      <c r="N806" s="433">
        <f>'KYEI BEKIND - NKAWKAW'!M29</f>
        <v>40</v>
      </c>
      <c r="O806" s="444">
        <f>'KYEI BEKIND - NKAWKAW'!N29</f>
        <v>8.5931038025272403E-3</v>
      </c>
      <c r="P806" s="433">
        <f>'KYEI BEKIND - NKAWKAW'!O29</f>
        <v>0.95914333010212138</v>
      </c>
      <c r="Q806" s="433" t="str">
        <f>'KYEI BEKIND - NKAWKAW'!P29</f>
        <v>C</v>
      </c>
      <c r="R806" s="434">
        <f>'KYEI BEKIND - NKAWKAW'!Q29</f>
        <v>12.696969696969699</v>
      </c>
      <c r="S806" s="443">
        <f>'KYEI BEKIND - NKAWKAW'!R29</f>
        <v>5.4850909090909103E-2</v>
      </c>
      <c r="T806" s="443">
        <f>'KYEI BEKIND - NKAWKAW'!S29</f>
        <v>2534.090909090909</v>
      </c>
      <c r="U806" s="433">
        <f>'KYEI BEKIND - NKAWKAW'!T29</f>
        <v>30</v>
      </c>
      <c r="V806" s="433">
        <f>'KYEI BEKIND - NKAWKAW'!U29</f>
        <v>3</v>
      </c>
      <c r="W806" s="433">
        <f>'KYEI BEKIND - NKAWKAW'!V29</f>
        <v>33</v>
      </c>
      <c r="X806" s="434">
        <f>'KYEI BEKIND - NKAWKAW'!W29</f>
        <v>419.00000000000006</v>
      </c>
      <c r="Y806" s="434">
        <f>'KYEI BEKIND - NKAWKAW'!X29</f>
        <v>419.00000000000006</v>
      </c>
      <c r="Z806" s="443">
        <f>'KYEI BEKIND - NKAWKAW'!Y29</f>
        <v>1.8100800000000004</v>
      </c>
      <c r="AA806" s="444">
        <f>'KYEI BEKIND - NKAWKAW'!Z29</f>
        <v>0</v>
      </c>
      <c r="AB806" s="446" t="str">
        <f>'KYEI BEKIND - NKAWKAW'!AA29</f>
        <v>VERY LOW-ORDER URGENTLY</v>
      </c>
      <c r="AC806" s="443">
        <f>'KYEI BEKIND - NKAWKAW'!AB29</f>
        <v>83625</v>
      </c>
      <c r="AD806" s="450">
        <f>Table1[[#This Row],[Stock Sell in/Sell out]]*Table1[[#This Row],[Stock Norm +Transit Time]]/Table1[[#This Row],[Stock Norm QTY]]</f>
        <v>0</v>
      </c>
      <c r="AE806" s="443">
        <f>Table1[[#This Row],[Stock Norm +Transit Time]]*Table1[[#This Row],[Av. Daily Sales MT]]</f>
        <v>1.8100800000000004</v>
      </c>
    </row>
    <row r="807" spans="1:31" hidden="1">
      <c r="A807" s="433" t="s">
        <v>121</v>
      </c>
      <c r="B807" s="433" t="s">
        <v>1</v>
      </c>
      <c r="C807" s="433" t="str">
        <f>'KYEI BEKIND - NKAWKAW'!B30</f>
        <v>W084</v>
      </c>
      <c r="D807" s="433" t="str">
        <f>'KYEI BEKIND - NKAWKAW'!C30</f>
        <v>JAMAA CLASS 16 X 800G</v>
      </c>
      <c r="E807" s="433" t="str">
        <f>'KYEI BEKIND - NKAWKAW'!D30</f>
        <v>SOAP</v>
      </c>
      <c r="F807" s="433" t="str">
        <f>'KYEI BEKIND - NKAWKAW'!E30</f>
        <v>JAMAA</v>
      </c>
      <c r="G807" s="443">
        <f>'KYEI BEKIND - NKAWKAW'!F30</f>
        <v>0.77226666666666688</v>
      </c>
      <c r="H807" s="434">
        <f>'KYEI BEKIND - NKAWKAW'!G30</f>
        <v>60.333333333333329</v>
      </c>
      <c r="I807" s="443">
        <f>'KYEI BEKIND - NKAWKAW'!H30</f>
        <v>13941.333333333332</v>
      </c>
      <c r="J807" s="433">
        <f>'KYEI BEKIND - NKAWKAW'!I30</f>
        <v>395</v>
      </c>
      <c r="K807" s="443">
        <f>'KYEI BEKIND - NKAWKAW'!J30</f>
        <v>5.056</v>
      </c>
      <c r="L807" s="443">
        <f>'KYEI BEKIND - NKAWKAW'!K30</f>
        <v>91273.370165745859</v>
      </c>
      <c r="M807" s="443">
        <f>'KYEI BEKIND - NKAWKAW'!L30</f>
        <v>231.0718232044199</v>
      </c>
      <c r="N807" s="433">
        <f>'KYEI BEKIND - NKAWKAW'!M30</f>
        <v>18</v>
      </c>
      <c r="O807" s="444">
        <f>'KYEI BEKIND - NKAWKAW'!N30</f>
        <v>5.4993433687171595E-3</v>
      </c>
      <c r="P807" s="433">
        <f>'KYEI BEKIND - NKAWKAW'!O30</f>
        <v>0.96464267347083854</v>
      </c>
      <c r="Q807" s="433" t="str">
        <f>'KYEI BEKIND - NKAWKAW'!P30</f>
        <v>C</v>
      </c>
      <c r="R807" s="434">
        <f>'KYEI BEKIND - NKAWKAW'!Q30</f>
        <v>2.7424242424242422</v>
      </c>
      <c r="S807" s="443">
        <f>'KYEI BEKIND - NKAWKAW'!R30</f>
        <v>3.510303030303031E-2</v>
      </c>
      <c r="T807" s="443">
        <f>'KYEI BEKIND - NKAWKAW'!S30</f>
        <v>633.69696969696963</v>
      </c>
      <c r="U807" s="433">
        <f>'KYEI BEKIND - NKAWKAW'!T30</f>
        <v>30</v>
      </c>
      <c r="V807" s="433">
        <f>'KYEI BEKIND - NKAWKAW'!U30</f>
        <v>3</v>
      </c>
      <c r="W807" s="433">
        <f>'KYEI BEKIND - NKAWKAW'!V30</f>
        <v>33</v>
      </c>
      <c r="X807" s="434">
        <f>'KYEI BEKIND - NKAWKAW'!W30</f>
        <v>90.5</v>
      </c>
      <c r="Y807" s="434">
        <f>'KYEI BEKIND - NKAWKAW'!X30</f>
        <v>0</v>
      </c>
      <c r="Z807" s="443">
        <f>'KYEI BEKIND - NKAWKAW'!Y30</f>
        <v>0</v>
      </c>
      <c r="AA807" s="444">
        <f>'KYEI BEKIND - NKAWKAW'!Z30</f>
        <v>4.3646408839779003</v>
      </c>
      <c r="AB807" s="446" t="str">
        <f>'KYEI BEKIND - NKAWKAW'!AA30</f>
        <v>VERY HIGH-DON’T ORDER</v>
      </c>
      <c r="AC807" s="443">
        <f>'KYEI BEKIND - NKAWKAW'!AB30</f>
        <v>0</v>
      </c>
      <c r="AD807" s="450">
        <f>Table1[[#This Row],[Stock Sell in/Sell out]]*Table1[[#This Row],[Stock Norm +Transit Time]]/Table1[[#This Row],[Stock Norm QTY]]</f>
        <v>144.03314917127071</v>
      </c>
      <c r="AE807" s="443">
        <f>Table1[[#This Row],[Stock Norm +Transit Time]]*Table1[[#This Row],[Av. Daily Sales MT]]</f>
        <v>1.1584000000000003</v>
      </c>
    </row>
    <row r="808" spans="1:31" hidden="1">
      <c r="A808" s="433" t="s">
        <v>121</v>
      </c>
      <c r="B808" s="433" t="s">
        <v>1</v>
      </c>
      <c r="C808" s="433" t="str">
        <f>'KYEI BEKIND - NKAWKAW'!B31</f>
        <v>W172</v>
      </c>
      <c r="D808" s="433" t="str">
        <f>'KYEI BEKIND - NKAWKAW'!C31</f>
        <v>FORTUNE THAI 5X5KG</v>
      </c>
      <c r="E808" s="433" t="str">
        <f>'KYEI BEKIND - NKAWKAW'!D31</f>
        <v>RICE</v>
      </c>
      <c r="F808" s="433" t="str">
        <f>'KYEI BEKIND - NKAWKAW'!E31</f>
        <v>FORTUNE</v>
      </c>
      <c r="G808" s="443">
        <f>'KYEI BEKIND - NKAWKAW'!F31</f>
        <v>0.7583333333333333</v>
      </c>
      <c r="H808" s="434">
        <f>'KYEI BEKIND - NKAWKAW'!G31</f>
        <v>30.333333333333332</v>
      </c>
      <c r="I808" s="443">
        <f>'KYEI BEKIND - NKAWKAW'!H31</f>
        <v>8456.6733333333341</v>
      </c>
      <c r="J808" s="433">
        <f>'KYEI BEKIND - NKAWKAW'!I31</f>
        <v>0</v>
      </c>
      <c r="K808" s="443">
        <f>'KYEI BEKIND - NKAWKAW'!J31</f>
        <v>0</v>
      </c>
      <c r="L808" s="443">
        <f>'KYEI BEKIND - NKAWKAW'!K31</f>
        <v>0</v>
      </c>
      <c r="M808" s="443">
        <f>'KYEI BEKIND - NKAWKAW'!L31</f>
        <v>278.79142857142858</v>
      </c>
      <c r="N808" s="433">
        <f>'KYEI BEKIND - NKAWKAW'!M31</f>
        <v>18</v>
      </c>
      <c r="O808" s="444">
        <f>'KYEI BEKIND - NKAWKAW'!N31</f>
        <v>5.4001235168471742E-3</v>
      </c>
      <c r="P808" s="433">
        <f>'KYEI BEKIND - NKAWKAW'!O31</f>
        <v>0.9700427969876857</v>
      </c>
      <c r="Q808" s="433" t="str">
        <f>'KYEI BEKIND - NKAWKAW'!P31</f>
        <v>C</v>
      </c>
      <c r="R808" s="434">
        <f>'KYEI BEKIND - NKAWKAW'!Q31</f>
        <v>1.3787878787878787</v>
      </c>
      <c r="S808" s="443">
        <f>'KYEI BEKIND - NKAWKAW'!R31</f>
        <v>3.446969696969697E-2</v>
      </c>
      <c r="T808" s="443">
        <f>'KYEI BEKIND - NKAWKAW'!S31</f>
        <v>384.39424242424246</v>
      </c>
      <c r="U808" s="433">
        <f>'KYEI BEKIND - NKAWKAW'!T31</f>
        <v>30</v>
      </c>
      <c r="V808" s="433">
        <f>'KYEI BEKIND - NKAWKAW'!U31</f>
        <v>3</v>
      </c>
      <c r="W808" s="433">
        <f>'KYEI BEKIND - NKAWKAW'!V31</f>
        <v>33</v>
      </c>
      <c r="X808" s="434">
        <f>'KYEI BEKIND - NKAWKAW'!W31</f>
        <v>45.499999999999993</v>
      </c>
      <c r="Y808" s="434">
        <f>'KYEI BEKIND - NKAWKAW'!X31</f>
        <v>45.499999999999993</v>
      </c>
      <c r="Z808" s="443">
        <f>'KYEI BEKIND - NKAWKAW'!Y31</f>
        <v>1.1374999999999997</v>
      </c>
      <c r="AA808" s="444">
        <f>'KYEI BEKIND - NKAWKAW'!Z31</f>
        <v>0</v>
      </c>
      <c r="AB808" s="446" t="str">
        <f>'KYEI BEKIND - NKAWKAW'!AA31</f>
        <v>VERY LOW-ORDER URGENTLY</v>
      </c>
      <c r="AC808" s="443">
        <f>'KYEI BEKIND - NKAWKAW'!AB31</f>
        <v>12685.009999999998</v>
      </c>
      <c r="AD808" s="450">
        <f>Table1[[#This Row],[Stock Sell in/Sell out]]*Table1[[#This Row],[Stock Norm +Transit Time]]/Table1[[#This Row],[Stock Norm QTY]]</f>
        <v>0</v>
      </c>
      <c r="AE808" s="443">
        <f>Table1[[#This Row],[Stock Norm +Transit Time]]*Table1[[#This Row],[Av. Daily Sales MT]]</f>
        <v>1.1375</v>
      </c>
    </row>
    <row r="809" spans="1:31" hidden="1">
      <c r="A809" s="433" t="s">
        <v>121</v>
      </c>
      <c r="B809" s="433" t="s">
        <v>1</v>
      </c>
      <c r="C809" s="433" t="str">
        <f>'KYEI BEKIND - NKAWKAW'!B32</f>
        <v>W003</v>
      </c>
      <c r="D809" s="433" t="str">
        <f>'KYEI BEKIND - NKAWKAW'!C32</f>
        <v>VIKING OIL 25L</v>
      </c>
      <c r="E809" s="433" t="str">
        <f>'KYEI BEKIND - NKAWKAW'!D32</f>
        <v>COOKING OIL</v>
      </c>
      <c r="F809" s="433" t="str">
        <f>'KYEI BEKIND - NKAWKAW'!E32</f>
        <v>VIKING</v>
      </c>
      <c r="G809" s="443">
        <f>'KYEI BEKIND - NKAWKAW'!F32</f>
        <v>0.66</v>
      </c>
      <c r="H809" s="434">
        <f>'KYEI BEKIND - NKAWKAW'!G32</f>
        <v>29.333333333333332</v>
      </c>
      <c r="I809" s="443">
        <f>'KYEI BEKIND - NKAWKAW'!H32</f>
        <v>13845.333333333334</v>
      </c>
      <c r="J809" s="433">
        <f>'KYEI BEKIND - NKAWKAW'!I32</f>
        <v>0</v>
      </c>
      <c r="K809" s="443">
        <f>'KYEI BEKIND - NKAWKAW'!J32</f>
        <v>0</v>
      </c>
      <c r="L809" s="443">
        <f>'KYEI BEKIND - NKAWKAW'!K32</f>
        <v>0</v>
      </c>
      <c r="M809" s="443">
        <f>'KYEI BEKIND - NKAWKAW'!L32</f>
        <v>472.00000000000006</v>
      </c>
      <c r="N809" s="433">
        <f>'KYEI BEKIND - NKAWKAW'!M32</f>
        <v>1</v>
      </c>
      <c r="O809" s="444">
        <f>'KYEI BEKIND - NKAWKAW'!N32</f>
        <v>4.6998877201571013E-3</v>
      </c>
      <c r="P809" s="433">
        <f>'KYEI BEKIND - NKAWKAW'!O32</f>
        <v>0.97474268470784275</v>
      </c>
      <c r="Q809" s="433" t="str">
        <f>'KYEI BEKIND - NKAWKAW'!P32</f>
        <v>C</v>
      </c>
      <c r="R809" s="434">
        <f>'KYEI BEKIND - NKAWKAW'!Q32</f>
        <v>1.3333333333333333</v>
      </c>
      <c r="S809" s="443">
        <f>'KYEI BEKIND - NKAWKAW'!R32</f>
        <v>3.0000000000000002E-2</v>
      </c>
      <c r="T809" s="443">
        <f>'KYEI BEKIND - NKAWKAW'!S32</f>
        <v>629.33333333333337</v>
      </c>
      <c r="U809" s="433">
        <f>'KYEI BEKIND - NKAWKAW'!T32</f>
        <v>30</v>
      </c>
      <c r="V809" s="433">
        <f>'KYEI BEKIND - NKAWKAW'!U32</f>
        <v>3</v>
      </c>
      <c r="W809" s="433">
        <f>'KYEI BEKIND - NKAWKAW'!V32</f>
        <v>33</v>
      </c>
      <c r="X809" s="434">
        <f>'KYEI BEKIND - NKAWKAW'!W32</f>
        <v>44</v>
      </c>
      <c r="Y809" s="434">
        <f>'KYEI BEKIND - NKAWKAW'!X32</f>
        <v>44</v>
      </c>
      <c r="Z809" s="443">
        <f>'KYEI BEKIND - NKAWKAW'!Y32</f>
        <v>0.99</v>
      </c>
      <c r="AA809" s="444">
        <f>'KYEI BEKIND - NKAWKAW'!Z32</f>
        <v>0</v>
      </c>
      <c r="AB809" s="446" t="str">
        <f>'KYEI BEKIND - NKAWKAW'!AA32</f>
        <v>VERY LOW-ORDER URGENTLY</v>
      </c>
      <c r="AC809" s="443">
        <f>'KYEI BEKIND - NKAWKAW'!AB32</f>
        <v>20768.000000000004</v>
      </c>
      <c r="AD809" s="450">
        <f>Table1[[#This Row],[Stock Sell in/Sell out]]*Table1[[#This Row],[Stock Norm +Transit Time]]/Table1[[#This Row],[Stock Norm QTY]]</f>
        <v>0</v>
      </c>
      <c r="AE809" s="443">
        <f>Table1[[#This Row],[Stock Norm +Transit Time]]*Table1[[#This Row],[Av. Daily Sales MT]]</f>
        <v>0.9900000000000001</v>
      </c>
    </row>
    <row r="810" spans="1:31" hidden="1">
      <c r="A810" s="433" t="s">
        <v>121</v>
      </c>
      <c r="B810" s="433" t="s">
        <v>1</v>
      </c>
      <c r="C810" s="433" t="str">
        <f>'KYEI BEKIND - NKAWKAW'!B33</f>
        <v>W169</v>
      </c>
      <c r="D810" s="433" t="str">
        <f>'KYEI BEKIND - NKAWKAW'!C33</f>
        <v>FRYTOL SFO 6BTLX1.8L</v>
      </c>
      <c r="E810" s="433" t="str">
        <f>'KYEI BEKIND - NKAWKAW'!D33</f>
        <v>SUNFLOWER OIL</v>
      </c>
      <c r="F810" s="433" t="str">
        <f>'KYEI BEKIND - NKAWKAW'!E33</f>
        <v>FRYTOL</v>
      </c>
      <c r="G810" s="443">
        <f>'KYEI BEKIND - NKAWKAW'!F33</f>
        <v>0.52628999999999992</v>
      </c>
      <c r="H810" s="434">
        <f>'KYEI BEKIND - NKAWKAW'!G33</f>
        <v>53</v>
      </c>
      <c r="I810" s="443">
        <f>'KYEI BEKIND - NKAWKAW'!H33</f>
        <v>20959.666666666664</v>
      </c>
      <c r="J810" s="433">
        <f>'KYEI BEKIND - NKAWKAW'!I33</f>
        <v>0</v>
      </c>
      <c r="K810" s="443">
        <f>'KYEI BEKIND - NKAWKAW'!J33</f>
        <v>0</v>
      </c>
      <c r="L810" s="443">
        <f>'KYEI BEKIND - NKAWKAW'!K33</f>
        <v>0</v>
      </c>
      <c r="M810" s="443">
        <f>'KYEI BEKIND - NKAWKAW'!L33</f>
        <v>395.46540880503142</v>
      </c>
      <c r="N810" s="433">
        <f>'KYEI BEKIND - NKAWKAW'!M33</f>
        <v>6</v>
      </c>
      <c r="O810" s="444">
        <f>'KYEI BEKIND - NKAWKAW'!N33</f>
        <v>3.7477331943052737E-3</v>
      </c>
      <c r="P810" s="433">
        <f>'KYEI BEKIND - NKAWKAW'!O33</f>
        <v>0.97849041790214808</v>
      </c>
      <c r="Q810" s="433" t="str">
        <f>'KYEI BEKIND - NKAWKAW'!P33</f>
        <v>C</v>
      </c>
      <c r="R810" s="434">
        <f>'KYEI BEKIND - NKAWKAW'!Q33</f>
        <v>2.4090909090909092</v>
      </c>
      <c r="S810" s="443">
        <f>'KYEI BEKIND - NKAWKAW'!R33</f>
        <v>2.3922272727272723E-2</v>
      </c>
      <c r="T810" s="443">
        <f>'KYEI BEKIND - NKAWKAW'!S33</f>
        <v>952.71212121212113</v>
      </c>
      <c r="U810" s="433">
        <f>'KYEI BEKIND - NKAWKAW'!T33</f>
        <v>30</v>
      </c>
      <c r="V810" s="433">
        <f>'KYEI BEKIND - NKAWKAW'!U33</f>
        <v>3</v>
      </c>
      <c r="W810" s="433">
        <f>'KYEI BEKIND - NKAWKAW'!V33</f>
        <v>33</v>
      </c>
      <c r="X810" s="434">
        <f>'KYEI BEKIND - NKAWKAW'!W33</f>
        <v>79.5</v>
      </c>
      <c r="Y810" s="434">
        <f>'KYEI BEKIND - NKAWKAW'!X33</f>
        <v>79.5</v>
      </c>
      <c r="Z810" s="443">
        <f>'KYEI BEKIND - NKAWKAW'!Y33</f>
        <v>0.78943499999999989</v>
      </c>
      <c r="AA810" s="444">
        <f>'KYEI BEKIND - NKAWKAW'!Z33</f>
        <v>0</v>
      </c>
      <c r="AB810" s="446" t="str">
        <f>'KYEI BEKIND - NKAWKAW'!AA33</f>
        <v>VERY LOW-ORDER URGENTLY</v>
      </c>
      <c r="AC810" s="443">
        <f>'KYEI BEKIND - NKAWKAW'!AB33</f>
        <v>31439.499999999996</v>
      </c>
      <c r="AD810" s="450">
        <f>Table1[[#This Row],[Stock Sell in/Sell out]]*Table1[[#This Row],[Stock Norm +Transit Time]]/Table1[[#This Row],[Stock Norm QTY]]</f>
        <v>0</v>
      </c>
      <c r="AE810" s="443">
        <f>Table1[[#This Row],[Stock Norm +Transit Time]]*Table1[[#This Row],[Av. Daily Sales MT]]</f>
        <v>0.78943499999999989</v>
      </c>
    </row>
    <row r="811" spans="1:31" hidden="1">
      <c r="A811" s="433" t="s">
        <v>121</v>
      </c>
      <c r="B811" s="433" t="s">
        <v>1</v>
      </c>
      <c r="C811" s="433" t="str">
        <f>'KYEI BEKIND - NKAWKAW'!B34</f>
        <v>W067</v>
      </c>
      <c r="D811" s="433" t="str">
        <f>'KYEI BEKIND - NKAWKAW'!C34</f>
        <v>FORTUNE DELICIOUS 4.5KG</v>
      </c>
      <c r="E811" s="433" t="str">
        <f>'KYEI BEKIND - NKAWKAW'!D34</f>
        <v>RICE</v>
      </c>
      <c r="F811" s="433" t="str">
        <f>'KYEI BEKIND - NKAWKAW'!E34</f>
        <v>FORTUNE DELICIOUS</v>
      </c>
      <c r="G811" s="443">
        <f>'KYEI BEKIND - NKAWKAW'!F34</f>
        <v>0.52499999999999991</v>
      </c>
      <c r="H811" s="434">
        <f>'KYEI BEKIND - NKAWKAW'!G34</f>
        <v>23.333333333333332</v>
      </c>
      <c r="I811" s="443">
        <f>'KYEI BEKIND - NKAWKAW'!H34</f>
        <v>8480</v>
      </c>
      <c r="J811" s="433">
        <f>'KYEI BEKIND - NKAWKAW'!I34</f>
        <v>208</v>
      </c>
      <c r="K811" s="443">
        <f>'KYEI BEKIND - NKAWKAW'!J34</f>
        <v>4.68</v>
      </c>
      <c r="L811" s="443">
        <f>'KYEI BEKIND - NKAWKAW'!K34</f>
        <v>75593.142857142855</v>
      </c>
      <c r="M811" s="443">
        <f>'KYEI BEKIND - NKAWKAW'!L34</f>
        <v>363.42857142857144</v>
      </c>
      <c r="N811" s="433">
        <f>'KYEI BEKIND - NKAWKAW'!M34</f>
        <v>1</v>
      </c>
      <c r="O811" s="444">
        <f>'KYEI BEKIND - NKAWKAW'!N34</f>
        <v>3.7385470501249663E-3</v>
      </c>
      <c r="P811" s="433">
        <f>'KYEI BEKIND - NKAWKAW'!O34</f>
        <v>0.98222896495227308</v>
      </c>
      <c r="Q811" s="433" t="str">
        <f>'KYEI BEKIND - NKAWKAW'!P34</f>
        <v>C</v>
      </c>
      <c r="R811" s="434">
        <f>'KYEI BEKIND - NKAWKAW'!Q34</f>
        <v>1.0606060606060606</v>
      </c>
      <c r="S811" s="443">
        <f>'KYEI BEKIND - NKAWKAW'!R34</f>
        <v>2.3863636363636361E-2</v>
      </c>
      <c r="T811" s="443">
        <f>'KYEI BEKIND - NKAWKAW'!S34</f>
        <v>385.45454545454544</v>
      </c>
      <c r="U811" s="433">
        <f>'KYEI BEKIND - NKAWKAW'!T34</f>
        <v>30</v>
      </c>
      <c r="V811" s="433">
        <f>'KYEI BEKIND - NKAWKAW'!U34</f>
        <v>3</v>
      </c>
      <c r="W811" s="433">
        <f>'KYEI BEKIND - NKAWKAW'!V34</f>
        <v>33</v>
      </c>
      <c r="X811" s="434">
        <f>'KYEI BEKIND - NKAWKAW'!W34</f>
        <v>35</v>
      </c>
      <c r="Y811" s="434">
        <f>'KYEI BEKIND - NKAWKAW'!X34</f>
        <v>0</v>
      </c>
      <c r="Z811" s="443">
        <f>'KYEI BEKIND - NKAWKAW'!Y34</f>
        <v>0</v>
      </c>
      <c r="AA811" s="444">
        <f>'KYEI BEKIND - NKAWKAW'!Z34</f>
        <v>5.9428571428571431</v>
      </c>
      <c r="AB811" s="446" t="str">
        <f>'KYEI BEKIND - NKAWKAW'!AA34</f>
        <v>VERY HIGH-DON’T ORDER</v>
      </c>
      <c r="AC811" s="443">
        <f>'KYEI BEKIND - NKAWKAW'!AB34</f>
        <v>0</v>
      </c>
      <c r="AD811" s="450">
        <f>Table1[[#This Row],[Stock Sell in/Sell out]]*Table1[[#This Row],[Stock Norm +Transit Time]]/Table1[[#This Row],[Stock Norm QTY]]</f>
        <v>196.11428571428573</v>
      </c>
      <c r="AE811" s="443">
        <f>Table1[[#This Row],[Stock Norm +Transit Time]]*Table1[[#This Row],[Av. Daily Sales MT]]</f>
        <v>0.78749999999999987</v>
      </c>
    </row>
    <row r="812" spans="1:31" hidden="1">
      <c r="A812" s="433" t="s">
        <v>121</v>
      </c>
      <c r="B812" s="433" t="s">
        <v>1</v>
      </c>
      <c r="C812" s="433" t="str">
        <f>'KYEI BEKIND - NKAWKAW'!B35</f>
        <v>W112</v>
      </c>
      <c r="D812" s="433" t="str">
        <f>'KYEI BEKIND - NKAWKAW'!C35</f>
        <v>FORTUNE DELIGHT 4.5KG</v>
      </c>
      <c r="E812" s="433" t="str">
        <f>'KYEI BEKIND - NKAWKAW'!D35</f>
        <v>RICE</v>
      </c>
      <c r="F812" s="433" t="str">
        <f>'KYEI BEKIND - NKAWKAW'!E35</f>
        <v>FORTUNE DELIGHT</v>
      </c>
      <c r="G812" s="443">
        <f>'KYEI BEKIND - NKAWKAW'!F35</f>
        <v>0.45750000000000007</v>
      </c>
      <c r="H812" s="434">
        <f>'KYEI BEKIND - NKAWKAW'!G35</f>
        <v>20.333333333333332</v>
      </c>
      <c r="I812" s="443">
        <f>'KYEI BEKIND - NKAWKAW'!H35</f>
        <v>9892.6666666666661</v>
      </c>
      <c r="J812" s="433">
        <f>'KYEI BEKIND - NKAWKAW'!I35</f>
        <v>92</v>
      </c>
      <c r="K812" s="443">
        <f>'KYEI BEKIND - NKAWKAW'!J35</f>
        <v>2.0699999999999998</v>
      </c>
      <c r="L812" s="443">
        <f>'KYEI BEKIND - NKAWKAW'!K35</f>
        <v>44760.262295081964</v>
      </c>
      <c r="M812" s="443">
        <f>'KYEI BEKIND - NKAWKAW'!L35</f>
        <v>486.52459016393442</v>
      </c>
      <c r="N812" s="433">
        <f>'KYEI BEKIND - NKAWKAW'!M35</f>
        <v>20</v>
      </c>
      <c r="O812" s="444">
        <f>'KYEI BEKIND - NKAWKAW'!N35</f>
        <v>3.2578767151089003E-3</v>
      </c>
      <c r="P812" s="433">
        <f>'KYEI BEKIND - NKAWKAW'!O35</f>
        <v>0.98548684166738199</v>
      </c>
      <c r="Q812" s="433" t="str">
        <f>'KYEI BEKIND - NKAWKAW'!P35</f>
        <v>C</v>
      </c>
      <c r="R812" s="434">
        <f>'KYEI BEKIND - NKAWKAW'!Q35</f>
        <v>0.9242424242424242</v>
      </c>
      <c r="S812" s="443">
        <f>'KYEI BEKIND - NKAWKAW'!R35</f>
        <v>2.0795454545454548E-2</v>
      </c>
      <c r="T812" s="443">
        <f>'KYEI BEKIND - NKAWKAW'!S35</f>
        <v>449.66666666666663</v>
      </c>
      <c r="U812" s="433">
        <f>'KYEI BEKIND - NKAWKAW'!T35</f>
        <v>30</v>
      </c>
      <c r="V812" s="433">
        <f>'KYEI BEKIND - NKAWKAW'!U35</f>
        <v>3</v>
      </c>
      <c r="W812" s="433">
        <f>'KYEI BEKIND - NKAWKAW'!V35</f>
        <v>33</v>
      </c>
      <c r="X812" s="434">
        <f>'KYEI BEKIND - NKAWKAW'!W35</f>
        <v>30.5</v>
      </c>
      <c r="Y812" s="434">
        <f>'KYEI BEKIND - NKAWKAW'!X35</f>
        <v>0</v>
      </c>
      <c r="Z812" s="443">
        <f>'KYEI BEKIND - NKAWKAW'!Y35</f>
        <v>0</v>
      </c>
      <c r="AA812" s="444">
        <f>'KYEI BEKIND - NKAWKAW'!Z35</f>
        <v>3.0163934426229506</v>
      </c>
      <c r="AB812" s="446" t="str">
        <f>'KYEI BEKIND - NKAWKAW'!AA35</f>
        <v>VERY HIGH-DON’T ORDER</v>
      </c>
      <c r="AC812" s="443">
        <f>'KYEI BEKIND - NKAWKAW'!AB35</f>
        <v>0</v>
      </c>
      <c r="AD812" s="450">
        <f>Table1[[#This Row],[Stock Sell in/Sell out]]*Table1[[#This Row],[Stock Norm +Transit Time]]/Table1[[#This Row],[Stock Norm QTY]]</f>
        <v>99.540983606557376</v>
      </c>
      <c r="AE812" s="443">
        <f>Table1[[#This Row],[Stock Norm +Transit Time]]*Table1[[#This Row],[Av. Daily Sales MT]]</f>
        <v>0.68625000000000003</v>
      </c>
    </row>
    <row r="813" spans="1:31" hidden="1">
      <c r="A813" s="433" t="s">
        <v>121</v>
      </c>
      <c r="B813" s="433" t="s">
        <v>1</v>
      </c>
      <c r="C813" s="433" t="str">
        <f>'KYEI BEKIND - NKAWKAW'!B36</f>
        <v>W136</v>
      </c>
      <c r="D813" s="433" t="str">
        <f>'KYEI BEKIND - NKAWKAW'!C36</f>
        <v>FORTUNE EMO PA 4.5KG</v>
      </c>
      <c r="E813" s="433" t="str">
        <f>'KYEI BEKIND - NKAWKAW'!D36</f>
        <v>RICE</v>
      </c>
      <c r="F813" s="433" t="str">
        <f>'KYEI BEKIND - NKAWKAW'!E36</f>
        <v>FORTUNE</v>
      </c>
      <c r="G813" s="443">
        <f>'KYEI BEKIND - NKAWKAW'!F36</f>
        <v>0.29249999999999998</v>
      </c>
      <c r="H813" s="434">
        <f>'KYEI BEKIND - NKAWKAW'!G36</f>
        <v>13</v>
      </c>
      <c r="I813" s="443">
        <f>'KYEI BEKIND - NKAWKAW'!H36</f>
        <v>3257.666666666667</v>
      </c>
      <c r="J813" s="433">
        <f>'KYEI BEKIND - NKAWKAW'!I36</f>
        <v>30</v>
      </c>
      <c r="K813" s="443">
        <f>'KYEI BEKIND - NKAWKAW'!J36</f>
        <v>0.67500000000000004</v>
      </c>
      <c r="L813" s="443">
        <f>'KYEI BEKIND - NKAWKAW'!K36</f>
        <v>7517.6923076923085</v>
      </c>
      <c r="M813" s="443">
        <f>'KYEI BEKIND - NKAWKAW'!L36</f>
        <v>250.58974358974362</v>
      </c>
      <c r="N813" s="433">
        <f>'KYEI BEKIND - NKAWKAW'!M36</f>
        <v>36</v>
      </c>
      <c r="O813" s="444">
        <f>'KYEI BEKIND - NKAWKAW'!N36</f>
        <v>2.0829047850696243E-3</v>
      </c>
      <c r="P813" s="433">
        <f>'KYEI BEKIND - NKAWKAW'!O36</f>
        <v>0.98756974645245166</v>
      </c>
      <c r="Q813" s="433" t="str">
        <f>'KYEI BEKIND - NKAWKAW'!P36</f>
        <v>C</v>
      </c>
      <c r="R813" s="434">
        <f>'KYEI BEKIND - NKAWKAW'!Q36</f>
        <v>0.59090909090909094</v>
      </c>
      <c r="S813" s="443">
        <f>'KYEI BEKIND - NKAWKAW'!R36</f>
        <v>1.3295454545454544E-2</v>
      </c>
      <c r="T813" s="443">
        <f>'KYEI BEKIND - NKAWKAW'!S36</f>
        <v>148.07575757575759</v>
      </c>
      <c r="U813" s="433">
        <f>'KYEI BEKIND - NKAWKAW'!T36</f>
        <v>30</v>
      </c>
      <c r="V813" s="433">
        <f>'KYEI BEKIND - NKAWKAW'!U36</f>
        <v>3</v>
      </c>
      <c r="W813" s="433">
        <f>'KYEI BEKIND - NKAWKAW'!V36</f>
        <v>33</v>
      </c>
      <c r="X813" s="434">
        <f>'KYEI BEKIND - NKAWKAW'!W36</f>
        <v>19.5</v>
      </c>
      <c r="Y813" s="434">
        <f>'KYEI BEKIND - NKAWKAW'!X36</f>
        <v>0</v>
      </c>
      <c r="Z813" s="443">
        <f>'KYEI BEKIND - NKAWKAW'!Y36</f>
        <v>0</v>
      </c>
      <c r="AA813" s="444">
        <f>'KYEI BEKIND - NKAWKAW'!Z36</f>
        <v>1.5384615384615385</v>
      </c>
      <c r="AB813" s="446" t="str">
        <f>'KYEI BEKIND - NKAWKAW'!AA36</f>
        <v>HIGH-DON’T ORDER</v>
      </c>
      <c r="AC813" s="443">
        <f>'KYEI BEKIND - NKAWKAW'!AB36</f>
        <v>0</v>
      </c>
      <c r="AD813" s="450">
        <f>Table1[[#This Row],[Stock Sell in/Sell out]]*Table1[[#This Row],[Stock Norm +Transit Time]]/Table1[[#This Row],[Stock Norm QTY]]</f>
        <v>50.769230769230766</v>
      </c>
      <c r="AE813" s="443">
        <f>Table1[[#This Row],[Stock Norm +Transit Time]]*Table1[[#This Row],[Av. Daily Sales MT]]</f>
        <v>0.43874999999999997</v>
      </c>
    </row>
    <row r="814" spans="1:31" hidden="1">
      <c r="A814" s="433" t="s">
        <v>121</v>
      </c>
      <c r="B814" s="433" t="s">
        <v>1</v>
      </c>
      <c r="C814" s="433" t="str">
        <f>'KYEI BEKIND - NKAWKAW'!B37</f>
        <v>W032</v>
      </c>
      <c r="D814" s="433" t="str">
        <f>'KYEI BEKIND - NKAWKAW'!C37</f>
        <v>WINTER SFO 5L X 4BTL</v>
      </c>
      <c r="E814" s="433" t="str">
        <f>'KYEI BEKIND - NKAWKAW'!D37</f>
        <v>SUNFLOWER OIL</v>
      </c>
      <c r="F814" s="433" t="str">
        <f>'KYEI BEKIND - NKAWKAW'!E37</f>
        <v>FRYTOL</v>
      </c>
      <c r="G814" s="443">
        <f>'KYEI BEKIND - NKAWKAW'!F37</f>
        <v>0.24873333333333328</v>
      </c>
      <c r="H814" s="434">
        <f>'KYEI BEKIND - NKAWKAW'!G37</f>
        <v>13.666666666666666</v>
      </c>
      <c r="I814" s="443">
        <f>'KYEI BEKIND - NKAWKAW'!H37</f>
        <v>6712.333333333333</v>
      </c>
      <c r="J814" s="433">
        <f>'KYEI BEKIND - NKAWKAW'!I37</f>
        <v>0</v>
      </c>
      <c r="K814" s="443">
        <f>'KYEI BEKIND - NKAWKAW'!J37</f>
        <v>0</v>
      </c>
      <c r="L814" s="443">
        <f>'KYEI BEKIND - NKAWKAW'!K37</f>
        <v>0</v>
      </c>
      <c r="M814" s="443">
        <f>'KYEI BEKIND - NKAWKAW'!L37</f>
        <v>491.14634146341461</v>
      </c>
      <c r="N814" s="433">
        <f>'KYEI BEKIND - NKAWKAW'!M37</f>
        <v>24</v>
      </c>
      <c r="O814" s="444">
        <f>'KYEI BEKIND - NKAWKAW'!N37</f>
        <v>1.771240513525873E-3</v>
      </c>
      <c r="P814" s="433">
        <f>'KYEI BEKIND - NKAWKAW'!O37</f>
        <v>0.9893409869659775</v>
      </c>
      <c r="Q814" s="433" t="str">
        <f>'KYEI BEKIND - NKAWKAW'!P37</f>
        <v>C</v>
      </c>
      <c r="R814" s="434">
        <f>'KYEI BEKIND - NKAWKAW'!Q37</f>
        <v>0.62121212121212122</v>
      </c>
      <c r="S814" s="443">
        <f>'KYEI BEKIND - NKAWKAW'!R37</f>
        <v>1.1306060606060604E-2</v>
      </c>
      <c r="T814" s="443">
        <f>'KYEI BEKIND - NKAWKAW'!S37</f>
        <v>305.10606060606057</v>
      </c>
      <c r="U814" s="433">
        <f>'KYEI BEKIND - NKAWKAW'!T37</f>
        <v>30</v>
      </c>
      <c r="V814" s="433">
        <f>'KYEI BEKIND - NKAWKAW'!U37</f>
        <v>3</v>
      </c>
      <c r="W814" s="433">
        <f>'KYEI BEKIND - NKAWKAW'!V37</f>
        <v>33</v>
      </c>
      <c r="X814" s="434">
        <f>'KYEI BEKIND - NKAWKAW'!W37</f>
        <v>20.5</v>
      </c>
      <c r="Y814" s="434">
        <f>'KYEI BEKIND - NKAWKAW'!X37</f>
        <v>20.5</v>
      </c>
      <c r="Z814" s="443">
        <f>'KYEI BEKIND - NKAWKAW'!Y37</f>
        <v>0.37309999999999993</v>
      </c>
      <c r="AA814" s="444">
        <f>'KYEI BEKIND - NKAWKAW'!Z37</f>
        <v>0</v>
      </c>
      <c r="AB814" s="446" t="str">
        <f>'KYEI BEKIND - NKAWKAW'!AA37</f>
        <v>VERY LOW-ORDER URGENTLY</v>
      </c>
      <c r="AC814" s="443">
        <f>'KYEI BEKIND - NKAWKAW'!AB37</f>
        <v>10068.5</v>
      </c>
      <c r="AD814" s="450">
        <f>Table1[[#This Row],[Stock Sell in/Sell out]]*Table1[[#This Row],[Stock Norm +Transit Time]]/Table1[[#This Row],[Stock Norm QTY]]</f>
        <v>0</v>
      </c>
      <c r="AE814" s="443">
        <f>Table1[[#This Row],[Stock Norm +Transit Time]]*Table1[[#This Row],[Av. Daily Sales MT]]</f>
        <v>0.37309999999999993</v>
      </c>
    </row>
    <row r="815" spans="1:31" hidden="1">
      <c r="A815" s="433" t="s">
        <v>121</v>
      </c>
      <c r="B815" s="433" t="s">
        <v>1</v>
      </c>
      <c r="C815" s="433" t="str">
        <f>'KYEI BEKIND - NKAWKAW'!B38</f>
        <v>W080</v>
      </c>
      <c r="D815" s="433" t="str">
        <f>'KYEI BEKIND - NKAWKAW'!C38</f>
        <v>ALIFE MEDICATED 40 X 100G</v>
      </c>
      <c r="E815" s="433" t="str">
        <f>'KYEI BEKIND - NKAWKAW'!D38</f>
        <v>SOAP</v>
      </c>
      <c r="F815" s="433" t="str">
        <f>'KYEI BEKIND - NKAWKAW'!E38</f>
        <v>ALIFE</v>
      </c>
      <c r="G815" s="443">
        <f>'KYEI BEKIND - NKAWKAW'!F38</f>
        <v>0.24133333333333332</v>
      </c>
      <c r="H815" s="434">
        <f>'KYEI BEKIND - NKAWKAW'!G38</f>
        <v>60.333333333333329</v>
      </c>
      <c r="I815" s="443">
        <f>'KYEI BEKIND - NKAWKAW'!H38</f>
        <v>6470</v>
      </c>
      <c r="J815" s="433">
        <f>'KYEI BEKIND - NKAWKAW'!I38</f>
        <v>0</v>
      </c>
      <c r="K815" s="443">
        <f>'KYEI BEKIND - NKAWKAW'!J38</f>
        <v>0</v>
      </c>
      <c r="L815" s="443">
        <f>'KYEI BEKIND - NKAWKAW'!K38</f>
        <v>0</v>
      </c>
      <c r="M815" s="443">
        <f>'KYEI BEKIND - NKAWKAW'!L38</f>
        <v>107.2375690607735</v>
      </c>
      <c r="N815" s="433">
        <f>'KYEI BEKIND - NKAWKAW'!M38</f>
        <v>5</v>
      </c>
      <c r="O815" s="444">
        <f>'KYEI BEKIND - NKAWKAW'!N38</f>
        <v>1.7185448027241118E-3</v>
      </c>
      <c r="P815" s="433">
        <f>'KYEI BEKIND - NKAWKAW'!O38</f>
        <v>0.99105953176870165</v>
      </c>
      <c r="Q815" s="433" t="str">
        <f>'KYEI BEKIND - NKAWKAW'!P38</f>
        <v>C</v>
      </c>
      <c r="R815" s="434">
        <f>'KYEI BEKIND - NKAWKAW'!Q38</f>
        <v>2.7424242424242422</v>
      </c>
      <c r="S815" s="443">
        <f>'KYEI BEKIND - NKAWKAW'!R38</f>
        <v>1.096969696969697E-2</v>
      </c>
      <c r="T815" s="443">
        <f>'KYEI BEKIND - NKAWKAW'!S38</f>
        <v>294.09090909090907</v>
      </c>
      <c r="U815" s="433">
        <f>'KYEI BEKIND - NKAWKAW'!T38</f>
        <v>30</v>
      </c>
      <c r="V815" s="433">
        <f>'KYEI BEKIND - NKAWKAW'!U38</f>
        <v>3</v>
      </c>
      <c r="W815" s="433">
        <f>'KYEI BEKIND - NKAWKAW'!V38</f>
        <v>33</v>
      </c>
      <c r="X815" s="434">
        <f>'KYEI BEKIND - NKAWKAW'!W38</f>
        <v>90.5</v>
      </c>
      <c r="Y815" s="434">
        <f>'KYEI BEKIND - NKAWKAW'!X38</f>
        <v>90.5</v>
      </c>
      <c r="Z815" s="443">
        <f>'KYEI BEKIND - NKAWKAW'!Y38</f>
        <v>0.36199999999999999</v>
      </c>
      <c r="AA815" s="444">
        <f>'KYEI BEKIND - NKAWKAW'!Z38</f>
        <v>0</v>
      </c>
      <c r="AB815" s="446" t="str">
        <f>'KYEI BEKIND - NKAWKAW'!AA38</f>
        <v>VERY LOW-ORDER URGENTLY</v>
      </c>
      <c r="AC815" s="443">
        <f>'KYEI BEKIND - NKAWKAW'!AB38</f>
        <v>9705.0000000000018</v>
      </c>
      <c r="AD815" s="450">
        <f>Table1[[#This Row],[Stock Sell in/Sell out]]*Table1[[#This Row],[Stock Norm +Transit Time]]/Table1[[#This Row],[Stock Norm QTY]]</f>
        <v>0</v>
      </c>
      <c r="AE815" s="443">
        <f>Table1[[#This Row],[Stock Norm +Transit Time]]*Table1[[#This Row],[Av. Daily Sales MT]]</f>
        <v>0.36199999999999999</v>
      </c>
    </row>
    <row r="816" spans="1:31" hidden="1">
      <c r="A816" s="433" t="s">
        <v>121</v>
      </c>
      <c r="B816" s="433" t="s">
        <v>1</v>
      </c>
      <c r="C816" s="433" t="str">
        <f>'KYEI BEKIND - NKAWKAW'!B39</f>
        <v>W071</v>
      </c>
      <c r="D816" s="433" t="str">
        <f>'KYEI BEKIND - NKAWKAW'!C39</f>
        <v>ALIFE LEMON 40 X 100G</v>
      </c>
      <c r="E816" s="433" t="str">
        <f>'KYEI BEKIND - NKAWKAW'!D39</f>
        <v>SOAP</v>
      </c>
      <c r="F816" s="433" t="str">
        <f>'KYEI BEKIND - NKAWKAW'!E39</f>
        <v>ALIFE</v>
      </c>
      <c r="G816" s="443">
        <f>'KYEI BEKIND - NKAWKAW'!F39</f>
        <v>0.22800000000000001</v>
      </c>
      <c r="H816" s="434">
        <f>'KYEI BEKIND - NKAWKAW'!G39</f>
        <v>56.999999999999993</v>
      </c>
      <c r="I816" s="443">
        <f>'KYEI BEKIND - NKAWKAW'!H39</f>
        <v>6145</v>
      </c>
      <c r="J816" s="433">
        <f>'KYEI BEKIND - NKAWKAW'!I39</f>
        <v>0</v>
      </c>
      <c r="K816" s="443">
        <f>'KYEI BEKIND - NKAWKAW'!J39</f>
        <v>0</v>
      </c>
      <c r="L816" s="443">
        <f>'KYEI BEKIND - NKAWKAW'!K39</f>
        <v>0</v>
      </c>
      <c r="M816" s="443">
        <f>'KYEI BEKIND - NKAWKAW'!L39</f>
        <v>107.80701754385966</v>
      </c>
      <c r="N816" s="433">
        <f>'KYEI BEKIND - NKAWKAW'!M39</f>
        <v>18</v>
      </c>
      <c r="O816" s="444">
        <f>'KYEI BEKIND - NKAWKAW'!N39</f>
        <v>1.6235975760542714E-3</v>
      </c>
      <c r="P816" s="433">
        <f>'KYEI BEKIND - NKAWKAW'!O39</f>
        <v>0.99268312934475589</v>
      </c>
      <c r="Q816" s="433" t="str">
        <f>'KYEI BEKIND - NKAWKAW'!P39</f>
        <v>C</v>
      </c>
      <c r="R816" s="434">
        <f>'KYEI BEKIND - NKAWKAW'!Q39</f>
        <v>2.5909090909090904</v>
      </c>
      <c r="S816" s="443">
        <f>'KYEI BEKIND - NKAWKAW'!R39</f>
        <v>1.0363636363636365E-2</v>
      </c>
      <c r="T816" s="443">
        <f>'KYEI BEKIND - NKAWKAW'!S39</f>
        <v>279.31818181818181</v>
      </c>
      <c r="U816" s="433">
        <f>'KYEI BEKIND - NKAWKAW'!T39</f>
        <v>30</v>
      </c>
      <c r="V816" s="433">
        <f>'KYEI BEKIND - NKAWKAW'!U39</f>
        <v>3</v>
      </c>
      <c r="W816" s="433">
        <f>'KYEI BEKIND - NKAWKAW'!V39</f>
        <v>33</v>
      </c>
      <c r="X816" s="434">
        <f>'KYEI BEKIND - NKAWKAW'!W39</f>
        <v>85.499999999999986</v>
      </c>
      <c r="Y816" s="434">
        <f>'KYEI BEKIND - NKAWKAW'!X39</f>
        <v>85.499999999999986</v>
      </c>
      <c r="Z816" s="443">
        <f>'KYEI BEKIND - NKAWKAW'!Y39</f>
        <v>0.34199999999999997</v>
      </c>
      <c r="AA816" s="444">
        <f>'KYEI BEKIND - NKAWKAW'!Z39</f>
        <v>0</v>
      </c>
      <c r="AB816" s="446" t="str">
        <f>'KYEI BEKIND - NKAWKAW'!AA39</f>
        <v>VERY LOW-ORDER URGENTLY</v>
      </c>
      <c r="AC816" s="443">
        <f>'KYEI BEKIND - NKAWKAW'!AB39</f>
        <v>9217.5</v>
      </c>
      <c r="AD816" s="450">
        <f>Table1[[#This Row],[Stock Sell in/Sell out]]*Table1[[#This Row],[Stock Norm +Transit Time]]/Table1[[#This Row],[Stock Norm QTY]]</f>
        <v>0</v>
      </c>
      <c r="AE816" s="443">
        <f>Table1[[#This Row],[Stock Norm +Transit Time]]*Table1[[#This Row],[Av. Daily Sales MT]]</f>
        <v>0.34200000000000003</v>
      </c>
    </row>
    <row r="817" spans="1:31" hidden="1">
      <c r="A817" s="433" t="s">
        <v>121</v>
      </c>
      <c r="B817" s="433" t="s">
        <v>1</v>
      </c>
      <c r="C817" s="433" t="str">
        <f>'KYEI BEKIND - NKAWKAW'!B40</f>
        <v>W074</v>
      </c>
      <c r="D817" s="433" t="str">
        <f>'KYEI BEKIND - NKAWKAW'!C40</f>
        <v>ALIFE ROSE 40 X 100G</v>
      </c>
      <c r="E817" s="433" t="str">
        <f>'KYEI BEKIND - NKAWKAW'!D40</f>
        <v>SOAP</v>
      </c>
      <c r="F817" s="433" t="str">
        <f>'KYEI BEKIND - NKAWKAW'!E40</f>
        <v>ALIFE</v>
      </c>
      <c r="G817" s="443">
        <f>'KYEI BEKIND - NKAWKAW'!F40</f>
        <v>0.20000000000000004</v>
      </c>
      <c r="H817" s="434">
        <f>'KYEI BEKIND - NKAWKAW'!G40</f>
        <v>50</v>
      </c>
      <c r="I817" s="443">
        <f>'KYEI BEKIND - NKAWKAW'!H40</f>
        <v>5350</v>
      </c>
      <c r="J817" s="433">
        <f>'KYEI BEKIND - NKAWKAW'!I40</f>
        <v>715</v>
      </c>
      <c r="K817" s="443">
        <f>'KYEI BEKIND - NKAWKAW'!J40</f>
        <v>2.86</v>
      </c>
      <c r="L817" s="443">
        <f>'KYEI BEKIND - NKAWKAW'!K40</f>
        <v>76505</v>
      </c>
      <c r="M817" s="443">
        <f>'KYEI BEKIND - NKAWKAW'!L40</f>
        <v>107</v>
      </c>
      <c r="N817" s="433">
        <f>'KYEI BEKIND - NKAWKAW'!M40</f>
        <v>20</v>
      </c>
      <c r="O817" s="444">
        <f>'KYEI BEKIND - NKAWKAW'!N40</f>
        <v>1.4242084000476067E-3</v>
      </c>
      <c r="P817" s="433">
        <f>'KYEI BEKIND - NKAWKAW'!O40</f>
        <v>0.99410733774480353</v>
      </c>
      <c r="Q817" s="433" t="str">
        <f>'KYEI BEKIND - NKAWKAW'!P40</f>
        <v>C</v>
      </c>
      <c r="R817" s="434">
        <f>'KYEI BEKIND - NKAWKAW'!Q40</f>
        <v>2.2727272727272729</v>
      </c>
      <c r="S817" s="443">
        <f>'KYEI BEKIND - NKAWKAW'!R40</f>
        <v>9.0909090909090922E-3</v>
      </c>
      <c r="T817" s="443">
        <f>'KYEI BEKIND - NKAWKAW'!S40</f>
        <v>243.18181818181819</v>
      </c>
      <c r="U817" s="433">
        <f>'KYEI BEKIND - NKAWKAW'!T40</f>
        <v>30</v>
      </c>
      <c r="V817" s="433">
        <f>'KYEI BEKIND - NKAWKAW'!U40</f>
        <v>3</v>
      </c>
      <c r="W817" s="433">
        <f>'KYEI BEKIND - NKAWKAW'!V40</f>
        <v>33</v>
      </c>
      <c r="X817" s="434">
        <f>'KYEI BEKIND - NKAWKAW'!W40</f>
        <v>75</v>
      </c>
      <c r="Y817" s="434">
        <f>'KYEI BEKIND - NKAWKAW'!X40</f>
        <v>0</v>
      </c>
      <c r="Z817" s="443">
        <f>'KYEI BEKIND - NKAWKAW'!Y40</f>
        <v>0</v>
      </c>
      <c r="AA817" s="444">
        <f>'KYEI BEKIND - NKAWKAW'!Z40</f>
        <v>9.5333333333333332</v>
      </c>
      <c r="AB817" s="446" t="str">
        <f>'KYEI BEKIND - NKAWKAW'!AA40</f>
        <v>VERY HIGH-DON’T ORDER</v>
      </c>
      <c r="AC817" s="443">
        <f>'KYEI BEKIND - NKAWKAW'!AB40</f>
        <v>0</v>
      </c>
      <c r="AD817" s="450">
        <f>Table1[[#This Row],[Stock Sell in/Sell out]]*Table1[[#This Row],[Stock Norm +Transit Time]]/Table1[[#This Row],[Stock Norm QTY]]</f>
        <v>314.60000000000002</v>
      </c>
      <c r="AE817" s="443">
        <f>Table1[[#This Row],[Stock Norm +Transit Time]]*Table1[[#This Row],[Av. Daily Sales MT]]</f>
        <v>0.30000000000000004</v>
      </c>
    </row>
    <row r="818" spans="1:31" hidden="1">
      <c r="A818" s="433" t="s">
        <v>121</v>
      </c>
      <c r="B818" s="433" t="s">
        <v>1</v>
      </c>
      <c r="C818" s="433" t="str">
        <f>'KYEI BEKIND - NKAWKAW'!B41</f>
        <v>W092</v>
      </c>
      <c r="D818" s="433" t="str">
        <f>'KYEI BEKIND - NKAWKAW'!C41</f>
        <v>JAMAA 280GM</v>
      </c>
      <c r="E818" s="433" t="str">
        <f>'KYEI BEKIND - NKAWKAW'!D41</f>
        <v>SOAP</v>
      </c>
      <c r="F818" s="433" t="str">
        <f>'KYEI BEKIND - NKAWKAW'!E41</f>
        <v>JAMAA</v>
      </c>
      <c r="G818" s="443">
        <f>'KYEI BEKIND - NKAWKAW'!F41</f>
        <v>0.15456000000000003</v>
      </c>
      <c r="H818" s="434">
        <f>'KYEI BEKIND - NKAWKAW'!G41</f>
        <v>23</v>
      </c>
      <c r="I818" s="443">
        <f>'KYEI BEKIND - NKAWKAW'!H41</f>
        <v>1451.3</v>
      </c>
      <c r="J818" s="433">
        <f>'KYEI BEKIND - NKAWKAW'!I41</f>
        <v>0</v>
      </c>
      <c r="K818" s="443">
        <f>'KYEI BEKIND - NKAWKAW'!J41</f>
        <v>0</v>
      </c>
      <c r="L818" s="443">
        <f>'KYEI BEKIND - NKAWKAW'!K41</f>
        <v>0</v>
      </c>
      <c r="M818" s="443">
        <f>'KYEI BEKIND - NKAWKAW'!L41</f>
        <v>63.1</v>
      </c>
      <c r="N818" s="433">
        <f>'KYEI BEKIND - NKAWKAW'!M41</f>
        <v>20</v>
      </c>
      <c r="O818" s="444">
        <f>'KYEI BEKIND - NKAWKAW'!N41</f>
        <v>1.1006282515567906E-3</v>
      </c>
      <c r="P818" s="433">
        <f>'KYEI BEKIND - NKAWKAW'!O41</f>
        <v>0.9952079659963603</v>
      </c>
      <c r="Q818" s="433" t="str">
        <f>'KYEI BEKIND - NKAWKAW'!P41</f>
        <v>C</v>
      </c>
      <c r="R818" s="434">
        <f>'KYEI BEKIND - NKAWKAW'!Q41</f>
        <v>1.0454545454545454</v>
      </c>
      <c r="S818" s="443">
        <f>'KYEI BEKIND - NKAWKAW'!R41</f>
        <v>7.0254545454545465E-3</v>
      </c>
      <c r="T818" s="443">
        <f>'KYEI BEKIND - NKAWKAW'!S41</f>
        <v>65.968181818181819</v>
      </c>
      <c r="U818" s="433">
        <f>'KYEI BEKIND - NKAWKAW'!T41</f>
        <v>30</v>
      </c>
      <c r="V818" s="433">
        <f>'KYEI BEKIND - NKAWKAW'!U41</f>
        <v>3</v>
      </c>
      <c r="W818" s="433">
        <f>'KYEI BEKIND - NKAWKAW'!V41</f>
        <v>33</v>
      </c>
      <c r="X818" s="434">
        <f>'KYEI BEKIND - NKAWKAW'!W41</f>
        <v>34.5</v>
      </c>
      <c r="Y818" s="434">
        <f>'KYEI BEKIND - NKAWKAW'!X41</f>
        <v>34.5</v>
      </c>
      <c r="Z818" s="443">
        <f>'KYEI BEKIND - NKAWKAW'!Y41</f>
        <v>0.23184000000000007</v>
      </c>
      <c r="AA818" s="444">
        <f>'KYEI BEKIND - NKAWKAW'!Z41</f>
        <v>0</v>
      </c>
      <c r="AB818" s="446" t="str">
        <f>'KYEI BEKIND - NKAWKAW'!AA41</f>
        <v>VERY LOW-ORDER URGENTLY</v>
      </c>
      <c r="AC818" s="443">
        <f>'KYEI BEKIND - NKAWKAW'!AB41</f>
        <v>2176.9500000000003</v>
      </c>
      <c r="AD818" s="450">
        <f>Table1[[#This Row],[Stock Sell in/Sell out]]*Table1[[#This Row],[Stock Norm +Transit Time]]/Table1[[#This Row],[Stock Norm QTY]]</f>
        <v>0</v>
      </c>
      <c r="AE818" s="443">
        <f>Table1[[#This Row],[Stock Norm +Transit Time]]*Table1[[#This Row],[Av. Daily Sales MT]]</f>
        <v>0.23184000000000005</v>
      </c>
    </row>
    <row r="819" spans="1:31" hidden="1">
      <c r="A819" s="433" t="s">
        <v>121</v>
      </c>
      <c r="B819" s="433" t="s">
        <v>1</v>
      </c>
      <c r="C819" s="433" t="str">
        <f>'KYEI BEKIND - NKAWKAW'!B42</f>
        <v>W022</v>
      </c>
      <c r="D819" s="433" t="str">
        <f>'KYEI BEKIND - NKAWKAW'!C42</f>
        <v>FRYTOL 50ML X 72SCH</v>
      </c>
      <c r="E819" s="433" t="str">
        <f>'KYEI BEKIND - NKAWKAW'!D42</f>
        <v>COOKING OIL</v>
      </c>
      <c r="F819" s="433" t="str">
        <f>'KYEI BEKIND - NKAWKAW'!E42</f>
        <v>FRYTOL</v>
      </c>
      <c r="G819" s="443">
        <f>'KYEI BEKIND - NKAWKAW'!F42</f>
        <v>0.13932000000000003</v>
      </c>
      <c r="H819" s="434">
        <f>'KYEI BEKIND - NKAWKAW'!G42</f>
        <v>43</v>
      </c>
      <c r="I819" s="443">
        <f>'KYEI BEKIND - NKAWKAW'!H42</f>
        <v>6260</v>
      </c>
      <c r="J819" s="433">
        <f>'KYEI BEKIND - NKAWKAW'!I42</f>
        <v>41</v>
      </c>
      <c r="K819" s="443">
        <f>'KYEI BEKIND - NKAWKAW'!J42</f>
        <v>0.13284000000000001</v>
      </c>
      <c r="L819" s="443">
        <f>'KYEI BEKIND - NKAWKAW'!K42</f>
        <v>5968.8372093023263</v>
      </c>
      <c r="M819" s="443">
        <f>'KYEI BEKIND - NKAWKAW'!L42</f>
        <v>145.58139534883722</v>
      </c>
      <c r="N819" s="433">
        <f>'KYEI BEKIND - NKAWKAW'!M42</f>
        <v>5</v>
      </c>
      <c r="O819" s="444">
        <f>'KYEI BEKIND - NKAWKAW'!N42</f>
        <v>9.9210357147316288E-4</v>
      </c>
      <c r="P819" s="433">
        <f>'KYEI BEKIND - NKAWKAW'!O42</f>
        <v>0.99620006956783347</v>
      </c>
      <c r="Q819" s="433" t="str">
        <f>'KYEI BEKIND - NKAWKAW'!P42</f>
        <v>C</v>
      </c>
      <c r="R819" s="434">
        <f>'KYEI BEKIND - NKAWKAW'!Q42</f>
        <v>1.9545454545454546</v>
      </c>
      <c r="S819" s="443">
        <f>'KYEI BEKIND - NKAWKAW'!R42</f>
        <v>6.3327272727272737E-3</v>
      </c>
      <c r="T819" s="443">
        <f>'KYEI BEKIND - NKAWKAW'!S42</f>
        <v>284.54545454545456</v>
      </c>
      <c r="U819" s="433">
        <f>'KYEI BEKIND - NKAWKAW'!T42</f>
        <v>30</v>
      </c>
      <c r="V819" s="433">
        <f>'KYEI BEKIND - NKAWKAW'!U42</f>
        <v>3</v>
      </c>
      <c r="W819" s="433">
        <f>'KYEI BEKIND - NKAWKAW'!V42</f>
        <v>33</v>
      </c>
      <c r="X819" s="434">
        <f>'KYEI BEKIND - NKAWKAW'!W42</f>
        <v>64.5</v>
      </c>
      <c r="Y819" s="434">
        <f>'KYEI BEKIND - NKAWKAW'!X42</f>
        <v>23.5</v>
      </c>
      <c r="Z819" s="443">
        <f>'KYEI BEKIND - NKAWKAW'!Y42</f>
        <v>7.6140000000000013E-2</v>
      </c>
      <c r="AA819" s="444">
        <f>'KYEI BEKIND - NKAWKAW'!Z42</f>
        <v>0.63565891472868219</v>
      </c>
      <c r="AB819" s="446" t="str">
        <f>'KYEI BEKIND - NKAWKAW'!AA42</f>
        <v>VERY LOW-ORDER URGENTLY</v>
      </c>
      <c r="AC819" s="443">
        <f>'KYEI BEKIND - NKAWKAW'!AB42</f>
        <v>3421.1627906976746</v>
      </c>
      <c r="AD819" s="450">
        <f>Table1[[#This Row],[Stock Sell in/Sell out]]*Table1[[#This Row],[Stock Norm +Transit Time]]/Table1[[#This Row],[Stock Norm QTY]]</f>
        <v>20.976744186046513</v>
      </c>
      <c r="AE819" s="443">
        <f>Table1[[#This Row],[Stock Norm +Transit Time]]*Table1[[#This Row],[Av. Daily Sales MT]]</f>
        <v>0.20898000000000003</v>
      </c>
    </row>
    <row r="820" spans="1:31" hidden="1">
      <c r="A820" s="433" t="s">
        <v>121</v>
      </c>
      <c r="B820" s="433" t="s">
        <v>1</v>
      </c>
      <c r="C820" s="433" t="str">
        <f>'KYEI BEKIND - NKAWKAW'!B43</f>
        <v>W077</v>
      </c>
      <c r="D820" s="433" t="str">
        <f>'KYEI BEKIND - NKAWKAW'!C43</f>
        <v>ALIFE COCONUT 40 X 100G</v>
      </c>
      <c r="E820" s="433" t="str">
        <f>'KYEI BEKIND - NKAWKAW'!D43</f>
        <v>SOAP</v>
      </c>
      <c r="F820" s="433" t="str">
        <f>'KYEI BEKIND - NKAWKAW'!E43</f>
        <v>ALIFE</v>
      </c>
      <c r="G820" s="443">
        <f>'KYEI BEKIND - NKAWKAW'!F43</f>
        <v>0.11600000000000002</v>
      </c>
      <c r="H820" s="434">
        <f>'KYEI BEKIND - NKAWKAW'!G43</f>
        <v>29</v>
      </c>
      <c r="I820" s="443">
        <f>'KYEI BEKIND - NKAWKAW'!H43</f>
        <v>3015</v>
      </c>
      <c r="J820" s="433">
        <f>'KYEI BEKIND - NKAWKAW'!I43</f>
        <v>636</v>
      </c>
      <c r="K820" s="443">
        <f>'KYEI BEKIND - NKAWKAW'!J43</f>
        <v>2.544</v>
      </c>
      <c r="L820" s="443">
        <f>'KYEI BEKIND - NKAWKAW'!K43</f>
        <v>66122.068965517246</v>
      </c>
      <c r="M820" s="443">
        <f>'KYEI BEKIND - NKAWKAW'!L43</f>
        <v>103.96551724137932</v>
      </c>
      <c r="N820" s="433">
        <f>'KYEI BEKIND - NKAWKAW'!M43</f>
        <v>12</v>
      </c>
      <c r="O820" s="444">
        <f>'KYEI BEKIND - NKAWKAW'!N43</f>
        <v>8.260408720276119E-4</v>
      </c>
      <c r="P820" s="433">
        <f>'KYEI BEKIND - NKAWKAW'!O43</f>
        <v>0.99702611043986111</v>
      </c>
      <c r="Q820" s="433" t="str">
        <f>'KYEI BEKIND - NKAWKAW'!P43</f>
        <v>C</v>
      </c>
      <c r="R820" s="434">
        <f>'KYEI BEKIND - NKAWKAW'!Q43</f>
        <v>1.3181818181818181</v>
      </c>
      <c r="S820" s="443">
        <f>'KYEI BEKIND - NKAWKAW'!R43</f>
        <v>5.2727272727272735E-3</v>
      </c>
      <c r="T820" s="443">
        <f>'KYEI BEKIND - NKAWKAW'!S43</f>
        <v>137.04545454545453</v>
      </c>
      <c r="U820" s="433">
        <f>'KYEI BEKIND - NKAWKAW'!T43</f>
        <v>30</v>
      </c>
      <c r="V820" s="433">
        <f>'KYEI BEKIND - NKAWKAW'!U43</f>
        <v>3</v>
      </c>
      <c r="W820" s="433">
        <f>'KYEI BEKIND - NKAWKAW'!V43</f>
        <v>33</v>
      </c>
      <c r="X820" s="434">
        <f>'KYEI BEKIND - NKAWKAW'!W43</f>
        <v>43.5</v>
      </c>
      <c r="Y820" s="434">
        <f>'KYEI BEKIND - NKAWKAW'!X43</f>
        <v>0</v>
      </c>
      <c r="Z820" s="443">
        <f>'KYEI BEKIND - NKAWKAW'!Y43</f>
        <v>0</v>
      </c>
      <c r="AA820" s="444">
        <f>'KYEI BEKIND - NKAWKAW'!Z43</f>
        <v>14.620689655172415</v>
      </c>
      <c r="AB820" s="446" t="str">
        <f>'KYEI BEKIND - NKAWKAW'!AA43</f>
        <v>VERY HIGH-DON’T ORDER</v>
      </c>
      <c r="AC820" s="443">
        <f>'KYEI BEKIND - NKAWKAW'!AB43</f>
        <v>0</v>
      </c>
      <c r="AD820" s="450">
        <f>Table1[[#This Row],[Stock Sell in/Sell out]]*Table1[[#This Row],[Stock Norm +Transit Time]]/Table1[[#This Row],[Stock Norm QTY]]</f>
        <v>482.48275862068965</v>
      </c>
      <c r="AE820" s="443">
        <f>Table1[[#This Row],[Stock Norm +Transit Time]]*Table1[[#This Row],[Av. Daily Sales MT]]</f>
        <v>0.17400000000000002</v>
      </c>
    </row>
    <row r="821" spans="1:31" hidden="1">
      <c r="A821" s="433" t="s">
        <v>121</v>
      </c>
      <c r="B821" s="433" t="s">
        <v>1</v>
      </c>
      <c r="C821" s="433" t="str">
        <f>'KYEI BEKIND - NKAWKAW'!B44</f>
        <v>W068</v>
      </c>
      <c r="D821" s="433" t="str">
        <f>'KYEI BEKIND - NKAWKAW'!C44</f>
        <v>FORTUNE DELICIOUS 900G X 20</v>
      </c>
      <c r="E821" s="433" t="str">
        <f>'KYEI BEKIND - NKAWKAW'!D44</f>
        <v>RICE</v>
      </c>
      <c r="F821" s="433" t="str">
        <f>'KYEI BEKIND - NKAWKAW'!E44</f>
        <v>FORTUNE DELICIOUS</v>
      </c>
      <c r="G821" s="443">
        <f>'KYEI BEKIND - NKAWKAW'!F44</f>
        <v>9.5999999999999988E-2</v>
      </c>
      <c r="H821" s="434">
        <f>'KYEI BEKIND - NKAWKAW'!G44</f>
        <v>5.333333333333333</v>
      </c>
      <c r="I821" s="443">
        <f>'KYEI BEKIND - NKAWKAW'!H44</f>
        <v>1706.6666666666667</v>
      </c>
      <c r="J821" s="433">
        <f>'KYEI BEKIND - NKAWKAW'!I44</f>
        <v>0</v>
      </c>
      <c r="K821" s="443">
        <f>'KYEI BEKIND - NKAWKAW'!J44</f>
        <v>0</v>
      </c>
      <c r="L821" s="443">
        <f>'KYEI BEKIND - NKAWKAW'!K44</f>
        <v>0</v>
      </c>
      <c r="M821" s="443">
        <f>'KYEI BEKIND - NKAWKAW'!L44</f>
        <v>320.00000000000006</v>
      </c>
      <c r="N821" s="433">
        <f>'KYEI BEKIND - NKAWKAW'!M44</f>
        <v>40</v>
      </c>
      <c r="O821" s="444">
        <f>'KYEI BEKIND - NKAWKAW'!N44</f>
        <v>6.8362003202285108E-4</v>
      </c>
      <c r="P821" s="433">
        <f>'KYEI BEKIND - NKAWKAW'!O44</f>
        <v>0.99770973047188394</v>
      </c>
      <c r="Q821" s="433" t="str">
        <f>'KYEI BEKIND - NKAWKAW'!P44</f>
        <v>C</v>
      </c>
      <c r="R821" s="434">
        <f>'KYEI BEKIND - NKAWKAW'!Q44</f>
        <v>0.2424242424242424</v>
      </c>
      <c r="S821" s="443">
        <f>'KYEI BEKIND - NKAWKAW'!R44</f>
        <v>4.3636363636363629E-3</v>
      </c>
      <c r="T821" s="443">
        <f>'KYEI BEKIND - NKAWKAW'!S44</f>
        <v>77.575757575757578</v>
      </c>
      <c r="U821" s="433">
        <f>'KYEI BEKIND - NKAWKAW'!T44</f>
        <v>30</v>
      </c>
      <c r="V821" s="433">
        <f>'KYEI BEKIND - NKAWKAW'!U44</f>
        <v>3</v>
      </c>
      <c r="W821" s="433">
        <f>'KYEI BEKIND - NKAWKAW'!V44</f>
        <v>33</v>
      </c>
      <c r="X821" s="434">
        <f>'KYEI BEKIND - NKAWKAW'!W44</f>
        <v>7.9999999999999991</v>
      </c>
      <c r="Y821" s="434">
        <f>'KYEI BEKIND - NKAWKAW'!X44</f>
        <v>7.9999999999999991</v>
      </c>
      <c r="Z821" s="443">
        <f>'KYEI BEKIND - NKAWKAW'!Y44</f>
        <v>0.14399999999999999</v>
      </c>
      <c r="AA821" s="444">
        <f>'KYEI BEKIND - NKAWKAW'!Z44</f>
        <v>0</v>
      </c>
      <c r="AB821" s="446" t="str">
        <f>'KYEI BEKIND - NKAWKAW'!AA44</f>
        <v>VERY LOW-ORDER URGENTLY</v>
      </c>
      <c r="AC821" s="443">
        <f>'KYEI BEKIND - NKAWKAW'!AB44</f>
        <v>2560</v>
      </c>
      <c r="AD821" s="450">
        <f>Table1[[#This Row],[Stock Sell in/Sell out]]*Table1[[#This Row],[Stock Norm +Transit Time]]/Table1[[#This Row],[Stock Norm QTY]]</f>
        <v>0</v>
      </c>
      <c r="AE821" s="443">
        <f>Table1[[#This Row],[Stock Norm +Transit Time]]*Table1[[#This Row],[Av. Daily Sales MT]]</f>
        <v>0.14399999999999999</v>
      </c>
    </row>
    <row r="822" spans="1:31" hidden="1">
      <c r="A822" s="433" t="s">
        <v>121</v>
      </c>
      <c r="B822" s="433" t="s">
        <v>1</v>
      </c>
      <c r="C822" s="433" t="str">
        <f>'KYEI BEKIND - NKAWKAW'!B45</f>
        <v>W059</v>
      </c>
      <c r="D822" s="433" t="str">
        <f>'KYEI BEKIND - NKAWKAW'!C45</f>
        <v xml:space="preserve">FORTUNE DELIGHT 5KG *5 </v>
      </c>
      <c r="E822" s="433" t="str">
        <f>'KYEI BEKIND - NKAWKAW'!D45</f>
        <v>RICE</v>
      </c>
      <c r="F822" s="433" t="str">
        <f>'KYEI BEKIND - NKAWKAW'!E45</f>
        <v>FORTUNE DELIGHT</v>
      </c>
      <c r="G822" s="443">
        <f>'KYEI BEKIND - NKAWKAW'!F45</f>
        <v>7.4999999999999997E-2</v>
      </c>
      <c r="H822" s="434">
        <f>'KYEI BEKIND - NKAWKAW'!G45</f>
        <v>3</v>
      </c>
      <c r="I822" s="443">
        <f>'KYEI BEKIND - NKAWKAW'!H45</f>
        <v>1115.3333333333335</v>
      </c>
      <c r="J822" s="433">
        <f>'KYEI BEKIND - NKAWKAW'!I45</f>
        <v>0</v>
      </c>
      <c r="K822" s="443">
        <f>'KYEI BEKIND - NKAWKAW'!J45</f>
        <v>0</v>
      </c>
      <c r="L822" s="443">
        <f>'KYEI BEKIND - NKAWKAW'!K45</f>
        <v>0</v>
      </c>
      <c r="M822" s="443">
        <f>'KYEI BEKIND - NKAWKAW'!L45</f>
        <v>371.77777777777783</v>
      </c>
      <c r="N822" s="433">
        <f>'KYEI BEKIND - NKAWKAW'!M45</f>
        <v>5</v>
      </c>
      <c r="O822" s="444">
        <f>'KYEI BEKIND - NKAWKAW'!N45</f>
        <v>5.3407815001785242E-4</v>
      </c>
      <c r="P822" s="433">
        <f>'KYEI BEKIND - NKAWKAW'!O45</f>
        <v>0.99824380862190176</v>
      </c>
      <c r="Q822" s="433" t="str">
        <f>'KYEI BEKIND - NKAWKAW'!P45</f>
        <v>C</v>
      </c>
      <c r="R822" s="434">
        <f>'KYEI BEKIND - NKAWKAW'!Q45</f>
        <v>0.13636363636363635</v>
      </c>
      <c r="S822" s="443">
        <f>'KYEI BEKIND - NKAWKAW'!R45</f>
        <v>3.4090909090909089E-3</v>
      </c>
      <c r="T822" s="443">
        <f>'KYEI BEKIND - NKAWKAW'!S45</f>
        <v>50.696969696969703</v>
      </c>
      <c r="U822" s="433">
        <f>'KYEI BEKIND - NKAWKAW'!T45</f>
        <v>30</v>
      </c>
      <c r="V822" s="433">
        <f>'KYEI BEKIND - NKAWKAW'!U45</f>
        <v>3</v>
      </c>
      <c r="W822" s="433">
        <f>'KYEI BEKIND - NKAWKAW'!V45</f>
        <v>33</v>
      </c>
      <c r="X822" s="434">
        <f>'KYEI BEKIND - NKAWKAW'!W45</f>
        <v>4.5</v>
      </c>
      <c r="Y822" s="434">
        <f>'KYEI BEKIND - NKAWKAW'!X45</f>
        <v>4.5</v>
      </c>
      <c r="Z822" s="443">
        <f>'KYEI BEKIND - NKAWKAW'!Y45</f>
        <v>0.1125</v>
      </c>
      <c r="AA822" s="444">
        <f>'KYEI BEKIND - NKAWKAW'!Z45</f>
        <v>0</v>
      </c>
      <c r="AB822" s="446" t="str">
        <f>'KYEI BEKIND - NKAWKAW'!AA45</f>
        <v>VERY LOW-ORDER URGENTLY</v>
      </c>
      <c r="AC822" s="443">
        <f>'KYEI BEKIND - NKAWKAW'!AB45</f>
        <v>1673.0000000000002</v>
      </c>
      <c r="AD822" s="450">
        <f>Table1[[#This Row],[Stock Sell in/Sell out]]*Table1[[#This Row],[Stock Norm +Transit Time]]/Table1[[#This Row],[Stock Norm QTY]]</f>
        <v>0</v>
      </c>
      <c r="AE822" s="443">
        <f>Table1[[#This Row],[Stock Norm +Transit Time]]*Table1[[#This Row],[Av. Daily Sales MT]]</f>
        <v>0.11249999999999999</v>
      </c>
    </row>
    <row r="823" spans="1:31" hidden="1">
      <c r="A823" s="433" t="s">
        <v>121</v>
      </c>
      <c r="B823" s="433" t="s">
        <v>1</v>
      </c>
      <c r="C823" s="433" t="str">
        <f>'KYEI BEKIND - NKAWKAW'!B46</f>
        <v>W105</v>
      </c>
      <c r="D823" s="433" t="str">
        <f>'KYEI BEKIND - NKAWKAW'!C46</f>
        <v>JAMAA CLASSIC 275GM</v>
      </c>
      <c r="E823" s="433" t="str">
        <f>'KYEI BEKIND - NKAWKAW'!D46</f>
        <v>SOAP</v>
      </c>
      <c r="F823" s="433" t="str">
        <f>'KYEI BEKIND - NKAWKAW'!E46</f>
        <v>JAMAA</v>
      </c>
      <c r="G823" s="443">
        <f>'KYEI BEKIND - NKAWKAW'!F46</f>
        <v>3.3000000000000002E-2</v>
      </c>
      <c r="H823" s="434">
        <f>'KYEI BEKIND - NKAWKAW'!G46</f>
        <v>5</v>
      </c>
      <c r="I823" s="443">
        <f>'KYEI BEKIND - NKAWKAW'!H46</f>
        <v>581.66666666666663</v>
      </c>
      <c r="J823" s="433">
        <f>'KYEI BEKIND - NKAWKAW'!I46</f>
        <v>445</v>
      </c>
      <c r="K823" s="443">
        <f>'KYEI BEKIND - NKAWKAW'!J46</f>
        <v>2.9369999999999998</v>
      </c>
      <c r="L823" s="443">
        <f>'KYEI BEKIND - NKAWKAW'!K46</f>
        <v>51768.333333333328</v>
      </c>
      <c r="M823" s="443">
        <f>'KYEI BEKIND - NKAWKAW'!L46</f>
        <v>116.33333333333333</v>
      </c>
      <c r="N823" s="433">
        <f>'KYEI BEKIND - NKAWKAW'!M46</f>
        <v>40</v>
      </c>
      <c r="O823" s="444">
        <f>'KYEI BEKIND - NKAWKAW'!N46</f>
        <v>2.3499438600785508E-4</v>
      </c>
      <c r="P823" s="433">
        <f>'KYEI BEKIND - NKAWKAW'!O46</f>
        <v>0.99847880300790959</v>
      </c>
      <c r="Q823" s="433" t="str">
        <f>'KYEI BEKIND - NKAWKAW'!P46</f>
        <v>C</v>
      </c>
      <c r="R823" s="434">
        <f>'KYEI BEKIND - NKAWKAW'!Q46</f>
        <v>0.22727272727272727</v>
      </c>
      <c r="S823" s="443">
        <f>'KYEI BEKIND - NKAWKAW'!R46</f>
        <v>1.5E-3</v>
      </c>
      <c r="T823" s="443">
        <f>'KYEI BEKIND - NKAWKAW'!S46</f>
        <v>26.439393939393938</v>
      </c>
      <c r="U823" s="433">
        <f>'KYEI BEKIND - NKAWKAW'!T46</f>
        <v>30</v>
      </c>
      <c r="V823" s="433">
        <f>'KYEI BEKIND - NKAWKAW'!U46</f>
        <v>3</v>
      </c>
      <c r="W823" s="433">
        <f>'KYEI BEKIND - NKAWKAW'!V46</f>
        <v>33</v>
      </c>
      <c r="X823" s="434">
        <f>'KYEI BEKIND - NKAWKAW'!W46</f>
        <v>7.5</v>
      </c>
      <c r="Y823" s="434">
        <f>'KYEI BEKIND - NKAWKAW'!X46</f>
        <v>0</v>
      </c>
      <c r="Z823" s="443">
        <f>'KYEI BEKIND - NKAWKAW'!Y46</f>
        <v>0</v>
      </c>
      <c r="AA823" s="444">
        <f>'KYEI BEKIND - NKAWKAW'!Z46</f>
        <v>59.333333333333336</v>
      </c>
      <c r="AB823" s="446" t="str">
        <f>'KYEI BEKIND - NKAWKAW'!AA46</f>
        <v>VERY HIGH-DON’T ORDER</v>
      </c>
      <c r="AC823" s="443">
        <f>'KYEI BEKIND - NKAWKAW'!AB46</f>
        <v>0</v>
      </c>
      <c r="AD823" s="450">
        <f>Table1[[#This Row],[Stock Sell in/Sell out]]*Table1[[#This Row],[Stock Norm +Transit Time]]/Table1[[#This Row],[Stock Norm QTY]]</f>
        <v>1958</v>
      </c>
      <c r="AE823" s="443">
        <f>Table1[[#This Row],[Stock Norm +Transit Time]]*Table1[[#This Row],[Av. Daily Sales MT]]</f>
        <v>4.9500000000000002E-2</v>
      </c>
    </row>
    <row r="824" spans="1:31" hidden="1">
      <c r="A824" s="433" t="s">
        <v>121</v>
      </c>
      <c r="B824" s="433" t="s">
        <v>1</v>
      </c>
      <c r="C824" s="433" t="str">
        <f>'KYEI BEKIND - NKAWKAW'!B47</f>
        <v>W072</v>
      </c>
      <c r="D824" s="433" t="str">
        <f>'KYEI BEKIND - NKAWKAW'!C47</f>
        <v>ALIFE LEMON 18 X 250G</v>
      </c>
      <c r="E824" s="433" t="str">
        <f>'KYEI BEKIND - NKAWKAW'!D47</f>
        <v>SOAP</v>
      </c>
      <c r="F824" s="433" t="str">
        <f>'KYEI BEKIND - NKAWKAW'!E47</f>
        <v>ALIFE</v>
      </c>
      <c r="G824" s="443">
        <f>'KYEI BEKIND - NKAWKAW'!F47</f>
        <v>3.0000000000000002E-2</v>
      </c>
      <c r="H824" s="434">
        <f>'KYEI BEKIND - NKAWKAW'!G47</f>
        <v>6.666666666666667</v>
      </c>
      <c r="I824" s="443">
        <f>'KYEI BEKIND - NKAWKAW'!H47</f>
        <v>653.33333333333337</v>
      </c>
      <c r="J824" s="433">
        <f>'KYEI BEKIND - NKAWKAW'!I47</f>
        <v>0</v>
      </c>
      <c r="K824" s="443">
        <f>'KYEI BEKIND - NKAWKAW'!J47</f>
        <v>0</v>
      </c>
      <c r="L824" s="443">
        <f>'KYEI BEKIND - NKAWKAW'!K47</f>
        <v>0</v>
      </c>
      <c r="M824" s="443">
        <f>'KYEI BEKIND - NKAWKAW'!L47</f>
        <v>98</v>
      </c>
      <c r="N824" s="433">
        <f>'KYEI BEKIND - NKAWKAW'!M47</f>
        <v>18</v>
      </c>
      <c r="O824" s="444">
        <f>'KYEI BEKIND - NKAWKAW'!N47</f>
        <v>2.13631260007141E-4</v>
      </c>
      <c r="P824" s="433">
        <f>'KYEI BEKIND - NKAWKAW'!O47</f>
        <v>0.99869243426791676</v>
      </c>
      <c r="Q824" s="433" t="str">
        <f>'KYEI BEKIND - NKAWKAW'!P47</f>
        <v>C</v>
      </c>
      <c r="R824" s="434">
        <f>'KYEI BEKIND - NKAWKAW'!Q47</f>
        <v>0.30303030303030304</v>
      </c>
      <c r="S824" s="443">
        <f>'KYEI BEKIND - NKAWKAW'!R47</f>
        <v>1.3636363636363637E-3</v>
      </c>
      <c r="T824" s="443">
        <f>'KYEI BEKIND - NKAWKAW'!S47</f>
        <v>29.696969696969699</v>
      </c>
      <c r="U824" s="433">
        <f>'KYEI BEKIND - NKAWKAW'!T47</f>
        <v>30</v>
      </c>
      <c r="V824" s="433">
        <f>'KYEI BEKIND - NKAWKAW'!U47</f>
        <v>3</v>
      </c>
      <c r="W824" s="433">
        <f>'KYEI BEKIND - NKAWKAW'!V47</f>
        <v>33</v>
      </c>
      <c r="X824" s="434">
        <f>'KYEI BEKIND - NKAWKAW'!W47</f>
        <v>10</v>
      </c>
      <c r="Y824" s="434">
        <f>'KYEI BEKIND - NKAWKAW'!X47</f>
        <v>10</v>
      </c>
      <c r="Z824" s="443">
        <f>'KYEI BEKIND - NKAWKAW'!Y47</f>
        <v>4.4999999999999998E-2</v>
      </c>
      <c r="AA824" s="444">
        <f>'KYEI BEKIND - NKAWKAW'!Z47</f>
        <v>0</v>
      </c>
      <c r="AB824" s="446" t="str">
        <f>'KYEI BEKIND - NKAWKAW'!AA47</f>
        <v>VERY LOW-ORDER URGENTLY</v>
      </c>
      <c r="AC824" s="443">
        <f>'KYEI BEKIND - NKAWKAW'!AB47</f>
        <v>980</v>
      </c>
      <c r="AD824" s="450">
        <f>Table1[[#This Row],[Stock Sell in/Sell out]]*Table1[[#This Row],[Stock Norm +Transit Time]]/Table1[[#This Row],[Stock Norm QTY]]</f>
        <v>0</v>
      </c>
      <c r="AE824" s="443">
        <f>Table1[[#This Row],[Stock Norm +Transit Time]]*Table1[[#This Row],[Av. Daily Sales MT]]</f>
        <v>4.5000000000000005E-2</v>
      </c>
    </row>
    <row r="825" spans="1:31" hidden="1">
      <c r="A825" s="433" t="s">
        <v>121</v>
      </c>
      <c r="B825" s="433" t="s">
        <v>1</v>
      </c>
      <c r="C825" s="433" t="str">
        <f>'KYEI BEKIND - NKAWKAW'!B48</f>
        <v>W097</v>
      </c>
      <c r="D825" s="433" t="str">
        <f>'KYEI BEKIND - NKAWKAW'!C48</f>
        <v>ALIFE 225G ROSE</v>
      </c>
      <c r="E825" s="433" t="str">
        <f>'KYEI BEKIND - NKAWKAW'!D48</f>
        <v>SOAP</v>
      </c>
      <c r="F825" s="433" t="str">
        <f>'KYEI BEKIND - NKAWKAW'!E48</f>
        <v>ALIFE</v>
      </c>
      <c r="G825" s="443">
        <f>'KYEI BEKIND - NKAWKAW'!F48</f>
        <v>2.2949999999999998E-2</v>
      </c>
      <c r="H825" s="434">
        <f>'KYEI BEKIND - NKAWKAW'!G48</f>
        <v>5.6666666666666661</v>
      </c>
      <c r="I825" s="443">
        <f>'KYEI BEKIND - NKAWKAW'!H48</f>
        <v>461.33333333333331</v>
      </c>
      <c r="J825" s="433">
        <f>'KYEI BEKIND - NKAWKAW'!I48</f>
        <v>0</v>
      </c>
      <c r="K825" s="443">
        <f>'KYEI BEKIND - NKAWKAW'!J48</f>
        <v>0</v>
      </c>
      <c r="L825" s="443">
        <f>'KYEI BEKIND - NKAWKAW'!K48</f>
        <v>0</v>
      </c>
      <c r="M825" s="443">
        <f>'KYEI BEKIND - NKAWKAW'!L48</f>
        <v>81.411764705882362</v>
      </c>
      <c r="N825" s="433">
        <f>'KYEI BEKIND - NKAWKAW'!M48</f>
        <v>4</v>
      </c>
      <c r="O825" s="444">
        <f>'KYEI BEKIND - NKAWKAW'!N48</f>
        <v>1.6342791390546284E-4</v>
      </c>
      <c r="P825" s="433">
        <f>'KYEI BEKIND - NKAWKAW'!O48</f>
        <v>0.99885586218182221</v>
      </c>
      <c r="Q825" s="433" t="str">
        <f>'KYEI BEKIND - NKAWKAW'!P48</f>
        <v>C</v>
      </c>
      <c r="R825" s="434">
        <f>'KYEI BEKIND - NKAWKAW'!Q48</f>
        <v>0.25757575757575757</v>
      </c>
      <c r="S825" s="443">
        <f>'KYEI BEKIND - NKAWKAW'!R48</f>
        <v>1.0431818181818181E-3</v>
      </c>
      <c r="T825" s="443">
        <f>'KYEI BEKIND - NKAWKAW'!S48</f>
        <v>20.969696969696969</v>
      </c>
      <c r="U825" s="433">
        <f>'KYEI BEKIND - NKAWKAW'!T48</f>
        <v>30</v>
      </c>
      <c r="V825" s="433">
        <f>'KYEI BEKIND - NKAWKAW'!U48</f>
        <v>3</v>
      </c>
      <c r="W825" s="433">
        <f>'KYEI BEKIND - NKAWKAW'!V48</f>
        <v>33</v>
      </c>
      <c r="X825" s="434">
        <f>'KYEI BEKIND - NKAWKAW'!W48</f>
        <v>8.5</v>
      </c>
      <c r="Y825" s="434">
        <f>'KYEI BEKIND - NKAWKAW'!X48</f>
        <v>8.5</v>
      </c>
      <c r="Z825" s="443">
        <f>'KYEI BEKIND - NKAWKAW'!Y48</f>
        <v>3.4425000000000004E-2</v>
      </c>
      <c r="AA825" s="444">
        <f>'KYEI BEKIND - NKAWKAW'!Z48</f>
        <v>0</v>
      </c>
      <c r="AB825" s="446" t="str">
        <f>'KYEI BEKIND - NKAWKAW'!AA48</f>
        <v>VERY LOW-ORDER URGENTLY</v>
      </c>
      <c r="AC825" s="443">
        <f>'KYEI BEKIND - NKAWKAW'!AB48</f>
        <v>692.00000000000011</v>
      </c>
      <c r="AD825" s="450">
        <f>Table1[[#This Row],[Stock Sell in/Sell out]]*Table1[[#This Row],[Stock Norm +Transit Time]]/Table1[[#This Row],[Stock Norm QTY]]</f>
        <v>0</v>
      </c>
      <c r="AE825" s="443">
        <f>Table1[[#This Row],[Stock Norm +Transit Time]]*Table1[[#This Row],[Av. Daily Sales MT]]</f>
        <v>3.4424999999999997E-2</v>
      </c>
    </row>
    <row r="826" spans="1:31" hidden="1">
      <c r="A826" s="433" t="s">
        <v>121</v>
      </c>
      <c r="B826" s="433" t="s">
        <v>1</v>
      </c>
      <c r="C826" s="433" t="str">
        <f>'KYEI BEKIND - NKAWKAW'!B49</f>
        <v>W162</v>
      </c>
      <c r="D826" s="433" t="str">
        <f>'KYEI BEKIND - NKAWKAW'!C49</f>
        <v>DETERGENT 5KG</v>
      </c>
      <c r="E826" s="433" t="str">
        <f>'KYEI BEKIND - NKAWKAW'!D49</f>
        <v>DETERGENT</v>
      </c>
      <c r="F826" s="433" t="str">
        <f>'KYEI BEKIND - NKAWKAW'!E49</f>
        <v>JAMAA</v>
      </c>
      <c r="G826" s="443">
        <f>'KYEI BEKIND - NKAWKAW'!F49</f>
        <v>2.1666666666666667E-2</v>
      </c>
      <c r="H826" s="434">
        <f>'KYEI BEKIND - NKAWKAW'!G49</f>
        <v>4.333333333333333</v>
      </c>
      <c r="I826" s="443">
        <f>'KYEI BEKIND - NKAWKAW'!H49</f>
        <v>303.33333333333331</v>
      </c>
      <c r="J826" s="433">
        <f>'KYEI BEKIND - NKAWKAW'!I49</f>
        <v>0</v>
      </c>
      <c r="K826" s="443">
        <f>'KYEI BEKIND - NKAWKAW'!J49</f>
        <v>0</v>
      </c>
      <c r="L826" s="443">
        <f>'KYEI BEKIND - NKAWKAW'!K49</f>
        <v>0</v>
      </c>
      <c r="M826" s="443">
        <f>'KYEI BEKIND - NKAWKAW'!L49</f>
        <v>70</v>
      </c>
      <c r="N826" s="433">
        <f>'KYEI BEKIND - NKAWKAW'!M49</f>
        <v>20</v>
      </c>
      <c r="O826" s="444">
        <f>'KYEI BEKIND - NKAWKAW'!N49</f>
        <v>1.5428924333849071E-4</v>
      </c>
      <c r="P826" s="433">
        <f>'KYEI BEKIND - NKAWKAW'!O49</f>
        <v>0.9990101514251607</v>
      </c>
      <c r="Q826" s="433" t="str">
        <f>'KYEI BEKIND - NKAWKAW'!P49</f>
        <v>C</v>
      </c>
      <c r="R826" s="434">
        <f>'KYEI BEKIND - NKAWKAW'!Q49</f>
        <v>0.19696969696969696</v>
      </c>
      <c r="S826" s="443">
        <f>'KYEI BEKIND - NKAWKAW'!R49</f>
        <v>9.848484848484849E-4</v>
      </c>
      <c r="T826" s="443">
        <f>'KYEI BEKIND - NKAWKAW'!S49</f>
        <v>13.787878787878787</v>
      </c>
      <c r="U826" s="433">
        <f>'KYEI BEKIND - NKAWKAW'!T49</f>
        <v>30</v>
      </c>
      <c r="V826" s="433">
        <f>'KYEI BEKIND - NKAWKAW'!U49</f>
        <v>3</v>
      </c>
      <c r="W826" s="433">
        <f>'KYEI BEKIND - NKAWKAW'!V49</f>
        <v>33</v>
      </c>
      <c r="X826" s="434">
        <f>'KYEI BEKIND - NKAWKAW'!W49</f>
        <v>6.5</v>
      </c>
      <c r="Y826" s="434">
        <f>'KYEI BEKIND - NKAWKAW'!X49</f>
        <v>6.5</v>
      </c>
      <c r="Z826" s="443">
        <f>'KYEI BEKIND - NKAWKAW'!Y49</f>
        <v>3.2500000000000008E-2</v>
      </c>
      <c r="AA826" s="444">
        <f>'KYEI BEKIND - NKAWKAW'!Z49</f>
        <v>0</v>
      </c>
      <c r="AB826" s="446" t="str">
        <f>'KYEI BEKIND - NKAWKAW'!AA49</f>
        <v>VERY LOW-ORDER URGENTLY</v>
      </c>
      <c r="AC826" s="443">
        <f>'KYEI BEKIND - NKAWKAW'!AB49</f>
        <v>455</v>
      </c>
      <c r="AD826" s="450">
        <f>Table1[[#This Row],[Stock Sell in/Sell out]]*Table1[[#This Row],[Stock Norm +Transit Time]]/Table1[[#This Row],[Stock Norm QTY]]</f>
        <v>0</v>
      </c>
      <c r="AE826" s="443">
        <f>Table1[[#This Row],[Stock Norm +Transit Time]]*Table1[[#This Row],[Av. Daily Sales MT]]</f>
        <v>3.2500000000000001E-2</v>
      </c>
    </row>
    <row r="827" spans="1:31" hidden="1">
      <c r="A827" s="433" t="s">
        <v>121</v>
      </c>
      <c r="B827" s="433" t="s">
        <v>1</v>
      </c>
      <c r="C827" s="433" t="str">
        <f>'KYEI BEKIND - NKAWKAW'!B50</f>
        <v>W205</v>
      </c>
      <c r="D827" s="433" t="str">
        <f>'KYEI BEKIND - NKAWKAW'!C50</f>
        <v>ALIFE ROSE 18X200G</v>
      </c>
      <c r="E827" s="433" t="str">
        <f>'KYEI BEKIND - NKAWKAW'!D50</f>
        <v>SOAP</v>
      </c>
      <c r="F827" s="433" t="str">
        <f>'KYEI BEKIND - NKAWKAW'!E50</f>
        <v>ALIFE</v>
      </c>
      <c r="G827" s="443">
        <f>'KYEI BEKIND - NKAWKAW'!F50</f>
        <v>2.1599999999999998E-2</v>
      </c>
      <c r="H827" s="434">
        <f>'KYEI BEKIND - NKAWKAW'!G50</f>
        <v>6</v>
      </c>
      <c r="I827" s="443">
        <f>'KYEI BEKIND - NKAWKAW'!H50</f>
        <v>480</v>
      </c>
      <c r="J827" s="433">
        <f>'KYEI BEKIND - NKAWKAW'!I50</f>
        <v>0</v>
      </c>
      <c r="K827" s="443">
        <f>'KYEI BEKIND - NKAWKAW'!J50</f>
        <v>0</v>
      </c>
      <c r="L827" s="443">
        <f>'KYEI BEKIND - NKAWKAW'!K50</f>
        <v>0</v>
      </c>
      <c r="M827" s="443">
        <f>'KYEI BEKIND - NKAWKAW'!L50</f>
        <v>80</v>
      </c>
      <c r="N827" s="433">
        <f>'KYEI BEKIND - NKAWKAW'!M50</f>
        <v>6</v>
      </c>
      <c r="O827" s="444">
        <f>'KYEI BEKIND - NKAWKAW'!N50</f>
        <v>1.5381450720514149E-4</v>
      </c>
      <c r="P827" s="433">
        <f>'KYEI BEKIND - NKAWKAW'!O50</f>
        <v>0.99916396593236589</v>
      </c>
      <c r="Q827" s="433" t="str">
        <f>'KYEI BEKIND - NKAWKAW'!P50</f>
        <v>C</v>
      </c>
      <c r="R827" s="434">
        <f>'KYEI BEKIND - NKAWKAW'!Q50</f>
        <v>0.27272727272727271</v>
      </c>
      <c r="S827" s="443">
        <f>'KYEI BEKIND - NKAWKAW'!R50</f>
        <v>9.8181818181818179E-4</v>
      </c>
      <c r="T827" s="443">
        <f>'KYEI BEKIND - NKAWKAW'!S50</f>
        <v>21.818181818181817</v>
      </c>
      <c r="U827" s="433">
        <f>'KYEI BEKIND - NKAWKAW'!T50</f>
        <v>30</v>
      </c>
      <c r="V827" s="433">
        <f>'KYEI BEKIND - NKAWKAW'!U50</f>
        <v>3</v>
      </c>
      <c r="W827" s="433">
        <f>'KYEI BEKIND - NKAWKAW'!V50</f>
        <v>33</v>
      </c>
      <c r="X827" s="434">
        <f>'KYEI BEKIND - NKAWKAW'!W50</f>
        <v>9</v>
      </c>
      <c r="Y827" s="434">
        <f>'KYEI BEKIND - NKAWKAW'!X50</f>
        <v>9</v>
      </c>
      <c r="Z827" s="443">
        <f>'KYEI BEKIND - NKAWKAW'!Y50</f>
        <v>3.2399999999999991E-2</v>
      </c>
      <c r="AA827" s="444">
        <f>'KYEI BEKIND - NKAWKAW'!Z50</f>
        <v>0</v>
      </c>
      <c r="AB827" s="446" t="str">
        <f>'KYEI BEKIND - NKAWKAW'!AA50</f>
        <v>VERY LOW-ORDER URGENTLY</v>
      </c>
      <c r="AC827" s="443">
        <f>'KYEI BEKIND - NKAWKAW'!AB50</f>
        <v>720</v>
      </c>
      <c r="AD827" s="450">
        <f>Table1[[#This Row],[Stock Sell in/Sell out]]*Table1[[#This Row],[Stock Norm +Transit Time]]/Table1[[#This Row],[Stock Norm QTY]]</f>
        <v>0</v>
      </c>
      <c r="AE827" s="443">
        <f>Table1[[#This Row],[Stock Norm +Transit Time]]*Table1[[#This Row],[Av. Daily Sales MT]]</f>
        <v>3.2399999999999998E-2</v>
      </c>
    </row>
    <row r="828" spans="1:31" hidden="1">
      <c r="A828" s="433" t="s">
        <v>121</v>
      </c>
      <c r="B828" s="433" t="s">
        <v>1</v>
      </c>
      <c r="C828" s="433" t="str">
        <f>'KYEI BEKIND - NKAWKAW'!B51</f>
        <v>W075</v>
      </c>
      <c r="D828" s="433" t="str">
        <f>'KYEI BEKIND - NKAWKAW'!C51</f>
        <v>ALIFE ROSE 18 X 250G</v>
      </c>
      <c r="E828" s="433" t="str">
        <f>'KYEI BEKIND - NKAWKAW'!D51</f>
        <v>SOAP</v>
      </c>
      <c r="F828" s="433" t="str">
        <f>'KYEI BEKIND - NKAWKAW'!E51</f>
        <v>ALIFE</v>
      </c>
      <c r="G828" s="443">
        <f>'KYEI BEKIND - NKAWKAW'!F51</f>
        <v>1.9499999999999997E-2</v>
      </c>
      <c r="H828" s="434">
        <f>'KYEI BEKIND - NKAWKAW'!G51</f>
        <v>4.333333333333333</v>
      </c>
      <c r="I828" s="443">
        <f>'KYEI BEKIND - NKAWKAW'!H51</f>
        <v>348.66666666666669</v>
      </c>
      <c r="J828" s="433">
        <f>'KYEI BEKIND - NKAWKAW'!I51</f>
        <v>353</v>
      </c>
      <c r="K828" s="443">
        <f>'KYEI BEKIND - NKAWKAW'!J51</f>
        <v>1.5885</v>
      </c>
      <c r="L828" s="443">
        <f>'KYEI BEKIND - NKAWKAW'!K51</f>
        <v>28402.923076923078</v>
      </c>
      <c r="M828" s="443">
        <f>'KYEI BEKIND - NKAWKAW'!L51</f>
        <v>80.461538461538467</v>
      </c>
      <c r="N828" s="433">
        <f>'KYEI BEKIND - NKAWKAW'!M51</f>
        <v>18</v>
      </c>
      <c r="O828" s="444">
        <f>'KYEI BEKIND - NKAWKAW'!N51</f>
        <v>1.3886031900464161E-4</v>
      </c>
      <c r="P828" s="433">
        <f>'KYEI BEKIND - NKAWKAW'!O51</f>
        <v>0.99930282625137057</v>
      </c>
      <c r="Q828" s="433" t="str">
        <f>'KYEI BEKIND - NKAWKAW'!P51</f>
        <v>C</v>
      </c>
      <c r="R828" s="434">
        <f>'KYEI BEKIND - NKAWKAW'!Q51</f>
        <v>0.19696969696969696</v>
      </c>
      <c r="S828" s="443">
        <f>'KYEI BEKIND - NKAWKAW'!R51</f>
        <v>8.8636363636363619E-4</v>
      </c>
      <c r="T828" s="443">
        <f>'KYEI BEKIND - NKAWKAW'!S51</f>
        <v>15.84848484848485</v>
      </c>
      <c r="U828" s="433">
        <f>'KYEI BEKIND - NKAWKAW'!T51</f>
        <v>30</v>
      </c>
      <c r="V828" s="433">
        <f>'KYEI BEKIND - NKAWKAW'!U51</f>
        <v>3</v>
      </c>
      <c r="W828" s="433">
        <f>'KYEI BEKIND - NKAWKAW'!V51</f>
        <v>33</v>
      </c>
      <c r="X828" s="434">
        <f>'KYEI BEKIND - NKAWKAW'!W51</f>
        <v>6.5</v>
      </c>
      <c r="Y828" s="434">
        <f>'KYEI BEKIND - NKAWKAW'!X51</f>
        <v>0</v>
      </c>
      <c r="Z828" s="443">
        <f>'KYEI BEKIND - NKAWKAW'!Y51</f>
        <v>0</v>
      </c>
      <c r="AA828" s="444">
        <f>'KYEI BEKIND - NKAWKAW'!Z51</f>
        <v>54.307692307692307</v>
      </c>
      <c r="AB828" s="446" t="str">
        <f>'KYEI BEKIND - NKAWKAW'!AA51</f>
        <v>VERY HIGH-DON’T ORDER</v>
      </c>
      <c r="AC828" s="443">
        <f>'KYEI BEKIND - NKAWKAW'!AB51</f>
        <v>0</v>
      </c>
      <c r="AD828" s="450">
        <f>Table1[[#This Row],[Stock Sell in/Sell out]]*Table1[[#This Row],[Stock Norm +Transit Time]]/Table1[[#This Row],[Stock Norm QTY]]</f>
        <v>1792.1538461538462</v>
      </c>
      <c r="AE828" s="443">
        <f>Table1[[#This Row],[Stock Norm +Transit Time]]*Table1[[#This Row],[Av. Daily Sales MT]]</f>
        <v>2.9249999999999995E-2</v>
      </c>
    </row>
    <row r="829" spans="1:31" hidden="1">
      <c r="A829" s="433" t="s">
        <v>121</v>
      </c>
      <c r="B829" s="433" t="s">
        <v>1</v>
      </c>
      <c r="C829" s="433" t="str">
        <f>'KYEI BEKIND - NKAWKAW'!B52</f>
        <v>W090</v>
      </c>
      <c r="D829" s="433" t="str">
        <f>'KYEI BEKIND - NKAWKAW'!C52</f>
        <v>ALIFE 225G LEMON</v>
      </c>
      <c r="E829" s="433" t="str">
        <f>'KYEI BEKIND - NKAWKAW'!D52</f>
        <v>SOAP</v>
      </c>
      <c r="F829" s="433" t="str">
        <f>'KYEI BEKIND - NKAWKAW'!E52</f>
        <v>ALIFE</v>
      </c>
      <c r="G829" s="443">
        <f>'KYEI BEKIND - NKAWKAW'!F52</f>
        <v>1.755E-2</v>
      </c>
      <c r="H829" s="434">
        <f>'KYEI BEKIND - NKAWKAW'!G52</f>
        <v>4.333333333333333</v>
      </c>
      <c r="I829" s="443">
        <f>'KYEI BEKIND - NKAWKAW'!H52</f>
        <v>356.66666666666669</v>
      </c>
      <c r="J829" s="433">
        <f>'KYEI BEKIND - NKAWKAW'!I52</f>
        <v>0</v>
      </c>
      <c r="K829" s="443">
        <f>'KYEI BEKIND - NKAWKAW'!J52</f>
        <v>0</v>
      </c>
      <c r="L829" s="443">
        <f>'KYEI BEKIND - NKAWKAW'!K52</f>
        <v>0</v>
      </c>
      <c r="M829" s="443">
        <f>'KYEI BEKIND - NKAWKAW'!L52</f>
        <v>82.307692307692321</v>
      </c>
      <c r="N829" s="433">
        <f>'KYEI BEKIND - NKAWKAW'!M52</f>
        <v>5</v>
      </c>
      <c r="O829" s="444">
        <f>'KYEI BEKIND - NKAWKAW'!N52</f>
        <v>1.2497428710417745E-4</v>
      </c>
      <c r="P829" s="433">
        <f>'KYEI BEKIND - NKAWKAW'!O52</f>
        <v>0.9994278005384748</v>
      </c>
      <c r="Q829" s="433" t="str">
        <f>'KYEI BEKIND - NKAWKAW'!P52</f>
        <v>C</v>
      </c>
      <c r="R829" s="434">
        <f>'KYEI BEKIND - NKAWKAW'!Q52</f>
        <v>0.19696969696969696</v>
      </c>
      <c r="S829" s="443">
        <f>'KYEI BEKIND - NKAWKAW'!R52</f>
        <v>7.9772727272727276E-4</v>
      </c>
      <c r="T829" s="443">
        <f>'KYEI BEKIND - NKAWKAW'!S52</f>
        <v>16.212121212121215</v>
      </c>
      <c r="U829" s="433">
        <f>'KYEI BEKIND - NKAWKAW'!T52</f>
        <v>30</v>
      </c>
      <c r="V829" s="433">
        <f>'KYEI BEKIND - NKAWKAW'!U52</f>
        <v>3</v>
      </c>
      <c r="W829" s="433">
        <f>'KYEI BEKIND - NKAWKAW'!V52</f>
        <v>33</v>
      </c>
      <c r="X829" s="434">
        <f>'KYEI BEKIND - NKAWKAW'!W52</f>
        <v>6.5</v>
      </c>
      <c r="Y829" s="434">
        <f>'KYEI BEKIND - NKAWKAW'!X52</f>
        <v>6.5</v>
      </c>
      <c r="Z829" s="443">
        <f>'KYEI BEKIND - NKAWKAW'!Y52</f>
        <v>2.6325000000000001E-2</v>
      </c>
      <c r="AA829" s="444">
        <f>'KYEI BEKIND - NKAWKAW'!Z52</f>
        <v>0</v>
      </c>
      <c r="AB829" s="446" t="str">
        <f>'KYEI BEKIND - NKAWKAW'!AA52</f>
        <v>VERY LOW-ORDER URGENTLY</v>
      </c>
      <c r="AC829" s="443">
        <f>'KYEI BEKIND - NKAWKAW'!AB52</f>
        <v>535.00000000000011</v>
      </c>
      <c r="AD829" s="450">
        <f>Table1[[#This Row],[Stock Sell in/Sell out]]*Table1[[#This Row],[Stock Norm +Transit Time]]/Table1[[#This Row],[Stock Norm QTY]]</f>
        <v>0</v>
      </c>
      <c r="AE829" s="443">
        <f>Table1[[#This Row],[Stock Norm +Transit Time]]*Table1[[#This Row],[Av. Daily Sales MT]]</f>
        <v>2.6325000000000001E-2</v>
      </c>
    </row>
    <row r="830" spans="1:31" hidden="1">
      <c r="A830" s="433" t="s">
        <v>121</v>
      </c>
      <c r="B830" s="433" t="s">
        <v>1</v>
      </c>
      <c r="C830" s="433" t="str">
        <f>'KYEI BEKIND - NKAWKAW'!B53</f>
        <v>W006</v>
      </c>
      <c r="D830" s="433" t="str">
        <f>'KYEI BEKIND - NKAWKAW'!C53</f>
        <v>FRYTOL 24BTL*500ML</v>
      </c>
      <c r="E830" s="433" t="str">
        <f>'KYEI BEKIND - NKAWKAW'!D53</f>
        <v>COOKING OIL</v>
      </c>
      <c r="F830" s="433" t="str">
        <f>'KYEI BEKIND - NKAWKAW'!E53</f>
        <v>FRYTOL</v>
      </c>
      <c r="G830" s="443">
        <f>'KYEI BEKIND - NKAWKAW'!F53</f>
        <v>1.4400000000000001E-2</v>
      </c>
      <c r="H830" s="434">
        <f>'KYEI BEKIND - NKAWKAW'!G53</f>
        <v>1.3333333333333333</v>
      </c>
      <c r="I830" s="443">
        <f>'KYEI BEKIND - NKAWKAW'!H53</f>
        <v>373.33333333333331</v>
      </c>
      <c r="J830" s="433">
        <f>'KYEI BEKIND - NKAWKAW'!I53</f>
        <v>0</v>
      </c>
      <c r="K830" s="443">
        <f>'KYEI BEKIND - NKAWKAW'!J53</f>
        <v>0</v>
      </c>
      <c r="L830" s="443">
        <f>'KYEI BEKIND - NKAWKAW'!K53</f>
        <v>0</v>
      </c>
      <c r="M830" s="443">
        <f>'KYEI BEKIND - NKAWKAW'!L53</f>
        <v>280</v>
      </c>
      <c r="N830" s="433">
        <f>'KYEI BEKIND - NKAWKAW'!M53</f>
        <v>24</v>
      </c>
      <c r="O830" s="444">
        <f>'KYEI BEKIND - NKAWKAW'!N53</f>
        <v>1.0254300480342767E-4</v>
      </c>
      <c r="P830" s="433">
        <f>'KYEI BEKIND - NKAWKAW'!O53</f>
        <v>0.99953034354327819</v>
      </c>
      <c r="Q830" s="433" t="str">
        <f>'KYEI BEKIND - NKAWKAW'!P53</f>
        <v>C</v>
      </c>
      <c r="R830" s="434">
        <f>'KYEI BEKIND - NKAWKAW'!Q53</f>
        <v>6.0606060606060601E-2</v>
      </c>
      <c r="S830" s="443">
        <f>'KYEI BEKIND - NKAWKAW'!R53</f>
        <v>6.5454545454545464E-4</v>
      </c>
      <c r="T830" s="443">
        <f>'KYEI BEKIND - NKAWKAW'!S53</f>
        <v>16.969696969696969</v>
      </c>
      <c r="U830" s="433">
        <f>'KYEI BEKIND - NKAWKAW'!T53</f>
        <v>30</v>
      </c>
      <c r="V830" s="433">
        <f>'KYEI BEKIND - NKAWKAW'!U53</f>
        <v>3</v>
      </c>
      <c r="W830" s="433">
        <f>'KYEI BEKIND - NKAWKAW'!V53</f>
        <v>33</v>
      </c>
      <c r="X830" s="434">
        <f>'KYEI BEKIND - NKAWKAW'!W53</f>
        <v>1.9999999999999998</v>
      </c>
      <c r="Y830" s="434">
        <f>'KYEI BEKIND - NKAWKAW'!X53</f>
        <v>1.9999999999999998</v>
      </c>
      <c r="Z830" s="443">
        <f>'KYEI BEKIND - NKAWKAW'!Y53</f>
        <v>2.1600000000000001E-2</v>
      </c>
      <c r="AA830" s="444">
        <f>'KYEI BEKIND - NKAWKAW'!Z53</f>
        <v>0</v>
      </c>
      <c r="AB830" s="446" t="str">
        <f>'KYEI BEKIND - NKAWKAW'!AA53</f>
        <v>VERY LOW-ORDER URGENTLY</v>
      </c>
      <c r="AC830" s="443">
        <f>'KYEI BEKIND - NKAWKAW'!AB53</f>
        <v>559.99999999999989</v>
      </c>
      <c r="AD830" s="450">
        <f>Table1[[#This Row],[Stock Sell in/Sell out]]*Table1[[#This Row],[Stock Norm +Transit Time]]/Table1[[#This Row],[Stock Norm QTY]]</f>
        <v>0</v>
      </c>
      <c r="AE830" s="443">
        <f>Table1[[#This Row],[Stock Norm +Transit Time]]*Table1[[#This Row],[Av. Daily Sales MT]]</f>
        <v>2.1600000000000005E-2</v>
      </c>
    </row>
    <row r="831" spans="1:31" hidden="1">
      <c r="A831" s="433" t="s">
        <v>121</v>
      </c>
      <c r="B831" s="433" t="s">
        <v>1</v>
      </c>
      <c r="C831" s="433" t="str">
        <f>'KYEI BEKIND - NKAWKAW'!B54</f>
        <v>W194</v>
      </c>
      <c r="D831" s="433" t="str">
        <f>'KYEI BEKIND - NKAWKAW'!C54</f>
        <v>ALIFE MEDICATED 18X200G</v>
      </c>
      <c r="E831" s="433" t="str">
        <f>'KYEI BEKIND - NKAWKAW'!D54</f>
        <v>SOAP</v>
      </c>
      <c r="F831" s="433" t="str">
        <f>'KYEI BEKIND - NKAWKAW'!E54</f>
        <v>ALIFE</v>
      </c>
      <c r="G831" s="443">
        <f>'KYEI BEKIND - NKAWKAW'!F54</f>
        <v>1.2E-2</v>
      </c>
      <c r="H831" s="434">
        <f>'KYEI BEKIND - NKAWKAW'!G54</f>
        <v>3.3333333333333335</v>
      </c>
      <c r="I831" s="443">
        <f>'KYEI BEKIND - NKAWKAW'!H54</f>
        <v>264.26666666666665</v>
      </c>
      <c r="J831" s="433">
        <f>'KYEI BEKIND - NKAWKAW'!I54</f>
        <v>0</v>
      </c>
      <c r="K831" s="443">
        <f>'KYEI BEKIND - NKAWKAW'!J54</f>
        <v>0</v>
      </c>
      <c r="L831" s="443">
        <f>'KYEI BEKIND - NKAWKAW'!K54</f>
        <v>0</v>
      </c>
      <c r="M831" s="443">
        <f>'KYEI BEKIND - NKAWKAW'!L54</f>
        <v>79.279999999999987</v>
      </c>
      <c r="N831" s="433">
        <f>'KYEI BEKIND - NKAWKAW'!M54</f>
        <v>1</v>
      </c>
      <c r="O831" s="444">
        <f>'KYEI BEKIND - NKAWKAW'!N54</f>
        <v>8.5452504002856398E-5</v>
      </c>
      <c r="P831" s="433">
        <f>'KYEI BEKIND - NKAWKAW'!O54</f>
        <v>0.99961579604728101</v>
      </c>
      <c r="Q831" s="433" t="str">
        <f>'KYEI BEKIND - NKAWKAW'!P54</f>
        <v>C</v>
      </c>
      <c r="R831" s="434">
        <f>'KYEI BEKIND - NKAWKAW'!Q54</f>
        <v>0.15151515151515152</v>
      </c>
      <c r="S831" s="443">
        <f>'KYEI BEKIND - NKAWKAW'!R54</f>
        <v>5.4545454545454548E-4</v>
      </c>
      <c r="T831" s="443">
        <f>'KYEI BEKIND - NKAWKAW'!S54</f>
        <v>12.012121212121212</v>
      </c>
      <c r="U831" s="433">
        <f>'KYEI BEKIND - NKAWKAW'!T54</f>
        <v>30</v>
      </c>
      <c r="V831" s="433">
        <f>'KYEI BEKIND - NKAWKAW'!U54</f>
        <v>3</v>
      </c>
      <c r="W831" s="433">
        <f>'KYEI BEKIND - NKAWKAW'!V54</f>
        <v>33</v>
      </c>
      <c r="X831" s="434">
        <f>'KYEI BEKIND - NKAWKAW'!W54</f>
        <v>5</v>
      </c>
      <c r="Y831" s="434">
        <f>'KYEI BEKIND - NKAWKAW'!X54</f>
        <v>5</v>
      </c>
      <c r="Z831" s="443">
        <f>'KYEI BEKIND - NKAWKAW'!Y54</f>
        <v>1.8000000000000002E-2</v>
      </c>
      <c r="AA831" s="444">
        <f>'KYEI BEKIND - NKAWKAW'!Z54</f>
        <v>0</v>
      </c>
      <c r="AB831" s="446" t="str">
        <f>'KYEI BEKIND - NKAWKAW'!AA54</f>
        <v>VERY LOW-ORDER URGENTLY</v>
      </c>
      <c r="AC831" s="443">
        <f>'KYEI BEKIND - NKAWKAW'!AB54</f>
        <v>396.39999999999992</v>
      </c>
      <c r="AD831" s="450">
        <f>Table1[[#This Row],[Stock Sell in/Sell out]]*Table1[[#This Row],[Stock Norm +Transit Time]]/Table1[[#This Row],[Stock Norm QTY]]</f>
        <v>0</v>
      </c>
      <c r="AE831" s="443">
        <f>Table1[[#This Row],[Stock Norm +Transit Time]]*Table1[[#This Row],[Av. Daily Sales MT]]</f>
        <v>1.8000000000000002E-2</v>
      </c>
    </row>
    <row r="832" spans="1:31" hidden="1">
      <c r="A832" s="433" t="s">
        <v>121</v>
      </c>
      <c r="B832" s="433" t="s">
        <v>1</v>
      </c>
      <c r="C832" s="433" t="str">
        <f>'KYEI BEKIND - NKAWKAW'!B55</f>
        <v>W203</v>
      </c>
      <c r="D832" s="433" t="str">
        <f>'KYEI BEKIND - NKAWKAW'!C55</f>
        <v>ALIFE LEMON 18X200G</v>
      </c>
      <c r="E832" s="433" t="str">
        <f>'KYEI BEKIND - NKAWKAW'!D55</f>
        <v>SOAP</v>
      </c>
      <c r="F832" s="433" t="str">
        <f>'KYEI BEKIND - NKAWKAW'!E55</f>
        <v>ALIFE</v>
      </c>
      <c r="G832" s="443">
        <f>'KYEI BEKIND - NKAWKAW'!F55</f>
        <v>1.1999999999999999E-2</v>
      </c>
      <c r="H832" s="434">
        <f>'KYEI BEKIND - NKAWKAW'!G55</f>
        <v>3.3333333333333335</v>
      </c>
      <c r="I832" s="443">
        <f>'KYEI BEKIND - NKAWKAW'!H55</f>
        <v>194.26666666666665</v>
      </c>
      <c r="J832" s="433">
        <f>'KYEI BEKIND - NKAWKAW'!I55</f>
        <v>0</v>
      </c>
      <c r="K832" s="443">
        <f>'KYEI BEKIND - NKAWKAW'!J55</f>
        <v>0</v>
      </c>
      <c r="L832" s="443">
        <f>'KYEI BEKIND - NKAWKAW'!K55</f>
        <v>0</v>
      </c>
      <c r="M832" s="443">
        <f>'KYEI BEKIND - NKAWKAW'!L55</f>
        <v>58.279999999999994</v>
      </c>
      <c r="N832" s="433">
        <f>'KYEI BEKIND - NKAWKAW'!M55</f>
        <v>12</v>
      </c>
      <c r="O832" s="444">
        <f>'KYEI BEKIND - NKAWKAW'!N55</f>
        <v>8.5452504002856385E-5</v>
      </c>
      <c r="P832" s="433">
        <f>'KYEI BEKIND - NKAWKAW'!O55</f>
        <v>0.99970124855128384</v>
      </c>
      <c r="Q832" s="433" t="str">
        <f>'KYEI BEKIND - NKAWKAW'!P55</f>
        <v>C</v>
      </c>
      <c r="R832" s="434">
        <f>'KYEI BEKIND - NKAWKAW'!Q55</f>
        <v>0.15151515151515152</v>
      </c>
      <c r="S832" s="443">
        <f>'KYEI BEKIND - NKAWKAW'!R55</f>
        <v>5.4545454545454537E-4</v>
      </c>
      <c r="T832" s="443">
        <f>'KYEI BEKIND - NKAWKAW'!S55</f>
        <v>8.8303030303030301</v>
      </c>
      <c r="U832" s="433">
        <f>'KYEI BEKIND - NKAWKAW'!T55</f>
        <v>30</v>
      </c>
      <c r="V832" s="433">
        <f>'KYEI BEKIND - NKAWKAW'!U55</f>
        <v>3</v>
      </c>
      <c r="W832" s="433">
        <f>'KYEI BEKIND - NKAWKAW'!V55</f>
        <v>33</v>
      </c>
      <c r="X832" s="434">
        <f>'KYEI BEKIND - NKAWKAW'!W55</f>
        <v>5</v>
      </c>
      <c r="Y832" s="434">
        <f>'KYEI BEKIND - NKAWKAW'!X55</f>
        <v>5</v>
      </c>
      <c r="Z832" s="443">
        <f>'KYEI BEKIND - NKAWKAW'!Y55</f>
        <v>1.7999999999999995E-2</v>
      </c>
      <c r="AA832" s="444">
        <f>'KYEI BEKIND - NKAWKAW'!Z55</f>
        <v>0</v>
      </c>
      <c r="AB832" s="446" t="str">
        <f>'KYEI BEKIND - NKAWKAW'!AA55</f>
        <v>VERY LOW-ORDER URGENTLY</v>
      </c>
      <c r="AC832" s="443">
        <f>'KYEI BEKIND - NKAWKAW'!AB55</f>
        <v>291.39999999999998</v>
      </c>
      <c r="AD832" s="450">
        <f>Table1[[#This Row],[Stock Sell in/Sell out]]*Table1[[#This Row],[Stock Norm +Transit Time]]/Table1[[#This Row],[Stock Norm QTY]]</f>
        <v>0</v>
      </c>
      <c r="AE832" s="443">
        <f>Table1[[#This Row],[Stock Norm +Transit Time]]*Table1[[#This Row],[Av. Daily Sales MT]]</f>
        <v>1.7999999999999999E-2</v>
      </c>
    </row>
    <row r="833" spans="1:31" hidden="1">
      <c r="A833" s="433" t="s">
        <v>121</v>
      </c>
      <c r="B833" s="433" t="s">
        <v>1</v>
      </c>
      <c r="C833" s="433" t="str">
        <f>'KYEI BEKIND - NKAWKAW'!B56</f>
        <v>W158</v>
      </c>
      <c r="D833" s="433" t="str">
        <f>'KYEI BEKIND - NKAWKAW'!C56</f>
        <v>JAMAA DETERGENT 3KG</v>
      </c>
      <c r="E833" s="433" t="str">
        <f>'KYEI BEKIND - NKAWKAW'!D56</f>
        <v>DETERGENT</v>
      </c>
      <c r="F833" s="433" t="str">
        <f>'KYEI BEKIND - NKAWKAW'!E56</f>
        <v>JAMAA</v>
      </c>
      <c r="G833" s="443">
        <f>'KYEI BEKIND - NKAWKAW'!F56</f>
        <v>0.01</v>
      </c>
      <c r="H833" s="434">
        <f>'KYEI BEKIND - NKAWKAW'!G56</f>
        <v>3.3333333333333335</v>
      </c>
      <c r="I833" s="443">
        <f>'KYEI BEKIND - NKAWKAW'!H56</f>
        <v>171</v>
      </c>
      <c r="J833" s="433">
        <f>'KYEI BEKIND - NKAWKAW'!I56</f>
        <v>32</v>
      </c>
      <c r="K833" s="443">
        <f>'KYEI BEKIND - NKAWKAW'!J56</f>
        <v>9.6000000000000002E-2</v>
      </c>
      <c r="L833" s="443">
        <f>'KYEI BEKIND - NKAWKAW'!K56</f>
        <v>1641.6</v>
      </c>
      <c r="M833" s="443">
        <f>'KYEI BEKIND - NKAWKAW'!L56</f>
        <v>51.3</v>
      </c>
      <c r="N833" s="433">
        <f>'KYEI BEKIND - NKAWKAW'!M56</f>
        <v>30</v>
      </c>
      <c r="O833" s="444">
        <f>'KYEI BEKIND - NKAWKAW'!N56</f>
        <v>7.1210420002380332E-5</v>
      </c>
      <c r="P833" s="433">
        <f>'KYEI BEKIND - NKAWKAW'!O56</f>
        <v>0.99977245897128619</v>
      </c>
      <c r="Q833" s="433" t="str">
        <f>'KYEI BEKIND - NKAWKAW'!P56</f>
        <v>C</v>
      </c>
      <c r="R833" s="434">
        <f>'KYEI BEKIND - NKAWKAW'!Q56</f>
        <v>0.15151515151515152</v>
      </c>
      <c r="S833" s="443">
        <f>'KYEI BEKIND - NKAWKAW'!R56</f>
        <v>4.5454545454545455E-4</v>
      </c>
      <c r="T833" s="443">
        <f>'KYEI BEKIND - NKAWKAW'!S56</f>
        <v>7.7727272727272725</v>
      </c>
      <c r="U833" s="433">
        <f>'KYEI BEKIND - NKAWKAW'!T56</f>
        <v>30</v>
      </c>
      <c r="V833" s="433">
        <f>'KYEI BEKIND - NKAWKAW'!U56</f>
        <v>3</v>
      </c>
      <c r="W833" s="433">
        <f>'KYEI BEKIND - NKAWKAW'!V56</f>
        <v>33</v>
      </c>
      <c r="X833" s="434">
        <f>'KYEI BEKIND - NKAWKAW'!W56</f>
        <v>5</v>
      </c>
      <c r="Y833" s="434">
        <f>'KYEI BEKIND - NKAWKAW'!X56</f>
        <v>0</v>
      </c>
      <c r="Z833" s="443">
        <f>'KYEI BEKIND - NKAWKAW'!Y56</f>
        <v>0</v>
      </c>
      <c r="AA833" s="444">
        <f>'KYEI BEKIND - NKAWKAW'!Z56</f>
        <v>6.4</v>
      </c>
      <c r="AB833" s="446" t="str">
        <f>'KYEI BEKIND - NKAWKAW'!AA56</f>
        <v>VERY HIGH-DON’T ORDER</v>
      </c>
      <c r="AC833" s="443">
        <f>'KYEI BEKIND - NKAWKAW'!AB56</f>
        <v>0</v>
      </c>
      <c r="AD833" s="450">
        <f>Table1[[#This Row],[Stock Sell in/Sell out]]*Table1[[#This Row],[Stock Norm +Transit Time]]/Table1[[#This Row],[Stock Norm QTY]]</f>
        <v>211.2</v>
      </c>
      <c r="AE833" s="443">
        <f>Table1[[#This Row],[Stock Norm +Transit Time]]*Table1[[#This Row],[Av. Daily Sales MT]]</f>
        <v>1.4999999999999999E-2</v>
      </c>
    </row>
    <row r="834" spans="1:31" hidden="1">
      <c r="A834" s="433" t="s">
        <v>121</v>
      </c>
      <c r="B834" s="433" t="s">
        <v>1</v>
      </c>
      <c r="C834" s="433" t="str">
        <f>'KYEI BEKIND - NKAWKAW'!B57</f>
        <v>W152</v>
      </c>
      <c r="D834" s="433" t="str">
        <f>'KYEI BEKIND - NKAWKAW'!C57</f>
        <v>FRYTOL SFO 0.9L</v>
      </c>
      <c r="E834" s="433" t="str">
        <f>'KYEI BEKIND - NKAWKAW'!D57</f>
        <v>SUNFLOWER OIL</v>
      </c>
      <c r="F834" s="433" t="str">
        <f>'KYEI BEKIND - NKAWKAW'!E57</f>
        <v>FRYTOL</v>
      </c>
      <c r="G834" s="443">
        <f>'KYEI BEKIND - NKAWKAW'!F57</f>
        <v>9.9600000000000001E-3</v>
      </c>
      <c r="H834" s="434">
        <f>'KYEI BEKIND - NKAWKAW'!G57</f>
        <v>1</v>
      </c>
      <c r="I834" s="443">
        <f>'KYEI BEKIND - NKAWKAW'!H57</f>
        <v>280</v>
      </c>
      <c r="J834" s="433">
        <f>'KYEI BEKIND - NKAWKAW'!I57</f>
        <v>0</v>
      </c>
      <c r="K834" s="443">
        <f>'KYEI BEKIND - NKAWKAW'!J57</f>
        <v>0</v>
      </c>
      <c r="L834" s="443">
        <f>'KYEI BEKIND - NKAWKAW'!K57</f>
        <v>0</v>
      </c>
      <c r="M834" s="443">
        <f>'KYEI BEKIND - NKAWKAW'!L57</f>
        <v>280</v>
      </c>
      <c r="N834" s="433">
        <f>'KYEI BEKIND - NKAWKAW'!M57</f>
        <v>5</v>
      </c>
      <c r="O834" s="444">
        <f>'KYEI BEKIND - NKAWKAW'!N57</f>
        <v>7.0925578322370803E-5</v>
      </c>
      <c r="P834" s="433">
        <f>'KYEI BEKIND - NKAWKAW'!O57</f>
        <v>0.99984338454960853</v>
      </c>
      <c r="Q834" s="433" t="str">
        <f>'KYEI BEKIND - NKAWKAW'!P57</f>
        <v>C</v>
      </c>
      <c r="R834" s="434">
        <f>'KYEI BEKIND - NKAWKAW'!Q57</f>
        <v>4.5454545454545456E-2</v>
      </c>
      <c r="S834" s="443">
        <f>'KYEI BEKIND - NKAWKAW'!R57</f>
        <v>4.5272727272727272E-4</v>
      </c>
      <c r="T834" s="443">
        <f>'KYEI BEKIND - NKAWKAW'!S57</f>
        <v>12.727272727272727</v>
      </c>
      <c r="U834" s="433">
        <f>'KYEI BEKIND - NKAWKAW'!T57</f>
        <v>30</v>
      </c>
      <c r="V834" s="433">
        <f>'KYEI BEKIND - NKAWKAW'!U57</f>
        <v>3</v>
      </c>
      <c r="W834" s="433">
        <f>'KYEI BEKIND - NKAWKAW'!V57</f>
        <v>33</v>
      </c>
      <c r="X834" s="434">
        <f>'KYEI BEKIND - NKAWKAW'!W57</f>
        <v>1.5</v>
      </c>
      <c r="Y834" s="434">
        <f>'KYEI BEKIND - NKAWKAW'!X57</f>
        <v>1.5</v>
      </c>
      <c r="Z834" s="443">
        <f>'KYEI BEKIND - NKAWKAW'!Y57</f>
        <v>1.494E-2</v>
      </c>
      <c r="AA834" s="444">
        <f>'KYEI BEKIND - NKAWKAW'!Z57</f>
        <v>0</v>
      </c>
      <c r="AB834" s="446" t="str">
        <f>'KYEI BEKIND - NKAWKAW'!AA57</f>
        <v>VERY LOW-ORDER URGENTLY</v>
      </c>
      <c r="AC834" s="443">
        <f>'KYEI BEKIND - NKAWKAW'!AB57</f>
        <v>420</v>
      </c>
      <c r="AD834" s="450">
        <f>Table1[[#This Row],[Stock Sell in/Sell out]]*Table1[[#This Row],[Stock Norm +Transit Time]]/Table1[[#This Row],[Stock Norm QTY]]</f>
        <v>0</v>
      </c>
      <c r="AE834" s="443">
        <f>Table1[[#This Row],[Stock Norm +Transit Time]]*Table1[[#This Row],[Av. Daily Sales MT]]</f>
        <v>1.494E-2</v>
      </c>
    </row>
    <row r="835" spans="1:31" hidden="1">
      <c r="A835" s="433" t="s">
        <v>121</v>
      </c>
      <c r="B835" s="433" t="s">
        <v>1</v>
      </c>
      <c r="C835" s="433" t="str">
        <f>'KYEI BEKIND - NKAWKAW'!B58</f>
        <v>W206</v>
      </c>
      <c r="D835" s="433" t="str">
        <f>'KYEI BEKIND - NKAWKAW'!C58</f>
        <v>PROMISE 4.5KG</v>
      </c>
      <c r="E835" s="433" t="str">
        <f>'KYEI BEKIND - NKAWKAW'!D58</f>
        <v>RICE</v>
      </c>
      <c r="F835" s="433" t="str">
        <f>'KYEI BEKIND - NKAWKAW'!E58</f>
        <v>PROMISE</v>
      </c>
      <c r="G835" s="443">
        <f>'KYEI BEKIND - NKAWKAW'!F58</f>
        <v>7.4999999999999997E-3</v>
      </c>
      <c r="H835" s="434">
        <f>'KYEI BEKIND - NKAWKAW'!G58</f>
        <v>0.33333333333333331</v>
      </c>
      <c r="I835" s="443">
        <f>'KYEI BEKIND - NKAWKAW'!H58</f>
        <v>120</v>
      </c>
      <c r="J835" s="433">
        <f>'KYEI BEKIND - NKAWKAW'!I58</f>
        <v>0</v>
      </c>
      <c r="K835" s="443">
        <f>'KYEI BEKIND - NKAWKAW'!J58</f>
        <v>0</v>
      </c>
      <c r="L835" s="443">
        <f>'KYEI BEKIND - NKAWKAW'!K58</f>
        <v>0</v>
      </c>
      <c r="M835" s="443">
        <f>'KYEI BEKIND - NKAWKAW'!L58</f>
        <v>360</v>
      </c>
      <c r="N835" s="433">
        <f>'KYEI BEKIND - NKAWKAW'!M58</f>
        <v>72</v>
      </c>
      <c r="O835" s="444">
        <f>'KYEI BEKIND - NKAWKAW'!N58</f>
        <v>5.3407815001785242E-5</v>
      </c>
      <c r="P835" s="433">
        <f>'KYEI BEKIND - NKAWKAW'!O58</f>
        <v>0.99989679236461027</v>
      </c>
      <c r="Q835" s="433" t="str">
        <f>'KYEI BEKIND - NKAWKAW'!P58</f>
        <v>C</v>
      </c>
      <c r="R835" s="434">
        <f>'KYEI BEKIND - NKAWKAW'!Q58</f>
        <v>1.515151515151515E-2</v>
      </c>
      <c r="S835" s="443">
        <f>'KYEI BEKIND - NKAWKAW'!R58</f>
        <v>3.4090909090909088E-4</v>
      </c>
      <c r="T835" s="443">
        <f>'KYEI BEKIND - NKAWKAW'!S58</f>
        <v>5.4545454545454541</v>
      </c>
      <c r="U835" s="433">
        <f>'KYEI BEKIND - NKAWKAW'!T58</f>
        <v>30</v>
      </c>
      <c r="V835" s="433">
        <f>'KYEI BEKIND - NKAWKAW'!U58</f>
        <v>3</v>
      </c>
      <c r="W835" s="433">
        <f>'KYEI BEKIND - NKAWKAW'!V58</f>
        <v>33</v>
      </c>
      <c r="X835" s="434">
        <f>'KYEI BEKIND - NKAWKAW'!W58</f>
        <v>0.49999999999999994</v>
      </c>
      <c r="Y835" s="434">
        <f>'KYEI BEKIND - NKAWKAW'!X58</f>
        <v>0.49999999999999994</v>
      </c>
      <c r="Z835" s="443">
        <f>'KYEI BEKIND - NKAWKAW'!Y58</f>
        <v>1.125E-2</v>
      </c>
      <c r="AA835" s="444">
        <f>'KYEI BEKIND - NKAWKAW'!Z58</f>
        <v>0</v>
      </c>
      <c r="AB835" s="446" t="str">
        <f>'KYEI BEKIND - NKAWKAW'!AA58</f>
        <v>VERY LOW-ORDER URGENTLY</v>
      </c>
      <c r="AC835" s="443">
        <f>'KYEI BEKIND - NKAWKAW'!AB58</f>
        <v>179.99999999999997</v>
      </c>
      <c r="AD835" s="450">
        <f>Table1[[#This Row],[Stock Sell in/Sell out]]*Table1[[#This Row],[Stock Norm +Transit Time]]/Table1[[#This Row],[Stock Norm QTY]]</f>
        <v>0</v>
      </c>
      <c r="AE835" s="443">
        <f>Table1[[#This Row],[Stock Norm +Transit Time]]*Table1[[#This Row],[Av. Daily Sales MT]]</f>
        <v>1.125E-2</v>
      </c>
    </row>
    <row r="836" spans="1:31" hidden="1">
      <c r="A836" s="433" t="s">
        <v>121</v>
      </c>
      <c r="B836" s="433" t="s">
        <v>1</v>
      </c>
      <c r="C836" s="433" t="str">
        <f>'KYEI BEKIND - NKAWKAW'!B59</f>
        <v>W204</v>
      </c>
      <c r="D836" s="433" t="str">
        <f>'KYEI BEKIND - NKAWKAW'!C59</f>
        <v>ALIFE COCONUT 18X200G</v>
      </c>
      <c r="E836" s="433" t="str">
        <f>'KYEI BEKIND - NKAWKAW'!D59</f>
        <v>SOAP</v>
      </c>
      <c r="F836" s="433" t="str">
        <f>'KYEI BEKIND - NKAWKAW'!E59</f>
        <v>ALIFE</v>
      </c>
      <c r="G836" s="443">
        <f>'KYEI BEKIND - NKAWKAW'!F59</f>
        <v>6.000000000000001E-3</v>
      </c>
      <c r="H836" s="434">
        <f>'KYEI BEKIND - NKAWKAW'!G59</f>
        <v>1.6666666666666667</v>
      </c>
      <c r="I836" s="443">
        <f>'KYEI BEKIND - NKAWKAW'!H59</f>
        <v>133.33333333333334</v>
      </c>
      <c r="J836" s="433">
        <f>'KYEI BEKIND - NKAWKAW'!I59</f>
        <v>0</v>
      </c>
      <c r="K836" s="443">
        <f>'KYEI BEKIND - NKAWKAW'!J59</f>
        <v>0</v>
      </c>
      <c r="L836" s="443">
        <f>'KYEI BEKIND - NKAWKAW'!K59</f>
        <v>0</v>
      </c>
      <c r="M836" s="443">
        <f>'KYEI BEKIND - NKAWKAW'!L59</f>
        <v>80</v>
      </c>
      <c r="N836" s="433">
        <f>'KYEI BEKIND - NKAWKAW'!M59</f>
        <v>1</v>
      </c>
      <c r="O836" s="444">
        <f>'KYEI BEKIND - NKAWKAW'!N59</f>
        <v>4.2726252001428199E-5</v>
      </c>
      <c r="P836" s="433">
        <f>'KYEI BEKIND - NKAWKAW'!O59</f>
        <v>0.99993951861661168</v>
      </c>
      <c r="Q836" s="433" t="str">
        <f>'KYEI BEKIND - NKAWKAW'!P59</f>
        <v>C</v>
      </c>
      <c r="R836" s="434">
        <f>'KYEI BEKIND - NKAWKAW'!Q59</f>
        <v>7.575757575757576E-2</v>
      </c>
      <c r="S836" s="443">
        <f>'KYEI BEKIND - NKAWKAW'!R59</f>
        <v>2.7272727272727279E-4</v>
      </c>
      <c r="T836" s="443">
        <f>'KYEI BEKIND - NKAWKAW'!S59</f>
        <v>6.0606060606060614</v>
      </c>
      <c r="U836" s="433">
        <f>'KYEI BEKIND - NKAWKAW'!T59</f>
        <v>30</v>
      </c>
      <c r="V836" s="433">
        <f>'KYEI BEKIND - NKAWKAW'!U59</f>
        <v>3</v>
      </c>
      <c r="W836" s="433">
        <f>'KYEI BEKIND - NKAWKAW'!V59</f>
        <v>33</v>
      </c>
      <c r="X836" s="434">
        <f>'KYEI BEKIND - NKAWKAW'!W59</f>
        <v>2.5</v>
      </c>
      <c r="Y836" s="434">
        <f>'KYEI BEKIND - NKAWKAW'!X59</f>
        <v>2.5</v>
      </c>
      <c r="Z836" s="443">
        <f>'KYEI BEKIND - NKAWKAW'!Y59</f>
        <v>9.0000000000000011E-3</v>
      </c>
      <c r="AA836" s="444">
        <f>'KYEI BEKIND - NKAWKAW'!Z59</f>
        <v>0</v>
      </c>
      <c r="AB836" s="446" t="str">
        <f>'KYEI BEKIND - NKAWKAW'!AA59</f>
        <v>VERY LOW-ORDER URGENTLY</v>
      </c>
      <c r="AC836" s="443">
        <f>'KYEI BEKIND - NKAWKAW'!AB59</f>
        <v>200</v>
      </c>
      <c r="AD836" s="450">
        <f>Table1[[#This Row],[Stock Sell in/Sell out]]*Table1[[#This Row],[Stock Norm +Transit Time]]/Table1[[#This Row],[Stock Norm QTY]]</f>
        <v>0</v>
      </c>
      <c r="AE836" s="443">
        <f>Table1[[#This Row],[Stock Norm +Transit Time]]*Table1[[#This Row],[Av. Daily Sales MT]]</f>
        <v>9.0000000000000028E-3</v>
      </c>
    </row>
    <row r="837" spans="1:31" hidden="1">
      <c r="A837" s="433" t="s">
        <v>121</v>
      </c>
      <c r="B837" s="433" t="s">
        <v>1</v>
      </c>
      <c r="C837" s="433" t="str">
        <f>'KYEI BEKIND - NKAWKAW'!B60</f>
        <v>W081</v>
      </c>
      <c r="D837" s="433" t="str">
        <f>'KYEI BEKIND - NKAWKAW'!C60</f>
        <v>ALIFE MDT 18*250G</v>
      </c>
      <c r="E837" s="433" t="str">
        <f>'KYEI BEKIND - NKAWKAW'!D60</f>
        <v>SOAP</v>
      </c>
      <c r="F837" s="433" t="str">
        <f>'KYEI BEKIND - NKAWKAW'!E60</f>
        <v>ALIFE</v>
      </c>
      <c r="G837" s="443">
        <f>'KYEI BEKIND - NKAWKAW'!F60</f>
        <v>4.4999999999999997E-3</v>
      </c>
      <c r="H837" s="434">
        <f>'KYEI BEKIND - NKAWKAW'!G60</f>
        <v>1</v>
      </c>
      <c r="I837" s="443">
        <f>'KYEI BEKIND - NKAWKAW'!H60</f>
        <v>62</v>
      </c>
      <c r="J837" s="433">
        <f>'KYEI BEKIND - NKAWKAW'!I60</f>
        <v>0</v>
      </c>
      <c r="K837" s="443">
        <f>'KYEI BEKIND - NKAWKAW'!J60</f>
        <v>0</v>
      </c>
      <c r="L837" s="443">
        <f>'KYEI BEKIND - NKAWKAW'!K60</f>
        <v>0</v>
      </c>
      <c r="M837" s="443">
        <f>'KYEI BEKIND - NKAWKAW'!L60</f>
        <v>62</v>
      </c>
      <c r="N837" s="433">
        <f>'KYEI BEKIND - NKAWKAW'!M60</f>
        <v>5</v>
      </c>
      <c r="O837" s="444">
        <f>'KYEI BEKIND - NKAWKAW'!N60</f>
        <v>3.2044689001071143E-5</v>
      </c>
      <c r="P837" s="433">
        <f>'KYEI BEKIND - NKAWKAW'!O60</f>
        <v>0.99997156330561277</v>
      </c>
      <c r="Q837" s="433" t="str">
        <f>'KYEI BEKIND - NKAWKAW'!P60</f>
        <v>C</v>
      </c>
      <c r="R837" s="434">
        <f>'KYEI BEKIND - NKAWKAW'!Q60</f>
        <v>4.5454545454545456E-2</v>
      </c>
      <c r="S837" s="443">
        <f>'KYEI BEKIND - NKAWKAW'!R60</f>
        <v>2.0454545454545454E-4</v>
      </c>
      <c r="T837" s="443">
        <f>'KYEI BEKIND - NKAWKAW'!S60</f>
        <v>2.8181818181818183</v>
      </c>
      <c r="U837" s="433">
        <f>'KYEI BEKIND - NKAWKAW'!T60</f>
        <v>30</v>
      </c>
      <c r="V837" s="433">
        <f>'KYEI BEKIND - NKAWKAW'!U60</f>
        <v>3</v>
      </c>
      <c r="W837" s="433">
        <f>'KYEI BEKIND - NKAWKAW'!V60</f>
        <v>33</v>
      </c>
      <c r="X837" s="434">
        <f>'KYEI BEKIND - NKAWKAW'!W60</f>
        <v>1.5</v>
      </c>
      <c r="Y837" s="434">
        <f>'KYEI BEKIND - NKAWKAW'!X60</f>
        <v>1.5</v>
      </c>
      <c r="Z837" s="443">
        <f>'KYEI BEKIND - NKAWKAW'!Y60</f>
        <v>6.7499999999999999E-3</v>
      </c>
      <c r="AA837" s="444">
        <f>'KYEI BEKIND - NKAWKAW'!Z60</f>
        <v>0</v>
      </c>
      <c r="AB837" s="446" t="str">
        <f>'KYEI BEKIND - NKAWKAW'!AA60</f>
        <v>VERY LOW-ORDER URGENTLY</v>
      </c>
      <c r="AC837" s="443">
        <f>'KYEI BEKIND - NKAWKAW'!AB60</f>
        <v>93</v>
      </c>
      <c r="AD837" s="450">
        <f>Table1[[#This Row],[Stock Sell in/Sell out]]*Table1[[#This Row],[Stock Norm +Transit Time]]/Table1[[#This Row],[Stock Norm QTY]]</f>
        <v>0</v>
      </c>
      <c r="AE837" s="443">
        <f>Table1[[#This Row],[Stock Norm +Transit Time]]*Table1[[#This Row],[Av. Daily Sales MT]]</f>
        <v>6.7499999999999999E-3</v>
      </c>
    </row>
    <row r="838" spans="1:31" hidden="1">
      <c r="A838" s="433" t="s">
        <v>121</v>
      </c>
      <c r="B838" s="433" t="s">
        <v>1</v>
      </c>
      <c r="C838" s="433" t="str">
        <f>'KYEI BEKIND - NKAWKAW'!B61</f>
        <v>W160</v>
      </c>
      <c r="D838" s="433" t="str">
        <f>'KYEI BEKIND - NKAWKAW'!C61</f>
        <v>SFO 450ML SCH</v>
      </c>
      <c r="E838" s="433" t="str">
        <f>'KYEI BEKIND - NKAWKAW'!D61</f>
        <v>SUNFLOWER OIL</v>
      </c>
      <c r="F838" s="433" t="str">
        <f>'KYEI BEKIND - NKAWKAW'!E61</f>
        <v>FRYTOL</v>
      </c>
      <c r="G838" s="443">
        <f>'KYEI BEKIND - NKAWKAW'!F61</f>
        <v>2.7933333333333334E-3</v>
      </c>
      <c r="H838" s="434">
        <f>'KYEI BEKIND - NKAWKAW'!G61</f>
        <v>0.33333333333333331</v>
      </c>
      <c r="I838" s="443">
        <f>'KYEI BEKIND - NKAWKAW'!H61</f>
        <v>72.333333333333329</v>
      </c>
      <c r="J838" s="433">
        <f>'KYEI BEKIND - NKAWKAW'!I61</f>
        <v>0</v>
      </c>
      <c r="K838" s="443">
        <f>'KYEI BEKIND - NKAWKAW'!J61</f>
        <v>0</v>
      </c>
      <c r="L838" s="443">
        <f>'KYEI BEKIND - NKAWKAW'!K61</f>
        <v>0</v>
      </c>
      <c r="M838" s="443">
        <f>'KYEI BEKIND - NKAWKAW'!L61</f>
        <v>217</v>
      </c>
      <c r="N838" s="433">
        <f>'KYEI BEKIND - NKAWKAW'!M61</f>
        <v>20</v>
      </c>
      <c r="O838" s="444">
        <f>'KYEI BEKIND - NKAWKAW'!N61</f>
        <v>1.9891443987331573E-5</v>
      </c>
      <c r="P838" s="433">
        <f>'KYEI BEKIND - NKAWKAW'!O61</f>
        <v>0.99999145474960005</v>
      </c>
      <c r="Q838" s="433" t="str">
        <f>'KYEI BEKIND - NKAWKAW'!P61</f>
        <v>C</v>
      </c>
      <c r="R838" s="434">
        <f>'KYEI BEKIND - NKAWKAW'!Q61</f>
        <v>1.515151515151515E-2</v>
      </c>
      <c r="S838" s="443">
        <f>'KYEI BEKIND - NKAWKAW'!R61</f>
        <v>1.2696969696969699E-4</v>
      </c>
      <c r="T838" s="443">
        <f>'KYEI BEKIND - NKAWKAW'!S61</f>
        <v>3.2878787878787876</v>
      </c>
      <c r="U838" s="433">
        <f>'KYEI BEKIND - NKAWKAW'!T61</f>
        <v>30</v>
      </c>
      <c r="V838" s="433">
        <f>'KYEI BEKIND - NKAWKAW'!U61</f>
        <v>3</v>
      </c>
      <c r="W838" s="433">
        <f>'KYEI BEKIND - NKAWKAW'!V61</f>
        <v>33</v>
      </c>
      <c r="X838" s="434">
        <f>'KYEI BEKIND - NKAWKAW'!W61</f>
        <v>0.49999999999999994</v>
      </c>
      <c r="Y838" s="434">
        <f>'KYEI BEKIND - NKAWKAW'!X61</f>
        <v>0.49999999999999994</v>
      </c>
      <c r="Z838" s="443">
        <f>'KYEI BEKIND - NKAWKAW'!Y61</f>
        <v>4.1899999999999993E-3</v>
      </c>
      <c r="AA838" s="444">
        <f>'KYEI BEKIND - NKAWKAW'!Z61</f>
        <v>0</v>
      </c>
      <c r="AB838" s="446" t="str">
        <f>'KYEI BEKIND - NKAWKAW'!AA61</f>
        <v>VERY LOW-ORDER URGENTLY</v>
      </c>
      <c r="AC838" s="443">
        <f>'KYEI BEKIND - NKAWKAW'!AB61</f>
        <v>108.49999999999999</v>
      </c>
      <c r="AD838" s="450">
        <f>Table1[[#This Row],[Stock Sell in/Sell out]]*Table1[[#This Row],[Stock Norm +Transit Time]]/Table1[[#This Row],[Stock Norm QTY]]</f>
        <v>0</v>
      </c>
      <c r="AE838" s="443">
        <f>Table1[[#This Row],[Stock Norm +Transit Time]]*Table1[[#This Row],[Av. Daily Sales MT]]</f>
        <v>4.1900000000000001E-3</v>
      </c>
    </row>
    <row r="839" spans="1:31" hidden="1">
      <c r="A839" s="433" t="s">
        <v>121</v>
      </c>
      <c r="B839" s="433" t="s">
        <v>1</v>
      </c>
      <c r="C839" s="433" t="str">
        <f>'KYEI BEKIND - NKAWKAW'!B62</f>
        <v>W238</v>
      </c>
      <c r="D839" s="433" t="str">
        <f>'KYEI BEKIND - NKAWKAW'!C62</f>
        <v>ALIFE ALOE VERA 18X200G</v>
      </c>
      <c r="E839" s="433" t="str">
        <f>'KYEI BEKIND - NKAWKAW'!D62</f>
        <v>SOAP</v>
      </c>
      <c r="F839" s="433" t="str">
        <f>'KYEI BEKIND - NKAWKAW'!E62</f>
        <v>ALIFE</v>
      </c>
      <c r="G839" s="443">
        <f>'KYEI BEKIND - NKAWKAW'!F62</f>
        <v>1.1999999999999999E-3</v>
      </c>
      <c r="H839" s="434">
        <f>'KYEI BEKIND - NKAWKAW'!G62</f>
        <v>0.33333333333333331</v>
      </c>
      <c r="I839" s="443">
        <f>'KYEI BEKIND - NKAWKAW'!H62</f>
        <v>33.333333333333336</v>
      </c>
      <c r="J839" s="433">
        <f>'KYEI BEKIND - NKAWKAW'!I62</f>
        <v>60</v>
      </c>
      <c r="K839" s="443">
        <f>'KYEI BEKIND - NKAWKAW'!J62</f>
        <v>0.216</v>
      </c>
      <c r="L839" s="443">
        <f>'KYEI BEKIND - NKAWKAW'!K62</f>
        <v>6000.0000000000009</v>
      </c>
      <c r="M839" s="443">
        <f>'KYEI BEKIND - NKAWKAW'!L62</f>
        <v>100.00000000000001</v>
      </c>
      <c r="N839" s="433">
        <f>'KYEI BEKIND - NKAWKAW'!M62</f>
        <v>100</v>
      </c>
      <c r="O839" s="444">
        <f>'KYEI BEKIND - NKAWKAW'!N62</f>
        <v>8.5452504002856388E-6</v>
      </c>
      <c r="P839" s="433">
        <f>'KYEI BEKIND - NKAWKAW'!O62</f>
        <v>1.0000000000000004</v>
      </c>
      <c r="Q839" s="433" t="str">
        <f>'KYEI BEKIND - NKAWKAW'!P62</f>
        <v>C</v>
      </c>
      <c r="R839" s="434">
        <f>'KYEI BEKIND - NKAWKAW'!Q62</f>
        <v>1.515151515151515E-2</v>
      </c>
      <c r="S839" s="443">
        <f>'KYEI BEKIND - NKAWKAW'!R62</f>
        <v>5.4545454545454539E-5</v>
      </c>
      <c r="T839" s="443">
        <f>'KYEI BEKIND - NKAWKAW'!S62</f>
        <v>1.5151515151515154</v>
      </c>
      <c r="U839" s="433">
        <f>'KYEI BEKIND - NKAWKAW'!T62</f>
        <v>30</v>
      </c>
      <c r="V839" s="433">
        <f>'KYEI BEKIND - NKAWKAW'!U62</f>
        <v>3</v>
      </c>
      <c r="W839" s="433">
        <f>'KYEI BEKIND - NKAWKAW'!V62</f>
        <v>33</v>
      </c>
      <c r="X839" s="434">
        <f>'KYEI BEKIND - NKAWKAW'!W62</f>
        <v>0.49999999999999994</v>
      </c>
      <c r="Y839" s="434">
        <f>'KYEI BEKIND - NKAWKAW'!X62</f>
        <v>0</v>
      </c>
      <c r="Z839" s="443">
        <f>'KYEI BEKIND - NKAWKAW'!Y62</f>
        <v>0</v>
      </c>
      <c r="AA839" s="444">
        <f>'KYEI BEKIND - NKAWKAW'!Z62</f>
        <v>120.00000000000001</v>
      </c>
      <c r="AB839" s="446" t="str">
        <f>'KYEI BEKIND - NKAWKAW'!AA62</f>
        <v>VERY HIGH-DON’T ORDER</v>
      </c>
      <c r="AC839" s="443">
        <f>'KYEI BEKIND - NKAWKAW'!AB62</f>
        <v>0</v>
      </c>
      <c r="AD839" s="450">
        <f>Table1[[#This Row],[Stock Sell in/Sell out]]*Table1[[#This Row],[Stock Norm +Transit Time]]/Table1[[#This Row],[Stock Norm QTY]]</f>
        <v>3960.0000000000005</v>
      </c>
      <c r="AE839" s="443">
        <f>Table1[[#This Row],[Stock Norm +Transit Time]]*Table1[[#This Row],[Av. Daily Sales MT]]</f>
        <v>1.7999999999999997E-3</v>
      </c>
    </row>
    <row r="840" spans="1:31" hidden="1">
      <c r="A840" s="433" t="s">
        <v>130</v>
      </c>
      <c r="B840" s="433" t="s">
        <v>1</v>
      </c>
      <c r="C840" s="433" t="str">
        <f>'KYEI BEKIND - ASAMANKESE'!B5</f>
        <v>W170</v>
      </c>
      <c r="D840" s="433" t="str">
        <f>'KYEI BEKIND - ASAMANKESE'!C5</f>
        <v>FRYTOL 900ML SCH</v>
      </c>
      <c r="E840" s="433" t="str">
        <f>'KYEI BEKIND - ASAMANKESE'!D5</f>
        <v>COOKING OIL</v>
      </c>
      <c r="F840" s="433" t="str">
        <f>'KYEI BEKIND - ASAMANKESE'!E5</f>
        <v>FRYTOL</v>
      </c>
      <c r="G840" s="443">
        <f>'KYEI BEKIND - ASAMANKESE'!F5</f>
        <v>13.703850000000021</v>
      </c>
      <c r="H840" s="434">
        <f>'KYEI BEKIND - ASAMANKESE'!G5</f>
        <v>1396.6666666666665</v>
      </c>
      <c r="I840" s="443">
        <f>'KYEI BEKIND - ASAMANKESE'!H5</f>
        <v>455920.66666666669</v>
      </c>
      <c r="J840" s="433">
        <f>'KYEI BEKIND - ASAMANKESE'!I5</f>
        <v>1952</v>
      </c>
      <c r="K840" s="443">
        <f>'KYEI BEKIND - ASAMANKESE'!J5</f>
        <v>18.973440000000004</v>
      </c>
      <c r="L840" s="443">
        <f>'KYEI BEKIND - ASAMANKESE'!K5</f>
        <v>637200.81718377094</v>
      </c>
      <c r="M840" s="443">
        <f>'KYEI BEKIND - ASAMANKESE'!L5</f>
        <v>326.43484486873513</v>
      </c>
      <c r="N840" s="433">
        <f>'KYEI BEKIND - ASAMANKESE'!M5</f>
        <v>12</v>
      </c>
      <c r="O840" s="444">
        <f>'KYEI BEKIND - ASAMANKESE'!N5</f>
        <v>0.1489011735874852</v>
      </c>
      <c r="P840" s="433">
        <f>'KYEI BEKIND - ASAMANKESE'!O5</f>
        <v>0.1489011735874852</v>
      </c>
      <c r="Q840" s="433" t="str">
        <f>'KYEI BEKIND - ASAMANKESE'!P5</f>
        <v>A</v>
      </c>
      <c r="R840" s="434">
        <f>'KYEI BEKIND - ASAMANKESE'!Q5</f>
        <v>63.484848484848477</v>
      </c>
      <c r="S840" s="443">
        <f>'KYEI BEKIND - ASAMANKESE'!R5</f>
        <v>0.62290227272727361</v>
      </c>
      <c r="T840" s="443">
        <f>'KYEI BEKIND - ASAMANKESE'!S5</f>
        <v>20723.666666666668</v>
      </c>
      <c r="U840" s="433">
        <f>'KYEI BEKIND - ASAMANKESE'!T5</f>
        <v>7</v>
      </c>
      <c r="V840" s="433">
        <f>'KYEI BEKIND - ASAMANKESE'!U5</f>
        <v>3</v>
      </c>
      <c r="W840" s="433">
        <f>'KYEI BEKIND - ASAMANKESE'!V5</f>
        <v>10</v>
      </c>
      <c r="X840" s="434">
        <f>'KYEI BEKIND - ASAMANKESE'!W5</f>
        <v>634.84848484848476</v>
      </c>
      <c r="Y840" s="434">
        <f>'KYEI BEKIND - ASAMANKESE'!X5</f>
        <v>0</v>
      </c>
      <c r="Z840" s="443">
        <f>'KYEI BEKIND - ASAMANKESE'!Y5</f>
        <v>0</v>
      </c>
      <c r="AA840" s="444">
        <f>'KYEI BEKIND - ASAMANKESE'!Z5</f>
        <v>3.0747494033412894</v>
      </c>
      <c r="AB840" s="446" t="str">
        <f>'KYEI BEKIND - ASAMANKESE'!AA5</f>
        <v>VERY HIGH-DON’T ORDER</v>
      </c>
      <c r="AC840" s="443">
        <f>'KYEI BEKIND - ASAMANKESE'!AB5</f>
        <v>0</v>
      </c>
      <c r="AD840" s="450">
        <f>Table1[[#This Row],[Stock Sell in/Sell out]]*Table1[[#This Row],[Stock Norm +Transit Time]]/Table1[[#This Row],[Stock Norm QTY]]</f>
        <v>30.747494033412892</v>
      </c>
      <c r="AE840" s="443">
        <f>Table1[[#This Row],[Stock Norm +Transit Time]]*Table1[[#This Row],[Av. Daily Sales MT]]</f>
        <v>6.2290227272727359</v>
      </c>
    </row>
    <row r="841" spans="1:31" hidden="1">
      <c r="A841" s="433" t="s">
        <v>130</v>
      </c>
      <c r="B841" s="433" t="s">
        <v>1</v>
      </c>
      <c r="C841" s="433" t="str">
        <f>'KYEI BEKIND - ASAMANKESE'!B6</f>
        <v>W042</v>
      </c>
      <c r="D841" s="433" t="str">
        <f>'KYEI BEKIND - ASAMANKESE'!C6</f>
        <v>FORTUNE VIET 5KG</v>
      </c>
      <c r="E841" s="433" t="str">
        <f>'KYEI BEKIND - ASAMANKESE'!D6</f>
        <v>RICE</v>
      </c>
      <c r="F841" s="433" t="str">
        <f>'KYEI BEKIND - ASAMANKESE'!E6</f>
        <v>FORTUNE</v>
      </c>
      <c r="G841" s="443">
        <f>'KYEI BEKIND - ASAMANKESE'!F6</f>
        <v>8.1816666666666791</v>
      </c>
      <c r="H841" s="434">
        <f>'KYEI BEKIND - ASAMANKESE'!G6</f>
        <v>313.66666666666669</v>
      </c>
      <c r="I841" s="443">
        <f>'KYEI BEKIND - ASAMANKESE'!H6</f>
        <v>109005.53333333333</v>
      </c>
      <c r="J841" s="433">
        <f>'KYEI BEKIND - ASAMANKESE'!I6</f>
        <v>834</v>
      </c>
      <c r="K841" s="443">
        <f>'KYEI BEKIND - ASAMANKESE'!J6</f>
        <v>20.85</v>
      </c>
      <c r="L841" s="443">
        <f>'KYEI BEKIND - ASAMANKESE'!K6</f>
        <v>289831.92816153023</v>
      </c>
      <c r="M841" s="443">
        <f>'KYEI BEKIND - ASAMANKESE'!L6</f>
        <v>347.52029755579167</v>
      </c>
      <c r="N841" s="433">
        <f>'KYEI BEKIND - ASAMANKESE'!M6</f>
        <v>5</v>
      </c>
      <c r="O841" s="444">
        <f>'KYEI BEKIND - ASAMANKESE'!N6</f>
        <v>8.8899088107960517E-2</v>
      </c>
      <c r="P841" s="433">
        <f>'KYEI BEKIND - ASAMANKESE'!O6</f>
        <v>0.23780026169544571</v>
      </c>
      <c r="Q841" s="433" t="str">
        <f>'KYEI BEKIND - ASAMANKESE'!P6</f>
        <v>A</v>
      </c>
      <c r="R841" s="434">
        <f>'KYEI BEKIND - ASAMANKESE'!Q6</f>
        <v>14.257575757575758</v>
      </c>
      <c r="S841" s="443">
        <f>'KYEI BEKIND - ASAMANKESE'!R6</f>
        <v>0.37189393939393994</v>
      </c>
      <c r="T841" s="443">
        <f>'KYEI BEKIND - ASAMANKESE'!S6</f>
        <v>4954.7969696969694</v>
      </c>
      <c r="U841" s="433">
        <f>'KYEI BEKIND - ASAMANKESE'!T6</f>
        <v>7</v>
      </c>
      <c r="V841" s="433">
        <f>'KYEI BEKIND - ASAMANKESE'!U6</f>
        <v>3</v>
      </c>
      <c r="W841" s="433">
        <f>'KYEI BEKIND - ASAMANKESE'!V6</f>
        <v>10</v>
      </c>
      <c r="X841" s="434">
        <f>'KYEI BEKIND - ASAMANKESE'!W6</f>
        <v>142.57575757575756</v>
      </c>
      <c r="Y841" s="434">
        <f>'KYEI BEKIND - ASAMANKESE'!X6</f>
        <v>0</v>
      </c>
      <c r="Z841" s="443">
        <f>'KYEI BEKIND - ASAMANKESE'!Y6</f>
        <v>0</v>
      </c>
      <c r="AA841" s="444">
        <f>'KYEI BEKIND - ASAMANKESE'!Z6</f>
        <v>5.8495217853347512</v>
      </c>
      <c r="AB841" s="446" t="str">
        <f>'KYEI BEKIND - ASAMANKESE'!AA6</f>
        <v>VERY HIGH-DON’T ORDER</v>
      </c>
      <c r="AC841" s="443">
        <f>'KYEI BEKIND - ASAMANKESE'!AB6</f>
        <v>0</v>
      </c>
      <c r="AD841" s="450">
        <f>Table1[[#This Row],[Stock Sell in/Sell out]]*Table1[[#This Row],[Stock Norm +Transit Time]]/Table1[[#This Row],[Stock Norm QTY]]</f>
        <v>58.495217853347505</v>
      </c>
      <c r="AE841" s="443">
        <f>Table1[[#This Row],[Stock Norm +Transit Time]]*Table1[[#This Row],[Av. Daily Sales MT]]</f>
        <v>3.7189393939393995</v>
      </c>
    </row>
    <row r="842" spans="1:31" hidden="1">
      <c r="A842" s="433" t="s">
        <v>130</v>
      </c>
      <c r="B842" s="433" t="s">
        <v>1</v>
      </c>
      <c r="C842" s="433" t="str">
        <f>'KYEI BEKIND - ASAMANKESE'!B7</f>
        <v>W151</v>
      </c>
      <c r="D842" s="433" t="str">
        <f>'KYEI BEKIND - ASAMANKESE'!C7</f>
        <v>FRYTOL 4.5 LT</v>
      </c>
      <c r="E842" s="433" t="str">
        <f>'KYEI BEKIND - ASAMANKESE'!D7</f>
        <v>COOKING OIL</v>
      </c>
      <c r="F842" s="433" t="str">
        <f>'KYEI BEKIND - ASAMANKESE'!E7</f>
        <v>FRYTOL</v>
      </c>
      <c r="G842" s="443">
        <f>'KYEI BEKIND - ASAMANKESE'!F7</f>
        <v>8.0662500000000108</v>
      </c>
      <c r="H842" s="434">
        <f>'KYEI BEKIND - ASAMANKESE'!G7</f>
        <v>472.66666666666663</v>
      </c>
      <c r="I842" s="443">
        <f>'KYEI BEKIND - ASAMANKESE'!H7</f>
        <v>305660.25</v>
      </c>
      <c r="J842" s="433">
        <f>'KYEI BEKIND - ASAMANKESE'!I7</f>
        <v>1561</v>
      </c>
      <c r="K842" s="443">
        <f>'KYEI BEKIND - ASAMANKESE'!J7</f>
        <v>25.288199999999996</v>
      </c>
      <c r="L842" s="443">
        <f>'KYEI BEKIND - ASAMANKESE'!K7</f>
        <v>1009454.8312764458</v>
      </c>
      <c r="M842" s="443">
        <f>'KYEI BEKIND - ASAMANKESE'!L7</f>
        <v>646.67189703808185</v>
      </c>
      <c r="N842" s="433">
        <f>'KYEI BEKIND - ASAMANKESE'!M7</f>
        <v>4</v>
      </c>
      <c r="O842" s="444">
        <f>'KYEI BEKIND - ASAMANKESE'!N7</f>
        <v>8.7645011544204898E-2</v>
      </c>
      <c r="P842" s="433">
        <f>'KYEI BEKIND - ASAMANKESE'!O7</f>
        <v>0.32544527323965061</v>
      </c>
      <c r="Q842" s="433" t="str">
        <f>'KYEI BEKIND - ASAMANKESE'!P7</f>
        <v>A</v>
      </c>
      <c r="R842" s="434">
        <f>'KYEI BEKIND - ASAMANKESE'!Q7</f>
        <v>21.484848484848484</v>
      </c>
      <c r="S842" s="443">
        <f>'KYEI BEKIND - ASAMANKESE'!R7</f>
        <v>0.36664772727272776</v>
      </c>
      <c r="T842" s="443">
        <f>'KYEI BEKIND - ASAMANKESE'!S7</f>
        <v>13893.647727272728</v>
      </c>
      <c r="U842" s="433">
        <f>'KYEI BEKIND - ASAMANKESE'!T7</f>
        <v>7</v>
      </c>
      <c r="V842" s="433">
        <f>'KYEI BEKIND - ASAMANKESE'!U7</f>
        <v>3</v>
      </c>
      <c r="W842" s="433">
        <f>'KYEI BEKIND - ASAMANKESE'!V7</f>
        <v>10</v>
      </c>
      <c r="X842" s="434">
        <f>'KYEI BEKIND - ASAMANKESE'!W7</f>
        <v>214.84848484848484</v>
      </c>
      <c r="Y842" s="434">
        <f>'KYEI BEKIND - ASAMANKESE'!X7</f>
        <v>0</v>
      </c>
      <c r="Z842" s="443">
        <f>'KYEI BEKIND - ASAMANKESE'!Y7</f>
        <v>0</v>
      </c>
      <c r="AA842" s="444">
        <f>'KYEI BEKIND - ASAMANKESE'!Z7</f>
        <v>7.2655853314527503</v>
      </c>
      <c r="AB842" s="446" t="str">
        <f>'KYEI BEKIND - ASAMANKESE'!AA7</f>
        <v>VERY HIGH-DON’T ORDER</v>
      </c>
      <c r="AC842" s="443">
        <f>'KYEI BEKIND - ASAMANKESE'!AB7</f>
        <v>0</v>
      </c>
      <c r="AD842" s="450">
        <f>Table1[[#This Row],[Stock Sell in/Sell out]]*Table1[[#This Row],[Stock Norm +Transit Time]]/Table1[[#This Row],[Stock Norm QTY]]</f>
        <v>72.655853314527505</v>
      </c>
      <c r="AE842" s="443">
        <f>Table1[[#This Row],[Stock Norm +Transit Time]]*Table1[[#This Row],[Av. Daily Sales MT]]</f>
        <v>3.6664772727272776</v>
      </c>
    </row>
    <row r="843" spans="1:31" hidden="1">
      <c r="A843" s="433" t="s">
        <v>130</v>
      </c>
      <c r="B843" s="433" t="s">
        <v>1</v>
      </c>
      <c r="C843" s="433" t="str">
        <f>'KYEI BEKIND - ASAMANKESE'!B8</f>
        <v>W020</v>
      </c>
      <c r="D843" s="433" t="str">
        <f>'KYEI BEKIND - ASAMANKESE'!C8</f>
        <v>FRYTOL ROL 25L JRG</v>
      </c>
      <c r="E843" s="433" t="str">
        <f>'KYEI BEKIND - ASAMANKESE'!D8</f>
        <v>COOKING OIL</v>
      </c>
      <c r="F843" s="433" t="str">
        <f>'KYEI BEKIND - ASAMANKESE'!E8</f>
        <v>FRYTOL</v>
      </c>
      <c r="G843" s="443">
        <f>'KYEI BEKIND - ASAMANKESE'!F8</f>
        <v>6.21</v>
      </c>
      <c r="H843" s="434">
        <f>'KYEI BEKIND - ASAMANKESE'!G8</f>
        <v>276</v>
      </c>
      <c r="I843" s="443">
        <f>'KYEI BEKIND - ASAMANKESE'!H8</f>
        <v>223453.33333333331</v>
      </c>
      <c r="J843" s="433">
        <f>'KYEI BEKIND - ASAMANKESE'!I8</f>
        <v>0</v>
      </c>
      <c r="K843" s="443">
        <f>'KYEI BEKIND - ASAMANKESE'!J8</f>
        <v>0</v>
      </c>
      <c r="L843" s="443">
        <f>'KYEI BEKIND - ASAMANKESE'!K8</f>
        <v>0</v>
      </c>
      <c r="M843" s="443">
        <f>'KYEI BEKIND - ASAMANKESE'!L8</f>
        <v>809.61352657004829</v>
      </c>
      <c r="N843" s="433">
        <f>'KYEI BEKIND - ASAMANKESE'!M8</f>
        <v>1</v>
      </c>
      <c r="O843" s="444">
        <f>'KYEI BEKIND - ASAMANKESE'!N8</f>
        <v>6.7475657423153479E-2</v>
      </c>
      <c r="P843" s="433">
        <f>'KYEI BEKIND - ASAMANKESE'!O8</f>
        <v>0.39292093066280409</v>
      </c>
      <c r="Q843" s="433" t="str">
        <f>'KYEI BEKIND - ASAMANKESE'!P8</f>
        <v>A</v>
      </c>
      <c r="R843" s="434">
        <f>'KYEI BEKIND - ASAMANKESE'!Q8</f>
        <v>12.545454545454545</v>
      </c>
      <c r="S843" s="443">
        <f>'KYEI BEKIND - ASAMANKESE'!R8</f>
        <v>0.28227272727272729</v>
      </c>
      <c r="T843" s="443">
        <f>'KYEI BEKIND - ASAMANKESE'!S8</f>
        <v>10156.969696969696</v>
      </c>
      <c r="U843" s="433">
        <f>'KYEI BEKIND - ASAMANKESE'!T8</f>
        <v>7</v>
      </c>
      <c r="V843" s="433">
        <f>'KYEI BEKIND - ASAMANKESE'!U8</f>
        <v>3</v>
      </c>
      <c r="W843" s="433">
        <f>'KYEI BEKIND - ASAMANKESE'!V8</f>
        <v>10</v>
      </c>
      <c r="X843" s="434">
        <f>'KYEI BEKIND - ASAMANKESE'!W8</f>
        <v>125.45454545454545</v>
      </c>
      <c r="Y843" s="434">
        <f>'KYEI BEKIND - ASAMANKESE'!X8</f>
        <v>125.45454545454545</v>
      </c>
      <c r="Z843" s="443">
        <f>'KYEI BEKIND - ASAMANKESE'!Y8</f>
        <v>2.8227272727272728</v>
      </c>
      <c r="AA843" s="444">
        <f>'KYEI BEKIND - ASAMANKESE'!Z8</f>
        <v>0</v>
      </c>
      <c r="AB843" s="446" t="str">
        <f>'KYEI BEKIND - ASAMANKESE'!AA8</f>
        <v>VERY LOW-ORDER URGENTLY</v>
      </c>
      <c r="AC843" s="443">
        <f>'KYEI BEKIND - ASAMANKESE'!AB8</f>
        <v>101569.69696969696</v>
      </c>
      <c r="AD843" s="450">
        <f>Table1[[#This Row],[Stock Sell in/Sell out]]*Table1[[#This Row],[Stock Norm +Transit Time]]/Table1[[#This Row],[Stock Norm QTY]]</f>
        <v>0</v>
      </c>
      <c r="AE843" s="443">
        <f>Table1[[#This Row],[Stock Norm +Transit Time]]*Table1[[#This Row],[Av. Daily Sales MT]]</f>
        <v>2.8227272727272728</v>
      </c>
    </row>
    <row r="844" spans="1:31" hidden="1">
      <c r="A844" s="433" t="s">
        <v>130</v>
      </c>
      <c r="B844" s="433" t="s">
        <v>1</v>
      </c>
      <c r="C844" s="433" t="str">
        <f>'KYEI BEKIND - ASAMANKESE'!B9</f>
        <v>W157</v>
      </c>
      <c r="D844" s="433" t="str">
        <f>'KYEI BEKIND - ASAMANKESE'!C9</f>
        <v>VIKING 45KG</v>
      </c>
      <c r="E844" s="433" t="str">
        <f>'KYEI BEKIND - ASAMANKESE'!D9</f>
        <v>RICE</v>
      </c>
      <c r="F844" s="433" t="str">
        <f>'KYEI BEKIND - ASAMANKESE'!E9</f>
        <v>VIKING</v>
      </c>
      <c r="G844" s="443">
        <f>'KYEI BEKIND - ASAMANKESE'!F9</f>
        <v>6.1499999999999986</v>
      </c>
      <c r="H844" s="434">
        <f>'KYEI BEKIND - ASAMANKESE'!G9</f>
        <v>136.66666666666669</v>
      </c>
      <c r="I844" s="443">
        <f>'KYEI BEKIND - ASAMANKESE'!H9</f>
        <v>56350</v>
      </c>
      <c r="J844" s="433">
        <f>'KYEI BEKIND - ASAMANKESE'!I9</f>
        <v>0</v>
      </c>
      <c r="K844" s="443">
        <f>'KYEI BEKIND - ASAMANKESE'!J9</f>
        <v>0</v>
      </c>
      <c r="L844" s="443">
        <f>'KYEI BEKIND - ASAMANKESE'!K9</f>
        <v>0</v>
      </c>
      <c r="M844" s="443">
        <f>'KYEI BEKIND - ASAMANKESE'!L9</f>
        <v>412.31707317073165</v>
      </c>
      <c r="N844" s="433">
        <f>'KYEI BEKIND - ASAMANKESE'!M9</f>
        <v>1</v>
      </c>
      <c r="O844" s="444">
        <f>'KYEI BEKIND - ASAMANKESE'!N9</f>
        <v>6.6823718704089166E-2</v>
      </c>
      <c r="P844" s="433">
        <f>'KYEI BEKIND - ASAMANKESE'!O9</f>
        <v>0.45974464936689324</v>
      </c>
      <c r="Q844" s="433" t="str">
        <f>'KYEI BEKIND - ASAMANKESE'!P9</f>
        <v>A</v>
      </c>
      <c r="R844" s="434">
        <f>'KYEI BEKIND - ASAMANKESE'!Q9</f>
        <v>6.2121212121212128</v>
      </c>
      <c r="S844" s="443">
        <f>'KYEI BEKIND - ASAMANKESE'!R9</f>
        <v>0.27954545454545449</v>
      </c>
      <c r="T844" s="443">
        <f>'KYEI BEKIND - ASAMANKESE'!S9</f>
        <v>2561.3636363636365</v>
      </c>
      <c r="U844" s="433">
        <f>'KYEI BEKIND - ASAMANKESE'!T9</f>
        <v>7</v>
      </c>
      <c r="V844" s="433">
        <f>'KYEI BEKIND - ASAMANKESE'!U9</f>
        <v>3</v>
      </c>
      <c r="W844" s="433">
        <f>'KYEI BEKIND - ASAMANKESE'!V9</f>
        <v>10</v>
      </c>
      <c r="X844" s="434">
        <f>'KYEI BEKIND - ASAMANKESE'!W9</f>
        <v>62.121212121212125</v>
      </c>
      <c r="Y844" s="434">
        <f>'KYEI BEKIND - ASAMANKESE'!X9</f>
        <v>62.121212121212125</v>
      </c>
      <c r="Z844" s="443">
        <f>'KYEI BEKIND - ASAMANKESE'!Y9</f>
        <v>2.7954545454545445</v>
      </c>
      <c r="AA844" s="444">
        <f>'KYEI BEKIND - ASAMANKESE'!Z9</f>
        <v>0</v>
      </c>
      <c r="AB844" s="446" t="str">
        <f>'KYEI BEKIND - ASAMANKESE'!AA9</f>
        <v>VERY LOW-ORDER URGENTLY</v>
      </c>
      <c r="AC844" s="443">
        <f>'KYEI BEKIND - ASAMANKESE'!AB9</f>
        <v>25613.63636363636</v>
      </c>
      <c r="AD844" s="450">
        <f>Table1[[#This Row],[Stock Sell in/Sell out]]*Table1[[#This Row],[Stock Norm +Transit Time]]/Table1[[#This Row],[Stock Norm QTY]]</f>
        <v>0</v>
      </c>
      <c r="AE844" s="443">
        <f>Table1[[#This Row],[Stock Norm +Transit Time]]*Table1[[#This Row],[Av. Daily Sales MT]]</f>
        <v>2.795454545454545</v>
      </c>
    </row>
    <row r="845" spans="1:31" hidden="1">
      <c r="A845" s="433" t="s">
        <v>130</v>
      </c>
      <c r="B845" s="433" t="s">
        <v>1</v>
      </c>
      <c r="C845" s="433" t="str">
        <f>'KYEI BEKIND - ASAMANKESE'!B10</f>
        <v>W086</v>
      </c>
      <c r="D845" s="433" t="str">
        <f>'KYEI BEKIND - ASAMANKESE'!C10</f>
        <v>JAMAA CLASSI 24 X 300G</v>
      </c>
      <c r="E845" s="433" t="str">
        <f>'KYEI BEKIND - ASAMANKESE'!D10</f>
        <v>SOAP</v>
      </c>
      <c r="F845" s="433" t="str">
        <f>'KYEI BEKIND - ASAMANKESE'!E10</f>
        <v>JAMAA</v>
      </c>
      <c r="G845" s="443">
        <f>'KYEI BEKIND - ASAMANKESE'!F10</f>
        <v>4.843200000000019</v>
      </c>
      <c r="H845" s="434">
        <f>'KYEI BEKIND - ASAMANKESE'!G10</f>
        <v>672.33333333333337</v>
      </c>
      <c r="I845" s="443">
        <f>'KYEI BEKIND - ASAMANKESE'!H10</f>
        <v>83428.013333333336</v>
      </c>
      <c r="J845" s="433">
        <f>'KYEI BEKIND - ASAMANKESE'!I10</f>
        <v>0</v>
      </c>
      <c r="K845" s="443">
        <f>'KYEI BEKIND - ASAMANKESE'!J10</f>
        <v>0</v>
      </c>
      <c r="L845" s="443">
        <f>'KYEI BEKIND - ASAMANKESE'!K10</f>
        <v>0</v>
      </c>
      <c r="M845" s="443">
        <f>'KYEI BEKIND - ASAMANKESE'!L10</f>
        <v>124.08727813584531</v>
      </c>
      <c r="N845" s="433">
        <f>'KYEI BEKIND - ASAMANKESE'!M10</f>
        <v>1</v>
      </c>
      <c r="O845" s="444">
        <f>'KYEI BEKIND - ASAMANKESE'!N10</f>
        <v>5.2624493402869274E-2</v>
      </c>
      <c r="P845" s="433">
        <f>'KYEI BEKIND - ASAMANKESE'!O10</f>
        <v>0.51236914276976253</v>
      </c>
      <c r="Q845" s="433" t="str">
        <f>'KYEI BEKIND - ASAMANKESE'!P10</f>
        <v>B</v>
      </c>
      <c r="R845" s="434">
        <f>'KYEI BEKIND - ASAMANKESE'!Q10</f>
        <v>30.560606060606062</v>
      </c>
      <c r="S845" s="443">
        <f>'KYEI BEKIND - ASAMANKESE'!R10</f>
        <v>0.22014545454545542</v>
      </c>
      <c r="T845" s="443">
        <f>'KYEI BEKIND - ASAMANKESE'!S10</f>
        <v>3792.1824242424245</v>
      </c>
      <c r="U845" s="433">
        <f>'KYEI BEKIND - ASAMANKESE'!T10</f>
        <v>14</v>
      </c>
      <c r="V845" s="433">
        <f>'KYEI BEKIND - ASAMANKESE'!U10</f>
        <v>3</v>
      </c>
      <c r="W845" s="433">
        <f>'KYEI BEKIND - ASAMANKESE'!V10</f>
        <v>17</v>
      </c>
      <c r="X845" s="434">
        <f>'KYEI BEKIND - ASAMANKESE'!W10</f>
        <v>519.530303030303</v>
      </c>
      <c r="Y845" s="434">
        <f>'KYEI BEKIND - ASAMANKESE'!X10</f>
        <v>519.530303030303</v>
      </c>
      <c r="Z845" s="443">
        <f>'KYEI BEKIND - ASAMANKESE'!Y10</f>
        <v>3.7424727272727418</v>
      </c>
      <c r="AA845" s="444">
        <f>'KYEI BEKIND - ASAMANKESE'!Z10</f>
        <v>0</v>
      </c>
      <c r="AB845" s="446" t="str">
        <f>'KYEI BEKIND - ASAMANKESE'!AA10</f>
        <v>VERY LOW-ORDER URGENTLY</v>
      </c>
      <c r="AC845" s="443">
        <f>'KYEI BEKIND - ASAMANKESE'!AB10</f>
        <v>64467.101212121204</v>
      </c>
      <c r="AD845" s="450">
        <f>Table1[[#This Row],[Stock Sell in/Sell out]]*Table1[[#This Row],[Stock Norm +Transit Time]]/Table1[[#This Row],[Stock Norm QTY]]</f>
        <v>0</v>
      </c>
      <c r="AE845" s="443">
        <f>Table1[[#This Row],[Stock Norm +Transit Time]]*Table1[[#This Row],[Av. Daily Sales MT]]</f>
        <v>3.7424727272727423</v>
      </c>
    </row>
    <row r="846" spans="1:31" hidden="1">
      <c r="A846" s="433" t="s">
        <v>130</v>
      </c>
      <c r="B846" s="433" t="s">
        <v>1</v>
      </c>
      <c r="C846" s="433" t="str">
        <f>'KYEI BEKIND - ASAMANKESE'!B11</f>
        <v>W176</v>
      </c>
      <c r="D846" s="433" t="str">
        <f>'KYEI BEKIND - ASAMANKESE'!C11</f>
        <v>FORTUNE VIET 50KG</v>
      </c>
      <c r="E846" s="433" t="str">
        <f>'KYEI BEKIND - ASAMANKESE'!D11</f>
        <v>RICE</v>
      </c>
      <c r="F846" s="433" t="str">
        <f>'KYEI BEKIND - ASAMANKESE'!E11</f>
        <v>FORTUNE</v>
      </c>
      <c r="G846" s="443">
        <f>'KYEI BEKIND - ASAMANKESE'!F11</f>
        <v>4.6333333333333329</v>
      </c>
      <c r="H846" s="434">
        <f>'KYEI BEKIND - ASAMANKESE'!G11</f>
        <v>92.666666666666671</v>
      </c>
      <c r="I846" s="443">
        <f>'KYEI BEKIND - ASAMANKESE'!H11</f>
        <v>56187.666666666664</v>
      </c>
      <c r="J846" s="433">
        <f>'KYEI BEKIND - ASAMANKESE'!I11</f>
        <v>79</v>
      </c>
      <c r="K846" s="443">
        <f>'KYEI BEKIND - ASAMANKESE'!J11</f>
        <v>3.95</v>
      </c>
      <c r="L846" s="443">
        <f>'KYEI BEKIND - ASAMANKESE'!K11</f>
        <v>47900.996402877696</v>
      </c>
      <c r="M846" s="443">
        <f>'KYEI BEKIND - ASAMANKESE'!L11</f>
        <v>606.34172661870502</v>
      </c>
      <c r="N846" s="433">
        <f>'KYEI BEKIND - ASAMANKESE'!M11</f>
        <v>20</v>
      </c>
      <c r="O846" s="444">
        <f>'KYEI BEKIND - ASAMANKESE'!N11</f>
        <v>5.0344156638853096E-2</v>
      </c>
      <c r="P846" s="433">
        <f>'KYEI BEKIND - ASAMANKESE'!O11</f>
        <v>0.56271329940861559</v>
      </c>
      <c r="Q846" s="433" t="str">
        <f>'KYEI BEKIND - ASAMANKESE'!P11</f>
        <v>B</v>
      </c>
      <c r="R846" s="434">
        <f>'KYEI BEKIND - ASAMANKESE'!Q11</f>
        <v>4.2121212121212119</v>
      </c>
      <c r="S846" s="443">
        <f>'KYEI BEKIND - ASAMANKESE'!R11</f>
        <v>0.21060606060606057</v>
      </c>
      <c r="T846" s="443">
        <f>'KYEI BEKIND - ASAMANKESE'!S11</f>
        <v>2553.9848484848485</v>
      </c>
      <c r="U846" s="433">
        <f>'KYEI BEKIND - ASAMANKESE'!T11</f>
        <v>14</v>
      </c>
      <c r="V846" s="433">
        <f>'KYEI BEKIND - ASAMANKESE'!U11</f>
        <v>3</v>
      </c>
      <c r="W846" s="433">
        <f>'KYEI BEKIND - ASAMANKESE'!V11</f>
        <v>17</v>
      </c>
      <c r="X846" s="434">
        <f>'KYEI BEKIND - ASAMANKESE'!W11</f>
        <v>71.606060606060609</v>
      </c>
      <c r="Y846" s="434">
        <f>'KYEI BEKIND - ASAMANKESE'!X11</f>
        <v>0</v>
      </c>
      <c r="Z846" s="443">
        <f>'KYEI BEKIND - ASAMANKESE'!Y11</f>
        <v>0</v>
      </c>
      <c r="AA846" s="444">
        <f>'KYEI BEKIND - ASAMANKESE'!Z11</f>
        <v>1.1032585696148962</v>
      </c>
      <c r="AB846" s="446" t="str">
        <f>'KYEI BEKIND - ASAMANKESE'!AA11</f>
        <v>HIGH-DON’T ORDER</v>
      </c>
      <c r="AC846" s="443">
        <f>'KYEI BEKIND - ASAMANKESE'!AB11</f>
        <v>0</v>
      </c>
      <c r="AD846" s="450">
        <f>Table1[[#This Row],[Stock Sell in/Sell out]]*Table1[[#This Row],[Stock Norm +Transit Time]]/Table1[[#This Row],[Stock Norm QTY]]</f>
        <v>18.755395683453237</v>
      </c>
      <c r="AE846" s="443">
        <f>Table1[[#This Row],[Stock Norm +Transit Time]]*Table1[[#This Row],[Av. Daily Sales MT]]</f>
        <v>3.5803030303030297</v>
      </c>
    </row>
    <row r="847" spans="1:31" hidden="1">
      <c r="A847" s="433" t="s">
        <v>130</v>
      </c>
      <c r="B847" s="433" t="s">
        <v>1</v>
      </c>
      <c r="C847" s="433" t="str">
        <f>'KYEI BEKIND - ASAMANKESE'!B12</f>
        <v>W211</v>
      </c>
      <c r="D847" s="433" t="str">
        <f>'KYEI BEKIND - ASAMANKESE'!C12</f>
        <v>850 ML BTL</v>
      </c>
      <c r="E847" s="433" t="str">
        <f>'KYEI BEKIND - ASAMANKESE'!D12</f>
        <v>COOKING OIL</v>
      </c>
      <c r="F847" s="433" t="str">
        <f>'KYEI BEKIND - ASAMANKESE'!E12</f>
        <v>FRYTOL</v>
      </c>
      <c r="G847" s="443">
        <f>'KYEI BEKIND - ASAMANKESE'!F12</f>
        <v>3.9615433333333447</v>
      </c>
      <c r="H847" s="434">
        <f>'KYEI BEKIND - ASAMANKESE'!G12</f>
        <v>379.66666666666669</v>
      </c>
      <c r="I847" s="443">
        <f>'KYEI BEKIND - ASAMANKESE'!H12</f>
        <v>168280</v>
      </c>
      <c r="J847" s="433">
        <f>'KYEI BEKIND - ASAMANKESE'!I12</f>
        <v>328</v>
      </c>
      <c r="K847" s="443">
        <f>'KYEI BEKIND - ASAMANKESE'!J12</f>
        <v>3.2439200000000001</v>
      </c>
      <c r="L847" s="443">
        <f>'KYEI BEKIND - ASAMANKESE'!K12</f>
        <v>145379.73661106231</v>
      </c>
      <c r="M847" s="443">
        <f>'KYEI BEKIND - ASAMANKESE'!L12</f>
        <v>443.23090430201927</v>
      </c>
      <c r="N847" s="433">
        <f>'KYEI BEKIND - ASAMANKESE'!M12</f>
        <v>5</v>
      </c>
      <c r="O847" s="444">
        <f>'KYEI BEKIND - ASAMANKESE'!N12</f>
        <v>4.304472477084996E-2</v>
      </c>
      <c r="P847" s="433">
        <f>'KYEI BEKIND - ASAMANKESE'!O12</f>
        <v>0.60575802417946556</v>
      </c>
      <c r="Q847" s="433" t="str">
        <f>'KYEI BEKIND - ASAMANKESE'!P12</f>
        <v>B</v>
      </c>
      <c r="R847" s="434">
        <f>'KYEI BEKIND - ASAMANKESE'!Q12</f>
        <v>17.257575757575758</v>
      </c>
      <c r="S847" s="443">
        <f>'KYEI BEKIND - ASAMANKESE'!R12</f>
        <v>0.18007015151515204</v>
      </c>
      <c r="T847" s="443">
        <f>'KYEI BEKIND - ASAMANKESE'!S12</f>
        <v>7649.090909090909</v>
      </c>
      <c r="U847" s="433">
        <f>'KYEI BEKIND - ASAMANKESE'!T12</f>
        <v>14</v>
      </c>
      <c r="V847" s="433">
        <f>'KYEI BEKIND - ASAMANKESE'!U12</f>
        <v>3</v>
      </c>
      <c r="W847" s="433">
        <f>'KYEI BEKIND - ASAMANKESE'!V12</f>
        <v>17</v>
      </c>
      <c r="X847" s="434">
        <f>'KYEI BEKIND - ASAMANKESE'!W12</f>
        <v>293.37878787878788</v>
      </c>
      <c r="Y847" s="434">
        <f>'KYEI BEKIND - ASAMANKESE'!X12</f>
        <v>0</v>
      </c>
      <c r="Z847" s="443">
        <f>'KYEI BEKIND - ASAMANKESE'!Y12</f>
        <v>0</v>
      </c>
      <c r="AA847" s="444">
        <f>'KYEI BEKIND - ASAMANKESE'!Z12</f>
        <v>1.1180085730516967</v>
      </c>
      <c r="AB847" s="446" t="str">
        <f>'KYEI BEKIND - ASAMANKESE'!AA12</f>
        <v>HIGH-DON’T ORDER</v>
      </c>
      <c r="AC847" s="443">
        <f>'KYEI BEKIND - ASAMANKESE'!AB12</f>
        <v>0</v>
      </c>
      <c r="AD847" s="450">
        <f>Table1[[#This Row],[Stock Sell in/Sell out]]*Table1[[#This Row],[Stock Norm +Transit Time]]/Table1[[#This Row],[Stock Norm QTY]]</f>
        <v>19.006145741878843</v>
      </c>
      <c r="AE847" s="443">
        <f>Table1[[#This Row],[Stock Norm +Transit Time]]*Table1[[#This Row],[Av. Daily Sales MT]]</f>
        <v>3.0611925757575849</v>
      </c>
    </row>
    <row r="848" spans="1:31" hidden="1">
      <c r="A848" s="433" t="s">
        <v>130</v>
      </c>
      <c r="B848" s="433" t="s">
        <v>1</v>
      </c>
      <c r="C848" s="433" t="str">
        <f>'KYEI BEKIND - ASAMANKESE'!B13</f>
        <v>W178</v>
      </c>
      <c r="D848" s="433" t="str">
        <f>'KYEI BEKIND - ASAMANKESE'!C13</f>
        <v>FRYTOL 450 ML SCH</v>
      </c>
      <c r="E848" s="433" t="str">
        <f>'KYEI BEKIND - ASAMANKESE'!D13</f>
        <v>COOKING OIL</v>
      </c>
      <c r="F848" s="433" t="str">
        <f>'KYEI BEKIND - ASAMANKESE'!E13</f>
        <v>FRYTOL</v>
      </c>
      <c r="G848" s="443">
        <f>'KYEI BEKIND - ASAMANKESE'!F13</f>
        <v>3.8694000000000015</v>
      </c>
      <c r="H848" s="434">
        <f>'KYEI BEKIND - ASAMANKESE'!G13</f>
        <v>461</v>
      </c>
      <c r="I848" s="443">
        <f>'KYEI BEKIND - ASAMANKESE'!H13</f>
        <v>135099.83333333334</v>
      </c>
      <c r="J848" s="433">
        <f>'KYEI BEKIND - ASAMANKESE'!I13</f>
        <v>1358</v>
      </c>
      <c r="K848" s="443">
        <f>'KYEI BEKIND - ASAMANKESE'!J13</f>
        <v>10.999799999999999</v>
      </c>
      <c r="L848" s="443">
        <f>'KYEI BEKIND - ASAMANKESE'!K13</f>
        <v>397973.04483007954</v>
      </c>
      <c r="M848" s="443">
        <f>'KYEI BEKIND - ASAMANKESE'!L13</f>
        <v>293.05820679681852</v>
      </c>
      <c r="N848" s="433">
        <f>'KYEI BEKIND - ASAMANKESE'!M13</f>
        <v>1</v>
      </c>
      <c r="O848" s="444">
        <f>'KYEI BEKIND - ASAMANKESE'!N13</f>
        <v>4.204352799245574E-2</v>
      </c>
      <c r="P848" s="433">
        <f>'KYEI BEKIND - ASAMANKESE'!O13</f>
        <v>0.64780155217192126</v>
      </c>
      <c r="Q848" s="433" t="str">
        <f>'KYEI BEKIND - ASAMANKESE'!P13</f>
        <v>B</v>
      </c>
      <c r="R848" s="434">
        <f>'KYEI BEKIND - ASAMANKESE'!Q13</f>
        <v>20.954545454545453</v>
      </c>
      <c r="S848" s="443">
        <f>'KYEI BEKIND - ASAMANKESE'!R13</f>
        <v>0.17588181818181825</v>
      </c>
      <c r="T848" s="443">
        <f>'KYEI BEKIND - ASAMANKESE'!S13</f>
        <v>6140.9015151515159</v>
      </c>
      <c r="U848" s="433">
        <f>'KYEI BEKIND - ASAMANKESE'!T13</f>
        <v>14</v>
      </c>
      <c r="V848" s="433">
        <f>'KYEI BEKIND - ASAMANKESE'!U13</f>
        <v>3</v>
      </c>
      <c r="W848" s="433">
        <f>'KYEI BEKIND - ASAMANKESE'!V13</f>
        <v>17</v>
      </c>
      <c r="X848" s="434">
        <f>'KYEI BEKIND - ASAMANKESE'!W13</f>
        <v>356.22727272727269</v>
      </c>
      <c r="Y848" s="434">
        <f>'KYEI BEKIND - ASAMANKESE'!X13</f>
        <v>0</v>
      </c>
      <c r="Z848" s="443">
        <f>'KYEI BEKIND - ASAMANKESE'!Y13</f>
        <v>0</v>
      </c>
      <c r="AA848" s="444">
        <f>'KYEI BEKIND - ASAMANKESE'!Z13</f>
        <v>3.81217302539237</v>
      </c>
      <c r="AB848" s="446" t="str">
        <f>'KYEI BEKIND - ASAMANKESE'!AA13</f>
        <v>VERY HIGH-DON’T ORDER</v>
      </c>
      <c r="AC848" s="443">
        <f>'KYEI BEKIND - ASAMANKESE'!AB13</f>
        <v>0</v>
      </c>
      <c r="AD848" s="450">
        <f>Table1[[#This Row],[Stock Sell in/Sell out]]*Table1[[#This Row],[Stock Norm +Transit Time]]/Table1[[#This Row],[Stock Norm QTY]]</f>
        <v>64.806941431670282</v>
      </c>
      <c r="AE848" s="443">
        <f>Table1[[#This Row],[Stock Norm +Transit Time]]*Table1[[#This Row],[Av. Daily Sales MT]]</f>
        <v>2.9899909090909103</v>
      </c>
    </row>
    <row r="849" spans="1:31" hidden="1">
      <c r="A849" s="433" t="s">
        <v>130</v>
      </c>
      <c r="B849" s="433" t="s">
        <v>1</v>
      </c>
      <c r="C849" s="433" t="str">
        <f>'KYEI BEKIND - ASAMANKESE'!B14</f>
        <v>W140</v>
      </c>
      <c r="D849" s="433" t="str">
        <f>'KYEI BEKIND - ASAMANKESE'!C14</f>
        <v>JAMAA CLASSIC 130G</v>
      </c>
      <c r="E849" s="433" t="str">
        <f>'KYEI BEKIND - ASAMANKESE'!D14</f>
        <v>SOAP</v>
      </c>
      <c r="F849" s="433" t="str">
        <f>'KYEI BEKIND - ASAMANKESE'!E14</f>
        <v>JAMAA</v>
      </c>
      <c r="G849" s="443">
        <f>'KYEI BEKIND - ASAMANKESE'!F14</f>
        <v>3.4923200000000048</v>
      </c>
      <c r="H849" s="434">
        <f>'KYEI BEKIND - ASAMANKESE'!G14</f>
        <v>559.66666666666674</v>
      </c>
      <c r="I849" s="443">
        <f>'KYEI BEKIND - ASAMANKESE'!H14</f>
        <v>57564</v>
      </c>
      <c r="J849" s="433">
        <f>'KYEI BEKIND - ASAMANKESE'!I14</f>
        <v>0</v>
      </c>
      <c r="K849" s="443">
        <f>'KYEI BEKIND - ASAMANKESE'!J14</f>
        <v>0</v>
      </c>
      <c r="L849" s="443">
        <f>'KYEI BEKIND - ASAMANKESE'!K14</f>
        <v>0</v>
      </c>
      <c r="M849" s="443">
        <f>'KYEI BEKIND - ASAMANKESE'!L14</f>
        <v>102.85407980941035</v>
      </c>
      <c r="N849" s="433">
        <f>'KYEI BEKIND - ASAMANKESE'!M14</f>
        <v>60</v>
      </c>
      <c r="O849" s="444">
        <f>'KYEI BEKIND - ASAMANKESE'!N14</f>
        <v>3.7946310456043103E-2</v>
      </c>
      <c r="P849" s="433">
        <f>'KYEI BEKIND - ASAMANKESE'!O14</f>
        <v>0.68574786262796439</v>
      </c>
      <c r="Q849" s="433" t="str">
        <f>'KYEI BEKIND - ASAMANKESE'!P14</f>
        <v>B</v>
      </c>
      <c r="R849" s="434">
        <f>'KYEI BEKIND - ASAMANKESE'!Q14</f>
        <v>25.439393939393941</v>
      </c>
      <c r="S849" s="443">
        <f>'KYEI BEKIND - ASAMANKESE'!R14</f>
        <v>0.1587418181818184</v>
      </c>
      <c r="T849" s="443">
        <f>'KYEI BEKIND - ASAMANKESE'!S14</f>
        <v>2616.5454545454545</v>
      </c>
      <c r="U849" s="433">
        <f>'KYEI BEKIND - ASAMANKESE'!T14</f>
        <v>14</v>
      </c>
      <c r="V849" s="433">
        <f>'KYEI BEKIND - ASAMANKESE'!U14</f>
        <v>3</v>
      </c>
      <c r="W849" s="433">
        <f>'KYEI BEKIND - ASAMANKESE'!V14</f>
        <v>17</v>
      </c>
      <c r="X849" s="434">
        <f>'KYEI BEKIND - ASAMANKESE'!W14</f>
        <v>432.469696969697</v>
      </c>
      <c r="Y849" s="434">
        <f>'KYEI BEKIND - ASAMANKESE'!X14</f>
        <v>432.469696969697</v>
      </c>
      <c r="Z849" s="443">
        <f>'KYEI BEKIND - ASAMANKESE'!Y14</f>
        <v>2.6986109090909127</v>
      </c>
      <c r="AA849" s="444">
        <f>'KYEI BEKIND - ASAMANKESE'!Z14</f>
        <v>0</v>
      </c>
      <c r="AB849" s="446" t="str">
        <f>'KYEI BEKIND - ASAMANKESE'!AA14</f>
        <v>VERY LOW-ORDER URGENTLY</v>
      </c>
      <c r="AC849" s="443">
        <f>'KYEI BEKIND - ASAMANKESE'!AB14</f>
        <v>44481.272727272728</v>
      </c>
      <c r="AD849" s="450">
        <f>Table1[[#This Row],[Stock Sell in/Sell out]]*Table1[[#This Row],[Stock Norm +Transit Time]]/Table1[[#This Row],[Stock Norm QTY]]</f>
        <v>0</v>
      </c>
      <c r="AE849" s="443">
        <f>Table1[[#This Row],[Stock Norm +Transit Time]]*Table1[[#This Row],[Av. Daily Sales MT]]</f>
        <v>2.6986109090909127</v>
      </c>
    </row>
    <row r="850" spans="1:31" hidden="1">
      <c r="A850" s="433" t="s">
        <v>130</v>
      </c>
      <c r="B850" s="433" t="s">
        <v>1</v>
      </c>
      <c r="C850" s="433" t="str">
        <f>'KYEI BEKIND - ASAMANKESE'!B15</f>
        <v>W147</v>
      </c>
      <c r="D850" s="433" t="str">
        <f>'KYEI BEKIND - ASAMANKESE'!C15</f>
        <v>JAMAA DETERGENT 250G</v>
      </c>
      <c r="E850" s="433" t="str">
        <f>'KYEI BEKIND - ASAMANKESE'!D15</f>
        <v>DETERGENT</v>
      </c>
      <c r="F850" s="433" t="str">
        <f>'KYEI BEKIND - ASAMANKESE'!E15</f>
        <v>JAMAA</v>
      </c>
      <c r="G850" s="443">
        <f>'KYEI BEKIND - ASAMANKESE'!F15</f>
        <v>3.063333333333333</v>
      </c>
      <c r="H850" s="434">
        <f>'KYEI BEKIND - ASAMANKESE'!G15</f>
        <v>306</v>
      </c>
      <c r="I850" s="443">
        <f>'KYEI BEKIND - ASAMANKESE'!H15</f>
        <v>32164.573333333334</v>
      </c>
      <c r="J850" s="433">
        <f>'KYEI BEKIND - ASAMANKESE'!I15</f>
        <v>29</v>
      </c>
      <c r="K850" s="443">
        <f>'KYEI BEKIND - ASAMANKESE'!J15</f>
        <v>0.28999999999999998</v>
      </c>
      <c r="L850" s="443">
        <f>'KYEI BEKIND - ASAMANKESE'!K15</f>
        <v>3048.2765577342047</v>
      </c>
      <c r="M850" s="443">
        <f>'KYEI BEKIND - ASAMANKESE'!L15</f>
        <v>105.11298474945534</v>
      </c>
      <c r="N850" s="433">
        <f>'KYEI BEKIND - ASAMANKESE'!M15</f>
        <v>4</v>
      </c>
      <c r="O850" s="444">
        <f>'KYEI BEKIND - ASAMANKESE'!N15</f>
        <v>3.328509349000431E-2</v>
      </c>
      <c r="P850" s="433">
        <f>'KYEI BEKIND - ASAMANKESE'!O15</f>
        <v>0.71903295611796869</v>
      </c>
      <c r="Q850" s="433" t="str">
        <f>'KYEI BEKIND - ASAMANKESE'!P15</f>
        <v>B</v>
      </c>
      <c r="R850" s="434">
        <f>'KYEI BEKIND - ASAMANKESE'!Q15</f>
        <v>13.909090909090908</v>
      </c>
      <c r="S850" s="443">
        <f>'KYEI BEKIND - ASAMANKESE'!R15</f>
        <v>0.13924242424242422</v>
      </c>
      <c r="T850" s="443">
        <f>'KYEI BEKIND - ASAMANKESE'!S15</f>
        <v>1462.0260606060606</v>
      </c>
      <c r="U850" s="433">
        <f>'KYEI BEKIND - ASAMANKESE'!T15</f>
        <v>14</v>
      </c>
      <c r="V850" s="433">
        <f>'KYEI BEKIND - ASAMANKESE'!U15</f>
        <v>3</v>
      </c>
      <c r="W850" s="433">
        <f>'KYEI BEKIND - ASAMANKESE'!V15</f>
        <v>17</v>
      </c>
      <c r="X850" s="434">
        <f>'KYEI BEKIND - ASAMANKESE'!W15</f>
        <v>236.45454545454544</v>
      </c>
      <c r="Y850" s="434">
        <f>'KYEI BEKIND - ASAMANKESE'!X15</f>
        <v>207.45454545454544</v>
      </c>
      <c r="Z850" s="443">
        <f>'KYEI BEKIND - ASAMANKESE'!Y15</f>
        <v>2.0768053079817781</v>
      </c>
      <c r="AA850" s="444">
        <f>'KYEI BEKIND - ASAMANKESE'!Z15</f>
        <v>0.12264513648596695</v>
      </c>
      <c r="AB850" s="446" t="str">
        <f>'KYEI BEKIND - ASAMANKESE'!AA15</f>
        <v>VERY LOW-ORDER URGENTLY</v>
      </c>
      <c r="AC850" s="443">
        <f>'KYEI BEKIND - ASAMANKESE'!AB15</f>
        <v>21806.166472568824</v>
      </c>
      <c r="AD850" s="450">
        <f>Table1[[#This Row],[Stock Sell in/Sell out]]*Table1[[#This Row],[Stock Norm +Transit Time]]/Table1[[#This Row],[Stock Norm QTY]]</f>
        <v>2.0849673202614381</v>
      </c>
      <c r="AE850" s="443">
        <f>Table1[[#This Row],[Stock Norm +Transit Time]]*Table1[[#This Row],[Av. Daily Sales MT]]</f>
        <v>2.3671212121212117</v>
      </c>
    </row>
    <row r="851" spans="1:31" hidden="1">
      <c r="A851" s="433" t="s">
        <v>130</v>
      </c>
      <c r="B851" s="433" t="s">
        <v>1</v>
      </c>
      <c r="C851" s="433" t="str">
        <f>'KYEI BEKIND - ASAMANKESE'!B16</f>
        <v>W168</v>
      </c>
      <c r="D851" s="433" t="str">
        <f>'KYEI BEKIND - ASAMANKESE'!C16</f>
        <v>JAMAA 24 X 200G</v>
      </c>
      <c r="E851" s="433" t="str">
        <f>'KYEI BEKIND - ASAMANKESE'!D16</f>
        <v>SOAP</v>
      </c>
      <c r="F851" s="433" t="str">
        <f>'KYEI BEKIND - ASAMANKESE'!E16</f>
        <v>JAMAA</v>
      </c>
      <c r="G851" s="443">
        <f>'KYEI BEKIND - ASAMANKESE'!F16</f>
        <v>2.582399999999994</v>
      </c>
      <c r="H851" s="434">
        <f>'KYEI BEKIND - ASAMANKESE'!G16</f>
        <v>537.66666666666663</v>
      </c>
      <c r="I851" s="443">
        <f>'KYEI BEKIND - ASAMANKESE'!H16</f>
        <v>47981.973333333328</v>
      </c>
      <c r="J851" s="433">
        <f>'KYEI BEKIND - ASAMANKESE'!I16</f>
        <v>570</v>
      </c>
      <c r="K851" s="443">
        <f>'KYEI BEKIND - ASAMANKESE'!J16</f>
        <v>2.7405999999999997</v>
      </c>
      <c r="L851" s="443">
        <f>'KYEI BEKIND - ASAMANKESE'!K16</f>
        <v>50867.436081835091</v>
      </c>
      <c r="M851" s="443">
        <f>'KYEI BEKIND - ASAMANKESE'!L16</f>
        <v>89.241115933044014</v>
      </c>
      <c r="N851" s="433">
        <f>'KYEI BEKIND - ASAMANKESE'!M16</f>
        <v>24</v>
      </c>
      <c r="O851" s="444">
        <f>'KYEI BEKIND - ASAMANKESE'!N16</f>
        <v>2.8059442468526753E-2</v>
      </c>
      <c r="P851" s="433">
        <f>'KYEI BEKIND - ASAMANKESE'!O16</f>
        <v>0.74709239858649545</v>
      </c>
      <c r="Q851" s="433" t="str">
        <f>'KYEI BEKIND - ASAMANKESE'!P16</f>
        <v>B</v>
      </c>
      <c r="R851" s="434">
        <f>'KYEI BEKIND - ASAMANKESE'!Q16</f>
        <v>24.439393939393938</v>
      </c>
      <c r="S851" s="443">
        <f>'KYEI BEKIND - ASAMANKESE'!R16</f>
        <v>0.11738181818181791</v>
      </c>
      <c r="T851" s="443">
        <f>'KYEI BEKIND - ASAMANKESE'!S16</f>
        <v>2180.9987878787874</v>
      </c>
      <c r="U851" s="433">
        <f>'KYEI BEKIND - ASAMANKESE'!T16</f>
        <v>14</v>
      </c>
      <c r="V851" s="433">
        <f>'KYEI BEKIND - ASAMANKESE'!U16</f>
        <v>3</v>
      </c>
      <c r="W851" s="433">
        <f>'KYEI BEKIND - ASAMANKESE'!V16</f>
        <v>17</v>
      </c>
      <c r="X851" s="434">
        <f>'KYEI BEKIND - ASAMANKESE'!W16</f>
        <v>415.46969696969694</v>
      </c>
      <c r="Y851" s="434">
        <f>'KYEI BEKIND - ASAMANKESE'!X16</f>
        <v>0</v>
      </c>
      <c r="Z851" s="443">
        <f>'KYEI BEKIND - ASAMANKESE'!Y16</f>
        <v>0</v>
      </c>
      <c r="AA851" s="444">
        <f>'KYEI BEKIND - ASAMANKESE'!Z16</f>
        <v>1.3719412129389885</v>
      </c>
      <c r="AB851" s="446" t="str">
        <f>'KYEI BEKIND - ASAMANKESE'!AA16</f>
        <v>HIGH-DON’T ORDER</v>
      </c>
      <c r="AC851" s="443">
        <f>'KYEI BEKIND - ASAMANKESE'!AB16</f>
        <v>0</v>
      </c>
      <c r="AD851" s="450">
        <f>Table1[[#This Row],[Stock Sell in/Sell out]]*Table1[[#This Row],[Stock Norm +Transit Time]]/Table1[[#This Row],[Stock Norm QTY]]</f>
        <v>23.323000619962805</v>
      </c>
      <c r="AE851" s="443">
        <f>Table1[[#This Row],[Stock Norm +Transit Time]]*Table1[[#This Row],[Av. Daily Sales MT]]</f>
        <v>1.9954909090909043</v>
      </c>
    </row>
    <row r="852" spans="1:31" hidden="1">
      <c r="A852" s="433" t="s">
        <v>130</v>
      </c>
      <c r="B852" s="433" t="s">
        <v>1</v>
      </c>
      <c r="C852" s="433" t="str">
        <f>'KYEI BEKIND - ASAMANKESE'!B17</f>
        <v>W043</v>
      </c>
      <c r="D852" s="433" t="str">
        <f>'KYEI BEKIND - ASAMANKESE'!C17</f>
        <v>FORTUNE VIET 25KG</v>
      </c>
      <c r="E852" s="433" t="str">
        <f>'KYEI BEKIND - ASAMANKESE'!D17</f>
        <v>RICE</v>
      </c>
      <c r="F852" s="433" t="str">
        <f>'KYEI BEKIND - ASAMANKESE'!E17</f>
        <v>FORTUNE</v>
      </c>
      <c r="G852" s="443">
        <f>'KYEI BEKIND - ASAMANKESE'!F17</f>
        <v>2.3249999999999988</v>
      </c>
      <c r="H852" s="434">
        <f>'KYEI BEKIND - ASAMANKESE'!G17</f>
        <v>93.000000000000014</v>
      </c>
      <c r="I852" s="443">
        <f>'KYEI BEKIND - ASAMANKESE'!H17</f>
        <v>30562</v>
      </c>
      <c r="J852" s="433">
        <f>'KYEI BEKIND - ASAMANKESE'!I17</f>
        <v>192</v>
      </c>
      <c r="K852" s="443">
        <f>'KYEI BEKIND - ASAMANKESE'!J17</f>
        <v>4.8</v>
      </c>
      <c r="L852" s="443">
        <f>'KYEI BEKIND - ASAMANKESE'!K17</f>
        <v>63095.741935483864</v>
      </c>
      <c r="M852" s="443">
        <f>'KYEI BEKIND - ASAMANKESE'!L17</f>
        <v>328.62365591397844</v>
      </c>
      <c r="N852" s="433">
        <f>'KYEI BEKIND - ASAMANKESE'!M17</f>
        <v>1</v>
      </c>
      <c r="O852" s="444">
        <f>'KYEI BEKIND - ASAMANKESE'!N17</f>
        <v>2.526262536374102E-2</v>
      </c>
      <c r="P852" s="433">
        <f>'KYEI BEKIND - ASAMANKESE'!O17</f>
        <v>0.77235502395023647</v>
      </c>
      <c r="Q852" s="433" t="str">
        <f>'KYEI BEKIND - ASAMANKESE'!P17</f>
        <v>B</v>
      </c>
      <c r="R852" s="434">
        <f>'KYEI BEKIND - ASAMANKESE'!Q17</f>
        <v>4.2272727272727275</v>
      </c>
      <c r="S852" s="443">
        <f>'KYEI BEKIND - ASAMANKESE'!R17</f>
        <v>0.10568181818181813</v>
      </c>
      <c r="T852" s="443">
        <f>'KYEI BEKIND - ASAMANKESE'!S17</f>
        <v>1389.1818181818182</v>
      </c>
      <c r="U852" s="433">
        <f>'KYEI BEKIND - ASAMANKESE'!T17</f>
        <v>14</v>
      </c>
      <c r="V852" s="433">
        <f>'KYEI BEKIND - ASAMANKESE'!U17</f>
        <v>3</v>
      </c>
      <c r="W852" s="433">
        <f>'KYEI BEKIND - ASAMANKESE'!V17</f>
        <v>17</v>
      </c>
      <c r="X852" s="434">
        <f>'KYEI BEKIND - ASAMANKESE'!W17</f>
        <v>71.863636363636374</v>
      </c>
      <c r="Y852" s="434">
        <f>'KYEI BEKIND - ASAMANKESE'!X17</f>
        <v>0</v>
      </c>
      <c r="Z852" s="443">
        <f>'KYEI BEKIND - ASAMANKESE'!Y17</f>
        <v>0</v>
      </c>
      <c r="AA852" s="444">
        <f>'KYEI BEKIND - ASAMANKESE'!Z17</f>
        <v>2.671726755218216</v>
      </c>
      <c r="AB852" s="446" t="str">
        <f>'KYEI BEKIND - ASAMANKESE'!AA17</f>
        <v>VERY HIGH-DON’T ORDER</v>
      </c>
      <c r="AC852" s="443">
        <f>'KYEI BEKIND - ASAMANKESE'!AB17</f>
        <v>0</v>
      </c>
      <c r="AD852" s="450">
        <f>Table1[[#This Row],[Stock Sell in/Sell out]]*Table1[[#This Row],[Stock Norm +Transit Time]]/Table1[[#This Row],[Stock Norm QTY]]</f>
        <v>45.419354838709673</v>
      </c>
      <c r="AE852" s="443">
        <f>Table1[[#This Row],[Stock Norm +Transit Time]]*Table1[[#This Row],[Av. Daily Sales MT]]</f>
        <v>1.7965909090909082</v>
      </c>
    </row>
    <row r="853" spans="1:31" hidden="1">
      <c r="A853" s="433" t="s">
        <v>130</v>
      </c>
      <c r="B853" s="433" t="s">
        <v>1</v>
      </c>
      <c r="C853" s="433" t="str">
        <f>'KYEI BEKIND - ASAMANKESE'!B18</f>
        <v>W019</v>
      </c>
      <c r="D853" s="433" t="str">
        <f>'KYEI BEKIND - ASAMANKESE'!C18</f>
        <v xml:space="preserve">FRYTOL YELLOW @25L </v>
      </c>
      <c r="E853" s="433" t="str">
        <f>'KYEI BEKIND - ASAMANKESE'!D18</f>
        <v>COOKING OIL</v>
      </c>
      <c r="F853" s="433" t="str">
        <f>'KYEI BEKIND - ASAMANKESE'!E18</f>
        <v>FRYTOL</v>
      </c>
      <c r="G853" s="443">
        <f>'KYEI BEKIND - ASAMANKESE'!F18</f>
        <v>2.1824999999999997</v>
      </c>
      <c r="H853" s="434">
        <f>'KYEI BEKIND - ASAMANKESE'!G18</f>
        <v>97</v>
      </c>
      <c r="I853" s="443">
        <f>'KYEI BEKIND - ASAMANKESE'!H18</f>
        <v>73506.666666666672</v>
      </c>
      <c r="J853" s="433">
        <f>'KYEI BEKIND - ASAMANKESE'!I18</f>
        <v>1830</v>
      </c>
      <c r="K853" s="443">
        <f>'KYEI BEKIND - ASAMANKESE'!J18</f>
        <v>41.174999999999997</v>
      </c>
      <c r="L853" s="443">
        <f>'KYEI BEKIND - ASAMANKESE'!K18</f>
        <v>1386775.2577319588</v>
      </c>
      <c r="M853" s="443">
        <f>'KYEI BEKIND - ASAMANKESE'!L18</f>
        <v>757.80068728522338</v>
      </c>
      <c r="N853" s="433">
        <f>'KYEI BEKIND - ASAMANKESE'!M18</f>
        <v>48</v>
      </c>
      <c r="O853" s="444">
        <f>'KYEI BEKIND - ASAMANKESE'!N18</f>
        <v>2.3714270905963356E-2</v>
      </c>
      <c r="P853" s="433">
        <f>'KYEI BEKIND - ASAMANKESE'!O18</f>
        <v>0.79606929485619982</v>
      </c>
      <c r="Q853" s="433" t="str">
        <f>'KYEI BEKIND - ASAMANKESE'!P18</f>
        <v>B</v>
      </c>
      <c r="R853" s="434">
        <f>'KYEI BEKIND - ASAMANKESE'!Q18</f>
        <v>4.4090909090909092</v>
      </c>
      <c r="S853" s="443">
        <f>'KYEI BEKIND - ASAMANKESE'!R18</f>
        <v>9.9204545454545434E-2</v>
      </c>
      <c r="T853" s="443">
        <f>'KYEI BEKIND - ASAMANKESE'!S18</f>
        <v>3341.2121212121215</v>
      </c>
      <c r="U853" s="433">
        <f>'KYEI BEKIND - ASAMANKESE'!T18</f>
        <v>14</v>
      </c>
      <c r="V853" s="433">
        <f>'KYEI BEKIND - ASAMANKESE'!U18</f>
        <v>3</v>
      </c>
      <c r="W853" s="433">
        <f>'KYEI BEKIND - ASAMANKESE'!V18</f>
        <v>17</v>
      </c>
      <c r="X853" s="434">
        <f>'KYEI BEKIND - ASAMANKESE'!W18</f>
        <v>74.954545454545453</v>
      </c>
      <c r="Y853" s="434">
        <f>'KYEI BEKIND - ASAMANKESE'!X18</f>
        <v>0</v>
      </c>
      <c r="Z853" s="443">
        <f>'KYEI BEKIND - ASAMANKESE'!Y18</f>
        <v>0</v>
      </c>
      <c r="AA853" s="444">
        <f>'KYEI BEKIND - ASAMANKESE'!Z18</f>
        <v>24.414796846573683</v>
      </c>
      <c r="AB853" s="446" t="str">
        <f>'KYEI BEKIND - ASAMANKESE'!AA18</f>
        <v>VERY HIGH-DON’T ORDER</v>
      </c>
      <c r="AC853" s="443">
        <f>'KYEI BEKIND - ASAMANKESE'!AB18</f>
        <v>0</v>
      </c>
      <c r="AD853" s="450">
        <f>Table1[[#This Row],[Stock Sell in/Sell out]]*Table1[[#This Row],[Stock Norm +Transit Time]]/Table1[[#This Row],[Stock Norm QTY]]</f>
        <v>415.05154639175259</v>
      </c>
      <c r="AE853" s="443">
        <f>Table1[[#This Row],[Stock Norm +Transit Time]]*Table1[[#This Row],[Av. Daily Sales MT]]</f>
        <v>1.6864772727272723</v>
      </c>
    </row>
    <row r="854" spans="1:31" hidden="1">
      <c r="A854" s="433" t="s">
        <v>130</v>
      </c>
      <c r="B854" s="433" t="s">
        <v>1</v>
      </c>
      <c r="C854" s="433" t="str">
        <f>'KYEI BEKIND - ASAMANKESE'!B19</f>
        <v>W084</v>
      </c>
      <c r="D854" s="433" t="str">
        <f>'KYEI BEKIND - ASAMANKESE'!C19</f>
        <v>JAMAA CLASS 16 X 800G</v>
      </c>
      <c r="E854" s="433" t="str">
        <f>'KYEI BEKIND - ASAMANKESE'!D19</f>
        <v>SOAP</v>
      </c>
      <c r="F854" s="433" t="str">
        <f>'KYEI BEKIND - ASAMANKESE'!E19</f>
        <v>JAMAA</v>
      </c>
      <c r="G854" s="443">
        <f>'KYEI BEKIND - ASAMANKESE'!F19</f>
        <v>1.6810666666666663</v>
      </c>
      <c r="H854" s="434">
        <f>'KYEI BEKIND - ASAMANKESE'!G19</f>
        <v>131.33333333333334</v>
      </c>
      <c r="I854" s="443">
        <f>'KYEI BEKIND - ASAMANKESE'!H19</f>
        <v>27731.333333333336</v>
      </c>
      <c r="J854" s="433">
        <f>'KYEI BEKIND - ASAMANKESE'!I19</f>
        <v>894</v>
      </c>
      <c r="K854" s="443">
        <f>'KYEI BEKIND - ASAMANKESE'!J19</f>
        <v>11.455200000000001</v>
      </c>
      <c r="L854" s="443">
        <f>'KYEI BEKIND - ASAMANKESE'!K19</f>
        <v>188770.14213197969</v>
      </c>
      <c r="M854" s="443">
        <f>'KYEI BEKIND - ASAMANKESE'!L19</f>
        <v>211.15228426395939</v>
      </c>
      <c r="N854" s="433">
        <f>'KYEI BEKIND - ASAMANKESE'!M19</f>
        <v>12</v>
      </c>
      <c r="O854" s="444">
        <f>'KYEI BEKIND - ASAMANKESE'!N19</f>
        <v>1.8265874155472223E-2</v>
      </c>
      <c r="P854" s="433">
        <f>'KYEI BEKIND - ASAMANKESE'!O19</f>
        <v>0.81433516901167202</v>
      </c>
      <c r="Q854" s="433" t="str">
        <f>'KYEI BEKIND - ASAMANKESE'!P19</f>
        <v>C</v>
      </c>
      <c r="R854" s="434">
        <f>'KYEI BEKIND - ASAMANKESE'!Q19</f>
        <v>5.9696969696969697</v>
      </c>
      <c r="S854" s="443">
        <f>'KYEI BEKIND - ASAMANKESE'!R19</f>
        <v>7.6412121212121195E-2</v>
      </c>
      <c r="T854" s="443">
        <f>'KYEI BEKIND - ASAMANKESE'!S19</f>
        <v>1260.5151515151517</v>
      </c>
      <c r="U854" s="433">
        <f>'KYEI BEKIND - ASAMANKESE'!T19</f>
        <v>30</v>
      </c>
      <c r="V854" s="433">
        <f>'KYEI BEKIND - ASAMANKESE'!U19</f>
        <v>3</v>
      </c>
      <c r="W854" s="433">
        <f>'KYEI BEKIND - ASAMANKESE'!V19</f>
        <v>33</v>
      </c>
      <c r="X854" s="434">
        <f>'KYEI BEKIND - ASAMANKESE'!W19</f>
        <v>197</v>
      </c>
      <c r="Y854" s="434">
        <f>'KYEI BEKIND - ASAMANKESE'!X19</f>
        <v>0</v>
      </c>
      <c r="Z854" s="443">
        <f>'KYEI BEKIND - ASAMANKESE'!Y19</f>
        <v>0</v>
      </c>
      <c r="AA854" s="444">
        <f>'KYEI BEKIND - ASAMANKESE'!Z19</f>
        <v>4.5380710659898478</v>
      </c>
      <c r="AB854" s="446" t="str">
        <f>'KYEI BEKIND - ASAMANKESE'!AA19</f>
        <v>VERY HIGH-DON’T ORDER</v>
      </c>
      <c r="AC854" s="443">
        <f>'KYEI BEKIND - ASAMANKESE'!AB19</f>
        <v>0</v>
      </c>
      <c r="AD854" s="450">
        <f>Table1[[#This Row],[Stock Sell in/Sell out]]*Table1[[#This Row],[Stock Norm +Transit Time]]/Table1[[#This Row],[Stock Norm QTY]]</f>
        <v>149.75634517766497</v>
      </c>
      <c r="AE854" s="443">
        <f>Table1[[#This Row],[Stock Norm +Transit Time]]*Table1[[#This Row],[Av. Daily Sales MT]]</f>
        <v>2.5215999999999994</v>
      </c>
    </row>
    <row r="855" spans="1:31" hidden="1">
      <c r="A855" s="433" t="s">
        <v>130</v>
      </c>
      <c r="B855" s="433" t="s">
        <v>1</v>
      </c>
      <c r="C855" s="433" t="str">
        <f>'KYEI BEKIND - ASAMANKESE'!B20</f>
        <v>W027</v>
      </c>
      <c r="D855" s="433" t="str">
        <f>'KYEI BEKIND - ASAMANKESE'!C20</f>
        <v xml:space="preserve">FORTUNE MARGARINE 250G X 60 </v>
      </c>
      <c r="E855" s="433" t="str">
        <f>'KYEI BEKIND - ASAMANKESE'!D20</f>
        <v>SPECIALTY FATS</v>
      </c>
      <c r="F855" s="433" t="str">
        <f>'KYEI BEKIND - ASAMANKESE'!E20</f>
        <v>FORTUNE</v>
      </c>
      <c r="G855" s="443">
        <f>'KYEI BEKIND - ASAMANKESE'!F20</f>
        <v>1.5924999999999978</v>
      </c>
      <c r="H855" s="434">
        <f>'KYEI BEKIND - ASAMANKESE'!G20</f>
        <v>103.66666666666666</v>
      </c>
      <c r="I855" s="443">
        <f>'KYEI BEKIND - ASAMANKESE'!H20</f>
        <v>27470.166666666668</v>
      </c>
      <c r="J855" s="433">
        <f>'KYEI BEKIND - ASAMANKESE'!I20</f>
        <v>0</v>
      </c>
      <c r="K855" s="443">
        <f>'KYEI BEKIND - ASAMANKESE'!J20</f>
        <v>0</v>
      </c>
      <c r="L855" s="443">
        <f>'KYEI BEKIND - ASAMANKESE'!K20</f>
        <v>0</v>
      </c>
      <c r="M855" s="443">
        <f>'KYEI BEKIND - ASAMANKESE'!L20</f>
        <v>264.98553054662381</v>
      </c>
      <c r="N855" s="433">
        <f>'KYEI BEKIND - ASAMANKESE'!M20</f>
        <v>1</v>
      </c>
      <c r="O855" s="444">
        <f>'KYEI BEKIND - ASAMANKESE'!N20</f>
        <v>1.7303540168497868E-2</v>
      </c>
      <c r="P855" s="433">
        <f>'KYEI BEKIND - ASAMANKESE'!O20</f>
        <v>0.83163870918016991</v>
      </c>
      <c r="Q855" s="433" t="str">
        <f>'KYEI BEKIND - ASAMANKESE'!P20</f>
        <v>C</v>
      </c>
      <c r="R855" s="434">
        <f>'KYEI BEKIND - ASAMANKESE'!Q20</f>
        <v>4.7121212121212119</v>
      </c>
      <c r="S855" s="443">
        <f>'KYEI BEKIND - ASAMANKESE'!R20</f>
        <v>7.238636363636354E-2</v>
      </c>
      <c r="T855" s="443">
        <f>'KYEI BEKIND - ASAMANKESE'!S20</f>
        <v>1248.6439393939395</v>
      </c>
      <c r="U855" s="433">
        <f>'KYEI BEKIND - ASAMANKESE'!T20</f>
        <v>30</v>
      </c>
      <c r="V855" s="433">
        <f>'KYEI BEKIND - ASAMANKESE'!U20</f>
        <v>3</v>
      </c>
      <c r="W855" s="433">
        <f>'KYEI BEKIND - ASAMANKESE'!V20</f>
        <v>33</v>
      </c>
      <c r="X855" s="434">
        <f>'KYEI BEKIND - ASAMANKESE'!W20</f>
        <v>155.5</v>
      </c>
      <c r="Y855" s="434">
        <f>'KYEI BEKIND - ASAMANKESE'!X20</f>
        <v>155.5</v>
      </c>
      <c r="Z855" s="443">
        <f>'KYEI BEKIND - ASAMANKESE'!Y20</f>
        <v>2.3887499999999968</v>
      </c>
      <c r="AA855" s="444">
        <f>'KYEI BEKIND - ASAMANKESE'!Z20</f>
        <v>0</v>
      </c>
      <c r="AB855" s="446" t="str">
        <f>'KYEI BEKIND - ASAMANKESE'!AA20</f>
        <v>VERY LOW-ORDER URGENTLY</v>
      </c>
      <c r="AC855" s="443">
        <f>'KYEI BEKIND - ASAMANKESE'!AB20</f>
        <v>41205.25</v>
      </c>
      <c r="AD855" s="450">
        <f>Table1[[#This Row],[Stock Sell in/Sell out]]*Table1[[#This Row],[Stock Norm +Transit Time]]/Table1[[#This Row],[Stock Norm QTY]]</f>
        <v>0</v>
      </c>
      <c r="AE855" s="443">
        <f>Table1[[#This Row],[Stock Norm +Transit Time]]*Table1[[#This Row],[Av. Daily Sales MT]]</f>
        <v>2.3887499999999968</v>
      </c>
    </row>
    <row r="856" spans="1:31" hidden="1">
      <c r="A856" s="433" t="s">
        <v>130</v>
      </c>
      <c r="B856" s="433" t="s">
        <v>1</v>
      </c>
      <c r="C856" s="433" t="str">
        <f>'KYEI BEKIND - ASAMANKESE'!B21</f>
        <v>W141</v>
      </c>
      <c r="D856" s="433" t="str">
        <f>'KYEI BEKIND - ASAMANKESE'!C21</f>
        <v>EAZZY 32X300G</v>
      </c>
      <c r="E856" s="433" t="str">
        <f>'KYEI BEKIND - ASAMANKESE'!D21</f>
        <v>SOAP</v>
      </c>
      <c r="F856" s="433" t="str">
        <f>'KYEI BEKIND - ASAMANKESE'!E21</f>
        <v>EAZZY</v>
      </c>
      <c r="G856" s="443">
        <f>'KYEI BEKIND - ASAMANKESE'!F21</f>
        <v>1.4464000000000001</v>
      </c>
      <c r="H856" s="434">
        <f>'KYEI BEKIND - ASAMANKESE'!G21</f>
        <v>150.66666666666666</v>
      </c>
      <c r="I856" s="443">
        <f>'KYEI BEKIND - ASAMANKESE'!H21</f>
        <v>20170.666666666668</v>
      </c>
      <c r="J856" s="433">
        <f>'KYEI BEKIND - ASAMANKESE'!I21</f>
        <v>0</v>
      </c>
      <c r="K856" s="443">
        <f>'KYEI BEKIND - ASAMANKESE'!J21</f>
        <v>0</v>
      </c>
      <c r="L856" s="443">
        <f>'KYEI BEKIND - ASAMANKESE'!K21</f>
        <v>0</v>
      </c>
      <c r="M856" s="443">
        <f>'KYEI BEKIND - ASAMANKESE'!L21</f>
        <v>133.87610619469029</v>
      </c>
      <c r="N856" s="433">
        <f>'KYEI BEKIND - ASAMANKESE'!M21</f>
        <v>1</v>
      </c>
      <c r="O856" s="444">
        <f>'KYEI BEKIND - ASAMANKESE'!N21</f>
        <v>1.5716069387576359E-2</v>
      </c>
      <c r="P856" s="433">
        <f>'KYEI BEKIND - ASAMANKESE'!O21</f>
        <v>0.84735477856774621</v>
      </c>
      <c r="Q856" s="433" t="str">
        <f>'KYEI BEKIND - ASAMANKESE'!P21</f>
        <v>C</v>
      </c>
      <c r="R856" s="434">
        <f>'KYEI BEKIND - ASAMANKESE'!Q21</f>
        <v>6.8484848484848477</v>
      </c>
      <c r="S856" s="443">
        <f>'KYEI BEKIND - ASAMANKESE'!R21</f>
        <v>6.5745454545454551E-2</v>
      </c>
      <c r="T856" s="443">
        <f>'KYEI BEKIND - ASAMANKESE'!S21</f>
        <v>916.84848484848487</v>
      </c>
      <c r="U856" s="433">
        <f>'KYEI BEKIND - ASAMANKESE'!T21</f>
        <v>30</v>
      </c>
      <c r="V856" s="433">
        <f>'KYEI BEKIND - ASAMANKESE'!U21</f>
        <v>3</v>
      </c>
      <c r="W856" s="433">
        <f>'KYEI BEKIND - ASAMANKESE'!V21</f>
        <v>33</v>
      </c>
      <c r="X856" s="434">
        <f>'KYEI BEKIND - ASAMANKESE'!W21</f>
        <v>225.99999999999997</v>
      </c>
      <c r="Y856" s="434">
        <f>'KYEI BEKIND - ASAMANKESE'!X21</f>
        <v>225.99999999999997</v>
      </c>
      <c r="Z856" s="443">
        <f>'KYEI BEKIND - ASAMANKESE'!Y21</f>
        <v>2.1696</v>
      </c>
      <c r="AA856" s="444">
        <f>'KYEI BEKIND - ASAMANKESE'!Z21</f>
        <v>0</v>
      </c>
      <c r="AB856" s="446" t="str">
        <f>'KYEI BEKIND - ASAMANKESE'!AA21</f>
        <v>VERY LOW-ORDER URGENTLY</v>
      </c>
      <c r="AC856" s="443">
        <f>'KYEI BEKIND - ASAMANKESE'!AB21</f>
        <v>30256.000000000004</v>
      </c>
      <c r="AD856" s="450">
        <f>Table1[[#This Row],[Stock Sell in/Sell out]]*Table1[[#This Row],[Stock Norm +Transit Time]]/Table1[[#This Row],[Stock Norm QTY]]</f>
        <v>0</v>
      </c>
      <c r="AE856" s="443">
        <f>Table1[[#This Row],[Stock Norm +Transit Time]]*Table1[[#This Row],[Av. Daily Sales MT]]</f>
        <v>2.1696</v>
      </c>
    </row>
    <row r="857" spans="1:31" hidden="1">
      <c r="A857" s="433" t="s">
        <v>130</v>
      </c>
      <c r="B857" s="433" t="s">
        <v>1</v>
      </c>
      <c r="C857" s="433" t="str">
        <f>'KYEI BEKIND - ASAMANKESE'!B22</f>
        <v>W074</v>
      </c>
      <c r="D857" s="433" t="str">
        <f>'KYEI BEKIND - ASAMANKESE'!C22</f>
        <v>ALIFE ROSE 40 X 100G</v>
      </c>
      <c r="E857" s="433" t="str">
        <f>'KYEI BEKIND - ASAMANKESE'!D22</f>
        <v>SOAP</v>
      </c>
      <c r="F857" s="433" t="str">
        <f>'KYEI BEKIND - ASAMANKESE'!E22</f>
        <v>ALIFE</v>
      </c>
      <c r="G857" s="443">
        <f>'KYEI BEKIND - ASAMANKESE'!F22</f>
        <v>1.3520000000000003</v>
      </c>
      <c r="H857" s="434">
        <f>'KYEI BEKIND - ASAMANKESE'!G22</f>
        <v>338</v>
      </c>
      <c r="I857" s="443">
        <f>'KYEI BEKIND - ASAMANKESE'!H22</f>
        <v>30305</v>
      </c>
      <c r="J857" s="433">
        <f>'KYEI BEKIND - ASAMANKESE'!I22</f>
        <v>461</v>
      </c>
      <c r="K857" s="443">
        <f>'KYEI BEKIND - ASAMANKESE'!J22</f>
        <v>1.8479000000000001</v>
      </c>
      <c r="L857" s="443">
        <f>'KYEI BEKIND - ASAMANKESE'!K22</f>
        <v>41333.150887573967</v>
      </c>
      <c r="M857" s="443">
        <f>'KYEI BEKIND - ASAMANKESE'!L22</f>
        <v>89.659763313609474</v>
      </c>
      <c r="N857" s="433">
        <f>'KYEI BEKIND - ASAMANKESE'!M22</f>
        <v>5</v>
      </c>
      <c r="O857" s="444">
        <f>'KYEI BEKIND - ASAMANKESE'!N22</f>
        <v>1.4690352469581886E-2</v>
      </c>
      <c r="P857" s="433">
        <f>'KYEI BEKIND - ASAMANKESE'!O22</f>
        <v>0.86204513103732805</v>
      </c>
      <c r="Q857" s="433" t="str">
        <f>'KYEI BEKIND - ASAMANKESE'!P22</f>
        <v>C</v>
      </c>
      <c r="R857" s="434">
        <f>'KYEI BEKIND - ASAMANKESE'!Q22</f>
        <v>15.363636363636363</v>
      </c>
      <c r="S857" s="443">
        <f>'KYEI BEKIND - ASAMANKESE'!R22</f>
        <v>6.145454545454547E-2</v>
      </c>
      <c r="T857" s="443">
        <f>'KYEI BEKIND - ASAMANKESE'!S22</f>
        <v>1377.5</v>
      </c>
      <c r="U857" s="433">
        <f>'KYEI BEKIND - ASAMANKESE'!T22</f>
        <v>30</v>
      </c>
      <c r="V857" s="433">
        <f>'KYEI BEKIND - ASAMANKESE'!U22</f>
        <v>3</v>
      </c>
      <c r="W857" s="433">
        <f>'KYEI BEKIND - ASAMANKESE'!V22</f>
        <v>33</v>
      </c>
      <c r="X857" s="434">
        <f>'KYEI BEKIND - ASAMANKESE'!W22</f>
        <v>507</v>
      </c>
      <c r="Y857" s="434">
        <f>'KYEI BEKIND - ASAMANKESE'!X22</f>
        <v>46</v>
      </c>
      <c r="Z857" s="443">
        <f>'KYEI BEKIND - ASAMANKESE'!Y22</f>
        <v>0.18400000000000005</v>
      </c>
      <c r="AA857" s="444">
        <f>'KYEI BEKIND - ASAMANKESE'!Z22</f>
        <v>0.90927021696252464</v>
      </c>
      <c r="AB857" s="446" t="str">
        <f>'KYEI BEKIND - ASAMANKESE'!AA22</f>
        <v>LOW MAY- ORDER</v>
      </c>
      <c r="AC857" s="443">
        <f>'KYEI BEKIND - ASAMANKESE'!AB22</f>
        <v>4124.3491124260354</v>
      </c>
      <c r="AD857" s="450">
        <f>Table1[[#This Row],[Stock Sell in/Sell out]]*Table1[[#This Row],[Stock Norm +Transit Time]]/Table1[[#This Row],[Stock Norm QTY]]</f>
        <v>30.005917159763314</v>
      </c>
      <c r="AE857" s="443">
        <f>Table1[[#This Row],[Stock Norm +Transit Time]]*Table1[[#This Row],[Av. Daily Sales MT]]</f>
        <v>2.0280000000000005</v>
      </c>
    </row>
    <row r="858" spans="1:31" hidden="1">
      <c r="A858" s="433" t="s">
        <v>130</v>
      </c>
      <c r="B858" s="433" t="s">
        <v>1</v>
      </c>
      <c r="C858" s="433" t="str">
        <f>'KYEI BEKIND - ASAMANKESE'!B23</f>
        <v>W227</v>
      </c>
      <c r="D858" s="433" t="str">
        <f>'KYEI BEKIND - ASAMANKESE'!C23</f>
        <v>JAMAA WHITE SOAP 120GM</v>
      </c>
      <c r="E858" s="433" t="str">
        <f>'KYEI BEKIND - ASAMANKESE'!D23</f>
        <v>SOAP</v>
      </c>
      <c r="F858" s="433" t="str">
        <f>'KYEI BEKIND - ASAMANKESE'!E23</f>
        <v>JAMAA</v>
      </c>
      <c r="G858" s="443">
        <f>'KYEI BEKIND - ASAMANKESE'!F23</f>
        <v>1.2787199999999981</v>
      </c>
      <c r="H858" s="434">
        <f>'KYEI BEKIND - ASAMANKESE'!G23</f>
        <v>222</v>
      </c>
      <c r="I858" s="443">
        <f>'KYEI BEKIND - ASAMANKESE'!H23</f>
        <v>12723.146666666686</v>
      </c>
      <c r="J858" s="433">
        <f>'KYEI BEKIND - ASAMANKESE'!I23</f>
        <v>1165</v>
      </c>
      <c r="K858" s="443">
        <f>'KYEI BEKIND - ASAMANKESE'!J23</f>
        <v>6.7103999999999999</v>
      </c>
      <c r="L858" s="443">
        <f>'KYEI BEKIND - ASAMANKESE'!K23</f>
        <v>66767.864264264368</v>
      </c>
      <c r="M858" s="443">
        <f>'KYEI BEKIND - ASAMANKESE'!L23</f>
        <v>57.311471471471556</v>
      </c>
      <c r="N858" s="433">
        <f>'KYEI BEKIND - ASAMANKESE'!M23</f>
        <v>1</v>
      </c>
      <c r="O858" s="444">
        <f>'KYEI BEKIND - ASAMANKESE'!N23</f>
        <v>1.3894117980698015E-2</v>
      </c>
      <c r="P858" s="433">
        <f>'KYEI BEKIND - ASAMANKESE'!O23</f>
        <v>0.87593924901802611</v>
      </c>
      <c r="Q858" s="433" t="str">
        <f>'KYEI BEKIND - ASAMANKESE'!P23</f>
        <v>C</v>
      </c>
      <c r="R858" s="434">
        <f>'KYEI BEKIND - ASAMANKESE'!Q23</f>
        <v>10.090909090909092</v>
      </c>
      <c r="S858" s="443">
        <f>'KYEI BEKIND - ASAMANKESE'!R23</f>
        <v>5.8123636363636273E-2</v>
      </c>
      <c r="T858" s="443">
        <f>'KYEI BEKIND - ASAMANKESE'!S23</f>
        <v>578.32484848484933</v>
      </c>
      <c r="U858" s="433">
        <f>'KYEI BEKIND - ASAMANKESE'!T23</f>
        <v>30</v>
      </c>
      <c r="V858" s="433">
        <f>'KYEI BEKIND - ASAMANKESE'!U23</f>
        <v>3</v>
      </c>
      <c r="W858" s="433">
        <f>'KYEI BEKIND - ASAMANKESE'!V23</f>
        <v>33</v>
      </c>
      <c r="X858" s="434">
        <f>'KYEI BEKIND - ASAMANKESE'!W23</f>
        <v>333</v>
      </c>
      <c r="Y858" s="434">
        <f>'KYEI BEKIND - ASAMANKESE'!X23</f>
        <v>0</v>
      </c>
      <c r="Z858" s="443">
        <f>'KYEI BEKIND - ASAMANKESE'!Y23</f>
        <v>0</v>
      </c>
      <c r="AA858" s="444">
        <f>'KYEI BEKIND - ASAMANKESE'!Z23</f>
        <v>3.4984984984984986</v>
      </c>
      <c r="AB858" s="446" t="str">
        <f>'KYEI BEKIND - ASAMANKESE'!AA23</f>
        <v>VERY HIGH-DON’T ORDER</v>
      </c>
      <c r="AC858" s="443">
        <f>'KYEI BEKIND - ASAMANKESE'!AB23</f>
        <v>0</v>
      </c>
      <c r="AD858" s="450">
        <f>Table1[[#This Row],[Stock Sell in/Sell out]]*Table1[[#This Row],[Stock Norm +Transit Time]]/Table1[[#This Row],[Stock Norm QTY]]</f>
        <v>115.45045045045045</v>
      </c>
      <c r="AE858" s="443">
        <f>Table1[[#This Row],[Stock Norm +Transit Time]]*Table1[[#This Row],[Av. Daily Sales MT]]</f>
        <v>1.9180799999999971</v>
      </c>
    </row>
    <row r="859" spans="1:31" hidden="1">
      <c r="A859" s="433" t="s">
        <v>130</v>
      </c>
      <c r="B859" s="433" t="s">
        <v>1</v>
      </c>
      <c r="C859" s="433" t="str">
        <f>'KYEI BEKIND - ASAMANKESE'!B24</f>
        <v>W040</v>
      </c>
      <c r="D859" s="433" t="str">
        <f>'KYEI BEKIND - ASAMANKESE'!C24</f>
        <v>FORTUNE VIET 1KG X 20BAG</v>
      </c>
      <c r="E859" s="433" t="str">
        <f>'KYEI BEKIND - ASAMANKESE'!D24</f>
        <v>RICE</v>
      </c>
      <c r="F859" s="433" t="str">
        <f>'KYEI BEKIND - ASAMANKESE'!E24</f>
        <v>FORTUNE</v>
      </c>
      <c r="G859" s="443">
        <f>'KYEI BEKIND - ASAMANKESE'!F24</f>
        <v>1.0720000000000001</v>
      </c>
      <c r="H859" s="434">
        <f>'KYEI BEKIND - ASAMANKESE'!G24</f>
        <v>45.666666666666664</v>
      </c>
      <c r="I859" s="443">
        <f>'KYEI BEKIND - ASAMANKESE'!H24</f>
        <v>15735.833333333332</v>
      </c>
      <c r="J859" s="433">
        <f>'KYEI BEKIND - ASAMANKESE'!I24</f>
        <v>163</v>
      </c>
      <c r="K859" s="443">
        <f>'KYEI BEKIND - ASAMANKESE'!J24</f>
        <v>3.2789999999999999</v>
      </c>
      <c r="L859" s="443">
        <f>'KYEI BEKIND - ASAMANKESE'!K24</f>
        <v>56166.587591240881</v>
      </c>
      <c r="M859" s="443">
        <f>'KYEI BEKIND - ASAMANKESE'!L24</f>
        <v>344.58029197080293</v>
      </c>
      <c r="N859" s="433">
        <f>'KYEI BEKIND - ASAMANKESE'!M24</f>
        <v>16</v>
      </c>
      <c r="O859" s="444">
        <f>'KYEI BEKIND - ASAMANKESE'!N24</f>
        <v>1.1647971780615222E-2</v>
      </c>
      <c r="P859" s="433">
        <f>'KYEI BEKIND - ASAMANKESE'!O24</f>
        <v>0.88758722079864139</v>
      </c>
      <c r="Q859" s="433" t="str">
        <f>'KYEI BEKIND - ASAMANKESE'!P24</f>
        <v>C</v>
      </c>
      <c r="R859" s="434">
        <f>'KYEI BEKIND - ASAMANKESE'!Q24</f>
        <v>2.0757575757575757</v>
      </c>
      <c r="S859" s="443">
        <f>'KYEI BEKIND - ASAMANKESE'!R24</f>
        <v>4.872727272727273E-2</v>
      </c>
      <c r="T859" s="443">
        <f>'KYEI BEKIND - ASAMANKESE'!S24</f>
        <v>715.2651515151515</v>
      </c>
      <c r="U859" s="433">
        <f>'KYEI BEKIND - ASAMANKESE'!T24</f>
        <v>30</v>
      </c>
      <c r="V859" s="433">
        <f>'KYEI BEKIND - ASAMANKESE'!U24</f>
        <v>3</v>
      </c>
      <c r="W859" s="433">
        <f>'KYEI BEKIND - ASAMANKESE'!V24</f>
        <v>33</v>
      </c>
      <c r="X859" s="434">
        <f>'KYEI BEKIND - ASAMANKESE'!W24</f>
        <v>68.5</v>
      </c>
      <c r="Y859" s="434">
        <f>'KYEI BEKIND - ASAMANKESE'!X24</f>
        <v>0</v>
      </c>
      <c r="Z859" s="443">
        <f>'KYEI BEKIND - ASAMANKESE'!Y24</f>
        <v>0</v>
      </c>
      <c r="AA859" s="444">
        <f>'KYEI BEKIND - ASAMANKESE'!Z24</f>
        <v>2.3795620437956204</v>
      </c>
      <c r="AB859" s="446" t="str">
        <f>'KYEI BEKIND - ASAMANKESE'!AA24</f>
        <v>VERY HIGH-DON’T ORDER</v>
      </c>
      <c r="AC859" s="443">
        <f>'KYEI BEKIND - ASAMANKESE'!AB24</f>
        <v>0</v>
      </c>
      <c r="AD859" s="450">
        <f>Table1[[#This Row],[Stock Sell in/Sell out]]*Table1[[#This Row],[Stock Norm +Transit Time]]/Table1[[#This Row],[Stock Norm QTY]]</f>
        <v>78.525547445255469</v>
      </c>
      <c r="AE859" s="443">
        <f>Table1[[#This Row],[Stock Norm +Transit Time]]*Table1[[#This Row],[Av. Daily Sales MT]]</f>
        <v>1.6080000000000001</v>
      </c>
    </row>
    <row r="860" spans="1:31" hidden="1">
      <c r="A860" s="433" t="s">
        <v>130</v>
      </c>
      <c r="B860" s="433" t="s">
        <v>1</v>
      </c>
      <c r="C860" s="433" t="str">
        <f>'KYEI BEKIND - ASAMANKESE'!B25</f>
        <v>W184</v>
      </c>
      <c r="D860" s="433" t="str">
        <f>'KYEI BEKIND - ASAMANKESE'!C25</f>
        <v>JAMAA WHITE 200GM</v>
      </c>
      <c r="E860" s="433" t="str">
        <f>'KYEI BEKIND - ASAMANKESE'!D25</f>
        <v>SOAP</v>
      </c>
      <c r="F860" s="433" t="str">
        <f>'KYEI BEKIND - ASAMANKESE'!E25</f>
        <v>JAMAA</v>
      </c>
      <c r="G860" s="443">
        <f>'KYEI BEKIND - ASAMANKESE'!F25</f>
        <v>1.0260799999999974</v>
      </c>
      <c r="H860" s="434">
        <f>'KYEI BEKIND - ASAMANKESE'!G25</f>
        <v>194.33333333333331</v>
      </c>
      <c r="I860" s="443">
        <f>'KYEI BEKIND - ASAMANKESE'!H25</f>
        <v>33125.466666666667</v>
      </c>
      <c r="J860" s="433">
        <f>'KYEI BEKIND - ASAMANKESE'!I25</f>
        <v>1010</v>
      </c>
      <c r="K860" s="443">
        <f>'KYEI BEKIND - ASAMANKESE'!J25</f>
        <v>5.3327999999999998</v>
      </c>
      <c r="L860" s="443">
        <f>'KYEI BEKIND - ASAMANKESE'!K25</f>
        <v>172161.51629502574</v>
      </c>
      <c r="M860" s="443">
        <f>'KYEI BEKIND - ASAMANKESE'!L25</f>
        <v>170.45694682675816</v>
      </c>
      <c r="N860" s="433">
        <f>'KYEI BEKIND - ASAMANKESE'!M25</f>
        <v>20</v>
      </c>
      <c r="O860" s="444">
        <f>'KYEI BEKIND - ASAMANKESE'!N25</f>
        <v>1.114902134762466E-2</v>
      </c>
      <c r="P860" s="433">
        <f>'KYEI BEKIND - ASAMANKESE'!O25</f>
        <v>0.89873624214626602</v>
      </c>
      <c r="Q860" s="433" t="str">
        <f>'KYEI BEKIND - ASAMANKESE'!P25</f>
        <v>C</v>
      </c>
      <c r="R860" s="434">
        <f>'KYEI BEKIND - ASAMANKESE'!Q25</f>
        <v>8.8333333333333321</v>
      </c>
      <c r="S860" s="443">
        <f>'KYEI BEKIND - ASAMANKESE'!R25</f>
        <v>4.6639999999999883E-2</v>
      </c>
      <c r="T860" s="443">
        <f>'KYEI BEKIND - ASAMANKESE'!S25</f>
        <v>1505.7030303030303</v>
      </c>
      <c r="U860" s="433">
        <f>'KYEI BEKIND - ASAMANKESE'!T25</f>
        <v>30</v>
      </c>
      <c r="V860" s="433">
        <f>'KYEI BEKIND - ASAMANKESE'!U25</f>
        <v>3</v>
      </c>
      <c r="W860" s="433">
        <f>'KYEI BEKIND - ASAMANKESE'!V25</f>
        <v>33</v>
      </c>
      <c r="X860" s="434">
        <f>'KYEI BEKIND - ASAMANKESE'!W25</f>
        <v>291.49999999999994</v>
      </c>
      <c r="Y860" s="434">
        <f>'KYEI BEKIND - ASAMANKESE'!X25</f>
        <v>0</v>
      </c>
      <c r="Z860" s="443">
        <f>'KYEI BEKIND - ASAMANKESE'!Y25</f>
        <v>0</v>
      </c>
      <c r="AA860" s="444">
        <f>'KYEI BEKIND - ASAMANKESE'!Z25</f>
        <v>3.464837049742711</v>
      </c>
      <c r="AB860" s="446" t="str">
        <f>'KYEI BEKIND - ASAMANKESE'!AA25</f>
        <v>VERY HIGH-DON’T ORDER</v>
      </c>
      <c r="AC860" s="443">
        <f>'KYEI BEKIND - ASAMANKESE'!AB25</f>
        <v>0</v>
      </c>
      <c r="AD860" s="450">
        <f>Table1[[#This Row],[Stock Sell in/Sell out]]*Table1[[#This Row],[Stock Norm +Transit Time]]/Table1[[#This Row],[Stock Norm QTY]]</f>
        <v>114.33962264150945</v>
      </c>
      <c r="AE860" s="443">
        <f>Table1[[#This Row],[Stock Norm +Transit Time]]*Table1[[#This Row],[Av. Daily Sales MT]]</f>
        <v>1.539119999999996</v>
      </c>
    </row>
    <row r="861" spans="1:31" hidden="1">
      <c r="A861" s="433" t="s">
        <v>130</v>
      </c>
      <c r="B861" s="433" t="s">
        <v>1</v>
      </c>
      <c r="C861" s="433" t="str">
        <f>'KYEI BEKIND - ASAMANKESE'!B26</f>
        <v>W188</v>
      </c>
      <c r="D861" s="433" t="str">
        <f>'KYEI BEKIND - ASAMANKESE'!C26</f>
        <v>FRYTOL 1.8LT</v>
      </c>
      <c r="E861" s="433" t="str">
        <f>'KYEI BEKIND - ASAMANKESE'!D26</f>
        <v>COOKING OIL</v>
      </c>
      <c r="F861" s="433" t="str">
        <f>'KYEI BEKIND - ASAMANKESE'!E26</f>
        <v>FRYTOL</v>
      </c>
      <c r="G861" s="443">
        <f>'KYEI BEKIND - ASAMANKESE'!F26</f>
        <v>0.82997999999999961</v>
      </c>
      <c r="H861" s="434">
        <f>'KYEI BEKIND - ASAMANKESE'!G26</f>
        <v>77</v>
      </c>
      <c r="I861" s="443">
        <f>'KYEI BEKIND - ASAMANKESE'!H26</f>
        <v>34526.333333333336</v>
      </c>
      <c r="J861" s="433">
        <f>'KYEI BEKIND - ASAMANKESE'!I26</f>
        <v>195</v>
      </c>
      <c r="K861" s="443">
        <f>'KYEI BEKIND - ASAMANKESE'!J26</f>
        <v>1.8954000000000002</v>
      </c>
      <c r="L861" s="443">
        <f>'KYEI BEKIND - ASAMANKESE'!K26</f>
        <v>87436.818181818191</v>
      </c>
      <c r="M861" s="443">
        <f>'KYEI BEKIND - ASAMANKESE'!L26</f>
        <v>448.39393939393943</v>
      </c>
      <c r="N861" s="433">
        <f>'KYEI BEKIND - ASAMANKESE'!M26</f>
        <v>40</v>
      </c>
      <c r="O861" s="444">
        <f>'KYEI BEKIND - ASAMANKESE'!N26</f>
        <v>9.0182683008162463E-3</v>
      </c>
      <c r="P861" s="433">
        <f>'KYEI BEKIND - ASAMANKESE'!O26</f>
        <v>0.90775451044708222</v>
      </c>
      <c r="Q861" s="433" t="str">
        <f>'KYEI BEKIND - ASAMANKESE'!P26</f>
        <v>C</v>
      </c>
      <c r="R861" s="434">
        <f>'KYEI BEKIND - ASAMANKESE'!Q26</f>
        <v>3.5</v>
      </c>
      <c r="S861" s="443">
        <f>'KYEI BEKIND - ASAMANKESE'!R26</f>
        <v>3.772636363636362E-2</v>
      </c>
      <c r="T861" s="443">
        <f>'KYEI BEKIND - ASAMANKESE'!S26</f>
        <v>1569.378787878788</v>
      </c>
      <c r="U861" s="433">
        <f>'KYEI BEKIND - ASAMANKESE'!T26</f>
        <v>30</v>
      </c>
      <c r="V861" s="433">
        <f>'KYEI BEKIND - ASAMANKESE'!U26</f>
        <v>3</v>
      </c>
      <c r="W861" s="433">
        <f>'KYEI BEKIND - ASAMANKESE'!V26</f>
        <v>33</v>
      </c>
      <c r="X861" s="434">
        <f>'KYEI BEKIND - ASAMANKESE'!W26</f>
        <v>115.5</v>
      </c>
      <c r="Y861" s="434">
        <f>'KYEI BEKIND - ASAMANKESE'!X26</f>
        <v>0</v>
      </c>
      <c r="Z861" s="443">
        <f>'KYEI BEKIND - ASAMANKESE'!Y26</f>
        <v>0</v>
      </c>
      <c r="AA861" s="444">
        <f>'KYEI BEKIND - ASAMANKESE'!Z26</f>
        <v>1.6883116883116882</v>
      </c>
      <c r="AB861" s="446" t="str">
        <f>'KYEI BEKIND - ASAMANKESE'!AA26</f>
        <v>HIGH-DON’T ORDER</v>
      </c>
      <c r="AC861" s="443">
        <f>'KYEI BEKIND - ASAMANKESE'!AB26</f>
        <v>0</v>
      </c>
      <c r="AD861" s="450">
        <f>Table1[[#This Row],[Stock Sell in/Sell out]]*Table1[[#This Row],[Stock Norm +Transit Time]]/Table1[[#This Row],[Stock Norm QTY]]</f>
        <v>55.714285714285715</v>
      </c>
      <c r="AE861" s="443">
        <f>Table1[[#This Row],[Stock Norm +Transit Time]]*Table1[[#This Row],[Av. Daily Sales MT]]</f>
        <v>1.2449699999999995</v>
      </c>
    </row>
    <row r="862" spans="1:31" hidden="1">
      <c r="A862" s="433" t="s">
        <v>130</v>
      </c>
      <c r="B862" s="433" t="s">
        <v>1</v>
      </c>
      <c r="C862" s="433" t="str">
        <f>'KYEI BEKIND - ASAMANKESE'!B27</f>
        <v>W205</v>
      </c>
      <c r="D862" s="433" t="str">
        <f>'KYEI BEKIND - ASAMANKESE'!C27</f>
        <v>ALIFE ROSE 18X200G</v>
      </c>
      <c r="E862" s="433" t="str">
        <f>'KYEI BEKIND - ASAMANKESE'!D27</f>
        <v>SOAP</v>
      </c>
      <c r="F862" s="433" t="str">
        <f>'KYEI BEKIND - ASAMANKESE'!E27</f>
        <v>ALIFE</v>
      </c>
      <c r="G862" s="443">
        <f>'KYEI BEKIND - ASAMANKESE'!F27</f>
        <v>0.81960000000000033</v>
      </c>
      <c r="H862" s="434">
        <f>'KYEI BEKIND - ASAMANKESE'!G27</f>
        <v>227.33333333333334</v>
      </c>
      <c r="I862" s="443">
        <f>'KYEI BEKIND - ASAMANKESE'!H27</f>
        <v>19403.306666666664</v>
      </c>
      <c r="J862" s="433">
        <f>'KYEI BEKIND - ASAMANKESE'!I27</f>
        <v>22</v>
      </c>
      <c r="K862" s="443">
        <f>'KYEI BEKIND - ASAMANKESE'!J27</f>
        <v>7.9200000000000007E-2</v>
      </c>
      <c r="L862" s="443">
        <f>'KYEI BEKIND - ASAMANKESE'!K27</f>
        <v>1877.7393548387092</v>
      </c>
      <c r="M862" s="443">
        <f>'KYEI BEKIND - ASAMANKESE'!L27</f>
        <v>85.351788856304964</v>
      </c>
      <c r="N862" s="433">
        <f>'KYEI BEKIND - ASAMANKESE'!M27</f>
        <v>12</v>
      </c>
      <c r="O862" s="444">
        <f>'KYEI BEKIND - ASAMANKESE'!N27</f>
        <v>8.9054829024181326E-3</v>
      </c>
      <c r="P862" s="433">
        <f>'KYEI BEKIND - ASAMANKESE'!O27</f>
        <v>0.91665999334950032</v>
      </c>
      <c r="Q862" s="433" t="str">
        <f>'KYEI BEKIND - ASAMANKESE'!P27</f>
        <v>C</v>
      </c>
      <c r="R862" s="434">
        <f>'KYEI BEKIND - ASAMANKESE'!Q27</f>
        <v>10.333333333333334</v>
      </c>
      <c r="S862" s="443">
        <f>'KYEI BEKIND - ASAMANKESE'!R27</f>
        <v>3.7254545454545471E-2</v>
      </c>
      <c r="T862" s="443">
        <f>'KYEI BEKIND - ASAMANKESE'!S27</f>
        <v>881.96848484848476</v>
      </c>
      <c r="U862" s="433">
        <f>'KYEI BEKIND - ASAMANKESE'!T27</f>
        <v>30</v>
      </c>
      <c r="V862" s="433">
        <f>'KYEI BEKIND - ASAMANKESE'!U27</f>
        <v>3</v>
      </c>
      <c r="W862" s="433">
        <f>'KYEI BEKIND - ASAMANKESE'!V27</f>
        <v>33</v>
      </c>
      <c r="X862" s="434">
        <f>'KYEI BEKIND - ASAMANKESE'!W27</f>
        <v>341</v>
      </c>
      <c r="Y862" s="434">
        <f>'KYEI BEKIND - ASAMANKESE'!X27</f>
        <v>319</v>
      </c>
      <c r="Z862" s="443">
        <f>'KYEI BEKIND - ASAMANKESE'!Y27</f>
        <v>1.1500838709677423</v>
      </c>
      <c r="AA862" s="444">
        <f>'KYEI BEKIND - ASAMANKESE'!Z27</f>
        <v>6.4516129032258063E-2</v>
      </c>
      <c r="AB862" s="446" t="str">
        <f>'KYEI BEKIND - ASAMANKESE'!AA27</f>
        <v>VERY LOW-ORDER URGENTLY</v>
      </c>
      <c r="AC862" s="443">
        <f>'KYEI BEKIND - ASAMANKESE'!AB27</f>
        <v>27227.220645161284</v>
      </c>
      <c r="AD862" s="450">
        <f>Table1[[#This Row],[Stock Sell in/Sell out]]*Table1[[#This Row],[Stock Norm +Transit Time]]/Table1[[#This Row],[Stock Norm QTY]]</f>
        <v>2.129032258064516</v>
      </c>
      <c r="AE862" s="443">
        <f>Table1[[#This Row],[Stock Norm +Transit Time]]*Table1[[#This Row],[Av. Daily Sales MT]]</f>
        <v>1.2294000000000005</v>
      </c>
    </row>
    <row r="863" spans="1:31" hidden="1">
      <c r="A863" s="433" t="s">
        <v>130</v>
      </c>
      <c r="B863" s="433" t="s">
        <v>1</v>
      </c>
      <c r="C863" s="433" t="str">
        <f>'KYEI BEKIND - ASAMANKESE'!B28</f>
        <v>W071</v>
      </c>
      <c r="D863" s="433" t="str">
        <f>'KYEI BEKIND - ASAMANKESE'!C28</f>
        <v>ALIFE LEMON 40 X 100G</v>
      </c>
      <c r="E863" s="433" t="str">
        <f>'KYEI BEKIND - ASAMANKESE'!D28</f>
        <v>SOAP</v>
      </c>
      <c r="F863" s="433" t="str">
        <f>'KYEI BEKIND - ASAMANKESE'!E28</f>
        <v>ALIFE</v>
      </c>
      <c r="G863" s="443">
        <f>'KYEI BEKIND - ASAMANKESE'!F28</f>
        <v>0.67733333333333368</v>
      </c>
      <c r="H863" s="434">
        <f>'KYEI BEKIND - ASAMANKESE'!G28</f>
        <v>169</v>
      </c>
      <c r="I863" s="443">
        <f>'KYEI BEKIND - ASAMANKESE'!H28</f>
        <v>16318.266666666666</v>
      </c>
      <c r="J863" s="433">
        <f>'KYEI BEKIND - ASAMANKESE'!I28</f>
        <v>417</v>
      </c>
      <c r="K863" s="443">
        <f>'KYEI BEKIND - ASAMANKESE'!J28</f>
        <v>1.6709000000000001</v>
      </c>
      <c r="L863" s="443">
        <f>'KYEI BEKIND - ASAMANKESE'!K28</f>
        <v>40264.598816568046</v>
      </c>
      <c r="M863" s="443">
        <f>'KYEI BEKIND - ASAMANKESE'!L28</f>
        <v>96.557790927021699</v>
      </c>
      <c r="N863" s="433">
        <f>'KYEI BEKIND - ASAMANKESE'!M28</f>
        <v>24</v>
      </c>
      <c r="O863" s="444">
        <f>'KYEI BEKIND - ASAMANKESE'!N28</f>
        <v>7.3596637618812627E-3</v>
      </c>
      <c r="P863" s="433">
        <f>'KYEI BEKIND - ASAMANKESE'!O28</f>
        <v>0.92401965711138156</v>
      </c>
      <c r="Q863" s="433" t="str">
        <f>'KYEI BEKIND - ASAMANKESE'!P28</f>
        <v>C</v>
      </c>
      <c r="R863" s="434">
        <f>'KYEI BEKIND - ASAMANKESE'!Q28</f>
        <v>7.6818181818181817</v>
      </c>
      <c r="S863" s="443">
        <f>'KYEI BEKIND - ASAMANKESE'!R28</f>
        <v>3.0787878787878805E-2</v>
      </c>
      <c r="T863" s="443">
        <f>'KYEI BEKIND - ASAMANKESE'!S28</f>
        <v>741.73939393939395</v>
      </c>
      <c r="U863" s="433">
        <f>'KYEI BEKIND - ASAMANKESE'!T28</f>
        <v>30</v>
      </c>
      <c r="V863" s="433">
        <f>'KYEI BEKIND - ASAMANKESE'!U28</f>
        <v>3</v>
      </c>
      <c r="W863" s="433">
        <f>'KYEI BEKIND - ASAMANKESE'!V28</f>
        <v>33</v>
      </c>
      <c r="X863" s="434">
        <f>'KYEI BEKIND - ASAMANKESE'!W28</f>
        <v>253.5</v>
      </c>
      <c r="Y863" s="434">
        <f>'KYEI BEKIND - ASAMANKESE'!X28</f>
        <v>0</v>
      </c>
      <c r="Z863" s="443">
        <f>'KYEI BEKIND - ASAMANKESE'!Y28</f>
        <v>0</v>
      </c>
      <c r="AA863" s="444">
        <f>'KYEI BEKIND - ASAMANKESE'!Z28</f>
        <v>1.6449704142011834</v>
      </c>
      <c r="AB863" s="446" t="str">
        <f>'KYEI BEKIND - ASAMANKESE'!AA28</f>
        <v>HIGH-DON’T ORDER</v>
      </c>
      <c r="AC863" s="443">
        <f>'KYEI BEKIND - ASAMANKESE'!AB28</f>
        <v>0</v>
      </c>
      <c r="AD863" s="450">
        <f>Table1[[#This Row],[Stock Sell in/Sell out]]*Table1[[#This Row],[Stock Norm +Transit Time]]/Table1[[#This Row],[Stock Norm QTY]]</f>
        <v>54.284023668639051</v>
      </c>
      <c r="AE863" s="443">
        <f>Table1[[#This Row],[Stock Norm +Transit Time]]*Table1[[#This Row],[Av. Daily Sales MT]]</f>
        <v>1.0160000000000005</v>
      </c>
    </row>
    <row r="864" spans="1:31" hidden="1">
      <c r="A864" s="433" t="s">
        <v>130</v>
      </c>
      <c r="B864" s="433" t="s">
        <v>1</v>
      </c>
      <c r="C864" s="433" t="str">
        <f>'KYEI BEKIND - ASAMANKESE'!B29</f>
        <v>W080</v>
      </c>
      <c r="D864" s="433" t="str">
        <f>'KYEI BEKIND - ASAMANKESE'!C29</f>
        <v>ALIFE MEDICATED 40 X 100G</v>
      </c>
      <c r="E864" s="433" t="str">
        <f>'KYEI BEKIND - ASAMANKESE'!D29</f>
        <v>SOAP</v>
      </c>
      <c r="F864" s="433" t="str">
        <f>'KYEI BEKIND - ASAMANKESE'!E29</f>
        <v>ALIFE</v>
      </c>
      <c r="G864" s="443">
        <f>'KYEI BEKIND - ASAMANKESE'!F29</f>
        <v>0.60533333333333383</v>
      </c>
      <c r="H864" s="434">
        <f>'KYEI BEKIND - ASAMANKESE'!G29</f>
        <v>151.33333333333334</v>
      </c>
      <c r="I864" s="443">
        <f>'KYEI BEKIND - ASAMANKESE'!H29</f>
        <v>15130</v>
      </c>
      <c r="J864" s="433">
        <f>'KYEI BEKIND - ASAMANKESE'!I29</f>
        <v>198</v>
      </c>
      <c r="K864" s="443">
        <f>'KYEI BEKIND - ASAMANKESE'!J29</f>
        <v>0.79220000000000002</v>
      </c>
      <c r="L864" s="443">
        <f>'KYEI BEKIND - ASAMANKESE'!K29</f>
        <v>19795.63876651982</v>
      </c>
      <c r="M864" s="443">
        <f>'KYEI BEKIND - ASAMANKESE'!L29</f>
        <v>99.977973568281925</v>
      </c>
      <c r="N864" s="433">
        <f>'KYEI BEKIND - ASAMANKESE'!M29</f>
        <v>6</v>
      </c>
      <c r="O864" s="444">
        <f>'KYEI BEKIND - ASAMANKESE'!N29</f>
        <v>6.5773372990041226E-3</v>
      </c>
      <c r="P864" s="433">
        <f>'KYEI BEKIND - ASAMANKESE'!O29</f>
        <v>0.93059699441038568</v>
      </c>
      <c r="Q864" s="433" t="str">
        <f>'KYEI BEKIND - ASAMANKESE'!P29</f>
        <v>C</v>
      </c>
      <c r="R864" s="434">
        <f>'KYEI BEKIND - ASAMANKESE'!Q29</f>
        <v>6.8787878787878789</v>
      </c>
      <c r="S864" s="443">
        <f>'KYEI BEKIND - ASAMANKESE'!R29</f>
        <v>2.7515151515151538E-2</v>
      </c>
      <c r="T864" s="443">
        <f>'KYEI BEKIND - ASAMANKESE'!S29</f>
        <v>687.72727272727275</v>
      </c>
      <c r="U864" s="433">
        <f>'KYEI BEKIND - ASAMANKESE'!T29</f>
        <v>30</v>
      </c>
      <c r="V864" s="433">
        <f>'KYEI BEKIND - ASAMANKESE'!U29</f>
        <v>3</v>
      </c>
      <c r="W864" s="433">
        <f>'KYEI BEKIND - ASAMANKESE'!V29</f>
        <v>33</v>
      </c>
      <c r="X864" s="434">
        <f>'KYEI BEKIND - ASAMANKESE'!W29</f>
        <v>227</v>
      </c>
      <c r="Y864" s="434">
        <f>'KYEI BEKIND - ASAMANKESE'!X29</f>
        <v>29</v>
      </c>
      <c r="Z864" s="443">
        <f>'KYEI BEKIND - ASAMANKESE'!Y29</f>
        <v>0.11600000000000009</v>
      </c>
      <c r="AA864" s="444">
        <f>'KYEI BEKIND - ASAMANKESE'!Z29</f>
        <v>0.8722466960352423</v>
      </c>
      <c r="AB864" s="446" t="str">
        <f>'KYEI BEKIND - ASAMANKESE'!AA29</f>
        <v>LOW MAY- ORDER</v>
      </c>
      <c r="AC864" s="443">
        <f>'KYEI BEKIND - ASAMANKESE'!AB29</f>
        <v>2899.361233480176</v>
      </c>
      <c r="AD864" s="450">
        <f>Table1[[#This Row],[Stock Sell in/Sell out]]*Table1[[#This Row],[Stock Norm +Transit Time]]/Table1[[#This Row],[Stock Norm QTY]]</f>
        <v>28.784140969162994</v>
      </c>
      <c r="AE864" s="443">
        <f>Table1[[#This Row],[Stock Norm +Transit Time]]*Table1[[#This Row],[Av. Daily Sales MT]]</f>
        <v>0.9080000000000007</v>
      </c>
    </row>
    <row r="865" spans="1:31" hidden="1">
      <c r="A865" s="433" t="s">
        <v>130</v>
      </c>
      <c r="B865" s="433" t="s">
        <v>1</v>
      </c>
      <c r="C865" s="433" t="str">
        <f>'KYEI BEKIND - ASAMANKESE'!B30</f>
        <v>W216</v>
      </c>
      <c r="D865" s="433" t="str">
        <f>'KYEI BEKIND - ASAMANKESE'!C30</f>
        <v>THAI 25KG</v>
      </c>
      <c r="E865" s="433" t="str">
        <f>'KYEI BEKIND - ASAMANKESE'!D30</f>
        <v>RICE</v>
      </c>
      <c r="F865" s="433" t="str">
        <f>'KYEI BEKIND - ASAMANKESE'!E30</f>
        <v>FORTUNE</v>
      </c>
      <c r="G865" s="443">
        <f>'KYEI BEKIND - ASAMANKESE'!F30</f>
        <v>0.54166666666666652</v>
      </c>
      <c r="H865" s="434">
        <f>'KYEI BEKIND - ASAMANKESE'!G30</f>
        <v>21.666666666666664</v>
      </c>
      <c r="I865" s="443">
        <f>'KYEI BEKIND - ASAMANKESE'!H30</f>
        <v>4633.2066666666651</v>
      </c>
      <c r="J865" s="433">
        <f>'KYEI BEKIND - ASAMANKESE'!I30</f>
        <v>0</v>
      </c>
      <c r="K865" s="443">
        <f>'KYEI BEKIND - ASAMANKESE'!J30</f>
        <v>0</v>
      </c>
      <c r="L865" s="443">
        <f>'KYEI BEKIND - ASAMANKESE'!K30</f>
        <v>0</v>
      </c>
      <c r="M865" s="443">
        <f>'KYEI BEKIND - ASAMANKESE'!L30</f>
        <v>213.84030769230765</v>
      </c>
      <c r="N865" s="433">
        <f>'KYEI BEKIND - ASAMANKESE'!M30</f>
        <v>18</v>
      </c>
      <c r="O865" s="444">
        <f>'KYEI BEKIND - ASAMANKESE'!N30</f>
        <v>5.885557880441458E-3</v>
      </c>
      <c r="P865" s="433">
        <f>'KYEI BEKIND - ASAMANKESE'!O30</f>
        <v>0.93648255229082711</v>
      </c>
      <c r="Q865" s="433" t="str">
        <f>'KYEI BEKIND - ASAMANKESE'!P30</f>
        <v>C</v>
      </c>
      <c r="R865" s="434">
        <f>'KYEI BEKIND - ASAMANKESE'!Q30</f>
        <v>0.98484848484848475</v>
      </c>
      <c r="S865" s="443">
        <f>'KYEI BEKIND - ASAMANKESE'!R30</f>
        <v>2.4621212121212113E-2</v>
      </c>
      <c r="T865" s="443">
        <f>'KYEI BEKIND - ASAMANKESE'!S30</f>
        <v>210.60030303030297</v>
      </c>
      <c r="U865" s="433">
        <f>'KYEI BEKIND - ASAMANKESE'!T30</f>
        <v>30</v>
      </c>
      <c r="V865" s="433">
        <f>'KYEI BEKIND - ASAMANKESE'!U30</f>
        <v>3</v>
      </c>
      <c r="W865" s="433">
        <f>'KYEI BEKIND - ASAMANKESE'!V30</f>
        <v>33</v>
      </c>
      <c r="X865" s="434">
        <f>'KYEI BEKIND - ASAMANKESE'!W30</f>
        <v>32.5</v>
      </c>
      <c r="Y865" s="434">
        <f>'KYEI BEKIND - ASAMANKESE'!X30</f>
        <v>32.5</v>
      </c>
      <c r="Z865" s="443">
        <f>'KYEI BEKIND - ASAMANKESE'!Y30</f>
        <v>0.81249999999999989</v>
      </c>
      <c r="AA865" s="444">
        <f>'KYEI BEKIND - ASAMANKESE'!Z30</f>
        <v>0</v>
      </c>
      <c r="AB865" s="446" t="str">
        <f>'KYEI BEKIND - ASAMANKESE'!AA30</f>
        <v>VERY LOW-ORDER URGENTLY</v>
      </c>
      <c r="AC865" s="443">
        <f>'KYEI BEKIND - ASAMANKESE'!AB30</f>
        <v>6949.8099999999986</v>
      </c>
      <c r="AD865" s="450">
        <f>Table1[[#This Row],[Stock Sell in/Sell out]]*Table1[[#This Row],[Stock Norm +Transit Time]]/Table1[[#This Row],[Stock Norm QTY]]</f>
        <v>0</v>
      </c>
      <c r="AE865" s="443">
        <f>Table1[[#This Row],[Stock Norm +Transit Time]]*Table1[[#This Row],[Av. Daily Sales MT]]</f>
        <v>0.81249999999999978</v>
      </c>
    </row>
    <row r="866" spans="1:31" hidden="1">
      <c r="A866" s="433" t="s">
        <v>130</v>
      </c>
      <c r="B866" s="433" t="s">
        <v>1</v>
      </c>
      <c r="C866" s="433" t="str">
        <f>'KYEI BEKIND - ASAMANKESE'!B31</f>
        <v>W077</v>
      </c>
      <c r="D866" s="433" t="str">
        <f>'KYEI BEKIND - ASAMANKESE'!C31</f>
        <v>ALIFE COCONUT 40 X 100G</v>
      </c>
      <c r="E866" s="433" t="str">
        <f>'KYEI BEKIND - ASAMANKESE'!D31</f>
        <v>SOAP</v>
      </c>
      <c r="F866" s="433" t="str">
        <f>'KYEI BEKIND - ASAMANKESE'!E31</f>
        <v>ALIFE</v>
      </c>
      <c r="G866" s="443">
        <f>'KYEI BEKIND - ASAMANKESE'!F31</f>
        <v>0.49866666666666692</v>
      </c>
      <c r="H866" s="434">
        <f>'KYEI BEKIND - ASAMANKESE'!G31</f>
        <v>124.33333333333334</v>
      </c>
      <c r="I866" s="443">
        <f>'KYEI BEKIND - ASAMANKESE'!H31</f>
        <v>11938.266666666666</v>
      </c>
      <c r="J866" s="433">
        <f>'KYEI BEKIND - ASAMANKESE'!I31</f>
        <v>484</v>
      </c>
      <c r="K866" s="443">
        <f>'KYEI BEKIND - ASAMANKESE'!J31</f>
        <v>1.9399000000000002</v>
      </c>
      <c r="L866" s="443">
        <f>'KYEI BEKIND - ASAMANKESE'!K31</f>
        <v>46472.823592493296</v>
      </c>
      <c r="M866" s="443">
        <f>'KYEI BEKIND - ASAMANKESE'!L31</f>
        <v>96.018230563002675</v>
      </c>
      <c r="N866" s="433">
        <f>'KYEI BEKIND - ASAMANKESE'!M31</f>
        <v>5</v>
      </c>
      <c r="O866" s="444">
        <f>'KYEI BEKIND - ASAMANKESE'!N31</f>
        <v>5.4183351317787249E-3</v>
      </c>
      <c r="P866" s="433">
        <f>'KYEI BEKIND - ASAMANKESE'!O31</f>
        <v>0.9419008874226058</v>
      </c>
      <c r="Q866" s="433" t="str">
        <f>'KYEI BEKIND - ASAMANKESE'!P31</f>
        <v>C</v>
      </c>
      <c r="R866" s="434">
        <f>'KYEI BEKIND - ASAMANKESE'!Q31</f>
        <v>5.6515151515151523</v>
      </c>
      <c r="S866" s="443">
        <f>'KYEI BEKIND - ASAMANKESE'!R31</f>
        <v>2.2666666666666679E-2</v>
      </c>
      <c r="T866" s="443">
        <f>'KYEI BEKIND - ASAMANKESE'!S31</f>
        <v>542.64848484848483</v>
      </c>
      <c r="U866" s="433">
        <f>'KYEI BEKIND - ASAMANKESE'!T31</f>
        <v>30</v>
      </c>
      <c r="V866" s="433">
        <f>'KYEI BEKIND - ASAMANKESE'!U31</f>
        <v>3</v>
      </c>
      <c r="W866" s="433">
        <f>'KYEI BEKIND - ASAMANKESE'!V31</f>
        <v>33</v>
      </c>
      <c r="X866" s="434">
        <f>'KYEI BEKIND - ASAMANKESE'!W31</f>
        <v>186.50000000000003</v>
      </c>
      <c r="Y866" s="434">
        <f>'KYEI BEKIND - ASAMANKESE'!X31</f>
        <v>0</v>
      </c>
      <c r="Z866" s="443">
        <f>'KYEI BEKIND - ASAMANKESE'!Y31</f>
        <v>0</v>
      </c>
      <c r="AA866" s="444">
        <f>'KYEI BEKIND - ASAMANKESE'!Z31</f>
        <v>2.595174262734584</v>
      </c>
      <c r="AB866" s="446" t="str">
        <f>'KYEI BEKIND - ASAMANKESE'!AA31</f>
        <v>VERY HIGH-DON’T ORDER</v>
      </c>
      <c r="AC866" s="443">
        <f>'KYEI BEKIND - ASAMANKESE'!AB31</f>
        <v>0</v>
      </c>
      <c r="AD866" s="450">
        <f>Table1[[#This Row],[Stock Sell in/Sell out]]*Table1[[#This Row],[Stock Norm +Transit Time]]/Table1[[#This Row],[Stock Norm QTY]]</f>
        <v>85.640750670241275</v>
      </c>
      <c r="AE866" s="443">
        <f>Table1[[#This Row],[Stock Norm +Transit Time]]*Table1[[#This Row],[Av. Daily Sales MT]]</f>
        <v>0.74800000000000044</v>
      </c>
    </row>
    <row r="867" spans="1:31" hidden="1">
      <c r="A867" s="433" t="s">
        <v>130</v>
      </c>
      <c r="B867" s="433" t="s">
        <v>1</v>
      </c>
      <c r="C867" s="433" t="str">
        <f>'KYEI BEKIND - ASAMANKESE'!B32</f>
        <v>W194</v>
      </c>
      <c r="D867" s="433" t="str">
        <f>'KYEI BEKIND - ASAMANKESE'!C32</f>
        <v>ALIFE MEDICATED 18X200G</v>
      </c>
      <c r="E867" s="433" t="str">
        <f>'KYEI BEKIND - ASAMANKESE'!D32</f>
        <v>SOAP</v>
      </c>
      <c r="F867" s="433" t="str">
        <f>'KYEI BEKIND - ASAMANKESE'!E32</f>
        <v>ALIFE</v>
      </c>
      <c r="G867" s="443">
        <f>'KYEI BEKIND - ASAMANKESE'!F32</f>
        <v>0.47879999999999989</v>
      </c>
      <c r="H867" s="434">
        <f>'KYEI BEKIND - ASAMANKESE'!G32</f>
        <v>133</v>
      </c>
      <c r="I867" s="443">
        <f>'KYEI BEKIND - ASAMANKESE'!H32</f>
        <v>11935.466666666665</v>
      </c>
      <c r="J867" s="433">
        <f>'KYEI BEKIND - ASAMANKESE'!I32</f>
        <v>161</v>
      </c>
      <c r="K867" s="443">
        <f>'KYEI BEKIND - ASAMANKESE'!J32</f>
        <v>0.5796</v>
      </c>
      <c r="L867" s="443">
        <f>'KYEI BEKIND - ASAMANKESE'!K32</f>
        <v>14448.196491228067</v>
      </c>
      <c r="M867" s="443">
        <f>'KYEI BEKIND - ASAMANKESE'!L32</f>
        <v>89.740350877192967</v>
      </c>
      <c r="N867" s="433">
        <f>'KYEI BEKIND - ASAMANKESE'!M32</f>
        <v>48</v>
      </c>
      <c r="O867" s="444">
        <f>'KYEI BEKIND - ASAMANKESE'!N32</f>
        <v>5.2024709781329911E-3</v>
      </c>
      <c r="P867" s="433">
        <f>'KYEI BEKIND - ASAMANKESE'!O32</f>
        <v>0.94710335840073878</v>
      </c>
      <c r="Q867" s="433" t="str">
        <f>'KYEI BEKIND - ASAMANKESE'!P32</f>
        <v>C</v>
      </c>
      <c r="R867" s="434">
        <f>'KYEI BEKIND - ASAMANKESE'!Q32</f>
        <v>6.0454545454545459</v>
      </c>
      <c r="S867" s="443">
        <f>'KYEI BEKIND - ASAMANKESE'!R32</f>
        <v>2.176363636363636E-2</v>
      </c>
      <c r="T867" s="443">
        <f>'KYEI BEKIND - ASAMANKESE'!S32</f>
        <v>542.5212121212121</v>
      </c>
      <c r="U867" s="433">
        <f>'KYEI BEKIND - ASAMANKESE'!T32</f>
        <v>30</v>
      </c>
      <c r="V867" s="433">
        <f>'KYEI BEKIND - ASAMANKESE'!U32</f>
        <v>3</v>
      </c>
      <c r="W867" s="433">
        <f>'KYEI BEKIND - ASAMANKESE'!V32</f>
        <v>33</v>
      </c>
      <c r="X867" s="434">
        <f>'KYEI BEKIND - ASAMANKESE'!W32</f>
        <v>199.5</v>
      </c>
      <c r="Y867" s="434">
        <f>'KYEI BEKIND - ASAMANKESE'!X32</f>
        <v>38.5</v>
      </c>
      <c r="Z867" s="443">
        <f>'KYEI BEKIND - ASAMANKESE'!Y32</f>
        <v>0.13859999999999997</v>
      </c>
      <c r="AA867" s="444">
        <f>'KYEI BEKIND - ASAMANKESE'!Z32</f>
        <v>0.80701754385964908</v>
      </c>
      <c r="AB867" s="446" t="str">
        <f>'KYEI BEKIND - ASAMANKESE'!AA32</f>
        <v>LOW MAY- ORDER</v>
      </c>
      <c r="AC867" s="443">
        <f>'KYEI BEKIND - ASAMANKESE'!AB32</f>
        <v>3455.0035087719293</v>
      </c>
      <c r="AD867" s="450">
        <f>Table1[[#This Row],[Stock Sell in/Sell out]]*Table1[[#This Row],[Stock Norm +Transit Time]]/Table1[[#This Row],[Stock Norm QTY]]</f>
        <v>26.631578947368421</v>
      </c>
      <c r="AE867" s="443">
        <f>Table1[[#This Row],[Stock Norm +Transit Time]]*Table1[[#This Row],[Av. Daily Sales MT]]</f>
        <v>0.71819999999999984</v>
      </c>
    </row>
    <row r="868" spans="1:31" hidden="1">
      <c r="A868" s="433" t="s">
        <v>130</v>
      </c>
      <c r="B868" s="433" t="s">
        <v>1</v>
      </c>
      <c r="C868" s="433" t="str">
        <f>'KYEI BEKIND - ASAMANKESE'!B33</f>
        <v>W112</v>
      </c>
      <c r="D868" s="433" t="str">
        <f>'KYEI BEKIND - ASAMANKESE'!C33</f>
        <v>FORTUNE DELIGHT 4.5KG</v>
      </c>
      <c r="E868" s="433" t="str">
        <f>'KYEI BEKIND - ASAMANKESE'!D33</f>
        <v>RICE</v>
      </c>
      <c r="F868" s="433" t="str">
        <f>'KYEI BEKIND - ASAMANKESE'!E33</f>
        <v>FORTUNE DELIGHT</v>
      </c>
      <c r="G868" s="443">
        <f>'KYEI BEKIND - ASAMANKESE'!F33</f>
        <v>0.40050000000000008</v>
      </c>
      <c r="H868" s="434">
        <f>'KYEI BEKIND - ASAMANKESE'!G33</f>
        <v>16.666666666666668</v>
      </c>
      <c r="I868" s="443">
        <f>'KYEI BEKIND - ASAMANKESE'!H33</f>
        <v>5781.1999999999989</v>
      </c>
      <c r="J868" s="433">
        <f>'KYEI BEKIND - ASAMANKESE'!I33</f>
        <v>616</v>
      </c>
      <c r="K868" s="443">
        <f>'KYEI BEKIND - ASAMANKESE'!J33</f>
        <v>13.86</v>
      </c>
      <c r="L868" s="443">
        <f>'KYEI BEKIND - ASAMANKESE'!K33</f>
        <v>213673.15199999994</v>
      </c>
      <c r="M868" s="443">
        <f>'KYEI BEKIND - ASAMANKESE'!L33</f>
        <v>346.8719999999999</v>
      </c>
      <c r="N868" s="433">
        <f>'KYEI BEKIND - ASAMANKESE'!M33</f>
        <v>48</v>
      </c>
      <c r="O868" s="444">
        <f>'KYEI BEKIND - ASAMANKESE'!N33</f>
        <v>4.3516909497541018E-3</v>
      </c>
      <c r="P868" s="433">
        <f>'KYEI BEKIND - ASAMANKESE'!O33</f>
        <v>0.95145504935049285</v>
      </c>
      <c r="Q868" s="433" t="str">
        <f>'KYEI BEKIND - ASAMANKESE'!P33</f>
        <v>C</v>
      </c>
      <c r="R868" s="434">
        <f>'KYEI BEKIND - ASAMANKESE'!Q33</f>
        <v>0.75757575757575768</v>
      </c>
      <c r="S868" s="443">
        <f>'KYEI BEKIND - ASAMANKESE'!R33</f>
        <v>1.8204545454545459E-2</v>
      </c>
      <c r="T868" s="443">
        <f>'KYEI BEKIND - ASAMANKESE'!S33</f>
        <v>262.78181818181815</v>
      </c>
      <c r="U868" s="433">
        <f>'KYEI BEKIND - ASAMANKESE'!T33</f>
        <v>30</v>
      </c>
      <c r="V868" s="433">
        <f>'KYEI BEKIND - ASAMANKESE'!U33</f>
        <v>3</v>
      </c>
      <c r="W868" s="433">
        <f>'KYEI BEKIND - ASAMANKESE'!V33</f>
        <v>33</v>
      </c>
      <c r="X868" s="434">
        <f>'KYEI BEKIND - ASAMANKESE'!W33</f>
        <v>25.000000000000004</v>
      </c>
      <c r="Y868" s="434">
        <f>'KYEI BEKIND - ASAMANKESE'!X33</f>
        <v>0</v>
      </c>
      <c r="Z868" s="443">
        <f>'KYEI BEKIND - ASAMANKESE'!Y33</f>
        <v>0</v>
      </c>
      <c r="AA868" s="444">
        <f>'KYEI BEKIND - ASAMANKESE'!Z33</f>
        <v>24.639999999999997</v>
      </c>
      <c r="AB868" s="446" t="str">
        <f>'KYEI BEKIND - ASAMANKESE'!AA33</f>
        <v>VERY HIGH-DON’T ORDER</v>
      </c>
      <c r="AC868" s="443">
        <f>'KYEI BEKIND - ASAMANKESE'!AB33</f>
        <v>0</v>
      </c>
      <c r="AD868" s="450">
        <f>Table1[[#This Row],[Stock Sell in/Sell out]]*Table1[[#This Row],[Stock Norm +Transit Time]]/Table1[[#This Row],[Stock Norm QTY]]</f>
        <v>813.11999999999989</v>
      </c>
      <c r="AE868" s="443">
        <f>Table1[[#This Row],[Stock Norm +Transit Time]]*Table1[[#This Row],[Av. Daily Sales MT]]</f>
        <v>0.60075000000000012</v>
      </c>
    </row>
    <row r="869" spans="1:31" hidden="1">
      <c r="A869" s="433" t="s">
        <v>130</v>
      </c>
      <c r="B869" s="433" t="s">
        <v>1</v>
      </c>
      <c r="C869" s="433" t="str">
        <f>'KYEI BEKIND - ASAMANKESE'!B34</f>
        <v>W206</v>
      </c>
      <c r="D869" s="433" t="str">
        <f>'KYEI BEKIND - ASAMANKESE'!C34</f>
        <v>PROMISE 4.5KG</v>
      </c>
      <c r="E869" s="433" t="str">
        <f>'KYEI BEKIND - ASAMANKESE'!D34</f>
        <v>RICE</v>
      </c>
      <c r="F869" s="433" t="str">
        <f>'KYEI BEKIND - ASAMANKESE'!E34</f>
        <v>PROMISE</v>
      </c>
      <c r="G869" s="443">
        <f>'KYEI BEKIND - ASAMANKESE'!F34</f>
        <v>0.3899999999999999</v>
      </c>
      <c r="H869" s="434">
        <f>'KYEI BEKIND - ASAMANKESE'!G34</f>
        <v>17.333333333333332</v>
      </c>
      <c r="I869" s="443">
        <f>'KYEI BEKIND - ASAMANKESE'!H34</f>
        <v>3813.3333333333335</v>
      </c>
      <c r="J869" s="433">
        <f>'KYEI BEKIND - ASAMANKESE'!I34</f>
        <v>0</v>
      </c>
      <c r="K869" s="443">
        <f>'KYEI BEKIND - ASAMANKESE'!J34</f>
        <v>0</v>
      </c>
      <c r="L869" s="443">
        <f>'KYEI BEKIND - ASAMANKESE'!K34</f>
        <v>0</v>
      </c>
      <c r="M869" s="443">
        <f>'KYEI BEKIND - ASAMANKESE'!L34</f>
        <v>220.00000000000003</v>
      </c>
      <c r="N869" s="433">
        <f>'KYEI BEKIND - ASAMANKESE'!M34</f>
        <v>18</v>
      </c>
      <c r="O869" s="444">
        <f>'KYEI BEKIND - ASAMANKESE'!N34</f>
        <v>4.23760167391785E-3</v>
      </c>
      <c r="P869" s="433">
        <f>'KYEI BEKIND - ASAMANKESE'!O34</f>
        <v>0.9556926510244107</v>
      </c>
      <c r="Q869" s="433" t="str">
        <f>'KYEI BEKIND - ASAMANKESE'!P34</f>
        <v>C</v>
      </c>
      <c r="R869" s="434">
        <f>'KYEI BEKIND - ASAMANKESE'!Q34</f>
        <v>0.78787878787878785</v>
      </c>
      <c r="S869" s="443">
        <f>'KYEI BEKIND - ASAMANKESE'!R34</f>
        <v>1.7727272727272723E-2</v>
      </c>
      <c r="T869" s="443">
        <f>'KYEI BEKIND - ASAMANKESE'!S34</f>
        <v>173.33333333333334</v>
      </c>
      <c r="U869" s="433">
        <f>'KYEI BEKIND - ASAMANKESE'!T34</f>
        <v>30</v>
      </c>
      <c r="V869" s="433">
        <f>'KYEI BEKIND - ASAMANKESE'!U34</f>
        <v>3</v>
      </c>
      <c r="W869" s="433">
        <f>'KYEI BEKIND - ASAMANKESE'!V34</f>
        <v>33</v>
      </c>
      <c r="X869" s="434">
        <f>'KYEI BEKIND - ASAMANKESE'!W34</f>
        <v>26</v>
      </c>
      <c r="Y869" s="434">
        <f>'KYEI BEKIND - ASAMANKESE'!X34</f>
        <v>26</v>
      </c>
      <c r="Z869" s="443">
        <f>'KYEI BEKIND - ASAMANKESE'!Y34</f>
        <v>0.58499999999999996</v>
      </c>
      <c r="AA869" s="444">
        <f>'KYEI BEKIND - ASAMANKESE'!Z34</f>
        <v>0</v>
      </c>
      <c r="AB869" s="446" t="str">
        <f>'KYEI BEKIND - ASAMANKESE'!AA34</f>
        <v>VERY LOW-ORDER URGENTLY</v>
      </c>
      <c r="AC869" s="443">
        <f>'KYEI BEKIND - ASAMANKESE'!AB34</f>
        <v>5720.0000000000009</v>
      </c>
      <c r="AD869" s="450">
        <f>Table1[[#This Row],[Stock Sell in/Sell out]]*Table1[[#This Row],[Stock Norm +Transit Time]]/Table1[[#This Row],[Stock Norm QTY]]</f>
        <v>0</v>
      </c>
      <c r="AE869" s="443">
        <f>Table1[[#This Row],[Stock Norm +Transit Time]]*Table1[[#This Row],[Av. Daily Sales MT]]</f>
        <v>0.58499999999999985</v>
      </c>
    </row>
    <row r="870" spans="1:31" hidden="1">
      <c r="A870" s="433" t="s">
        <v>130</v>
      </c>
      <c r="B870" s="433" t="s">
        <v>1</v>
      </c>
      <c r="C870" s="433" t="str">
        <f>'KYEI BEKIND - ASAMANKESE'!B35</f>
        <v>W226</v>
      </c>
      <c r="D870" s="433" t="str">
        <f>'KYEI BEKIND - ASAMANKESE'!C35</f>
        <v>JAMAA BLUE SOAP 48X120GM</v>
      </c>
      <c r="E870" s="433" t="str">
        <f>'KYEI BEKIND - ASAMANKESE'!D35</f>
        <v>SOAP</v>
      </c>
      <c r="F870" s="433" t="str">
        <f>'KYEI BEKIND - ASAMANKESE'!E35</f>
        <v>JAMAA</v>
      </c>
      <c r="G870" s="443">
        <f>'KYEI BEKIND - ASAMANKESE'!F35</f>
        <v>0.33599999999999952</v>
      </c>
      <c r="H870" s="434">
        <f>'KYEI BEKIND - ASAMANKESE'!G35</f>
        <v>57.666666666666664</v>
      </c>
      <c r="I870" s="443">
        <f>'KYEI BEKIND - ASAMANKESE'!H35</f>
        <v>2392.1100000000056</v>
      </c>
      <c r="J870" s="433">
        <f>'KYEI BEKIND - ASAMANKESE'!I35</f>
        <v>0</v>
      </c>
      <c r="K870" s="443">
        <f>'KYEI BEKIND - ASAMANKESE'!J35</f>
        <v>0</v>
      </c>
      <c r="L870" s="443">
        <f>'KYEI BEKIND - ASAMANKESE'!K35</f>
        <v>0</v>
      </c>
      <c r="M870" s="443">
        <f>'KYEI BEKIND - ASAMANKESE'!L35</f>
        <v>41.48167630057813</v>
      </c>
      <c r="N870" s="433">
        <f>'KYEI BEKIND - ASAMANKESE'!M35</f>
        <v>18</v>
      </c>
      <c r="O870" s="444">
        <f>'KYEI BEKIND - ASAMANKESE'!N35</f>
        <v>3.6508568267599895E-3</v>
      </c>
      <c r="P870" s="433">
        <f>'KYEI BEKIND - ASAMANKESE'!O35</f>
        <v>0.95934350785117073</v>
      </c>
      <c r="Q870" s="433" t="str">
        <f>'KYEI BEKIND - ASAMANKESE'!P35</f>
        <v>C</v>
      </c>
      <c r="R870" s="434">
        <f>'KYEI BEKIND - ASAMANKESE'!Q35</f>
        <v>2.6212121212121211</v>
      </c>
      <c r="S870" s="443">
        <f>'KYEI BEKIND - ASAMANKESE'!R35</f>
        <v>1.527272727272725E-2</v>
      </c>
      <c r="T870" s="443">
        <f>'KYEI BEKIND - ASAMANKESE'!S35</f>
        <v>108.73227272727298</v>
      </c>
      <c r="U870" s="433">
        <f>'KYEI BEKIND - ASAMANKESE'!T35</f>
        <v>30</v>
      </c>
      <c r="V870" s="433">
        <f>'KYEI BEKIND - ASAMANKESE'!U35</f>
        <v>3</v>
      </c>
      <c r="W870" s="433">
        <f>'KYEI BEKIND - ASAMANKESE'!V35</f>
        <v>33</v>
      </c>
      <c r="X870" s="434">
        <f>'KYEI BEKIND - ASAMANKESE'!W35</f>
        <v>86.5</v>
      </c>
      <c r="Y870" s="434">
        <f>'KYEI BEKIND - ASAMANKESE'!X35</f>
        <v>86.5</v>
      </c>
      <c r="Z870" s="443">
        <f>'KYEI BEKIND - ASAMANKESE'!Y35</f>
        <v>0.50399999999999934</v>
      </c>
      <c r="AA870" s="444">
        <f>'KYEI BEKIND - ASAMANKESE'!Z35</f>
        <v>0</v>
      </c>
      <c r="AB870" s="446" t="str">
        <f>'KYEI BEKIND - ASAMANKESE'!AA35</f>
        <v>VERY LOW-ORDER URGENTLY</v>
      </c>
      <c r="AC870" s="443">
        <f>'KYEI BEKIND - ASAMANKESE'!AB35</f>
        <v>3588.1650000000081</v>
      </c>
      <c r="AD870" s="450">
        <f>Table1[[#This Row],[Stock Sell in/Sell out]]*Table1[[#This Row],[Stock Norm +Transit Time]]/Table1[[#This Row],[Stock Norm QTY]]</f>
        <v>0</v>
      </c>
      <c r="AE870" s="443">
        <f>Table1[[#This Row],[Stock Norm +Transit Time]]*Table1[[#This Row],[Av. Daily Sales MT]]</f>
        <v>0.50399999999999923</v>
      </c>
    </row>
    <row r="871" spans="1:31" hidden="1">
      <c r="A871" s="433" t="s">
        <v>130</v>
      </c>
      <c r="B871" s="433" t="s">
        <v>1</v>
      </c>
      <c r="C871" s="433" t="str">
        <f>'KYEI BEKIND - ASAMANKESE'!B36</f>
        <v>W024</v>
      </c>
      <c r="D871" s="433" t="str">
        <f>'KYEI BEKIND - ASAMANKESE'!C36</f>
        <v>FRYTOL 200ML X 24SCH</v>
      </c>
      <c r="E871" s="433" t="str">
        <f>'KYEI BEKIND - ASAMANKESE'!D36</f>
        <v>COOKING OIL</v>
      </c>
      <c r="F871" s="433" t="str">
        <f>'KYEI BEKIND - ASAMANKESE'!E36</f>
        <v>FRYTOL</v>
      </c>
      <c r="G871" s="443">
        <f>'KYEI BEKIND - ASAMANKESE'!F36</f>
        <v>0.31967999999999996</v>
      </c>
      <c r="H871" s="434">
        <f>'KYEI BEKIND - ASAMANKESE'!G36</f>
        <v>72</v>
      </c>
      <c r="I871" s="443">
        <f>'KYEI BEKIND - ASAMANKESE'!H36</f>
        <v>12112.906666666664</v>
      </c>
      <c r="J871" s="433">
        <f>'KYEI BEKIND - ASAMANKESE'!I36</f>
        <v>177</v>
      </c>
      <c r="K871" s="443">
        <f>'KYEI BEKIND - ASAMANKESE'!J36</f>
        <v>0.76680000000000004</v>
      </c>
      <c r="L871" s="443">
        <f>'KYEI BEKIND - ASAMANKESE'!K36</f>
        <v>29777.562222222215</v>
      </c>
      <c r="M871" s="443">
        <f>'KYEI BEKIND - ASAMANKESE'!L36</f>
        <v>168.23481481481477</v>
      </c>
      <c r="N871" s="433">
        <f>'KYEI BEKIND - ASAMANKESE'!M36</f>
        <v>40</v>
      </c>
      <c r="O871" s="444">
        <f>'KYEI BEKIND - ASAMANKESE'!N36</f>
        <v>3.473529495174509E-3</v>
      </c>
      <c r="P871" s="433">
        <f>'KYEI BEKIND - ASAMANKESE'!O36</f>
        <v>0.96281703734634527</v>
      </c>
      <c r="Q871" s="433" t="str">
        <f>'KYEI BEKIND - ASAMANKESE'!P36</f>
        <v>C</v>
      </c>
      <c r="R871" s="434">
        <f>'KYEI BEKIND - ASAMANKESE'!Q36</f>
        <v>3.2727272727272729</v>
      </c>
      <c r="S871" s="443">
        <f>'KYEI BEKIND - ASAMANKESE'!R36</f>
        <v>1.4530909090909089E-2</v>
      </c>
      <c r="T871" s="443">
        <f>'KYEI BEKIND - ASAMANKESE'!S36</f>
        <v>550.58666666666659</v>
      </c>
      <c r="U871" s="433">
        <f>'KYEI BEKIND - ASAMANKESE'!T36</f>
        <v>30</v>
      </c>
      <c r="V871" s="433">
        <f>'KYEI BEKIND - ASAMANKESE'!U36</f>
        <v>3</v>
      </c>
      <c r="W871" s="433">
        <f>'KYEI BEKIND - ASAMANKESE'!V36</f>
        <v>33</v>
      </c>
      <c r="X871" s="434">
        <f>'KYEI BEKIND - ASAMANKESE'!W36</f>
        <v>108</v>
      </c>
      <c r="Y871" s="434">
        <f>'KYEI BEKIND - ASAMANKESE'!X36</f>
        <v>0</v>
      </c>
      <c r="Z871" s="443">
        <f>'KYEI BEKIND - ASAMANKESE'!Y36</f>
        <v>0</v>
      </c>
      <c r="AA871" s="444">
        <f>'KYEI BEKIND - ASAMANKESE'!Z36</f>
        <v>1.6388888888888888</v>
      </c>
      <c r="AB871" s="446" t="str">
        <f>'KYEI BEKIND - ASAMANKESE'!AA36</f>
        <v>HIGH-DON’T ORDER</v>
      </c>
      <c r="AC871" s="443">
        <f>'KYEI BEKIND - ASAMANKESE'!AB36</f>
        <v>0</v>
      </c>
      <c r="AD871" s="450">
        <f>Table1[[#This Row],[Stock Sell in/Sell out]]*Table1[[#This Row],[Stock Norm +Transit Time]]/Table1[[#This Row],[Stock Norm QTY]]</f>
        <v>54.083333333333336</v>
      </c>
      <c r="AE871" s="443">
        <f>Table1[[#This Row],[Stock Norm +Transit Time]]*Table1[[#This Row],[Av. Daily Sales MT]]</f>
        <v>0.47951999999999995</v>
      </c>
    </row>
    <row r="872" spans="1:31" hidden="1">
      <c r="A872" s="433" t="s">
        <v>130</v>
      </c>
      <c r="B872" s="433" t="s">
        <v>1</v>
      </c>
      <c r="C872" s="433" t="str">
        <f>'KYEI BEKIND - ASAMANKESE'!B37</f>
        <v>W145</v>
      </c>
      <c r="D872" s="433" t="str">
        <f>'KYEI BEKIND - ASAMANKESE'!C37</f>
        <v>JAMAA DETERGENT 100G</v>
      </c>
      <c r="E872" s="433" t="str">
        <f>'KYEI BEKIND - ASAMANKESE'!D37</f>
        <v>DETERGENT</v>
      </c>
      <c r="F872" s="433" t="str">
        <f>'KYEI BEKIND - ASAMANKESE'!E37</f>
        <v>JAMAA</v>
      </c>
      <c r="G872" s="443">
        <f>'KYEI BEKIND - ASAMANKESE'!F37</f>
        <v>0.31300000000000006</v>
      </c>
      <c r="H872" s="434">
        <f>'KYEI BEKIND - ASAMANKESE'!G37</f>
        <v>18.333333333333332</v>
      </c>
      <c r="I872" s="443">
        <f>'KYEI BEKIND - ASAMANKESE'!H37</f>
        <v>3038.7333333333399</v>
      </c>
      <c r="J872" s="433">
        <f>'KYEI BEKIND - ASAMANKESE'!I37</f>
        <v>153</v>
      </c>
      <c r="K872" s="443">
        <f>'KYEI BEKIND - ASAMANKESE'!J37</f>
        <v>1.5399</v>
      </c>
      <c r="L872" s="443">
        <f>'KYEI BEKIND - ASAMANKESE'!K37</f>
        <v>25359.610909090967</v>
      </c>
      <c r="M872" s="443">
        <f>'KYEI BEKIND - ASAMANKESE'!L37</f>
        <v>165.74909090909128</v>
      </c>
      <c r="N872" s="433">
        <f>'KYEI BEKIND - ASAMANKESE'!M37</f>
        <v>40</v>
      </c>
      <c r="O872" s="444">
        <f>'KYEI BEKIND - ASAMANKESE'!N37</f>
        <v>3.4009469844520192E-3</v>
      </c>
      <c r="P872" s="433">
        <f>'KYEI BEKIND - ASAMANKESE'!O37</f>
        <v>0.96621798433079731</v>
      </c>
      <c r="Q872" s="433" t="str">
        <f>'KYEI BEKIND - ASAMANKESE'!P37</f>
        <v>C</v>
      </c>
      <c r="R872" s="434">
        <f>'KYEI BEKIND - ASAMANKESE'!Q37</f>
        <v>0.83333333333333326</v>
      </c>
      <c r="S872" s="443">
        <f>'KYEI BEKIND - ASAMANKESE'!R37</f>
        <v>1.4227272727272729E-2</v>
      </c>
      <c r="T872" s="443">
        <f>'KYEI BEKIND - ASAMANKESE'!S37</f>
        <v>138.12424242424274</v>
      </c>
      <c r="U872" s="433">
        <f>'KYEI BEKIND - ASAMANKESE'!T37</f>
        <v>30</v>
      </c>
      <c r="V872" s="433">
        <f>'KYEI BEKIND - ASAMANKESE'!U37</f>
        <v>3</v>
      </c>
      <c r="W872" s="433">
        <f>'KYEI BEKIND - ASAMANKESE'!V37</f>
        <v>33</v>
      </c>
      <c r="X872" s="434">
        <f>'KYEI BEKIND - ASAMANKESE'!W37</f>
        <v>27.499999999999996</v>
      </c>
      <c r="Y872" s="434">
        <f>'KYEI BEKIND - ASAMANKESE'!X37</f>
        <v>0</v>
      </c>
      <c r="Z872" s="443">
        <f>'KYEI BEKIND - ASAMANKESE'!Y37</f>
        <v>0</v>
      </c>
      <c r="AA872" s="444">
        <f>'KYEI BEKIND - ASAMANKESE'!Z37</f>
        <v>5.5636363636363644</v>
      </c>
      <c r="AB872" s="446" t="str">
        <f>'KYEI BEKIND - ASAMANKESE'!AA37</f>
        <v>VERY HIGH-DON’T ORDER</v>
      </c>
      <c r="AC872" s="443">
        <f>'KYEI BEKIND - ASAMANKESE'!AB37</f>
        <v>0</v>
      </c>
      <c r="AD872" s="450">
        <f>Table1[[#This Row],[Stock Sell in/Sell out]]*Table1[[#This Row],[Stock Norm +Transit Time]]/Table1[[#This Row],[Stock Norm QTY]]</f>
        <v>183.60000000000002</v>
      </c>
      <c r="AE872" s="443">
        <f>Table1[[#This Row],[Stock Norm +Transit Time]]*Table1[[#This Row],[Av. Daily Sales MT]]</f>
        <v>0.46950000000000008</v>
      </c>
    </row>
    <row r="873" spans="1:31" hidden="1">
      <c r="A873" s="433" t="s">
        <v>130</v>
      </c>
      <c r="B873" s="433" t="s">
        <v>1</v>
      </c>
      <c r="C873" s="433" t="str">
        <f>'KYEI BEKIND - ASAMANKESE'!B38</f>
        <v>W204</v>
      </c>
      <c r="D873" s="433" t="str">
        <f>'KYEI BEKIND - ASAMANKESE'!C38</f>
        <v>ALIFE COCONUT 18X200G</v>
      </c>
      <c r="E873" s="433" t="str">
        <f>'KYEI BEKIND - ASAMANKESE'!D38</f>
        <v>SOAP</v>
      </c>
      <c r="F873" s="433" t="str">
        <f>'KYEI BEKIND - ASAMANKESE'!E38</f>
        <v>ALIFE</v>
      </c>
      <c r="G873" s="443">
        <f>'KYEI BEKIND - ASAMANKESE'!F38</f>
        <v>0.30480000000000018</v>
      </c>
      <c r="H873" s="434">
        <f>'KYEI BEKIND - ASAMANKESE'!G38</f>
        <v>84.333333333333329</v>
      </c>
      <c r="I873" s="443">
        <f>'KYEI BEKIND - ASAMANKESE'!H38</f>
        <v>7599.9733333333334</v>
      </c>
      <c r="J873" s="433">
        <f>'KYEI BEKIND - ASAMANKESE'!I38</f>
        <v>827</v>
      </c>
      <c r="K873" s="443">
        <f>'KYEI BEKIND - ASAMANKESE'!J38</f>
        <v>2.9806000000000004</v>
      </c>
      <c r="L873" s="443">
        <f>'KYEI BEKIND - ASAMANKESE'!K38</f>
        <v>74527.801739130431</v>
      </c>
      <c r="M873" s="443">
        <f>'KYEI BEKIND - ASAMANKESE'!L38</f>
        <v>90.118260869565219</v>
      </c>
      <c r="N873" s="433">
        <f>'KYEI BEKIND - ASAMANKESE'!M38</f>
        <v>6</v>
      </c>
      <c r="O873" s="444">
        <f>'KYEI BEKIND - ASAMANKESE'!N38</f>
        <v>3.3118486928465684E-3</v>
      </c>
      <c r="P873" s="433">
        <f>'KYEI BEKIND - ASAMANKESE'!O38</f>
        <v>0.96952983302364393</v>
      </c>
      <c r="Q873" s="433" t="str">
        <f>'KYEI BEKIND - ASAMANKESE'!P38</f>
        <v>C</v>
      </c>
      <c r="R873" s="434">
        <f>'KYEI BEKIND - ASAMANKESE'!Q38</f>
        <v>3.833333333333333</v>
      </c>
      <c r="S873" s="443">
        <f>'KYEI BEKIND - ASAMANKESE'!R38</f>
        <v>1.3854545454545463E-2</v>
      </c>
      <c r="T873" s="443">
        <f>'KYEI BEKIND - ASAMANKESE'!S38</f>
        <v>345.45333333333332</v>
      </c>
      <c r="U873" s="433">
        <f>'KYEI BEKIND - ASAMANKESE'!T38</f>
        <v>30</v>
      </c>
      <c r="V873" s="433">
        <f>'KYEI BEKIND - ASAMANKESE'!U38</f>
        <v>3</v>
      </c>
      <c r="W873" s="433">
        <f>'KYEI BEKIND - ASAMANKESE'!V38</f>
        <v>33</v>
      </c>
      <c r="X873" s="434">
        <f>'KYEI BEKIND - ASAMANKESE'!W38</f>
        <v>126.49999999999999</v>
      </c>
      <c r="Y873" s="434">
        <f>'KYEI BEKIND - ASAMANKESE'!X38</f>
        <v>0</v>
      </c>
      <c r="Z873" s="443">
        <f>'KYEI BEKIND - ASAMANKESE'!Y38</f>
        <v>0</v>
      </c>
      <c r="AA873" s="444">
        <f>'KYEI BEKIND - ASAMANKESE'!Z38</f>
        <v>6.537549407114625</v>
      </c>
      <c r="AB873" s="446" t="str">
        <f>'KYEI BEKIND - ASAMANKESE'!AA38</f>
        <v>VERY HIGH-DON’T ORDER</v>
      </c>
      <c r="AC873" s="443">
        <f>'KYEI BEKIND - ASAMANKESE'!AB38</f>
        <v>0</v>
      </c>
      <c r="AD873" s="450">
        <f>Table1[[#This Row],[Stock Sell in/Sell out]]*Table1[[#This Row],[Stock Norm +Transit Time]]/Table1[[#This Row],[Stock Norm QTY]]</f>
        <v>215.73913043478262</v>
      </c>
      <c r="AE873" s="443">
        <f>Table1[[#This Row],[Stock Norm +Transit Time]]*Table1[[#This Row],[Av. Daily Sales MT]]</f>
        <v>0.45720000000000027</v>
      </c>
    </row>
    <row r="874" spans="1:31" hidden="1">
      <c r="A874" s="433" t="s">
        <v>130</v>
      </c>
      <c r="B874" s="433" t="s">
        <v>1</v>
      </c>
      <c r="C874" s="433" t="str">
        <f>'KYEI BEKIND - ASAMANKESE'!B39</f>
        <v>W111</v>
      </c>
      <c r="D874" s="433" t="str">
        <f>'KYEI BEKIND - ASAMANKESE'!C39</f>
        <v>FORTUNE DELIGHT 900GM</v>
      </c>
      <c r="E874" s="433" t="str">
        <f>'KYEI BEKIND - ASAMANKESE'!D39</f>
        <v>RICE</v>
      </c>
      <c r="F874" s="433" t="str">
        <f>'KYEI BEKIND - ASAMANKESE'!E39</f>
        <v>FORTUNE DELIGHT</v>
      </c>
      <c r="G874" s="443">
        <f>'KYEI BEKIND - ASAMANKESE'!F39</f>
        <v>0.29249999999999998</v>
      </c>
      <c r="H874" s="434">
        <f>'KYEI BEKIND - ASAMANKESE'!G39</f>
        <v>14.666666666666666</v>
      </c>
      <c r="I874" s="443">
        <f>'KYEI BEKIND - ASAMANKESE'!H39</f>
        <v>6064</v>
      </c>
      <c r="J874" s="433">
        <f>'KYEI BEKIND - ASAMANKESE'!I39</f>
        <v>117</v>
      </c>
      <c r="K874" s="443">
        <f>'KYEI BEKIND - ASAMANKESE'!J39</f>
        <v>2.1150000000000002</v>
      </c>
      <c r="L874" s="443">
        <f>'KYEI BEKIND - ASAMANKESE'!K39</f>
        <v>48374.181818181823</v>
      </c>
      <c r="M874" s="443">
        <f>'KYEI BEKIND - ASAMANKESE'!L39</f>
        <v>413.4545454545455</v>
      </c>
      <c r="N874" s="433">
        <f>'KYEI BEKIND - ASAMANKESE'!M39</f>
        <v>12</v>
      </c>
      <c r="O874" s="444">
        <f>'KYEI BEKIND - ASAMANKESE'!N39</f>
        <v>3.1782012554383882E-3</v>
      </c>
      <c r="P874" s="433">
        <f>'KYEI BEKIND - ASAMANKESE'!O39</f>
        <v>0.97270803427908237</v>
      </c>
      <c r="Q874" s="433" t="str">
        <f>'KYEI BEKIND - ASAMANKESE'!P39</f>
        <v>C</v>
      </c>
      <c r="R874" s="434">
        <f>'KYEI BEKIND - ASAMANKESE'!Q39</f>
        <v>0.66666666666666663</v>
      </c>
      <c r="S874" s="443">
        <f>'KYEI BEKIND - ASAMANKESE'!R39</f>
        <v>1.3295454545454544E-2</v>
      </c>
      <c r="T874" s="443">
        <f>'KYEI BEKIND - ASAMANKESE'!S39</f>
        <v>275.63636363636363</v>
      </c>
      <c r="U874" s="433">
        <f>'KYEI BEKIND - ASAMANKESE'!T39</f>
        <v>30</v>
      </c>
      <c r="V874" s="433">
        <f>'KYEI BEKIND - ASAMANKESE'!U39</f>
        <v>3</v>
      </c>
      <c r="W874" s="433">
        <f>'KYEI BEKIND - ASAMANKESE'!V39</f>
        <v>33</v>
      </c>
      <c r="X874" s="434">
        <f>'KYEI BEKIND - ASAMANKESE'!W39</f>
        <v>22</v>
      </c>
      <c r="Y874" s="434">
        <f>'KYEI BEKIND - ASAMANKESE'!X39</f>
        <v>0</v>
      </c>
      <c r="Z874" s="443">
        <f>'KYEI BEKIND - ASAMANKESE'!Y39</f>
        <v>0</v>
      </c>
      <c r="AA874" s="444">
        <f>'KYEI BEKIND - ASAMANKESE'!Z39</f>
        <v>5.3181818181818183</v>
      </c>
      <c r="AB874" s="446" t="str">
        <f>'KYEI BEKIND - ASAMANKESE'!AA39</f>
        <v>VERY HIGH-DON’T ORDER</v>
      </c>
      <c r="AC874" s="443">
        <f>'KYEI BEKIND - ASAMANKESE'!AB39</f>
        <v>0</v>
      </c>
      <c r="AD874" s="450">
        <f>Table1[[#This Row],[Stock Sell in/Sell out]]*Table1[[#This Row],[Stock Norm +Transit Time]]/Table1[[#This Row],[Stock Norm QTY]]</f>
        <v>175.5</v>
      </c>
      <c r="AE874" s="443">
        <f>Table1[[#This Row],[Stock Norm +Transit Time]]*Table1[[#This Row],[Av. Daily Sales MT]]</f>
        <v>0.43874999999999997</v>
      </c>
    </row>
    <row r="875" spans="1:31" hidden="1">
      <c r="A875" s="433" t="s">
        <v>130</v>
      </c>
      <c r="B875" s="433" t="s">
        <v>1</v>
      </c>
      <c r="C875" s="433" t="str">
        <f>'KYEI BEKIND - ASAMANKESE'!B40</f>
        <v>W203</v>
      </c>
      <c r="D875" s="433" t="str">
        <f>'KYEI BEKIND - ASAMANKESE'!C40</f>
        <v>ALIFE LEMON 18X200G</v>
      </c>
      <c r="E875" s="433" t="str">
        <f>'KYEI BEKIND - ASAMANKESE'!D40</f>
        <v>SOAP</v>
      </c>
      <c r="F875" s="433" t="str">
        <f>'KYEI BEKIND - ASAMANKESE'!E40</f>
        <v>ALIFE</v>
      </c>
      <c r="G875" s="443">
        <f>'KYEI BEKIND - ASAMANKESE'!F40</f>
        <v>0.27959999999999979</v>
      </c>
      <c r="H875" s="434">
        <f>'KYEI BEKIND - ASAMANKESE'!G40</f>
        <v>77.666666666666671</v>
      </c>
      <c r="I875" s="443">
        <f>'KYEI BEKIND - ASAMANKESE'!H40</f>
        <v>4526.4133333333366</v>
      </c>
      <c r="J875" s="433">
        <f>'KYEI BEKIND - ASAMANKESE'!I40</f>
        <v>831</v>
      </c>
      <c r="K875" s="443">
        <f>'KYEI BEKIND - ASAMANKESE'!J40</f>
        <v>2.9916</v>
      </c>
      <c r="L875" s="443">
        <f>'KYEI BEKIND - ASAMANKESE'!K40</f>
        <v>48430.680000000029</v>
      </c>
      <c r="M875" s="443">
        <f>'KYEI BEKIND - ASAMANKESE'!L40</f>
        <v>58.280000000000037</v>
      </c>
      <c r="N875" s="433">
        <f>'KYEI BEKIND - ASAMANKESE'!M40</f>
        <v>36</v>
      </c>
      <c r="O875" s="444">
        <f>'KYEI BEKIND - ASAMANKESE'!N40</f>
        <v>3.0380344308395648E-3</v>
      </c>
      <c r="P875" s="433">
        <f>'KYEI BEKIND - ASAMANKESE'!O40</f>
        <v>0.97574606870992198</v>
      </c>
      <c r="Q875" s="433" t="str">
        <f>'KYEI BEKIND - ASAMANKESE'!P40</f>
        <v>C</v>
      </c>
      <c r="R875" s="434">
        <f>'KYEI BEKIND - ASAMANKESE'!Q40</f>
        <v>3.5303030303030307</v>
      </c>
      <c r="S875" s="443">
        <f>'KYEI BEKIND - ASAMANKESE'!R40</f>
        <v>1.2709090909090899E-2</v>
      </c>
      <c r="T875" s="443">
        <f>'KYEI BEKIND - ASAMANKESE'!S40</f>
        <v>205.74606060606075</v>
      </c>
      <c r="U875" s="433">
        <f>'KYEI BEKIND - ASAMANKESE'!T40</f>
        <v>30</v>
      </c>
      <c r="V875" s="433">
        <f>'KYEI BEKIND - ASAMANKESE'!U40</f>
        <v>3</v>
      </c>
      <c r="W875" s="433">
        <f>'KYEI BEKIND - ASAMANKESE'!V40</f>
        <v>33</v>
      </c>
      <c r="X875" s="434">
        <f>'KYEI BEKIND - ASAMANKESE'!W40</f>
        <v>116.50000000000001</v>
      </c>
      <c r="Y875" s="434">
        <f>'KYEI BEKIND - ASAMANKESE'!X40</f>
        <v>0</v>
      </c>
      <c r="Z875" s="443">
        <f>'KYEI BEKIND - ASAMANKESE'!Y40</f>
        <v>0</v>
      </c>
      <c r="AA875" s="444">
        <f>'KYEI BEKIND - ASAMANKESE'!Z40</f>
        <v>7.1330472103004281</v>
      </c>
      <c r="AB875" s="446" t="str">
        <f>'KYEI BEKIND - ASAMANKESE'!AA40</f>
        <v>VERY HIGH-DON’T ORDER</v>
      </c>
      <c r="AC875" s="443">
        <f>'KYEI BEKIND - ASAMANKESE'!AB40</f>
        <v>0</v>
      </c>
      <c r="AD875" s="450">
        <f>Table1[[#This Row],[Stock Sell in/Sell out]]*Table1[[#This Row],[Stock Norm +Transit Time]]/Table1[[#This Row],[Stock Norm QTY]]</f>
        <v>235.39055793991415</v>
      </c>
      <c r="AE875" s="443">
        <f>Table1[[#This Row],[Stock Norm +Transit Time]]*Table1[[#This Row],[Av. Daily Sales MT]]</f>
        <v>0.41939999999999966</v>
      </c>
    </row>
    <row r="876" spans="1:31" hidden="1">
      <c r="A876" s="433" t="s">
        <v>130</v>
      </c>
      <c r="B876" s="433" t="s">
        <v>1</v>
      </c>
      <c r="C876" s="433" t="str">
        <f>'KYEI BEKIND - ASAMANKESE'!B41</f>
        <v>W026</v>
      </c>
      <c r="D876" s="433" t="str">
        <f>'KYEI BEKIND - ASAMANKESE'!C41</f>
        <v>FORTUNE MARGARINE @15KG</v>
      </c>
      <c r="E876" s="433" t="str">
        <f>'KYEI BEKIND - ASAMANKESE'!D41</f>
        <v>SPECIALTY FATS</v>
      </c>
      <c r="F876" s="433" t="str">
        <f>'KYEI BEKIND - ASAMANKESE'!E41</f>
        <v>FORTUNE</v>
      </c>
      <c r="G876" s="443">
        <f>'KYEI BEKIND - ASAMANKESE'!F41</f>
        <v>0.25500000000000006</v>
      </c>
      <c r="H876" s="434">
        <f>'KYEI BEKIND - ASAMANKESE'!G41</f>
        <v>17</v>
      </c>
      <c r="I876" s="443">
        <f>'KYEI BEKIND - ASAMANKESE'!H41</f>
        <v>7755</v>
      </c>
      <c r="J876" s="433">
        <f>'KYEI BEKIND - ASAMANKESE'!I41</f>
        <v>136</v>
      </c>
      <c r="K876" s="443">
        <f>'KYEI BEKIND - ASAMANKESE'!J41</f>
        <v>2.04</v>
      </c>
      <c r="L876" s="443">
        <f>'KYEI BEKIND - ASAMANKESE'!K41</f>
        <v>62040</v>
      </c>
      <c r="M876" s="443">
        <f>'KYEI BEKIND - ASAMANKESE'!L41</f>
        <v>456.1764705882353</v>
      </c>
      <c r="N876" s="433">
        <f>'KYEI BEKIND - ASAMANKESE'!M41</f>
        <v>20</v>
      </c>
      <c r="O876" s="444">
        <f>'KYEI BEKIND - ASAMANKESE'!N41</f>
        <v>2.7707395560232109E-3</v>
      </c>
      <c r="P876" s="433">
        <f>'KYEI BEKIND - ASAMANKESE'!O41</f>
        <v>0.97851680826594523</v>
      </c>
      <c r="Q876" s="433" t="str">
        <f>'KYEI BEKIND - ASAMANKESE'!P41</f>
        <v>C</v>
      </c>
      <c r="R876" s="434">
        <f>'KYEI BEKIND - ASAMANKESE'!Q41</f>
        <v>0.77272727272727271</v>
      </c>
      <c r="S876" s="443">
        <f>'KYEI BEKIND - ASAMANKESE'!R41</f>
        <v>1.1590909090909094E-2</v>
      </c>
      <c r="T876" s="443">
        <f>'KYEI BEKIND - ASAMANKESE'!S41</f>
        <v>352.5</v>
      </c>
      <c r="U876" s="433">
        <f>'KYEI BEKIND - ASAMANKESE'!T41</f>
        <v>30</v>
      </c>
      <c r="V876" s="433">
        <f>'KYEI BEKIND - ASAMANKESE'!U41</f>
        <v>3</v>
      </c>
      <c r="W876" s="433">
        <f>'KYEI BEKIND - ASAMANKESE'!V41</f>
        <v>33</v>
      </c>
      <c r="X876" s="434">
        <f>'KYEI BEKIND - ASAMANKESE'!W41</f>
        <v>25.5</v>
      </c>
      <c r="Y876" s="434">
        <f>'KYEI BEKIND - ASAMANKESE'!X41</f>
        <v>0</v>
      </c>
      <c r="Z876" s="443">
        <f>'KYEI BEKIND - ASAMANKESE'!Y41</f>
        <v>0</v>
      </c>
      <c r="AA876" s="444">
        <f>'KYEI BEKIND - ASAMANKESE'!Z41</f>
        <v>5.333333333333333</v>
      </c>
      <c r="AB876" s="446" t="str">
        <f>'KYEI BEKIND - ASAMANKESE'!AA41</f>
        <v>VERY HIGH-DON’T ORDER</v>
      </c>
      <c r="AC876" s="443">
        <f>'KYEI BEKIND - ASAMANKESE'!AB41</f>
        <v>0</v>
      </c>
      <c r="AD876" s="450">
        <f>Table1[[#This Row],[Stock Sell in/Sell out]]*Table1[[#This Row],[Stock Norm +Transit Time]]/Table1[[#This Row],[Stock Norm QTY]]</f>
        <v>176</v>
      </c>
      <c r="AE876" s="443">
        <f>Table1[[#This Row],[Stock Norm +Transit Time]]*Table1[[#This Row],[Av. Daily Sales MT]]</f>
        <v>0.38250000000000012</v>
      </c>
    </row>
    <row r="877" spans="1:31" hidden="1">
      <c r="A877" s="433" t="s">
        <v>130</v>
      </c>
      <c r="B877" s="433" t="s">
        <v>1</v>
      </c>
      <c r="C877" s="433" t="str">
        <f>'KYEI BEKIND - ASAMANKESE'!B42</f>
        <v>W067</v>
      </c>
      <c r="D877" s="433" t="str">
        <f>'KYEI BEKIND - ASAMANKESE'!C42</f>
        <v>FORTUNE DELICIOUS 4.5KG</v>
      </c>
      <c r="E877" s="433" t="str">
        <f>'KYEI BEKIND - ASAMANKESE'!D42</f>
        <v>RICE</v>
      </c>
      <c r="F877" s="433" t="str">
        <f>'KYEI BEKIND - ASAMANKESE'!E42</f>
        <v>FORTUNE DELICIOUS</v>
      </c>
      <c r="G877" s="443">
        <f>'KYEI BEKIND - ASAMANKESE'!F42</f>
        <v>0.24750000000000008</v>
      </c>
      <c r="H877" s="434">
        <f>'KYEI BEKIND - ASAMANKESE'!G42</f>
        <v>7.6666666666666661</v>
      </c>
      <c r="I877" s="443">
        <f>'KYEI BEKIND - ASAMANKESE'!H42</f>
        <v>3113.8</v>
      </c>
      <c r="J877" s="433">
        <f>'KYEI BEKIND - ASAMANKESE'!I42</f>
        <v>0</v>
      </c>
      <c r="K877" s="443">
        <f>'KYEI BEKIND - ASAMANKESE'!J42</f>
        <v>0</v>
      </c>
      <c r="L877" s="443">
        <f>'KYEI BEKIND - ASAMANKESE'!K42</f>
        <v>0</v>
      </c>
      <c r="M877" s="443">
        <f>'KYEI BEKIND - ASAMANKESE'!L42</f>
        <v>406.14782608695657</v>
      </c>
      <c r="N877" s="433">
        <f>'KYEI BEKIND - ASAMANKESE'!M42</f>
        <v>4</v>
      </c>
      <c r="O877" s="444">
        <f>'KYEI BEKIND - ASAMANKESE'!N42</f>
        <v>2.6892472161401757E-3</v>
      </c>
      <c r="P877" s="433">
        <f>'KYEI BEKIND - ASAMANKESE'!O42</f>
        <v>0.98120605548208539</v>
      </c>
      <c r="Q877" s="433" t="str">
        <f>'KYEI BEKIND - ASAMANKESE'!P42</f>
        <v>C</v>
      </c>
      <c r="R877" s="434">
        <f>'KYEI BEKIND - ASAMANKESE'!Q42</f>
        <v>0.34848484848484845</v>
      </c>
      <c r="S877" s="443">
        <f>'KYEI BEKIND - ASAMANKESE'!R42</f>
        <v>1.1250000000000003E-2</v>
      </c>
      <c r="T877" s="443">
        <f>'KYEI BEKIND - ASAMANKESE'!S42</f>
        <v>141.53636363636363</v>
      </c>
      <c r="U877" s="433">
        <f>'KYEI BEKIND - ASAMANKESE'!T42</f>
        <v>30</v>
      </c>
      <c r="V877" s="433">
        <f>'KYEI BEKIND - ASAMANKESE'!U42</f>
        <v>3</v>
      </c>
      <c r="W877" s="433">
        <f>'KYEI BEKIND - ASAMANKESE'!V42</f>
        <v>33</v>
      </c>
      <c r="X877" s="434">
        <f>'KYEI BEKIND - ASAMANKESE'!W42</f>
        <v>11.499999999999998</v>
      </c>
      <c r="Y877" s="434">
        <f>'KYEI BEKIND - ASAMANKESE'!X42</f>
        <v>11.499999999999998</v>
      </c>
      <c r="Z877" s="443">
        <f>'KYEI BEKIND - ASAMANKESE'!Y42</f>
        <v>0.37125000000000008</v>
      </c>
      <c r="AA877" s="444">
        <f>'KYEI BEKIND - ASAMANKESE'!Z42</f>
        <v>0</v>
      </c>
      <c r="AB877" s="446" t="str">
        <f>'KYEI BEKIND - ASAMANKESE'!AA42</f>
        <v>VERY LOW-ORDER URGENTLY</v>
      </c>
      <c r="AC877" s="443">
        <f>'KYEI BEKIND - ASAMANKESE'!AB42</f>
        <v>4670.7</v>
      </c>
      <c r="AD877" s="450">
        <f>Table1[[#This Row],[Stock Sell in/Sell out]]*Table1[[#This Row],[Stock Norm +Transit Time]]/Table1[[#This Row],[Stock Norm QTY]]</f>
        <v>0</v>
      </c>
      <c r="AE877" s="443">
        <f>Table1[[#This Row],[Stock Norm +Transit Time]]*Table1[[#This Row],[Av. Daily Sales MT]]</f>
        <v>0.37125000000000008</v>
      </c>
    </row>
    <row r="878" spans="1:31" hidden="1">
      <c r="A878" s="433" t="s">
        <v>130</v>
      </c>
      <c r="B878" s="433" t="s">
        <v>1</v>
      </c>
      <c r="C878" s="433" t="str">
        <f>'KYEI BEKIND - ASAMANKESE'!B43</f>
        <v>W158</v>
      </c>
      <c r="D878" s="433" t="str">
        <f>'KYEI BEKIND - ASAMANKESE'!C43</f>
        <v>JAMAA DETERGENT 3KG</v>
      </c>
      <c r="E878" s="433" t="str">
        <f>'KYEI BEKIND - ASAMANKESE'!D43</f>
        <v>DETERGENT</v>
      </c>
      <c r="F878" s="433" t="str">
        <f>'KYEI BEKIND - ASAMANKESE'!E43</f>
        <v>JAMAA</v>
      </c>
      <c r="G878" s="443">
        <f>'KYEI BEKIND - ASAMANKESE'!F43</f>
        <v>0.24100000000000002</v>
      </c>
      <c r="H878" s="434">
        <f>'KYEI BEKIND - ASAMANKESE'!G43</f>
        <v>80.333333333333329</v>
      </c>
      <c r="I878" s="443">
        <f>'KYEI BEKIND - ASAMANKESE'!H43</f>
        <v>3298</v>
      </c>
      <c r="J878" s="433">
        <f>'KYEI BEKIND - ASAMANKESE'!I43</f>
        <v>0</v>
      </c>
      <c r="K878" s="443">
        <f>'KYEI BEKIND - ASAMANKESE'!J43</f>
        <v>0</v>
      </c>
      <c r="L878" s="443">
        <f>'KYEI BEKIND - ASAMANKESE'!K43</f>
        <v>0</v>
      </c>
      <c r="M878" s="443">
        <f>'KYEI BEKIND - ASAMANKESE'!L43</f>
        <v>41.053941908713696</v>
      </c>
      <c r="N878" s="433">
        <f>'KYEI BEKIND - ASAMANKESE'!M43</f>
        <v>24</v>
      </c>
      <c r="O878" s="444">
        <f>'KYEI BEKIND - ASAMANKESE'!N43</f>
        <v>2.6186205215748774E-3</v>
      </c>
      <c r="P878" s="433">
        <f>'KYEI BEKIND - ASAMANKESE'!O43</f>
        <v>0.9838246760036603</v>
      </c>
      <c r="Q878" s="433" t="str">
        <f>'KYEI BEKIND - ASAMANKESE'!P43</f>
        <v>C</v>
      </c>
      <c r="R878" s="434">
        <f>'KYEI BEKIND - ASAMANKESE'!Q43</f>
        <v>3.6515151515151514</v>
      </c>
      <c r="S878" s="443">
        <f>'KYEI BEKIND - ASAMANKESE'!R43</f>
        <v>1.0954545454545455E-2</v>
      </c>
      <c r="T878" s="443">
        <f>'KYEI BEKIND - ASAMANKESE'!S43</f>
        <v>149.90909090909091</v>
      </c>
      <c r="U878" s="433">
        <f>'KYEI BEKIND - ASAMANKESE'!T43</f>
        <v>30</v>
      </c>
      <c r="V878" s="433">
        <f>'KYEI BEKIND - ASAMANKESE'!U43</f>
        <v>3</v>
      </c>
      <c r="W878" s="433">
        <f>'KYEI BEKIND - ASAMANKESE'!V43</f>
        <v>33</v>
      </c>
      <c r="X878" s="434">
        <f>'KYEI BEKIND - ASAMANKESE'!W43</f>
        <v>120.5</v>
      </c>
      <c r="Y878" s="434">
        <f>'KYEI BEKIND - ASAMANKESE'!X43</f>
        <v>120.5</v>
      </c>
      <c r="Z878" s="443">
        <f>'KYEI BEKIND - ASAMANKESE'!Y43</f>
        <v>0.36150000000000004</v>
      </c>
      <c r="AA878" s="444">
        <f>'KYEI BEKIND - ASAMANKESE'!Z43</f>
        <v>0</v>
      </c>
      <c r="AB878" s="446" t="str">
        <f>'KYEI BEKIND - ASAMANKESE'!AA43</f>
        <v>VERY LOW-ORDER URGENTLY</v>
      </c>
      <c r="AC878" s="443">
        <f>'KYEI BEKIND - ASAMANKESE'!AB43</f>
        <v>4947</v>
      </c>
      <c r="AD878" s="450">
        <f>Table1[[#This Row],[Stock Sell in/Sell out]]*Table1[[#This Row],[Stock Norm +Transit Time]]/Table1[[#This Row],[Stock Norm QTY]]</f>
        <v>0</v>
      </c>
      <c r="AE878" s="443">
        <f>Table1[[#This Row],[Stock Norm +Transit Time]]*Table1[[#This Row],[Av. Daily Sales MT]]</f>
        <v>0.36149999999999999</v>
      </c>
    </row>
    <row r="879" spans="1:31" hidden="1">
      <c r="A879" s="433" t="s">
        <v>130</v>
      </c>
      <c r="B879" s="433" t="s">
        <v>1</v>
      </c>
      <c r="C879" s="433" t="str">
        <f>'KYEI BEKIND - ASAMANKESE'!B44</f>
        <v>W142</v>
      </c>
      <c r="D879" s="433" t="str">
        <f>'KYEI BEKIND - ASAMANKESE'!C44</f>
        <v>JAMAA CLASSIC 120G</v>
      </c>
      <c r="E879" s="433" t="str">
        <f>'KYEI BEKIND - ASAMANKESE'!D44</f>
        <v>SOAP</v>
      </c>
      <c r="F879" s="433" t="str">
        <f>'KYEI BEKIND - ASAMANKESE'!E44</f>
        <v>JAMAA</v>
      </c>
      <c r="G879" s="443">
        <f>'KYEI BEKIND - ASAMANKESE'!F44</f>
        <v>0.21311999999999998</v>
      </c>
      <c r="H879" s="434">
        <f>'KYEI BEKIND - ASAMANKESE'!G44</f>
        <v>37</v>
      </c>
      <c r="I879" s="443">
        <f>'KYEI BEKIND - ASAMANKESE'!H44</f>
        <v>2633.7333333333331</v>
      </c>
      <c r="J879" s="433">
        <f>'KYEI BEKIND - ASAMANKESE'!I44</f>
        <v>0</v>
      </c>
      <c r="K879" s="443">
        <f>'KYEI BEKIND - ASAMANKESE'!J44</f>
        <v>0</v>
      </c>
      <c r="L879" s="443">
        <f>'KYEI BEKIND - ASAMANKESE'!K44</f>
        <v>0</v>
      </c>
      <c r="M879" s="443">
        <f>'KYEI BEKIND - ASAMANKESE'!L44</f>
        <v>71.181981981981977</v>
      </c>
      <c r="N879" s="433">
        <f>'KYEI BEKIND - ASAMANKESE'!M44</f>
        <v>20</v>
      </c>
      <c r="O879" s="444">
        <f>'KYEI BEKIND - ASAMANKESE'!N44</f>
        <v>2.3156863301163392E-3</v>
      </c>
      <c r="P879" s="433">
        <f>'KYEI BEKIND - ASAMANKESE'!O44</f>
        <v>0.98614036233377667</v>
      </c>
      <c r="Q879" s="433" t="str">
        <f>'KYEI BEKIND - ASAMANKESE'!P44</f>
        <v>C</v>
      </c>
      <c r="R879" s="434">
        <f>'KYEI BEKIND - ASAMANKESE'!Q44</f>
        <v>1.6818181818181819</v>
      </c>
      <c r="S879" s="443">
        <f>'KYEI BEKIND - ASAMANKESE'!R44</f>
        <v>9.6872727272727267E-3</v>
      </c>
      <c r="T879" s="443">
        <f>'KYEI BEKIND - ASAMANKESE'!S44</f>
        <v>119.7151515151515</v>
      </c>
      <c r="U879" s="433">
        <f>'KYEI BEKIND - ASAMANKESE'!T44</f>
        <v>30</v>
      </c>
      <c r="V879" s="433">
        <f>'KYEI BEKIND - ASAMANKESE'!U44</f>
        <v>3</v>
      </c>
      <c r="W879" s="433">
        <f>'KYEI BEKIND - ASAMANKESE'!V44</f>
        <v>33</v>
      </c>
      <c r="X879" s="434">
        <f>'KYEI BEKIND - ASAMANKESE'!W44</f>
        <v>55.5</v>
      </c>
      <c r="Y879" s="434">
        <f>'KYEI BEKIND - ASAMANKESE'!X44</f>
        <v>55.5</v>
      </c>
      <c r="Z879" s="443">
        <f>'KYEI BEKIND - ASAMANKESE'!Y44</f>
        <v>0.31967999999999996</v>
      </c>
      <c r="AA879" s="444">
        <f>'KYEI BEKIND - ASAMANKESE'!Z44</f>
        <v>0</v>
      </c>
      <c r="AB879" s="446" t="str">
        <f>'KYEI BEKIND - ASAMANKESE'!AA44</f>
        <v>VERY LOW-ORDER URGENTLY</v>
      </c>
      <c r="AC879" s="443">
        <f>'KYEI BEKIND - ASAMANKESE'!AB44</f>
        <v>3950.6</v>
      </c>
      <c r="AD879" s="450">
        <f>Table1[[#This Row],[Stock Sell in/Sell out]]*Table1[[#This Row],[Stock Norm +Transit Time]]/Table1[[#This Row],[Stock Norm QTY]]</f>
        <v>0</v>
      </c>
      <c r="AE879" s="443">
        <f>Table1[[#This Row],[Stock Norm +Transit Time]]*Table1[[#This Row],[Av. Daily Sales MT]]</f>
        <v>0.31967999999999996</v>
      </c>
    </row>
    <row r="880" spans="1:31" hidden="1">
      <c r="A880" s="433" t="s">
        <v>130</v>
      </c>
      <c r="B880" s="433" t="s">
        <v>1</v>
      </c>
      <c r="C880" s="433" t="str">
        <f>'KYEI BEKIND - ASAMANKESE'!B45</f>
        <v>W160</v>
      </c>
      <c r="D880" s="433" t="str">
        <f>'KYEI BEKIND - ASAMANKESE'!C45</f>
        <v>SFO 450ML SCH</v>
      </c>
      <c r="E880" s="433" t="str">
        <f>'KYEI BEKIND - ASAMANKESE'!D45</f>
        <v>SUNFLOWER OIL</v>
      </c>
      <c r="F880" s="433" t="str">
        <f>'KYEI BEKIND - ASAMANKESE'!E45</f>
        <v>FRYTOL</v>
      </c>
      <c r="G880" s="443">
        <f>'KYEI BEKIND - ASAMANKESE'!F45</f>
        <v>0.20950000000000002</v>
      </c>
      <c r="H880" s="434">
        <f>'KYEI BEKIND - ASAMANKESE'!G45</f>
        <v>25</v>
      </c>
      <c r="I880" s="443">
        <f>'KYEI BEKIND - ASAMANKESE'!H45</f>
        <v>5500</v>
      </c>
      <c r="J880" s="433">
        <f>'KYEI BEKIND - ASAMANKESE'!I45</f>
        <v>0</v>
      </c>
      <c r="K880" s="443">
        <f>'KYEI BEKIND - ASAMANKESE'!J45</f>
        <v>0</v>
      </c>
      <c r="L880" s="443">
        <f>'KYEI BEKIND - ASAMANKESE'!K45</f>
        <v>0</v>
      </c>
      <c r="M880" s="443">
        <f>'KYEI BEKIND - ASAMANKESE'!L45</f>
        <v>220</v>
      </c>
      <c r="N880" s="433">
        <f>'KYEI BEKIND - ASAMANKESE'!M45</f>
        <v>18</v>
      </c>
      <c r="O880" s="444">
        <f>'KYEI BEKIND - ASAMANKESE'!N45</f>
        <v>2.2763526940661276E-3</v>
      </c>
      <c r="P880" s="433">
        <f>'KYEI BEKIND - ASAMANKESE'!O45</f>
        <v>0.98841671502784278</v>
      </c>
      <c r="Q880" s="433" t="str">
        <f>'KYEI BEKIND - ASAMANKESE'!P45</f>
        <v>C</v>
      </c>
      <c r="R880" s="434">
        <f>'KYEI BEKIND - ASAMANKESE'!Q45</f>
        <v>1.1363636363636365</v>
      </c>
      <c r="S880" s="443">
        <f>'KYEI BEKIND - ASAMANKESE'!R45</f>
        <v>9.522727272727273E-3</v>
      </c>
      <c r="T880" s="443">
        <f>'KYEI BEKIND - ASAMANKESE'!S45</f>
        <v>250</v>
      </c>
      <c r="U880" s="433">
        <f>'KYEI BEKIND - ASAMANKESE'!T45</f>
        <v>30</v>
      </c>
      <c r="V880" s="433">
        <f>'KYEI BEKIND - ASAMANKESE'!U45</f>
        <v>3</v>
      </c>
      <c r="W880" s="433">
        <f>'KYEI BEKIND - ASAMANKESE'!V45</f>
        <v>33</v>
      </c>
      <c r="X880" s="434">
        <f>'KYEI BEKIND - ASAMANKESE'!W45</f>
        <v>37.5</v>
      </c>
      <c r="Y880" s="434">
        <f>'KYEI BEKIND - ASAMANKESE'!X45</f>
        <v>37.5</v>
      </c>
      <c r="Z880" s="443">
        <f>'KYEI BEKIND - ASAMANKESE'!Y45</f>
        <v>0.31425000000000003</v>
      </c>
      <c r="AA880" s="444">
        <f>'KYEI BEKIND - ASAMANKESE'!Z45</f>
        <v>0</v>
      </c>
      <c r="AB880" s="446" t="str">
        <f>'KYEI BEKIND - ASAMANKESE'!AA45</f>
        <v>VERY LOW-ORDER URGENTLY</v>
      </c>
      <c r="AC880" s="443">
        <f>'KYEI BEKIND - ASAMANKESE'!AB45</f>
        <v>8250</v>
      </c>
      <c r="AD880" s="450">
        <f>Table1[[#This Row],[Stock Sell in/Sell out]]*Table1[[#This Row],[Stock Norm +Transit Time]]/Table1[[#This Row],[Stock Norm QTY]]</f>
        <v>0</v>
      </c>
      <c r="AE880" s="443">
        <f>Table1[[#This Row],[Stock Norm +Transit Time]]*Table1[[#This Row],[Av. Daily Sales MT]]</f>
        <v>0.31425000000000003</v>
      </c>
    </row>
    <row r="881" spans="1:31" hidden="1">
      <c r="A881" s="433" t="s">
        <v>130</v>
      </c>
      <c r="B881" s="433" t="s">
        <v>1</v>
      </c>
      <c r="C881" s="433" t="str">
        <f>'KYEI BEKIND - ASAMANKESE'!B46</f>
        <v>W177</v>
      </c>
      <c r="D881" s="433" t="str">
        <f>'KYEI BEKIND - ASAMANKESE'!C46</f>
        <v>JAMAA CLASSIC 48X100G</v>
      </c>
      <c r="E881" s="433" t="str">
        <f>'KYEI BEKIND - ASAMANKESE'!D46</f>
        <v>SOAP</v>
      </c>
      <c r="F881" s="433" t="str">
        <f>'KYEI BEKIND - ASAMANKESE'!E46</f>
        <v>JAMAA</v>
      </c>
      <c r="G881" s="443">
        <f>'KYEI BEKIND - ASAMANKESE'!F46</f>
        <v>0.17599999999999999</v>
      </c>
      <c r="H881" s="434">
        <f>'KYEI BEKIND - ASAMANKESE'!G46</f>
        <v>36.666666666666671</v>
      </c>
      <c r="I881" s="443">
        <f>'KYEI BEKIND - ASAMANKESE'!H46</f>
        <v>2426.6666666666665</v>
      </c>
      <c r="J881" s="433">
        <f>'KYEI BEKIND - ASAMANKESE'!I46</f>
        <v>0</v>
      </c>
      <c r="K881" s="443">
        <f>'KYEI BEKIND - ASAMANKESE'!J46</f>
        <v>0</v>
      </c>
      <c r="L881" s="443">
        <f>'KYEI BEKIND - ASAMANKESE'!K46</f>
        <v>0</v>
      </c>
      <c r="M881" s="443">
        <f>'KYEI BEKIND - ASAMANKESE'!L46</f>
        <v>66.181818181818173</v>
      </c>
      <c r="N881" s="433">
        <f>'KYEI BEKIND - ASAMANKESE'!M46</f>
        <v>100</v>
      </c>
      <c r="O881" s="444">
        <f>'KYEI BEKIND - ASAMANKESE'!N46</f>
        <v>1.9123535759219018E-3</v>
      </c>
      <c r="P881" s="433">
        <f>'KYEI BEKIND - ASAMANKESE'!O46</f>
        <v>0.99032906860376468</v>
      </c>
      <c r="Q881" s="433" t="str">
        <f>'KYEI BEKIND - ASAMANKESE'!P46</f>
        <v>C</v>
      </c>
      <c r="R881" s="434">
        <f>'KYEI BEKIND - ASAMANKESE'!Q46</f>
        <v>1.666666666666667</v>
      </c>
      <c r="S881" s="443">
        <f>'KYEI BEKIND - ASAMANKESE'!R46</f>
        <v>8.0000000000000002E-3</v>
      </c>
      <c r="T881" s="443">
        <f>'KYEI BEKIND - ASAMANKESE'!S46</f>
        <v>110.3030303030303</v>
      </c>
      <c r="U881" s="433">
        <f>'KYEI BEKIND - ASAMANKESE'!T46</f>
        <v>30</v>
      </c>
      <c r="V881" s="433">
        <f>'KYEI BEKIND - ASAMANKESE'!U46</f>
        <v>3</v>
      </c>
      <c r="W881" s="433">
        <f>'KYEI BEKIND - ASAMANKESE'!V46</f>
        <v>33</v>
      </c>
      <c r="X881" s="434">
        <f>'KYEI BEKIND - ASAMANKESE'!W46</f>
        <v>55.000000000000007</v>
      </c>
      <c r="Y881" s="434">
        <f>'KYEI BEKIND - ASAMANKESE'!X46</f>
        <v>55.000000000000007</v>
      </c>
      <c r="Z881" s="443">
        <f>'KYEI BEKIND - ASAMANKESE'!Y46</f>
        <v>0.26400000000000001</v>
      </c>
      <c r="AA881" s="444">
        <f>'KYEI BEKIND - ASAMANKESE'!Z46</f>
        <v>0</v>
      </c>
      <c r="AB881" s="446" t="str">
        <f>'KYEI BEKIND - ASAMANKESE'!AA46</f>
        <v>VERY LOW-ORDER URGENTLY</v>
      </c>
      <c r="AC881" s="443">
        <f>'KYEI BEKIND - ASAMANKESE'!AB46</f>
        <v>3640</v>
      </c>
      <c r="AD881" s="450">
        <f>Table1[[#This Row],[Stock Sell in/Sell out]]*Table1[[#This Row],[Stock Norm +Transit Time]]/Table1[[#This Row],[Stock Norm QTY]]</f>
        <v>0</v>
      </c>
      <c r="AE881" s="443">
        <f>Table1[[#This Row],[Stock Norm +Transit Time]]*Table1[[#This Row],[Av. Daily Sales MT]]</f>
        <v>0.26400000000000001</v>
      </c>
    </row>
    <row r="882" spans="1:31" hidden="1">
      <c r="A882" s="433" t="s">
        <v>130</v>
      </c>
      <c r="B882" s="433" t="s">
        <v>1</v>
      </c>
      <c r="C882" s="433" t="str">
        <f>'KYEI BEKIND - ASAMANKESE'!B47</f>
        <v>W159</v>
      </c>
      <c r="D882" s="433" t="str">
        <f>'KYEI BEKIND - ASAMANKESE'!C47</f>
        <v>SFO 900ML SCH</v>
      </c>
      <c r="E882" s="433" t="str">
        <f>'KYEI BEKIND - ASAMANKESE'!D47</f>
        <v>SUNFLOWER OIL</v>
      </c>
      <c r="F882" s="433" t="str">
        <f>'KYEI BEKIND - ASAMANKESE'!E47</f>
        <v>FRYTOL</v>
      </c>
      <c r="G882" s="443">
        <f>'KYEI BEKIND - ASAMANKESE'!F47</f>
        <v>0.14580000000000001</v>
      </c>
      <c r="H882" s="434">
        <f>'KYEI BEKIND - ASAMANKESE'!G47</f>
        <v>15</v>
      </c>
      <c r="I882" s="443">
        <f>'KYEI BEKIND - ASAMANKESE'!H47</f>
        <v>3825</v>
      </c>
      <c r="J882" s="433">
        <f>'KYEI BEKIND - ASAMANKESE'!I47</f>
        <v>0</v>
      </c>
      <c r="K882" s="443">
        <f>'KYEI BEKIND - ASAMANKESE'!J47</f>
        <v>0</v>
      </c>
      <c r="L882" s="443">
        <f>'KYEI BEKIND - ASAMANKESE'!K47</f>
        <v>0</v>
      </c>
      <c r="M882" s="443">
        <f>'KYEI BEKIND - ASAMANKESE'!L47</f>
        <v>255</v>
      </c>
      <c r="N882" s="433">
        <f>'KYEI BEKIND - ASAMANKESE'!M47</f>
        <v>40</v>
      </c>
      <c r="O882" s="444">
        <f>'KYEI BEKIND - ASAMANKESE'!N47</f>
        <v>1.5842110873262121E-3</v>
      </c>
      <c r="P882" s="433">
        <f>'KYEI BEKIND - ASAMANKESE'!O47</f>
        <v>0.99191327969109089</v>
      </c>
      <c r="Q882" s="433" t="str">
        <f>'KYEI BEKIND - ASAMANKESE'!P47</f>
        <v>C</v>
      </c>
      <c r="R882" s="434">
        <f>'KYEI BEKIND - ASAMANKESE'!Q47</f>
        <v>0.68181818181818177</v>
      </c>
      <c r="S882" s="443">
        <f>'KYEI BEKIND - ASAMANKESE'!R47</f>
        <v>6.6272727272727282E-3</v>
      </c>
      <c r="T882" s="443">
        <f>'KYEI BEKIND - ASAMANKESE'!S47</f>
        <v>173.86363636363637</v>
      </c>
      <c r="U882" s="433">
        <f>'KYEI BEKIND - ASAMANKESE'!T47</f>
        <v>30</v>
      </c>
      <c r="V882" s="433">
        <f>'KYEI BEKIND - ASAMANKESE'!U47</f>
        <v>3</v>
      </c>
      <c r="W882" s="433">
        <f>'KYEI BEKIND - ASAMANKESE'!V47</f>
        <v>33</v>
      </c>
      <c r="X882" s="434">
        <f>'KYEI BEKIND - ASAMANKESE'!W47</f>
        <v>22.5</v>
      </c>
      <c r="Y882" s="434">
        <f>'KYEI BEKIND - ASAMANKESE'!X47</f>
        <v>22.5</v>
      </c>
      <c r="Z882" s="443">
        <f>'KYEI BEKIND - ASAMANKESE'!Y47</f>
        <v>0.21870000000000003</v>
      </c>
      <c r="AA882" s="444">
        <f>'KYEI BEKIND - ASAMANKESE'!Z47</f>
        <v>0</v>
      </c>
      <c r="AB882" s="446" t="str">
        <f>'KYEI BEKIND - ASAMANKESE'!AA47</f>
        <v>VERY LOW-ORDER URGENTLY</v>
      </c>
      <c r="AC882" s="443">
        <f>'KYEI BEKIND - ASAMANKESE'!AB47</f>
        <v>5737.5</v>
      </c>
      <c r="AD882" s="450">
        <f>Table1[[#This Row],[Stock Sell in/Sell out]]*Table1[[#This Row],[Stock Norm +Transit Time]]/Table1[[#This Row],[Stock Norm QTY]]</f>
        <v>0</v>
      </c>
      <c r="AE882" s="443">
        <f>Table1[[#This Row],[Stock Norm +Transit Time]]*Table1[[#This Row],[Av. Daily Sales MT]]</f>
        <v>0.21870000000000003</v>
      </c>
    </row>
    <row r="883" spans="1:31" hidden="1">
      <c r="A883" s="433" t="s">
        <v>130</v>
      </c>
      <c r="B883" s="433" t="s">
        <v>1</v>
      </c>
      <c r="C883" s="433" t="str">
        <f>'KYEI BEKIND - ASAMANKESE'!B48</f>
        <v>W068</v>
      </c>
      <c r="D883" s="433" t="str">
        <f>'KYEI BEKIND - ASAMANKESE'!C48</f>
        <v>FORTUNE DELICIOUS 900G X 20</v>
      </c>
      <c r="E883" s="433" t="str">
        <f>'KYEI BEKIND - ASAMANKESE'!D48</f>
        <v>RICE</v>
      </c>
      <c r="F883" s="433" t="str">
        <f>'KYEI BEKIND - ASAMANKESE'!E48</f>
        <v>FORTUNE DELICIOUS</v>
      </c>
      <c r="G883" s="443">
        <f>'KYEI BEKIND - ASAMANKESE'!F48</f>
        <v>0.12540000000000001</v>
      </c>
      <c r="H883" s="434">
        <f>'KYEI BEKIND - ASAMANKESE'!G48</f>
        <v>5</v>
      </c>
      <c r="I883" s="443">
        <f>'KYEI BEKIND - ASAMANKESE'!H48</f>
        <v>1897.833333333333</v>
      </c>
      <c r="J883" s="433">
        <f>'KYEI BEKIND - ASAMANKESE'!I48</f>
        <v>0</v>
      </c>
      <c r="K883" s="443">
        <f>'KYEI BEKIND - ASAMANKESE'!J48</f>
        <v>0</v>
      </c>
      <c r="L883" s="443">
        <f>'KYEI BEKIND - ASAMANKESE'!K48</f>
        <v>0</v>
      </c>
      <c r="M883" s="443">
        <f>'KYEI BEKIND - ASAMANKESE'!L48</f>
        <v>379.56666666666661</v>
      </c>
      <c r="N883" s="433">
        <f>'KYEI BEKIND - ASAMANKESE'!M48</f>
        <v>32</v>
      </c>
      <c r="O883" s="444">
        <f>'KYEI BEKIND - ASAMANKESE'!N48</f>
        <v>1.3625519228443552E-3</v>
      </c>
      <c r="P883" s="433">
        <f>'KYEI BEKIND - ASAMANKESE'!O48</f>
        <v>0.99327583161393529</v>
      </c>
      <c r="Q883" s="433" t="str">
        <f>'KYEI BEKIND - ASAMANKESE'!P48</f>
        <v>C</v>
      </c>
      <c r="R883" s="434">
        <f>'KYEI BEKIND - ASAMANKESE'!Q48</f>
        <v>0.22727272727272727</v>
      </c>
      <c r="S883" s="443">
        <f>'KYEI BEKIND - ASAMANKESE'!R48</f>
        <v>5.7000000000000002E-3</v>
      </c>
      <c r="T883" s="443">
        <f>'KYEI BEKIND - ASAMANKESE'!S48</f>
        <v>86.265151515151501</v>
      </c>
      <c r="U883" s="433">
        <f>'KYEI BEKIND - ASAMANKESE'!T48</f>
        <v>30</v>
      </c>
      <c r="V883" s="433">
        <f>'KYEI BEKIND - ASAMANKESE'!U48</f>
        <v>3</v>
      </c>
      <c r="W883" s="433">
        <f>'KYEI BEKIND - ASAMANKESE'!V48</f>
        <v>33</v>
      </c>
      <c r="X883" s="434">
        <f>'KYEI BEKIND - ASAMANKESE'!W48</f>
        <v>7.5</v>
      </c>
      <c r="Y883" s="434">
        <f>'KYEI BEKIND - ASAMANKESE'!X48</f>
        <v>7.5</v>
      </c>
      <c r="Z883" s="443">
        <f>'KYEI BEKIND - ASAMANKESE'!Y48</f>
        <v>0.18810000000000002</v>
      </c>
      <c r="AA883" s="444">
        <f>'KYEI BEKIND - ASAMANKESE'!Z48</f>
        <v>0</v>
      </c>
      <c r="AB883" s="446" t="str">
        <f>'KYEI BEKIND - ASAMANKESE'!AA48</f>
        <v>VERY LOW-ORDER URGENTLY</v>
      </c>
      <c r="AC883" s="443">
        <f>'KYEI BEKIND - ASAMANKESE'!AB48</f>
        <v>2846.7499999999995</v>
      </c>
      <c r="AD883" s="450">
        <f>Table1[[#This Row],[Stock Sell in/Sell out]]*Table1[[#This Row],[Stock Norm +Transit Time]]/Table1[[#This Row],[Stock Norm QTY]]</f>
        <v>0</v>
      </c>
      <c r="AE883" s="443">
        <f>Table1[[#This Row],[Stock Norm +Transit Time]]*Table1[[#This Row],[Av. Daily Sales MT]]</f>
        <v>0.18810000000000002</v>
      </c>
    </row>
    <row r="884" spans="1:31" hidden="1">
      <c r="A884" s="433" t="s">
        <v>130</v>
      </c>
      <c r="B884" s="433" t="s">
        <v>1</v>
      </c>
      <c r="C884" s="433" t="str">
        <f>'KYEI BEKIND - ASAMANKESE'!B49</f>
        <v>W230</v>
      </c>
      <c r="D884" s="433" t="str">
        <f>'KYEI BEKIND - ASAMANKESE'!C49</f>
        <v>EAZZY DETERGENT 10PCH X 850G</v>
      </c>
      <c r="E884" s="433" t="str">
        <f>'KYEI BEKIND - ASAMANKESE'!D49</f>
        <v>DETERGENT</v>
      </c>
      <c r="F884" s="433" t="str">
        <f>'KYEI BEKIND - ASAMANKESE'!E49</f>
        <v>EAZZY</v>
      </c>
      <c r="G884" s="443">
        <f>'KYEI BEKIND - ASAMANKESE'!F49</f>
        <v>9.9166666666666681E-2</v>
      </c>
      <c r="H884" s="434">
        <f>'KYEI BEKIND - ASAMANKESE'!G49</f>
        <v>9</v>
      </c>
      <c r="I884" s="443">
        <f>'KYEI BEKIND - ASAMANKESE'!H49</f>
        <v>1079.8000000000002</v>
      </c>
      <c r="J884" s="433">
        <f>'KYEI BEKIND - ASAMANKESE'!I49</f>
        <v>142</v>
      </c>
      <c r="K884" s="443">
        <f>'KYEI BEKIND - ASAMANKESE'!J49</f>
        <v>1.2070000000000001</v>
      </c>
      <c r="L884" s="443">
        <f>'KYEI BEKIND - ASAMANKESE'!K49</f>
        <v>17036.844444444447</v>
      </c>
      <c r="M884" s="443">
        <f>'KYEI BEKIND - ASAMANKESE'!L49</f>
        <v>119.9777777777778</v>
      </c>
      <c r="N884" s="433">
        <f>'KYEI BEKIND - ASAMANKESE'!M49</f>
        <v>1</v>
      </c>
      <c r="O884" s="444">
        <f>'KYEI BEKIND - ASAMANKESE'!N49</f>
        <v>1.0775098273423597E-3</v>
      </c>
      <c r="P884" s="433">
        <f>'KYEI BEKIND - ASAMANKESE'!O49</f>
        <v>0.99435334144127763</v>
      </c>
      <c r="Q884" s="433" t="str">
        <f>'KYEI BEKIND - ASAMANKESE'!P49</f>
        <v>C</v>
      </c>
      <c r="R884" s="434">
        <f>'KYEI BEKIND - ASAMANKESE'!Q49</f>
        <v>0.40909090909090912</v>
      </c>
      <c r="S884" s="443">
        <f>'KYEI BEKIND - ASAMANKESE'!R49</f>
        <v>4.507575757575758E-3</v>
      </c>
      <c r="T884" s="443">
        <f>'KYEI BEKIND - ASAMANKESE'!S49</f>
        <v>49.081818181818193</v>
      </c>
      <c r="U884" s="433">
        <f>'KYEI BEKIND - ASAMANKESE'!T49</f>
        <v>30</v>
      </c>
      <c r="V884" s="433">
        <f>'KYEI BEKIND - ASAMANKESE'!U49</f>
        <v>3</v>
      </c>
      <c r="W884" s="433">
        <f>'KYEI BEKIND - ASAMANKESE'!V49</f>
        <v>33</v>
      </c>
      <c r="X884" s="434">
        <f>'KYEI BEKIND - ASAMANKESE'!W49</f>
        <v>13.5</v>
      </c>
      <c r="Y884" s="434">
        <f>'KYEI BEKIND - ASAMANKESE'!X49</f>
        <v>0</v>
      </c>
      <c r="Z884" s="443">
        <f>'KYEI BEKIND - ASAMANKESE'!Y49</f>
        <v>0</v>
      </c>
      <c r="AA884" s="444">
        <f>'KYEI BEKIND - ASAMANKESE'!Z49</f>
        <v>10.518518518518519</v>
      </c>
      <c r="AB884" s="446" t="str">
        <f>'KYEI BEKIND - ASAMANKESE'!AA49</f>
        <v>VERY HIGH-DON’T ORDER</v>
      </c>
      <c r="AC884" s="443">
        <f>'KYEI BEKIND - ASAMANKESE'!AB49</f>
        <v>0</v>
      </c>
      <c r="AD884" s="450">
        <f>Table1[[#This Row],[Stock Sell in/Sell out]]*Table1[[#This Row],[Stock Norm +Transit Time]]/Table1[[#This Row],[Stock Norm QTY]]</f>
        <v>347.11111111111109</v>
      </c>
      <c r="AE884" s="443">
        <f>Table1[[#This Row],[Stock Norm +Transit Time]]*Table1[[#This Row],[Av. Daily Sales MT]]</f>
        <v>0.14875000000000002</v>
      </c>
    </row>
    <row r="885" spans="1:31" hidden="1">
      <c r="A885" s="433" t="s">
        <v>130</v>
      </c>
      <c r="B885" s="433" t="s">
        <v>1</v>
      </c>
      <c r="C885" s="433" t="str">
        <f>'KYEI BEKIND - ASAMANKESE'!B50</f>
        <v>W146</v>
      </c>
      <c r="D885" s="433" t="str">
        <f>'KYEI BEKIND - ASAMANKESE'!C50</f>
        <v>JAMAA DETERGENT 180G</v>
      </c>
      <c r="E885" s="433" t="str">
        <f>'KYEI BEKIND - ASAMANKESE'!D50</f>
        <v>DETERGENT</v>
      </c>
      <c r="F885" s="433" t="str">
        <f>'KYEI BEKIND - ASAMANKESE'!E50</f>
        <v>JAMAA</v>
      </c>
      <c r="G885" s="443">
        <f>'KYEI BEKIND - ASAMANKESE'!F50</f>
        <v>9.8400000000000057E-2</v>
      </c>
      <c r="H885" s="434">
        <f>'KYEI BEKIND - ASAMANKESE'!G50</f>
        <v>12.333333333333334</v>
      </c>
      <c r="I885" s="443">
        <f>'KYEI BEKIND - ASAMANKESE'!H50</f>
        <v>931.8</v>
      </c>
      <c r="J885" s="433">
        <f>'KYEI BEKIND - ASAMANKESE'!I50</f>
        <v>231</v>
      </c>
      <c r="K885" s="443">
        <f>'KYEI BEKIND - ASAMANKESE'!J50</f>
        <v>1.6632</v>
      </c>
      <c r="L885" s="443">
        <f>'KYEI BEKIND - ASAMANKESE'!K50</f>
        <v>17452.362162162161</v>
      </c>
      <c r="M885" s="443">
        <f>'KYEI BEKIND - ASAMANKESE'!L50</f>
        <v>75.551351351351343</v>
      </c>
      <c r="N885" s="433">
        <f>'KYEI BEKIND - ASAMANKESE'!M50</f>
        <v>12</v>
      </c>
      <c r="O885" s="444">
        <f>'KYEI BEKIND - ASAMANKESE'!N50</f>
        <v>1.0691794992654276E-3</v>
      </c>
      <c r="P885" s="433">
        <f>'KYEI BEKIND - ASAMANKESE'!O50</f>
        <v>0.99542252094054307</v>
      </c>
      <c r="Q885" s="433" t="str">
        <f>'KYEI BEKIND - ASAMANKESE'!P50</f>
        <v>C</v>
      </c>
      <c r="R885" s="434">
        <f>'KYEI BEKIND - ASAMANKESE'!Q50</f>
        <v>0.56060606060606066</v>
      </c>
      <c r="S885" s="443">
        <f>'KYEI BEKIND - ASAMANKESE'!R50</f>
        <v>4.4727272727272749E-3</v>
      </c>
      <c r="T885" s="443">
        <f>'KYEI BEKIND - ASAMANKESE'!S50</f>
        <v>42.354545454545452</v>
      </c>
      <c r="U885" s="433">
        <f>'KYEI BEKIND - ASAMANKESE'!T50</f>
        <v>30</v>
      </c>
      <c r="V885" s="433">
        <f>'KYEI BEKIND - ASAMANKESE'!U50</f>
        <v>3</v>
      </c>
      <c r="W885" s="433">
        <f>'KYEI BEKIND - ASAMANKESE'!V50</f>
        <v>33</v>
      </c>
      <c r="X885" s="434">
        <f>'KYEI BEKIND - ASAMANKESE'!W50</f>
        <v>18.500000000000004</v>
      </c>
      <c r="Y885" s="434">
        <f>'KYEI BEKIND - ASAMANKESE'!X50</f>
        <v>0</v>
      </c>
      <c r="Z885" s="443">
        <f>'KYEI BEKIND - ASAMANKESE'!Y50</f>
        <v>0</v>
      </c>
      <c r="AA885" s="444">
        <f>'KYEI BEKIND - ASAMANKESE'!Z50</f>
        <v>12.486486486486484</v>
      </c>
      <c r="AB885" s="446" t="str">
        <f>'KYEI BEKIND - ASAMANKESE'!AA50</f>
        <v>VERY HIGH-DON’T ORDER</v>
      </c>
      <c r="AC885" s="443">
        <f>'KYEI BEKIND - ASAMANKESE'!AB50</f>
        <v>0</v>
      </c>
      <c r="AD885" s="450">
        <f>Table1[[#This Row],[Stock Sell in/Sell out]]*Table1[[#This Row],[Stock Norm +Transit Time]]/Table1[[#This Row],[Stock Norm QTY]]</f>
        <v>412.05405405405395</v>
      </c>
      <c r="AE885" s="443">
        <f>Table1[[#This Row],[Stock Norm +Transit Time]]*Table1[[#This Row],[Av. Daily Sales MT]]</f>
        <v>0.14760000000000006</v>
      </c>
    </row>
    <row r="886" spans="1:31" hidden="1">
      <c r="A886" s="433" t="s">
        <v>130</v>
      </c>
      <c r="B886" s="433" t="s">
        <v>1</v>
      </c>
      <c r="C886" s="433" t="str">
        <f>'KYEI BEKIND - ASAMANKESE'!B51</f>
        <v>W136</v>
      </c>
      <c r="D886" s="433" t="str">
        <f>'KYEI BEKIND - ASAMANKESE'!C51</f>
        <v>FORTUNE EMO PA 4.5KG</v>
      </c>
      <c r="E886" s="433" t="str">
        <f>'KYEI BEKIND - ASAMANKESE'!D51</f>
        <v>RICE</v>
      </c>
      <c r="F886" s="433" t="str">
        <f>'KYEI BEKIND - ASAMANKESE'!E51</f>
        <v>FORTUNE</v>
      </c>
      <c r="G886" s="443">
        <f>'KYEI BEKIND - ASAMANKESE'!F51</f>
        <v>7.4999999999999997E-2</v>
      </c>
      <c r="H886" s="434">
        <f>'KYEI BEKIND - ASAMANKESE'!G51</f>
        <v>3.3333333333333335</v>
      </c>
      <c r="I886" s="443">
        <f>'KYEI BEKIND - ASAMANKESE'!H51</f>
        <v>731.33333333333337</v>
      </c>
      <c r="J886" s="433">
        <f>'KYEI BEKIND - ASAMANKESE'!I51</f>
        <v>0</v>
      </c>
      <c r="K886" s="443">
        <f>'KYEI BEKIND - ASAMANKESE'!J51</f>
        <v>0</v>
      </c>
      <c r="L886" s="443">
        <f>'KYEI BEKIND - ASAMANKESE'!K51</f>
        <v>0</v>
      </c>
      <c r="M886" s="443">
        <f>'KYEI BEKIND - ASAMANKESE'!L51</f>
        <v>219.4</v>
      </c>
      <c r="N886" s="433">
        <f>'KYEI BEKIND - ASAMANKESE'!M51</f>
        <v>5</v>
      </c>
      <c r="O886" s="444">
        <f>'KYEI BEKIND - ASAMANKESE'!N51</f>
        <v>8.1492339883035595E-4</v>
      </c>
      <c r="P886" s="433">
        <f>'KYEI BEKIND - ASAMANKESE'!O51</f>
        <v>0.99623744433937345</v>
      </c>
      <c r="Q886" s="433" t="str">
        <f>'KYEI BEKIND - ASAMANKESE'!P51</f>
        <v>C</v>
      </c>
      <c r="R886" s="434">
        <f>'KYEI BEKIND - ASAMANKESE'!Q51</f>
        <v>0.15151515151515152</v>
      </c>
      <c r="S886" s="443">
        <f>'KYEI BEKIND - ASAMANKESE'!R51</f>
        <v>3.4090909090909089E-3</v>
      </c>
      <c r="T886" s="443">
        <f>'KYEI BEKIND - ASAMANKESE'!S51</f>
        <v>33.242424242424242</v>
      </c>
      <c r="U886" s="433">
        <f>'KYEI BEKIND - ASAMANKESE'!T51</f>
        <v>30</v>
      </c>
      <c r="V886" s="433">
        <f>'KYEI BEKIND - ASAMANKESE'!U51</f>
        <v>3</v>
      </c>
      <c r="W886" s="433">
        <f>'KYEI BEKIND - ASAMANKESE'!V51</f>
        <v>33</v>
      </c>
      <c r="X886" s="434">
        <f>'KYEI BEKIND - ASAMANKESE'!W51</f>
        <v>5</v>
      </c>
      <c r="Y886" s="434">
        <f>'KYEI BEKIND - ASAMANKESE'!X51</f>
        <v>5</v>
      </c>
      <c r="Z886" s="443">
        <f>'KYEI BEKIND - ASAMANKESE'!Y51</f>
        <v>0.11249999999999999</v>
      </c>
      <c r="AA886" s="444">
        <f>'KYEI BEKIND - ASAMANKESE'!Z51</f>
        <v>0</v>
      </c>
      <c r="AB886" s="446" t="str">
        <f>'KYEI BEKIND - ASAMANKESE'!AA51</f>
        <v>VERY LOW-ORDER URGENTLY</v>
      </c>
      <c r="AC886" s="443">
        <f>'KYEI BEKIND - ASAMANKESE'!AB51</f>
        <v>1097</v>
      </c>
      <c r="AD886" s="450">
        <f>Table1[[#This Row],[Stock Sell in/Sell out]]*Table1[[#This Row],[Stock Norm +Transit Time]]/Table1[[#This Row],[Stock Norm QTY]]</f>
        <v>0</v>
      </c>
      <c r="AE886" s="443">
        <f>Table1[[#This Row],[Stock Norm +Transit Time]]*Table1[[#This Row],[Av. Daily Sales MT]]</f>
        <v>0.11249999999999999</v>
      </c>
    </row>
    <row r="887" spans="1:31" hidden="1">
      <c r="A887" s="433" t="s">
        <v>130</v>
      </c>
      <c r="B887" s="433" t="s">
        <v>1</v>
      </c>
      <c r="C887" s="433" t="str">
        <f>'KYEI BEKIND - ASAMANKESE'!B52</f>
        <v>W242</v>
      </c>
      <c r="D887" s="433" t="str">
        <f>'KYEI BEKIND - ASAMANKESE'!C52</f>
        <v>FORTUNE MARGARINE 4.5KG BKT</v>
      </c>
      <c r="E887" s="433" t="str">
        <f>'KYEI BEKIND - ASAMANKESE'!D52</f>
        <v>SPECIALTY FATS</v>
      </c>
      <c r="F887" s="433" t="str">
        <f>'KYEI BEKIND - ASAMANKESE'!E52</f>
        <v>FORTUNE</v>
      </c>
      <c r="G887" s="443">
        <f>'KYEI BEKIND - ASAMANKESE'!F52</f>
        <v>5.6999999999999995E-2</v>
      </c>
      <c r="H887" s="434">
        <f>'KYEI BEKIND - ASAMANKESE'!G52</f>
        <v>5</v>
      </c>
      <c r="I887" s="443">
        <f>'KYEI BEKIND - ASAMANKESE'!H52</f>
        <v>1013.3333333333334</v>
      </c>
      <c r="J887" s="433">
        <f>'KYEI BEKIND - ASAMANKESE'!I52</f>
        <v>28</v>
      </c>
      <c r="K887" s="443">
        <f>'KYEI BEKIND - ASAMANKESE'!J52</f>
        <v>0.252</v>
      </c>
      <c r="L887" s="443">
        <f>'KYEI BEKIND - ASAMANKESE'!K52</f>
        <v>5674.666666666667</v>
      </c>
      <c r="M887" s="443">
        <f>'KYEI BEKIND - ASAMANKESE'!L52</f>
        <v>202.66666666666669</v>
      </c>
      <c r="N887" s="433">
        <f>'KYEI BEKIND - ASAMANKESE'!M52</f>
        <v>72</v>
      </c>
      <c r="O887" s="444">
        <f>'KYEI BEKIND - ASAMANKESE'!N52</f>
        <v>6.1934178311107049E-4</v>
      </c>
      <c r="P887" s="433">
        <f>'KYEI BEKIND - ASAMANKESE'!O52</f>
        <v>0.99685678612248452</v>
      </c>
      <c r="Q887" s="433" t="str">
        <f>'KYEI BEKIND - ASAMANKESE'!P52</f>
        <v>C</v>
      </c>
      <c r="R887" s="434">
        <f>'KYEI BEKIND - ASAMANKESE'!Q52</f>
        <v>0.22727272727272727</v>
      </c>
      <c r="S887" s="443">
        <f>'KYEI BEKIND - ASAMANKESE'!R52</f>
        <v>2.5909090909090908E-3</v>
      </c>
      <c r="T887" s="443">
        <f>'KYEI BEKIND - ASAMANKESE'!S52</f>
        <v>46.060606060606062</v>
      </c>
      <c r="U887" s="433">
        <f>'KYEI BEKIND - ASAMANKESE'!T52</f>
        <v>30</v>
      </c>
      <c r="V887" s="433">
        <f>'KYEI BEKIND - ASAMANKESE'!U52</f>
        <v>3</v>
      </c>
      <c r="W887" s="433">
        <f>'KYEI BEKIND - ASAMANKESE'!V52</f>
        <v>33</v>
      </c>
      <c r="X887" s="434">
        <f>'KYEI BEKIND - ASAMANKESE'!W52</f>
        <v>7.5</v>
      </c>
      <c r="Y887" s="434">
        <f>'KYEI BEKIND - ASAMANKESE'!X52</f>
        <v>0</v>
      </c>
      <c r="Z887" s="443">
        <f>'KYEI BEKIND - ASAMANKESE'!Y52</f>
        <v>0</v>
      </c>
      <c r="AA887" s="444">
        <f>'KYEI BEKIND - ASAMANKESE'!Z52</f>
        <v>3.7333333333333334</v>
      </c>
      <c r="AB887" s="446" t="str">
        <f>'KYEI BEKIND - ASAMANKESE'!AA52</f>
        <v>VERY HIGH-DON’T ORDER</v>
      </c>
      <c r="AC887" s="443">
        <f>'KYEI BEKIND - ASAMANKESE'!AB52</f>
        <v>0</v>
      </c>
      <c r="AD887" s="450">
        <f>Table1[[#This Row],[Stock Sell in/Sell out]]*Table1[[#This Row],[Stock Norm +Transit Time]]/Table1[[#This Row],[Stock Norm QTY]]</f>
        <v>123.2</v>
      </c>
      <c r="AE887" s="443">
        <f>Table1[[#This Row],[Stock Norm +Transit Time]]*Table1[[#This Row],[Av. Daily Sales MT]]</f>
        <v>8.5499999999999993E-2</v>
      </c>
    </row>
    <row r="888" spans="1:31" hidden="1">
      <c r="A888" s="433" t="s">
        <v>130</v>
      </c>
      <c r="B888" s="433" t="s">
        <v>1</v>
      </c>
      <c r="C888" s="433" t="str">
        <f>'KYEI BEKIND - ASAMANKESE'!B53</f>
        <v>W197</v>
      </c>
      <c r="D888" s="433" t="str">
        <f>'KYEI BEKIND - ASAMANKESE'!C53</f>
        <v>JAMAA DETERGENT 10PCH X 850G</v>
      </c>
      <c r="E888" s="433" t="str">
        <f>'KYEI BEKIND - ASAMANKESE'!D53</f>
        <v>DETERGENT</v>
      </c>
      <c r="F888" s="433" t="str">
        <f>'KYEI BEKIND - ASAMANKESE'!E53</f>
        <v>JAMAA</v>
      </c>
      <c r="G888" s="443">
        <f>'KYEI BEKIND - ASAMANKESE'!F53</f>
        <v>5.2416666666666653E-2</v>
      </c>
      <c r="H888" s="434">
        <f>'KYEI BEKIND - ASAMANKESE'!G53</f>
        <v>3.666666666666667</v>
      </c>
      <c r="I888" s="443">
        <f>'KYEI BEKIND - ASAMANKESE'!H53</f>
        <v>577.56666666666672</v>
      </c>
      <c r="J888" s="433">
        <f>'KYEI BEKIND - ASAMANKESE'!I53</f>
        <v>0</v>
      </c>
      <c r="K888" s="443">
        <f>'KYEI BEKIND - ASAMANKESE'!J53</f>
        <v>0</v>
      </c>
      <c r="L888" s="443">
        <f>'KYEI BEKIND - ASAMANKESE'!K53</f>
        <v>0</v>
      </c>
      <c r="M888" s="443">
        <f>'KYEI BEKIND - ASAMANKESE'!L53</f>
        <v>157.51818181818183</v>
      </c>
      <c r="N888" s="433">
        <f>'KYEI BEKIND - ASAMANKESE'!M53</f>
        <v>20</v>
      </c>
      <c r="O888" s="444">
        <f>'KYEI BEKIND - ASAMANKESE'!N53</f>
        <v>5.6954090873810419E-4</v>
      </c>
      <c r="P888" s="433">
        <f>'KYEI BEKIND - ASAMANKESE'!O53</f>
        <v>0.99742632703122258</v>
      </c>
      <c r="Q888" s="433" t="str">
        <f>'KYEI BEKIND - ASAMANKESE'!P53</f>
        <v>C</v>
      </c>
      <c r="R888" s="434">
        <f>'KYEI BEKIND - ASAMANKESE'!Q53</f>
        <v>0.16666666666666669</v>
      </c>
      <c r="S888" s="443">
        <f>'KYEI BEKIND - ASAMANKESE'!R53</f>
        <v>2.382575757575757E-3</v>
      </c>
      <c r="T888" s="443">
        <f>'KYEI BEKIND - ASAMANKESE'!S53</f>
        <v>26.253030303030304</v>
      </c>
      <c r="U888" s="433">
        <f>'KYEI BEKIND - ASAMANKESE'!T53</f>
        <v>30</v>
      </c>
      <c r="V888" s="433">
        <f>'KYEI BEKIND - ASAMANKESE'!U53</f>
        <v>3</v>
      </c>
      <c r="W888" s="433">
        <f>'KYEI BEKIND - ASAMANKESE'!V53</f>
        <v>33</v>
      </c>
      <c r="X888" s="434">
        <f>'KYEI BEKIND - ASAMANKESE'!W53</f>
        <v>5.5000000000000009</v>
      </c>
      <c r="Y888" s="434">
        <f>'KYEI BEKIND - ASAMANKESE'!X53</f>
        <v>5.5000000000000009</v>
      </c>
      <c r="Z888" s="443">
        <f>'KYEI BEKIND - ASAMANKESE'!Y53</f>
        <v>7.8624999999999973E-2</v>
      </c>
      <c r="AA888" s="444">
        <f>'KYEI BEKIND - ASAMANKESE'!Z53</f>
        <v>0</v>
      </c>
      <c r="AB888" s="446" t="str">
        <f>'KYEI BEKIND - ASAMANKESE'!AA53</f>
        <v>VERY LOW-ORDER URGENTLY</v>
      </c>
      <c r="AC888" s="443">
        <f>'KYEI BEKIND - ASAMANKESE'!AB53</f>
        <v>866.35000000000025</v>
      </c>
      <c r="AD888" s="450">
        <f>Table1[[#This Row],[Stock Sell in/Sell out]]*Table1[[#This Row],[Stock Norm +Transit Time]]/Table1[[#This Row],[Stock Norm QTY]]</f>
        <v>0</v>
      </c>
      <c r="AE888" s="443">
        <f>Table1[[#This Row],[Stock Norm +Transit Time]]*Table1[[#This Row],[Av. Daily Sales MT]]</f>
        <v>7.8624999999999973E-2</v>
      </c>
    </row>
    <row r="889" spans="1:31" hidden="1">
      <c r="A889" s="433" t="s">
        <v>130</v>
      </c>
      <c r="B889" s="433" t="s">
        <v>1</v>
      </c>
      <c r="C889" s="433" t="str">
        <f>'KYEI BEKIND - ASAMANKESE'!B54</f>
        <v>W156</v>
      </c>
      <c r="D889" s="433" t="str">
        <f>'KYEI BEKIND - ASAMANKESE'!C54</f>
        <v>JAMAA 24X220G</v>
      </c>
      <c r="E889" s="433" t="str">
        <f>'KYEI BEKIND - ASAMANKESE'!D54</f>
        <v>SOAP</v>
      </c>
      <c r="F889" s="433" t="str">
        <f>'KYEI BEKIND - ASAMANKESE'!E54</f>
        <v>JAMAA</v>
      </c>
      <c r="G889" s="443">
        <f>'KYEI BEKIND - ASAMANKESE'!F54</f>
        <v>4.5760000000000002E-2</v>
      </c>
      <c r="H889" s="434">
        <f>'KYEI BEKIND - ASAMANKESE'!G54</f>
        <v>8.6666666666666661</v>
      </c>
      <c r="I889" s="443">
        <f>'KYEI BEKIND - ASAMANKESE'!H54</f>
        <v>529.5333333333333</v>
      </c>
      <c r="J889" s="433">
        <f>'KYEI BEKIND - ASAMANKESE'!I54</f>
        <v>0</v>
      </c>
      <c r="K889" s="443">
        <f>'KYEI BEKIND - ASAMANKESE'!J54</f>
        <v>0</v>
      </c>
      <c r="L889" s="443">
        <f>'KYEI BEKIND - ASAMANKESE'!K54</f>
        <v>0</v>
      </c>
      <c r="M889" s="443">
        <f>'KYEI BEKIND - ASAMANKESE'!L54</f>
        <v>61.1</v>
      </c>
      <c r="N889" s="433">
        <f>'KYEI BEKIND - ASAMANKESE'!M54</f>
        <v>10</v>
      </c>
      <c r="O889" s="444">
        <f>'KYEI BEKIND - ASAMANKESE'!N54</f>
        <v>4.9721192973969453E-4</v>
      </c>
      <c r="P889" s="433">
        <f>'KYEI BEKIND - ASAMANKESE'!O54</f>
        <v>0.99792353896096231</v>
      </c>
      <c r="Q889" s="433" t="str">
        <f>'KYEI BEKIND - ASAMANKESE'!P54</f>
        <v>C</v>
      </c>
      <c r="R889" s="434">
        <f>'KYEI BEKIND - ASAMANKESE'!Q54</f>
        <v>0.39393939393939392</v>
      </c>
      <c r="S889" s="443">
        <f>'KYEI BEKIND - ASAMANKESE'!R54</f>
        <v>2.0800000000000003E-3</v>
      </c>
      <c r="T889" s="443">
        <f>'KYEI BEKIND - ASAMANKESE'!S54</f>
        <v>24.069696969696967</v>
      </c>
      <c r="U889" s="433">
        <f>'KYEI BEKIND - ASAMANKESE'!T54</f>
        <v>30</v>
      </c>
      <c r="V889" s="433">
        <f>'KYEI BEKIND - ASAMANKESE'!U54</f>
        <v>3</v>
      </c>
      <c r="W889" s="433">
        <f>'KYEI BEKIND - ASAMANKESE'!V54</f>
        <v>33</v>
      </c>
      <c r="X889" s="434">
        <f>'KYEI BEKIND - ASAMANKESE'!W54</f>
        <v>13</v>
      </c>
      <c r="Y889" s="434">
        <f>'KYEI BEKIND - ASAMANKESE'!X54</f>
        <v>13</v>
      </c>
      <c r="Z889" s="443">
        <f>'KYEI BEKIND - ASAMANKESE'!Y54</f>
        <v>6.8640000000000007E-2</v>
      </c>
      <c r="AA889" s="444">
        <f>'KYEI BEKIND - ASAMANKESE'!Z54</f>
        <v>0</v>
      </c>
      <c r="AB889" s="446" t="str">
        <f>'KYEI BEKIND - ASAMANKESE'!AA54</f>
        <v>VERY LOW-ORDER URGENTLY</v>
      </c>
      <c r="AC889" s="443">
        <f>'KYEI BEKIND - ASAMANKESE'!AB54</f>
        <v>794.30000000000007</v>
      </c>
      <c r="AD889" s="450">
        <f>Table1[[#This Row],[Stock Sell in/Sell out]]*Table1[[#This Row],[Stock Norm +Transit Time]]/Table1[[#This Row],[Stock Norm QTY]]</f>
        <v>0</v>
      </c>
      <c r="AE889" s="443">
        <f>Table1[[#This Row],[Stock Norm +Transit Time]]*Table1[[#This Row],[Av. Daily Sales MT]]</f>
        <v>6.8640000000000007E-2</v>
      </c>
    </row>
    <row r="890" spans="1:31" hidden="1">
      <c r="A890" s="433" t="s">
        <v>130</v>
      </c>
      <c r="B890" s="433" t="s">
        <v>1</v>
      </c>
      <c r="C890" s="433" t="str">
        <f>'KYEI BEKIND - ASAMANKESE'!B55</f>
        <v>W101</v>
      </c>
      <c r="D890" s="433" t="str">
        <f>'KYEI BEKIND - ASAMANKESE'!C55</f>
        <v>ALIFE 225G MEDICATED</v>
      </c>
      <c r="E890" s="433" t="str">
        <f>'KYEI BEKIND - ASAMANKESE'!D55</f>
        <v>SOAP</v>
      </c>
      <c r="F890" s="433" t="str">
        <f>'KYEI BEKIND - ASAMANKESE'!E55</f>
        <v>ALIFE</v>
      </c>
      <c r="G890" s="443">
        <f>'KYEI BEKIND - ASAMANKESE'!F55</f>
        <v>3.914999999999999E-2</v>
      </c>
      <c r="H890" s="434">
        <f>'KYEI BEKIND - ASAMANKESE'!G55</f>
        <v>9.6666666666666679</v>
      </c>
      <c r="I890" s="443">
        <f>'KYEI BEKIND - ASAMANKESE'!H55</f>
        <v>1035.3333333333335</v>
      </c>
      <c r="J890" s="433">
        <f>'KYEI BEKIND - ASAMANKESE'!I55</f>
        <v>0</v>
      </c>
      <c r="K890" s="443">
        <f>'KYEI BEKIND - ASAMANKESE'!J55</f>
        <v>0</v>
      </c>
      <c r="L890" s="443">
        <f>'KYEI BEKIND - ASAMANKESE'!K55</f>
        <v>0</v>
      </c>
      <c r="M890" s="443">
        <f>'KYEI BEKIND - ASAMANKESE'!L55</f>
        <v>107.10344827586208</v>
      </c>
      <c r="N890" s="433">
        <f>'KYEI BEKIND - ASAMANKESE'!M55</f>
        <v>1</v>
      </c>
      <c r="O890" s="444">
        <f>'KYEI BEKIND - ASAMANKESE'!N55</f>
        <v>4.2539001418944573E-4</v>
      </c>
      <c r="P890" s="433">
        <f>'KYEI BEKIND - ASAMANKESE'!O55</f>
        <v>0.99834892897515171</v>
      </c>
      <c r="Q890" s="433" t="str">
        <f>'KYEI BEKIND - ASAMANKESE'!P55</f>
        <v>C</v>
      </c>
      <c r="R890" s="434">
        <f>'KYEI BEKIND - ASAMANKESE'!Q55</f>
        <v>0.43939393939393945</v>
      </c>
      <c r="S890" s="443">
        <f>'KYEI BEKIND - ASAMANKESE'!R55</f>
        <v>1.779545454545454E-3</v>
      </c>
      <c r="T890" s="443">
        <f>'KYEI BEKIND - ASAMANKESE'!S55</f>
        <v>47.060606060606069</v>
      </c>
      <c r="U890" s="433">
        <f>'KYEI BEKIND - ASAMANKESE'!T55</f>
        <v>30</v>
      </c>
      <c r="V890" s="433">
        <f>'KYEI BEKIND - ASAMANKESE'!U55</f>
        <v>3</v>
      </c>
      <c r="W890" s="433">
        <f>'KYEI BEKIND - ASAMANKESE'!V55</f>
        <v>33</v>
      </c>
      <c r="X890" s="434">
        <f>'KYEI BEKIND - ASAMANKESE'!W55</f>
        <v>14.500000000000002</v>
      </c>
      <c r="Y890" s="434">
        <f>'KYEI BEKIND - ASAMANKESE'!X55</f>
        <v>14.500000000000002</v>
      </c>
      <c r="Z890" s="443">
        <f>'KYEI BEKIND - ASAMANKESE'!Y55</f>
        <v>5.8724999999999986E-2</v>
      </c>
      <c r="AA890" s="444">
        <f>'KYEI BEKIND - ASAMANKESE'!Z55</f>
        <v>0</v>
      </c>
      <c r="AB890" s="446" t="str">
        <f>'KYEI BEKIND - ASAMANKESE'!AA55</f>
        <v>VERY LOW-ORDER URGENTLY</v>
      </c>
      <c r="AC890" s="443">
        <f>'KYEI BEKIND - ASAMANKESE'!AB55</f>
        <v>1553.0000000000002</v>
      </c>
      <c r="AD890" s="450">
        <f>Table1[[#This Row],[Stock Sell in/Sell out]]*Table1[[#This Row],[Stock Norm +Transit Time]]/Table1[[#This Row],[Stock Norm QTY]]</f>
        <v>0</v>
      </c>
      <c r="AE890" s="443">
        <f>Table1[[#This Row],[Stock Norm +Transit Time]]*Table1[[#This Row],[Av. Daily Sales MT]]</f>
        <v>5.8724999999999986E-2</v>
      </c>
    </row>
    <row r="891" spans="1:31" hidden="1">
      <c r="A891" s="433" t="s">
        <v>130</v>
      </c>
      <c r="B891" s="433" t="s">
        <v>1</v>
      </c>
      <c r="C891" s="433" t="str">
        <f>'KYEI BEKIND - ASAMANKESE'!B56</f>
        <v>W229</v>
      </c>
      <c r="D891" s="433" t="str">
        <f>'KYEI BEKIND - ASAMANKESE'!C56</f>
        <v xml:space="preserve">EAZZY DETERGENT 40PCH X 160G </v>
      </c>
      <c r="E891" s="433" t="str">
        <f>'KYEI BEKIND - ASAMANKESE'!D56</f>
        <v>DETERGENT</v>
      </c>
      <c r="F891" s="433" t="str">
        <f>'KYEI BEKIND - ASAMANKESE'!E56</f>
        <v>EAZZY</v>
      </c>
      <c r="G891" s="443">
        <f>'KYEI BEKIND - ASAMANKESE'!F56</f>
        <v>3.4133333333333335E-2</v>
      </c>
      <c r="H891" s="434">
        <f>'KYEI BEKIND - ASAMANKESE'!G56</f>
        <v>4</v>
      </c>
      <c r="I891" s="443">
        <f>'KYEI BEKIND - ASAMANKESE'!H56</f>
        <v>341.33333333333331</v>
      </c>
      <c r="J891" s="433">
        <f>'KYEI BEKIND - ASAMANKESE'!I56</f>
        <v>156</v>
      </c>
      <c r="K891" s="443">
        <f>'KYEI BEKIND - ASAMANKESE'!J56</f>
        <v>0.99840000000000007</v>
      </c>
      <c r="L891" s="443">
        <f>'KYEI BEKIND - ASAMANKESE'!K56</f>
        <v>13312</v>
      </c>
      <c r="M891" s="443">
        <f>'KYEI BEKIND - ASAMANKESE'!L56</f>
        <v>85.333333333333329</v>
      </c>
      <c r="N891" s="433">
        <f>'KYEI BEKIND - ASAMANKESE'!M56</f>
        <v>6</v>
      </c>
      <c r="O891" s="444">
        <f>'KYEI BEKIND - ASAMANKESE'!N56</f>
        <v>3.7088069351212644E-4</v>
      </c>
      <c r="P891" s="433">
        <f>'KYEI BEKIND - ASAMANKESE'!O56</f>
        <v>0.9987198096686638</v>
      </c>
      <c r="Q891" s="433" t="str">
        <f>'KYEI BEKIND - ASAMANKESE'!P56</f>
        <v>C</v>
      </c>
      <c r="R891" s="434">
        <f>'KYEI BEKIND - ASAMANKESE'!Q56</f>
        <v>0.18181818181818182</v>
      </c>
      <c r="S891" s="443">
        <f>'KYEI BEKIND - ASAMANKESE'!R56</f>
        <v>1.5515151515151516E-3</v>
      </c>
      <c r="T891" s="443">
        <f>'KYEI BEKIND - ASAMANKESE'!S56</f>
        <v>15.515151515151514</v>
      </c>
      <c r="U891" s="433">
        <f>'KYEI BEKIND - ASAMANKESE'!T56</f>
        <v>30</v>
      </c>
      <c r="V891" s="433">
        <f>'KYEI BEKIND - ASAMANKESE'!U56</f>
        <v>3</v>
      </c>
      <c r="W891" s="433">
        <f>'KYEI BEKIND - ASAMANKESE'!V56</f>
        <v>33</v>
      </c>
      <c r="X891" s="434">
        <f>'KYEI BEKIND - ASAMANKESE'!W56</f>
        <v>6</v>
      </c>
      <c r="Y891" s="434">
        <f>'KYEI BEKIND - ASAMANKESE'!X56</f>
        <v>0</v>
      </c>
      <c r="Z891" s="443">
        <f>'KYEI BEKIND - ASAMANKESE'!Y56</f>
        <v>0</v>
      </c>
      <c r="AA891" s="444">
        <f>'KYEI BEKIND - ASAMANKESE'!Z56</f>
        <v>26</v>
      </c>
      <c r="AB891" s="446" t="str">
        <f>'KYEI BEKIND - ASAMANKESE'!AA56</f>
        <v>VERY HIGH-DON’T ORDER</v>
      </c>
      <c r="AC891" s="443">
        <f>'KYEI BEKIND - ASAMANKESE'!AB56</f>
        <v>0</v>
      </c>
      <c r="AD891" s="450">
        <f>Table1[[#This Row],[Stock Sell in/Sell out]]*Table1[[#This Row],[Stock Norm +Transit Time]]/Table1[[#This Row],[Stock Norm QTY]]</f>
        <v>858</v>
      </c>
      <c r="AE891" s="443">
        <f>Table1[[#This Row],[Stock Norm +Transit Time]]*Table1[[#This Row],[Av. Daily Sales MT]]</f>
        <v>5.1200000000000002E-2</v>
      </c>
    </row>
    <row r="892" spans="1:31" hidden="1">
      <c r="A892" s="433" t="s">
        <v>130</v>
      </c>
      <c r="B892" s="433" t="s">
        <v>1</v>
      </c>
      <c r="C892" s="433" t="str">
        <f>'KYEI BEKIND - ASAMANKESE'!B57</f>
        <v>W023</v>
      </c>
      <c r="D892" s="433" t="str">
        <f>'KYEI BEKIND - ASAMANKESE'!C57</f>
        <v>FRYTOL 100ML X 36SCH</v>
      </c>
      <c r="E892" s="433" t="str">
        <f>'KYEI BEKIND - ASAMANKESE'!D57</f>
        <v>COOKING OIL</v>
      </c>
      <c r="F892" s="433" t="str">
        <f>'KYEI BEKIND - ASAMANKESE'!E57</f>
        <v>FRYTOL</v>
      </c>
      <c r="G892" s="443">
        <f>'KYEI BEKIND - ASAMANKESE'!F57</f>
        <v>2.2680000000000002E-2</v>
      </c>
      <c r="H892" s="434">
        <f>'KYEI BEKIND - ASAMANKESE'!G57</f>
        <v>5.666666666666667</v>
      </c>
      <c r="I892" s="443">
        <f>'KYEI BEKIND - ASAMANKESE'!H57</f>
        <v>703.84</v>
      </c>
      <c r="J892" s="433">
        <f>'KYEI BEKIND - ASAMANKESE'!I57</f>
        <v>0</v>
      </c>
      <c r="K892" s="443">
        <f>'KYEI BEKIND - ASAMANKESE'!J57</f>
        <v>0</v>
      </c>
      <c r="L892" s="443">
        <f>'KYEI BEKIND - ASAMANKESE'!K57</f>
        <v>0</v>
      </c>
      <c r="M892" s="443">
        <f>'KYEI BEKIND - ASAMANKESE'!L57</f>
        <v>124.20705882352941</v>
      </c>
      <c r="N892" s="433">
        <f>'KYEI BEKIND - ASAMANKESE'!M57</f>
        <v>12</v>
      </c>
      <c r="O892" s="444">
        <f>'KYEI BEKIND - ASAMANKESE'!N57</f>
        <v>2.4643283580629965E-4</v>
      </c>
      <c r="P892" s="433">
        <f>'KYEI BEKIND - ASAMANKESE'!O57</f>
        <v>0.99896624250447008</v>
      </c>
      <c r="Q892" s="433" t="str">
        <f>'KYEI BEKIND - ASAMANKESE'!P57</f>
        <v>C</v>
      </c>
      <c r="R892" s="434">
        <f>'KYEI BEKIND - ASAMANKESE'!Q57</f>
        <v>0.25757575757575757</v>
      </c>
      <c r="S892" s="443">
        <f>'KYEI BEKIND - ASAMANKESE'!R57</f>
        <v>1.030909090909091E-3</v>
      </c>
      <c r="T892" s="443">
        <f>'KYEI BEKIND - ASAMANKESE'!S57</f>
        <v>31.992727272727276</v>
      </c>
      <c r="U892" s="433">
        <f>'KYEI BEKIND - ASAMANKESE'!T57</f>
        <v>30</v>
      </c>
      <c r="V892" s="433">
        <f>'KYEI BEKIND - ASAMANKESE'!U57</f>
        <v>3</v>
      </c>
      <c r="W892" s="433">
        <f>'KYEI BEKIND - ASAMANKESE'!V57</f>
        <v>33</v>
      </c>
      <c r="X892" s="434">
        <f>'KYEI BEKIND - ASAMANKESE'!W57</f>
        <v>8.5</v>
      </c>
      <c r="Y892" s="434">
        <f>'KYEI BEKIND - ASAMANKESE'!X57</f>
        <v>8.5</v>
      </c>
      <c r="Z892" s="443">
        <f>'KYEI BEKIND - ASAMANKESE'!Y57</f>
        <v>3.4020000000000002E-2</v>
      </c>
      <c r="AA892" s="444">
        <f>'KYEI BEKIND - ASAMANKESE'!Z57</f>
        <v>0</v>
      </c>
      <c r="AB892" s="446" t="str">
        <f>'KYEI BEKIND - ASAMANKESE'!AA57</f>
        <v>VERY LOW-ORDER URGENTLY</v>
      </c>
      <c r="AC892" s="443">
        <f>'KYEI BEKIND - ASAMANKESE'!AB57</f>
        <v>1055.76</v>
      </c>
      <c r="AD892" s="450">
        <f>Table1[[#This Row],[Stock Sell in/Sell out]]*Table1[[#This Row],[Stock Norm +Transit Time]]/Table1[[#This Row],[Stock Norm QTY]]</f>
        <v>0</v>
      </c>
      <c r="AE892" s="443">
        <f>Table1[[#This Row],[Stock Norm +Transit Time]]*Table1[[#This Row],[Av. Daily Sales MT]]</f>
        <v>3.4020000000000002E-2</v>
      </c>
    </row>
    <row r="893" spans="1:31" hidden="1">
      <c r="A893" s="433" t="s">
        <v>130</v>
      </c>
      <c r="B893" s="433" t="s">
        <v>1</v>
      </c>
      <c r="C893" s="433" t="str">
        <f>'KYEI BEKIND - ASAMANKESE'!B58</f>
        <v>W137</v>
      </c>
      <c r="D893" s="433" t="str">
        <f>'KYEI BEKIND - ASAMANKESE'!C58</f>
        <v>VIKING EMO PA 4.5KG</v>
      </c>
      <c r="E893" s="433" t="str">
        <f>'KYEI BEKIND - ASAMANKESE'!D58</f>
        <v>RICE</v>
      </c>
      <c r="F893" s="433" t="str">
        <f>'KYEI BEKIND - ASAMANKESE'!E58</f>
        <v>VIKING</v>
      </c>
      <c r="G893" s="443">
        <f>'KYEI BEKIND - ASAMANKESE'!F58</f>
        <v>2.2499999999999999E-2</v>
      </c>
      <c r="H893" s="434">
        <f>'KYEI BEKIND - ASAMANKESE'!G58</f>
        <v>1</v>
      </c>
      <c r="I893" s="443">
        <f>'KYEI BEKIND - ASAMANKESE'!H58</f>
        <v>188</v>
      </c>
      <c r="J893" s="433">
        <f>'KYEI BEKIND - ASAMANKESE'!I58</f>
        <v>0</v>
      </c>
      <c r="K893" s="443">
        <f>'KYEI BEKIND - ASAMANKESE'!J58</f>
        <v>0</v>
      </c>
      <c r="L893" s="443">
        <f>'KYEI BEKIND - ASAMANKESE'!K58</f>
        <v>0</v>
      </c>
      <c r="M893" s="443">
        <f>'KYEI BEKIND - ASAMANKESE'!L58</f>
        <v>188</v>
      </c>
      <c r="N893" s="433">
        <f>'KYEI BEKIND - ASAMANKESE'!M58</f>
        <v>12</v>
      </c>
      <c r="O893" s="444">
        <f>'KYEI BEKIND - ASAMANKESE'!N58</f>
        <v>2.4447701964910677E-4</v>
      </c>
      <c r="P893" s="433">
        <f>'KYEI BEKIND - ASAMANKESE'!O58</f>
        <v>0.99921071952411922</v>
      </c>
      <c r="Q893" s="433" t="str">
        <f>'KYEI BEKIND - ASAMANKESE'!P58</f>
        <v>C</v>
      </c>
      <c r="R893" s="434">
        <f>'KYEI BEKIND - ASAMANKESE'!Q58</f>
        <v>4.5454545454545456E-2</v>
      </c>
      <c r="S893" s="443">
        <f>'KYEI BEKIND - ASAMANKESE'!R58</f>
        <v>1.0227272727272726E-3</v>
      </c>
      <c r="T893" s="443">
        <f>'KYEI BEKIND - ASAMANKESE'!S58</f>
        <v>8.545454545454545</v>
      </c>
      <c r="U893" s="433">
        <f>'KYEI BEKIND - ASAMANKESE'!T58</f>
        <v>30</v>
      </c>
      <c r="V893" s="433">
        <f>'KYEI BEKIND - ASAMANKESE'!U58</f>
        <v>3</v>
      </c>
      <c r="W893" s="433">
        <f>'KYEI BEKIND - ASAMANKESE'!V58</f>
        <v>33</v>
      </c>
      <c r="X893" s="434">
        <f>'KYEI BEKIND - ASAMANKESE'!W58</f>
        <v>1.5</v>
      </c>
      <c r="Y893" s="434">
        <f>'KYEI BEKIND - ASAMANKESE'!X58</f>
        <v>1.5</v>
      </c>
      <c r="Z893" s="443">
        <f>'KYEI BEKIND - ASAMANKESE'!Y58</f>
        <v>3.3750000000000002E-2</v>
      </c>
      <c r="AA893" s="444">
        <f>'KYEI BEKIND - ASAMANKESE'!Z58</f>
        <v>0</v>
      </c>
      <c r="AB893" s="446" t="str">
        <f>'KYEI BEKIND - ASAMANKESE'!AA58</f>
        <v>VERY LOW-ORDER URGENTLY</v>
      </c>
      <c r="AC893" s="443">
        <f>'KYEI BEKIND - ASAMANKESE'!AB58</f>
        <v>282</v>
      </c>
      <c r="AD893" s="450">
        <f>Table1[[#This Row],[Stock Sell in/Sell out]]*Table1[[#This Row],[Stock Norm +Transit Time]]/Table1[[#This Row],[Stock Norm QTY]]</f>
        <v>0</v>
      </c>
      <c r="AE893" s="443">
        <f>Table1[[#This Row],[Stock Norm +Transit Time]]*Table1[[#This Row],[Av. Daily Sales MT]]</f>
        <v>3.3749999999999995E-2</v>
      </c>
    </row>
    <row r="894" spans="1:31" hidden="1">
      <c r="A894" s="433" t="s">
        <v>130</v>
      </c>
      <c r="B894" s="433" t="s">
        <v>1</v>
      </c>
      <c r="C894" s="433" t="str">
        <f>'KYEI BEKIND - ASAMANKESE'!B59</f>
        <v>W198</v>
      </c>
      <c r="D894" s="433" t="str">
        <f>'KYEI BEKIND - ASAMANKESE'!C59</f>
        <v>JAMAA DETERGENT 12PCH X 450G</v>
      </c>
      <c r="E894" s="433" t="str">
        <f>'KYEI BEKIND - ASAMANKESE'!D59</f>
        <v>DETERGENT</v>
      </c>
      <c r="F894" s="433" t="str">
        <f>'KYEI BEKIND - ASAMANKESE'!E59</f>
        <v>JAMAA</v>
      </c>
      <c r="G894" s="443">
        <f>'KYEI BEKIND - ASAMANKESE'!F59</f>
        <v>2.1599999999999998E-2</v>
      </c>
      <c r="H894" s="434">
        <f>'KYEI BEKIND - ASAMANKESE'!G59</f>
        <v>3</v>
      </c>
      <c r="I894" s="443">
        <f>'KYEI BEKIND - ASAMANKESE'!H59</f>
        <v>244.76</v>
      </c>
      <c r="J894" s="433">
        <f>'KYEI BEKIND - ASAMANKESE'!I59</f>
        <v>387</v>
      </c>
      <c r="K894" s="443">
        <f>'KYEI BEKIND - ASAMANKESE'!J59</f>
        <v>2.0898000000000003</v>
      </c>
      <c r="L894" s="443">
        <f>'KYEI BEKIND - ASAMANKESE'!K59</f>
        <v>31574.039999999997</v>
      </c>
      <c r="M894" s="443">
        <f>'KYEI BEKIND - ASAMANKESE'!L59</f>
        <v>81.586666666666659</v>
      </c>
      <c r="N894" s="433">
        <f>'KYEI BEKIND - ASAMANKESE'!M59</f>
        <v>30</v>
      </c>
      <c r="O894" s="444">
        <f>'KYEI BEKIND - ASAMANKESE'!N59</f>
        <v>2.346979388631425E-4</v>
      </c>
      <c r="P894" s="433">
        <f>'KYEI BEKIND - ASAMANKESE'!O59</f>
        <v>0.99944541746298232</v>
      </c>
      <c r="Q894" s="433" t="str">
        <f>'KYEI BEKIND - ASAMANKESE'!P59</f>
        <v>C</v>
      </c>
      <c r="R894" s="434">
        <f>'KYEI BEKIND - ASAMANKESE'!Q59</f>
        <v>0.13636363636363635</v>
      </c>
      <c r="S894" s="443">
        <f>'KYEI BEKIND - ASAMANKESE'!R59</f>
        <v>9.8181818181818179E-4</v>
      </c>
      <c r="T894" s="443">
        <f>'KYEI BEKIND - ASAMANKESE'!S59</f>
        <v>11.125454545454545</v>
      </c>
      <c r="U894" s="433">
        <f>'KYEI BEKIND - ASAMANKESE'!T59</f>
        <v>30</v>
      </c>
      <c r="V894" s="433">
        <f>'KYEI BEKIND - ASAMANKESE'!U59</f>
        <v>3</v>
      </c>
      <c r="W894" s="433">
        <f>'KYEI BEKIND - ASAMANKESE'!V59</f>
        <v>33</v>
      </c>
      <c r="X894" s="434">
        <f>'KYEI BEKIND - ASAMANKESE'!W59</f>
        <v>4.5</v>
      </c>
      <c r="Y894" s="434">
        <f>'KYEI BEKIND - ASAMANKESE'!X59</f>
        <v>0</v>
      </c>
      <c r="Z894" s="443">
        <f>'KYEI BEKIND - ASAMANKESE'!Y59</f>
        <v>0</v>
      </c>
      <c r="AA894" s="444">
        <f>'KYEI BEKIND - ASAMANKESE'!Z59</f>
        <v>86</v>
      </c>
      <c r="AB894" s="446" t="str">
        <f>'KYEI BEKIND - ASAMANKESE'!AA59</f>
        <v>VERY HIGH-DON’T ORDER</v>
      </c>
      <c r="AC894" s="443">
        <f>'KYEI BEKIND - ASAMANKESE'!AB59</f>
        <v>0</v>
      </c>
      <c r="AD894" s="450">
        <f>Table1[[#This Row],[Stock Sell in/Sell out]]*Table1[[#This Row],[Stock Norm +Transit Time]]/Table1[[#This Row],[Stock Norm QTY]]</f>
        <v>2838</v>
      </c>
      <c r="AE894" s="443">
        <f>Table1[[#This Row],[Stock Norm +Transit Time]]*Table1[[#This Row],[Av. Daily Sales MT]]</f>
        <v>3.2399999999999998E-2</v>
      </c>
    </row>
    <row r="895" spans="1:31" hidden="1">
      <c r="A895" s="433" t="s">
        <v>130</v>
      </c>
      <c r="B895" s="433" t="s">
        <v>1</v>
      </c>
      <c r="C895" s="433" t="str">
        <f>'KYEI BEKIND - ASAMANKESE'!B60</f>
        <v>W144</v>
      </c>
      <c r="D895" s="433" t="str">
        <f>'KYEI BEKIND - ASAMANKESE'!C60</f>
        <v>JAMAA DETERGENT 30G</v>
      </c>
      <c r="E895" s="433" t="str">
        <f>'KYEI BEKIND - ASAMANKESE'!D60</f>
        <v>DETERGENT</v>
      </c>
      <c r="F895" s="433" t="str">
        <f>'KYEI BEKIND - ASAMANKESE'!E60</f>
        <v>JAMAA</v>
      </c>
      <c r="G895" s="443">
        <f>'KYEI BEKIND - ASAMANKESE'!F60</f>
        <v>1.9500000000000003E-2</v>
      </c>
      <c r="H895" s="434">
        <f>'KYEI BEKIND - ASAMANKESE'!G60</f>
        <v>3</v>
      </c>
      <c r="I895" s="443">
        <f>'KYEI BEKIND - ASAMANKESE'!H60</f>
        <v>275.71999999999997</v>
      </c>
      <c r="J895" s="433">
        <f>'KYEI BEKIND - ASAMANKESE'!I60</f>
        <v>0</v>
      </c>
      <c r="K895" s="443">
        <f>'KYEI BEKIND - ASAMANKESE'!J60</f>
        <v>0</v>
      </c>
      <c r="L895" s="443">
        <f>'KYEI BEKIND - ASAMANKESE'!K60</f>
        <v>0</v>
      </c>
      <c r="M895" s="443">
        <f>'KYEI BEKIND - ASAMANKESE'!L60</f>
        <v>91.906666666666652</v>
      </c>
      <c r="N895" s="433">
        <f>'KYEI BEKIND - ASAMANKESE'!M60</f>
        <v>18</v>
      </c>
      <c r="O895" s="444">
        <f>'KYEI BEKIND - ASAMANKESE'!N60</f>
        <v>2.1188008369589259E-4</v>
      </c>
      <c r="P895" s="433">
        <f>'KYEI BEKIND - ASAMANKESE'!O60</f>
        <v>0.9996572975466782</v>
      </c>
      <c r="Q895" s="433" t="str">
        <f>'KYEI BEKIND - ASAMANKESE'!P60</f>
        <v>C</v>
      </c>
      <c r="R895" s="434">
        <f>'KYEI BEKIND - ASAMANKESE'!Q60</f>
        <v>0.13636363636363635</v>
      </c>
      <c r="S895" s="443">
        <f>'KYEI BEKIND - ASAMANKESE'!R60</f>
        <v>8.8636363636363652E-4</v>
      </c>
      <c r="T895" s="443">
        <f>'KYEI BEKIND - ASAMANKESE'!S60</f>
        <v>12.532727272727271</v>
      </c>
      <c r="U895" s="433">
        <f>'KYEI BEKIND - ASAMANKESE'!T60</f>
        <v>30</v>
      </c>
      <c r="V895" s="433">
        <f>'KYEI BEKIND - ASAMANKESE'!U60</f>
        <v>3</v>
      </c>
      <c r="W895" s="433">
        <f>'KYEI BEKIND - ASAMANKESE'!V60</f>
        <v>33</v>
      </c>
      <c r="X895" s="434">
        <f>'KYEI BEKIND - ASAMANKESE'!W60</f>
        <v>4.5</v>
      </c>
      <c r="Y895" s="434">
        <f>'KYEI BEKIND - ASAMANKESE'!X60</f>
        <v>4.5</v>
      </c>
      <c r="Z895" s="443">
        <f>'KYEI BEKIND - ASAMANKESE'!Y60</f>
        <v>2.9250000000000005E-2</v>
      </c>
      <c r="AA895" s="444">
        <f>'KYEI BEKIND - ASAMANKESE'!Z60</f>
        <v>0</v>
      </c>
      <c r="AB895" s="446" t="str">
        <f>'KYEI BEKIND - ASAMANKESE'!AA60</f>
        <v>VERY LOW-ORDER URGENTLY</v>
      </c>
      <c r="AC895" s="443">
        <f>'KYEI BEKIND - ASAMANKESE'!AB60</f>
        <v>413.57999999999993</v>
      </c>
      <c r="AD895" s="450">
        <f>Table1[[#This Row],[Stock Sell in/Sell out]]*Table1[[#This Row],[Stock Norm +Transit Time]]/Table1[[#This Row],[Stock Norm QTY]]</f>
        <v>0</v>
      </c>
      <c r="AE895" s="443">
        <f>Table1[[#This Row],[Stock Norm +Transit Time]]*Table1[[#This Row],[Av. Daily Sales MT]]</f>
        <v>2.9250000000000005E-2</v>
      </c>
    </row>
    <row r="896" spans="1:31" hidden="1">
      <c r="A896" s="433" t="s">
        <v>130</v>
      </c>
      <c r="B896" s="433" t="s">
        <v>1</v>
      </c>
      <c r="C896" s="433" t="str">
        <f>'KYEI BEKIND - ASAMANKESE'!B61</f>
        <v>W154</v>
      </c>
      <c r="D896" s="433" t="str">
        <f>'KYEI BEKIND - ASAMANKESE'!C61</f>
        <v>EAZZY 48X120G</v>
      </c>
      <c r="E896" s="433" t="str">
        <f>'KYEI BEKIND - ASAMANKESE'!D61</f>
        <v>SOAP</v>
      </c>
      <c r="F896" s="433" t="str">
        <f>'KYEI BEKIND - ASAMANKESE'!E61</f>
        <v>EAZZY</v>
      </c>
      <c r="G896" s="443">
        <f>'KYEI BEKIND - ASAMANKESE'!F61</f>
        <v>1.3440000000000001E-2</v>
      </c>
      <c r="H896" s="434">
        <f>'KYEI BEKIND - ASAMANKESE'!G61</f>
        <v>2.3333333333333335</v>
      </c>
      <c r="I896" s="443">
        <f>'KYEI BEKIND - ASAMANKESE'!H61</f>
        <v>106.66666666666667</v>
      </c>
      <c r="J896" s="433">
        <f>'KYEI BEKIND - ASAMANKESE'!I61</f>
        <v>0</v>
      </c>
      <c r="K896" s="443">
        <f>'KYEI BEKIND - ASAMANKESE'!J61</f>
        <v>0</v>
      </c>
      <c r="L896" s="443">
        <f>'KYEI BEKIND - ASAMANKESE'!K61</f>
        <v>0</v>
      </c>
      <c r="M896" s="443">
        <f>'KYEI BEKIND - ASAMANKESE'!L61</f>
        <v>45.714285714285715</v>
      </c>
      <c r="N896" s="433">
        <f>'KYEI BEKIND - ASAMANKESE'!M61</f>
        <v>40</v>
      </c>
      <c r="O896" s="444">
        <f>'KYEI BEKIND - ASAMANKESE'!N61</f>
        <v>1.4603427307039978E-4</v>
      </c>
      <c r="P896" s="433">
        <f>'KYEI BEKIND - ASAMANKESE'!O61</f>
        <v>0.99980333181974856</v>
      </c>
      <c r="Q896" s="433" t="str">
        <f>'KYEI BEKIND - ASAMANKESE'!P61</f>
        <v>C</v>
      </c>
      <c r="R896" s="434">
        <f>'KYEI BEKIND - ASAMANKESE'!Q61</f>
        <v>0.10606060606060606</v>
      </c>
      <c r="S896" s="443">
        <f>'KYEI BEKIND - ASAMANKESE'!R61</f>
        <v>6.1090909090909089E-4</v>
      </c>
      <c r="T896" s="443">
        <f>'KYEI BEKIND - ASAMANKESE'!S61</f>
        <v>4.8484848484848486</v>
      </c>
      <c r="U896" s="433">
        <f>'KYEI BEKIND - ASAMANKESE'!T61</f>
        <v>30</v>
      </c>
      <c r="V896" s="433">
        <f>'KYEI BEKIND - ASAMANKESE'!U61</f>
        <v>3</v>
      </c>
      <c r="W896" s="433">
        <f>'KYEI BEKIND - ASAMANKESE'!V61</f>
        <v>33</v>
      </c>
      <c r="X896" s="434">
        <f>'KYEI BEKIND - ASAMANKESE'!W61</f>
        <v>3.5</v>
      </c>
      <c r="Y896" s="434">
        <f>'KYEI BEKIND - ASAMANKESE'!X61</f>
        <v>3.5</v>
      </c>
      <c r="Z896" s="443">
        <f>'KYEI BEKIND - ASAMANKESE'!Y61</f>
        <v>2.0160000000000001E-2</v>
      </c>
      <c r="AA896" s="444">
        <f>'KYEI BEKIND - ASAMANKESE'!Z61</f>
        <v>0</v>
      </c>
      <c r="AB896" s="446" t="str">
        <f>'KYEI BEKIND - ASAMANKESE'!AA61</f>
        <v>VERY LOW-ORDER URGENTLY</v>
      </c>
      <c r="AC896" s="443">
        <f>'KYEI BEKIND - ASAMANKESE'!AB61</f>
        <v>160</v>
      </c>
      <c r="AD896" s="450">
        <f>Table1[[#This Row],[Stock Sell in/Sell out]]*Table1[[#This Row],[Stock Norm +Transit Time]]/Table1[[#This Row],[Stock Norm QTY]]</f>
        <v>0</v>
      </c>
      <c r="AE896" s="443">
        <f>Table1[[#This Row],[Stock Norm +Transit Time]]*Table1[[#This Row],[Av. Daily Sales MT]]</f>
        <v>2.0160000000000001E-2</v>
      </c>
    </row>
    <row r="897" spans="1:31" hidden="1">
      <c r="A897" s="433" t="s">
        <v>130</v>
      </c>
      <c r="B897" s="433" t="s">
        <v>1</v>
      </c>
      <c r="C897" s="433" t="str">
        <f>'KYEI BEKIND - ASAMANKESE'!B62</f>
        <v>W162</v>
      </c>
      <c r="D897" s="433" t="str">
        <f>'KYEI BEKIND - ASAMANKESE'!C62</f>
        <v>DETERGENT 5KG</v>
      </c>
      <c r="E897" s="433" t="str">
        <f>'KYEI BEKIND - ASAMANKESE'!D62</f>
        <v>DETERGENT</v>
      </c>
      <c r="F897" s="433" t="str">
        <f>'KYEI BEKIND - ASAMANKESE'!E62</f>
        <v>JAMAA</v>
      </c>
      <c r="G897" s="443">
        <f>'KYEI BEKIND - ASAMANKESE'!F62</f>
        <v>0.01</v>
      </c>
      <c r="H897" s="434">
        <f>'KYEI BEKIND - ASAMANKESE'!G62</f>
        <v>2</v>
      </c>
      <c r="I897" s="443">
        <f>'KYEI BEKIND - ASAMANKESE'!H62</f>
        <v>140</v>
      </c>
      <c r="J897" s="433">
        <f>'KYEI BEKIND - ASAMANKESE'!I62</f>
        <v>138</v>
      </c>
      <c r="K897" s="443">
        <f>'KYEI BEKIND - ASAMANKESE'!J62</f>
        <v>0.69</v>
      </c>
      <c r="L897" s="443">
        <f>'KYEI BEKIND - ASAMANKESE'!K62</f>
        <v>9660</v>
      </c>
      <c r="M897" s="443">
        <f>'KYEI BEKIND - ASAMANKESE'!L62</f>
        <v>70</v>
      </c>
      <c r="N897" s="433">
        <f>'KYEI BEKIND - ASAMANKESE'!M62</f>
        <v>10</v>
      </c>
      <c r="O897" s="444">
        <f>'KYEI BEKIND - ASAMANKESE'!N62</f>
        <v>1.0865645317738079E-4</v>
      </c>
      <c r="P897" s="433">
        <f>'KYEI BEKIND - ASAMANKESE'!O62</f>
        <v>0.99991198827292593</v>
      </c>
      <c r="Q897" s="433" t="str">
        <f>'KYEI BEKIND - ASAMANKESE'!P62</f>
        <v>C</v>
      </c>
      <c r="R897" s="434">
        <f>'KYEI BEKIND - ASAMANKESE'!Q62</f>
        <v>9.0909090909090912E-2</v>
      </c>
      <c r="S897" s="443">
        <f>'KYEI BEKIND - ASAMANKESE'!R62</f>
        <v>4.5454545454545455E-4</v>
      </c>
      <c r="T897" s="443">
        <f>'KYEI BEKIND - ASAMANKESE'!S62</f>
        <v>6.3636363636363633</v>
      </c>
      <c r="U897" s="433">
        <f>'KYEI BEKIND - ASAMANKESE'!T62</f>
        <v>30</v>
      </c>
      <c r="V897" s="433">
        <f>'KYEI BEKIND - ASAMANKESE'!U62</f>
        <v>3</v>
      </c>
      <c r="W897" s="433">
        <f>'KYEI BEKIND - ASAMANKESE'!V62</f>
        <v>33</v>
      </c>
      <c r="X897" s="434">
        <f>'KYEI BEKIND - ASAMANKESE'!W62</f>
        <v>3</v>
      </c>
      <c r="Y897" s="434">
        <f>'KYEI BEKIND - ASAMANKESE'!X62</f>
        <v>0</v>
      </c>
      <c r="Z897" s="443">
        <f>'KYEI BEKIND - ASAMANKESE'!Y62</f>
        <v>0</v>
      </c>
      <c r="AA897" s="444">
        <f>'KYEI BEKIND - ASAMANKESE'!Z62</f>
        <v>46</v>
      </c>
      <c r="AB897" s="446" t="str">
        <f>'KYEI BEKIND - ASAMANKESE'!AA62</f>
        <v>VERY HIGH-DON’T ORDER</v>
      </c>
      <c r="AC897" s="443">
        <f>'KYEI BEKIND - ASAMANKESE'!AB62</f>
        <v>0</v>
      </c>
      <c r="AD897" s="450">
        <f>Table1[[#This Row],[Stock Sell in/Sell out]]*Table1[[#This Row],[Stock Norm +Transit Time]]/Table1[[#This Row],[Stock Norm QTY]]</f>
        <v>1518</v>
      </c>
      <c r="AE897" s="443">
        <f>Table1[[#This Row],[Stock Norm +Transit Time]]*Table1[[#This Row],[Av. Daily Sales MT]]</f>
        <v>1.4999999999999999E-2</v>
      </c>
    </row>
    <row r="898" spans="1:31" hidden="1">
      <c r="A898" s="433" t="s">
        <v>130</v>
      </c>
      <c r="B898" s="433" t="s">
        <v>1</v>
      </c>
      <c r="C898" s="433" t="str">
        <f>'KYEI BEKIND - ASAMANKESE'!B63</f>
        <v>W097</v>
      </c>
      <c r="D898" s="433" t="str">
        <f>'KYEI BEKIND - ASAMANKESE'!C63</f>
        <v>ALIFE 225G ROSE</v>
      </c>
      <c r="E898" s="433" t="str">
        <f>'KYEI BEKIND - ASAMANKESE'!D63</f>
        <v>SOAP</v>
      </c>
      <c r="F898" s="433" t="str">
        <f>'KYEI BEKIND - ASAMANKESE'!E63</f>
        <v>ALIFE</v>
      </c>
      <c r="G898" s="443">
        <f>'KYEI BEKIND - ASAMANKESE'!F63</f>
        <v>8.0999999999999996E-3</v>
      </c>
      <c r="H898" s="434">
        <f>'KYEI BEKIND - ASAMANKESE'!G63</f>
        <v>2</v>
      </c>
      <c r="I898" s="443">
        <f>'KYEI BEKIND - ASAMANKESE'!H63</f>
        <v>192</v>
      </c>
      <c r="J898" s="433">
        <f>'KYEI BEKIND - ASAMANKESE'!I63</f>
        <v>0</v>
      </c>
      <c r="K898" s="443">
        <f>'KYEI BEKIND - ASAMANKESE'!J63</f>
        <v>0</v>
      </c>
      <c r="L898" s="443">
        <f>'KYEI BEKIND - ASAMANKESE'!K63</f>
        <v>0</v>
      </c>
      <c r="M898" s="443">
        <f>'KYEI BEKIND - ASAMANKESE'!L63</f>
        <v>96</v>
      </c>
      <c r="N898" s="433">
        <f>'KYEI BEKIND - ASAMANKESE'!M63</f>
        <v>12</v>
      </c>
      <c r="O898" s="444">
        <f>'KYEI BEKIND - ASAMANKESE'!N63</f>
        <v>8.8011727073678439E-5</v>
      </c>
      <c r="P898" s="433">
        <f>'KYEI BEKIND - ASAMANKESE'!O63</f>
        <v>0.99999999999999967</v>
      </c>
      <c r="Q898" s="433" t="str">
        <f>'KYEI BEKIND - ASAMANKESE'!P63</f>
        <v>C</v>
      </c>
      <c r="R898" s="434">
        <f>'KYEI BEKIND - ASAMANKESE'!Q63</f>
        <v>9.0909090909090912E-2</v>
      </c>
      <c r="S898" s="443">
        <f>'KYEI BEKIND - ASAMANKESE'!R63</f>
        <v>3.6818181818181817E-4</v>
      </c>
      <c r="T898" s="443">
        <f>'KYEI BEKIND - ASAMANKESE'!S63</f>
        <v>8.7272727272727266</v>
      </c>
      <c r="U898" s="433">
        <f>'KYEI BEKIND - ASAMANKESE'!T63</f>
        <v>30</v>
      </c>
      <c r="V898" s="433">
        <f>'KYEI BEKIND - ASAMANKESE'!U63</f>
        <v>3</v>
      </c>
      <c r="W898" s="433">
        <f>'KYEI BEKIND - ASAMANKESE'!V63</f>
        <v>33</v>
      </c>
      <c r="X898" s="434">
        <f>'KYEI BEKIND - ASAMANKESE'!W63</f>
        <v>3</v>
      </c>
      <c r="Y898" s="434">
        <f>'KYEI BEKIND - ASAMANKESE'!X63</f>
        <v>3</v>
      </c>
      <c r="Z898" s="443">
        <f>'KYEI BEKIND - ASAMANKESE'!Y63</f>
        <v>1.2149999999999999E-2</v>
      </c>
      <c r="AA898" s="444">
        <f>'KYEI BEKIND - ASAMANKESE'!Z63</f>
        <v>0</v>
      </c>
      <c r="AB898" s="446" t="str">
        <f>'KYEI BEKIND - ASAMANKESE'!AA63</f>
        <v>VERY LOW-ORDER URGENTLY</v>
      </c>
      <c r="AC898" s="443">
        <f>'KYEI BEKIND - ASAMANKESE'!AB63</f>
        <v>288</v>
      </c>
      <c r="AD898" s="450">
        <f>Table1[[#This Row],[Stock Sell in/Sell out]]*Table1[[#This Row],[Stock Norm +Transit Time]]/Table1[[#This Row],[Stock Norm QTY]]</f>
        <v>0</v>
      </c>
      <c r="AE898" s="443">
        <f>Table1[[#This Row],[Stock Norm +Transit Time]]*Table1[[#This Row],[Av. Daily Sales MT]]</f>
        <v>1.2149999999999999E-2</v>
      </c>
    </row>
    <row r="899" spans="1:31" hidden="1">
      <c r="A899" s="433" t="s">
        <v>136</v>
      </c>
      <c r="B899" s="433" t="s">
        <v>1</v>
      </c>
      <c r="C899" s="446" t="str">
        <f>'KYEI BEKIND - AKIM ODA'!B5</f>
        <v>W019</v>
      </c>
      <c r="D899" s="446" t="str">
        <f>'KYEI BEKIND - AKIM ODA'!C5</f>
        <v xml:space="preserve">FRYTOL YELLOW @25L </v>
      </c>
      <c r="E899" s="446" t="str">
        <f>'KYEI BEKIND - AKIM ODA'!D5</f>
        <v>COOKING OIL</v>
      </c>
      <c r="F899" s="446" t="str">
        <f>'KYEI BEKIND - AKIM ODA'!E5</f>
        <v>FRYTOL</v>
      </c>
      <c r="G899" s="447">
        <f>'KYEI BEKIND - AKIM ODA'!F5</f>
        <v>11.767500000000076</v>
      </c>
      <c r="H899" s="448">
        <f>'KYEI BEKIND - AKIM ODA'!G5</f>
        <v>523</v>
      </c>
      <c r="I899" s="447">
        <f>'KYEI BEKIND - AKIM ODA'!H5</f>
        <v>329270</v>
      </c>
      <c r="J899" s="446">
        <f>'KYEI BEKIND - AKIM ODA'!I5</f>
        <v>858</v>
      </c>
      <c r="K899" s="447">
        <f>'KYEI BEKIND - AKIM ODA'!J5</f>
        <v>19.305</v>
      </c>
      <c r="L899" s="447">
        <f>'KYEI BEKIND - AKIM ODA'!K5</f>
        <v>180180</v>
      </c>
      <c r="M899" s="447">
        <f>'KYEI BEKIND - AKIM ODA'!L5</f>
        <v>210</v>
      </c>
      <c r="N899" s="446">
        <f>'KYEI BEKIND - AKIM ODA'!M5</f>
        <v>1</v>
      </c>
      <c r="O899" s="449">
        <f>'KYEI BEKIND - AKIM ODA'!N5</f>
        <v>0.17358320529815197</v>
      </c>
      <c r="P899" s="446">
        <f>'KYEI BEKIND - AKIM ODA'!O5</f>
        <v>0.17358320529815197</v>
      </c>
      <c r="Q899" s="446" t="str">
        <f>'KYEI BEKIND - AKIM ODA'!P5</f>
        <v>A</v>
      </c>
      <c r="R899" s="448">
        <f>'KYEI BEKIND - AKIM ODA'!Q5</f>
        <v>23.772727272727273</v>
      </c>
      <c r="S899" s="447">
        <f>'KYEI BEKIND - AKIM ODA'!R5</f>
        <v>0.5348863636363671</v>
      </c>
      <c r="T899" s="447">
        <f>'KYEI BEKIND - AKIM ODA'!S5</f>
        <v>14966.818181818182</v>
      </c>
      <c r="U899" s="446">
        <f>'KYEI BEKIND - AKIM ODA'!T5</f>
        <v>7</v>
      </c>
      <c r="V899" s="446">
        <f>'KYEI BEKIND - AKIM ODA'!U5</f>
        <v>3</v>
      </c>
      <c r="W899" s="446">
        <f>'KYEI BEKIND - AKIM ODA'!V5</f>
        <v>10</v>
      </c>
      <c r="X899" s="448">
        <f>'KYEI BEKIND - AKIM ODA'!W5</f>
        <v>237.72727272727275</v>
      </c>
      <c r="Y899" s="448">
        <f>'KYEI BEKIND - AKIM ODA'!X5</f>
        <v>0</v>
      </c>
      <c r="Z899" s="447">
        <f>'KYEI BEKIND - AKIM ODA'!Y5</f>
        <v>0</v>
      </c>
      <c r="AA899" s="449">
        <f>'KYEI BEKIND - AKIM ODA'!Z5</f>
        <v>3.6091778202676861</v>
      </c>
      <c r="AB899" s="446" t="str">
        <f>'KYEI BEKIND - AKIM ODA'!AA5</f>
        <v>VERY HIGH-DON’T ORDER</v>
      </c>
      <c r="AC899" s="447">
        <f>'KYEI BEKIND - AKIM ODA'!AB5</f>
        <v>0</v>
      </c>
      <c r="AD899" s="450">
        <f>Table1[[#This Row],[Stock Sell in/Sell out]]*Table1[[#This Row],[Stock Norm +Transit Time]]/Table1[[#This Row],[Stock Norm QTY]]</f>
        <v>36.091778202676863</v>
      </c>
      <c r="AE899" s="443">
        <f>Table1[[#This Row],[Stock Norm +Transit Time]]*Table1[[#This Row],[Av. Daily Sales MT]]</f>
        <v>5.3488636363636708</v>
      </c>
    </row>
    <row r="900" spans="1:31" hidden="1">
      <c r="A900" s="433" t="s">
        <v>136</v>
      </c>
      <c r="B900" s="433" t="s">
        <v>1</v>
      </c>
      <c r="C900" s="446" t="str">
        <f>'KYEI BEKIND - AKIM ODA'!B6</f>
        <v>W170</v>
      </c>
      <c r="D900" s="446" t="str">
        <f>'KYEI BEKIND - AKIM ODA'!C6</f>
        <v>FRYTOL 900ML SCH</v>
      </c>
      <c r="E900" s="446" t="str">
        <f>'KYEI BEKIND - AKIM ODA'!D6</f>
        <v>COOKING OIL</v>
      </c>
      <c r="F900" s="446" t="str">
        <f>'KYEI BEKIND - AKIM ODA'!E6</f>
        <v>FRYTOL</v>
      </c>
      <c r="G900" s="447">
        <f>'KYEI BEKIND - AKIM ODA'!F6</f>
        <v>11.602439999999998</v>
      </c>
      <c r="H900" s="448">
        <f>'KYEI BEKIND - AKIM ODA'!G6</f>
        <v>1171.3333333333335</v>
      </c>
      <c r="I900" s="447">
        <f>'KYEI BEKIND - AKIM ODA'!H6</f>
        <v>430296.66666666663</v>
      </c>
      <c r="J900" s="446">
        <f>'KYEI BEKIND - AKIM ODA'!I6</f>
        <v>292</v>
      </c>
      <c r="K900" s="447">
        <f>'KYEI BEKIND - AKIM ODA'!J6</f>
        <v>2.8471500000000001</v>
      </c>
      <c r="L900" s="447">
        <f>'KYEI BEKIND - AKIM ODA'!K6</f>
        <v>107268.03642572564</v>
      </c>
      <c r="M900" s="447">
        <f>'KYEI BEKIND - AKIM ODA'!L6</f>
        <v>367.35628912919742</v>
      </c>
      <c r="N900" s="446">
        <f>'KYEI BEKIND - AKIM ODA'!M6</f>
        <v>1</v>
      </c>
      <c r="O900" s="449">
        <f>'KYEI BEKIND - AKIM ODA'!N6</f>
        <v>0.17114839383721919</v>
      </c>
      <c r="P900" s="446">
        <f>'KYEI BEKIND - AKIM ODA'!O6</f>
        <v>0.34473159913537116</v>
      </c>
      <c r="Q900" s="446" t="str">
        <f>'KYEI BEKIND - AKIM ODA'!P6</f>
        <v>A</v>
      </c>
      <c r="R900" s="448">
        <f>'KYEI BEKIND - AKIM ODA'!Q6</f>
        <v>53.242424242424249</v>
      </c>
      <c r="S900" s="447">
        <f>'KYEI BEKIND - AKIM ODA'!R6</f>
        <v>0.52738363636363628</v>
      </c>
      <c r="T900" s="447">
        <f>'KYEI BEKIND - AKIM ODA'!S6</f>
        <v>19558.939393939392</v>
      </c>
      <c r="U900" s="446">
        <f>'KYEI BEKIND - AKIM ODA'!T6</f>
        <v>7</v>
      </c>
      <c r="V900" s="446">
        <f>'KYEI BEKIND - AKIM ODA'!U6</f>
        <v>3</v>
      </c>
      <c r="W900" s="446">
        <f>'KYEI BEKIND - AKIM ODA'!V6</f>
        <v>10</v>
      </c>
      <c r="X900" s="448">
        <f>'KYEI BEKIND - AKIM ODA'!W6</f>
        <v>532.42424242424249</v>
      </c>
      <c r="Y900" s="448">
        <f>'KYEI BEKIND - AKIM ODA'!X6</f>
        <v>240.42424242424249</v>
      </c>
      <c r="Z900" s="447">
        <f>'KYEI BEKIND - AKIM ODA'!Y6</f>
        <v>2.3814808030216796</v>
      </c>
      <c r="AA900" s="449">
        <f>'KYEI BEKIND - AKIM ODA'!Z6</f>
        <v>0.54843483210017063</v>
      </c>
      <c r="AB900" s="446" t="str">
        <f>'KYEI BEKIND - AKIM ODA'!AA6</f>
        <v>VERY LOW-ORDER URGENTLY</v>
      </c>
      <c r="AC900" s="447">
        <f>'KYEI BEKIND - AKIM ODA'!AB6</f>
        <v>88321.357513668278</v>
      </c>
      <c r="AD900" s="450">
        <f>Table1[[#This Row],[Stock Sell in/Sell out]]*Table1[[#This Row],[Stock Norm +Transit Time]]/Table1[[#This Row],[Stock Norm QTY]]</f>
        <v>5.4843483210017068</v>
      </c>
      <c r="AE900" s="443">
        <f>Table1[[#This Row],[Stock Norm +Transit Time]]*Table1[[#This Row],[Av. Daily Sales MT]]</f>
        <v>5.273836363636363</v>
      </c>
    </row>
    <row r="901" spans="1:31" hidden="1">
      <c r="A901" s="433" t="s">
        <v>136</v>
      </c>
      <c r="B901" s="433" t="s">
        <v>1</v>
      </c>
      <c r="C901" s="446" t="str">
        <f>'KYEI BEKIND - AKIM ODA'!B7</f>
        <v>W151</v>
      </c>
      <c r="D901" s="446" t="str">
        <f>'KYEI BEKIND - AKIM ODA'!C7</f>
        <v>FRYTOL 4.5 LT</v>
      </c>
      <c r="E901" s="446" t="str">
        <f>'KYEI BEKIND - AKIM ODA'!D7</f>
        <v>COOKING OIL</v>
      </c>
      <c r="F901" s="446" t="str">
        <f>'KYEI BEKIND - AKIM ODA'!E7</f>
        <v>FRYTOL</v>
      </c>
      <c r="G901" s="447">
        <f>'KYEI BEKIND - AKIM ODA'!F7</f>
        <v>8.1216000000000381</v>
      </c>
      <c r="H901" s="448">
        <f>'KYEI BEKIND - AKIM ODA'!G7</f>
        <v>405.66666666666663</v>
      </c>
      <c r="I901" s="447">
        <f>'KYEI BEKIND - AKIM ODA'!H7</f>
        <v>287383.33333333331</v>
      </c>
      <c r="J901" s="446">
        <f>'KYEI BEKIND - AKIM ODA'!I7</f>
        <v>1154</v>
      </c>
      <c r="K901" s="447">
        <f>'KYEI BEKIND - AKIM ODA'!J7</f>
        <v>18.694800000000001</v>
      </c>
      <c r="L901" s="447">
        <f>'KYEI BEKIND - AKIM ODA'!K7</f>
        <v>817519.3919474117</v>
      </c>
      <c r="M901" s="447">
        <f>'KYEI BEKIND - AKIM ODA'!L7</f>
        <v>708.42235004108466</v>
      </c>
      <c r="N901" s="446">
        <f>'KYEI BEKIND - AKIM ODA'!M7</f>
        <v>6</v>
      </c>
      <c r="O901" s="449">
        <f>'KYEI BEKIND - AKIM ODA'!N7</f>
        <v>0.1198022825705943</v>
      </c>
      <c r="P901" s="446">
        <f>'KYEI BEKIND - AKIM ODA'!O7</f>
        <v>0.46453388170596543</v>
      </c>
      <c r="Q901" s="446" t="str">
        <f>'KYEI BEKIND - AKIM ODA'!P7</f>
        <v>A</v>
      </c>
      <c r="R901" s="448">
        <f>'KYEI BEKIND - AKIM ODA'!Q7</f>
        <v>18.439393939393938</v>
      </c>
      <c r="S901" s="447">
        <f>'KYEI BEKIND - AKIM ODA'!R7</f>
        <v>0.36916363636363808</v>
      </c>
      <c r="T901" s="447">
        <f>'KYEI BEKIND - AKIM ODA'!S7</f>
        <v>13062.878787878786</v>
      </c>
      <c r="U901" s="446">
        <f>'KYEI BEKIND - AKIM ODA'!T7</f>
        <v>7</v>
      </c>
      <c r="V901" s="446">
        <f>'KYEI BEKIND - AKIM ODA'!U7</f>
        <v>3</v>
      </c>
      <c r="W901" s="446">
        <f>'KYEI BEKIND - AKIM ODA'!V7</f>
        <v>10</v>
      </c>
      <c r="X901" s="448">
        <f>'KYEI BEKIND - AKIM ODA'!W7</f>
        <v>184.39393939393938</v>
      </c>
      <c r="Y901" s="448">
        <f>'KYEI BEKIND - AKIM ODA'!X7</f>
        <v>0</v>
      </c>
      <c r="Z901" s="447">
        <f>'KYEI BEKIND - AKIM ODA'!Y7</f>
        <v>0</v>
      </c>
      <c r="AA901" s="449">
        <f>'KYEI BEKIND - AKIM ODA'!Z7</f>
        <v>6.2583401807723913</v>
      </c>
      <c r="AB901" s="446" t="str">
        <f>'KYEI BEKIND - AKIM ODA'!AA7</f>
        <v>VERY HIGH-DON’T ORDER</v>
      </c>
      <c r="AC901" s="447">
        <f>'KYEI BEKIND - AKIM ODA'!AB7</f>
        <v>0</v>
      </c>
      <c r="AD901" s="450">
        <f>Table1[[#This Row],[Stock Sell in/Sell out]]*Table1[[#This Row],[Stock Norm +Transit Time]]/Table1[[#This Row],[Stock Norm QTY]]</f>
        <v>62.583401807723916</v>
      </c>
      <c r="AE901" s="443">
        <f>Table1[[#This Row],[Stock Norm +Transit Time]]*Table1[[#This Row],[Av. Daily Sales MT]]</f>
        <v>3.6916363636363809</v>
      </c>
    </row>
    <row r="902" spans="1:31" hidden="1">
      <c r="A902" s="433" t="s">
        <v>136</v>
      </c>
      <c r="B902" s="433" t="s">
        <v>1</v>
      </c>
      <c r="C902" s="446" t="str">
        <f>'KYEI BEKIND - AKIM ODA'!B8</f>
        <v>W042</v>
      </c>
      <c r="D902" s="446" t="str">
        <f>'KYEI BEKIND - AKIM ODA'!C8</f>
        <v>FORTUNE VIET 5KG</v>
      </c>
      <c r="E902" s="446" t="str">
        <f>'KYEI BEKIND - AKIM ODA'!D8</f>
        <v>RICE</v>
      </c>
      <c r="F902" s="446" t="str">
        <f>'KYEI BEKIND - AKIM ODA'!E8</f>
        <v>FORTUNE</v>
      </c>
      <c r="G902" s="447">
        <f>'KYEI BEKIND - AKIM ODA'!F8</f>
        <v>6.2466666666666777</v>
      </c>
      <c r="H902" s="448">
        <f>'KYEI BEKIND - AKIM ODA'!G8</f>
        <v>215.66666666666666</v>
      </c>
      <c r="I902" s="447">
        <f>'KYEI BEKIND - AKIM ODA'!H8</f>
        <v>75365.733333333337</v>
      </c>
      <c r="J902" s="446">
        <f>'KYEI BEKIND - AKIM ODA'!I8</f>
        <v>361</v>
      </c>
      <c r="K902" s="447">
        <f>'KYEI BEKIND - AKIM ODA'!J8</f>
        <v>9.0250000000000004</v>
      </c>
      <c r="L902" s="447">
        <f>'KYEI BEKIND - AKIM ODA'!K8</f>
        <v>126153.15177743432</v>
      </c>
      <c r="M902" s="447">
        <f>'KYEI BEKIND - AKIM ODA'!L8</f>
        <v>349.45471406491504</v>
      </c>
      <c r="N902" s="446">
        <f>'KYEI BEKIND - AKIM ODA'!M8</f>
        <v>4</v>
      </c>
      <c r="O902" s="449">
        <f>'KYEI BEKIND - AKIM ODA'!N8</f>
        <v>9.2145011466251758E-2</v>
      </c>
      <c r="P902" s="446">
        <f>'KYEI BEKIND - AKIM ODA'!O8</f>
        <v>0.55667889317221719</v>
      </c>
      <c r="Q902" s="446" t="str">
        <f>'KYEI BEKIND - AKIM ODA'!P8</f>
        <v>B</v>
      </c>
      <c r="R902" s="448">
        <f>'KYEI BEKIND - AKIM ODA'!Q8</f>
        <v>9.8030303030303028</v>
      </c>
      <c r="S902" s="447">
        <f>'KYEI BEKIND - AKIM ODA'!R8</f>
        <v>0.28393939393939444</v>
      </c>
      <c r="T902" s="447">
        <f>'KYEI BEKIND - AKIM ODA'!S8</f>
        <v>3425.7151515151518</v>
      </c>
      <c r="U902" s="446">
        <f>'KYEI BEKIND - AKIM ODA'!T8</f>
        <v>14</v>
      </c>
      <c r="V902" s="446">
        <f>'KYEI BEKIND - AKIM ODA'!U8</f>
        <v>3</v>
      </c>
      <c r="W902" s="446">
        <f>'KYEI BEKIND - AKIM ODA'!V8</f>
        <v>17</v>
      </c>
      <c r="X902" s="448">
        <f>'KYEI BEKIND - AKIM ODA'!W8</f>
        <v>166.65151515151516</v>
      </c>
      <c r="Y902" s="448">
        <f>'KYEI BEKIND - AKIM ODA'!X8</f>
        <v>0</v>
      </c>
      <c r="Z902" s="447">
        <f>'KYEI BEKIND - AKIM ODA'!Y8</f>
        <v>0</v>
      </c>
      <c r="AA902" s="449">
        <f>'KYEI BEKIND - AKIM ODA'!Z8</f>
        <v>2.1661969269933632</v>
      </c>
      <c r="AB902" s="446" t="str">
        <f>'KYEI BEKIND - AKIM ODA'!AA8</f>
        <v>VERY HIGH-DON’T ORDER</v>
      </c>
      <c r="AC902" s="447">
        <f>'KYEI BEKIND - AKIM ODA'!AB8</f>
        <v>0</v>
      </c>
      <c r="AD902" s="450">
        <f>Table1[[#This Row],[Stock Sell in/Sell out]]*Table1[[#This Row],[Stock Norm +Transit Time]]/Table1[[#This Row],[Stock Norm QTY]]</f>
        <v>36.825347758887169</v>
      </c>
      <c r="AE902" s="443">
        <f>Table1[[#This Row],[Stock Norm +Transit Time]]*Table1[[#This Row],[Av. Daily Sales MT]]</f>
        <v>4.8269696969697051</v>
      </c>
    </row>
    <row r="903" spans="1:31" hidden="1">
      <c r="A903" s="433" t="s">
        <v>136</v>
      </c>
      <c r="B903" s="433" t="s">
        <v>1</v>
      </c>
      <c r="C903" s="446" t="str">
        <f>'KYEI BEKIND - AKIM ODA'!B9</f>
        <v>W140</v>
      </c>
      <c r="D903" s="446" t="str">
        <f>'KYEI BEKIND - AKIM ODA'!C9</f>
        <v>JAMAA CLASSIC 130G</v>
      </c>
      <c r="E903" s="446" t="str">
        <f>'KYEI BEKIND - AKIM ODA'!D9</f>
        <v>SOAP</v>
      </c>
      <c r="F903" s="446" t="str">
        <f>'KYEI BEKIND - AKIM ODA'!E9</f>
        <v>JAMAA</v>
      </c>
      <c r="G903" s="447">
        <f>'KYEI BEKIND - AKIM ODA'!F9</f>
        <v>4.8454466666666729</v>
      </c>
      <c r="H903" s="448">
        <f>'KYEI BEKIND - AKIM ODA'!G9</f>
        <v>767.66666666666674</v>
      </c>
      <c r="I903" s="447">
        <f>'KYEI BEKIND - AKIM ODA'!H9</f>
        <v>84793.930000000022</v>
      </c>
      <c r="J903" s="446">
        <f>'KYEI BEKIND - AKIM ODA'!I9</f>
        <v>211</v>
      </c>
      <c r="K903" s="447">
        <f>'KYEI BEKIND - AKIM ODA'!J9</f>
        <v>1.3210600000000001</v>
      </c>
      <c r="L903" s="447">
        <f>'KYEI BEKIND - AKIM ODA'!K9</f>
        <v>23306.364607034306</v>
      </c>
      <c r="M903" s="447">
        <f>'KYEI BEKIND - AKIM ODA'!L9</f>
        <v>110.45670429874079</v>
      </c>
      <c r="N903" s="446">
        <f>'KYEI BEKIND - AKIM ODA'!M9</f>
        <v>1</v>
      </c>
      <c r="O903" s="449">
        <f>'KYEI BEKIND - AKIM ODA'!N9</f>
        <v>7.1475518461970824E-2</v>
      </c>
      <c r="P903" s="446">
        <f>'KYEI BEKIND - AKIM ODA'!O9</f>
        <v>0.62815441163418806</v>
      </c>
      <c r="Q903" s="446" t="str">
        <f>'KYEI BEKIND - AKIM ODA'!P9</f>
        <v>B</v>
      </c>
      <c r="R903" s="448">
        <f>'KYEI BEKIND - AKIM ODA'!Q9</f>
        <v>34.893939393939398</v>
      </c>
      <c r="S903" s="447">
        <f>'KYEI BEKIND - AKIM ODA'!R9</f>
        <v>0.22024757575757603</v>
      </c>
      <c r="T903" s="447">
        <f>'KYEI BEKIND - AKIM ODA'!S9</f>
        <v>3854.2695454545465</v>
      </c>
      <c r="U903" s="446">
        <f>'KYEI BEKIND - AKIM ODA'!T9</f>
        <v>14</v>
      </c>
      <c r="V903" s="446">
        <f>'KYEI BEKIND - AKIM ODA'!U9</f>
        <v>3</v>
      </c>
      <c r="W903" s="446">
        <f>'KYEI BEKIND - AKIM ODA'!V9</f>
        <v>17</v>
      </c>
      <c r="X903" s="448">
        <f>'KYEI BEKIND - AKIM ODA'!W9</f>
        <v>593.19696969696975</v>
      </c>
      <c r="Y903" s="448">
        <f>'KYEI BEKIND - AKIM ODA'!X9</f>
        <v>382.19696969696975</v>
      </c>
      <c r="Z903" s="447">
        <f>'KYEI BEKIND - AKIM ODA'!Y9</f>
        <v>2.4123947453255998</v>
      </c>
      <c r="AA903" s="449">
        <f>'KYEI BEKIND - AKIM ODA'!Z9</f>
        <v>0.35569972669919031</v>
      </c>
      <c r="AB903" s="446" t="str">
        <f>'KYEI BEKIND - AKIM ODA'!AA9</f>
        <v>VERY LOW-ORDER URGENTLY</v>
      </c>
      <c r="AC903" s="447">
        <f>'KYEI BEKIND - AKIM ODA'!AB9</f>
        <v>42216.217665692981</v>
      </c>
      <c r="AD903" s="450">
        <f>Table1[[#This Row],[Stock Sell in/Sell out]]*Table1[[#This Row],[Stock Norm +Transit Time]]/Table1[[#This Row],[Stock Norm QTY]]</f>
        <v>6.0468953538862351</v>
      </c>
      <c r="AE903" s="443">
        <f>Table1[[#This Row],[Stock Norm +Transit Time]]*Table1[[#This Row],[Av. Daily Sales MT]]</f>
        <v>3.7442087878787924</v>
      </c>
    </row>
    <row r="904" spans="1:31" hidden="1">
      <c r="A904" s="433" t="s">
        <v>136</v>
      </c>
      <c r="B904" s="433" t="s">
        <v>1</v>
      </c>
      <c r="C904" s="446" t="str">
        <f>'KYEI BEKIND - AKIM ODA'!B10</f>
        <v>W003</v>
      </c>
      <c r="D904" s="446" t="str">
        <f>'KYEI BEKIND - AKIM ODA'!C10</f>
        <v>VIKING OIL 25L</v>
      </c>
      <c r="E904" s="446" t="str">
        <f>'KYEI BEKIND - AKIM ODA'!D10</f>
        <v>COOKING OIL</v>
      </c>
      <c r="F904" s="446" t="str">
        <f>'KYEI BEKIND - AKIM ODA'!E10</f>
        <v>VIKING</v>
      </c>
      <c r="G904" s="447">
        <f>'KYEI BEKIND - AKIM ODA'!F10</f>
        <v>4.1775000000000162</v>
      </c>
      <c r="H904" s="448">
        <f>'KYEI BEKIND - AKIM ODA'!G10</f>
        <v>185.66666666666666</v>
      </c>
      <c r="I904" s="447">
        <f>'KYEI BEKIND - AKIM ODA'!H10</f>
        <v>87942.333333333328</v>
      </c>
      <c r="J904" s="446">
        <f>'KYEI BEKIND - AKIM ODA'!I10</f>
        <v>0</v>
      </c>
      <c r="K904" s="447">
        <f>'KYEI BEKIND - AKIM ODA'!J10</f>
        <v>0</v>
      </c>
      <c r="L904" s="447">
        <f>'KYEI BEKIND - AKIM ODA'!K10</f>
        <v>0</v>
      </c>
      <c r="M904" s="447">
        <f>'KYEI BEKIND - AKIM ODA'!L10</f>
        <v>473.65709156193896</v>
      </c>
      <c r="N904" s="446">
        <f>'KYEI BEKIND - AKIM ODA'!M10</f>
        <v>1</v>
      </c>
      <c r="O904" s="449">
        <f>'KYEI BEKIND - AKIM ODA'!N10</f>
        <v>6.1622591045933969E-2</v>
      </c>
      <c r="P904" s="446">
        <f>'KYEI BEKIND - AKIM ODA'!O10</f>
        <v>0.68977700268012199</v>
      </c>
      <c r="Q904" s="446" t="str">
        <f>'KYEI BEKIND - AKIM ODA'!P10</f>
        <v>B</v>
      </c>
      <c r="R904" s="448">
        <f>'KYEI BEKIND - AKIM ODA'!Q10</f>
        <v>8.4393939393939394</v>
      </c>
      <c r="S904" s="447">
        <f>'KYEI BEKIND - AKIM ODA'!R10</f>
        <v>0.18988636363636438</v>
      </c>
      <c r="T904" s="447">
        <f>'KYEI BEKIND - AKIM ODA'!S10</f>
        <v>3997.3787878787875</v>
      </c>
      <c r="U904" s="446">
        <f>'KYEI BEKIND - AKIM ODA'!T10</f>
        <v>14</v>
      </c>
      <c r="V904" s="446">
        <f>'KYEI BEKIND - AKIM ODA'!U10</f>
        <v>3</v>
      </c>
      <c r="W904" s="446">
        <f>'KYEI BEKIND - AKIM ODA'!V10</f>
        <v>17</v>
      </c>
      <c r="X904" s="448">
        <f>'KYEI BEKIND - AKIM ODA'!W10</f>
        <v>143.46969696969697</v>
      </c>
      <c r="Y904" s="448">
        <f>'KYEI BEKIND - AKIM ODA'!X10</f>
        <v>143.46969696969697</v>
      </c>
      <c r="Z904" s="447">
        <f>'KYEI BEKIND - AKIM ODA'!Y10</f>
        <v>3.2280681818181942</v>
      </c>
      <c r="AA904" s="449">
        <f>'KYEI BEKIND - AKIM ODA'!Z10</f>
        <v>0</v>
      </c>
      <c r="AB904" s="446" t="str">
        <f>'KYEI BEKIND - AKIM ODA'!AA10</f>
        <v>VERY LOW-ORDER URGENTLY</v>
      </c>
      <c r="AC904" s="447">
        <f>'KYEI BEKIND - AKIM ODA'!AB10</f>
        <v>67955.439393939392</v>
      </c>
      <c r="AD904" s="450">
        <f>Table1[[#This Row],[Stock Sell in/Sell out]]*Table1[[#This Row],[Stock Norm +Transit Time]]/Table1[[#This Row],[Stock Norm QTY]]</f>
        <v>0</v>
      </c>
      <c r="AE904" s="443">
        <f>Table1[[#This Row],[Stock Norm +Transit Time]]*Table1[[#This Row],[Av. Daily Sales MT]]</f>
        <v>3.2280681818181947</v>
      </c>
    </row>
    <row r="905" spans="1:31" hidden="1">
      <c r="A905" s="433" t="s">
        <v>136</v>
      </c>
      <c r="B905" s="433" t="s">
        <v>1</v>
      </c>
      <c r="C905" s="446" t="str">
        <f>'KYEI BEKIND - AKIM ODA'!B11</f>
        <v>W178</v>
      </c>
      <c r="D905" s="446" t="str">
        <f>'KYEI BEKIND - AKIM ODA'!C11</f>
        <v>FRYTOL 450 ML SCH</v>
      </c>
      <c r="E905" s="446" t="str">
        <f>'KYEI BEKIND - AKIM ODA'!D11</f>
        <v>COOKING OIL</v>
      </c>
      <c r="F905" s="446" t="str">
        <f>'KYEI BEKIND - AKIM ODA'!E11</f>
        <v>FRYTOL</v>
      </c>
      <c r="G905" s="447">
        <f>'KYEI BEKIND - AKIM ODA'!F11</f>
        <v>3.6614633333333533</v>
      </c>
      <c r="H905" s="448">
        <f>'KYEI BEKIND - AKIM ODA'!G11</f>
        <v>393.33333333333337</v>
      </c>
      <c r="I905" s="447">
        <f>'KYEI BEKIND - AKIM ODA'!H11</f>
        <v>133272.5</v>
      </c>
      <c r="J905" s="446">
        <f>'KYEI BEKIND - AKIM ODA'!I11</f>
        <v>484</v>
      </c>
      <c r="K905" s="447">
        <f>'KYEI BEKIND - AKIM ODA'!J11</f>
        <v>3.9244999999999997</v>
      </c>
      <c r="L905" s="447">
        <f>'KYEI BEKIND - AKIM ODA'!K11</f>
        <v>163992.94067796608</v>
      </c>
      <c r="M905" s="447">
        <f>'KYEI BEKIND - AKIM ODA'!L11</f>
        <v>338.82838983050846</v>
      </c>
      <c r="N905" s="446">
        <f>'KYEI BEKIND - AKIM ODA'!M11</f>
        <v>72</v>
      </c>
      <c r="O905" s="449">
        <f>'KYEI BEKIND - AKIM ODA'!N11</f>
        <v>5.4010498532539211E-2</v>
      </c>
      <c r="P905" s="446">
        <f>'KYEI BEKIND - AKIM ODA'!O11</f>
        <v>0.74378750121266124</v>
      </c>
      <c r="Q905" s="446" t="str">
        <f>'KYEI BEKIND - AKIM ODA'!P11</f>
        <v>B</v>
      </c>
      <c r="R905" s="448">
        <f>'KYEI BEKIND - AKIM ODA'!Q11</f>
        <v>17.878787878787879</v>
      </c>
      <c r="S905" s="447">
        <f>'KYEI BEKIND - AKIM ODA'!R11</f>
        <v>0.16643015151515242</v>
      </c>
      <c r="T905" s="447">
        <f>'KYEI BEKIND - AKIM ODA'!S11</f>
        <v>6057.840909090909</v>
      </c>
      <c r="U905" s="446">
        <f>'KYEI BEKIND - AKIM ODA'!T11</f>
        <v>14</v>
      </c>
      <c r="V905" s="446">
        <f>'KYEI BEKIND - AKIM ODA'!U11</f>
        <v>3</v>
      </c>
      <c r="W905" s="446">
        <f>'KYEI BEKIND - AKIM ODA'!V11</f>
        <v>17</v>
      </c>
      <c r="X905" s="448">
        <f>'KYEI BEKIND - AKIM ODA'!W11</f>
        <v>303.93939393939394</v>
      </c>
      <c r="Y905" s="448">
        <f>'KYEI BEKIND - AKIM ODA'!X11</f>
        <v>0</v>
      </c>
      <c r="Z905" s="447">
        <f>'KYEI BEKIND - AKIM ODA'!Y11</f>
        <v>0</v>
      </c>
      <c r="AA905" s="449">
        <f>'KYEI BEKIND - AKIM ODA'!Z11</f>
        <v>1.5924227318045863</v>
      </c>
      <c r="AB905" s="446" t="str">
        <f>'KYEI BEKIND - AKIM ODA'!AA11</f>
        <v>HIGH-DON’T ORDER</v>
      </c>
      <c r="AC905" s="447">
        <f>'KYEI BEKIND - AKIM ODA'!AB11</f>
        <v>0</v>
      </c>
      <c r="AD905" s="450">
        <f>Table1[[#This Row],[Stock Sell in/Sell out]]*Table1[[#This Row],[Stock Norm +Transit Time]]/Table1[[#This Row],[Stock Norm QTY]]</f>
        <v>27.071186440677966</v>
      </c>
      <c r="AE905" s="443">
        <f>Table1[[#This Row],[Stock Norm +Transit Time]]*Table1[[#This Row],[Av. Daily Sales MT]]</f>
        <v>2.8293125757575912</v>
      </c>
    </row>
    <row r="906" spans="1:31" hidden="1">
      <c r="A906" s="433" t="s">
        <v>136</v>
      </c>
      <c r="B906" s="433" t="s">
        <v>1</v>
      </c>
      <c r="C906" s="446" t="str">
        <f>'KYEI BEKIND - AKIM ODA'!B12</f>
        <v>W043</v>
      </c>
      <c r="D906" s="446" t="str">
        <f>'KYEI BEKIND - AKIM ODA'!C12</f>
        <v>FORTUNE VIET 25KG</v>
      </c>
      <c r="E906" s="446" t="str">
        <f>'KYEI BEKIND - AKIM ODA'!D12</f>
        <v>RICE</v>
      </c>
      <c r="F906" s="446" t="str">
        <f>'KYEI BEKIND - AKIM ODA'!E12</f>
        <v>FORTUNE</v>
      </c>
      <c r="G906" s="447">
        <f>'KYEI BEKIND - AKIM ODA'!F12</f>
        <v>2.4166666666666634</v>
      </c>
      <c r="H906" s="448">
        <f>'KYEI BEKIND - AKIM ODA'!G12</f>
        <v>96.666666666666657</v>
      </c>
      <c r="I906" s="447">
        <f>'KYEI BEKIND - AKIM ODA'!H12</f>
        <v>26927.666666666664</v>
      </c>
      <c r="J906" s="446">
        <f>'KYEI BEKIND - AKIM ODA'!I12</f>
        <v>0</v>
      </c>
      <c r="K906" s="447">
        <f>'KYEI BEKIND - AKIM ODA'!J12</f>
        <v>0</v>
      </c>
      <c r="L906" s="447">
        <f>'KYEI BEKIND - AKIM ODA'!K12</f>
        <v>0</v>
      </c>
      <c r="M906" s="447">
        <f>'KYEI BEKIND - AKIM ODA'!L12</f>
        <v>278.56206896551726</v>
      </c>
      <c r="N906" s="446">
        <f>'KYEI BEKIND - AKIM ODA'!M12</f>
        <v>36</v>
      </c>
      <c r="O906" s="449">
        <f>'KYEI BEKIND - AKIM ODA'!N12</f>
        <v>3.5648416922642645E-2</v>
      </c>
      <c r="P906" s="446">
        <f>'KYEI BEKIND - AKIM ODA'!O12</f>
        <v>0.77943591813530388</v>
      </c>
      <c r="Q906" s="446" t="str">
        <f>'KYEI BEKIND - AKIM ODA'!P12</f>
        <v>B</v>
      </c>
      <c r="R906" s="448">
        <f>'KYEI BEKIND - AKIM ODA'!Q12</f>
        <v>4.3939393939393936</v>
      </c>
      <c r="S906" s="447">
        <f>'KYEI BEKIND - AKIM ODA'!R12</f>
        <v>0.1098484848484847</v>
      </c>
      <c r="T906" s="447">
        <f>'KYEI BEKIND - AKIM ODA'!S12</f>
        <v>1223.9848484848483</v>
      </c>
      <c r="U906" s="446">
        <f>'KYEI BEKIND - AKIM ODA'!T12</f>
        <v>14</v>
      </c>
      <c r="V906" s="446">
        <f>'KYEI BEKIND - AKIM ODA'!U12</f>
        <v>3</v>
      </c>
      <c r="W906" s="446">
        <f>'KYEI BEKIND - AKIM ODA'!V12</f>
        <v>17</v>
      </c>
      <c r="X906" s="448">
        <f>'KYEI BEKIND - AKIM ODA'!W12</f>
        <v>74.696969696969688</v>
      </c>
      <c r="Y906" s="448">
        <f>'KYEI BEKIND - AKIM ODA'!X12</f>
        <v>74.696969696969688</v>
      </c>
      <c r="Z906" s="447">
        <f>'KYEI BEKIND - AKIM ODA'!Y12</f>
        <v>1.86742424242424</v>
      </c>
      <c r="AA906" s="449">
        <f>'KYEI BEKIND - AKIM ODA'!Z12</f>
        <v>0</v>
      </c>
      <c r="AB906" s="446" t="str">
        <f>'KYEI BEKIND - AKIM ODA'!AA12</f>
        <v>VERY LOW-ORDER URGENTLY</v>
      </c>
      <c r="AC906" s="447">
        <f>'KYEI BEKIND - AKIM ODA'!AB12</f>
        <v>20807.742424242424</v>
      </c>
      <c r="AD906" s="450">
        <f>Table1[[#This Row],[Stock Sell in/Sell out]]*Table1[[#This Row],[Stock Norm +Transit Time]]/Table1[[#This Row],[Stock Norm QTY]]</f>
        <v>0</v>
      </c>
      <c r="AE906" s="443">
        <f>Table1[[#This Row],[Stock Norm +Transit Time]]*Table1[[#This Row],[Av. Daily Sales MT]]</f>
        <v>1.8674242424242398</v>
      </c>
    </row>
    <row r="907" spans="1:31" hidden="1">
      <c r="A907" s="433" t="s">
        <v>136</v>
      </c>
      <c r="B907" s="433" t="s">
        <v>1</v>
      </c>
      <c r="C907" s="446" t="str">
        <f>'KYEI BEKIND - AKIM ODA'!B13</f>
        <v>W150</v>
      </c>
      <c r="D907" s="446" t="str">
        <f>'KYEI BEKIND - AKIM ODA'!C13</f>
        <v>FRYTOL 0.9L X 12 BTL</v>
      </c>
      <c r="E907" s="446" t="str">
        <f>'KYEI BEKIND - AKIM ODA'!D13</f>
        <v>COOKING OIL</v>
      </c>
      <c r="F907" s="446" t="str">
        <f>'KYEI BEKIND - AKIM ODA'!E13</f>
        <v>FRYTOL</v>
      </c>
      <c r="G907" s="447">
        <f>'KYEI BEKIND - AKIM ODA'!F13</f>
        <v>1.4700499999999939</v>
      </c>
      <c r="H907" s="448">
        <f>'KYEI BEKIND - AKIM ODA'!G13</f>
        <v>57</v>
      </c>
      <c r="I907" s="447">
        <f>'KYEI BEKIND - AKIM ODA'!H13</f>
        <v>36234.166666666657</v>
      </c>
      <c r="J907" s="446">
        <f>'KYEI BEKIND - AKIM ODA'!I13</f>
        <v>2</v>
      </c>
      <c r="K907" s="447">
        <f>'KYEI BEKIND - AKIM ODA'!J13</f>
        <v>2.0799999999999999E-2</v>
      </c>
      <c r="L907" s="447">
        <f>'KYEI BEKIND - AKIM ODA'!K13</f>
        <v>1271.3742690058475</v>
      </c>
      <c r="M907" s="447">
        <f>'KYEI BEKIND - AKIM ODA'!L13</f>
        <v>635.68713450292375</v>
      </c>
      <c r="N907" s="446">
        <f>'KYEI BEKIND - AKIM ODA'!M13</f>
        <v>24</v>
      </c>
      <c r="O907" s="449">
        <f>'KYEI BEKIND - AKIM ODA'!N13</f>
        <v>2.1684809088467864E-2</v>
      </c>
      <c r="P907" s="446">
        <f>'KYEI BEKIND - AKIM ODA'!O13</f>
        <v>0.8011207272237717</v>
      </c>
      <c r="Q907" s="446" t="str">
        <f>'KYEI BEKIND - AKIM ODA'!P13</f>
        <v>C</v>
      </c>
      <c r="R907" s="448">
        <f>'KYEI BEKIND - AKIM ODA'!Q13</f>
        <v>2.5909090909090908</v>
      </c>
      <c r="S907" s="447">
        <f>'KYEI BEKIND - AKIM ODA'!R13</f>
        <v>6.6820454545454266E-2</v>
      </c>
      <c r="T907" s="447">
        <f>'KYEI BEKIND - AKIM ODA'!S13</f>
        <v>1647.0075757575753</v>
      </c>
      <c r="U907" s="446">
        <f>'KYEI BEKIND - AKIM ODA'!T13</f>
        <v>30</v>
      </c>
      <c r="V907" s="446">
        <f>'KYEI BEKIND - AKIM ODA'!U13</f>
        <v>3</v>
      </c>
      <c r="W907" s="446">
        <f>'KYEI BEKIND - AKIM ODA'!V13</f>
        <v>33</v>
      </c>
      <c r="X907" s="448">
        <f>'KYEI BEKIND - AKIM ODA'!W13</f>
        <v>85.5</v>
      </c>
      <c r="Y907" s="448">
        <f>'KYEI BEKIND - AKIM ODA'!X13</f>
        <v>83.5</v>
      </c>
      <c r="Z907" s="447">
        <f>'KYEI BEKIND - AKIM ODA'!Y13</f>
        <v>2.1534942982456053</v>
      </c>
      <c r="AA907" s="449">
        <f>'KYEI BEKIND - AKIM ODA'!Z13</f>
        <v>2.3391812865497075E-2</v>
      </c>
      <c r="AB907" s="446" t="str">
        <f>'KYEI BEKIND - AKIM ODA'!AA13</f>
        <v>VERY LOW-ORDER URGENTLY</v>
      </c>
      <c r="AC907" s="447">
        <f>'KYEI BEKIND - AKIM ODA'!AB13</f>
        <v>53079.875730994136</v>
      </c>
      <c r="AD907" s="450">
        <f>Table1[[#This Row],[Stock Sell in/Sell out]]*Table1[[#This Row],[Stock Norm +Transit Time]]/Table1[[#This Row],[Stock Norm QTY]]</f>
        <v>0.77192982456140347</v>
      </c>
      <c r="AE907" s="443">
        <f>Table1[[#This Row],[Stock Norm +Transit Time]]*Table1[[#This Row],[Av. Daily Sales MT]]</f>
        <v>2.205074999999991</v>
      </c>
    </row>
    <row r="908" spans="1:31" hidden="1">
      <c r="A908" s="433" t="s">
        <v>136</v>
      </c>
      <c r="B908" s="433" t="s">
        <v>1</v>
      </c>
      <c r="C908" s="446" t="str">
        <f>'KYEI BEKIND - AKIM ODA'!B14</f>
        <v>W168</v>
      </c>
      <c r="D908" s="446" t="str">
        <f>'KYEI BEKIND - AKIM ODA'!C14</f>
        <v>JAMAA 24 X 200G</v>
      </c>
      <c r="E908" s="446" t="str">
        <f>'KYEI BEKIND - AKIM ODA'!D14</f>
        <v>SOAP</v>
      </c>
      <c r="F908" s="446" t="str">
        <f>'KYEI BEKIND - AKIM ODA'!E14</f>
        <v>JAMAA</v>
      </c>
      <c r="G908" s="447">
        <f>'KYEI BEKIND - AKIM ODA'!F14</f>
        <v>1.3245333333333322</v>
      </c>
      <c r="H908" s="448">
        <f>'KYEI BEKIND - AKIM ODA'!G14</f>
        <v>269.33333333333331</v>
      </c>
      <c r="I908" s="447">
        <f>'KYEI BEKIND - AKIM ODA'!H14</f>
        <v>25887.10999999999</v>
      </c>
      <c r="J908" s="446">
        <f>'KYEI BEKIND - AKIM ODA'!I14</f>
        <v>0</v>
      </c>
      <c r="K908" s="447">
        <f>'KYEI BEKIND - AKIM ODA'!J14</f>
        <v>8.0000000000000004E-4</v>
      </c>
      <c r="L908" s="447">
        <f>'KYEI BEKIND - AKIM ODA'!K14</f>
        <v>0</v>
      </c>
      <c r="M908" s="447">
        <f>'KYEI BEKIND - AKIM ODA'!L14</f>
        <v>96.11550742574255</v>
      </c>
      <c r="N908" s="446">
        <f>'KYEI BEKIND - AKIM ODA'!M14</f>
        <v>1</v>
      </c>
      <c r="O908" s="449">
        <f>'KYEI BEKIND - AKIM ODA'!N14</f>
        <v>1.9538282687422467E-2</v>
      </c>
      <c r="P908" s="446">
        <f>'KYEI BEKIND - AKIM ODA'!O14</f>
        <v>0.82065900991119412</v>
      </c>
      <c r="Q908" s="446" t="str">
        <f>'KYEI BEKIND - AKIM ODA'!P14</f>
        <v>C</v>
      </c>
      <c r="R908" s="448">
        <f>'KYEI BEKIND - AKIM ODA'!Q14</f>
        <v>12.242424242424242</v>
      </c>
      <c r="S908" s="447">
        <f>'KYEI BEKIND - AKIM ODA'!R14</f>
        <v>6.0206060606060555E-2</v>
      </c>
      <c r="T908" s="447">
        <f>'KYEI BEKIND - AKIM ODA'!S14</f>
        <v>1176.6868181818177</v>
      </c>
      <c r="U908" s="446">
        <f>'KYEI BEKIND - AKIM ODA'!T14</f>
        <v>30</v>
      </c>
      <c r="V908" s="446">
        <f>'KYEI BEKIND - AKIM ODA'!U14</f>
        <v>3</v>
      </c>
      <c r="W908" s="446">
        <f>'KYEI BEKIND - AKIM ODA'!V14</f>
        <v>33</v>
      </c>
      <c r="X908" s="448">
        <f>'KYEI BEKIND - AKIM ODA'!W14</f>
        <v>404</v>
      </c>
      <c r="Y908" s="448">
        <f>'KYEI BEKIND - AKIM ODA'!X14</f>
        <v>404</v>
      </c>
      <c r="Z908" s="447">
        <f>'KYEI BEKIND - AKIM ODA'!Y14</f>
        <v>1.9867999999999983</v>
      </c>
      <c r="AA908" s="449">
        <f>'KYEI BEKIND - AKIM ODA'!Z14</f>
        <v>0</v>
      </c>
      <c r="AB908" s="446" t="str">
        <f>'KYEI BEKIND - AKIM ODA'!AA14</f>
        <v>VERY LOW-ORDER URGENTLY</v>
      </c>
      <c r="AC908" s="447">
        <f>'KYEI BEKIND - AKIM ODA'!AB14</f>
        <v>38830.664999999994</v>
      </c>
      <c r="AD908" s="450">
        <f>Table1[[#This Row],[Stock Sell in/Sell out]]*Table1[[#This Row],[Stock Norm +Transit Time]]/Table1[[#This Row],[Stock Norm QTY]]</f>
        <v>0</v>
      </c>
      <c r="AE908" s="443">
        <f>Table1[[#This Row],[Stock Norm +Transit Time]]*Table1[[#This Row],[Av. Daily Sales MT]]</f>
        <v>1.9867999999999983</v>
      </c>
    </row>
    <row r="909" spans="1:31" hidden="1">
      <c r="A909" s="433" t="s">
        <v>136</v>
      </c>
      <c r="B909" s="433" t="s">
        <v>1</v>
      </c>
      <c r="C909" s="446" t="str">
        <f>'KYEI BEKIND - AKIM ODA'!B15</f>
        <v>W136</v>
      </c>
      <c r="D909" s="446" t="str">
        <f>'KYEI BEKIND - AKIM ODA'!C15</f>
        <v>FORTUNE EMO PA 4.5KG</v>
      </c>
      <c r="E909" s="446" t="str">
        <f>'KYEI BEKIND - AKIM ODA'!D15</f>
        <v>RICE</v>
      </c>
      <c r="F909" s="446" t="str">
        <f>'KYEI BEKIND - AKIM ODA'!E15</f>
        <v>FORTUNE</v>
      </c>
      <c r="G909" s="447">
        <f>'KYEI BEKIND - AKIM ODA'!F15</f>
        <v>1.0274999999999967</v>
      </c>
      <c r="H909" s="448">
        <f>'KYEI BEKIND - AKIM ODA'!G15</f>
        <v>13.333333333333332</v>
      </c>
      <c r="I909" s="447">
        <f>'KYEI BEKIND - AKIM ODA'!H15</f>
        <v>11356.133333333335</v>
      </c>
      <c r="J909" s="446">
        <f>'KYEI BEKIND - AKIM ODA'!I15</f>
        <v>0</v>
      </c>
      <c r="K909" s="447">
        <f>'KYEI BEKIND - AKIM ODA'!J15</f>
        <v>0</v>
      </c>
      <c r="L909" s="447">
        <f>'KYEI BEKIND - AKIM ODA'!K15</f>
        <v>0</v>
      </c>
      <c r="M909" s="447">
        <f>'KYEI BEKIND - AKIM ODA'!L15</f>
        <v>851.71000000000015</v>
      </c>
      <c r="N909" s="446">
        <f>'KYEI BEKIND - AKIM ODA'!M15</f>
        <v>60</v>
      </c>
      <c r="O909" s="449">
        <f>'KYEI BEKIND - AKIM ODA'!N15</f>
        <v>1.5156723470902862E-2</v>
      </c>
      <c r="P909" s="446">
        <f>'KYEI BEKIND - AKIM ODA'!O15</f>
        <v>0.83581573338209703</v>
      </c>
      <c r="Q909" s="446" t="str">
        <f>'KYEI BEKIND - AKIM ODA'!P15</f>
        <v>C</v>
      </c>
      <c r="R909" s="448">
        <f>'KYEI BEKIND - AKIM ODA'!Q15</f>
        <v>0.60606060606060597</v>
      </c>
      <c r="S909" s="447">
        <f>'KYEI BEKIND - AKIM ODA'!R15</f>
        <v>4.6704545454545304E-2</v>
      </c>
      <c r="T909" s="447">
        <f>'KYEI BEKIND - AKIM ODA'!S15</f>
        <v>516.18787878787884</v>
      </c>
      <c r="U909" s="446">
        <f>'KYEI BEKIND - AKIM ODA'!T15</f>
        <v>30</v>
      </c>
      <c r="V909" s="446">
        <f>'KYEI BEKIND - AKIM ODA'!U15</f>
        <v>3</v>
      </c>
      <c r="W909" s="446">
        <f>'KYEI BEKIND - AKIM ODA'!V15</f>
        <v>33</v>
      </c>
      <c r="X909" s="448">
        <f>'KYEI BEKIND - AKIM ODA'!W15</f>
        <v>19.999999999999996</v>
      </c>
      <c r="Y909" s="448">
        <f>'KYEI BEKIND - AKIM ODA'!X15</f>
        <v>19.999999999999996</v>
      </c>
      <c r="Z909" s="447">
        <f>'KYEI BEKIND - AKIM ODA'!Y15</f>
        <v>1.5412499999999949</v>
      </c>
      <c r="AA909" s="449">
        <f>'KYEI BEKIND - AKIM ODA'!Z15</f>
        <v>0</v>
      </c>
      <c r="AB909" s="446" t="str">
        <f>'KYEI BEKIND - AKIM ODA'!AA15</f>
        <v>VERY LOW-ORDER URGENTLY</v>
      </c>
      <c r="AC909" s="447">
        <f>'KYEI BEKIND - AKIM ODA'!AB15</f>
        <v>17034.2</v>
      </c>
      <c r="AD909" s="450">
        <f>Table1[[#This Row],[Stock Sell in/Sell out]]*Table1[[#This Row],[Stock Norm +Transit Time]]/Table1[[#This Row],[Stock Norm QTY]]</f>
        <v>0</v>
      </c>
      <c r="AE909" s="443">
        <f>Table1[[#This Row],[Stock Norm +Transit Time]]*Table1[[#This Row],[Av. Daily Sales MT]]</f>
        <v>1.5412499999999951</v>
      </c>
    </row>
    <row r="910" spans="1:31" hidden="1">
      <c r="A910" s="433" t="s">
        <v>136</v>
      </c>
      <c r="B910" s="433" t="s">
        <v>1</v>
      </c>
      <c r="C910" s="446" t="str">
        <f>'KYEI BEKIND - AKIM ODA'!B16</f>
        <v>W060</v>
      </c>
      <c r="D910" s="446" t="str">
        <f>'KYEI BEKIND - AKIM ODA'!C16</f>
        <v>FORTUNE DELIGHT 25KG</v>
      </c>
      <c r="E910" s="446" t="str">
        <f>'KYEI BEKIND - AKIM ODA'!D16</f>
        <v>RICE</v>
      </c>
      <c r="F910" s="446" t="str">
        <f>'KYEI BEKIND - AKIM ODA'!E16</f>
        <v>FORTUNE DELIGHT</v>
      </c>
      <c r="G910" s="447">
        <f>'KYEI BEKIND - AKIM ODA'!F16</f>
        <v>0.89166666666666672</v>
      </c>
      <c r="H910" s="448">
        <f>'KYEI BEKIND - AKIM ODA'!G16</f>
        <v>35.666666666666671</v>
      </c>
      <c r="I910" s="447">
        <f>'KYEI BEKIND - AKIM ODA'!H16</f>
        <v>15728.666666666666</v>
      </c>
      <c r="J910" s="446">
        <f>'KYEI BEKIND - AKIM ODA'!I16</f>
        <v>0</v>
      </c>
      <c r="K910" s="447">
        <f>'KYEI BEKIND - AKIM ODA'!J16</f>
        <v>0</v>
      </c>
      <c r="L910" s="447">
        <f>'KYEI BEKIND - AKIM ODA'!K16</f>
        <v>0</v>
      </c>
      <c r="M910" s="447">
        <f>'KYEI BEKIND - AKIM ODA'!L16</f>
        <v>440.99065420560743</v>
      </c>
      <c r="N910" s="446">
        <f>'KYEI BEKIND - AKIM ODA'!M16</f>
        <v>4</v>
      </c>
      <c r="O910" s="449">
        <f>'KYEI BEKIND - AKIM ODA'!N16</f>
        <v>1.31530365886992E-2</v>
      </c>
      <c r="P910" s="446">
        <f>'KYEI BEKIND - AKIM ODA'!O16</f>
        <v>0.84896876997079618</v>
      </c>
      <c r="Q910" s="446" t="str">
        <f>'KYEI BEKIND - AKIM ODA'!P16</f>
        <v>C</v>
      </c>
      <c r="R910" s="448">
        <f>'KYEI BEKIND - AKIM ODA'!Q16</f>
        <v>1.6212121212121213</v>
      </c>
      <c r="S910" s="447">
        <f>'KYEI BEKIND - AKIM ODA'!R16</f>
        <v>4.0530303030303035E-2</v>
      </c>
      <c r="T910" s="447">
        <f>'KYEI BEKIND - AKIM ODA'!S16</f>
        <v>714.93939393939388</v>
      </c>
      <c r="U910" s="446">
        <f>'KYEI BEKIND - AKIM ODA'!T16</f>
        <v>30</v>
      </c>
      <c r="V910" s="446">
        <f>'KYEI BEKIND - AKIM ODA'!U16</f>
        <v>3</v>
      </c>
      <c r="W910" s="446">
        <f>'KYEI BEKIND - AKIM ODA'!V16</f>
        <v>33</v>
      </c>
      <c r="X910" s="448">
        <f>'KYEI BEKIND - AKIM ODA'!W16</f>
        <v>53.500000000000007</v>
      </c>
      <c r="Y910" s="448">
        <f>'KYEI BEKIND - AKIM ODA'!X16</f>
        <v>53.500000000000007</v>
      </c>
      <c r="Z910" s="447">
        <f>'KYEI BEKIND - AKIM ODA'!Y16</f>
        <v>1.3375000000000001</v>
      </c>
      <c r="AA910" s="449">
        <f>'KYEI BEKIND - AKIM ODA'!Z16</f>
        <v>0</v>
      </c>
      <c r="AB910" s="446" t="str">
        <f>'KYEI BEKIND - AKIM ODA'!AA16</f>
        <v>VERY LOW-ORDER URGENTLY</v>
      </c>
      <c r="AC910" s="447">
        <f>'KYEI BEKIND - AKIM ODA'!AB16</f>
        <v>23593</v>
      </c>
      <c r="AD910" s="450">
        <f>Table1[[#This Row],[Stock Sell in/Sell out]]*Table1[[#This Row],[Stock Norm +Transit Time]]/Table1[[#This Row],[Stock Norm QTY]]</f>
        <v>0</v>
      </c>
      <c r="AE910" s="443">
        <f>Table1[[#This Row],[Stock Norm +Transit Time]]*Table1[[#This Row],[Av. Daily Sales MT]]</f>
        <v>1.3375000000000001</v>
      </c>
    </row>
    <row r="911" spans="1:31" hidden="1">
      <c r="A911" s="433" t="s">
        <v>136</v>
      </c>
      <c r="B911" s="433" t="s">
        <v>1</v>
      </c>
      <c r="C911" s="446" t="str">
        <f>'KYEI BEKIND - AKIM ODA'!B17</f>
        <v>W067</v>
      </c>
      <c r="D911" s="446" t="str">
        <f>'KYEI BEKIND - AKIM ODA'!C17</f>
        <v>FORTUNE DELICIOUS 4.5KG</v>
      </c>
      <c r="E911" s="446" t="str">
        <f>'KYEI BEKIND - AKIM ODA'!D17</f>
        <v>RICE</v>
      </c>
      <c r="F911" s="446" t="str">
        <f>'KYEI BEKIND - AKIM ODA'!E17</f>
        <v>FORTUNE DELICIOUS</v>
      </c>
      <c r="G911" s="447">
        <f>'KYEI BEKIND - AKIM ODA'!F17</f>
        <v>0.87299999999999911</v>
      </c>
      <c r="H911" s="448">
        <f>'KYEI BEKIND - AKIM ODA'!G17</f>
        <v>24.666666666666664</v>
      </c>
      <c r="I911" s="447">
        <f>'KYEI BEKIND - AKIM ODA'!H17</f>
        <v>11594.933333333327</v>
      </c>
      <c r="J911" s="446">
        <f>'KYEI BEKIND - AKIM ODA'!I17</f>
        <v>91</v>
      </c>
      <c r="K911" s="447">
        <f>'KYEI BEKIND - AKIM ODA'!J17</f>
        <v>2.0565000000000002</v>
      </c>
      <c r="L911" s="447">
        <f>'KYEI BEKIND - AKIM ODA'!K17</f>
        <v>42775.902702702682</v>
      </c>
      <c r="M911" s="447">
        <f>'KYEI BEKIND - AKIM ODA'!L17</f>
        <v>470.06486486486466</v>
      </c>
      <c r="N911" s="446">
        <f>'KYEI BEKIND - AKIM ODA'!M17</f>
        <v>20</v>
      </c>
      <c r="O911" s="449">
        <f>'KYEI BEKIND - AKIM ODA'!N17</f>
        <v>1.287768329936567E-2</v>
      </c>
      <c r="P911" s="446">
        <f>'KYEI BEKIND - AKIM ODA'!O17</f>
        <v>0.86184645327016185</v>
      </c>
      <c r="Q911" s="446" t="str">
        <f>'KYEI BEKIND - AKIM ODA'!P17</f>
        <v>C</v>
      </c>
      <c r="R911" s="448">
        <f>'KYEI BEKIND - AKIM ODA'!Q17</f>
        <v>1.1212121212121211</v>
      </c>
      <c r="S911" s="447">
        <f>'KYEI BEKIND - AKIM ODA'!R17</f>
        <v>3.9681818181818145E-2</v>
      </c>
      <c r="T911" s="447">
        <f>'KYEI BEKIND - AKIM ODA'!S17</f>
        <v>527.04242424242398</v>
      </c>
      <c r="U911" s="446">
        <f>'KYEI BEKIND - AKIM ODA'!T17</f>
        <v>30</v>
      </c>
      <c r="V911" s="446">
        <f>'KYEI BEKIND - AKIM ODA'!U17</f>
        <v>3</v>
      </c>
      <c r="W911" s="446">
        <f>'KYEI BEKIND - AKIM ODA'!V17</f>
        <v>33</v>
      </c>
      <c r="X911" s="448">
        <f>'KYEI BEKIND - AKIM ODA'!W17</f>
        <v>37</v>
      </c>
      <c r="Y911" s="448">
        <f>'KYEI BEKIND - AKIM ODA'!X17</f>
        <v>0</v>
      </c>
      <c r="Z911" s="447">
        <f>'KYEI BEKIND - AKIM ODA'!Y17</f>
        <v>0</v>
      </c>
      <c r="AA911" s="449">
        <f>'KYEI BEKIND - AKIM ODA'!Z17</f>
        <v>2.4594594594594597</v>
      </c>
      <c r="AB911" s="446" t="str">
        <f>'KYEI BEKIND - AKIM ODA'!AA17</f>
        <v>VERY HIGH-DON’T ORDER</v>
      </c>
      <c r="AC911" s="447">
        <f>'KYEI BEKIND - AKIM ODA'!AB17</f>
        <v>0</v>
      </c>
      <c r="AD911" s="450">
        <f>Table1[[#This Row],[Stock Sell in/Sell out]]*Table1[[#This Row],[Stock Norm +Transit Time]]/Table1[[#This Row],[Stock Norm QTY]]</f>
        <v>81.162162162162161</v>
      </c>
      <c r="AE911" s="443">
        <f>Table1[[#This Row],[Stock Norm +Transit Time]]*Table1[[#This Row],[Av. Daily Sales MT]]</f>
        <v>1.3094999999999988</v>
      </c>
    </row>
    <row r="912" spans="1:31" hidden="1">
      <c r="A912" s="433" t="s">
        <v>136</v>
      </c>
      <c r="B912" s="433" t="s">
        <v>1</v>
      </c>
      <c r="C912" s="446" t="str">
        <f>'KYEI BEKIND - AKIM ODA'!B18</f>
        <v>W084</v>
      </c>
      <c r="D912" s="446" t="str">
        <f>'KYEI BEKIND - AKIM ODA'!C18</f>
        <v>JAMAA CLASS 16 X 800G</v>
      </c>
      <c r="E912" s="446" t="str">
        <f>'KYEI BEKIND - AKIM ODA'!D18</f>
        <v>SOAP</v>
      </c>
      <c r="F912" s="446" t="str">
        <f>'KYEI BEKIND - AKIM ODA'!E18</f>
        <v>JAMAA</v>
      </c>
      <c r="G912" s="447">
        <f>'KYEI BEKIND - AKIM ODA'!F18</f>
        <v>0.85173333333333279</v>
      </c>
      <c r="H912" s="448">
        <f>'KYEI BEKIND - AKIM ODA'!G18</f>
        <v>63.666666666666664</v>
      </c>
      <c r="I912" s="447">
        <f>'KYEI BEKIND - AKIM ODA'!H18</f>
        <v>14849.153333333332</v>
      </c>
      <c r="J912" s="446">
        <f>'KYEI BEKIND - AKIM ODA'!I18</f>
        <v>0</v>
      </c>
      <c r="K912" s="447">
        <f>'KYEI BEKIND - AKIM ODA'!J18</f>
        <v>0</v>
      </c>
      <c r="L912" s="447">
        <f>'KYEI BEKIND - AKIM ODA'!K18</f>
        <v>0</v>
      </c>
      <c r="M912" s="447">
        <f>'KYEI BEKIND - AKIM ODA'!L18</f>
        <v>233.23277486910993</v>
      </c>
      <c r="N912" s="446">
        <f>'KYEI BEKIND - AKIM ODA'!M18</f>
        <v>5</v>
      </c>
      <c r="O912" s="449">
        <f>'KYEI BEKIND - AKIM ODA'!N18</f>
        <v>1.2563977230446419E-2</v>
      </c>
      <c r="P912" s="446">
        <f>'KYEI BEKIND - AKIM ODA'!O18</f>
        <v>0.87441043050060829</v>
      </c>
      <c r="Q912" s="446" t="str">
        <f>'KYEI BEKIND - AKIM ODA'!P18</f>
        <v>C</v>
      </c>
      <c r="R912" s="448">
        <f>'KYEI BEKIND - AKIM ODA'!Q18</f>
        <v>2.893939393939394</v>
      </c>
      <c r="S912" s="447">
        <f>'KYEI BEKIND - AKIM ODA'!R18</f>
        <v>3.8715151515151487E-2</v>
      </c>
      <c r="T912" s="447">
        <f>'KYEI BEKIND - AKIM ODA'!S18</f>
        <v>674.96151515151507</v>
      </c>
      <c r="U912" s="446">
        <f>'KYEI BEKIND - AKIM ODA'!T18</f>
        <v>30</v>
      </c>
      <c r="V912" s="446">
        <f>'KYEI BEKIND - AKIM ODA'!U18</f>
        <v>3</v>
      </c>
      <c r="W912" s="446">
        <f>'KYEI BEKIND - AKIM ODA'!V18</f>
        <v>33</v>
      </c>
      <c r="X912" s="448">
        <f>'KYEI BEKIND - AKIM ODA'!W18</f>
        <v>95.5</v>
      </c>
      <c r="Y912" s="448">
        <f>'KYEI BEKIND - AKIM ODA'!X18</f>
        <v>95.5</v>
      </c>
      <c r="Z912" s="447">
        <f>'KYEI BEKIND - AKIM ODA'!Y18</f>
        <v>1.2775999999999992</v>
      </c>
      <c r="AA912" s="449">
        <f>'KYEI BEKIND - AKIM ODA'!Z18</f>
        <v>0</v>
      </c>
      <c r="AB912" s="446" t="str">
        <f>'KYEI BEKIND - AKIM ODA'!AA18</f>
        <v>VERY LOW-ORDER URGENTLY</v>
      </c>
      <c r="AC912" s="447">
        <f>'KYEI BEKIND - AKIM ODA'!AB18</f>
        <v>22273.73</v>
      </c>
      <c r="AD912" s="450">
        <f>Table1[[#This Row],[Stock Sell in/Sell out]]*Table1[[#This Row],[Stock Norm +Transit Time]]/Table1[[#This Row],[Stock Norm QTY]]</f>
        <v>0</v>
      </c>
      <c r="AE912" s="443">
        <f>Table1[[#This Row],[Stock Norm +Transit Time]]*Table1[[#This Row],[Av. Daily Sales MT]]</f>
        <v>1.2775999999999992</v>
      </c>
    </row>
    <row r="913" spans="1:31" hidden="1">
      <c r="A913" s="433" t="s">
        <v>136</v>
      </c>
      <c r="B913" s="433" t="s">
        <v>1</v>
      </c>
      <c r="C913" s="446" t="str">
        <f>'KYEI BEKIND - AKIM ODA'!B19</f>
        <v>W086</v>
      </c>
      <c r="D913" s="446" t="str">
        <f>'KYEI BEKIND - AKIM ODA'!C19</f>
        <v>JAMAA CLASSI 24 X 300G</v>
      </c>
      <c r="E913" s="446" t="str">
        <f>'KYEI BEKIND - AKIM ODA'!D19</f>
        <v>SOAP</v>
      </c>
      <c r="F913" s="446" t="str">
        <f>'KYEI BEKIND - AKIM ODA'!E19</f>
        <v>JAMAA</v>
      </c>
      <c r="G913" s="447">
        <f>'KYEI BEKIND - AKIM ODA'!F19</f>
        <v>0.82130000000000125</v>
      </c>
      <c r="H913" s="448">
        <f>'KYEI BEKIND - AKIM ODA'!G19</f>
        <v>109.66666666666666</v>
      </c>
      <c r="I913" s="447">
        <f>'KYEI BEKIND - AKIM ODA'!H19</f>
        <v>14548.033333333333</v>
      </c>
      <c r="J913" s="446">
        <f>'KYEI BEKIND - AKIM ODA'!I19</f>
        <v>265</v>
      </c>
      <c r="K913" s="447">
        <f>'KYEI BEKIND - AKIM ODA'!J19</f>
        <v>1.9100999999999999</v>
      </c>
      <c r="L913" s="447">
        <f>'KYEI BEKIND - AKIM ODA'!K19</f>
        <v>35154.0623100304</v>
      </c>
      <c r="M913" s="447">
        <f>'KYEI BEKIND - AKIM ODA'!L19</f>
        <v>132.65683890577509</v>
      </c>
      <c r="N913" s="446">
        <f>'KYEI BEKIND - AKIM ODA'!M19</f>
        <v>1</v>
      </c>
      <c r="O913" s="449">
        <f>'KYEI BEKIND - AKIM ODA'!N19</f>
        <v>1.211505302837234E-2</v>
      </c>
      <c r="P913" s="446">
        <f>'KYEI BEKIND - AKIM ODA'!O19</f>
        <v>0.88652548352898064</v>
      </c>
      <c r="Q913" s="446" t="str">
        <f>'KYEI BEKIND - AKIM ODA'!P19</f>
        <v>C</v>
      </c>
      <c r="R913" s="448">
        <f>'KYEI BEKIND - AKIM ODA'!Q19</f>
        <v>4.9848484848484844</v>
      </c>
      <c r="S913" s="447">
        <f>'KYEI BEKIND - AKIM ODA'!R19</f>
        <v>3.7331818181818237E-2</v>
      </c>
      <c r="T913" s="447">
        <f>'KYEI BEKIND - AKIM ODA'!S19</f>
        <v>661.2742424242424</v>
      </c>
      <c r="U913" s="446">
        <f>'KYEI BEKIND - AKIM ODA'!T19</f>
        <v>30</v>
      </c>
      <c r="V913" s="446">
        <f>'KYEI BEKIND - AKIM ODA'!U19</f>
        <v>3</v>
      </c>
      <c r="W913" s="446">
        <f>'KYEI BEKIND - AKIM ODA'!V19</f>
        <v>33</v>
      </c>
      <c r="X913" s="448">
        <f>'KYEI BEKIND - AKIM ODA'!W19</f>
        <v>164.5</v>
      </c>
      <c r="Y913" s="448">
        <f>'KYEI BEKIND - AKIM ODA'!X19</f>
        <v>0</v>
      </c>
      <c r="Z913" s="447">
        <f>'KYEI BEKIND - AKIM ODA'!Y19</f>
        <v>0</v>
      </c>
      <c r="AA913" s="449">
        <f>'KYEI BEKIND - AKIM ODA'!Z19</f>
        <v>1.6109422492401215</v>
      </c>
      <c r="AB913" s="446" t="str">
        <f>'KYEI BEKIND - AKIM ODA'!AA19</f>
        <v>HIGH-DON’T ORDER</v>
      </c>
      <c r="AC913" s="447">
        <f>'KYEI BEKIND - AKIM ODA'!AB19</f>
        <v>0</v>
      </c>
      <c r="AD913" s="450">
        <f>Table1[[#This Row],[Stock Sell in/Sell out]]*Table1[[#This Row],[Stock Norm +Transit Time]]/Table1[[#This Row],[Stock Norm QTY]]</f>
        <v>53.161094224924014</v>
      </c>
      <c r="AE913" s="443">
        <f>Table1[[#This Row],[Stock Norm +Transit Time]]*Table1[[#This Row],[Av. Daily Sales MT]]</f>
        <v>1.2319500000000019</v>
      </c>
    </row>
    <row r="914" spans="1:31" hidden="1">
      <c r="A914" s="433" t="s">
        <v>136</v>
      </c>
      <c r="B914" s="433" t="s">
        <v>1</v>
      </c>
      <c r="C914" s="446" t="str">
        <f>'KYEI BEKIND - AKIM ODA'!B20</f>
        <v>W080</v>
      </c>
      <c r="D914" s="446" t="str">
        <f>'KYEI BEKIND - AKIM ODA'!C20</f>
        <v>ALIFE MEDICATED 40 X 100G</v>
      </c>
      <c r="E914" s="446" t="str">
        <f>'KYEI BEKIND - AKIM ODA'!D20</f>
        <v>SOAP</v>
      </c>
      <c r="F914" s="446" t="str">
        <f>'KYEI BEKIND - AKIM ODA'!E20</f>
        <v>ALIFE</v>
      </c>
      <c r="G914" s="447">
        <f>'KYEI BEKIND - AKIM ODA'!F20</f>
        <v>0.7333333333333335</v>
      </c>
      <c r="H914" s="448">
        <f>'KYEI BEKIND - AKIM ODA'!G20</f>
        <v>178.00000000000003</v>
      </c>
      <c r="I914" s="447">
        <f>'KYEI BEKIND - AKIM ODA'!H20</f>
        <v>18252.206666666669</v>
      </c>
      <c r="J914" s="446">
        <f>'KYEI BEKIND - AKIM ODA'!I20</f>
        <v>50</v>
      </c>
      <c r="K914" s="447">
        <f>'KYEI BEKIND - AKIM ODA'!J20</f>
        <v>0.2001</v>
      </c>
      <c r="L914" s="447">
        <f>'KYEI BEKIND - AKIM ODA'!K20</f>
        <v>5127.0243445692886</v>
      </c>
      <c r="M914" s="447">
        <f>'KYEI BEKIND - AKIM ODA'!L20</f>
        <v>102.54048689138577</v>
      </c>
      <c r="N914" s="446">
        <f>'KYEI BEKIND - AKIM ODA'!M20</f>
        <v>5</v>
      </c>
      <c r="O914" s="449">
        <f>'KYEI BEKIND - AKIM ODA'!N20</f>
        <v>1.0817450652388129E-2</v>
      </c>
      <c r="P914" s="446">
        <f>'KYEI BEKIND - AKIM ODA'!O20</f>
        <v>0.89734293418136879</v>
      </c>
      <c r="Q914" s="446" t="str">
        <f>'KYEI BEKIND - AKIM ODA'!P20</f>
        <v>C</v>
      </c>
      <c r="R914" s="448">
        <f>'KYEI BEKIND - AKIM ODA'!Q20</f>
        <v>8.0909090909090917</v>
      </c>
      <c r="S914" s="447">
        <f>'KYEI BEKIND - AKIM ODA'!R20</f>
        <v>3.333333333333334E-2</v>
      </c>
      <c r="T914" s="447">
        <f>'KYEI BEKIND - AKIM ODA'!S20</f>
        <v>829.64575757575767</v>
      </c>
      <c r="U914" s="446">
        <f>'KYEI BEKIND - AKIM ODA'!T20</f>
        <v>30</v>
      </c>
      <c r="V914" s="446">
        <f>'KYEI BEKIND - AKIM ODA'!U20</f>
        <v>3</v>
      </c>
      <c r="W914" s="446">
        <f>'KYEI BEKIND - AKIM ODA'!V20</f>
        <v>33</v>
      </c>
      <c r="X914" s="448">
        <f>'KYEI BEKIND - AKIM ODA'!W20</f>
        <v>267</v>
      </c>
      <c r="Y914" s="448">
        <f>'KYEI BEKIND - AKIM ODA'!X20</f>
        <v>217</v>
      </c>
      <c r="Z914" s="447">
        <f>'KYEI BEKIND - AKIM ODA'!Y20</f>
        <v>0.89400749063670415</v>
      </c>
      <c r="AA914" s="449">
        <f>'KYEI BEKIND - AKIM ODA'!Z20</f>
        <v>0.18726591760299627</v>
      </c>
      <c r="AB914" s="446" t="str">
        <f>'KYEI BEKIND - AKIM ODA'!AA20</f>
        <v>VERY LOW-ORDER URGENTLY</v>
      </c>
      <c r="AC914" s="447">
        <f>'KYEI BEKIND - AKIM ODA'!AB20</f>
        <v>22251.285655430711</v>
      </c>
      <c r="AD914" s="450">
        <f>Table1[[#This Row],[Stock Sell in/Sell out]]*Table1[[#This Row],[Stock Norm +Transit Time]]/Table1[[#This Row],[Stock Norm QTY]]</f>
        <v>6.1797752808988768</v>
      </c>
      <c r="AE914" s="443">
        <f>Table1[[#This Row],[Stock Norm +Transit Time]]*Table1[[#This Row],[Av. Daily Sales MT]]</f>
        <v>1.1000000000000003</v>
      </c>
    </row>
    <row r="915" spans="1:31" hidden="1">
      <c r="A915" s="433" t="s">
        <v>136</v>
      </c>
      <c r="B915" s="433" t="s">
        <v>1</v>
      </c>
      <c r="C915" s="446" t="str">
        <f>'KYEI BEKIND - AKIM ODA'!B21</f>
        <v>W206</v>
      </c>
      <c r="D915" s="446" t="str">
        <f>'KYEI BEKIND - AKIM ODA'!C21</f>
        <v>PROMISE 4.5KG</v>
      </c>
      <c r="E915" s="446" t="str">
        <f>'KYEI BEKIND - AKIM ODA'!D21</f>
        <v>RICE</v>
      </c>
      <c r="F915" s="446" t="str">
        <f>'KYEI BEKIND - AKIM ODA'!E21</f>
        <v>PROMISE</v>
      </c>
      <c r="G915" s="447">
        <f>'KYEI BEKIND - AKIM ODA'!F21</f>
        <v>0.63749999999999907</v>
      </c>
      <c r="H915" s="448">
        <f>'KYEI BEKIND - AKIM ODA'!G21</f>
        <v>12</v>
      </c>
      <c r="I915" s="447">
        <f>'KYEI BEKIND - AKIM ODA'!H21</f>
        <v>8050.6666666666661</v>
      </c>
      <c r="J915" s="446">
        <f>'KYEI BEKIND - AKIM ODA'!I21</f>
        <v>106</v>
      </c>
      <c r="K915" s="447">
        <f>'KYEI BEKIND - AKIM ODA'!J21</f>
        <v>2.3940000000000001</v>
      </c>
      <c r="L915" s="447">
        <f>'KYEI BEKIND - AKIM ODA'!K21</f>
        <v>71114.222222222219</v>
      </c>
      <c r="M915" s="447">
        <f>'KYEI BEKIND - AKIM ODA'!L21</f>
        <v>670.8888888888888</v>
      </c>
      <c r="N915" s="446">
        <f>'KYEI BEKIND - AKIM ODA'!M21</f>
        <v>1</v>
      </c>
      <c r="O915" s="449">
        <f>'KYEI BEKIND - AKIM ODA'!N21</f>
        <v>9.4038065330419376E-3</v>
      </c>
      <c r="P915" s="446">
        <f>'KYEI BEKIND - AKIM ODA'!O21</f>
        <v>0.90674674071441075</v>
      </c>
      <c r="Q915" s="446" t="str">
        <f>'KYEI BEKIND - AKIM ODA'!P21</f>
        <v>C</v>
      </c>
      <c r="R915" s="448">
        <f>'KYEI BEKIND - AKIM ODA'!Q21</f>
        <v>0.54545454545454541</v>
      </c>
      <c r="S915" s="447">
        <f>'KYEI BEKIND - AKIM ODA'!R21</f>
        <v>2.8977272727272685E-2</v>
      </c>
      <c r="T915" s="447">
        <f>'KYEI BEKIND - AKIM ODA'!S21</f>
        <v>365.93939393939394</v>
      </c>
      <c r="U915" s="446">
        <f>'KYEI BEKIND - AKIM ODA'!T21</f>
        <v>30</v>
      </c>
      <c r="V915" s="446">
        <f>'KYEI BEKIND - AKIM ODA'!U21</f>
        <v>3</v>
      </c>
      <c r="W915" s="446">
        <f>'KYEI BEKIND - AKIM ODA'!V21</f>
        <v>33</v>
      </c>
      <c r="X915" s="448">
        <f>'KYEI BEKIND - AKIM ODA'!W21</f>
        <v>18</v>
      </c>
      <c r="Y915" s="448">
        <f>'KYEI BEKIND - AKIM ODA'!X21</f>
        <v>0</v>
      </c>
      <c r="Z915" s="447">
        <f>'KYEI BEKIND - AKIM ODA'!Y21</f>
        <v>0</v>
      </c>
      <c r="AA915" s="449">
        <f>'KYEI BEKIND - AKIM ODA'!Z21</f>
        <v>5.8888888888888893</v>
      </c>
      <c r="AB915" s="446" t="str">
        <f>'KYEI BEKIND - AKIM ODA'!AA21</f>
        <v>VERY HIGH-DON’T ORDER</v>
      </c>
      <c r="AC915" s="447">
        <f>'KYEI BEKIND - AKIM ODA'!AB21</f>
        <v>0</v>
      </c>
      <c r="AD915" s="450">
        <f>Table1[[#This Row],[Stock Sell in/Sell out]]*Table1[[#This Row],[Stock Norm +Transit Time]]/Table1[[#This Row],[Stock Norm QTY]]</f>
        <v>194.33333333333334</v>
      </c>
      <c r="AE915" s="443">
        <f>Table1[[#This Row],[Stock Norm +Transit Time]]*Table1[[#This Row],[Av. Daily Sales MT]]</f>
        <v>0.9562499999999986</v>
      </c>
    </row>
    <row r="916" spans="1:31" hidden="1">
      <c r="A916" s="433" t="s">
        <v>136</v>
      </c>
      <c r="B916" s="433" t="s">
        <v>1</v>
      </c>
      <c r="C916" s="446" t="str">
        <f>'KYEI BEKIND - AKIM ODA'!B22</f>
        <v>W074</v>
      </c>
      <c r="D916" s="446" t="str">
        <f>'KYEI BEKIND - AKIM ODA'!C22</f>
        <v>ALIFE ROSE 40 X 100G</v>
      </c>
      <c r="E916" s="446" t="str">
        <f>'KYEI BEKIND - AKIM ODA'!D22</f>
        <v>SOAP</v>
      </c>
      <c r="F916" s="446" t="str">
        <f>'KYEI BEKIND - AKIM ODA'!E22</f>
        <v>ALIFE</v>
      </c>
      <c r="G916" s="447">
        <f>'KYEI BEKIND - AKIM ODA'!F22</f>
        <v>0.61813333333333342</v>
      </c>
      <c r="H916" s="448">
        <f>'KYEI BEKIND - AKIM ODA'!G22</f>
        <v>147.66666666666669</v>
      </c>
      <c r="I916" s="447">
        <f>'KYEI BEKIND - AKIM ODA'!H22</f>
        <v>15820.993333333337</v>
      </c>
      <c r="J916" s="446">
        <f>'KYEI BEKIND - AKIM ODA'!I22</f>
        <v>238</v>
      </c>
      <c r="K916" s="447">
        <f>'KYEI BEKIND - AKIM ODA'!J22</f>
        <v>0.95399999999999996</v>
      </c>
      <c r="L916" s="447">
        <f>'KYEI BEKIND - AKIM ODA'!K22</f>
        <v>25499.298510158016</v>
      </c>
      <c r="M916" s="447">
        <f>'KYEI BEKIND - AKIM ODA'!L22</f>
        <v>107.13990970654629</v>
      </c>
      <c r="N916" s="446">
        <f>'KYEI BEKIND - AKIM ODA'!M22</f>
        <v>20</v>
      </c>
      <c r="O916" s="449">
        <f>'KYEI BEKIND - AKIM ODA'!N22</f>
        <v>9.1181274953584298E-3</v>
      </c>
      <c r="P916" s="446">
        <f>'KYEI BEKIND - AKIM ODA'!O22</f>
        <v>0.9158648682097692</v>
      </c>
      <c r="Q916" s="446" t="str">
        <f>'KYEI BEKIND - AKIM ODA'!P22</f>
        <v>C</v>
      </c>
      <c r="R916" s="448">
        <f>'KYEI BEKIND - AKIM ODA'!Q22</f>
        <v>6.7121212121212128</v>
      </c>
      <c r="S916" s="447">
        <f>'KYEI BEKIND - AKIM ODA'!R22</f>
        <v>2.80969696969697E-2</v>
      </c>
      <c r="T916" s="447">
        <f>'KYEI BEKIND - AKIM ODA'!S22</f>
        <v>719.13606060606082</v>
      </c>
      <c r="U916" s="446">
        <f>'KYEI BEKIND - AKIM ODA'!T22</f>
        <v>30</v>
      </c>
      <c r="V916" s="446">
        <f>'KYEI BEKIND - AKIM ODA'!U22</f>
        <v>3</v>
      </c>
      <c r="W916" s="446">
        <f>'KYEI BEKIND - AKIM ODA'!V22</f>
        <v>33</v>
      </c>
      <c r="X916" s="448">
        <f>'KYEI BEKIND - AKIM ODA'!W22</f>
        <v>221.50000000000003</v>
      </c>
      <c r="Y916" s="448">
        <f>'KYEI BEKIND - AKIM ODA'!X22</f>
        <v>0</v>
      </c>
      <c r="Z916" s="447">
        <f>'KYEI BEKIND - AKIM ODA'!Y22</f>
        <v>0</v>
      </c>
      <c r="AA916" s="449">
        <f>'KYEI BEKIND - AKIM ODA'!Z22</f>
        <v>1.0744920993227989</v>
      </c>
      <c r="AB916" s="446" t="str">
        <f>'KYEI BEKIND - AKIM ODA'!AA22</f>
        <v>HIGH-DON’T ORDER</v>
      </c>
      <c r="AC916" s="447">
        <f>'KYEI BEKIND - AKIM ODA'!AB22</f>
        <v>0</v>
      </c>
      <c r="AD916" s="450">
        <f>Table1[[#This Row],[Stock Sell in/Sell out]]*Table1[[#This Row],[Stock Norm +Transit Time]]/Table1[[#This Row],[Stock Norm QTY]]</f>
        <v>35.458239277652368</v>
      </c>
      <c r="AE916" s="443">
        <f>Table1[[#This Row],[Stock Norm +Transit Time]]*Table1[[#This Row],[Av. Daily Sales MT]]</f>
        <v>0.92720000000000014</v>
      </c>
    </row>
    <row r="917" spans="1:31" hidden="1">
      <c r="A917" s="433" t="s">
        <v>136</v>
      </c>
      <c r="B917" s="433" t="s">
        <v>1</v>
      </c>
      <c r="C917" s="446" t="str">
        <f>'KYEI BEKIND - AKIM ODA'!B23</f>
        <v>W020</v>
      </c>
      <c r="D917" s="446" t="str">
        <f>'KYEI BEKIND - AKIM ODA'!C23</f>
        <v>FRYTOL ROL 25L JRG</v>
      </c>
      <c r="E917" s="446" t="str">
        <f>'KYEI BEKIND - AKIM ODA'!D23</f>
        <v>COOKING OIL</v>
      </c>
      <c r="F917" s="446" t="str">
        <f>'KYEI BEKIND - AKIM ODA'!E23</f>
        <v>FRYTOL</v>
      </c>
      <c r="G917" s="447">
        <f>'KYEI BEKIND - AKIM ODA'!F23</f>
        <v>0.50249999999999961</v>
      </c>
      <c r="H917" s="448">
        <f>'KYEI BEKIND - AKIM ODA'!G23</f>
        <v>22.333333333333332</v>
      </c>
      <c r="I917" s="447">
        <f>'KYEI BEKIND - AKIM ODA'!H23</f>
        <v>11630</v>
      </c>
      <c r="J917" s="446">
        <f>'KYEI BEKIND - AKIM ODA'!I23</f>
        <v>0</v>
      </c>
      <c r="K917" s="447">
        <f>'KYEI BEKIND - AKIM ODA'!J23</f>
        <v>0</v>
      </c>
      <c r="L917" s="447">
        <f>'KYEI BEKIND - AKIM ODA'!K23</f>
        <v>0</v>
      </c>
      <c r="M917" s="447">
        <f>'KYEI BEKIND - AKIM ODA'!L23</f>
        <v>520.74626865671644</v>
      </c>
      <c r="N917" s="446">
        <f>'KYEI BEKIND - AKIM ODA'!M23</f>
        <v>5</v>
      </c>
      <c r="O917" s="449">
        <f>'KYEI BEKIND - AKIM ODA'!N23</f>
        <v>7.412412208397768E-3</v>
      </c>
      <c r="P917" s="446">
        <f>'KYEI BEKIND - AKIM ODA'!O23</f>
        <v>0.92327728041816692</v>
      </c>
      <c r="Q917" s="446" t="str">
        <f>'KYEI BEKIND - AKIM ODA'!P23</f>
        <v>C</v>
      </c>
      <c r="R917" s="448">
        <f>'KYEI BEKIND - AKIM ODA'!Q23</f>
        <v>1.0151515151515151</v>
      </c>
      <c r="S917" s="447">
        <f>'KYEI BEKIND - AKIM ODA'!R23</f>
        <v>2.2840909090909075E-2</v>
      </c>
      <c r="T917" s="447">
        <f>'KYEI BEKIND - AKIM ODA'!S23</f>
        <v>528.63636363636363</v>
      </c>
      <c r="U917" s="446">
        <f>'KYEI BEKIND - AKIM ODA'!T23</f>
        <v>30</v>
      </c>
      <c r="V917" s="446">
        <f>'KYEI BEKIND - AKIM ODA'!U23</f>
        <v>3</v>
      </c>
      <c r="W917" s="446">
        <f>'KYEI BEKIND - AKIM ODA'!V23</f>
        <v>33</v>
      </c>
      <c r="X917" s="448">
        <f>'KYEI BEKIND - AKIM ODA'!W23</f>
        <v>33.5</v>
      </c>
      <c r="Y917" s="448">
        <f>'KYEI BEKIND - AKIM ODA'!X23</f>
        <v>33.5</v>
      </c>
      <c r="Z917" s="447">
        <f>'KYEI BEKIND - AKIM ODA'!Y23</f>
        <v>0.75374999999999948</v>
      </c>
      <c r="AA917" s="449">
        <f>'KYEI BEKIND - AKIM ODA'!Z23</f>
        <v>0</v>
      </c>
      <c r="AB917" s="446" t="str">
        <f>'KYEI BEKIND - AKIM ODA'!AA23</f>
        <v>VERY LOW-ORDER URGENTLY</v>
      </c>
      <c r="AC917" s="447">
        <f>'KYEI BEKIND - AKIM ODA'!AB23</f>
        <v>17445</v>
      </c>
      <c r="AD917" s="450">
        <f>Table1[[#This Row],[Stock Sell in/Sell out]]*Table1[[#This Row],[Stock Norm +Transit Time]]/Table1[[#This Row],[Stock Norm QTY]]</f>
        <v>0</v>
      </c>
      <c r="AE917" s="443">
        <f>Table1[[#This Row],[Stock Norm +Transit Time]]*Table1[[#This Row],[Av. Daily Sales MT]]</f>
        <v>0.75374999999999948</v>
      </c>
    </row>
    <row r="918" spans="1:31" hidden="1">
      <c r="A918" s="433" t="s">
        <v>136</v>
      </c>
      <c r="B918" s="433" t="s">
        <v>1</v>
      </c>
      <c r="C918" s="446" t="str">
        <f>'KYEI BEKIND - AKIM ODA'!B24</f>
        <v>W111</v>
      </c>
      <c r="D918" s="446" t="str">
        <f>'KYEI BEKIND - AKIM ODA'!C24</f>
        <v>FORTUNE DELIGHT 900GM</v>
      </c>
      <c r="E918" s="446" t="str">
        <f>'KYEI BEKIND - AKIM ODA'!D24</f>
        <v>RICE</v>
      </c>
      <c r="F918" s="446" t="str">
        <f>'KYEI BEKIND - AKIM ODA'!E24</f>
        <v>FORTUNE DELIGHT</v>
      </c>
      <c r="G918" s="447">
        <f>'KYEI BEKIND - AKIM ODA'!F24</f>
        <v>0.40049999999999952</v>
      </c>
      <c r="H918" s="448">
        <f>'KYEI BEKIND - AKIM ODA'!G24</f>
        <v>9.3333333333333339</v>
      </c>
      <c r="I918" s="447">
        <f>'KYEI BEKIND - AKIM ODA'!H24</f>
        <v>5198.333333333333</v>
      </c>
      <c r="J918" s="446">
        <f>'KYEI BEKIND - AKIM ODA'!I24</f>
        <v>83</v>
      </c>
      <c r="K918" s="447">
        <f>'KYEI BEKIND - AKIM ODA'!J24</f>
        <v>1.494</v>
      </c>
      <c r="L918" s="447">
        <f>'KYEI BEKIND - AKIM ODA'!K24</f>
        <v>46228.03571428571</v>
      </c>
      <c r="M918" s="447">
        <f>'KYEI BEKIND - AKIM ODA'!L24</f>
        <v>556.96428571428567</v>
      </c>
      <c r="N918" s="446">
        <f>'KYEI BEKIND - AKIM ODA'!M24</f>
        <v>20</v>
      </c>
      <c r="O918" s="449">
        <f>'KYEI BEKIND - AKIM ODA'!N24</f>
        <v>5.9078031631110538E-3</v>
      </c>
      <c r="P918" s="446">
        <f>'KYEI BEKIND - AKIM ODA'!O24</f>
        <v>0.92918508358127794</v>
      </c>
      <c r="Q918" s="446" t="str">
        <f>'KYEI BEKIND - AKIM ODA'!P24</f>
        <v>C</v>
      </c>
      <c r="R918" s="448">
        <f>'KYEI BEKIND - AKIM ODA'!Q24</f>
        <v>0.42424242424242425</v>
      </c>
      <c r="S918" s="447">
        <f>'KYEI BEKIND - AKIM ODA'!R24</f>
        <v>1.8204545454545432E-2</v>
      </c>
      <c r="T918" s="447">
        <f>'KYEI BEKIND - AKIM ODA'!S24</f>
        <v>236.28787878787878</v>
      </c>
      <c r="U918" s="446">
        <f>'KYEI BEKIND - AKIM ODA'!T24</f>
        <v>30</v>
      </c>
      <c r="V918" s="446">
        <f>'KYEI BEKIND - AKIM ODA'!U24</f>
        <v>3</v>
      </c>
      <c r="W918" s="446">
        <f>'KYEI BEKIND - AKIM ODA'!V24</f>
        <v>33</v>
      </c>
      <c r="X918" s="448">
        <f>'KYEI BEKIND - AKIM ODA'!W24</f>
        <v>14</v>
      </c>
      <c r="Y918" s="448">
        <f>'KYEI BEKIND - AKIM ODA'!X24</f>
        <v>0</v>
      </c>
      <c r="Z918" s="447">
        <f>'KYEI BEKIND - AKIM ODA'!Y24</f>
        <v>0</v>
      </c>
      <c r="AA918" s="449">
        <f>'KYEI BEKIND - AKIM ODA'!Z24</f>
        <v>5.9285714285714288</v>
      </c>
      <c r="AB918" s="446" t="str">
        <f>'KYEI BEKIND - AKIM ODA'!AA24</f>
        <v>VERY HIGH-DON’T ORDER</v>
      </c>
      <c r="AC918" s="447">
        <f>'KYEI BEKIND - AKIM ODA'!AB24</f>
        <v>0</v>
      </c>
      <c r="AD918" s="450">
        <f>Table1[[#This Row],[Stock Sell in/Sell out]]*Table1[[#This Row],[Stock Norm +Transit Time]]/Table1[[#This Row],[Stock Norm QTY]]</f>
        <v>195.64285714285714</v>
      </c>
      <c r="AE918" s="443">
        <f>Table1[[#This Row],[Stock Norm +Transit Time]]*Table1[[#This Row],[Av. Daily Sales MT]]</f>
        <v>0.60074999999999923</v>
      </c>
    </row>
    <row r="919" spans="1:31" hidden="1">
      <c r="A919" s="433" t="s">
        <v>136</v>
      </c>
      <c r="B919" s="433" t="s">
        <v>1</v>
      </c>
      <c r="C919" s="446" t="str">
        <f>'KYEI BEKIND - AKIM ODA'!B25</f>
        <v>W176</v>
      </c>
      <c r="D919" s="446" t="str">
        <f>'KYEI BEKIND - AKIM ODA'!C25</f>
        <v>FORTUNE VIET 50KG</v>
      </c>
      <c r="E919" s="446" t="str">
        <f>'KYEI BEKIND - AKIM ODA'!D25</f>
        <v>RICE</v>
      </c>
      <c r="F919" s="446" t="str">
        <f>'KYEI BEKIND - AKIM ODA'!E25</f>
        <v>FORTUNE</v>
      </c>
      <c r="G919" s="447">
        <f>'KYEI BEKIND - AKIM ODA'!F25</f>
        <v>0.36666666666666675</v>
      </c>
      <c r="H919" s="448">
        <f>'KYEI BEKIND - AKIM ODA'!G25</f>
        <v>7.333333333333333</v>
      </c>
      <c r="I919" s="447">
        <f>'KYEI BEKIND - AKIM ODA'!H25</f>
        <v>2870.6666666666665</v>
      </c>
      <c r="J919" s="446">
        <f>'KYEI BEKIND - AKIM ODA'!I25</f>
        <v>0</v>
      </c>
      <c r="K919" s="447">
        <f>'KYEI BEKIND - AKIM ODA'!J25</f>
        <v>0</v>
      </c>
      <c r="L919" s="447">
        <f>'KYEI BEKIND - AKIM ODA'!K25</f>
        <v>0</v>
      </c>
      <c r="M919" s="447">
        <f>'KYEI BEKIND - AKIM ODA'!L25</f>
        <v>391.45454545454544</v>
      </c>
      <c r="N919" s="446">
        <f>'KYEI BEKIND - AKIM ODA'!M25</f>
        <v>1</v>
      </c>
      <c r="O919" s="449">
        <f>'KYEI BEKIND - AKIM ODA'!N25</f>
        <v>5.4087253261940645E-3</v>
      </c>
      <c r="P919" s="446">
        <f>'KYEI BEKIND - AKIM ODA'!O25</f>
        <v>0.93459380890747201</v>
      </c>
      <c r="Q919" s="446" t="str">
        <f>'KYEI BEKIND - AKIM ODA'!P25</f>
        <v>C</v>
      </c>
      <c r="R919" s="448">
        <f>'KYEI BEKIND - AKIM ODA'!Q25</f>
        <v>0.33333333333333331</v>
      </c>
      <c r="S919" s="447">
        <f>'KYEI BEKIND - AKIM ODA'!R25</f>
        <v>1.666666666666667E-2</v>
      </c>
      <c r="T919" s="447">
        <f>'KYEI BEKIND - AKIM ODA'!S25</f>
        <v>130.48484848484847</v>
      </c>
      <c r="U919" s="446">
        <f>'KYEI BEKIND - AKIM ODA'!T25</f>
        <v>30</v>
      </c>
      <c r="V919" s="446">
        <f>'KYEI BEKIND - AKIM ODA'!U25</f>
        <v>3</v>
      </c>
      <c r="W919" s="446">
        <f>'KYEI BEKIND - AKIM ODA'!V25</f>
        <v>33</v>
      </c>
      <c r="X919" s="448">
        <f>'KYEI BEKIND - AKIM ODA'!W25</f>
        <v>11</v>
      </c>
      <c r="Y919" s="448">
        <f>'KYEI BEKIND - AKIM ODA'!X25</f>
        <v>11</v>
      </c>
      <c r="Z919" s="447">
        <f>'KYEI BEKIND - AKIM ODA'!Y25</f>
        <v>0.55000000000000016</v>
      </c>
      <c r="AA919" s="449">
        <f>'KYEI BEKIND - AKIM ODA'!Z25</f>
        <v>0</v>
      </c>
      <c r="AB919" s="446" t="str">
        <f>'KYEI BEKIND - AKIM ODA'!AA25</f>
        <v>VERY LOW-ORDER URGENTLY</v>
      </c>
      <c r="AC919" s="447">
        <f>'KYEI BEKIND - AKIM ODA'!AB25</f>
        <v>4306</v>
      </c>
      <c r="AD919" s="450">
        <f>Table1[[#This Row],[Stock Sell in/Sell out]]*Table1[[#This Row],[Stock Norm +Transit Time]]/Table1[[#This Row],[Stock Norm QTY]]</f>
        <v>0</v>
      </c>
      <c r="AE919" s="443">
        <f>Table1[[#This Row],[Stock Norm +Transit Time]]*Table1[[#This Row],[Av. Daily Sales MT]]</f>
        <v>0.55000000000000016</v>
      </c>
    </row>
    <row r="920" spans="1:31" hidden="1">
      <c r="A920" s="433" t="s">
        <v>136</v>
      </c>
      <c r="B920" s="433" t="s">
        <v>1</v>
      </c>
      <c r="C920" s="446" t="str">
        <f>'KYEI BEKIND - AKIM ODA'!B26</f>
        <v>W184</v>
      </c>
      <c r="D920" s="446" t="str">
        <f>'KYEI BEKIND - AKIM ODA'!C26</f>
        <v>JAMAA WHITE 200GM</v>
      </c>
      <c r="E920" s="446" t="str">
        <f>'KYEI BEKIND - AKIM ODA'!D26</f>
        <v>SOAP</v>
      </c>
      <c r="F920" s="446" t="str">
        <f>'KYEI BEKIND - AKIM ODA'!E26</f>
        <v>JAMAA</v>
      </c>
      <c r="G920" s="447">
        <f>'KYEI BEKIND - AKIM ODA'!F26</f>
        <v>0.34488666666666656</v>
      </c>
      <c r="H920" s="448">
        <f>'KYEI BEKIND - AKIM ODA'!G26</f>
        <v>64.666666666666657</v>
      </c>
      <c r="I920" s="447">
        <f>'KYEI BEKIND - AKIM ODA'!H26</f>
        <v>7997.7033333333338</v>
      </c>
      <c r="J920" s="446">
        <f>'KYEI BEKIND - AKIM ODA'!I26</f>
        <v>327</v>
      </c>
      <c r="K920" s="447">
        <f>'KYEI BEKIND - AKIM ODA'!J26</f>
        <v>1.7265600000000001</v>
      </c>
      <c r="L920" s="447">
        <f>'KYEI BEKIND - AKIM ODA'!K26</f>
        <v>40441.994690721658</v>
      </c>
      <c r="M920" s="447">
        <f>'KYEI BEKIND - AKIM ODA'!L26</f>
        <v>123.67582474226806</v>
      </c>
      <c r="N920" s="446">
        <f>'KYEI BEKIND - AKIM ODA'!M26</f>
        <v>40</v>
      </c>
      <c r="O920" s="449">
        <f>'KYEI BEKIND - AKIM ODA'!N26</f>
        <v>5.0874470418181342E-3</v>
      </c>
      <c r="P920" s="446">
        <f>'KYEI BEKIND - AKIM ODA'!O26</f>
        <v>0.9396812559492902</v>
      </c>
      <c r="Q920" s="446" t="str">
        <f>'KYEI BEKIND - AKIM ODA'!P26</f>
        <v>C</v>
      </c>
      <c r="R920" s="448">
        <f>'KYEI BEKIND - AKIM ODA'!Q26</f>
        <v>2.939393939393939</v>
      </c>
      <c r="S920" s="447">
        <f>'KYEI BEKIND - AKIM ODA'!R26</f>
        <v>1.5676666666666662E-2</v>
      </c>
      <c r="T920" s="447">
        <f>'KYEI BEKIND - AKIM ODA'!S26</f>
        <v>363.53196969696972</v>
      </c>
      <c r="U920" s="446">
        <f>'KYEI BEKIND - AKIM ODA'!T26</f>
        <v>30</v>
      </c>
      <c r="V920" s="446">
        <f>'KYEI BEKIND - AKIM ODA'!U26</f>
        <v>3</v>
      </c>
      <c r="W920" s="446">
        <f>'KYEI BEKIND - AKIM ODA'!V26</f>
        <v>33</v>
      </c>
      <c r="X920" s="448">
        <f>'KYEI BEKIND - AKIM ODA'!W26</f>
        <v>96.999999999999986</v>
      </c>
      <c r="Y920" s="448">
        <f>'KYEI BEKIND - AKIM ODA'!X26</f>
        <v>0</v>
      </c>
      <c r="Z920" s="447">
        <f>'KYEI BEKIND - AKIM ODA'!Y26</f>
        <v>0</v>
      </c>
      <c r="AA920" s="449">
        <f>'KYEI BEKIND - AKIM ODA'!Z26</f>
        <v>3.3711340206185572</v>
      </c>
      <c r="AB920" s="446" t="str">
        <f>'KYEI BEKIND - AKIM ODA'!AA26</f>
        <v>VERY HIGH-DON’T ORDER</v>
      </c>
      <c r="AC920" s="447">
        <f>'KYEI BEKIND - AKIM ODA'!AB26</f>
        <v>0</v>
      </c>
      <c r="AD920" s="450">
        <f>Table1[[#This Row],[Stock Sell in/Sell out]]*Table1[[#This Row],[Stock Norm +Transit Time]]/Table1[[#This Row],[Stock Norm QTY]]</f>
        <v>111.24742268041238</v>
      </c>
      <c r="AE920" s="443">
        <f>Table1[[#This Row],[Stock Norm +Transit Time]]*Table1[[#This Row],[Av. Daily Sales MT]]</f>
        <v>0.51732999999999985</v>
      </c>
    </row>
    <row r="921" spans="1:31" hidden="1">
      <c r="A921" s="433" t="s">
        <v>136</v>
      </c>
      <c r="B921" s="433" t="s">
        <v>1</v>
      </c>
      <c r="C921" s="446" t="str">
        <f>'KYEI BEKIND - AKIM ODA'!B27</f>
        <v>W207</v>
      </c>
      <c r="D921" s="446" t="str">
        <f>'KYEI BEKIND - AKIM ODA'!C27</f>
        <v>DETERGENT 100X75G</v>
      </c>
      <c r="E921" s="446" t="str">
        <f>'KYEI BEKIND - AKIM ODA'!D27</f>
        <v>DETERGENT</v>
      </c>
      <c r="F921" s="446" t="str">
        <f>'KYEI BEKIND - AKIM ODA'!E27</f>
        <v>JAMAA</v>
      </c>
      <c r="G921" s="447">
        <f>'KYEI BEKIND - AKIM ODA'!F27</f>
        <v>0.31100000000000017</v>
      </c>
      <c r="H921" s="448">
        <f>'KYEI BEKIND - AKIM ODA'!G27</f>
        <v>39.333333333333329</v>
      </c>
      <c r="I921" s="447">
        <f>'KYEI BEKIND - AKIM ODA'!H27</f>
        <v>4001.2533333333345</v>
      </c>
      <c r="J921" s="446">
        <f>'KYEI BEKIND - AKIM ODA'!I27</f>
        <v>105</v>
      </c>
      <c r="K921" s="447">
        <f>'KYEI BEKIND - AKIM ODA'!J27</f>
        <v>0.79149999999999998</v>
      </c>
      <c r="L921" s="447">
        <f>'KYEI BEKIND - AKIM ODA'!K27</f>
        <v>10681.311864406784</v>
      </c>
      <c r="M921" s="447">
        <f>'KYEI BEKIND - AKIM ODA'!L27</f>
        <v>101.72677966101699</v>
      </c>
      <c r="N921" s="446">
        <f>'KYEI BEKIND - AKIM ODA'!M27</f>
        <v>40</v>
      </c>
      <c r="O921" s="449">
        <f>'KYEI BEKIND - AKIM ODA'!N27</f>
        <v>4.5875824812173305E-3</v>
      </c>
      <c r="P921" s="446">
        <f>'KYEI BEKIND - AKIM ODA'!O27</f>
        <v>0.94426883843050757</v>
      </c>
      <c r="Q921" s="446" t="str">
        <f>'KYEI BEKIND - AKIM ODA'!P27</f>
        <v>C</v>
      </c>
      <c r="R921" s="448">
        <f>'KYEI BEKIND - AKIM ODA'!Q27</f>
        <v>1.7878787878787876</v>
      </c>
      <c r="S921" s="447">
        <f>'KYEI BEKIND - AKIM ODA'!R27</f>
        <v>1.4136363636363643E-2</v>
      </c>
      <c r="T921" s="447">
        <f>'KYEI BEKIND - AKIM ODA'!S27</f>
        <v>181.87515151515157</v>
      </c>
      <c r="U921" s="446">
        <f>'KYEI BEKIND - AKIM ODA'!T27</f>
        <v>30</v>
      </c>
      <c r="V921" s="446">
        <f>'KYEI BEKIND - AKIM ODA'!U27</f>
        <v>3</v>
      </c>
      <c r="W921" s="446">
        <f>'KYEI BEKIND - AKIM ODA'!V27</f>
        <v>33</v>
      </c>
      <c r="X921" s="448">
        <f>'KYEI BEKIND - AKIM ODA'!W27</f>
        <v>58.999999999999993</v>
      </c>
      <c r="Y921" s="448">
        <f>'KYEI BEKIND - AKIM ODA'!X27</f>
        <v>0</v>
      </c>
      <c r="Z921" s="447">
        <f>'KYEI BEKIND - AKIM ODA'!Y27</f>
        <v>0</v>
      </c>
      <c r="AA921" s="449">
        <f>'KYEI BEKIND - AKIM ODA'!Z27</f>
        <v>1.7796610169491527</v>
      </c>
      <c r="AB921" s="446" t="str">
        <f>'KYEI BEKIND - AKIM ODA'!AA27</f>
        <v>HIGH-DON’T ORDER</v>
      </c>
      <c r="AC921" s="447">
        <f>'KYEI BEKIND - AKIM ODA'!AB27</f>
        <v>0</v>
      </c>
      <c r="AD921" s="450">
        <f>Table1[[#This Row],[Stock Sell in/Sell out]]*Table1[[#This Row],[Stock Norm +Transit Time]]/Table1[[#This Row],[Stock Norm QTY]]</f>
        <v>58.728813559322042</v>
      </c>
      <c r="AE921" s="443">
        <f>Table1[[#This Row],[Stock Norm +Transit Time]]*Table1[[#This Row],[Av. Daily Sales MT]]</f>
        <v>0.46650000000000025</v>
      </c>
    </row>
    <row r="922" spans="1:31" hidden="1">
      <c r="A922" s="433" t="s">
        <v>136</v>
      </c>
      <c r="B922" s="433" t="s">
        <v>1</v>
      </c>
      <c r="C922" s="446" t="str">
        <f>'KYEI BEKIND - AKIM ODA'!B28</f>
        <v>W144</v>
      </c>
      <c r="D922" s="446" t="str">
        <f>'KYEI BEKIND - AKIM ODA'!C28</f>
        <v>JAMAA DETERGENT 30G</v>
      </c>
      <c r="E922" s="446" t="str">
        <f>'KYEI BEKIND - AKIM ODA'!D28</f>
        <v>DETERGENT</v>
      </c>
      <c r="F922" s="446" t="str">
        <f>'KYEI BEKIND - AKIM ODA'!E28</f>
        <v>JAMAA</v>
      </c>
      <c r="G922" s="447">
        <f>'KYEI BEKIND - AKIM ODA'!F28</f>
        <v>0.30574999999999958</v>
      </c>
      <c r="H922" s="448">
        <f>'KYEI BEKIND - AKIM ODA'!G28</f>
        <v>64.333333333333343</v>
      </c>
      <c r="I922" s="447">
        <f>'KYEI BEKIND - AKIM ODA'!H28</f>
        <v>4688.166666666667</v>
      </c>
      <c r="J922" s="446">
        <f>'KYEI BEKIND - AKIM ODA'!I28</f>
        <v>127</v>
      </c>
      <c r="K922" s="447">
        <f>'KYEI BEKIND - AKIM ODA'!J28</f>
        <v>0.57299999999999995</v>
      </c>
      <c r="L922" s="447">
        <f>'KYEI BEKIND - AKIM ODA'!K28</f>
        <v>9254.8782383419675</v>
      </c>
      <c r="M922" s="447">
        <f>'KYEI BEKIND - AKIM ODA'!L28</f>
        <v>72.87305699481864</v>
      </c>
      <c r="N922" s="446">
        <f>'KYEI BEKIND - AKIM ODA'!M28</f>
        <v>40</v>
      </c>
      <c r="O922" s="449">
        <f>'KYEI BEKIND - AKIM ODA'!N28</f>
        <v>4.5101393685922711E-3</v>
      </c>
      <c r="P922" s="446">
        <f>'KYEI BEKIND - AKIM ODA'!O28</f>
        <v>0.94877897779909981</v>
      </c>
      <c r="Q922" s="446" t="str">
        <f>'KYEI BEKIND - AKIM ODA'!P28</f>
        <v>C</v>
      </c>
      <c r="R922" s="448">
        <f>'KYEI BEKIND - AKIM ODA'!Q28</f>
        <v>2.9242424242424248</v>
      </c>
      <c r="S922" s="447">
        <f>'KYEI BEKIND - AKIM ODA'!R28</f>
        <v>1.3897727272727254E-2</v>
      </c>
      <c r="T922" s="447">
        <f>'KYEI BEKIND - AKIM ODA'!S28</f>
        <v>213.09848484848487</v>
      </c>
      <c r="U922" s="446">
        <f>'KYEI BEKIND - AKIM ODA'!T28</f>
        <v>30</v>
      </c>
      <c r="V922" s="446">
        <f>'KYEI BEKIND - AKIM ODA'!U28</f>
        <v>3</v>
      </c>
      <c r="W922" s="446">
        <f>'KYEI BEKIND - AKIM ODA'!V28</f>
        <v>33</v>
      </c>
      <c r="X922" s="448">
        <f>'KYEI BEKIND - AKIM ODA'!W28</f>
        <v>96.500000000000014</v>
      </c>
      <c r="Y922" s="448">
        <f>'KYEI BEKIND - AKIM ODA'!X28</f>
        <v>0</v>
      </c>
      <c r="Z922" s="447">
        <f>'KYEI BEKIND - AKIM ODA'!Y28</f>
        <v>0</v>
      </c>
      <c r="AA922" s="449">
        <f>'KYEI BEKIND - AKIM ODA'!Z28</f>
        <v>1.3160621761658029</v>
      </c>
      <c r="AB922" s="446" t="str">
        <f>'KYEI BEKIND - AKIM ODA'!AA28</f>
        <v>HIGH-DON’T ORDER</v>
      </c>
      <c r="AC922" s="447">
        <f>'KYEI BEKIND - AKIM ODA'!AB28</f>
        <v>0</v>
      </c>
      <c r="AD922" s="450">
        <f>Table1[[#This Row],[Stock Sell in/Sell out]]*Table1[[#This Row],[Stock Norm +Transit Time]]/Table1[[#This Row],[Stock Norm QTY]]</f>
        <v>43.430051813471493</v>
      </c>
      <c r="AE922" s="443">
        <f>Table1[[#This Row],[Stock Norm +Transit Time]]*Table1[[#This Row],[Av. Daily Sales MT]]</f>
        <v>0.45862499999999939</v>
      </c>
    </row>
    <row r="923" spans="1:31" hidden="1">
      <c r="A923" s="433" t="s">
        <v>136</v>
      </c>
      <c r="B923" s="433" t="s">
        <v>1</v>
      </c>
      <c r="C923" s="446" t="str">
        <f>'KYEI BEKIND - AKIM ODA'!B29</f>
        <v>W040</v>
      </c>
      <c r="D923" s="446" t="str">
        <f>'KYEI BEKIND - AKIM ODA'!C29</f>
        <v>FORTUNE VIET 1KG X 20BAG</v>
      </c>
      <c r="E923" s="446" t="str">
        <f>'KYEI BEKIND - AKIM ODA'!D29</f>
        <v>RICE</v>
      </c>
      <c r="F923" s="446" t="str">
        <f>'KYEI BEKIND - AKIM ODA'!E29</f>
        <v>FORTUNE</v>
      </c>
      <c r="G923" s="447">
        <f>'KYEI BEKIND - AKIM ODA'!F29</f>
        <v>0.2966666666666668</v>
      </c>
      <c r="H923" s="448">
        <f>'KYEI BEKIND - AKIM ODA'!G29</f>
        <v>6.666666666666667</v>
      </c>
      <c r="I923" s="447">
        <f>'KYEI BEKIND - AKIM ODA'!H29</f>
        <v>3850.416666666667</v>
      </c>
      <c r="J923" s="446">
        <f>'KYEI BEKIND - AKIM ODA'!I29</f>
        <v>66</v>
      </c>
      <c r="K923" s="447">
        <f>'KYEI BEKIND - AKIM ODA'!J29</f>
        <v>1.32</v>
      </c>
      <c r="L923" s="447">
        <f>'KYEI BEKIND - AKIM ODA'!K29</f>
        <v>38119.125</v>
      </c>
      <c r="M923" s="447">
        <f>'KYEI BEKIND - AKIM ODA'!L29</f>
        <v>577.5625</v>
      </c>
      <c r="N923" s="446">
        <f>'KYEI BEKIND - AKIM ODA'!M29</f>
        <v>18</v>
      </c>
      <c r="O923" s="449">
        <f>'KYEI BEKIND - AKIM ODA'!N29</f>
        <v>4.3761504911933808E-3</v>
      </c>
      <c r="P923" s="446">
        <f>'KYEI BEKIND - AKIM ODA'!O29</f>
        <v>0.95315512829029314</v>
      </c>
      <c r="Q923" s="446" t="str">
        <f>'KYEI BEKIND - AKIM ODA'!P29</f>
        <v>C</v>
      </c>
      <c r="R923" s="448">
        <f>'KYEI BEKIND - AKIM ODA'!Q29</f>
        <v>0.30303030303030304</v>
      </c>
      <c r="S923" s="447">
        <f>'KYEI BEKIND - AKIM ODA'!R29</f>
        <v>1.348484848484849E-2</v>
      </c>
      <c r="T923" s="447">
        <f>'KYEI BEKIND - AKIM ODA'!S29</f>
        <v>175.01893939393941</v>
      </c>
      <c r="U923" s="446">
        <f>'KYEI BEKIND - AKIM ODA'!T29</f>
        <v>30</v>
      </c>
      <c r="V923" s="446">
        <f>'KYEI BEKIND - AKIM ODA'!U29</f>
        <v>3</v>
      </c>
      <c r="W923" s="446">
        <f>'KYEI BEKIND - AKIM ODA'!V29</f>
        <v>33</v>
      </c>
      <c r="X923" s="448">
        <f>'KYEI BEKIND - AKIM ODA'!W29</f>
        <v>10</v>
      </c>
      <c r="Y923" s="448">
        <f>'KYEI BEKIND - AKIM ODA'!X29</f>
        <v>0</v>
      </c>
      <c r="Z923" s="447">
        <f>'KYEI BEKIND - AKIM ODA'!Y29</f>
        <v>0</v>
      </c>
      <c r="AA923" s="449">
        <f>'KYEI BEKIND - AKIM ODA'!Z29</f>
        <v>6.6</v>
      </c>
      <c r="AB923" s="446" t="str">
        <f>'KYEI BEKIND - AKIM ODA'!AA29</f>
        <v>VERY HIGH-DON’T ORDER</v>
      </c>
      <c r="AC923" s="447">
        <f>'KYEI BEKIND - AKIM ODA'!AB29</f>
        <v>0</v>
      </c>
      <c r="AD923" s="450">
        <f>Table1[[#This Row],[Stock Sell in/Sell out]]*Table1[[#This Row],[Stock Norm +Transit Time]]/Table1[[#This Row],[Stock Norm QTY]]</f>
        <v>217.8</v>
      </c>
      <c r="AE923" s="443">
        <f>Table1[[#This Row],[Stock Norm +Transit Time]]*Table1[[#This Row],[Av. Daily Sales MT]]</f>
        <v>0.44500000000000017</v>
      </c>
    </row>
    <row r="924" spans="1:31" hidden="1">
      <c r="A924" s="433" t="s">
        <v>136</v>
      </c>
      <c r="B924" s="433" t="s">
        <v>1</v>
      </c>
      <c r="C924" s="446" t="str">
        <f>'KYEI BEKIND - AKIM ODA'!B30</f>
        <v>W049</v>
      </c>
      <c r="D924" s="446" t="str">
        <f>'KYEI BEKIND - AKIM ODA'!C30</f>
        <v>VIKING  RICE 4.5KG*5</v>
      </c>
      <c r="E924" s="446" t="str">
        <f>'KYEI BEKIND - AKIM ODA'!D30</f>
        <v>RICE</v>
      </c>
      <c r="F924" s="446" t="str">
        <f>'KYEI BEKIND - AKIM ODA'!E30</f>
        <v>VIKING</v>
      </c>
      <c r="G924" s="447">
        <f>'KYEI BEKIND - AKIM ODA'!F30</f>
        <v>0.28500000000000009</v>
      </c>
      <c r="H924" s="448">
        <f>'KYEI BEKIND - AKIM ODA'!G30</f>
        <v>4</v>
      </c>
      <c r="I924" s="447">
        <f>'KYEI BEKIND - AKIM ODA'!H30</f>
        <v>3818.0666666666671</v>
      </c>
      <c r="J924" s="446">
        <f>'KYEI BEKIND - AKIM ODA'!I30</f>
        <v>0</v>
      </c>
      <c r="K924" s="447">
        <f>'KYEI BEKIND - AKIM ODA'!J30</f>
        <v>4.4999999999999997E-3</v>
      </c>
      <c r="L924" s="447">
        <f>'KYEI BEKIND - AKIM ODA'!K30</f>
        <v>0</v>
      </c>
      <c r="M924" s="447">
        <f>'KYEI BEKIND - AKIM ODA'!L30</f>
        <v>954.51666666666677</v>
      </c>
      <c r="N924" s="446">
        <f>'KYEI BEKIND - AKIM ODA'!M30</f>
        <v>40</v>
      </c>
      <c r="O924" s="449">
        <f>'KYEI BEKIND - AKIM ODA'!N30</f>
        <v>4.2040546853599325E-3</v>
      </c>
      <c r="P924" s="446">
        <f>'KYEI BEKIND - AKIM ODA'!O30</f>
        <v>0.95735918297565303</v>
      </c>
      <c r="Q924" s="446" t="str">
        <f>'KYEI BEKIND - AKIM ODA'!P30</f>
        <v>C</v>
      </c>
      <c r="R924" s="448">
        <f>'KYEI BEKIND - AKIM ODA'!Q30</f>
        <v>0.18181818181818182</v>
      </c>
      <c r="S924" s="447">
        <f>'KYEI BEKIND - AKIM ODA'!R30</f>
        <v>1.2954545454545458E-2</v>
      </c>
      <c r="T924" s="447">
        <f>'KYEI BEKIND - AKIM ODA'!S30</f>
        <v>173.54848484848486</v>
      </c>
      <c r="U924" s="446">
        <f>'KYEI BEKIND - AKIM ODA'!T30</f>
        <v>30</v>
      </c>
      <c r="V924" s="446">
        <f>'KYEI BEKIND - AKIM ODA'!U30</f>
        <v>3</v>
      </c>
      <c r="W924" s="446">
        <f>'KYEI BEKIND - AKIM ODA'!V30</f>
        <v>33</v>
      </c>
      <c r="X924" s="448">
        <f>'KYEI BEKIND - AKIM ODA'!W30</f>
        <v>6</v>
      </c>
      <c r="Y924" s="448">
        <f>'KYEI BEKIND - AKIM ODA'!X30</f>
        <v>6</v>
      </c>
      <c r="Z924" s="447">
        <f>'KYEI BEKIND - AKIM ODA'!Y30</f>
        <v>0.42750000000000016</v>
      </c>
      <c r="AA924" s="449">
        <f>'KYEI BEKIND - AKIM ODA'!Z30</f>
        <v>0</v>
      </c>
      <c r="AB924" s="446" t="str">
        <f>'KYEI BEKIND - AKIM ODA'!AA30</f>
        <v>VERY LOW-ORDER URGENTLY</v>
      </c>
      <c r="AC924" s="447">
        <f>'KYEI BEKIND - AKIM ODA'!AB30</f>
        <v>5727.1</v>
      </c>
      <c r="AD924" s="450">
        <f>Table1[[#This Row],[Stock Sell in/Sell out]]*Table1[[#This Row],[Stock Norm +Transit Time]]/Table1[[#This Row],[Stock Norm QTY]]</f>
        <v>0</v>
      </c>
      <c r="AE924" s="443">
        <f>Table1[[#This Row],[Stock Norm +Transit Time]]*Table1[[#This Row],[Av. Daily Sales MT]]</f>
        <v>0.4275000000000001</v>
      </c>
    </row>
    <row r="925" spans="1:31" hidden="1">
      <c r="A925" s="433" t="s">
        <v>136</v>
      </c>
      <c r="B925" s="433" t="s">
        <v>1</v>
      </c>
      <c r="C925" s="446" t="str">
        <f>'KYEI BEKIND - AKIM ODA'!B31</f>
        <v>W032</v>
      </c>
      <c r="D925" s="446" t="str">
        <f>'KYEI BEKIND - AKIM ODA'!C31</f>
        <v>WINTER SFO 5L X 4BTL</v>
      </c>
      <c r="E925" s="446" t="str">
        <f>'KYEI BEKIND - AKIM ODA'!D31</f>
        <v>SUNFLOWER OIL</v>
      </c>
      <c r="F925" s="446" t="str">
        <f>'KYEI BEKIND - AKIM ODA'!E31</f>
        <v>FRYTOL</v>
      </c>
      <c r="G925" s="447">
        <f>'KYEI BEKIND - AKIM ODA'!F31</f>
        <v>0.27300000000000074</v>
      </c>
      <c r="H925" s="448">
        <f>'KYEI BEKIND - AKIM ODA'!G31</f>
        <v>6</v>
      </c>
      <c r="I925" s="447">
        <f>'KYEI BEKIND - AKIM ODA'!H31</f>
        <v>7376.666666666667</v>
      </c>
      <c r="J925" s="446">
        <f>'KYEI BEKIND - AKIM ODA'!I31</f>
        <v>0</v>
      </c>
      <c r="K925" s="447">
        <f>'KYEI BEKIND - AKIM ODA'!J31</f>
        <v>0</v>
      </c>
      <c r="L925" s="447">
        <f>'KYEI BEKIND - AKIM ODA'!K31</f>
        <v>0</v>
      </c>
      <c r="M925" s="447">
        <f>'KYEI BEKIND - AKIM ODA'!L31</f>
        <v>1229.4444444444446</v>
      </c>
      <c r="N925" s="446">
        <f>'KYEI BEKIND - AKIM ODA'!M31</f>
        <v>16</v>
      </c>
      <c r="O925" s="449">
        <f>'KYEI BEKIND - AKIM ODA'!N31</f>
        <v>4.0270418565026816E-3</v>
      </c>
      <c r="P925" s="446">
        <f>'KYEI BEKIND - AKIM ODA'!O31</f>
        <v>0.96138622483215574</v>
      </c>
      <c r="Q925" s="446" t="str">
        <f>'KYEI BEKIND - AKIM ODA'!P31</f>
        <v>C</v>
      </c>
      <c r="R925" s="448">
        <f>'KYEI BEKIND - AKIM ODA'!Q31</f>
        <v>0.27272727272727271</v>
      </c>
      <c r="S925" s="447">
        <f>'KYEI BEKIND - AKIM ODA'!R31</f>
        <v>1.2409090909090943E-2</v>
      </c>
      <c r="T925" s="447">
        <f>'KYEI BEKIND - AKIM ODA'!S31</f>
        <v>335.30303030303031</v>
      </c>
      <c r="U925" s="446">
        <f>'KYEI BEKIND - AKIM ODA'!T31</f>
        <v>30</v>
      </c>
      <c r="V925" s="446">
        <f>'KYEI BEKIND - AKIM ODA'!U31</f>
        <v>3</v>
      </c>
      <c r="W925" s="446">
        <f>'KYEI BEKIND - AKIM ODA'!V31</f>
        <v>33</v>
      </c>
      <c r="X925" s="448">
        <f>'KYEI BEKIND - AKIM ODA'!W31</f>
        <v>9</v>
      </c>
      <c r="Y925" s="448">
        <f>'KYEI BEKIND - AKIM ODA'!X31</f>
        <v>9</v>
      </c>
      <c r="Z925" s="447">
        <f>'KYEI BEKIND - AKIM ODA'!Y31</f>
        <v>0.40950000000000114</v>
      </c>
      <c r="AA925" s="449">
        <f>'KYEI BEKIND - AKIM ODA'!Z31</f>
        <v>0</v>
      </c>
      <c r="AB925" s="446" t="str">
        <f>'KYEI BEKIND - AKIM ODA'!AA31</f>
        <v>VERY LOW-ORDER URGENTLY</v>
      </c>
      <c r="AC925" s="447">
        <f>'KYEI BEKIND - AKIM ODA'!AB31</f>
        <v>11065.000000000002</v>
      </c>
      <c r="AD925" s="450">
        <f>Table1[[#This Row],[Stock Sell in/Sell out]]*Table1[[#This Row],[Stock Norm +Transit Time]]/Table1[[#This Row],[Stock Norm QTY]]</f>
        <v>0</v>
      </c>
      <c r="AE925" s="443">
        <f>Table1[[#This Row],[Stock Norm +Transit Time]]*Table1[[#This Row],[Av. Daily Sales MT]]</f>
        <v>0.40950000000000109</v>
      </c>
    </row>
    <row r="926" spans="1:31" hidden="1">
      <c r="A926" s="433" t="s">
        <v>136</v>
      </c>
      <c r="B926" s="433" t="s">
        <v>1</v>
      </c>
      <c r="C926" s="446" t="str">
        <f>'KYEI BEKIND - AKIM ODA'!B32</f>
        <v>W077</v>
      </c>
      <c r="D926" s="446" t="str">
        <f>'KYEI BEKIND - AKIM ODA'!C32</f>
        <v>ALIFE COCONUT 40 X 100G</v>
      </c>
      <c r="E926" s="446" t="str">
        <f>'KYEI BEKIND - AKIM ODA'!D32</f>
        <v>SOAP</v>
      </c>
      <c r="F926" s="446" t="str">
        <f>'KYEI BEKIND - AKIM ODA'!E32</f>
        <v>ALIFE</v>
      </c>
      <c r="G926" s="447">
        <f>'KYEI BEKIND - AKIM ODA'!F32</f>
        <v>0.26633333333333337</v>
      </c>
      <c r="H926" s="448">
        <f>'KYEI BEKIND - AKIM ODA'!G32</f>
        <v>65.333333333333329</v>
      </c>
      <c r="I926" s="447">
        <f>'KYEI BEKIND - AKIM ODA'!H32</f>
        <v>5663.5333333333338</v>
      </c>
      <c r="J926" s="446">
        <f>'KYEI BEKIND - AKIM ODA'!I32</f>
        <v>248</v>
      </c>
      <c r="K926" s="447">
        <f>'KYEI BEKIND - AKIM ODA'!J32</f>
        <v>0.99399999999999999</v>
      </c>
      <c r="L926" s="447">
        <f>'KYEI BEKIND - AKIM ODA'!K32</f>
        <v>21498.310204081637</v>
      </c>
      <c r="M926" s="447">
        <f>'KYEI BEKIND - AKIM ODA'!L32</f>
        <v>86.686734693877568</v>
      </c>
      <c r="N926" s="446">
        <f>'KYEI BEKIND - AKIM ODA'!M32</f>
        <v>24</v>
      </c>
      <c r="O926" s="449">
        <f>'KYEI BEKIND - AKIM ODA'!N32</f>
        <v>3.9287013960264154E-3</v>
      </c>
      <c r="P926" s="446">
        <f>'KYEI BEKIND - AKIM ODA'!O32</f>
        <v>0.96531492622818216</v>
      </c>
      <c r="Q926" s="446" t="str">
        <f>'KYEI BEKIND - AKIM ODA'!P32</f>
        <v>C</v>
      </c>
      <c r="R926" s="448">
        <f>'KYEI BEKIND - AKIM ODA'!Q32</f>
        <v>2.9696969696969693</v>
      </c>
      <c r="S926" s="447">
        <f>'KYEI BEKIND - AKIM ODA'!R32</f>
        <v>1.2106060606060608E-2</v>
      </c>
      <c r="T926" s="447">
        <f>'KYEI BEKIND - AKIM ODA'!S32</f>
        <v>257.43333333333334</v>
      </c>
      <c r="U926" s="446">
        <f>'KYEI BEKIND - AKIM ODA'!T32</f>
        <v>30</v>
      </c>
      <c r="V926" s="446">
        <f>'KYEI BEKIND - AKIM ODA'!U32</f>
        <v>3</v>
      </c>
      <c r="W926" s="446">
        <f>'KYEI BEKIND - AKIM ODA'!V32</f>
        <v>33</v>
      </c>
      <c r="X926" s="448">
        <f>'KYEI BEKIND - AKIM ODA'!W32</f>
        <v>97.999999999999986</v>
      </c>
      <c r="Y926" s="448">
        <f>'KYEI BEKIND - AKIM ODA'!X32</f>
        <v>0</v>
      </c>
      <c r="Z926" s="447">
        <f>'KYEI BEKIND - AKIM ODA'!Y32</f>
        <v>0</v>
      </c>
      <c r="AA926" s="449">
        <f>'KYEI BEKIND - AKIM ODA'!Z32</f>
        <v>2.5306122448979593</v>
      </c>
      <c r="AB926" s="446" t="str">
        <f>'KYEI BEKIND - AKIM ODA'!AA32</f>
        <v>VERY HIGH-DON’T ORDER</v>
      </c>
      <c r="AC926" s="447">
        <f>'KYEI BEKIND - AKIM ODA'!AB32</f>
        <v>0</v>
      </c>
      <c r="AD926" s="450">
        <f>Table1[[#This Row],[Stock Sell in/Sell out]]*Table1[[#This Row],[Stock Norm +Transit Time]]/Table1[[#This Row],[Stock Norm QTY]]</f>
        <v>83.510204081632665</v>
      </c>
      <c r="AE926" s="443">
        <f>Table1[[#This Row],[Stock Norm +Transit Time]]*Table1[[#This Row],[Av. Daily Sales MT]]</f>
        <v>0.39950000000000008</v>
      </c>
    </row>
    <row r="927" spans="1:31" hidden="1">
      <c r="A927" s="433" t="s">
        <v>136</v>
      </c>
      <c r="B927" s="433" t="s">
        <v>1</v>
      </c>
      <c r="C927" s="446" t="str">
        <f>'KYEI BEKIND - AKIM ODA'!B33</f>
        <v>W152</v>
      </c>
      <c r="D927" s="446" t="str">
        <f>'KYEI BEKIND - AKIM ODA'!C33</f>
        <v>FRYTOL SFO 0.9L</v>
      </c>
      <c r="E927" s="446" t="str">
        <f>'KYEI BEKIND - AKIM ODA'!D33</f>
        <v>SUNFLOWER OIL</v>
      </c>
      <c r="F927" s="446" t="str">
        <f>'KYEI BEKIND - AKIM ODA'!E33</f>
        <v>FRYTOL</v>
      </c>
      <c r="G927" s="447">
        <f>'KYEI BEKIND - AKIM ODA'!F33</f>
        <v>0.24540333333333306</v>
      </c>
      <c r="H927" s="448">
        <f>'KYEI BEKIND - AKIM ODA'!G33</f>
        <v>11.333333333333334</v>
      </c>
      <c r="I927" s="447">
        <f>'KYEI BEKIND - AKIM ODA'!H33</f>
        <v>6898.3566666666693</v>
      </c>
      <c r="J927" s="446">
        <f>'KYEI BEKIND - AKIM ODA'!I33</f>
        <v>0</v>
      </c>
      <c r="K927" s="447">
        <f>'KYEI BEKIND - AKIM ODA'!J33</f>
        <v>0</v>
      </c>
      <c r="L927" s="447">
        <f>'KYEI BEKIND - AKIM ODA'!K33</f>
        <v>0</v>
      </c>
      <c r="M927" s="447">
        <f>'KYEI BEKIND - AKIM ODA'!L33</f>
        <v>608.67852941176488</v>
      </c>
      <c r="N927" s="446">
        <f>'KYEI BEKIND - AKIM ODA'!M33</f>
        <v>18</v>
      </c>
      <c r="O927" s="449">
        <f>'KYEI BEKIND - AKIM ODA'!N33</f>
        <v>3.6199615203612065E-3</v>
      </c>
      <c r="P927" s="446">
        <f>'KYEI BEKIND - AKIM ODA'!O33</f>
        <v>0.96893488774854342</v>
      </c>
      <c r="Q927" s="446" t="str">
        <f>'KYEI BEKIND - AKIM ODA'!P33</f>
        <v>C</v>
      </c>
      <c r="R927" s="448">
        <f>'KYEI BEKIND - AKIM ODA'!Q33</f>
        <v>0.51515151515151514</v>
      </c>
      <c r="S927" s="447">
        <f>'KYEI BEKIND - AKIM ODA'!R33</f>
        <v>1.1154696969696957E-2</v>
      </c>
      <c r="T927" s="447">
        <f>'KYEI BEKIND - AKIM ODA'!S33</f>
        <v>313.56166666666678</v>
      </c>
      <c r="U927" s="446">
        <f>'KYEI BEKIND - AKIM ODA'!T33</f>
        <v>30</v>
      </c>
      <c r="V927" s="446">
        <f>'KYEI BEKIND - AKIM ODA'!U33</f>
        <v>3</v>
      </c>
      <c r="W927" s="446">
        <f>'KYEI BEKIND - AKIM ODA'!V33</f>
        <v>33</v>
      </c>
      <c r="X927" s="448">
        <f>'KYEI BEKIND - AKIM ODA'!W33</f>
        <v>17</v>
      </c>
      <c r="Y927" s="448">
        <f>'KYEI BEKIND - AKIM ODA'!X33</f>
        <v>17</v>
      </c>
      <c r="Z927" s="447">
        <f>'KYEI BEKIND - AKIM ODA'!Y33</f>
        <v>0.36810499999999957</v>
      </c>
      <c r="AA927" s="449">
        <f>'KYEI BEKIND - AKIM ODA'!Z33</f>
        <v>0</v>
      </c>
      <c r="AB927" s="446" t="str">
        <f>'KYEI BEKIND - AKIM ODA'!AA33</f>
        <v>VERY LOW-ORDER URGENTLY</v>
      </c>
      <c r="AC927" s="447">
        <f>'KYEI BEKIND - AKIM ODA'!AB33</f>
        <v>10347.535000000003</v>
      </c>
      <c r="AD927" s="450">
        <f>Table1[[#This Row],[Stock Sell in/Sell out]]*Table1[[#This Row],[Stock Norm +Transit Time]]/Table1[[#This Row],[Stock Norm QTY]]</f>
        <v>0</v>
      </c>
      <c r="AE927" s="443">
        <f>Table1[[#This Row],[Stock Norm +Transit Time]]*Table1[[#This Row],[Av. Daily Sales MT]]</f>
        <v>0.36810499999999957</v>
      </c>
    </row>
    <row r="928" spans="1:31" hidden="1">
      <c r="A928" s="433" t="s">
        <v>136</v>
      </c>
      <c r="B928" s="433" t="s">
        <v>1</v>
      </c>
      <c r="C928" s="446" t="str">
        <f>'KYEI BEKIND - AKIM ODA'!B34</f>
        <v>W026</v>
      </c>
      <c r="D928" s="446" t="str">
        <f>'KYEI BEKIND - AKIM ODA'!C34</f>
        <v>FORTUNE MARGARINE @15KG</v>
      </c>
      <c r="E928" s="446" t="str">
        <f>'KYEI BEKIND - AKIM ODA'!D34</f>
        <v>SPECIALTY FATS</v>
      </c>
      <c r="F928" s="446" t="str">
        <f>'KYEI BEKIND - AKIM ODA'!E34</f>
        <v>FORTUNE</v>
      </c>
      <c r="G928" s="447">
        <f>'KYEI BEKIND - AKIM ODA'!F34</f>
        <v>0.24500000000000011</v>
      </c>
      <c r="H928" s="448">
        <f>'KYEI BEKIND - AKIM ODA'!G34</f>
        <v>16.333333333333332</v>
      </c>
      <c r="I928" s="447">
        <f>'KYEI BEKIND - AKIM ODA'!H34</f>
        <v>7513.333333333333</v>
      </c>
      <c r="J928" s="446">
        <f>'KYEI BEKIND - AKIM ODA'!I34</f>
        <v>234</v>
      </c>
      <c r="K928" s="447">
        <f>'KYEI BEKIND - AKIM ODA'!J34</f>
        <v>3.51</v>
      </c>
      <c r="L928" s="447">
        <f>'KYEI BEKIND - AKIM ODA'!K34</f>
        <v>107640</v>
      </c>
      <c r="M928" s="447">
        <f>'KYEI BEKIND - AKIM ODA'!L34</f>
        <v>460</v>
      </c>
      <c r="N928" s="446">
        <f>'KYEI BEKIND - AKIM ODA'!M34</f>
        <v>36</v>
      </c>
      <c r="O928" s="449">
        <f>'KYEI BEKIND - AKIM ODA'!N34</f>
        <v>3.6140119225023986E-3</v>
      </c>
      <c r="P928" s="446">
        <f>'KYEI BEKIND - AKIM ODA'!O34</f>
        <v>0.97254889967104585</v>
      </c>
      <c r="Q928" s="446" t="str">
        <f>'KYEI BEKIND - AKIM ODA'!P34</f>
        <v>C</v>
      </c>
      <c r="R928" s="448">
        <f>'KYEI BEKIND - AKIM ODA'!Q34</f>
        <v>0.74242424242424232</v>
      </c>
      <c r="S928" s="447">
        <f>'KYEI BEKIND - AKIM ODA'!R34</f>
        <v>1.113636363636364E-2</v>
      </c>
      <c r="T928" s="447">
        <f>'KYEI BEKIND - AKIM ODA'!S34</f>
        <v>341.5151515151515</v>
      </c>
      <c r="U928" s="446">
        <f>'KYEI BEKIND - AKIM ODA'!T34</f>
        <v>30</v>
      </c>
      <c r="V928" s="446">
        <f>'KYEI BEKIND - AKIM ODA'!U34</f>
        <v>3</v>
      </c>
      <c r="W928" s="446">
        <f>'KYEI BEKIND - AKIM ODA'!V34</f>
        <v>33</v>
      </c>
      <c r="X928" s="448">
        <f>'KYEI BEKIND - AKIM ODA'!W34</f>
        <v>24.499999999999996</v>
      </c>
      <c r="Y928" s="448">
        <f>'KYEI BEKIND - AKIM ODA'!X34</f>
        <v>0</v>
      </c>
      <c r="Z928" s="447">
        <f>'KYEI BEKIND - AKIM ODA'!Y34</f>
        <v>0</v>
      </c>
      <c r="AA928" s="449">
        <f>'KYEI BEKIND - AKIM ODA'!Z34</f>
        <v>9.5510204081632661</v>
      </c>
      <c r="AB928" s="446" t="str">
        <f>'KYEI BEKIND - AKIM ODA'!AA34</f>
        <v>VERY HIGH-DON’T ORDER</v>
      </c>
      <c r="AC928" s="447">
        <f>'KYEI BEKIND - AKIM ODA'!AB34</f>
        <v>0</v>
      </c>
      <c r="AD928" s="450">
        <f>Table1[[#This Row],[Stock Sell in/Sell out]]*Table1[[#This Row],[Stock Norm +Transit Time]]/Table1[[#This Row],[Stock Norm QTY]]</f>
        <v>315.18367346938783</v>
      </c>
      <c r="AE928" s="443">
        <f>Table1[[#This Row],[Stock Norm +Transit Time]]*Table1[[#This Row],[Av. Daily Sales MT]]</f>
        <v>0.36750000000000016</v>
      </c>
    </row>
    <row r="929" spans="1:31" hidden="1">
      <c r="A929" s="433" t="s">
        <v>136</v>
      </c>
      <c r="B929" s="433" t="s">
        <v>1</v>
      </c>
      <c r="C929" s="446" t="str">
        <f>'KYEI BEKIND - AKIM ODA'!B35</f>
        <v>W164</v>
      </c>
      <c r="D929" s="446" t="str">
        <f>'KYEI BEKIND - AKIM ODA'!C35</f>
        <v>EAZZY 800G</v>
      </c>
      <c r="E929" s="446" t="str">
        <f>'KYEI BEKIND - AKIM ODA'!D35</f>
        <v>SOAP</v>
      </c>
      <c r="F929" s="446" t="str">
        <f>'KYEI BEKIND - AKIM ODA'!E35</f>
        <v>EAZZY</v>
      </c>
      <c r="G929" s="447">
        <f>'KYEI BEKIND - AKIM ODA'!F35</f>
        <v>0.22613333333333327</v>
      </c>
      <c r="H929" s="448">
        <f>'KYEI BEKIND - AKIM ODA'!G35</f>
        <v>16.333333333333332</v>
      </c>
      <c r="I929" s="447">
        <f>'KYEI BEKIND - AKIM ODA'!H35</f>
        <v>3234.9466666666658</v>
      </c>
      <c r="J929" s="446">
        <f>'KYEI BEKIND - AKIM ODA'!I35</f>
        <v>67</v>
      </c>
      <c r="K929" s="447">
        <f>'KYEI BEKIND - AKIM ODA'!J35</f>
        <v>0.86399999999999999</v>
      </c>
      <c r="L929" s="447">
        <f>'KYEI BEKIND - AKIM ODA'!K35</f>
        <v>13269.88326530612</v>
      </c>
      <c r="M929" s="447">
        <f>'KYEI BEKIND - AKIM ODA'!L35</f>
        <v>198.05795918367343</v>
      </c>
      <c r="N929" s="446">
        <f>'KYEI BEKIND - AKIM ODA'!M35</f>
        <v>20</v>
      </c>
      <c r="O929" s="449">
        <f>'KYEI BEKIND - AKIM ODA'!N35</f>
        <v>3.3357084193545924E-3</v>
      </c>
      <c r="P929" s="446">
        <f>'KYEI BEKIND - AKIM ODA'!O35</f>
        <v>0.97588460809040045</v>
      </c>
      <c r="Q929" s="446" t="str">
        <f>'KYEI BEKIND - AKIM ODA'!P35</f>
        <v>C</v>
      </c>
      <c r="R929" s="448">
        <f>'KYEI BEKIND - AKIM ODA'!Q35</f>
        <v>0.74242424242424232</v>
      </c>
      <c r="S929" s="447">
        <f>'KYEI BEKIND - AKIM ODA'!R35</f>
        <v>1.0278787878787875E-2</v>
      </c>
      <c r="T929" s="447">
        <f>'KYEI BEKIND - AKIM ODA'!S35</f>
        <v>147.04303030303026</v>
      </c>
      <c r="U929" s="446">
        <f>'KYEI BEKIND - AKIM ODA'!T35</f>
        <v>30</v>
      </c>
      <c r="V929" s="446">
        <f>'KYEI BEKIND - AKIM ODA'!U35</f>
        <v>3</v>
      </c>
      <c r="W929" s="446">
        <f>'KYEI BEKIND - AKIM ODA'!V35</f>
        <v>33</v>
      </c>
      <c r="X929" s="448">
        <f>'KYEI BEKIND - AKIM ODA'!W35</f>
        <v>24.499999999999996</v>
      </c>
      <c r="Y929" s="448">
        <f>'KYEI BEKIND - AKIM ODA'!X35</f>
        <v>0</v>
      </c>
      <c r="Z929" s="447">
        <f>'KYEI BEKIND - AKIM ODA'!Y35</f>
        <v>0</v>
      </c>
      <c r="AA929" s="449">
        <f>'KYEI BEKIND - AKIM ODA'!Z35</f>
        <v>2.7346938775510208</v>
      </c>
      <c r="AB929" s="446" t="str">
        <f>'KYEI BEKIND - AKIM ODA'!AA35</f>
        <v>VERY HIGH-DON’T ORDER</v>
      </c>
      <c r="AC929" s="447">
        <f>'KYEI BEKIND - AKIM ODA'!AB35</f>
        <v>0</v>
      </c>
      <c r="AD929" s="450">
        <f>Table1[[#This Row],[Stock Sell in/Sell out]]*Table1[[#This Row],[Stock Norm +Transit Time]]/Table1[[#This Row],[Stock Norm QTY]]</f>
        <v>90.244897959183689</v>
      </c>
      <c r="AE929" s="443">
        <f>Table1[[#This Row],[Stock Norm +Transit Time]]*Table1[[#This Row],[Av. Daily Sales MT]]</f>
        <v>0.33919999999999989</v>
      </c>
    </row>
    <row r="930" spans="1:31" hidden="1">
      <c r="A930" s="433" t="s">
        <v>136</v>
      </c>
      <c r="B930" s="433" t="s">
        <v>1</v>
      </c>
      <c r="C930" s="446" t="str">
        <f>'KYEI BEKIND - AKIM ODA'!B36</f>
        <v>W068</v>
      </c>
      <c r="D930" s="446" t="str">
        <f>'KYEI BEKIND - AKIM ODA'!C36</f>
        <v>FORTUNE DELICIOUS 900G X 20</v>
      </c>
      <c r="E930" s="446" t="str">
        <f>'KYEI BEKIND - AKIM ODA'!D36</f>
        <v>RICE</v>
      </c>
      <c r="F930" s="446" t="str">
        <f>'KYEI BEKIND - AKIM ODA'!E36</f>
        <v>FORTUNE DELICIOUS</v>
      </c>
      <c r="G930" s="447">
        <f>'KYEI BEKIND - AKIM ODA'!F36</f>
        <v>0.20850000000000007</v>
      </c>
      <c r="H930" s="448">
        <f>'KYEI BEKIND - AKIM ODA'!G36</f>
        <v>4</v>
      </c>
      <c r="I930" s="447">
        <f>'KYEI BEKIND - AKIM ODA'!H36</f>
        <v>2583.7499999999995</v>
      </c>
      <c r="J930" s="446">
        <f>'KYEI BEKIND - AKIM ODA'!I36</f>
        <v>18</v>
      </c>
      <c r="K930" s="447">
        <f>'KYEI BEKIND - AKIM ODA'!J36</f>
        <v>0.32400000000000001</v>
      </c>
      <c r="L930" s="447">
        <f>'KYEI BEKIND - AKIM ODA'!K36</f>
        <v>11626.874999999998</v>
      </c>
      <c r="M930" s="447">
        <f>'KYEI BEKIND - AKIM ODA'!L36</f>
        <v>645.93749999999989</v>
      </c>
      <c r="N930" s="446">
        <f>'KYEI BEKIND - AKIM ODA'!M36</f>
        <v>5</v>
      </c>
      <c r="O930" s="449">
        <f>'KYEI BEKIND - AKIM ODA'!N36</f>
        <v>3.0755979013948982E-3</v>
      </c>
      <c r="P930" s="446">
        <f>'KYEI BEKIND - AKIM ODA'!O36</f>
        <v>0.97896020599179534</v>
      </c>
      <c r="Q930" s="446" t="str">
        <f>'KYEI BEKIND - AKIM ODA'!P36</f>
        <v>C</v>
      </c>
      <c r="R930" s="448">
        <f>'KYEI BEKIND - AKIM ODA'!Q36</f>
        <v>0.18181818181818182</v>
      </c>
      <c r="S930" s="447">
        <f>'KYEI BEKIND - AKIM ODA'!R36</f>
        <v>9.47727272727273E-3</v>
      </c>
      <c r="T930" s="447">
        <f>'KYEI BEKIND - AKIM ODA'!S36</f>
        <v>117.4431818181818</v>
      </c>
      <c r="U930" s="446">
        <f>'KYEI BEKIND - AKIM ODA'!T36</f>
        <v>30</v>
      </c>
      <c r="V930" s="446">
        <f>'KYEI BEKIND - AKIM ODA'!U36</f>
        <v>3</v>
      </c>
      <c r="W930" s="446">
        <f>'KYEI BEKIND - AKIM ODA'!V36</f>
        <v>33</v>
      </c>
      <c r="X930" s="448">
        <f>'KYEI BEKIND - AKIM ODA'!W36</f>
        <v>6</v>
      </c>
      <c r="Y930" s="448">
        <f>'KYEI BEKIND - AKIM ODA'!X36</f>
        <v>0</v>
      </c>
      <c r="Z930" s="447">
        <f>'KYEI BEKIND - AKIM ODA'!Y36</f>
        <v>0</v>
      </c>
      <c r="AA930" s="449">
        <f>'KYEI BEKIND - AKIM ODA'!Z36</f>
        <v>3</v>
      </c>
      <c r="AB930" s="446" t="str">
        <f>'KYEI BEKIND - AKIM ODA'!AA36</f>
        <v>VERY HIGH-DON’T ORDER</v>
      </c>
      <c r="AC930" s="447">
        <f>'KYEI BEKIND - AKIM ODA'!AB36</f>
        <v>0</v>
      </c>
      <c r="AD930" s="450">
        <f>Table1[[#This Row],[Stock Sell in/Sell out]]*Table1[[#This Row],[Stock Norm +Transit Time]]/Table1[[#This Row],[Stock Norm QTY]]</f>
        <v>99</v>
      </c>
      <c r="AE930" s="443">
        <f>Table1[[#This Row],[Stock Norm +Transit Time]]*Table1[[#This Row],[Av. Daily Sales MT]]</f>
        <v>0.31275000000000008</v>
      </c>
    </row>
    <row r="931" spans="1:31" hidden="1">
      <c r="A931" s="433" t="s">
        <v>136</v>
      </c>
      <c r="B931" s="433" t="s">
        <v>1</v>
      </c>
      <c r="C931" s="446" t="str">
        <f>'KYEI BEKIND - AKIM ODA'!B37</f>
        <v>W071</v>
      </c>
      <c r="D931" s="446" t="str">
        <f>'KYEI BEKIND - AKIM ODA'!C37</f>
        <v>ALIFE LEMON 40 X 100G</v>
      </c>
      <c r="E931" s="446" t="str">
        <f>'KYEI BEKIND - AKIM ODA'!D37</f>
        <v>SOAP</v>
      </c>
      <c r="F931" s="446" t="str">
        <f>'KYEI BEKIND - AKIM ODA'!E37</f>
        <v>ALIFE</v>
      </c>
      <c r="G931" s="447">
        <f>'KYEI BEKIND - AKIM ODA'!F37</f>
        <v>0.17733333333333343</v>
      </c>
      <c r="H931" s="448">
        <f>'KYEI BEKIND - AKIM ODA'!G37</f>
        <v>43</v>
      </c>
      <c r="I931" s="447">
        <f>'KYEI BEKIND - AKIM ODA'!H37</f>
        <v>3768.9066666666658</v>
      </c>
      <c r="J931" s="446">
        <f>'KYEI BEKIND - AKIM ODA'!I37</f>
        <v>302</v>
      </c>
      <c r="K931" s="447">
        <f>'KYEI BEKIND - AKIM ODA'!J37</f>
        <v>1.2110000000000001</v>
      </c>
      <c r="L931" s="447">
        <f>'KYEI BEKIND - AKIM ODA'!K37</f>
        <v>26469.995658914726</v>
      </c>
      <c r="M931" s="447">
        <f>'KYEI BEKIND - AKIM ODA'!L37</f>
        <v>87.648992248062001</v>
      </c>
      <c r="N931" s="446">
        <f>'KYEI BEKIND - AKIM ODA'!M37</f>
        <v>5</v>
      </c>
      <c r="O931" s="449">
        <f>'KYEI BEKIND - AKIM ODA'!N37</f>
        <v>2.6158562486684029E-3</v>
      </c>
      <c r="P931" s="446">
        <f>'KYEI BEKIND - AKIM ODA'!O37</f>
        <v>0.98157606224046379</v>
      </c>
      <c r="Q931" s="446" t="str">
        <f>'KYEI BEKIND - AKIM ODA'!P37</f>
        <v>C</v>
      </c>
      <c r="R931" s="448">
        <f>'KYEI BEKIND - AKIM ODA'!Q37</f>
        <v>1.9545454545454546</v>
      </c>
      <c r="S931" s="447">
        <f>'KYEI BEKIND - AKIM ODA'!R37</f>
        <v>8.060606060606065E-3</v>
      </c>
      <c r="T931" s="447">
        <f>'KYEI BEKIND - AKIM ODA'!S37</f>
        <v>171.31393939393936</v>
      </c>
      <c r="U931" s="446">
        <f>'KYEI BEKIND - AKIM ODA'!T37</f>
        <v>30</v>
      </c>
      <c r="V931" s="446">
        <f>'KYEI BEKIND - AKIM ODA'!U37</f>
        <v>3</v>
      </c>
      <c r="W931" s="446">
        <f>'KYEI BEKIND - AKIM ODA'!V37</f>
        <v>33</v>
      </c>
      <c r="X931" s="448">
        <f>'KYEI BEKIND - AKIM ODA'!W37</f>
        <v>64.5</v>
      </c>
      <c r="Y931" s="448">
        <f>'KYEI BEKIND - AKIM ODA'!X37</f>
        <v>0</v>
      </c>
      <c r="Z931" s="447">
        <f>'KYEI BEKIND - AKIM ODA'!Y37</f>
        <v>0</v>
      </c>
      <c r="AA931" s="449">
        <f>'KYEI BEKIND - AKIM ODA'!Z37</f>
        <v>4.6821705426356592</v>
      </c>
      <c r="AB931" s="446" t="str">
        <f>'KYEI BEKIND - AKIM ODA'!AA37</f>
        <v>VERY HIGH-DON’T ORDER</v>
      </c>
      <c r="AC931" s="447">
        <f>'KYEI BEKIND - AKIM ODA'!AB37</f>
        <v>0</v>
      </c>
      <c r="AD931" s="450">
        <f>Table1[[#This Row],[Stock Sell in/Sell out]]*Table1[[#This Row],[Stock Norm +Transit Time]]/Table1[[#This Row],[Stock Norm QTY]]</f>
        <v>154.51162790697674</v>
      </c>
      <c r="AE931" s="443">
        <f>Table1[[#This Row],[Stock Norm +Transit Time]]*Table1[[#This Row],[Av. Daily Sales MT]]</f>
        <v>0.26600000000000013</v>
      </c>
    </row>
    <row r="932" spans="1:31" hidden="1">
      <c r="A932" s="433" t="s">
        <v>136</v>
      </c>
      <c r="B932" s="433" t="s">
        <v>1</v>
      </c>
      <c r="C932" s="446" t="str">
        <f>'KYEI BEKIND - AKIM ODA'!B38</f>
        <v>W211</v>
      </c>
      <c r="D932" s="446" t="str">
        <f>'KYEI BEKIND - AKIM ODA'!C38</f>
        <v>850 ML BTL</v>
      </c>
      <c r="E932" s="446" t="str">
        <f>'KYEI BEKIND - AKIM ODA'!D38</f>
        <v>COOKING OIL</v>
      </c>
      <c r="F932" s="446" t="str">
        <f>'KYEI BEKIND - AKIM ODA'!E38</f>
        <v>FRYTOL</v>
      </c>
      <c r="G932" s="447">
        <f>'KYEI BEKIND - AKIM ODA'!F38</f>
        <v>0.17462333333333335</v>
      </c>
      <c r="H932" s="448">
        <f>'KYEI BEKIND - AKIM ODA'!G38</f>
        <v>15.666666666666666</v>
      </c>
      <c r="I932" s="447">
        <f>'KYEI BEKIND - AKIM ODA'!H38</f>
        <v>7066.8666666666668</v>
      </c>
      <c r="J932" s="446">
        <f>'KYEI BEKIND - AKIM ODA'!I38</f>
        <v>192</v>
      </c>
      <c r="K932" s="447">
        <f>'KYEI BEKIND - AKIM ODA'!J38</f>
        <v>1.8988800000000001</v>
      </c>
      <c r="L932" s="447">
        <f>'KYEI BEKIND - AKIM ODA'!K38</f>
        <v>86606.706382978737</v>
      </c>
      <c r="M932" s="447">
        <f>'KYEI BEKIND - AKIM ODA'!L38</f>
        <v>451.0765957446809</v>
      </c>
      <c r="N932" s="446">
        <f>'KYEI BEKIND - AKIM ODA'!M38</f>
        <v>5</v>
      </c>
      <c r="O932" s="449">
        <f>'KYEI BEKIND - AKIM ODA'!N38</f>
        <v>2.5758808514848041E-3</v>
      </c>
      <c r="P932" s="446">
        <f>'KYEI BEKIND - AKIM ODA'!O38</f>
        <v>0.98415194309194864</v>
      </c>
      <c r="Q932" s="446" t="str">
        <f>'KYEI BEKIND - AKIM ODA'!P38</f>
        <v>C</v>
      </c>
      <c r="R932" s="448">
        <f>'KYEI BEKIND - AKIM ODA'!Q38</f>
        <v>0.71212121212121204</v>
      </c>
      <c r="S932" s="447">
        <f>'KYEI BEKIND - AKIM ODA'!R38</f>
        <v>7.9374242424242441E-3</v>
      </c>
      <c r="T932" s="447">
        <f>'KYEI BEKIND - AKIM ODA'!S38</f>
        <v>321.22121212121215</v>
      </c>
      <c r="U932" s="446">
        <f>'KYEI BEKIND - AKIM ODA'!T38</f>
        <v>30</v>
      </c>
      <c r="V932" s="446">
        <f>'KYEI BEKIND - AKIM ODA'!U38</f>
        <v>3</v>
      </c>
      <c r="W932" s="446">
        <f>'KYEI BEKIND - AKIM ODA'!V38</f>
        <v>33</v>
      </c>
      <c r="X932" s="448">
        <f>'KYEI BEKIND - AKIM ODA'!W38</f>
        <v>23.499999999999996</v>
      </c>
      <c r="Y932" s="448">
        <f>'KYEI BEKIND - AKIM ODA'!X38</f>
        <v>0</v>
      </c>
      <c r="Z932" s="447">
        <f>'KYEI BEKIND - AKIM ODA'!Y38</f>
        <v>0</v>
      </c>
      <c r="AA932" s="449">
        <f>'KYEI BEKIND - AKIM ODA'!Z38</f>
        <v>8.1702127659574479</v>
      </c>
      <c r="AB932" s="446" t="str">
        <f>'KYEI BEKIND - AKIM ODA'!AA38</f>
        <v>VERY HIGH-DON’T ORDER</v>
      </c>
      <c r="AC932" s="447">
        <f>'KYEI BEKIND - AKIM ODA'!AB38</f>
        <v>0</v>
      </c>
      <c r="AD932" s="450">
        <f>Table1[[#This Row],[Stock Sell in/Sell out]]*Table1[[#This Row],[Stock Norm +Transit Time]]/Table1[[#This Row],[Stock Norm QTY]]</f>
        <v>269.61702127659578</v>
      </c>
      <c r="AE932" s="443">
        <f>Table1[[#This Row],[Stock Norm +Transit Time]]*Table1[[#This Row],[Av. Daily Sales MT]]</f>
        <v>0.26193500000000003</v>
      </c>
    </row>
    <row r="933" spans="1:31" hidden="1">
      <c r="A933" s="433" t="s">
        <v>136</v>
      </c>
      <c r="B933" s="433" t="s">
        <v>1</v>
      </c>
      <c r="C933" s="446" t="str">
        <f>'KYEI BEKIND - AKIM ODA'!B39</f>
        <v>W141</v>
      </c>
      <c r="D933" s="446" t="str">
        <f>'KYEI BEKIND - AKIM ODA'!C39</f>
        <v>EAZZY 32X300G</v>
      </c>
      <c r="E933" s="446" t="str">
        <f>'KYEI BEKIND - AKIM ODA'!D39</f>
        <v>SOAP</v>
      </c>
      <c r="F933" s="446" t="str">
        <f>'KYEI BEKIND - AKIM ODA'!E39</f>
        <v>EAZZY</v>
      </c>
      <c r="G933" s="447">
        <f>'KYEI BEKIND - AKIM ODA'!F39</f>
        <v>0.16319999999999998</v>
      </c>
      <c r="H933" s="448">
        <f>'KYEI BEKIND - AKIM ODA'!G39</f>
        <v>17</v>
      </c>
      <c r="I933" s="447">
        <f>'KYEI BEKIND - AKIM ODA'!H39</f>
        <v>1490</v>
      </c>
      <c r="J933" s="446">
        <f>'KYEI BEKIND - AKIM ODA'!I39</f>
        <v>0</v>
      </c>
      <c r="K933" s="447">
        <f>'KYEI BEKIND - AKIM ODA'!J39</f>
        <v>0</v>
      </c>
      <c r="L933" s="447">
        <f>'KYEI BEKIND - AKIM ODA'!K39</f>
        <v>0</v>
      </c>
      <c r="M933" s="447">
        <f>'KYEI BEKIND - AKIM ODA'!L39</f>
        <v>87.647058823529406</v>
      </c>
      <c r="N933" s="446">
        <f>'KYEI BEKIND - AKIM ODA'!M39</f>
        <v>48</v>
      </c>
      <c r="O933" s="449">
        <f>'KYEI BEKIND - AKIM ODA'!N39</f>
        <v>2.4073744724587391E-3</v>
      </c>
      <c r="P933" s="446">
        <f>'KYEI BEKIND - AKIM ODA'!O39</f>
        <v>0.9865593175644074</v>
      </c>
      <c r="Q933" s="446" t="str">
        <f>'KYEI BEKIND - AKIM ODA'!P39</f>
        <v>C</v>
      </c>
      <c r="R933" s="448">
        <f>'KYEI BEKIND - AKIM ODA'!Q39</f>
        <v>0.77272727272727271</v>
      </c>
      <c r="S933" s="447">
        <f>'KYEI BEKIND - AKIM ODA'!R39</f>
        <v>7.4181818181818177E-3</v>
      </c>
      <c r="T933" s="447">
        <f>'KYEI BEKIND - AKIM ODA'!S39</f>
        <v>67.727272727272734</v>
      </c>
      <c r="U933" s="446">
        <f>'KYEI BEKIND - AKIM ODA'!T39</f>
        <v>30</v>
      </c>
      <c r="V933" s="446">
        <f>'KYEI BEKIND - AKIM ODA'!U39</f>
        <v>3</v>
      </c>
      <c r="W933" s="446">
        <f>'KYEI BEKIND - AKIM ODA'!V39</f>
        <v>33</v>
      </c>
      <c r="X933" s="448">
        <f>'KYEI BEKIND - AKIM ODA'!W39</f>
        <v>25.5</v>
      </c>
      <c r="Y933" s="448">
        <f>'KYEI BEKIND - AKIM ODA'!X39</f>
        <v>25.5</v>
      </c>
      <c r="Z933" s="447">
        <f>'KYEI BEKIND - AKIM ODA'!Y39</f>
        <v>0.24479999999999999</v>
      </c>
      <c r="AA933" s="449">
        <f>'KYEI BEKIND - AKIM ODA'!Z39</f>
        <v>0</v>
      </c>
      <c r="AB933" s="446" t="str">
        <f>'KYEI BEKIND - AKIM ODA'!AA39</f>
        <v>VERY LOW-ORDER URGENTLY</v>
      </c>
      <c r="AC933" s="447">
        <f>'KYEI BEKIND - AKIM ODA'!AB39</f>
        <v>2235</v>
      </c>
      <c r="AD933" s="450">
        <f>Table1[[#This Row],[Stock Sell in/Sell out]]*Table1[[#This Row],[Stock Norm +Transit Time]]/Table1[[#This Row],[Stock Norm QTY]]</f>
        <v>0</v>
      </c>
      <c r="AE933" s="443">
        <f>Table1[[#This Row],[Stock Norm +Transit Time]]*Table1[[#This Row],[Av. Daily Sales MT]]</f>
        <v>0.24479999999999999</v>
      </c>
    </row>
    <row r="934" spans="1:31" hidden="1">
      <c r="A934" s="433" t="s">
        <v>136</v>
      </c>
      <c r="B934" s="433" t="s">
        <v>1</v>
      </c>
      <c r="C934" s="446" t="str">
        <f>'KYEI BEKIND - AKIM ODA'!B40</f>
        <v>W115</v>
      </c>
      <c r="D934" s="446" t="str">
        <f>'KYEI BEKIND - AKIM ODA'!C40</f>
        <v>FORTUNE THAI 4.5KG</v>
      </c>
      <c r="E934" s="446" t="str">
        <f>'KYEI BEKIND - AKIM ODA'!D40</f>
        <v>RICE</v>
      </c>
      <c r="F934" s="446" t="str">
        <f>'KYEI BEKIND - AKIM ODA'!E40</f>
        <v>FORTUNE</v>
      </c>
      <c r="G934" s="447">
        <f>'KYEI BEKIND - AKIM ODA'!F40</f>
        <v>0.13200000000000003</v>
      </c>
      <c r="H934" s="448">
        <f>'KYEI BEKIND - AKIM ODA'!G40</f>
        <v>2.3333333333333335</v>
      </c>
      <c r="I934" s="447">
        <f>'KYEI BEKIND - AKIM ODA'!H40</f>
        <v>2015.6000000000008</v>
      </c>
      <c r="J934" s="446">
        <f>'KYEI BEKIND - AKIM ODA'!I40</f>
        <v>47</v>
      </c>
      <c r="K934" s="447">
        <f>'KYEI BEKIND - AKIM ODA'!J40</f>
        <v>1.0575000000000001</v>
      </c>
      <c r="L934" s="447">
        <f>'KYEI BEKIND - AKIM ODA'!K40</f>
        <v>40599.942857142873</v>
      </c>
      <c r="M934" s="447">
        <f>'KYEI BEKIND - AKIM ODA'!L40</f>
        <v>863.82857142857176</v>
      </c>
      <c r="N934" s="446">
        <f>'KYEI BEKIND - AKIM ODA'!M40</f>
        <v>32</v>
      </c>
      <c r="O934" s="449">
        <f>'KYEI BEKIND - AKIM ODA'!N40</f>
        <v>1.9471411174298632E-3</v>
      </c>
      <c r="P934" s="446">
        <f>'KYEI BEKIND - AKIM ODA'!O40</f>
        <v>0.98850645868183729</v>
      </c>
      <c r="Q934" s="446" t="str">
        <f>'KYEI BEKIND - AKIM ODA'!P40</f>
        <v>C</v>
      </c>
      <c r="R934" s="448">
        <f>'KYEI BEKIND - AKIM ODA'!Q40</f>
        <v>0.10606060606060606</v>
      </c>
      <c r="S934" s="447">
        <f>'KYEI BEKIND - AKIM ODA'!R40</f>
        <v>6.0000000000000019E-3</v>
      </c>
      <c r="T934" s="447">
        <f>'KYEI BEKIND - AKIM ODA'!S40</f>
        <v>91.618181818181853</v>
      </c>
      <c r="U934" s="446">
        <f>'KYEI BEKIND - AKIM ODA'!T40</f>
        <v>30</v>
      </c>
      <c r="V934" s="446">
        <f>'KYEI BEKIND - AKIM ODA'!U40</f>
        <v>3</v>
      </c>
      <c r="W934" s="446">
        <f>'KYEI BEKIND - AKIM ODA'!V40</f>
        <v>33</v>
      </c>
      <c r="X934" s="448">
        <f>'KYEI BEKIND - AKIM ODA'!W40</f>
        <v>3.5</v>
      </c>
      <c r="Y934" s="448">
        <f>'KYEI BEKIND - AKIM ODA'!X40</f>
        <v>0</v>
      </c>
      <c r="Z934" s="447">
        <f>'KYEI BEKIND - AKIM ODA'!Y40</f>
        <v>0</v>
      </c>
      <c r="AA934" s="449">
        <f>'KYEI BEKIND - AKIM ODA'!Z40</f>
        <v>13.428571428571429</v>
      </c>
      <c r="AB934" s="446" t="str">
        <f>'KYEI BEKIND - AKIM ODA'!AA40</f>
        <v>VERY HIGH-DON’T ORDER</v>
      </c>
      <c r="AC934" s="447">
        <f>'KYEI BEKIND - AKIM ODA'!AB40</f>
        <v>0</v>
      </c>
      <c r="AD934" s="450">
        <f>Table1[[#This Row],[Stock Sell in/Sell out]]*Table1[[#This Row],[Stock Norm +Transit Time]]/Table1[[#This Row],[Stock Norm QTY]]</f>
        <v>443.14285714285717</v>
      </c>
      <c r="AE934" s="443">
        <f>Table1[[#This Row],[Stock Norm +Transit Time]]*Table1[[#This Row],[Av. Daily Sales MT]]</f>
        <v>0.19800000000000006</v>
      </c>
    </row>
    <row r="935" spans="1:31" hidden="1">
      <c r="A935" s="433" t="s">
        <v>136</v>
      </c>
      <c r="B935" s="433" t="s">
        <v>1</v>
      </c>
      <c r="C935" s="446" t="str">
        <f>'KYEI BEKIND - AKIM ODA'!B41</f>
        <v>W024</v>
      </c>
      <c r="D935" s="446" t="str">
        <f>'KYEI BEKIND - AKIM ODA'!C41</f>
        <v>FRYTOL 200ML X 24SCH</v>
      </c>
      <c r="E935" s="446" t="str">
        <f>'KYEI BEKIND - AKIM ODA'!D41</f>
        <v>COOKING OIL</v>
      </c>
      <c r="F935" s="446" t="str">
        <f>'KYEI BEKIND - AKIM ODA'!E41</f>
        <v>FRYTOL</v>
      </c>
      <c r="G935" s="447">
        <f>'KYEI BEKIND - AKIM ODA'!F41</f>
        <v>0.11556000000000007</v>
      </c>
      <c r="H935" s="448">
        <f>'KYEI BEKIND - AKIM ODA'!G41</f>
        <v>13.333333333333334</v>
      </c>
      <c r="I935" s="447">
        <f>'KYEI BEKIND - AKIM ODA'!H41</f>
        <v>5483.213333333324</v>
      </c>
      <c r="J935" s="446">
        <f>'KYEI BEKIND - AKIM ODA'!I41</f>
        <v>201</v>
      </c>
      <c r="K935" s="447">
        <f>'KYEI BEKIND - AKIM ODA'!J41</f>
        <v>0.87156000000000011</v>
      </c>
      <c r="L935" s="447">
        <f>'KYEI BEKIND - AKIM ODA'!K41</f>
        <v>82659.440999999861</v>
      </c>
      <c r="M935" s="447">
        <f>'KYEI BEKIND - AKIM ODA'!L41</f>
        <v>411.2409999999993</v>
      </c>
      <c r="N935" s="446">
        <f>'KYEI BEKIND - AKIM ODA'!M41</f>
        <v>48</v>
      </c>
      <c r="O935" s="449">
        <f>'KYEI BEKIND - AKIM ODA'!N41</f>
        <v>1.7046335418954173E-3</v>
      </c>
      <c r="P935" s="446">
        <f>'KYEI BEKIND - AKIM ODA'!O41</f>
        <v>0.99021109222373271</v>
      </c>
      <c r="Q935" s="446" t="str">
        <f>'KYEI BEKIND - AKIM ODA'!P41</f>
        <v>C</v>
      </c>
      <c r="R935" s="448">
        <f>'KYEI BEKIND - AKIM ODA'!Q41</f>
        <v>0.60606060606060608</v>
      </c>
      <c r="S935" s="447">
        <f>'KYEI BEKIND - AKIM ODA'!R41</f>
        <v>5.2527272727272761E-3</v>
      </c>
      <c r="T935" s="447">
        <f>'KYEI BEKIND - AKIM ODA'!S41</f>
        <v>249.23696969696928</v>
      </c>
      <c r="U935" s="446">
        <f>'KYEI BEKIND - AKIM ODA'!T41</f>
        <v>30</v>
      </c>
      <c r="V935" s="446">
        <f>'KYEI BEKIND - AKIM ODA'!U41</f>
        <v>3</v>
      </c>
      <c r="W935" s="446">
        <f>'KYEI BEKIND - AKIM ODA'!V41</f>
        <v>33</v>
      </c>
      <c r="X935" s="448">
        <f>'KYEI BEKIND - AKIM ODA'!W41</f>
        <v>20</v>
      </c>
      <c r="Y935" s="448">
        <f>'KYEI BEKIND - AKIM ODA'!X41</f>
        <v>0</v>
      </c>
      <c r="Z935" s="447">
        <f>'KYEI BEKIND - AKIM ODA'!Y41</f>
        <v>0</v>
      </c>
      <c r="AA935" s="449">
        <f>'KYEI BEKIND - AKIM ODA'!Z41</f>
        <v>10.050000000000001</v>
      </c>
      <c r="AB935" s="446" t="str">
        <f>'KYEI BEKIND - AKIM ODA'!AA41</f>
        <v>VERY HIGH-DON’T ORDER</v>
      </c>
      <c r="AC935" s="447">
        <f>'KYEI BEKIND - AKIM ODA'!AB41</f>
        <v>0</v>
      </c>
      <c r="AD935" s="450">
        <f>Table1[[#This Row],[Stock Sell in/Sell out]]*Table1[[#This Row],[Stock Norm +Transit Time]]/Table1[[#This Row],[Stock Norm QTY]]</f>
        <v>331.65</v>
      </c>
      <c r="AE935" s="443">
        <f>Table1[[#This Row],[Stock Norm +Transit Time]]*Table1[[#This Row],[Av. Daily Sales MT]]</f>
        <v>0.17334000000000011</v>
      </c>
    </row>
    <row r="936" spans="1:31" hidden="1">
      <c r="A936" s="433" t="s">
        <v>136</v>
      </c>
      <c r="B936" s="433" t="s">
        <v>1</v>
      </c>
      <c r="C936" s="446" t="str">
        <f>'KYEI BEKIND - AKIM ODA'!B42</f>
        <v>W205</v>
      </c>
      <c r="D936" s="446" t="str">
        <f>'KYEI BEKIND - AKIM ODA'!C42</f>
        <v>ALIFE ROSE 18X200G</v>
      </c>
      <c r="E936" s="446" t="str">
        <f>'KYEI BEKIND - AKIM ODA'!D42</f>
        <v>SOAP</v>
      </c>
      <c r="F936" s="446" t="str">
        <f>'KYEI BEKIND - AKIM ODA'!E42</f>
        <v>ALIFE</v>
      </c>
      <c r="G936" s="447">
        <f>'KYEI BEKIND - AKIM ODA'!F42</f>
        <v>0.10679999999999999</v>
      </c>
      <c r="H936" s="448">
        <f>'KYEI BEKIND - AKIM ODA'!G42</f>
        <v>28</v>
      </c>
      <c r="I936" s="447">
        <f>'KYEI BEKIND - AKIM ODA'!H42</f>
        <v>2873.2599999999993</v>
      </c>
      <c r="J936" s="446">
        <f>'KYEI BEKIND - AKIM ODA'!I42</f>
        <v>496</v>
      </c>
      <c r="K936" s="447">
        <f>'KYEI BEKIND - AKIM ODA'!J42</f>
        <v>1.7856000000000001</v>
      </c>
      <c r="L936" s="447">
        <f>'KYEI BEKIND - AKIM ODA'!K42</f>
        <v>50897.748571428558</v>
      </c>
      <c r="M936" s="447">
        <f>'KYEI BEKIND - AKIM ODA'!L42</f>
        <v>102.61642857142854</v>
      </c>
      <c r="N936" s="446">
        <f>'KYEI BEKIND - AKIM ODA'!M42</f>
        <v>24</v>
      </c>
      <c r="O936" s="449">
        <f>'KYEI BEKIND - AKIM ODA'!N42</f>
        <v>1.5754141768296161E-3</v>
      </c>
      <c r="P936" s="446">
        <f>'KYEI BEKIND - AKIM ODA'!O42</f>
        <v>0.99178650640056232</v>
      </c>
      <c r="Q936" s="446" t="str">
        <f>'KYEI BEKIND - AKIM ODA'!P42</f>
        <v>C</v>
      </c>
      <c r="R936" s="448">
        <f>'KYEI BEKIND - AKIM ODA'!Q42</f>
        <v>1.2727272727272727</v>
      </c>
      <c r="S936" s="447">
        <f>'KYEI BEKIND - AKIM ODA'!R42</f>
        <v>4.8545454545454543E-3</v>
      </c>
      <c r="T936" s="447">
        <f>'KYEI BEKIND - AKIM ODA'!S42</f>
        <v>130.60272727272724</v>
      </c>
      <c r="U936" s="446">
        <f>'KYEI BEKIND - AKIM ODA'!T42</f>
        <v>30</v>
      </c>
      <c r="V936" s="446">
        <f>'KYEI BEKIND - AKIM ODA'!U42</f>
        <v>3</v>
      </c>
      <c r="W936" s="446">
        <f>'KYEI BEKIND - AKIM ODA'!V42</f>
        <v>33</v>
      </c>
      <c r="X936" s="448">
        <f>'KYEI BEKIND - AKIM ODA'!W42</f>
        <v>42</v>
      </c>
      <c r="Y936" s="448">
        <f>'KYEI BEKIND - AKIM ODA'!X42</f>
        <v>0</v>
      </c>
      <c r="Z936" s="447">
        <f>'KYEI BEKIND - AKIM ODA'!Y42</f>
        <v>0</v>
      </c>
      <c r="AA936" s="449">
        <f>'KYEI BEKIND - AKIM ODA'!Z42</f>
        <v>11.80952380952381</v>
      </c>
      <c r="AB936" s="446" t="str">
        <f>'KYEI BEKIND - AKIM ODA'!AA42</f>
        <v>VERY HIGH-DON’T ORDER</v>
      </c>
      <c r="AC936" s="447">
        <f>'KYEI BEKIND - AKIM ODA'!AB42</f>
        <v>0</v>
      </c>
      <c r="AD936" s="450">
        <f>Table1[[#This Row],[Stock Sell in/Sell out]]*Table1[[#This Row],[Stock Norm +Transit Time]]/Table1[[#This Row],[Stock Norm QTY]]</f>
        <v>389.71428571428572</v>
      </c>
      <c r="AE936" s="443">
        <f>Table1[[#This Row],[Stock Norm +Transit Time]]*Table1[[#This Row],[Av. Daily Sales MT]]</f>
        <v>0.16019999999999998</v>
      </c>
    </row>
    <row r="937" spans="1:31" hidden="1">
      <c r="A937" s="433" t="s">
        <v>136</v>
      </c>
      <c r="B937" s="433" t="s">
        <v>1</v>
      </c>
      <c r="C937" s="446" t="str">
        <f>'KYEI BEKIND - AKIM ODA'!B43</f>
        <v>W112</v>
      </c>
      <c r="D937" s="446" t="str">
        <f>'KYEI BEKIND - AKIM ODA'!C43</f>
        <v>FORTUNE DELIGHT 4.5KG</v>
      </c>
      <c r="E937" s="446" t="str">
        <f>'KYEI BEKIND - AKIM ODA'!D43</f>
        <v>RICE</v>
      </c>
      <c r="F937" s="446" t="str">
        <f>'KYEI BEKIND - AKIM ODA'!E43</f>
        <v>FORTUNE DELIGHT</v>
      </c>
      <c r="G937" s="447">
        <f>'KYEI BEKIND - AKIM ODA'!F43</f>
        <v>8.550000000000002E-2</v>
      </c>
      <c r="H937" s="448">
        <f>'KYEI BEKIND - AKIM ODA'!G43</f>
        <v>2.6666666666666665</v>
      </c>
      <c r="I937" s="447">
        <f>'KYEI BEKIND - AKIM ODA'!H43</f>
        <v>1900</v>
      </c>
      <c r="J937" s="446">
        <f>'KYEI BEKIND - AKIM ODA'!I43</f>
        <v>238</v>
      </c>
      <c r="K937" s="447">
        <f>'KYEI BEKIND - AKIM ODA'!J43</f>
        <v>5.3550000000000004</v>
      </c>
      <c r="L937" s="447">
        <f>'KYEI BEKIND - AKIM ODA'!K43</f>
        <v>169575</v>
      </c>
      <c r="M937" s="447">
        <f>'KYEI BEKIND - AKIM ODA'!L43</f>
        <v>712.5</v>
      </c>
      <c r="N937" s="446">
        <f>'KYEI BEKIND - AKIM ODA'!M43</f>
        <v>30</v>
      </c>
      <c r="O937" s="449">
        <f>'KYEI BEKIND - AKIM ODA'!N43</f>
        <v>1.2612164056079796E-3</v>
      </c>
      <c r="P937" s="446">
        <f>'KYEI BEKIND - AKIM ODA'!O43</f>
        <v>0.99304772280617026</v>
      </c>
      <c r="Q937" s="446" t="str">
        <f>'KYEI BEKIND - AKIM ODA'!P43</f>
        <v>C</v>
      </c>
      <c r="R937" s="448">
        <f>'KYEI BEKIND - AKIM ODA'!Q43</f>
        <v>0.1212121212121212</v>
      </c>
      <c r="S937" s="447">
        <f>'KYEI BEKIND - AKIM ODA'!R43</f>
        <v>3.8863636363636374E-3</v>
      </c>
      <c r="T937" s="447">
        <f>'KYEI BEKIND - AKIM ODA'!S43</f>
        <v>86.36363636363636</v>
      </c>
      <c r="U937" s="446">
        <f>'KYEI BEKIND - AKIM ODA'!T43</f>
        <v>30</v>
      </c>
      <c r="V937" s="446">
        <f>'KYEI BEKIND - AKIM ODA'!U43</f>
        <v>3</v>
      </c>
      <c r="W937" s="446">
        <f>'KYEI BEKIND - AKIM ODA'!V43</f>
        <v>33</v>
      </c>
      <c r="X937" s="448">
        <f>'KYEI BEKIND - AKIM ODA'!W43</f>
        <v>3.9999999999999996</v>
      </c>
      <c r="Y937" s="448">
        <f>'KYEI BEKIND - AKIM ODA'!X43</f>
        <v>0</v>
      </c>
      <c r="Z937" s="447">
        <f>'KYEI BEKIND - AKIM ODA'!Y43</f>
        <v>0</v>
      </c>
      <c r="AA937" s="449">
        <f>'KYEI BEKIND - AKIM ODA'!Z43</f>
        <v>59.500000000000007</v>
      </c>
      <c r="AB937" s="446" t="str">
        <f>'KYEI BEKIND - AKIM ODA'!AA43</f>
        <v>VERY HIGH-DON’T ORDER</v>
      </c>
      <c r="AC937" s="447">
        <f>'KYEI BEKIND - AKIM ODA'!AB43</f>
        <v>0</v>
      </c>
      <c r="AD937" s="450">
        <f>Table1[[#This Row],[Stock Sell in/Sell out]]*Table1[[#This Row],[Stock Norm +Transit Time]]/Table1[[#This Row],[Stock Norm QTY]]</f>
        <v>1963.5000000000002</v>
      </c>
      <c r="AE937" s="443">
        <f>Table1[[#This Row],[Stock Norm +Transit Time]]*Table1[[#This Row],[Av. Daily Sales MT]]</f>
        <v>0.12825000000000003</v>
      </c>
    </row>
    <row r="938" spans="1:31" hidden="1">
      <c r="A938" s="433" t="s">
        <v>136</v>
      </c>
      <c r="B938" s="433" t="s">
        <v>1</v>
      </c>
      <c r="C938" s="446" t="str">
        <f>'KYEI BEKIND - AKIM ODA'!B44</f>
        <v>W099</v>
      </c>
      <c r="D938" s="446" t="str">
        <f>'KYEI BEKIND - AKIM ODA'!C44</f>
        <v>ALIFE 225G COCONUT</v>
      </c>
      <c r="E938" s="446" t="str">
        <f>'KYEI BEKIND - AKIM ODA'!D44</f>
        <v>SOAP</v>
      </c>
      <c r="F938" s="446" t="str">
        <f>'KYEI BEKIND - AKIM ODA'!E44</f>
        <v>ALIFE</v>
      </c>
      <c r="G938" s="447">
        <f>'KYEI BEKIND - AKIM ODA'!F44</f>
        <v>6.200666666666662E-2</v>
      </c>
      <c r="H938" s="448">
        <f>'KYEI BEKIND - AKIM ODA'!G44</f>
        <v>12.666666666666666</v>
      </c>
      <c r="I938" s="447">
        <f>'KYEI BEKIND - AKIM ODA'!H44</f>
        <v>1269.5866666666677</v>
      </c>
      <c r="J938" s="446">
        <f>'KYEI BEKIND - AKIM ODA'!I44</f>
        <v>0</v>
      </c>
      <c r="K938" s="447">
        <f>'KYEI BEKIND - AKIM ODA'!J44</f>
        <v>0</v>
      </c>
      <c r="L938" s="447">
        <f>'KYEI BEKIND - AKIM ODA'!K44</f>
        <v>0</v>
      </c>
      <c r="M938" s="447">
        <f>'KYEI BEKIND - AKIM ODA'!L44</f>
        <v>100.23052631578956</v>
      </c>
      <c r="N938" s="446">
        <f>'KYEI BEKIND - AKIM ODA'!M44</f>
        <v>100</v>
      </c>
      <c r="O938" s="449">
        <f>'KYEI BEKIND - AKIM ODA'!N44</f>
        <v>9.1466462288965352E-4</v>
      </c>
      <c r="P938" s="446">
        <f>'KYEI BEKIND - AKIM ODA'!O44</f>
        <v>0.99396238742905996</v>
      </c>
      <c r="Q938" s="446" t="str">
        <f>'KYEI BEKIND - AKIM ODA'!P44</f>
        <v>C</v>
      </c>
      <c r="R938" s="448">
        <f>'KYEI BEKIND - AKIM ODA'!Q44</f>
        <v>0.57575757575757569</v>
      </c>
      <c r="S938" s="447">
        <f>'KYEI BEKIND - AKIM ODA'!R44</f>
        <v>2.8184848484848462E-3</v>
      </c>
      <c r="T938" s="447">
        <f>'KYEI BEKIND - AKIM ODA'!S44</f>
        <v>57.708484848484893</v>
      </c>
      <c r="U938" s="446">
        <f>'KYEI BEKIND - AKIM ODA'!T44</f>
        <v>30</v>
      </c>
      <c r="V938" s="446">
        <f>'KYEI BEKIND - AKIM ODA'!U44</f>
        <v>3</v>
      </c>
      <c r="W938" s="446">
        <f>'KYEI BEKIND - AKIM ODA'!V44</f>
        <v>33</v>
      </c>
      <c r="X938" s="448">
        <f>'KYEI BEKIND - AKIM ODA'!W44</f>
        <v>18.999999999999996</v>
      </c>
      <c r="Y938" s="448">
        <f>'KYEI BEKIND - AKIM ODA'!X44</f>
        <v>18.999999999999996</v>
      </c>
      <c r="Z938" s="447">
        <f>'KYEI BEKIND - AKIM ODA'!Y44</f>
        <v>9.3009999999999926E-2</v>
      </c>
      <c r="AA938" s="449">
        <f>'KYEI BEKIND - AKIM ODA'!Z44</f>
        <v>0</v>
      </c>
      <c r="AB938" s="446" t="str">
        <f>'KYEI BEKIND - AKIM ODA'!AA44</f>
        <v>VERY LOW-ORDER URGENTLY</v>
      </c>
      <c r="AC938" s="447">
        <f>'KYEI BEKIND - AKIM ODA'!AB44</f>
        <v>1904.3800000000012</v>
      </c>
      <c r="AD938" s="450">
        <f>Table1[[#This Row],[Stock Sell in/Sell out]]*Table1[[#This Row],[Stock Norm +Transit Time]]/Table1[[#This Row],[Stock Norm QTY]]</f>
        <v>0</v>
      </c>
      <c r="AE938" s="443">
        <f>Table1[[#This Row],[Stock Norm +Transit Time]]*Table1[[#This Row],[Av. Daily Sales MT]]</f>
        <v>9.3009999999999926E-2</v>
      </c>
    </row>
    <row r="939" spans="1:31" hidden="1">
      <c r="A939" s="433" t="s">
        <v>136</v>
      </c>
      <c r="B939" s="433" t="s">
        <v>1</v>
      </c>
      <c r="C939" s="446" t="str">
        <f>'KYEI BEKIND - AKIM ODA'!B45</f>
        <v>W204</v>
      </c>
      <c r="D939" s="446" t="str">
        <f>'KYEI BEKIND - AKIM ODA'!C45</f>
        <v>ALIFE COCONUT 18X200G</v>
      </c>
      <c r="E939" s="446" t="str">
        <f>'KYEI BEKIND - AKIM ODA'!D45</f>
        <v>SOAP</v>
      </c>
      <c r="F939" s="446" t="str">
        <f>'KYEI BEKIND - AKIM ODA'!E45</f>
        <v>ALIFE</v>
      </c>
      <c r="G939" s="447">
        <f>'KYEI BEKIND - AKIM ODA'!F45</f>
        <v>6.0000000000000026E-2</v>
      </c>
      <c r="H939" s="448">
        <f>'KYEI BEKIND - AKIM ODA'!G45</f>
        <v>16.666666666666668</v>
      </c>
      <c r="I939" s="447">
        <f>'KYEI BEKIND - AKIM ODA'!H45</f>
        <v>1833.3333333333335</v>
      </c>
      <c r="J939" s="446">
        <f>'KYEI BEKIND - AKIM ODA'!I45</f>
        <v>288</v>
      </c>
      <c r="K939" s="447">
        <f>'KYEI BEKIND - AKIM ODA'!J45</f>
        <v>1.0378000000000001</v>
      </c>
      <c r="L939" s="447">
        <f>'KYEI BEKIND - AKIM ODA'!K45</f>
        <v>31680</v>
      </c>
      <c r="M939" s="447">
        <f>'KYEI BEKIND - AKIM ODA'!L45</f>
        <v>110</v>
      </c>
      <c r="N939" s="446">
        <f>'KYEI BEKIND - AKIM ODA'!M45</f>
        <v>10</v>
      </c>
      <c r="O939" s="449">
        <f>'KYEI BEKIND - AKIM ODA'!N45</f>
        <v>8.8506414428630162E-4</v>
      </c>
      <c r="P939" s="446">
        <f>'KYEI BEKIND - AKIM ODA'!O45</f>
        <v>0.99484745157334631</v>
      </c>
      <c r="Q939" s="446" t="str">
        <f>'KYEI BEKIND - AKIM ODA'!P45</f>
        <v>C</v>
      </c>
      <c r="R939" s="448">
        <f>'KYEI BEKIND - AKIM ODA'!Q45</f>
        <v>0.75757575757575768</v>
      </c>
      <c r="S939" s="447">
        <f>'KYEI BEKIND - AKIM ODA'!R45</f>
        <v>2.7272727272727284E-3</v>
      </c>
      <c r="T939" s="447">
        <f>'KYEI BEKIND - AKIM ODA'!S45</f>
        <v>83.333333333333343</v>
      </c>
      <c r="U939" s="446">
        <f>'KYEI BEKIND - AKIM ODA'!T45</f>
        <v>30</v>
      </c>
      <c r="V939" s="446">
        <f>'KYEI BEKIND - AKIM ODA'!U45</f>
        <v>3</v>
      </c>
      <c r="W939" s="446">
        <f>'KYEI BEKIND - AKIM ODA'!V45</f>
        <v>33</v>
      </c>
      <c r="X939" s="448">
        <f>'KYEI BEKIND - AKIM ODA'!W45</f>
        <v>25.000000000000004</v>
      </c>
      <c r="Y939" s="448">
        <f>'KYEI BEKIND - AKIM ODA'!X45</f>
        <v>0</v>
      </c>
      <c r="Z939" s="447">
        <f>'KYEI BEKIND - AKIM ODA'!Y45</f>
        <v>0</v>
      </c>
      <c r="AA939" s="449">
        <f>'KYEI BEKIND - AKIM ODA'!Z45</f>
        <v>11.519999999999998</v>
      </c>
      <c r="AB939" s="446" t="str">
        <f>'KYEI BEKIND - AKIM ODA'!AA45</f>
        <v>VERY HIGH-DON’T ORDER</v>
      </c>
      <c r="AC939" s="447">
        <f>'KYEI BEKIND - AKIM ODA'!AB45</f>
        <v>0</v>
      </c>
      <c r="AD939" s="450">
        <f>Table1[[#This Row],[Stock Sell in/Sell out]]*Table1[[#This Row],[Stock Norm +Transit Time]]/Table1[[#This Row],[Stock Norm QTY]]</f>
        <v>380.15999999999997</v>
      </c>
      <c r="AE939" s="443">
        <f>Table1[[#This Row],[Stock Norm +Transit Time]]*Table1[[#This Row],[Av. Daily Sales MT]]</f>
        <v>9.0000000000000038E-2</v>
      </c>
    </row>
    <row r="940" spans="1:31" hidden="1">
      <c r="A940" s="433" t="s">
        <v>136</v>
      </c>
      <c r="B940" s="433" t="s">
        <v>1</v>
      </c>
      <c r="C940" s="446" t="str">
        <f>'KYEI BEKIND - AKIM ODA'!B46</f>
        <v>W194</v>
      </c>
      <c r="D940" s="446" t="str">
        <f>'KYEI BEKIND - AKIM ODA'!C46</f>
        <v>ALIFE MEDICATED 18X200G</v>
      </c>
      <c r="E940" s="446" t="str">
        <f>'KYEI BEKIND - AKIM ODA'!D46</f>
        <v>SOAP</v>
      </c>
      <c r="F940" s="446" t="str">
        <f>'KYEI BEKIND - AKIM ODA'!E46</f>
        <v>ALIFE</v>
      </c>
      <c r="G940" s="447">
        <f>'KYEI BEKIND - AKIM ODA'!F46</f>
        <v>5.9999999999999991E-2</v>
      </c>
      <c r="H940" s="448">
        <f>'KYEI BEKIND - AKIM ODA'!G46</f>
        <v>16.333333333333332</v>
      </c>
      <c r="I940" s="447">
        <f>'KYEI BEKIND - AKIM ODA'!H46</f>
        <v>1850.0199999999998</v>
      </c>
      <c r="J940" s="446">
        <f>'KYEI BEKIND - AKIM ODA'!I46</f>
        <v>169</v>
      </c>
      <c r="K940" s="447">
        <f>'KYEI BEKIND - AKIM ODA'!J46</f>
        <v>0.61019999999999996</v>
      </c>
      <c r="L940" s="447">
        <f>'KYEI BEKIND - AKIM ODA'!K46</f>
        <v>19142.043673469387</v>
      </c>
      <c r="M940" s="447">
        <f>'KYEI BEKIND - AKIM ODA'!L46</f>
        <v>113.26653061224489</v>
      </c>
      <c r="N940" s="446">
        <f>'KYEI BEKIND - AKIM ODA'!M46</f>
        <v>12</v>
      </c>
      <c r="O940" s="449">
        <f>'KYEI BEKIND - AKIM ODA'!N46</f>
        <v>8.8506414428630119E-4</v>
      </c>
      <c r="P940" s="446">
        <f>'KYEI BEKIND - AKIM ODA'!O46</f>
        <v>0.99573251571763266</v>
      </c>
      <c r="Q940" s="446" t="str">
        <f>'KYEI BEKIND - AKIM ODA'!P46</f>
        <v>C</v>
      </c>
      <c r="R940" s="448">
        <f>'KYEI BEKIND - AKIM ODA'!Q46</f>
        <v>0.74242424242424232</v>
      </c>
      <c r="S940" s="447">
        <f>'KYEI BEKIND - AKIM ODA'!R46</f>
        <v>2.7272727272727271E-3</v>
      </c>
      <c r="T940" s="447">
        <f>'KYEI BEKIND - AKIM ODA'!S46</f>
        <v>84.091818181818169</v>
      </c>
      <c r="U940" s="446">
        <f>'KYEI BEKIND - AKIM ODA'!T46</f>
        <v>30</v>
      </c>
      <c r="V940" s="446">
        <f>'KYEI BEKIND - AKIM ODA'!U46</f>
        <v>3</v>
      </c>
      <c r="W940" s="446">
        <f>'KYEI BEKIND - AKIM ODA'!V46</f>
        <v>33</v>
      </c>
      <c r="X940" s="448">
        <f>'KYEI BEKIND - AKIM ODA'!W46</f>
        <v>24.499999999999996</v>
      </c>
      <c r="Y940" s="448">
        <f>'KYEI BEKIND - AKIM ODA'!X46</f>
        <v>0</v>
      </c>
      <c r="Z940" s="447">
        <f>'KYEI BEKIND - AKIM ODA'!Y46</f>
        <v>0</v>
      </c>
      <c r="AA940" s="449">
        <f>'KYEI BEKIND - AKIM ODA'!Z46</f>
        <v>6.8979591836734704</v>
      </c>
      <c r="AB940" s="446" t="str">
        <f>'KYEI BEKIND - AKIM ODA'!AA46</f>
        <v>VERY HIGH-DON’T ORDER</v>
      </c>
      <c r="AC940" s="447">
        <f>'KYEI BEKIND - AKIM ODA'!AB46</f>
        <v>0</v>
      </c>
      <c r="AD940" s="450">
        <f>Table1[[#This Row],[Stock Sell in/Sell out]]*Table1[[#This Row],[Stock Norm +Transit Time]]/Table1[[#This Row],[Stock Norm QTY]]</f>
        <v>227.63265306122452</v>
      </c>
      <c r="AE940" s="443">
        <f>Table1[[#This Row],[Stock Norm +Transit Time]]*Table1[[#This Row],[Av. Daily Sales MT]]</f>
        <v>0.09</v>
      </c>
    </row>
    <row r="941" spans="1:31" hidden="1">
      <c r="A941" s="433" t="s">
        <v>136</v>
      </c>
      <c r="B941" s="433" t="s">
        <v>1</v>
      </c>
      <c r="C941" s="446" t="str">
        <f>'KYEI BEKIND - AKIM ODA'!B47</f>
        <v>W203</v>
      </c>
      <c r="D941" s="446" t="str">
        <f>'KYEI BEKIND - AKIM ODA'!C47</f>
        <v>ALIFE LEMON 18X200G</v>
      </c>
      <c r="E941" s="446" t="str">
        <f>'KYEI BEKIND - AKIM ODA'!D47</f>
        <v>SOAP</v>
      </c>
      <c r="F941" s="446" t="str">
        <f>'KYEI BEKIND - AKIM ODA'!E47</f>
        <v>ALIFE</v>
      </c>
      <c r="G941" s="447">
        <f>'KYEI BEKIND - AKIM ODA'!F47</f>
        <v>5.9999999999999991E-2</v>
      </c>
      <c r="H941" s="448">
        <f>'KYEI BEKIND - AKIM ODA'!G47</f>
        <v>16.666666666666664</v>
      </c>
      <c r="I941" s="447">
        <f>'KYEI BEKIND - AKIM ODA'!H47</f>
        <v>971.33333333333314</v>
      </c>
      <c r="J941" s="446">
        <f>'KYEI BEKIND - AKIM ODA'!I47</f>
        <v>119</v>
      </c>
      <c r="K941" s="447">
        <f>'KYEI BEKIND - AKIM ODA'!J47</f>
        <v>0.43020000000000003</v>
      </c>
      <c r="L941" s="447">
        <f>'KYEI BEKIND - AKIM ODA'!K47</f>
        <v>6935.32</v>
      </c>
      <c r="M941" s="447">
        <f>'KYEI BEKIND - AKIM ODA'!L47</f>
        <v>58.279999999999994</v>
      </c>
      <c r="N941" s="446">
        <f>'KYEI BEKIND - AKIM ODA'!M47</f>
        <v>12</v>
      </c>
      <c r="O941" s="449">
        <f>'KYEI BEKIND - AKIM ODA'!N47</f>
        <v>8.8506414428630119E-4</v>
      </c>
      <c r="P941" s="446">
        <f>'KYEI BEKIND - AKIM ODA'!O47</f>
        <v>0.99661757986191901</v>
      </c>
      <c r="Q941" s="446" t="str">
        <f>'KYEI BEKIND - AKIM ODA'!P47</f>
        <v>C</v>
      </c>
      <c r="R941" s="448">
        <f>'KYEI BEKIND - AKIM ODA'!Q47</f>
        <v>0.75757575757575746</v>
      </c>
      <c r="S941" s="447">
        <f>'KYEI BEKIND - AKIM ODA'!R47</f>
        <v>2.7272727272727271E-3</v>
      </c>
      <c r="T941" s="447">
        <f>'KYEI BEKIND - AKIM ODA'!S47</f>
        <v>44.151515151515142</v>
      </c>
      <c r="U941" s="446">
        <f>'KYEI BEKIND - AKIM ODA'!T47</f>
        <v>30</v>
      </c>
      <c r="V941" s="446">
        <f>'KYEI BEKIND - AKIM ODA'!U47</f>
        <v>3</v>
      </c>
      <c r="W941" s="446">
        <f>'KYEI BEKIND - AKIM ODA'!V47</f>
        <v>33</v>
      </c>
      <c r="X941" s="448">
        <f>'KYEI BEKIND - AKIM ODA'!W47</f>
        <v>24.999999999999996</v>
      </c>
      <c r="Y941" s="448">
        <f>'KYEI BEKIND - AKIM ODA'!X47</f>
        <v>0</v>
      </c>
      <c r="Z941" s="447">
        <f>'KYEI BEKIND - AKIM ODA'!Y47</f>
        <v>0</v>
      </c>
      <c r="AA941" s="449">
        <f>'KYEI BEKIND - AKIM ODA'!Z47</f>
        <v>4.7600000000000007</v>
      </c>
      <c r="AB941" s="446" t="str">
        <f>'KYEI BEKIND - AKIM ODA'!AA47</f>
        <v>VERY HIGH-DON’T ORDER</v>
      </c>
      <c r="AC941" s="447">
        <f>'KYEI BEKIND - AKIM ODA'!AB47</f>
        <v>0</v>
      </c>
      <c r="AD941" s="450">
        <f>Table1[[#This Row],[Stock Sell in/Sell out]]*Table1[[#This Row],[Stock Norm +Transit Time]]/Table1[[#This Row],[Stock Norm QTY]]</f>
        <v>157.08000000000001</v>
      </c>
      <c r="AE941" s="443">
        <f>Table1[[#This Row],[Stock Norm +Transit Time]]*Table1[[#This Row],[Av. Daily Sales MT]]</f>
        <v>0.09</v>
      </c>
    </row>
    <row r="942" spans="1:31" hidden="1">
      <c r="A942" s="433" t="s">
        <v>136</v>
      </c>
      <c r="B942" s="433" t="s">
        <v>1</v>
      </c>
      <c r="C942" s="446" t="str">
        <f>'KYEI BEKIND - AKIM ODA'!B48</f>
        <v>W158</v>
      </c>
      <c r="D942" s="446" t="str">
        <f>'KYEI BEKIND - AKIM ODA'!C48</f>
        <v>JAMAA DETERGENT 3KG</v>
      </c>
      <c r="E942" s="446" t="str">
        <f>'KYEI BEKIND - AKIM ODA'!D48</f>
        <v>DETERGENT</v>
      </c>
      <c r="F942" s="446" t="str">
        <f>'KYEI BEKIND - AKIM ODA'!E48</f>
        <v>JAMAA</v>
      </c>
      <c r="G942" s="447">
        <f>'KYEI BEKIND - AKIM ODA'!F48</f>
        <v>5.800000000000001E-2</v>
      </c>
      <c r="H942" s="448">
        <f>'KYEI BEKIND - AKIM ODA'!G48</f>
        <v>19.333333333333336</v>
      </c>
      <c r="I942" s="447">
        <f>'KYEI BEKIND - AKIM ODA'!H48</f>
        <v>1052.3333333333333</v>
      </c>
      <c r="J942" s="446">
        <f>'KYEI BEKIND - AKIM ODA'!I48</f>
        <v>162</v>
      </c>
      <c r="K942" s="447">
        <f>'KYEI BEKIND - AKIM ODA'!J48</f>
        <v>0.48599999999999999</v>
      </c>
      <c r="L942" s="447">
        <f>'KYEI BEKIND - AKIM ODA'!K48</f>
        <v>8817.8275862068949</v>
      </c>
      <c r="M942" s="447">
        <f>'KYEI BEKIND - AKIM ODA'!L48</f>
        <v>54.431034482758612</v>
      </c>
      <c r="N942" s="446">
        <f>'KYEI BEKIND - AKIM ODA'!M48</f>
        <v>4</v>
      </c>
      <c r="O942" s="449">
        <f>'KYEI BEKIND - AKIM ODA'!N48</f>
        <v>8.5556200614342467E-4</v>
      </c>
      <c r="P942" s="446">
        <f>'KYEI BEKIND - AKIM ODA'!O48</f>
        <v>0.99747314186806246</v>
      </c>
      <c r="Q942" s="446" t="str">
        <f>'KYEI BEKIND - AKIM ODA'!P48</f>
        <v>C</v>
      </c>
      <c r="R942" s="448">
        <f>'KYEI BEKIND - AKIM ODA'!Q48</f>
        <v>0.8787878787878789</v>
      </c>
      <c r="S942" s="447">
        <f>'KYEI BEKIND - AKIM ODA'!R48</f>
        <v>2.6363636363636368E-3</v>
      </c>
      <c r="T942" s="447">
        <f>'KYEI BEKIND - AKIM ODA'!S48</f>
        <v>47.833333333333329</v>
      </c>
      <c r="U942" s="446">
        <f>'KYEI BEKIND - AKIM ODA'!T48</f>
        <v>30</v>
      </c>
      <c r="V942" s="446">
        <f>'KYEI BEKIND - AKIM ODA'!U48</f>
        <v>3</v>
      </c>
      <c r="W942" s="446">
        <f>'KYEI BEKIND - AKIM ODA'!V48</f>
        <v>33</v>
      </c>
      <c r="X942" s="448">
        <f>'KYEI BEKIND - AKIM ODA'!W48</f>
        <v>29.000000000000004</v>
      </c>
      <c r="Y942" s="448">
        <f>'KYEI BEKIND - AKIM ODA'!X48</f>
        <v>0</v>
      </c>
      <c r="Z942" s="447">
        <f>'KYEI BEKIND - AKIM ODA'!Y48</f>
        <v>0</v>
      </c>
      <c r="AA942" s="449">
        <f>'KYEI BEKIND - AKIM ODA'!Z48</f>
        <v>5.5862068965517233</v>
      </c>
      <c r="AB942" s="446" t="str">
        <f>'KYEI BEKIND - AKIM ODA'!AA48</f>
        <v>VERY HIGH-DON’T ORDER</v>
      </c>
      <c r="AC942" s="447">
        <f>'KYEI BEKIND - AKIM ODA'!AB48</f>
        <v>0</v>
      </c>
      <c r="AD942" s="450">
        <f>Table1[[#This Row],[Stock Sell in/Sell out]]*Table1[[#This Row],[Stock Norm +Transit Time]]/Table1[[#This Row],[Stock Norm QTY]]</f>
        <v>184.34482758620686</v>
      </c>
      <c r="AE942" s="443">
        <f>Table1[[#This Row],[Stock Norm +Transit Time]]*Table1[[#This Row],[Av. Daily Sales MT]]</f>
        <v>8.7000000000000008E-2</v>
      </c>
    </row>
    <row r="943" spans="1:31" hidden="1">
      <c r="A943" s="433" t="s">
        <v>136</v>
      </c>
      <c r="B943" s="433" t="s">
        <v>1</v>
      </c>
      <c r="C943" s="446" t="str">
        <f>'KYEI BEKIND - AKIM ODA'!B49</f>
        <v>W021</v>
      </c>
      <c r="D943" s="446" t="str">
        <f>'KYEI BEKIND - AKIM ODA'!C49</f>
        <v>FRYTOL OIL 10L</v>
      </c>
      <c r="E943" s="446" t="str">
        <f>'KYEI BEKIND - AKIM ODA'!D49</f>
        <v>COOKING OIL</v>
      </c>
      <c r="F943" s="446" t="str">
        <f>'KYEI BEKIND - AKIM ODA'!E49</f>
        <v>FRYTOL</v>
      </c>
      <c r="G943" s="447">
        <f>'KYEI BEKIND - AKIM ODA'!F49</f>
        <v>5.3999999999999999E-2</v>
      </c>
      <c r="H943" s="448">
        <f>'KYEI BEKIND - AKIM ODA'!G49</f>
        <v>6</v>
      </c>
      <c r="I943" s="447">
        <f>'KYEI BEKIND - AKIM ODA'!H49</f>
        <v>1500</v>
      </c>
      <c r="J943" s="446">
        <f>'KYEI BEKIND - AKIM ODA'!I49</f>
        <v>0</v>
      </c>
      <c r="K943" s="447">
        <f>'KYEI BEKIND - AKIM ODA'!J49</f>
        <v>0</v>
      </c>
      <c r="L943" s="447">
        <f>'KYEI BEKIND - AKIM ODA'!K49</f>
        <v>0</v>
      </c>
      <c r="M943" s="447">
        <f>'KYEI BEKIND - AKIM ODA'!L49</f>
        <v>250</v>
      </c>
      <c r="N943" s="446">
        <f>'KYEI BEKIND - AKIM ODA'!M49</f>
        <v>12</v>
      </c>
      <c r="O943" s="449">
        <f>'KYEI BEKIND - AKIM ODA'!N49</f>
        <v>7.9655772985767119E-4</v>
      </c>
      <c r="P943" s="446">
        <f>'KYEI BEKIND - AKIM ODA'!O49</f>
        <v>0.99826969959792011</v>
      </c>
      <c r="Q943" s="446" t="str">
        <f>'KYEI BEKIND - AKIM ODA'!P49</f>
        <v>C</v>
      </c>
      <c r="R943" s="448">
        <f>'KYEI BEKIND - AKIM ODA'!Q49</f>
        <v>0.27272727272727271</v>
      </c>
      <c r="S943" s="447">
        <f>'KYEI BEKIND - AKIM ODA'!R49</f>
        <v>2.4545454545454545E-3</v>
      </c>
      <c r="T943" s="447">
        <f>'KYEI BEKIND - AKIM ODA'!S49</f>
        <v>68.181818181818187</v>
      </c>
      <c r="U943" s="446">
        <f>'KYEI BEKIND - AKIM ODA'!T49</f>
        <v>30</v>
      </c>
      <c r="V943" s="446">
        <f>'KYEI BEKIND - AKIM ODA'!U49</f>
        <v>3</v>
      </c>
      <c r="W943" s="446">
        <f>'KYEI BEKIND - AKIM ODA'!V49</f>
        <v>33</v>
      </c>
      <c r="X943" s="448">
        <f>'KYEI BEKIND - AKIM ODA'!W49</f>
        <v>9</v>
      </c>
      <c r="Y943" s="448">
        <f>'KYEI BEKIND - AKIM ODA'!X49</f>
        <v>9</v>
      </c>
      <c r="Z943" s="447">
        <f>'KYEI BEKIND - AKIM ODA'!Y49</f>
        <v>8.1000000000000003E-2</v>
      </c>
      <c r="AA943" s="449">
        <f>'KYEI BEKIND - AKIM ODA'!Z49</f>
        <v>0</v>
      </c>
      <c r="AB943" s="446" t="str">
        <f>'KYEI BEKIND - AKIM ODA'!AA49</f>
        <v>VERY LOW-ORDER URGENTLY</v>
      </c>
      <c r="AC943" s="447">
        <f>'KYEI BEKIND - AKIM ODA'!AB49</f>
        <v>2250</v>
      </c>
      <c r="AD943" s="450">
        <f>Table1[[#This Row],[Stock Sell in/Sell out]]*Table1[[#This Row],[Stock Norm +Transit Time]]/Table1[[#This Row],[Stock Norm QTY]]</f>
        <v>0</v>
      </c>
      <c r="AE943" s="443">
        <f>Table1[[#This Row],[Stock Norm +Transit Time]]*Table1[[#This Row],[Av. Daily Sales MT]]</f>
        <v>8.1000000000000003E-2</v>
      </c>
    </row>
    <row r="944" spans="1:31" hidden="1">
      <c r="A944" s="433" t="s">
        <v>136</v>
      </c>
      <c r="B944" s="433" t="s">
        <v>1</v>
      </c>
      <c r="C944" s="446" t="str">
        <f>'KYEI BEKIND - AKIM ODA'!B50</f>
        <v>W023</v>
      </c>
      <c r="D944" s="446" t="str">
        <f>'KYEI BEKIND - AKIM ODA'!C50</f>
        <v>FRYTOL 100ML X 36SCH</v>
      </c>
      <c r="E944" s="446" t="str">
        <f>'KYEI BEKIND - AKIM ODA'!D50</f>
        <v>COOKING OIL</v>
      </c>
      <c r="F944" s="446" t="str">
        <f>'KYEI BEKIND - AKIM ODA'!E50</f>
        <v>FRYTOL</v>
      </c>
      <c r="G944" s="447">
        <f>'KYEI BEKIND - AKIM ODA'!F50</f>
        <v>4.2660000000000038E-2</v>
      </c>
      <c r="H944" s="448">
        <f>'KYEI BEKIND - AKIM ODA'!G50</f>
        <v>12</v>
      </c>
      <c r="I944" s="447">
        <f>'KYEI BEKIND - AKIM ODA'!H50</f>
        <v>1342.8600000000004</v>
      </c>
      <c r="J944" s="446">
        <f>'KYEI BEKIND - AKIM ODA'!I50</f>
        <v>0</v>
      </c>
      <c r="K944" s="447">
        <f>'KYEI BEKIND - AKIM ODA'!J50</f>
        <v>0</v>
      </c>
      <c r="L944" s="447">
        <f>'KYEI BEKIND - AKIM ODA'!K50</f>
        <v>0</v>
      </c>
      <c r="M944" s="447">
        <f>'KYEI BEKIND - AKIM ODA'!L50</f>
        <v>111.90500000000003</v>
      </c>
      <c r="N944" s="446">
        <f>'KYEI BEKIND - AKIM ODA'!M50</f>
        <v>48</v>
      </c>
      <c r="O944" s="449">
        <f>'KYEI BEKIND - AKIM ODA'!N50</f>
        <v>6.2928060658756075E-4</v>
      </c>
      <c r="P944" s="446">
        <f>'KYEI BEKIND - AKIM ODA'!O50</f>
        <v>0.99889898020450762</v>
      </c>
      <c r="Q944" s="446" t="str">
        <f>'KYEI BEKIND - AKIM ODA'!P50</f>
        <v>C</v>
      </c>
      <c r="R944" s="448">
        <f>'KYEI BEKIND - AKIM ODA'!Q50</f>
        <v>0.54545454545454541</v>
      </c>
      <c r="S944" s="447">
        <f>'KYEI BEKIND - AKIM ODA'!R50</f>
        <v>1.9390909090909109E-3</v>
      </c>
      <c r="T944" s="447">
        <f>'KYEI BEKIND - AKIM ODA'!S50</f>
        <v>61.039090909090923</v>
      </c>
      <c r="U944" s="446">
        <f>'KYEI BEKIND - AKIM ODA'!T50</f>
        <v>30</v>
      </c>
      <c r="V944" s="446">
        <f>'KYEI BEKIND - AKIM ODA'!U50</f>
        <v>3</v>
      </c>
      <c r="W944" s="446">
        <f>'KYEI BEKIND - AKIM ODA'!V50</f>
        <v>33</v>
      </c>
      <c r="X944" s="448">
        <f>'KYEI BEKIND - AKIM ODA'!W50</f>
        <v>18</v>
      </c>
      <c r="Y944" s="448">
        <f>'KYEI BEKIND - AKIM ODA'!X50</f>
        <v>18</v>
      </c>
      <c r="Z944" s="447">
        <f>'KYEI BEKIND - AKIM ODA'!Y50</f>
        <v>6.3990000000000061E-2</v>
      </c>
      <c r="AA944" s="449">
        <f>'KYEI BEKIND - AKIM ODA'!Z50</f>
        <v>0</v>
      </c>
      <c r="AB944" s="446" t="str">
        <f>'KYEI BEKIND - AKIM ODA'!AA50</f>
        <v>VERY LOW-ORDER URGENTLY</v>
      </c>
      <c r="AC944" s="447">
        <f>'KYEI BEKIND - AKIM ODA'!AB50</f>
        <v>2014.2900000000004</v>
      </c>
      <c r="AD944" s="450">
        <f>Table1[[#This Row],[Stock Sell in/Sell out]]*Table1[[#This Row],[Stock Norm +Transit Time]]/Table1[[#This Row],[Stock Norm QTY]]</f>
        <v>0</v>
      </c>
      <c r="AE944" s="443">
        <f>Table1[[#This Row],[Stock Norm +Transit Time]]*Table1[[#This Row],[Av. Daily Sales MT]]</f>
        <v>6.3990000000000061E-2</v>
      </c>
    </row>
    <row r="945" spans="1:31" hidden="1">
      <c r="A945" s="433" t="s">
        <v>136</v>
      </c>
      <c r="B945" s="433" t="s">
        <v>1</v>
      </c>
      <c r="C945" s="446" t="str">
        <f>'KYEI BEKIND - AKIM ODA'!B51</f>
        <v>W097</v>
      </c>
      <c r="D945" s="446" t="str">
        <f>'KYEI BEKIND - AKIM ODA'!C51</f>
        <v>ALIFE 225G ROSE</v>
      </c>
      <c r="E945" s="446" t="str">
        <f>'KYEI BEKIND - AKIM ODA'!D51</f>
        <v>SOAP</v>
      </c>
      <c r="F945" s="446" t="str">
        <f>'KYEI BEKIND - AKIM ODA'!E51</f>
        <v>ALIFE</v>
      </c>
      <c r="G945" s="447">
        <f>'KYEI BEKIND - AKIM ODA'!F51</f>
        <v>3.143E-2</v>
      </c>
      <c r="H945" s="448">
        <f>'KYEI BEKIND - AKIM ODA'!G51</f>
        <v>7</v>
      </c>
      <c r="I945" s="447">
        <f>'KYEI BEKIND - AKIM ODA'!H51</f>
        <v>624.50666666666666</v>
      </c>
      <c r="J945" s="446">
        <f>'KYEI BEKIND - AKIM ODA'!I51</f>
        <v>0</v>
      </c>
      <c r="K945" s="447">
        <f>'KYEI BEKIND - AKIM ODA'!J51</f>
        <v>0</v>
      </c>
      <c r="L945" s="447">
        <f>'KYEI BEKIND - AKIM ODA'!K51</f>
        <v>0</v>
      </c>
      <c r="M945" s="447">
        <f>'KYEI BEKIND - AKIM ODA'!L51</f>
        <v>89.215238095238092</v>
      </c>
      <c r="N945" s="446">
        <f>'KYEI BEKIND - AKIM ODA'!M51</f>
        <v>1</v>
      </c>
      <c r="O945" s="449">
        <f>'KYEI BEKIND - AKIM ODA'!N51</f>
        <v>4.6362610091530749E-4</v>
      </c>
      <c r="P945" s="446">
        <f>'KYEI BEKIND - AKIM ODA'!O51</f>
        <v>0.99936260630542295</v>
      </c>
      <c r="Q945" s="446" t="str">
        <f>'KYEI BEKIND - AKIM ODA'!P51</f>
        <v>C</v>
      </c>
      <c r="R945" s="448">
        <f>'KYEI BEKIND - AKIM ODA'!Q51</f>
        <v>0.31818181818181818</v>
      </c>
      <c r="S945" s="447">
        <f>'KYEI BEKIND - AKIM ODA'!R51</f>
        <v>1.4286363636363637E-3</v>
      </c>
      <c r="T945" s="447">
        <f>'KYEI BEKIND - AKIM ODA'!S51</f>
        <v>28.386666666666667</v>
      </c>
      <c r="U945" s="446">
        <f>'KYEI BEKIND - AKIM ODA'!T51</f>
        <v>30</v>
      </c>
      <c r="V945" s="446">
        <f>'KYEI BEKIND - AKIM ODA'!U51</f>
        <v>3</v>
      </c>
      <c r="W945" s="446">
        <f>'KYEI BEKIND - AKIM ODA'!V51</f>
        <v>33</v>
      </c>
      <c r="X945" s="448">
        <f>'KYEI BEKIND - AKIM ODA'!W51</f>
        <v>10.5</v>
      </c>
      <c r="Y945" s="448">
        <f>'KYEI BEKIND - AKIM ODA'!X51</f>
        <v>10.5</v>
      </c>
      <c r="Z945" s="447">
        <f>'KYEI BEKIND - AKIM ODA'!Y51</f>
        <v>4.7144999999999999E-2</v>
      </c>
      <c r="AA945" s="449">
        <f>'KYEI BEKIND - AKIM ODA'!Z51</f>
        <v>0</v>
      </c>
      <c r="AB945" s="446" t="str">
        <f>'KYEI BEKIND - AKIM ODA'!AA51</f>
        <v>VERY LOW-ORDER URGENTLY</v>
      </c>
      <c r="AC945" s="447">
        <f>'KYEI BEKIND - AKIM ODA'!AB51</f>
        <v>936.76</v>
      </c>
      <c r="AD945" s="450">
        <f>Table1[[#This Row],[Stock Sell in/Sell out]]*Table1[[#This Row],[Stock Norm +Transit Time]]/Table1[[#This Row],[Stock Norm QTY]]</f>
        <v>0</v>
      </c>
      <c r="AE945" s="443">
        <f>Table1[[#This Row],[Stock Norm +Transit Time]]*Table1[[#This Row],[Av. Daily Sales MT]]</f>
        <v>4.7144999999999999E-2</v>
      </c>
    </row>
    <row r="946" spans="1:31" hidden="1">
      <c r="A946" s="433" t="s">
        <v>136</v>
      </c>
      <c r="B946" s="433" t="s">
        <v>1</v>
      </c>
      <c r="C946" s="446" t="str">
        <f>'KYEI BEKIND - AKIM ODA'!B52</f>
        <v>W069</v>
      </c>
      <c r="D946" s="446" t="str">
        <f>'KYEI BEKIND - AKIM ODA'!C52</f>
        <v>FORTUNE DELICIOUS 22.5KG</v>
      </c>
      <c r="E946" s="446" t="str">
        <f>'KYEI BEKIND - AKIM ODA'!D52</f>
        <v>RICE</v>
      </c>
      <c r="F946" s="446" t="str">
        <f>'KYEI BEKIND - AKIM ODA'!E52</f>
        <v>FORTUNE DELICIOUS</v>
      </c>
      <c r="G946" s="447">
        <f>'KYEI BEKIND - AKIM ODA'!F52</f>
        <v>1.4999999999999999E-2</v>
      </c>
      <c r="H946" s="448">
        <f>'KYEI BEKIND - AKIM ODA'!G52</f>
        <v>0.66666666666666663</v>
      </c>
      <c r="I946" s="447">
        <f>'KYEI BEKIND - AKIM ODA'!H52</f>
        <v>143.33333333333334</v>
      </c>
      <c r="J946" s="446">
        <f>'KYEI BEKIND - AKIM ODA'!I52</f>
        <v>0</v>
      </c>
      <c r="K946" s="447">
        <f>'KYEI BEKIND - AKIM ODA'!J52</f>
        <v>0</v>
      </c>
      <c r="L946" s="447">
        <f>'KYEI BEKIND - AKIM ODA'!K52</f>
        <v>0</v>
      </c>
      <c r="M946" s="447">
        <f>'KYEI BEKIND - AKIM ODA'!L52</f>
        <v>215.00000000000003</v>
      </c>
      <c r="N946" s="446">
        <f>'KYEI BEKIND - AKIM ODA'!M52</f>
        <v>1</v>
      </c>
      <c r="O946" s="449">
        <f>'KYEI BEKIND - AKIM ODA'!N52</f>
        <v>2.2126603607157532E-4</v>
      </c>
      <c r="P946" s="446">
        <f>'KYEI BEKIND - AKIM ODA'!O52</f>
        <v>0.99958387234149448</v>
      </c>
      <c r="Q946" s="446" t="str">
        <f>'KYEI BEKIND - AKIM ODA'!P52</f>
        <v>C</v>
      </c>
      <c r="R946" s="448">
        <f>'KYEI BEKIND - AKIM ODA'!Q52</f>
        <v>3.03030303030303E-2</v>
      </c>
      <c r="S946" s="447">
        <f>'KYEI BEKIND - AKIM ODA'!R52</f>
        <v>6.8181818181818176E-4</v>
      </c>
      <c r="T946" s="447">
        <f>'KYEI BEKIND - AKIM ODA'!S52</f>
        <v>6.5151515151515156</v>
      </c>
      <c r="U946" s="446">
        <f>'KYEI BEKIND - AKIM ODA'!T52</f>
        <v>30</v>
      </c>
      <c r="V946" s="446">
        <f>'KYEI BEKIND - AKIM ODA'!U52</f>
        <v>3</v>
      </c>
      <c r="W946" s="446">
        <f>'KYEI BEKIND - AKIM ODA'!V52</f>
        <v>33</v>
      </c>
      <c r="X946" s="448">
        <f>'KYEI BEKIND - AKIM ODA'!W52</f>
        <v>0.99999999999999989</v>
      </c>
      <c r="Y946" s="448">
        <f>'KYEI BEKIND - AKIM ODA'!X52</f>
        <v>0.99999999999999989</v>
      </c>
      <c r="Z946" s="447">
        <f>'KYEI BEKIND - AKIM ODA'!Y52</f>
        <v>2.2499999999999999E-2</v>
      </c>
      <c r="AA946" s="449">
        <f>'KYEI BEKIND - AKIM ODA'!Z52</f>
        <v>0</v>
      </c>
      <c r="AB946" s="446" t="str">
        <f>'KYEI BEKIND - AKIM ODA'!AA52</f>
        <v>VERY LOW-ORDER URGENTLY</v>
      </c>
      <c r="AC946" s="447">
        <f>'KYEI BEKIND - AKIM ODA'!AB52</f>
        <v>215</v>
      </c>
      <c r="AD946" s="450">
        <f>Table1[[#This Row],[Stock Sell in/Sell out]]*Table1[[#This Row],[Stock Norm +Transit Time]]/Table1[[#This Row],[Stock Norm QTY]]</f>
        <v>0</v>
      </c>
      <c r="AE946" s="443">
        <f>Table1[[#This Row],[Stock Norm +Transit Time]]*Table1[[#This Row],[Av. Daily Sales MT]]</f>
        <v>2.2499999999999999E-2</v>
      </c>
    </row>
    <row r="947" spans="1:31" hidden="1">
      <c r="A947" s="433" t="s">
        <v>136</v>
      </c>
      <c r="B947" s="433" t="s">
        <v>1</v>
      </c>
      <c r="C947" s="446" t="str">
        <f>'KYEI BEKIND - AKIM ODA'!B53</f>
        <v>W135</v>
      </c>
      <c r="D947" s="446" t="str">
        <f>'KYEI BEKIND - AKIM ODA'!C53</f>
        <v>EAZZY 16x1KG</v>
      </c>
      <c r="E947" s="446" t="str">
        <f>'KYEI BEKIND - AKIM ODA'!D53</f>
        <v>SOAP</v>
      </c>
      <c r="F947" s="446" t="str">
        <f>'KYEI BEKIND - AKIM ODA'!E53</f>
        <v>EAZZY</v>
      </c>
      <c r="G947" s="447">
        <f>'KYEI BEKIND - AKIM ODA'!F53</f>
        <v>1.0666666666666666E-2</v>
      </c>
      <c r="H947" s="448">
        <f>'KYEI BEKIND - AKIM ODA'!G53</f>
        <v>0.66666666666666663</v>
      </c>
      <c r="I947" s="447">
        <f>'KYEI BEKIND - AKIM ODA'!H53</f>
        <v>76</v>
      </c>
      <c r="J947" s="446">
        <f>'KYEI BEKIND - AKIM ODA'!I53</f>
        <v>0</v>
      </c>
      <c r="K947" s="447">
        <f>'KYEI BEKIND - AKIM ODA'!J53</f>
        <v>0</v>
      </c>
      <c r="L947" s="447">
        <f>'KYEI BEKIND - AKIM ODA'!K53</f>
        <v>0</v>
      </c>
      <c r="M947" s="447">
        <f>'KYEI BEKIND - AKIM ODA'!L53</f>
        <v>114</v>
      </c>
      <c r="N947" s="446">
        <f>'KYEI BEKIND - AKIM ODA'!M53</f>
        <v>16</v>
      </c>
      <c r="O947" s="449">
        <f>'KYEI BEKIND - AKIM ODA'!N53</f>
        <v>1.5734473676200911E-4</v>
      </c>
      <c r="P947" s="446">
        <f>'KYEI BEKIND - AKIM ODA'!O53</f>
        <v>0.99974121707825647</v>
      </c>
      <c r="Q947" s="446" t="str">
        <f>'KYEI BEKIND - AKIM ODA'!P53</f>
        <v>C</v>
      </c>
      <c r="R947" s="448">
        <f>'KYEI BEKIND - AKIM ODA'!Q53</f>
        <v>3.03030303030303E-2</v>
      </c>
      <c r="S947" s="447">
        <f>'KYEI BEKIND - AKIM ODA'!R53</f>
        <v>4.8484848484848484E-4</v>
      </c>
      <c r="T947" s="447">
        <f>'KYEI BEKIND - AKIM ODA'!S53</f>
        <v>3.4545454545454546</v>
      </c>
      <c r="U947" s="446">
        <f>'KYEI BEKIND - AKIM ODA'!T53</f>
        <v>30</v>
      </c>
      <c r="V947" s="446">
        <f>'KYEI BEKIND - AKIM ODA'!U53</f>
        <v>3</v>
      </c>
      <c r="W947" s="446">
        <f>'KYEI BEKIND - AKIM ODA'!V53</f>
        <v>33</v>
      </c>
      <c r="X947" s="448">
        <f>'KYEI BEKIND - AKIM ODA'!W53</f>
        <v>0.99999999999999989</v>
      </c>
      <c r="Y947" s="448">
        <f>'KYEI BEKIND - AKIM ODA'!X53</f>
        <v>0.99999999999999989</v>
      </c>
      <c r="Z947" s="447">
        <f>'KYEI BEKIND - AKIM ODA'!Y53</f>
        <v>1.5999999999999997E-2</v>
      </c>
      <c r="AA947" s="449">
        <f>'KYEI BEKIND - AKIM ODA'!Z53</f>
        <v>0</v>
      </c>
      <c r="AB947" s="446" t="str">
        <f>'KYEI BEKIND - AKIM ODA'!AA53</f>
        <v>VERY LOW-ORDER URGENTLY</v>
      </c>
      <c r="AC947" s="447">
        <f>'KYEI BEKIND - AKIM ODA'!AB53</f>
        <v>113.99999999999999</v>
      </c>
      <c r="AD947" s="450">
        <f>Table1[[#This Row],[Stock Sell in/Sell out]]*Table1[[#This Row],[Stock Norm +Transit Time]]/Table1[[#This Row],[Stock Norm QTY]]</f>
        <v>0</v>
      </c>
      <c r="AE947" s="443">
        <f>Table1[[#This Row],[Stock Norm +Transit Time]]*Table1[[#This Row],[Av. Daily Sales MT]]</f>
        <v>1.6E-2</v>
      </c>
    </row>
    <row r="948" spans="1:31" hidden="1">
      <c r="A948" s="433" t="s">
        <v>136</v>
      </c>
      <c r="B948" s="433" t="s">
        <v>1</v>
      </c>
      <c r="C948" s="446" t="str">
        <f>'KYEI BEKIND - AKIM ODA'!B54</f>
        <v>W075</v>
      </c>
      <c r="D948" s="446" t="str">
        <f>'KYEI BEKIND - AKIM ODA'!C54</f>
        <v>ALIFE ROSE 18 X 250G</v>
      </c>
      <c r="E948" s="446" t="str">
        <f>'KYEI BEKIND - AKIM ODA'!D54</f>
        <v>SOAP</v>
      </c>
      <c r="F948" s="446" t="str">
        <f>'KYEI BEKIND - AKIM ODA'!E54</f>
        <v>ALIFE</v>
      </c>
      <c r="G948" s="447">
        <f>'KYEI BEKIND - AKIM ODA'!F54</f>
        <v>9.5833333333333326E-3</v>
      </c>
      <c r="H948" s="448">
        <f>'KYEI BEKIND - AKIM ODA'!G54</f>
        <v>1.6666666666666665</v>
      </c>
      <c r="I948" s="447">
        <f>'KYEI BEKIND - AKIM ODA'!H54</f>
        <v>154</v>
      </c>
      <c r="J948" s="446">
        <f>'KYEI BEKIND - AKIM ODA'!I54</f>
        <v>0</v>
      </c>
      <c r="K948" s="447">
        <f>'KYEI BEKIND - AKIM ODA'!J54</f>
        <v>0</v>
      </c>
      <c r="L948" s="447">
        <f>'KYEI BEKIND - AKIM ODA'!K54</f>
        <v>0</v>
      </c>
      <c r="M948" s="447">
        <f>'KYEI BEKIND - AKIM ODA'!L54</f>
        <v>92.4</v>
      </c>
      <c r="N948" s="446">
        <f>'KYEI BEKIND - AKIM ODA'!M54</f>
        <v>3</v>
      </c>
      <c r="O948" s="449">
        <f>'KYEI BEKIND - AKIM ODA'!N54</f>
        <v>1.4136441193461754E-4</v>
      </c>
      <c r="P948" s="446">
        <f>'KYEI BEKIND - AKIM ODA'!O54</f>
        <v>0.99988258149019105</v>
      </c>
      <c r="Q948" s="446" t="str">
        <f>'KYEI BEKIND - AKIM ODA'!P54</f>
        <v>C</v>
      </c>
      <c r="R948" s="448">
        <f>'KYEI BEKIND - AKIM ODA'!Q54</f>
        <v>7.5757575757575746E-2</v>
      </c>
      <c r="S948" s="447">
        <f>'KYEI BEKIND - AKIM ODA'!R54</f>
        <v>4.3560606060606059E-4</v>
      </c>
      <c r="T948" s="447">
        <f>'KYEI BEKIND - AKIM ODA'!S54</f>
        <v>7</v>
      </c>
      <c r="U948" s="446">
        <f>'KYEI BEKIND - AKIM ODA'!T54</f>
        <v>30</v>
      </c>
      <c r="V948" s="446">
        <f>'KYEI BEKIND - AKIM ODA'!U54</f>
        <v>3</v>
      </c>
      <c r="W948" s="446">
        <f>'KYEI BEKIND - AKIM ODA'!V54</f>
        <v>33</v>
      </c>
      <c r="X948" s="448">
        <f>'KYEI BEKIND - AKIM ODA'!W54</f>
        <v>2.4999999999999996</v>
      </c>
      <c r="Y948" s="448">
        <f>'KYEI BEKIND - AKIM ODA'!X54</f>
        <v>2.4999999999999996</v>
      </c>
      <c r="Z948" s="447">
        <f>'KYEI BEKIND - AKIM ODA'!Y54</f>
        <v>1.4374999999999997E-2</v>
      </c>
      <c r="AA948" s="449">
        <f>'KYEI BEKIND - AKIM ODA'!Z54</f>
        <v>0</v>
      </c>
      <c r="AB948" s="446" t="str">
        <f>'KYEI BEKIND - AKIM ODA'!AA54</f>
        <v>VERY LOW-ORDER URGENTLY</v>
      </c>
      <c r="AC948" s="447">
        <f>'KYEI BEKIND - AKIM ODA'!AB54</f>
        <v>230.99999999999997</v>
      </c>
      <c r="AD948" s="450">
        <f>Table1[[#This Row],[Stock Sell in/Sell out]]*Table1[[#This Row],[Stock Norm +Transit Time]]/Table1[[#This Row],[Stock Norm QTY]]</f>
        <v>0</v>
      </c>
      <c r="AE948" s="443">
        <f>Table1[[#This Row],[Stock Norm +Transit Time]]*Table1[[#This Row],[Av. Daily Sales MT]]</f>
        <v>1.4374999999999999E-2</v>
      </c>
    </row>
    <row r="949" spans="1:31" hidden="1">
      <c r="A949" s="433" t="s">
        <v>136</v>
      </c>
      <c r="B949" s="433" t="s">
        <v>1</v>
      </c>
      <c r="C949" s="446" t="str">
        <f>'KYEI BEKIND - AKIM ODA'!B55</f>
        <v>W154</v>
      </c>
      <c r="D949" s="446" t="str">
        <f>'KYEI BEKIND - AKIM ODA'!C55</f>
        <v>EAZZY 48X120G</v>
      </c>
      <c r="E949" s="446" t="str">
        <f>'KYEI BEKIND - AKIM ODA'!D55</f>
        <v>SOAP</v>
      </c>
      <c r="F949" s="446" t="str">
        <f>'KYEI BEKIND - AKIM ODA'!E55</f>
        <v>EAZZY</v>
      </c>
      <c r="G949" s="447">
        <f>'KYEI BEKIND - AKIM ODA'!F55</f>
        <v>7.9600000000000001E-3</v>
      </c>
      <c r="H949" s="448">
        <f>'KYEI BEKIND - AKIM ODA'!G55</f>
        <v>0.66666666666666663</v>
      </c>
      <c r="I949" s="447">
        <f>'KYEI BEKIND - AKIM ODA'!H55</f>
        <v>63.626666666666672</v>
      </c>
      <c r="J949" s="446">
        <f>'KYEI BEKIND - AKIM ODA'!I55</f>
        <v>0</v>
      </c>
      <c r="K949" s="447">
        <f>'KYEI BEKIND - AKIM ODA'!J55</f>
        <v>0</v>
      </c>
      <c r="L949" s="447">
        <f>'KYEI BEKIND - AKIM ODA'!K55</f>
        <v>0</v>
      </c>
      <c r="M949" s="447">
        <f>'KYEI BEKIND - AKIM ODA'!L55</f>
        <v>95.440000000000012</v>
      </c>
      <c r="N949" s="446">
        <f>'KYEI BEKIND - AKIM ODA'!M55</f>
        <v>24</v>
      </c>
      <c r="O949" s="449">
        <f>'KYEI BEKIND - AKIM ODA'!N55</f>
        <v>1.1741850980864931E-4</v>
      </c>
      <c r="P949" s="446">
        <f>'KYEI BEKIND - AKIM ODA'!O55</f>
        <v>0.99999999999999967</v>
      </c>
      <c r="Q949" s="446" t="str">
        <f>'KYEI BEKIND - AKIM ODA'!P55</f>
        <v>C</v>
      </c>
      <c r="R949" s="448">
        <f>'KYEI BEKIND - AKIM ODA'!Q55</f>
        <v>3.03030303030303E-2</v>
      </c>
      <c r="S949" s="447">
        <f>'KYEI BEKIND - AKIM ODA'!R55</f>
        <v>3.6181818181818185E-4</v>
      </c>
      <c r="T949" s="447">
        <f>'KYEI BEKIND - AKIM ODA'!S55</f>
        <v>2.8921212121212125</v>
      </c>
      <c r="U949" s="446">
        <f>'KYEI BEKIND - AKIM ODA'!T55</f>
        <v>30</v>
      </c>
      <c r="V949" s="446">
        <f>'KYEI BEKIND - AKIM ODA'!U55</f>
        <v>3</v>
      </c>
      <c r="W949" s="446">
        <f>'KYEI BEKIND - AKIM ODA'!V55</f>
        <v>33</v>
      </c>
      <c r="X949" s="448">
        <f>'KYEI BEKIND - AKIM ODA'!W55</f>
        <v>0.99999999999999989</v>
      </c>
      <c r="Y949" s="448">
        <f>'KYEI BEKIND - AKIM ODA'!X55</f>
        <v>0.99999999999999989</v>
      </c>
      <c r="Z949" s="447">
        <f>'KYEI BEKIND - AKIM ODA'!Y55</f>
        <v>1.1939999999999999E-2</v>
      </c>
      <c r="AA949" s="449">
        <f>'KYEI BEKIND - AKIM ODA'!Z55</f>
        <v>0</v>
      </c>
      <c r="AB949" s="446" t="str">
        <f>'KYEI BEKIND - AKIM ODA'!AA55</f>
        <v>VERY LOW-ORDER URGENTLY</v>
      </c>
      <c r="AC949" s="447">
        <f>'KYEI BEKIND - AKIM ODA'!AB55</f>
        <v>95.44</v>
      </c>
      <c r="AD949" s="450">
        <f>Table1[[#This Row],[Stock Sell in/Sell out]]*Table1[[#This Row],[Stock Norm +Transit Time]]/Table1[[#This Row],[Stock Norm QTY]]</f>
        <v>0</v>
      </c>
      <c r="AE949" s="443">
        <f>Table1[[#This Row],[Stock Norm +Transit Time]]*Table1[[#This Row],[Av. Daily Sales MT]]</f>
        <v>1.1940000000000001E-2</v>
      </c>
    </row>
    <row r="950" spans="1:31" hidden="1">
      <c r="A950" s="433" t="s">
        <v>143</v>
      </c>
      <c r="B950" s="433" t="s">
        <v>1</v>
      </c>
      <c r="C950" s="433" t="str">
        <f>'KHAWAJA BROTHERS CO. LTD.'!B5</f>
        <v>W170</v>
      </c>
      <c r="D950" s="433" t="str">
        <f>'KHAWAJA BROTHERS CO. LTD.'!C5</f>
        <v>FRYTOL 900ML SCH</v>
      </c>
      <c r="E950" s="433" t="str">
        <f>'KHAWAJA BROTHERS CO. LTD.'!D5</f>
        <v>COOKING OIL</v>
      </c>
      <c r="F950" s="433" t="str">
        <f>'KHAWAJA BROTHERS CO. LTD.'!E5</f>
        <v>FRYTOL</v>
      </c>
      <c r="G950" s="443">
        <f>'KHAWAJA BROTHERS CO. LTD.'!F5</f>
        <v>17.072640000000028</v>
      </c>
      <c r="H950" s="434">
        <f>'KHAWAJA BROTHERS CO. LTD.'!G5</f>
        <v>1725</v>
      </c>
      <c r="I950" s="443">
        <f>'KHAWAJA BROTHERS CO. LTD.'!H5</f>
        <v>447893.83333333337</v>
      </c>
      <c r="J950" s="433">
        <f>'KHAWAJA BROTHERS CO. LTD.'!I5</f>
        <v>480</v>
      </c>
      <c r="K950" s="443">
        <f>'KHAWAJA BROTHERS CO. LTD.'!J5</f>
        <v>4.6656000000000004</v>
      </c>
      <c r="L950" s="443">
        <f>'KHAWAJA BROTHERS CO. LTD.'!K5</f>
        <v>124631.32753623188</v>
      </c>
      <c r="M950" s="443">
        <f>'KHAWAJA BROTHERS CO. LTD.'!L5</f>
        <v>259.64859903381642</v>
      </c>
      <c r="N950" s="433">
        <f>'KHAWAJA BROTHERS CO. LTD.'!M5</f>
        <v>1</v>
      </c>
      <c r="O950" s="444">
        <f>'KHAWAJA BROTHERS CO. LTD.'!N5</f>
        <v>0.40872139302887084</v>
      </c>
      <c r="P950" s="433">
        <f>'KHAWAJA BROTHERS CO. LTD.'!O5</f>
        <v>0.40872139302887084</v>
      </c>
      <c r="Q950" s="433" t="str">
        <f>'KHAWAJA BROTHERS CO. LTD.'!P5</f>
        <v>A</v>
      </c>
      <c r="R950" s="434">
        <f>'KHAWAJA BROTHERS CO. LTD.'!Q5</f>
        <v>78.409090909090907</v>
      </c>
      <c r="S950" s="443">
        <f>'KHAWAJA BROTHERS CO. LTD.'!R5</f>
        <v>21.818181818181817</v>
      </c>
      <c r="T950" s="443">
        <f>'KHAWAJA BROTHERS CO. LTD.'!S5</f>
        <v>20358.810606060608</v>
      </c>
      <c r="U950" s="433">
        <f>'KHAWAJA BROTHERS CO. LTD.'!T5</f>
        <v>7</v>
      </c>
      <c r="V950" s="433">
        <f>'KHAWAJA BROTHERS CO. LTD.'!U5</f>
        <v>3</v>
      </c>
      <c r="W950" s="433">
        <f>'KHAWAJA BROTHERS CO. LTD.'!V5</f>
        <v>10</v>
      </c>
      <c r="X950" s="434">
        <f>'KHAWAJA BROTHERS CO. LTD.'!W5</f>
        <v>784.09090909090901</v>
      </c>
      <c r="Y950" s="434">
        <f>'KHAWAJA BROTHERS CO. LTD.'!X5</f>
        <v>304.09090909090901</v>
      </c>
      <c r="Z950" s="443">
        <f>'KHAWAJA BROTHERS CO. LTD.'!Y5</f>
        <v>3.0096432569170002</v>
      </c>
      <c r="AA950" s="444">
        <f>'KHAWAJA BROTHERS CO. LTD.'!Z5</f>
        <v>0.61217391304347835</v>
      </c>
      <c r="AB950" s="446" t="str">
        <f>'KHAWAJA BROTHERS CO. LTD.'!AA5</f>
        <v>VERY LOW-ORDER URGENTLY</v>
      </c>
      <c r="AC950" s="443">
        <f>'KHAWAJA BROTHERS CO. LTD.'!AB5</f>
        <v>78956.778524374153</v>
      </c>
      <c r="AD950" s="450">
        <f>Table1[[#This Row],[Stock Sell in/Sell out]]*Table1[[#This Row],[Stock Norm +Transit Time]]/Table1[[#This Row],[Stock Norm QTY]]</f>
        <v>6.1217391304347837</v>
      </c>
      <c r="AE950" s="443">
        <f>Table1[[#This Row],[Stock Norm +Transit Time]]*Table1[[#This Row],[Av. Daily Sales MT]]</f>
        <v>218.18181818181816</v>
      </c>
    </row>
    <row r="951" spans="1:31" hidden="1">
      <c r="A951" s="433" t="s">
        <v>143</v>
      </c>
      <c r="B951" s="433" t="s">
        <v>1</v>
      </c>
      <c r="C951" s="433" t="str">
        <f>'KHAWAJA BROTHERS CO. LTD.'!B6</f>
        <v>W042</v>
      </c>
      <c r="D951" s="433" t="str">
        <f>'KHAWAJA BROTHERS CO. LTD.'!C6</f>
        <v>FORTUNE VIET 5KG</v>
      </c>
      <c r="E951" s="433" t="str">
        <f>'KHAWAJA BROTHERS CO. LTD.'!D6</f>
        <v>RICE</v>
      </c>
      <c r="F951" s="433" t="str">
        <f>'KHAWAJA BROTHERS CO. LTD.'!E6</f>
        <v>FORTUNE</v>
      </c>
      <c r="G951" s="443">
        <f>'KHAWAJA BROTHERS CO. LTD.'!F6</f>
        <v>4.9916666666666627</v>
      </c>
      <c r="H951" s="434">
        <f>'KHAWAJA BROTHERS CO. LTD.'!G6</f>
        <v>141</v>
      </c>
      <c r="I951" s="443">
        <f>'KHAWAJA BROTHERS CO. LTD.'!H6</f>
        <v>51514.266666666597</v>
      </c>
      <c r="J951" s="433">
        <f>'KHAWAJA BROTHERS CO. LTD.'!I6</f>
        <v>216</v>
      </c>
      <c r="K951" s="443">
        <f>'KHAWAJA BROTHERS CO. LTD.'!J6</f>
        <v>5.4</v>
      </c>
      <c r="L951" s="443">
        <f>'KHAWAJA BROTHERS CO. LTD.'!K6</f>
        <v>78915.472340425418</v>
      </c>
      <c r="M951" s="443">
        <f>'KHAWAJA BROTHERS CO. LTD.'!L6</f>
        <v>365.34940898345104</v>
      </c>
      <c r="N951" s="433">
        <f>'KHAWAJA BROTHERS CO. LTD.'!M6</f>
        <v>12</v>
      </c>
      <c r="O951" s="444">
        <f>'KHAWAJA BROTHERS CO. LTD.'!N6</f>
        <v>0.11950119920151631</v>
      </c>
      <c r="P951" s="433">
        <f>'KHAWAJA BROTHERS CO. LTD.'!O6</f>
        <v>0.52822259223038714</v>
      </c>
      <c r="Q951" s="433" t="str">
        <f>'KHAWAJA BROTHERS CO. LTD.'!P6</f>
        <v>B</v>
      </c>
      <c r="R951" s="434">
        <f>'KHAWAJA BROTHERS CO. LTD.'!Q6</f>
        <v>6.4090909090909092</v>
      </c>
      <c r="S951" s="443">
        <f>'KHAWAJA BROTHERS CO. LTD.'!R6</f>
        <v>9.8181818181818183</v>
      </c>
      <c r="T951" s="443">
        <f>'KHAWAJA BROTHERS CO. LTD.'!S6</f>
        <v>2341.5575757575725</v>
      </c>
      <c r="U951" s="433">
        <f>'KHAWAJA BROTHERS CO. LTD.'!T6</f>
        <v>14</v>
      </c>
      <c r="V951" s="433">
        <f>'KHAWAJA BROTHERS CO. LTD.'!U6</f>
        <v>3</v>
      </c>
      <c r="W951" s="433">
        <f>'KHAWAJA BROTHERS CO. LTD.'!V6</f>
        <v>17</v>
      </c>
      <c r="X951" s="434">
        <f>'KHAWAJA BROTHERS CO. LTD.'!W6</f>
        <v>108.95454545454545</v>
      </c>
      <c r="Y951" s="434">
        <f>'KHAWAJA BROTHERS CO. LTD.'!X6</f>
        <v>0</v>
      </c>
      <c r="Z951" s="443">
        <f>'KHAWAJA BROTHERS CO. LTD.'!Y6</f>
        <v>0</v>
      </c>
      <c r="AA951" s="444">
        <f>'KHAWAJA BROTHERS CO. LTD.'!Z6</f>
        <v>1.9824780976220275</v>
      </c>
      <c r="AB951" s="446" t="str">
        <f>'KHAWAJA BROTHERS CO. LTD.'!AA6</f>
        <v>HIGH-DON’T ORDER</v>
      </c>
      <c r="AC951" s="443">
        <f>'KHAWAJA BROTHERS CO. LTD.'!AB6</f>
        <v>0</v>
      </c>
      <c r="AD951" s="450">
        <f>Table1[[#This Row],[Stock Sell in/Sell out]]*Table1[[#This Row],[Stock Norm +Transit Time]]/Table1[[#This Row],[Stock Norm QTY]]</f>
        <v>33.702127659574465</v>
      </c>
      <c r="AE951" s="443">
        <f>Table1[[#This Row],[Stock Norm +Transit Time]]*Table1[[#This Row],[Av. Daily Sales MT]]</f>
        <v>166.90909090909091</v>
      </c>
    </row>
    <row r="952" spans="1:31" hidden="1">
      <c r="A952" s="433" t="s">
        <v>143</v>
      </c>
      <c r="B952" s="433" t="s">
        <v>1</v>
      </c>
      <c r="C952" s="433" t="str">
        <f>'KHAWAJA BROTHERS CO. LTD.'!B7</f>
        <v>W178</v>
      </c>
      <c r="D952" s="433" t="str">
        <f>'KHAWAJA BROTHERS CO. LTD.'!C7</f>
        <v>FRYTOL 450 ML SCH</v>
      </c>
      <c r="E952" s="433" t="str">
        <f>'KHAWAJA BROTHERS CO. LTD.'!D7</f>
        <v>COOKING OIL</v>
      </c>
      <c r="F952" s="433" t="str">
        <f>'KHAWAJA BROTHERS CO. LTD.'!E7</f>
        <v>FRYTOL</v>
      </c>
      <c r="G952" s="443">
        <f>'KHAWAJA BROTHERS CO. LTD.'!F7</f>
        <v>3.8800766666666786</v>
      </c>
      <c r="H952" s="434">
        <f>'KHAWAJA BROTHERS CO. LTD.'!G7</f>
        <v>467.66666666666669</v>
      </c>
      <c r="I952" s="443">
        <f>'KHAWAJA BROTHERS CO. LTD.'!H7</f>
        <v>100566.33333333334</v>
      </c>
      <c r="J952" s="433">
        <f>'KHAWAJA BROTHERS CO. LTD.'!I7</f>
        <v>154</v>
      </c>
      <c r="K952" s="443">
        <f>'KHAWAJA BROTHERS CO. LTD.'!J7</f>
        <v>1.2494499999999997</v>
      </c>
      <c r="L952" s="443">
        <f>'KHAWAJA BROTHERS CO. LTD.'!K7</f>
        <v>33115.927298645758</v>
      </c>
      <c r="M952" s="443">
        <f>'KHAWAJA BROTHERS CO. LTD.'!L7</f>
        <v>215.03848895224519</v>
      </c>
      <c r="N952" s="433">
        <f>'KHAWAJA BROTHERS CO. LTD.'!M7</f>
        <v>5</v>
      </c>
      <c r="O952" s="444">
        <f>'KHAWAJA BROTHERS CO. LTD.'!N7</f>
        <v>9.2889578896926311E-2</v>
      </c>
      <c r="P952" s="433">
        <f>'KHAWAJA BROTHERS CO. LTD.'!O7</f>
        <v>0.62111217112731343</v>
      </c>
      <c r="Q952" s="433" t="str">
        <f>'KHAWAJA BROTHERS CO. LTD.'!P7</f>
        <v>B</v>
      </c>
      <c r="R952" s="434">
        <f>'KHAWAJA BROTHERS CO. LTD.'!Q7</f>
        <v>21.257575757575758</v>
      </c>
      <c r="S952" s="443">
        <f>'KHAWAJA BROTHERS CO. LTD.'!R7</f>
        <v>7</v>
      </c>
      <c r="T952" s="443">
        <f>'KHAWAJA BROTHERS CO. LTD.'!S7</f>
        <v>4571.19696969697</v>
      </c>
      <c r="U952" s="433">
        <f>'KHAWAJA BROTHERS CO. LTD.'!T7</f>
        <v>14</v>
      </c>
      <c r="V952" s="433">
        <f>'KHAWAJA BROTHERS CO. LTD.'!U7</f>
        <v>3</v>
      </c>
      <c r="W952" s="433">
        <f>'KHAWAJA BROTHERS CO. LTD.'!V7</f>
        <v>17</v>
      </c>
      <c r="X952" s="434">
        <f>'KHAWAJA BROTHERS CO. LTD.'!W7</f>
        <v>361.37878787878788</v>
      </c>
      <c r="Y952" s="434">
        <f>'KHAWAJA BROTHERS CO. LTD.'!X7</f>
        <v>207.37878787878788</v>
      </c>
      <c r="Z952" s="443">
        <f>'KHAWAJA BROTHERS CO. LTD.'!Y7</f>
        <v>1.7205536621741344</v>
      </c>
      <c r="AA952" s="444">
        <f>'KHAWAJA BROTHERS CO. LTD.'!Z7</f>
        <v>0.42614565427026119</v>
      </c>
      <c r="AB952" s="446" t="str">
        <f>'KHAWAJA BROTHERS CO. LTD.'!AA7</f>
        <v>VERY LOW-ORDER URGENTLY</v>
      </c>
      <c r="AC952" s="443">
        <f>'KHAWAJA BROTHERS CO. LTD.'!AB7</f>
        <v>44594.421186202722</v>
      </c>
      <c r="AD952" s="450">
        <f>Table1[[#This Row],[Stock Sell in/Sell out]]*Table1[[#This Row],[Stock Norm +Transit Time]]/Table1[[#This Row],[Stock Norm QTY]]</f>
        <v>7.244476122594441</v>
      </c>
      <c r="AE952" s="443">
        <f>Table1[[#This Row],[Stock Norm +Transit Time]]*Table1[[#This Row],[Av. Daily Sales MT]]</f>
        <v>119</v>
      </c>
    </row>
    <row r="953" spans="1:31" hidden="1">
      <c r="A953" s="433" t="s">
        <v>143</v>
      </c>
      <c r="B953" s="433" t="s">
        <v>1</v>
      </c>
      <c r="C953" s="433" t="str">
        <f>'KHAWAJA BROTHERS CO. LTD.'!B8</f>
        <v>W019</v>
      </c>
      <c r="D953" s="433" t="str">
        <f>'KHAWAJA BROTHERS CO. LTD.'!C8</f>
        <v xml:space="preserve">FRYTOL YELLOW @25L </v>
      </c>
      <c r="E953" s="433" t="str">
        <f>'KHAWAJA BROTHERS CO. LTD.'!D8</f>
        <v>COOKING OIL</v>
      </c>
      <c r="F953" s="433" t="str">
        <f>'KHAWAJA BROTHERS CO. LTD.'!E8</f>
        <v>FRYTOL</v>
      </c>
      <c r="G953" s="443">
        <f>'KHAWAJA BROTHERS CO. LTD.'!F8</f>
        <v>3.832499999999996</v>
      </c>
      <c r="H953" s="434">
        <f>'KHAWAJA BROTHERS CO. LTD.'!G8</f>
        <v>170.33333333333334</v>
      </c>
      <c r="I953" s="443">
        <f>'KHAWAJA BROTHERS CO. LTD.'!H8</f>
        <v>88573.333333333328</v>
      </c>
      <c r="J953" s="433">
        <f>'KHAWAJA BROTHERS CO. LTD.'!I8</f>
        <v>14</v>
      </c>
      <c r="K953" s="443">
        <f>'KHAWAJA BROTHERS CO. LTD.'!J8</f>
        <v>0.315</v>
      </c>
      <c r="L953" s="443">
        <f>'KHAWAJA BROTHERS CO. LTD.'!K8</f>
        <v>7279.9999999999982</v>
      </c>
      <c r="M953" s="443">
        <f>'KHAWAJA BROTHERS CO. LTD.'!L8</f>
        <v>519.99999999999989</v>
      </c>
      <c r="N953" s="433">
        <f>'KHAWAJA BROTHERS CO. LTD.'!M8</f>
        <v>4</v>
      </c>
      <c r="O953" s="444">
        <f>'KHAWAJA BROTHERS CO. LTD.'!N8</f>
        <v>9.1750586832683362E-2</v>
      </c>
      <c r="P953" s="433">
        <f>'KHAWAJA BROTHERS CO. LTD.'!O8</f>
        <v>0.71286275795999676</v>
      </c>
      <c r="Q953" s="433" t="str">
        <f>'KHAWAJA BROTHERS CO. LTD.'!P8</f>
        <v>B</v>
      </c>
      <c r="R953" s="434">
        <f>'KHAWAJA BROTHERS CO. LTD.'!Q8</f>
        <v>7.7424242424242431</v>
      </c>
      <c r="S953" s="443">
        <f>'KHAWAJA BROTHERS CO. LTD.'!R8</f>
        <v>0.63636363636363635</v>
      </c>
      <c r="T953" s="443">
        <f>'KHAWAJA BROTHERS CO. LTD.'!S8</f>
        <v>4026.060606060606</v>
      </c>
      <c r="U953" s="433">
        <f>'KHAWAJA BROTHERS CO. LTD.'!T8</f>
        <v>14</v>
      </c>
      <c r="V953" s="433">
        <f>'KHAWAJA BROTHERS CO. LTD.'!U8</f>
        <v>3</v>
      </c>
      <c r="W953" s="433">
        <f>'KHAWAJA BROTHERS CO. LTD.'!V8</f>
        <v>17</v>
      </c>
      <c r="X953" s="434">
        <f>'KHAWAJA BROTHERS CO. LTD.'!W8</f>
        <v>131.62121212121212</v>
      </c>
      <c r="Y953" s="434">
        <f>'KHAWAJA BROTHERS CO. LTD.'!X8</f>
        <v>117.62121212121212</v>
      </c>
      <c r="Z953" s="443">
        <f>'KHAWAJA BROTHERS CO. LTD.'!Y8</f>
        <v>2.6464772727272701</v>
      </c>
      <c r="AA953" s="444">
        <f>'KHAWAJA BROTHERS CO. LTD.'!Z8</f>
        <v>0.10636583400483481</v>
      </c>
      <c r="AB953" s="446" t="str">
        <f>'KHAWAJA BROTHERS CO. LTD.'!AA8</f>
        <v>VERY LOW-ORDER URGENTLY</v>
      </c>
      <c r="AC953" s="443">
        <f>'KHAWAJA BROTHERS CO. LTD.'!AB8</f>
        <v>61163.030303030289</v>
      </c>
      <c r="AD953" s="450">
        <f>Table1[[#This Row],[Stock Sell in/Sell out]]*Table1[[#This Row],[Stock Norm +Transit Time]]/Table1[[#This Row],[Stock Norm QTY]]</f>
        <v>1.8082191780821917</v>
      </c>
      <c r="AE953" s="443">
        <f>Table1[[#This Row],[Stock Norm +Transit Time]]*Table1[[#This Row],[Av. Daily Sales MT]]</f>
        <v>10.818181818181818</v>
      </c>
    </row>
    <row r="954" spans="1:31" hidden="1">
      <c r="A954" s="433" t="s">
        <v>143</v>
      </c>
      <c r="B954" s="433" t="s">
        <v>1</v>
      </c>
      <c r="C954" s="433" t="str">
        <f>'KHAWAJA BROTHERS CO. LTD.'!B9</f>
        <v>W151</v>
      </c>
      <c r="D954" s="433" t="str">
        <f>'KHAWAJA BROTHERS CO. LTD.'!C9</f>
        <v>FRYTOL 4.5 LT</v>
      </c>
      <c r="E954" s="433" t="str">
        <f>'KHAWAJA BROTHERS CO. LTD.'!D9</f>
        <v>COOKING OIL</v>
      </c>
      <c r="F954" s="433" t="str">
        <f>'KHAWAJA BROTHERS CO. LTD.'!E9</f>
        <v>FRYTOL</v>
      </c>
      <c r="G954" s="443">
        <f>'KHAWAJA BROTHERS CO. LTD.'!F9</f>
        <v>3.4695000000000142</v>
      </c>
      <c r="H954" s="434">
        <f>'KHAWAJA BROTHERS CO. LTD.'!G9</f>
        <v>193</v>
      </c>
      <c r="I954" s="443">
        <f>'KHAWAJA BROTHERS CO. LTD.'!H9</f>
        <v>93162.666666666657</v>
      </c>
      <c r="J954" s="433">
        <f>'KHAWAJA BROTHERS CO. LTD.'!I9</f>
        <v>42</v>
      </c>
      <c r="K954" s="443">
        <f>'KHAWAJA BROTHERS CO. LTD.'!J9</f>
        <v>0.6804</v>
      </c>
      <c r="L954" s="443">
        <f>'KHAWAJA BROTHERS CO. LTD.'!K9</f>
        <v>20273.740932642486</v>
      </c>
      <c r="M954" s="443">
        <f>'KHAWAJA BROTHERS CO. LTD.'!L9</f>
        <v>482.70811744386867</v>
      </c>
      <c r="N954" s="433">
        <f>'KHAWAJA BROTHERS CO. LTD.'!M9</f>
        <v>1</v>
      </c>
      <c r="O954" s="444">
        <f>'KHAWAJA BROTHERS CO. LTD.'!N9</f>
        <v>8.3060315985909086E-2</v>
      </c>
      <c r="P954" s="433">
        <f>'KHAWAJA BROTHERS CO. LTD.'!O9</f>
        <v>0.79592307394590589</v>
      </c>
      <c r="Q954" s="433" t="str">
        <f>'KHAWAJA BROTHERS CO. LTD.'!P9</f>
        <v>B</v>
      </c>
      <c r="R954" s="434">
        <f>'KHAWAJA BROTHERS CO. LTD.'!Q9</f>
        <v>8.7727272727272734</v>
      </c>
      <c r="S954" s="443">
        <f>'KHAWAJA BROTHERS CO. LTD.'!R9</f>
        <v>1.9090909090909092</v>
      </c>
      <c r="T954" s="443">
        <f>'KHAWAJA BROTHERS CO. LTD.'!S9</f>
        <v>4234.6666666666661</v>
      </c>
      <c r="U954" s="433">
        <f>'KHAWAJA BROTHERS CO. LTD.'!T9</f>
        <v>14</v>
      </c>
      <c r="V954" s="433">
        <f>'KHAWAJA BROTHERS CO. LTD.'!U9</f>
        <v>3</v>
      </c>
      <c r="W954" s="433">
        <f>'KHAWAJA BROTHERS CO. LTD.'!V9</f>
        <v>17</v>
      </c>
      <c r="X954" s="434">
        <f>'KHAWAJA BROTHERS CO. LTD.'!W9</f>
        <v>149.13636363636365</v>
      </c>
      <c r="Y954" s="434">
        <f>'KHAWAJA BROTHERS CO. LTD.'!X9</f>
        <v>107.13636363636365</v>
      </c>
      <c r="Z954" s="443">
        <f>'KHAWAJA BROTHERS CO. LTD.'!Y9</f>
        <v>1.9259565473386799</v>
      </c>
      <c r="AA954" s="444">
        <f>'KHAWAJA BROTHERS CO. LTD.'!Z9</f>
        <v>0.28162145687290457</v>
      </c>
      <c r="AB954" s="446" t="str">
        <f>'KHAWAJA BROTHERS CO. LTD.'!AA9</f>
        <v>VERY LOW-ORDER URGENTLY</v>
      </c>
      <c r="AC954" s="443">
        <f>'KHAWAJA BROTHERS CO. LTD.'!AB9</f>
        <v>51715.592400690846</v>
      </c>
      <c r="AD954" s="450">
        <f>Table1[[#This Row],[Stock Sell in/Sell out]]*Table1[[#This Row],[Stock Norm +Transit Time]]/Table1[[#This Row],[Stock Norm QTY]]</f>
        <v>4.7875647668393775</v>
      </c>
      <c r="AE954" s="443">
        <f>Table1[[#This Row],[Stock Norm +Transit Time]]*Table1[[#This Row],[Av. Daily Sales MT]]</f>
        <v>32.454545454545453</v>
      </c>
    </row>
    <row r="955" spans="1:31" hidden="1">
      <c r="A955" s="433" t="s">
        <v>143</v>
      </c>
      <c r="B955" s="433" t="s">
        <v>1</v>
      </c>
      <c r="C955" s="433" t="str">
        <f>'KHAWAJA BROTHERS CO. LTD.'!B10</f>
        <v>W109</v>
      </c>
      <c r="D955" s="433" t="str">
        <f>'KHAWAJA BROTHERS CO. LTD.'!C10</f>
        <v>EXCELLA THAI 5KG</v>
      </c>
      <c r="E955" s="433" t="str">
        <f>'KHAWAJA BROTHERS CO. LTD.'!D10</f>
        <v>RICE</v>
      </c>
      <c r="F955" s="433" t="str">
        <f>'KHAWAJA BROTHERS CO. LTD.'!E10</f>
        <v>EXCELLA</v>
      </c>
      <c r="G955" s="443">
        <f>'KHAWAJA BROTHERS CO. LTD.'!F10</f>
        <v>1.7166666666666619</v>
      </c>
      <c r="H955" s="434">
        <f>'KHAWAJA BROTHERS CO. LTD.'!G10</f>
        <v>31.666666666666664</v>
      </c>
      <c r="I955" s="443">
        <f>'KHAWAJA BROTHERS CO. LTD.'!H10</f>
        <v>9407.3333333333121</v>
      </c>
      <c r="J955" s="433">
        <f>'KHAWAJA BROTHERS CO. LTD.'!I10</f>
        <v>0</v>
      </c>
      <c r="K955" s="443">
        <f>'KHAWAJA BROTHERS CO. LTD.'!J10</f>
        <v>0</v>
      </c>
      <c r="L955" s="443">
        <f>'KHAWAJA BROTHERS CO. LTD.'!K10</f>
        <v>0</v>
      </c>
      <c r="M955" s="443">
        <f>'KHAWAJA BROTHERS CO. LTD.'!L10</f>
        <v>297.07368421052564</v>
      </c>
      <c r="N955" s="433">
        <f>'KHAWAJA BROTHERS CO. LTD.'!M10</f>
        <v>20</v>
      </c>
      <c r="O955" s="444">
        <f>'KHAWAJA BROTHERS CO. LTD.'!N10</f>
        <v>4.109724045995377E-2</v>
      </c>
      <c r="P955" s="433">
        <f>'KHAWAJA BROTHERS CO. LTD.'!O10</f>
        <v>0.83702031440585967</v>
      </c>
      <c r="Q955" s="433" t="str">
        <f>'KHAWAJA BROTHERS CO. LTD.'!P10</f>
        <v>C</v>
      </c>
      <c r="R955" s="434">
        <f>'KHAWAJA BROTHERS CO. LTD.'!Q10</f>
        <v>1.4393939393939392</v>
      </c>
      <c r="S955" s="443">
        <f>'KHAWAJA BROTHERS CO. LTD.'!R10</f>
        <v>0</v>
      </c>
      <c r="T955" s="443">
        <f>'KHAWAJA BROTHERS CO. LTD.'!S10</f>
        <v>427.60606060605966</v>
      </c>
      <c r="U955" s="433">
        <f>'KHAWAJA BROTHERS CO. LTD.'!T10</f>
        <v>30</v>
      </c>
      <c r="V955" s="433">
        <f>'KHAWAJA BROTHERS CO. LTD.'!U10</f>
        <v>3</v>
      </c>
      <c r="W955" s="433">
        <f>'KHAWAJA BROTHERS CO. LTD.'!V10</f>
        <v>33</v>
      </c>
      <c r="X955" s="434">
        <f>'KHAWAJA BROTHERS CO. LTD.'!W10</f>
        <v>47.499999999999993</v>
      </c>
      <c r="Y955" s="434">
        <f>'KHAWAJA BROTHERS CO. LTD.'!X10</f>
        <v>47.499999999999993</v>
      </c>
      <c r="Z955" s="443">
        <f>'KHAWAJA BROTHERS CO. LTD.'!Y10</f>
        <v>2.5749999999999926</v>
      </c>
      <c r="AA955" s="444">
        <f>'KHAWAJA BROTHERS CO. LTD.'!Z10</f>
        <v>0</v>
      </c>
      <c r="AB955" s="446" t="str">
        <f>'KHAWAJA BROTHERS CO. LTD.'!AA10</f>
        <v>VERY LOW-ORDER URGENTLY</v>
      </c>
      <c r="AC955" s="443">
        <f>'KHAWAJA BROTHERS CO. LTD.'!AB10</f>
        <v>14110.999999999965</v>
      </c>
      <c r="AD955" s="450">
        <f>Table1[[#This Row],[Stock Sell in/Sell out]]*Table1[[#This Row],[Stock Norm +Transit Time]]/Table1[[#This Row],[Stock Norm QTY]]</f>
        <v>0</v>
      </c>
      <c r="AE955" s="443">
        <f>Table1[[#This Row],[Stock Norm +Transit Time]]*Table1[[#This Row],[Av. Daily Sales MT]]</f>
        <v>0</v>
      </c>
    </row>
    <row r="956" spans="1:31" hidden="1">
      <c r="A956" s="433" t="s">
        <v>143</v>
      </c>
      <c r="B956" s="433" t="s">
        <v>1</v>
      </c>
      <c r="C956" s="433" t="str">
        <f>'KHAWAJA BROTHERS CO. LTD.'!B11</f>
        <v>W211</v>
      </c>
      <c r="D956" s="433" t="str">
        <f>'KHAWAJA BROTHERS CO. LTD.'!C11</f>
        <v>850 ML BTL</v>
      </c>
      <c r="E956" s="433" t="str">
        <f>'KHAWAJA BROTHERS CO. LTD.'!D11</f>
        <v>COOKING OIL</v>
      </c>
      <c r="F956" s="433" t="str">
        <f>'KHAWAJA BROTHERS CO. LTD.'!E11</f>
        <v>FRYTOL</v>
      </c>
      <c r="G956" s="443">
        <f>'KHAWAJA BROTHERS CO. LTD.'!F11</f>
        <v>1.7028866666666655</v>
      </c>
      <c r="H956" s="434">
        <f>'KHAWAJA BROTHERS CO. LTD.'!G11</f>
        <v>148</v>
      </c>
      <c r="I956" s="443">
        <f>'KHAWAJA BROTHERS CO. LTD.'!H11</f>
        <v>48244.583333333467</v>
      </c>
      <c r="J956" s="433">
        <f>'KHAWAJA BROTHERS CO. LTD.'!I11</f>
        <v>262</v>
      </c>
      <c r="K956" s="443">
        <f>'KHAWAJA BROTHERS CO. LTD.'!J11</f>
        <v>2.5911800000000005</v>
      </c>
      <c r="L956" s="443">
        <f>'KHAWAJA BROTHERS CO. LTD.'!K11</f>
        <v>85405.951576576816</v>
      </c>
      <c r="M956" s="443">
        <f>'KHAWAJA BROTHERS CO. LTD.'!L11</f>
        <v>325.97691441441532</v>
      </c>
      <c r="N956" s="433">
        <f>'KHAWAJA BROTHERS CO. LTD.'!M11</f>
        <v>1</v>
      </c>
      <c r="O956" s="444">
        <f>'KHAWAJA BROTHERS CO. LTD.'!N11</f>
        <v>4.0767345329737456E-2</v>
      </c>
      <c r="P956" s="433">
        <f>'KHAWAJA BROTHERS CO. LTD.'!O11</f>
        <v>0.87778765973559714</v>
      </c>
      <c r="Q956" s="433" t="str">
        <f>'KHAWAJA BROTHERS CO. LTD.'!P11</f>
        <v>C</v>
      </c>
      <c r="R956" s="434">
        <f>'KHAWAJA BROTHERS CO. LTD.'!Q11</f>
        <v>6.7272727272727275</v>
      </c>
      <c r="S956" s="443">
        <f>'KHAWAJA BROTHERS CO. LTD.'!R11</f>
        <v>11.909090909090908</v>
      </c>
      <c r="T956" s="443">
        <f>'KHAWAJA BROTHERS CO. LTD.'!S11</f>
        <v>2192.9356060606119</v>
      </c>
      <c r="U956" s="433">
        <f>'KHAWAJA BROTHERS CO. LTD.'!T11</f>
        <v>30</v>
      </c>
      <c r="V956" s="433">
        <f>'KHAWAJA BROTHERS CO. LTD.'!U11</f>
        <v>3</v>
      </c>
      <c r="W956" s="433">
        <f>'KHAWAJA BROTHERS CO. LTD.'!V11</f>
        <v>33</v>
      </c>
      <c r="X956" s="434">
        <f>'KHAWAJA BROTHERS CO. LTD.'!W11</f>
        <v>222</v>
      </c>
      <c r="Y956" s="434">
        <f>'KHAWAJA BROTHERS CO. LTD.'!X11</f>
        <v>0</v>
      </c>
      <c r="Z956" s="443">
        <f>'KHAWAJA BROTHERS CO. LTD.'!Y11</f>
        <v>0</v>
      </c>
      <c r="AA956" s="444">
        <f>'KHAWAJA BROTHERS CO. LTD.'!Z11</f>
        <v>1.1801801801801801</v>
      </c>
      <c r="AB956" s="446" t="str">
        <f>'KHAWAJA BROTHERS CO. LTD.'!AA11</f>
        <v>HIGH-DON’T ORDER</v>
      </c>
      <c r="AC956" s="443">
        <f>'KHAWAJA BROTHERS CO. LTD.'!AB11</f>
        <v>0</v>
      </c>
      <c r="AD956" s="450">
        <f>Table1[[#This Row],[Stock Sell in/Sell out]]*Table1[[#This Row],[Stock Norm +Transit Time]]/Table1[[#This Row],[Stock Norm QTY]]</f>
        <v>38.945945945945944</v>
      </c>
      <c r="AE956" s="443">
        <f>Table1[[#This Row],[Stock Norm +Transit Time]]*Table1[[#This Row],[Av. Daily Sales MT]]</f>
        <v>393</v>
      </c>
    </row>
    <row r="957" spans="1:31" hidden="1">
      <c r="A957" s="433" t="s">
        <v>143</v>
      </c>
      <c r="B957" s="433" t="s">
        <v>1</v>
      </c>
      <c r="C957" s="433" t="str">
        <f>'KHAWAJA BROTHERS CO. LTD.'!B12</f>
        <v>W136</v>
      </c>
      <c r="D957" s="433" t="str">
        <f>'KHAWAJA BROTHERS CO. LTD.'!C12</f>
        <v>FORTUNE EMO PA 4.5KG</v>
      </c>
      <c r="E957" s="433" t="str">
        <f>'KHAWAJA BROTHERS CO. LTD.'!D12</f>
        <v>RICE</v>
      </c>
      <c r="F957" s="433" t="str">
        <f>'KHAWAJA BROTHERS CO. LTD.'!E12</f>
        <v>FORTUNE</v>
      </c>
      <c r="G957" s="443">
        <f>'KHAWAJA BROTHERS CO. LTD.'!F12</f>
        <v>1.3124999999999969</v>
      </c>
      <c r="H957" s="434">
        <f>'KHAWAJA BROTHERS CO. LTD.'!G12</f>
        <v>41.666666666666671</v>
      </c>
      <c r="I957" s="443">
        <f>'KHAWAJA BROTHERS CO. LTD.'!H12</f>
        <v>12250</v>
      </c>
      <c r="J957" s="433">
        <f>'KHAWAJA BROTHERS CO. LTD.'!I12</f>
        <v>0</v>
      </c>
      <c r="K957" s="443">
        <f>'KHAWAJA BROTHERS CO. LTD.'!J12</f>
        <v>0</v>
      </c>
      <c r="L957" s="443">
        <f>'KHAWAJA BROTHERS CO. LTD.'!K12</f>
        <v>0</v>
      </c>
      <c r="M957" s="443">
        <f>'KHAWAJA BROTHERS CO. LTD.'!L12</f>
        <v>293.99999999999994</v>
      </c>
      <c r="N957" s="433">
        <f>'KHAWAJA BROTHERS CO. LTD.'!M12</f>
        <v>5</v>
      </c>
      <c r="O957" s="444">
        <f>'KHAWAJA BROTHERS CO. LTD.'!N12</f>
        <v>3.142143384680933E-2</v>
      </c>
      <c r="P957" s="433">
        <f>'KHAWAJA BROTHERS CO. LTD.'!O12</f>
        <v>0.90920909358240642</v>
      </c>
      <c r="Q957" s="433" t="str">
        <f>'KHAWAJA BROTHERS CO. LTD.'!P12</f>
        <v>C</v>
      </c>
      <c r="R957" s="434">
        <f>'KHAWAJA BROTHERS CO. LTD.'!Q12</f>
        <v>1.8939393939393943</v>
      </c>
      <c r="S957" s="443">
        <f>'KHAWAJA BROTHERS CO. LTD.'!R12</f>
        <v>0</v>
      </c>
      <c r="T957" s="443">
        <f>'KHAWAJA BROTHERS CO. LTD.'!S12</f>
        <v>556.81818181818187</v>
      </c>
      <c r="U957" s="433">
        <f>'KHAWAJA BROTHERS CO. LTD.'!T12</f>
        <v>30</v>
      </c>
      <c r="V957" s="433">
        <f>'KHAWAJA BROTHERS CO. LTD.'!U12</f>
        <v>3</v>
      </c>
      <c r="W957" s="433">
        <f>'KHAWAJA BROTHERS CO. LTD.'!V12</f>
        <v>33</v>
      </c>
      <c r="X957" s="434">
        <f>'KHAWAJA BROTHERS CO. LTD.'!W12</f>
        <v>62.500000000000007</v>
      </c>
      <c r="Y957" s="434">
        <f>'KHAWAJA BROTHERS CO. LTD.'!X12</f>
        <v>62.500000000000007</v>
      </c>
      <c r="Z957" s="443">
        <f>'KHAWAJA BROTHERS CO. LTD.'!Y12</f>
        <v>1.9687499999999953</v>
      </c>
      <c r="AA957" s="444">
        <f>'KHAWAJA BROTHERS CO. LTD.'!Z12</f>
        <v>0</v>
      </c>
      <c r="AB957" s="446" t="str">
        <f>'KHAWAJA BROTHERS CO. LTD.'!AA12</f>
        <v>VERY LOW-ORDER URGENTLY</v>
      </c>
      <c r="AC957" s="443">
        <f>'KHAWAJA BROTHERS CO. LTD.'!AB12</f>
        <v>18375</v>
      </c>
      <c r="AD957" s="450">
        <f>Table1[[#This Row],[Stock Sell in/Sell out]]*Table1[[#This Row],[Stock Norm +Transit Time]]/Table1[[#This Row],[Stock Norm QTY]]</f>
        <v>0</v>
      </c>
      <c r="AE957" s="443">
        <f>Table1[[#This Row],[Stock Norm +Transit Time]]*Table1[[#This Row],[Av. Daily Sales MT]]</f>
        <v>0</v>
      </c>
    </row>
    <row r="958" spans="1:31" hidden="1">
      <c r="A958" s="433" t="s">
        <v>143</v>
      </c>
      <c r="B958" s="433" t="s">
        <v>1</v>
      </c>
      <c r="C958" s="433" t="str">
        <f>'KHAWAJA BROTHERS CO. LTD.'!B13</f>
        <v>W043</v>
      </c>
      <c r="D958" s="433" t="str">
        <f>'KHAWAJA BROTHERS CO. LTD.'!C13</f>
        <v>FORTUNE VIET 25KG</v>
      </c>
      <c r="E958" s="433" t="str">
        <f>'KHAWAJA BROTHERS CO. LTD.'!D13</f>
        <v>RICE</v>
      </c>
      <c r="F958" s="433" t="str">
        <f>'KHAWAJA BROTHERS CO. LTD.'!E13</f>
        <v>FORTUNE</v>
      </c>
      <c r="G958" s="443">
        <f>'KHAWAJA BROTHERS CO. LTD.'!F13</f>
        <v>0.67499999999999893</v>
      </c>
      <c r="H958" s="434">
        <f>'KHAWAJA BROTHERS CO. LTD.'!G13</f>
        <v>27</v>
      </c>
      <c r="I958" s="443">
        <f>'KHAWAJA BROTHERS CO. LTD.'!H13</f>
        <v>6831</v>
      </c>
      <c r="J958" s="433">
        <f>'KHAWAJA BROTHERS CO. LTD.'!I13</f>
        <v>41</v>
      </c>
      <c r="K958" s="443">
        <f>'KHAWAJA BROTHERS CO. LTD.'!J13</f>
        <v>1.0249999999999999</v>
      </c>
      <c r="L958" s="443">
        <f>'KHAWAJA BROTHERS CO. LTD.'!K13</f>
        <v>10373</v>
      </c>
      <c r="M958" s="443">
        <f>'KHAWAJA BROTHERS CO. LTD.'!L13</f>
        <v>253</v>
      </c>
      <c r="N958" s="433">
        <f>'KHAWAJA BROTHERS CO. LTD.'!M13</f>
        <v>1</v>
      </c>
      <c r="O958" s="444">
        <f>'KHAWAJA BROTHERS CO. LTD.'!N13</f>
        <v>1.6159594549787666E-2</v>
      </c>
      <c r="P958" s="433">
        <f>'KHAWAJA BROTHERS CO. LTD.'!O13</f>
        <v>0.92536868813219408</v>
      </c>
      <c r="Q958" s="433" t="str">
        <f>'KHAWAJA BROTHERS CO. LTD.'!P13</f>
        <v>C</v>
      </c>
      <c r="R958" s="434">
        <f>'KHAWAJA BROTHERS CO. LTD.'!Q13</f>
        <v>1.2272727272727273</v>
      </c>
      <c r="S958" s="443">
        <f>'KHAWAJA BROTHERS CO. LTD.'!R13</f>
        <v>1.8636363636363635</v>
      </c>
      <c r="T958" s="443">
        <f>'KHAWAJA BROTHERS CO. LTD.'!S13</f>
        <v>310.5</v>
      </c>
      <c r="U958" s="433">
        <f>'KHAWAJA BROTHERS CO. LTD.'!T13</f>
        <v>30</v>
      </c>
      <c r="V958" s="433">
        <f>'KHAWAJA BROTHERS CO. LTD.'!U13</f>
        <v>3</v>
      </c>
      <c r="W958" s="433">
        <f>'KHAWAJA BROTHERS CO. LTD.'!V13</f>
        <v>33</v>
      </c>
      <c r="X958" s="434">
        <f>'KHAWAJA BROTHERS CO. LTD.'!W13</f>
        <v>40.5</v>
      </c>
      <c r="Y958" s="434">
        <f>'KHAWAJA BROTHERS CO. LTD.'!X13</f>
        <v>0</v>
      </c>
      <c r="Z958" s="443">
        <f>'KHAWAJA BROTHERS CO. LTD.'!Y13</f>
        <v>0</v>
      </c>
      <c r="AA958" s="444">
        <f>'KHAWAJA BROTHERS CO. LTD.'!Z13</f>
        <v>1.0123456790123457</v>
      </c>
      <c r="AB958" s="446" t="str">
        <f>'KHAWAJA BROTHERS CO. LTD.'!AA13</f>
        <v>HIGH-DON’T ORDER</v>
      </c>
      <c r="AC958" s="443">
        <f>'KHAWAJA BROTHERS CO. LTD.'!AB13</f>
        <v>0</v>
      </c>
      <c r="AD958" s="450">
        <f>Table1[[#This Row],[Stock Sell in/Sell out]]*Table1[[#This Row],[Stock Norm +Transit Time]]/Table1[[#This Row],[Stock Norm QTY]]</f>
        <v>33.407407407407405</v>
      </c>
      <c r="AE958" s="443">
        <f>Table1[[#This Row],[Stock Norm +Transit Time]]*Table1[[#This Row],[Av. Daily Sales MT]]</f>
        <v>61.5</v>
      </c>
    </row>
    <row r="959" spans="1:31" hidden="1">
      <c r="A959" s="433" t="s">
        <v>143</v>
      </c>
      <c r="B959" s="433" t="s">
        <v>1</v>
      </c>
      <c r="C959" s="433" t="str">
        <f>'KHAWAJA BROTHERS CO. LTD.'!B14</f>
        <v>W040</v>
      </c>
      <c r="D959" s="433" t="str">
        <f>'KHAWAJA BROTHERS CO. LTD.'!C14</f>
        <v>FORTUNE VIET 1KG X 20BAG</v>
      </c>
      <c r="E959" s="433" t="str">
        <f>'KHAWAJA BROTHERS CO. LTD.'!D14</f>
        <v>RICE</v>
      </c>
      <c r="F959" s="433" t="str">
        <f>'KHAWAJA BROTHERS CO. LTD.'!E14</f>
        <v>FORTUNE</v>
      </c>
      <c r="G959" s="443">
        <f>'KHAWAJA BROTHERS CO. LTD.'!F14</f>
        <v>0.62999999999999956</v>
      </c>
      <c r="H959" s="434">
        <f>'KHAWAJA BROTHERS CO. LTD.'!G14</f>
        <v>21.333333333333332</v>
      </c>
      <c r="I959" s="443">
        <f>'KHAWAJA BROTHERS CO. LTD.'!H14</f>
        <v>7245</v>
      </c>
      <c r="J959" s="433">
        <f>'KHAWAJA BROTHERS CO. LTD.'!I14</f>
        <v>6</v>
      </c>
      <c r="K959" s="443">
        <f>'KHAWAJA BROTHERS CO. LTD.'!J14</f>
        <v>0.12</v>
      </c>
      <c r="L959" s="443">
        <f>'KHAWAJA BROTHERS CO. LTD.'!K14</f>
        <v>2037.65625</v>
      </c>
      <c r="M959" s="443">
        <f>'KHAWAJA BROTHERS CO. LTD.'!L14</f>
        <v>339.609375</v>
      </c>
      <c r="N959" s="433">
        <f>'KHAWAJA BROTHERS CO. LTD.'!M14</f>
        <v>1</v>
      </c>
      <c r="O959" s="444">
        <f>'KHAWAJA BROTHERS CO. LTD.'!N14</f>
        <v>1.5082288246468503E-2</v>
      </c>
      <c r="P959" s="433">
        <f>'KHAWAJA BROTHERS CO. LTD.'!O14</f>
        <v>0.9404509763786626</v>
      </c>
      <c r="Q959" s="433" t="str">
        <f>'KHAWAJA BROTHERS CO. LTD.'!P14</f>
        <v>C</v>
      </c>
      <c r="R959" s="434">
        <f>'KHAWAJA BROTHERS CO. LTD.'!Q14</f>
        <v>0.96969696969696961</v>
      </c>
      <c r="S959" s="443">
        <f>'KHAWAJA BROTHERS CO. LTD.'!R14</f>
        <v>0.27272727272727271</v>
      </c>
      <c r="T959" s="443">
        <f>'KHAWAJA BROTHERS CO. LTD.'!S14</f>
        <v>329.31818181818181</v>
      </c>
      <c r="U959" s="433">
        <f>'KHAWAJA BROTHERS CO. LTD.'!T14</f>
        <v>30</v>
      </c>
      <c r="V959" s="433">
        <f>'KHAWAJA BROTHERS CO. LTD.'!U14</f>
        <v>3</v>
      </c>
      <c r="W959" s="433">
        <f>'KHAWAJA BROTHERS CO. LTD.'!V14</f>
        <v>33</v>
      </c>
      <c r="X959" s="434">
        <f>'KHAWAJA BROTHERS CO. LTD.'!W14</f>
        <v>31.999999999999996</v>
      </c>
      <c r="Y959" s="434">
        <f>'KHAWAJA BROTHERS CO. LTD.'!X14</f>
        <v>25.999999999999996</v>
      </c>
      <c r="Z959" s="443">
        <f>'KHAWAJA BROTHERS CO. LTD.'!Y14</f>
        <v>0.76781249999999945</v>
      </c>
      <c r="AA959" s="444">
        <f>'KHAWAJA BROTHERS CO. LTD.'!Z14</f>
        <v>0.18750000000000003</v>
      </c>
      <c r="AB959" s="446" t="str">
        <f>'KHAWAJA BROTHERS CO. LTD.'!AA14</f>
        <v>VERY LOW-ORDER URGENTLY</v>
      </c>
      <c r="AC959" s="443">
        <f>'KHAWAJA BROTHERS CO. LTD.'!AB14</f>
        <v>8829.8437499999982</v>
      </c>
      <c r="AD959" s="450">
        <f>Table1[[#This Row],[Stock Sell in/Sell out]]*Table1[[#This Row],[Stock Norm +Transit Time]]/Table1[[#This Row],[Stock Norm QTY]]</f>
        <v>6.1875000000000009</v>
      </c>
      <c r="AE959" s="443">
        <f>Table1[[#This Row],[Stock Norm +Transit Time]]*Table1[[#This Row],[Av. Daily Sales MT]]</f>
        <v>9</v>
      </c>
    </row>
    <row r="960" spans="1:31" hidden="1">
      <c r="A960" s="433" t="s">
        <v>143</v>
      </c>
      <c r="B960" s="433" t="s">
        <v>1</v>
      </c>
      <c r="C960" s="433" t="str">
        <f>'KHAWAJA BROTHERS CO. LTD.'!B15</f>
        <v>W188</v>
      </c>
      <c r="D960" s="433" t="str">
        <f>'KHAWAJA BROTHERS CO. LTD.'!C15</f>
        <v>FRYTOL 1.8LT</v>
      </c>
      <c r="E960" s="433" t="str">
        <f>'KHAWAJA BROTHERS CO. LTD.'!D15</f>
        <v>COOKING OIL</v>
      </c>
      <c r="F960" s="433" t="str">
        <f>'KHAWAJA BROTHERS CO. LTD.'!E15</f>
        <v>FRYTOL</v>
      </c>
      <c r="G960" s="443">
        <f>'KHAWAJA BROTHERS CO. LTD.'!F15</f>
        <v>0.57887999999999973</v>
      </c>
      <c r="H960" s="434">
        <f>'KHAWAJA BROTHERS CO. LTD.'!G15</f>
        <v>49.333333333333336</v>
      </c>
      <c r="I960" s="443">
        <f>'KHAWAJA BROTHERS CO. LTD.'!H15</f>
        <v>16377.57333333333</v>
      </c>
      <c r="J960" s="433">
        <f>'KHAWAJA BROTHERS CO. LTD.'!I15</f>
        <v>114</v>
      </c>
      <c r="K960" s="443">
        <f>'KHAWAJA BROTHERS CO. LTD.'!J15</f>
        <v>1.1080800000000002</v>
      </c>
      <c r="L960" s="443">
        <f>'KHAWAJA BROTHERS CO. LTD.'!K15</f>
        <v>37845.473513513505</v>
      </c>
      <c r="M960" s="443">
        <f>'KHAWAJA BROTHERS CO. LTD.'!L15</f>
        <v>331.97783783783774</v>
      </c>
      <c r="N960" s="433">
        <f>'KHAWAJA BROTHERS CO. LTD.'!M15</f>
        <v>5</v>
      </c>
      <c r="O960" s="444">
        <f>'KHAWAJA BROTHERS CO. LTD.'!N15</f>
        <v>1.3858468285897919E-2</v>
      </c>
      <c r="P960" s="433">
        <f>'KHAWAJA BROTHERS CO. LTD.'!O15</f>
        <v>0.95430944466456047</v>
      </c>
      <c r="Q960" s="433" t="str">
        <f>'KHAWAJA BROTHERS CO. LTD.'!P15</f>
        <v>C</v>
      </c>
      <c r="R960" s="434">
        <f>'KHAWAJA BROTHERS CO. LTD.'!Q15</f>
        <v>2.2424242424242427</v>
      </c>
      <c r="S960" s="443">
        <f>'KHAWAJA BROTHERS CO. LTD.'!R15</f>
        <v>5.1818181818181817</v>
      </c>
      <c r="T960" s="443">
        <f>'KHAWAJA BROTHERS CO. LTD.'!S15</f>
        <v>744.43515151515135</v>
      </c>
      <c r="U960" s="433">
        <f>'KHAWAJA BROTHERS CO. LTD.'!T15</f>
        <v>30</v>
      </c>
      <c r="V960" s="433">
        <f>'KHAWAJA BROTHERS CO. LTD.'!U15</f>
        <v>3</v>
      </c>
      <c r="W960" s="433">
        <f>'KHAWAJA BROTHERS CO. LTD.'!V15</f>
        <v>33</v>
      </c>
      <c r="X960" s="434">
        <f>'KHAWAJA BROTHERS CO. LTD.'!W15</f>
        <v>74.000000000000014</v>
      </c>
      <c r="Y960" s="434">
        <f>'KHAWAJA BROTHERS CO. LTD.'!X15</f>
        <v>0</v>
      </c>
      <c r="Z960" s="443">
        <f>'KHAWAJA BROTHERS CO. LTD.'!Y15</f>
        <v>0</v>
      </c>
      <c r="AA960" s="444">
        <f>'KHAWAJA BROTHERS CO. LTD.'!Z15</f>
        <v>1.5405405405405403</v>
      </c>
      <c r="AB960" s="446" t="str">
        <f>'KHAWAJA BROTHERS CO. LTD.'!AA15</f>
        <v>HIGH-DON’T ORDER</v>
      </c>
      <c r="AC960" s="443">
        <f>'KHAWAJA BROTHERS CO. LTD.'!AB15</f>
        <v>0</v>
      </c>
      <c r="AD960" s="450">
        <f>Table1[[#This Row],[Stock Sell in/Sell out]]*Table1[[#This Row],[Stock Norm +Transit Time]]/Table1[[#This Row],[Stock Norm QTY]]</f>
        <v>50.837837837837832</v>
      </c>
      <c r="AE960" s="443">
        <f>Table1[[#This Row],[Stock Norm +Transit Time]]*Table1[[#This Row],[Av. Daily Sales MT]]</f>
        <v>171</v>
      </c>
    </row>
    <row r="961" spans="1:31" hidden="1">
      <c r="A961" s="433" t="s">
        <v>143</v>
      </c>
      <c r="B961" s="433" t="s">
        <v>1</v>
      </c>
      <c r="C961" s="433" t="str">
        <f>'KHAWAJA BROTHERS CO. LTD.'!B16</f>
        <v>W206</v>
      </c>
      <c r="D961" s="433" t="str">
        <f>'KHAWAJA BROTHERS CO. LTD.'!C16</f>
        <v>PROMISE 4.5KG</v>
      </c>
      <c r="E961" s="433" t="str">
        <f>'KHAWAJA BROTHERS CO. LTD.'!D16</f>
        <v>RICE</v>
      </c>
      <c r="F961" s="433" t="str">
        <f>'KHAWAJA BROTHERS CO. LTD.'!E16</f>
        <v>PROMISE</v>
      </c>
      <c r="G961" s="443">
        <f>'KHAWAJA BROTHERS CO. LTD.'!F16</f>
        <v>0.56699999999999973</v>
      </c>
      <c r="H961" s="434">
        <f>'KHAWAJA BROTHERS CO. LTD.'!G16</f>
        <v>14</v>
      </c>
      <c r="I961" s="443">
        <f>'KHAWAJA BROTHERS CO. LTD.'!H16</f>
        <v>5670</v>
      </c>
      <c r="J961" s="433">
        <f>'KHAWAJA BROTHERS CO. LTD.'!I16</f>
        <v>0</v>
      </c>
      <c r="K961" s="443">
        <f>'KHAWAJA BROTHERS CO. LTD.'!J16</f>
        <v>0</v>
      </c>
      <c r="L961" s="443">
        <f>'KHAWAJA BROTHERS CO. LTD.'!K16</f>
        <v>0</v>
      </c>
      <c r="M961" s="443">
        <f>'KHAWAJA BROTHERS CO. LTD.'!L16</f>
        <v>405</v>
      </c>
      <c r="N961" s="433">
        <f>'KHAWAJA BROTHERS CO. LTD.'!M16</f>
        <v>12</v>
      </c>
      <c r="O961" s="444">
        <f>'KHAWAJA BROTHERS CO. LTD.'!N16</f>
        <v>1.3574059421821655E-2</v>
      </c>
      <c r="P961" s="433">
        <f>'KHAWAJA BROTHERS CO. LTD.'!O16</f>
        <v>0.96788350408638213</v>
      </c>
      <c r="Q961" s="433" t="str">
        <f>'KHAWAJA BROTHERS CO. LTD.'!P16</f>
        <v>C</v>
      </c>
      <c r="R961" s="434">
        <f>'KHAWAJA BROTHERS CO. LTD.'!Q16</f>
        <v>0.63636363636363635</v>
      </c>
      <c r="S961" s="443">
        <f>'KHAWAJA BROTHERS CO. LTD.'!R16</f>
        <v>0</v>
      </c>
      <c r="T961" s="443">
        <f>'KHAWAJA BROTHERS CO. LTD.'!S16</f>
        <v>257.72727272727275</v>
      </c>
      <c r="U961" s="433">
        <f>'KHAWAJA BROTHERS CO. LTD.'!T16</f>
        <v>30</v>
      </c>
      <c r="V961" s="433">
        <f>'KHAWAJA BROTHERS CO. LTD.'!U16</f>
        <v>3</v>
      </c>
      <c r="W961" s="433">
        <f>'KHAWAJA BROTHERS CO. LTD.'!V16</f>
        <v>33</v>
      </c>
      <c r="X961" s="434">
        <f>'KHAWAJA BROTHERS CO. LTD.'!W16</f>
        <v>21</v>
      </c>
      <c r="Y961" s="434">
        <f>'KHAWAJA BROTHERS CO. LTD.'!X16</f>
        <v>21</v>
      </c>
      <c r="Z961" s="443">
        <f>'KHAWAJA BROTHERS CO. LTD.'!Y16</f>
        <v>0.8504999999999997</v>
      </c>
      <c r="AA961" s="444">
        <f>'KHAWAJA BROTHERS CO. LTD.'!Z16</f>
        <v>0</v>
      </c>
      <c r="AB961" s="446" t="str">
        <f>'KHAWAJA BROTHERS CO. LTD.'!AA16</f>
        <v>VERY LOW-ORDER URGENTLY</v>
      </c>
      <c r="AC961" s="443">
        <f>'KHAWAJA BROTHERS CO. LTD.'!AB16</f>
        <v>8505</v>
      </c>
      <c r="AD961" s="450">
        <f>Table1[[#This Row],[Stock Sell in/Sell out]]*Table1[[#This Row],[Stock Norm +Transit Time]]/Table1[[#This Row],[Stock Norm QTY]]</f>
        <v>0</v>
      </c>
      <c r="AE961" s="443">
        <f>Table1[[#This Row],[Stock Norm +Transit Time]]*Table1[[#This Row],[Av. Daily Sales MT]]</f>
        <v>0</v>
      </c>
    </row>
    <row r="962" spans="1:31" hidden="1">
      <c r="A962" s="433" t="s">
        <v>143</v>
      </c>
      <c r="B962" s="433" t="s">
        <v>1</v>
      </c>
      <c r="C962" s="433" t="str">
        <f>'KHAWAJA BROTHERS CO. LTD.'!B17</f>
        <v>W112</v>
      </c>
      <c r="D962" s="433" t="str">
        <f>'KHAWAJA BROTHERS CO. LTD.'!C17</f>
        <v>FORTUNE DELIGHT 4.5KG</v>
      </c>
      <c r="E962" s="433" t="str">
        <f>'KHAWAJA BROTHERS CO. LTD.'!D17</f>
        <v>RICE</v>
      </c>
      <c r="F962" s="433" t="str">
        <f>'KHAWAJA BROTHERS CO. LTD.'!E17</f>
        <v>FORTUNE DELIGHT</v>
      </c>
      <c r="G962" s="443">
        <f>'KHAWAJA BROTHERS CO. LTD.'!F17</f>
        <v>0.41999999999999954</v>
      </c>
      <c r="H962" s="434">
        <f>'KHAWAJA BROTHERS CO. LTD.'!G17</f>
        <v>7</v>
      </c>
      <c r="I962" s="443">
        <f>'KHAWAJA BROTHERS CO. LTD.'!H17</f>
        <v>5040</v>
      </c>
      <c r="J962" s="433">
        <f>'KHAWAJA BROTHERS CO. LTD.'!I17</f>
        <v>14</v>
      </c>
      <c r="K962" s="443">
        <f>'KHAWAJA BROTHERS CO. LTD.'!J17</f>
        <v>0.31950000000000001</v>
      </c>
      <c r="L962" s="443">
        <f>'KHAWAJA BROTHERS CO. LTD.'!K17</f>
        <v>10080</v>
      </c>
      <c r="M962" s="443">
        <f>'KHAWAJA BROTHERS CO. LTD.'!L17</f>
        <v>720</v>
      </c>
      <c r="N962" s="433">
        <f>'KHAWAJA BROTHERS CO. LTD.'!M17</f>
        <v>5</v>
      </c>
      <c r="O962" s="444">
        <f>'KHAWAJA BROTHERS CO. LTD.'!N17</f>
        <v>1.0054858830978997E-2</v>
      </c>
      <c r="P962" s="433">
        <f>'KHAWAJA BROTHERS CO. LTD.'!O17</f>
        <v>0.97793836291736114</v>
      </c>
      <c r="Q962" s="433" t="str">
        <f>'KHAWAJA BROTHERS CO. LTD.'!P17</f>
        <v>C</v>
      </c>
      <c r="R962" s="434">
        <f>'KHAWAJA BROTHERS CO. LTD.'!Q17</f>
        <v>0.31818181818181818</v>
      </c>
      <c r="S962" s="443">
        <f>'KHAWAJA BROTHERS CO. LTD.'!R17</f>
        <v>0.63636363636363635</v>
      </c>
      <c r="T962" s="443">
        <f>'KHAWAJA BROTHERS CO. LTD.'!S17</f>
        <v>229.09090909090909</v>
      </c>
      <c r="U962" s="433">
        <f>'KHAWAJA BROTHERS CO. LTD.'!T17</f>
        <v>30</v>
      </c>
      <c r="V962" s="433">
        <f>'KHAWAJA BROTHERS CO. LTD.'!U17</f>
        <v>3</v>
      </c>
      <c r="W962" s="433">
        <f>'KHAWAJA BROTHERS CO. LTD.'!V17</f>
        <v>33</v>
      </c>
      <c r="X962" s="434">
        <f>'KHAWAJA BROTHERS CO. LTD.'!W17</f>
        <v>10.5</v>
      </c>
      <c r="Y962" s="434">
        <f>'KHAWAJA BROTHERS CO. LTD.'!X17</f>
        <v>0</v>
      </c>
      <c r="Z962" s="443">
        <f>'KHAWAJA BROTHERS CO. LTD.'!Y17</f>
        <v>0</v>
      </c>
      <c r="AA962" s="444">
        <f>'KHAWAJA BROTHERS CO. LTD.'!Z17</f>
        <v>1.3333333333333333</v>
      </c>
      <c r="AB962" s="446" t="str">
        <f>'KHAWAJA BROTHERS CO. LTD.'!AA17</f>
        <v>HIGH-DON’T ORDER</v>
      </c>
      <c r="AC962" s="443">
        <f>'KHAWAJA BROTHERS CO. LTD.'!AB17</f>
        <v>0</v>
      </c>
      <c r="AD962" s="450">
        <f>Table1[[#This Row],[Stock Sell in/Sell out]]*Table1[[#This Row],[Stock Norm +Transit Time]]/Table1[[#This Row],[Stock Norm QTY]]</f>
        <v>44</v>
      </c>
      <c r="AE962" s="443">
        <f>Table1[[#This Row],[Stock Norm +Transit Time]]*Table1[[#This Row],[Av. Daily Sales MT]]</f>
        <v>21</v>
      </c>
    </row>
    <row r="963" spans="1:31" hidden="1">
      <c r="A963" s="433" t="s">
        <v>143</v>
      </c>
      <c r="B963" s="433" t="s">
        <v>1</v>
      </c>
      <c r="C963" s="433" t="str">
        <f>'KHAWAJA BROTHERS CO. LTD.'!B18</f>
        <v>W068</v>
      </c>
      <c r="D963" s="433" t="str">
        <f>'KHAWAJA BROTHERS CO. LTD.'!C18</f>
        <v>FORTUNE DELICIOUS 900G X 20</v>
      </c>
      <c r="E963" s="433" t="str">
        <f>'KHAWAJA BROTHERS CO. LTD.'!D18</f>
        <v>RICE</v>
      </c>
      <c r="F963" s="433" t="str">
        <f>'KHAWAJA BROTHERS CO. LTD.'!E18</f>
        <v>FORTUNE DELICIOUS</v>
      </c>
      <c r="G963" s="443">
        <f>'KHAWAJA BROTHERS CO. LTD.'!F18</f>
        <v>0.41369999999999996</v>
      </c>
      <c r="H963" s="434">
        <f>'KHAWAJA BROTHERS CO. LTD.'!G18</f>
        <v>19.666666666666664</v>
      </c>
      <c r="I963" s="443">
        <f>'KHAWAJA BROTHERS CO. LTD.'!H18</f>
        <v>4941.333333333333</v>
      </c>
      <c r="J963" s="433">
        <f>'KHAWAJA BROTHERS CO. LTD.'!I18</f>
        <v>1</v>
      </c>
      <c r="K963" s="443">
        <f>'KHAWAJA BROTHERS CO. LTD.'!J18</f>
        <v>1.7999999999999999E-2</v>
      </c>
      <c r="L963" s="443">
        <f>'KHAWAJA BROTHERS CO. LTD.'!K18</f>
        <v>251.25423728813561</v>
      </c>
      <c r="M963" s="443">
        <f>'KHAWAJA BROTHERS CO. LTD.'!L18</f>
        <v>251.25423728813561</v>
      </c>
      <c r="N963" s="433">
        <f>'KHAWAJA BROTHERS CO. LTD.'!M18</f>
        <v>5</v>
      </c>
      <c r="O963" s="444">
        <f>'KHAWAJA BROTHERS CO. LTD.'!N18</f>
        <v>9.9040359485143229E-3</v>
      </c>
      <c r="P963" s="433">
        <f>'KHAWAJA BROTHERS CO. LTD.'!O18</f>
        <v>0.98784239886587544</v>
      </c>
      <c r="Q963" s="433" t="str">
        <f>'KHAWAJA BROTHERS CO. LTD.'!P18</f>
        <v>C</v>
      </c>
      <c r="R963" s="434">
        <f>'KHAWAJA BROTHERS CO. LTD.'!Q18</f>
        <v>0.89393939393939381</v>
      </c>
      <c r="S963" s="443">
        <f>'KHAWAJA BROTHERS CO. LTD.'!R18</f>
        <v>4.5454545454545456E-2</v>
      </c>
      <c r="T963" s="443">
        <f>'KHAWAJA BROTHERS CO. LTD.'!S18</f>
        <v>224.60606060606059</v>
      </c>
      <c r="U963" s="433">
        <f>'KHAWAJA BROTHERS CO. LTD.'!T18</f>
        <v>30</v>
      </c>
      <c r="V963" s="433">
        <f>'KHAWAJA BROTHERS CO. LTD.'!U18</f>
        <v>3</v>
      </c>
      <c r="W963" s="433">
        <f>'KHAWAJA BROTHERS CO. LTD.'!V18</f>
        <v>33</v>
      </c>
      <c r="X963" s="434">
        <f>'KHAWAJA BROTHERS CO. LTD.'!W18</f>
        <v>29.499999999999996</v>
      </c>
      <c r="Y963" s="434">
        <f>'KHAWAJA BROTHERS CO. LTD.'!X18</f>
        <v>28.499999999999996</v>
      </c>
      <c r="Z963" s="443">
        <f>'KHAWAJA BROTHERS CO. LTD.'!Y18</f>
        <v>0.59951440677966095</v>
      </c>
      <c r="AA963" s="444">
        <f>'KHAWAJA BROTHERS CO. LTD.'!Z18</f>
        <v>3.389830508474577E-2</v>
      </c>
      <c r="AB963" s="446" t="str">
        <f>'KHAWAJA BROTHERS CO. LTD.'!AA18</f>
        <v>VERY LOW-ORDER URGENTLY</v>
      </c>
      <c r="AC963" s="443">
        <f>'KHAWAJA BROTHERS CO. LTD.'!AB18</f>
        <v>7160.7457627118638</v>
      </c>
      <c r="AD963" s="450">
        <f>Table1[[#This Row],[Stock Sell in/Sell out]]*Table1[[#This Row],[Stock Norm +Transit Time]]/Table1[[#This Row],[Stock Norm QTY]]</f>
        <v>1.1186440677966103</v>
      </c>
      <c r="AE963" s="443">
        <f>Table1[[#This Row],[Stock Norm +Transit Time]]*Table1[[#This Row],[Av. Daily Sales MT]]</f>
        <v>1.5</v>
      </c>
    </row>
    <row r="964" spans="1:31" hidden="1">
      <c r="A964" s="433" t="s">
        <v>143</v>
      </c>
      <c r="B964" s="433" t="s">
        <v>1</v>
      </c>
      <c r="C964" s="433" t="str">
        <f>'KHAWAJA BROTHERS CO. LTD.'!B19</f>
        <v>W185</v>
      </c>
      <c r="D964" s="433" t="str">
        <f>'KHAWAJA BROTHERS CO. LTD.'!C19</f>
        <v>FORTUNE DELIGHT 22.5KG</v>
      </c>
      <c r="E964" s="433" t="str">
        <f>'KHAWAJA BROTHERS CO. LTD.'!D19</f>
        <v>RICE</v>
      </c>
      <c r="F964" s="433" t="str">
        <f>'KHAWAJA BROTHERS CO. LTD.'!E19</f>
        <v>FORTUNE DELIGHT</v>
      </c>
      <c r="G964" s="443">
        <f>'KHAWAJA BROTHERS CO. LTD.'!F19</f>
        <v>0.20250000000000004</v>
      </c>
      <c r="H964" s="434">
        <f>'KHAWAJA BROTHERS CO. LTD.'!G19</f>
        <v>9</v>
      </c>
      <c r="I964" s="443">
        <f>'KHAWAJA BROTHERS CO. LTD.'!H19</f>
        <v>1782</v>
      </c>
      <c r="J964" s="433">
        <f>'KHAWAJA BROTHERS CO. LTD.'!I19</f>
        <v>49</v>
      </c>
      <c r="K964" s="443">
        <f>'KHAWAJA BROTHERS CO. LTD.'!J19</f>
        <v>1.1025</v>
      </c>
      <c r="L964" s="443">
        <f>'KHAWAJA BROTHERS CO. LTD.'!K19</f>
        <v>9702</v>
      </c>
      <c r="M964" s="443">
        <f>'KHAWAJA BROTHERS CO. LTD.'!L19</f>
        <v>198</v>
      </c>
      <c r="N964" s="433">
        <f>'KHAWAJA BROTHERS CO. LTD.'!M19</f>
        <v>20</v>
      </c>
      <c r="O964" s="444">
        <f>'KHAWAJA BROTHERS CO. LTD.'!N19</f>
        <v>4.8478783649363085E-3</v>
      </c>
      <c r="P964" s="433">
        <f>'KHAWAJA BROTHERS CO. LTD.'!O19</f>
        <v>0.99269027723081171</v>
      </c>
      <c r="Q964" s="433" t="str">
        <f>'KHAWAJA BROTHERS CO. LTD.'!P19</f>
        <v>C</v>
      </c>
      <c r="R964" s="434">
        <f>'KHAWAJA BROTHERS CO. LTD.'!Q19</f>
        <v>0.40909090909090912</v>
      </c>
      <c r="S964" s="443">
        <f>'KHAWAJA BROTHERS CO. LTD.'!R19</f>
        <v>2.2272727272727271</v>
      </c>
      <c r="T964" s="443">
        <f>'KHAWAJA BROTHERS CO. LTD.'!S19</f>
        <v>81</v>
      </c>
      <c r="U964" s="433">
        <f>'KHAWAJA BROTHERS CO. LTD.'!T19</f>
        <v>30</v>
      </c>
      <c r="V964" s="433">
        <f>'KHAWAJA BROTHERS CO. LTD.'!U19</f>
        <v>3</v>
      </c>
      <c r="W964" s="433">
        <f>'KHAWAJA BROTHERS CO. LTD.'!V19</f>
        <v>33</v>
      </c>
      <c r="X964" s="434">
        <f>'KHAWAJA BROTHERS CO. LTD.'!W19</f>
        <v>13.5</v>
      </c>
      <c r="Y964" s="434">
        <f>'KHAWAJA BROTHERS CO. LTD.'!X19</f>
        <v>0</v>
      </c>
      <c r="Z964" s="443">
        <f>'KHAWAJA BROTHERS CO. LTD.'!Y19</f>
        <v>0</v>
      </c>
      <c r="AA964" s="444">
        <f>'KHAWAJA BROTHERS CO. LTD.'!Z19</f>
        <v>3.6296296296296298</v>
      </c>
      <c r="AB964" s="446" t="str">
        <f>'KHAWAJA BROTHERS CO. LTD.'!AA19</f>
        <v>VERY HIGH-DON’T ORDER</v>
      </c>
      <c r="AC964" s="443">
        <f>'KHAWAJA BROTHERS CO. LTD.'!AB19</f>
        <v>0</v>
      </c>
      <c r="AD964" s="450">
        <f>Table1[[#This Row],[Stock Sell in/Sell out]]*Table1[[#This Row],[Stock Norm +Transit Time]]/Table1[[#This Row],[Stock Norm QTY]]</f>
        <v>119.77777777777777</v>
      </c>
      <c r="AE964" s="443">
        <f>Table1[[#This Row],[Stock Norm +Transit Time]]*Table1[[#This Row],[Av. Daily Sales MT]]</f>
        <v>73.5</v>
      </c>
    </row>
    <row r="965" spans="1:31" hidden="1">
      <c r="A965" s="433" t="s">
        <v>143</v>
      </c>
      <c r="B965" s="433" t="s">
        <v>1</v>
      </c>
      <c r="C965" s="433" t="str">
        <f>'KHAWAJA BROTHERS CO. LTD.'!B20</f>
        <v>W059</v>
      </c>
      <c r="D965" s="433" t="str">
        <f>'KHAWAJA BROTHERS CO. LTD.'!C20</f>
        <v xml:space="preserve">FORTUNE DELIGHT 5KG *5 </v>
      </c>
      <c r="E965" s="433" t="str">
        <f>'KHAWAJA BROTHERS CO. LTD.'!D20</f>
        <v>RICE</v>
      </c>
      <c r="F965" s="433" t="str">
        <f>'KHAWAJA BROTHERS CO. LTD.'!E20</f>
        <v>FORTUNE DELIGHT</v>
      </c>
      <c r="G965" s="443">
        <f>'KHAWAJA BROTHERS CO. LTD.'!F20</f>
        <v>0.20000000000000004</v>
      </c>
      <c r="H965" s="434">
        <f>'KHAWAJA BROTHERS CO. LTD.'!G20</f>
        <v>7.333333333333333</v>
      </c>
      <c r="I965" s="443">
        <f>'KHAWAJA BROTHERS CO. LTD.'!H20</f>
        <v>2160</v>
      </c>
      <c r="J965" s="433">
        <f>'KHAWAJA BROTHERS CO. LTD.'!I20</f>
        <v>0</v>
      </c>
      <c r="K965" s="443">
        <f>'KHAWAJA BROTHERS CO. LTD.'!J20</f>
        <v>0</v>
      </c>
      <c r="L965" s="443">
        <f>'KHAWAJA BROTHERS CO. LTD.'!K20</f>
        <v>0</v>
      </c>
      <c r="M965" s="443">
        <f>'KHAWAJA BROTHERS CO. LTD.'!L20</f>
        <v>294.54545454545456</v>
      </c>
      <c r="N965" s="433">
        <f>'KHAWAJA BROTHERS CO. LTD.'!M20</f>
        <v>20</v>
      </c>
      <c r="O965" s="444">
        <f>'KHAWAJA BROTHERS CO. LTD.'!N20</f>
        <v>4.7880280147519104E-3</v>
      </c>
      <c r="P965" s="433">
        <f>'KHAWAJA BROTHERS CO. LTD.'!O20</f>
        <v>0.99747830524556358</v>
      </c>
      <c r="Q965" s="433" t="str">
        <f>'KHAWAJA BROTHERS CO. LTD.'!P20</f>
        <v>C</v>
      </c>
      <c r="R965" s="434">
        <f>'KHAWAJA BROTHERS CO. LTD.'!Q20</f>
        <v>0.33333333333333331</v>
      </c>
      <c r="S965" s="443">
        <f>'KHAWAJA BROTHERS CO. LTD.'!R20</f>
        <v>0</v>
      </c>
      <c r="T965" s="443">
        <f>'KHAWAJA BROTHERS CO. LTD.'!S20</f>
        <v>98.181818181818187</v>
      </c>
      <c r="U965" s="433">
        <f>'KHAWAJA BROTHERS CO. LTD.'!T20</f>
        <v>30</v>
      </c>
      <c r="V965" s="433">
        <f>'KHAWAJA BROTHERS CO. LTD.'!U20</f>
        <v>3</v>
      </c>
      <c r="W965" s="433">
        <f>'KHAWAJA BROTHERS CO. LTD.'!V20</f>
        <v>33</v>
      </c>
      <c r="X965" s="434">
        <f>'KHAWAJA BROTHERS CO. LTD.'!W20</f>
        <v>11</v>
      </c>
      <c r="Y965" s="434">
        <f>'KHAWAJA BROTHERS CO. LTD.'!X20</f>
        <v>11</v>
      </c>
      <c r="Z965" s="443">
        <f>'KHAWAJA BROTHERS CO. LTD.'!Y20</f>
        <v>0.3000000000000001</v>
      </c>
      <c r="AA965" s="444">
        <f>'KHAWAJA BROTHERS CO. LTD.'!Z20</f>
        <v>0</v>
      </c>
      <c r="AB965" s="446" t="str">
        <f>'KHAWAJA BROTHERS CO. LTD.'!AA20</f>
        <v>VERY LOW-ORDER URGENTLY</v>
      </c>
      <c r="AC965" s="443">
        <f>'KHAWAJA BROTHERS CO. LTD.'!AB20</f>
        <v>3240</v>
      </c>
      <c r="AD965" s="450">
        <f>Table1[[#This Row],[Stock Sell in/Sell out]]*Table1[[#This Row],[Stock Norm +Transit Time]]/Table1[[#This Row],[Stock Norm QTY]]</f>
        <v>0</v>
      </c>
      <c r="AE965" s="443">
        <f>Table1[[#This Row],[Stock Norm +Transit Time]]*Table1[[#This Row],[Av. Daily Sales MT]]</f>
        <v>0</v>
      </c>
    </row>
    <row r="966" spans="1:31" hidden="1">
      <c r="A966" s="433" t="s">
        <v>143</v>
      </c>
      <c r="B966" s="433" t="s">
        <v>1</v>
      </c>
      <c r="C966" s="433" t="str">
        <f>'KHAWAJA BROTHERS CO. LTD.'!B21</f>
        <v>W176</v>
      </c>
      <c r="D966" s="433" t="str">
        <f>'KHAWAJA BROTHERS CO. LTD.'!C21</f>
        <v>FORTUNE VIET 50KG</v>
      </c>
      <c r="E966" s="433" t="str">
        <f>'KHAWAJA BROTHERS CO. LTD.'!D21</f>
        <v>RICE</v>
      </c>
      <c r="F966" s="433" t="str">
        <f>'KHAWAJA BROTHERS CO. LTD.'!E21</f>
        <v>FORTUNE</v>
      </c>
      <c r="G966" s="443">
        <f>'KHAWAJA BROTHERS CO. LTD.'!F21</f>
        <v>3.3333333333333333E-2</v>
      </c>
      <c r="H966" s="434">
        <f>'KHAWAJA BROTHERS CO. LTD.'!G21</f>
        <v>0.66666666666666663</v>
      </c>
      <c r="I966" s="443">
        <f>'KHAWAJA BROTHERS CO. LTD.'!H21</f>
        <v>273.33333333333331</v>
      </c>
      <c r="J966" s="433">
        <f>'KHAWAJA BROTHERS CO. LTD.'!I21</f>
        <v>85</v>
      </c>
      <c r="K966" s="443">
        <f>'KHAWAJA BROTHERS CO. LTD.'!J21</f>
        <v>4.25</v>
      </c>
      <c r="L966" s="443">
        <f>'KHAWAJA BROTHERS CO. LTD.'!K21</f>
        <v>34850</v>
      </c>
      <c r="M966" s="443">
        <f>'KHAWAJA BROTHERS CO. LTD.'!L21</f>
        <v>410</v>
      </c>
      <c r="N966" s="433">
        <f>'KHAWAJA BROTHERS CO. LTD.'!M21</f>
        <v>1</v>
      </c>
      <c r="O966" s="444">
        <f>'KHAWAJA BROTHERS CO. LTD.'!N21</f>
        <v>7.9800466912531814E-4</v>
      </c>
      <c r="P966" s="433">
        <f>'KHAWAJA BROTHERS CO. LTD.'!O21</f>
        <v>0.99827630991468885</v>
      </c>
      <c r="Q966" s="433" t="str">
        <f>'KHAWAJA BROTHERS CO. LTD.'!P21</f>
        <v>C</v>
      </c>
      <c r="R966" s="434">
        <f>'KHAWAJA BROTHERS CO. LTD.'!Q21</f>
        <v>3.03030303030303E-2</v>
      </c>
      <c r="S966" s="443">
        <f>'KHAWAJA BROTHERS CO. LTD.'!R21</f>
        <v>3.8636363636363638</v>
      </c>
      <c r="T966" s="443">
        <f>'KHAWAJA BROTHERS CO. LTD.'!S21</f>
        <v>12.424242424242424</v>
      </c>
      <c r="U966" s="433">
        <f>'KHAWAJA BROTHERS CO. LTD.'!T21</f>
        <v>30</v>
      </c>
      <c r="V966" s="433">
        <f>'KHAWAJA BROTHERS CO. LTD.'!U21</f>
        <v>3</v>
      </c>
      <c r="W966" s="433">
        <f>'KHAWAJA BROTHERS CO. LTD.'!V21</f>
        <v>33</v>
      </c>
      <c r="X966" s="434">
        <f>'KHAWAJA BROTHERS CO. LTD.'!W21</f>
        <v>0.99999999999999989</v>
      </c>
      <c r="Y966" s="434">
        <f>'KHAWAJA BROTHERS CO. LTD.'!X21</f>
        <v>0</v>
      </c>
      <c r="Z966" s="443">
        <f>'KHAWAJA BROTHERS CO. LTD.'!Y21</f>
        <v>0</v>
      </c>
      <c r="AA966" s="444">
        <f>'KHAWAJA BROTHERS CO. LTD.'!Z21</f>
        <v>85.000000000000014</v>
      </c>
      <c r="AB966" s="446" t="str">
        <f>'KHAWAJA BROTHERS CO. LTD.'!AA21</f>
        <v>VERY HIGH-DON’T ORDER</v>
      </c>
      <c r="AC966" s="443">
        <f>'KHAWAJA BROTHERS CO. LTD.'!AB21</f>
        <v>0</v>
      </c>
      <c r="AD966" s="450">
        <f>Table1[[#This Row],[Stock Sell in/Sell out]]*Table1[[#This Row],[Stock Norm +Transit Time]]/Table1[[#This Row],[Stock Norm QTY]]</f>
        <v>2805.0000000000005</v>
      </c>
      <c r="AE966" s="443">
        <f>Table1[[#This Row],[Stock Norm +Transit Time]]*Table1[[#This Row],[Av. Daily Sales MT]]</f>
        <v>127.5</v>
      </c>
    </row>
    <row r="967" spans="1:31" hidden="1">
      <c r="A967" s="433" t="s">
        <v>143</v>
      </c>
      <c r="B967" s="433" t="s">
        <v>1</v>
      </c>
      <c r="C967" s="433" t="str">
        <f>'KHAWAJA BROTHERS CO. LTD.'!B23</f>
        <v>W111</v>
      </c>
      <c r="D967" s="433" t="str">
        <f>'KHAWAJA BROTHERS CO. LTD.'!C23</f>
        <v>FORTUNE DELIGHT 900GM</v>
      </c>
      <c r="E967" s="433" t="str">
        <f>'KHAWAJA BROTHERS CO. LTD.'!D23</f>
        <v>RICE</v>
      </c>
      <c r="F967" s="433" t="str">
        <f>'KHAWAJA BROTHERS CO. LTD.'!E23</f>
        <v>FORTUNE DELIGHT</v>
      </c>
      <c r="G967" s="443">
        <f>'KHAWAJA BROTHERS CO. LTD.'!F23</f>
        <v>2.4000000000000004E-2</v>
      </c>
      <c r="H967" s="434">
        <f>'KHAWAJA BROTHERS CO. LTD.'!G23</f>
        <v>0.66666666666666663</v>
      </c>
      <c r="I967" s="443">
        <f>'KHAWAJA BROTHERS CO. LTD.'!H23</f>
        <v>306.66666666666669</v>
      </c>
      <c r="J967" s="433">
        <f>'KHAWAJA BROTHERS CO. LTD.'!I23</f>
        <v>0</v>
      </c>
      <c r="K967" s="443">
        <f>'KHAWAJA BROTHERS CO. LTD.'!J23</f>
        <v>0</v>
      </c>
      <c r="L967" s="443">
        <f>'KHAWAJA BROTHERS CO. LTD.'!K23</f>
        <v>0</v>
      </c>
      <c r="M967" s="443">
        <f>'KHAWAJA BROTHERS CO. LTD.'!L23</f>
        <v>460.00000000000006</v>
      </c>
      <c r="N967" s="433">
        <f>'KHAWAJA BROTHERS CO. LTD.'!M23</f>
        <v>12</v>
      </c>
      <c r="O967" s="444">
        <f>'KHAWAJA BROTHERS CO. LTD.'!N23</f>
        <v>5.7456336177022917E-4</v>
      </c>
      <c r="P967" s="433">
        <f>'KHAWAJA BROTHERS CO. LTD.'!O23</f>
        <v>0.99956907747867185</v>
      </c>
      <c r="Q967" s="433" t="str">
        <f>'KHAWAJA BROTHERS CO. LTD.'!P23</f>
        <v>C</v>
      </c>
      <c r="R967" s="434">
        <f>'KHAWAJA BROTHERS CO. LTD.'!Q23</f>
        <v>3.03030303030303E-2</v>
      </c>
      <c r="S967" s="443">
        <f>'KHAWAJA BROTHERS CO. LTD.'!R23</f>
        <v>0</v>
      </c>
      <c r="T967" s="443">
        <f>'KHAWAJA BROTHERS CO. LTD.'!S23</f>
        <v>13.939393939393939</v>
      </c>
      <c r="U967" s="433">
        <f>'KHAWAJA BROTHERS CO. LTD.'!T23</f>
        <v>30</v>
      </c>
      <c r="V967" s="433">
        <f>'KHAWAJA BROTHERS CO. LTD.'!U23</f>
        <v>3</v>
      </c>
      <c r="W967" s="433">
        <f>'KHAWAJA BROTHERS CO. LTD.'!V23</f>
        <v>33</v>
      </c>
      <c r="X967" s="434">
        <f>'KHAWAJA BROTHERS CO. LTD.'!W23</f>
        <v>0.99999999999999989</v>
      </c>
      <c r="Y967" s="434">
        <f>'KHAWAJA BROTHERS CO. LTD.'!X23</f>
        <v>0.99999999999999989</v>
      </c>
      <c r="Z967" s="443">
        <f>'KHAWAJA BROTHERS CO. LTD.'!Y23</f>
        <v>3.6000000000000004E-2</v>
      </c>
      <c r="AA967" s="444">
        <f>'KHAWAJA BROTHERS CO. LTD.'!Z23</f>
        <v>0</v>
      </c>
      <c r="AB967" s="446" t="str">
        <f>'KHAWAJA BROTHERS CO. LTD.'!AA23</f>
        <v>VERY LOW-ORDER URGENTLY</v>
      </c>
      <c r="AC967" s="443">
        <f>'KHAWAJA BROTHERS CO. LTD.'!AB23</f>
        <v>460</v>
      </c>
      <c r="AD967" s="450">
        <f>Table1[[#This Row],[Stock Sell in/Sell out]]*Table1[[#This Row],[Stock Norm +Transit Time]]/Table1[[#This Row],[Stock Norm QTY]]</f>
        <v>0</v>
      </c>
      <c r="AE967" s="443">
        <f>Table1[[#This Row],[Stock Norm +Transit Time]]*Table1[[#This Row],[Av. Daily Sales MT]]</f>
        <v>0</v>
      </c>
    </row>
    <row r="968" spans="1:31" hidden="1">
      <c r="A968" s="433" t="s">
        <v>143</v>
      </c>
      <c r="B968" s="433" t="s">
        <v>1</v>
      </c>
      <c r="C968" s="433" t="str">
        <f>'KHAWAJA BROTHERS CO. LTD.'!B24</f>
        <v>W138</v>
      </c>
      <c r="D968" s="433" t="str">
        <f>'KHAWAJA BROTHERS CO. LTD.'!C24</f>
        <v>VIKING ROL 20L</v>
      </c>
      <c r="E968" s="433" t="str">
        <f>'KHAWAJA BROTHERS CO. LTD.'!D24</f>
        <v>COOKING OIL</v>
      </c>
      <c r="F968" s="433" t="str">
        <f>'KHAWAJA BROTHERS CO. LTD.'!E24</f>
        <v>VIKING</v>
      </c>
      <c r="G968" s="443">
        <f>'KHAWAJA BROTHERS CO. LTD.'!F24</f>
        <v>1.7999999999999999E-2</v>
      </c>
      <c r="H968" s="434">
        <f>'KHAWAJA BROTHERS CO. LTD.'!G24</f>
        <v>1</v>
      </c>
      <c r="I968" s="443">
        <f>'KHAWAJA BROTHERS CO. LTD.'!H24</f>
        <v>340</v>
      </c>
      <c r="J968" s="433">
        <f>'KHAWAJA BROTHERS CO. LTD.'!I24</f>
        <v>0</v>
      </c>
      <c r="K968" s="443">
        <f>'KHAWAJA BROTHERS CO. LTD.'!J24</f>
        <v>0</v>
      </c>
      <c r="L968" s="443">
        <f>'KHAWAJA BROTHERS CO. LTD.'!K24</f>
        <v>0</v>
      </c>
      <c r="M968" s="443">
        <f>'KHAWAJA BROTHERS CO. LTD.'!L24</f>
        <v>340</v>
      </c>
      <c r="N968" s="433">
        <f>'KHAWAJA BROTHERS CO. LTD.'!M24</f>
        <v>5</v>
      </c>
      <c r="O968" s="444">
        <f>'KHAWAJA BROTHERS CO. LTD.'!N24</f>
        <v>4.3092252132767177E-4</v>
      </c>
      <c r="P968" s="433">
        <f>'KHAWAJA BROTHERS CO. LTD.'!O24</f>
        <v>0.99999999999999956</v>
      </c>
      <c r="Q968" s="433" t="str">
        <f>'KHAWAJA BROTHERS CO. LTD.'!P24</f>
        <v>C</v>
      </c>
      <c r="R968" s="434">
        <f>'KHAWAJA BROTHERS CO. LTD.'!Q24</f>
        <v>4.5454545454545456E-2</v>
      </c>
      <c r="S968" s="443">
        <f>'KHAWAJA BROTHERS CO. LTD.'!R24</f>
        <v>0</v>
      </c>
      <c r="T968" s="443">
        <f>'KHAWAJA BROTHERS CO. LTD.'!S24</f>
        <v>15.454545454545455</v>
      </c>
      <c r="U968" s="433">
        <f>'KHAWAJA BROTHERS CO. LTD.'!T24</f>
        <v>30</v>
      </c>
      <c r="V968" s="433">
        <f>'KHAWAJA BROTHERS CO. LTD.'!U24</f>
        <v>3</v>
      </c>
      <c r="W968" s="433">
        <f>'KHAWAJA BROTHERS CO. LTD.'!V24</f>
        <v>33</v>
      </c>
      <c r="X968" s="434">
        <f>'KHAWAJA BROTHERS CO. LTD.'!W24</f>
        <v>1.5</v>
      </c>
      <c r="Y968" s="434">
        <f>'KHAWAJA BROTHERS CO. LTD.'!X24</f>
        <v>1.5</v>
      </c>
      <c r="Z968" s="443">
        <f>'KHAWAJA BROTHERS CO. LTD.'!Y24</f>
        <v>2.7E-2</v>
      </c>
      <c r="AA968" s="444">
        <f>'KHAWAJA BROTHERS CO. LTD.'!Z24</f>
        <v>0</v>
      </c>
      <c r="AB968" s="446" t="str">
        <f>'KHAWAJA BROTHERS CO. LTD.'!AA24</f>
        <v>VERY LOW-ORDER URGENTLY</v>
      </c>
      <c r="AC968" s="443">
        <f>'KHAWAJA BROTHERS CO. LTD.'!AB24</f>
        <v>510</v>
      </c>
      <c r="AD968" s="450">
        <f>Table1[[#This Row],[Stock Sell in/Sell out]]*Table1[[#This Row],[Stock Norm +Transit Time]]/Table1[[#This Row],[Stock Norm QTY]]</f>
        <v>0</v>
      </c>
      <c r="AE968" s="443">
        <f>Table1[[#This Row],[Stock Norm +Transit Time]]*Table1[[#This Row],[Av. Daily Sales MT]]</f>
        <v>0</v>
      </c>
    </row>
    <row r="969" spans="1:31" hidden="1">
      <c r="A969" s="433" t="s">
        <v>147</v>
      </c>
      <c r="B969" s="433" t="s">
        <v>342</v>
      </c>
      <c r="C969" s="433" t="str">
        <f>'I-AGE PLUS PREMIUM'!B5</f>
        <v>W042</v>
      </c>
      <c r="D969" s="433" t="str">
        <f>'I-AGE PLUS PREMIUM'!C5</f>
        <v>FORTUNE VIET 5KG</v>
      </c>
      <c r="E969" s="433" t="str">
        <f>'I-AGE PLUS PREMIUM'!D5</f>
        <v>RICE</v>
      </c>
      <c r="F969" s="433" t="str">
        <f>'I-AGE PLUS PREMIUM'!E5</f>
        <v>FORTUNE</v>
      </c>
      <c r="G969" s="443">
        <f>'I-AGE PLUS PREMIUM'!F5</f>
        <v>13.366666666666729</v>
      </c>
      <c r="H969" s="434">
        <f>'I-AGE PLUS PREMIUM'!G5</f>
        <v>533</v>
      </c>
      <c r="I969" s="443">
        <f>'I-AGE PLUS PREMIUM'!H5</f>
        <v>171330</v>
      </c>
      <c r="J969" s="433">
        <f>'I-AGE PLUS PREMIUM'!I5</f>
        <v>0</v>
      </c>
      <c r="K969" s="443">
        <f>'I-AGE PLUS PREMIUM'!J5</f>
        <v>0</v>
      </c>
      <c r="L969" s="443">
        <f>'I-AGE PLUS PREMIUM'!K5</f>
        <v>0</v>
      </c>
      <c r="M969" s="443">
        <f>'I-AGE PLUS PREMIUM'!L5</f>
        <v>321.44465290806755</v>
      </c>
      <c r="N969" s="433">
        <f>'I-AGE PLUS PREMIUM'!M5</f>
        <v>5</v>
      </c>
      <c r="O969" s="444">
        <f>'I-AGE PLUS PREMIUM'!N5</f>
        <v>0.39138790445450289</v>
      </c>
      <c r="P969" s="433">
        <f>'I-AGE PLUS PREMIUM'!O5</f>
        <v>0.39138790445450289</v>
      </c>
      <c r="Q969" s="433" t="str">
        <f>'I-AGE PLUS PREMIUM'!P5</f>
        <v>A</v>
      </c>
      <c r="R969" s="434">
        <f>'I-AGE PLUS PREMIUM'!Q5</f>
        <v>24.227272727272727</v>
      </c>
      <c r="S969" s="443">
        <f>'I-AGE PLUS PREMIUM'!R5</f>
        <v>0.60757575757576043</v>
      </c>
      <c r="T969" s="443">
        <f>'I-AGE PLUS PREMIUM'!S5</f>
        <v>7787.727272727273</v>
      </c>
      <c r="U969" s="433">
        <f>'I-AGE PLUS PREMIUM'!T5</f>
        <v>7</v>
      </c>
      <c r="V969" s="433">
        <f>'I-AGE PLUS PREMIUM'!U5</f>
        <v>4</v>
      </c>
      <c r="W969" s="433">
        <f>'I-AGE PLUS PREMIUM'!V5</f>
        <v>11</v>
      </c>
      <c r="X969" s="434">
        <f>'I-AGE PLUS PREMIUM'!W5</f>
        <v>266.5</v>
      </c>
      <c r="Y969" s="434">
        <f>'I-AGE PLUS PREMIUM'!X5</f>
        <v>266.5</v>
      </c>
      <c r="Z969" s="443">
        <f>'I-AGE PLUS PREMIUM'!Y5</f>
        <v>6.6833333333333655</v>
      </c>
      <c r="AA969" s="444">
        <f>'I-AGE PLUS PREMIUM'!Z5</f>
        <v>0</v>
      </c>
      <c r="AB969" s="446" t="str">
        <f>'I-AGE PLUS PREMIUM'!AA5</f>
        <v>VERY LOW-ORDER URGENTLY</v>
      </c>
      <c r="AC969" s="443">
        <f>'I-AGE PLUS PREMIUM'!AB5</f>
        <v>85665</v>
      </c>
      <c r="AD969" s="450">
        <f>Table1[[#This Row],[Stock Sell in/Sell out]]*Table1[[#This Row],[Stock Norm +Transit Time]]/Table1[[#This Row],[Stock Norm QTY]]</f>
        <v>0</v>
      </c>
      <c r="AE969" s="443">
        <f>Table1[[#This Row],[Stock Norm +Transit Time]]*Table1[[#This Row],[Av. Daily Sales MT]]</f>
        <v>6.6833333333333647</v>
      </c>
    </row>
    <row r="970" spans="1:31" hidden="1">
      <c r="A970" s="433" t="s">
        <v>147</v>
      </c>
      <c r="B970" s="433" t="s">
        <v>342</v>
      </c>
      <c r="C970" s="433" t="str">
        <f>'I-AGE PLUS PREMIUM'!B6</f>
        <v>W043</v>
      </c>
      <c r="D970" s="433" t="str">
        <f>'I-AGE PLUS PREMIUM'!C6</f>
        <v>FORTUNE VIET 25KG</v>
      </c>
      <c r="E970" s="433" t="str">
        <f>'I-AGE PLUS PREMIUM'!D6</f>
        <v>RICE</v>
      </c>
      <c r="F970" s="433" t="str">
        <f>'I-AGE PLUS PREMIUM'!E6</f>
        <v>FORTUNE</v>
      </c>
      <c r="G970" s="443">
        <f>'I-AGE PLUS PREMIUM'!F6</f>
        <v>6.8166666666666664</v>
      </c>
      <c r="H970" s="434">
        <f>'I-AGE PLUS PREMIUM'!G6</f>
        <v>272.66666666666663</v>
      </c>
      <c r="I970" s="443">
        <f>'I-AGE PLUS PREMIUM'!H6</f>
        <v>85523.333333333328</v>
      </c>
      <c r="J970" s="433">
        <f>'I-AGE PLUS PREMIUM'!I6</f>
        <v>61</v>
      </c>
      <c r="K970" s="443">
        <f>'I-AGE PLUS PREMIUM'!J6</f>
        <v>1.5249999999999999</v>
      </c>
      <c r="L970" s="443">
        <f>'I-AGE PLUS PREMIUM'!K6</f>
        <v>19132.970660146704</v>
      </c>
      <c r="M970" s="443">
        <f>'I-AGE PLUS PREMIUM'!L6</f>
        <v>313.65525672371643</v>
      </c>
      <c r="N970" s="433">
        <f>'I-AGE PLUS PREMIUM'!M6</f>
        <v>1</v>
      </c>
      <c r="O970" s="444">
        <f>'I-AGE PLUS PREMIUM'!N6</f>
        <v>0.19959807097492635</v>
      </c>
      <c r="P970" s="433">
        <f>'I-AGE PLUS PREMIUM'!O6</f>
        <v>0.59098597542942921</v>
      </c>
      <c r="Q970" s="433" t="str">
        <f>'I-AGE PLUS PREMIUM'!P6</f>
        <v>B</v>
      </c>
      <c r="R970" s="434">
        <f>'I-AGE PLUS PREMIUM'!Q6</f>
        <v>12.393939393939393</v>
      </c>
      <c r="S970" s="443">
        <f>'I-AGE PLUS PREMIUM'!R6</f>
        <v>0.30984848484848482</v>
      </c>
      <c r="T970" s="443">
        <f>'I-AGE PLUS PREMIUM'!S6</f>
        <v>3887.424242424242</v>
      </c>
      <c r="U970" s="433">
        <f>'I-AGE PLUS PREMIUM'!T6</f>
        <v>14</v>
      </c>
      <c r="V970" s="433">
        <f>'I-AGE PLUS PREMIUM'!U6</f>
        <v>4</v>
      </c>
      <c r="W970" s="433">
        <f>'I-AGE PLUS PREMIUM'!V6</f>
        <v>18</v>
      </c>
      <c r="X970" s="434">
        <f>'I-AGE PLUS PREMIUM'!W6</f>
        <v>223.09090909090907</v>
      </c>
      <c r="Y970" s="434">
        <f>'I-AGE PLUS PREMIUM'!X6</f>
        <v>162.09090909090907</v>
      </c>
      <c r="Z970" s="443">
        <f>'I-AGE PLUS PREMIUM'!Y6</f>
        <v>4.0522727272727277</v>
      </c>
      <c r="AA970" s="444">
        <f>'I-AGE PLUS PREMIUM'!Z6</f>
        <v>0.27343113284433579</v>
      </c>
      <c r="AB970" s="446" t="str">
        <f>'I-AGE PLUS PREMIUM'!AA6</f>
        <v>VERY LOW-ORDER URGENTLY</v>
      </c>
      <c r="AC970" s="443">
        <f>'I-AGE PLUS PREMIUM'!AB6</f>
        <v>50840.665703489663</v>
      </c>
      <c r="AD970" s="450">
        <f>Table1[[#This Row],[Stock Sell in/Sell out]]*Table1[[#This Row],[Stock Norm +Transit Time]]/Table1[[#This Row],[Stock Norm QTY]]</f>
        <v>4.9217603911980445</v>
      </c>
      <c r="AE970" s="443">
        <f>Table1[[#This Row],[Stock Norm +Transit Time]]*Table1[[#This Row],[Av. Daily Sales MT]]</f>
        <v>5.5772727272727263</v>
      </c>
    </row>
    <row r="971" spans="1:31" hidden="1">
      <c r="A971" s="433" t="s">
        <v>147</v>
      </c>
      <c r="B971" s="433" t="s">
        <v>342</v>
      </c>
      <c r="C971" s="433" t="str">
        <f>'I-AGE PLUS PREMIUM'!B7</f>
        <v>W155</v>
      </c>
      <c r="D971" s="433" t="str">
        <f>'I-AGE PLUS PREMIUM'!C7</f>
        <v>EAZZY 32X220G</v>
      </c>
      <c r="E971" s="433" t="str">
        <f>'I-AGE PLUS PREMIUM'!D7</f>
        <v>SOAP</v>
      </c>
      <c r="F971" s="433" t="str">
        <f>'I-AGE PLUS PREMIUM'!E7</f>
        <v>EAZZY</v>
      </c>
      <c r="G971" s="443">
        <f>'I-AGE PLUS PREMIUM'!F7</f>
        <v>5.1763200000000058</v>
      </c>
      <c r="H971" s="434">
        <f>'I-AGE PLUS PREMIUM'!G7</f>
        <v>674</v>
      </c>
      <c r="I971" s="443">
        <f>'I-AGE PLUS PREMIUM'!H7</f>
        <v>35715.260000000038</v>
      </c>
      <c r="J971" s="433">
        <f>'I-AGE PLUS PREMIUM'!I7</f>
        <v>0</v>
      </c>
      <c r="K971" s="443">
        <f>'I-AGE PLUS PREMIUM'!J7</f>
        <v>0</v>
      </c>
      <c r="L971" s="443">
        <f>'I-AGE PLUS PREMIUM'!K7</f>
        <v>0</v>
      </c>
      <c r="M971" s="443">
        <f>'I-AGE PLUS PREMIUM'!L7</f>
        <v>52.990000000000059</v>
      </c>
      <c r="N971" s="433">
        <f>'I-AGE PLUS PREMIUM'!M7</f>
        <v>4</v>
      </c>
      <c r="O971" s="444">
        <f>'I-AGE PLUS PREMIUM'!N7</f>
        <v>0.15156725966976997</v>
      </c>
      <c r="P971" s="433">
        <f>'I-AGE PLUS PREMIUM'!O7</f>
        <v>0.74255323509919924</v>
      </c>
      <c r="Q971" s="433" t="str">
        <f>'I-AGE PLUS PREMIUM'!P7</f>
        <v>B</v>
      </c>
      <c r="R971" s="434">
        <f>'I-AGE PLUS PREMIUM'!Q7</f>
        <v>30.636363636363637</v>
      </c>
      <c r="S971" s="443">
        <f>'I-AGE PLUS PREMIUM'!R7</f>
        <v>0.23528727272727298</v>
      </c>
      <c r="T971" s="443">
        <f>'I-AGE PLUS PREMIUM'!S7</f>
        <v>1623.4209090909108</v>
      </c>
      <c r="U971" s="433">
        <f>'I-AGE PLUS PREMIUM'!T7</f>
        <v>14</v>
      </c>
      <c r="V971" s="433">
        <f>'I-AGE PLUS PREMIUM'!U7</f>
        <v>4</v>
      </c>
      <c r="W971" s="433">
        <f>'I-AGE PLUS PREMIUM'!V7</f>
        <v>18</v>
      </c>
      <c r="X971" s="434">
        <f>'I-AGE PLUS PREMIUM'!W7</f>
        <v>551.4545454545455</v>
      </c>
      <c r="Y971" s="434">
        <f>'I-AGE PLUS PREMIUM'!X7</f>
        <v>551.4545454545455</v>
      </c>
      <c r="Z971" s="443">
        <f>'I-AGE PLUS PREMIUM'!Y7</f>
        <v>4.2351709090909138</v>
      </c>
      <c r="AA971" s="444">
        <f>'I-AGE PLUS PREMIUM'!Z7</f>
        <v>0</v>
      </c>
      <c r="AB971" s="446" t="str">
        <f>'I-AGE PLUS PREMIUM'!AA7</f>
        <v>VERY LOW-ORDER URGENTLY</v>
      </c>
      <c r="AC971" s="443">
        <f>'I-AGE PLUS PREMIUM'!AB7</f>
        <v>29221.576363636399</v>
      </c>
      <c r="AD971" s="450">
        <f>Table1[[#This Row],[Stock Sell in/Sell out]]*Table1[[#This Row],[Stock Norm +Transit Time]]/Table1[[#This Row],[Stock Norm QTY]]</f>
        <v>0</v>
      </c>
      <c r="AE971" s="443">
        <f>Table1[[#This Row],[Stock Norm +Transit Time]]*Table1[[#This Row],[Av. Daily Sales MT]]</f>
        <v>4.2351709090909138</v>
      </c>
    </row>
    <row r="972" spans="1:31" hidden="1">
      <c r="A972" s="433" t="s">
        <v>147</v>
      </c>
      <c r="B972" s="433" t="s">
        <v>342</v>
      </c>
      <c r="C972" s="433" t="str">
        <f>'I-AGE PLUS PREMIUM'!B8</f>
        <v>W168</v>
      </c>
      <c r="D972" s="433" t="str">
        <f>'I-AGE PLUS PREMIUM'!C8</f>
        <v>JAMAA 24 X 200G</v>
      </c>
      <c r="E972" s="433" t="str">
        <f>'I-AGE PLUS PREMIUM'!D8</f>
        <v>SOAP</v>
      </c>
      <c r="F972" s="433" t="str">
        <f>'I-AGE PLUS PREMIUM'!E8</f>
        <v>JAMAA</v>
      </c>
      <c r="G972" s="443">
        <f>'I-AGE PLUS PREMIUM'!F8</f>
        <v>1.4752000000000003</v>
      </c>
      <c r="H972" s="434">
        <f>'I-AGE PLUS PREMIUM'!G8</f>
        <v>307.33333333333331</v>
      </c>
      <c r="I972" s="443">
        <f>'I-AGE PLUS PREMIUM'!H8</f>
        <v>25411.633333333335</v>
      </c>
      <c r="J972" s="433">
        <f>'I-AGE PLUS PREMIUM'!I8</f>
        <v>0</v>
      </c>
      <c r="K972" s="443">
        <f>'I-AGE PLUS PREMIUM'!J8</f>
        <v>0</v>
      </c>
      <c r="L972" s="443">
        <f>'I-AGE PLUS PREMIUM'!K8</f>
        <v>0</v>
      </c>
      <c r="M972" s="443">
        <f>'I-AGE PLUS PREMIUM'!L8</f>
        <v>82.68427331887203</v>
      </c>
      <c r="N972" s="433">
        <f>'I-AGE PLUS PREMIUM'!M8</f>
        <v>5</v>
      </c>
      <c r="O972" s="444">
        <f>'I-AGE PLUS PREMIUM'!N8</f>
        <v>4.3195169824285291E-2</v>
      </c>
      <c r="P972" s="433">
        <f>'I-AGE PLUS PREMIUM'!O8</f>
        <v>0.78574840492348452</v>
      </c>
      <c r="Q972" s="433" t="str">
        <f>'I-AGE PLUS PREMIUM'!P8</f>
        <v>B</v>
      </c>
      <c r="R972" s="434">
        <f>'I-AGE PLUS PREMIUM'!Q8</f>
        <v>13.969696969696969</v>
      </c>
      <c r="S972" s="443">
        <f>'I-AGE PLUS PREMIUM'!R8</f>
        <v>6.7054545454545464E-2</v>
      </c>
      <c r="T972" s="443">
        <f>'I-AGE PLUS PREMIUM'!S8</f>
        <v>1155.0742424242426</v>
      </c>
      <c r="U972" s="433">
        <f>'I-AGE PLUS PREMIUM'!T8</f>
        <v>14</v>
      </c>
      <c r="V972" s="433">
        <f>'I-AGE PLUS PREMIUM'!U8</f>
        <v>4</v>
      </c>
      <c r="W972" s="433">
        <f>'I-AGE PLUS PREMIUM'!V8</f>
        <v>18</v>
      </c>
      <c r="X972" s="434">
        <f>'I-AGE PLUS PREMIUM'!W8</f>
        <v>251.45454545454544</v>
      </c>
      <c r="Y972" s="434">
        <f>'I-AGE PLUS PREMIUM'!X8</f>
        <v>251.45454545454544</v>
      </c>
      <c r="Z972" s="443">
        <f>'I-AGE PLUS PREMIUM'!Y8</f>
        <v>1.2069818181818184</v>
      </c>
      <c r="AA972" s="444">
        <f>'I-AGE PLUS PREMIUM'!Z8</f>
        <v>0</v>
      </c>
      <c r="AB972" s="446" t="str">
        <f>'I-AGE PLUS PREMIUM'!AA8</f>
        <v>VERY LOW-ORDER URGENTLY</v>
      </c>
      <c r="AC972" s="443">
        <f>'I-AGE PLUS PREMIUM'!AB8</f>
        <v>20791.336363636365</v>
      </c>
      <c r="AD972" s="450">
        <f>Table1[[#This Row],[Stock Sell in/Sell out]]*Table1[[#This Row],[Stock Norm +Transit Time]]/Table1[[#This Row],[Stock Norm QTY]]</f>
        <v>0</v>
      </c>
      <c r="AE972" s="443">
        <f>Table1[[#This Row],[Stock Norm +Transit Time]]*Table1[[#This Row],[Av. Daily Sales MT]]</f>
        <v>1.2069818181818184</v>
      </c>
    </row>
    <row r="973" spans="1:31" hidden="1">
      <c r="A973" s="433" t="s">
        <v>147</v>
      </c>
      <c r="B973" s="433" t="s">
        <v>342</v>
      </c>
      <c r="C973" s="433" t="str">
        <f>'I-AGE PLUS PREMIUM'!B9</f>
        <v>W069</v>
      </c>
      <c r="D973" s="433" t="str">
        <f>'I-AGE PLUS PREMIUM'!C9</f>
        <v>FORTUNE DELICIOUS 22.5KG</v>
      </c>
      <c r="E973" s="433" t="str">
        <f>'I-AGE PLUS PREMIUM'!D9</f>
        <v>RICE</v>
      </c>
      <c r="F973" s="433" t="str">
        <f>'I-AGE PLUS PREMIUM'!E9</f>
        <v>FORTUNE DELICIOUS</v>
      </c>
      <c r="G973" s="443">
        <f>'I-AGE PLUS PREMIUM'!F9</f>
        <v>1.2974999999999994</v>
      </c>
      <c r="H973" s="434">
        <f>'I-AGE PLUS PREMIUM'!G9</f>
        <v>57.666666666666671</v>
      </c>
      <c r="I973" s="443">
        <f>'I-AGE PLUS PREMIUM'!H9</f>
        <v>15346.666666666668</v>
      </c>
      <c r="J973" s="433">
        <f>'I-AGE PLUS PREMIUM'!I9</f>
        <v>2</v>
      </c>
      <c r="K973" s="443">
        <f>'I-AGE PLUS PREMIUM'!J9</f>
        <v>4.4999999999999998E-2</v>
      </c>
      <c r="L973" s="443">
        <f>'I-AGE PLUS PREMIUM'!K9</f>
        <v>532.25433526011557</v>
      </c>
      <c r="M973" s="443">
        <f>'I-AGE PLUS PREMIUM'!L9</f>
        <v>266.12716763005778</v>
      </c>
      <c r="N973" s="433">
        <f>'I-AGE PLUS PREMIUM'!M9</f>
        <v>5</v>
      </c>
      <c r="O973" s="444">
        <f>'I-AGE PLUS PREMIUM'!N9</f>
        <v>3.7991955563320322E-2</v>
      </c>
      <c r="P973" s="433">
        <f>'I-AGE PLUS PREMIUM'!O9</f>
        <v>0.82374036048680488</v>
      </c>
      <c r="Q973" s="433" t="str">
        <f>'I-AGE PLUS PREMIUM'!P9</f>
        <v>C</v>
      </c>
      <c r="R973" s="434">
        <f>'I-AGE PLUS PREMIUM'!Q9</f>
        <v>2.6212121212121215</v>
      </c>
      <c r="S973" s="443">
        <f>'I-AGE PLUS PREMIUM'!R9</f>
        <v>5.8977272727272705E-2</v>
      </c>
      <c r="T973" s="443">
        <f>'I-AGE PLUS PREMIUM'!S9</f>
        <v>697.57575757575762</v>
      </c>
      <c r="U973" s="433">
        <f>'I-AGE PLUS PREMIUM'!T9</f>
        <v>30</v>
      </c>
      <c r="V973" s="433">
        <f>'I-AGE PLUS PREMIUM'!U9</f>
        <v>4</v>
      </c>
      <c r="W973" s="433">
        <f>'I-AGE PLUS PREMIUM'!V9</f>
        <v>34</v>
      </c>
      <c r="X973" s="434">
        <f>'I-AGE PLUS PREMIUM'!W9</f>
        <v>89.121212121212139</v>
      </c>
      <c r="Y973" s="434">
        <f>'I-AGE PLUS PREMIUM'!X9</f>
        <v>87.121212121212139</v>
      </c>
      <c r="Z973" s="443">
        <f>'I-AGE PLUS PREMIUM'!Y9</f>
        <v>1.9602272727272723</v>
      </c>
      <c r="AA973" s="444">
        <f>'I-AGE PLUS PREMIUM'!Z9</f>
        <v>2.2441346480788844E-2</v>
      </c>
      <c r="AB973" s="446" t="str">
        <f>'I-AGE PLUS PREMIUM'!AA9</f>
        <v>VERY LOW-ORDER URGENTLY</v>
      </c>
      <c r="AC973" s="443">
        <f>'I-AGE PLUS PREMIUM'!AB9</f>
        <v>23185.321422315646</v>
      </c>
      <c r="AD973" s="450">
        <f>Table1[[#This Row],[Stock Sell in/Sell out]]*Table1[[#This Row],[Stock Norm +Transit Time]]/Table1[[#This Row],[Stock Norm QTY]]</f>
        <v>0.76300578034682065</v>
      </c>
      <c r="AE973" s="443">
        <f>Table1[[#This Row],[Stock Norm +Transit Time]]*Table1[[#This Row],[Av. Daily Sales MT]]</f>
        <v>2.005227272727272</v>
      </c>
    </row>
    <row r="974" spans="1:31" hidden="1">
      <c r="A974" s="433" t="s">
        <v>147</v>
      </c>
      <c r="B974" s="433" t="s">
        <v>342</v>
      </c>
      <c r="C974" s="433" t="str">
        <f>'I-AGE PLUS PREMIUM'!B10</f>
        <v>W067</v>
      </c>
      <c r="D974" s="433" t="str">
        <f>'I-AGE PLUS PREMIUM'!C10</f>
        <v>FORTUNE DELICIOUS 4.5KG</v>
      </c>
      <c r="E974" s="433" t="str">
        <f>'I-AGE PLUS PREMIUM'!D10</f>
        <v>RICE</v>
      </c>
      <c r="F974" s="433" t="str">
        <f>'I-AGE PLUS PREMIUM'!E10</f>
        <v>FORTUNE DELICIOUS</v>
      </c>
      <c r="G974" s="443">
        <f>'I-AGE PLUS PREMIUM'!F10</f>
        <v>1.0949999999999993</v>
      </c>
      <c r="H974" s="434">
        <f>'I-AGE PLUS PREMIUM'!G10</f>
        <v>47.666666666666671</v>
      </c>
      <c r="I974" s="443">
        <f>'I-AGE PLUS PREMIUM'!H10</f>
        <v>14216.666666666666</v>
      </c>
      <c r="J974" s="433">
        <f>'I-AGE PLUS PREMIUM'!I10</f>
        <v>0</v>
      </c>
      <c r="K974" s="443">
        <f>'I-AGE PLUS PREMIUM'!J10</f>
        <v>0</v>
      </c>
      <c r="L974" s="443">
        <f>'I-AGE PLUS PREMIUM'!K10</f>
        <v>0</v>
      </c>
      <c r="M974" s="443">
        <f>'I-AGE PLUS PREMIUM'!L10</f>
        <v>298.25174825174821</v>
      </c>
      <c r="N974" s="433">
        <f>'I-AGE PLUS PREMIUM'!M10</f>
        <v>1</v>
      </c>
      <c r="O974" s="444">
        <f>'I-AGE PLUS PREMIUM'!N10</f>
        <v>3.2062575215287659E-2</v>
      </c>
      <c r="P974" s="433">
        <f>'I-AGE PLUS PREMIUM'!O10</f>
        <v>0.85580293570209254</v>
      </c>
      <c r="Q974" s="433" t="str">
        <f>'I-AGE PLUS PREMIUM'!P10</f>
        <v>C</v>
      </c>
      <c r="R974" s="434">
        <f>'I-AGE PLUS PREMIUM'!Q10</f>
        <v>2.166666666666667</v>
      </c>
      <c r="S974" s="443">
        <f>'I-AGE PLUS PREMIUM'!R10</f>
        <v>4.9772727272727239E-2</v>
      </c>
      <c r="T974" s="443">
        <f>'I-AGE PLUS PREMIUM'!S10</f>
        <v>646.21212121212113</v>
      </c>
      <c r="U974" s="433">
        <f>'I-AGE PLUS PREMIUM'!T10</f>
        <v>30</v>
      </c>
      <c r="V974" s="433">
        <f>'I-AGE PLUS PREMIUM'!U10</f>
        <v>4</v>
      </c>
      <c r="W974" s="433">
        <f>'I-AGE PLUS PREMIUM'!V10</f>
        <v>34</v>
      </c>
      <c r="X974" s="434">
        <f>'I-AGE PLUS PREMIUM'!W10</f>
        <v>73.666666666666671</v>
      </c>
      <c r="Y974" s="434">
        <f>'I-AGE PLUS PREMIUM'!X10</f>
        <v>73.666666666666671</v>
      </c>
      <c r="Z974" s="443">
        <f>'I-AGE PLUS PREMIUM'!Y10</f>
        <v>1.6922727272727263</v>
      </c>
      <c r="AA974" s="444">
        <f>'I-AGE PLUS PREMIUM'!Z10</f>
        <v>0</v>
      </c>
      <c r="AB974" s="446" t="str">
        <f>'I-AGE PLUS PREMIUM'!AA10</f>
        <v>VERY LOW-ORDER URGENTLY</v>
      </c>
      <c r="AC974" s="443">
        <f>'I-AGE PLUS PREMIUM'!AB10</f>
        <v>21971.21212121212</v>
      </c>
      <c r="AD974" s="450">
        <f>Table1[[#This Row],[Stock Sell in/Sell out]]*Table1[[#This Row],[Stock Norm +Transit Time]]/Table1[[#This Row],[Stock Norm QTY]]</f>
        <v>0</v>
      </c>
      <c r="AE974" s="443">
        <f>Table1[[#This Row],[Stock Norm +Transit Time]]*Table1[[#This Row],[Av. Daily Sales MT]]</f>
        <v>1.692272727272726</v>
      </c>
    </row>
    <row r="975" spans="1:31" hidden="1">
      <c r="A975" s="433" t="s">
        <v>147</v>
      </c>
      <c r="B975" s="433" t="s">
        <v>342</v>
      </c>
      <c r="C975" s="433" t="str">
        <f>'I-AGE PLUS PREMIUM'!B11</f>
        <v>W216</v>
      </c>
      <c r="D975" s="433" t="str">
        <f>'I-AGE PLUS PREMIUM'!C11</f>
        <v>THAI 25KG</v>
      </c>
      <c r="E975" s="433" t="str">
        <f>'I-AGE PLUS PREMIUM'!D11</f>
        <v>RICE</v>
      </c>
      <c r="F975" s="433" t="str">
        <f>'I-AGE PLUS PREMIUM'!E11</f>
        <v>FORTUNE</v>
      </c>
      <c r="G975" s="443">
        <f>'I-AGE PLUS PREMIUM'!F11</f>
        <v>0.9166666666666663</v>
      </c>
      <c r="H975" s="434">
        <f>'I-AGE PLUS PREMIUM'!G11</f>
        <v>36.666666666666671</v>
      </c>
      <c r="I975" s="443">
        <f>'I-AGE PLUS PREMIUM'!H11</f>
        <v>10980</v>
      </c>
      <c r="J975" s="433">
        <f>'I-AGE PLUS PREMIUM'!I11</f>
        <v>65</v>
      </c>
      <c r="K975" s="443">
        <f>'I-AGE PLUS PREMIUM'!J11</f>
        <v>1.625</v>
      </c>
      <c r="L975" s="443">
        <f>'I-AGE PLUS PREMIUM'!K11</f>
        <v>19464.545454545452</v>
      </c>
      <c r="M975" s="443">
        <f>'I-AGE PLUS PREMIUM'!L11</f>
        <v>299.45454545454544</v>
      </c>
      <c r="N975" s="433">
        <f>'I-AGE PLUS PREMIUM'!M11</f>
        <v>20</v>
      </c>
      <c r="O975" s="444">
        <f>'I-AGE PLUS PREMIUM'!N11</f>
        <v>2.684081639027126E-2</v>
      </c>
      <c r="P975" s="433">
        <f>'I-AGE PLUS PREMIUM'!O11</f>
        <v>0.88264375209236379</v>
      </c>
      <c r="Q975" s="433" t="str">
        <f>'I-AGE PLUS PREMIUM'!P11</f>
        <v>C</v>
      </c>
      <c r="R975" s="434">
        <f>'I-AGE PLUS PREMIUM'!Q11</f>
        <v>1.666666666666667</v>
      </c>
      <c r="S975" s="443">
        <f>'I-AGE PLUS PREMIUM'!R11</f>
        <v>4.166666666666665E-2</v>
      </c>
      <c r="T975" s="443">
        <f>'I-AGE PLUS PREMIUM'!S11</f>
        <v>499.09090909090907</v>
      </c>
      <c r="U975" s="433">
        <f>'I-AGE PLUS PREMIUM'!T11</f>
        <v>30</v>
      </c>
      <c r="V975" s="433">
        <f>'I-AGE PLUS PREMIUM'!U11</f>
        <v>4</v>
      </c>
      <c r="W975" s="433">
        <f>'I-AGE PLUS PREMIUM'!V11</f>
        <v>34</v>
      </c>
      <c r="X975" s="434">
        <f>'I-AGE PLUS PREMIUM'!W11</f>
        <v>56.666666666666679</v>
      </c>
      <c r="Y975" s="434">
        <f>'I-AGE PLUS PREMIUM'!X11</f>
        <v>0</v>
      </c>
      <c r="Z975" s="443">
        <f>'I-AGE PLUS PREMIUM'!Y11</f>
        <v>0</v>
      </c>
      <c r="AA975" s="444">
        <f>'I-AGE PLUS PREMIUM'!Z11</f>
        <v>1.1470588235294115</v>
      </c>
      <c r="AB975" s="446" t="str">
        <f>'I-AGE PLUS PREMIUM'!AA11</f>
        <v>HIGH-DON’T ORDER</v>
      </c>
      <c r="AC975" s="443">
        <f>'I-AGE PLUS PREMIUM'!AB11</f>
        <v>0</v>
      </c>
      <c r="AD975" s="450">
        <f>Table1[[#This Row],[Stock Sell in/Sell out]]*Table1[[#This Row],[Stock Norm +Transit Time]]/Table1[[#This Row],[Stock Norm QTY]]</f>
        <v>38.999999999999993</v>
      </c>
      <c r="AE975" s="443">
        <f>Table1[[#This Row],[Stock Norm +Transit Time]]*Table1[[#This Row],[Av. Daily Sales MT]]</f>
        <v>1.4166666666666661</v>
      </c>
    </row>
    <row r="976" spans="1:31" hidden="1">
      <c r="A976" s="433" t="s">
        <v>147</v>
      </c>
      <c r="B976" s="433" t="s">
        <v>342</v>
      </c>
      <c r="C976" s="433" t="str">
        <f>'I-AGE PLUS PREMIUM'!B12</f>
        <v>W068</v>
      </c>
      <c r="D976" s="433" t="str">
        <f>'I-AGE PLUS PREMIUM'!C12</f>
        <v>FORTUNE DELICIOUS 900G X 20</v>
      </c>
      <c r="E976" s="433" t="str">
        <f>'I-AGE PLUS PREMIUM'!D12</f>
        <v>RICE</v>
      </c>
      <c r="F976" s="433" t="str">
        <f>'I-AGE PLUS PREMIUM'!E12</f>
        <v>FORTUNE DELICIOUS</v>
      </c>
      <c r="G976" s="443">
        <f>'I-AGE PLUS PREMIUM'!F12</f>
        <v>0.58800000000000019</v>
      </c>
      <c r="H976" s="434">
        <f>'I-AGE PLUS PREMIUM'!G12</f>
        <v>32.666666666666664</v>
      </c>
      <c r="I976" s="443">
        <f>'I-AGE PLUS PREMIUM'!H12</f>
        <v>8458.3333333333339</v>
      </c>
      <c r="J976" s="433">
        <f>'I-AGE PLUS PREMIUM'!I12</f>
        <v>102</v>
      </c>
      <c r="K976" s="443">
        <f>'I-AGE PLUS PREMIUM'!J12</f>
        <v>1.8360000000000001</v>
      </c>
      <c r="L976" s="443">
        <f>'I-AGE PLUS PREMIUM'!K12</f>
        <v>26410.714285714286</v>
      </c>
      <c r="M976" s="443">
        <f>'I-AGE PLUS PREMIUM'!L12</f>
        <v>258.92857142857144</v>
      </c>
      <c r="N976" s="433">
        <f>'I-AGE PLUS PREMIUM'!M12</f>
        <v>60</v>
      </c>
      <c r="O976" s="444">
        <f>'I-AGE PLUS PREMIUM'!N12</f>
        <v>1.7217163677250378E-2</v>
      </c>
      <c r="P976" s="433">
        <f>'I-AGE PLUS PREMIUM'!O12</f>
        <v>0.89986091576961413</v>
      </c>
      <c r="Q976" s="433" t="str">
        <f>'I-AGE PLUS PREMIUM'!P12</f>
        <v>C</v>
      </c>
      <c r="R976" s="434">
        <f>'I-AGE PLUS PREMIUM'!Q12</f>
        <v>1.4848484848484846</v>
      </c>
      <c r="S976" s="443">
        <f>'I-AGE PLUS PREMIUM'!R12</f>
        <v>2.6727272727272735E-2</v>
      </c>
      <c r="T976" s="443">
        <f>'I-AGE PLUS PREMIUM'!S12</f>
        <v>384.469696969697</v>
      </c>
      <c r="U976" s="433">
        <f>'I-AGE PLUS PREMIUM'!T12</f>
        <v>30</v>
      </c>
      <c r="V976" s="433">
        <f>'I-AGE PLUS PREMIUM'!U12</f>
        <v>4</v>
      </c>
      <c r="W976" s="433">
        <f>'I-AGE PLUS PREMIUM'!V12</f>
        <v>34</v>
      </c>
      <c r="X976" s="434">
        <f>'I-AGE PLUS PREMIUM'!W12</f>
        <v>50.484848484848477</v>
      </c>
      <c r="Y976" s="434">
        <f>'I-AGE PLUS PREMIUM'!X12</f>
        <v>0</v>
      </c>
      <c r="Z976" s="443">
        <f>'I-AGE PLUS PREMIUM'!Y12</f>
        <v>0</v>
      </c>
      <c r="AA976" s="444">
        <f>'I-AGE PLUS PREMIUM'!Z12</f>
        <v>2.0204081632653064</v>
      </c>
      <c r="AB976" s="446" t="str">
        <f>'I-AGE PLUS PREMIUM'!AA12</f>
        <v>VERY HIGH-DON’T ORDER</v>
      </c>
      <c r="AC976" s="443">
        <f>'I-AGE PLUS PREMIUM'!AB12</f>
        <v>0</v>
      </c>
      <c r="AD976" s="450">
        <f>Table1[[#This Row],[Stock Sell in/Sell out]]*Table1[[#This Row],[Stock Norm +Transit Time]]/Table1[[#This Row],[Stock Norm QTY]]</f>
        <v>68.693877551020421</v>
      </c>
      <c r="AE976" s="443">
        <f>Table1[[#This Row],[Stock Norm +Transit Time]]*Table1[[#This Row],[Av. Daily Sales MT]]</f>
        <v>0.90872727272727294</v>
      </c>
    </row>
    <row r="977" spans="1:31" hidden="1">
      <c r="A977" s="433" t="s">
        <v>147</v>
      </c>
      <c r="B977" s="433" t="s">
        <v>342</v>
      </c>
      <c r="C977" s="433" t="str">
        <f>'I-AGE PLUS PREMIUM'!B13</f>
        <v>W176</v>
      </c>
      <c r="D977" s="433" t="str">
        <f>'I-AGE PLUS PREMIUM'!C13</f>
        <v>FORTUNE VIET 50KG</v>
      </c>
      <c r="E977" s="433" t="str">
        <f>'I-AGE PLUS PREMIUM'!D13</f>
        <v>RICE</v>
      </c>
      <c r="F977" s="433" t="str">
        <f>'I-AGE PLUS PREMIUM'!E13</f>
        <v>FORTUNE</v>
      </c>
      <c r="G977" s="443">
        <f>'I-AGE PLUS PREMIUM'!F13</f>
        <v>0.58333333333333337</v>
      </c>
      <c r="H977" s="434">
        <f>'I-AGE PLUS PREMIUM'!G13</f>
        <v>11.666666666666666</v>
      </c>
      <c r="I977" s="443">
        <f>'I-AGE PLUS PREMIUM'!H13</f>
        <v>6500</v>
      </c>
      <c r="J977" s="433">
        <f>'I-AGE PLUS PREMIUM'!I13</f>
        <v>3</v>
      </c>
      <c r="K977" s="443">
        <f>'I-AGE PLUS PREMIUM'!J13</f>
        <v>0.15</v>
      </c>
      <c r="L977" s="443">
        <f>'I-AGE PLUS PREMIUM'!K13</f>
        <v>1671.4285714285716</v>
      </c>
      <c r="M977" s="443">
        <f>'I-AGE PLUS PREMIUM'!L13</f>
        <v>557.14285714285722</v>
      </c>
      <c r="N977" s="433">
        <f>'I-AGE PLUS PREMIUM'!M13</f>
        <v>5</v>
      </c>
      <c r="O977" s="444">
        <f>'I-AGE PLUS PREMIUM'!N13</f>
        <v>1.7080519521081718E-2</v>
      </c>
      <c r="P977" s="433">
        <f>'I-AGE PLUS PREMIUM'!O13</f>
        <v>0.91694143529069583</v>
      </c>
      <c r="Q977" s="433" t="str">
        <f>'I-AGE PLUS PREMIUM'!P13</f>
        <v>C</v>
      </c>
      <c r="R977" s="434">
        <f>'I-AGE PLUS PREMIUM'!Q13</f>
        <v>0.53030303030303028</v>
      </c>
      <c r="S977" s="443">
        <f>'I-AGE PLUS PREMIUM'!R13</f>
        <v>2.6515151515151516E-2</v>
      </c>
      <c r="T977" s="443">
        <f>'I-AGE PLUS PREMIUM'!S13</f>
        <v>295.45454545454544</v>
      </c>
      <c r="U977" s="433">
        <f>'I-AGE PLUS PREMIUM'!T13</f>
        <v>30</v>
      </c>
      <c r="V977" s="433">
        <f>'I-AGE PLUS PREMIUM'!U13</f>
        <v>4</v>
      </c>
      <c r="W977" s="433">
        <f>'I-AGE PLUS PREMIUM'!V13</f>
        <v>34</v>
      </c>
      <c r="X977" s="434">
        <f>'I-AGE PLUS PREMIUM'!W13</f>
        <v>18.030303030303031</v>
      </c>
      <c r="Y977" s="434">
        <f>'I-AGE PLUS PREMIUM'!X13</f>
        <v>15.030303030303031</v>
      </c>
      <c r="Z977" s="443">
        <f>'I-AGE PLUS PREMIUM'!Y13</f>
        <v>0.75151515151515169</v>
      </c>
      <c r="AA977" s="444">
        <f>'I-AGE PLUS PREMIUM'!Z13</f>
        <v>0.16638655462184873</v>
      </c>
      <c r="AB977" s="446" t="str">
        <f>'I-AGE PLUS PREMIUM'!AA13</f>
        <v>VERY LOW-ORDER URGENTLY</v>
      </c>
      <c r="AC977" s="443">
        <f>'I-AGE PLUS PREMIUM'!AB13</f>
        <v>8374.0259740259753</v>
      </c>
      <c r="AD977" s="450">
        <f>Table1[[#This Row],[Stock Sell in/Sell out]]*Table1[[#This Row],[Stock Norm +Transit Time]]/Table1[[#This Row],[Stock Norm QTY]]</f>
        <v>5.6571428571428566</v>
      </c>
      <c r="AE977" s="443">
        <f>Table1[[#This Row],[Stock Norm +Transit Time]]*Table1[[#This Row],[Av. Daily Sales MT]]</f>
        <v>0.90151515151515149</v>
      </c>
    </row>
    <row r="978" spans="1:31" hidden="1">
      <c r="A978" s="433" t="s">
        <v>147</v>
      </c>
      <c r="B978" s="433" t="s">
        <v>342</v>
      </c>
      <c r="C978" s="433" t="str">
        <f>'I-AGE PLUS PREMIUM'!B14</f>
        <v>W040</v>
      </c>
      <c r="D978" s="433" t="str">
        <f>'I-AGE PLUS PREMIUM'!C14</f>
        <v>FORTUNE VIET 1KG X 20BAG</v>
      </c>
      <c r="E978" s="433" t="str">
        <f>'I-AGE PLUS PREMIUM'!D14</f>
        <v>RICE</v>
      </c>
      <c r="F978" s="433" t="str">
        <f>'I-AGE PLUS PREMIUM'!E14</f>
        <v>FORTUNE</v>
      </c>
      <c r="G978" s="443">
        <f>'I-AGE PLUS PREMIUM'!F14</f>
        <v>0.4933333333333334</v>
      </c>
      <c r="H978" s="434">
        <f>'I-AGE PLUS PREMIUM'!G14</f>
        <v>24.666666666666668</v>
      </c>
      <c r="I978" s="443">
        <f>'I-AGE PLUS PREMIUM'!H14</f>
        <v>6792</v>
      </c>
      <c r="J978" s="433">
        <f>'I-AGE PLUS PREMIUM'!I14</f>
        <v>0</v>
      </c>
      <c r="K978" s="443">
        <f>'I-AGE PLUS PREMIUM'!J14</f>
        <v>0</v>
      </c>
      <c r="L978" s="443">
        <f>'I-AGE PLUS PREMIUM'!K14</f>
        <v>0</v>
      </c>
      <c r="M978" s="443">
        <f>'I-AGE PLUS PREMIUM'!L14</f>
        <v>275.35135135135135</v>
      </c>
      <c r="N978" s="433">
        <f>'I-AGE PLUS PREMIUM'!M14</f>
        <v>12</v>
      </c>
      <c r="O978" s="444">
        <f>'I-AGE PLUS PREMIUM'!N14</f>
        <v>1.444523936640054E-2</v>
      </c>
      <c r="P978" s="433">
        <f>'I-AGE PLUS PREMIUM'!O14</f>
        <v>0.93138667465709635</v>
      </c>
      <c r="Q978" s="433" t="str">
        <f>'I-AGE PLUS PREMIUM'!P14</f>
        <v>C</v>
      </c>
      <c r="R978" s="434">
        <f>'I-AGE PLUS PREMIUM'!Q14</f>
        <v>1.1212121212121213</v>
      </c>
      <c r="S978" s="443">
        <f>'I-AGE PLUS PREMIUM'!R14</f>
        <v>2.2424242424242426E-2</v>
      </c>
      <c r="T978" s="443">
        <f>'I-AGE PLUS PREMIUM'!S14</f>
        <v>308.72727272727275</v>
      </c>
      <c r="U978" s="433">
        <f>'I-AGE PLUS PREMIUM'!T14</f>
        <v>30</v>
      </c>
      <c r="V978" s="433">
        <f>'I-AGE PLUS PREMIUM'!U14</f>
        <v>4</v>
      </c>
      <c r="W978" s="433">
        <f>'I-AGE PLUS PREMIUM'!V14</f>
        <v>34</v>
      </c>
      <c r="X978" s="434">
        <f>'I-AGE PLUS PREMIUM'!W14</f>
        <v>38.121212121212125</v>
      </c>
      <c r="Y978" s="434">
        <f>'I-AGE PLUS PREMIUM'!X14</f>
        <v>38.121212121212125</v>
      </c>
      <c r="Z978" s="443">
        <f>'I-AGE PLUS PREMIUM'!Y14</f>
        <v>0.76242424242424256</v>
      </c>
      <c r="AA978" s="444">
        <f>'I-AGE PLUS PREMIUM'!Z14</f>
        <v>0</v>
      </c>
      <c r="AB978" s="446" t="str">
        <f>'I-AGE PLUS PREMIUM'!AA14</f>
        <v>VERY LOW-ORDER URGENTLY</v>
      </c>
      <c r="AC978" s="443">
        <f>'I-AGE PLUS PREMIUM'!AB14</f>
        <v>10496.727272727274</v>
      </c>
      <c r="AD978" s="450">
        <f>Table1[[#This Row],[Stock Sell in/Sell out]]*Table1[[#This Row],[Stock Norm +Transit Time]]/Table1[[#This Row],[Stock Norm QTY]]</f>
        <v>0</v>
      </c>
      <c r="AE978" s="443">
        <f>Table1[[#This Row],[Stock Norm +Transit Time]]*Table1[[#This Row],[Av. Daily Sales MT]]</f>
        <v>0.76242424242424245</v>
      </c>
    </row>
    <row r="979" spans="1:31" hidden="1">
      <c r="A979" s="433" t="s">
        <v>147</v>
      </c>
      <c r="B979" s="433" t="s">
        <v>342</v>
      </c>
      <c r="C979" s="433" t="str">
        <f>'I-AGE PLUS PREMIUM'!B15</f>
        <v>W053</v>
      </c>
      <c r="D979" s="433" t="str">
        <f>'I-AGE PLUS PREMIUM'!C15</f>
        <v>VIKING RICE @ 22.5KG</v>
      </c>
      <c r="E979" s="433" t="str">
        <f>'I-AGE PLUS PREMIUM'!D15</f>
        <v>RICE</v>
      </c>
      <c r="F979" s="433" t="str">
        <f>'I-AGE PLUS PREMIUM'!E15</f>
        <v>VIKING</v>
      </c>
      <c r="G979" s="443">
        <f>'I-AGE PLUS PREMIUM'!F15</f>
        <v>0.42</v>
      </c>
      <c r="H979" s="434">
        <f>'I-AGE PLUS PREMIUM'!G15</f>
        <v>18.666666666666668</v>
      </c>
      <c r="I979" s="443">
        <f>'I-AGE PLUS PREMIUM'!H15</f>
        <v>4745</v>
      </c>
      <c r="J979" s="433">
        <f>'I-AGE PLUS PREMIUM'!I15</f>
        <v>116</v>
      </c>
      <c r="K979" s="443">
        <f>'I-AGE PLUS PREMIUM'!J15</f>
        <v>2.61</v>
      </c>
      <c r="L979" s="443">
        <f>'I-AGE PLUS PREMIUM'!K15</f>
        <v>29486.785714285714</v>
      </c>
      <c r="M979" s="443">
        <f>'I-AGE PLUS PREMIUM'!L15</f>
        <v>254.19642857142856</v>
      </c>
      <c r="N979" s="433">
        <f>'I-AGE PLUS PREMIUM'!M15</f>
        <v>12</v>
      </c>
      <c r="O979" s="444">
        <f>'I-AGE PLUS PREMIUM'!N15</f>
        <v>1.2297974055178837E-2</v>
      </c>
      <c r="P979" s="433">
        <f>'I-AGE PLUS PREMIUM'!O15</f>
        <v>0.9436846487122752</v>
      </c>
      <c r="Q979" s="433" t="str">
        <f>'I-AGE PLUS PREMIUM'!P15</f>
        <v>C</v>
      </c>
      <c r="R979" s="434">
        <f>'I-AGE PLUS PREMIUM'!Q15</f>
        <v>0.84848484848484851</v>
      </c>
      <c r="S979" s="443">
        <f>'I-AGE PLUS PREMIUM'!R15</f>
        <v>1.9090909090909089E-2</v>
      </c>
      <c r="T979" s="443">
        <f>'I-AGE PLUS PREMIUM'!S15</f>
        <v>215.68181818181819</v>
      </c>
      <c r="U979" s="433">
        <f>'I-AGE PLUS PREMIUM'!T15</f>
        <v>30</v>
      </c>
      <c r="V979" s="433">
        <f>'I-AGE PLUS PREMIUM'!U15</f>
        <v>4</v>
      </c>
      <c r="W979" s="433">
        <f>'I-AGE PLUS PREMIUM'!V15</f>
        <v>34</v>
      </c>
      <c r="X979" s="434">
        <f>'I-AGE PLUS PREMIUM'!W15</f>
        <v>28.848484848484848</v>
      </c>
      <c r="Y979" s="434">
        <f>'I-AGE PLUS PREMIUM'!X15</f>
        <v>0</v>
      </c>
      <c r="Z979" s="443">
        <f>'I-AGE PLUS PREMIUM'!Y15</f>
        <v>0</v>
      </c>
      <c r="AA979" s="444">
        <f>'I-AGE PLUS PREMIUM'!Z15</f>
        <v>4.0210084033613445</v>
      </c>
      <c r="AB979" s="446" t="str">
        <f>'I-AGE PLUS PREMIUM'!AA15</f>
        <v>VERY HIGH-DON’T ORDER</v>
      </c>
      <c r="AC979" s="443">
        <f>'I-AGE PLUS PREMIUM'!AB15</f>
        <v>0</v>
      </c>
      <c r="AD979" s="450">
        <f>Table1[[#This Row],[Stock Sell in/Sell out]]*Table1[[#This Row],[Stock Norm +Transit Time]]/Table1[[#This Row],[Stock Norm QTY]]</f>
        <v>136.71428571428572</v>
      </c>
      <c r="AE979" s="443">
        <f>Table1[[#This Row],[Stock Norm +Transit Time]]*Table1[[#This Row],[Av. Daily Sales MT]]</f>
        <v>0.64909090909090905</v>
      </c>
    </row>
    <row r="980" spans="1:31" hidden="1">
      <c r="A980" s="433" t="s">
        <v>147</v>
      </c>
      <c r="B980" s="433" t="s">
        <v>342</v>
      </c>
      <c r="C980" s="433" t="str">
        <f>'I-AGE PLUS PREMIUM'!B16</f>
        <v>W027</v>
      </c>
      <c r="D980" s="433" t="str">
        <f>'I-AGE PLUS PREMIUM'!C16</f>
        <v xml:space="preserve">FORTUNE MARGARINE 250G X 60 </v>
      </c>
      <c r="E980" s="433" t="str">
        <f>'I-AGE PLUS PREMIUM'!D16</f>
        <v>SPECIALTY FATS</v>
      </c>
      <c r="F980" s="433" t="str">
        <f>'I-AGE PLUS PREMIUM'!E16</f>
        <v>FORTUNE</v>
      </c>
      <c r="G980" s="443">
        <f>'I-AGE PLUS PREMIUM'!F16</f>
        <v>0.40500000000000019</v>
      </c>
      <c r="H980" s="434">
        <f>'I-AGE PLUS PREMIUM'!G16</f>
        <v>27</v>
      </c>
      <c r="I980" s="443">
        <f>'I-AGE PLUS PREMIUM'!H16</f>
        <v>6750</v>
      </c>
      <c r="J980" s="433">
        <f>'I-AGE PLUS PREMIUM'!I16</f>
        <v>0</v>
      </c>
      <c r="K980" s="443">
        <f>'I-AGE PLUS PREMIUM'!J16</f>
        <v>0</v>
      </c>
      <c r="L980" s="443">
        <f>'I-AGE PLUS PREMIUM'!K16</f>
        <v>0</v>
      </c>
      <c r="M980" s="443">
        <f>'I-AGE PLUS PREMIUM'!L16</f>
        <v>250</v>
      </c>
      <c r="N980" s="433">
        <f>'I-AGE PLUS PREMIUM'!M16</f>
        <v>1</v>
      </c>
      <c r="O980" s="444">
        <f>'I-AGE PLUS PREMIUM'!N16</f>
        <v>1.1858760696065312E-2</v>
      </c>
      <c r="P980" s="433">
        <f>'I-AGE PLUS PREMIUM'!O16</f>
        <v>0.95554340940834048</v>
      </c>
      <c r="Q980" s="433" t="str">
        <f>'I-AGE PLUS PREMIUM'!P16</f>
        <v>C</v>
      </c>
      <c r="R980" s="434">
        <f>'I-AGE PLUS PREMIUM'!Q16</f>
        <v>1.2272727272727273</v>
      </c>
      <c r="S980" s="443">
        <f>'I-AGE PLUS PREMIUM'!R16</f>
        <v>1.8409090909090917E-2</v>
      </c>
      <c r="T980" s="443">
        <f>'I-AGE PLUS PREMIUM'!S16</f>
        <v>306.81818181818181</v>
      </c>
      <c r="U980" s="433">
        <f>'I-AGE PLUS PREMIUM'!T16</f>
        <v>30</v>
      </c>
      <c r="V980" s="433">
        <f>'I-AGE PLUS PREMIUM'!U16</f>
        <v>4</v>
      </c>
      <c r="W980" s="433">
        <f>'I-AGE PLUS PREMIUM'!V16</f>
        <v>34</v>
      </c>
      <c r="X980" s="434">
        <f>'I-AGE PLUS PREMIUM'!W16</f>
        <v>41.727272727272727</v>
      </c>
      <c r="Y980" s="434">
        <f>'I-AGE PLUS PREMIUM'!X16</f>
        <v>41.727272727272727</v>
      </c>
      <c r="Z980" s="443">
        <f>'I-AGE PLUS PREMIUM'!Y16</f>
        <v>0.6259090909090913</v>
      </c>
      <c r="AA980" s="444">
        <f>'I-AGE PLUS PREMIUM'!Z16</f>
        <v>0</v>
      </c>
      <c r="AB980" s="446" t="str">
        <f>'I-AGE PLUS PREMIUM'!AA16</f>
        <v>VERY LOW-ORDER URGENTLY</v>
      </c>
      <c r="AC980" s="443">
        <f>'I-AGE PLUS PREMIUM'!AB16</f>
        <v>10431.818181818182</v>
      </c>
      <c r="AD980" s="450">
        <f>Table1[[#This Row],[Stock Sell in/Sell out]]*Table1[[#This Row],[Stock Norm +Transit Time]]/Table1[[#This Row],[Stock Norm QTY]]</f>
        <v>0</v>
      </c>
      <c r="AE980" s="443">
        <f>Table1[[#This Row],[Stock Norm +Transit Time]]*Table1[[#This Row],[Av. Daily Sales MT]]</f>
        <v>0.62590909090909119</v>
      </c>
    </row>
    <row r="981" spans="1:31" hidden="1">
      <c r="A981" s="433" t="s">
        <v>147</v>
      </c>
      <c r="B981" s="433" t="s">
        <v>342</v>
      </c>
      <c r="C981" s="433" t="str">
        <f>'I-AGE PLUS PREMIUM'!B17</f>
        <v>W136</v>
      </c>
      <c r="D981" s="433" t="str">
        <f>'I-AGE PLUS PREMIUM'!C17</f>
        <v>FORTUNE EMO PA 4.5KG</v>
      </c>
      <c r="E981" s="433" t="str">
        <f>'I-AGE PLUS PREMIUM'!D17</f>
        <v>RICE</v>
      </c>
      <c r="F981" s="433" t="str">
        <f>'I-AGE PLUS PREMIUM'!E17</f>
        <v>FORTUNE</v>
      </c>
      <c r="G981" s="443">
        <f>'I-AGE PLUS PREMIUM'!F17</f>
        <v>0.35249999999999992</v>
      </c>
      <c r="H981" s="434">
        <f>'I-AGE PLUS PREMIUM'!G17</f>
        <v>14.666666666666666</v>
      </c>
      <c r="I981" s="443">
        <f>'I-AGE PLUS PREMIUM'!H17</f>
        <v>4437</v>
      </c>
      <c r="J981" s="433">
        <f>'I-AGE PLUS PREMIUM'!I17</f>
        <v>0</v>
      </c>
      <c r="K981" s="443">
        <f>'I-AGE PLUS PREMIUM'!J17</f>
        <v>0</v>
      </c>
      <c r="L981" s="443">
        <f>'I-AGE PLUS PREMIUM'!K17</f>
        <v>0</v>
      </c>
      <c r="M981" s="443">
        <f>'I-AGE PLUS PREMIUM'!L17</f>
        <v>302.52272727272731</v>
      </c>
      <c r="N981" s="433">
        <f>'I-AGE PLUS PREMIUM'!M17</f>
        <v>20</v>
      </c>
      <c r="O981" s="444">
        <f>'I-AGE PLUS PREMIUM'!N17</f>
        <v>1.0321513939167951E-2</v>
      </c>
      <c r="P981" s="433">
        <f>'I-AGE PLUS PREMIUM'!O17</f>
        <v>0.9658649233475084</v>
      </c>
      <c r="Q981" s="433" t="str">
        <f>'I-AGE PLUS PREMIUM'!P17</f>
        <v>C</v>
      </c>
      <c r="R981" s="434">
        <f>'I-AGE PLUS PREMIUM'!Q17</f>
        <v>0.66666666666666663</v>
      </c>
      <c r="S981" s="443">
        <f>'I-AGE PLUS PREMIUM'!R17</f>
        <v>1.6022727272727268E-2</v>
      </c>
      <c r="T981" s="443">
        <f>'I-AGE PLUS PREMIUM'!S17</f>
        <v>201.68181818181819</v>
      </c>
      <c r="U981" s="433">
        <f>'I-AGE PLUS PREMIUM'!T17</f>
        <v>30</v>
      </c>
      <c r="V981" s="433">
        <f>'I-AGE PLUS PREMIUM'!U17</f>
        <v>4</v>
      </c>
      <c r="W981" s="433">
        <f>'I-AGE PLUS PREMIUM'!V17</f>
        <v>34</v>
      </c>
      <c r="X981" s="434">
        <f>'I-AGE PLUS PREMIUM'!W17</f>
        <v>22.666666666666664</v>
      </c>
      <c r="Y981" s="434">
        <f>'I-AGE PLUS PREMIUM'!X17</f>
        <v>22.666666666666664</v>
      </c>
      <c r="Z981" s="443">
        <f>'I-AGE PLUS PREMIUM'!Y17</f>
        <v>0.54477272727272708</v>
      </c>
      <c r="AA981" s="444">
        <f>'I-AGE PLUS PREMIUM'!Z17</f>
        <v>0</v>
      </c>
      <c r="AB981" s="446" t="str">
        <f>'I-AGE PLUS PREMIUM'!AA17</f>
        <v>VERY LOW-ORDER URGENTLY</v>
      </c>
      <c r="AC981" s="443">
        <f>'I-AGE PLUS PREMIUM'!AB17</f>
        <v>6857.181818181818</v>
      </c>
      <c r="AD981" s="450">
        <f>Table1[[#This Row],[Stock Sell in/Sell out]]*Table1[[#This Row],[Stock Norm +Transit Time]]/Table1[[#This Row],[Stock Norm QTY]]</f>
        <v>0</v>
      </c>
      <c r="AE981" s="443">
        <f>Table1[[#This Row],[Stock Norm +Transit Time]]*Table1[[#This Row],[Av. Daily Sales MT]]</f>
        <v>0.54477272727272708</v>
      </c>
    </row>
    <row r="982" spans="1:31" hidden="1">
      <c r="A982" s="433" t="s">
        <v>147</v>
      </c>
      <c r="B982" s="433" t="s">
        <v>342</v>
      </c>
      <c r="C982" s="433" t="str">
        <f>'I-AGE PLUS PREMIUM'!B18</f>
        <v>W112</v>
      </c>
      <c r="D982" s="433" t="str">
        <f>'I-AGE PLUS PREMIUM'!C18</f>
        <v>FORTUNE DELIGHT 4.5KG</v>
      </c>
      <c r="E982" s="433" t="str">
        <f>'I-AGE PLUS PREMIUM'!D18</f>
        <v>RICE</v>
      </c>
      <c r="F982" s="433" t="str">
        <f>'I-AGE PLUS PREMIUM'!E18</f>
        <v>FORTUNE DELIGHT</v>
      </c>
      <c r="G982" s="443">
        <f>'I-AGE PLUS PREMIUM'!F18</f>
        <v>0.24450000000000002</v>
      </c>
      <c r="H982" s="434">
        <f>'I-AGE PLUS PREMIUM'!G18</f>
        <v>10.333333333333334</v>
      </c>
      <c r="I982" s="443">
        <f>'I-AGE PLUS PREMIUM'!H18</f>
        <v>4185</v>
      </c>
      <c r="J982" s="433">
        <f>'I-AGE PLUS PREMIUM'!I18</f>
        <v>36</v>
      </c>
      <c r="K982" s="443">
        <f>'I-AGE PLUS PREMIUM'!J18</f>
        <v>0.82350000000000001</v>
      </c>
      <c r="L982" s="443">
        <f>'I-AGE PLUS PREMIUM'!K18</f>
        <v>14580</v>
      </c>
      <c r="M982" s="443">
        <f>'I-AGE PLUS PREMIUM'!L18</f>
        <v>405</v>
      </c>
      <c r="N982" s="433">
        <f>'I-AGE PLUS PREMIUM'!M18</f>
        <v>5</v>
      </c>
      <c r="O982" s="444">
        <f>'I-AGE PLUS PREMIUM'!N18</f>
        <v>7.159177753550538E-3</v>
      </c>
      <c r="P982" s="433">
        <f>'I-AGE PLUS PREMIUM'!O18</f>
        <v>0.97302410110105897</v>
      </c>
      <c r="Q982" s="433" t="str">
        <f>'I-AGE PLUS PREMIUM'!P18</f>
        <v>C</v>
      </c>
      <c r="R982" s="434">
        <f>'I-AGE PLUS PREMIUM'!Q18</f>
        <v>0.46969696969696972</v>
      </c>
      <c r="S982" s="443">
        <f>'I-AGE PLUS PREMIUM'!R18</f>
        <v>1.1113636363636365E-2</v>
      </c>
      <c r="T982" s="443">
        <f>'I-AGE PLUS PREMIUM'!S18</f>
        <v>190.22727272727272</v>
      </c>
      <c r="U982" s="433">
        <f>'I-AGE PLUS PREMIUM'!T18</f>
        <v>30</v>
      </c>
      <c r="V982" s="433">
        <f>'I-AGE PLUS PREMIUM'!U18</f>
        <v>4</v>
      </c>
      <c r="W982" s="433">
        <f>'I-AGE PLUS PREMIUM'!V18</f>
        <v>34</v>
      </c>
      <c r="X982" s="434">
        <f>'I-AGE PLUS PREMIUM'!W18</f>
        <v>15.969696969696971</v>
      </c>
      <c r="Y982" s="434">
        <f>'I-AGE PLUS PREMIUM'!X18</f>
        <v>0</v>
      </c>
      <c r="Z982" s="443">
        <f>'I-AGE PLUS PREMIUM'!Y18</f>
        <v>0</v>
      </c>
      <c r="AA982" s="444">
        <f>'I-AGE PLUS PREMIUM'!Z18</f>
        <v>2.2542694497153697</v>
      </c>
      <c r="AB982" s="446" t="str">
        <f>'I-AGE PLUS PREMIUM'!AA18</f>
        <v>VERY HIGH-DON’T ORDER</v>
      </c>
      <c r="AC982" s="443">
        <f>'I-AGE PLUS PREMIUM'!AB18</f>
        <v>0</v>
      </c>
      <c r="AD982" s="450">
        <f>Table1[[#This Row],[Stock Sell in/Sell out]]*Table1[[#This Row],[Stock Norm +Transit Time]]/Table1[[#This Row],[Stock Norm QTY]]</f>
        <v>76.645161290322577</v>
      </c>
      <c r="AE982" s="443">
        <f>Table1[[#This Row],[Stock Norm +Transit Time]]*Table1[[#This Row],[Av. Daily Sales MT]]</f>
        <v>0.3778636363636364</v>
      </c>
    </row>
    <row r="983" spans="1:31" hidden="1">
      <c r="A983" s="433" t="s">
        <v>147</v>
      </c>
      <c r="B983" s="433" t="s">
        <v>342</v>
      </c>
      <c r="C983" s="433" t="str">
        <f>'I-AGE PLUS PREMIUM'!B19</f>
        <v>W206</v>
      </c>
      <c r="D983" s="433" t="str">
        <f>'I-AGE PLUS PREMIUM'!C19</f>
        <v>PROMISE 4.5KG</v>
      </c>
      <c r="E983" s="433" t="str">
        <f>'I-AGE PLUS PREMIUM'!D19</f>
        <v>RICE</v>
      </c>
      <c r="F983" s="433" t="str">
        <f>'I-AGE PLUS PREMIUM'!E19</f>
        <v>PROMISE</v>
      </c>
      <c r="G983" s="443">
        <f>'I-AGE PLUS PREMIUM'!F19</f>
        <v>0.24</v>
      </c>
      <c r="H983" s="434">
        <f>'I-AGE PLUS PREMIUM'!G19</f>
        <v>10</v>
      </c>
      <c r="I983" s="443">
        <f>'I-AGE PLUS PREMIUM'!H19</f>
        <v>3115</v>
      </c>
      <c r="J983" s="433">
        <f>'I-AGE PLUS PREMIUM'!I19</f>
        <v>0</v>
      </c>
      <c r="K983" s="443">
        <f>'I-AGE PLUS PREMIUM'!J19</f>
        <v>0</v>
      </c>
      <c r="L983" s="443">
        <f>'I-AGE PLUS PREMIUM'!K19</f>
        <v>0</v>
      </c>
      <c r="M983" s="443">
        <f>'I-AGE PLUS PREMIUM'!L19</f>
        <v>311.5</v>
      </c>
      <c r="N983" s="433">
        <f>'I-AGE PLUS PREMIUM'!M19</f>
        <v>6</v>
      </c>
      <c r="O983" s="444">
        <f>'I-AGE PLUS PREMIUM'!N19</f>
        <v>7.0274137458164777E-3</v>
      </c>
      <c r="P983" s="433">
        <f>'I-AGE PLUS PREMIUM'!O19</f>
        <v>0.98005151484687547</v>
      </c>
      <c r="Q983" s="433" t="str">
        <f>'I-AGE PLUS PREMIUM'!P19</f>
        <v>C</v>
      </c>
      <c r="R983" s="434">
        <f>'I-AGE PLUS PREMIUM'!Q19</f>
        <v>0.45454545454545453</v>
      </c>
      <c r="S983" s="443">
        <f>'I-AGE PLUS PREMIUM'!R19</f>
        <v>1.0909090909090908E-2</v>
      </c>
      <c r="T983" s="443">
        <f>'I-AGE PLUS PREMIUM'!S19</f>
        <v>141.59090909090909</v>
      </c>
      <c r="U983" s="433">
        <f>'I-AGE PLUS PREMIUM'!T19</f>
        <v>30</v>
      </c>
      <c r="V983" s="433">
        <f>'I-AGE PLUS PREMIUM'!U19</f>
        <v>4</v>
      </c>
      <c r="W983" s="433">
        <f>'I-AGE PLUS PREMIUM'!V19</f>
        <v>34</v>
      </c>
      <c r="X983" s="434">
        <f>'I-AGE PLUS PREMIUM'!W19</f>
        <v>15.454545454545453</v>
      </c>
      <c r="Y983" s="434">
        <f>'I-AGE PLUS PREMIUM'!X19</f>
        <v>15.454545454545453</v>
      </c>
      <c r="Z983" s="443">
        <f>'I-AGE PLUS PREMIUM'!Y19</f>
        <v>0.37090909090909085</v>
      </c>
      <c r="AA983" s="444">
        <f>'I-AGE PLUS PREMIUM'!Z19</f>
        <v>0</v>
      </c>
      <c r="AB983" s="446" t="str">
        <f>'I-AGE PLUS PREMIUM'!AA19</f>
        <v>VERY LOW-ORDER URGENTLY</v>
      </c>
      <c r="AC983" s="443">
        <f>'I-AGE PLUS PREMIUM'!AB19</f>
        <v>4814.090909090909</v>
      </c>
      <c r="AD983" s="450">
        <f>Table1[[#This Row],[Stock Sell in/Sell out]]*Table1[[#This Row],[Stock Norm +Transit Time]]/Table1[[#This Row],[Stock Norm QTY]]</f>
        <v>0</v>
      </c>
      <c r="AE983" s="443">
        <f>Table1[[#This Row],[Stock Norm +Transit Time]]*Table1[[#This Row],[Av. Daily Sales MT]]</f>
        <v>0.37090909090909085</v>
      </c>
    </row>
    <row r="984" spans="1:31" hidden="1">
      <c r="A984" s="433" t="s">
        <v>147</v>
      </c>
      <c r="B984" s="433" t="s">
        <v>342</v>
      </c>
      <c r="C984" s="433" t="str">
        <f>'I-AGE PLUS PREMIUM'!B20</f>
        <v>W184</v>
      </c>
      <c r="D984" s="433" t="str">
        <f>'I-AGE PLUS PREMIUM'!C20</f>
        <v>JAMAA WHITE 200GM</v>
      </c>
      <c r="E984" s="433" t="str">
        <f>'I-AGE PLUS PREMIUM'!D20</f>
        <v>SOAP</v>
      </c>
      <c r="F984" s="433" t="str">
        <f>'I-AGE PLUS PREMIUM'!E20</f>
        <v>JAMAA</v>
      </c>
      <c r="G984" s="443">
        <f>'I-AGE PLUS PREMIUM'!F20</f>
        <v>0.18128000000000005</v>
      </c>
      <c r="H984" s="434">
        <f>'I-AGE PLUS PREMIUM'!G20</f>
        <v>34.333333333333336</v>
      </c>
      <c r="I984" s="443">
        <f>'I-AGE PLUS PREMIUM'!H20</f>
        <v>2246.7833333333333</v>
      </c>
      <c r="J984" s="433">
        <f>'I-AGE PLUS PREMIUM'!I20</f>
        <v>0</v>
      </c>
      <c r="K984" s="443">
        <f>'I-AGE PLUS PREMIUM'!J20</f>
        <v>0</v>
      </c>
      <c r="L984" s="443">
        <f>'I-AGE PLUS PREMIUM'!K20</f>
        <v>0</v>
      </c>
      <c r="M984" s="443">
        <f>'I-AGE PLUS PREMIUM'!L20</f>
        <v>65.440291262135915</v>
      </c>
      <c r="N984" s="433">
        <f>'I-AGE PLUS PREMIUM'!M20</f>
        <v>20</v>
      </c>
      <c r="O984" s="444">
        <f>'I-AGE PLUS PREMIUM'!N20</f>
        <v>5.3080398493400485E-3</v>
      </c>
      <c r="P984" s="433">
        <f>'I-AGE PLUS PREMIUM'!O20</f>
        <v>0.9853595546962155</v>
      </c>
      <c r="Q984" s="433" t="str">
        <f>'I-AGE PLUS PREMIUM'!P20</f>
        <v>C</v>
      </c>
      <c r="R984" s="434">
        <f>'I-AGE PLUS PREMIUM'!Q20</f>
        <v>1.5606060606060608</v>
      </c>
      <c r="S984" s="443">
        <f>'I-AGE PLUS PREMIUM'!R20</f>
        <v>8.2400000000000025E-3</v>
      </c>
      <c r="T984" s="443">
        <f>'I-AGE PLUS PREMIUM'!S20</f>
        <v>102.12651515151515</v>
      </c>
      <c r="U984" s="433">
        <f>'I-AGE PLUS PREMIUM'!T20</f>
        <v>30</v>
      </c>
      <c r="V984" s="433">
        <f>'I-AGE PLUS PREMIUM'!U20</f>
        <v>4</v>
      </c>
      <c r="W984" s="433">
        <f>'I-AGE PLUS PREMIUM'!V20</f>
        <v>34</v>
      </c>
      <c r="X984" s="434">
        <f>'I-AGE PLUS PREMIUM'!W20</f>
        <v>53.060606060606069</v>
      </c>
      <c r="Y984" s="434">
        <f>'I-AGE PLUS PREMIUM'!X20</f>
        <v>53.060606060606069</v>
      </c>
      <c r="Z984" s="443">
        <f>'I-AGE PLUS PREMIUM'!Y20</f>
        <v>0.28016000000000013</v>
      </c>
      <c r="AA984" s="444">
        <f>'I-AGE PLUS PREMIUM'!Z20</f>
        <v>0</v>
      </c>
      <c r="AB984" s="446" t="str">
        <f>'I-AGE PLUS PREMIUM'!AA20</f>
        <v>VERY LOW-ORDER URGENTLY</v>
      </c>
      <c r="AC984" s="443">
        <f>'I-AGE PLUS PREMIUM'!AB20</f>
        <v>3472.3015151515156</v>
      </c>
      <c r="AD984" s="450">
        <f>Table1[[#This Row],[Stock Sell in/Sell out]]*Table1[[#This Row],[Stock Norm +Transit Time]]/Table1[[#This Row],[Stock Norm QTY]]</f>
        <v>0</v>
      </c>
      <c r="AE984" s="443">
        <f>Table1[[#This Row],[Stock Norm +Transit Time]]*Table1[[#This Row],[Av. Daily Sales MT]]</f>
        <v>0.28016000000000008</v>
      </c>
    </row>
    <row r="985" spans="1:31" hidden="1">
      <c r="A985" s="433" t="s">
        <v>147</v>
      </c>
      <c r="B985" s="433" t="s">
        <v>342</v>
      </c>
      <c r="C985" s="433" t="str">
        <f>'I-AGE PLUS PREMIUM'!B21</f>
        <v>W234</v>
      </c>
      <c r="D985" s="433" t="str">
        <f>'I-AGE PLUS PREMIUM'!C21</f>
        <v>JAMAA BLUE SOAP LAMINATED 24 X 200G</v>
      </c>
      <c r="E985" s="433" t="str">
        <f>'I-AGE PLUS PREMIUM'!D21</f>
        <v>SOAP</v>
      </c>
      <c r="F985" s="433" t="str">
        <f>'I-AGE PLUS PREMIUM'!E21</f>
        <v>JAMAA</v>
      </c>
      <c r="G985" s="443">
        <f>'I-AGE PLUS PREMIUM'!F21</f>
        <v>0.16000000000000003</v>
      </c>
      <c r="H985" s="434">
        <f>'I-AGE PLUS PREMIUM'!G21</f>
        <v>33.333333333333336</v>
      </c>
      <c r="I985" s="443">
        <f>'I-AGE PLUS PREMIUM'!H21</f>
        <v>1719.6666666666667</v>
      </c>
      <c r="J985" s="433">
        <f>'I-AGE PLUS PREMIUM'!I21</f>
        <v>0</v>
      </c>
      <c r="K985" s="443">
        <f>'I-AGE PLUS PREMIUM'!J21</f>
        <v>0</v>
      </c>
      <c r="L985" s="443">
        <f>'I-AGE PLUS PREMIUM'!K21</f>
        <v>0</v>
      </c>
      <c r="M985" s="443">
        <f>'I-AGE PLUS PREMIUM'!L21</f>
        <v>51.589999999999996</v>
      </c>
      <c r="N985" s="433">
        <f>'I-AGE PLUS PREMIUM'!M21</f>
        <v>36</v>
      </c>
      <c r="O985" s="444">
        <f>'I-AGE PLUS PREMIUM'!N21</f>
        <v>4.684942497210986E-3</v>
      </c>
      <c r="P985" s="433">
        <f>'I-AGE PLUS PREMIUM'!O21</f>
        <v>0.99004449719342646</v>
      </c>
      <c r="Q985" s="433" t="str">
        <f>'I-AGE PLUS PREMIUM'!P21</f>
        <v>C</v>
      </c>
      <c r="R985" s="434">
        <f>'I-AGE PLUS PREMIUM'!Q21</f>
        <v>1.5151515151515154</v>
      </c>
      <c r="S985" s="443">
        <f>'I-AGE PLUS PREMIUM'!R21</f>
        <v>7.2727272727272745E-3</v>
      </c>
      <c r="T985" s="443">
        <f>'I-AGE PLUS PREMIUM'!S21</f>
        <v>78.166666666666671</v>
      </c>
      <c r="U985" s="433">
        <f>'I-AGE PLUS PREMIUM'!T21</f>
        <v>30</v>
      </c>
      <c r="V985" s="433">
        <f>'I-AGE PLUS PREMIUM'!U21</f>
        <v>4</v>
      </c>
      <c r="W985" s="433">
        <f>'I-AGE PLUS PREMIUM'!V21</f>
        <v>34</v>
      </c>
      <c r="X985" s="434">
        <f>'I-AGE PLUS PREMIUM'!W21</f>
        <v>51.515151515151523</v>
      </c>
      <c r="Y985" s="434">
        <f>'I-AGE PLUS PREMIUM'!X21</f>
        <v>51.515151515151523</v>
      </c>
      <c r="Z985" s="443">
        <f>'I-AGE PLUS PREMIUM'!Y21</f>
        <v>0.24727272727272734</v>
      </c>
      <c r="AA985" s="444">
        <f>'I-AGE PLUS PREMIUM'!Z21</f>
        <v>0</v>
      </c>
      <c r="AB985" s="446" t="str">
        <f>'I-AGE PLUS PREMIUM'!AA21</f>
        <v>VERY LOW-ORDER URGENTLY</v>
      </c>
      <c r="AC985" s="443">
        <f>'I-AGE PLUS PREMIUM'!AB21</f>
        <v>2657.666666666667</v>
      </c>
      <c r="AD985" s="450">
        <f>Table1[[#This Row],[Stock Sell in/Sell out]]*Table1[[#This Row],[Stock Norm +Transit Time]]/Table1[[#This Row],[Stock Norm QTY]]</f>
        <v>0</v>
      </c>
      <c r="AE985" s="443">
        <f>Table1[[#This Row],[Stock Norm +Transit Time]]*Table1[[#This Row],[Av. Daily Sales MT]]</f>
        <v>0.24727272727272734</v>
      </c>
    </row>
    <row r="986" spans="1:31" hidden="1">
      <c r="A986" s="433" t="s">
        <v>147</v>
      </c>
      <c r="B986" s="433" t="s">
        <v>342</v>
      </c>
      <c r="C986" s="433" t="str">
        <f>'I-AGE PLUS PREMIUM'!B22</f>
        <v>W207</v>
      </c>
      <c r="D986" s="433" t="str">
        <f>'I-AGE PLUS PREMIUM'!C22</f>
        <v>DETERGENT 100X75G</v>
      </c>
      <c r="E986" s="433" t="str">
        <f>'I-AGE PLUS PREMIUM'!D22</f>
        <v>DETERGENT</v>
      </c>
      <c r="F986" s="433" t="str">
        <f>'I-AGE PLUS PREMIUM'!E22</f>
        <v>JAMAA</v>
      </c>
      <c r="G986" s="443">
        <f>'I-AGE PLUS PREMIUM'!F22</f>
        <v>0.12500000000000003</v>
      </c>
      <c r="H986" s="434">
        <f>'I-AGE PLUS PREMIUM'!G22</f>
        <v>16.666666666666668</v>
      </c>
      <c r="I986" s="443">
        <f>'I-AGE PLUS PREMIUM'!H22</f>
        <v>1333.5000000000007</v>
      </c>
      <c r="J986" s="433">
        <f>'I-AGE PLUS PREMIUM'!I22</f>
        <v>0</v>
      </c>
      <c r="K986" s="443">
        <f>'I-AGE PLUS PREMIUM'!J22</f>
        <v>0</v>
      </c>
      <c r="L986" s="443">
        <f>'I-AGE PLUS PREMIUM'!K22</f>
        <v>0</v>
      </c>
      <c r="M986" s="443">
        <f>'I-AGE PLUS PREMIUM'!L22</f>
        <v>80.010000000000034</v>
      </c>
      <c r="N986" s="433">
        <f>'I-AGE PLUS PREMIUM'!M22</f>
        <v>1</v>
      </c>
      <c r="O986" s="444">
        <f>'I-AGE PLUS PREMIUM'!N22</f>
        <v>3.6601113259460832E-3</v>
      </c>
      <c r="P986" s="433">
        <f>'I-AGE PLUS PREMIUM'!O22</f>
        <v>0.99370460851937259</v>
      </c>
      <c r="Q986" s="433" t="str">
        <f>'I-AGE PLUS PREMIUM'!P22</f>
        <v>C</v>
      </c>
      <c r="R986" s="434">
        <f>'I-AGE PLUS PREMIUM'!Q22</f>
        <v>0.75757575757575768</v>
      </c>
      <c r="S986" s="443">
        <f>'I-AGE PLUS PREMIUM'!R22</f>
        <v>5.6818181818181828E-3</v>
      </c>
      <c r="T986" s="443">
        <f>'I-AGE PLUS PREMIUM'!S22</f>
        <v>60.613636363636395</v>
      </c>
      <c r="U986" s="433">
        <f>'I-AGE PLUS PREMIUM'!T22</f>
        <v>30</v>
      </c>
      <c r="V986" s="433">
        <f>'I-AGE PLUS PREMIUM'!U22</f>
        <v>4</v>
      </c>
      <c r="W986" s="433">
        <f>'I-AGE PLUS PREMIUM'!V22</f>
        <v>34</v>
      </c>
      <c r="X986" s="434">
        <f>'I-AGE PLUS PREMIUM'!W22</f>
        <v>25.757575757575761</v>
      </c>
      <c r="Y986" s="434">
        <f>'I-AGE PLUS PREMIUM'!X22</f>
        <v>25.757575757575761</v>
      </c>
      <c r="Z986" s="443">
        <f>'I-AGE PLUS PREMIUM'!Y22</f>
        <v>0.19318181818181823</v>
      </c>
      <c r="AA986" s="444">
        <f>'I-AGE PLUS PREMIUM'!Z22</f>
        <v>0</v>
      </c>
      <c r="AB986" s="446" t="str">
        <f>'I-AGE PLUS PREMIUM'!AA22</f>
        <v>VERY LOW-ORDER URGENTLY</v>
      </c>
      <c r="AC986" s="443">
        <f>'I-AGE PLUS PREMIUM'!AB22</f>
        <v>2060.8636363636374</v>
      </c>
      <c r="AD986" s="450">
        <f>Table1[[#This Row],[Stock Sell in/Sell out]]*Table1[[#This Row],[Stock Norm +Transit Time]]/Table1[[#This Row],[Stock Norm QTY]]</f>
        <v>0</v>
      </c>
      <c r="AE986" s="443">
        <f>Table1[[#This Row],[Stock Norm +Transit Time]]*Table1[[#This Row],[Av. Daily Sales MT]]</f>
        <v>0.1931818181818182</v>
      </c>
    </row>
    <row r="987" spans="1:31" hidden="1">
      <c r="A987" s="433" t="s">
        <v>147</v>
      </c>
      <c r="B987" s="433" t="s">
        <v>342</v>
      </c>
      <c r="C987" s="433" t="str">
        <f>'I-AGE PLUS PREMIUM'!B23</f>
        <v>W233</v>
      </c>
      <c r="D987" s="433" t="str">
        <f>'I-AGE PLUS PREMIUM'!C23</f>
        <v>EAZZY DETERGENT POWDER 75G X 100PCH</v>
      </c>
      <c r="E987" s="433" t="str">
        <f>'I-AGE PLUS PREMIUM'!D23</f>
        <v>DETERGENT</v>
      </c>
      <c r="F987" s="433" t="str">
        <f>'I-AGE PLUS PREMIUM'!E23</f>
        <v>EAZZY</v>
      </c>
      <c r="G987" s="443">
        <f>'I-AGE PLUS PREMIUM'!F23</f>
        <v>0.12500000000000003</v>
      </c>
      <c r="H987" s="434">
        <f>'I-AGE PLUS PREMIUM'!G23</f>
        <v>16.666666666666668</v>
      </c>
      <c r="I987" s="443">
        <f>'I-AGE PLUS PREMIUM'!H23</f>
        <v>900</v>
      </c>
      <c r="J987" s="433">
        <f>'I-AGE PLUS PREMIUM'!I23</f>
        <v>0</v>
      </c>
      <c r="K987" s="443">
        <f>'I-AGE PLUS PREMIUM'!J23</f>
        <v>0</v>
      </c>
      <c r="L987" s="443">
        <f>'I-AGE PLUS PREMIUM'!K23</f>
        <v>0</v>
      </c>
      <c r="M987" s="443">
        <f>'I-AGE PLUS PREMIUM'!L23</f>
        <v>53.999999999999993</v>
      </c>
      <c r="N987" s="433">
        <f>'I-AGE PLUS PREMIUM'!M23</f>
        <v>20</v>
      </c>
      <c r="O987" s="444">
        <f>'I-AGE PLUS PREMIUM'!N23</f>
        <v>3.6601113259460832E-3</v>
      </c>
      <c r="P987" s="433">
        <f>'I-AGE PLUS PREMIUM'!O23</f>
        <v>0.99736471984531871</v>
      </c>
      <c r="Q987" s="433" t="str">
        <f>'I-AGE PLUS PREMIUM'!P23</f>
        <v>C</v>
      </c>
      <c r="R987" s="434">
        <f>'I-AGE PLUS PREMIUM'!Q23</f>
        <v>0.75757575757575768</v>
      </c>
      <c r="S987" s="443">
        <f>'I-AGE PLUS PREMIUM'!R23</f>
        <v>5.6818181818181828E-3</v>
      </c>
      <c r="T987" s="443">
        <f>'I-AGE PLUS PREMIUM'!S23</f>
        <v>40.909090909090907</v>
      </c>
      <c r="U987" s="433">
        <f>'I-AGE PLUS PREMIUM'!T23</f>
        <v>30</v>
      </c>
      <c r="V987" s="433">
        <f>'I-AGE PLUS PREMIUM'!U23</f>
        <v>4</v>
      </c>
      <c r="W987" s="433">
        <f>'I-AGE PLUS PREMIUM'!V23</f>
        <v>34</v>
      </c>
      <c r="X987" s="434">
        <f>'I-AGE PLUS PREMIUM'!W23</f>
        <v>25.757575757575761</v>
      </c>
      <c r="Y987" s="434">
        <f>'I-AGE PLUS PREMIUM'!X23</f>
        <v>25.757575757575761</v>
      </c>
      <c r="Z987" s="443">
        <f>'I-AGE PLUS PREMIUM'!Y23</f>
        <v>0.19318181818181823</v>
      </c>
      <c r="AA987" s="444">
        <f>'I-AGE PLUS PREMIUM'!Z23</f>
        <v>0</v>
      </c>
      <c r="AB987" s="446" t="str">
        <f>'I-AGE PLUS PREMIUM'!AA23</f>
        <v>VERY LOW-ORDER URGENTLY</v>
      </c>
      <c r="AC987" s="443">
        <f>'I-AGE PLUS PREMIUM'!AB23</f>
        <v>1390.909090909091</v>
      </c>
      <c r="AD987" s="450">
        <f>Table1[[#This Row],[Stock Sell in/Sell out]]*Table1[[#This Row],[Stock Norm +Transit Time]]/Table1[[#This Row],[Stock Norm QTY]]</f>
        <v>0</v>
      </c>
      <c r="AE987" s="443">
        <f>Table1[[#This Row],[Stock Norm +Transit Time]]*Table1[[#This Row],[Av. Daily Sales MT]]</f>
        <v>0.1931818181818182</v>
      </c>
    </row>
    <row r="988" spans="1:31" hidden="1">
      <c r="A988" s="433" t="s">
        <v>147</v>
      </c>
      <c r="B988" s="433" t="s">
        <v>342</v>
      </c>
      <c r="C988" s="433" t="str">
        <f>'I-AGE PLUS PREMIUM'!B24</f>
        <v>W157</v>
      </c>
      <c r="D988" s="433" t="str">
        <f>'I-AGE PLUS PREMIUM'!C24</f>
        <v>VIKING 45KG</v>
      </c>
      <c r="E988" s="433" t="str">
        <f>'I-AGE PLUS PREMIUM'!D24</f>
        <v>RICE</v>
      </c>
      <c r="F988" s="433" t="str">
        <f>'I-AGE PLUS PREMIUM'!E24</f>
        <v>VIKING</v>
      </c>
      <c r="G988" s="443">
        <f>'I-AGE PLUS PREMIUM'!F24</f>
        <v>0.09</v>
      </c>
      <c r="H988" s="434">
        <f>'I-AGE PLUS PREMIUM'!G24</f>
        <v>2</v>
      </c>
      <c r="I988" s="443">
        <f>'I-AGE PLUS PREMIUM'!H24</f>
        <v>836.66666666666663</v>
      </c>
      <c r="J988" s="433">
        <f>'I-AGE PLUS PREMIUM'!I24</f>
        <v>0</v>
      </c>
      <c r="K988" s="443">
        <f>'I-AGE PLUS PREMIUM'!J24</f>
        <v>0</v>
      </c>
      <c r="L988" s="443">
        <f>'I-AGE PLUS PREMIUM'!K24</f>
        <v>0</v>
      </c>
      <c r="M988" s="443">
        <f>'I-AGE PLUS PREMIUM'!L24</f>
        <v>418.33333333333331</v>
      </c>
      <c r="N988" s="433">
        <f>'I-AGE PLUS PREMIUM'!M24</f>
        <v>24</v>
      </c>
      <c r="O988" s="444">
        <f>'I-AGE PLUS PREMIUM'!N24</f>
        <v>2.6352801546811792E-3</v>
      </c>
      <c r="P988" s="433">
        <f>'I-AGE PLUS PREMIUM'!O24</f>
        <v>0.99999999999999989</v>
      </c>
      <c r="Q988" s="433" t="str">
        <f>'I-AGE PLUS PREMIUM'!P24</f>
        <v>C</v>
      </c>
      <c r="R988" s="434">
        <f>'I-AGE PLUS PREMIUM'!Q24</f>
        <v>9.0909090909090912E-2</v>
      </c>
      <c r="S988" s="443">
        <f>'I-AGE PLUS PREMIUM'!R24</f>
        <v>4.0909090909090904E-3</v>
      </c>
      <c r="T988" s="443">
        <f>'I-AGE PLUS PREMIUM'!S24</f>
        <v>38.030303030303031</v>
      </c>
      <c r="U988" s="433">
        <f>'I-AGE PLUS PREMIUM'!T24</f>
        <v>30</v>
      </c>
      <c r="V988" s="433">
        <f>'I-AGE PLUS PREMIUM'!U24</f>
        <v>4</v>
      </c>
      <c r="W988" s="433">
        <f>'I-AGE PLUS PREMIUM'!V24</f>
        <v>34</v>
      </c>
      <c r="X988" s="434">
        <f>'I-AGE PLUS PREMIUM'!W24</f>
        <v>3.0909090909090908</v>
      </c>
      <c r="Y988" s="434">
        <f>'I-AGE PLUS PREMIUM'!X24</f>
        <v>3.0909090909090908</v>
      </c>
      <c r="Z988" s="443">
        <f>'I-AGE PLUS PREMIUM'!Y24</f>
        <v>0.1390909090909091</v>
      </c>
      <c r="AA988" s="444">
        <f>'I-AGE PLUS PREMIUM'!Z24</f>
        <v>0</v>
      </c>
      <c r="AB988" s="446" t="str">
        <f>'I-AGE PLUS PREMIUM'!AA24</f>
        <v>VERY LOW-ORDER URGENTLY</v>
      </c>
      <c r="AC988" s="443">
        <f>'I-AGE PLUS PREMIUM'!AB24</f>
        <v>1293.030303030303</v>
      </c>
      <c r="AD988" s="450">
        <f>Table1[[#This Row],[Stock Sell in/Sell out]]*Table1[[#This Row],[Stock Norm +Transit Time]]/Table1[[#This Row],[Stock Norm QTY]]</f>
        <v>0</v>
      </c>
      <c r="AE988" s="443">
        <f>Table1[[#This Row],[Stock Norm +Transit Time]]*Table1[[#This Row],[Av. Daily Sales MT]]</f>
        <v>0.13909090909090907</v>
      </c>
    </row>
    <row r="989" spans="1:31" hidden="1">
      <c r="A989" s="433" t="s">
        <v>129</v>
      </c>
      <c r="B989" s="433" t="s">
        <v>342</v>
      </c>
      <c r="C989" s="433" t="str">
        <f>'QUEEN LATIFA - BOLGA'!B5</f>
        <v>W155</v>
      </c>
      <c r="D989" s="433" t="str">
        <f>'QUEEN LATIFA - BOLGA'!C5</f>
        <v>EAZZY 32X220G</v>
      </c>
      <c r="E989" s="433" t="str">
        <f>'QUEEN LATIFA - BOLGA'!D5</f>
        <v>SOAP</v>
      </c>
      <c r="F989" s="433" t="str">
        <f>'QUEEN LATIFA - BOLGA'!E5</f>
        <v>EAZZY</v>
      </c>
      <c r="G989" s="443">
        <f>'QUEEN LATIFA - BOLGA'!F5</f>
        <v>10.369280000000009</v>
      </c>
      <c r="H989" s="434">
        <f>'QUEEN LATIFA - BOLGA'!G5</f>
        <v>1349.6666666666667</v>
      </c>
      <c r="I989" s="443">
        <f>'QUEEN LATIFA - BOLGA'!H5</f>
        <v>71546.056666666671</v>
      </c>
      <c r="J989" s="433">
        <f>'QUEEN LATIFA - BOLGA'!I5</f>
        <v>0</v>
      </c>
      <c r="K989" s="443">
        <f>'QUEEN LATIFA - BOLGA'!J5</f>
        <v>0</v>
      </c>
      <c r="L989" s="443">
        <f>'QUEEN LATIFA - BOLGA'!K5</f>
        <v>0</v>
      </c>
      <c r="M989" s="443">
        <f>'QUEEN LATIFA - BOLGA'!L5</f>
        <v>53.010167942701905</v>
      </c>
      <c r="N989" s="433">
        <f>'QUEEN LATIFA - BOLGA'!M5</f>
        <v>32</v>
      </c>
      <c r="O989" s="444">
        <f>'QUEEN LATIFA - BOLGA'!N5</f>
        <v>0.11365686221997677</v>
      </c>
      <c r="P989" s="433">
        <f>'QUEEN LATIFA - BOLGA'!O5</f>
        <v>0.11365686221997677</v>
      </c>
      <c r="Q989" s="433" t="str">
        <f>'QUEEN LATIFA - BOLGA'!P5</f>
        <v>A</v>
      </c>
      <c r="R989" s="434">
        <f>'QUEEN LATIFA - BOLGA'!Q5</f>
        <v>61.348484848484851</v>
      </c>
      <c r="S989" s="443">
        <f>'QUEEN LATIFA - BOLGA'!R5</f>
        <v>0.47133090909090947</v>
      </c>
      <c r="T989" s="443">
        <f>'QUEEN LATIFA - BOLGA'!S5</f>
        <v>3252.0934848484849</v>
      </c>
      <c r="U989" s="433">
        <f>'QUEEN LATIFA - BOLGA'!T5</f>
        <v>7</v>
      </c>
      <c r="V989" s="433">
        <f>'QUEEN LATIFA - BOLGA'!U5</f>
        <v>4</v>
      </c>
      <c r="W989" s="433">
        <f>'QUEEN LATIFA - BOLGA'!V5</f>
        <v>11</v>
      </c>
      <c r="X989" s="434">
        <f>'QUEEN LATIFA - BOLGA'!W5</f>
        <v>674.83333333333337</v>
      </c>
      <c r="Y989" s="434">
        <f>'QUEEN LATIFA - BOLGA'!X5</f>
        <v>674.83333333333337</v>
      </c>
      <c r="Z989" s="443">
        <f>'QUEEN LATIFA - BOLGA'!Y5</f>
        <v>5.1846400000000044</v>
      </c>
      <c r="AA989" s="444">
        <f>'QUEEN LATIFA - BOLGA'!Z5</f>
        <v>0</v>
      </c>
      <c r="AB989" s="446" t="str">
        <f>'QUEEN LATIFA - BOLGA'!AA5</f>
        <v>VERY LOW-ORDER URGENTLY</v>
      </c>
      <c r="AC989" s="443">
        <f>'QUEEN LATIFA - BOLGA'!AB5</f>
        <v>35773.028333333335</v>
      </c>
      <c r="AD989" s="450">
        <f>Table1[[#This Row],[Stock Sell in/Sell out]]*Table1[[#This Row],[Stock Norm +Transit Time]]/Table1[[#This Row],[Stock Norm QTY]]</f>
        <v>0</v>
      </c>
      <c r="AE989" s="443">
        <f>Table1[[#This Row],[Stock Norm +Transit Time]]*Table1[[#This Row],[Av. Daily Sales MT]]</f>
        <v>5.1846400000000044</v>
      </c>
    </row>
    <row r="990" spans="1:31" hidden="1">
      <c r="A990" s="433" t="s">
        <v>129</v>
      </c>
      <c r="B990" s="433" t="s">
        <v>342</v>
      </c>
      <c r="C990" s="433" t="str">
        <f>'QUEEN LATIFA - BOLGA'!B6</f>
        <v>W140</v>
      </c>
      <c r="D990" s="433" t="str">
        <f>'QUEEN LATIFA - BOLGA'!C6</f>
        <v>JAMAA CLASSIC 130G</v>
      </c>
      <c r="E990" s="433" t="str">
        <f>'QUEEN LATIFA - BOLGA'!D6</f>
        <v>SOAP</v>
      </c>
      <c r="F990" s="433" t="str">
        <f>'QUEEN LATIFA - BOLGA'!E6</f>
        <v>JAMAA</v>
      </c>
      <c r="G990" s="443">
        <f>'QUEEN LATIFA - BOLGA'!F6</f>
        <v>9.2757600000000124</v>
      </c>
      <c r="H990" s="434">
        <f>'QUEEN LATIFA - BOLGA'!G6</f>
        <v>1486</v>
      </c>
      <c r="I990" s="443">
        <f>'QUEEN LATIFA - BOLGA'!H6</f>
        <v>147418.28</v>
      </c>
      <c r="J990" s="433">
        <f>'QUEEN LATIFA - BOLGA'!I6</f>
        <v>-22</v>
      </c>
      <c r="K990" s="443">
        <f>'QUEEN LATIFA - BOLGA'!J6</f>
        <v>-0.13728000000000001</v>
      </c>
      <c r="L990" s="443">
        <f>'QUEEN LATIFA - BOLGA'!K6</f>
        <v>-2182.5048183041722</v>
      </c>
      <c r="M990" s="443">
        <f>'QUEEN LATIFA - BOLGA'!L6</f>
        <v>99.204764468371465</v>
      </c>
      <c r="N990" s="433">
        <f>'QUEEN LATIFA - BOLGA'!M6</f>
        <v>5</v>
      </c>
      <c r="O990" s="444">
        <f>'QUEEN LATIFA - BOLGA'!N6</f>
        <v>0.1016708755386654</v>
      </c>
      <c r="P990" s="433">
        <f>'QUEEN LATIFA - BOLGA'!O6</f>
        <v>0.21532773775864217</v>
      </c>
      <c r="Q990" s="433" t="str">
        <f>'QUEEN LATIFA - BOLGA'!P6</f>
        <v>A</v>
      </c>
      <c r="R990" s="434">
        <f>'QUEEN LATIFA - BOLGA'!Q6</f>
        <v>67.545454545454547</v>
      </c>
      <c r="S990" s="443">
        <f>'QUEEN LATIFA - BOLGA'!R6</f>
        <v>0.42162545454545514</v>
      </c>
      <c r="T990" s="443">
        <f>'QUEEN LATIFA - BOLGA'!S6</f>
        <v>6700.8309090909088</v>
      </c>
      <c r="U990" s="433">
        <f>'QUEEN LATIFA - BOLGA'!T6</f>
        <v>7</v>
      </c>
      <c r="V990" s="433">
        <f>'QUEEN LATIFA - BOLGA'!U6</f>
        <v>4</v>
      </c>
      <c r="W990" s="433">
        <f>'QUEEN LATIFA - BOLGA'!V6</f>
        <v>11</v>
      </c>
      <c r="X990" s="434">
        <f>'QUEEN LATIFA - BOLGA'!W6</f>
        <v>743</v>
      </c>
      <c r="Y990" s="434">
        <f>'QUEEN LATIFA - BOLGA'!X6</f>
        <v>765</v>
      </c>
      <c r="Z990" s="443">
        <f>'QUEEN LATIFA - BOLGA'!Y6</f>
        <v>4.7752061911170989</v>
      </c>
      <c r="AA990" s="444">
        <f>'QUEEN LATIFA - BOLGA'!Z6</f>
        <v>-2.9609690444145357E-2</v>
      </c>
      <c r="AB990" s="446" t="str">
        <f>'QUEEN LATIFA - BOLGA'!AA6</f>
        <v>VERY LOW-ORDER URGENTLY</v>
      </c>
      <c r="AC990" s="443">
        <f>'QUEEN LATIFA - BOLGA'!AB6</f>
        <v>75891.644818304165</v>
      </c>
      <c r="AD990" s="450">
        <f>Table1[[#This Row],[Stock Sell in/Sell out]]*Table1[[#This Row],[Stock Norm +Transit Time]]/Table1[[#This Row],[Stock Norm QTY]]</f>
        <v>-0.32570659488559894</v>
      </c>
      <c r="AE990" s="443">
        <f>Table1[[#This Row],[Stock Norm +Transit Time]]*Table1[[#This Row],[Av. Daily Sales MT]]</f>
        <v>4.6378800000000062</v>
      </c>
    </row>
    <row r="991" spans="1:31" hidden="1">
      <c r="A991" s="433" t="s">
        <v>129</v>
      </c>
      <c r="B991" s="433" t="s">
        <v>342</v>
      </c>
      <c r="C991" s="433" t="str">
        <f>'QUEEN LATIFA - BOLGA'!B7</f>
        <v>W141</v>
      </c>
      <c r="D991" s="433" t="str">
        <f>'QUEEN LATIFA - BOLGA'!C7</f>
        <v>EAZZY 32X300G</v>
      </c>
      <c r="E991" s="433" t="str">
        <f>'QUEEN LATIFA - BOLGA'!D7</f>
        <v>SOAP</v>
      </c>
      <c r="F991" s="433" t="str">
        <f>'QUEEN LATIFA - BOLGA'!E7</f>
        <v>EAZZY</v>
      </c>
      <c r="G991" s="443">
        <f>'QUEEN LATIFA - BOLGA'!F7</f>
        <v>8.2241066666666711</v>
      </c>
      <c r="H991" s="434">
        <f>'QUEEN LATIFA - BOLGA'!G7</f>
        <v>856.33333333333326</v>
      </c>
      <c r="I991" s="443">
        <f>'QUEEN LATIFA - BOLGA'!H7</f>
        <v>98516.626666666663</v>
      </c>
      <c r="J991" s="433">
        <f>'QUEEN LATIFA - BOLGA'!I7</f>
        <v>0</v>
      </c>
      <c r="K991" s="443">
        <f>'QUEEN LATIFA - BOLGA'!J7</f>
        <v>0</v>
      </c>
      <c r="L991" s="443">
        <f>'QUEEN LATIFA - BOLGA'!K7</f>
        <v>0</v>
      </c>
      <c r="M991" s="443">
        <f>'QUEEN LATIFA - BOLGA'!L7</f>
        <v>115.04471778902297</v>
      </c>
      <c r="N991" s="433">
        <f>'QUEEN LATIFA - BOLGA'!M7</f>
        <v>4</v>
      </c>
      <c r="O991" s="444">
        <f>'QUEEN LATIFA - BOLGA'!N7</f>
        <v>9.01437860965974E-2</v>
      </c>
      <c r="P991" s="433">
        <f>'QUEEN LATIFA - BOLGA'!O7</f>
        <v>0.30547152385523957</v>
      </c>
      <c r="Q991" s="433" t="str">
        <f>'QUEEN LATIFA - BOLGA'!P7</f>
        <v>A</v>
      </c>
      <c r="R991" s="434">
        <f>'QUEEN LATIFA - BOLGA'!Q7</f>
        <v>38.924242424242422</v>
      </c>
      <c r="S991" s="443">
        <f>'QUEEN LATIFA - BOLGA'!R7</f>
        <v>0.37382303030303049</v>
      </c>
      <c r="T991" s="443">
        <f>'QUEEN LATIFA - BOLGA'!S7</f>
        <v>4478.0284848484844</v>
      </c>
      <c r="U991" s="433">
        <f>'QUEEN LATIFA - BOLGA'!T7</f>
        <v>7</v>
      </c>
      <c r="V991" s="433">
        <f>'QUEEN LATIFA - BOLGA'!U7</f>
        <v>4</v>
      </c>
      <c r="W991" s="433">
        <f>'QUEEN LATIFA - BOLGA'!V7</f>
        <v>11</v>
      </c>
      <c r="X991" s="434">
        <f>'QUEEN LATIFA - BOLGA'!W7</f>
        <v>428.16666666666663</v>
      </c>
      <c r="Y991" s="434">
        <f>'QUEEN LATIFA - BOLGA'!X7</f>
        <v>428.16666666666663</v>
      </c>
      <c r="Z991" s="443">
        <f>'QUEEN LATIFA - BOLGA'!Y7</f>
        <v>4.1120533333333356</v>
      </c>
      <c r="AA991" s="444">
        <f>'QUEEN LATIFA - BOLGA'!Z7</f>
        <v>0</v>
      </c>
      <c r="AB991" s="446" t="str">
        <f>'QUEEN LATIFA - BOLGA'!AA7</f>
        <v>VERY LOW-ORDER URGENTLY</v>
      </c>
      <c r="AC991" s="443">
        <f>'QUEEN LATIFA - BOLGA'!AB7</f>
        <v>49258.313333333332</v>
      </c>
      <c r="AD991" s="450">
        <f>Table1[[#This Row],[Stock Sell in/Sell out]]*Table1[[#This Row],[Stock Norm +Transit Time]]/Table1[[#This Row],[Stock Norm QTY]]</f>
        <v>0</v>
      </c>
      <c r="AE991" s="443">
        <f>Table1[[#This Row],[Stock Norm +Transit Time]]*Table1[[#This Row],[Av. Daily Sales MT]]</f>
        <v>4.1120533333333356</v>
      </c>
    </row>
    <row r="992" spans="1:31" hidden="1">
      <c r="A992" s="433" t="s">
        <v>129</v>
      </c>
      <c r="B992" s="433" t="s">
        <v>342</v>
      </c>
      <c r="C992" s="433" t="str">
        <f>'QUEEN LATIFA - BOLGA'!B8</f>
        <v>W042</v>
      </c>
      <c r="D992" s="433" t="str">
        <f>'QUEEN LATIFA - BOLGA'!C8</f>
        <v>FORTUNE VIET 5KG</v>
      </c>
      <c r="E992" s="433" t="str">
        <f>'QUEEN LATIFA - BOLGA'!D8</f>
        <v>RICE</v>
      </c>
      <c r="F992" s="433" t="str">
        <f>'QUEEN LATIFA - BOLGA'!E8</f>
        <v>FORTUNE</v>
      </c>
      <c r="G992" s="443">
        <f>'QUEEN LATIFA - BOLGA'!F8</f>
        <v>7.4166666666666714</v>
      </c>
      <c r="H992" s="434">
        <f>'QUEEN LATIFA - BOLGA'!G8</f>
        <v>296.66666666666669</v>
      </c>
      <c r="I992" s="443">
        <f>'QUEEN LATIFA - BOLGA'!H8</f>
        <v>57256.666666666672</v>
      </c>
      <c r="J992" s="433">
        <f>'QUEEN LATIFA - BOLGA'!I8</f>
        <v>0</v>
      </c>
      <c r="K992" s="443">
        <f>'QUEEN LATIFA - BOLGA'!J8</f>
        <v>0</v>
      </c>
      <c r="L992" s="443">
        <f>'QUEEN LATIFA - BOLGA'!K8</f>
        <v>0</v>
      </c>
      <c r="M992" s="443">
        <f>'QUEEN LATIFA - BOLGA'!L8</f>
        <v>193</v>
      </c>
      <c r="N992" s="433">
        <f>'QUEEN LATIFA - BOLGA'!M8</f>
        <v>24</v>
      </c>
      <c r="O992" s="444">
        <f>'QUEEN LATIFA - BOLGA'!N8</f>
        <v>8.1293499786371626E-2</v>
      </c>
      <c r="P992" s="433">
        <f>'QUEEN LATIFA - BOLGA'!O8</f>
        <v>0.38676502364161119</v>
      </c>
      <c r="Q992" s="433" t="str">
        <f>'QUEEN LATIFA - BOLGA'!P8</f>
        <v>A</v>
      </c>
      <c r="R992" s="434">
        <f>'QUEEN LATIFA - BOLGA'!Q8</f>
        <v>13.484848484848486</v>
      </c>
      <c r="S992" s="443">
        <f>'QUEEN LATIFA - BOLGA'!R8</f>
        <v>0.33712121212121232</v>
      </c>
      <c r="T992" s="443">
        <f>'QUEEN LATIFA - BOLGA'!S8</f>
        <v>2602.575757575758</v>
      </c>
      <c r="U992" s="433">
        <f>'QUEEN LATIFA - BOLGA'!T8</f>
        <v>7</v>
      </c>
      <c r="V992" s="433">
        <f>'QUEEN LATIFA - BOLGA'!U8</f>
        <v>4</v>
      </c>
      <c r="W992" s="433">
        <f>'QUEEN LATIFA - BOLGA'!V8</f>
        <v>11</v>
      </c>
      <c r="X992" s="434">
        <f>'QUEEN LATIFA - BOLGA'!W8</f>
        <v>148.33333333333334</v>
      </c>
      <c r="Y992" s="434">
        <f>'QUEEN LATIFA - BOLGA'!X8</f>
        <v>148.33333333333334</v>
      </c>
      <c r="Z992" s="443">
        <f>'QUEEN LATIFA - BOLGA'!Y8</f>
        <v>3.7083333333333357</v>
      </c>
      <c r="AA992" s="444">
        <f>'QUEEN LATIFA - BOLGA'!Z8</f>
        <v>0</v>
      </c>
      <c r="AB992" s="446" t="str">
        <f>'QUEEN LATIFA - BOLGA'!AA8</f>
        <v>VERY LOW-ORDER URGENTLY</v>
      </c>
      <c r="AC992" s="443">
        <f>'QUEEN LATIFA - BOLGA'!AB8</f>
        <v>28628.333333333336</v>
      </c>
      <c r="AD992" s="450">
        <f>Table1[[#This Row],[Stock Sell in/Sell out]]*Table1[[#This Row],[Stock Norm +Transit Time]]/Table1[[#This Row],[Stock Norm QTY]]</f>
        <v>0</v>
      </c>
      <c r="AE992" s="443">
        <f>Table1[[#This Row],[Stock Norm +Transit Time]]*Table1[[#This Row],[Av. Daily Sales MT]]</f>
        <v>3.7083333333333357</v>
      </c>
    </row>
    <row r="993" spans="1:31" hidden="1">
      <c r="A993" s="433" t="s">
        <v>129</v>
      </c>
      <c r="B993" s="433" t="s">
        <v>342</v>
      </c>
      <c r="C993" s="433" t="str">
        <f>'QUEEN LATIFA - BOLGA'!B9</f>
        <v>W084</v>
      </c>
      <c r="D993" s="433" t="str">
        <f>'QUEEN LATIFA - BOLGA'!C9</f>
        <v>JAMAA CLASS 16 X 800G</v>
      </c>
      <c r="E993" s="433" t="str">
        <f>'QUEEN LATIFA - BOLGA'!D9</f>
        <v>SOAP</v>
      </c>
      <c r="F993" s="433" t="str">
        <f>'QUEEN LATIFA - BOLGA'!E9</f>
        <v>JAMAA</v>
      </c>
      <c r="G993" s="443">
        <f>'QUEEN LATIFA - BOLGA'!F9</f>
        <v>7.0666666666666806</v>
      </c>
      <c r="H993" s="434">
        <f>'QUEEN LATIFA - BOLGA'!G9</f>
        <v>549</v>
      </c>
      <c r="I993" s="443">
        <f>'QUEEN LATIFA - BOLGA'!H9</f>
        <v>108504.66666666666</v>
      </c>
      <c r="J993" s="433">
        <f>'QUEEN LATIFA - BOLGA'!I9</f>
        <v>178</v>
      </c>
      <c r="K993" s="443">
        <f>'QUEEN LATIFA - BOLGA'!J9</f>
        <v>2.2784</v>
      </c>
      <c r="L993" s="443">
        <f>'QUEEN LATIFA - BOLGA'!K9</f>
        <v>35180.019429265325</v>
      </c>
      <c r="M993" s="443">
        <f>'QUEEN LATIFA - BOLGA'!L9</f>
        <v>197.64055859137824</v>
      </c>
      <c r="N993" s="433">
        <f>'QUEEN LATIFA - BOLGA'!M9</f>
        <v>1</v>
      </c>
      <c r="O993" s="444">
        <f>'QUEEN LATIFA - BOLGA'!N9</f>
        <v>7.745717732454295E-2</v>
      </c>
      <c r="P993" s="433">
        <f>'QUEEN LATIFA - BOLGA'!O9</f>
        <v>0.46422220096615413</v>
      </c>
      <c r="Q993" s="433" t="str">
        <f>'QUEEN LATIFA - BOLGA'!P9</f>
        <v>A</v>
      </c>
      <c r="R993" s="434">
        <f>'QUEEN LATIFA - BOLGA'!Q9</f>
        <v>24.954545454545453</v>
      </c>
      <c r="S993" s="443">
        <f>'QUEEN LATIFA - BOLGA'!R9</f>
        <v>0.32121212121212184</v>
      </c>
      <c r="T993" s="443">
        <f>'QUEEN LATIFA - BOLGA'!S9</f>
        <v>4932.030303030303</v>
      </c>
      <c r="U993" s="433">
        <f>'QUEEN LATIFA - BOLGA'!T9</f>
        <v>7</v>
      </c>
      <c r="V993" s="433">
        <f>'QUEEN LATIFA - BOLGA'!U9</f>
        <v>4</v>
      </c>
      <c r="W993" s="433">
        <f>'QUEEN LATIFA - BOLGA'!V9</f>
        <v>11</v>
      </c>
      <c r="X993" s="434">
        <f>'QUEEN LATIFA - BOLGA'!W9</f>
        <v>274.5</v>
      </c>
      <c r="Y993" s="434">
        <f>'QUEEN LATIFA - BOLGA'!X9</f>
        <v>96.5</v>
      </c>
      <c r="Z993" s="443">
        <f>'QUEEN LATIFA - BOLGA'!Y9</f>
        <v>1.242137219186402</v>
      </c>
      <c r="AA993" s="444">
        <f>'QUEEN LATIFA - BOLGA'!Z9</f>
        <v>0.64845173041894355</v>
      </c>
      <c r="AB993" s="446" t="str">
        <f>'QUEEN LATIFA - BOLGA'!AA9</f>
        <v>VERY LOW-ORDER URGENTLY</v>
      </c>
      <c r="AC993" s="443">
        <f>'QUEEN LATIFA - BOLGA'!AB9</f>
        <v>19072.313904068</v>
      </c>
      <c r="AD993" s="450">
        <f>Table1[[#This Row],[Stock Sell in/Sell out]]*Table1[[#This Row],[Stock Norm +Transit Time]]/Table1[[#This Row],[Stock Norm QTY]]</f>
        <v>7.1329690346083785</v>
      </c>
      <c r="AE993" s="443">
        <f>Table1[[#This Row],[Stock Norm +Transit Time]]*Table1[[#This Row],[Av. Daily Sales MT]]</f>
        <v>3.5333333333333403</v>
      </c>
    </row>
    <row r="994" spans="1:31" hidden="1">
      <c r="A994" s="433" t="s">
        <v>129</v>
      </c>
      <c r="B994" s="433" t="s">
        <v>342</v>
      </c>
      <c r="C994" s="433" t="str">
        <f>'QUEEN LATIFA - BOLGA'!B10</f>
        <v>W168</v>
      </c>
      <c r="D994" s="433" t="str">
        <f>'QUEEN LATIFA - BOLGA'!C10</f>
        <v>JAMAA 24 X 200G</v>
      </c>
      <c r="E994" s="433" t="str">
        <f>'QUEEN LATIFA - BOLGA'!D10</f>
        <v>SOAP</v>
      </c>
      <c r="F994" s="433" t="str">
        <f>'QUEEN LATIFA - BOLGA'!E10</f>
        <v>JAMAA</v>
      </c>
      <c r="G994" s="443">
        <f>'QUEEN LATIFA - BOLGA'!F10</f>
        <v>5.567199999999997</v>
      </c>
      <c r="H994" s="434">
        <f>'QUEEN LATIFA - BOLGA'!G10</f>
        <v>1159</v>
      </c>
      <c r="I994" s="443">
        <f>'QUEEN LATIFA - BOLGA'!H10</f>
        <v>70867.266666666706</v>
      </c>
      <c r="J994" s="433">
        <f>'QUEEN LATIFA - BOLGA'!I10</f>
        <v>387</v>
      </c>
      <c r="K994" s="443">
        <f>'QUEEN LATIFA - BOLGA'!J10</f>
        <v>1.8585999999999998</v>
      </c>
      <c r="L994" s="443">
        <f>'QUEEN LATIFA - BOLGA'!K10</f>
        <v>23663.185677308036</v>
      </c>
      <c r="M994" s="443">
        <f>'QUEEN LATIFA - BOLGA'!L10</f>
        <v>61.145182628702941</v>
      </c>
      <c r="N994" s="433">
        <f>'QUEEN LATIFA - BOLGA'!M10</f>
        <v>16</v>
      </c>
      <c r="O994" s="444">
        <f>'QUEEN LATIFA - BOLGA'!N10</f>
        <v>6.1021641169980351E-2</v>
      </c>
      <c r="P994" s="433">
        <f>'QUEEN LATIFA - BOLGA'!O10</f>
        <v>0.52524384213613451</v>
      </c>
      <c r="Q994" s="433" t="str">
        <f>'QUEEN LATIFA - BOLGA'!P10</f>
        <v>B</v>
      </c>
      <c r="R994" s="434">
        <f>'QUEEN LATIFA - BOLGA'!Q10</f>
        <v>52.68181818181818</v>
      </c>
      <c r="S994" s="443">
        <f>'QUEEN LATIFA - BOLGA'!R10</f>
        <v>0.25305454545454531</v>
      </c>
      <c r="T994" s="443">
        <f>'QUEEN LATIFA - BOLGA'!S10</f>
        <v>3221.2393939393955</v>
      </c>
      <c r="U994" s="433">
        <f>'QUEEN LATIFA - BOLGA'!T10</f>
        <v>14</v>
      </c>
      <c r="V994" s="433">
        <f>'QUEEN LATIFA - BOLGA'!U10</f>
        <v>4</v>
      </c>
      <c r="W994" s="433">
        <f>'QUEEN LATIFA - BOLGA'!V10</f>
        <v>18</v>
      </c>
      <c r="X994" s="434">
        <f>'QUEEN LATIFA - BOLGA'!W10</f>
        <v>948.27272727272725</v>
      </c>
      <c r="Y994" s="434">
        <f>'QUEEN LATIFA - BOLGA'!X10</f>
        <v>561.27272727272725</v>
      </c>
      <c r="Z994" s="443">
        <f>'QUEEN LATIFA - BOLGA'!Y10</f>
        <v>2.6960461840144312</v>
      </c>
      <c r="AA994" s="444">
        <f>'QUEEN LATIFA - BOLGA'!Z10</f>
        <v>0.40811044003451252</v>
      </c>
      <c r="AB994" s="446" t="str">
        <f>'QUEEN LATIFA - BOLGA'!AA10</f>
        <v>VERY LOW-ORDER URGENTLY</v>
      </c>
      <c r="AC994" s="443">
        <f>'QUEEN LATIFA - BOLGA'!AB10</f>
        <v>34319.123413601083</v>
      </c>
      <c r="AD994" s="450">
        <f>Table1[[#This Row],[Stock Sell in/Sell out]]*Table1[[#This Row],[Stock Norm +Transit Time]]/Table1[[#This Row],[Stock Norm QTY]]</f>
        <v>7.3459879206212255</v>
      </c>
      <c r="AE994" s="443">
        <f>Table1[[#This Row],[Stock Norm +Transit Time]]*Table1[[#This Row],[Av. Daily Sales MT]]</f>
        <v>4.5549818181818154</v>
      </c>
    </row>
    <row r="995" spans="1:31" hidden="1">
      <c r="A995" s="433" t="s">
        <v>129</v>
      </c>
      <c r="B995" s="433" t="s">
        <v>342</v>
      </c>
      <c r="C995" s="433" t="str">
        <f>'QUEEN LATIFA - BOLGA'!B11</f>
        <v>W151</v>
      </c>
      <c r="D995" s="433" t="str">
        <f>'QUEEN LATIFA - BOLGA'!C11</f>
        <v>FRYTOL 4.5 LT</v>
      </c>
      <c r="E995" s="433" t="str">
        <f>'QUEEN LATIFA - BOLGA'!D11</f>
        <v>COOKING OIL</v>
      </c>
      <c r="F995" s="433" t="str">
        <f>'QUEEN LATIFA - BOLGA'!E11</f>
        <v>FRYTOL</v>
      </c>
      <c r="G995" s="443">
        <f>'QUEEN LATIFA - BOLGA'!F11</f>
        <v>4.5090000000000012</v>
      </c>
      <c r="H995" s="434">
        <f>'QUEEN LATIFA - BOLGA'!G11</f>
        <v>278.33333333333337</v>
      </c>
      <c r="I995" s="443">
        <f>'QUEEN LATIFA - BOLGA'!H11</f>
        <v>91850</v>
      </c>
      <c r="J995" s="433">
        <f>'QUEEN LATIFA - BOLGA'!I11</f>
        <v>122</v>
      </c>
      <c r="K995" s="443">
        <f>'QUEEN LATIFA - BOLGA'!J11</f>
        <v>1.9763999999999999</v>
      </c>
      <c r="L995" s="443">
        <f>'QUEEN LATIFA - BOLGA'!K11</f>
        <v>40259.999999999993</v>
      </c>
      <c r="M995" s="443">
        <f>'QUEEN LATIFA - BOLGA'!L11</f>
        <v>329.99999999999994</v>
      </c>
      <c r="N995" s="433">
        <f>'QUEEN LATIFA - BOLGA'!M11</f>
        <v>100</v>
      </c>
      <c r="O995" s="444">
        <f>'QUEEN LATIFA - BOLGA'!N11</f>
        <v>4.9422794229674091E-2</v>
      </c>
      <c r="P995" s="433">
        <f>'QUEEN LATIFA - BOLGA'!O11</f>
        <v>0.57466663636580861</v>
      </c>
      <c r="Q995" s="433" t="str">
        <f>'QUEEN LATIFA - BOLGA'!P11</f>
        <v>B</v>
      </c>
      <c r="R995" s="434">
        <f>'QUEEN LATIFA - BOLGA'!Q11</f>
        <v>12.651515151515154</v>
      </c>
      <c r="S995" s="443">
        <f>'QUEEN LATIFA - BOLGA'!R11</f>
        <v>0.2049545454545455</v>
      </c>
      <c r="T995" s="443">
        <f>'QUEEN LATIFA - BOLGA'!S11</f>
        <v>4175</v>
      </c>
      <c r="U995" s="433">
        <f>'QUEEN LATIFA - BOLGA'!T11</f>
        <v>14</v>
      </c>
      <c r="V995" s="433">
        <f>'QUEEN LATIFA - BOLGA'!U11</f>
        <v>4</v>
      </c>
      <c r="W995" s="433">
        <f>'QUEEN LATIFA - BOLGA'!V11</f>
        <v>18</v>
      </c>
      <c r="X995" s="434">
        <f>'QUEEN LATIFA - BOLGA'!W11</f>
        <v>227.72727272727278</v>
      </c>
      <c r="Y995" s="434">
        <f>'QUEEN LATIFA - BOLGA'!X11</f>
        <v>105.72727272727278</v>
      </c>
      <c r="Z995" s="443">
        <f>'QUEEN LATIFA - BOLGA'!Y11</f>
        <v>1.7127818181818193</v>
      </c>
      <c r="AA995" s="444">
        <f>'QUEEN LATIFA - BOLGA'!Z11</f>
        <v>0.53572854291417149</v>
      </c>
      <c r="AB995" s="446" t="str">
        <f>'QUEEN LATIFA - BOLGA'!AA11</f>
        <v>VERY LOW-ORDER URGENTLY</v>
      </c>
      <c r="AC995" s="443">
        <f>'QUEEN LATIFA - BOLGA'!AB11</f>
        <v>34890.000000000007</v>
      </c>
      <c r="AD995" s="450">
        <f>Table1[[#This Row],[Stock Sell in/Sell out]]*Table1[[#This Row],[Stock Norm +Transit Time]]/Table1[[#This Row],[Stock Norm QTY]]</f>
        <v>9.6431137724550879</v>
      </c>
      <c r="AE995" s="443">
        <f>Table1[[#This Row],[Stock Norm +Transit Time]]*Table1[[#This Row],[Av. Daily Sales MT]]</f>
        <v>3.6891818181818188</v>
      </c>
    </row>
    <row r="996" spans="1:31" hidden="1">
      <c r="A996" s="433" t="s">
        <v>129</v>
      </c>
      <c r="B996" s="433" t="s">
        <v>342</v>
      </c>
      <c r="C996" s="433" t="str">
        <f>'QUEEN LATIFA - BOLGA'!B12</f>
        <v>W043</v>
      </c>
      <c r="D996" s="433" t="str">
        <f>'QUEEN LATIFA - BOLGA'!C12</f>
        <v>FORTUNE VIET 25KG</v>
      </c>
      <c r="E996" s="433" t="str">
        <f>'QUEEN LATIFA - BOLGA'!D12</f>
        <v>RICE</v>
      </c>
      <c r="F996" s="433" t="str">
        <f>'QUEEN LATIFA - BOLGA'!E12</f>
        <v>FORTUNE</v>
      </c>
      <c r="G996" s="443">
        <f>'QUEEN LATIFA - BOLGA'!F12</f>
        <v>4.1666666666666643</v>
      </c>
      <c r="H996" s="434">
        <f>'QUEEN LATIFA - BOLGA'!G12</f>
        <v>166.66666666666669</v>
      </c>
      <c r="I996" s="443">
        <f>'QUEEN LATIFA - BOLGA'!H12</f>
        <v>31166.666666666668</v>
      </c>
      <c r="J996" s="433">
        <f>'QUEEN LATIFA - BOLGA'!I12</f>
        <v>0</v>
      </c>
      <c r="K996" s="443">
        <f>'QUEEN LATIFA - BOLGA'!J12</f>
        <v>0</v>
      </c>
      <c r="L996" s="443">
        <f>'QUEEN LATIFA - BOLGA'!K12</f>
        <v>0</v>
      </c>
      <c r="M996" s="443">
        <f>'QUEEN LATIFA - BOLGA'!L12</f>
        <v>187</v>
      </c>
      <c r="N996" s="433">
        <f>'QUEEN LATIFA - BOLGA'!M12</f>
        <v>5</v>
      </c>
      <c r="O996" s="444">
        <f>'QUEEN LATIFA - BOLGA'!N12</f>
        <v>4.5670505497961533E-2</v>
      </c>
      <c r="P996" s="433">
        <f>'QUEEN LATIFA - BOLGA'!O12</f>
        <v>0.6203371418637702</v>
      </c>
      <c r="Q996" s="433" t="str">
        <f>'QUEEN LATIFA - BOLGA'!P12</f>
        <v>B</v>
      </c>
      <c r="R996" s="434">
        <f>'QUEEN LATIFA - BOLGA'!Q12</f>
        <v>7.575757575757577</v>
      </c>
      <c r="S996" s="443">
        <f>'QUEEN LATIFA - BOLGA'!R12</f>
        <v>0.18939393939393928</v>
      </c>
      <c r="T996" s="443">
        <f>'QUEEN LATIFA - BOLGA'!S12</f>
        <v>1416.6666666666667</v>
      </c>
      <c r="U996" s="433">
        <f>'QUEEN LATIFA - BOLGA'!T12</f>
        <v>14</v>
      </c>
      <c r="V996" s="433">
        <f>'QUEEN LATIFA - BOLGA'!U12</f>
        <v>4</v>
      </c>
      <c r="W996" s="433">
        <f>'QUEEN LATIFA - BOLGA'!V12</f>
        <v>18</v>
      </c>
      <c r="X996" s="434">
        <f>'QUEEN LATIFA - BOLGA'!W12</f>
        <v>136.36363636363637</v>
      </c>
      <c r="Y996" s="434">
        <f>'QUEEN LATIFA - BOLGA'!X12</f>
        <v>136.36363636363637</v>
      </c>
      <c r="Z996" s="443">
        <f>'QUEEN LATIFA - BOLGA'!Y12</f>
        <v>3.409090909090907</v>
      </c>
      <c r="AA996" s="444">
        <f>'QUEEN LATIFA - BOLGA'!Z12</f>
        <v>0</v>
      </c>
      <c r="AB996" s="446" t="str">
        <f>'QUEEN LATIFA - BOLGA'!AA12</f>
        <v>VERY LOW-ORDER URGENTLY</v>
      </c>
      <c r="AC996" s="443">
        <f>'QUEEN LATIFA - BOLGA'!AB12</f>
        <v>25500.000000000004</v>
      </c>
      <c r="AD996" s="450">
        <f>Table1[[#This Row],[Stock Sell in/Sell out]]*Table1[[#This Row],[Stock Norm +Transit Time]]/Table1[[#This Row],[Stock Norm QTY]]</f>
        <v>0</v>
      </c>
      <c r="AE996" s="443">
        <f>Table1[[#This Row],[Stock Norm +Transit Time]]*Table1[[#This Row],[Av. Daily Sales MT]]</f>
        <v>3.409090909090907</v>
      </c>
    </row>
    <row r="997" spans="1:31" hidden="1">
      <c r="A997" s="433" t="s">
        <v>129</v>
      </c>
      <c r="B997" s="433" t="s">
        <v>342</v>
      </c>
      <c r="C997" s="433" t="str">
        <f>'QUEEN LATIFA - BOLGA'!B13</f>
        <v>W237</v>
      </c>
      <c r="D997" s="433" t="str">
        <f>'QUEEN LATIFA - BOLGA'!C13</f>
        <v>EAZZY LAUNDRY SOAP 24X220G</v>
      </c>
      <c r="E997" s="433" t="str">
        <f>'QUEEN LATIFA - BOLGA'!D13</f>
        <v>SOAP</v>
      </c>
      <c r="F997" s="433" t="str">
        <f>'QUEEN LATIFA - BOLGA'!E13</f>
        <v>EAZZY</v>
      </c>
      <c r="G997" s="443">
        <f>'QUEEN LATIFA - BOLGA'!F13</f>
        <v>3.7259200000000021</v>
      </c>
      <c r="H997" s="434">
        <f>'QUEEN LATIFA - BOLGA'!G13</f>
        <v>705.66666666666663</v>
      </c>
      <c r="I997" s="443">
        <f>'QUEEN LATIFA - BOLGA'!H13</f>
        <v>70566.666666666672</v>
      </c>
      <c r="J997" s="433">
        <f>'QUEEN LATIFA - BOLGA'!I13</f>
        <v>1462</v>
      </c>
      <c r="K997" s="443">
        <f>'QUEEN LATIFA - BOLGA'!J13</f>
        <v>7.7193600000000009</v>
      </c>
      <c r="L997" s="443">
        <f>'QUEEN LATIFA - BOLGA'!K13</f>
        <v>146200.00000000003</v>
      </c>
      <c r="M997" s="443">
        <f>'QUEEN LATIFA - BOLGA'!L13</f>
        <v>100.00000000000001</v>
      </c>
      <c r="N997" s="433">
        <f>'QUEEN LATIFA - BOLGA'!M13</f>
        <v>12</v>
      </c>
      <c r="O997" s="444">
        <f>'QUEEN LATIFA - BOLGA'!N13</f>
        <v>4.0839515962791603E-2</v>
      </c>
      <c r="P997" s="433">
        <f>'QUEEN LATIFA - BOLGA'!O13</f>
        <v>0.66117665782656176</v>
      </c>
      <c r="Q997" s="433" t="str">
        <f>'QUEEN LATIFA - BOLGA'!P13</f>
        <v>B</v>
      </c>
      <c r="R997" s="434">
        <f>'QUEEN LATIFA - BOLGA'!Q13</f>
        <v>32.075757575757571</v>
      </c>
      <c r="S997" s="443">
        <f>'QUEEN LATIFA - BOLGA'!R13</f>
        <v>0.16936000000000009</v>
      </c>
      <c r="T997" s="443">
        <f>'QUEEN LATIFA - BOLGA'!S13</f>
        <v>3207.575757575758</v>
      </c>
      <c r="U997" s="433">
        <f>'QUEEN LATIFA - BOLGA'!T13</f>
        <v>14</v>
      </c>
      <c r="V997" s="433">
        <f>'QUEEN LATIFA - BOLGA'!U13</f>
        <v>4</v>
      </c>
      <c r="W997" s="433">
        <f>'QUEEN LATIFA - BOLGA'!V13</f>
        <v>18</v>
      </c>
      <c r="X997" s="434">
        <f>'QUEEN LATIFA - BOLGA'!W13</f>
        <v>577.36363636363626</v>
      </c>
      <c r="Y997" s="434">
        <f>'QUEEN LATIFA - BOLGA'!X13</f>
        <v>0</v>
      </c>
      <c r="Z997" s="443">
        <f>'QUEEN LATIFA - BOLGA'!Y13</f>
        <v>0</v>
      </c>
      <c r="AA997" s="444">
        <f>'QUEEN LATIFA - BOLGA'!Z13</f>
        <v>2.5321996535978593</v>
      </c>
      <c r="AB997" s="446" t="str">
        <f>'QUEEN LATIFA - BOLGA'!AA13</f>
        <v>VERY HIGH-DON’T ORDER</v>
      </c>
      <c r="AC997" s="443">
        <f>'QUEEN LATIFA - BOLGA'!AB13</f>
        <v>0</v>
      </c>
      <c r="AD997" s="450">
        <f>Table1[[#This Row],[Stock Sell in/Sell out]]*Table1[[#This Row],[Stock Norm +Transit Time]]/Table1[[#This Row],[Stock Norm QTY]]</f>
        <v>45.579593764761462</v>
      </c>
      <c r="AE997" s="443">
        <f>Table1[[#This Row],[Stock Norm +Transit Time]]*Table1[[#This Row],[Av. Daily Sales MT]]</f>
        <v>3.0484800000000019</v>
      </c>
    </row>
    <row r="998" spans="1:31" hidden="1">
      <c r="A998" s="433" t="s">
        <v>129</v>
      </c>
      <c r="B998" s="433" t="s">
        <v>342</v>
      </c>
      <c r="C998" s="433" t="str">
        <f>'QUEEN LATIFA - BOLGA'!B14</f>
        <v>W086</v>
      </c>
      <c r="D998" s="433" t="str">
        <f>'QUEEN LATIFA - BOLGA'!C14</f>
        <v>JAMAA CLASSI 24 X 300G</v>
      </c>
      <c r="E998" s="433" t="str">
        <f>'QUEEN LATIFA - BOLGA'!D14</f>
        <v>SOAP</v>
      </c>
      <c r="F998" s="433" t="str">
        <f>'QUEEN LATIFA - BOLGA'!E14</f>
        <v>JAMAA</v>
      </c>
      <c r="G998" s="443">
        <f>'QUEEN LATIFA - BOLGA'!F14</f>
        <v>2.8344000000000058</v>
      </c>
      <c r="H998" s="434">
        <f>'QUEEN LATIFA - BOLGA'!G14</f>
        <v>392.66666666666663</v>
      </c>
      <c r="I998" s="443">
        <f>'QUEEN LATIFA - BOLGA'!H14</f>
        <v>53463.866666666698</v>
      </c>
      <c r="J998" s="433">
        <f>'QUEEN LATIFA - BOLGA'!I14</f>
        <v>121</v>
      </c>
      <c r="K998" s="443">
        <f>'QUEEN LATIFA - BOLGA'!J14</f>
        <v>0.87720000000000009</v>
      </c>
      <c r="L998" s="443">
        <f>'QUEEN LATIFA - BOLGA'!K14</f>
        <v>16474.858743633285</v>
      </c>
      <c r="M998" s="443">
        <f>'QUEEN LATIFA - BOLGA'!L14</f>
        <v>136.15585738539906</v>
      </c>
      <c r="N998" s="433">
        <f>'QUEEN LATIFA - BOLGA'!M14</f>
        <v>6</v>
      </c>
      <c r="O998" s="444">
        <f>'QUEEN LATIFA - BOLGA'!N14</f>
        <v>3.1067635388021399E-2</v>
      </c>
      <c r="P998" s="433">
        <f>'QUEEN LATIFA - BOLGA'!O14</f>
        <v>0.69224429321458314</v>
      </c>
      <c r="Q998" s="433" t="str">
        <f>'QUEEN LATIFA - BOLGA'!P14</f>
        <v>B</v>
      </c>
      <c r="R998" s="434">
        <f>'QUEEN LATIFA - BOLGA'!Q14</f>
        <v>17.848484848484848</v>
      </c>
      <c r="S998" s="443">
        <f>'QUEEN LATIFA - BOLGA'!R14</f>
        <v>0.12883636363636389</v>
      </c>
      <c r="T998" s="443">
        <f>'QUEEN LATIFA - BOLGA'!S14</f>
        <v>2430.1757575757588</v>
      </c>
      <c r="U998" s="433">
        <f>'QUEEN LATIFA - BOLGA'!T14</f>
        <v>14</v>
      </c>
      <c r="V998" s="433">
        <f>'QUEEN LATIFA - BOLGA'!U14</f>
        <v>4</v>
      </c>
      <c r="W998" s="433">
        <f>'QUEEN LATIFA - BOLGA'!V14</f>
        <v>18</v>
      </c>
      <c r="X998" s="434">
        <f>'QUEEN LATIFA - BOLGA'!W14</f>
        <v>321.27272727272725</v>
      </c>
      <c r="Y998" s="434">
        <f>'QUEEN LATIFA - BOLGA'!X14</f>
        <v>200.27272727272725</v>
      </c>
      <c r="Z998" s="443">
        <f>'QUEEN LATIFA - BOLGA'!Y14</f>
        <v>1.4456358697329863</v>
      </c>
      <c r="AA998" s="444">
        <f>'QUEEN LATIFA - BOLGA'!Z14</f>
        <v>0.37662705149971704</v>
      </c>
      <c r="AB998" s="446" t="str">
        <f>'QUEEN LATIFA - BOLGA'!AA14</f>
        <v>VERY LOW-ORDER URGENTLY</v>
      </c>
      <c r="AC998" s="443">
        <f>'QUEEN LATIFA - BOLGA'!AB14</f>
        <v>27268.304892730372</v>
      </c>
      <c r="AD998" s="450">
        <f>Table1[[#This Row],[Stock Sell in/Sell out]]*Table1[[#This Row],[Stock Norm +Transit Time]]/Table1[[#This Row],[Stock Norm QTY]]</f>
        <v>6.7792869269949074</v>
      </c>
      <c r="AE998" s="443">
        <f>Table1[[#This Row],[Stock Norm +Transit Time]]*Table1[[#This Row],[Av. Daily Sales MT]]</f>
        <v>2.3190545454545499</v>
      </c>
    </row>
    <row r="999" spans="1:31" hidden="1">
      <c r="A999" s="433" t="s">
        <v>129</v>
      </c>
      <c r="B999" s="433" t="s">
        <v>342</v>
      </c>
      <c r="C999" s="433" t="str">
        <f>'QUEEN LATIFA - BOLGA'!B15</f>
        <v>W184</v>
      </c>
      <c r="D999" s="433" t="str">
        <f>'QUEEN LATIFA - BOLGA'!C15</f>
        <v>JAMAA WHITE 200GM</v>
      </c>
      <c r="E999" s="433" t="str">
        <f>'QUEEN LATIFA - BOLGA'!D15</f>
        <v>SOAP</v>
      </c>
      <c r="F999" s="433" t="str">
        <f>'QUEEN LATIFA - BOLGA'!E15</f>
        <v>JAMAA</v>
      </c>
      <c r="G999" s="443">
        <f>'QUEEN LATIFA - BOLGA'!F15</f>
        <v>2.6514400000000009</v>
      </c>
      <c r="H999" s="434">
        <f>'QUEEN LATIFA - BOLGA'!G15</f>
        <v>502</v>
      </c>
      <c r="I999" s="443">
        <f>'QUEEN LATIFA - BOLGA'!H15</f>
        <v>40124.333333333328</v>
      </c>
      <c r="J999" s="433">
        <f>'QUEEN LATIFA - BOLGA'!I15</f>
        <v>1706</v>
      </c>
      <c r="K999" s="443">
        <f>'QUEEN LATIFA - BOLGA'!J15</f>
        <v>9.0076800000000006</v>
      </c>
      <c r="L999" s="443">
        <f>'QUEEN LATIFA - BOLGA'!K15</f>
        <v>136358.79017264274</v>
      </c>
      <c r="M999" s="443">
        <f>'QUEEN LATIFA - BOLGA'!L15</f>
        <v>79.928950863213799</v>
      </c>
      <c r="N999" s="433">
        <f>'QUEEN LATIFA - BOLGA'!M15</f>
        <v>48</v>
      </c>
      <c r="O999" s="444">
        <f>'QUEEN LATIFA - BOLGA'!N15</f>
        <v>2.9062225223403657E-2</v>
      </c>
      <c r="P999" s="433">
        <f>'QUEEN LATIFA - BOLGA'!O15</f>
        <v>0.72130651843798677</v>
      </c>
      <c r="Q999" s="433" t="str">
        <f>'QUEEN LATIFA - BOLGA'!P15</f>
        <v>B</v>
      </c>
      <c r="R999" s="434">
        <f>'QUEEN LATIFA - BOLGA'!Q15</f>
        <v>22.818181818181817</v>
      </c>
      <c r="S999" s="443">
        <f>'QUEEN LATIFA - BOLGA'!R15</f>
        <v>0.12052000000000004</v>
      </c>
      <c r="T999" s="443">
        <f>'QUEEN LATIFA - BOLGA'!S15</f>
        <v>1823.833333333333</v>
      </c>
      <c r="U999" s="433">
        <f>'QUEEN LATIFA - BOLGA'!T15</f>
        <v>14</v>
      </c>
      <c r="V999" s="433">
        <f>'QUEEN LATIFA - BOLGA'!U15</f>
        <v>4</v>
      </c>
      <c r="W999" s="433">
        <f>'QUEEN LATIFA - BOLGA'!V15</f>
        <v>18</v>
      </c>
      <c r="X999" s="434">
        <f>'QUEEN LATIFA - BOLGA'!W15</f>
        <v>410.72727272727269</v>
      </c>
      <c r="Y999" s="434">
        <f>'QUEEN LATIFA - BOLGA'!X15</f>
        <v>0</v>
      </c>
      <c r="Z999" s="443">
        <f>'QUEEN LATIFA - BOLGA'!Y15</f>
        <v>0</v>
      </c>
      <c r="AA999" s="444">
        <f>'QUEEN LATIFA - BOLGA'!Z15</f>
        <v>4.1536077910579907</v>
      </c>
      <c r="AB999" s="446" t="str">
        <f>'QUEEN LATIFA - BOLGA'!AA15</f>
        <v>VERY HIGH-DON’T ORDER</v>
      </c>
      <c r="AC999" s="443">
        <f>'QUEEN LATIFA - BOLGA'!AB15</f>
        <v>0</v>
      </c>
      <c r="AD999" s="450">
        <f>Table1[[#This Row],[Stock Sell in/Sell out]]*Table1[[#This Row],[Stock Norm +Transit Time]]/Table1[[#This Row],[Stock Norm QTY]]</f>
        <v>74.764940239043838</v>
      </c>
      <c r="AE999" s="443">
        <f>Table1[[#This Row],[Stock Norm +Transit Time]]*Table1[[#This Row],[Av. Daily Sales MT]]</f>
        <v>2.1693600000000006</v>
      </c>
    </row>
    <row r="1000" spans="1:31" hidden="1">
      <c r="A1000" s="433" t="s">
        <v>129</v>
      </c>
      <c r="B1000" s="433" t="s">
        <v>342</v>
      </c>
      <c r="C1000" s="433" t="str">
        <f>'QUEEN LATIFA - BOLGA'!B16</f>
        <v>W239</v>
      </c>
      <c r="D1000" s="433" t="str">
        <f>'QUEEN LATIFA - BOLGA'!C16</f>
        <v>EAZZY LAUNDRY SOAP 32X280G</v>
      </c>
      <c r="E1000" s="433" t="str">
        <f>'QUEEN LATIFA - BOLGA'!D16</f>
        <v>SOAP</v>
      </c>
      <c r="F1000" s="433" t="str">
        <f>'QUEEN LATIFA - BOLGA'!E16</f>
        <v>EAZZY</v>
      </c>
      <c r="G1000" s="443">
        <f>'QUEEN LATIFA - BOLGA'!F16</f>
        <v>1.9950933333333374</v>
      </c>
      <c r="H1000" s="434">
        <f>'QUEEN LATIFA - BOLGA'!G16</f>
        <v>222.66666666666666</v>
      </c>
      <c r="I1000" s="443">
        <f>'QUEEN LATIFA - BOLGA'!H16</f>
        <v>35626.666666666664</v>
      </c>
      <c r="J1000" s="433">
        <f>'QUEEN LATIFA - BOLGA'!I16</f>
        <v>959</v>
      </c>
      <c r="K1000" s="443">
        <f>'QUEEN LATIFA - BOLGA'!J16</f>
        <v>8.5926400000000012</v>
      </c>
      <c r="L1000" s="443">
        <f>'QUEEN LATIFA - BOLGA'!K16</f>
        <v>153440</v>
      </c>
      <c r="M1000" s="443">
        <f>'QUEEN LATIFA - BOLGA'!L16</f>
        <v>160</v>
      </c>
      <c r="N1000" s="433">
        <f>'QUEEN LATIFA - BOLGA'!M16</f>
        <v>5</v>
      </c>
      <c r="O1000" s="444">
        <f>'QUEEN LATIFA - BOLGA'!N16</f>
        <v>2.1868061051747191E-2</v>
      </c>
      <c r="P1000" s="433">
        <f>'QUEEN LATIFA - BOLGA'!O16</f>
        <v>0.74317457948973398</v>
      </c>
      <c r="Q1000" s="433" t="str">
        <f>'QUEEN LATIFA - BOLGA'!P16</f>
        <v>B</v>
      </c>
      <c r="R1000" s="434">
        <f>'QUEEN LATIFA - BOLGA'!Q16</f>
        <v>10.121212121212121</v>
      </c>
      <c r="S1000" s="443">
        <f>'QUEEN LATIFA - BOLGA'!R16</f>
        <v>9.0686060606060784E-2</v>
      </c>
      <c r="T1000" s="443">
        <f>'QUEEN LATIFA - BOLGA'!S16</f>
        <v>1619.3939393939393</v>
      </c>
      <c r="U1000" s="433">
        <f>'QUEEN LATIFA - BOLGA'!T16</f>
        <v>14</v>
      </c>
      <c r="V1000" s="433">
        <f>'QUEEN LATIFA - BOLGA'!U16</f>
        <v>4</v>
      </c>
      <c r="W1000" s="433">
        <f>'QUEEN LATIFA - BOLGA'!V16</f>
        <v>18</v>
      </c>
      <c r="X1000" s="434">
        <f>'QUEEN LATIFA - BOLGA'!W16</f>
        <v>182.18181818181819</v>
      </c>
      <c r="Y1000" s="434">
        <f>'QUEEN LATIFA - BOLGA'!X16</f>
        <v>0</v>
      </c>
      <c r="Z1000" s="443">
        <f>'QUEEN LATIFA - BOLGA'!Y16</f>
        <v>0</v>
      </c>
      <c r="AA1000" s="444">
        <f>'QUEEN LATIFA - BOLGA'!Z16</f>
        <v>5.2639720558882237</v>
      </c>
      <c r="AB1000" s="446" t="str">
        <f>'QUEEN LATIFA - BOLGA'!AA16</f>
        <v>VERY HIGH-DON’T ORDER</v>
      </c>
      <c r="AC1000" s="443">
        <f>'QUEEN LATIFA - BOLGA'!AB16</f>
        <v>0</v>
      </c>
      <c r="AD1000" s="450">
        <f>Table1[[#This Row],[Stock Sell in/Sell out]]*Table1[[#This Row],[Stock Norm +Transit Time]]/Table1[[#This Row],[Stock Norm QTY]]</f>
        <v>94.751497005988014</v>
      </c>
      <c r="AE1000" s="443">
        <f>Table1[[#This Row],[Stock Norm +Transit Time]]*Table1[[#This Row],[Av. Daily Sales MT]]</f>
        <v>1.6323490909090941</v>
      </c>
    </row>
    <row r="1001" spans="1:31" hidden="1">
      <c r="A1001" s="433" t="s">
        <v>129</v>
      </c>
      <c r="B1001" s="433" t="s">
        <v>342</v>
      </c>
      <c r="C1001" s="433" t="str">
        <f>'QUEEN LATIFA - BOLGA'!B17</f>
        <v>W069</v>
      </c>
      <c r="D1001" s="433" t="str">
        <f>'QUEEN LATIFA - BOLGA'!C17</f>
        <v>FORTUNE DELICIOUS 22.5KG</v>
      </c>
      <c r="E1001" s="433" t="str">
        <f>'QUEEN LATIFA - BOLGA'!D17</f>
        <v>RICE</v>
      </c>
      <c r="F1001" s="433" t="str">
        <f>'QUEEN LATIFA - BOLGA'!E17</f>
        <v>FORTUNE DELICIOUS</v>
      </c>
      <c r="G1001" s="443">
        <f>'QUEEN LATIFA - BOLGA'!F17</f>
        <v>1.9724999999999993</v>
      </c>
      <c r="H1001" s="434">
        <f>'QUEEN LATIFA - BOLGA'!G17</f>
        <v>87.666666666666657</v>
      </c>
      <c r="I1001" s="443">
        <f>'QUEEN LATIFA - BOLGA'!H17</f>
        <v>21897.666666666664</v>
      </c>
      <c r="J1001" s="433">
        <f>'QUEEN LATIFA - BOLGA'!I17</f>
        <v>146</v>
      </c>
      <c r="K1001" s="443">
        <f>'QUEEN LATIFA - BOLGA'!J17</f>
        <v>3.2850000000000001</v>
      </c>
      <c r="L1001" s="443">
        <f>'QUEEN LATIFA - BOLGA'!K17</f>
        <v>36468.35741444867</v>
      </c>
      <c r="M1001" s="443">
        <f>'QUEEN LATIFA - BOLGA'!L17</f>
        <v>249.7832699619772</v>
      </c>
      <c r="N1001" s="433">
        <f>'QUEEN LATIFA - BOLGA'!M17</f>
        <v>1</v>
      </c>
      <c r="O1001" s="444">
        <f>'QUEEN LATIFA - BOLGA'!N17</f>
        <v>2.1620417302734993E-2</v>
      </c>
      <c r="P1001" s="433">
        <f>'QUEEN LATIFA - BOLGA'!O17</f>
        <v>0.76479499679246898</v>
      </c>
      <c r="Q1001" s="433" t="str">
        <f>'QUEEN LATIFA - BOLGA'!P17</f>
        <v>B</v>
      </c>
      <c r="R1001" s="434">
        <f>'QUEEN LATIFA - BOLGA'!Q17</f>
        <v>3.9848484848484844</v>
      </c>
      <c r="S1001" s="443">
        <f>'QUEEN LATIFA - BOLGA'!R17</f>
        <v>8.9659090909090869E-2</v>
      </c>
      <c r="T1001" s="443">
        <f>'QUEEN LATIFA - BOLGA'!S17</f>
        <v>995.34848484848476</v>
      </c>
      <c r="U1001" s="433">
        <f>'QUEEN LATIFA - BOLGA'!T17</f>
        <v>14</v>
      </c>
      <c r="V1001" s="433">
        <f>'QUEEN LATIFA - BOLGA'!U17</f>
        <v>4</v>
      </c>
      <c r="W1001" s="433">
        <f>'QUEEN LATIFA - BOLGA'!V17</f>
        <v>18</v>
      </c>
      <c r="X1001" s="434">
        <f>'QUEEN LATIFA - BOLGA'!W17</f>
        <v>71.72727272727272</v>
      </c>
      <c r="Y1001" s="434">
        <f>'QUEEN LATIFA - BOLGA'!X17</f>
        <v>0</v>
      </c>
      <c r="Z1001" s="443">
        <f>'QUEEN LATIFA - BOLGA'!Y17</f>
        <v>0</v>
      </c>
      <c r="AA1001" s="444">
        <f>'QUEEN LATIFA - BOLGA'!Z17</f>
        <v>2.0354879594423321</v>
      </c>
      <c r="AB1001" s="446" t="str">
        <f>'QUEEN LATIFA - BOLGA'!AA17</f>
        <v>VERY HIGH-DON’T ORDER</v>
      </c>
      <c r="AC1001" s="443">
        <f>'QUEEN LATIFA - BOLGA'!AB17</f>
        <v>0</v>
      </c>
      <c r="AD1001" s="450">
        <f>Table1[[#This Row],[Stock Sell in/Sell out]]*Table1[[#This Row],[Stock Norm +Transit Time]]/Table1[[#This Row],[Stock Norm QTY]]</f>
        <v>36.638783269961984</v>
      </c>
      <c r="AE1001" s="443">
        <f>Table1[[#This Row],[Stock Norm +Transit Time]]*Table1[[#This Row],[Av. Daily Sales MT]]</f>
        <v>1.6138636363636356</v>
      </c>
    </row>
    <row r="1002" spans="1:31" hidden="1">
      <c r="A1002" s="433" t="s">
        <v>129</v>
      </c>
      <c r="B1002" s="433" t="s">
        <v>342</v>
      </c>
      <c r="C1002" s="433" t="str">
        <f>'QUEEN LATIFA - BOLGA'!B18</f>
        <v>W233</v>
      </c>
      <c r="D1002" s="433" t="str">
        <f>'QUEEN LATIFA - BOLGA'!C18</f>
        <v>EAZZY DETERGENT POWDER 75G X 100PCH</v>
      </c>
      <c r="E1002" s="433" t="str">
        <f>'QUEEN LATIFA - BOLGA'!D18</f>
        <v>DETERGENT</v>
      </c>
      <c r="F1002" s="433" t="str">
        <f>'QUEEN LATIFA - BOLGA'!E18</f>
        <v>EAZZY</v>
      </c>
      <c r="G1002" s="443">
        <f>'QUEEN LATIFA - BOLGA'!F18</f>
        <v>1.6924999999999994</v>
      </c>
      <c r="H1002" s="434">
        <f>'QUEEN LATIFA - BOLGA'!G18</f>
        <v>225.66666666666669</v>
      </c>
      <c r="I1002" s="443">
        <f>'QUEEN LATIFA - BOLGA'!H18</f>
        <v>19820.820000000022</v>
      </c>
      <c r="J1002" s="433">
        <f>'QUEEN LATIFA - BOLGA'!I18</f>
        <v>286</v>
      </c>
      <c r="K1002" s="443">
        <f>'QUEEN LATIFA - BOLGA'!J18</f>
        <v>2.145</v>
      </c>
      <c r="L1002" s="443">
        <f>'QUEEN LATIFA - BOLGA'!K18</f>
        <v>25120.034800590867</v>
      </c>
      <c r="M1002" s="443">
        <f>'QUEEN LATIFA - BOLGA'!L18</f>
        <v>87.832289512555477</v>
      </c>
      <c r="N1002" s="433">
        <f>'QUEEN LATIFA - BOLGA'!M18</f>
        <v>5</v>
      </c>
      <c r="O1002" s="444">
        <f>'QUEEN LATIFA - BOLGA'!N18</f>
        <v>1.8551359333271979E-2</v>
      </c>
      <c r="P1002" s="433">
        <f>'QUEEN LATIFA - BOLGA'!O18</f>
        <v>0.78334635612574099</v>
      </c>
      <c r="Q1002" s="433" t="str">
        <f>'QUEEN LATIFA - BOLGA'!P18</f>
        <v>B</v>
      </c>
      <c r="R1002" s="434">
        <f>'QUEEN LATIFA - BOLGA'!Q18</f>
        <v>10.257575757575758</v>
      </c>
      <c r="S1002" s="443">
        <f>'QUEEN LATIFA - BOLGA'!R18</f>
        <v>7.6931818181818157E-2</v>
      </c>
      <c r="T1002" s="443">
        <f>'QUEEN LATIFA - BOLGA'!S18</f>
        <v>900.94636363636459</v>
      </c>
      <c r="U1002" s="433">
        <f>'QUEEN LATIFA - BOLGA'!T18</f>
        <v>14</v>
      </c>
      <c r="V1002" s="433">
        <f>'QUEEN LATIFA - BOLGA'!U18</f>
        <v>4</v>
      </c>
      <c r="W1002" s="433">
        <f>'QUEEN LATIFA - BOLGA'!V18</f>
        <v>18</v>
      </c>
      <c r="X1002" s="434">
        <f>'QUEEN LATIFA - BOLGA'!W18</f>
        <v>184.63636363636363</v>
      </c>
      <c r="Y1002" s="434">
        <f>'QUEEN LATIFA - BOLGA'!X18</f>
        <v>0</v>
      </c>
      <c r="Z1002" s="443">
        <f>'QUEEN LATIFA - BOLGA'!Y18</f>
        <v>0</v>
      </c>
      <c r="AA1002" s="444">
        <f>'QUEEN LATIFA - BOLGA'!Z18</f>
        <v>1.548990645002462</v>
      </c>
      <c r="AB1002" s="446" t="str">
        <f>'QUEEN LATIFA - BOLGA'!AA18</f>
        <v>HIGH-DON’T ORDER</v>
      </c>
      <c r="AC1002" s="443">
        <f>'QUEEN LATIFA - BOLGA'!AB18</f>
        <v>0</v>
      </c>
      <c r="AD1002" s="450">
        <f>Table1[[#This Row],[Stock Sell in/Sell out]]*Table1[[#This Row],[Stock Norm +Transit Time]]/Table1[[#This Row],[Stock Norm QTY]]</f>
        <v>27.881831610044316</v>
      </c>
      <c r="AE1002" s="443">
        <f>Table1[[#This Row],[Stock Norm +Transit Time]]*Table1[[#This Row],[Av. Daily Sales MT]]</f>
        <v>1.3847727272727268</v>
      </c>
    </row>
    <row r="1003" spans="1:31" hidden="1">
      <c r="A1003" s="433" t="s">
        <v>129</v>
      </c>
      <c r="B1003" s="433" t="s">
        <v>342</v>
      </c>
      <c r="C1003" s="433" t="str">
        <f>'QUEEN LATIFA - BOLGA'!B19</f>
        <v>W136</v>
      </c>
      <c r="D1003" s="433" t="str">
        <f>'QUEEN LATIFA - BOLGA'!C19</f>
        <v>FORTUNE EMO PA 4.5KG</v>
      </c>
      <c r="E1003" s="433" t="str">
        <f>'QUEEN LATIFA - BOLGA'!D19</f>
        <v>RICE</v>
      </c>
      <c r="F1003" s="433" t="str">
        <f>'QUEEN LATIFA - BOLGA'!E19</f>
        <v>FORTUNE</v>
      </c>
      <c r="G1003" s="443">
        <f>'QUEEN LATIFA - BOLGA'!F19</f>
        <v>1.6274999999999993</v>
      </c>
      <c r="H1003" s="434">
        <f>'QUEEN LATIFA - BOLGA'!G19</f>
        <v>72.333333333333343</v>
      </c>
      <c r="I1003" s="443">
        <f>'QUEEN LATIFA - BOLGA'!H19</f>
        <v>12470.333333333332</v>
      </c>
      <c r="J1003" s="433">
        <f>'QUEEN LATIFA - BOLGA'!I19</f>
        <v>0</v>
      </c>
      <c r="K1003" s="443">
        <f>'QUEEN LATIFA - BOLGA'!J19</f>
        <v>0</v>
      </c>
      <c r="L1003" s="443">
        <f>'QUEEN LATIFA - BOLGA'!K19</f>
        <v>0</v>
      </c>
      <c r="M1003" s="443">
        <f>'QUEEN LATIFA - BOLGA'!L19</f>
        <v>172.40092165898614</v>
      </c>
      <c r="N1003" s="433">
        <f>'QUEEN LATIFA - BOLGA'!M19</f>
        <v>100</v>
      </c>
      <c r="O1003" s="444">
        <f>'QUEEN LATIFA - BOLGA'!N19</f>
        <v>1.7838899447503775E-2</v>
      </c>
      <c r="P1003" s="433">
        <f>'QUEEN LATIFA - BOLGA'!O19</f>
        <v>0.80118525557324483</v>
      </c>
      <c r="Q1003" s="433" t="str">
        <f>'QUEEN LATIFA - BOLGA'!P19</f>
        <v>C</v>
      </c>
      <c r="R1003" s="434">
        <f>'QUEEN LATIFA - BOLGA'!Q19</f>
        <v>3.2878787878787885</v>
      </c>
      <c r="S1003" s="443">
        <f>'QUEEN LATIFA - BOLGA'!R19</f>
        <v>7.3977272727272697E-2</v>
      </c>
      <c r="T1003" s="443">
        <f>'QUEEN LATIFA - BOLGA'!S19</f>
        <v>566.83333333333326</v>
      </c>
      <c r="U1003" s="433">
        <f>'QUEEN LATIFA - BOLGA'!T19</f>
        <v>30</v>
      </c>
      <c r="V1003" s="433">
        <f>'QUEEN LATIFA - BOLGA'!U19</f>
        <v>4</v>
      </c>
      <c r="W1003" s="433">
        <f>'QUEEN LATIFA - BOLGA'!V19</f>
        <v>34</v>
      </c>
      <c r="X1003" s="434">
        <f>'QUEEN LATIFA - BOLGA'!W19</f>
        <v>111.78787878787881</v>
      </c>
      <c r="Y1003" s="434">
        <f>'QUEEN LATIFA - BOLGA'!X19</f>
        <v>111.78787878787881</v>
      </c>
      <c r="Z1003" s="443">
        <f>'QUEEN LATIFA - BOLGA'!Y19</f>
        <v>2.5152272727272718</v>
      </c>
      <c r="AA1003" s="444">
        <f>'QUEEN LATIFA - BOLGA'!Z19</f>
        <v>0</v>
      </c>
      <c r="AB1003" s="446" t="str">
        <f>'QUEEN LATIFA - BOLGA'!AA19</f>
        <v>VERY LOW-ORDER URGENTLY</v>
      </c>
      <c r="AC1003" s="443">
        <f>'QUEEN LATIFA - BOLGA'!AB19</f>
        <v>19272.333333333332</v>
      </c>
      <c r="AD1003" s="450">
        <f>Table1[[#This Row],[Stock Sell in/Sell out]]*Table1[[#This Row],[Stock Norm +Transit Time]]/Table1[[#This Row],[Stock Norm QTY]]</f>
        <v>0</v>
      </c>
      <c r="AE1003" s="443">
        <f>Table1[[#This Row],[Stock Norm +Transit Time]]*Table1[[#This Row],[Av. Daily Sales MT]]</f>
        <v>2.5152272727272718</v>
      </c>
    </row>
    <row r="1004" spans="1:31" hidden="1">
      <c r="A1004" s="433" t="s">
        <v>129</v>
      </c>
      <c r="B1004" s="433" t="s">
        <v>342</v>
      </c>
      <c r="C1004" s="433" t="str">
        <f>'QUEEN LATIFA - BOLGA'!B20</f>
        <v>W203</v>
      </c>
      <c r="D1004" s="433" t="str">
        <f>'QUEEN LATIFA - BOLGA'!C20</f>
        <v>ALIFE LEMON 18X200G</v>
      </c>
      <c r="E1004" s="433" t="str">
        <f>'QUEEN LATIFA - BOLGA'!D20</f>
        <v>SOAP</v>
      </c>
      <c r="F1004" s="433" t="str">
        <f>'QUEEN LATIFA - BOLGA'!E20</f>
        <v>ALIFE</v>
      </c>
      <c r="G1004" s="443">
        <f>'QUEEN LATIFA - BOLGA'!F20</f>
        <v>1.6178000000000008</v>
      </c>
      <c r="H1004" s="434">
        <f>'QUEEN LATIFA - BOLGA'!G20</f>
        <v>448</v>
      </c>
      <c r="I1004" s="443">
        <f>'QUEEN LATIFA - BOLGA'!H20</f>
        <v>35950.920000000006</v>
      </c>
      <c r="J1004" s="433">
        <f>'QUEEN LATIFA - BOLGA'!I20</f>
        <v>1333</v>
      </c>
      <c r="K1004" s="443">
        <f>'QUEEN LATIFA - BOLGA'!J20</f>
        <v>4.7988</v>
      </c>
      <c r="L1004" s="443">
        <f>'QUEEN LATIFA - BOLGA'!K20</f>
        <v>106970.03651785717</v>
      </c>
      <c r="M1004" s="443">
        <f>'QUEEN LATIFA - BOLGA'!L20</f>
        <v>80.247589285714298</v>
      </c>
      <c r="N1004" s="433">
        <f>'QUEEN LATIFA - BOLGA'!M20</f>
        <v>16</v>
      </c>
      <c r="O1004" s="444">
        <f>'QUEEN LATIFA - BOLGA'!N20</f>
        <v>1.773257851070454E-2</v>
      </c>
      <c r="P1004" s="433">
        <f>'QUEEN LATIFA - BOLGA'!O20</f>
        <v>0.81891783408394936</v>
      </c>
      <c r="Q1004" s="433" t="str">
        <f>'QUEEN LATIFA - BOLGA'!P20</f>
        <v>C</v>
      </c>
      <c r="R1004" s="434">
        <f>'QUEEN LATIFA - BOLGA'!Q20</f>
        <v>20.363636363636363</v>
      </c>
      <c r="S1004" s="443">
        <f>'QUEEN LATIFA - BOLGA'!R20</f>
        <v>7.3536363636363677E-2</v>
      </c>
      <c r="T1004" s="443">
        <f>'QUEEN LATIFA - BOLGA'!S20</f>
        <v>1634.1327272727276</v>
      </c>
      <c r="U1004" s="433">
        <f>'QUEEN LATIFA - BOLGA'!T20</f>
        <v>30</v>
      </c>
      <c r="V1004" s="433">
        <f>'QUEEN LATIFA - BOLGA'!U20</f>
        <v>4</v>
      </c>
      <c r="W1004" s="433">
        <f>'QUEEN LATIFA - BOLGA'!V20</f>
        <v>34</v>
      </c>
      <c r="X1004" s="434">
        <f>'QUEEN LATIFA - BOLGA'!W20</f>
        <v>692.36363636363637</v>
      </c>
      <c r="Y1004" s="434">
        <f>'QUEEN LATIFA - BOLGA'!X20</f>
        <v>0</v>
      </c>
      <c r="Z1004" s="443">
        <f>'QUEEN LATIFA - BOLGA'!Y20</f>
        <v>0</v>
      </c>
      <c r="AA1004" s="444">
        <f>'QUEEN LATIFA - BOLGA'!Z20</f>
        <v>1.9252888655462184</v>
      </c>
      <c r="AB1004" s="446" t="str">
        <f>'QUEEN LATIFA - BOLGA'!AA20</f>
        <v>HIGH-DON’T ORDER</v>
      </c>
      <c r="AC1004" s="443">
        <f>'QUEEN LATIFA - BOLGA'!AB20</f>
        <v>0</v>
      </c>
      <c r="AD1004" s="450">
        <f>Table1[[#This Row],[Stock Sell in/Sell out]]*Table1[[#This Row],[Stock Norm +Transit Time]]/Table1[[#This Row],[Stock Norm QTY]]</f>
        <v>65.459821428571431</v>
      </c>
      <c r="AE1004" s="443">
        <f>Table1[[#This Row],[Stock Norm +Transit Time]]*Table1[[#This Row],[Av. Daily Sales MT]]</f>
        <v>2.5002363636363651</v>
      </c>
    </row>
    <row r="1005" spans="1:31" hidden="1">
      <c r="A1005" s="433" t="s">
        <v>129</v>
      </c>
      <c r="B1005" s="433" t="s">
        <v>342</v>
      </c>
      <c r="C1005" s="433" t="str">
        <f>'QUEEN LATIFA - BOLGA'!B21</f>
        <v>W112</v>
      </c>
      <c r="D1005" s="433" t="str">
        <f>'QUEEN LATIFA - BOLGA'!C21</f>
        <v>FORTUNE DELIGHT 4.5KG</v>
      </c>
      <c r="E1005" s="433" t="str">
        <f>'QUEEN LATIFA - BOLGA'!D21</f>
        <v>RICE</v>
      </c>
      <c r="F1005" s="433" t="str">
        <f>'QUEEN LATIFA - BOLGA'!E21</f>
        <v>FORTUNE DELIGHT</v>
      </c>
      <c r="G1005" s="443">
        <f>'QUEEN LATIFA - BOLGA'!F21</f>
        <v>1.2299999999999991</v>
      </c>
      <c r="H1005" s="434">
        <f>'QUEEN LATIFA - BOLGA'!G21</f>
        <v>54.666666666666671</v>
      </c>
      <c r="I1005" s="443">
        <f>'QUEEN LATIFA - BOLGA'!H21</f>
        <v>15909.333333333332</v>
      </c>
      <c r="J1005" s="433">
        <f>'QUEEN LATIFA - BOLGA'!I21</f>
        <v>0</v>
      </c>
      <c r="K1005" s="443">
        <f>'QUEEN LATIFA - BOLGA'!J21</f>
        <v>0</v>
      </c>
      <c r="L1005" s="443">
        <f>'QUEEN LATIFA - BOLGA'!K21</f>
        <v>0</v>
      </c>
      <c r="M1005" s="443">
        <f>'QUEEN LATIFA - BOLGA'!L21</f>
        <v>291.02439024390242</v>
      </c>
      <c r="N1005" s="433">
        <f>'QUEEN LATIFA - BOLGA'!M21</f>
        <v>5</v>
      </c>
      <c r="O1005" s="444">
        <f>'QUEEN LATIFA - BOLGA'!N21</f>
        <v>1.3481933222998241E-2</v>
      </c>
      <c r="P1005" s="433">
        <f>'QUEEN LATIFA - BOLGA'!O21</f>
        <v>0.83239976730694765</v>
      </c>
      <c r="Q1005" s="433" t="str">
        <f>'QUEEN LATIFA - BOLGA'!P21</f>
        <v>C</v>
      </c>
      <c r="R1005" s="434">
        <f>'QUEEN LATIFA - BOLGA'!Q21</f>
        <v>2.4848484848484849</v>
      </c>
      <c r="S1005" s="443">
        <f>'QUEEN LATIFA - BOLGA'!R21</f>
        <v>5.5909090909090867E-2</v>
      </c>
      <c r="T1005" s="443">
        <f>'QUEEN LATIFA - BOLGA'!S21</f>
        <v>723.15151515151513</v>
      </c>
      <c r="U1005" s="433">
        <f>'QUEEN LATIFA - BOLGA'!T21</f>
        <v>30</v>
      </c>
      <c r="V1005" s="433">
        <f>'QUEEN LATIFA - BOLGA'!U21</f>
        <v>4</v>
      </c>
      <c r="W1005" s="433">
        <f>'QUEEN LATIFA - BOLGA'!V21</f>
        <v>34</v>
      </c>
      <c r="X1005" s="434">
        <f>'QUEEN LATIFA - BOLGA'!W21</f>
        <v>84.484848484848484</v>
      </c>
      <c r="Y1005" s="434">
        <f>'QUEEN LATIFA - BOLGA'!X21</f>
        <v>84.484848484848484</v>
      </c>
      <c r="Z1005" s="443">
        <f>'QUEEN LATIFA - BOLGA'!Y21</f>
        <v>1.9009090909090895</v>
      </c>
      <c r="AA1005" s="444">
        <f>'QUEEN LATIFA - BOLGA'!Z21</f>
        <v>0</v>
      </c>
      <c r="AB1005" s="446" t="str">
        <f>'QUEEN LATIFA - BOLGA'!AA21</f>
        <v>VERY LOW-ORDER URGENTLY</v>
      </c>
      <c r="AC1005" s="443">
        <f>'QUEEN LATIFA - BOLGA'!AB21</f>
        <v>24587.151515151512</v>
      </c>
      <c r="AD1005" s="450">
        <f>Table1[[#This Row],[Stock Sell in/Sell out]]*Table1[[#This Row],[Stock Norm +Transit Time]]/Table1[[#This Row],[Stock Norm QTY]]</f>
        <v>0</v>
      </c>
      <c r="AE1005" s="443">
        <f>Table1[[#This Row],[Stock Norm +Transit Time]]*Table1[[#This Row],[Av. Daily Sales MT]]</f>
        <v>1.9009090909090895</v>
      </c>
    </row>
    <row r="1006" spans="1:31" hidden="1">
      <c r="A1006" s="433" t="s">
        <v>129</v>
      </c>
      <c r="B1006" s="433" t="s">
        <v>342</v>
      </c>
      <c r="C1006" s="433" t="str">
        <f>'QUEEN LATIFA - BOLGA'!B22</f>
        <v>W040</v>
      </c>
      <c r="D1006" s="433" t="str">
        <f>'QUEEN LATIFA - BOLGA'!C22</f>
        <v>FORTUNE VIET 1KG X 20BAG</v>
      </c>
      <c r="E1006" s="433" t="str">
        <f>'QUEEN LATIFA - BOLGA'!D22</f>
        <v>RICE</v>
      </c>
      <c r="F1006" s="433" t="str">
        <f>'QUEEN LATIFA - BOLGA'!E22</f>
        <v>FORTUNE</v>
      </c>
      <c r="G1006" s="443">
        <f>'QUEEN LATIFA - BOLGA'!F22</f>
        <v>1.1333333333333337</v>
      </c>
      <c r="H1006" s="434">
        <f>'QUEEN LATIFA - BOLGA'!G22</f>
        <v>54.666666666666664</v>
      </c>
      <c r="I1006" s="443">
        <f>'QUEEN LATIFA - BOLGA'!H22</f>
        <v>9351</v>
      </c>
      <c r="J1006" s="433">
        <f>'QUEEN LATIFA - BOLGA'!I22</f>
        <v>4</v>
      </c>
      <c r="K1006" s="443">
        <f>'QUEEN LATIFA - BOLGA'!J22</f>
        <v>0.08</v>
      </c>
      <c r="L1006" s="443">
        <f>'QUEEN LATIFA - BOLGA'!K22</f>
        <v>684.21951219512198</v>
      </c>
      <c r="M1006" s="443">
        <f>'QUEEN LATIFA - BOLGA'!L22</f>
        <v>171.05487804878049</v>
      </c>
      <c r="N1006" s="433">
        <f>'QUEEN LATIFA - BOLGA'!M22</f>
        <v>48</v>
      </c>
      <c r="O1006" s="444">
        <f>'QUEEN LATIFA - BOLGA'!N22</f>
        <v>1.2422377495445548E-2</v>
      </c>
      <c r="P1006" s="433">
        <f>'QUEEN LATIFA - BOLGA'!O22</f>
        <v>0.84482214480239315</v>
      </c>
      <c r="Q1006" s="433" t="str">
        <f>'QUEEN LATIFA - BOLGA'!P22</f>
        <v>C</v>
      </c>
      <c r="R1006" s="434">
        <f>'QUEEN LATIFA - BOLGA'!Q22</f>
        <v>2.4848484848484849</v>
      </c>
      <c r="S1006" s="443">
        <f>'QUEEN LATIFA - BOLGA'!R22</f>
        <v>5.1515151515151535E-2</v>
      </c>
      <c r="T1006" s="443">
        <f>'QUEEN LATIFA - BOLGA'!S22</f>
        <v>425.04545454545456</v>
      </c>
      <c r="U1006" s="433">
        <f>'QUEEN LATIFA - BOLGA'!T22</f>
        <v>30</v>
      </c>
      <c r="V1006" s="433">
        <f>'QUEEN LATIFA - BOLGA'!U22</f>
        <v>4</v>
      </c>
      <c r="W1006" s="433">
        <f>'QUEEN LATIFA - BOLGA'!V22</f>
        <v>34</v>
      </c>
      <c r="X1006" s="434">
        <f>'QUEEN LATIFA - BOLGA'!W22</f>
        <v>84.484848484848484</v>
      </c>
      <c r="Y1006" s="434">
        <f>'QUEEN LATIFA - BOLGA'!X22</f>
        <v>80.484848484848484</v>
      </c>
      <c r="Z1006" s="443">
        <f>'QUEEN LATIFA - BOLGA'!Y22</f>
        <v>1.6685883222468596</v>
      </c>
      <c r="AA1006" s="444">
        <f>'QUEEN LATIFA - BOLGA'!Z22</f>
        <v>4.7345767575322814E-2</v>
      </c>
      <c r="AB1006" s="446" t="str">
        <f>'QUEEN LATIFA - BOLGA'!AA22</f>
        <v>VERY LOW-ORDER URGENTLY</v>
      </c>
      <c r="AC1006" s="443">
        <f>'QUEEN LATIFA - BOLGA'!AB22</f>
        <v>13767.325942350333</v>
      </c>
      <c r="AD1006" s="450">
        <f>Table1[[#This Row],[Stock Sell in/Sell out]]*Table1[[#This Row],[Stock Norm +Transit Time]]/Table1[[#This Row],[Stock Norm QTY]]</f>
        <v>1.6097560975609757</v>
      </c>
      <c r="AE1006" s="443">
        <f>Table1[[#This Row],[Stock Norm +Transit Time]]*Table1[[#This Row],[Av. Daily Sales MT]]</f>
        <v>1.7515151515151521</v>
      </c>
    </row>
    <row r="1007" spans="1:31" hidden="1">
      <c r="A1007" s="433" t="s">
        <v>129</v>
      </c>
      <c r="B1007" s="433" t="s">
        <v>342</v>
      </c>
      <c r="C1007" s="433" t="str">
        <f>'QUEEN LATIFA - BOLGA'!B23</f>
        <v>W106</v>
      </c>
      <c r="D1007" s="433" t="str">
        <f>'QUEEN LATIFA - BOLGA'!C23</f>
        <v>FRYTOL 0.9L X 15 BTL</v>
      </c>
      <c r="E1007" s="433" t="str">
        <f>'QUEEN LATIFA - BOLGA'!D23</f>
        <v>COOKING OIL</v>
      </c>
      <c r="F1007" s="433" t="str">
        <f>'QUEEN LATIFA - BOLGA'!E23</f>
        <v>FRYTOL</v>
      </c>
      <c r="G1007" s="443">
        <f>'QUEEN LATIFA - BOLGA'!F23</f>
        <v>1.0975500000000016</v>
      </c>
      <c r="H1007" s="434">
        <f>'QUEEN LATIFA - BOLGA'!G23</f>
        <v>90.333333333333329</v>
      </c>
      <c r="I1007" s="443">
        <f>'QUEEN LATIFA - BOLGA'!H23</f>
        <v>12195</v>
      </c>
      <c r="J1007" s="433">
        <f>'QUEEN LATIFA - BOLGA'!I23</f>
        <v>0</v>
      </c>
      <c r="K1007" s="443">
        <f>'QUEEN LATIFA - BOLGA'!J23</f>
        <v>0</v>
      </c>
      <c r="L1007" s="443">
        <f>'QUEEN LATIFA - BOLGA'!K23</f>
        <v>0</v>
      </c>
      <c r="M1007" s="443">
        <f>'QUEEN LATIFA - BOLGA'!L23</f>
        <v>135</v>
      </c>
      <c r="N1007" s="433">
        <f>'QUEEN LATIFA - BOLGA'!M23</f>
        <v>1</v>
      </c>
      <c r="O1007" s="444">
        <f>'QUEEN LATIFA - BOLGA'!N23</f>
        <v>1.2030159194229067E-2</v>
      </c>
      <c r="P1007" s="433">
        <f>'QUEEN LATIFA - BOLGA'!O23</f>
        <v>0.85685230399662227</v>
      </c>
      <c r="Q1007" s="433" t="str">
        <f>'QUEEN LATIFA - BOLGA'!P23</f>
        <v>C</v>
      </c>
      <c r="R1007" s="434">
        <f>'QUEEN LATIFA - BOLGA'!Q23</f>
        <v>4.1060606060606055</v>
      </c>
      <c r="S1007" s="443">
        <f>'QUEEN LATIFA - BOLGA'!R23</f>
        <v>4.9888636363636434E-2</v>
      </c>
      <c r="T1007" s="443">
        <f>'QUEEN LATIFA - BOLGA'!S23</f>
        <v>554.31818181818187</v>
      </c>
      <c r="U1007" s="433">
        <f>'QUEEN LATIFA - BOLGA'!T23</f>
        <v>30</v>
      </c>
      <c r="V1007" s="433">
        <f>'QUEEN LATIFA - BOLGA'!U23</f>
        <v>4</v>
      </c>
      <c r="W1007" s="433">
        <f>'QUEEN LATIFA - BOLGA'!V23</f>
        <v>34</v>
      </c>
      <c r="X1007" s="434">
        <f>'QUEEN LATIFA - BOLGA'!W23</f>
        <v>139.60606060606059</v>
      </c>
      <c r="Y1007" s="434">
        <f>'QUEEN LATIFA - BOLGA'!X23</f>
        <v>139.60606060606059</v>
      </c>
      <c r="Z1007" s="443">
        <f>'QUEEN LATIFA - BOLGA'!Y23</f>
        <v>1.6962136363636386</v>
      </c>
      <c r="AA1007" s="444">
        <f>'QUEEN LATIFA - BOLGA'!Z23</f>
        <v>0</v>
      </c>
      <c r="AB1007" s="446" t="str">
        <f>'QUEEN LATIFA - BOLGA'!AA23</f>
        <v>VERY LOW-ORDER URGENTLY</v>
      </c>
      <c r="AC1007" s="443">
        <f>'QUEEN LATIFA - BOLGA'!AB23</f>
        <v>18846.81818181818</v>
      </c>
      <c r="AD1007" s="450">
        <f>Table1[[#This Row],[Stock Sell in/Sell out]]*Table1[[#This Row],[Stock Norm +Transit Time]]/Table1[[#This Row],[Stock Norm QTY]]</f>
        <v>0</v>
      </c>
      <c r="AE1007" s="443">
        <f>Table1[[#This Row],[Stock Norm +Transit Time]]*Table1[[#This Row],[Av. Daily Sales MT]]</f>
        <v>1.6962136363636386</v>
      </c>
    </row>
    <row r="1008" spans="1:31" hidden="1">
      <c r="A1008" s="433" t="s">
        <v>129</v>
      </c>
      <c r="B1008" s="433" t="s">
        <v>342</v>
      </c>
      <c r="C1008" s="433" t="str">
        <f>'QUEEN LATIFA - BOLGA'!B24</f>
        <v>W185</v>
      </c>
      <c r="D1008" s="433" t="str">
        <f>'QUEEN LATIFA - BOLGA'!C24</f>
        <v>FORTUNE DELIGHT 22.5KG</v>
      </c>
      <c r="E1008" s="433" t="str">
        <f>'QUEEN LATIFA - BOLGA'!D24</f>
        <v>RICE</v>
      </c>
      <c r="F1008" s="433" t="str">
        <f>'QUEEN LATIFA - BOLGA'!E24</f>
        <v>FORTUNE DELIGHT</v>
      </c>
      <c r="G1008" s="443">
        <f>'QUEEN LATIFA - BOLGA'!F24</f>
        <v>1.0874999999999997</v>
      </c>
      <c r="H1008" s="434">
        <f>'QUEEN LATIFA - BOLGA'!G24</f>
        <v>48.333333333333336</v>
      </c>
      <c r="I1008" s="443">
        <f>'QUEEN LATIFA - BOLGA'!H24</f>
        <v>13621.333333333332</v>
      </c>
      <c r="J1008" s="433">
        <f>'QUEEN LATIFA - BOLGA'!I24</f>
        <v>18</v>
      </c>
      <c r="K1008" s="443">
        <f>'QUEEN LATIFA - BOLGA'!J24</f>
        <v>0.40500000000000003</v>
      </c>
      <c r="L1008" s="443">
        <f>'QUEEN LATIFA - BOLGA'!K24</f>
        <v>5072.7724137931027</v>
      </c>
      <c r="M1008" s="443">
        <f>'QUEEN LATIFA - BOLGA'!L24</f>
        <v>281.82068965517237</v>
      </c>
      <c r="N1008" s="433">
        <f>'QUEEN LATIFA - BOLGA'!M24</f>
        <v>60</v>
      </c>
      <c r="O1008" s="444">
        <f>'QUEEN LATIFA - BOLGA'!N24</f>
        <v>1.1920001934967964E-2</v>
      </c>
      <c r="P1008" s="433">
        <f>'QUEEN LATIFA - BOLGA'!O24</f>
        <v>0.86877230593159027</v>
      </c>
      <c r="Q1008" s="433" t="str">
        <f>'QUEEN LATIFA - BOLGA'!P24</f>
        <v>C</v>
      </c>
      <c r="R1008" s="434">
        <f>'QUEEN LATIFA - BOLGA'!Q24</f>
        <v>2.1969696969696972</v>
      </c>
      <c r="S1008" s="443">
        <f>'QUEEN LATIFA - BOLGA'!R24</f>
        <v>4.9431818181818167E-2</v>
      </c>
      <c r="T1008" s="443">
        <f>'QUEEN LATIFA - BOLGA'!S24</f>
        <v>619.15151515151513</v>
      </c>
      <c r="U1008" s="433">
        <f>'QUEEN LATIFA - BOLGA'!T24</f>
        <v>30</v>
      </c>
      <c r="V1008" s="433">
        <f>'QUEEN LATIFA - BOLGA'!U24</f>
        <v>4</v>
      </c>
      <c r="W1008" s="433">
        <f>'QUEEN LATIFA - BOLGA'!V24</f>
        <v>34</v>
      </c>
      <c r="X1008" s="434">
        <f>'QUEEN LATIFA - BOLGA'!W24</f>
        <v>74.696969696969703</v>
      </c>
      <c r="Y1008" s="434">
        <f>'QUEEN LATIFA - BOLGA'!X24</f>
        <v>56.696969696969703</v>
      </c>
      <c r="Z1008" s="443">
        <f>'QUEEN LATIFA - BOLGA'!Y24</f>
        <v>1.2756818181818179</v>
      </c>
      <c r="AA1008" s="444">
        <f>'QUEEN LATIFA - BOLGA'!Z24</f>
        <v>0.24097363083164297</v>
      </c>
      <c r="AB1008" s="446" t="str">
        <f>'QUEEN LATIFA - BOLGA'!AA24</f>
        <v>VERY LOW-ORDER URGENTLY</v>
      </c>
      <c r="AC1008" s="443">
        <f>'QUEEN LATIFA - BOLGA'!AB24</f>
        <v>15978.37910135841</v>
      </c>
      <c r="AD1008" s="450">
        <f>Table1[[#This Row],[Stock Sell in/Sell out]]*Table1[[#This Row],[Stock Norm +Transit Time]]/Table1[[#This Row],[Stock Norm QTY]]</f>
        <v>8.1931034482758616</v>
      </c>
      <c r="AE1008" s="443">
        <f>Table1[[#This Row],[Stock Norm +Transit Time]]*Table1[[#This Row],[Av. Daily Sales MT]]</f>
        <v>1.6806818181818177</v>
      </c>
    </row>
    <row r="1009" spans="1:31" hidden="1">
      <c r="A1009" s="433" t="s">
        <v>129</v>
      </c>
      <c r="B1009" s="433" t="s">
        <v>342</v>
      </c>
      <c r="C1009" s="433" t="str">
        <f>'QUEEN LATIFA - BOLGA'!B25</f>
        <v>W207</v>
      </c>
      <c r="D1009" s="433" t="str">
        <f>'QUEEN LATIFA - BOLGA'!C25</f>
        <v>DETERGENT 100X75G</v>
      </c>
      <c r="E1009" s="433" t="str">
        <f>'QUEEN LATIFA - BOLGA'!D25</f>
        <v>DETERGENT</v>
      </c>
      <c r="F1009" s="433" t="str">
        <f>'QUEEN LATIFA - BOLGA'!E25</f>
        <v>JAMAA</v>
      </c>
      <c r="G1009" s="443">
        <f>'QUEEN LATIFA - BOLGA'!F25</f>
        <v>1.0141666666666669</v>
      </c>
      <c r="H1009" s="434">
        <f>'QUEEN LATIFA - BOLGA'!G25</f>
        <v>131.66666666666666</v>
      </c>
      <c r="I1009" s="443">
        <f>'QUEEN LATIFA - BOLGA'!H25</f>
        <v>15102</v>
      </c>
      <c r="J1009" s="433">
        <f>'QUEEN LATIFA - BOLGA'!I25</f>
        <v>38</v>
      </c>
      <c r="K1009" s="443">
        <f>'QUEEN LATIFA - BOLGA'!J25</f>
        <v>0.28499999999999998</v>
      </c>
      <c r="L1009" s="443">
        <f>'QUEEN LATIFA - BOLGA'!K25</f>
        <v>4358.5518987341775</v>
      </c>
      <c r="M1009" s="443">
        <f>'QUEEN LATIFA - BOLGA'!L25</f>
        <v>114.6987341772152</v>
      </c>
      <c r="N1009" s="433">
        <f>'QUEEN LATIFA - BOLGA'!M25</f>
        <v>18</v>
      </c>
      <c r="O1009" s="444">
        <f>'QUEEN LATIFA - BOLGA'!N25</f>
        <v>1.1116201038203846E-2</v>
      </c>
      <c r="P1009" s="433">
        <f>'QUEEN LATIFA - BOLGA'!O25</f>
        <v>0.87988850696979415</v>
      </c>
      <c r="Q1009" s="433" t="str">
        <f>'QUEEN LATIFA - BOLGA'!P25</f>
        <v>C</v>
      </c>
      <c r="R1009" s="434">
        <f>'QUEEN LATIFA - BOLGA'!Q25</f>
        <v>5.9848484848484844</v>
      </c>
      <c r="S1009" s="443">
        <f>'QUEEN LATIFA - BOLGA'!R25</f>
        <v>4.6098484848484861E-2</v>
      </c>
      <c r="T1009" s="443">
        <f>'QUEEN LATIFA - BOLGA'!S25</f>
        <v>686.4545454545455</v>
      </c>
      <c r="U1009" s="433">
        <f>'QUEEN LATIFA - BOLGA'!T25</f>
        <v>30</v>
      </c>
      <c r="V1009" s="433">
        <f>'QUEEN LATIFA - BOLGA'!U25</f>
        <v>4</v>
      </c>
      <c r="W1009" s="433">
        <f>'QUEEN LATIFA - BOLGA'!V25</f>
        <v>34</v>
      </c>
      <c r="X1009" s="434">
        <f>'QUEEN LATIFA - BOLGA'!W25</f>
        <v>203.48484848484847</v>
      </c>
      <c r="Y1009" s="434">
        <f>'QUEEN LATIFA - BOLGA'!X25</f>
        <v>165.48484848484847</v>
      </c>
      <c r="Z1009" s="443">
        <f>'QUEEN LATIFA - BOLGA'!Y25</f>
        <v>1.2746522823168396</v>
      </c>
      <c r="AA1009" s="444">
        <f>'QUEEN LATIFA - BOLGA'!Z25</f>
        <v>0.18674609084139987</v>
      </c>
      <c r="AB1009" s="446" t="str">
        <f>'QUEEN LATIFA - BOLGA'!AA25</f>
        <v>VERY LOW-ORDER URGENTLY</v>
      </c>
      <c r="AC1009" s="443">
        <f>'QUEEN LATIFA - BOLGA'!AB25</f>
        <v>18980.902646720369</v>
      </c>
      <c r="AD1009" s="450">
        <f>Table1[[#This Row],[Stock Sell in/Sell out]]*Table1[[#This Row],[Stock Norm +Transit Time]]/Table1[[#This Row],[Stock Norm QTY]]</f>
        <v>6.349367088607595</v>
      </c>
      <c r="AE1009" s="443">
        <f>Table1[[#This Row],[Stock Norm +Transit Time]]*Table1[[#This Row],[Av. Daily Sales MT]]</f>
        <v>1.5673484848484853</v>
      </c>
    </row>
    <row r="1010" spans="1:31" hidden="1">
      <c r="A1010" s="433" t="s">
        <v>129</v>
      </c>
      <c r="B1010" s="433" t="s">
        <v>342</v>
      </c>
      <c r="C1010" s="433" t="str">
        <f>'QUEEN LATIFA - BOLGA'!B26</f>
        <v>W206</v>
      </c>
      <c r="D1010" s="433" t="str">
        <f>'QUEEN LATIFA - BOLGA'!C26</f>
        <v>PROMISE 4.5KG</v>
      </c>
      <c r="E1010" s="433" t="str">
        <f>'QUEEN LATIFA - BOLGA'!D26</f>
        <v>RICE</v>
      </c>
      <c r="F1010" s="433" t="str">
        <f>'QUEEN LATIFA - BOLGA'!E26</f>
        <v>PROMISE</v>
      </c>
      <c r="G1010" s="443">
        <f>'QUEEN LATIFA - BOLGA'!F26</f>
        <v>0.98999999999999977</v>
      </c>
      <c r="H1010" s="434">
        <f>'QUEEN LATIFA - BOLGA'!G26</f>
        <v>44</v>
      </c>
      <c r="I1010" s="443">
        <f>'QUEEN LATIFA - BOLGA'!H26</f>
        <v>10285</v>
      </c>
      <c r="J1010" s="433">
        <f>'QUEEN LATIFA - BOLGA'!I26</f>
        <v>60</v>
      </c>
      <c r="K1010" s="443">
        <f>'QUEEN LATIFA - BOLGA'!J26</f>
        <v>1.35</v>
      </c>
      <c r="L1010" s="443">
        <f>'QUEEN LATIFA - BOLGA'!K26</f>
        <v>14025</v>
      </c>
      <c r="M1010" s="443">
        <f>'QUEEN LATIFA - BOLGA'!L26</f>
        <v>233.75</v>
      </c>
      <c r="N1010" s="433">
        <f>'QUEEN LATIFA - BOLGA'!M26</f>
        <v>18</v>
      </c>
      <c r="O1010" s="444">
        <f>'QUEEN LATIFA - BOLGA'!N26</f>
        <v>1.0851312106315663E-2</v>
      </c>
      <c r="P1010" s="433">
        <f>'QUEEN LATIFA - BOLGA'!O26</f>
        <v>0.89073981907610977</v>
      </c>
      <c r="Q1010" s="433" t="str">
        <f>'QUEEN LATIFA - BOLGA'!P26</f>
        <v>C</v>
      </c>
      <c r="R1010" s="434">
        <f>'QUEEN LATIFA - BOLGA'!Q26</f>
        <v>2</v>
      </c>
      <c r="S1010" s="443">
        <f>'QUEEN LATIFA - BOLGA'!R26</f>
        <v>4.4999999999999991E-2</v>
      </c>
      <c r="T1010" s="443">
        <f>'QUEEN LATIFA - BOLGA'!S26</f>
        <v>467.5</v>
      </c>
      <c r="U1010" s="433">
        <f>'QUEEN LATIFA - BOLGA'!T26</f>
        <v>30</v>
      </c>
      <c r="V1010" s="433">
        <f>'QUEEN LATIFA - BOLGA'!U26</f>
        <v>4</v>
      </c>
      <c r="W1010" s="433">
        <f>'QUEEN LATIFA - BOLGA'!V26</f>
        <v>34</v>
      </c>
      <c r="X1010" s="434">
        <f>'QUEEN LATIFA - BOLGA'!W26</f>
        <v>68</v>
      </c>
      <c r="Y1010" s="434">
        <f>'QUEEN LATIFA - BOLGA'!X26</f>
        <v>8</v>
      </c>
      <c r="Z1010" s="443">
        <f>'QUEEN LATIFA - BOLGA'!Y26</f>
        <v>0.17999999999999994</v>
      </c>
      <c r="AA1010" s="444">
        <f>'QUEEN LATIFA - BOLGA'!Z26</f>
        <v>0.88235294117647056</v>
      </c>
      <c r="AB1010" s="446" t="str">
        <f>'QUEEN LATIFA - BOLGA'!AA26</f>
        <v>LOW MAY- ORDER</v>
      </c>
      <c r="AC1010" s="443">
        <f>'QUEEN LATIFA - BOLGA'!AB26</f>
        <v>1870</v>
      </c>
      <c r="AD1010" s="450">
        <f>Table1[[#This Row],[Stock Sell in/Sell out]]*Table1[[#This Row],[Stock Norm +Transit Time]]/Table1[[#This Row],[Stock Norm QTY]]</f>
        <v>30</v>
      </c>
      <c r="AE1010" s="443">
        <f>Table1[[#This Row],[Stock Norm +Transit Time]]*Table1[[#This Row],[Av. Daily Sales MT]]</f>
        <v>1.5299999999999998</v>
      </c>
    </row>
    <row r="1011" spans="1:31" hidden="1">
      <c r="A1011" s="433" t="s">
        <v>129</v>
      </c>
      <c r="B1011" s="433" t="s">
        <v>342</v>
      </c>
      <c r="C1011" s="433" t="str">
        <f>'QUEEN LATIFA - BOLGA'!B27</f>
        <v>W211</v>
      </c>
      <c r="D1011" s="433" t="str">
        <f>'QUEEN LATIFA - BOLGA'!C27</f>
        <v>850 ML BTL</v>
      </c>
      <c r="E1011" s="433" t="str">
        <f>'QUEEN LATIFA - BOLGA'!D27</f>
        <v>COOKING OIL</v>
      </c>
      <c r="F1011" s="433" t="str">
        <f>'QUEEN LATIFA - BOLGA'!E27</f>
        <v>FRYTOL</v>
      </c>
      <c r="G1011" s="443">
        <f>'QUEEN LATIFA - BOLGA'!F27</f>
        <v>0.78788666666666596</v>
      </c>
      <c r="H1011" s="434">
        <f>'QUEEN LATIFA - BOLGA'!G27</f>
        <v>79.333333333333329</v>
      </c>
      <c r="I1011" s="443">
        <f>'QUEEN LATIFA - BOLGA'!H27</f>
        <v>19358.216666666678</v>
      </c>
      <c r="J1011" s="433">
        <f>'QUEEN LATIFA - BOLGA'!I27</f>
        <v>210</v>
      </c>
      <c r="K1011" s="443">
        <f>'QUEEN LATIFA - BOLGA'!J27</f>
        <v>2.0769000000000002</v>
      </c>
      <c r="L1011" s="443">
        <f>'QUEEN LATIFA - BOLGA'!K27</f>
        <v>51242.338235294148</v>
      </c>
      <c r="M1011" s="443">
        <f>'QUEEN LATIFA - BOLGA'!L27</f>
        <v>244.01113445378166</v>
      </c>
      <c r="N1011" s="433">
        <f>'QUEEN LATIFA - BOLGA'!M27</f>
        <v>20</v>
      </c>
      <c r="O1011" s="444">
        <f>'QUEEN LATIFA - BOLGA'!N27</f>
        <v>8.6359637620249379E-3</v>
      </c>
      <c r="P1011" s="433">
        <f>'QUEEN LATIFA - BOLGA'!O27</f>
        <v>0.89937578283813469</v>
      </c>
      <c r="Q1011" s="433" t="str">
        <f>'QUEEN LATIFA - BOLGA'!P27</f>
        <v>C</v>
      </c>
      <c r="R1011" s="434">
        <f>'QUEEN LATIFA - BOLGA'!Q27</f>
        <v>3.606060606060606</v>
      </c>
      <c r="S1011" s="443">
        <f>'QUEEN LATIFA - BOLGA'!R27</f>
        <v>3.581303030303027E-2</v>
      </c>
      <c r="T1011" s="443">
        <f>'QUEEN LATIFA - BOLGA'!S27</f>
        <v>879.91893939393992</v>
      </c>
      <c r="U1011" s="433">
        <f>'QUEEN LATIFA - BOLGA'!T27</f>
        <v>30</v>
      </c>
      <c r="V1011" s="433">
        <f>'QUEEN LATIFA - BOLGA'!U27</f>
        <v>4</v>
      </c>
      <c r="W1011" s="433">
        <f>'QUEEN LATIFA - BOLGA'!V27</f>
        <v>34</v>
      </c>
      <c r="X1011" s="434">
        <f>'QUEEN LATIFA - BOLGA'!W27</f>
        <v>122.60606060606061</v>
      </c>
      <c r="Y1011" s="434">
        <f>'QUEEN LATIFA - BOLGA'!X27</f>
        <v>0</v>
      </c>
      <c r="Z1011" s="443">
        <f>'QUEEN LATIFA - BOLGA'!Y27</f>
        <v>0</v>
      </c>
      <c r="AA1011" s="444">
        <f>'QUEEN LATIFA - BOLGA'!Z27</f>
        <v>1.71280276816609</v>
      </c>
      <c r="AB1011" s="446" t="str">
        <f>'QUEEN LATIFA - BOLGA'!AA27</f>
        <v>HIGH-DON’T ORDER</v>
      </c>
      <c r="AC1011" s="443">
        <f>'QUEEN LATIFA - BOLGA'!AB27</f>
        <v>0</v>
      </c>
      <c r="AD1011" s="450">
        <f>Table1[[#This Row],[Stock Sell in/Sell out]]*Table1[[#This Row],[Stock Norm +Transit Time]]/Table1[[#This Row],[Stock Norm QTY]]</f>
        <v>58.235294117647058</v>
      </c>
      <c r="AE1011" s="443">
        <f>Table1[[#This Row],[Stock Norm +Transit Time]]*Table1[[#This Row],[Av. Daily Sales MT]]</f>
        <v>1.2176430303030292</v>
      </c>
    </row>
    <row r="1012" spans="1:31" hidden="1">
      <c r="A1012" s="433" t="s">
        <v>129</v>
      </c>
      <c r="B1012" s="433" t="s">
        <v>342</v>
      </c>
      <c r="C1012" s="433" t="str">
        <f>'QUEEN LATIFA - BOLGA'!B28</f>
        <v>W194</v>
      </c>
      <c r="D1012" s="433" t="str">
        <f>'QUEEN LATIFA - BOLGA'!C28</f>
        <v>ALIFE MEDICATED 18X200G</v>
      </c>
      <c r="E1012" s="433" t="str">
        <f>'QUEEN LATIFA - BOLGA'!D28</f>
        <v>SOAP</v>
      </c>
      <c r="F1012" s="433" t="str">
        <f>'QUEEN LATIFA - BOLGA'!E28</f>
        <v>ALIFE</v>
      </c>
      <c r="G1012" s="443">
        <f>'QUEEN LATIFA - BOLGA'!F28</f>
        <v>0.71240000000000114</v>
      </c>
      <c r="H1012" s="434">
        <f>'QUEEN LATIFA - BOLGA'!G28</f>
        <v>196.66666666666666</v>
      </c>
      <c r="I1012" s="443">
        <f>'QUEEN LATIFA - BOLGA'!H28</f>
        <v>15830.919999999998</v>
      </c>
      <c r="J1012" s="433">
        <f>'QUEEN LATIFA - BOLGA'!I28</f>
        <v>379</v>
      </c>
      <c r="K1012" s="443">
        <f>'QUEEN LATIFA - BOLGA'!J28</f>
        <v>1.3644000000000001</v>
      </c>
      <c r="L1012" s="443">
        <f>'QUEEN LATIFA - BOLGA'!K28</f>
        <v>30508.061084745757</v>
      </c>
      <c r="M1012" s="443">
        <f>'QUEEN LATIFA - BOLGA'!L28</f>
        <v>80.496203389830498</v>
      </c>
      <c r="N1012" s="433">
        <f>'QUEEN LATIFA - BOLGA'!M28</f>
        <v>32</v>
      </c>
      <c r="O1012" s="444">
        <f>'QUEEN LATIFA - BOLGA'!N28</f>
        <v>7.8085603480194882E-3</v>
      </c>
      <c r="P1012" s="433">
        <f>'QUEEN LATIFA - BOLGA'!O28</f>
        <v>0.90718434318615415</v>
      </c>
      <c r="Q1012" s="433" t="str">
        <f>'QUEEN LATIFA - BOLGA'!P28</f>
        <v>C</v>
      </c>
      <c r="R1012" s="434">
        <f>'QUEEN LATIFA - BOLGA'!Q28</f>
        <v>8.9393939393939394</v>
      </c>
      <c r="S1012" s="443">
        <f>'QUEEN LATIFA - BOLGA'!R28</f>
        <v>3.2381818181818234E-2</v>
      </c>
      <c r="T1012" s="443">
        <f>'QUEEN LATIFA - BOLGA'!S28</f>
        <v>719.58727272727265</v>
      </c>
      <c r="U1012" s="433">
        <f>'QUEEN LATIFA - BOLGA'!T28</f>
        <v>30</v>
      </c>
      <c r="V1012" s="433">
        <f>'QUEEN LATIFA - BOLGA'!U28</f>
        <v>4</v>
      </c>
      <c r="W1012" s="433">
        <f>'QUEEN LATIFA - BOLGA'!V28</f>
        <v>34</v>
      </c>
      <c r="X1012" s="434">
        <f>'QUEEN LATIFA - BOLGA'!W28</f>
        <v>303.93939393939394</v>
      </c>
      <c r="Y1012" s="434">
        <f>'QUEEN LATIFA - BOLGA'!X28</f>
        <v>0</v>
      </c>
      <c r="Z1012" s="443">
        <f>'QUEEN LATIFA - BOLGA'!Y28</f>
        <v>0</v>
      </c>
      <c r="AA1012" s="444">
        <f>'QUEEN LATIFA - BOLGA'!Z28</f>
        <v>1.2469591226321037</v>
      </c>
      <c r="AB1012" s="446" t="str">
        <f>'QUEEN LATIFA - BOLGA'!AA28</f>
        <v>HIGH-DON’T ORDER</v>
      </c>
      <c r="AC1012" s="443">
        <f>'QUEEN LATIFA - BOLGA'!AB28</f>
        <v>0</v>
      </c>
      <c r="AD1012" s="450">
        <f>Table1[[#This Row],[Stock Sell in/Sell out]]*Table1[[#This Row],[Stock Norm +Transit Time]]/Table1[[#This Row],[Stock Norm QTY]]</f>
        <v>42.396610169491524</v>
      </c>
      <c r="AE1012" s="443">
        <f>Table1[[#This Row],[Stock Norm +Transit Time]]*Table1[[#This Row],[Av. Daily Sales MT]]</f>
        <v>1.1009818181818201</v>
      </c>
    </row>
    <row r="1013" spans="1:31" hidden="1">
      <c r="A1013" s="433" t="s">
        <v>129</v>
      </c>
      <c r="B1013" s="433" t="s">
        <v>342</v>
      </c>
      <c r="C1013" s="433" t="str">
        <f>'QUEEN LATIFA - BOLGA'!B29</f>
        <v>W225</v>
      </c>
      <c r="D1013" s="433" t="str">
        <f>'QUEEN LATIFA - BOLGA'!C29</f>
        <v>FRYTOL 4.5L X 3</v>
      </c>
      <c r="E1013" s="433" t="str">
        <f>'QUEEN LATIFA - BOLGA'!D29</f>
        <v>COOKING OIL</v>
      </c>
      <c r="F1013" s="433" t="str">
        <f>'QUEEN LATIFA - BOLGA'!E29</f>
        <v>FRYTOL</v>
      </c>
      <c r="G1013" s="443">
        <f>'QUEEN LATIFA - BOLGA'!F29</f>
        <v>0.65330999999999961</v>
      </c>
      <c r="H1013" s="434">
        <f>'QUEEN LATIFA - BOLGA'!G29</f>
        <v>51</v>
      </c>
      <c r="I1013" s="443">
        <f>'QUEEN LATIFA - BOLGA'!H29</f>
        <v>16830</v>
      </c>
      <c r="J1013" s="433">
        <f>'QUEEN LATIFA - BOLGA'!I29</f>
        <v>497</v>
      </c>
      <c r="K1013" s="443">
        <f>'QUEEN LATIFA - BOLGA'!J29</f>
        <v>6.3665700000000003</v>
      </c>
      <c r="L1013" s="443">
        <f>'QUEEN LATIFA - BOLGA'!K29</f>
        <v>164010</v>
      </c>
      <c r="M1013" s="443">
        <f>'QUEEN LATIFA - BOLGA'!L29</f>
        <v>330</v>
      </c>
      <c r="N1013" s="433">
        <f>'QUEEN LATIFA - BOLGA'!M29</f>
        <v>4</v>
      </c>
      <c r="O1013" s="444">
        <f>'QUEEN LATIFA - BOLGA'!N29</f>
        <v>7.1608795072495793E-3</v>
      </c>
      <c r="P1013" s="433">
        <f>'QUEEN LATIFA - BOLGA'!O29</f>
        <v>0.91434522269340368</v>
      </c>
      <c r="Q1013" s="433" t="str">
        <f>'QUEEN LATIFA - BOLGA'!P29</f>
        <v>C</v>
      </c>
      <c r="R1013" s="434">
        <f>'QUEEN LATIFA - BOLGA'!Q29</f>
        <v>2.3181818181818183</v>
      </c>
      <c r="S1013" s="443">
        <f>'QUEEN LATIFA - BOLGA'!R29</f>
        <v>2.9695909090909075E-2</v>
      </c>
      <c r="T1013" s="443">
        <f>'QUEEN LATIFA - BOLGA'!S29</f>
        <v>765</v>
      </c>
      <c r="U1013" s="433">
        <f>'QUEEN LATIFA - BOLGA'!T29</f>
        <v>30</v>
      </c>
      <c r="V1013" s="433">
        <f>'QUEEN LATIFA - BOLGA'!U29</f>
        <v>4</v>
      </c>
      <c r="W1013" s="433">
        <f>'QUEEN LATIFA - BOLGA'!V29</f>
        <v>34</v>
      </c>
      <c r="X1013" s="434">
        <f>'QUEEN LATIFA - BOLGA'!W29</f>
        <v>78.818181818181827</v>
      </c>
      <c r="Y1013" s="434">
        <f>'QUEEN LATIFA - BOLGA'!X29</f>
        <v>0</v>
      </c>
      <c r="Z1013" s="443">
        <f>'QUEEN LATIFA - BOLGA'!Y29</f>
        <v>0</v>
      </c>
      <c r="AA1013" s="444">
        <f>'QUEEN LATIFA - BOLGA'!Z29</f>
        <v>6.3056516724336786</v>
      </c>
      <c r="AB1013" s="446" t="str">
        <f>'QUEEN LATIFA - BOLGA'!AA29</f>
        <v>VERY HIGH-DON’T ORDER</v>
      </c>
      <c r="AC1013" s="443">
        <f>'QUEEN LATIFA - BOLGA'!AB29</f>
        <v>0</v>
      </c>
      <c r="AD1013" s="450">
        <f>Table1[[#This Row],[Stock Sell in/Sell out]]*Table1[[#This Row],[Stock Norm +Transit Time]]/Table1[[#This Row],[Stock Norm QTY]]</f>
        <v>214.39215686274508</v>
      </c>
      <c r="AE1013" s="443">
        <f>Table1[[#This Row],[Stock Norm +Transit Time]]*Table1[[#This Row],[Av. Daily Sales MT]]</f>
        <v>1.0096609090909086</v>
      </c>
    </row>
    <row r="1014" spans="1:31" hidden="1">
      <c r="A1014" s="433" t="s">
        <v>129</v>
      </c>
      <c r="B1014" s="433" t="s">
        <v>342</v>
      </c>
      <c r="C1014" s="433" t="str">
        <f>'QUEEN LATIFA - BOLGA'!B30</f>
        <v>W197</v>
      </c>
      <c r="D1014" s="433" t="str">
        <f>'QUEEN LATIFA - BOLGA'!C30</f>
        <v>JAMAA DETERGENT 10PCH X 850G</v>
      </c>
      <c r="E1014" s="433" t="str">
        <f>'QUEEN LATIFA - BOLGA'!D30</f>
        <v>DETERGENT</v>
      </c>
      <c r="F1014" s="433" t="str">
        <f>'QUEEN LATIFA - BOLGA'!E30</f>
        <v>JAMAA</v>
      </c>
      <c r="G1014" s="443">
        <f>'QUEEN LATIFA - BOLGA'!F30</f>
        <v>0.57941666666666614</v>
      </c>
      <c r="H1014" s="434">
        <f>'QUEEN LATIFA - BOLGA'!G30</f>
        <v>67.666666666666657</v>
      </c>
      <c r="I1014" s="443">
        <f>'QUEEN LATIFA - BOLGA'!H30</f>
        <v>7916</v>
      </c>
      <c r="J1014" s="433">
        <f>'QUEEN LATIFA - BOLGA'!I30</f>
        <v>-2</v>
      </c>
      <c r="K1014" s="443">
        <f>'QUEEN LATIFA - BOLGA'!J30</f>
        <v>-1.7000000000000001E-2</v>
      </c>
      <c r="L1014" s="443">
        <f>'QUEEN LATIFA - BOLGA'!K30</f>
        <v>-233.97044334975374</v>
      </c>
      <c r="M1014" s="443">
        <f>'QUEEN LATIFA - BOLGA'!L30</f>
        <v>116.98522167487687</v>
      </c>
      <c r="N1014" s="433">
        <f>'QUEEN LATIFA - BOLGA'!M30</f>
        <v>18</v>
      </c>
      <c r="O1014" s="444">
        <f>'QUEEN LATIFA - BOLGA'!N30</f>
        <v>6.3509404945465281E-3</v>
      </c>
      <c r="P1014" s="433">
        <f>'QUEEN LATIFA - BOLGA'!O30</f>
        <v>0.92069616318795022</v>
      </c>
      <c r="Q1014" s="433" t="str">
        <f>'QUEEN LATIFA - BOLGA'!P30</f>
        <v>C</v>
      </c>
      <c r="R1014" s="434">
        <f>'QUEEN LATIFA - BOLGA'!Q30</f>
        <v>3.0757575757575752</v>
      </c>
      <c r="S1014" s="443">
        <f>'QUEEN LATIFA - BOLGA'!R30</f>
        <v>2.6337121212121187E-2</v>
      </c>
      <c r="T1014" s="443">
        <f>'QUEEN LATIFA - BOLGA'!S30</f>
        <v>359.81818181818181</v>
      </c>
      <c r="U1014" s="433">
        <f>'QUEEN LATIFA - BOLGA'!T30</f>
        <v>30</v>
      </c>
      <c r="V1014" s="433">
        <f>'QUEEN LATIFA - BOLGA'!U30</f>
        <v>4</v>
      </c>
      <c r="W1014" s="433">
        <f>'QUEEN LATIFA - BOLGA'!V30</f>
        <v>34</v>
      </c>
      <c r="X1014" s="434">
        <f>'QUEEN LATIFA - BOLGA'!W30</f>
        <v>104.57575757575756</v>
      </c>
      <c r="Y1014" s="434">
        <f>'QUEEN LATIFA - BOLGA'!X30</f>
        <v>106.57575757575756</v>
      </c>
      <c r="Z1014" s="443">
        <f>'QUEEN LATIFA - BOLGA'!Y30</f>
        <v>0.9125877369756672</v>
      </c>
      <c r="AA1014" s="444">
        <f>'QUEEN LATIFA - BOLGA'!Z30</f>
        <v>-1.9124891335844683E-2</v>
      </c>
      <c r="AB1014" s="446" t="str">
        <f>'QUEEN LATIFA - BOLGA'!AA30</f>
        <v>VERY LOW-ORDER URGENTLY</v>
      </c>
      <c r="AC1014" s="443">
        <f>'QUEEN LATIFA - BOLGA'!AB30</f>
        <v>12467.788625167936</v>
      </c>
      <c r="AD1014" s="450">
        <f>Table1[[#This Row],[Stock Sell in/Sell out]]*Table1[[#This Row],[Stock Norm +Transit Time]]/Table1[[#This Row],[Stock Norm QTY]]</f>
        <v>-0.65024630541871931</v>
      </c>
      <c r="AE1014" s="443">
        <f>Table1[[#This Row],[Stock Norm +Transit Time]]*Table1[[#This Row],[Av. Daily Sales MT]]</f>
        <v>0.89546212121212032</v>
      </c>
    </row>
    <row r="1015" spans="1:31" hidden="1">
      <c r="A1015" s="433" t="s">
        <v>129</v>
      </c>
      <c r="B1015" s="433" t="s">
        <v>342</v>
      </c>
      <c r="C1015" s="433" t="str">
        <f>'QUEEN LATIFA - BOLGA'!B31</f>
        <v>W172</v>
      </c>
      <c r="D1015" s="433" t="str">
        <f>'QUEEN LATIFA - BOLGA'!C31</f>
        <v>FORTUNE THAI 5X5KG</v>
      </c>
      <c r="E1015" s="433" t="str">
        <f>'QUEEN LATIFA - BOLGA'!D31</f>
        <v>RICE</v>
      </c>
      <c r="F1015" s="433" t="str">
        <f>'QUEEN LATIFA - BOLGA'!E31</f>
        <v>FORTUNE</v>
      </c>
      <c r="G1015" s="443">
        <f>'QUEEN LATIFA - BOLGA'!F31</f>
        <v>0.56666666666666665</v>
      </c>
      <c r="H1015" s="434">
        <f>'QUEEN LATIFA - BOLGA'!G31</f>
        <v>22.666666666666664</v>
      </c>
      <c r="I1015" s="443">
        <f>'QUEEN LATIFA - BOLGA'!H31</f>
        <v>5100.2266666666674</v>
      </c>
      <c r="J1015" s="433">
        <f>'QUEEN LATIFA - BOLGA'!I31</f>
        <v>0</v>
      </c>
      <c r="K1015" s="443">
        <f>'QUEEN LATIFA - BOLGA'!J31</f>
        <v>0</v>
      </c>
      <c r="L1015" s="443">
        <f>'QUEEN LATIFA - BOLGA'!K31</f>
        <v>0</v>
      </c>
      <c r="M1015" s="443">
        <f>'QUEEN LATIFA - BOLGA'!L31</f>
        <v>225.01000000000005</v>
      </c>
      <c r="N1015" s="433">
        <f>'QUEEN LATIFA - BOLGA'!M31</f>
        <v>5</v>
      </c>
      <c r="O1015" s="444">
        <f>'QUEEN LATIFA - BOLGA'!N31</f>
        <v>6.211188747722772E-3</v>
      </c>
      <c r="P1015" s="433">
        <f>'QUEEN LATIFA - BOLGA'!O31</f>
        <v>0.92690735193567297</v>
      </c>
      <c r="Q1015" s="433" t="str">
        <f>'QUEEN LATIFA - BOLGA'!P31</f>
        <v>C</v>
      </c>
      <c r="R1015" s="434">
        <f>'QUEEN LATIFA - BOLGA'!Q31</f>
        <v>1.0303030303030303</v>
      </c>
      <c r="S1015" s="443">
        <f>'QUEEN LATIFA - BOLGA'!R31</f>
        <v>2.5757575757575757E-2</v>
      </c>
      <c r="T1015" s="443">
        <f>'QUEEN LATIFA - BOLGA'!S31</f>
        <v>231.82848484848489</v>
      </c>
      <c r="U1015" s="433">
        <f>'QUEEN LATIFA - BOLGA'!T31</f>
        <v>30</v>
      </c>
      <c r="V1015" s="433">
        <f>'QUEEN LATIFA - BOLGA'!U31</f>
        <v>4</v>
      </c>
      <c r="W1015" s="433">
        <f>'QUEEN LATIFA - BOLGA'!V31</f>
        <v>34</v>
      </c>
      <c r="X1015" s="434">
        <f>'QUEEN LATIFA - BOLGA'!W31</f>
        <v>35.030303030303031</v>
      </c>
      <c r="Y1015" s="434">
        <f>'QUEEN LATIFA - BOLGA'!X31</f>
        <v>35.030303030303031</v>
      </c>
      <c r="Z1015" s="443">
        <f>'QUEEN LATIFA - BOLGA'!Y31</f>
        <v>0.87575757575757573</v>
      </c>
      <c r="AA1015" s="444">
        <f>'QUEEN LATIFA - BOLGA'!Z31</f>
        <v>0</v>
      </c>
      <c r="AB1015" s="446" t="str">
        <f>'QUEEN LATIFA - BOLGA'!AA31</f>
        <v>VERY LOW-ORDER URGENTLY</v>
      </c>
      <c r="AC1015" s="443">
        <f>'QUEEN LATIFA - BOLGA'!AB31</f>
        <v>7882.1684848484865</v>
      </c>
      <c r="AD1015" s="450">
        <f>Table1[[#This Row],[Stock Sell in/Sell out]]*Table1[[#This Row],[Stock Norm +Transit Time]]/Table1[[#This Row],[Stock Norm QTY]]</f>
        <v>0</v>
      </c>
      <c r="AE1015" s="443">
        <f>Table1[[#This Row],[Stock Norm +Transit Time]]*Table1[[#This Row],[Av. Daily Sales MT]]</f>
        <v>0.87575757575757573</v>
      </c>
    </row>
    <row r="1016" spans="1:31" hidden="1">
      <c r="A1016" s="433" t="s">
        <v>129</v>
      </c>
      <c r="B1016" s="433" t="s">
        <v>342</v>
      </c>
      <c r="C1016" s="433" t="str">
        <f>'QUEEN LATIFA - BOLGA'!B32</f>
        <v>W158</v>
      </c>
      <c r="D1016" s="433" t="str">
        <f>'QUEEN LATIFA - BOLGA'!C32</f>
        <v>JAMAA DETERGENT 3KG</v>
      </c>
      <c r="E1016" s="433" t="str">
        <f>'QUEEN LATIFA - BOLGA'!D32</f>
        <v>DETERGENT</v>
      </c>
      <c r="F1016" s="433" t="str">
        <f>'QUEEN LATIFA - BOLGA'!E32</f>
        <v>JAMAA</v>
      </c>
      <c r="G1016" s="443">
        <f>'QUEEN LATIFA - BOLGA'!F32</f>
        <v>0.53200000000000036</v>
      </c>
      <c r="H1016" s="434">
        <f>'QUEEN LATIFA - BOLGA'!G32</f>
        <v>177.33333333333334</v>
      </c>
      <c r="I1016" s="443">
        <f>'QUEEN LATIFA - BOLGA'!H32</f>
        <v>10691</v>
      </c>
      <c r="J1016" s="433">
        <f>'QUEEN LATIFA - BOLGA'!I32</f>
        <v>5</v>
      </c>
      <c r="K1016" s="443">
        <f>'QUEEN LATIFA - BOLGA'!J32</f>
        <v>1.4999999999999999E-2</v>
      </c>
      <c r="L1016" s="443">
        <f>'QUEEN LATIFA - BOLGA'!K32</f>
        <v>301.43796992481202</v>
      </c>
      <c r="M1016" s="443">
        <f>'QUEEN LATIFA - BOLGA'!L32</f>
        <v>60.287593984962406</v>
      </c>
      <c r="N1016" s="433">
        <f>'QUEEN LATIFA - BOLGA'!M32</f>
        <v>18</v>
      </c>
      <c r="O1016" s="444">
        <f>'QUEEN LATIFA - BOLGA'!N32</f>
        <v>5.831210141979736E-3</v>
      </c>
      <c r="P1016" s="433">
        <f>'QUEEN LATIFA - BOLGA'!O32</f>
        <v>0.93273856207765271</v>
      </c>
      <c r="Q1016" s="433" t="str">
        <f>'QUEEN LATIFA - BOLGA'!P32</f>
        <v>C</v>
      </c>
      <c r="R1016" s="434">
        <f>'QUEEN LATIFA - BOLGA'!Q32</f>
        <v>8.0606060606060606</v>
      </c>
      <c r="S1016" s="443">
        <f>'QUEEN LATIFA - BOLGA'!R32</f>
        <v>2.4181818181818197E-2</v>
      </c>
      <c r="T1016" s="443">
        <f>'QUEEN LATIFA - BOLGA'!S32</f>
        <v>485.95454545454544</v>
      </c>
      <c r="U1016" s="433">
        <f>'QUEEN LATIFA - BOLGA'!T32</f>
        <v>30</v>
      </c>
      <c r="V1016" s="433">
        <f>'QUEEN LATIFA - BOLGA'!U32</f>
        <v>4</v>
      </c>
      <c r="W1016" s="433">
        <f>'QUEEN LATIFA - BOLGA'!V32</f>
        <v>34</v>
      </c>
      <c r="X1016" s="434">
        <f>'QUEEN LATIFA - BOLGA'!W32</f>
        <v>274.06060606060606</v>
      </c>
      <c r="Y1016" s="434">
        <f>'QUEEN LATIFA - BOLGA'!X32</f>
        <v>269.06060606060606</v>
      </c>
      <c r="Z1016" s="443">
        <f>'QUEEN LATIFA - BOLGA'!Y32</f>
        <v>0.80718181818181867</v>
      </c>
      <c r="AA1016" s="444">
        <f>'QUEEN LATIFA - BOLGA'!Z32</f>
        <v>1.8244139761167625E-2</v>
      </c>
      <c r="AB1016" s="446" t="str">
        <f>'QUEEN LATIFA - BOLGA'!AA32</f>
        <v>VERY LOW-ORDER URGENTLY</v>
      </c>
      <c r="AC1016" s="443">
        <f>'QUEEN LATIFA - BOLGA'!AB32</f>
        <v>16221.016575529733</v>
      </c>
      <c r="AD1016" s="450">
        <f>Table1[[#This Row],[Stock Sell in/Sell out]]*Table1[[#This Row],[Stock Norm +Transit Time]]/Table1[[#This Row],[Stock Norm QTY]]</f>
        <v>0.62030075187969924</v>
      </c>
      <c r="AE1016" s="443">
        <f>Table1[[#This Row],[Stock Norm +Transit Time]]*Table1[[#This Row],[Av. Daily Sales MT]]</f>
        <v>0.82218181818181868</v>
      </c>
    </row>
    <row r="1017" spans="1:31" hidden="1">
      <c r="A1017" s="433" t="s">
        <v>129</v>
      </c>
      <c r="B1017" s="433" t="s">
        <v>342</v>
      </c>
      <c r="C1017" s="433" t="str">
        <f>'QUEEN LATIFA - BOLGA'!B33</f>
        <v>W215</v>
      </c>
      <c r="D1017" s="433" t="str">
        <f>'QUEEN LATIFA - BOLGA'!C33</f>
        <v>JAMAA CLASSIC 18X270G</v>
      </c>
      <c r="E1017" s="433" t="str">
        <f>'QUEEN LATIFA - BOLGA'!D33</f>
        <v>SOAP</v>
      </c>
      <c r="F1017" s="433" t="str">
        <f>'QUEEN LATIFA - BOLGA'!E33</f>
        <v>JAMAA</v>
      </c>
      <c r="G1017" s="443">
        <f>'QUEEN LATIFA - BOLGA'!F33</f>
        <v>0.49247999999999981</v>
      </c>
      <c r="H1017" s="434">
        <f>'QUEEN LATIFA - BOLGA'!G33</f>
        <v>101.33333333333334</v>
      </c>
      <c r="I1017" s="443">
        <f>'QUEEN LATIFA - BOLGA'!H33</f>
        <v>6116.8933333333325</v>
      </c>
      <c r="J1017" s="433">
        <f>'QUEEN LATIFA - BOLGA'!I33</f>
        <v>106</v>
      </c>
      <c r="K1017" s="443">
        <f>'QUEEN LATIFA - BOLGA'!J33</f>
        <v>0.51516000000000006</v>
      </c>
      <c r="L1017" s="443">
        <f>'QUEEN LATIFA - BOLGA'!K33</f>
        <v>6398.5923684210511</v>
      </c>
      <c r="M1017" s="443">
        <f>'QUEEN LATIFA - BOLGA'!L33</f>
        <v>60.364078947368405</v>
      </c>
      <c r="N1017" s="433">
        <f>'QUEEN LATIFA - BOLGA'!M33</f>
        <v>1</v>
      </c>
      <c r="O1017" s="444">
        <f>'QUEEN LATIFA - BOLGA'!N33</f>
        <v>5.3980345314326638E-3</v>
      </c>
      <c r="P1017" s="433">
        <f>'QUEEN LATIFA - BOLGA'!O33</f>
        <v>0.93813659660908533</v>
      </c>
      <c r="Q1017" s="433" t="str">
        <f>'QUEEN LATIFA - BOLGA'!P33</f>
        <v>C</v>
      </c>
      <c r="R1017" s="434">
        <f>'QUEEN LATIFA - BOLGA'!Q33</f>
        <v>4.6060606060606064</v>
      </c>
      <c r="S1017" s="443">
        <f>'QUEEN LATIFA - BOLGA'!R33</f>
        <v>2.2385454545454538E-2</v>
      </c>
      <c r="T1017" s="443">
        <f>'QUEEN LATIFA - BOLGA'!S33</f>
        <v>278.04060606060602</v>
      </c>
      <c r="U1017" s="433">
        <f>'QUEEN LATIFA - BOLGA'!T33</f>
        <v>30</v>
      </c>
      <c r="V1017" s="433">
        <f>'QUEEN LATIFA - BOLGA'!U33</f>
        <v>4</v>
      </c>
      <c r="W1017" s="433">
        <f>'QUEEN LATIFA - BOLGA'!V33</f>
        <v>34</v>
      </c>
      <c r="X1017" s="434">
        <f>'QUEEN LATIFA - BOLGA'!W33</f>
        <v>156.60606060606062</v>
      </c>
      <c r="Y1017" s="434">
        <f>'QUEEN LATIFA - BOLGA'!X33</f>
        <v>50.606060606060623</v>
      </c>
      <c r="Z1017" s="443">
        <f>'QUEEN LATIFA - BOLGA'!Y33</f>
        <v>0.24594545454545449</v>
      </c>
      <c r="AA1017" s="444">
        <f>'QUEEN LATIFA - BOLGA'!Z33</f>
        <v>0.67685758513931882</v>
      </c>
      <c r="AB1017" s="446" t="str">
        <f>'QUEEN LATIFA - BOLGA'!AA33</f>
        <v>VERY LOW-ORDER URGENTLY</v>
      </c>
      <c r="AC1017" s="443">
        <f>'QUEEN LATIFA - BOLGA'!AB33</f>
        <v>3054.7882376395537</v>
      </c>
      <c r="AD1017" s="450">
        <f>Table1[[#This Row],[Stock Sell in/Sell out]]*Table1[[#This Row],[Stock Norm +Transit Time]]/Table1[[#This Row],[Stock Norm QTY]]</f>
        <v>23.013157894736839</v>
      </c>
      <c r="AE1017" s="443">
        <f>Table1[[#This Row],[Stock Norm +Transit Time]]*Table1[[#This Row],[Av. Daily Sales MT]]</f>
        <v>0.76110545454545431</v>
      </c>
    </row>
    <row r="1018" spans="1:31" hidden="1">
      <c r="A1018" s="433" t="s">
        <v>129</v>
      </c>
      <c r="B1018" s="433" t="s">
        <v>342</v>
      </c>
      <c r="C1018" s="433" t="str">
        <f>'QUEEN LATIFA - BOLGA'!B34</f>
        <v>W205</v>
      </c>
      <c r="D1018" s="433" t="str">
        <f>'QUEEN LATIFA - BOLGA'!C34</f>
        <v>ALIFE ROSE 18X200G</v>
      </c>
      <c r="E1018" s="433" t="str">
        <f>'QUEEN LATIFA - BOLGA'!D34</f>
        <v>SOAP</v>
      </c>
      <c r="F1018" s="433" t="str">
        <f>'QUEEN LATIFA - BOLGA'!E34</f>
        <v>ALIFE</v>
      </c>
      <c r="G1018" s="443">
        <f>'QUEEN LATIFA - BOLGA'!F34</f>
        <v>0.48180000000000078</v>
      </c>
      <c r="H1018" s="434">
        <f>'QUEEN LATIFA - BOLGA'!G34</f>
        <v>133.33333333333334</v>
      </c>
      <c r="I1018" s="443">
        <f>'QUEEN LATIFA - BOLGA'!H34</f>
        <v>10706.626666666667</v>
      </c>
      <c r="J1018" s="433">
        <f>'QUEEN LATIFA - BOLGA'!I34</f>
        <v>2</v>
      </c>
      <c r="K1018" s="443">
        <f>'QUEEN LATIFA - BOLGA'!J34</f>
        <v>8.8000000000000005E-3</v>
      </c>
      <c r="L1018" s="443">
        <f>'QUEEN LATIFA - BOLGA'!K34</f>
        <v>160.5994</v>
      </c>
      <c r="M1018" s="443">
        <f>'QUEEN LATIFA - BOLGA'!L34</f>
        <v>80.299700000000001</v>
      </c>
      <c r="N1018" s="433">
        <f>'QUEEN LATIFA - BOLGA'!M34</f>
        <v>1</v>
      </c>
      <c r="O1018" s="444">
        <f>'QUEEN LATIFA - BOLGA'!N34</f>
        <v>5.2809718917402994E-3</v>
      </c>
      <c r="P1018" s="433">
        <f>'QUEEN LATIFA - BOLGA'!O34</f>
        <v>0.94341756850082559</v>
      </c>
      <c r="Q1018" s="433" t="str">
        <f>'QUEEN LATIFA - BOLGA'!P34</f>
        <v>C</v>
      </c>
      <c r="R1018" s="434">
        <f>'QUEEN LATIFA - BOLGA'!Q34</f>
        <v>6.0606060606060614</v>
      </c>
      <c r="S1018" s="443">
        <f>'QUEEN LATIFA - BOLGA'!R34</f>
        <v>2.1900000000000034E-2</v>
      </c>
      <c r="T1018" s="443">
        <f>'QUEEN LATIFA - BOLGA'!S34</f>
        <v>486.66484848484851</v>
      </c>
      <c r="U1018" s="433">
        <f>'QUEEN LATIFA - BOLGA'!T34</f>
        <v>30</v>
      </c>
      <c r="V1018" s="433">
        <f>'QUEEN LATIFA - BOLGA'!U34</f>
        <v>4</v>
      </c>
      <c r="W1018" s="433">
        <f>'QUEEN LATIFA - BOLGA'!V34</f>
        <v>34</v>
      </c>
      <c r="X1018" s="434">
        <f>'QUEEN LATIFA - BOLGA'!W34</f>
        <v>206.06060606060609</v>
      </c>
      <c r="Y1018" s="434">
        <f>'QUEEN LATIFA - BOLGA'!X34</f>
        <v>204.06060606060609</v>
      </c>
      <c r="Z1018" s="443">
        <f>'QUEEN LATIFA - BOLGA'!Y34</f>
        <v>0.73737300000000128</v>
      </c>
      <c r="AA1018" s="444">
        <f>'QUEEN LATIFA - BOLGA'!Z34</f>
        <v>9.7058823529411753E-3</v>
      </c>
      <c r="AB1018" s="446" t="str">
        <f>'QUEEN LATIFA - BOLGA'!AA34</f>
        <v>VERY LOW-ORDER URGENTLY</v>
      </c>
      <c r="AC1018" s="443">
        <f>'QUEEN LATIFA - BOLGA'!AB34</f>
        <v>16386.005448484852</v>
      </c>
      <c r="AD1018" s="450">
        <f>Table1[[#This Row],[Stock Sell in/Sell out]]*Table1[[#This Row],[Stock Norm +Transit Time]]/Table1[[#This Row],[Stock Norm QTY]]</f>
        <v>0.32999999999999996</v>
      </c>
      <c r="AE1018" s="443">
        <f>Table1[[#This Row],[Stock Norm +Transit Time]]*Table1[[#This Row],[Av. Daily Sales MT]]</f>
        <v>0.74460000000000115</v>
      </c>
    </row>
    <row r="1019" spans="1:31" hidden="1">
      <c r="A1019" s="433" t="s">
        <v>129</v>
      </c>
      <c r="B1019" s="433" t="s">
        <v>342</v>
      </c>
      <c r="C1019" s="433" t="str">
        <f>'QUEEN LATIFA - BOLGA'!B35</f>
        <v>W198</v>
      </c>
      <c r="D1019" s="433" t="str">
        <f>'QUEEN LATIFA - BOLGA'!C35</f>
        <v>JAMAA DETERGENT 12PCH X 450G</v>
      </c>
      <c r="E1019" s="433" t="str">
        <f>'QUEEN LATIFA - BOLGA'!D35</f>
        <v>DETERGENT</v>
      </c>
      <c r="F1019" s="433" t="str">
        <f>'QUEEN LATIFA - BOLGA'!E35</f>
        <v>JAMAA</v>
      </c>
      <c r="G1019" s="443">
        <f>'QUEEN LATIFA - BOLGA'!F35</f>
        <v>0.46799999999999964</v>
      </c>
      <c r="H1019" s="434">
        <f>'QUEEN LATIFA - BOLGA'!G35</f>
        <v>86</v>
      </c>
      <c r="I1019" s="443">
        <f>'QUEEN LATIFA - BOLGA'!H35</f>
        <v>6373.333333333333</v>
      </c>
      <c r="J1019" s="433">
        <f>'QUEEN LATIFA - BOLGA'!I35</f>
        <v>5</v>
      </c>
      <c r="K1019" s="443">
        <f>'QUEEN LATIFA - BOLGA'!J35</f>
        <v>2.7E-2</v>
      </c>
      <c r="L1019" s="443">
        <f>'QUEEN LATIFA - BOLGA'!K35</f>
        <v>370.54263565891466</v>
      </c>
      <c r="M1019" s="443">
        <f>'QUEEN LATIFA - BOLGA'!L35</f>
        <v>74.108527131782935</v>
      </c>
      <c r="N1019" s="433">
        <f>'QUEEN LATIFA - BOLGA'!M35</f>
        <v>20</v>
      </c>
      <c r="O1019" s="444">
        <f>'QUEEN LATIFA - BOLGA'!N35</f>
        <v>5.129711177531038E-3</v>
      </c>
      <c r="P1019" s="433">
        <f>'QUEEN LATIFA - BOLGA'!O35</f>
        <v>0.94854727967835661</v>
      </c>
      <c r="Q1019" s="433" t="str">
        <f>'QUEEN LATIFA - BOLGA'!P35</f>
        <v>C</v>
      </c>
      <c r="R1019" s="434">
        <f>'QUEEN LATIFA - BOLGA'!Q35</f>
        <v>3.9090909090909092</v>
      </c>
      <c r="S1019" s="443">
        <f>'QUEEN LATIFA - BOLGA'!R35</f>
        <v>2.1272727272727256E-2</v>
      </c>
      <c r="T1019" s="443">
        <f>'QUEEN LATIFA - BOLGA'!S35</f>
        <v>289.69696969696969</v>
      </c>
      <c r="U1019" s="433">
        <f>'QUEEN LATIFA - BOLGA'!T35</f>
        <v>30</v>
      </c>
      <c r="V1019" s="433">
        <f>'QUEEN LATIFA - BOLGA'!U35</f>
        <v>4</v>
      </c>
      <c r="W1019" s="433">
        <f>'QUEEN LATIFA - BOLGA'!V35</f>
        <v>34</v>
      </c>
      <c r="X1019" s="434">
        <f>'QUEEN LATIFA - BOLGA'!W35</f>
        <v>132.90909090909091</v>
      </c>
      <c r="Y1019" s="434">
        <f>'QUEEN LATIFA - BOLGA'!X35</f>
        <v>127.90909090909091</v>
      </c>
      <c r="Z1019" s="443">
        <f>'QUEEN LATIFA - BOLGA'!Y35</f>
        <v>0.69606342494714535</v>
      </c>
      <c r="AA1019" s="444">
        <f>'QUEEN LATIFA - BOLGA'!Z35</f>
        <v>3.761969904240766E-2</v>
      </c>
      <c r="AB1019" s="446" t="str">
        <f>'QUEEN LATIFA - BOLGA'!AA35</f>
        <v>VERY LOW-ORDER URGENTLY</v>
      </c>
      <c r="AC1019" s="443">
        <f>'QUEEN LATIFA - BOLGA'!AB35</f>
        <v>9479.154334038054</v>
      </c>
      <c r="AD1019" s="450">
        <f>Table1[[#This Row],[Stock Sell in/Sell out]]*Table1[[#This Row],[Stock Norm +Transit Time]]/Table1[[#This Row],[Stock Norm QTY]]</f>
        <v>1.2790697674418605</v>
      </c>
      <c r="AE1019" s="443">
        <f>Table1[[#This Row],[Stock Norm +Transit Time]]*Table1[[#This Row],[Av. Daily Sales MT]]</f>
        <v>0.72327272727272673</v>
      </c>
    </row>
    <row r="1020" spans="1:31" hidden="1">
      <c r="A1020" s="433" t="s">
        <v>129</v>
      </c>
      <c r="B1020" s="433" t="s">
        <v>342</v>
      </c>
      <c r="C1020" s="433" t="str">
        <f>'QUEEN LATIFA - BOLGA'!B36</f>
        <v>W067</v>
      </c>
      <c r="D1020" s="433" t="str">
        <f>'QUEEN LATIFA - BOLGA'!C36</f>
        <v>FORTUNE DELICIOUS 4.5KG</v>
      </c>
      <c r="E1020" s="433" t="str">
        <f>'QUEEN LATIFA - BOLGA'!D36</f>
        <v>RICE</v>
      </c>
      <c r="F1020" s="433" t="str">
        <f>'QUEEN LATIFA - BOLGA'!E36</f>
        <v>FORTUNE DELICIOUS</v>
      </c>
      <c r="G1020" s="443">
        <f>'QUEEN LATIFA - BOLGA'!F36</f>
        <v>0.42749999999999999</v>
      </c>
      <c r="H1020" s="434">
        <f>'QUEEN LATIFA - BOLGA'!G36</f>
        <v>19</v>
      </c>
      <c r="I1020" s="443">
        <f>'QUEEN LATIFA - BOLGA'!H36</f>
        <v>4442.333333333333</v>
      </c>
      <c r="J1020" s="433">
        <f>'QUEEN LATIFA - BOLGA'!I36</f>
        <v>0</v>
      </c>
      <c r="K1020" s="443">
        <f>'QUEEN LATIFA - BOLGA'!J36</f>
        <v>0</v>
      </c>
      <c r="L1020" s="443">
        <f>'QUEEN LATIFA - BOLGA'!K36</f>
        <v>0</v>
      </c>
      <c r="M1020" s="443">
        <f>'QUEEN LATIFA - BOLGA'!L36</f>
        <v>233.80701754385964</v>
      </c>
      <c r="N1020" s="433">
        <f>'QUEEN LATIFA - BOLGA'!M36</f>
        <v>10</v>
      </c>
      <c r="O1020" s="444">
        <f>'QUEEN LATIFA - BOLGA'!N36</f>
        <v>4.6857938640908559E-3</v>
      </c>
      <c r="P1020" s="433">
        <f>'QUEEN LATIFA - BOLGA'!O36</f>
        <v>0.95323307354244746</v>
      </c>
      <c r="Q1020" s="433" t="str">
        <f>'QUEEN LATIFA - BOLGA'!P36</f>
        <v>C</v>
      </c>
      <c r="R1020" s="434">
        <f>'QUEEN LATIFA - BOLGA'!Q36</f>
        <v>0.86363636363636365</v>
      </c>
      <c r="S1020" s="443">
        <f>'QUEEN LATIFA - BOLGA'!R36</f>
        <v>1.9431818181818182E-2</v>
      </c>
      <c r="T1020" s="443">
        <f>'QUEEN LATIFA - BOLGA'!S36</f>
        <v>201.92424242424241</v>
      </c>
      <c r="U1020" s="433">
        <f>'QUEEN LATIFA - BOLGA'!T36</f>
        <v>30</v>
      </c>
      <c r="V1020" s="433">
        <f>'QUEEN LATIFA - BOLGA'!U36</f>
        <v>4</v>
      </c>
      <c r="W1020" s="433">
        <f>'QUEEN LATIFA - BOLGA'!V36</f>
        <v>34</v>
      </c>
      <c r="X1020" s="434">
        <f>'QUEEN LATIFA - BOLGA'!W36</f>
        <v>29.363636363636363</v>
      </c>
      <c r="Y1020" s="434">
        <f>'QUEEN LATIFA - BOLGA'!X36</f>
        <v>29.363636363636363</v>
      </c>
      <c r="Z1020" s="443">
        <f>'QUEEN LATIFA - BOLGA'!Y36</f>
        <v>0.66068181818181815</v>
      </c>
      <c r="AA1020" s="444">
        <f>'QUEEN LATIFA - BOLGA'!Z36</f>
        <v>0</v>
      </c>
      <c r="AB1020" s="446" t="str">
        <f>'QUEEN LATIFA - BOLGA'!AA36</f>
        <v>VERY LOW-ORDER URGENTLY</v>
      </c>
      <c r="AC1020" s="443">
        <f>'QUEEN LATIFA - BOLGA'!AB36</f>
        <v>6865.424242424242</v>
      </c>
      <c r="AD1020" s="450">
        <f>Table1[[#This Row],[Stock Sell in/Sell out]]*Table1[[#This Row],[Stock Norm +Transit Time]]/Table1[[#This Row],[Stock Norm QTY]]</f>
        <v>0</v>
      </c>
      <c r="AE1020" s="443">
        <f>Table1[[#This Row],[Stock Norm +Transit Time]]*Table1[[#This Row],[Av. Daily Sales MT]]</f>
        <v>0.66068181818181815</v>
      </c>
    </row>
    <row r="1021" spans="1:31" hidden="1">
      <c r="A1021" s="433" t="s">
        <v>129</v>
      </c>
      <c r="B1021" s="433" t="s">
        <v>342</v>
      </c>
      <c r="C1021" s="433" t="str">
        <f>'QUEEN LATIFA - BOLGA'!B37</f>
        <v>W162</v>
      </c>
      <c r="D1021" s="433" t="str">
        <f>'QUEEN LATIFA - BOLGA'!C37</f>
        <v>DETERGENT 5KG</v>
      </c>
      <c r="E1021" s="433" t="str">
        <f>'QUEEN LATIFA - BOLGA'!D37</f>
        <v>DETERGENT</v>
      </c>
      <c r="F1021" s="433" t="str">
        <f>'QUEEN LATIFA - BOLGA'!E37</f>
        <v>JAMAA</v>
      </c>
      <c r="G1021" s="443">
        <f>'QUEEN LATIFA - BOLGA'!F37</f>
        <v>0.42666666666666686</v>
      </c>
      <c r="H1021" s="434">
        <f>'QUEEN LATIFA - BOLGA'!G37</f>
        <v>85.333333333333343</v>
      </c>
      <c r="I1021" s="443">
        <f>'QUEEN LATIFA - BOLGA'!H37</f>
        <v>6234.6666666666661</v>
      </c>
      <c r="J1021" s="433">
        <f>'QUEEN LATIFA - BOLGA'!I37</f>
        <v>1</v>
      </c>
      <c r="K1021" s="443">
        <f>'QUEEN LATIFA - BOLGA'!J37</f>
        <v>5.0000000000000001E-3</v>
      </c>
      <c r="L1021" s="443">
        <f>'QUEEN LATIFA - BOLGA'!K37</f>
        <v>73.062499999999986</v>
      </c>
      <c r="M1021" s="443">
        <f>'QUEEN LATIFA - BOLGA'!L37</f>
        <v>73.062499999999986</v>
      </c>
      <c r="N1021" s="433">
        <f>'QUEEN LATIFA - BOLGA'!M37</f>
        <v>1</v>
      </c>
      <c r="O1021" s="444">
        <f>'QUEEN LATIFA - BOLGA'!N37</f>
        <v>4.6766597629912653E-3</v>
      </c>
      <c r="P1021" s="433">
        <f>'QUEEN LATIFA - BOLGA'!O37</f>
        <v>0.95790973330543872</v>
      </c>
      <c r="Q1021" s="433" t="str">
        <f>'QUEEN LATIFA - BOLGA'!P37</f>
        <v>C</v>
      </c>
      <c r="R1021" s="434">
        <f>'QUEEN LATIFA - BOLGA'!Q37</f>
        <v>3.8787878787878793</v>
      </c>
      <c r="S1021" s="443">
        <f>'QUEEN LATIFA - BOLGA'!R37</f>
        <v>1.9393939393939404E-2</v>
      </c>
      <c r="T1021" s="443">
        <f>'QUEEN LATIFA - BOLGA'!S37</f>
        <v>283.39393939393938</v>
      </c>
      <c r="U1021" s="433">
        <f>'QUEEN LATIFA - BOLGA'!T37</f>
        <v>30</v>
      </c>
      <c r="V1021" s="433">
        <f>'QUEEN LATIFA - BOLGA'!U37</f>
        <v>4</v>
      </c>
      <c r="W1021" s="433">
        <f>'QUEEN LATIFA - BOLGA'!V37</f>
        <v>34</v>
      </c>
      <c r="X1021" s="434">
        <f>'QUEEN LATIFA - BOLGA'!W37</f>
        <v>131.8787878787879</v>
      </c>
      <c r="Y1021" s="434">
        <f>'QUEEN LATIFA - BOLGA'!X37</f>
        <v>130.8787878787879</v>
      </c>
      <c r="Z1021" s="443">
        <f>'QUEEN LATIFA - BOLGA'!Y37</f>
        <v>0.65439393939393975</v>
      </c>
      <c r="AA1021" s="444">
        <f>'QUEEN LATIFA - BOLGA'!Z37</f>
        <v>7.5827205882352923E-3</v>
      </c>
      <c r="AB1021" s="446" t="str">
        <f>'QUEEN LATIFA - BOLGA'!AA37</f>
        <v>VERY LOW-ORDER URGENTLY</v>
      </c>
      <c r="AC1021" s="443">
        <f>'QUEEN LATIFA - BOLGA'!AB37</f>
        <v>9562.3314393939399</v>
      </c>
      <c r="AD1021" s="450">
        <f>Table1[[#This Row],[Stock Sell in/Sell out]]*Table1[[#This Row],[Stock Norm +Transit Time]]/Table1[[#This Row],[Stock Norm QTY]]</f>
        <v>0.25781249999999994</v>
      </c>
      <c r="AE1021" s="443">
        <f>Table1[[#This Row],[Stock Norm +Transit Time]]*Table1[[#This Row],[Av. Daily Sales MT]]</f>
        <v>0.65939393939393975</v>
      </c>
    </row>
    <row r="1022" spans="1:31" hidden="1">
      <c r="A1022" s="433" t="s">
        <v>129</v>
      </c>
      <c r="B1022" s="433" t="s">
        <v>342</v>
      </c>
      <c r="C1022" s="433" t="str">
        <f>'QUEEN LATIFA - BOLGA'!B38</f>
        <v>W165</v>
      </c>
      <c r="D1022" s="433" t="str">
        <f>'QUEEN LATIFA - BOLGA'!C38</f>
        <v>FORTUNE 4.5</v>
      </c>
      <c r="E1022" s="433" t="str">
        <f>'QUEEN LATIFA - BOLGA'!D38</f>
        <v>COOKING OIL</v>
      </c>
      <c r="F1022" s="433" t="str">
        <f>'QUEEN LATIFA - BOLGA'!E38</f>
        <v>FORTUNE</v>
      </c>
      <c r="G1022" s="443">
        <f>'QUEEN LATIFA - BOLGA'!F38</f>
        <v>0.41845999999999983</v>
      </c>
      <c r="H1022" s="434">
        <f>'QUEEN LATIFA - BOLGA'!G38</f>
        <v>32.666666666666664</v>
      </c>
      <c r="I1022" s="443">
        <f>'QUEEN LATIFA - BOLGA'!H38</f>
        <v>8166.6666666666661</v>
      </c>
      <c r="J1022" s="433">
        <f>'QUEEN LATIFA - BOLGA'!I38</f>
        <v>0</v>
      </c>
      <c r="K1022" s="443">
        <f>'QUEEN LATIFA - BOLGA'!J38</f>
        <v>0</v>
      </c>
      <c r="L1022" s="443">
        <f>'QUEEN LATIFA - BOLGA'!K38</f>
        <v>0</v>
      </c>
      <c r="M1022" s="443">
        <f>'QUEEN LATIFA - BOLGA'!L38</f>
        <v>250</v>
      </c>
      <c r="N1022" s="433">
        <f>'QUEEN LATIFA - BOLGA'!M38</f>
        <v>12</v>
      </c>
      <c r="O1022" s="444">
        <f>'QUEEN LATIFA - BOLGA'!N38</f>
        <v>4.5867071353624762E-3</v>
      </c>
      <c r="P1022" s="433">
        <f>'QUEEN LATIFA - BOLGA'!O38</f>
        <v>0.96249644044080118</v>
      </c>
      <c r="Q1022" s="433" t="str">
        <f>'QUEEN LATIFA - BOLGA'!P38</f>
        <v>C</v>
      </c>
      <c r="R1022" s="434">
        <f>'QUEEN LATIFA - BOLGA'!Q38</f>
        <v>1.4848484848484846</v>
      </c>
      <c r="S1022" s="443">
        <f>'QUEEN LATIFA - BOLGA'!R38</f>
        <v>1.9020909090909085E-2</v>
      </c>
      <c r="T1022" s="443">
        <f>'QUEEN LATIFA - BOLGA'!S38</f>
        <v>371.21212121212119</v>
      </c>
      <c r="U1022" s="433">
        <f>'QUEEN LATIFA - BOLGA'!T38</f>
        <v>30</v>
      </c>
      <c r="V1022" s="433">
        <f>'QUEEN LATIFA - BOLGA'!U38</f>
        <v>4</v>
      </c>
      <c r="W1022" s="433">
        <f>'QUEEN LATIFA - BOLGA'!V38</f>
        <v>34</v>
      </c>
      <c r="X1022" s="434">
        <f>'QUEEN LATIFA - BOLGA'!W38</f>
        <v>50.484848484848477</v>
      </c>
      <c r="Y1022" s="434">
        <f>'QUEEN LATIFA - BOLGA'!X38</f>
        <v>50.484848484848477</v>
      </c>
      <c r="Z1022" s="443">
        <f>'QUEEN LATIFA - BOLGA'!Y38</f>
        <v>0.64671090909090878</v>
      </c>
      <c r="AA1022" s="444">
        <f>'QUEEN LATIFA - BOLGA'!Z38</f>
        <v>0</v>
      </c>
      <c r="AB1022" s="446" t="str">
        <f>'QUEEN LATIFA - BOLGA'!AA38</f>
        <v>VERY LOW-ORDER URGENTLY</v>
      </c>
      <c r="AC1022" s="443">
        <f>'QUEEN LATIFA - BOLGA'!AB38</f>
        <v>12621.21212121212</v>
      </c>
      <c r="AD1022" s="450">
        <f>Table1[[#This Row],[Stock Sell in/Sell out]]*Table1[[#This Row],[Stock Norm +Transit Time]]/Table1[[#This Row],[Stock Norm QTY]]</f>
        <v>0</v>
      </c>
      <c r="AE1022" s="443">
        <f>Table1[[#This Row],[Stock Norm +Transit Time]]*Table1[[#This Row],[Av. Daily Sales MT]]</f>
        <v>0.64671090909090889</v>
      </c>
    </row>
    <row r="1023" spans="1:31" hidden="1">
      <c r="A1023" s="433" t="s">
        <v>129</v>
      </c>
      <c r="B1023" s="433" t="s">
        <v>342</v>
      </c>
      <c r="C1023" s="433" t="str">
        <f>'QUEEN LATIFA - BOLGA'!B39</f>
        <v>W204</v>
      </c>
      <c r="D1023" s="433" t="str">
        <f>'QUEEN LATIFA - BOLGA'!C39</f>
        <v>ALIFE COCONUT 18X200G</v>
      </c>
      <c r="E1023" s="433" t="str">
        <f>'QUEEN LATIFA - BOLGA'!D39</f>
        <v>SOAP</v>
      </c>
      <c r="F1023" s="433" t="str">
        <f>'QUEEN LATIFA - BOLGA'!E39</f>
        <v>ALIFE</v>
      </c>
      <c r="G1023" s="443">
        <f>'QUEEN LATIFA - BOLGA'!F39</f>
        <v>0.40220000000000022</v>
      </c>
      <c r="H1023" s="434">
        <f>'QUEEN LATIFA - BOLGA'!G39</f>
        <v>110.66666666666666</v>
      </c>
      <c r="I1023" s="443">
        <f>'QUEEN LATIFA - BOLGA'!H39</f>
        <v>8937.5999999999985</v>
      </c>
      <c r="J1023" s="433">
        <f>'QUEEN LATIFA - BOLGA'!I39</f>
        <v>1391</v>
      </c>
      <c r="K1023" s="443">
        <f>'QUEEN LATIFA - BOLGA'!J39</f>
        <v>5.0076000000000001</v>
      </c>
      <c r="L1023" s="443">
        <f>'QUEEN LATIFA - BOLGA'!K39</f>
        <v>112339.17108433734</v>
      </c>
      <c r="M1023" s="443">
        <f>'QUEEN LATIFA - BOLGA'!L39</f>
        <v>80.76144578313253</v>
      </c>
      <c r="N1023" s="433">
        <f>'QUEEN LATIFA - BOLGA'!M39</f>
        <v>20</v>
      </c>
      <c r="O1023" s="444">
        <f>'QUEEN LATIFA - BOLGA'!N39</f>
        <v>4.4084825547072359E-3</v>
      </c>
      <c r="P1023" s="433">
        <f>'QUEEN LATIFA - BOLGA'!O39</f>
        <v>0.96690492299550845</v>
      </c>
      <c r="Q1023" s="433" t="str">
        <f>'QUEEN LATIFA - BOLGA'!P39</f>
        <v>C</v>
      </c>
      <c r="R1023" s="434">
        <f>'QUEEN LATIFA - BOLGA'!Q39</f>
        <v>5.0303030303030303</v>
      </c>
      <c r="S1023" s="443">
        <f>'QUEEN LATIFA - BOLGA'!R39</f>
        <v>1.8281818181818191E-2</v>
      </c>
      <c r="T1023" s="443">
        <f>'QUEEN LATIFA - BOLGA'!S39</f>
        <v>406.25454545454539</v>
      </c>
      <c r="U1023" s="433">
        <f>'QUEEN LATIFA - BOLGA'!T39</f>
        <v>30</v>
      </c>
      <c r="V1023" s="433">
        <f>'QUEEN LATIFA - BOLGA'!U39</f>
        <v>4</v>
      </c>
      <c r="W1023" s="433">
        <f>'QUEEN LATIFA - BOLGA'!V39</f>
        <v>34</v>
      </c>
      <c r="X1023" s="434">
        <f>'QUEEN LATIFA - BOLGA'!W39</f>
        <v>171.03030303030303</v>
      </c>
      <c r="Y1023" s="434">
        <f>'QUEEN LATIFA - BOLGA'!X39</f>
        <v>0</v>
      </c>
      <c r="Z1023" s="443">
        <f>'QUEEN LATIFA - BOLGA'!Y39</f>
        <v>0</v>
      </c>
      <c r="AA1023" s="444">
        <f>'QUEEN LATIFA - BOLGA'!Z39</f>
        <v>8.1330616583982991</v>
      </c>
      <c r="AB1023" s="446" t="str">
        <f>'QUEEN LATIFA - BOLGA'!AA39</f>
        <v>VERY HIGH-DON’T ORDER</v>
      </c>
      <c r="AC1023" s="443">
        <f>'QUEEN LATIFA - BOLGA'!AB39</f>
        <v>0</v>
      </c>
      <c r="AD1023" s="450">
        <f>Table1[[#This Row],[Stock Sell in/Sell out]]*Table1[[#This Row],[Stock Norm +Transit Time]]/Table1[[#This Row],[Stock Norm QTY]]</f>
        <v>276.52409638554218</v>
      </c>
      <c r="AE1023" s="443">
        <f>Table1[[#This Row],[Stock Norm +Transit Time]]*Table1[[#This Row],[Av. Daily Sales MT]]</f>
        <v>0.62158181818181846</v>
      </c>
    </row>
    <row r="1024" spans="1:31" hidden="1">
      <c r="A1024" s="433" t="s">
        <v>129</v>
      </c>
      <c r="B1024" s="433" t="s">
        <v>342</v>
      </c>
      <c r="C1024" s="433" t="str">
        <f>'QUEEN LATIFA - BOLGA'!B40</f>
        <v>W231</v>
      </c>
      <c r="D1024" s="433" t="str">
        <f>'QUEEN LATIFA - BOLGA'!C40</f>
        <v>EAZZY DETERGENT 100X75G</v>
      </c>
      <c r="E1024" s="433" t="str">
        <f>'QUEEN LATIFA - BOLGA'!D40</f>
        <v>DETERGENT</v>
      </c>
      <c r="F1024" s="433" t="str">
        <f>'QUEEN LATIFA - BOLGA'!E40</f>
        <v>EAZZY</v>
      </c>
      <c r="G1024" s="443">
        <f>'QUEEN LATIFA - BOLGA'!F40</f>
        <v>0.37516666666666643</v>
      </c>
      <c r="H1024" s="434">
        <f>'QUEEN LATIFA - BOLGA'!G40</f>
        <v>49.666666666666671</v>
      </c>
      <c r="I1024" s="443">
        <f>'QUEEN LATIFA - BOLGA'!H40</f>
        <v>4000.4533333333366</v>
      </c>
      <c r="J1024" s="433">
        <f>'QUEEN LATIFA - BOLGA'!I40</f>
        <v>0</v>
      </c>
      <c r="K1024" s="443">
        <f>'QUEEN LATIFA - BOLGA'!J40</f>
        <v>0</v>
      </c>
      <c r="L1024" s="443">
        <f>'QUEEN LATIFA - BOLGA'!K40</f>
        <v>0</v>
      </c>
      <c r="M1024" s="443">
        <f>'QUEEN LATIFA - BOLGA'!L40</f>
        <v>80.546040268456437</v>
      </c>
      <c r="N1024" s="433">
        <f>'QUEEN LATIFA - BOLGA'!M40</f>
        <v>6</v>
      </c>
      <c r="O1024" s="444">
        <f>'QUEEN LATIFA - BOLGA'!N40</f>
        <v>4.112172315036456E-3</v>
      </c>
      <c r="P1024" s="433">
        <f>'QUEEN LATIFA - BOLGA'!O40</f>
        <v>0.97101709531054492</v>
      </c>
      <c r="Q1024" s="433" t="str">
        <f>'QUEEN LATIFA - BOLGA'!P40</f>
        <v>C</v>
      </c>
      <c r="R1024" s="434">
        <f>'QUEEN LATIFA - BOLGA'!Q40</f>
        <v>2.2575757575757578</v>
      </c>
      <c r="S1024" s="443">
        <f>'QUEEN LATIFA - BOLGA'!R40</f>
        <v>1.7053030303030292E-2</v>
      </c>
      <c r="T1024" s="443">
        <f>'QUEEN LATIFA - BOLGA'!S40</f>
        <v>181.83878787878803</v>
      </c>
      <c r="U1024" s="433">
        <f>'QUEEN LATIFA - BOLGA'!T40</f>
        <v>30</v>
      </c>
      <c r="V1024" s="433">
        <f>'QUEEN LATIFA - BOLGA'!U40</f>
        <v>4</v>
      </c>
      <c r="W1024" s="433">
        <f>'QUEEN LATIFA - BOLGA'!V40</f>
        <v>34</v>
      </c>
      <c r="X1024" s="434">
        <f>'QUEEN LATIFA - BOLGA'!W40</f>
        <v>76.757575757575765</v>
      </c>
      <c r="Y1024" s="434">
        <f>'QUEEN LATIFA - BOLGA'!X40</f>
        <v>76.757575757575765</v>
      </c>
      <c r="Z1024" s="443">
        <f>'QUEEN LATIFA - BOLGA'!Y40</f>
        <v>0.57980303030302993</v>
      </c>
      <c r="AA1024" s="444">
        <f>'QUEEN LATIFA - BOLGA'!Z40</f>
        <v>0</v>
      </c>
      <c r="AB1024" s="446" t="str">
        <f>'QUEEN LATIFA - BOLGA'!AA40</f>
        <v>VERY LOW-ORDER URGENTLY</v>
      </c>
      <c r="AC1024" s="443">
        <f>'QUEEN LATIFA - BOLGA'!AB40</f>
        <v>6182.5187878787929</v>
      </c>
      <c r="AD1024" s="450">
        <f>Table1[[#This Row],[Stock Sell in/Sell out]]*Table1[[#This Row],[Stock Norm +Transit Time]]/Table1[[#This Row],[Stock Norm QTY]]</f>
        <v>0</v>
      </c>
      <c r="AE1024" s="443">
        <f>Table1[[#This Row],[Stock Norm +Transit Time]]*Table1[[#This Row],[Av. Daily Sales MT]]</f>
        <v>0.57980303030302993</v>
      </c>
    </row>
    <row r="1025" spans="1:31" hidden="1">
      <c r="A1025" s="433" t="s">
        <v>129</v>
      </c>
      <c r="B1025" s="433" t="s">
        <v>342</v>
      </c>
      <c r="C1025" s="433" t="str">
        <f>'QUEEN LATIFA - BOLGA'!B41</f>
        <v>W196</v>
      </c>
      <c r="D1025" s="433" t="str">
        <f>'QUEEN LATIFA - BOLGA'!C41</f>
        <v xml:space="preserve">JAMAA DETERGENT 40PCH X 160G </v>
      </c>
      <c r="E1025" s="433" t="str">
        <f>'QUEEN LATIFA - BOLGA'!D41</f>
        <v>DETERGENT</v>
      </c>
      <c r="F1025" s="433" t="str">
        <f>'QUEEN LATIFA - BOLGA'!E41</f>
        <v>JAMAA</v>
      </c>
      <c r="G1025" s="443">
        <f>'QUEEN LATIFA - BOLGA'!F41</f>
        <v>0.30986666666666673</v>
      </c>
      <c r="H1025" s="434">
        <f>'QUEEN LATIFA - BOLGA'!G41</f>
        <v>48</v>
      </c>
      <c r="I1025" s="443">
        <f>'QUEEN LATIFA - BOLGA'!H41</f>
        <v>2710.9399999999991</v>
      </c>
      <c r="J1025" s="433">
        <f>'QUEEN LATIFA - BOLGA'!I41</f>
        <v>7</v>
      </c>
      <c r="K1025" s="443">
        <f>'QUEEN LATIFA - BOLGA'!J41</f>
        <v>4.8000000000000008E-2</v>
      </c>
      <c r="L1025" s="443">
        <f>'QUEEN LATIFA - BOLGA'!K41</f>
        <v>395.34541666666655</v>
      </c>
      <c r="M1025" s="443">
        <f>'QUEEN LATIFA - BOLGA'!L41</f>
        <v>56.477916666666651</v>
      </c>
      <c r="N1025" s="433">
        <f>'QUEEN LATIFA - BOLGA'!M41</f>
        <v>12</v>
      </c>
      <c r="O1025" s="444">
        <f>'QUEEN LATIFA - BOLGA'!N41</f>
        <v>3.396424152872406E-3</v>
      </c>
      <c r="P1025" s="433">
        <f>'QUEEN LATIFA - BOLGA'!O41</f>
        <v>0.97441351946341737</v>
      </c>
      <c r="Q1025" s="433" t="str">
        <f>'QUEEN LATIFA - BOLGA'!P41</f>
        <v>C</v>
      </c>
      <c r="R1025" s="434">
        <f>'QUEEN LATIFA - BOLGA'!Q41</f>
        <v>2.1818181818181817</v>
      </c>
      <c r="S1025" s="443">
        <f>'QUEEN LATIFA - BOLGA'!R41</f>
        <v>1.4084848484848488E-2</v>
      </c>
      <c r="T1025" s="443">
        <f>'QUEEN LATIFA - BOLGA'!S41</f>
        <v>123.22454545454542</v>
      </c>
      <c r="U1025" s="433">
        <f>'QUEEN LATIFA - BOLGA'!T41</f>
        <v>30</v>
      </c>
      <c r="V1025" s="433">
        <f>'QUEEN LATIFA - BOLGA'!U41</f>
        <v>4</v>
      </c>
      <c r="W1025" s="433">
        <f>'QUEEN LATIFA - BOLGA'!V41</f>
        <v>34</v>
      </c>
      <c r="X1025" s="434">
        <f>'QUEEN LATIFA - BOLGA'!W41</f>
        <v>74.181818181818173</v>
      </c>
      <c r="Y1025" s="434">
        <f>'QUEEN LATIFA - BOLGA'!X41</f>
        <v>67.181818181818173</v>
      </c>
      <c r="Z1025" s="443">
        <f>'QUEEN LATIFA - BOLGA'!Y41</f>
        <v>0.43369595959595963</v>
      </c>
      <c r="AA1025" s="444">
        <f>'QUEEN LATIFA - BOLGA'!Z41</f>
        <v>9.4362745098039227E-2</v>
      </c>
      <c r="AB1025" s="446" t="str">
        <f>'QUEEN LATIFA - BOLGA'!AA41</f>
        <v>VERY LOW-ORDER URGENTLY</v>
      </c>
      <c r="AC1025" s="443">
        <f>'QUEEN LATIFA - BOLGA'!AB41</f>
        <v>3794.2891287878774</v>
      </c>
      <c r="AD1025" s="450">
        <f>Table1[[#This Row],[Stock Sell in/Sell out]]*Table1[[#This Row],[Stock Norm +Transit Time]]/Table1[[#This Row],[Stock Norm QTY]]</f>
        <v>3.2083333333333339</v>
      </c>
      <c r="AE1025" s="443">
        <f>Table1[[#This Row],[Stock Norm +Transit Time]]*Table1[[#This Row],[Av. Daily Sales MT]]</f>
        <v>0.47888484848484858</v>
      </c>
    </row>
    <row r="1026" spans="1:31" hidden="1">
      <c r="A1026" s="433" t="s">
        <v>129</v>
      </c>
      <c r="B1026" s="433" t="s">
        <v>342</v>
      </c>
      <c r="C1026" s="433" t="str">
        <f>'QUEEN LATIFA - BOLGA'!B42</f>
        <v>W188</v>
      </c>
      <c r="D1026" s="433" t="str">
        <f>'QUEEN LATIFA - BOLGA'!C42</f>
        <v>FRYTOL 1.8LT</v>
      </c>
      <c r="E1026" s="433" t="str">
        <f>'QUEEN LATIFA - BOLGA'!D42</f>
        <v>COOKING OIL</v>
      </c>
      <c r="F1026" s="433" t="str">
        <f>'QUEEN LATIFA - BOLGA'!E42</f>
        <v>FRYTOL</v>
      </c>
      <c r="G1026" s="443">
        <f>'QUEEN LATIFA - BOLGA'!F42</f>
        <v>0.29807999999999996</v>
      </c>
      <c r="H1026" s="434">
        <f>'QUEEN LATIFA - BOLGA'!G42</f>
        <v>30</v>
      </c>
      <c r="I1026" s="443">
        <f>'QUEEN LATIFA - BOLGA'!H42</f>
        <v>6592.83</v>
      </c>
      <c r="J1026" s="433">
        <f>'QUEEN LATIFA - BOLGA'!I42</f>
        <v>28</v>
      </c>
      <c r="K1026" s="443">
        <f>'QUEEN LATIFA - BOLGA'!J42</f>
        <v>0.27216000000000001</v>
      </c>
      <c r="L1026" s="443">
        <f>'QUEEN LATIFA - BOLGA'!K42</f>
        <v>6153.308</v>
      </c>
      <c r="M1026" s="443">
        <f>'QUEEN LATIFA - BOLGA'!L42</f>
        <v>219.761</v>
      </c>
      <c r="N1026" s="433">
        <f>'QUEEN LATIFA - BOLGA'!M42</f>
        <v>4</v>
      </c>
      <c r="O1026" s="444">
        <f>'QUEEN LATIFA - BOLGA'!N42</f>
        <v>3.267231426919771E-3</v>
      </c>
      <c r="P1026" s="433">
        <f>'QUEEN LATIFA - BOLGA'!O42</f>
        <v>0.97768075089033712</v>
      </c>
      <c r="Q1026" s="433" t="str">
        <f>'QUEEN LATIFA - BOLGA'!P42</f>
        <v>C</v>
      </c>
      <c r="R1026" s="434">
        <f>'QUEEN LATIFA - BOLGA'!Q42</f>
        <v>1.3636363636363635</v>
      </c>
      <c r="S1026" s="443">
        <f>'QUEEN LATIFA - BOLGA'!R42</f>
        <v>1.3549090909090906E-2</v>
      </c>
      <c r="T1026" s="443">
        <f>'QUEEN LATIFA - BOLGA'!S42</f>
        <v>299.67409090909092</v>
      </c>
      <c r="U1026" s="433">
        <f>'QUEEN LATIFA - BOLGA'!T42</f>
        <v>30</v>
      </c>
      <c r="V1026" s="433">
        <f>'QUEEN LATIFA - BOLGA'!U42</f>
        <v>4</v>
      </c>
      <c r="W1026" s="433">
        <f>'QUEEN LATIFA - BOLGA'!V42</f>
        <v>34</v>
      </c>
      <c r="X1026" s="434">
        <f>'QUEEN LATIFA - BOLGA'!W42</f>
        <v>46.36363636363636</v>
      </c>
      <c r="Y1026" s="434">
        <f>'QUEEN LATIFA - BOLGA'!X42</f>
        <v>18.36363636363636</v>
      </c>
      <c r="Z1026" s="443">
        <f>'QUEEN LATIFA - BOLGA'!Y42</f>
        <v>0.18246109090909085</v>
      </c>
      <c r="AA1026" s="444">
        <f>'QUEEN LATIFA - BOLGA'!Z42</f>
        <v>0.60392156862745106</v>
      </c>
      <c r="AB1026" s="446" t="str">
        <f>'QUEEN LATIFA - BOLGA'!AA42</f>
        <v>VERY LOW-ORDER URGENTLY</v>
      </c>
      <c r="AC1026" s="443">
        <f>'QUEEN LATIFA - BOLGA'!AB42</f>
        <v>4035.6110909090899</v>
      </c>
      <c r="AD1026" s="450">
        <f>Table1[[#This Row],[Stock Sell in/Sell out]]*Table1[[#This Row],[Stock Norm +Transit Time]]/Table1[[#This Row],[Stock Norm QTY]]</f>
        <v>20.533333333333335</v>
      </c>
      <c r="AE1026" s="443">
        <f>Table1[[#This Row],[Stock Norm +Transit Time]]*Table1[[#This Row],[Av. Daily Sales MT]]</f>
        <v>0.46066909090909081</v>
      </c>
    </row>
    <row r="1027" spans="1:31" hidden="1">
      <c r="A1027" s="433" t="s">
        <v>129</v>
      </c>
      <c r="B1027" s="433" t="s">
        <v>342</v>
      </c>
      <c r="C1027" s="433" t="str">
        <f>'QUEEN LATIFA - BOLGA'!B43</f>
        <v>W238</v>
      </c>
      <c r="D1027" s="433" t="str">
        <f>'QUEEN LATIFA - BOLGA'!C43</f>
        <v>ALIFE ALOE VERA 18X200G</v>
      </c>
      <c r="E1027" s="433" t="str">
        <f>'QUEEN LATIFA - BOLGA'!D43</f>
        <v>SOAP</v>
      </c>
      <c r="F1027" s="433" t="str">
        <f>'QUEEN LATIFA - BOLGA'!E43</f>
        <v>ALIFE</v>
      </c>
      <c r="G1027" s="443">
        <f>'QUEEN LATIFA - BOLGA'!F43</f>
        <v>0.2634000000000003</v>
      </c>
      <c r="H1027" s="434">
        <f>'QUEEN LATIFA - BOLGA'!G43</f>
        <v>72.666666666666671</v>
      </c>
      <c r="I1027" s="443">
        <f>'QUEEN LATIFA - BOLGA'!H43</f>
        <v>7316.7066666666678</v>
      </c>
      <c r="J1027" s="433">
        <f>'QUEEN LATIFA - BOLGA'!I43</f>
        <v>0</v>
      </c>
      <c r="K1027" s="443">
        <f>'QUEEN LATIFA - BOLGA'!J43</f>
        <v>0</v>
      </c>
      <c r="L1027" s="443">
        <f>'QUEEN LATIFA - BOLGA'!K43</f>
        <v>0</v>
      </c>
      <c r="M1027" s="443">
        <f>'QUEEN LATIFA - BOLGA'!L43</f>
        <v>100.68862385321101</v>
      </c>
      <c r="N1027" s="433">
        <f>'QUEEN LATIFA - BOLGA'!M43</f>
        <v>12</v>
      </c>
      <c r="O1027" s="444">
        <f>'QUEEN LATIFA - BOLGA'!N43</f>
        <v>2.8871066755591411E-3</v>
      </c>
      <c r="P1027" s="433">
        <f>'QUEEN LATIFA - BOLGA'!O43</f>
        <v>0.98056785756589626</v>
      </c>
      <c r="Q1027" s="433" t="str">
        <f>'QUEEN LATIFA - BOLGA'!P43</f>
        <v>C</v>
      </c>
      <c r="R1027" s="434">
        <f>'QUEEN LATIFA - BOLGA'!Q43</f>
        <v>3.3030303030303032</v>
      </c>
      <c r="S1027" s="443">
        <f>'QUEEN LATIFA - BOLGA'!R43</f>
        <v>1.1972727272727286E-2</v>
      </c>
      <c r="T1027" s="443">
        <f>'QUEEN LATIFA - BOLGA'!S43</f>
        <v>332.5775757575758</v>
      </c>
      <c r="U1027" s="433">
        <f>'QUEEN LATIFA - BOLGA'!T43</f>
        <v>30</v>
      </c>
      <c r="V1027" s="433">
        <f>'QUEEN LATIFA - BOLGA'!U43</f>
        <v>4</v>
      </c>
      <c r="W1027" s="433">
        <f>'QUEEN LATIFA - BOLGA'!V43</f>
        <v>34</v>
      </c>
      <c r="X1027" s="434">
        <f>'QUEEN LATIFA - BOLGA'!W43</f>
        <v>112.30303030303031</v>
      </c>
      <c r="Y1027" s="434">
        <f>'QUEEN LATIFA - BOLGA'!X43</f>
        <v>112.30303030303031</v>
      </c>
      <c r="Z1027" s="443">
        <f>'QUEEN LATIFA - BOLGA'!Y43</f>
        <v>0.40707272727272775</v>
      </c>
      <c r="AA1027" s="444">
        <f>'QUEEN LATIFA - BOLGA'!Z43</f>
        <v>0</v>
      </c>
      <c r="AB1027" s="446" t="str">
        <f>'QUEEN LATIFA - BOLGA'!AA43</f>
        <v>VERY LOW-ORDER URGENTLY</v>
      </c>
      <c r="AC1027" s="443">
        <f>'QUEEN LATIFA - BOLGA'!AB43</f>
        <v>11307.637575757577</v>
      </c>
      <c r="AD1027" s="450">
        <f>Table1[[#This Row],[Stock Sell in/Sell out]]*Table1[[#This Row],[Stock Norm +Transit Time]]/Table1[[#This Row],[Stock Norm QTY]]</f>
        <v>0</v>
      </c>
      <c r="AE1027" s="443">
        <f>Table1[[#This Row],[Stock Norm +Transit Time]]*Table1[[#This Row],[Av. Daily Sales MT]]</f>
        <v>0.4070727272727277</v>
      </c>
    </row>
    <row r="1028" spans="1:31" hidden="1">
      <c r="A1028" s="433" t="s">
        <v>129</v>
      </c>
      <c r="B1028" s="433" t="s">
        <v>342</v>
      </c>
      <c r="C1028" s="433" t="str">
        <f>'QUEEN LATIFA - BOLGA'!B44</f>
        <v>W144</v>
      </c>
      <c r="D1028" s="433" t="str">
        <f>'QUEEN LATIFA - BOLGA'!C44</f>
        <v>JAMAA DETERGENT 30G</v>
      </c>
      <c r="E1028" s="433" t="str">
        <f>'QUEEN LATIFA - BOLGA'!D44</f>
        <v>DETERGENT</v>
      </c>
      <c r="F1028" s="433" t="str">
        <f>'QUEEN LATIFA - BOLGA'!E44</f>
        <v>JAMAA</v>
      </c>
      <c r="G1028" s="443">
        <f>'QUEEN LATIFA - BOLGA'!F44</f>
        <v>0.25575000000000003</v>
      </c>
      <c r="H1028" s="434">
        <f>'QUEEN LATIFA - BOLGA'!G44</f>
        <v>56.666666666666671</v>
      </c>
      <c r="I1028" s="443">
        <f>'QUEEN LATIFA - BOLGA'!H44</f>
        <v>10457.316666666668</v>
      </c>
      <c r="J1028" s="433">
        <f>'QUEEN LATIFA - BOLGA'!I44</f>
        <v>0</v>
      </c>
      <c r="K1028" s="443">
        <f>'QUEEN LATIFA - BOLGA'!J44</f>
        <v>0</v>
      </c>
      <c r="L1028" s="443">
        <f>'QUEEN LATIFA - BOLGA'!K44</f>
        <v>0</v>
      </c>
      <c r="M1028" s="443">
        <f>'QUEEN LATIFA - BOLGA'!L44</f>
        <v>184.54088235294117</v>
      </c>
      <c r="N1028" s="433">
        <f>'QUEEN LATIFA - BOLGA'!M44</f>
        <v>3</v>
      </c>
      <c r="O1028" s="444">
        <f>'QUEEN LATIFA - BOLGA'!N44</f>
        <v>2.803255627464881E-3</v>
      </c>
      <c r="P1028" s="433">
        <f>'QUEEN LATIFA - BOLGA'!O44</f>
        <v>0.98337111319336112</v>
      </c>
      <c r="Q1028" s="433" t="str">
        <f>'QUEEN LATIFA - BOLGA'!P44</f>
        <v>C</v>
      </c>
      <c r="R1028" s="434">
        <f>'QUEEN LATIFA - BOLGA'!Q44</f>
        <v>2.5757575757575761</v>
      </c>
      <c r="S1028" s="443">
        <f>'QUEEN LATIFA - BOLGA'!R44</f>
        <v>1.1625000000000002E-2</v>
      </c>
      <c r="T1028" s="443">
        <f>'QUEEN LATIFA - BOLGA'!S44</f>
        <v>475.3325757575758</v>
      </c>
      <c r="U1028" s="433">
        <f>'QUEEN LATIFA - BOLGA'!T44</f>
        <v>30</v>
      </c>
      <c r="V1028" s="433">
        <f>'QUEEN LATIFA - BOLGA'!U44</f>
        <v>4</v>
      </c>
      <c r="W1028" s="433">
        <f>'QUEEN LATIFA - BOLGA'!V44</f>
        <v>34</v>
      </c>
      <c r="X1028" s="434">
        <f>'QUEEN LATIFA - BOLGA'!W44</f>
        <v>87.575757575757592</v>
      </c>
      <c r="Y1028" s="434">
        <f>'QUEEN LATIFA - BOLGA'!X44</f>
        <v>87.575757575757592</v>
      </c>
      <c r="Z1028" s="443">
        <f>'QUEEN LATIFA - BOLGA'!Y44</f>
        <v>0.3952500000000001</v>
      </c>
      <c r="AA1028" s="444">
        <f>'QUEEN LATIFA - BOLGA'!Z44</f>
        <v>0</v>
      </c>
      <c r="AB1028" s="446" t="str">
        <f>'QUEEN LATIFA - BOLGA'!AA44</f>
        <v>VERY LOW-ORDER URGENTLY</v>
      </c>
      <c r="AC1028" s="443">
        <f>'QUEEN LATIFA - BOLGA'!AB44</f>
        <v>16161.307575757579</v>
      </c>
      <c r="AD1028" s="450">
        <f>Table1[[#This Row],[Stock Sell in/Sell out]]*Table1[[#This Row],[Stock Norm +Transit Time]]/Table1[[#This Row],[Stock Norm QTY]]</f>
        <v>0</v>
      </c>
      <c r="AE1028" s="443">
        <f>Table1[[#This Row],[Stock Norm +Transit Time]]*Table1[[#This Row],[Av. Daily Sales MT]]</f>
        <v>0.39525000000000005</v>
      </c>
    </row>
    <row r="1029" spans="1:31" hidden="1">
      <c r="A1029" s="433" t="s">
        <v>129</v>
      </c>
      <c r="B1029" s="433" t="s">
        <v>342</v>
      </c>
      <c r="C1029" s="433" t="str">
        <f>'QUEEN LATIFA - BOLGA'!B45</f>
        <v>W229</v>
      </c>
      <c r="D1029" s="433" t="str">
        <f>'QUEEN LATIFA - BOLGA'!C45</f>
        <v xml:space="preserve">EAZZY DETERGENT 40PCH X 160G </v>
      </c>
      <c r="E1029" s="433" t="str">
        <f>'QUEEN LATIFA - BOLGA'!D45</f>
        <v>DETERGENT</v>
      </c>
      <c r="F1029" s="433" t="str">
        <f>'QUEEN LATIFA - BOLGA'!E45</f>
        <v>EAZZY</v>
      </c>
      <c r="G1029" s="443">
        <f>'QUEEN LATIFA - BOLGA'!F45</f>
        <v>0.22186666666666657</v>
      </c>
      <c r="H1029" s="434">
        <f>'QUEEN LATIFA - BOLGA'!G45</f>
        <v>34.666666666666664</v>
      </c>
      <c r="I1029" s="443">
        <f>'QUEEN LATIFA - BOLGA'!H45</f>
        <v>1940.9866666666667</v>
      </c>
      <c r="J1029" s="433">
        <f>'QUEEN LATIFA - BOLGA'!I45</f>
        <v>134</v>
      </c>
      <c r="K1029" s="443">
        <f>'QUEEN LATIFA - BOLGA'!J45</f>
        <v>0.85760000000000003</v>
      </c>
      <c r="L1029" s="443">
        <f>'QUEEN LATIFA - BOLGA'!K45</f>
        <v>7502.66</v>
      </c>
      <c r="M1029" s="443">
        <f>'QUEEN LATIFA - BOLGA'!L45</f>
        <v>55.99</v>
      </c>
      <c r="N1029" s="433">
        <f>'QUEEN LATIFA - BOLGA'!M45</f>
        <v>12</v>
      </c>
      <c r="O1029" s="444">
        <f>'QUEEN LATIFA - BOLGA'!N45</f>
        <v>2.431863076755456E-3</v>
      </c>
      <c r="P1029" s="433">
        <f>'QUEEN LATIFA - BOLGA'!O45</f>
        <v>0.98580297627011659</v>
      </c>
      <c r="Q1029" s="433" t="str">
        <f>'QUEEN LATIFA - BOLGA'!P45</f>
        <v>C</v>
      </c>
      <c r="R1029" s="434">
        <f>'QUEEN LATIFA - BOLGA'!Q45</f>
        <v>1.5757575757575757</v>
      </c>
      <c r="S1029" s="443">
        <f>'QUEEN LATIFA - BOLGA'!R45</f>
        <v>1.0084848484848481E-2</v>
      </c>
      <c r="T1029" s="443">
        <f>'QUEEN LATIFA - BOLGA'!S45</f>
        <v>88.226666666666674</v>
      </c>
      <c r="U1029" s="433">
        <f>'QUEEN LATIFA - BOLGA'!T45</f>
        <v>30</v>
      </c>
      <c r="V1029" s="433">
        <f>'QUEEN LATIFA - BOLGA'!U45</f>
        <v>4</v>
      </c>
      <c r="W1029" s="433">
        <f>'QUEEN LATIFA - BOLGA'!V45</f>
        <v>34</v>
      </c>
      <c r="X1029" s="434">
        <f>'QUEEN LATIFA - BOLGA'!W45</f>
        <v>53.575757575757571</v>
      </c>
      <c r="Y1029" s="434">
        <f>'QUEEN LATIFA - BOLGA'!X45</f>
        <v>0</v>
      </c>
      <c r="Z1029" s="443">
        <f>'QUEEN LATIFA - BOLGA'!Y45</f>
        <v>0</v>
      </c>
      <c r="AA1029" s="444">
        <f>'QUEEN LATIFA - BOLGA'!Z45</f>
        <v>2.5011312217194575</v>
      </c>
      <c r="AB1029" s="446" t="str">
        <f>'QUEEN LATIFA - BOLGA'!AA45</f>
        <v>VERY HIGH-DON’T ORDER</v>
      </c>
      <c r="AC1029" s="443">
        <f>'QUEEN LATIFA - BOLGA'!AB45</f>
        <v>0</v>
      </c>
      <c r="AD1029" s="450">
        <f>Table1[[#This Row],[Stock Sell in/Sell out]]*Table1[[#This Row],[Stock Norm +Transit Time]]/Table1[[#This Row],[Stock Norm QTY]]</f>
        <v>85.038461538461547</v>
      </c>
      <c r="AE1029" s="443">
        <f>Table1[[#This Row],[Stock Norm +Transit Time]]*Table1[[#This Row],[Av. Daily Sales MT]]</f>
        <v>0.34288484848484835</v>
      </c>
    </row>
    <row r="1030" spans="1:31" hidden="1">
      <c r="A1030" s="433" t="s">
        <v>129</v>
      </c>
      <c r="B1030" s="433" t="s">
        <v>342</v>
      </c>
      <c r="C1030" s="433" t="str">
        <f>'QUEEN LATIFA - BOLGA'!B46</f>
        <v>W080</v>
      </c>
      <c r="D1030" s="433" t="str">
        <f>'QUEEN LATIFA - BOLGA'!C46</f>
        <v>ALIFE MEDICATED 40 X 100G</v>
      </c>
      <c r="E1030" s="433" t="str">
        <f>'QUEEN LATIFA - BOLGA'!D46</f>
        <v>SOAP</v>
      </c>
      <c r="F1030" s="433" t="str">
        <f>'QUEEN LATIFA - BOLGA'!E46</f>
        <v>ALIFE</v>
      </c>
      <c r="G1030" s="443">
        <f>'QUEEN LATIFA - BOLGA'!F46</f>
        <v>0.21166666666666681</v>
      </c>
      <c r="H1030" s="434">
        <f>'QUEEN LATIFA - BOLGA'!G46</f>
        <v>52.666666666666671</v>
      </c>
      <c r="I1030" s="443">
        <f>'QUEEN LATIFA - BOLGA'!H46</f>
        <v>4445</v>
      </c>
      <c r="J1030" s="433">
        <f>'QUEEN LATIFA - BOLGA'!I46</f>
        <v>0</v>
      </c>
      <c r="K1030" s="443">
        <f>'QUEEN LATIFA - BOLGA'!J46</f>
        <v>0</v>
      </c>
      <c r="L1030" s="443">
        <f>'QUEEN LATIFA - BOLGA'!K46</f>
        <v>0</v>
      </c>
      <c r="M1030" s="443">
        <f>'QUEEN LATIFA - BOLGA'!L46</f>
        <v>84.398734177215189</v>
      </c>
      <c r="N1030" s="433">
        <f>'QUEEN LATIFA - BOLGA'!M46</f>
        <v>40</v>
      </c>
      <c r="O1030" s="444">
        <f>'QUEEN LATIFA - BOLGA'!N46</f>
        <v>2.3200616792964485E-3</v>
      </c>
      <c r="P1030" s="433">
        <f>'QUEEN LATIFA - BOLGA'!O46</f>
        <v>0.98812303794941303</v>
      </c>
      <c r="Q1030" s="433" t="str">
        <f>'QUEEN LATIFA - BOLGA'!P46</f>
        <v>C</v>
      </c>
      <c r="R1030" s="434">
        <f>'QUEEN LATIFA - BOLGA'!Q46</f>
        <v>2.393939393939394</v>
      </c>
      <c r="S1030" s="443">
        <f>'QUEEN LATIFA - BOLGA'!R46</f>
        <v>9.6212121212121277E-3</v>
      </c>
      <c r="T1030" s="443">
        <f>'QUEEN LATIFA - BOLGA'!S46</f>
        <v>202.04545454545453</v>
      </c>
      <c r="U1030" s="433">
        <f>'QUEEN LATIFA - BOLGA'!T46</f>
        <v>30</v>
      </c>
      <c r="V1030" s="433">
        <f>'QUEEN LATIFA - BOLGA'!U46</f>
        <v>4</v>
      </c>
      <c r="W1030" s="433">
        <f>'QUEEN LATIFA - BOLGA'!V46</f>
        <v>34</v>
      </c>
      <c r="X1030" s="434">
        <f>'QUEEN LATIFA - BOLGA'!W46</f>
        <v>81.393939393939391</v>
      </c>
      <c r="Y1030" s="434">
        <f>'QUEEN LATIFA - BOLGA'!X46</f>
        <v>81.393939393939391</v>
      </c>
      <c r="Z1030" s="443">
        <f>'QUEEN LATIFA - BOLGA'!Y46</f>
        <v>0.32712121212121231</v>
      </c>
      <c r="AA1030" s="444">
        <f>'QUEEN LATIFA - BOLGA'!Z46</f>
        <v>0</v>
      </c>
      <c r="AB1030" s="446" t="str">
        <f>'QUEEN LATIFA - BOLGA'!AA46</f>
        <v>VERY LOW-ORDER URGENTLY</v>
      </c>
      <c r="AC1030" s="443">
        <f>'QUEEN LATIFA - BOLGA'!AB46</f>
        <v>6869.545454545454</v>
      </c>
      <c r="AD1030" s="450">
        <f>Table1[[#This Row],[Stock Sell in/Sell out]]*Table1[[#This Row],[Stock Norm +Transit Time]]/Table1[[#This Row],[Stock Norm QTY]]</f>
        <v>0</v>
      </c>
      <c r="AE1030" s="443">
        <f>Table1[[#This Row],[Stock Norm +Transit Time]]*Table1[[#This Row],[Av. Daily Sales MT]]</f>
        <v>0.32712121212121237</v>
      </c>
    </row>
    <row r="1031" spans="1:31" hidden="1">
      <c r="A1031" s="433" t="s">
        <v>129</v>
      </c>
      <c r="B1031" s="433" t="s">
        <v>342</v>
      </c>
      <c r="C1031" s="433" t="str">
        <f>'QUEEN LATIFA - BOLGA'!B47</f>
        <v>W208</v>
      </c>
      <c r="D1031" s="433" t="str">
        <f>'QUEEN LATIFA - BOLGA'!C47</f>
        <v>ALIFE ROSE 40X100G</v>
      </c>
      <c r="E1031" s="433" t="str">
        <f>'QUEEN LATIFA - BOLGA'!D47</f>
        <v>SOAP</v>
      </c>
      <c r="F1031" s="433" t="str">
        <f>'QUEEN LATIFA - BOLGA'!E47</f>
        <v>ALIFE</v>
      </c>
      <c r="G1031" s="443">
        <f>'QUEEN LATIFA - BOLGA'!F47</f>
        <v>0.17866666666666672</v>
      </c>
      <c r="H1031" s="434">
        <f>'QUEEN LATIFA - BOLGA'!G47</f>
        <v>44.666666666666664</v>
      </c>
      <c r="I1031" s="443">
        <f>'QUEEN LATIFA - BOLGA'!H47</f>
        <v>3662.6666666666665</v>
      </c>
      <c r="J1031" s="433">
        <f>'QUEEN LATIFA - BOLGA'!I47</f>
        <v>20</v>
      </c>
      <c r="K1031" s="443">
        <f>'QUEEN LATIFA - BOLGA'!J47</f>
        <v>0.08</v>
      </c>
      <c r="L1031" s="443">
        <f>'QUEEN LATIFA - BOLGA'!K47</f>
        <v>1640</v>
      </c>
      <c r="M1031" s="443">
        <f>'QUEEN LATIFA - BOLGA'!L47</f>
        <v>82</v>
      </c>
      <c r="N1031" s="433">
        <f>'QUEEN LATIFA - BOLGA'!M47</f>
        <v>40</v>
      </c>
      <c r="O1031" s="444">
        <f>'QUEEN LATIFA - BOLGA'!N47</f>
        <v>1.9583512757525923E-3</v>
      </c>
      <c r="P1031" s="433">
        <f>'QUEEN LATIFA - BOLGA'!O47</f>
        <v>0.99008138922516564</v>
      </c>
      <c r="Q1031" s="433" t="str">
        <f>'QUEEN LATIFA - BOLGA'!P47</f>
        <v>C</v>
      </c>
      <c r="R1031" s="434">
        <f>'QUEEN LATIFA - BOLGA'!Q47</f>
        <v>2.0303030303030303</v>
      </c>
      <c r="S1031" s="443">
        <f>'QUEEN LATIFA - BOLGA'!R47</f>
        <v>8.1212121212121246E-3</v>
      </c>
      <c r="T1031" s="443">
        <f>'QUEEN LATIFA - BOLGA'!S47</f>
        <v>166.48484848484847</v>
      </c>
      <c r="U1031" s="433">
        <f>'QUEEN LATIFA - BOLGA'!T47</f>
        <v>30</v>
      </c>
      <c r="V1031" s="433">
        <f>'QUEEN LATIFA - BOLGA'!U47</f>
        <v>4</v>
      </c>
      <c r="W1031" s="433">
        <f>'QUEEN LATIFA - BOLGA'!V47</f>
        <v>34</v>
      </c>
      <c r="X1031" s="434">
        <f>'QUEEN LATIFA - BOLGA'!W47</f>
        <v>69.030303030303031</v>
      </c>
      <c r="Y1031" s="434">
        <f>'QUEEN LATIFA - BOLGA'!X47</f>
        <v>49.030303030303031</v>
      </c>
      <c r="Z1031" s="443">
        <f>'QUEEN LATIFA - BOLGA'!Y47</f>
        <v>0.1961212121212122</v>
      </c>
      <c r="AA1031" s="444">
        <f>'QUEEN LATIFA - BOLGA'!Z47</f>
        <v>0.28972783143107989</v>
      </c>
      <c r="AB1031" s="446" t="str">
        <f>'QUEEN LATIFA - BOLGA'!AA47</f>
        <v>VERY LOW-ORDER URGENTLY</v>
      </c>
      <c r="AC1031" s="443">
        <f>'QUEEN LATIFA - BOLGA'!AB47</f>
        <v>4020.4848484848485</v>
      </c>
      <c r="AD1031" s="450">
        <f>Table1[[#This Row],[Stock Sell in/Sell out]]*Table1[[#This Row],[Stock Norm +Transit Time]]/Table1[[#This Row],[Stock Norm QTY]]</f>
        <v>9.8507462686567155</v>
      </c>
      <c r="AE1031" s="443">
        <f>Table1[[#This Row],[Stock Norm +Transit Time]]*Table1[[#This Row],[Av. Daily Sales MT]]</f>
        <v>0.27612121212121221</v>
      </c>
    </row>
    <row r="1032" spans="1:31" hidden="1">
      <c r="A1032" s="433" t="s">
        <v>129</v>
      </c>
      <c r="B1032" s="433" t="s">
        <v>342</v>
      </c>
      <c r="C1032" s="433" t="str">
        <f>'QUEEN LATIFA - BOLGA'!B48</f>
        <v>W074</v>
      </c>
      <c r="D1032" s="433" t="str">
        <f>'QUEEN LATIFA - BOLGA'!C48</f>
        <v>ALIFE ROSE 40 X 100G</v>
      </c>
      <c r="E1032" s="433" t="str">
        <f>'QUEEN LATIFA - BOLGA'!D48</f>
        <v>SOAP</v>
      </c>
      <c r="F1032" s="433" t="str">
        <f>'QUEEN LATIFA - BOLGA'!E48</f>
        <v>ALIFE</v>
      </c>
      <c r="G1032" s="443">
        <f>'QUEEN LATIFA - BOLGA'!F48</f>
        <v>0.16900000000000009</v>
      </c>
      <c r="H1032" s="434">
        <f>'QUEEN LATIFA - BOLGA'!G48</f>
        <v>42</v>
      </c>
      <c r="I1032" s="443">
        <f>'QUEEN LATIFA - BOLGA'!H48</f>
        <v>3390</v>
      </c>
      <c r="J1032" s="433">
        <f>'QUEEN LATIFA - BOLGA'!I48</f>
        <v>4</v>
      </c>
      <c r="K1032" s="443">
        <f>'QUEEN LATIFA - BOLGA'!J48</f>
        <v>1.6E-2</v>
      </c>
      <c r="L1032" s="443">
        <f>'QUEEN LATIFA - BOLGA'!K48</f>
        <v>322.85714285714283</v>
      </c>
      <c r="M1032" s="443">
        <f>'QUEEN LATIFA - BOLGA'!L48</f>
        <v>80.714285714285708</v>
      </c>
      <c r="N1032" s="433">
        <f>'QUEEN LATIFA - BOLGA'!M48</f>
        <v>40</v>
      </c>
      <c r="O1032" s="444">
        <f>'QUEEN LATIFA - BOLGA'!N48</f>
        <v>1.8523957029973218E-3</v>
      </c>
      <c r="P1032" s="433">
        <f>'QUEEN LATIFA - BOLGA'!O48</f>
        <v>0.99193378492816298</v>
      </c>
      <c r="Q1032" s="433" t="str">
        <f>'QUEEN LATIFA - BOLGA'!P48</f>
        <v>C</v>
      </c>
      <c r="R1032" s="434">
        <f>'QUEEN LATIFA - BOLGA'!Q48</f>
        <v>1.9090909090909092</v>
      </c>
      <c r="S1032" s="443">
        <f>'QUEEN LATIFA - BOLGA'!R48</f>
        <v>7.6818181818181864E-3</v>
      </c>
      <c r="T1032" s="443">
        <f>'QUEEN LATIFA - BOLGA'!S48</f>
        <v>154.09090909090909</v>
      </c>
      <c r="U1032" s="433">
        <f>'QUEEN LATIFA - BOLGA'!T48</f>
        <v>30</v>
      </c>
      <c r="V1032" s="433">
        <f>'QUEEN LATIFA - BOLGA'!U48</f>
        <v>4</v>
      </c>
      <c r="W1032" s="433">
        <f>'QUEEN LATIFA - BOLGA'!V48</f>
        <v>34</v>
      </c>
      <c r="X1032" s="434">
        <f>'QUEEN LATIFA - BOLGA'!W48</f>
        <v>64.909090909090907</v>
      </c>
      <c r="Y1032" s="434">
        <f>'QUEEN LATIFA - BOLGA'!X48</f>
        <v>60.909090909090907</v>
      </c>
      <c r="Z1032" s="443">
        <f>'QUEEN LATIFA - BOLGA'!Y48</f>
        <v>0.24508658008658021</v>
      </c>
      <c r="AA1032" s="444">
        <f>'QUEEN LATIFA - BOLGA'!Z48</f>
        <v>6.1624649859943981E-2</v>
      </c>
      <c r="AB1032" s="446" t="str">
        <f>'QUEEN LATIFA - BOLGA'!AA48</f>
        <v>VERY LOW-ORDER URGENTLY</v>
      </c>
      <c r="AC1032" s="443">
        <f>'QUEEN LATIFA - BOLGA'!AB48</f>
        <v>4916.2337662337659</v>
      </c>
      <c r="AD1032" s="450">
        <f>Table1[[#This Row],[Stock Sell in/Sell out]]*Table1[[#This Row],[Stock Norm +Transit Time]]/Table1[[#This Row],[Stock Norm QTY]]</f>
        <v>2.0952380952380953</v>
      </c>
      <c r="AE1032" s="443">
        <f>Table1[[#This Row],[Stock Norm +Transit Time]]*Table1[[#This Row],[Av. Daily Sales MT]]</f>
        <v>0.26118181818181835</v>
      </c>
    </row>
    <row r="1033" spans="1:31" hidden="1">
      <c r="A1033" s="433" t="s">
        <v>129</v>
      </c>
      <c r="B1033" s="433" t="s">
        <v>342</v>
      </c>
      <c r="C1033" s="433" t="str">
        <f>'QUEEN LATIFA - BOLGA'!B49</f>
        <v>W001</v>
      </c>
      <c r="D1033" s="433" t="str">
        <f>'QUEEN LATIFA - BOLGA'!C49</f>
        <v>FRYTOL 1.5Lx12BTL</v>
      </c>
      <c r="E1033" s="433" t="str">
        <f>'QUEEN LATIFA - BOLGA'!D49</f>
        <v>COOKING OIL</v>
      </c>
      <c r="F1033" s="433" t="str">
        <f>'QUEEN LATIFA - BOLGA'!E49</f>
        <v>FRYTOL</v>
      </c>
      <c r="G1033" s="443">
        <f>'QUEEN LATIFA - BOLGA'!F49</f>
        <v>0.16739999999999997</v>
      </c>
      <c r="H1033" s="434">
        <f>'QUEEN LATIFA - BOLGA'!G49</f>
        <v>10.333333333333332</v>
      </c>
      <c r="I1033" s="443">
        <f>'QUEEN LATIFA - BOLGA'!H49</f>
        <v>1601.6666666666665</v>
      </c>
      <c r="J1033" s="433">
        <f>'QUEEN LATIFA - BOLGA'!I49</f>
        <v>151</v>
      </c>
      <c r="K1033" s="443">
        <f>'QUEEN LATIFA - BOLGA'!J49</f>
        <v>2.4461999999999997</v>
      </c>
      <c r="L1033" s="443">
        <f>'QUEEN LATIFA - BOLGA'!K49</f>
        <v>23405</v>
      </c>
      <c r="M1033" s="443">
        <f>'QUEEN LATIFA - BOLGA'!L49</f>
        <v>155</v>
      </c>
      <c r="N1033" s="433">
        <f>'QUEEN LATIFA - BOLGA'!M49</f>
        <v>1</v>
      </c>
      <c r="O1033" s="444">
        <f>'QUEEN LATIFA - BOLGA'!N49</f>
        <v>1.8348582288861032E-3</v>
      </c>
      <c r="P1033" s="433">
        <f>'QUEEN LATIFA - BOLGA'!O49</f>
        <v>0.99376864315704905</v>
      </c>
      <c r="Q1033" s="433" t="str">
        <f>'QUEEN LATIFA - BOLGA'!P49</f>
        <v>C</v>
      </c>
      <c r="R1033" s="434">
        <f>'QUEEN LATIFA - BOLGA'!Q49</f>
        <v>0.46969696969696967</v>
      </c>
      <c r="S1033" s="443">
        <f>'QUEEN LATIFA - BOLGA'!R49</f>
        <v>7.6090909090909074E-3</v>
      </c>
      <c r="T1033" s="443">
        <f>'QUEEN LATIFA - BOLGA'!S49</f>
        <v>72.803030303030297</v>
      </c>
      <c r="U1033" s="433">
        <f>'QUEEN LATIFA - BOLGA'!T49</f>
        <v>30</v>
      </c>
      <c r="V1033" s="433">
        <f>'QUEEN LATIFA - BOLGA'!U49</f>
        <v>4</v>
      </c>
      <c r="W1033" s="433">
        <f>'QUEEN LATIFA - BOLGA'!V49</f>
        <v>34</v>
      </c>
      <c r="X1033" s="434">
        <f>'QUEEN LATIFA - BOLGA'!W49</f>
        <v>15.969696969696969</v>
      </c>
      <c r="Y1033" s="434">
        <f>'QUEEN LATIFA - BOLGA'!X49</f>
        <v>0</v>
      </c>
      <c r="Z1033" s="443">
        <f>'QUEEN LATIFA - BOLGA'!Y49</f>
        <v>0</v>
      </c>
      <c r="AA1033" s="444">
        <f>'QUEEN LATIFA - BOLGA'!Z49</f>
        <v>9.4554079696394684</v>
      </c>
      <c r="AB1033" s="446" t="str">
        <f>'QUEEN LATIFA - BOLGA'!AA49</f>
        <v>VERY HIGH-DON’T ORDER</v>
      </c>
      <c r="AC1033" s="443">
        <f>'QUEEN LATIFA - BOLGA'!AB49</f>
        <v>0</v>
      </c>
      <c r="AD1033" s="450">
        <f>Table1[[#This Row],[Stock Sell in/Sell out]]*Table1[[#This Row],[Stock Norm +Transit Time]]/Table1[[#This Row],[Stock Norm QTY]]</f>
        <v>321.48387096774195</v>
      </c>
      <c r="AE1033" s="443">
        <f>Table1[[#This Row],[Stock Norm +Transit Time]]*Table1[[#This Row],[Av. Daily Sales MT]]</f>
        <v>0.25870909090909083</v>
      </c>
    </row>
    <row r="1034" spans="1:31" hidden="1">
      <c r="A1034" s="433" t="s">
        <v>129</v>
      </c>
      <c r="B1034" s="433" t="s">
        <v>342</v>
      </c>
      <c r="C1034" s="433" t="str">
        <f>'QUEEN LATIFA - BOLGA'!B50</f>
        <v>W077</v>
      </c>
      <c r="D1034" s="433" t="str">
        <f>'QUEEN LATIFA - BOLGA'!C50</f>
        <v>ALIFE COCONUT 40 X 100G</v>
      </c>
      <c r="E1034" s="433" t="str">
        <f>'QUEEN LATIFA - BOLGA'!D50</f>
        <v>SOAP</v>
      </c>
      <c r="F1034" s="433" t="str">
        <f>'QUEEN LATIFA - BOLGA'!E50</f>
        <v>ALIFE</v>
      </c>
      <c r="G1034" s="443">
        <f>'QUEEN LATIFA - BOLGA'!F50</f>
        <v>0.16466666666666674</v>
      </c>
      <c r="H1034" s="434">
        <f>'QUEEN LATIFA - BOLGA'!G50</f>
        <v>40.999999999999993</v>
      </c>
      <c r="I1034" s="443">
        <f>'QUEEN LATIFA - BOLGA'!H50</f>
        <v>3458</v>
      </c>
      <c r="J1034" s="433">
        <f>'QUEEN LATIFA - BOLGA'!I50</f>
        <v>64</v>
      </c>
      <c r="K1034" s="443">
        <f>'QUEEN LATIFA - BOLGA'!J50</f>
        <v>0.25600000000000001</v>
      </c>
      <c r="L1034" s="443">
        <f>'QUEEN LATIFA - BOLGA'!K50</f>
        <v>5397.8536585365864</v>
      </c>
      <c r="M1034" s="443">
        <f>'QUEEN LATIFA - BOLGA'!L50</f>
        <v>84.341463414634163</v>
      </c>
      <c r="N1034" s="433">
        <f>'QUEEN LATIFA - BOLGA'!M50</f>
        <v>40</v>
      </c>
      <c r="O1034" s="444">
        <f>'QUEEN LATIFA - BOLGA'!N50</f>
        <v>1.8048983772794415E-3</v>
      </c>
      <c r="P1034" s="433">
        <f>'QUEEN LATIFA - BOLGA'!O50</f>
        <v>0.99557354153432853</v>
      </c>
      <c r="Q1034" s="433" t="str">
        <f>'QUEEN LATIFA - BOLGA'!P50</f>
        <v>C</v>
      </c>
      <c r="R1034" s="434">
        <f>'QUEEN LATIFA - BOLGA'!Q50</f>
        <v>1.8636363636363633</v>
      </c>
      <c r="S1034" s="443">
        <f>'QUEEN LATIFA - BOLGA'!R50</f>
        <v>7.4848484848484883E-3</v>
      </c>
      <c r="T1034" s="443">
        <f>'QUEEN LATIFA - BOLGA'!S50</f>
        <v>157.18181818181819</v>
      </c>
      <c r="U1034" s="433">
        <f>'QUEEN LATIFA - BOLGA'!T50</f>
        <v>30</v>
      </c>
      <c r="V1034" s="433">
        <f>'QUEEN LATIFA - BOLGA'!U50</f>
        <v>4</v>
      </c>
      <c r="W1034" s="433">
        <f>'QUEEN LATIFA - BOLGA'!V50</f>
        <v>34</v>
      </c>
      <c r="X1034" s="434">
        <f>'QUEEN LATIFA - BOLGA'!W50</f>
        <v>63.363636363636353</v>
      </c>
      <c r="Y1034" s="434">
        <f>'QUEEN LATIFA - BOLGA'!X50</f>
        <v>0</v>
      </c>
      <c r="Z1034" s="443">
        <f>'QUEEN LATIFA - BOLGA'!Y50</f>
        <v>0</v>
      </c>
      <c r="AA1034" s="444">
        <f>'QUEEN LATIFA - BOLGA'!Z50</f>
        <v>1.0100430416068868</v>
      </c>
      <c r="AB1034" s="446" t="str">
        <f>'QUEEN LATIFA - BOLGA'!AA50</f>
        <v>HIGH-DON’T ORDER</v>
      </c>
      <c r="AC1034" s="443">
        <f>'QUEEN LATIFA - BOLGA'!AB50</f>
        <v>0</v>
      </c>
      <c r="AD1034" s="450">
        <f>Table1[[#This Row],[Stock Sell in/Sell out]]*Table1[[#This Row],[Stock Norm +Transit Time]]/Table1[[#This Row],[Stock Norm QTY]]</f>
        <v>34.341463414634156</v>
      </c>
      <c r="AE1034" s="443">
        <f>Table1[[#This Row],[Stock Norm +Transit Time]]*Table1[[#This Row],[Av. Daily Sales MT]]</f>
        <v>0.25448484848484859</v>
      </c>
    </row>
    <row r="1035" spans="1:31" hidden="1">
      <c r="A1035" s="433" t="s">
        <v>129</v>
      </c>
      <c r="B1035" s="433" t="s">
        <v>342</v>
      </c>
      <c r="C1035" s="433" t="str">
        <f>'QUEEN LATIFA - BOLGA'!B51</f>
        <v>W068</v>
      </c>
      <c r="D1035" s="433" t="str">
        <f>'QUEEN LATIFA - BOLGA'!C51</f>
        <v>FORTUNE DELICIOUS 900G X 20</v>
      </c>
      <c r="E1035" s="433" t="str">
        <f>'QUEEN LATIFA - BOLGA'!D51</f>
        <v>RICE</v>
      </c>
      <c r="F1035" s="433" t="str">
        <f>'QUEEN LATIFA - BOLGA'!E51</f>
        <v>FORTUNE DELICIOUS</v>
      </c>
      <c r="G1035" s="443">
        <f>'QUEEN LATIFA - BOLGA'!F51</f>
        <v>0.14099999999999999</v>
      </c>
      <c r="H1035" s="434">
        <f>'QUEEN LATIFA - BOLGA'!G51</f>
        <v>7.3333333333333339</v>
      </c>
      <c r="I1035" s="443">
        <f>'QUEEN LATIFA - BOLGA'!H51</f>
        <v>1711</v>
      </c>
      <c r="J1035" s="433">
        <f>'QUEEN LATIFA - BOLGA'!I51</f>
        <v>0</v>
      </c>
      <c r="K1035" s="443">
        <f>'QUEEN LATIFA - BOLGA'!J51</f>
        <v>0</v>
      </c>
      <c r="L1035" s="443">
        <f>'QUEEN LATIFA - BOLGA'!K51</f>
        <v>0</v>
      </c>
      <c r="M1035" s="443">
        <f>'QUEEN LATIFA - BOLGA'!L51</f>
        <v>233.31818181818181</v>
      </c>
      <c r="N1035" s="433">
        <f>'QUEEN LATIFA - BOLGA'!M51</f>
        <v>30</v>
      </c>
      <c r="O1035" s="444">
        <f>'QUEEN LATIFA - BOLGA'!N51</f>
        <v>1.5454899060510189E-3</v>
      </c>
      <c r="P1035" s="433">
        <f>'QUEEN LATIFA - BOLGA'!O51</f>
        <v>0.9971190314403795</v>
      </c>
      <c r="Q1035" s="433" t="str">
        <f>'QUEEN LATIFA - BOLGA'!P51</f>
        <v>C</v>
      </c>
      <c r="R1035" s="434">
        <f>'QUEEN LATIFA - BOLGA'!Q51</f>
        <v>0.33333333333333337</v>
      </c>
      <c r="S1035" s="443">
        <f>'QUEEN LATIFA - BOLGA'!R51</f>
        <v>6.4090909090909086E-3</v>
      </c>
      <c r="T1035" s="443">
        <f>'QUEEN LATIFA - BOLGA'!S51</f>
        <v>77.772727272727266</v>
      </c>
      <c r="U1035" s="433">
        <f>'QUEEN LATIFA - BOLGA'!T51</f>
        <v>30</v>
      </c>
      <c r="V1035" s="433">
        <f>'QUEEN LATIFA - BOLGA'!U51</f>
        <v>4</v>
      </c>
      <c r="W1035" s="433">
        <f>'QUEEN LATIFA - BOLGA'!V51</f>
        <v>34</v>
      </c>
      <c r="X1035" s="434">
        <f>'QUEEN LATIFA - BOLGA'!W51</f>
        <v>11.333333333333334</v>
      </c>
      <c r="Y1035" s="434">
        <f>'QUEEN LATIFA - BOLGA'!X51</f>
        <v>11.333333333333334</v>
      </c>
      <c r="Z1035" s="443">
        <f>'QUEEN LATIFA - BOLGA'!Y51</f>
        <v>0.21790909090909089</v>
      </c>
      <c r="AA1035" s="444">
        <f>'QUEEN LATIFA - BOLGA'!Z51</f>
        <v>0</v>
      </c>
      <c r="AB1035" s="446" t="str">
        <f>'QUEEN LATIFA - BOLGA'!AA51</f>
        <v>VERY LOW-ORDER URGENTLY</v>
      </c>
      <c r="AC1035" s="443">
        <f>'QUEEN LATIFA - BOLGA'!AB51</f>
        <v>2644.2727272727275</v>
      </c>
      <c r="AD1035" s="450">
        <f>Table1[[#This Row],[Stock Sell in/Sell out]]*Table1[[#This Row],[Stock Norm +Transit Time]]/Table1[[#This Row],[Stock Norm QTY]]</f>
        <v>0</v>
      </c>
      <c r="AE1035" s="443">
        <f>Table1[[#This Row],[Stock Norm +Transit Time]]*Table1[[#This Row],[Av. Daily Sales MT]]</f>
        <v>0.21790909090909089</v>
      </c>
    </row>
    <row r="1036" spans="1:31" hidden="1">
      <c r="A1036" s="433" t="s">
        <v>129</v>
      </c>
      <c r="B1036" s="433" t="s">
        <v>342</v>
      </c>
      <c r="C1036" s="433" t="str">
        <f>'QUEEN LATIFA - BOLGA'!B52</f>
        <v>W170</v>
      </c>
      <c r="D1036" s="433" t="str">
        <f>'QUEEN LATIFA - BOLGA'!C52</f>
        <v>FRYTOL 900ML SCH</v>
      </c>
      <c r="E1036" s="433" t="str">
        <f>'QUEEN LATIFA - BOLGA'!D52</f>
        <v>COOKING OIL</v>
      </c>
      <c r="F1036" s="433" t="str">
        <f>'QUEEN LATIFA - BOLGA'!E52</f>
        <v>FRYTOL</v>
      </c>
      <c r="G1036" s="443">
        <f>'QUEEN LATIFA - BOLGA'!F52</f>
        <v>0.13284000000000004</v>
      </c>
      <c r="H1036" s="434">
        <f>'QUEEN LATIFA - BOLGA'!G52</f>
        <v>13.333333333333334</v>
      </c>
      <c r="I1036" s="443">
        <f>'QUEEN LATIFA - BOLGA'!H52</f>
        <v>2665</v>
      </c>
      <c r="J1036" s="433">
        <f>'QUEEN LATIFA - BOLGA'!I52</f>
        <v>-2</v>
      </c>
      <c r="K1036" s="443">
        <f>'QUEEN LATIFA - BOLGA'!J52</f>
        <v>-1.9440000000000002E-2</v>
      </c>
      <c r="L1036" s="443">
        <f>'QUEEN LATIFA - BOLGA'!K52</f>
        <v>-399.75</v>
      </c>
      <c r="M1036" s="443">
        <f>'QUEEN LATIFA - BOLGA'!L52</f>
        <v>199.875</v>
      </c>
      <c r="N1036" s="433">
        <f>'QUEEN LATIFA - BOLGA'!M52</f>
        <v>20</v>
      </c>
      <c r="O1036" s="444">
        <f>'QUEEN LATIFA - BOLGA'!N52</f>
        <v>1.4560487880838117E-3</v>
      </c>
      <c r="P1036" s="433">
        <f>'QUEEN LATIFA - BOLGA'!O52</f>
        <v>0.99857508022846331</v>
      </c>
      <c r="Q1036" s="433" t="str">
        <f>'QUEEN LATIFA - BOLGA'!P52</f>
        <v>C</v>
      </c>
      <c r="R1036" s="434">
        <f>'QUEEN LATIFA - BOLGA'!Q52</f>
        <v>0.60606060606060608</v>
      </c>
      <c r="S1036" s="443">
        <f>'QUEEN LATIFA - BOLGA'!R52</f>
        <v>6.0381818181818201E-3</v>
      </c>
      <c r="T1036" s="443">
        <f>'QUEEN LATIFA - BOLGA'!S52</f>
        <v>121.13636363636364</v>
      </c>
      <c r="U1036" s="433">
        <f>'QUEEN LATIFA - BOLGA'!T52</f>
        <v>30</v>
      </c>
      <c r="V1036" s="433">
        <f>'QUEEN LATIFA - BOLGA'!U52</f>
        <v>4</v>
      </c>
      <c r="W1036" s="433">
        <f>'QUEEN LATIFA - BOLGA'!V52</f>
        <v>34</v>
      </c>
      <c r="X1036" s="434">
        <f>'QUEEN LATIFA - BOLGA'!W52</f>
        <v>20.606060606060606</v>
      </c>
      <c r="Y1036" s="434">
        <f>'QUEEN LATIFA - BOLGA'!X52</f>
        <v>22.606060606060606</v>
      </c>
      <c r="Z1036" s="443">
        <f>'QUEEN LATIFA - BOLGA'!Y52</f>
        <v>0.22522418181818188</v>
      </c>
      <c r="AA1036" s="444">
        <f>'QUEEN LATIFA - BOLGA'!Z52</f>
        <v>-9.7058823529411767E-2</v>
      </c>
      <c r="AB1036" s="446" t="str">
        <f>'QUEEN LATIFA - BOLGA'!AA52</f>
        <v>VERY LOW-ORDER URGENTLY</v>
      </c>
      <c r="AC1036" s="443">
        <f>'QUEEN LATIFA - BOLGA'!AB52</f>
        <v>4518.386363636364</v>
      </c>
      <c r="AD1036" s="450">
        <f>Table1[[#This Row],[Stock Sell in/Sell out]]*Table1[[#This Row],[Stock Norm +Transit Time]]/Table1[[#This Row],[Stock Norm QTY]]</f>
        <v>-3.3000000000000003</v>
      </c>
      <c r="AE1036" s="443">
        <f>Table1[[#This Row],[Stock Norm +Transit Time]]*Table1[[#This Row],[Av. Daily Sales MT]]</f>
        <v>0.20529818181818188</v>
      </c>
    </row>
    <row r="1037" spans="1:31" hidden="1">
      <c r="A1037" s="433" t="s">
        <v>129</v>
      </c>
      <c r="B1037" s="433" t="s">
        <v>342</v>
      </c>
      <c r="C1037" s="433" t="str">
        <f>'QUEEN LATIFA - BOLGA'!B53</f>
        <v>W079</v>
      </c>
      <c r="D1037" s="433" t="str">
        <f>'QUEEN LATIFA - BOLGA'!C53</f>
        <v>ALIFE MEDICATED 60 X 100G</v>
      </c>
      <c r="E1037" s="433" t="str">
        <f>'QUEEN LATIFA - BOLGA'!D53</f>
        <v>SOAP</v>
      </c>
      <c r="F1037" s="433" t="str">
        <f>'QUEEN LATIFA - BOLGA'!E53</f>
        <v>ALIFE</v>
      </c>
      <c r="G1037" s="443">
        <f>'QUEEN LATIFA - BOLGA'!F53</f>
        <v>0.13</v>
      </c>
      <c r="H1037" s="434">
        <f>'QUEEN LATIFA - BOLGA'!G53</f>
        <v>21.666666666666668</v>
      </c>
      <c r="I1037" s="443">
        <f>'QUEEN LATIFA - BOLGA'!H53</f>
        <v>1148.3333333333333</v>
      </c>
      <c r="J1037" s="433">
        <f>'QUEEN LATIFA - BOLGA'!I53</f>
        <v>118</v>
      </c>
      <c r="K1037" s="443">
        <f>'QUEEN LATIFA - BOLGA'!J53</f>
        <v>0.70799999999999996</v>
      </c>
      <c r="L1037" s="443">
        <f>'QUEEN LATIFA - BOLGA'!K53</f>
        <v>6253.9999999999991</v>
      </c>
      <c r="M1037" s="443">
        <f>'QUEEN LATIFA - BOLGA'!L53</f>
        <v>52.999999999999993</v>
      </c>
      <c r="N1037" s="433">
        <f>'QUEEN LATIFA - BOLGA'!M53</f>
        <v>24</v>
      </c>
      <c r="O1037" s="444">
        <f>'QUEEN LATIFA - BOLGA'!N53</f>
        <v>1.4249197715364007E-3</v>
      </c>
      <c r="P1037" s="433">
        <f>'QUEEN LATIFA - BOLGA'!O53</f>
        <v>0.99999999999999967</v>
      </c>
      <c r="Q1037" s="433" t="str">
        <f>'QUEEN LATIFA - BOLGA'!P53</f>
        <v>C</v>
      </c>
      <c r="R1037" s="434">
        <f>'QUEEN LATIFA - BOLGA'!Q53</f>
        <v>0.98484848484848486</v>
      </c>
      <c r="S1037" s="443">
        <f>'QUEEN LATIFA - BOLGA'!R53</f>
        <v>5.909090909090909E-3</v>
      </c>
      <c r="T1037" s="443">
        <f>'QUEEN LATIFA - BOLGA'!S53</f>
        <v>52.196969696969695</v>
      </c>
      <c r="U1037" s="433">
        <f>'QUEEN LATIFA - BOLGA'!T53</f>
        <v>30</v>
      </c>
      <c r="V1037" s="433">
        <f>'QUEEN LATIFA - BOLGA'!U53</f>
        <v>4</v>
      </c>
      <c r="W1037" s="433">
        <f>'QUEEN LATIFA - BOLGA'!V53</f>
        <v>34</v>
      </c>
      <c r="X1037" s="434">
        <f>'QUEEN LATIFA - BOLGA'!W53</f>
        <v>33.484848484848484</v>
      </c>
      <c r="Y1037" s="434">
        <f>'QUEEN LATIFA - BOLGA'!X53</f>
        <v>0</v>
      </c>
      <c r="Z1037" s="443">
        <f>'QUEEN LATIFA - BOLGA'!Y53</f>
        <v>0</v>
      </c>
      <c r="AA1037" s="444">
        <f>'QUEEN LATIFA - BOLGA'!Z53</f>
        <v>3.5239819004524886</v>
      </c>
      <c r="AB1037" s="446" t="str">
        <f>'QUEEN LATIFA - BOLGA'!AA53</f>
        <v>VERY HIGH-DON’T ORDER</v>
      </c>
      <c r="AC1037" s="443">
        <f>'QUEEN LATIFA - BOLGA'!AB53</f>
        <v>0</v>
      </c>
      <c r="AD1037" s="450">
        <f>Table1[[#This Row],[Stock Sell in/Sell out]]*Table1[[#This Row],[Stock Norm +Transit Time]]/Table1[[#This Row],[Stock Norm QTY]]</f>
        <v>119.81538461538462</v>
      </c>
      <c r="AE1037" s="443">
        <f>Table1[[#This Row],[Stock Norm +Transit Time]]*Table1[[#This Row],[Av. Daily Sales MT]]</f>
        <v>0.2009090909090909</v>
      </c>
    </row>
    <row r="1038" spans="1:31">
      <c r="A1038" s="433" t="s">
        <v>120</v>
      </c>
      <c r="B1038" s="433" t="s">
        <v>342</v>
      </c>
      <c r="C1038" s="433" t="str">
        <f>'ZENABOG ENT'!B5</f>
        <v>W155</v>
      </c>
      <c r="D1038" s="433" t="str">
        <f>'ZENABOG ENT'!C5</f>
        <v>EAZZY 32X220G</v>
      </c>
      <c r="E1038" s="433" t="str">
        <f>'ZENABOG ENT'!D5</f>
        <v>SOAP</v>
      </c>
      <c r="F1038" s="433" t="str">
        <f>'ZENABOG ENT'!E5</f>
        <v>EAZZY</v>
      </c>
      <c r="G1038" s="443">
        <f>'ZENABOG ENT'!F5</f>
        <v>11.869840000000041</v>
      </c>
      <c r="H1038" s="434">
        <f>'ZENABOG ENT'!G5</f>
        <v>1540.6666666666667</v>
      </c>
      <c r="I1038" s="443">
        <f>'ZENABOG ENT'!H5</f>
        <v>81899.563333333674</v>
      </c>
      <c r="J1038" s="433">
        <f>'ZENABOG ENT'!I5</f>
        <v>1210</v>
      </c>
      <c r="K1038" s="443">
        <f>'ZENABOG ENT'!J5</f>
        <v>9.2992799999999995</v>
      </c>
      <c r="L1038" s="443">
        <f>'ZENABOG ENT'!K5</f>
        <v>64321.811964517787</v>
      </c>
      <c r="M1038" s="443">
        <f>'ZENABOG ENT'!L5</f>
        <v>53.158522284725443</v>
      </c>
      <c r="N1038" s="433">
        <f>'ZENABOG ENT'!M5</f>
        <v>1</v>
      </c>
      <c r="O1038" s="444">
        <f>'ZENABOG ENT'!N5</f>
        <v>0.14200724139020174</v>
      </c>
      <c r="P1038" s="433">
        <f>'ZENABOG ENT'!O5</f>
        <v>0.14200724139020174</v>
      </c>
      <c r="Q1038" s="433" t="str">
        <f>'ZENABOG ENT'!P5</f>
        <v>A</v>
      </c>
      <c r="R1038" s="434">
        <f>'ZENABOG ENT'!Q5</f>
        <v>70.030303030303031</v>
      </c>
      <c r="S1038" s="443">
        <f>'ZENABOG ENT'!R5</f>
        <v>0.53953818181818369</v>
      </c>
      <c r="T1038" s="443">
        <f>'ZENABOG ENT'!S5</f>
        <v>3722.7074242424396</v>
      </c>
      <c r="U1038" s="433">
        <f>'ZENABOG ENT'!T5</f>
        <v>7</v>
      </c>
      <c r="V1038" s="433">
        <f>'ZENABOG ENT'!U5</f>
        <v>4</v>
      </c>
      <c r="W1038" s="433">
        <f>'ZENABOG ENT'!V5</f>
        <v>11</v>
      </c>
      <c r="X1038" s="434">
        <f>'ZENABOG ENT'!W5</f>
        <v>770.33333333333337</v>
      </c>
      <c r="Y1038" s="434">
        <f>'ZENABOG ENT'!X5</f>
        <v>0</v>
      </c>
      <c r="Z1038" s="443">
        <f>'ZENABOG ENT'!Y5</f>
        <v>0</v>
      </c>
      <c r="AA1038" s="444">
        <f>'ZENABOG ENT'!Z5</f>
        <v>1.5707485936823884</v>
      </c>
      <c r="AB1038" s="446" t="str">
        <f>'ZENABOG ENT'!AA5</f>
        <v>HIGH-DON’T ORDER</v>
      </c>
      <c r="AC1038" s="443">
        <f>'ZENABOG ENT'!AB5</f>
        <v>0</v>
      </c>
      <c r="AD1038" s="450">
        <f>Table1[[#This Row],[Stock Sell in/Sell out]]*Table1[[#This Row],[Stock Norm +Transit Time]]/Table1[[#This Row],[Stock Norm QTY]]</f>
        <v>17.278234530506275</v>
      </c>
      <c r="AE1038" s="443">
        <f>Table1[[#This Row],[Stock Norm +Transit Time]]*Table1[[#This Row],[Av. Daily Sales MT]]</f>
        <v>5.9349200000000204</v>
      </c>
    </row>
    <row r="1039" spans="1:31" hidden="1">
      <c r="A1039" s="433" t="s">
        <v>120</v>
      </c>
      <c r="B1039" s="433" t="s">
        <v>342</v>
      </c>
      <c r="C1039" s="433" t="str">
        <f>'ZENABOG ENT'!B6</f>
        <v>W168</v>
      </c>
      <c r="D1039" s="433" t="str">
        <f>'ZENABOG ENT'!C6</f>
        <v>JAMAA 24 X 200G</v>
      </c>
      <c r="E1039" s="433" t="str">
        <f>'ZENABOG ENT'!D6</f>
        <v>SOAP</v>
      </c>
      <c r="F1039" s="433" t="str">
        <f>'ZENABOG ENT'!E6</f>
        <v>JAMAA</v>
      </c>
      <c r="G1039" s="443">
        <f>'ZENABOG ENT'!F6</f>
        <v>9.9764666666666351</v>
      </c>
      <c r="H1039" s="434">
        <f>'ZENABOG ENT'!G6</f>
        <v>2063.3333333333335</v>
      </c>
      <c r="I1039" s="443">
        <f>'ZENABOG ENT'!H6</f>
        <v>92591.286666666638</v>
      </c>
      <c r="J1039" s="433">
        <f>'ZENABOG ENT'!I6</f>
        <v>1416</v>
      </c>
      <c r="K1039" s="443">
        <f>'ZENABOG ENT'!J6</f>
        <v>6.7988</v>
      </c>
      <c r="L1039" s="443">
        <f>'ZENABOG ENT'!K6</f>
        <v>63542.453273020983</v>
      </c>
      <c r="M1039" s="443">
        <f>'ZENABOG ENT'!L6</f>
        <v>44.874613893376399</v>
      </c>
      <c r="N1039" s="433">
        <f>'ZENABOG ENT'!M6</f>
        <v>5</v>
      </c>
      <c r="O1039" s="444">
        <f>'ZENABOG ENT'!N6</f>
        <v>0.11935548500692725</v>
      </c>
      <c r="P1039" s="433">
        <f>'ZENABOG ENT'!O6</f>
        <v>0.26136272639712899</v>
      </c>
      <c r="Q1039" s="433" t="str">
        <f>'ZENABOG ENT'!P6</f>
        <v>A</v>
      </c>
      <c r="R1039" s="434">
        <f>'ZENABOG ENT'!Q6</f>
        <v>93.787878787878796</v>
      </c>
      <c r="S1039" s="443">
        <f>'ZENABOG ENT'!R6</f>
        <v>0.45347575757575614</v>
      </c>
      <c r="T1039" s="443">
        <f>'ZENABOG ENT'!S6</f>
        <v>4208.6948484848472</v>
      </c>
      <c r="U1039" s="433">
        <f>'ZENABOG ENT'!T6</f>
        <v>7</v>
      </c>
      <c r="V1039" s="433">
        <f>'ZENABOG ENT'!U6</f>
        <v>4</v>
      </c>
      <c r="W1039" s="433">
        <f>'ZENABOG ENT'!V6</f>
        <v>11</v>
      </c>
      <c r="X1039" s="434">
        <f>'ZENABOG ENT'!W6</f>
        <v>1031.6666666666667</v>
      </c>
      <c r="Y1039" s="434">
        <f>'ZENABOG ENT'!X6</f>
        <v>0</v>
      </c>
      <c r="Z1039" s="443">
        <f>'ZENABOG ENT'!Y6</f>
        <v>0</v>
      </c>
      <c r="AA1039" s="444">
        <f>'ZENABOG ENT'!Z6</f>
        <v>1.3725363489499192</v>
      </c>
      <c r="AB1039" s="446" t="str">
        <f>'ZENABOG ENT'!AA6</f>
        <v>HIGH-DON’T ORDER</v>
      </c>
      <c r="AC1039" s="443">
        <f>'ZENABOG ENT'!AB6</f>
        <v>0</v>
      </c>
      <c r="AD1039" s="450">
        <f>Table1[[#This Row],[Stock Sell in/Sell out]]*Table1[[#This Row],[Stock Norm +Transit Time]]/Table1[[#This Row],[Stock Norm QTY]]</f>
        <v>15.097899838449111</v>
      </c>
      <c r="AE1039" s="443">
        <f>Table1[[#This Row],[Stock Norm +Transit Time]]*Table1[[#This Row],[Av. Daily Sales MT]]</f>
        <v>4.9882333333333175</v>
      </c>
    </row>
    <row r="1040" spans="1:31" hidden="1">
      <c r="A1040" s="433" t="s">
        <v>120</v>
      </c>
      <c r="B1040" s="433" t="s">
        <v>342</v>
      </c>
      <c r="C1040" s="433" t="str">
        <f>'ZENABOG ENT'!B7</f>
        <v>W042</v>
      </c>
      <c r="D1040" s="433" t="str">
        <f>'ZENABOG ENT'!C7</f>
        <v>FORTUNE VIET 5KG</v>
      </c>
      <c r="E1040" s="433" t="str">
        <f>'ZENABOG ENT'!D7</f>
        <v>RICE</v>
      </c>
      <c r="F1040" s="433" t="str">
        <f>'ZENABOG ENT'!E7</f>
        <v>FORTUNE</v>
      </c>
      <c r="G1040" s="443">
        <f>'ZENABOG ENT'!F7</f>
        <v>8.8500000000000139</v>
      </c>
      <c r="H1040" s="434">
        <f>'ZENABOG ENT'!G7</f>
        <v>350.33333333333337</v>
      </c>
      <c r="I1040" s="443">
        <f>'ZENABOG ENT'!H7</f>
        <v>68322</v>
      </c>
      <c r="J1040" s="433">
        <f>'ZENABOG ENT'!I7</f>
        <v>188</v>
      </c>
      <c r="K1040" s="443">
        <f>'ZENABOG ENT'!J7</f>
        <v>4.7</v>
      </c>
      <c r="L1040" s="443">
        <f>'ZENABOG ENT'!K7</f>
        <v>36663.756422454804</v>
      </c>
      <c r="M1040" s="443">
        <f>'ZENABOG ENT'!L7</f>
        <v>195.01998097050426</v>
      </c>
      <c r="N1040" s="433">
        <f>'ZENABOG ENT'!M7</f>
        <v>24</v>
      </c>
      <c r="O1040" s="444">
        <f>'ZENABOG ENT'!N7</f>
        <v>0.1058787722752188</v>
      </c>
      <c r="P1040" s="433">
        <f>'ZENABOG ENT'!O7</f>
        <v>0.36724149867234779</v>
      </c>
      <c r="Q1040" s="433" t="str">
        <f>'ZENABOG ENT'!P7</f>
        <v>A</v>
      </c>
      <c r="R1040" s="434">
        <f>'ZENABOG ENT'!Q7</f>
        <v>15.924242424242426</v>
      </c>
      <c r="S1040" s="443">
        <f>'ZENABOG ENT'!R7</f>
        <v>0.40227272727272789</v>
      </c>
      <c r="T1040" s="443">
        <f>'ZENABOG ENT'!S7</f>
        <v>3105.5454545454545</v>
      </c>
      <c r="U1040" s="433">
        <f>'ZENABOG ENT'!T7</f>
        <v>7</v>
      </c>
      <c r="V1040" s="433">
        <f>'ZENABOG ENT'!U7</f>
        <v>4</v>
      </c>
      <c r="W1040" s="433">
        <f>'ZENABOG ENT'!V7</f>
        <v>11</v>
      </c>
      <c r="X1040" s="434">
        <f>'ZENABOG ENT'!W7</f>
        <v>175.16666666666669</v>
      </c>
      <c r="Y1040" s="434">
        <f>'ZENABOG ENT'!X7</f>
        <v>0</v>
      </c>
      <c r="Z1040" s="443">
        <f>'ZENABOG ENT'!Y7</f>
        <v>0</v>
      </c>
      <c r="AA1040" s="444">
        <f>'ZENABOG ENT'!Z7</f>
        <v>1.0732635585156993</v>
      </c>
      <c r="AB1040" s="446" t="str">
        <f>'ZENABOG ENT'!AA7</f>
        <v>HIGH-DON’T ORDER</v>
      </c>
      <c r="AC1040" s="443">
        <f>'ZENABOG ENT'!AB7</f>
        <v>0</v>
      </c>
      <c r="AD1040" s="450">
        <f>Table1[[#This Row],[Stock Sell in/Sell out]]*Table1[[#This Row],[Stock Norm +Transit Time]]/Table1[[#This Row],[Stock Norm QTY]]</f>
        <v>11.805899143672692</v>
      </c>
      <c r="AE1040" s="443">
        <f>Table1[[#This Row],[Stock Norm +Transit Time]]*Table1[[#This Row],[Av. Daily Sales MT]]</f>
        <v>4.4250000000000069</v>
      </c>
    </row>
    <row r="1041" spans="1:31" hidden="1">
      <c r="A1041" s="433" t="s">
        <v>120</v>
      </c>
      <c r="B1041" s="433" t="s">
        <v>342</v>
      </c>
      <c r="C1041" s="433" t="str">
        <f>'ZENABOG ENT'!B8</f>
        <v>W084</v>
      </c>
      <c r="D1041" s="433" t="str">
        <f>'ZENABOG ENT'!C8</f>
        <v>JAMAA CLASS 16 X 800G</v>
      </c>
      <c r="E1041" s="433" t="str">
        <f>'ZENABOG ENT'!D8</f>
        <v>SOAP</v>
      </c>
      <c r="F1041" s="433" t="str">
        <f>'ZENABOG ENT'!E8</f>
        <v>JAMAA</v>
      </c>
      <c r="G1041" s="443">
        <f>'ZENABOG ENT'!F8</f>
        <v>6.2272000000000141</v>
      </c>
      <c r="H1041" s="434">
        <f>'ZENABOG ENT'!G8</f>
        <v>472.33333333333337</v>
      </c>
      <c r="I1041" s="443">
        <f>'ZENABOG ENT'!H8</f>
        <v>59844.133333333331</v>
      </c>
      <c r="J1041" s="433">
        <f>'ZENABOG ENT'!I8</f>
        <v>1</v>
      </c>
      <c r="K1041" s="443">
        <f>'ZENABOG ENT'!J8</f>
        <v>1.2800000000000001E-2</v>
      </c>
      <c r="L1041" s="443">
        <f>'ZENABOG ENT'!K8</f>
        <v>126.69894142554692</v>
      </c>
      <c r="M1041" s="443">
        <f>'ZENABOG ENT'!L8</f>
        <v>126.69894142554692</v>
      </c>
      <c r="N1041" s="433">
        <f>'ZENABOG ENT'!M8</f>
        <v>16</v>
      </c>
      <c r="O1041" s="444">
        <f>'ZENABOG ENT'!N8</f>
        <v>7.4500371831891857E-2</v>
      </c>
      <c r="P1041" s="433">
        <f>'ZENABOG ENT'!O8</f>
        <v>0.44174187050423963</v>
      </c>
      <c r="Q1041" s="433" t="str">
        <f>'ZENABOG ENT'!P8</f>
        <v>A</v>
      </c>
      <c r="R1041" s="434">
        <f>'ZENABOG ENT'!Q8</f>
        <v>21.469696969696972</v>
      </c>
      <c r="S1041" s="443">
        <f>'ZENABOG ENT'!R8</f>
        <v>0.28305454545454611</v>
      </c>
      <c r="T1041" s="443">
        <f>'ZENABOG ENT'!S8</f>
        <v>2720.1878787878786</v>
      </c>
      <c r="U1041" s="433">
        <f>'ZENABOG ENT'!T8</f>
        <v>7</v>
      </c>
      <c r="V1041" s="433">
        <f>'ZENABOG ENT'!U8</f>
        <v>4</v>
      </c>
      <c r="W1041" s="433">
        <f>'ZENABOG ENT'!V8</f>
        <v>11</v>
      </c>
      <c r="X1041" s="434">
        <f>'ZENABOG ENT'!W8</f>
        <v>236.16666666666669</v>
      </c>
      <c r="Y1041" s="434">
        <f>'ZENABOG ENT'!X8</f>
        <v>235.16666666666669</v>
      </c>
      <c r="Z1041" s="443">
        <f>'ZENABOG ENT'!Y8</f>
        <v>3.1004160903316937</v>
      </c>
      <c r="AA1041" s="444">
        <f>'ZENABOG ENT'!Z8</f>
        <v>4.234297812279463E-3</v>
      </c>
      <c r="AB1041" s="446" t="str">
        <f>'ZENABOG ENT'!AA8</f>
        <v>VERY LOW-ORDER URGENTLY</v>
      </c>
      <c r="AC1041" s="443">
        <f>'ZENABOG ENT'!AB8</f>
        <v>29795.367725241118</v>
      </c>
      <c r="AD1041" s="450">
        <f>Table1[[#This Row],[Stock Sell in/Sell out]]*Table1[[#This Row],[Stock Norm +Transit Time]]/Table1[[#This Row],[Stock Norm QTY]]</f>
        <v>4.6577275935074096E-2</v>
      </c>
      <c r="AE1041" s="443">
        <f>Table1[[#This Row],[Stock Norm +Transit Time]]*Table1[[#This Row],[Av. Daily Sales MT]]</f>
        <v>3.113600000000007</v>
      </c>
    </row>
    <row r="1042" spans="1:31" hidden="1">
      <c r="A1042" s="433" t="s">
        <v>120</v>
      </c>
      <c r="B1042" s="433" t="s">
        <v>342</v>
      </c>
      <c r="C1042" s="433" t="str">
        <f>'ZENABOG ENT'!B9</f>
        <v>W043</v>
      </c>
      <c r="D1042" s="433" t="str">
        <f>'ZENABOG ENT'!C9</f>
        <v>FORTUNE VIET 25KG</v>
      </c>
      <c r="E1042" s="433" t="str">
        <f>'ZENABOG ENT'!D9</f>
        <v>RICE</v>
      </c>
      <c r="F1042" s="433" t="str">
        <f>'ZENABOG ENT'!E9</f>
        <v>FORTUNE</v>
      </c>
      <c r="G1042" s="443">
        <f>'ZENABOG ENT'!F9</f>
        <v>5.2083333333333339</v>
      </c>
      <c r="H1042" s="434">
        <f>'ZENABOG ENT'!G9</f>
        <v>208.33333333333334</v>
      </c>
      <c r="I1042" s="443">
        <f>'ZENABOG ENT'!H9</f>
        <v>38958.333333333336</v>
      </c>
      <c r="J1042" s="433">
        <f>'ZENABOG ENT'!I9</f>
        <v>383</v>
      </c>
      <c r="K1042" s="443">
        <f>'ZENABOG ENT'!J9</f>
        <v>9.5749999999999993</v>
      </c>
      <c r="L1042" s="443">
        <f>'ZENABOG ENT'!K9</f>
        <v>71621</v>
      </c>
      <c r="M1042" s="443">
        <f>'ZENABOG ENT'!L9</f>
        <v>187</v>
      </c>
      <c r="N1042" s="433">
        <f>'ZENABOG ENT'!M9</f>
        <v>32</v>
      </c>
      <c r="O1042" s="444">
        <f>'ZENABOG ENT'!N9</f>
        <v>6.2310953551800052E-2</v>
      </c>
      <c r="P1042" s="433">
        <f>'ZENABOG ENT'!O9</f>
        <v>0.50405282405603968</v>
      </c>
      <c r="Q1042" s="433" t="str">
        <f>'ZENABOG ENT'!P9</f>
        <v>B</v>
      </c>
      <c r="R1042" s="434">
        <f>'ZENABOG ENT'!Q9</f>
        <v>9.4696969696969706</v>
      </c>
      <c r="S1042" s="443">
        <f>'ZENABOG ENT'!R9</f>
        <v>0.23674242424242428</v>
      </c>
      <c r="T1042" s="443">
        <f>'ZENABOG ENT'!S9</f>
        <v>1770.8333333333335</v>
      </c>
      <c r="U1042" s="433">
        <f>'ZENABOG ENT'!T9</f>
        <v>14</v>
      </c>
      <c r="V1042" s="433">
        <f>'ZENABOG ENT'!U9</f>
        <v>4</v>
      </c>
      <c r="W1042" s="433">
        <f>'ZENABOG ENT'!V9</f>
        <v>18</v>
      </c>
      <c r="X1042" s="434">
        <f>'ZENABOG ENT'!W9</f>
        <v>170.45454545454547</v>
      </c>
      <c r="Y1042" s="434">
        <f>'ZENABOG ENT'!X9</f>
        <v>0</v>
      </c>
      <c r="Z1042" s="443">
        <f>'ZENABOG ENT'!Y9</f>
        <v>0</v>
      </c>
      <c r="AA1042" s="444">
        <f>'ZENABOG ENT'!Z9</f>
        <v>2.2469333333333332</v>
      </c>
      <c r="AB1042" s="446" t="str">
        <f>'ZENABOG ENT'!AA9</f>
        <v>VERY HIGH-DON’T ORDER</v>
      </c>
      <c r="AC1042" s="443">
        <f>'ZENABOG ENT'!AB9</f>
        <v>0</v>
      </c>
      <c r="AD1042" s="450">
        <f>Table1[[#This Row],[Stock Sell in/Sell out]]*Table1[[#This Row],[Stock Norm +Transit Time]]/Table1[[#This Row],[Stock Norm QTY]]</f>
        <v>40.444799999999994</v>
      </c>
      <c r="AE1042" s="443">
        <f>Table1[[#This Row],[Stock Norm +Transit Time]]*Table1[[#This Row],[Av. Daily Sales MT]]</f>
        <v>4.2613636363636367</v>
      </c>
    </row>
    <row r="1043" spans="1:31" hidden="1">
      <c r="A1043" s="433" t="s">
        <v>120</v>
      </c>
      <c r="B1043" s="433" t="s">
        <v>342</v>
      </c>
      <c r="C1043" s="433" t="str">
        <f>'ZENABOG ENT'!B10</f>
        <v>W086</v>
      </c>
      <c r="D1043" s="433" t="str">
        <f>'ZENABOG ENT'!C10</f>
        <v>JAMAA CLASSI 24 X 300G</v>
      </c>
      <c r="E1043" s="433" t="str">
        <f>'ZENABOG ENT'!D10</f>
        <v>SOAP</v>
      </c>
      <c r="F1043" s="433" t="str">
        <f>'ZENABOG ENT'!E10</f>
        <v>JAMAA</v>
      </c>
      <c r="G1043" s="443">
        <f>'ZENABOG ENT'!F10</f>
        <v>4.6440000000000072</v>
      </c>
      <c r="H1043" s="434">
        <f>'ZENABOG ENT'!G10</f>
        <v>639</v>
      </c>
      <c r="I1043" s="443">
        <f>'ZENABOG ENT'!H10</f>
        <v>27734.759999999995</v>
      </c>
      <c r="J1043" s="433">
        <f>'ZENABOG ENT'!I10</f>
        <v>1496</v>
      </c>
      <c r="K1043" s="443">
        <f>'ZENABOG ENT'!J10</f>
        <v>10.774800000000001</v>
      </c>
      <c r="L1043" s="443">
        <f>'ZENABOG ENT'!K10</f>
        <v>64931.456901408441</v>
      </c>
      <c r="M1043" s="443">
        <f>'ZENABOG ENT'!L10</f>
        <v>43.403380281690133</v>
      </c>
      <c r="N1043" s="433">
        <f>'ZENABOG ENT'!M10</f>
        <v>4</v>
      </c>
      <c r="O1043" s="444">
        <f>'ZENABOG ENT'!N10</f>
        <v>5.5559437112555489E-2</v>
      </c>
      <c r="P1043" s="433">
        <f>'ZENABOG ENT'!O10</f>
        <v>0.55961226116859519</v>
      </c>
      <c r="Q1043" s="433" t="str">
        <f>'ZENABOG ENT'!P10</f>
        <v>B</v>
      </c>
      <c r="R1043" s="434">
        <f>'ZENABOG ENT'!Q10</f>
        <v>29.045454545454547</v>
      </c>
      <c r="S1043" s="443">
        <f>'ZENABOG ENT'!R10</f>
        <v>0.21109090909090941</v>
      </c>
      <c r="T1043" s="443">
        <f>'ZENABOG ENT'!S10</f>
        <v>1260.6709090909089</v>
      </c>
      <c r="U1043" s="433">
        <f>'ZENABOG ENT'!T10</f>
        <v>14</v>
      </c>
      <c r="V1043" s="433">
        <f>'ZENABOG ENT'!U10</f>
        <v>4</v>
      </c>
      <c r="W1043" s="433">
        <f>'ZENABOG ENT'!V10</f>
        <v>18</v>
      </c>
      <c r="X1043" s="434">
        <f>'ZENABOG ENT'!W10</f>
        <v>522.81818181818187</v>
      </c>
      <c r="Y1043" s="434">
        <f>'ZENABOG ENT'!X10</f>
        <v>0</v>
      </c>
      <c r="Z1043" s="443">
        <f>'ZENABOG ENT'!Y10</f>
        <v>0</v>
      </c>
      <c r="AA1043" s="444">
        <f>'ZENABOG ENT'!Z10</f>
        <v>2.8614154060163446</v>
      </c>
      <c r="AB1043" s="446" t="str">
        <f>'ZENABOG ENT'!AA10</f>
        <v>VERY HIGH-DON’T ORDER</v>
      </c>
      <c r="AC1043" s="443">
        <f>'ZENABOG ENT'!AB10</f>
        <v>0</v>
      </c>
      <c r="AD1043" s="450">
        <f>Table1[[#This Row],[Stock Sell in/Sell out]]*Table1[[#This Row],[Stock Norm +Transit Time]]/Table1[[#This Row],[Stock Norm QTY]]</f>
        <v>51.505477308294203</v>
      </c>
      <c r="AE1043" s="443">
        <f>Table1[[#This Row],[Stock Norm +Transit Time]]*Table1[[#This Row],[Av. Daily Sales MT]]</f>
        <v>3.7996363636363695</v>
      </c>
    </row>
    <row r="1044" spans="1:31" hidden="1">
      <c r="A1044" s="433" t="s">
        <v>120</v>
      </c>
      <c r="B1044" s="433" t="s">
        <v>342</v>
      </c>
      <c r="C1044" s="433" t="str">
        <f>'ZENABOG ENT'!B11</f>
        <v>W151</v>
      </c>
      <c r="D1044" s="433" t="str">
        <f>'ZENABOG ENT'!C11</f>
        <v>FRYTOL 4.5 LT</v>
      </c>
      <c r="E1044" s="433" t="str">
        <f>'ZENABOG ENT'!D11</f>
        <v>COOKING OIL</v>
      </c>
      <c r="F1044" s="433" t="str">
        <f>'ZENABOG ENT'!E11</f>
        <v>FRYTOL</v>
      </c>
      <c r="G1044" s="443">
        <f>'ZENABOG ENT'!F11</f>
        <v>3.8637000000000055</v>
      </c>
      <c r="H1044" s="434">
        <f>'ZENABOG ENT'!G11</f>
        <v>233</v>
      </c>
      <c r="I1044" s="443">
        <f>'ZENABOG ENT'!H11</f>
        <v>60985</v>
      </c>
      <c r="J1044" s="433">
        <f>'ZENABOG ENT'!I11</f>
        <v>1130</v>
      </c>
      <c r="K1044" s="443">
        <f>'ZENABOG ENT'!J11</f>
        <v>18.306000000000001</v>
      </c>
      <c r="L1044" s="443">
        <f>'ZENABOG ENT'!K11</f>
        <v>295764.16309012874</v>
      </c>
      <c r="M1044" s="443">
        <f>'ZENABOG ENT'!L11</f>
        <v>261.73819742489269</v>
      </c>
      <c r="N1044" s="433">
        <f>'ZENABOG ENT'!M11</f>
        <v>32</v>
      </c>
      <c r="O1044" s="444">
        <f>'ZENABOG ENT'!N11</f>
        <v>4.622415959771331E-2</v>
      </c>
      <c r="P1044" s="433">
        <f>'ZENABOG ENT'!O11</f>
        <v>0.6058364207663085</v>
      </c>
      <c r="Q1044" s="433" t="str">
        <f>'ZENABOG ENT'!P11</f>
        <v>B</v>
      </c>
      <c r="R1044" s="434">
        <f>'ZENABOG ENT'!Q11</f>
        <v>10.590909090909092</v>
      </c>
      <c r="S1044" s="443">
        <f>'ZENABOG ENT'!R11</f>
        <v>0.17562272727272751</v>
      </c>
      <c r="T1044" s="443">
        <f>'ZENABOG ENT'!S11</f>
        <v>2772.0454545454545</v>
      </c>
      <c r="U1044" s="433">
        <f>'ZENABOG ENT'!T11</f>
        <v>14</v>
      </c>
      <c r="V1044" s="433">
        <f>'ZENABOG ENT'!U11</f>
        <v>4</v>
      </c>
      <c r="W1044" s="433">
        <f>'ZENABOG ENT'!V11</f>
        <v>18</v>
      </c>
      <c r="X1044" s="434">
        <f>'ZENABOG ENT'!W11</f>
        <v>190.63636363636365</v>
      </c>
      <c r="Y1044" s="434">
        <f>'ZENABOG ENT'!X11</f>
        <v>0</v>
      </c>
      <c r="Z1044" s="443">
        <f>'ZENABOG ENT'!Y11</f>
        <v>0</v>
      </c>
      <c r="AA1044" s="444">
        <f>'ZENABOG ENT'!Z11</f>
        <v>5.9275154983309486</v>
      </c>
      <c r="AB1044" s="446" t="str">
        <f>'ZENABOG ENT'!AA11</f>
        <v>VERY HIGH-DON’T ORDER</v>
      </c>
      <c r="AC1044" s="443">
        <f>'ZENABOG ENT'!AB11</f>
        <v>0</v>
      </c>
      <c r="AD1044" s="450">
        <f>Table1[[#This Row],[Stock Sell in/Sell out]]*Table1[[#This Row],[Stock Norm +Transit Time]]/Table1[[#This Row],[Stock Norm QTY]]</f>
        <v>106.69527896995707</v>
      </c>
      <c r="AE1044" s="443">
        <f>Table1[[#This Row],[Stock Norm +Transit Time]]*Table1[[#This Row],[Av. Daily Sales MT]]</f>
        <v>3.1612090909090953</v>
      </c>
    </row>
    <row r="1045" spans="1:31" hidden="1">
      <c r="A1045" s="433" t="s">
        <v>120</v>
      </c>
      <c r="B1045" s="433" t="s">
        <v>342</v>
      </c>
      <c r="C1045" s="433" t="str">
        <f>'ZENABOG ENT'!B12</f>
        <v>W239</v>
      </c>
      <c r="D1045" s="433" t="str">
        <f>'ZENABOG ENT'!C12</f>
        <v>EAZZY LAUNDRY SOAP 32X280G</v>
      </c>
      <c r="E1045" s="433" t="str">
        <f>'ZENABOG ENT'!D12</f>
        <v>SOAP</v>
      </c>
      <c r="F1045" s="433" t="str">
        <f>'ZENABOG ENT'!E12</f>
        <v>EAZZY</v>
      </c>
      <c r="G1045" s="443">
        <f>'ZENABOG ENT'!F12</f>
        <v>3.0045866666666696</v>
      </c>
      <c r="H1045" s="434">
        <f>'ZENABOG ENT'!G12</f>
        <v>335.33333333333337</v>
      </c>
      <c r="I1045" s="443">
        <f>'ZENABOG ENT'!H12</f>
        <v>0</v>
      </c>
      <c r="J1045" s="433">
        <f>'ZENABOG ENT'!I12</f>
        <v>1236</v>
      </c>
      <c r="K1045" s="443">
        <f>'ZENABOG ENT'!J12</f>
        <v>11.074560000000002</v>
      </c>
      <c r="L1045" s="443">
        <f>'ZENABOG ENT'!K12</f>
        <v>0</v>
      </c>
      <c r="M1045" s="443">
        <f>'ZENABOG ENT'!L12</f>
        <v>0</v>
      </c>
      <c r="N1045" s="433">
        <f>'ZENABOG ENT'!M12</f>
        <v>48</v>
      </c>
      <c r="O1045" s="444">
        <f>'ZENABOG ENT'!N12</f>
        <v>3.594598276397272E-2</v>
      </c>
      <c r="P1045" s="433">
        <f>'ZENABOG ENT'!O12</f>
        <v>0.64178240353028126</v>
      </c>
      <c r="Q1045" s="433" t="str">
        <f>'ZENABOG ENT'!P12</f>
        <v>B</v>
      </c>
      <c r="R1045" s="434">
        <f>'ZENABOG ENT'!Q12</f>
        <v>15.242424242424244</v>
      </c>
      <c r="S1045" s="443">
        <f>'ZENABOG ENT'!R12</f>
        <v>0.13657212121212134</v>
      </c>
      <c r="T1045" s="443">
        <f>'ZENABOG ENT'!S12</f>
        <v>0</v>
      </c>
      <c r="U1045" s="433">
        <f>'ZENABOG ENT'!T12</f>
        <v>14</v>
      </c>
      <c r="V1045" s="433">
        <f>'ZENABOG ENT'!U12</f>
        <v>4</v>
      </c>
      <c r="W1045" s="433">
        <f>'ZENABOG ENT'!V12</f>
        <v>18</v>
      </c>
      <c r="X1045" s="434">
        <f>'ZENABOG ENT'!W12</f>
        <v>274.36363636363637</v>
      </c>
      <c r="Y1045" s="434">
        <f>'ZENABOG ENT'!X12</f>
        <v>0</v>
      </c>
      <c r="Z1045" s="443">
        <f>'ZENABOG ENT'!Y12</f>
        <v>0</v>
      </c>
      <c r="AA1045" s="444">
        <f>'ZENABOG ENT'!Z12</f>
        <v>4.5049701789264409</v>
      </c>
      <c r="AB1045" s="446" t="str">
        <f>'ZENABOG ENT'!AA12</f>
        <v>VERY HIGH-DON’T ORDER</v>
      </c>
      <c r="AC1045" s="443">
        <f>'ZENABOG ENT'!AB12</f>
        <v>0</v>
      </c>
      <c r="AD1045" s="450">
        <f>Table1[[#This Row],[Stock Sell in/Sell out]]*Table1[[#This Row],[Stock Norm +Transit Time]]/Table1[[#This Row],[Stock Norm QTY]]</f>
        <v>81.089463220675938</v>
      </c>
      <c r="AE1045" s="443">
        <f>Table1[[#This Row],[Stock Norm +Transit Time]]*Table1[[#This Row],[Av. Daily Sales MT]]</f>
        <v>2.4582981818181842</v>
      </c>
    </row>
    <row r="1046" spans="1:31" hidden="1">
      <c r="A1046" s="433" t="s">
        <v>120</v>
      </c>
      <c r="B1046" s="433" t="s">
        <v>342</v>
      </c>
      <c r="C1046" s="433" t="str">
        <f>'ZENABOG ENT'!B13</f>
        <v>W237</v>
      </c>
      <c r="D1046" s="433" t="str">
        <f>'ZENABOG ENT'!C13</f>
        <v>EAZZY LAUNDRY SOAP 24X220G</v>
      </c>
      <c r="E1046" s="433" t="str">
        <f>'ZENABOG ENT'!D13</f>
        <v>SOAP</v>
      </c>
      <c r="F1046" s="433" t="str">
        <f>'ZENABOG ENT'!E13</f>
        <v>EAZZY</v>
      </c>
      <c r="G1046" s="443">
        <f>'ZENABOG ENT'!F13</f>
        <v>2.5167999999999986</v>
      </c>
      <c r="H1046" s="434">
        <f>'ZENABOG ENT'!G13</f>
        <v>476.66666666666669</v>
      </c>
      <c r="I1046" s="443">
        <f>'ZENABOG ENT'!H13</f>
        <v>0</v>
      </c>
      <c r="J1046" s="433">
        <f>'ZENABOG ENT'!I13</f>
        <v>6374</v>
      </c>
      <c r="K1046" s="443">
        <f>'ZENABOG ENT'!J13</f>
        <v>33.654720000000005</v>
      </c>
      <c r="L1046" s="443">
        <f>'ZENABOG ENT'!K13</f>
        <v>0</v>
      </c>
      <c r="M1046" s="443">
        <f>'ZENABOG ENT'!L13</f>
        <v>0</v>
      </c>
      <c r="N1046" s="433">
        <f>'ZENABOG ENT'!M13</f>
        <v>5</v>
      </c>
      <c r="O1046" s="444">
        <f>'ZENABOG ENT'!N13</f>
        <v>3.011024791664069E-2</v>
      </c>
      <c r="P1046" s="433">
        <f>'ZENABOG ENT'!O13</f>
        <v>0.67189265144692201</v>
      </c>
      <c r="Q1046" s="433" t="str">
        <f>'ZENABOG ENT'!P13</f>
        <v>B</v>
      </c>
      <c r="R1046" s="434">
        <f>'ZENABOG ENT'!Q13</f>
        <v>21.666666666666668</v>
      </c>
      <c r="S1046" s="443">
        <f>'ZENABOG ENT'!R13</f>
        <v>0.11439999999999993</v>
      </c>
      <c r="T1046" s="443">
        <f>'ZENABOG ENT'!S13</f>
        <v>0</v>
      </c>
      <c r="U1046" s="433">
        <f>'ZENABOG ENT'!T13</f>
        <v>14</v>
      </c>
      <c r="V1046" s="433">
        <f>'ZENABOG ENT'!U13</f>
        <v>4</v>
      </c>
      <c r="W1046" s="433">
        <f>'ZENABOG ENT'!V13</f>
        <v>18</v>
      </c>
      <c r="X1046" s="434">
        <f>'ZENABOG ENT'!W13</f>
        <v>390</v>
      </c>
      <c r="Y1046" s="434">
        <f>'ZENABOG ENT'!X13</f>
        <v>0</v>
      </c>
      <c r="Z1046" s="443">
        <f>'ZENABOG ENT'!Y13</f>
        <v>0</v>
      </c>
      <c r="AA1046" s="444">
        <f>'ZENABOG ENT'!Z13</f>
        <v>16.343589743589742</v>
      </c>
      <c r="AB1046" s="446" t="str">
        <f>'ZENABOG ENT'!AA13</f>
        <v>VERY HIGH-DON’T ORDER</v>
      </c>
      <c r="AC1046" s="443">
        <f>'ZENABOG ENT'!AB13</f>
        <v>0</v>
      </c>
      <c r="AD1046" s="450">
        <f>Table1[[#This Row],[Stock Sell in/Sell out]]*Table1[[#This Row],[Stock Norm +Transit Time]]/Table1[[#This Row],[Stock Norm QTY]]</f>
        <v>294.18461538461537</v>
      </c>
      <c r="AE1046" s="443">
        <f>Table1[[#This Row],[Stock Norm +Transit Time]]*Table1[[#This Row],[Av. Daily Sales MT]]</f>
        <v>2.0591999999999988</v>
      </c>
    </row>
    <row r="1047" spans="1:31" hidden="1">
      <c r="A1047" s="433" t="s">
        <v>120</v>
      </c>
      <c r="B1047" s="433" t="s">
        <v>342</v>
      </c>
      <c r="C1047" s="433" t="str">
        <f>'ZENABOG ENT'!B14</f>
        <v>W140</v>
      </c>
      <c r="D1047" s="433" t="str">
        <f>'ZENABOG ENT'!C14</f>
        <v>JAMAA CLASSIC 130G</v>
      </c>
      <c r="E1047" s="433" t="str">
        <f>'ZENABOG ENT'!D14</f>
        <v>SOAP</v>
      </c>
      <c r="F1047" s="433" t="str">
        <f>'ZENABOG ENT'!E14</f>
        <v>JAMAA</v>
      </c>
      <c r="G1047" s="443">
        <f>'ZENABOG ENT'!F14</f>
        <v>2.3420800000000019</v>
      </c>
      <c r="H1047" s="434">
        <f>'ZENABOG ENT'!G14</f>
        <v>375.33333333333331</v>
      </c>
      <c r="I1047" s="443">
        <f>'ZENABOG ENT'!H14</f>
        <v>15764</v>
      </c>
      <c r="J1047" s="433">
        <f>'ZENABOG ENT'!I14</f>
        <v>2522</v>
      </c>
      <c r="K1047" s="443">
        <f>'ZENABOG ENT'!J14</f>
        <v>15.73728</v>
      </c>
      <c r="L1047" s="443">
        <f>'ZENABOG ENT'!K14</f>
        <v>105924</v>
      </c>
      <c r="M1047" s="443">
        <f>'ZENABOG ENT'!L14</f>
        <v>42</v>
      </c>
      <c r="N1047" s="433">
        <f>'ZENABOG ENT'!M14</f>
        <v>5</v>
      </c>
      <c r="O1047" s="444">
        <f>'ZENABOG ENT'!N14</f>
        <v>2.8019949714163193E-2</v>
      </c>
      <c r="P1047" s="433">
        <f>'ZENABOG ENT'!O14</f>
        <v>0.69991260116108522</v>
      </c>
      <c r="Q1047" s="433" t="str">
        <f>'ZENABOG ENT'!P14</f>
        <v>B</v>
      </c>
      <c r="R1047" s="434">
        <f>'ZENABOG ENT'!Q14</f>
        <v>17.060606060606059</v>
      </c>
      <c r="S1047" s="443">
        <f>'ZENABOG ENT'!R14</f>
        <v>0.10645818181818191</v>
      </c>
      <c r="T1047" s="443">
        <f>'ZENABOG ENT'!S14</f>
        <v>716.5454545454545</v>
      </c>
      <c r="U1047" s="433">
        <f>'ZENABOG ENT'!T14</f>
        <v>14</v>
      </c>
      <c r="V1047" s="433">
        <f>'ZENABOG ENT'!U14</f>
        <v>4</v>
      </c>
      <c r="W1047" s="433">
        <f>'ZENABOG ENT'!V14</f>
        <v>18</v>
      </c>
      <c r="X1047" s="434">
        <f>'ZENABOG ENT'!W14</f>
        <v>307.09090909090907</v>
      </c>
      <c r="Y1047" s="434">
        <f>'ZENABOG ENT'!X14</f>
        <v>0</v>
      </c>
      <c r="Z1047" s="443">
        <f>'ZENABOG ENT'!Y14</f>
        <v>0</v>
      </c>
      <c r="AA1047" s="444">
        <f>'ZENABOG ENT'!Z14</f>
        <v>8.2125518058022511</v>
      </c>
      <c r="AB1047" s="446" t="str">
        <f>'ZENABOG ENT'!AA14</f>
        <v>VERY HIGH-DON’T ORDER</v>
      </c>
      <c r="AC1047" s="443">
        <f>'ZENABOG ENT'!AB14</f>
        <v>0</v>
      </c>
      <c r="AD1047" s="450">
        <f>Table1[[#This Row],[Stock Sell in/Sell out]]*Table1[[#This Row],[Stock Norm +Transit Time]]/Table1[[#This Row],[Stock Norm QTY]]</f>
        <v>147.82593250444052</v>
      </c>
      <c r="AE1047" s="443">
        <f>Table1[[#This Row],[Stock Norm +Transit Time]]*Table1[[#This Row],[Av. Daily Sales MT]]</f>
        <v>1.9162472727272744</v>
      </c>
    </row>
    <row r="1048" spans="1:31" hidden="1">
      <c r="A1048" s="433" t="s">
        <v>120</v>
      </c>
      <c r="B1048" s="433" t="s">
        <v>342</v>
      </c>
      <c r="C1048" s="433" t="str">
        <f>'ZENABOG ENT'!B15</f>
        <v>W067</v>
      </c>
      <c r="D1048" s="433" t="str">
        <f>'ZENABOG ENT'!C15</f>
        <v>FORTUNE DELICIOUS 4.5KG</v>
      </c>
      <c r="E1048" s="433" t="str">
        <f>'ZENABOG ENT'!D15</f>
        <v>RICE</v>
      </c>
      <c r="F1048" s="433" t="str">
        <f>'ZENABOG ENT'!E15</f>
        <v>FORTUNE DELICIOUS</v>
      </c>
      <c r="G1048" s="443">
        <f>'ZENABOG ENT'!F15</f>
        <v>1.8764999999999992</v>
      </c>
      <c r="H1048" s="434">
        <f>'ZENABOG ENT'!G15</f>
        <v>80</v>
      </c>
      <c r="I1048" s="443">
        <f>'ZENABOG ENT'!H15</f>
        <v>15095.400000000001</v>
      </c>
      <c r="J1048" s="433">
        <f>'ZENABOG ENT'!I15</f>
        <v>177</v>
      </c>
      <c r="K1048" s="443">
        <f>'ZENABOG ENT'!J15</f>
        <v>3.9914999999999998</v>
      </c>
      <c r="L1048" s="443">
        <f>'ZENABOG ENT'!K15</f>
        <v>33398.572500000002</v>
      </c>
      <c r="M1048" s="443">
        <f>'ZENABOG ENT'!L15</f>
        <v>188.69250000000002</v>
      </c>
      <c r="N1048" s="433">
        <f>'ZENABOG ENT'!M15</f>
        <v>20</v>
      </c>
      <c r="O1048" s="444">
        <f>'ZENABOG ENT'!N15</f>
        <v>2.2449888833270926E-2</v>
      </c>
      <c r="P1048" s="433">
        <f>'ZENABOG ENT'!O15</f>
        <v>0.72236248999435615</v>
      </c>
      <c r="Q1048" s="433" t="str">
        <f>'ZENABOG ENT'!P15</f>
        <v>B</v>
      </c>
      <c r="R1048" s="434">
        <f>'ZENABOG ENT'!Q15</f>
        <v>3.6363636363636362</v>
      </c>
      <c r="S1048" s="443">
        <f>'ZENABOG ENT'!R15</f>
        <v>8.5295454545454508E-2</v>
      </c>
      <c r="T1048" s="443">
        <f>'ZENABOG ENT'!S15</f>
        <v>686.15454545454554</v>
      </c>
      <c r="U1048" s="433">
        <f>'ZENABOG ENT'!T15</f>
        <v>14</v>
      </c>
      <c r="V1048" s="433">
        <f>'ZENABOG ENT'!U15</f>
        <v>4</v>
      </c>
      <c r="W1048" s="433">
        <f>'ZENABOG ENT'!V15</f>
        <v>18</v>
      </c>
      <c r="X1048" s="434">
        <f>'ZENABOG ENT'!W15</f>
        <v>65.454545454545453</v>
      </c>
      <c r="Y1048" s="434">
        <f>'ZENABOG ENT'!X15</f>
        <v>0</v>
      </c>
      <c r="Z1048" s="443">
        <f>'ZENABOG ENT'!Y15</f>
        <v>0</v>
      </c>
      <c r="AA1048" s="444">
        <f>'ZENABOG ENT'!Z15</f>
        <v>2.7041666666666666</v>
      </c>
      <c r="AB1048" s="446" t="str">
        <f>'ZENABOG ENT'!AA15</f>
        <v>VERY HIGH-DON’T ORDER</v>
      </c>
      <c r="AC1048" s="443">
        <f>'ZENABOG ENT'!AB15</f>
        <v>0</v>
      </c>
      <c r="AD1048" s="450">
        <f>Table1[[#This Row],[Stock Sell in/Sell out]]*Table1[[#This Row],[Stock Norm +Transit Time]]/Table1[[#This Row],[Stock Norm QTY]]</f>
        <v>48.675000000000004</v>
      </c>
      <c r="AE1048" s="443">
        <f>Table1[[#This Row],[Stock Norm +Transit Time]]*Table1[[#This Row],[Av. Daily Sales MT]]</f>
        <v>1.5353181818181811</v>
      </c>
    </row>
    <row r="1049" spans="1:31" hidden="1">
      <c r="A1049" s="433" t="s">
        <v>120</v>
      </c>
      <c r="B1049" s="433" t="s">
        <v>342</v>
      </c>
      <c r="C1049" s="433" t="str">
        <f>'ZENABOG ENT'!B16</f>
        <v>W194</v>
      </c>
      <c r="D1049" s="433" t="str">
        <f>'ZENABOG ENT'!C16</f>
        <v>ALIFE MEDICATED 18X200G</v>
      </c>
      <c r="E1049" s="433" t="str">
        <f>'ZENABOG ENT'!D16</f>
        <v>SOAP</v>
      </c>
      <c r="F1049" s="433" t="str">
        <f>'ZENABOG ENT'!E16</f>
        <v>ALIFE</v>
      </c>
      <c r="G1049" s="443">
        <f>'ZENABOG ENT'!F16</f>
        <v>1.8313333333333404</v>
      </c>
      <c r="H1049" s="434">
        <f>'ZENABOG ENT'!G16</f>
        <v>490.33333333333337</v>
      </c>
      <c r="I1049" s="443">
        <f>'ZENABOG ENT'!H16</f>
        <v>40694.826666666653</v>
      </c>
      <c r="J1049" s="433">
        <f>'ZENABOG ENT'!I16</f>
        <v>392</v>
      </c>
      <c r="K1049" s="443">
        <f>'ZENABOG ENT'!J16</f>
        <v>1.4144000000000001</v>
      </c>
      <c r="L1049" s="443">
        <f>'ZENABOG ENT'!K16</f>
        <v>32533.729544527519</v>
      </c>
      <c r="M1049" s="443">
        <f>'ZENABOG ENT'!L16</f>
        <v>82.994208021753877</v>
      </c>
      <c r="N1049" s="433">
        <f>'ZENABOG ENT'!M16</f>
        <v>5</v>
      </c>
      <c r="O1049" s="444">
        <f>'ZENABOG ENT'!N16</f>
        <v>2.1909528244069807E-2</v>
      </c>
      <c r="P1049" s="433">
        <f>'ZENABOG ENT'!O16</f>
        <v>0.74427201823842593</v>
      </c>
      <c r="Q1049" s="433" t="str">
        <f>'ZENABOG ENT'!P16</f>
        <v>B</v>
      </c>
      <c r="R1049" s="434">
        <f>'ZENABOG ENT'!Q16</f>
        <v>22.287878787878789</v>
      </c>
      <c r="S1049" s="443">
        <f>'ZENABOG ENT'!R16</f>
        <v>8.3242424242424562E-2</v>
      </c>
      <c r="T1049" s="443">
        <f>'ZENABOG ENT'!S16</f>
        <v>1849.7648484848478</v>
      </c>
      <c r="U1049" s="433">
        <f>'ZENABOG ENT'!T16</f>
        <v>14</v>
      </c>
      <c r="V1049" s="433">
        <f>'ZENABOG ENT'!U16</f>
        <v>4</v>
      </c>
      <c r="W1049" s="433">
        <f>'ZENABOG ENT'!V16</f>
        <v>18</v>
      </c>
      <c r="X1049" s="434">
        <f>'ZENABOG ENT'!W16</f>
        <v>401.18181818181819</v>
      </c>
      <c r="Y1049" s="434">
        <f>'ZENABOG ENT'!X16</f>
        <v>9.181818181818187</v>
      </c>
      <c r="Z1049" s="443">
        <f>'ZENABOG ENT'!Y16</f>
        <v>3.4292936159693622E-2</v>
      </c>
      <c r="AA1049" s="444">
        <f>'ZENABOG ENT'!Z16</f>
        <v>0.97711307500566502</v>
      </c>
      <c r="AB1049" s="446" t="str">
        <f>'ZENABOG ENT'!AA16</f>
        <v>LOW MAY- ORDER</v>
      </c>
      <c r="AC1049" s="443">
        <f>'ZENABOG ENT'!AB16</f>
        <v>762.03772819974063</v>
      </c>
      <c r="AD1049" s="450">
        <f>Table1[[#This Row],[Stock Sell in/Sell out]]*Table1[[#This Row],[Stock Norm +Transit Time]]/Table1[[#This Row],[Stock Norm QTY]]</f>
        <v>17.588035350101972</v>
      </c>
      <c r="AE1049" s="443">
        <f>Table1[[#This Row],[Stock Norm +Transit Time]]*Table1[[#This Row],[Av. Daily Sales MT]]</f>
        <v>1.4983636363636421</v>
      </c>
    </row>
    <row r="1050" spans="1:31" hidden="1">
      <c r="A1050" s="433" t="s">
        <v>120</v>
      </c>
      <c r="B1050" s="433" t="s">
        <v>342</v>
      </c>
      <c r="C1050" s="433" t="str">
        <f>'ZENABOG ENT'!B17</f>
        <v>W184</v>
      </c>
      <c r="D1050" s="433" t="str">
        <f>'ZENABOG ENT'!C17</f>
        <v>JAMAA WHITE 200GM</v>
      </c>
      <c r="E1050" s="433" t="str">
        <f>'ZENABOG ENT'!D17</f>
        <v>SOAP</v>
      </c>
      <c r="F1050" s="433" t="str">
        <f>'ZENABOG ENT'!E17</f>
        <v>JAMAA</v>
      </c>
      <c r="G1050" s="443">
        <f>'ZENABOG ENT'!F17</f>
        <v>1.627119999999997</v>
      </c>
      <c r="H1050" s="434">
        <f>'ZENABOG ENT'!G17</f>
        <v>300.66666666666669</v>
      </c>
      <c r="I1050" s="443">
        <f>'ZENABOG ENT'!H17</f>
        <v>12638.140000000018</v>
      </c>
      <c r="J1050" s="433">
        <f>'ZENABOG ENT'!I17</f>
        <v>881</v>
      </c>
      <c r="K1050" s="443">
        <f>'ZENABOG ENT'!J17</f>
        <v>4.6525600000000003</v>
      </c>
      <c r="L1050" s="443">
        <f>'ZENABOG ENT'!K17</f>
        <v>37031.711773835967</v>
      </c>
      <c r="M1050" s="443">
        <f>'ZENABOG ENT'!L17</f>
        <v>42.033725055432427</v>
      </c>
      <c r="N1050" s="433">
        <f>'ZENABOG ENT'!M17</f>
        <v>15</v>
      </c>
      <c r="O1050" s="444">
        <f>'ZENABOG ENT'!N17</f>
        <v>1.9466380558695304E-2</v>
      </c>
      <c r="P1050" s="433">
        <f>'ZENABOG ENT'!O17</f>
        <v>0.76373839879712124</v>
      </c>
      <c r="Q1050" s="433" t="str">
        <f>'ZENABOG ENT'!P17</f>
        <v>B</v>
      </c>
      <c r="R1050" s="434">
        <f>'ZENABOG ENT'!Q17</f>
        <v>13.666666666666668</v>
      </c>
      <c r="S1050" s="443">
        <f>'ZENABOG ENT'!R17</f>
        <v>7.3959999999999859E-2</v>
      </c>
      <c r="T1050" s="443">
        <f>'ZENABOG ENT'!S17</f>
        <v>574.46090909090992</v>
      </c>
      <c r="U1050" s="433">
        <f>'ZENABOG ENT'!T17</f>
        <v>14</v>
      </c>
      <c r="V1050" s="433">
        <f>'ZENABOG ENT'!U17</f>
        <v>4</v>
      </c>
      <c r="W1050" s="433">
        <f>'ZENABOG ENT'!V17</f>
        <v>18</v>
      </c>
      <c r="X1050" s="434">
        <f>'ZENABOG ENT'!W17</f>
        <v>246.00000000000003</v>
      </c>
      <c r="Y1050" s="434">
        <f>'ZENABOG ENT'!X17</f>
        <v>0</v>
      </c>
      <c r="Z1050" s="443">
        <f>'ZENABOG ENT'!Y17</f>
        <v>0</v>
      </c>
      <c r="AA1050" s="444">
        <f>'ZENABOG ENT'!Z17</f>
        <v>3.5813008130081299</v>
      </c>
      <c r="AB1050" s="446" t="str">
        <f>'ZENABOG ENT'!AA17</f>
        <v>VERY HIGH-DON’T ORDER</v>
      </c>
      <c r="AC1050" s="443">
        <f>'ZENABOG ENT'!AB17</f>
        <v>0</v>
      </c>
      <c r="AD1050" s="450">
        <f>Table1[[#This Row],[Stock Sell in/Sell out]]*Table1[[#This Row],[Stock Norm +Transit Time]]/Table1[[#This Row],[Stock Norm QTY]]</f>
        <v>64.463414634146332</v>
      </c>
      <c r="AE1050" s="443">
        <f>Table1[[#This Row],[Stock Norm +Transit Time]]*Table1[[#This Row],[Av. Daily Sales MT]]</f>
        <v>1.3312799999999974</v>
      </c>
    </row>
    <row r="1051" spans="1:31" hidden="1">
      <c r="A1051" s="433" t="s">
        <v>120</v>
      </c>
      <c r="B1051" s="433" t="s">
        <v>342</v>
      </c>
      <c r="C1051" s="433" t="str">
        <f>'ZENABOG ENT'!B18</f>
        <v>W205</v>
      </c>
      <c r="D1051" s="433" t="str">
        <f>'ZENABOG ENT'!C18</f>
        <v>ALIFE ROSE 18X200G</v>
      </c>
      <c r="E1051" s="433" t="str">
        <f>'ZENABOG ENT'!D18</f>
        <v>SOAP</v>
      </c>
      <c r="F1051" s="433" t="str">
        <f>'ZENABOG ENT'!E18</f>
        <v>ALIFE</v>
      </c>
      <c r="G1051" s="443">
        <f>'ZENABOG ENT'!F18</f>
        <v>1.441200000000004</v>
      </c>
      <c r="H1051" s="434">
        <f>'ZENABOG ENT'!G18</f>
        <v>389.33333333333331</v>
      </c>
      <c r="I1051" s="443">
        <f>'ZENABOG ENT'!H18</f>
        <v>32025.78666666666</v>
      </c>
      <c r="J1051" s="433">
        <f>'ZENABOG ENT'!I18</f>
        <v>1065</v>
      </c>
      <c r="K1051" s="443">
        <f>'ZENABOG ENT'!J18</f>
        <v>3.8353999999999999</v>
      </c>
      <c r="L1051" s="443">
        <f>'ZENABOG ENT'!K18</f>
        <v>87604.784589041083</v>
      </c>
      <c r="M1051" s="443">
        <f>'ZENABOG ENT'!L18</f>
        <v>82.258013698630123</v>
      </c>
      <c r="N1051" s="433">
        <f>'ZENABOG ENT'!M18</f>
        <v>1</v>
      </c>
      <c r="O1051" s="444">
        <f>'ZENABOG ENT'!N18</f>
        <v>1.7242088881700059E-2</v>
      </c>
      <c r="P1051" s="433">
        <f>'ZENABOG ENT'!O18</f>
        <v>0.78098048767882133</v>
      </c>
      <c r="Q1051" s="433" t="str">
        <f>'ZENABOG ENT'!P18</f>
        <v>B</v>
      </c>
      <c r="R1051" s="434">
        <f>'ZENABOG ENT'!Q18</f>
        <v>17.696969696969695</v>
      </c>
      <c r="S1051" s="443">
        <f>'ZENABOG ENT'!R18</f>
        <v>6.5509090909091086E-2</v>
      </c>
      <c r="T1051" s="443">
        <f>'ZENABOG ENT'!S18</f>
        <v>1455.7175757575753</v>
      </c>
      <c r="U1051" s="433">
        <f>'ZENABOG ENT'!T18</f>
        <v>14</v>
      </c>
      <c r="V1051" s="433">
        <f>'ZENABOG ENT'!U18</f>
        <v>4</v>
      </c>
      <c r="W1051" s="433">
        <f>'ZENABOG ENT'!V18</f>
        <v>18</v>
      </c>
      <c r="X1051" s="434">
        <f>'ZENABOG ENT'!W18</f>
        <v>318.5454545454545</v>
      </c>
      <c r="Y1051" s="434">
        <f>'ZENABOG ENT'!X18</f>
        <v>0</v>
      </c>
      <c r="Z1051" s="443">
        <f>'ZENABOG ENT'!Y18</f>
        <v>0</v>
      </c>
      <c r="AA1051" s="444">
        <f>'ZENABOG ENT'!Z18</f>
        <v>3.3433219178082196</v>
      </c>
      <c r="AB1051" s="446" t="str">
        <f>'ZENABOG ENT'!AA18</f>
        <v>VERY HIGH-DON’T ORDER</v>
      </c>
      <c r="AC1051" s="443">
        <f>'ZENABOG ENT'!AB18</f>
        <v>0</v>
      </c>
      <c r="AD1051" s="450">
        <f>Table1[[#This Row],[Stock Sell in/Sell out]]*Table1[[#This Row],[Stock Norm +Transit Time]]/Table1[[#This Row],[Stock Norm QTY]]</f>
        <v>60.179794520547951</v>
      </c>
      <c r="AE1051" s="443">
        <f>Table1[[#This Row],[Stock Norm +Transit Time]]*Table1[[#This Row],[Av. Daily Sales MT]]</f>
        <v>1.1791636363636395</v>
      </c>
    </row>
    <row r="1052" spans="1:31" hidden="1">
      <c r="A1052" s="433" t="s">
        <v>120</v>
      </c>
      <c r="B1052" s="433" t="s">
        <v>342</v>
      </c>
      <c r="C1052" s="433" t="str">
        <f>'ZENABOG ENT'!B19</f>
        <v>W207</v>
      </c>
      <c r="D1052" s="433" t="str">
        <f>'ZENABOG ENT'!C19</f>
        <v>DETERGENT 100X75G</v>
      </c>
      <c r="E1052" s="433" t="str">
        <f>'ZENABOG ENT'!D19</f>
        <v>DETERGENT</v>
      </c>
      <c r="F1052" s="433" t="str">
        <f>'ZENABOG ENT'!E19</f>
        <v>JAMAA</v>
      </c>
      <c r="G1052" s="443">
        <f>'ZENABOG ENT'!F19</f>
        <v>1.3668333333333336</v>
      </c>
      <c r="H1052" s="434">
        <f>'ZENABOG ENT'!G19</f>
        <v>178.33333333333331</v>
      </c>
      <c r="I1052" s="443">
        <f>'ZENABOG ENT'!H19</f>
        <v>14561.769999999986</v>
      </c>
      <c r="J1052" s="433">
        <f>'ZENABOG ENT'!I19</f>
        <v>577</v>
      </c>
      <c r="K1052" s="443">
        <f>'ZENABOG ENT'!J19</f>
        <v>4.3274999999999997</v>
      </c>
      <c r="L1052" s="443">
        <f>'ZENABOG ENT'!K19</f>
        <v>47114.810971962579</v>
      </c>
      <c r="M1052" s="443">
        <f>'ZENABOG ENT'!L19</f>
        <v>81.654785046728904</v>
      </c>
      <c r="N1052" s="433">
        <f>'ZENABOG ENT'!M19</f>
        <v>40</v>
      </c>
      <c r="O1052" s="444">
        <f>'ZENABOG ENT'!N19</f>
        <v>1.635238816250599E-2</v>
      </c>
      <c r="P1052" s="433">
        <f>'ZENABOG ENT'!O19</f>
        <v>0.79733287584132728</v>
      </c>
      <c r="Q1052" s="433" t="str">
        <f>'ZENABOG ENT'!P19</f>
        <v>B</v>
      </c>
      <c r="R1052" s="434">
        <f>'ZENABOG ENT'!Q19</f>
        <v>8.1060606060606055</v>
      </c>
      <c r="S1052" s="443">
        <f>'ZENABOG ENT'!R19</f>
        <v>6.2128787878787887E-2</v>
      </c>
      <c r="T1052" s="443">
        <f>'ZENABOG ENT'!S19</f>
        <v>661.89863636363577</v>
      </c>
      <c r="U1052" s="433">
        <f>'ZENABOG ENT'!T19</f>
        <v>14</v>
      </c>
      <c r="V1052" s="433">
        <f>'ZENABOG ENT'!U19</f>
        <v>4</v>
      </c>
      <c r="W1052" s="433">
        <f>'ZENABOG ENT'!V19</f>
        <v>18</v>
      </c>
      <c r="X1052" s="434">
        <f>'ZENABOG ENT'!W19</f>
        <v>145.90909090909091</v>
      </c>
      <c r="Y1052" s="434">
        <f>'ZENABOG ENT'!X19</f>
        <v>0</v>
      </c>
      <c r="Z1052" s="443">
        <f>'ZENABOG ENT'!Y19</f>
        <v>0</v>
      </c>
      <c r="AA1052" s="444">
        <f>'ZENABOG ENT'!Z19</f>
        <v>3.9545171339563865</v>
      </c>
      <c r="AB1052" s="446" t="str">
        <f>'ZENABOG ENT'!AA19</f>
        <v>VERY HIGH-DON’T ORDER</v>
      </c>
      <c r="AC1052" s="443">
        <f>'ZENABOG ENT'!AB19</f>
        <v>0</v>
      </c>
      <c r="AD1052" s="450">
        <f>Table1[[#This Row],[Stock Sell in/Sell out]]*Table1[[#This Row],[Stock Norm +Transit Time]]/Table1[[#This Row],[Stock Norm QTY]]</f>
        <v>71.181308411214957</v>
      </c>
      <c r="AE1052" s="443">
        <f>Table1[[#This Row],[Stock Norm +Transit Time]]*Table1[[#This Row],[Av. Daily Sales MT]]</f>
        <v>1.118318181818182</v>
      </c>
    </row>
    <row r="1053" spans="1:31" hidden="1">
      <c r="A1053" s="433" t="s">
        <v>120</v>
      </c>
      <c r="B1053" s="433" t="s">
        <v>342</v>
      </c>
      <c r="C1053" s="433" t="str">
        <f>'ZENABOG ENT'!B20</f>
        <v>W203</v>
      </c>
      <c r="D1053" s="433" t="str">
        <f>'ZENABOG ENT'!C20</f>
        <v>ALIFE LEMON 18X200G</v>
      </c>
      <c r="E1053" s="433" t="str">
        <f>'ZENABOG ENT'!D20</f>
        <v>SOAP</v>
      </c>
      <c r="F1053" s="433" t="str">
        <f>'ZENABOG ENT'!E20</f>
        <v>ALIFE</v>
      </c>
      <c r="G1053" s="443">
        <f>'ZENABOG ENT'!F20</f>
        <v>1.3014666666666701</v>
      </c>
      <c r="H1053" s="434">
        <f>'ZENABOG ENT'!G20</f>
        <v>349</v>
      </c>
      <c r="I1053" s="443">
        <f>'ZENABOG ENT'!H20</f>
        <v>28920.479999999992</v>
      </c>
      <c r="J1053" s="433">
        <f>'ZENABOG ENT'!I20</f>
        <v>2541</v>
      </c>
      <c r="K1053" s="443">
        <f>'ZENABOG ENT'!J20</f>
        <v>9.1486000000000001</v>
      </c>
      <c r="L1053" s="443">
        <f>'ZENABOG ENT'!K20</f>
        <v>210564.29707736385</v>
      </c>
      <c r="M1053" s="443">
        <f>'ZENABOG ENT'!L20</f>
        <v>82.866704871060151</v>
      </c>
      <c r="N1053" s="433">
        <f>'ZENABOG ENT'!M20</f>
        <v>18</v>
      </c>
      <c r="O1053" s="444">
        <f>'ZENABOG ENT'!N20</f>
        <v>1.5570360771049519E-2</v>
      </c>
      <c r="P1053" s="433">
        <f>'ZENABOG ENT'!O20</f>
        <v>0.81290323661237684</v>
      </c>
      <c r="Q1053" s="433" t="str">
        <f>'ZENABOG ENT'!P20</f>
        <v>C</v>
      </c>
      <c r="R1053" s="434">
        <f>'ZENABOG ENT'!Q20</f>
        <v>15.863636363636363</v>
      </c>
      <c r="S1053" s="443">
        <f>'ZENABOG ENT'!R20</f>
        <v>5.9157575757575916E-2</v>
      </c>
      <c r="T1053" s="443">
        <f>'ZENABOG ENT'!S20</f>
        <v>1314.5672727272724</v>
      </c>
      <c r="U1053" s="433">
        <f>'ZENABOG ENT'!T20</f>
        <v>30</v>
      </c>
      <c r="V1053" s="433">
        <f>'ZENABOG ENT'!U20</f>
        <v>4</v>
      </c>
      <c r="W1053" s="433">
        <f>'ZENABOG ENT'!V20</f>
        <v>34</v>
      </c>
      <c r="X1053" s="434">
        <f>'ZENABOG ENT'!W20</f>
        <v>539.36363636363637</v>
      </c>
      <c r="Y1053" s="434">
        <f>'ZENABOG ENT'!X20</f>
        <v>0</v>
      </c>
      <c r="Z1053" s="443">
        <f>'ZENABOG ENT'!Y20</f>
        <v>0</v>
      </c>
      <c r="AA1053" s="444">
        <f>'ZENABOG ENT'!Z20</f>
        <v>4.7111073655823361</v>
      </c>
      <c r="AB1053" s="446" t="str">
        <f>'ZENABOG ENT'!AA20</f>
        <v>VERY HIGH-DON’T ORDER</v>
      </c>
      <c r="AC1053" s="443">
        <f>'ZENABOG ENT'!AB20</f>
        <v>0</v>
      </c>
      <c r="AD1053" s="450">
        <f>Table1[[#This Row],[Stock Sell in/Sell out]]*Table1[[#This Row],[Stock Norm +Transit Time]]/Table1[[#This Row],[Stock Norm QTY]]</f>
        <v>160.17765042979943</v>
      </c>
      <c r="AE1053" s="443">
        <f>Table1[[#This Row],[Stock Norm +Transit Time]]*Table1[[#This Row],[Av. Daily Sales MT]]</f>
        <v>2.011357575757581</v>
      </c>
    </row>
    <row r="1054" spans="1:31" hidden="1">
      <c r="A1054" s="433" t="s">
        <v>120</v>
      </c>
      <c r="B1054" s="433" t="s">
        <v>342</v>
      </c>
      <c r="C1054" s="433" t="str">
        <f>'ZENABOG ENT'!B21</f>
        <v>W204</v>
      </c>
      <c r="D1054" s="433" t="str">
        <f>'ZENABOG ENT'!C21</f>
        <v>ALIFE COCONUT 18X200G</v>
      </c>
      <c r="E1054" s="433" t="str">
        <f>'ZENABOG ENT'!D21</f>
        <v>SOAP</v>
      </c>
      <c r="F1054" s="433" t="str">
        <f>'ZENABOG ENT'!E21</f>
        <v>ALIFE</v>
      </c>
      <c r="G1054" s="443">
        <f>'ZENABOG ENT'!F21</f>
        <v>1.2618000000000027</v>
      </c>
      <c r="H1054" s="434">
        <f>'ZENABOG ENT'!G21</f>
        <v>339.33333333333337</v>
      </c>
      <c r="I1054" s="443">
        <f>'ZENABOG ENT'!H21</f>
        <v>28039.106666666659</v>
      </c>
      <c r="J1054" s="433">
        <f>'ZENABOG ENT'!I21</f>
        <v>1477</v>
      </c>
      <c r="K1054" s="443">
        <f>'ZENABOG ENT'!J21</f>
        <v>5.3193999999999999</v>
      </c>
      <c r="L1054" s="443">
        <f>'ZENABOG ENT'!K21</f>
        <v>122044.48098231823</v>
      </c>
      <c r="M1054" s="443">
        <f>'ZENABOG ENT'!L21</f>
        <v>82.629980353634551</v>
      </c>
      <c r="N1054" s="433">
        <f>'ZENABOG ENT'!M21</f>
        <v>18</v>
      </c>
      <c r="O1054" s="444">
        <f>'ZENABOG ENT'!N21</f>
        <v>1.5095800548799001E-2</v>
      </c>
      <c r="P1054" s="433">
        <f>'ZENABOG ENT'!O21</f>
        <v>0.82799903716117584</v>
      </c>
      <c r="Q1054" s="433" t="str">
        <f>'ZENABOG ENT'!P21</f>
        <v>C</v>
      </c>
      <c r="R1054" s="434">
        <f>'ZENABOG ENT'!Q21</f>
        <v>15.424242424242426</v>
      </c>
      <c r="S1054" s="443">
        <f>'ZENABOG ENT'!R21</f>
        <v>5.7354545454545575E-2</v>
      </c>
      <c r="T1054" s="443">
        <f>'ZENABOG ENT'!S21</f>
        <v>1274.5048484848483</v>
      </c>
      <c r="U1054" s="433">
        <f>'ZENABOG ENT'!T21</f>
        <v>30</v>
      </c>
      <c r="V1054" s="433">
        <f>'ZENABOG ENT'!U21</f>
        <v>4</v>
      </c>
      <c r="W1054" s="433">
        <f>'ZENABOG ENT'!V21</f>
        <v>34</v>
      </c>
      <c r="X1054" s="434">
        <f>'ZENABOG ENT'!W21</f>
        <v>524.42424242424249</v>
      </c>
      <c r="Y1054" s="434">
        <f>'ZENABOG ENT'!X21</f>
        <v>0</v>
      </c>
      <c r="Z1054" s="443">
        <f>'ZENABOG ENT'!Y21</f>
        <v>0</v>
      </c>
      <c r="AA1054" s="444">
        <f>'ZENABOG ENT'!Z21</f>
        <v>2.8164220501560151</v>
      </c>
      <c r="AB1054" s="446" t="str">
        <f>'ZENABOG ENT'!AA21</f>
        <v>VERY HIGH-DON’T ORDER</v>
      </c>
      <c r="AC1054" s="443">
        <f>'ZENABOG ENT'!AB21</f>
        <v>0</v>
      </c>
      <c r="AD1054" s="450">
        <f>Table1[[#This Row],[Stock Sell in/Sell out]]*Table1[[#This Row],[Stock Norm +Transit Time]]/Table1[[#This Row],[Stock Norm QTY]]</f>
        <v>95.758349705304511</v>
      </c>
      <c r="AE1054" s="443">
        <f>Table1[[#This Row],[Stock Norm +Transit Time]]*Table1[[#This Row],[Av. Daily Sales MT]]</f>
        <v>1.9500545454545495</v>
      </c>
    </row>
    <row r="1055" spans="1:31" hidden="1">
      <c r="A1055" s="433" t="s">
        <v>120</v>
      </c>
      <c r="B1055" s="433" t="s">
        <v>342</v>
      </c>
      <c r="C1055" s="433" t="str">
        <f>'ZENABOG ENT'!B22</f>
        <v>W026</v>
      </c>
      <c r="D1055" s="433" t="str">
        <f>'ZENABOG ENT'!C22</f>
        <v>FORTUNE MARGARINE @15KG</v>
      </c>
      <c r="E1055" s="433" t="str">
        <f>'ZENABOG ENT'!D22</f>
        <v>SPECIALTY FATS</v>
      </c>
      <c r="F1055" s="433" t="str">
        <f>'ZENABOG ENT'!E22</f>
        <v>FORTUNE</v>
      </c>
      <c r="G1055" s="443">
        <f>'ZENABOG ENT'!F22</f>
        <v>1.2349999999999999</v>
      </c>
      <c r="H1055" s="434">
        <f>'ZENABOG ENT'!G22</f>
        <v>82.333333333333329</v>
      </c>
      <c r="I1055" s="443">
        <f>'ZENABOG ENT'!H22</f>
        <v>7904</v>
      </c>
      <c r="J1055" s="433">
        <f>'ZENABOG ENT'!I22</f>
        <v>150</v>
      </c>
      <c r="K1055" s="443">
        <f>'ZENABOG ENT'!J22</f>
        <v>2.25</v>
      </c>
      <c r="L1055" s="443">
        <f>'ZENABOG ENT'!K22</f>
        <v>14400</v>
      </c>
      <c r="M1055" s="443">
        <f>'ZENABOG ENT'!L22</f>
        <v>96</v>
      </c>
      <c r="N1055" s="433">
        <f>'ZENABOG ENT'!M22</f>
        <v>60</v>
      </c>
      <c r="O1055" s="444">
        <f>'ZENABOG ENT'!N22</f>
        <v>1.4775173306202824E-2</v>
      </c>
      <c r="P1055" s="433">
        <f>'ZENABOG ENT'!O22</f>
        <v>0.84277421046737866</v>
      </c>
      <c r="Q1055" s="433" t="str">
        <f>'ZENABOG ENT'!P22</f>
        <v>C</v>
      </c>
      <c r="R1055" s="434">
        <f>'ZENABOG ENT'!Q22</f>
        <v>3.7424242424242422</v>
      </c>
      <c r="S1055" s="443">
        <f>'ZENABOG ENT'!R22</f>
        <v>5.613636363636363E-2</v>
      </c>
      <c r="T1055" s="443">
        <f>'ZENABOG ENT'!S22</f>
        <v>359.27272727272725</v>
      </c>
      <c r="U1055" s="433">
        <f>'ZENABOG ENT'!T22</f>
        <v>30</v>
      </c>
      <c r="V1055" s="433">
        <f>'ZENABOG ENT'!U22</f>
        <v>4</v>
      </c>
      <c r="W1055" s="433">
        <f>'ZENABOG ENT'!V22</f>
        <v>34</v>
      </c>
      <c r="X1055" s="434">
        <f>'ZENABOG ENT'!W22</f>
        <v>127.24242424242424</v>
      </c>
      <c r="Y1055" s="434">
        <f>'ZENABOG ENT'!X22</f>
        <v>0</v>
      </c>
      <c r="Z1055" s="443">
        <f>'ZENABOG ENT'!Y22</f>
        <v>0</v>
      </c>
      <c r="AA1055" s="444">
        <f>'ZENABOG ENT'!Z22</f>
        <v>1.1788521076446774</v>
      </c>
      <c r="AB1055" s="446" t="str">
        <f>'ZENABOG ENT'!AA22</f>
        <v>HIGH-DON’T ORDER</v>
      </c>
      <c r="AC1055" s="443">
        <f>'ZENABOG ENT'!AB22</f>
        <v>0</v>
      </c>
      <c r="AD1055" s="450">
        <f>Table1[[#This Row],[Stock Sell in/Sell out]]*Table1[[#This Row],[Stock Norm +Transit Time]]/Table1[[#This Row],[Stock Norm QTY]]</f>
        <v>40.08097165991903</v>
      </c>
      <c r="AE1055" s="443">
        <f>Table1[[#This Row],[Stock Norm +Transit Time]]*Table1[[#This Row],[Av. Daily Sales MT]]</f>
        <v>1.9086363636363635</v>
      </c>
    </row>
    <row r="1056" spans="1:31" hidden="1">
      <c r="A1056" s="433" t="s">
        <v>120</v>
      </c>
      <c r="B1056" s="433" t="s">
        <v>342</v>
      </c>
      <c r="C1056" s="433" t="str">
        <f>'ZENABOG ENT'!B23</f>
        <v>W141</v>
      </c>
      <c r="D1056" s="433" t="str">
        <f>'ZENABOG ENT'!C23</f>
        <v>EAZZY 32X300G</v>
      </c>
      <c r="E1056" s="433" t="str">
        <f>'ZENABOG ENT'!D23</f>
        <v>SOAP</v>
      </c>
      <c r="F1056" s="433" t="str">
        <f>'ZENABOG ENT'!E23</f>
        <v>EAZZY</v>
      </c>
      <c r="G1056" s="443">
        <f>'ZENABOG ENT'!F23</f>
        <v>1.1327999999999983</v>
      </c>
      <c r="H1056" s="434">
        <f>'ZENABOG ENT'!G23</f>
        <v>118</v>
      </c>
      <c r="I1056" s="443">
        <f>'ZENABOG ENT'!H23</f>
        <v>6726</v>
      </c>
      <c r="J1056" s="433">
        <f>'ZENABOG ENT'!I23</f>
        <v>0</v>
      </c>
      <c r="K1056" s="443">
        <f>'ZENABOG ENT'!J23</f>
        <v>0</v>
      </c>
      <c r="L1056" s="443">
        <f>'ZENABOG ENT'!K23</f>
        <v>0</v>
      </c>
      <c r="M1056" s="443">
        <f>'ZENABOG ENT'!L23</f>
        <v>57</v>
      </c>
      <c r="N1056" s="433">
        <f>'ZENABOG ENT'!M23</f>
        <v>18</v>
      </c>
      <c r="O1056" s="444">
        <f>'ZENABOG ENT'!N23</f>
        <v>1.3552482851227964E-2</v>
      </c>
      <c r="P1056" s="433">
        <f>'ZENABOG ENT'!O23</f>
        <v>0.85632669331860667</v>
      </c>
      <c r="Q1056" s="433" t="str">
        <f>'ZENABOG ENT'!P23</f>
        <v>C</v>
      </c>
      <c r="R1056" s="434">
        <f>'ZENABOG ENT'!Q23</f>
        <v>5.3636363636363633</v>
      </c>
      <c r="S1056" s="443">
        <f>'ZENABOG ENT'!R23</f>
        <v>5.1490909090909011E-2</v>
      </c>
      <c r="T1056" s="443">
        <f>'ZENABOG ENT'!S23</f>
        <v>305.72727272727275</v>
      </c>
      <c r="U1056" s="433">
        <f>'ZENABOG ENT'!T23</f>
        <v>30</v>
      </c>
      <c r="V1056" s="433">
        <f>'ZENABOG ENT'!U23</f>
        <v>4</v>
      </c>
      <c r="W1056" s="433">
        <f>'ZENABOG ENT'!V23</f>
        <v>34</v>
      </c>
      <c r="X1056" s="434">
        <f>'ZENABOG ENT'!W23</f>
        <v>182.36363636363635</v>
      </c>
      <c r="Y1056" s="434">
        <f>'ZENABOG ENT'!X23</f>
        <v>182.36363636363635</v>
      </c>
      <c r="Z1056" s="443">
        <f>'ZENABOG ENT'!Y23</f>
        <v>1.7506909090909062</v>
      </c>
      <c r="AA1056" s="444">
        <f>'ZENABOG ENT'!Z23</f>
        <v>0</v>
      </c>
      <c r="AB1056" s="446" t="str">
        <f>'ZENABOG ENT'!AA23</f>
        <v>VERY LOW-ORDER URGENTLY</v>
      </c>
      <c r="AC1056" s="443">
        <f>'ZENABOG ENT'!AB23</f>
        <v>10394.727272727272</v>
      </c>
      <c r="AD1056" s="450">
        <f>Table1[[#This Row],[Stock Sell in/Sell out]]*Table1[[#This Row],[Stock Norm +Transit Time]]/Table1[[#This Row],[Stock Norm QTY]]</f>
        <v>0</v>
      </c>
      <c r="AE1056" s="443">
        <f>Table1[[#This Row],[Stock Norm +Transit Time]]*Table1[[#This Row],[Av. Daily Sales MT]]</f>
        <v>1.7506909090909064</v>
      </c>
    </row>
    <row r="1057" spans="1:31" hidden="1">
      <c r="A1057" s="433" t="s">
        <v>120</v>
      </c>
      <c r="B1057" s="433" t="s">
        <v>342</v>
      </c>
      <c r="C1057" s="433" t="str">
        <f>'ZENABOG ENT'!B24</f>
        <v>W112</v>
      </c>
      <c r="D1057" s="433" t="str">
        <f>'ZENABOG ENT'!C24</f>
        <v>FORTUNE DELIGHT 4.5KG</v>
      </c>
      <c r="E1057" s="433" t="str">
        <f>'ZENABOG ENT'!D24</f>
        <v>RICE</v>
      </c>
      <c r="F1057" s="433" t="str">
        <f>'ZENABOG ENT'!E24</f>
        <v>FORTUNE DELIGHT</v>
      </c>
      <c r="G1057" s="443">
        <f>'ZENABOG ENT'!F24</f>
        <v>0.9299999999999996</v>
      </c>
      <c r="H1057" s="434">
        <f>'ZENABOG ENT'!G24</f>
        <v>38</v>
      </c>
      <c r="I1057" s="443">
        <f>'ZENABOG ENT'!H24</f>
        <v>7936</v>
      </c>
      <c r="J1057" s="433">
        <f>'ZENABOG ENT'!I24</f>
        <v>53</v>
      </c>
      <c r="K1057" s="443">
        <f>'ZENABOG ENT'!J24</f>
        <v>1.2015</v>
      </c>
      <c r="L1057" s="443">
        <f>'ZENABOG ENT'!K24</f>
        <v>11068.631578947368</v>
      </c>
      <c r="M1057" s="443">
        <f>'ZENABOG ENT'!L24</f>
        <v>208.84210526315789</v>
      </c>
      <c r="N1057" s="433">
        <f>'ZENABOG ENT'!M24</f>
        <v>10</v>
      </c>
      <c r="O1057" s="444">
        <f>'ZENABOG ENT'!N24</f>
        <v>1.1126243866209411E-2</v>
      </c>
      <c r="P1057" s="433">
        <f>'ZENABOG ENT'!O24</f>
        <v>0.86745293718481609</v>
      </c>
      <c r="Q1057" s="433" t="str">
        <f>'ZENABOG ENT'!P24</f>
        <v>C</v>
      </c>
      <c r="R1057" s="434">
        <f>'ZENABOG ENT'!Q24</f>
        <v>1.7272727272727273</v>
      </c>
      <c r="S1057" s="443">
        <f>'ZENABOG ENT'!R24</f>
        <v>4.2272727272727254E-2</v>
      </c>
      <c r="T1057" s="443">
        <f>'ZENABOG ENT'!S24</f>
        <v>360.72727272727275</v>
      </c>
      <c r="U1057" s="433">
        <f>'ZENABOG ENT'!T24</f>
        <v>30</v>
      </c>
      <c r="V1057" s="433">
        <f>'ZENABOG ENT'!U24</f>
        <v>4</v>
      </c>
      <c r="W1057" s="433">
        <f>'ZENABOG ENT'!V24</f>
        <v>34</v>
      </c>
      <c r="X1057" s="434">
        <f>'ZENABOG ENT'!W24</f>
        <v>58.727272727272727</v>
      </c>
      <c r="Y1057" s="434">
        <f>'ZENABOG ENT'!X24</f>
        <v>5.7272727272727266</v>
      </c>
      <c r="Z1057" s="443">
        <f>'ZENABOG ENT'!Y24</f>
        <v>0.14016746411483244</v>
      </c>
      <c r="AA1057" s="444">
        <f>'ZENABOG ENT'!Z24</f>
        <v>0.9024767801857585</v>
      </c>
      <c r="AB1057" s="446" t="str">
        <f>'ZENABOG ENT'!AA24</f>
        <v>LOW MAY- ORDER</v>
      </c>
      <c r="AC1057" s="443">
        <f>'ZENABOG ENT'!AB24</f>
        <v>1196.0956937799042</v>
      </c>
      <c r="AD1057" s="450">
        <f>Table1[[#This Row],[Stock Sell in/Sell out]]*Table1[[#This Row],[Stock Norm +Transit Time]]/Table1[[#This Row],[Stock Norm QTY]]</f>
        <v>30.684210526315791</v>
      </c>
      <c r="AE1057" s="443">
        <f>Table1[[#This Row],[Stock Norm +Transit Time]]*Table1[[#This Row],[Av. Daily Sales MT]]</f>
        <v>1.4372727272727266</v>
      </c>
    </row>
    <row r="1058" spans="1:31" hidden="1">
      <c r="A1058" s="433" t="s">
        <v>120</v>
      </c>
      <c r="B1058" s="433" t="s">
        <v>342</v>
      </c>
      <c r="C1058" s="433" t="str">
        <f>'ZENABOG ENT'!B25</f>
        <v>W040</v>
      </c>
      <c r="D1058" s="433" t="str">
        <f>'ZENABOG ENT'!C25</f>
        <v>FORTUNE VIET 1KG X 20BAG</v>
      </c>
      <c r="E1058" s="433" t="str">
        <f>'ZENABOG ENT'!D25</f>
        <v>RICE</v>
      </c>
      <c r="F1058" s="433" t="str">
        <f>'ZENABOG ENT'!E25</f>
        <v>FORTUNE</v>
      </c>
      <c r="G1058" s="443">
        <f>'ZENABOG ENT'!F25</f>
        <v>0.91333333333333355</v>
      </c>
      <c r="H1058" s="434">
        <f>'ZENABOG ENT'!G25</f>
        <v>45.000000000000007</v>
      </c>
      <c r="I1058" s="443">
        <f>'ZENABOG ENT'!H25</f>
        <v>7535</v>
      </c>
      <c r="J1058" s="433">
        <f>'ZENABOG ENT'!I25</f>
        <v>0</v>
      </c>
      <c r="K1058" s="443">
        <f>'ZENABOG ENT'!J25</f>
        <v>0</v>
      </c>
      <c r="L1058" s="443">
        <f>'ZENABOG ENT'!K25</f>
        <v>0</v>
      </c>
      <c r="M1058" s="443">
        <f>'ZENABOG ENT'!L25</f>
        <v>167.44444444444443</v>
      </c>
      <c r="N1058" s="433">
        <f>'ZENABOG ENT'!M25</f>
        <v>100</v>
      </c>
      <c r="O1058" s="444">
        <f>'ZENABOG ENT'!N25</f>
        <v>1.0926848814843659E-2</v>
      </c>
      <c r="P1058" s="433">
        <f>'ZENABOG ENT'!O25</f>
        <v>0.87837978599965971</v>
      </c>
      <c r="Q1058" s="433" t="str">
        <f>'ZENABOG ENT'!P25</f>
        <v>C</v>
      </c>
      <c r="R1058" s="434">
        <f>'ZENABOG ENT'!Q25</f>
        <v>2.0454545454545459</v>
      </c>
      <c r="S1058" s="443">
        <f>'ZENABOG ENT'!R25</f>
        <v>4.1515151515151526E-2</v>
      </c>
      <c r="T1058" s="443">
        <f>'ZENABOG ENT'!S25</f>
        <v>342.5</v>
      </c>
      <c r="U1058" s="433">
        <f>'ZENABOG ENT'!T25</f>
        <v>30</v>
      </c>
      <c r="V1058" s="433">
        <f>'ZENABOG ENT'!U25</f>
        <v>4</v>
      </c>
      <c r="W1058" s="433">
        <f>'ZENABOG ENT'!V25</f>
        <v>34</v>
      </c>
      <c r="X1058" s="434">
        <f>'ZENABOG ENT'!W25</f>
        <v>69.545454545454561</v>
      </c>
      <c r="Y1058" s="434">
        <f>'ZENABOG ENT'!X25</f>
        <v>69.545454545454561</v>
      </c>
      <c r="Z1058" s="443">
        <f>'ZENABOG ENT'!Y25</f>
        <v>1.4115151515151518</v>
      </c>
      <c r="AA1058" s="444">
        <f>'ZENABOG ENT'!Z25</f>
        <v>0</v>
      </c>
      <c r="AB1058" s="446" t="str">
        <f>'ZENABOG ENT'!AA25</f>
        <v>VERY LOW-ORDER URGENTLY</v>
      </c>
      <c r="AC1058" s="443">
        <f>'ZENABOG ENT'!AB25</f>
        <v>11645.000000000002</v>
      </c>
      <c r="AD1058" s="450">
        <f>Table1[[#This Row],[Stock Sell in/Sell out]]*Table1[[#This Row],[Stock Norm +Transit Time]]/Table1[[#This Row],[Stock Norm QTY]]</f>
        <v>0</v>
      </c>
      <c r="AE1058" s="443">
        <f>Table1[[#This Row],[Stock Norm +Transit Time]]*Table1[[#This Row],[Av. Daily Sales MT]]</f>
        <v>1.4115151515151518</v>
      </c>
    </row>
    <row r="1059" spans="1:31" hidden="1">
      <c r="A1059" s="433" t="s">
        <v>120</v>
      </c>
      <c r="B1059" s="433" t="s">
        <v>342</v>
      </c>
      <c r="C1059" s="433" t="str">
        <f>'ZENABOG ENT'!B26</f>
        <v>W069</v>
      </c>
      <c r="D1059" s="433" t="str">
        <f>'ZENABOG ENT'!C26</f>
        <v>FORTUNE DELICIOUS 22.5KG</v>
      </c>
      <c r="E1059" s="433" t="str">
        <f>'ZENABOG ENT'!D26</f>
        <v>RICE</v>
      </c>
      <c r="F1059" s="433" t="str">
        <f>'ZENABOG ENT'!E26</f>
        <v>FORTUNE DELICIOUS</v>
      </c>
      <c r="G1059" s="443">
        <f>'ZENABOG ENT'!F26</f>
        <v>0.88500000000000001</v>
      </c>
      <c r="H1059" s="434">
        <f>'ZENABOG ENT'!G26</f>
        <v>39.333333333333336</v>
      </c>
      <c r="I1059" s="443">
        <f>'ZENABOG ENT'!H26</f>
        <v>6962</v>
      </c>
      <c r="J1059" s="433">
        <f>'ZENABOG ENT'!I26</f>
        <v>137</v>
      </c>
      <c r="K1059" s="443">
        <f>'ZENABOG ENT'!J26</f>
        <v>3.0825</v>
      </c>
      <c r="L1059" s="443">
        <f>'ZENABOG ENT'!K26</f>
        <v>24249</v>
      </c>
      <c r="M1059" s="443">
        <f>'ZENABOG ENT'!L26</f>
        <v>177</v>
      </c>
      <c r="N1059" s="433">
        <f>'ZENABOG ENT'!M26</f>
        <v>18</v>
      </c>
      <c r="O1059" s="444">
        <f>'ZENABOG ENT'!N26</f>
        <v>1.0587877227521863E-2</v>
      </c>
      <c r="P1059" s="433">
        <f>'ZENABOG ENT'!O26</f>
        <v>0.88896766322718157</v>
      </c>
      <c r="Q1059" s="433" t="str">
        <f>'ZENABOG ENT'!P26</f>
        <v>C</v>
      </c>
      <c r="R1059" s="434">
        <f>'ZENABOG ENT'!Q26</f>
        <v>1.7878787878787881</v>
      </c>
      <c r="S1059" s="443">
        <f>'ZENABOG ENT'!R26</f>
        <v>4.022727272727273E-2</v>
      </c>
      <c r="T1059" s="443">
        <f>'ZENABOG ENT'!S26</f>
        <v>316.45454545454544</v>
      </c>
      <c r="U1059" s="433">
        <f>'ZENABOG ENT'!T26</f>
        <v>30</v>
      </c>
      <c r="V1059" s="433">
        <f>'ZENABOG ENT'!U26</f>
        <v>4</v>
      </c>
      <c r="W1059" s="433">
        <f>'ZENABOG ENT'!V26</f>
        <v>34</v>
      </c>
      <c r="X1059" s="434">
        <f>'ZENABOG ENT'!W26</f>
        <v>60.787878787878796</v>
      </c>
      <c r="Y1059" s="434">
        <f>'ZENABOG ENT'!X26</f>
        <v>0</v>
      </c>
      <c r="Z1059" s="443">
        <f>'ZENABOG ENT'!Y26</f>
        <v>0</v>
      </c>
      <c r="AA1059" s="444">
        <f>'ZENABOG ENT'!Z26</f>
        <v>2.2537387836490526</v>
      </c>
      <c r="AB1059" s="446" t="str">
        <f>'ZENABOG ENT'!AA26</f>
        <v>VERY HIGH-DON’T ORDER</v>
      </c>
      <c r="AC1059" s="443">
        <f>'ZENABOG ENT'!AB26</f>
        <v>0</v>
      </c>
      <c r="AD1059" s="450">
        <f>Table1[[#This Row],[Stock Sell in/Sell out]]*Table1[[#This Row],[Stock Norm +Transit Time]]/Table1[[#This Row],[Stock Norm QTY]]</f>
        <v>76.627118644067792</v>
      </c>
      <c r="AE1059" s="443">
        <f>Table1[[#This Row],[Stock Norm +Transit Time]]*Table1[[#This Row],[Av. Daily Sales MT]]</f>
        <v>1.3677272727272729</v>
      </c>
    </row>
    <row r="1060" spans="1:31" hidden="1">
      <c r="A1060" s="433" t="s">
        <v>120</v>
      </c>
      <c r="B1060" s="433" t="s">
        <v>342</v>
      </c>
      <c r="C1060" s="433" t="str">
        <f>'ZENABOG ENT'!B27</f>
        <v>W211</v>
      </c>
      <c r="D1060" s="433" t="str">
        <f>'ZENABOG ENT'!C27</f>
        <v>850 ML BTL</v>
      </c>
      <c r="E1060" s="433" t="str">
        <f>'ZENABOG ENT'!D27</f>
        <v>COOKING OIL</v>
      </c>
      <c r="F1060" s="433" t="str">
        <f>'ZENABOG ENT'!E27</f>
        <v>FRYTOL</v>
      </c>
      <c r="G1060" s="443">
        <f>'ZENABOG ENT'!F27</f>
        <v>0.79449666666666541</v>
      </c>
      <c r="H1060" s="434">
        <f>'ZENABOG ENT'!G27</f>
        <v>80.333333333333329</v>
      </c>
      <c r="I1060" s="443">
        <f>'ZENABOG ENT'!H27</f>
        <v>20485</v>
      </c>
      <c r="J1060" s="433">
        <f>'ZENABOG ENT'!I27</f>
        <v>1561</v>
      </c>
      <c r="K1060" s="443">
        <f>'ZENABOG ENT'!J27</f>
        <v>15.443210000000001</v>
      </c>
      <c r="L1060" s="443">
        <f>'ZENABOG ENT'!K27</f>
        <v>398055.00000000006</v>
      </c>
      <c r="M1060" s="443">
        <f>'ZENABOG ENT'!L27</f>
        <v>255.00000000000003</v>
      </c>
      <c r="N1060" s="433">
        <f>'ZENABOG ENT'!M27</f>
        <v>24</v>
      </c>
      <c r="O1060" s="444">
        <f>'ZENABOG ENT'!N27</f>
        <v>9.5051222195954976E-3</v>
      </c>
      <c r="P1060" s="433">
        <f>'ZENABOG ENT'!O27</f>
        <v>0.89847278544677711</v>
      </c>
      <c r="Q1060" s="433" t="str">
        <f>'ZENABOG ENT'!P27</f>
        <v>C</v>
      </c>
      <c r="R1060" s="434">
        <f>'ZENABOG ENT'!Q27</f>
        <v>3.6515151515151514</v>
      </c>
      <c r="S1060" s="443">
        <f>'ZENABOG ENT'!R27</f>
        <v>3.6113484848484791E-2</v>
      </c>
      <c r="T1060" s="443">
        <f>'ZENABOG ENT'!S27</f>
        <v>931.13636363636363</v>
      </c>
      <c r="U1060" s="433">
        <f>'ZENABOG ENT'!T27</f>
        <v>30</v>
      </c>
      <c r="V1060" s="433">
        <f>'ZENABOG ENT'!U27</f>
        <v>4</v>
      </c>
      <c r="W1060" s="433">
        <f>'ZENABOG ENT'!V27</f>
        <v>34</v>
      </c>
      <c r="X1060" s="434">
        <f>'ZENABOG ENT'!W27</f>
        <v>124.15151515151514</v>
      </c>
      <c r="Y1060" s="434">
        <f>'ZENABOG ENT'!X27</f>
        <v>0</v>
      </c>
      <c r="Z1060" s="443">
        <f>'ZENABOG ENT'!Y27</f>
        <v>0</v>
      </c>
      <c r="AA1060" s="444">
        <f>'ZENABOG ENT'!Z27</f>
        <v>12.57334635098853</v>
      </c>
      <c r="AB1060" s="446" t="str">
        <f>'ZENABOG ENT'!AA27</f>
        <v>VERY HIGH-DON’T ORDER</v>
      </c>
      <c r="AC1060" s="443">
        <f>'ZENABOG ENT'!AB27</f>
        <v>0</v>
      </c>
      <c r="AD1060" s="450">
        <f>Table1[[#This Row],[Stock Sell in/Sell out]]*Table1[[#This Row],[Stock Norm +Transit Time]]/Table1[[#This Row],[Stock Norm QTY]]</f>
        <v>427.49377593360998</v>
      </c>
      <c r="AE1060" s="443">
        <f>Table1[[#This Row],[Stock Norm +Transit Time]]*Table1[[#This Row],[Av. Daily Sales MT]]</f>
        <v>1.2278584848484828</v>
      </c>
    </row>
    <row r="1061" spans="1:31" hidden="1">
      <c r="A1061" s="433" t="s">
        <v>120</v>
      </c>
      <c r="B1061" s="433" t="s">
        <v>342</v>
      </c>
      <c r="C1061" s="433" t="str">
        <f>'ZENABOG ENT'!B28</f>
        <v>W188</v>
      </c>
      <c r="D1061" s="433" t="str">
        <f>'ZENABOG ENT'!C28</f>
        <v>FRYTOL 1.8LT</v>
      </c>
      <c r="E1061" s="433" t="str">
        <f>'ZENABOG ENT'!D28</f>
        <v>COOKING OIL</v>
      </c>
      <c r="F1061" s="433" t="str">
        <f>'ZENABOG ENT'!E28</f>
        <v>FRYTOL</v>
      </c>
      <c r="G1061" s="443">
        <f>'ZENABOG ENT'!F28</f>
        <v>0.79379999999999884</v>
      </c>
      <c r="H1061" s="434">
        <f>'ZENABOG ENT'!G28</f>
        <v>72.666666666666657</v>
      </c>
      <c r="I1061" s="443">
        <f>'ZENABOG ENT'!H28</f>
        <v>19600</v>
      </c>
      <c r="J1061" s="433">
        <f>'ZENABOG ENT'!I28</f>
        <v>340</v>
      </c>
      <c r="K1061" s="443">
        <f>'ZENABOG ENT'!J28</f>
        <v>3.3048000000000002</v>
      </c>
      <c r="L1061" s="443">
        <f>'ZENABOG ENT'!K28</f>
        <v>91706.422018348632</v>
      </c>
      <c r="M1061" s="443">
        <f>'ZENABOG ENT'!L28</f>
        <v>269.72477064220186</v>
      </c>
      <c r="N1061" s="433">
        <f>'ZENABOG ENT'!M28</f>
        <v>6</v>
      </c>
      <c r="O1061" s="444">
        <f>'ZENABOG ENT'!N28</f>
        <v>9.4967875064484106E-3</v>
      </c>
      <c r="P1061" s="433">
        <f>'ZENABOG ENT'!O28</f>
        <v>0.90796957295322556</v>
      </c>
      <c r="Q1061" s="433" t="str">
        <f>'ZENABOG ENT'!P28</f>
        <v>C</v>
      </c>
      <c r="R1061" s="434">
        <f>'ZENABOG ENT'!Q28</f>
        <v>3.3030303030303028</v>
      </c>
      <c r="S1061" s="443">
        <f>'ZENABOG ENT'!R28</f>
        <v>3.6081818181818132E-2</v>
      </c>
      <c r="T1061" s="443">
        <f>'ZENABOG ENT'!S28</f>
        <v>890.90909090909088</v>
      </c>
      <c r="U1061" s="433">
        <f>'ZENABOG ENT'!T28</f>
        <v>30</v>
      </c>
      <c r="V1061" s="433">
        <f>'ZENABOG ENT'!U28</f>
        <v>4</v>
      </c>
      <c r="W1061" s="433">
        <f>'ZENABOG ENT'!V28</f>
        <v>34</v>
      </c>
      <c r="X1061" s="434">
        <f>'ZENABOG ENT'!W28</f>
        <v>112.3030303030303</v>
      </c>
      <c r="Y1061" s="434">
        <f>'ZENABOG ENT'!X28</f>
        <v>0</v>
      </c>
      <c r="Z1061" s="443">
        <f>'ZENABOG ENT'!Y28</f>
        <v>0</v>
      </c>
      <c r="AA1061" s="444">
        <f>'ZENABOG ENT'!Z28</f>
        <v>3.0275229357798166</v>
      </c>
      <c r="AB1061" s="446" t="str">
        <f>'ZENABOG ENT'!AA28</f>
        <v>VERY HIGH-DON’T ORDER</v>
      </c>
      <c r="AC1061" s="443">
        <f>'ZENABOG ENT'!AB28</f>
        <v>0</v>
      </c>
      <c r="AD1061" s="450">
        <f>Table1[[#This Row],[Stock Sell in/Sell out]]*Table1[[#This Row],[Stock Norm +Transit Time]]/Table1[[#This Row],[Stock Norm QTY]]</f>
        <v>102.93577981651377</v>
      </c>
      <c r="AE1061" s="443">
        <f>Table1[[#This Row],[Stock Norm +Transit Time]]*Table1[[#This Row],[Av. Daily Sales MT]]</f>
        <v>1.2267818181818164</v>
      </c>
    </row>
    <row r="1062" spans="1:31" hidden="1">
      <c r="A1062" s="433" t="s">
        <v>120</v>
      </c>
      <c r="B1062" s="433" t="s">
        <v>342</v>
      </c>
      <c r="C1062" s="433" t="str">
        <f>'ZENABOG ENT'!B29</f>
        <v>W196</v>
      </c>
      <c r="D1062" s="433" t="str">
        <f>'ZENABOG ENT'!C29</f>
        <v xml:space="preserve">JAMAA DETERGENT 40PCH X 160G </v>
      </c>
      <c r="E1062" s="433" t="str">
        <f>'ZENABOG ENT'!D29</f>
        <v>DETERGENT</v>
      </c>
      <c r="F1062" s="433" t="str">
        <f>'ZENABOG ENT'!E29</f>
        <v>JAMAA</v>
      </c>
      <c r="G1062" s="443">
        <f>'ZENABOG ENT'!F29</f>
        <v>0.79253333333333198</v>
      </c>
      <c r="H1062" s="434">
        <f>'ZENABOG ENT'!G29</f>
        <v>121</v>
      </c>
      <c r="I1062" s="443">
        <f>'ZENABOG ENT'!H29</f>
        <v>6933.4566666666515</v>
      </c>
      <c r="J1062" s="433">
        <f>'ZENABOG ENT'!I29</f>
        <v>0</v>
      </c>
      <c r="K1062" s="443">
        <f>'ZENABOG ENT'!J29</f>
        <v>0</v>
      </c>
      <c r="L1062" s="443">
        <f>'ZENABOG ENT'!K29</f>
        <v>0</v>
      </c>
      <c r="M1062" s="443">
        <f>'ZENABOG ENT'!L29</f>
        <v>57.301294765840098</v>
      </c>
      <c r="N1062" s="433">
        <f>'ZENABOG ENT'!M29</f>
        <v>12</v>
      </c>
      <c r="O1062" s="444">
        <f>'ZENABOG ENT'!N29</f>
        <v>9.4816334825446099E-3</v>
      </c>
      <c r="P1062" s="433">
        <f>'ZENABOG ENT'!O29</f>
        <v>0.91745120643577016</v>
      </c>
      <c r="Q1062" s="433" t="str">
        <f>'ZENABOG ENT'!P29</f>
        <v>C</v>
      </c>
      <c r="R1062" s="434">
        <f>'ZENABOG ENT'!Q29</f>
        <v>5.5</v>
      </c>
      <c r="S1062" s="443">
        <f>'ZENABOG ENT'!R29</f>
        <v>3.6024242424242361E-2</v>
      </c>
      <c r="T1062" s="443">
        <f>'ZENABOG ENT'!S29</f>
        <v>315.1571212121205</v>
      </c>
      <c r="U1062" s="433">
        <f>'ZENABOG ENT'!T29</f>
        <v>30</v>
      </c>
      <c r="V1062" s="433">
        <f>'ZENABOG ENT'!U29</f>
        <v>4</v>
      </c>
      <c r="W1062" s="433">
        <f>'ZENABOG ENT'!V29</f>
        <v>34</v>
      </c>
      <c r="X1062" s="434">
        <f>'ZENABOG ENT'!W29</f>
        <v>187</v>
      </c>
      <c r="Y1062" s="434">
        <f>'ZENABOG ENT'!X29</f>
        <v>187</v>
      </c>
      <c r="Z1062" s="443">
        <f>'ZENABOG ENT'!Y29</f>
        <v>1.2248242424242404</v>
      </c>
      <c r="AA1062" s="444">
        <f>'ZENABOG ENT'!Z29</f>
        <v>0</v>
      </c>
      <c r="AB1062" s="446" t="str">
        <f>'ZENABOG ENT'!AA29</f>
        <v>VERY LOW-ORDER URGENTLY</v>
      </c>
      <c r="AC1062" s="443">
        <f>'ZENABOG ENT'!AB29</f>
        <v>10715.342121212097</v>
      </c>
      <c r="AD1062" s="450">
        <f>Table1[[#This Row],[Stock Sell in/Sell out]]*Table1[[#This Row],[Stock Norm +Transit Time]]/Table1[[#This Row],[Stock Norm QTY]]</f>
        <v>0</v>
      </c>
      <c r="AE1062" s="443">
        <f>Table1[[#This Row],[Stock Norm +Transit Time]]*Table1[[#This Row],[Av. Daily Sales MT]]</f>
        <v>1.2248242424242404</v>
      </c>
    </row>
    <row r="1063" spans="1:31" hidden="1">
      <c r="A1063" s="433" t="s">
        <v>120</v>
      </c>
      <c r="B1063" s="433" t="s">
        <v>342</v>
      </c>
      <c r="C1063" s="433" t="str">
        <f>'ZENABOG ENT'!B30</f>
        <v>W206</v>
      </c>
      <c r="D1063" s="433" t="str">
        <f>'ZENABOG ENT'!C30</f>
        <v>PROMISE 4.5KG</v>
      </c>
      <c r="E1063" s="433" t="str">
        <f>'ZENABOG ENT'!D30</f>
        <v>RICE</v>
      </c>
      <c r="F1063" s="433" t="str">
        <f>'ZENABOG ENT'!E30</f>
        <v>PROMISE</v>
      </c>
      <c r="G1063" s="443">
        <f>'ZENABOG ENT'!F30</f>
        <v>0.77999999999999992</v>
      </c>
      <c r="H1063" s="434">
        <f>'ZENABOG ENT'!G30</f>
        <v>34.666666666666664</v>
      </c>
      <c r="I1063" s="443">
        <f>'ZENABOG ENT'!H30</f>
        <v>5962.666666666667</v>
      </c>
      <c r="J1063" s="433">
        <f>'ZENABOG ENT'!I30</f>
        <v>133</v>
      </c>
      <c r="K1063" s="443">
        <f>'ZENABOG ENT'!J30</f>
        <v>2.9925000000000002</v>
      </c>
      <c r="L1063" s="443">
        <f>'ZENABOG ENT'!K30</f>
        <v>22876.000000000004</v>
      </c>
      <c r="M1063" s="443">
        <f>'ZENABOG ENT'!L30</f>
        <v>172.00000000000003</v>
      </c>
      <c r="N1063" s="433">
        <f>'ZENABOG ENT'!M30</f>
        <v>24</v>
      </c>
      <c r="O1063" s="444">
        <f>'ZENABOG ENT'!N30</f>
        <v>9.3316884039175742E-3</v>
      </c>
      <c r="P1063" s="433">
        <f>'ZENABOG ENT'!O30</f>
        <v>0.92678289483968779</v>
      </c>
      <c r="Q1063" s="433" t="str">
        <f>'ZENABOG ENT'!P30</f>
        <v>C</v>
      </c>
      <c r="R1063" s="434">
        <f>'ZENABOG ENT'!Q30</f>
        <v>1.5757575757575757</v>
      </c>
      <c r="S1063" s="443">
        <f>'ZENABOG ENT'!R30</f>
        <v>3.5454545454545454E-2</v>
      </c>
      <c r="T1063" s="443">
        <f>'ZENABOG ENT'!S30</f>
        <v>271.03030303030306</v>
      </c>
      <c r="U1063" s="433">
        <f>'ZENABOG ENT'!T30</f>
        <v>30</v>
      </c>
      <c r="V1063" s="433">
        <f>'ZENABOG ENT'!U30</f>
        <v>4</v>
      </c>
      <c r="W1063" s="433">
        <f>'ZENABOG ENT'!V30</f>
        <v>34</v>
      </c>
      <c r="X1063" s="434">
        <f>'ZENABOG ENT'!W30</f>
        <v>53.575757575757571</v>
      </c>
      <c r="Y1063" s="434">
        <f>'ZENABOG ENT'!X30</f>
        <v>0</v>
      </c>
      <c r="Z1063" s="443">
        <f>'ZENABOG ENT'!Y30</f>
        <v>0</v>
      </c>
      <c r="AA1063" s="444">
        <f>'ZENABOG ENT'!Z30</f>
        <v>2.4824660633484164</v>
      </c>
      <c r="AB1063" s="446" t="str">
        <f>'ZENABOG ENT'!AA30</f>
        <v>VERY HIGH-DON’T ORDER</v>
      </c>
      <c r="AC1063" s="443">
        <f>'ZENABOG ENT'!AB30</f>
        <v>0</v>
      </c>
      <c r="AD1063" s="450">
        <f>Table1[[#This Row],[Stock Sell in/Sell out]]*Table1[[#This Row],[Stock Norm +Transit Time]]/Table1[[#This Row],[Stock Norm QTY]]</f>
        <v>84.40384615384616</v>
      </c>
      <c r="AE1063" s="443">
        <f>Table1[[#This Row],[Stock Norm +Transit Time]]*Table1[[#This Row],[Av. Daily Sales MT]]</f>
        <v>1.2054545454545453</v>
      </c>
    </row>
    <row r="1064" spans="1:31" hidden="1">
      <c r="A1064" s="433" t="s">
        <v>120</v>
      </c>
      <c r="B1064" s="433" t="s">
        <v>342</v>
      </c>
      <c r="C1064" s="433" t="str">
        <f>'ZENABOG ENT'!B31</f>
        <v>W027</v>
      </c>
      <c r="D1064" s="433" t="str">
        <f>'ZENABOG ENT'!C31</f>
        <v xml:space="preserve">FORTUNE MARGARINE 250G X 60 </v>
      </c>
      <c r="E1064" s="433" t="str">
        <f>'ZENABOG ENT'!D31</f>
        <v>SPECIALTY FATS</v>
      </c>
      <c r="F1064" s="433" t="str">
        <f>'ZENABOG ENT'!E31</f>
        <v>FORTUNE</v>
      </c>
      <c r="G1064" s="443">
        <f>'ZENABOG ENT'!F31</f>
        <v>0.54999999999999949</v>
      </c>
      <c r="H1064" s="434">
        <f>'ZENABOG ENT'!G31</f>
        <v>34.333333333333336</v>
      </c>
      <c r="I1064" s="443">
        <f>'ZENABOG ENT'!H31</f>
        <v>6892.8666666666659</v>
      </c>
      <c r="J1064" s="433">
        <f>'ZENABOG ENT'!I31</f>
        <v>0</v>
      </c>
      <c r="K1064" s="443">
        <f>'ZENABOG ENT'!J31</f>
        <v>0</v>
      </c>
      <c r="L1064" s="443">
        <f>'ZENABOG ENT'!K31</f>
        <v>0</v>
      </c>
      <c r="M1064" s="443">
        <f>'ZENABOG ENT'!L31</f>
        <v>200.76310679611646</v>
      </c>
      <c r="N1064" s="433">
        <f>'ZENABOG ENT'!M31</f>
        <v>20</v>
      </c>
      <c r="O1064" s="444">
        <f>'ZENABOG ENT'!N31</f>
        <v>6.5800366950700788E-3</v>
      </c>
      <c r="P1064" s="433">
        <f>'ZENABOG ENT'!O31</f>
        <v>0.93336293153475791</v>
      </c>
      <c r="Q1064" s="433" t="str">
        <f>'ZENABOG ENT'!P31</f>
        <v>C</v>
      </c>
      <c r="R1064" s="434">
        <f>'ZENABOG ENT'!Q31</f>
        <v>1.5606060606060608</v>
      </c>
      <c r="S1064" s="443">
        <f>'ZENABOG ENT'!R31</f>
        <v>2.4999999999999977E-2</v>
      </c>
      <c r="T1064" s="443">
        <f>'ZENABOG ENT'!S31</f>
        <v>313.31212121212116</v>
      </c>
      <c r="U1064" s="433">
        <f>'ZENABOG ENT'!T31</f>
        <v>30</v>
      </c>
      <c r="V1064" s="433">
        <f>'ZENABOG ENT'!U31</f>
        <v>4</v>
      </c>
      <c r="W1064" s="433">
        <f>'ZENABOG ENT'!V31</f>
        <v>34</v>
      </c>
      <c r="X1064" s="434">
        <f>'ZENABOG ENT'!W31</f>
        <v>53.060606060606069</v>
      </c>
      <c r="Y1064" s="434">
        <f>'ZENABOG ENT'!X31</f>
        <v>53.060606060606069</v>
      </c>
      <c r="Z1064" s="443">
        <f>'ZENABOG ENT'!Y31</f>
        <v>0.84999999999999931</v>
      </c>
      <c r="AA1064" s="444">
        <f>'ZENABOG ENT'!Z31</f>
        <v>0</v>
      </c>
      <c r="AB1064" s="446" t="str">
        <f>'ZENABOG ENT'!AA31</f>
        <v>VERY LOW-ORDER URGENTLY</v>
      </c>
      <c r="AC1064" s="443">
        <f>'ZENABOG ENT'!AB31</f>
        <v>10652.61212121212</v>
      </c>
      <c r="AD1064" s="450">
        <f>Table1[[#This Row],[Stock Sell in/Sell out]]*Table1[[#This Row],[Stock Norm +Transit Time]]/Table1[[#This Row],[Stock Norm QTY]]</f>
        <v>0</v>
      </c>
      <c r="AE1064" s="443">
        <f>Table1[[#This Row],[Stock Norm +Transit Time]]*Table1[[#This Row],[Av. Daily Sales MT]]</f>
        <v>0.8499999999999992</v>
      </c>
    </row>
    <row r="1065" spans="1:31" hidden="1">
      <c r="A1065" s="433" t="s">
        <v>120</v>
      </c>
      <c r="B1065" s="433" t="s">
        <v>342</v>
      </c>
      <c r="C1065" s="433" t="str">
        <f>'ZENABOG ENT'!B32</f>
        <v>W136</v>
      </c>
      <c r="D1065" s="433" t="str">
        <f>'ZENABOG ENT'!C32</f>
        <v>FORTUNE EMO PA 4.5KG</v>
      </c>
      <c r="E1065" s="433" t="str">
        <f>'ZENABOG ENT'!D32</f>
        <v>RICE</v>
      </c>
      <c r="F1065" s="433" t="str">
        <f>'ZENABOG ENT'!E32</f>
        <v>FORTUNE</v>
      </c>
      <c r="G1065" s="443">
        <f>'ZENABOG ENT'!F32</f>
        <v>0.50999999999999979</v>
      </c>
      <c r="H1065" s="434">
        <f>'ZENABOG ENT'!G32</f>
        <v>22.666666666666668</v>
      </c>
      <c r="I1065" s="443">
        <f>'ZENABOG ENT'!H32</f>
        <v>3694.666666666667</v>
      </c>
      <c r="J1065" s="433">
        <f>'ZENABOG ENT'!I32</f>
        <v>0</v>
      </c>
      <c r="K1065" s="443">
        <f>'ZENABOG ENT'!J32</f>
        <v>0</v>
      </c>
      <c r="L1065" s="443">
        <f>'ZENABOG ENT'!K32</f>
        <v>0</v>
      </c>
      <c r="M1065" s="443">
        <f>'ZENABOG ENT'!L32</f>
        <v>163</v>
      </c>
      <c r="N1065" s="433">
        <f>'ZENABOG ENT'!M32</f>
        <v>5</v>
      </c>
      <c r="O1065" s="444">
        <f>'ZENABOG ENT'!N32</f>
        <v>6.101488571792258E-3</v>
      </c>
      <c r="P1065" s="433">
        <f>'ZENABOG ENT'!O32</f>
        <v>0.93946442010655018</v>
      </c>
      <c r="Q1065" s="433" t="str">
        <f>'ZENABOG ENT'!P32</f>
        <v>C</v>
      </c>
      <c r="R1065" s="434">
        <f>'ZENABOG ENT'!Q32</f>
        <v>1.0303030303030303</v>
      </c>
      <c r="S1065" s="443">
        <f>'ZENABOG ENT'!R32</f>
        <v>2.3181818181818171E-2</v>
      </c>
      <c r="T1065" s="443">
        <f>'ZENABOG ENT'!S32</f>
        <v>167.93939393939397</v>
      </c>
      <c r="U1065" s="433">
        <f>'ZENABOG ENT'!T32</f>
        <v>30</v>
      </c>
      <c r="V1065" s="433">
        <f>'ZENABOG ENT'!U32</f>
        <v>4</v>
      </c>
      <c r="W1065" s="433">
        <f>'ZENABOG ENT'!V32</f>
        <v>34</v>
      </c>
      <c r="X1065" s="434">
        <f>'ZENABOG ENT'!W32</f>
        <v>35.030303030303031</v>
      </c>
      <c r="Y1065" s="434">
        <f>'ZENABOG ENT'!X32</f>
        <v>35.030303030303031</v>
      </c>
      <c r="Z1065" s="443">
        <f>'ZENABOG ENT'!Y32</f>
        <v>0.78818181818181787</v>
      </c>
      <c r="AA1065" s="444">
        <f>'ZENABOG ENT'!Z32</f>
        <v>0</v>
      </c>
      <c r="AB1065" s="446" t="str">
        <f>'ZENABOG ENT'!AA32</f>
        <v>VERY LOW-ORDER URGENTLY</v>
      </c>
      <c r="AC1065" s="443">
        <f>'ZENABOG ENT'!AB32</f>
        <v>5709.939393939394</v>
      </c>
      <c r="AD1065" s="450">
        <f>Table1[[#This Row],[Stock Sell in/Sell out]]*Table1[[#This Row],[Stock Norm +Transit Time]]/Table1[[#This Row],[Stock Norm QTY]]</f>
        <v>0</v>
      </c>
      <c r="AE1065" s="443">
        <f>Table1[[#This Row],[Stock Norm +Transit Time]]*Table1[[#This Row],[Av. Daily Sales MT]]</f>
        <v>0.78818181818181787</v>
      </c>
    </row>
    <row r="1066" spans="1:31" hidden="1">
      <c r="A1066" s="433" t="s">
        <v>120</v>
      </c>
      <c r="B1066" s="433" t="s">
        <v>342</v>
      </c>
      <c r="C1066" s="433" t="str">
        <f>'ZENABOG ENT'!B33</f>
        <v>W106</v>
      </c>
      <c r="D1066" s="433" t="str">
        <f>'ZENABOG ENT'!C33</f>
        <v>FRYTOL 0.9L X 15 BTL</v>
      </c>
      <c r="E1066" s="433" t="str">
        <f>'ZENABOG ENT'!D33</f>
        <v>COOKING OIL</v>
      </c>
      <c r="F1066" s="433" t="str">
        <f>'ZENABOG ENT'!E33</f>
        <v>FRYTOL</v>
      </c>
      <c r="G1066" s="443">
        <f>'ZENABOG ENT'!F33</f>
        <v>0.45602999999999971</v>
      </c>
      <c r="H1066" s="434">
        <f>'ZENABOG ENT'!G33</f>
        <v>23.666666666666668</v>
      </c>
      <c r="I1066" s="443">
        <f>'ZENABOG ENT'!H33</f>
        <v>5067</v>
      </c>
      <c r="J1066" s="433">
        <f>'ZENABOG ENT'!I33</f>
        <v>0</v>
      </c>
      <c r="K1066" s="443">
        <f>'ZENABOG ENT'!J33</f>
        <v>0</v>
      </c>
      <c r="L1066" s="443">
        <f>'ZENABOG ENT'!K33</f>
        <v>0</v>
      </c>
      <c r="M1066" s="443">
        <f>'ZENABOG ENT'!L33</f>
        <v>214.09859154929578</v>
      </c>
      <c r="N1066" s="433">
        <f>'ZENABOG ENT'!M33</f>
        <v>16</v>
      </c>
      <c r="O1066" s="444">
        <f>'ZENABOG ENT'!N33</f>
        <v>5.455807516459652E-3</v>
      </c>
      <c r="P1066" s="433">
        <f>'ZENABOG ENT'!O33</f>
        <v>0.94492022762300987</v>
      </c>
      <c r="Q1066" s="433" t="str">
        <f>'ZENABOG ENT'!P33</f>
        <v>C</v>
      </c>
      <c r="R1066" s="434">
        <f>'ZENABOG ENT'!Q33</f>
        <v>1.0757575757575759</v>
      </c>
      <c r="S1066" s="443">
        <f>'ZENABOG ENT'!R33</f>
        <v>2.0728636363636352E-2</v>
      </c>
      <c r="T1066" s="443">
        <f>'ZENABOG ENT'!S33</f>
        <v>230.31818181818181</v>
      </c>
      <c r="U1066" s="433">
        <f>'ZENABOG ENT'!T33</f>
        <v>30</v>
      </c>
      <c r="V1066" s="433">
        <f>'ZENABOG ENT'!U33</f>
        <v>4</v>
      </c>
      <c r="W1066" s="433">
        <f>'ZENABOG ENT'!V33</f>
        <v>34</v>
      </c>
      <c r="X1066" s="434">
        <f>'ZENABOG ENT'!W33</f>
        <v>36.575757575757578</v>
      </c>
      <c r="Y1066" s="434">
        <f>'ZENABOG ENT'!X33</f>
        <v>36.575757575757578</v>
      </c>
      <c r="Z1066" s="443">
        <f>'ZENABOG ENT'!Y33</f>
        <v>0.70477363636363588</v>
      </c>
      <c r="AA1066" s="444">
        <f>'ZENABOG ENT'!Z33</f>
        <v>0</v>
      </c>
      <c r="AB1066" s="446" t="str">
        <f>'ZENABOG ENT'!AA33</f>
        <v>VERY LOW-ORDER URGENTLY</v>
      </c>
      <c r="AC1066" s="443">
        <f>'ZENABOG ENT'!AB33</f>
        <v>7830.818181818182</v>
      </c>
      <c r="AD1066" s="450">
        <f>Table1[[#This Row],[Stock Sell in/Sell out]]*Table1[[#This Row],[Stock Norm +Transit Time]]/Table1[[#This Row],[Stock Norm QTY]]</f>
        <v>0</v>
      </c>
      <c r="AE1066" s="443">
        <f>Table1[[#This Row],[Stock Norm +Transit Time]]*Table1[[#This Row],[Av. Daily Sales MT]]</f>
        <v>0.70477363636363599</v>
      </c>
    </row>
    <row r="1067" spans="1:31" hidden="1">
      <c r="A1067" s="433" t="s">
        <v>120</v>
      </c>
      <c r="B1067" s="433" t="s">
        <v>342</v>
      </c>
      <c r="C1067" s="433" t="str">
        <f>'ZENABOG ENT'!B34</f>
        <v>W185</v>
      </c>
      <c r="D1067" s="433" t="str">
        <f>'ZENABOG ENT'!C34</f>
        <v>FORTUNE DELIGHT 22.5KG</v>
      </c>
      <c r="E1067" s="433" t="str">
        <f>'ZENABOG ENT'!D34</f>
        <v>RICE</v>
      </c>
      <c r="F1067" s="433" t="str">
        <f>'ZENABOG ENT'!E34</f>
        <v>FORTUNE DELIGHT</v>
      </c>
      <c r="G1067" s="443">
        <f>'ZENABOG ENT'!F34</f>
        <v>0.43500000000000005</v>
      </c>
      <c r="H1067" s="434">
        <f>'ZENABOG ENT'!G34</f>
        <v>19.333333333333332</v>
      </c>
      <c r="I1067" s="443">
        <f>'ZENABOG ENT'!H34</f>
        <v>3673.333333333333</v>
      </c>
      <c r="J1067" s="433">
        <f>'ZENABOG ENT'!I34</f>
        <v>0</v>
      </c>
      <c r="K1067" s="443">
        <f>'ZENABOG ENT'!J34</f>
        <v>0</v>
      </c>
      <c r="L1067" s="443">
        <f>'ZENABOG ENT'!K34</f>
        <v>0</v>
      </c>
      <c r="M1067" s="443">
        <f>'ZENABOG ENT'!L34</f>
        <v>190</v>
      </c>
      <c r="N1067" s="433">
        <f>'ZENABOG ENT'!M34</f>
        <v>12</v>
      </c>
      <c r="O1067" s="444">
        <f>'ZENABOG ENT'!N34</f>
        <v>5.2042108406463406E-3</v>
      </c>
      <c r="P1067" s="433">
        <f>'ZENABOG ENT'!O34</f>
        <v>0.95012443846365624</v>
      </c>
      <c r="Q1067" s="433" t="str">
        <f>'ZENABOG ENT'!P34</f>
        <v>C</v>
      </c>
      <c r="R1067" s="434">
        <f>'ZENABOG ENT'!Q34</f>
        <v>0.87878787878787878</v>
      </c>
      <c r="S1067" s="443">
        <f>'ZENABOG ENT'!R34</f>
        <v>1.9772727272727275E-2</v>
      </c>
      <c r="T1067" s="443">
        <f>'ZENABOG ENT'!S34</f>
        <v>166.96969696969697</v>
      </c>
      <c r="U1067" s="433">
        <f>'ZENABOG ENT'!T34</f>
        <v>30</v>
      </c>
      <c r="V1067" s="433">
        <f>'ZENABOG ENT'!U34</f>
        <v>4</v>
      </c>
      <c r="W1067" s="433">
        <f>'ZENABOG ENT'!V34</f>
        <v>34</v>
      </c>
      <c r="X1067" s="434">
        <f>'ZENABOG ENT'!W34</f>
        <v>29.878787878787879</v>
      </c>
      <c r="Y1067" s="434">
        <f>'ZENABOG ENT'!X34</f>
        <v>29.878787878787879</v>
      </c>
      <c r="Z1067" s="443">
        <f>'ZENABOG ENT'!Y34</f>
        <v>0.67227272727272736</v>
      </c>
      <c r="AA1067" s="444">
        <f>'ZENABOG ENT'!Z34</f>
        <v>0</v>
      </c>
      <c r="AB1067" s="446" t="str">
        <f>'ZENABOG ENT'!AA34</f>
        <v>VERY LOW-ORDER URGENTLY</v>
      </c>
      <c r="AC1067" s="443">
        <f>'ZENABOG ENT'!AB34</f>
        <v>5676.969696969697</v>
      </c>
      <c r="AD1067" s="450">
        <f>Table1[[#This Row],[Stock Sell in/Sell out]]*Table1[[#This Row],[Stock Norm +Transit Time]]/Table1[[#This Row],[Stock Norm QTY]]</f>
        <v>0</v>
      </c>
      <c r="AE1067" s="443">
        <f>Table1[[#This Row],[Stock Norm +Transit Time]]*Table1[[#This Row],[Av. Daily Sales MT]]</f>
        <v>0.67227272727272736</v>
      </c>
    </row>
    <row r="1068" spans="1:31" hidden="1">
      <c r="A1068" s="433" t="s">
        <v>120</v>
      </c>
      <c r="B1068" s="433" t="s">
        <v>342</v>
      </c>
      <c r="C1068" s="433" t="str">
        <f>'ZENABOG ENT'!B35</f>
        <v>W198</v>
      </c>
      <c r="D1068" s="433" t="str">
        <f>'ZENABOG ENT'!C35</f>
        <v>JAMAA DETERGENT 12PCH X 450G</v>
      </c>
      <c r="E1068" s="433" t="str">
        <f>'ZENABOG ENT'!D35</f>
        <v>DETERGENT</v>
      </c>
      <c r="F1068" s="433" t="str">
        <f>'ZENABOG ENT'!E35</f>
        <v>JAMAA</v>
      </c>
      <c r="G1068" s="443">
        <f>'ZENABOG ENT'!F35</f>
        <v>0.42930000000000013</v>
      </c>
      <c r="H1068" s="434">
        <f>'ZENABOG ENT'!G35</f>
        <v>66.333333333333343</v>
      </c>
      <c r="I1068" s="443">
        <f>'ZENABOG ENT'!H35</f>
        <v>3737.0266666666721</v>
      </c>
      <c r="J1068" s="433">
        <f>'ZENABOG ENT'!I35</f>
        <v>0</v>
      </c>
      <c r="K1068" s="443">
        <f>'ZENABOG ENT'!J35</f>
        <v>0</v>
      </c>
      <c r="L1068" s="443">
        <f>'ZENABOG ENT'!K35</f>
        <v>0</v>
      </c>
      <c r="M1068" s="443">
        <f>'ZENABOG ENT'!L35</f>
        <v>56.337085427135754</v>
      </c>
      <c r="N1068" s="433">
        <f>'ZENABOG ENT'!M35</f>
        <v>6</v>
      </c>
      <c r="O1068" s="444">
        <f>'ZENABOG ENT'!N35</f>
        <v>5.1360177330792515E-3</v>
      </c>
      <c r="P1068" s="433">
        <f>'ZENABOG ENT'!O35</f>
        <v>0.9552604561967355</v>
      </c>
      <c r="Q1068" s="433" t="str">
        <f>'ZENABOG ENT'!P35</f>
        <v>C</v>
      </c>
      <c r="R1068" s="434">
        <f>'ZENABOG ENT'!Q35</f>
        <v>3.0151515151515156</v>
      </c>
      <c r="S1068" s="443">
        <f>'ZENABOG ENT'!R35</f>
        <v>1.9513636363636368E-2</v>
      </c>
      <c r="T1068" s="443">
        <f>'ZENABOG ENT'!S35</f>
        <v>169.86484848484872</v>
      </c>
      <c r="U1068" s="433">
        <f>'ZENABOG ENT'!T35</f>
        <v>30</v>
      </c>
      <c r="V1068" s="433">
        <f>'ZENABOG ENT'!U35</f>
        <v>4</v>
      </c>
      <c r="W1068" s="433">
        <f>'ZENABOG ENT'!V35</f>
        <v>34</v>
      </c>
      <c r="X1068" s="434">
        <f>'ZENABOG ENT'!W35</f>
        <v>102.51515151515153</v>
      </c>
      <c r="Y1068" s="434">
        <f>'ZENABOG ENT'!X35</f>
        <v>102.51515151515153</v>
      </c>
      <c r="Z1068" s="443">
        <f>'ZENABOG ENT'!Y35</f>
        <v>0.66346363636363648</v>
      </c>
      <c r="AA1068" s="444">
        <f>'ZENABOG ENT'!Z35</f>
        <v>0</v>
      </c>
      <c r="AB1068" s="446" t="str">
        <f>'ZENABOG ENT'!AA35</f>
        <v>VERY LOW-ORDER URGENTLY</v>
      </c>
      <c r="AC1068" s="443">
        <f>'ZENABOG ENT'!AB35</f>
        <v>5775.4048484848572</v>
      </c>
      <c r="AD1068" s="450">
        <f>Table1[[#This Row],[Stock Sell in/Sell out]]*Table1[[#This Row],[Stock Norm +Transit Time]]/Table1[[#This Row],[Stock Norm QTY]]</f>
        <v>0</v>
      </c>
      <c r="AE1068" s="443">
        <f>Table1[[#This Row],[Stock Norm +Transit Time]]*Table1[[#This Row],[Av. Daily Sales MT]]</f>
        <v>0.66346363636363648</v>
      </c>
    </row>
    <row r="1069" spans="1:31" hidden="1">
      <c r="A1069" s="433" t="s">
        <v>120</v>
      </c>
      <c r="B1069" s="433" t="s">
        <v>342</v>
      </c>
      <c r="C1069" s="433" t="str">
        <f>'ZENABOG ENT'!B36</f>
        <v>W197</v>
      </c>
      <c r="D1069" s="433" t="str">
        <f>'ZENABOG ENT'!C36</f>
        <v>JAMAA DETERGENT 10PCH X 850G</v>
      </c>
      <c r="E1069" s="433" t="str">
        <f>'ZENABOG ENT'!D36</f>
        <v>DETERGENT</v>
      </c>
      <c r="F1069" s="433" t="str">
        <f>'ZENABOG ENT'!E36</f>
        <v>JAMAA</v>
      </c>
      <c r="G1069" s="443">
        <f>'ZENABOG ENT'!F36</f>
        <v>0.35983333333333306</v>
      </c>
      <c r="H1069" s="434">
        <f>'ZENABOG ENT'!G36</f>
        <v>36.333333333333336</v>
      </c>
      <c r="I1069" s="443">
        <f>'ZENABOG ENT'!H36</f>
        <v>3048</v>
      </c>
      <c r="J1069" s="433">
        <f>'ZENABOG ENT'!I36</f>
        <v>0</v>
      </c>
      <c r="K1069" s="443">
        <f>'ZENABOG ENT'!J36</f>
        <v>0</v>
      </c>
      <c r="L1069" s="443">
        <f>'ZENABOG ENT'!K36</f>
        <v>0</v>
      </c>
      <c r="M1069" s="443">
        <f>'ZENABOG ENT'!L36</f>
        <v>83.88990825688073</v>
      </c>
      <c r="N1069" s="433">
        <f>'ZENABOG ENT'!M36</f>
        <v>3</v>
      </c>
      <c r="O1069" s="444">
        <f>'ZENABOG ENT'!N36</f>
        <v>4.3049391589867585E-3</v>
      </c>
      <c r="P1069" s="433">
        <f>'ZENABOG ENT'!O36</f>
        <v>0.95956539535572227</v>
      </c>
      <c r="Q1069" s="433" t="str">
        <f>'ZENABOG ENT'!P36</f>
        <v>C</v>
      </c>
      <c r="R1069" s="434">
        <f>'ZENABOG ENT'!Q36</f>
        <v>1.6515151515151516</v>
      </c>
      <c r="S1069" s="443">
        <f>'ZENABOG ENT'!R36</f>
        <v>1.6356060606060593E-2</v>
      </c>
      <c r="T1069" s="443">
        <f>'ZENABOG ENT'!S36</f>
        <v>138.54545454545453</v>
      </c>
      <c r="U1069" s="433">
        <f>'ZENABOG ENT'!T36</f>
        <v>30</v>
      </c>
      <c r="V1069" s="433">
        <f>'ZENABOG ENT'!U36</f>
        <v>4</v>
      </c>
      <c r="W1069" s="433">
        <f>'ZENABOG ENT'!V36</f>
        <v>34</v>
      </c>
      <c r="X1069" s="434">
        <f>'ZENABOG ENT'!W36</f>
        <v>56.151515151515156</v>
      </c>
      <c r="Y1069" s="434">
        <f>'ZENABOG ENT'!X36</f>
        <v>56.151515151515156</v>
      </c>
      <c r="Z1069" s="443">
        <f>'ZENABOG ENT'!Y36</f>
        <v>0.55610606060606016</v>
      </c>
      <c r="AA1069" s="444">
        <f>'ZENABOG ENT'!Z36</f>
        <v>0</v>
      </c>
      <c r="AB1069" s="446" t="str">
        <f>'ZENABOG ENT'!AA36</f>
        <v>VERY LOW-ORDER URGENTLY</v>
      </c>
      <c r="AC1069" s="443">
        <f>'ZENABOG ENT'!AB36</f>
        <v>4710.545454545455</v>
      </c>
      <c r="AD1069" s="450">
        <f>Table1[[#This Row],[Stock Sell in/Sell out]]*Table1[[#This Row],[Stock Norm +Transit Time]]/Table1[[#This Row],[Stock Norm QTY]]</f>
        <v>0</v>
      </c>
      <c r="AE1069" s="443">
        <f>Table1[[#This Row],[Stock Norm +Transit Time]]*Table1[[#This Row],[Av. Daily Sales MT]]</f>
        <v>0.55610606060606016</v>
      </c>
    </row>
    <row r="1070" spans="1:31" hidden="1">
      <c r="A1070" s="433" t="s">
        <v>120</v>
      </c>
      <c r="B1070" s="433" t="s">
        <v>342</v>
      </c>
      <c r="C1070" s="433" t="str">
        <f>'ZENABOG ENT'!B37</f>
        <v>W158</v>
      </c>
      <c r="D1070" s="433" t="str">
        <f>'ZENABOG ENT'!C37</f>
        <v>JAMAA DETERGENT 3KG</v>
      </c>
      <c r="E1070" s="433" t="str">
        <f>'ZENABOG ENT'!D37</f>
        <v>DETERGENT</v>
      </c>
      <c r="F1070" s="433" t="str">
        <f>'ZENABOG ENT'!E37</f>
        <v>JAMAA</v>
      </c>
      <c r="G1070" s="443">
        <f>'ZENABOG ENT'!F37</f>
        <v>0.33900000000000008</v>
      </c>
      <c r="H1070" s="434">
        <f>'ZENABOG ENT'!G37</f>
        <v>113</v>
      </c>
      <c r="I1070" s="443">
        <f>'ZENABOG ENT'!H37</f>
        <v>3842</v>
      </c>
      <c r="J1070" s="433">
        <f>'ZENABOG ENT'!I37</f>
        <v>516</v>
      </c>
      <c r="K1070" s="443">
        <f>'ZENABOG ENT'!J37</f>
        <v>1.548</v>
      </c>
      <c r="L1070" s="443">
        <f>'ZENABOG ENT'!K37</f>
        <v>17544</v>
      </c>
      <c r="M1070" s="443">
        <f>'ZENABOG ENT'!L37</f>
        <v>34</v>
      </c>
      <c r="N1070" s="433">
        <f>'ZENABOG ENT'!M37</f>
        <v>4</v>
      </c>
      <c r="O1070" s="444">
        <f>'ZENABOG ENT'!N37</f>
        <v>4.0556953447795623E-3</v>
      </c>
      <c r="P1070" s="433">
        <f>'ZENABOG ENT'!O37</f>
        <v>0.96362109070050184</v>
      </c>
      <c r="Q1070" s="433" t="str">
        <f>'ZENABOG ENT'!P37</f>
        <v>C</v>
      </c>
      <c r="R1070" s="434">
        <f>'ZENABOG ENT'!Q37</f>
        <v>5.1363636363636367</v>
      </c>
      <c r="S1070" s="443">
        <f>'ZENABOG ENT'!R37</f>
        <v>1.5409090909090912E-2</v>
      </c>
      <c r="T1070" s="443">
        <f>'ZENABOG ENT'!S37</f>
        <v>174.63636363636363</v>
      </c>
      <c r="U1070" s="433">
        <f>'ZENABOG ENT'!T37</f>
        <v>30</v>
      </c>
      <c r="V1070" s="433">
        <f>'ZENABOG ENT'!U37</f>
        <v>4</v>
      </c>
      <c r="W1070" s="433">
        <f>'ZENABOG ENT'!V37</f>
        <v>34</v>
      </c>
      <c r="X1070" s="434">
        <f>'ZENABOG ENT'!W37</f>
        <v>174.63636363636365</v>
      </c>
      <c r="Y1070" s="434">
        <f>'ZENABOG ENT'!X37</f>
        <v>0</v>
      </c>
      <c r="Z1070" s="443">
        <f>'ZENABOG ENT'!Y37</f>
        <v>0</v>
      </c>
      <c r="AA1070" s="444">
        <f>'ZENABOG ENT'!Z37</f>
        <v>2.9547110879750127</v>
      </c>
      <c r="AB1070" s="446" t="str">
        <f>'ZENABOG ENT'!AA37</f>
        <v>VERY HIGH-DON’T ORDER</v>
      </c>
      <c r="AC1070" s="443">
        <f>'ZENABOG ENT'!AB37</f>
        <v>0</v>
      </c>
      <c r="AD1070" s="450">
        <f>Table1[[#This Row],[Stock Sell in/Sell out]]*Table1[[#This Row],[Stock Norm +Transit Time]]/Table1[[#This Row],[Stock Norm QTY]]</f>
        <v>100.46017699115043</v>
      </c>
      <c r="AE1070" s="443">
        <f>Table1[[#This Row],[Stock Norm +Transit Time]]*Table1[[#This Row],[Av. Daily Sales MT]]</f>
        <v>0.52390909090909099</v>
      </c>
    </row>
    <row r="1071" spans="1:31" hidden="1">
      <c r="A1071" s="433" t="s">
        <v>120</v>
      </c>
      <c r="B1071" s="433" t="s">
        <v>342</v>
      </c>
      <c r="C1071" s="433" t="str">
        <f>'ZENABOG ENT'!B38</f>
        <v>W164</v>
      </c>
      <c r="D1071" s="433" t="str">
        <f>'ZENABOG ENT'!C38</f>
        <v>EAZZY 800G</v>
      </c>
      <c r="E1071" s="433" t="str">
        <f>'ZENABOG ENT'!D38</f>
        <v>SOAP</v>
      </c>
      <c r="F1071" s="433" t="str">
        <f>'ZENABOG ENT'!E38</f>
        <v>EAZZY</v>
      </c>
      <c r="G1071" s="443">
        <f>'ZENABOG ENT'!F38</f>
        <v>0.29866666666666669</v>
      </c>
      <c r="H1071" s="434">
        <f>'ZENABOG ENT'!G38</f>
        <v>23.333333333333336</v>
      </c>
      <c r="I1071" s="443">
        <f>'ZENABOG ENT'!H38</f>
        <v>2800</v>
      </c>
      <c r="J1071" s="433">
        <f>'ZENABOG ENT'!I38</f>
        <v>0</v>
      </c>
      <c r="K1071" s="443">
        <f>'ZENABOG ENT'!J38</f>
        <v>0</v>
      </c>
      <c r="L1071" s="443">
        <f>'ZENABOG ENT'!K38</f>
        <v>0</v>
      </c>
      <c r="M1071" s="443">
        <f>'ZENABOG ENT'!L38</f>
        <v>119.99999999999999</v>
      </c>
      <c r="N1071" s="433">
        <f>'ZENABOG ENT'!M38</f>
        <v>1</v>
      </c>
      <c r="O1071" s="444">
        <f>'ZENABOG ENT'!N38</f>
        <v>3.573159320474422E-3</v>
      </c>
      <c r="P1071" s="433">
        <f>'ZENABOG ENT'!O38</f>
        <v>0.96719425002097625</v>
      </c>
      <c r="Q1071" s="433" t="str">
        <f>'ZENABOG ENT'!P38</f>
        <v>C</v>
      </c>
      <c r="R1071" s="434">
        <f>'ZENABOG ENT'!Q38</f>
        <v>1.0606060606060608</v>
      </c>
      <c r="S1071" s="443">
        <f>'ZENABOG ENT'!R38</f>
        <v>1.3575757575757576E-2</v>
      </c>
      <c r="T1071" s="443">
        <f>'ZENABOG ENT'!S38</f>
        <v>127.27272727272727</v>
      </c>
      <c r="U1071" s="433">
        <f>'ZENABOG ENT'!T38</f>
        <v>30</v>
      </c>
      <c r="V1071" s="433">
        <f>'ZENABOG ENT'!U38</f>
        <v>4</v>
      </c>
      <c r="W1071" s="433">
        <f>'ZENABOG ENT'!V38</f>
        <v>34</v>
      </c>
      <c r="X1071" s="434">
        <f>'ZENABOG ENT'!W38</f>
        <v>36.060606060606069</v>
      </c>
      <c r="Y1071" s="434">
        <f>'ZENABOG ENT'!X38</f>
        <v>36.060606060606069</v>
      </c>
      <c r="Z1071" s="443">
        <f>'ZENABOG ENT'!Y38</f>
        <v>0.46157575757575769</v>
      </c>
      <c r="AA1071" s="444">
        <f>'ZENABOG ENT'!Z38</f>
        <v>0</v>
      </c>
      <c r="AB1071" s="446" t="str">
        <f>'ZENABOG ENT'!AA38</f>
        <v>VERY LOW-ORDER URGENTLY</v>
      </c>
      <c r="AC1071" s="443">
        <f>'ZENABOG ENT'!AB38</f>
        <v>4327.2727272727279</v>
      </c>
      <c r="AD1071" s="450">
        <f>Table1[[#This Row],[Stock Sell in/Sell out]]*Table1[[#This Row],[Stock Norm +Transit Time]]/Table1[[#This Row],[Stock Norm QTY]]</f>
        <v>0</v>
      </c>
      <c r="AE1071" s="443">
        <f>Table1[[#This Row],[Stock Norm +Transit Time]]*Table1[[#This Row],[Av. Daily Sales MT]]</f>
        <v>0.46157575757575758</v>
      </c>
    </row>
    <row r="1072" spans="1:31" hidden="1">
      <c r="A1072" s="433" t="s">
        <v>120</v>
      </c>
      <c r="B1072" s="433" t="s">
        <v>342</v>
      </c>
      <c r="C1072" s="433" t="str">
        <f>'ZENABOG ENT'!B39</f>
        <v>W177</v>
      </c>
      <c r="D1072" s="433" t="str">
        <f>'ZENABOG ENT'!C39</f>
        <v>JAMAA CLASSIC 48X100G</v>
      </c>
      <c r="E1072" s="433" t="str">
        <f>'ZENABOG ENT'!D39</f>
        <v>SOAP</v>
      </c>
      <c r="F1072" s="433" t="str">
        <f>'ZENABOG ENT'!E39</f>
        <v>JAMAA</v>
      </c>
      <c r="G1072" s="443">
        <f>'ZENABOG ENT'!F39</f>
        <v>0.28440000000000021</v>
      </c>
      <c r="H1072" s="434">
        <f>'ZENABOG ENT'!G39</f>
        <v>58</v>
      </c>
      <c r="I1072" s="443">
        <f>'ZENABOG ENT'!H39</f>
        <v>3118.4</v>
      </c>
      <c r="J1072" s="433">
        <f>'ZENABOG ENT'!I39</f>
        <v>14</v>
      </c>
      <c r="K1072" s="443">
        <f>'ZENABOG ENT'!J39</f>
        <v>6.9600000000000009E-2</v>
      </c>
      <c r="L1072" s="443">
        <f>'ZENABOG ENT'!K39</f>
        <v>752.71724137931039</v>
      </c>
      <c r="M1072" s="443">
        <f>'ZENABOG ENT'!L39</f>
        <v>53.765517241379314</v>
      </c>
      <c r="N1072" s="433">
        <f>'ZENABOG ENT'!M39</f>
        <v>4</v>
      </c>
      <c r="O1072" s="444">
        <f>'ZENABOG ENT'!N39</f>
        <v>3.4024771565053335E-3</v>
      </c>
      <c r="P1072" s="433">
        <f>'ZENABOG ENT'!O39</f>
        <v>0.97059672717748158</v>
      </c>
      <c r="Q1072" s="433" t="str">
        <f>'ZENABOG ENT'!P39</f>
        <v>C</v>
      </c>
      <c r="R1072" s="434">
        <f>'ZENABOG ENT'!Q39</f>
        <v>2.6363636363636362</v>
      </c>
      <c r="S1072" s="443">
        <f>'ZENABOG ENT'!R39</f>
        <v>1.2927272727272737E-2</v>
      </c>
      <c r="T1072" s="443">
        <f>'ZENABOG ENT'!S39</f>
        <v>141.74545454545455</v>
      </c>
      <c r="U1072" s="433">
        <f>'ZENABOG ENT'!T39</f>
        <v>30</v>
      </c>
      <c r="V1072" s="433">
        <f>'ZENABOG ENT'!U39</f>
        <v>4</v>
      </c>
      <c r="W1072" s="433">
        <f>'ZENABOG ENT'!V39</f>
        <v>34</v>
      </c>
      <c r="X1072" s="434">
        <f>'ZENABOG ENT'!W39</f>
        <v>89.636363636363626</v>
      </c>
      <c r="Y1072" s="434">
        <f>'ZENABOG ENT'!X39</f>
        <v>75.636363636363626</v>
      </c>
      <c r="Z1072" s="443">
        <f>'ZENABOG ENT'!Y39</f>
        <v>0.37087899686520398</v>
      </c>
      <c r="AA1072" s="444">
        <f>'ZENABOG ENT'!Z39</f>
        <v>0.15618661257606492</v>
      </c>
      <c r="AB1072" s="446" t="str">
        <f>'ZENABOG ENT'!AA39</f>
        <v>VERY LOW-ORDER URGENTLY</v>
      </c>
      <c r="AC1072" s="443">
        <f>'ZENABOG ENT'!AB39</f>
        <v>4066.6282131661437</v>
      </c>
      <c r="AD1072" s="450">
        <f>Table1[[#This Row],[Stock Sell in/Sell out]]*Table1[[#This Row],[Stock Norm +Transit Time]]/Table1[[#This Row],[Stock Norm QTY]]</f>
        <v>5.3103448275862073</v>
      </c>
      <c r="AE1072" s="443">
        <f>Table1[[#This Row],[Stock Norm +Transit Time]]*Table1[[#This Row],[Av. Daily Sales MT]]</f>
        <v>0.43952727272727304</v>
      </c>
    </row>
    <row r="1073" spans="1:31" hidden="1">
      <c r="A1073" s="433" t="s">
        <v>120</v>
      </c>
      <c r="B1073" s="433" t="s">
        <v>342</v>
      </c>
      <c r="C1073" s="433" t="str">
        <f>'ZENABOG ENT'!B40</f>
        <v>W032</v>
      </c>
      <c r="D1073" s="433" t="str">
        <f>'ZENABOG ENT'!C40</f>
        <v>WINTER SFO 5L X 4BTL</v>
      </c>
      <c r="E1073" s="433" t="str">
        <f>'ZENABOG ENT'!D40</f>
        <v>SUNFLOWER OIL</v>
      </c>
      <c r="F1073" s="433" t="str">
        <f>'ZENABOG ENT'!E40</f>
        <v>FRYTOL</v>
      </c>
      <c r="G1073" s="443">
        <f>'ZENABOG ENT'!F40</f>
        <v>0.28209999999999996</v>
      </c>
      <c r="H1073" s="434">
        <f>'ZENABOG ENT'!G40</f>
        <v>13.666666666666666</v>
      </c>
      <c r="I1073" s="443">
        <f>'ZENABOG ENT'!H40</f>
        <v>5115</v>
      </c>
      <c r="J1073" s="433">
        <f>'ZENABOG ENT'!I40</f>
        <v>0</v>
      </c>
      <c r="K1073" s="443">
        <f>'ZENABOG ENT'!J40</f>
        <v>0</v>
      </c>
      <c r="L1073" s="443">
        <f>'ZENABOG ENT'!K40</f>
        <v>0</v>
      </c>
      <c r="M1073" s="443">
        <f>'ZENABOG ENT'!L40</f>
        <v>374.26829268292687</v>
      </c>
      <c r="N1073" s="433">
        <f>'ZENABOG ENT'!M40</f>
        <v>40</v>
      </c>
      <c r="O1073" s="444">
        <f>'ZENABOG ENT'!N40</f>
        <v>3.3749606394168556E-3</v>
      </c>
      <c r="P1073" s="433">
        <f>'ZENABOG ENT'!O40</f>
        <v>0.97397168781689847</v>
      </c>
      <c r="Q1073" s="433" t="str">
        <f>'ZENABOG ENT'!P40</f>
        <v>C</v>
      </c>
      <c r="R1073" s="434">
        <f>'ZENABOG ENT'!Q40</f>
        <v>0.62121212121212122</v>
      </c>
      <c r="S1073" s="443">
        <f>'ZENABOG ENT'!R40</f>
        <v>1.282272727272727E-2</v>
      </c>
      <c r="T1073" s="443">
        <f>'ZENABOG ENT'!S40</f>
        <v>232.5</v>
      </c>
      <c r="U1073" s="433">
        <f>'ZENABOG ENT'!T40</f>
        <v>30</v>
      </c>
      <c r="V1073" s="433">
        <f>'ZENABOG ENT'!U40</f>
        <v>4</v>
      </c>
      <c r="W1073" s="433">
        <f>'ZENABOG ENT'!V40</f>
        <v>34</v>
      </c>
      <c r="X1073" s="434">
        <f>'ZENABOG ENT'!W40</f>
        <v>21.121212121212121</v>
      </c>
      <c r="Y1073" s="434">
        <f>'ZENABOG ENT'!X40</f>
        <v>21.121212121212121</v>
      </c>
      <c r="Z1073" s="443">
        <f>'ZENABOG ENT'!Y40</f>
        <v>0.43597272727272723</v>
      </c>
      <c r="AA1073" s="444">
        <f>'ZENABOG ENT'!Z40</f>
        <v>0</v>
      </c>
      <c r="AB1073" s="446" t="str">
        <f>'ZENABOG ENT'!AA40</f>
        <v>VERY LOW-ORDER URGENTLY</v>
      </c>
      <c r="AC1073" s="443">
        <f>'ZENABOG ENT'!AB40</f>
        <v>7905.0000000000009</v>
      </c>
      <c r="AD1073" s="450">
        <f>Table1[[#This Row],[Stock Sell in/Sell out]]*Table1[[#This Row],[Stock Norm +Transit Time]]/Table1[[#This Row],[Stock Norm QTY]]</f>
        <v>0</v>
      </c>
      <c r="AE1073" s="443">
        <f>Table1[[#This Row],[Stock Norm +Transit Time]]*Table1[[#This Row],[Av. Daily Sales MT]]</f>
        <v>0.43597272727272718</v>
      </c>
    </row>
    <row r="1074" spans="1:31" hidden="1">
      <c r="A1074" s="433" t="s">
        <v>120</v>
      </c>
      <c r="B1074" s="433" t="s">
        <v>342</v>
      </c>
      <c r="C1074" s="433" t="str">
        <f>'ZENABOG ENT'!B41</f>
        <v>W170</v>
      </c>
      <c r="D1074" s="433" t="str">
        <f>'ZENABOG ENT'!C41</f>
        <v>FRYTOL 900ML SCH</v>
      </c>
      <c r="E1074" s="433" t="str">
        <f>'ZENABOG ENT'!D41</f>
        <v>COOKING OIL</v>
      </c>
      <c r="F1074" s="433" t="str">
        <f>'ZENABOG ENT'!E41</f>
        <v>FRYTOL</v>
      </c>
      <c r="G1074" s="443">
        <f>'ZENABOG ENT'!F41</f>
        <v>0.26649000000000006</v>
      </c>
      <c r="H1074" s="434">
        <f>'ZENABOG ENT'!G41</f>
        <v>23.666666666666664</v>
      </c>
      <c r="I1074" s="443">
        <f>'ZENABOG ENT'!H41</f>
        <v>6854.0166666666655</v>
      </c>
      <c r="J1074" s="433">
        <f>'ZENABOG ENT'!I41</f>
        <v>391</v>
      </c>
      <c r="K1074" s="443">
        <f>'ZENABOG ENT'!J41</f>
        <v>3.8005200000000006</v>
      </c>
      <c r="L1074" s="443">
        <f>'ZENABOG ENT'!K41</f>
        <v>113236.07816901407</v>
      </c>
      <c r="M1074" s="443">
        <f>'ZENABOG ENT'!L41</f>
        <v>289.60633802816898</v>
      </c>
      <c r="N1074" s="433">
        <f>'ZENABOG ENT'!M41</f>
        <v>20</v>
      </c>
      <c r="O1074" s="444">
        <f>'ZENABOG ENT'!N41</f>
        <v>3.1882072343076859E-3</v>
      </c>
      <c r="P1074" s="433">
        <f>'ZENABOG ENT'!O41</f>
        <v>0.97715989505120615</v>
      </c>
      <c r="Q1074" s="433" t="str">
        <f>'ZENABOG ENT'!P41</f>
        <v>C</v>
      </c>
      <c r="R1074" s="434">
        <f>'ZENABOG ENT'!Q41</f>
        <v>1.0757575757575757</v>
      </c>
      <c r="S1074" s="443">
        <f>'ZENABOG ENT'!R41</f>
        <v>1.2113181818181822E-2</v>
      </c>
      <c r="T1074" s="443">
        <f>'ZENABOG ENT'!S41</f>
        <v>311.54621212121208</v>
      </c>
      <c r="U1074" s="433">
        <f>'ZENABOG ENT'!T41</f>
        <v>30</v>
      </c>
      <c r="V1074" s="433">
        <f>'ZENABOG ENT'!U41</f>
        <v>4</v>
      </c>
      <c r="W1074" s="433">
        <f>'ZENABOG ENT'!V41</f>
        <v>34</v>
      </c>
      <c r="X1074" s="434">
        <f>'ZENABOG ENT'!W41</f>
        <v>36.575757575757571</v>
      </c>
      <c r="Y1074" s="434">
        <f>'ZENABOG ENT'!X41</f>
        <v>0</v>
      </c>
      <c r="Z1074" s="443">
        <f>'ZENABOG ENT'!Y41</f>
        <v>0</v>
      </c>
      <c r="AA1074" s="444">
        <f>'ZENABOG ENT'!Z41</f>
        <v>10.690140845070424</v>
      </c>
      <c r="AB1074" s="446" t="str">
        <f>'ZENABOG ENT'!AA41</f>
        <v>VERY HIGH-DON’T ORDER</v>
      </c>
      <c r="AC1074" s="443">
        <f>'ZENABOG ENT'!AB41</f>
        <v>0</v>
      </c>
      <c r="AD1074" s="450">
        <f>Table1[[#This Row],[Stock Sell in/Sell out]]*Table1[[#This Row],[Stock Norm +Transit Time]]/Table1[[#This Row],[Stock Norm QTY]]</f>
        <v>363.46478873239442</v>
      </c>
      <c r="AE1074" s="443">
        <f>Table1[[#This Row],[Stock Norm +Transit Time]]*Table1[[#This Row],[Av. Daily Sales MT]]</f>
        <v>0.41184818181818195</v>
      </c>
    </row>
    <row r="1075" spans="1:31" hidden="1">
      <c r="A1075" s="433" t="s">
        <v>120</v>
      </c>
      <c r="B1075" s="433" t="s">
        <v>342</v>
      </c>
      <c r="C1075" s="433" t="str">
        <f>'ZENABOG ENT'!B42</f>
        <v>W231</v>
      </c>
      <c r="D1075" s="433" t="str">
        <f>'ZENABOG ENT'!C42</f>
        <v>EAZZY DETERGENT 100X75G</v>
      </c>
      <c r="E1075" s="433" t="str">
        <f>'ZENABOG ENT'!D42</f>
        <v>DETERGENT</v>
      </c>
      <c r="F1075" s="433" t="str">
        <f>'ZENABOG ENT'!E42</f>
        <v>EAZZY</v>
      </c>
      <c r="G1075" s="443">
        <f>'ZENABOG ENT'!F42</f>
        <v>0.26000000000000012</v>
      </c>
      <c r="H1075" s="434">
        <f>'ZENABOG ENT'!G42</f>
        <v>34.666666666666671</v>
      </c>
      <c r="I1075" s="443">
        <f>'ZENABOG ENT'!H42</f>
        <v>0</v>
      </c>
      <c r="J1075" s="433">
        <f>'ZENABOG ENT'!I42</f>
        <v>0</v>
      </c>
      <c r="K1075" s="443">
        <f>'ZENABOG ENT'!J42</f>
        <v>0</v>
      </c>
      <c r="L1075" s="443">
        <f>'ZENABOG ENT'!K42</f>
        <v>0</v>
      </c>
      <c r="M1075" s="443">
        <f>'ZENABOG ENT'!L42</f>
        <v>0</v>
      </c>
      <c r="N1075" s="433">
        <f>'ZENABOG ENT'!M42</f>
        <v>20</v>
      </c>
      <c r="O1075" s="444">
        <f>'ZENABOG ENT'!N42</f>
        <v>3.1105628013058596E-3</v>
      </c>
      <c r="P1075" s="433">
        <f>'ZENABOG ENT'!O42</f>
        <v>0.98027045785251199</v>
      </c>
      <c r="Q1075" s="433" t="str">
        <f>'ZENABOG ENT'!P42</f>
        <v>C</v>
      </c>
      <c r="R1075" s="434">
        <f>'ZENABOG ENT'!Q42</f>
        <v>1.5757575757575759</v>
      </c>
      <c r="S1075" s="443">
        <f>'ZENABOG ENT'!R42</f>
        <v>1.1818181818181823E-2</v>
      </c>
      <c r="T1075" s="443">
        <f>'ZENABOG ENT'!S42</f>
        <v>0</v>
      </c>
      <c r="U1075" s="433">
        <f>'ZENABOG ENT'!T42</f>
        <v>30</v>
      </c>
      <c r="V1075" s="433">
        <f>'ZENABOG ENT'!U42</f>
        <v>4</v>
      </c>
      <c r="W1075" s="433">
        <f>'ZENABOG ENT'!V42</f>
        <v>34</v>
      </c>
      <c r="X1075" s="434">
        <f>'ZENABOG ENT'!W42</f>
        <v>53.575757575757578</v>
      </c>
      <c r="Y1075" s="434">
        <f>'ZENABOG ENT'!X42</f>
        <v>53.575757575757578</v>
      </c>
      <c r="Z1075" s="443">
        <f>'ZENABOG ENT'!Y42</f>
        <v>0.40181818181818196</v>
      </c>
      <c r="AA1075" s="444">
        <f>'ZENABOG ENT'!Z42</f>
        <v>0</v>
      </c>
      <c r="AB1075" s="446" t="str">
        <f>'ZENABOG ENT'!AA42</f>
        <v>VERY LOW-ORDER URGENTLY</v>
      </c>
      <c r="AC1075" s="443">
        <f>'ZENABOG ENT'!AB42</f>
        <v>0</v>
      </c>
      <c r="AD1075" s="450">
        <f>Table1[[#This Row],[Stock Sell in/Sell out]]*Table1[[#This Row],[Stock Norm +Transit Time]]/Table1[[#This Row],[Stock Norm QTY]]</f>
        <v>0</v>
      </c>
      <c r="AE1075" s="443">
        <f>Table1[[#This Row],[Stock Norm +Transit Time]]*Table1[[#This Row],[Av. Daily Sales MT]]</f>
        <v>0.40181818181818196</v>
      </c>
    </row>
    <row r="1076" spans="1:31" hidden="1">
      <c r="A1076" s="433" t="s">
        <v>120</v>
      </c>
      <c r="B1076" s="433" t="s">
        <v>342</v>
      </c>
      <c r="C1076" s="433" t="str">
        <f>'ZENABOG ENT'!B43</f>
        <v>W006</v>
      </c>
      <c r="D1076" s="433" t="str">
        <f>'ZENABOG ENT'!C43</f>
        <v>FRYTOL 24BTL*500ML</v>
      </c>
      <c r="E1076" s="433" t="str">
        <f>'ZENABOG ENT'!D43</f>
        <v>COOKING OIL</v>
      </c>
      <c r="F1076" s="433" t="str">
        <f>'ZENABOG ENT'!E43</f>
        <v>FRYTOL</v>
      </c>
      <c r="G1076" s="443">
        <f>'ZENABOG ENT'!F43</f>
        <v>0.216</v>
      </c>
      <c r="H1076" s="434">
        <f>'ZENABOG ENT'!G43</f>
        <v>20</v>
      </c>
      <c r="I1076" s="443">
        <f>'ZENABOG ENT'!H43</f>
        <v>3120</v>
      </c>
      <c r="J1076" s="433">
        <f>'ZENABOG ENT'!I43</f>
        <v>123</v>
      </c>
      <c r="K1076" s="443">
        <f>'ZENABOG ENT'!J43</f>
        <v>1.3338000000000001</v>
      </c>
      <c r="L1076" s="443">
        <f>'ZENABOG ENT'!K43</f>
        <v>19188</v>
      </c>
      <c r="M1076" s="443">
        <f>'ZENABOG ENT'!L43</f>
        <v>156</v>
      </c>
      <c r="N1076" s="433">
        <f>'ZENABOG ENT'!M43</f>
        <v>30</v>
      </c>
      <c r="O1076" s="444">
        <f>'ZENABOG ENT'!N43</f>
        <v>2.5841598657002514E-3</v>
      </c>
      <c r="P1076" s="433">
        <f>'ZENABOG ENT'!O43</f>
        <v>0.98285461771821225</v>
      </c>
      <c r="Q1076" s="433" t="str">
        <f>'ZENABOG ENT'!P43</f>
        <v>C</v>
      </c>
      <c r="R1076" s="434">
        <f>'ZENABOG ENT'!Q43</f>
        <v>0.90909090909090906</v>
      </c>
      <c r="S1076" s="443">
        <f>'ZENABOG ENT'!R43</f>
        <v>9.8181818181818179E-3</v>
      </c>
      <c r="T1076" s="443">
        <f>'ZENABOG ENT'!S43</f>
        <v>141.81818181818181</v>
      </c>
      <c r="U1076" s="433">
        <f>'ZENABOG ENT'!T43</f>
        <v>30</v>
      </c>
      <c r="V1076" s="433">
        <f>'ZENABOG ENT'!U43</f>
        <v>4</v>
      </c>
      <c r="W1076" s="433">
        <f>'ZENABOG ENT'!V43</f>
        <v>34</v>
      </c>
      <c r="X1076" s="434">
        <f>'ZENABOG ENT'!W43</f>
        <v>30.909090909090907</v>
      </c>
      <c r="Y1076" s="434">
        <f>'ZENABOG ENT'!X43</f>
        <v>0</v>
      </c>
      <c r="Z1076" s="443">
        <f>'ZENABOG ENT'!Y43</f>
        <v>0</v>
      </c>
      <c r="AA1076" s="444">
        <f>'ZENABOG ENT'!Z43</f>
        <v>3.9794117647058829</v>
      </c>
      <c r="AB1076" s="446" t="str">
        <f>'ZENABOG ENT'!AA43</f>
        <v>VERY HIGH-DON’T ORDER</v>
      </c>
      <c r="AC1076" s="443">
        <f>'ZENABOG ENT'!AB43</f>
        <v>0</v>
      </c>
      <c r="AD1076" s="450">
        <f>Table1[[#This Row],[Stock Sell in/Sell out]]*Table1[[#This Row],[Stock Norm +Transit Time]]/Table1[[#This Row],[Stock Norm QTY]]</f>
        <v>135.30000000000001</v>
      </c>
      <c r="AE1076" s="443">
        <f>Table1[[#This Row],[Stock Norm +Transit Time]]*Table1[[#This Row],[Av. Daily Sales MT]]</f>
        <v>0.33381818181818179</v>
      </c>
    </row>
    <row r="1077" spans="1:31" hidden="1">
      <c r="A1077" s="433" t="s">
        <v>120</v>
      </c>
      <c r="B1077" s="433" t="s">
        <v>342</v>
      </c>
      <c r="C1077" s="433" t="str">
        <f>'ZENABOG ENT'!B44</f>
        <v>W068</v>
      </c>
      <c r="D1077" s="433" t="str">
        <f>'ZENABOG ENT'!C44</f>
        <v>FORTUNE DELICIOUS 900G X 20</v>
      </c>
      <c r="E1077" s="433" t="str">
        <f>'ZENABOG ENT'!D44</f>
        <v>RICE</v>
      </c>
      <c r="F1077" s="433" t="str">
        <f>'ZENABOG ENT'!E44</f>
        <v>FORTUNE DELICIOUS</v>
      </c>
      <c r="G1077" s="443">
        <f>'ZENABOG ENT'!F44</f>
        <v>0.2082</v>
      </c>
      <c r="H1077" s="434">
        <f>'ZENABOG ENT'!G44</f>
        <v>11</v>
      </c>
      <c r="I1077" s="443">
        <f>'ZENABOG ENT'!H44</f>
        <v>1815.9666666666667</v>
      </c>
      <c r="J1077" s="433">
        <f>'ZENABOG ENT'!I44</f>
        <v>0</v>
      </c>
      <c r="K1077" s="443">
        <f>'ZENABOG ENT'!J44</f>
        <v>0</v>
      </c>
      <c r="L1077" s="443">
        <f>'ZENABOG ENT'!K44</f>
        <v>0</v>
      </c>
      <c r="M1077" s="443">
        <f>'ZENABOG ENT'!L44</f>
        <v>165.08787878787879</v>
      </c>
      <c r="N1077" s="433">
        <f>'ZENABOG ENT'!M44</f>
        <v>1</v>
      </c>
      <c r="O1077" s="444">
        <f>'ZENABOG ENT'!N44</f>
        <v>2.4908429816610754E-3</v>
      </c>
      <c r="P1077" s="433">
        <f>'ZENABOG ENT'!O44</f>
        <v>0.98534546069987328</v>
      </c>
      <c r="Q1077" s="433" t="str">
        <f>'ZENABOG ENT'!P44</f>
        <v>C</v>
      </c>
      <c r="R1077" s="434">
        <f>'ZENABOG ENT'!Q44</f>
        <v>0.5</v>
      </c>
      <c r="S1077" s="443">
        <f>'ZENABOG ENT'!R44</f>
        <v>9.4636363636363633E-3</v>
      </c>
      <c r="T1077" s="443">
        <f>'ZENABOG ENT'!S44</f>
        <v>82.543939393939397</v>
      </c>
      <c r="U1077" s="433">
        <f>'ZENABOG ENT'!T44</f>
        <v>30</v>
      </c>
      <c r="V1077" s="433">
        <f>'ZENABOG ENT'!U44</f>
        <v>4</v>
      </c>
      <c r="W1077" s="433">
        <f>'ZENABOG ENT'!V44</f>
        <v>34</v>
      </c>
      <c r="X1077" s="434">
        <f>'ZENABOG ENT'!W44</f>
        <v>17</v>
      </c>
      <c r="Y1077" s="434">
        <f>'ZENABOG ENT'!X44</f>
        <v>17</v>
      </c>
      <c r="Z1077" s="443">
        <f>'ZENABOG ENT'!Y44</f>
        <v>0.32176363636363636</v>
      </c>
      <c r="AA1077" s="444">
        <f>'ZENABOG ENT'!Z44</f>
        <v>0</v>
      </c>
      <c r="AB1077" s="446" t="str">
        <f>'ZENABOG ENT'!AA44</f>
        <v>VERY LOW-ORDER URGENTLY</v>
      </c>
      <c r="AC1077" s="443">
        <f>'ZENABOG ENT'!AB44</f>
        <v>2806.4939393939394</v>
      </c>
      <c r="AD1077" s="450">
        <f>Table1[[#This Row],[Stock Sell in/Sell out]]*Table1[[#This Row],[Stock Norm +Transit Time]]/Table1[[#This Row],[Stock Norm QTY]]</f>
        <v>0</v>
      </c>
      <c r="AE1077" s="443">
        <f>Table1[[#This Row],[Stock Norm +Transit Time]]*Table1[[#This Row],[Av. Daily Sales MT]]</f>
        <v>0.32176363636363636</v>
      </c>
    </row>
    <row r="1078" spans="1:31" hidden="1">
      <c r="A1078" s="433" t="s">
        <v>120</v>
      </c>
      <c r="B1078" s="433" t="s">
        <v>342</v>
      </c>
      <c r="C1078" s="433" t="str">
        <f>'ZENABOG ENT'!B45</f>
        <v>W191</v>
      </c>
      <c r="D1078" s="433" t="str">
        <f>'ZENABOG ENT'!C45</f>
        <v>DETERGENT 2KG X 4PCH</v>
      </c>
      <c r="E1078" s="433" t="str">
        <f>'ZENABOG ENT'!D45</f>
        <v>DETERGENT</v>
      </c>
      <c r="F1078" s="433" t="str">
        <f>'ZENABOG ENT'!E45</f>
        <v>JAMAA</v>
      </c>
      <c r="G1078" s="443">
        <f>'ZENABOG ENT'!F45</f>
        <v>0.2053333333333334</v>
      </c>
      <c r="H1078" s="434">
        <f>'ZENABOG ENT'!G45</f>
        <v>25.333333333333336</v>
      </c>
      <c r="I1078" s="443">
        <f>'ZENABOG ENT'!H45</f>
        <v>1694</v>
      </c>
      <c r="J1078" s="433">
        <f>'ZENABOG ENT'!I45</f>
        <v>140</v>
      </c>
      <c r="K1078" s="443">
        <f>'ZENABOG ENT'!J45</f>
        <v>1.1200000000000001</v>
      </c>
      <c r="L1078" s="443">
        <f>'ZENABOG ENT'!K45</f>
        <v>9361.5789473684199</v>
      </c>
      <c r="M1078" s="443">
        <f>'ZENABOG ENT'!L45</f>
        <v>66.868421052631575</v>
      </c>
      <c r="N1078" s="433">
        <f>'ZENABOG ENT'!M45</f>
        <v>40</v>
      </c>
      <c r="O1078" s="444">
        <f>'ZENABOG ENT'!N45</f>
        <v>2.4565470328261657E-3</v>
      </c>
      <c r="P1078" s="433">
        <f>'ZENABOG ENT'!O45</f>
        <v>0.98780200773269944</v>
      </c>
      <c r="Q1078" s="433" t="str">
        <f>'ZENABOG ENT'!P45</f>
        <v>C</v>
      </c>
      <c r="R1078" s="434">
        <f>'ZENABOG ENT'!Q45</f>
        <v>1.1515151515151516</v>
      </c>
      <c r="S1078" s="443">
        <f>'ZENABOG ENT'!R45</f>
        <v>9.3333333333333358E-3</v>
      </c>
      <c r="T1078" s="443">
        <f>'ZENABOG ENT'!S45</f>
        <v>77</v>
      </c>
      <c r="U1078" s="433">
        <f>'ZENABOG ENT'!T45</f>
        <v>30</v>
      </c>
      <c r="V1078" s="433">
        <f>'ZENABOG ENT'!U45</f>
        <v>4</v>
      </c>
      <c r="W1078" s="433">
        <f>'ZENABOG ENT'!V45</f>
        <v>34</v>
      </c>
      <c r="X1078" s="434">
        <f>'ZENABOG ENT'!W45</f>
        <v>39.151515151515156</v>
      </c>
      <c r="Y1078" s="434">
        <f>'ZENABOG ENT'!X45</f>
        <v>0</v>
      </c>
      <c r="Z1078" s="443">
        <f>'ZENABOG ENT'!Y45</f>
        <v>0</v>
      </c>
      <c r="AA1078" s="444">
        <f>'ZENABOG ENT'!Z45</f>
        <v>3.575851393188854</v>
      </c>
      <c r="AB1078" s="446" t="str">
        <f>'ZENABOG ENT'!AA45</f>
        <v>VERY HIGH-DON’T ORDER</v>
      </c>
      <c r="AC1078" s="443">
        <f>'ZENABOG ENT'!AB45</f>
        <v>0</v>
      </c>
      <c r="AD1078" s="450">
        <f>Table1[[#This Row],[Stock Sell in/Sell out]]*Table1[[#This Row],[Stock Norm +Transit Time]]/Table1[[#This Row],[Stock Norm QTY]]</f>
        <v>121.57894736842104</v>
      </c>
      <c r="AE1078" s="443">
        <f>Table1[[#This Row],[Stock Norm +Transit Time]]*Table1[[#This Row],[Av. Daily Sales MT]]</f>
        <v>0.31733333333333341</v>
      </c>
    </row>
    <row r="1079" spans="1:31" hidden="1">
      <c r="A1079" s="433" t="s">
        <v>120</v>
      </c>
      <c r="B1079" s="433" t="s">
        <v>342</v>
      </c>
      <c r="C1079" s="433" t="str">
        <f>'ZENABOG ENT'!B46</f>
        <v>W234</v>
      </c>
      <c r="D1079" s="433" t="str">
        <f>'ZENABOG ENT'!C46</f>
        <v>JAMAA BLUE SOAP LAMINATED 24 X 200G</v>
      </c>
      <c r="E1079" s="433" t="str">
        <f>'ZENABOG ENT'!D46</f>
        <v>SOAP</v>
      </c>
      <c r="F1079" s="433" t="str">
        <f>'ZENABOG ENT'!E46</f>
        <v>JAMAA</v>
      </c>
      <c r="G1079" s="443">
        <f>'ZENABOG ENT'!F46</f>
        <v>0.17599999999999999</v>
      </c>
      <c r="H1079" s="434">
        <f>'ZENABOG ENT'!G46</f>
        <v>36.666666666666664</v>
      </c>
      <c r="I1079" s="443">
        <f>'ZENABOG ENT'!H46</f>
        <v>0</v>
      </c>
      <c r="J1079" s="433">
        <f>'ZENABOG ENT'!I46</f>
        <v>665</v>
      </c>
      <c r="K1079" s="443">
        <f>'ZENABOG ENT'!J46</f>
        <v>3.1920000000000002</v>
      </c>
      <c r="L1079" s="443">
        <f>'ZENABOG ENT'!K46</f>
        <v>0</v>
      </c>
      <c r="M1079" s="443">
        <f>'ZENABOG ENT'!L46</f>
        <v>0</v>
      </c>
      <c r="N1079" s="433">
        <f>'ZENABOG ENT'!M46</f>
        <v>48</v>
      </c>
      <c r="O1079" s="444">
        <f>'ZENABOG ENT'!N46</f>
        <v>2.1056117424224268E-3</v>
      </c>
      <c r="P1079" s="433">
        <f>'ZENABOG ENT'!O46</f>
        <v>0.98990761947512185</v>
      </c>
      <c r="Q1079" s="433" t="str">
        <f>'ZENABOG ENT'!P46</f>
        <v>C</v>
      </c>
      <c r="R1079" s="434">
        <f>'ZENABOG ENT'!Q46</f>
        <v>1.6666666666666665</v>
      </c>
      <c r="S1079" s="443">
        <f>'ZENABOG ENT'!R46</f>
        <v>8.0000000000000002E-3</v>
      </c>
      <c r="T1079" s="443">
        <f>'ZENABOG ENT'!S46</f>
        <v>0</v>
      </c>
      <c r="U1079" s="433">
        <f>'ZENABOG ENT'!T46</f>
        <v>30</v>
      </c>
      <c r="V1079" s="433">
        <f>'ZENABOG ENT'!U46</f>
        <v>4</v>
      </c>
      <c r="W1079" s="433">
        <f>'ZENABOG ENT'!V46</f>
        <v>34</v>
      </c>
      <c r="X1079" s="434">
        <f>'ZENABOG ENT'!W46</f>
        <v>56.666666666666664</v>
      </c>
      <c r="Y1079" s="434">
        <f>'ZENABOG ENT'!X46</f>
        <v>0</v>
      </c>
      <c r="Z1079" s="443">
        <f>'ZENABOG ENT'!Y46</f>
        <v>0</v>
      </c>
      <c r="AA1079" s="444">
        <f>'ZENABOG ENT'!Z46</f>
        <v>11.73529411764706</v>
      </c>
      <c r="AB1079" s="446" t="str">
        <f>'ZENABOG ENT'!AA46</f>
        <v>VERY HIGH-DON’T ORDER</v>
      </c>
      <c r="AC1079" s="443">
        <f>'ZENABOG ENT'!AB46</f>
        <v>0</v>
      </c>
      <c r="AD1079" s="450">
        <f>Table1[[#This Row],[Stock Sell in/Sell out]]*Table1[[#This Row],[Stock Norm +Transit Time]]/Table1[[#This Row],[Stock Norm QTY]]</f>
        <v>399</v>
      </c>
      <c r="AE1079" s="443">
        <f>Table1[[#This Row],[Stock Norm +Transit Time]]*Table1[[#This Row],[Av. Daily Sales MT]]</f>
        <v>0.27200000000000002</v>
      </c>
    </row>
    <row r="1080" spans="1:31" hidden="1">
      <c r="A1080" s="433" t="s">
        <v>120</v>
      </c>
      <c r="B1080" s="433" t="s">
        <v>342</v>
      </c>
      <c r="C1080" s="433" t="str">
        <f>'ZENABOG ENT'!B47</f>
        <v>W080</v>
      </c>
      <c r="D1080" s="433" t="str">
        <f>'ZENABOG ENT'!C47</f>
        <v>ALIFE MEDICATED 40 X 100G</v>
      </c>
      <c r="E1080" s="433" t="str">
        <f>'ZENABOG ENT'!D47</f>
        <v>SOAP</v>
      </c>
      <c r="F1080" s="433" t="str">
        <f>'ZENABOG ENT'!E47</f>
        <v>ALIFE</v>
      </c>
      <c r="G1080" s="443">
        <f>'ZENABOG ENT'!F47</f>
        <v>0.14230000000000009</v>
      </c>
      <c r="H1080" s="434">
        <f>'ZENABOG ENT'!G47</f>
        <v>32.666666666666664</v>
      </c>
      <c r="I1080" s="443">
        <f>'ZENABOG ENT'!H47</f>
        <v>1809.3166666666666</v>
      </c>
      <c r="J1080" s="433">
        <f>'ZENABOG ENT'!I47</f>
        <v>0</v>
      </c>
      <c r="K1080" s="443">
        <f>'ZENABOG ENT'!J47</f>
        <v>1.2999999999999999E-3</v>
      </c>
      <c r="L1080" s="443">
        <f>'ZENABOG ENT'!K47</f>
        <v>0</v>
      </c>
      <c r="M1080" s="443">
        <f>'ZENABOG ENT'!L47</f>
        <v>55.387244897959185</v>
      </c>
      <c r="N1080" s="433">
        <f>'ZENABOG ENT'!M47</f>
        <v>40</v>
      </c>
      <c r="O1080" s="444">
        <f>'ZENABOG ENT'!N47</f>
        <v>1.7024349485608612E-3</v>
      </c>
      <c r="P1080" s="433">
        <f>'ZENABOG ENT'!O47</f>
        <v>0.99161005442368266</v>
      </c>
      <c r="Q1080" s="433" t="str">
        <f>'ZENABOG ENT'!P47</f>
        <v>C</v>
      </c>
      <c r="R1080" s="434">
        <f>'ZENABOG ENT'!Q47</f>
        <v>1.4848484848484846</v>
      </c>
      <c r="S1080" s="443">
        <f>'ZENABOG ENT'!R47</f>
        <v>6.4681818181818226E-3</v>
      </c>
      <c r="T1080" s="443">
        <f>'ZENABOG ENT'!S47</f>
        <v>82.24166666666666</v>
      </c>
      <c r="U1080" s="433">
        <f>'ZENABOG ENT'!T47</f>
        <v>30</v>
      </c>
      <c r="V1080" s="433">
        <f>'ZENABOG ENT'!U47</f>
        <v>4</v>
      </c>
      <c r="W1080" s="433">
        <f>'ZENABOG ENT'!V47</f>
        <v>34</v>
      </c>
      <c r="X1080" s="434">
        <f>'ZENABOG ENT'!W47</f>
        <v>50.484848484848477</v>
      </c>
      <c r="Y1080" s="434">
        <f>'ZENABOG ENT'!X47</f>
        <v>50.484848484848477</v>
      </c>
      <c r="Z1080" s="443">
        <f>'ZENABOG ENT'!Y47</f>
        <v>0.21991818181818196</v>
      </c>
      <c r="AA1080" s="444">
        <f>'ZENABOG ENT'!Z47</f>
        <v>0</v>
      </c>
      <c r="AB1080" s="446" t="str">
        <f>'ZENABOG ENT'!AA47</f>
        <v>VERY LOW-ORDER URGENTLY</v>
      </c>
      <c r="AC1080" s="443">
        <f>'ZENABOG ENT'!AB47</f>
        <v>2796.2166666666662</v>
      </c>
      <c r="AD1080" s="450">
        <f>Table1[[#This Row],[Stock Sell in/Sell out]]*Table1[[#This Row],[Stock Norm +Transit Time]]/Table1[[#This Row],[Stock Norm QTY]]</f>
        <v>0</v>
      </c>
      <c r="AE1080" s="443">
        <f>Table1[[#This Row],[Stock Norm +Transit Time]]*Table1[[#This Row],[Av. Daily Sales MT]]</f>
        <v>0.21991818181818196</v>
      </c>
    </row>
    <row r="1081" spans="1:31" hidden="1">
      <c r="A1081" s="433" t="s">
        <v>120</v>
      </c>
      <c r="B1081" s="433" t="s">
        <v>342</v>
      </c>
      <c r="C1081" s="433" t="str">
        <f>'ZENABOG ENT'!B48</f>
        <v>W137</v>
      </c>
      <c r="D1081" s="433" t="str">
        <f>'ZENABOG ENT'!C48</f>
        <v>VIKING EMO PA 4.5KG</v>
      </c>
      <c r="E1081" s="433" t="str">
        <f>'ZENABOG ENT'!D48</f>
        <v>RICE</v>
      </c>
      <c r="F1081" s="433" t="str">
        <f>'ZENABOG ENT'!E48</f>
        <v>VIKING</v>
      </c>
      <c r="G1081" s="443">
        <f>'ZENABOG ENT'!F48</f>
        <v>0.12749999999999997</v>
      </c>
      <c r="H1081" s="434">
        <f>'ZENABOG ENT'!G48</f>
        <v>5.666666666666667</v>
      </c>
      <c r="I1081" s="443">
        <f>'ZENABOG ENT'!H48</f>
        <v>765</v>
      </c>
      <c r="J1081" s="433">
        <f>'ZENABOG ENT'!I48</f>
        <v>0</v>
      </c>
      <c r="K1081" s="443">
        <f>'ZENABOG ENT'!J48</f>
        <v>0</v>
      </c>
      <c r="L1081" s="443">
        <f>'ZENABOG ENT'!K48</f>
        <v>0</v>
      </c>
      <c r="M1081" s="443">
        <f>'ZENABOG ENT'!L48</f>
        <v>135</v>
      </c>
      <c r="N1081" s="433">
        <f>'ZENABOG ENT'!M48</f>
        <v>12</v>
      </c>
      <c r="O1081" s="444">
        <f>'ZENABOG ENT'!N48</f>
        <v>1.5253721429480647E-3</v>
      </c>
      <c r="P1081" s="433">
        <f>'ZENABOG ENT'!O48</f>
        <v>0.99313542656663067</v>
      </c>
      <c r="Q1081" s="433" t="str">
        <f>'ZENABOG ENT'!P48</f>
        <v>C</v>
      </c>
      <c r="R1081" s="434">
        <f>'ZENABOG ENT'!Q48</f>
        <v>0.25757575757575757</v>
      </c>
      <c r="S1081" s="443">
        <f>'ZENABOG ENT'!R48</f>
        <v>5.7954545454545446E-3</v>
      </c>
      <c r="T1081" s="443">
        <f>'ZENABOG ENT'!S48</f>
        <v>34.772727272727273</v>
      </c>
      <c r="U1081" s="433">
        <f>'ZENABOG ENT'!T48</f>
        <v>30</v>
      </c>
      <c r="V1081" s="433">
        <f>'ZENABOG ENT'!U48</f>
        <v>4</v>
      </c>
      <c r="W1081" s="433">
        <f>'ZENABOG ENT'!V48</f>
        <v>34</v>
      </c>
      <c r="X1081" s="434">
        <f>'ZENABOG ENT'!W48</f>
        <v>8.7575757575757578</v>
      </c>
      <c r="Y1081" s="434">
        <f>'ZENABOG ENT'!X48</f>
        <v>8.7575757575757578</v>
      </c>
      <c r="Z1081" s="443">
        <f>'ZENABOG ENT'!Y48</f>
        <v>0.1970454545454545</v>
      </c>
      <c r="AA1081" s="444">
        <f>'ZENABOG ENT'!Z48</f>
        <v>0</v>
      </c>
      <c r="AB1081" s="446" t="str">
        <f>'ZENABOG ENT'!AA48</f>
        <v>VERY LOW-ORDER URGENTLY</v>
      </c>
      <c r="AC1081" s="443">
        <f>'ZENABOG ENT'!AB48</f>
        <v>1182.2727272727273</v>
      </c>
      <c r="AD1081" s="450">
        <f>Table1[[#This Row],[Stock Sell in/Sell out]]*Table1[[#This Row],[Stock Norm +Transit Time]]/Table1[[#This Row],[Stock Norm QTY]]</f>
        <v>0</v>
      </c>
      <c r="AE1081" s="443">
        <f>Table1[[#This Row],[Stock Norm +Transit Time]]*Table1[[#This Row],[Av. Daily Sales MT]]</f>
        <v>0.19704545454545452</v>
      </c>
    </row>
    <row r="1082" spans="1:31" hidden="1">
      <c r="A1082" s="433" t="s">
        <v>120</v>
      </c>
      <c r="B1082" s="433" t="s">
        <v>342</v>
      </c>
      <c r="C1082" s="433" t="str">
        <f>'ZENABOG ENT'!B49</f>
        <v>W074</v>
      </c>
      <c r="D1082" s="433" t="str">
        <f>'ZENABOG ENT'!C49</f>
        <v>ALIFE ROSE 40 X 100G</v>
      </c>
      <c r="E1082" s="433" t="str">
        <f>'ZENABOG ENT'!D49</f>
        <v>SOAP</v>
      </c>
      <c r="F1082" s="433" t="str">
        <f>'ZENABOG ENT'!E49</f>
        <v>ALIFE</v>
      </c>
      <c r="G1082" s="443">
        <f>'ZENABOG ENT'!F49</f>
        <v>0.12163333333333338</v>
      </c>
      <c r="H1082" s="434">
        <f>'ZENABOG ENT'!G49</f>
        <v>28.333333333333336</v>
      </c>
      <c r="I1082" s="443">
        <f>'ZENABOG ENT'!H49</f>
        <v>1559.7166666666667</v>
      </c>
      <c r="J1082" s="433">
        <f>'ZENABOG ENT'!I49</f>
        <v>93</v>
      </c>
      <c r="K1082" s="443">
        <f>'ZENABOG ENT'!J49</f>
        <v>0.37360000000000004</v>
      </c>
      <c r="L1082" s="443">
        <f>'ZENABOG ENT'!K49</f>
        <v>5119.5405882352943</v>
      </c>
      <c r="M1082" s="443">
        <f>'ZENABOG ENT'!L49</f>
        <v>55.048823529411763</v>
      </c>
      <c r="N1082" s="433">
        <f>'ZENABOG ENT'!M49</f>
        <v>40</v>
      </c>
      <c r="O1082" s="444">
        <f>'ZENABOG ENT'!N49</f>
        <v>1.4551850848673181E-3</v>
      </c>
      <c r="P1082" s="433">
        <f>'ZENABOG ENT'!O49</f>
        <v>0.99459061165149798</v>
      </c>
      <c r="Q1082" s="433" t="str">
        <f>'ZENABOG ENT'!P49</f>
        <v>C</v>
      </c>
      <c r="R1082" s="434">
        <f>'ZENABOG ENT'!Q49</f>
        <v>1.2878787878787881</v>
      </c>
      <c r="S1082" s="443">
        <f>'ZENABOG ENT'!R49</f>
        <v>5.5287878787878813E-3</v>
      </c>
      <c r="T1082" s="443">
        <f>'ZENABOG ENT'!S49</f>
        <v>70.896212121212116</v>
      </c>
      <c r="U1082" s="433">
        <f>'ZENABOG ENT'!T49</f>
        <v>30</v>
      </c>
      <c r="V1082" s="433">
        <f>'ZENABOG ENT'!U49</f>
        <v>4</v>
      </c>
      <c r="W1082" s="433">
        <f>'ZENABOG ENT'!V49</f>
        <v>34</v>
      </c>
      <c r="X1082" s="434">
        <f>'ZENABOG ENT'!W49</f>
        <v>43.787878787878796</v>
      </c>
      <c r="Y1082" s="434">
        <f>'ZENABOG ENT'!X49</f>
        <v>0</v>
      </c>
      <c r="Z1082" s="443">
        <f>'ZENABOG ENT'!Y49</f>
        <v>0</v>
      </c>
      <c r="AA1082" s="444">
        <f>'ZENABOG ENT'!Z49</f>
        <v>2.123875432525951</v>
      </c>
      <c r="AB1082" s="446" t="str">
        <f>'ZENABOG ENT'!AA49</f>
        <v>VERY HIGH-DON’T ORDER</v>
      </c>
      <c r="AC1082" s="443">
        <f>'ZENABOG ENT'!AB49</f>
        <v>0</v>
      </c>
      <c r="AD1082" s="450">
        <f>Table1[[#This Row],[Stock Sell in/Sell out]]*Table1[[#This Row],[Stock Norm +Transit Time]]/Table1[[#This Row],[Stock Norm QTY]]</f>
        <v>72.211764705882345</v>
      </c>
      <c r="AE1082" s="443">
        <f>Table1[[#This Row],[Stock Norm +Transit Time]]*Table1[[#This Row],[Av. Daily Sales MT]]</f>
        <v>0.18797878787878797</v>
      </c>
    </row>
    <row r="1083" spans="1:31" hidden="1">
      <c r="A1083" s="433" t="s">
        <v>120</v>
      </c>
      <c r="B1083" s="433" t="s">
        <v>342</v>
      </c>
      <c r="C1083" s="433" t="str">
        <f>'ZENABOG ENT'!B50</f>
        <v>W077</v>
      </c>
      <c r="D1083" s="433" t="str">
        <f>'ZENABOG ENT'!C50</f>
        <v>ALIFE COCONUT 40 X 100G</v>
      </c>
      <c r="E1083" s="433" t="str">
        <f>'ZENABOG ENT'!D50</f>
        <v>SOAP</v>
      </c>
      <c r="F1083" s="433" t="str">
        <f>'ZENABOG ENT'!E50</f>
        <v>ALIFE</v>
      </c>
      <c r="G1083" s="443">
        <f>'ZENABOG ENT'!F50</f>
        <v>0.10833333333333336</v>
      </c>
      <c r="H1083" s="434">
        <f>'ZENABOG ENT'!G50</f>
        <v>24.666666666666664</v>
      </c>
      <c r="I1083" s="443">
        <f>'ZENABOG ENT'!H50</f>
        <v>1384.7333333333333</v>
      </c>
      <c r="J1083" s="433">
        <f>'ZENABOG ENT'!I50</f>
        <v>92</v>
      </c>
      <c r="K1083" s="443">
        <f>'ZENABOG ENT'!J50</f>
        <v>0.36799999999999999</v>
      </c>
      <c r="L1083" s="443">
        <f>'ZENABOG ENT'!K50</f>
        <v>5164.6810810810812</v>
      </c>
      <c r="M1083" s="443">
        <f>'ZENABOG ENT'!L50</f>
        <v>56.137837837837843</v>
      </c>
      <c r="N1083" s="433">
        <f>'ZENABOG ENT'!M50</f>
        <v>1</v>
      </c>
      <c r="O1083" s="444">
        <f>'ZENABOG ENT'!N50</f>
        <v>1.2960678338774412E-3</v>
      </c>
      <c r="P1083" s="433">
        <f>'ZENABOG ENT'!O50</f>
        <v>0.99588667948537546</v>
      </c>
      <c r="Q1083" s="433" t="str">
        <f>'ZENABOG ENT'!P50</f>
        <v>C</v>
      </c>
      <c r="R1083" s="434">
        <f>'ZENABOG ENT'!Q50</f>
        <v>1.1212121212121211</v>
      </c>
      <c r="S1083" s="443">
        <f>'ZENABOG ENT'!R50</f>
        <v>4.9242424242424256E-3</v>
      </c>
      <c r="T1083" s="443">
        <f>'ZENABOG ENT'!S50</f>
        <v>62.942424242424245</v>
      </c>
      <c r="U1083" s="433">
        <f>'ZENABOG ENT'!T50</f>
        <v>30</v>
      </c>
      <c r="V1083" s="433">
        <f>'ZENABOG ENT'!U50</f>
        <v>4</v>
      </c>
      <c r="W1083" s="433">
        <f>'ZENABOG ENT'!V50</f>
        <v>34</v>
      </c>
      <c r="X1083" s="434">
        <f>'ZENABOG ENT'!W50</f>
        <v>38.121212121212118</v>
      </c>
      <c r="Y1083" s="434">
        <f>'ZENABOG ENT'!X50</f>
        <v>0</v>
      </c>
      <c r="Z1083" s="443">
        <f>'ZENABOG ENT'!Y50</f>
        <v>0</v>
      </c>
      <c r="AA1083" s="444">
        <f>'ZENABOG ENT'!Z50</f>
        <v>2.4133545310015903</v>
      </c>
      <c r="AB1083" s="446" t="str">
        <f>'ZENABOG ENT'!AA50</f>
        <v>VERY HIGH-DON’T ORDER</v>
      </c>
      <c r="AC1083" s="443">
        <f>'ZENABOG ENT'!AB50</f>
        <v>0</v>
      </c>
      <c r="AD1083" s="450">
        <f>Table1[[#This Row],[Stock Sell in/Sell out]]*Table1[[#This Row],[Stock Norm +Transit Time]]/Table1[[#This Row],[Stock Norm QTY]]</f>
        <v>82.054054054054063</v>
      </c>
      <c r="AE1083" s="443">
        <f>Table1[[#This Row],[Stock Norm +Transit Time]]*Table1[[#This Row],[Av. Daily Sales MT]]</f>
        <v>0.16742424242424248</v>
      </c>
    </row>
    <row r="1084" spans="1:31" hidden="1">
      <c r="A1084" s="433" t="s">
        <v>120</v>
      </c>
      <c r="B1084" s="433" t="s">
        <v>342</v>
      </c>
      <c r="C1084" s="433" t="str">
        <f>'ZENABOG ENT'!B51</f>
        <v>W227</v>
      </c>
      <c r="D1084" s="433" t="str">
        <f>'ZENABOG ENT'!C51</f>
        <v>JAMAA WHITE SOAP 120GM</v>
      </c>
      <c r="E1084" s="433" t="str">
        <f>'ZENABOG ENT'!D51</f>
        <v>SOAP</v>
      </c>
      <c r="F1084" s="433" t="str">
        <f>'ZENABOG ENT'!E51</f>
        <v>JAMAA</v>
      </c>
      <c r="G1084" s="443">
        <f>'ZENABOG ENT'!F51</f>
        <v>9.5999999999999988E-2</v>
      </c>
      <c r="H1084" s="434">
        <f>'ZENABOG ENT'!G51</f>
        <v>16.666666666666668</v>
      </c>
      <c r="I1084" s="443">
        <f>'ZENABOG ENT'!H51</f>
        <v>0</v>
      </c>
      <c r="J1084" s="433">
        <f>'ZENABOG ENT'!I51</f>
        <v>1090</v>
      </c>
      <c r="K1084" s="443">
        <f>'ZENABOG ENT'!J51</f>
        <v>6.2788799999999991</v>
      </c>
      <c r="L1084" s="443">
        <f>'ZENABOG ENT'!K51</f>
        <v>0</v>
      </c>
      <c r="M1084" s="443">
        <f>'ZENABOG ENT'!L51</f>
        <v>0</v>
      </c>
      <c r="N1084" s="433">
        <f>'ZENABOG ENT'!M51</f>
        <v>12</v>
      </c>
      <c r="O1084" s="444">
        <f>'ZENABOG ENT'!N51</f>
        <v>1.1485154958667783E-3</v>
      </c>
      <c r="P1084" s="433">
        <f>'ZENABOG ENT'!O51</f>
        <v>0.99703519498124227</v>
      </c>
      <c r="Q1084" s="433" t="str">
        <f>'ZENABOG ENT'!P51</f>
        <v>C</v>
      </c>
      <c r="R1084" s="434">
        <f>'ZENABOG ENT'!Q51</f>
        <v>0.75757575757575768</v>
      </c>
      <c r="S1084" s="443">
        <f>'ZENABOG ENT'!R51</f>
        <v>4.3636363636363629E-3</v>
      </c>
      <c r="T1084" s="443">
        <f>'ZENABOG ENT'!S51</f>
        <v>0</v>
      </c>
      <c r="U1084" s="433">
        <f>'ZENABOG ENT'!T51</f>
        <v>30</v>
      </c>
      <c r="V1084" s="433">
        <f>'ZENABOG ENT'!U51</f>
        <v>4</v>
      </c>
      <c r="W1084" s="433">
        <f>'ZENABOG ENT'!V51</f>
        <v>34</v>
      </c>
      <c r="X1084" s="434">
        <f>'ZENABOG ENT'!W51</f>
        <v>25.757575757575761</v>
      </c>
      <c r="Y1084" s="434">
        <f>'ZENABOG ENT'!X51</f>
        <v>0</v>
      </c>
      <c r="Z1084" s="443">
        <f>'ZENABOG ENT'!Y51</f>
        <v>0</v>
      </c>
      <c r="AA1084" s="444">
        <f>'ZENABOG ENT'!Z51</f>
        <v>42.317647058823525</v>
      </c>
      <c r="AB1084" s="446" t="str">
        <f>'ZENABOG ENT'!AA51</f>
        <v>VERY HIGH-DON’T ORDER</v>
      </c>
      <c r="AC1084" s="443">
        <f>'ZENABOG ENT'!AB51</f>
        <v>0</v>
      </c>
      <c r="AD1084" s="450">
        <f>Table1[[#This Row],[Stock Sell in/Sell out]]*Table1[[#This Row],[Stock Norm +Transit Time]]/Table1[[#This Row],[Stock Norm QTY]]</f>
        <v>1438.7999999999997</v>
      </c>
      <c r="AE1084" s="443">
        <f>Table1[[#This Row],[Stock Norm +Transit Time]]*Table1[[#This Row],[Av. Daily Sales MT]]</f>
        <v>0.14836363636363634</v>
      </c>
    </row>
    <row r="1085" spans="1:31" hidden="1">
      <c r="A1085" s="433" t="s">
        <v>120</v>
      </c>
      <c r="B1085" s="433" t="s">
        <v>342</v>
      </c>
      <c r="C1085" s="433" t="str">
        <f>'ZENABOG ENT'!B52</f>
        <v>W071</v>
      </c>
      <c r="D1085" s="433" t="str">
        <f>'ZENABOG ENT'!C52</f>
        <v>ALIFE LEMON 40 X 100G</v>
      </c>
      <c r="E1085" s="433" t="str">
        <f>'ZENABOG ENT'!D52</f>
        <v>SOAP</v>
      </c>
      <c r="F1085" s="433" t="str">
        <f>'ZENABOG ENT'!E52</f>
        <v>ALIFE</v>
      </c>
      <c r="G1085" s="443">
        <f>'ZENABOG ENT'!F52</f>
        <v>9.4666666666666718E-2</v>
      </c>
      <c r="H1085" s="434">
        <f>'ZENABOG ENT'!G52</f>
        <v>19.333333333333332</v>
      </c>
      <c r="I1085" s="443">
        <f>'ZENABOG ENT'!H52</f>
        <v>1205.1666666666667</v>
      </c>
      <c r="J1085" s="433">
        <f>'ZENABOG ENT'!I52</f>
        <v>91</v>
      </c>
      <c r="K1085" s="443">
        <f>'ZENABOG ENT'!J52</f>
        <v>0.36399999999999999</v>
      </c>
      <c r="L1085" s="443">
        <f>'ZENABOG ENT'!K52</f>
        <v>5672.5948275862074</v>
      </c>
      <c r="M1085" s="443">
        <f>'ZENABOG ENT'!L52</f>
        <v>62.33620689655173</v>
      </c>
      <c r="N1085" s="433">
        <f>'ZENABOG ENT'!M52</f>
        <v>40</v>
      </c>
      <c r="O1085" s="444">
        <f>'ZENABOG ENT'!N52</f>
        <v>1.1325638917575181E-3</v>
      </c>
      <c r="P1085" s="433">
        <f>'ZENABOG ENT'!O52</f>
        <v>0.9981677588729998</v>
      </c>
      <c r="Q1085" s="433" t="str">
        <f>'ZENABOG ENT'!P52</f>
        <v>C</v>
      </c>
      <c r="R1085" s="434">
        <f>'ZENABOG ENT'!Q52</f>
        <v>0.87878787878787878</v>
      </c>
      <c r="S1085" s="443">
        <f>'ZENABOG ENT'!R52</f>
        <v>4.3030303030303051E-3</v>
      </c>
      <c r="T1085" s="443">
        <f>'ZENABOG ENT'!S52</f>
        <v>54.780303030303031</v>
      </c>
      <c r="U1085" s="433">
        <f>'ZENABOG ENT'!T52</f>
        <v>30</v>
      </c>
      <c r="V1085" s="433">
        <f>'ZENABOG ENT'!U52</f>
        <v>4</v>
      </c>
      <c r="W1085" s="433">
        <f>'ZENABOG ENT'!V52</f>
        <v>34</v>
      </c>
      <c r="X1085" s="434">
        <f>'ZENABOG ENT'!W52</f>
        <v>29.878787878787879</v>
      </c>
      <c r="Y1085" s="434">
        <f>'ZENABOG ENT'!X52</f>
        <v>0</v>
      </c>
      <c r="Z1085" s="443">
        <f>'ZENABOG ENT'!Y52</f>
        <v>0</v>
      </c>
      <c r="AA1085" s="444">
        <f>'ZENABOG ENT'!Z52</f>
        <v>3.0456389452332657</v>
      </c>
      <c r="AB1085" s="446" t="str">
        <f>'ZENABOG ENT'!AA52</f>
        <v>VERY HIGH-DON’T ORDER</v>
      </c>
      <c r="AC1085" s="443">
        <f>'ZENABOG ENT'!AB52</f>
        <v>0</v>
      </c>
      <c r="AD1085" s="450">
        <f>Table1[[#This Row],[Stock Sell in/Sell out]]*Table1[[#This Row],[Stock Norm +Transit Time]]/Table1[[#This Row],[Stock Norm QTY]]</f>
        <v>103.55172413793103</v>
      </c>
      <c r="AE1085" s="443">
        <f>Table1[[#This Row],[Stock Norm +Transit Time]]*Table1[[#This Row],[Av. Daily Sales MT]]</f>
        <v>0.14630303030303038</v>
      </c>
    </row>
    <row r="1086" spans="1:31" hidden="1">
      <c r="A1086" s="433" t="s">
        <v>120</v>
      </c>
      <c r="B1086" s="433" t="s">
        <v>342</v>
      </c>
      <c r="C1086" s="433" t="str">
        <f>'ZENABOG ENT'!B53</f>
        <v>W226</v>
      </c>
      <c r="D1086" s="433" t="str">
        <f>'ZENABOG ENT'!C53</f>
        <v>JAMAA BLUE SOAP 48X120GM</v>
      </c>
      <c r="E1086" s="433" t="str">
        <f>'ZENABOG ENT'!D53</f>
        <v>SOAP</v>
      </c>
      <c r="F1086" s="433" t="str">
        <f>'ZENABOG ENT'!E53</f>
        <v>JAMAA</v>
      </c>
      <c r="G1086" s="443">
        <f>'ZENABOG ENT'!F53</f>
        <v>7.6799999999999993E-2</v>
      </c>
      <c r="H1086" s="434">
        <f>'ZENABOG ENT'!G53</f>
        <v>13.333333333333334</v>
      </c>
      <c r="I1086" s="443">
        <f>'ZENABOG ENT'!H53</f>
        <v>0</v>
      </c>
      <c r="J1086" s="433">
        <f>'ZENABOG ENT'!I53</f>
        <v>0</v>
      </c>
      <c r="K1086" s="443">
        <f>'ZENABOG ENT'!J53</f>
        <v>0</v>
      </c>
      <c r="L1086" s="443">
        <f>'ZENABOG ENT'!K53</f>
        <v>0</v>
      </c>
      <c r="M1086" s="443">
        <f>'ZENABOG ENT'!L53</f>
        <v>0</v>
      </c>
      <c r="N1086" s="433">
        <f>'ZENABOG ENT'!M53</f>
        <v>12</v>
      </c>
      <c r="O1086" s="444">
        <f>'ZENABOG ENT'!N53</f>
        <v>9.1881239669342266E-4</v>
      </c>
      <c r="P1086" s="433">
        <f>'ZENABOG ENT'!O53</f>
        <v>0.99908657126969325</v>
      </c>
      <c r="Q1086" s="433" t="str">
        <f>'ZENABOG ENT'!P53</f>
        <v>C</v>
      </c>
      <c r="R1086" s="434">
        <f>'ZENABOG ENT'!Q53</f>
        <v>0.60606060606060608</v>
      </c>
      <c r="S1086" s="443">
        <f>'ZENABOG ENT'!R53</f>
        <v>3.4909090909090905E-3</v>
      </c>
      <c r="T1086" s="443">
        <f>'ZENABOG ENT'!S53</f>
        <v>0</v>
      </c>
      <c r="U1086" s="433">
        <f>'ZENABOG ENT'!T53</f>
        <v>30</v>
      </c>
      <c r="V1086" s="433">
        <f>'ZENABOG ENT'!U53</f>
        <v>4</v>
      </c>
      <c r="W1086" s="433">
        <f>'ZENABOG ENT'!V53</f>
        <v>34</v>
      </c>
      <c r="X1086" s="434">
        <f>'ZENABOG ENT'!W53</f>
        <v>20.606060606060606</v>
      </c>
      <c r="Y1086" s="434">
        <f>'ZENABOG ENT'!X53</f>
        <v>20.606060606060606</v>
      </c>
      <c r="Z1086" s="443">
        <f>'ZENABOG ENT'!Y53</f>
        <v>0.11869090909090907</v>
      </c>
      <c r="AA1086" s="444">
        <f>'ZENABOG ENT'!Z53</f>
        <v>0</v>
      </c>
      <c r="AB1086" s="446" t="str">
        <f>'ZENABOG ENT'!AA53</f>
        <v>VERY LOW-ORDER URGENTLY</v>
      </c>
      <c r="AC1086" s="443">
        <f>'ZENABOG ENT'!AB53</f>
        <v>0</v>
      </c>
      <c r="AD1086" s="450">
        <f>Table1[[#This Row],[Stock Sell in/Sell out]]*Table1[[#This Row],[Stock Norm +Transit Time]]/Table1[[#This Row],[Stock Norm QTY]]</f>
        <v>0</v>
      </c>
      <c r="AE1086" s="443">
        <f>Table1[[#This Row],[Stock Norm +Transit Time]]*Table1[[#This Row],[Av. Daily Sales MT]]</f>
        <v>0.11869090909090908</v>
      </c>
    </row>
    <row r="1087" spans="1:31" hidden="1">
      <c r="A1087" s="433" t="s">
        <v>120</v>
      </c>
      <c r="B1087" s="433" t="s">
        <v>342</v>
      </c>
      <c r="C1087" s="433" t="str">
        <f>'ZENABOG ENT'!B54</f>
        <v>W178</v>
      </c>
      <c r="D1087" s="433" t="str">
        <f>'ZENABOG ENT'!C54</f>
        <v>FRYTOL 450 ML SCH</v>
      </c>
      <c r="E1087" s="433" t="str">
        <f>'ZENABOG ENT'!D54</f>
        <v>COOKING OIL</v>
      </c>
      <c r="F1087" s="433" t="str">
        <f>'ZENABOG ENT'!E54</f>
        <v>FRYTOL</v>
      </c>
      <c r="G1087" s="443">
        <f>'ZENABOG ENT'!F54</f>
        <v>7.6349999999999973E-2</v>
      </c>
      <c r="H1087" s="434">
        <f>'ZENABOG ENT'!G54</f>
        <v>8.6666666666666661</v>
      </c>
      <c r="I1087" s="443">
        <f>'ZENABOG ENT'!H54</f>
        <v>1217.0833333333335</v>
      </c>
      <c r="J1087" s="433">
        <f>'ZENABOG ENT'!I54</f>
        <v>45</v>
      </c>
      <c r="K1087" s="443">
        <f>'ZENABOG ENT'!J54</f>
        <v>0.37147000000000002</v>
      </c>
      <c r="L1087" s="443">
        <f>'ZENABOG ENT'!K54</f>
        <v>6319.4711538461543</v>
      </c>
      <c r="M1087" s="443">
        <f>'ZENABOG ENT'!L54</f>
        <v>140.43269230769232</v>
      </c>
      <c r="N1087" s="433">
        <f>'ZENABOG ENT'!M54</f>
        <v>12</v>
      </c>
      <c r="O1087" s="444">
        <f>'ZENABOG ENT'!N54</f>
        <v>9.1342873030654688E-4</v>
      </c>
      <c r="P1087" s="433">
        <f>'ZENABOG ENT'!O54</f>
        <v>0.99999999999999978</v>
      </c>
      <c r="Q1087" s="433" t="str">
        <f>'ZENABOG ENT'!P54</f>
        <v>C</v>
      </c>
      <c r="R1087" s="434">
        <f>'ZENABOG ENT'!Q54</f>
        <v>0.39393939393939392</v>
      </c>
      <c r="S1087" s="443">
        <f>'ZENABOG ENT'!R54</f>
        <v>3.4704545454545444E-3</v>
      </c>
      <c r="T1087" s="443">
        <f>'ZENABOG ENT'!S54</f>
        <v>55.321969696969703</v>
      </c>
      <c r="U1087" s="433">
        <f>'ZENABOG ENT'!T54</f>
        <v>30</v>
      </c>
      <c r="V1087" s="433">
        <f>'ZENABOG ENT'!U54</f>
        <v>4</v>
      </c>
      <c r="W1087" s="433">
        <f>'ZENABOG ENT'!V54</f>
        <v>34</v>
      </c>
      <c r="X1087" s="434">
        <f>'ZENABOG ENT'!W54</f>
        <v>13.393939393939393</v>
      </c>
      <c r="Y1087" s="434">
        <f>'ZENABOG ENT'!X54</f>
        <v>0</v>
      </c>
      <c r="Z1087" s="443">
        <f>'ZENABOG ENT'!Y54</f>
        <v>0</v>
      </c>
      <c r="AA1087" s="444">
        <f>'ZENABOG ENT'!Z54</f>
        <v>3.3597285067873308</v>
      </c>
      <c r="AB1087" s="446" t="str">
        <f>'ZENABOG ENT'!AA54</f>
        <v>VERY HIGH-DON’T ORDER</v>
      </c>
      <c r="AC1087" s="443">
        <f>'ZENABOG ENT'!AB54</f>
        <v>0</v>
      </c>
      <c r="AD1087" s="450">
        <f>Table1[[#This Row],[Stock Sell in/Sell out]]*Table1[[#This Row],[Stock Norm +Transit Time]]/Table1[[#This Row],[Stock Norm QTY]]</f>
        <v>114.23076923076924</v>
      </c>
      <c r="AE1087" s="443">
        <f>Table1[[#This Row],[Stock Norm +Transit Time]]*Table1[[#This Row],[Av. Daily Sales MT]]</f>
        <v>0.11799545454545451</v>
      </c>
    </row>
    <row r="1088" spans="1:31" hidden="1">
      <c r="A1088" s="433" t="s">
        <v>124</v>
      </c>
      <c r="B1088" s="433" t="s">
        <v>342</v>
      </c>
      <c r="C1088" s="433" t="str">
        <f>'TIMUGNA VENTURES'!B5</f>
        <v>W084</v>
      </c>
      <c r="D1088" s="433" t="str">
        <f>'TIMUGNA VENTURES'!C5</f>
        <v>JAMAA CLASS 16 X 800G</v>
      </c>
      <c r="E1088" s="433" t="str">
        <f>'TIMUGNA VENTURES'!D5</f>
        <v>SOAP</v>
      </c>
      <c r="F1088" s="433" t="str">
        <f>'TIMUGNA VENTURES'!E5</f>
        <v>JAMAA</v>
      </c>
      <c r="G1088" s="443">
        <f>'TIMUGNA VENTURES'!F5</f>
        <v>19.694933333333339</v>
      </c>
      <c r="H1088" s="434">
        <f>'TIMUGNA VENTURES'!G5</f>
        <v>1538.6666666666667</v>
      </c>
      <c r="I1088" s="443">
        <f>'TIMUGNA VENTURES'!H5</f>
        <v>283522.2</v>
      </c>
      <c r="J1088" s="433">
        <f>'TIMUGNA VENTURES'!I5</f>
        <v>0</v>
      </c>
      <c r="K1088" s="443">
        <f>'TIMUGNA VENTURES'!J5</f>
        <v>0</v>
      </c>
      <c r="L1088" s="443">
        <f>'TIMUGNA VENTURES'!K5</f>
        <v>0</v>
      </c>
      <c r="M1088" s="443">
        <f>'TIMUGNA VENTURES'!L5</f>
        <v>184.26486135181975</v>
      </c>
      <c r="N1088" s="433">
        <f>'TIMUGNA VENTURES'!M5</f>
        <v>18</v>
      </c>
      <c r="O1088" s="444">
        <f>'TIMUGNA VENTURES'!N5</f>
        <v>0.17744717861484718</v>
      </c>
      <c r="P1088" s="433">
        <f>'TIMUGNA VENTURES'!O5</f>
        <v>0.17744717861484718</v>
      </c>
      <c r="Q1088" s="433" t="str">
        <f>'TIMUGNA VENTURES'!P5</f>
        <v>A</v>
      </c>
      <c r="R1088" s="434">
        <f>'TIMUGNA VENTURES'!Q5</f>
        <v>69.939393939393938</v>
      </c>
      <c r="S1088" s="443">
        <f>'TIMUGNA VENTURES'!R5</f>
        <v>0.8952242424242427</v>
      </c>
      <c r="T1088" s="443">
        <f>'TIMUGNA VENTURES'!S5</f>
        <v>12887.372727272728</v>
      </c>
      <c r="U1088" s="433">
        <f>'TIMUGNA VENTURES'!T5</f>
        <v>7</v>
      </c>
      <c r="V1088" s="433">
        <f>'TIMUGNA VENTURES'!U5</f>
        <v>4</v>
      </c>
      <c r="W1088" s="433">
        <f>'TIMUGNA VENTURES'!V5</f>
        <v>11</v>
      </c>
      <c r="X1088" s="434">
        <f>'TIMUGNA VENTURES'!W5</f>
        <v>769.33333333333326</v>
      </c>
      <c r="Y1088" s="434">
        <f>'TIMUGNA VENTURES'!X5</f>
        <v>769.33333333333326</v>
      </c>
      <c r="Z1088" s="443">
        <f>'TIMUGNA VENTURES'!Y5</f>
        <v>9.8474666666666675</v>
      </c>
      <c r="AA1088" s="444">
        <f>'TIMUGNA VENTURES'!Z5</f>
        <v>0</v>
      </c>
      <c r="AB1088" s="446" t="str">
        <f>'TIMUGNA VENTURES'!AA5</f>
        <v>VERY LOW-ORDER URGENTLY</v>
      </c>
      <c r="AC1088" s="443">
        <f>'TIMUGNA VENTURES'!AB5</f>
        <v>141761.09999999998</v>
      </c>
      <c r="AD1088" s="450">
        <f>Table1[[#This Row],[Stock Sell in/Sell out]]*Table1[[#This Row],[Stock Norm +Transit Time]]/Table1[[#This Row],[Stock Norm QTY]]</f>
        <v>0</v>
      </c>
      <c r="AE1088" s="443">
        <f>Table1[[#This Row],[Stock Norm +Transit Time]]*Table1[[#This Row],[Av. Daily Sales MT]]</f>
        <v>9.8474666666666693</v>
      </c>
    </row>
    <row r="1089" spans="1:31" hidden="1">
      <c r="A1089" s="433" t="s">
        <v>124</v>
      </c>
      <c r="B1089" s="433" t="s">
        <v>342</v>
      </c>
      <c r="C1089" s="433" t="str">
        <f>'TIMUGNA VENTURES'!B6</f>
        <v>W042</v>
      </c>
      <c r="D1089" s="433" t="str">
        <f>'TIMUGNA VENTURES'!C6</f>
        <v>FORTUNE VIET 5KG</v>
      </c>
      <c r="E1089" s="433" t="str">
        <f>'TIMUGNA VENTURES'!D6</f>
        <v>RICE</v>
      </c>
      <c r="F1089" s="433" t="str">
        <f>'TIMUGNA VENTURES'!E6</f>
        <v>FORTUNE</v>
      </c>
      <c r="G1089" s="443">
        <f>'TIMUGNA VENTURES'!F6</f>
        <v>17.391666666666676</v>
      </c>
      <c r="H1089" s="434">
        <f>'TIMUGNA VENTURES'!G6</f>
        <v>695.66666666666663</v>
      </c>
      <c r="I1089" s="443">
        <f>'TIMUGNA VENTURES'!H6</f>
        <v>217302.33333333331</v>
      </c>
      <c r="J1089" s="433">
        <f>'TIMUGNA VENTURES'!I6</f>
        <v>29</v>
      </c>
      <c r="K1089" s="443">
        <f>'TIMUGNA VENTURES'!J6</f>
        <v>0.72499999999999998</v>
      </c>
      <c r="L1089" s="443">
        <f>'TIMUGNA VENTURES'!K6</f>
        <v>9058.6022999520846</v>
      </c>
      <c r="M1089" s="443">
        <f>'TIMUGNA VENTURES'!L6</f>
        <v>312.36559655007187</v>
      </c>
      <c r="N1089" s="433">
        <f>'TIMUGNA VENTURES'!M6</f>
        <v>18</v>
      </c>
      <c r="O1089" s="444">
        <f>'TIMUGNA VENTURES'!N6</f>
        <v>0.15669523370189378</v>
      </c>
      <c r="P1089" s="433">
        <f>'TIMUGNA VENTURES'!O6</f>
        <v>0.33414241231674097</v>
      </c>
      <c r="Q1089" s="433" t="str">
        <f>'TIMUGNA VENTURES'!P6</f>
        <v>A</v>
      </c>
      <c r="R1089" s="434">
        <f>'TIMUGNA VENTURES'!Q6</f>
        <v>31.621212121212121</v>
      </c>
      <c r="S1089" s="443">
        <f>'TIMUGNA VENTURES'!R6</f>
        <v>0.79053030303030347</v>
      </c>
      <c r="T1089" s="443">
        <f>'TIMUGNA VENTURES'!S6</f>
        <v>9877.3787878787862</v>
      </c>
      <c r="U1089" s="433">
        <f>'TIMUGNA VENTURES'!T6</f>
        <v>7</v>
      </c>
      <c r="V1089" s="433">
        <f>'TIMUGNA VENTURES'!U6</f>
        <v>4</v>
      </c>
      <c r="W1089" s="433">
        <f>'TIMUGNA VENTURES'!V6</f>
        <v>11</v>
      </c>
      <c r="X1089" s="434">
        <f>'TIMUGNA VENTURES'!W6</f>
        <v>347.83333333333331</v>
      </c>
      <c r="Y1089" s="434">
        <f>'TIMUGNA VENTURES'!X6</f>
        <v>318.83333333333331</v>
      </c>
      <c r="Z1089" s="443">
        <f>'TIMUGNA VENTURES'!Y6</f>
        <v>7.9708333333333368</v>
      </c>
      <c r="AA1089" s="444">
        <f>'TIMUGNA VENTURES'!Z6</f>
        <v>8.3373263057019656E-2</v>
      </c>
      <c r="AB1089" s="446" t="str">
        <f>'TIMUGNA VENTURES'!AA6</f>
        <v>VERY LOW-ORDER URGENTLY</v>
      </c>
      <c r="AC1089" s="443">
        <f>'TIMUGNA VENTURES'!AB6</f>
        <v>99592.564366714578</v>
      </c>
      <c r="AD1089" s="450">
        <f>Table1[[#This Row],[Stock Sell in/Sell out]]*Table1[[#This Row],[Stock Norm +Transit Time]]/Table1[[#This Row],[Stock Norm QTY]]</f>
        <v>0.91710589362721617</v>
      </c>
      <c r="AE1089" s="443">
        <f>Table1[[#This Row],[Stock Norm +Transit Time]]*Table1[[#This Row],[Av. Daily Sales MT]]</f>
        <v>8.6958333333333382</v>
      </c>
    </row>
    <row r="1090" spans="1:31" hidden="1">
      <c r="A1090" s="433" t="s">
        <v>124</v>
      </c>
      <c r="B1090" s="433" t="s">
        <v>342</v>
      </c>
      <c r="C1090" s="433" t="str">
        <f>'TIMUGNA VENTURES'!B7</f>
        <v>W043</v>
      </c>
      <c r="D1090" s="433" t="str">
        <f>'TIMUGNA VENTURES'!C7</f>
        <v>FORTUNE VIET 25KG</v>
      </c>
      <c r="E1090" s="433" t="str">
        <f>'TIMUGNA VENTURES'!D7</f>
        <v>RICE</v>
      </c>
      <c r="F1090" s="433" t="str">
        <f>'TIMUGNA VENTURES'!E7</f>
        <v>FORTUNE</v>
      </c>
      <c r="G1090" s="443">
        <f>'TIMUGNA VENTURES'!F7</f>
        <v>11.224999999999991</v>
      </c>
      <c r="H1090" s="434">
        <f>'TIMUGNA VENTURES'!G7</f>
        <v>449</v>
      </c>
      <c r="I1090" s="443">
        <f>'TIMUGNA VENTURES'!H7</f>
        <v>136065</v>
      </c>
      <c r="J1090" s="433">
        <f>'TIMUGNA VENTURES'!I7</f>
        <v>0</v>
      </c>
      <c r="K1090" s="443">
        <f>'TIMUGNA VENTURES'!J7</f>
        <v>0</v>
      </c>
      <c r="L1090" s="443">
        <f>'TIMUGNA VENTURES'!K7</f>
        <v>0</v>
      </c>
      <c r="M1090" s="443">
        <f>'TIMUGNA VENTURES'!L7</f>
        <v>303.04008908685967</v>
      </c>
      <c r="N1090" s="433">
        <f>'TIMUGNA VENTURES'!M7</f>
        <v>4</v>
      </c>
      <c r="O1090" s="444">
        <f>'TIMUGNA VENTURES'!N7</f>
        <v>0.10113487292594664</v>
      </c>
      <c r="P1090" s="433">
        <f>'TIMUGNA VENTURES'!O7</f>
        <v>0.43527728524268761</v>
      </c>
      <c r="Q1090" s="433" t="str">
        <f>'TIMUGNA VENTURES'!P7</f>
        <v>A</v>
      </c>
      <c r="R1090" s="434">
        <f>'TIMUGNA VENTURES'!Q7</f>
        <v>20.40909090909091</v>
      </c>
      <c r="S1090" s="443">
        <f>'TIMUGNA VENTURES'!R7</f>
        <v>0.51022727272727231</v>
      </c>
      <c r="T1090" s="443">
        <f>'TIMUGNA VENTURES'!S7</f>
        <v>6184.772727272727</v>
      </c>
      <c r="U1090" s="433">
        <f>'TIMUGNA VENTURES'!T7</f>
        <v>7</v>
      </c>
      <c r="V1090" s="433">
        <f>'TIMUGNA VENTURES'!U7</f>
        <v>4</v>
      </c>
      <c r="W1090" s="433">
        <f>'TIMUGNA VENTURES'!V7</f>
        <v>11</v>
      </c>
      <c r="X1090" s="434">
        <f>'TIMUGNA VENTURES'!W7</f>
        <v>224.5</v>
      </c>
      <c r="Y1090" s="434">
        <f>'TIMUGNA VENTURES'!X7</f>
        <v>224.5</v>
      </c>
      <c r="Z1090" s="443">
        <f>'TIMUGNA VENTURES'!Y7</f>
        <v>5.6124999999999954</v>
      </c>
      <c r="AA1090" s="444">
        <f>'TIMUGNA VENTURES'!Z7</f>
        <v>0</v>
      </c>
      <c r="AB1090" s="446" t="str">
        <f>'TIMUGNA VENTURES'!AA7</f>
        <v>VERY LOW-ORDER URGENTLY</v>
      </c>
      <c r="AC1090" s="443">
        <f>'TIMUGNA VENTURES'!AB7</f>
        <v>68032.5</v>
      </c>
      <c r="AD1090" s="450">
        <f>Table1[[#This Row],[Stock Sell in/Sell out]]*Table1[[#This Row],[Stock Norm +Transit Time]]/Table1[[#This Row],[Stock Norm QTY]]</f>
        <v>0</v>
      </c>
      <c r="AE1090" s="443">
        <f>Table1[[#This Row],[Stock Norm +Transit Time]]*Table1[[#This Row],[Av. Daily Sales MT]]</f>
        <v>5.6124999999999954</v>
      </c>
    </row>
    <row r="1091" spans="1:31" hidden="1">
      <c r="A1091" s="433" t="s">
        <v>124</v>
      </c>
      <c r="B1091" s="433" t="s">
        <v>342</v>
      </c>
      <c r="C1091" s="433" t="str">
        <f>'TIMUGNA VENTURES'!B8</f>
        <v>W140</v>
      </c>
      <c r="D1091" s="433" t="str">
        <f>'TIMUGNA VENTURES'!C8</f>
        <v>JAMAA CLASSIC 130G</v>
      </c>
      <c r="E1091" s="433" t="str">
        <f>'TIMUGNA VENTURES'!D8</f>
        <v>SOAP</v>
      </c>
      <c r="F1091" s="433" t="str">
        <f>'TIMUGNA VENTURES'!E8</f>
        <v>JAMAA</v>
      </c>
      <c r="G1091" s="443">
        <f>'TIMUGNA VENTURES'!F8</f>
        <v>7.8104000000000049</v>
      </c>
      <c r="H1091" s="434">
        <f>'TIMUGNA VENTURES'!G8</f>
        <v>1251.6666666666667</v>
      </c>
      <c r="I1091" s="443">
        <f>'TIMUGNA VENTURES'!H8</f>
        <v>122653.33333333339</v>
      </c>
      <c r="J1091" s="433">
        <f>'TIMUGNA VENTURES'!I8</f>
        <v>0</v>
      </c>
      <c r="K1091" s="443">
        <f>'TIMUGNA VENTURES'!J8</f>
        <v>0</v>
      </c>
      <c r="L1091" s="443">
        <f>'TIMUGNA VENTURES'!K8</f>
        <v>0</v>
      </c>
      <c r="M1091" s="443">
        <f>'TIMUGNA VENTURES'!L8</f>
        <v>252</v>
      </c>
      <c r="N1091" s="433">
        <f>'TIMUGNA VENTURES'!M8</f>
        <v>1</v>
      </c>
      <c r="O1091" s="444">
        <f>'TIMUGNA VENTURES'!N8</f>
        <v>7.037005002234431E-2</v>
      </c>
      <c r="P1091" s="433">
        <f>'TIMUGNA VENTURES'!O8</f>
        <v>0.50564733526503192</v>
      </c>
      <c r="Q1091" s="433" t="str">
        <f>'TIMUGNA VENTURES'!P8</f>
        <v>B</v>
      </c>
      <c r="R1091" s="434">
        <f>'TIMUGNA VENTURES'!Q8</f>
        <v>56.893939393939398</v>
      </c>
      <c r="S1091" s="443">
        <f>'TIMUGNA VENTURES'!R8</f>
        <v>0.35501818181818207</v>
      </c>
      <c r="T1091" s="443">
        <f>'TIMUGNA VENTURES'!S8</f>
        <v>5575.1515151515177</v>
      </c>
      <c r="U1091" s="433">
        <f>'TIMUGNA VENTURES'!T8</f>
        <v>14</v>
      </c>
      <c r="V1091" s="433">
        <f>'TIMUGNA VENTURES'!U8</f>
        <v>4</v>
      </c>
      <c r="W1091" s="433">
        <f>'TIMUGNA VENTURES'!V8</f>
        <v>18</v>
      </c>
      <c r="X1091" s="434">
        <f>'TIMUGNA VENTURES'!W8</f>
        <v>1024.0909090909092</v>
      </c>
      <c r="Y1091" s="434">
        <f>'TIMUGNA VENTURES'!X8</f>
        <v>1024.0909090909092</v>
      </c>
      <c r="Z1091" s="443">
        <f>'TIMUGNA VENTURES'!Y8</f>
        <v>6.3903272727272773</v>
      </c>
      <c r="AA1091" s="444">
        <f>'TIMUGNA VENTURES'!Z8</f>
        <v>0</v>
      </c>
      <c r="AB1091" s="446" t="str">
        <f>'TIMUGNA VENTURES'!AA8</f>
        <v>VERY LOW-ORDER URGENTLY</v>
      </c>
      <c r="AC1091" s="443">
        <f>'TIMUGNA VENTURES'!AB8</f>
        <v>258070.90909090912</v>
      </c>
      <c r="AD1091" s="450">
        <f>Table1[[#This Row],[Stock Sell in/Sell out]]*Table1[[#This Row],[Stock Norm +Transit Time]]/Table1[[#This Row],[Stock Norm QTY]]</f>
        <v>0</v>
      </c>
      <c r="AE1091" s="443">
        <f>Table1[[#This Row],[Stock Norm +Transit Time]]*Table1[[#This Row],[Av. Daily Sales MT]]</f>
        <v>6.3903272727272773</v>
      </c>
    </row>
    <row r="1092" spans="1:31" hidden="1">
      <c r="A1092" s="433" t="s">
        <v>124</v>
      </c>
      <c r="B1092" s="433" t="s">
        <v>342</v>
      </c>
      <c r="C1092" s="433" t="str">
        <f>'TIMUGNA VENTURES'!B9</f>
        <v>W168</v>
      </c>
      <c r="D1092" s="433" t="str">
        <f>'TIMUGNA VENTURES'!C9</f>
        <v>JAMAA 24 X 200G</v>
      </c>
      <c r="E1092" s="433" t="str">
        <f>'TIMUGNA VENTURES'!D9</f>
        <v>SOAP</v>
      </c>
      <c r="F1092" s="433" t="str">
        <f>'TIMUGNA VENTURES'!E9</f>
        <v>JAMAA</v>
      </c>
      <c r="G1092" s="443">
        <f>'TIMUGNA VENTURES'!F9</f>
        <v>7.5455999999999941</v>
      </c>
      <c r="H1092" s="434">
        <f>'TIMUGNA VENTURES'!G9</f>
        <v>1572</v>
      </c>
      <c r="I1092" s="443">
        <f>'TIMUGNA VENTURES'!H9</f>
        <v>141797.83333333331</v>
      </c>
      <c r="J1092" s="433">
        <f>'TIMUGNA VENTURES'!I9</f>
        <v>1539</v>
      </c>
      <c r="K1092" s="443">
        <f>'TIMUGNA VENTURES'!J9</f>
        <v>7.3872</v>
      </c>
      <c r="L1092" s="443">
        <f>'TIMUGNA VENTURES'!K9</f>
        <v>138821.16125954196</v>
      </c>
      <c r="M1092" s="443">
        <f>'TIMUGNA VENTURES'!L9</f>
        <v>90.202184054283279</v>
      </c>
      <c r="N1092" s="433">
        <f>'TIMUGNA VENTURES'!M9</f>
        <v>4</v>
      </c>
      <c r="O1092" s="444">
        <f>'TIMUGNA VENTURES'!N9</f>
        <v>6.7984258097997602E-2</v>
      </c>
      <c r="P1092" s="433">
        <f>'TIMUGNA VENTURES'!O9</f>
        <v>0.57363159336302949</v>
      </c>
      <c r="Q1092" s="433" t="str">
        <f>'TIMUGNA VENTURES'!P9</f>
        <v>B</v>
      </c>
      <c r="R1092" s="434">
        <f>'TIMUGNA VENTURES'!Q9</f>
        <v>71.454545454545453</v>
      </c>
      <c r="S1092" s="443">
        <f>'TIMUGNA VENTURES'!R9</f>
        <v>0.34298181818181789</v>
      </c>
      <c r="T1092" s="443">
        <f>'TIMUGNA VENTURES'!S9</f>
        <v>6445.3560606060601</v>
      </c>
      <c r="U1092" s="433">
        <f>'TIMUGNA VENTURES'!T9</f>
        <v>14</v>
      </c>
      <c r="V1092" s="433">
        <f>'TIMUGNA VENTURES'!U9</f>
        <v>4</v>
      </c>
      <c r="W1092" s="433">
        <f>'TIMUGNA VENTURES'!V9</f>
        <v>18</v>
      </c>
      <c r="X1092" s="434">
        <f>'TIMUGNA VENTURES'!W9</f>
        <v>1286.1818181818182</v>
      </c>
      <c r="Y1092" s="434">
        <f>'TIMUGNA VENTURES'!X9</f>
        <v>0</v>
      </c>
      <c r="Z1092" s="443">
        <f>'TIMUGNA VENTURES'!Y9</f>
        <v>0</v>
      </c>
      <c r="AA1092" s="444">
        <f>'TIMUGNA VENTURES'!Z9</f>
        <v>1.1965648854961832</v>
      </c>
      <c r="AB1092" s="446" t="str">
        <f>'TIMUGNA VENTURES'!AA9</f>
        <v>HIGH-DON’T ORDER</v>
      </c>
      <c r="AC1092" s="443">
        <f>'TIMUGNA VENTURES'!AB9</f>
        <v>0</v>
      </c>
      <c r="AD1092" s="450">
        <f>Table1[[#This Row],[Stock Sell in/Sell out]]*Table1[[#This Row],[Stock Norm +Transit Time]]/Table1[[#This Row],[Stock Norm QTY]]</f>
        <v>21.538167938931295</v>
      </c>
      <c r="AE1092" s="443">
        <f>Table1[[#This Row],[Stock Norm +Transit Time]]*Table1[[#This Row],[Av. Daily Sales MT]]</f>
        <v>6.1736727272727219</v>
      </c>
    </row>
    <row r="1093" spans="1:31" hidden="1">
      <c r="A1093" s="433" t="s">
        <v>124</v>
      </c>
      <c r="B1093" s="433" t="s">
        <v>342</v>
      </c>
      <c r="C1093" s="433" t="str">
        <f>'TIMUGNA VENTURES'!B10</f>
        <v>W237</v>
      </c>
      <c r="D1093" s="433" t="str">
        <f>'TIMUGNA VENTURES'!C10</f>
        <v>EAZZY LAUNDRY SOAP 24X220G</v>
      </c>
      <c r="E1093" s="433" t="str">
        <f>'TIMUGNA VENTURES'!D10</f>
        <v>SOAP</v>
      </c>
      <c r="F1093" s="433" t="str">
        <f>'TIMUGNA VENTURES'!E10</f>
        <v>EAZZY</v>
      </c>
      <c r="G1093" s="443">
        <f>'TIMUGNA VENTURES'!F10</f>
        <v>6.8094400000000084</v>
      </c>
      <c r="H1093" s="434">
        <f>'TIMUGNA VENTURES'!G10</f>
        <v>1289.6666666666667</v>
      </c>
      <c r="I1093" s="443">
        <f>'TIMUGNA VENTURES'!H10</f>
        <v>119939</v>
      </c>
      <c r="J1093" s="433">
        <f>'TIMUGNA VENTURES'!I10</f>
        <v>0</v>
      </c>
      <c r="K1093" s="443">
        <f>'TIMUGNA VENTURES'!J10</f>
        <v>0</v>
      </c>
      <c r="L1093" s="443">
        <f>'TIMUGNA VENTURES'!K10</f>
        <v>0</v>
      </c>
      <c r="M1093" s="443">
        <f>'TIMUGNA VENTURES'!L10</f>
        <v>93</v>
      </c>
      <c r="N1093" s="433">
        <f>'TIMUGNA VENTURES'!M10</f>
        <v>36</v>
      </c>
      <c r="O1093" s="444">
        <f>'TIMUGNA VENTURES'!N10</f>
        <v>6.1351612391702406E-2</v>
      </c>
      <c r="P1093" s="433">
        <f>'TIMUGNA VENTURES'!O10</f>
        <v>0.63498320575473188</v>
      </c>
      <c r="Q1093" s="433" t="str">
        <f>'TIMUGNA VENTURES'!P10</f>
        <v>B</v>
      </c>
      <c r="R1093" s="434">
        <f>'TIMUGNA VENTURES'!Q10</f>
        <v>58.621212121212125</v>
      </c>
      <c r="S1093" s="443">
        <f>'TIMUGNA VENTURES'!R10</f>
        <v>0.30952000000000041</v>
      </c>
      <c r="T1093" s="443">
        <f>'TIMUGNA VENTURES'!S10</f>
        <v>5451.772727272727</v>
      </c>
      <c r="U1093" s="433">
        <f>'TIMUGNA VENTURES'!T10</f>
        <v>14</v>
      </c>
      <c r="V1093" s="433">
        <f>'TIMUGNA VENTURES'!U10</f>
        <v>4</v>
      </c>
      <c r="W1093" s="433">
        <f>'TIMUGNA VENTURES'!V10</f>
        <v>18</v>
      </c>
      <c r="X1093" s="434">
        <f>'TIMUGNA VENTURES'!W10</f>
        <v>1055.1818181818182</v>
      </c>
      <c r="Y1093" s="434">
        <f>'TIMUGNA VENTURES'!X10</f>
        <v>1055.1818181818182</v>
      </c>
      <c r="Z1093" s="443">
        <f>'TIMUGNA VENTURES'!Y10</f>
        <v>5.5713600000000065</v>
      </c>
      <c r="AA1093" s="444">
        <f>'TIMUGNA VENTURES'!Z10</f>
        <v>0</v>
      </c>
      <c r="AB1093" s="446" t="str">
        <f>'TIMUGNA VENTURES'!AA10</f>
        <v>VERY LOW-ORDER URGENTLY</v>
      </c>
      <c r="AC1093" s="443">
        <f>'TIMUGNA VENTURES'!AB10</f>
        <v>98131.909090909103</v>
      </c>
      <c r="AD1093" s="450">
        <f>Table1[[#This Row],[Stock Sell in/Sell out]]*Table1[[#This Row],[Stock Norm +Transit Time]]/Table1[[#This Row],[Stock Norm QTY]]</f>
        <v>0</v>
      </c>
      <c r="AE1093" s="443">
        <f>Table1[[#This Row],[Stock Norm +Transit Time]]*Table1[[#This Row],[Av. Daily Sales MT]]</f>
        <v>5.5713600000000074</v>
      </c>
    </row>
    <row r="1094" spans="1:31" hidden="1">
      <c r="A1094" s="433" t="s">
        <v>124</v>
      </c>
      <c r="B1094" s="433" t="s">
        <v>342</v>
      </c>
      <c r="C1094" s="433" t="str">
        <f>'TIMUGNA VENTURES'!B11</f>
        <v>W239</v>
      </c>
      <c r="D1094" s="433" t="str">
        <f>'TIMUGNA VENTURES'!C11</f>
        <v>EAZZY LAUNDRY SOAP 32X280G</v>
      </c>
      <c r="E1094" s="433" t="str">
        <f>'TIMUGNA VENTURES'!D11</f>
        <v>SOAP</v>
      </c>
      <c r="F1094" s="433" t="str">
        <f>'TIMUGNA VENTURES'!E11</f>
        <v>EAZZY</v>
      </c>
      <c r="G1094" s="443">
        <f>'TIMUGNA VENTURES'!F11</f>
        <v>3.7393066666666694</v>
      </c>
      <c r="H1094" s="434">
        <f>'TIMUGNA VENTURES'!G11</f>
        <v>417.33333333333331</v>
      </c>
      <c r="I1094" s="443">
        <f>'TIMUGNA VENTURES'!H11</f>
        <v>64686.666666666664</v>
      </c>
      <c r="J1094" s="433">
        <f>'TIMUGNA VENTURES'!I11</f>
        <v>0</v>
      </c>
      <c r="K1094" s="443">
        <f>'TIMUGNA VENTURES'!J11</f>
        <v>0</v>
      </c>
      <c r="L1094" s="443">
        <f>'TIMUGNA VENTURES'!K11</f>
        <v>0</v>
      </c>
      <c r="M1094" s="443">
        <f>'TIMUGNA VENTURES'!L11</f>
        <v>155</v>
      </c>
      <c r="N1094" s="433">
        <f>'TIMUGNA VENTURES'!M11</f>
        <v>1</v>
      </c>
      <c r="O1094" s="444">
        <f>'TIMUGNA VENTURES'!N11</f>
        <v>3.3690361208416841E-2</v>
      </c>
      <c r="P1094" s="433">
        <f>'TIMUGNA VENTURES'!O11</f>
        <v>0.66867356696314872</v>
      </c>
      <c r="Q1094" s="433" t="str">
        <f>'TIMUGNA VENTURES'!P11</f>
        <v>B</v>
      </c>
      <c r="R1094" s="434">
        <f>'TIMUGNA VENTURES'!Q11</f>
        <v>18.969696969696969</v>
      </c>
      <c r="S1094" s="443">
        <f>'TIMUGNA VENTURES'!R11</f>
        <v>0.16996848484848498</v>
      </c>
      <c r="T1094" s="443">
        <f>'TIMUGNA VENTURES'!S11</f>
        <v>2940.30303030303</v>
      </c>
      <c r="U1094" s="433">
        <f>'TIMUGNA VENTURES'!T11</f>
        <v>14</v>
      </c>
      <c r="V1094" s="433">
        <f>'TIMUGNA VENTURES'!U11</f>
        <v>4</v>
      </c>
      <c r="W1094" s="433">
        <f>'TIMUGNA VENTURES'!V11</f>
        <v>18</v>
      </c>
      <c r="X1094" s="434">
        <f>'TIMUGNA VENTURES'!W11</f>
        <v>341.45454545454544</v>
      </c>
      <c r="Y1094" s="434">
        <f>'TIMUGNA VENTURES'!X11</f>
        <v>341.45454545454544</v>
      </c>
      <c r="Z1094" s="443">
        <f>'TIMUGNA VENTURES'!Y11</f>
        <v>3.0594327272727293</v>
      </c>
      <c r="AA1094" s="444">
        <f>'TIMUGNA VENTURES'!Z11</f>
        <v>0</v>
      </c>
      <c r="AB1094" s="446" t="str">
        <f>'TIMUGNA VENTURES'!AA11</f>
        <v>VERY LOW-ORDER URGENTLY</v>
      </c>
      <c r="AC1094" s="443">
        <f>'TIMUGNA VENTURES'!AB11</f>
        <v>52925.454545454544</v>
      </c>
      <c r="AD1094" s="450">
        <f>Table1[[#This Row],[Stock Sell in/Sell out]]*Table1[[#This Row],[Stock Norm +Transit Time]]/Table1[[#This Row],[Stock Norm QTY]]</f>
        <v>0</v>
      </c>
      <c r="AE1094" s="443">
        <f>Table1[[#This Row],[Stock Norm +Transit Time]]*Table1[[#This Row],[Av. Daily Sales MT]]</f>
        <v>3.0594327272727297</v>
      </c>
    </row>
    <row r="1095" spans="1:31" hidden="1">
      <c r="A1095" s="433" t="s">
        <v>124</v>
      </c>
      <c r="B1095" s="433" t="s">
        <v>342</v>
      </c>
      <c r="C1095" s="433" t="str">
        <f>'TIMUGNA VENTURES'!B12</f>
        <v>W205</v>
      </c>
      <c r="D1095" s="433" t="str">
        <f>'TIMUGNA VENTURES'!C12</f>
        <v>ALIFE ROSE 18X200G</v>
      </c>
      <c r="E1095" s="433" t="str">
        <f>'TIMUGNA VENTURES'!D12</f>
        <v>SOAP</v>
      </c>
      <c r="F1095" s="433" t="str">
        <f>'TIMUGNA VENTURES'!E12</f>
        <v>ALIFE</v>
      </c>
      <c r="G1095" s="443">
        <f>'TIMUGNA VENTURES'!F12</f>
        <v>3.1080000000000014</v>
      </c>
      <c r="H1095" s="434">
        <f>'TIMUGNA VENTURES'!G12</f>
        <v>863.33333333333326</v>
      </c>
      <c r="I1095" s="443">
        <f>'TIMUGNA VENTURES'!H12</f>
        <v>77274.666666666657</v>
      </c>
      <c r="J1095" s="433">
        <f>'TIMUGNA VENTURES'!I12</f>
        <v>0</v>
      </c>
      <c r="K1095" s="443">
        <f>'TIMUGNA VENTURES'!J12</f>
        <v>0</v>
      </c>
      <c r="L1095" s="443">
        <f>'TIMUGNA VENTURES'!K12</f>
        <v>0</v>
      </c>
      <c r="M1095" s="443">
        <f>'TIMUGNA VENTURES'!L12</f>
        <v>89.5073359073359</v>
      </c>
      <c r="N1095" s="433">
        <f>'TIMUGNA VENTURES'!M12</f>
        <v>1</v>
      </c>
      <c r="O1095" s="444">
        <f>'TIMUGNA VENTURES'!N12</f>
        <v>2.800242183107729E-2</v>
      </c>
      <c r="P1095" s="433">
        <f>'TIMUGNA VENTURES'!O12</f>
        <v>0.69667598879422599</v>
      </c>
      <c r="Q1095" s="433" t="str">
        <f>'TIMUGNA VENTURES'!P12</f>
        <v>B</v>
      </c>
      <c r="R1095" s="434">
        <f>'TIMUGNA VENTURES'!Q12</f>
        <v>39.242424242424242</v>
      </c>
      <c r="S1095" s="443">
        <f>'TIMUGNA VENTURES'!R12</f>
        <v>0.14127272727272733</v>
      </c>
      <c r="T1095" s="443">
        <f>'TIMUGNA VENTURES'!S12</f>
        <v>3512.484848484848</v>
      </c>
      <c r="U1095" s="433">
        <f>'TIMUGNA VENTURES'!T12</f>
        <v>14</v>
      </c>
      <c r="V1095" s="433">
        <f>'TIMUGNA VENTURES'!U12</f>
        <v>4</v>
      </c>
      <c r="W1095" s="433">
        <f>'TIMUGNA VENTURES'!V12</f>
        <v>18</v>
      </c>
      <c r="X1095" s="434">
        <f>'TIMUGNA VENTURES'!W12</f>
        <v>706.36363636363637</v>
      </c>
      <c r="Y1095" s="434">
        <f>'TIMUGNA VENTURES'!X12</f>
        <v>706.36363636363637</v>
      </c>
      <c r="Z1095" s="443">
        <f>'TIMUGNA VENTURES'!Y12</f>
        <v>2.5429090909090926</v>
      </c>
      <c r="AA1095" s="444">
        <f>'TIMUGNA VENTURES'!Z12</f>
        <v>0</v>
      </c>
      <c r="AB1095" s="446" t="str">
        <f>'TIMUGNA VENTURES'!AA12</f>
        <v>VERY LOW-ORDER URGENTLY</v>
      </c>
      <c r="AC1095" s="443">
        <f>'TIMUGNA VENTURES'!AB12</f>
        <v>63224.727272727272</v>
      </c>
      <c r="AD1095" s="450">
        <f>Table1[[#This Row],[Stock Sell in/Sell out]]*Table1[[#This Row],[Stock Norm +Transit Time]]/Table1[[#This Row],[Stock Norm QTY]]</f>
        <v>0</v>
      </c>
      <c r="AE1095" s="443">
        <f>Table1[[#This Row],[Stock Norm +Transit Time]]*Table1[[#This Row],[Av. Daily Sales MT]]</f>
        <v>2.5429090909090917</v>
      </c>
    </row>
    <row r="1096" spans="1:31" hidden="1">
      <c r="A1096" s="433" t="s">
        <v>124</v>
      </c>
      <c r="B1096" s="433" t="s">
        <v>342</v>
      </c>
      <c r="C1096" s="433" t="str">
        <f>'TIMUGNA VENTURES'!B13</f>
        <v>W204</v>
      </c>
      <c r="D1096" s="433" t="str">
        <f>'TIMUGNA VENTURES'!C13</f>
        <v>ALIFE COCONUT 18X200G</v>
      </c>
      <c r="E1096" s="433" t="str">
        <f>'TIMUGNA VENTURES'!D13</f>
        <v>SOAP</v>
      </c>
      <c r="F1096" s="433" t="str">
        <f>'TIMUGNA VENTURES'!E13</f>
        <v>ALIFE</v>
      </c>
      <c r="G1096" s="443">
        <f>'TIMUGNA VENTURES'!F13</f>
        <v>3.0876000000000037</v>
      </c>
      <c r="H1096" s="434">
        <f>'TIMUGNA VENTURES'!G13</f>
        <v>857.66666666666674</v>
      </c>
      <c r="I1096" s="443">
        <f>'TIMUGNA VENTURES'!H13</f>
        <v>77040</v>
      </c>
      <c r="J1096" s="433">
        <f>'TIMUGNA VENTURES'!I13</f>
        <v>0</v>
      </c>
      <c r="K1096" s="443">
        <f>'TIMUGNA VENTURES'!J13</f>
        <v>0</v>
      </c>
      <c r="L1096" s="443">
        <f>'TIMUGNA VENTURES'!K13</f>
        <v>0</v>
      </c>
      <c r="M1096" s="443">
        <f>'TIMUGNA VENTURES'!L13</f>
        <v>89.825106879129407</v>
      </c>
      <c r="N1096" s="433">
        <f>'TIMUGNA VENTURES'!M13</f>
        <v>18</v>
      </c>
      <c r="O1096" s="444">
        <f>'TIMUGNA VENTURES'!N13</f>
        <v>2.7818622151104987E-2</v>
      </c>
      <c r="P1096" s="433">
        <f>'TIMUGNA VENTURES'!O13</f>
        <v>0.72449461094533096</v>
      </c>
      <c r="Q1096" s="433" t="str">
        <f>'TIMUGNA VENTURES'!P13</f>
        <v>B</v>
      </c>
      <c r="R1096" s="434">
        <f>'TIMUGNA VENTURES'!Q13</f>
        <v>38.984848484848492</v>
      </c>
      <c r="S1096" s="443">
        <f>'TIMUGNA VENTURES'!R13</f>
        <v>0.14034545454545472</v>
      </c>
      <c r="T1096" s="443">
        <f>'TIMUGNA VENTURES'!S13</f>
        <v>3501.818181818182</v>
      </c>
      <c r="U1096" s="433">
        <f>'TIMUGNA VENTURES'!T13</f>
        <v>14</v>
      </c>
      <c r="V1096" s="433">
        <f>'TIMUGNA VENTURES'!U13</f>
        <v>4</v>
      </c>
      <c r="W1096" s="433">
        <f>'TIMUGNA VENTURES'!V13</f>
        <v>18</v>
      </c>
      <c r="X1096" s="434">
        <f>'TIMUGNA VENTURES'!W13</f>
        <v>701.72727272727286</v>
      </c>
      <c r="Y1096" s="434">
        <f>'TIMUGNA VENTURES'!X13</f>
        <v>701.72727272727286</v>
      </c>
      <c r="Z1096" s="443">
        <f>'TIMUGNA VENTURES'!Y13</f>
        <v>2.526218181818185</v>
      </c>
      <c r="AA1096" s="444">
        <f>'TIMUGNA VENTURES'!Z13</f>
        <v>0</v>
      </c>
      <c r="AB1096" s="446" t="str">
        <f>'TIMUGNA VENTURES'!AA13</f>
        <v>VERY LOW-ORDER URGENTLY</v>
      </c>
      <c r="AC1096" s="443">
        <f>'TIMUGNA VENTURES'!AB13</f>
        <v>63032.727272727272</v>
      </c>
      <c r="AD1096" s="450">
        <f>Table1[[#This Row],[Stock Sell in/Sell out]]*Table1[[#This Row],[Stock Norm +Transit Time]]/Table1[[#This Row],[Stock Norm QTY]]</f>
        <v>0</v>
      </c>
      <c r="AE1096" s="443">
        <f>Table1[[#This Row],[Stock Norm +Transit Time]]*Table1[[#This Row],[Av. Daily Sales MT]]</f>
        <v>2.526218181818185</v>
      </c>
    </row>
    <row r="1097" spans="1:31" hidden="1">
      <c r="A1097" s="433" t="s">
        <v>124</v>
      </c>
      <c r="B1097" s="433" t="s">
        <v>342</v>
      </c>
      <c r="C1097" s="433" t="str">
        <f>'TIMUGNA VENTURES'!B14</f>
        <v>W155</v>
      </c>
      <c r="D1097" s="433" t="str">
        <f>'TIMUGNA VENTURES'!C14</f>
        <v>EAZZY 32X220G</v>
      </c>
      <c r="E1097" s="433" t="str">
        <f>'TIMUGNA VENTURES'!D14</f>
        <v>SOAP</v>
      </c>
      <c r="F1097" s="433" t="str">
        <f>'TIMUGNA VENTURES'!E14</f>
        <v>EAZZY</v>
      </c>
      <c r="G1097" s="443">
        <f>'TIMUGNA VENTURES'!F14</f>
        <v>2.2272000000000003</v>
      </c>
      <c r="H1097" s="434">
        <f>'TIMUGNA VENTURES'!G14</f>
        <v>290</v>
      </c>
      <c r="I1097" s="443">
        <f>'TIMUGNA VENTURES'!H14</f>
        <v>15367.100000000002</v>
      </c>
      <c r="J1097" s="433">
        <f>'TIMUGNA VENTURES'!I14</f>
        <v>0</v>
      </c>
      <c r="K1097" s="443">
        <f>'TIMUGNA VENTURES'!J14</f>
        <v>0</v>
      </c>
      <c r="L1097" s="443">
        <f>'TIMUGNA VENTURES'!K14</f>
        <v>0</v>
      </c>
      <c r="M1097" s="443">
        <f>'TIMUGNA VENTURES'!L14</f>
        <v>52.990000000000009</v>
      </c>
      <c r="N1097" s="433">
        <f>'TIMUGNA VENTURES'!M14</f>
        <v>18</v>
      </c>
      <c r="O1097" s="444">
        <f>'TIMUGNA VENTURES'!N14</f>
        <v>2.0066600354625264E-2</v>
      </c>
      <c r="P1097" s="433">
        <f>'TIMUGNA VENTURES'!O14</f>
        <v>0.74456121129995623</v>
      </c>
      <c r="Q1097" s="433" t="str">
        <f>'TIMUGNA VENTURES'!P14</f>
        <v>B</v>
      </c>
      <c r="R1097" s="434">
        <f>'TIMUGNA VENTURES'!Q14</f>
        <v>13.181818181818182</v>
      </c>
      <c r="S1097" s="443">
        <f>'TIMUGNA VENTURES'!R14</f>
        <v>0.10123636363636365</v>
      </c>
      <c r="T1097" s="443">
        <f>'TIMUGNA VENTURES'!S14</f>
        <v>698.50454545454556</v>
      </c>
      <c r="U1097" s="433">
        <f>'TIMUGNA VENTURES'!T14</f>
        <v>14</v>
      </c>
      <c r="V1097" s="433">
        <f>'TIMUGNA VENTURES'!U14</f>
        <v>4</v>
      </c>
      <c r="W1097" s="433">
        <f>'TIMUGNA VENTURES'!V14</f>
        <v>18</v>
      </c>
      <c r="X1097" s="434">
        <f>'TIMUGNA VENTURES'!W14</f>
        <v>237.27272727272728</v>
      </c>
      <c r="Y1097" s="434">
        <f>'TIMUGNA VENTURES'!X14</f>
        <v>237.27272727272728</v>
      </c>
      <c r="Z1097" s="443">
        <f>'TIMUGNA VENTURES'!Y14</f>
        <v>1.8222545454545458</v>
      </c>
      <c r="AA1097" s="444">
        <f>'TIMUGNA VENTURES'!Z14</f>
        <v>0</v>
      </c>
      <c r="AB1097" s="446" t="str">
        <f>'TIMUGNA VENTURES'!AA14</f>
        <v>VERY LOW-ORDER URGENTLY</v>
      </c>
      <c r="AC1097" s="443">
        <f>'TIMUGNA VENTURES'!AB14</f>
        <v>12573.081818181821</v>
      </c>
      <c r="AD1097" s="450">
        <f>Table1[[#This Row],[Stock Sell in/Sell out]]*Table1[[#This Row],[Stock Norm +Transit Time]]/Table1[[#This Row],[Stock Norm QTY]]</f>
        <v>0</v>
      </c>
      <c r="AE1097" s="443">
        <f>Table1[[#This Row],[Stock Norm +Transit Time]]*Table1[[#This Row],[Av. Daily Sales MT]]</f>
        <v>1.8222545454545458</v>
      </c>
    </row>
    <row r="1098" spans="1:31" hidden="1">
      <c r="A1098" s="433" t="s">
        <v>124</v>
      </c>
      <c r="B1098" s="433" t="s">
        <v>342</v>
      </c>
      <c r="C1098" s="433" t="str">
        <f>'TIMUGNA VENTURES'!B15</f>
        <v>W194</v>
      </c>
      <c r="D1098" s="433" t="str">
        <f>'TIMUGNA VENTURES'!C15</f>
        <v>ALIFE MEDICATED 18X200G</v>
      </c>
      <c r="E1098" s="433" t="str">
        <f>'TIMUGNA VENTURES'!D15</f>
        <v>SOAP</v>
      </c>
      <c r="F1098" s="433" t="str">
        <f>'TIMUGNA VENTURES'!E15</f>
        <v>ALIFE</v>
      </c>
      <c r="G1098" s="443">
        <f>'TIMUGNA VENTURES'!F15</f>
        <v>2.1396000000000024</v>
      </c>
      <c r="H1098" s="434">
        <f>'TIMUGNA VENTURES'!G15</f>
        <v>594.33333333333337</v>
      </c>
      <c r="I1098" s="443">
        <f>'TIMUGNA VENTURES'!H15</f>
        <v>51344</v>
      </c>
      <c r="J1098" s="433">
        <f>'TIMUGNA VENTURES'!I15</f>
        <v>0</v>
      </c>
      <c r="K1098" s="443">
        <f>'TIMUGNA VENTURES'!J15</f>
        <v>0</v>
      </c>
      <c r="L1098" s="443">
        <f>'TIMUGNA VENTURES'!K15</f>
        <v>0</v>
      </c>
      <c r="M1098" s="443">
        <f>'TIMUGNA VENTURES'!L15</f>
        <v>86.389231632080751</v>
      </c>
      <c r="N1098" s="433">
        <f>'TIMUGNA VENTURES'!M15</f>
        <v>1</v>
      </c>
      <c r="O1098" s="444">
        <f>'TIMUGNA VENTURES'!N15</f>
        <v>1.9277342905332371E-2</v>
      </c>
      <c r="P1098" s="433">
        <f>'TIMUGNA VENTURES'!O15</f>
        <v>0.76383855420528857</v>
      </c>
      <c r="Q1098" s="433" t="str">
        <f>'TIMUGNA VENTURES'!P15</f>
        <v>B</v>
      </c>
      <c r="R1098" s="434">
        <f>'TIMUGNA VENTURES'!Q15</f>
        <v>27.015151515151516</v>
      </c>
      <c r="S1098" s="443">
        <f>'TIMUGNA VENTURES'!R15</f>
        <v>9.7254545454545566E-2</v>
      </c>
      <c r="T1098" s="443">
        <f>'TIMUGNA VENTURES'!S15</f>
        <v>2333.818181818182</v>
      </c>
      <c r="U1098" s="433">
        <f>'TIMUGNA VENTURES'!T15</f>
        <v>14</v>
      </c>
      <c r="V1098" s="433">
        <f>'TIMUGNA VENTURES'!U15</f>
        <v>4</v>
      </c>
      <c r="W1098" s="433">
        <f>'TIMUGNA VENTURES'!V15</f>
        <v>18</v>
      </c>
      <c r="X1098" s="434">
        <f>'TIMUGNA VENTURES'!W15</f>
        <v>486.27272727272725</v>
      </c>
      <c r="Y1098" s="434">
        <f>'TIMUGNA VENTURES'!X15</f>
        <v>486.27272727272725</v>
      </c>
      <c r="Z1098" s="443">
        <f>'TIMUGNA VENTURES'!Y15</f>
        <v>1.75058181818182</v>
      </c>
      <c r="AA1098" s="444">
        <f>'TIMUGNA VENTURES'!Z15</f>
        <v>0</v>
      </c>
      <c r="AB1098" s="446" t="str">
        <f>'TIMUGNA VENTURES'!AA15</f>
        <v>VERY LOW-ORDER URGENTLY</v>
      </c>
      <c r="AC1098" s="443">
        <f>'TIMUGNA VENTURES'!AB15</f>
        <v>42008.727272727265</v>
      </c>
      <c r="AD1098" s="450">
        <f>Table1[[#This Row],[Stock Sell in/Sell out]]*Table1[[#This Row],[Stock Norm +Transit Time]]/Table1[[#This Row],[Stock Norm QTY]]</f>
        <v>0</v>
      </c>
      <c r="AE1098" s="443">
        <f>Table1[[#This Row],[Stock Norm +Transit Time]]*Table1[[#This Row],[Av. Daily Sales MT]]</f>
        <v>1.7505818181818202</v>
      </c>
    </row>
    <row r="1099" spans="1:31" hidden="1">
      <c r="A1099" s="433" t="s">
        <v>124</v>
      </c>
      <c r="B1099" s="433" t="s">
        <v>342</v>
      </c>
      <c r="C1099" s="433" t="str">
        <f>'TIMUGNA VENTURES'!B16</f>
        <v>W067</v>
      </c>
      <c r="D1099" s="433" t="str">
        <f>'TIMUGNA VENTURES'!C16</f>
        <v>FORTUNE DELICIOUS 4.5KG</v>
      </c>
      <c r="E1099" s="433" t="str">
        <f>'TIMUGNA VENTURES'!D16</f>
        <v>RICE</v>
      </c>
      <c r="F1099" s="433" t="str">
        <f>'TIMUGNA VENTURES'!E16</f>
        <v>FORTUNE DELICIOUS</v>
      </c>
      <c r="G1099" s="443">
        <f>'TIMUGNA VENTURES'!F16</f>
        <v>2.129999999999999</v>
      </c>
      <c r="H1099" s="434">
        <f>'TIMUGNA VENTURES'!G16</f>
        <v>94.666666666666657</v>
      </c>
      <c r="I1099" s="443">
        <f>'TIMUGNA VENTURES'!H16</f>
        <v>26834.666666666668</v>
      </c>
      <c r="J1099" s="433">
        <f>'TIMUGNA VENTURES'!I16</f>
        <v>100</v>
      </c>
      <c r="K1099" s="443">
        <f>'TIMUGNA VENTURES'!J16</f>
        <v>2.25</v>
      </c>
      <c r="L1099" s="443">
        <f>'TIMUGNA VENTURES'!K16</f>
        <v>28346.478873239441</v>
      </c>
      <c r="M1099" s="443">
        <f>'TIMUGNA VENTURES'!L16</f>
        <v>283.46478873239442</v>
      </c>
      <c r="N1099" s="433">
        <f>'TIMUGNA VENTURES'!M16</f>
        <v>4</v>
      </c>
      <c r="O1099" s="444">
        <f>'TIMUGNA VENTURES'!N16</f>
        <v>1.9190848938286542E-2</v>
      </c>
      <c r="P1099" s="433">
        <f>'TIMUGNA VENTURES'!O16</f>
        <v>0.78302940314357516</v>
      </c>
      <c r="Q1099" s="433" t="str">
        <f>'TIMUGNA VENTURES'!P16</f>
        <v>B</v>
      </c>
      <c r="R1099" s="434">
        <f>'TIMUGNA VENTURES'!Q16</f>
        <v>4.3030303030303028</v>
      </c>
      <c r="S1099" s="443">
        <f>'TIMUGNA VENTURES'!R16</f>
        <v>9.6818181818181775E-2</v>
      </c>
      <c r="T1099" s="443">
        <f>'TIMUGNA VENTURES'!S16</f>
        <v>1219.7575757575758</v>
      </c>
      <c r="U1099" s="433">
        <f>'TIMUGNA VENTURES'!T16</f>
        <v>14</v>
      </c>
      <c r="V1099" s="433">
        <f>'TIMUGNA VENTURES'!U16</f>
        <v>4</v>
      </c>
      <c r="W1099" s="433">
        <f>'TIMUGNA VENTURES'!V16</f>
        <v>18</v>
      </c>
      <c r="X1099" s="434">
        <f>'TIMUGNA VENTURES'!W16</f>
        <v>77.454545454545453</v>
      </c>
      <c r="Y1099" s="434">
        <f>'TIMUGNA VENTURES'!X16</f>
        <v>0</v>
      </c>
      <c r="Z1099" s="443">
        <f>'TIMUGNA VENTURES'!Y16</f>
        <v>0</v>
      </c>
      <c r="AA1099" s="444">
        <f>'TIMUGNA VENTURES'!Z16</f>
        <v>1.2910798122065728</v>
      </c>
      <c r="AB1099" s="446" t="str">
        <f>'TIMUGNA VENTURES'!AA16</f>
        <v>HIGH-DON’T ORDER</v>
      </c>
      <c r="AC1099" s="443">
        <f>'TIMUGNA VENTURES'!AB16</f>
        <v>0</v>
      </c>
      <c r="AD1099" s="450">
        <f>Table1[[#This Row],[Stock Sell in/Sell out]]*Table1[[#This Row],[Stock Norm +Transit Time]]/Table1[[#This Row],[Stock Norm QTY]]</f>
        <v>23.239436619718312</v>
      </c>
      <c r="AE1099" s="443">
        <f>Table1[[#This Row],[Stock Norm +Transit Time]]*Table1[[#This Row],[Av. Daily Sales MT]]</f>
        <v>1.742727272727272</v>
      </c>
    </row>
    <row r="1100" spans="1:31" hidden="1">
      <c r="A1100" s="433" t="s">
        <v>124</v>
      </c>
      <c r="B1100" s="433" t="s">
        <v>342</v>
      </c>
      <c r="C1100" s="433" t="str">
        <f>'TIMUGNA VENTURES'!B17</f>
        <v>W209</v>
      </c>
      <c r="D1100" s="433" t="str">
        <f>'TIMUGNA VENTURES'!C17</f>
        <v>EAZZY 250G</v>
      </c>
      <c r="E1100" s="433" t="str">
        <f>'TIMUGNA VENTURES'!D17</f>
        <v>SOAP</v>
      </c>
      <c r="F1100" s="433" t="str">
        <f>'TIMUGNA VENTURES'!E17</f>
        <v>EAZZY</v>
      </c>
      <c r="G1100" s="443">
        <f>'TIMUGNA VENTURES'!F17</f>
        <v>1.9949999999999983</v>
      </c>
      <c r="H1100" s="434">
        <f>'TIMUGNA VENTURES'!G17</f>
        <v>221.66666666666669</v>
      </c>
      <c r="I1100" s="443">
        <f>'TIMUGNA VENTURES'!H17</f>
        <v>23313.666666666664</v>
      </c>
      <c r="J1100" s="433">
        <f>'TIMUGNA VENTURES'!I17</f>
        <v>0</v>
      </c>
      <c r="K1100" s="443">
        <f>'TIMUGNA VENTURES'!J17</f>
        <v>0</v>
      </c>
      <c r="L1100" s="443">
        <f>'TIMUGNA VENTURES'!K17</f>
        <v>0</v>
      </c>
      <c r="M1100" s="443">
        <f>'TIMUGNA VENTURES'!L17</f>
        <v>105.17443609022554</v>
      </c>
      <c r="N1100" s="433">
        <f>'TIMUGNA VENTURES'!M17</f>
        <v>30</v>
      </c>
      <c r="O1100" s="444">
        <f>'TIMUGNA VENTURES'!N17</f>
        <v>1.7974527526704993E-2</v>
      </c>
      <c r="P1100" s="433">
        <f>'TIMUGNA VENTURES'!O17</f>
        <v>0.8010039306702802</v>
      </c>
      <c r="Q1100" s="433" t="str">
        <f>'TIMUGNA VENTURES'!P17</f>
        <v>C</v>
      </c>
      <c r="R1100" s="434">
        <f>'TIMUGNA VENTURES'!Q17</f>
        <v>10.075757575757576</v>
      </c>
      <c r="S1100" s="443">
        <f>'TIMUGNA VENTURES'!R17</f>
        <v>9.06818181818181E-2</v>
      </c>
      <c r="T1100" s="443">
        <f>'TIMUGNA VENTURES'!S17</f>
        <v>1059.712121212121</v>
      </c>
      <c r="U1100" s="433">
        <f>'TIMUGNA VENTURES'!T17</f>
        <v>30</v>
      </c>
      <c r="V1100" s="433">
        <f>'TIMUGNA VENTURES'!U17</f>
        <v>4</v>
      </c>
      <c r="W1100" s="433">
        <f>'TIMUGNA VENTURES'!V17</f>
        <v>34</v>
      </c>
      <c r="X1100" s="434">
        <f>'TIMUGNA VENTURES'!W17</f>
        <v>342.57575757575756</v>
      </c>
      <c r="Y1100" s="434">
        <f>'TIMUGNA VENTURES'!X17</f>
        <v>342.57575757575756</v>
      </c>
      <c r="Z1100" s="443">
        <f>'TIMUGNA VENTURES'!Y17</f>
        <v>3.0831818181818154</v>
      </c>
      <c r="AA1100" s="444">
        <f>'TIMUGNA VENTURES'!Z17</f>
        <v>0</v>
      </c>
      <c r="AB1100" s="446" t="str">
        <f>'TIMUGNA VENTURES'!AA17</f>
        <v>VERY LOW-ORDER URGENTLY</v>
      </c>
      <c r="AC1100" s="443">
        <f>'TIMUGNA VENTURES'!AB17</f>
        <v>36030.212121212113</v>
      </c>
      <c r="AD1100" s="450">
        <f>Table1[[#This Row],[Stock Sell in/Sell out]]*Table1[[#This Row],[Stock Norm +Transit Time]]/Table1[[#This Row],[Stock Norm QTY]]</f>
        <v>0</v>
      </c>
      <c r="AE1100" s="443">
        <f>Table1[[#This Row],[Stock Norm +Transit Time]]*Table1[[#This Row],[Av. Daily Sales MT]]</f>
        <v>3.0831818181818154</v>
      </c>
    </row>
    <row r="1101" spans="1:31" hidden="1">
      <c r="A1101" s="433" t="s">
        <v>124</v>
      </c>
      <c r="B1101" s="433" t="s">
        <v>342</v>
      </c>
      <c r="C1101" s="433" t="str">
        <f>'TIMUGNA VENTURES'!B18</f>
        <v>W069</v>
      </c>
      <c r="D1101" s="433" t="str">
        <f>'TIMUGNA VENTURES'!C18</f>
        <v>FORTUNE DELICIOUS 22.5KG</v>
      </c>
      <c r="E1101" s="433" t="str">
        <f>'TIMUGNA VENTURES'!D18</f>
        <v>RICE</v>
      </c>
      <c r="F1101" s="433" t="str">
        <f>'TIMUGNA VENTURES'!E18</f>
        <v>FORTUNE DELICIOUS</v>
      </c>
      <c r="G1101" s="443">
        <f>'TIMUGNA VENTURES'!F18</f>
        <v>1.8749999999999987</v>
      </c>
      <c r="H1101" s="434">
        <f>'TIMUGNA VENTURES'!G18</f>
        <v>83.333333333333343</v>
      </c>
      <c r="I1101" s="443">
        <f>'TIMUGNA VENTURES'!H18</f>
        <v>21475.333333333336</v>
      </c>
      <c r="J1101" s="433">
        <f>'TIMUGNA VENTURES'!I18</f>
        <v>28</v>
      </c>
      <c r="K1101" s="443">
        <f>'TIMUGNA VENTURES'!J18</f>
        <v>0.63</v>
      </c>
      <c r="L1101" s="443">
        <f>'TIMUGNA VENTURES'!K18</f>
        <v>7215.7120000000004</v>
      </c>
      <c r="M1101" s="443">
        <f>'TIMUGNA VENTURES'!L18</f>
        <v>257.70400000000001</v>
      </c>
      <c r="N1101" s="433">
        <f>'TIMUGNA VENTURES'!M18</f>
        <v>16</v>
      </c>
      <c r="O1101" s="444">
        <f>'TIMUGNA VENTURES'!N18</f>
        <v>1.6893352938632516E-2</v>
      </c>
      <c r="P1101" s="433">
        <f>'TIMUGNA VENTURES'!O18</f>
        <v>0.81789728360891267</v>
      </c>
      <c r="Q1101" s="433" t="str">
        <f>'TIMUGNA VENTURES'!P18</f>
        <v>C</v>
      </c>
      <c r="R1101" s="434">
        <f>'TIMUGNA VENTURES'!Q18</f>
        <v>3.7878787878787885</v>
      </c>
      <c r="S1101" s="443">
        <f>'TIMUGNA VENTURES'!R18</f>
        <v>8.5227272727272665E-2</v>
      </c>
      <c r="T1101" s="443">
        <f>'TIMUGNA VENTURES'!S18</f>
        <v>976.15151515151524</v>
      </c>
      <c r="U1101" s="433">
        <f>'TIMUGNA VENTURES'!T18</f>
        <v>30</v>
      </c>
      <c r="V1101" s="433">
        <f>'TIMUGNA VENTURES'!U18</f>
        <v>4</v>
      </c>
      <c r="W1101" s="433">
        <f>'TIMUGNA VENTURES'!V18</f>
        <v>34</v>
      </c>
      <c r="X1101" s="434">
        <f>'TIMUGNA VENTURES'!W18</f>
        <v>128.78787878787881</v>
      </c>
      <c r="Y1101" s="434">
        <f>'TIMUGNA VENTURES'!X18</f>
        <v>100.78787878787881</v>
      </c>
      <c r="Z1101" s="443">
        <f>'TIMUGNA VENTURES'!Y18</f>
        <v>2.2677272727272717</v>
      </c>
      <c r="AA1101" s="444">
        <f>'TIMUGNA VENTURES'!Z18</f>
        <v>0.2174117647058823</v>
      </c>
      <c r="AB1101" s="446" t="str">
        <f>'TIMUGNA VENTURES'!AA18</f>
        <v>VERY LOW-ORDER URGENTLY</v>
      </c>
      <c r="AC1101" s="443">
        <f>'TIMUGNA VENTURES'!AB18</f>
        <v>25973.43951515152</v>
      </c>
      <c r="AD1101" s="450">
        <f>Table1[[#This Row],[Stock Sell in/Sell out]]*Table1[[#This Row],[Stock Norm +Transit Time]]/Table1[[#This Row],[Stock Norm QTY]]</f>
        <v>7.3919999999999986</v>
      </c>
      <c r="AE1101" s="443">
        <f>Table1[[#This Row],[Stock Norm +Transit Time]]*Table1[[#This Row],[Av. Daily Sales MT]]</f>
        <v>2.8977272727272707</v>
      </c>
    </row>
    <row r="1102" spans="1:31" hidden="1">
      <c r="A1102" s="433" t="s">
        <v>124</v>
      </c>
      <c r="B1102" s="433" t="s">
        <v>342</v>
      </c>
      <c r="C1102" s="433" t="str">
        <f>'TIMUGNA VENTURES'!B19</f>
        <v>W203</v>
      </c>
      <c r="D1102" s="433" t="str">
        <f>'TIMUGNA VENTURES'!C19</f>
        <v>ALIFE LEMON 18X200G</v>
      </c>
      <c r="E1102" s="433" t="str">
        <f>'TIMUGNA VENTURES'!D19</f>
        <v>SOAP</v>
      </c>
      <c r="F1102" s="433" t="str">
        <f>'TIMUGNA VENTURES'!E19</f>
        <v>ALIFE</v>
      </c>
      <c r="G1102" s="443">
        <f>'TIMUGNA VENTURES'!F19</f>
        <v>1.8120000000000029</v>
      </c>
      <c r="H1102" s="434">
        <f>'TIMUGNA VENTURES'!G19</f>
        <v>503.33333333333337</v>
      </c>
      <c r="I1102" s="443">
        <f>'TIMUGNA VENTURES'!H19</f>
        <v>44602.666666666664</v>
      </c>
      <c r="J1102" s="433">
        <f>'TIMUGNA VENTURES'!I19</f>
        <v>1</v>
      </c>
      <c r="K1102" s="443">
        <f>'TIMUGNA VENTURES'!J19</f>
        <v>3.5999999999999999E-3</v>
      </c>
      <c r="L1102" s="443">
        <f>'TIMUGNA VENTURES'!K19</f>
        <v>88.614569536423829</v>
      </c>
      <c r="M1102" s="443">
        <f>'TIMUGNA VENTURES'!L19</f>
        <v>88.614569536423829</v>
      </c>
      <c r="N1102" s="433">
        <f>'TIMUGNA VENTURES'!M19</f>
        <v>1</v>
      </c>
      <c r="O1102" s="444">
        <f>'TIMUGNA VENTURES'!N19</f>
        <v>1.63257362798945E-2</v>
      </c>
      <c r="P1102" s="433">
        <f>'TIMUGNA VENTURES'!O19</f>
        <v>0.8342230198888072</v>
      </c>
      <c r="Q1102" s="433" t="str">
        <f>'TIMUGNA VENTURES'!P19</f>
        <v>C</v>
      </c>
      <c r="R1102" s="434">
        <f>'TIMUGNA VENTURES'!Q19</f>
        <v>22.878787878787879</v>
      </c>
      <c r="S1102" s="443">
        <f>'TIMUGNA VENTURES'!R19</f>
        <v>8.23636363636365E-2</v>
      </c>
      <c r="T1102" s="443">
        <f>'TIMUGNA VENTURES'!S19</f>
        <v>2027.3939393939393</v>
      </c>
      <c r="U1102" s="433">
        <f>'TIMUGNA VENTURES'!T19</f>
        <v>30</v>
      </c>
      <c r="V1102" s="433">
        <f>'TIMUGNA VENTURES'!U19</f>
        <v>4</v>
      </c>
      <c r="W1102" s="433">
        <f>'TIMUGNA VENTURES'!V19</f>
        <v>34</v>
      </c>
      <c r="X1102" s="434">
        <f>'TIMUGNA VENTURES'!W19</f>
        <v>777.87878787878788</v>
      </c>
      <c r="Y1102" s="434">
        <f>'TIMUGNA VENTURES'!X19</f>
        <v>776.87878787878788</v>
      </c>
      <c r="Z1102" s="443">
        <f>'TIMUGNA VENTURES'!Y19</f>
        <v>2.7967636363636403</v>
      </c>
      <c r="AA1102" s="444">
        <f>'TIMUGNA VENTURES'!Z19</f>
        <v>1.2855473315153876E-3</v>
      </c>
      <c r="AB1102" s="446" t="str">
        <f>'TIMUGNA VENTURES'!AA19</f>
        <v>VERY LOW-ORDER URGENTLY</v>
      </c>
      <c r="AC1102" s="443">
        <f>'TIMUGNA VENTURES'!AB19</f>
        <v>68842.779369857511</v>
      </c>
      <c r="AD1102" s="450">
        <f>Table1[[#This Row],[Stock Sell in/Sell out]]*Table1[[#This Row],[Stock Norm +Transit Time]]/Table1[[#This Row],[Stock Norm QTY]]</f>
        <v>4.3708609271523181E-2</v>
      </c>
      <c r="AE1102" s="443">
        <f>Table1[[#This Row],[Stock Norm +Transit Time]]*Table1[[#This Row],[Av. Daily Sales MT]]</f>
        <v>2.8003636363636408</v>
      </c>
    </row>
    <row r="1103" spans="1:31" hidden="1">
      <c r="A1103" s="433" t="s">
        <v>124</v>
      </c>
      <c r="B1103" s="433" t="s">
        <v>342</v>
      </c>
      <c r="C1103" s="433" t="str">
        <f>'TIMUGNA VENTURES'!B20</f>
        <v>W026</v>
      </c>
      <c r="D1103" s="433" t="str">
        <f>'TIMUGNA VENTURES'!C20</f>
        <v>FORTUNE MARGARINE @15KG</v>
      </c>
      <c r="E1103" s="433" t="str">
        <f>'TIMUGNA VENTURES'!D20</f>
        <v>SPECIALTY FATS</v>
      </c>
      <c r="F1103" s="433" t="str">
        <f>'TIMUGNA VENTURES'!E20</f>
        <v>FORTUNE</v>
      </c>
      <c r="G1103" s="443">
        <f>'TIMUGNA VENTURES'!F20</f>
        <v>1.6599999999999997</v>
      </c>
      <c r="H1103" s="434">
        <f>'TIMUGNA VENTURES'!G20</f>
        <v>110.66666666666666</v>
      </c>
      <c r="I1103" s="443">
        <f>'TIMUGNA VENTURES'!H20</f>
        <v>22757.333333333336</v>
      </c>
      <c r="J1103" s="433">
        <f>'TIMUGNA VENTURES'!I20</f>
        <v>21</v>
      </c>
      <c r="K1103" s="443">
        <f>'TIMUGNA VENTURES'!J20</f>
        <v>0.315</v>
      </c>
      <c r="L1103" s="443">
        <f>'TIMUGNA VENTURES'!K20</f>
        <v>4318.409638554218</v>
      </c>
      <c r="M1103" s="443">
        <f>'TIMUGNA VENTURES'!L20</f>
        <v>205.6385542168675</v>
      </c>
      <c r="N1103" s="433">
        <f>'TIMUGNA VENTURES'!M20</f>
        <v>18</v>
      </c>
      <c r="O1103" s="444">
        <f>'TIMUGNA VENTURES'!N20</f>
        <v>1.4956248468335995E-2</v>
      </c>
      <c r="P1103" s="433">
        <f>'TIMUGNA VENTURES'!O20</f>
        <v>0.84917926835714319</v>
      </c>
      <c r="Q1103" s="433" t="str">
        <f>'TIMUGNA VENTURES'!P20</f>
        <v>C</v>
      </c>
      <c r="R1103" s="434">
        <f>'TIMUGNA VENTURES'!Q20</f>
        <v>5.0303030303030303</v>
      </c>
      <c r="S1103" s="443">
        <f>'TIMUGNA VENTURES'!R20</f>
        <v>7.5454545454545441E-2</v>
      </c>
      <c r="T1103" s="443">
        <f>'TIMUGNA VENTURES'!S20</f>
        <v>1034.4242424242425</v>
      </c>
      <c r="U1103" s="433">
        <f>'TIMUGNA VENTURES'!T20</f>
        <v>30</v>
      </c>
      <c r="V1103" s="433">
        <f>'TIMUGNA VENTURES'!U20</f>
        <v>4</v>
      </c>
      <c r="W1103" s="433">
        <f>'TIMUGNA VENTURES'!V20</f>
        <v>34</v>
      </c>
      <c r="X1103" s="434">
        <f>'TIMUGNA VENTURES'!W20</f>
        <v>171.03030303030303</v>
      </c>
      <c r="Y1103" s="434">
        <f>'TIMUGNA VENTURES'!X20</f>
        <v>150.03030303030303</v>
      </c>
      <c r="Z1103" s="443">
        <f>'TIMUGNA VENTURES'!Y20</f>
        <v>2.2504545454545455</v>
      </c>
      <c r="AA1103" s="444">
        <f>'TIMUGNA VENTURES'!Z20</f>
        <v>0.12278525868178597</v>
      </c>
      <c r="AB1103" s="446" t="str">
        <f>'TIMUGNA VENTURES'!AA20</f>
        <v>VERY LOW-ORDER URGENTLY</v>
      </c>
      <c r="AC1103" s="443">
        <f>'TIMUGNA VENTURES'!AB20</f>
        <v>30852.01460387003</v>
      </c>
      <c r="AD1103" s="450">
        <f>Table1[[#This Row],[Stock Sell in/Sell out]]*Table1[[#This Row],[Stock Norm +Transit Time]]/Table1[[#This Row],[Stock Norm QTY]]</f>
        <v>4.1746987951807233</v>
      </c>
      <c r="AE1103" s="443">
        <f>Table1[[#This Row],[Stock Norm +Transit Time]]*Table1[[#This Row],[Av. Daily Sales MT]]</f>
        <v>2.565454545454545</v>
      </c>
    </row>
    <row r="1104" spans="1:31" hidden="1">
      <c r="A1104" s="433" t="s">
        <v>124</v>
      </c>
      <c r="B1104" s="433" t="s">
        <v>342</v>
      </c>
      <c r="C1104" s="433" t="str">
        <f>'TIMUGNA VENTURES'!B21</f>
        <v>W151</v>
      </c>
      <c r="D1104" s="433" t="str">
        <f>'TIMUGNA VENTURES'!C21</f>
        <v>FRYTOL 4.5 LT</v>
      </c>
      <c r="E1104" s="433" t="str">
        <f>'TIMUGNA VENTURES'!D21</f>
        <v>COOKING OIL</v>
      </c>
      <c r="F1104" s="433" t="str">
        <f>'TIMUGNA VENTURES'!E21</f>
        <v>FRYTOL</v>
      </c>
      <c r="G1104" s="443">
        <f>'TIMUGNA VENTURES'!F21</f>
        <v>1.431</v>
      </c>
      <c r="H1104" s="434">
        <f>'TIMUGNA VENTURES'!G21</f>
        <v>88.333333333333329</v>
      </c>
      <c r="I1104" s="443">
        <f>'TIMUGNA VENTURES'!H21</f>
        <v>22083.333333333332</v>
      </c>
      <c r="J1104" s="433">
        <f>'TIMUGNA VENTURES'!I21</f>
        <v>40</v>
      </c>
      <c r="K1104" s="443">
        <f>'TIMUGNA VENTURES'!J21</f>
        <v>0.64800000000000002</v>
      </c>
      <c r="L1104" s="443">
        <f>'TIMUGNA VENTURES'!K21</f>
        <v>10000</v>
      </c>
      <c r="M1104" s="443">
        <f>'TIMUGNA VENTURES'!L21</f>
        <v>250</v>
      </c>
      <c r="N1104" s="433">
        <f>'TIMUGNA VENTURES'!M21</f>
        <v>1</v>
      </c>
      <c r="O1104" s="444">
        <f>'TIMUGNA VENTURES'!N21</f>
        <v>1.2893006962764344E-2</v>
      </c>
      <c r="P1104" s="433">
        <f>'TIMUGNA VENTURES'!O21</f>
        <v>0.86207227531990749</v>
      </c>
      <c r="Q1104" s="433" t="str">
        <f>'TIMUGNA VENTURES'!P21</f>
        <v>C</v>
      </c>
      <c r="R1104" s="434">
        <f>'TIMUGNA VENTURES'!Q21</f>
        <v>4.0151515151515147</v>
      </c>
      <c r="S1104" s="443">
        <f>'TIMUGNA VENTURES'!R21</f>
        <v>6.5045454545454545E-2</v>
      </c>
      <c r="T1104" s="443">
        <f>'TIMUGNA VENTURES'!S21</f>
        <v>1003.7878787878788</v>
      </c>
      <c r="U1104" s="433">
        <f>'TIMUGNA VENTURES'!T21</f>
        <v>30</v>
      </c>
      <c r="V1104" s="433">
        <f>'TIMUGNA VENTURES'!U21</f>
        <v>4</v>
      </c>
      <c r="W1104" s="433">
        <f>'TIMUGNA VENTURES'!V21</f>
        <v>34</v>
      </c>
      <c r="X1104" s="434">
        <f>'TIMUGNA VENTURES'!W21</f>
        <v>136.5151515151515</v>
      </c>
      <c r="Y1104" s="434">
        <f>'TIMUGNA VENTURES'!X21</f>
        <v>96.515151515151501</v>
      </c>
      <c r="Z1104" s="443">
        <f>'TIMUGNA VENTURES'!Y21</f>
        <v>1.5635454545454543</v>
      </c>
      <c r="AA1104" s="444">
        <f>'TIMUGNA VENTURES'!Z21</f>
        <v>0.29300776914539406</v>
      </c>
      <c r="AB1104" s="446" t="str">
        <f>'TIMUGNA VENTURES'!AA21</f>
        <v>VERY LOW-ORDER URGENTLY</v>
      </c>
      <c r="AC1104" s="443">
        <f>'TIMUGNA VENTURES'!AB21</f>
        <v>24128.787878787876</v>
      </c>
      <c r="AD1104" s="450">
        <f>Table1[[#This Row],[Stock Sell in/Sell out]]*Table1[[#This Row],[Stock Norm +Transit Time]]/Table1[[#This Row],[Stock Norm QTY]]</f>
        <v>9.9622641509433976</v>
      </c>
      <c r="AE1104" s="443">
        <f>Table1[[#This Row],[Stock Norm +Transit Time]]*Table1[[#This Row],[Av. Daily Sales MT]]</f>
        <v>2.2115454545454547</v>
      </c>
    </row>
    <row r="1105" spans="1:31" hidden="1">
      <c r="A1105" s="433" t="s">
        <v>124</v>
      </c>
      <c r="B1105" s="433" t="s">
        <v>342</v>
      </c>
      <c r="C1105" s="433" t="str">
        <f>'TIMUGNA VENTURES'!B22</f>
        <v>W192</v>
      </c>
      <c r="D1105" s="433" t="str">
        <f>'TIMUGNA VENTURES'!C22</f>
        <v>VIKING 4 X 5LT</v>
      </c>
      <c r="E1105" s="433" t="str">
        <f>'TIMUGNA VENTURES'!D22</f>
        <v>COOKING OIL</v>
      </c>
      <c r="F1105" s="433" t="str">
        <f>'TIMUGNA VENTURES'!E22</f>
        <v>VIKING</v>
      </c>
      <c r="G1105" s="443">
        <f>'TIMUGNA VENTURES'!F22</f>
        <v>1.3919999999999975</v>
      </c>
      <c r="H1105" s="434">
        <f>'TIMUGNA VENTURES'!G22</f>
        <v>77.333333333333329</v>
      </c>
      <c r="I1105" s="443">
        <f>'TIMUGNA VENTURES'!H22</f>
        <v>77.333333333333329</v>
      </c>
      <c r="J1105" s="433">
        <f>'TIMUGNA VENTURES'!I22</f>
        <v>0</v>
      </c>
      <c r="K1105" s="443">
        <f>'TIMUGNA VENTURES'!J22</f>
        <v>0</v>
      </c>
      <c r="L1105" s="443">
        <f>'TIMUGNA VENTURES'!K22</f>
        <v>0</v>
      </c>
      <c r="M1105" s="443">
        <f>'TIMUGNA VENTURES'!L22</f>
        <v>1</v>
      </c>
      <c r="N1105" s="433">
        <f>'TIMUGNA VENTURES'!M22</f>
        <v>48</v>
      </c>
      <c r="O1105" s="444">
        <f>'TIMUGNA VENTURES'!N22</f>
        <v>1.2541625221640765E-2</v>
      </c>
      <c r="P1105" s="433">
        <f>'TIMUGNA VENTURES'!O22</f>
        <v>0.87461390054154831</v>
      </c>
      <c r="Q1105" s="433" t="str">
        <f>'TIMUGNA VENTURES'!P22</f>
        <v>C</v>
      </c>
      <c r="R1105" s="434">
        <f>'TIMUGNA VENTURES'!Q22</f>
        <v>3.5151515151515151</v>
      </c>
      <c r="S1105" s="443">
        <f>'TIMUGNA VENTURES'!R22</f>
        <v>6.3272727272727161E-2</v>
      </c>
      <c r="T1105" s="443">
        <f>'TIMUGNA VENTURES'!S22</f>
        <v>3.5151515151515151</v>
      </c>
      <c r="U1105" s="433">
        <f>'TIMUGNA VENTURES'!T22</f>
        <v>30</v>
      </c>
      <c r="V1105" s="433">
        <f>'TIMUGNA VENTURES'!U22</f>
        <v>4</v>
      </c>
      <c r="W1105" s="433">
        <f>'TIMUGNA VENTURES'!V22</f>
        <v>34</v>
      </c>
      <c r="X1105" s="434">
        <f>'TIMUGNA VENTURES'!W22</f>
        <v>119.51515151515152</v>
      </c>
      <c r="Y1105" s="434">
        <f>'TIMUGNA VENTURES'!X22</f>
        <v>119.51515151515152</v>
      </c>
      <c r="Z1105" s="443">
        <f>'TIMUGNA VENTURES'!Y22</f>
        <v>2.1512727272727235</v>
      </c>
      <c r="AA1105" s="444">
        <f>'TIMUGNA VENTURES'!Z22</f>
        <v>0</v>
      </c>
      <c r="AB1105" s="446" t="str">
        <f>'TIMUGNA VENTURES'!AA22</f>
        <v>VERY LOW-ORDER URGENTLY</v>
      </c>
      <c r="AC1105" s="443">
        <f>'TIMUGNA VENTURES'!AB22</f>
        <v>119.51515151515152</v>
      </c>
      <c r="AD1105" s="450">
        <f>Table1[[#This Row],[Stock Sell in/Sell out]]*Table1[[#This Row],[Stock Norm +Transit Time]]/Table1[[#This Row],[Stock Norm QTY]]</f>
        <v>0</v>
      </c>
      <c r="AE1105" s="443">
        <f>Table1[[#This Row],[Stock Norm +Transit Time]]*Table1[[#This Row],[Av. Daily Sales MT]]</f>
        <v>2.1512727272727235</v>
      </c>
    </row>
    <row r="1106" spans="1:31" hidden="1">
      <c r="A1106" s="433" t="s">
        <v>124</v>
      </c>
      <c r="B1106" s="433" t="s">
        <v>342</v>
      </c>
      <c r="C1106" s="433" t="str">
        <f>'TIMUGNA VENTURES'!B23</f>
        <v>W040</v>
      </c>
      <c r="D1106" s="433" t="str">
        <f>'TIMUGNA VENTURES'!C23</f>
        <v>FORTUNE VIET 1KG X 20BAG</v>
      </c>
      <c r="E1106" s="433" t="str">
        <f>'TIMUGNA VENTURES'!D23</f>
        <v>RICE</v>
      </c>
      <c r="F1106" s="433" t="str">
        <f>'TIMUGNA VENTURES'!E23</f>
        <v>FORTUNE</v>
      </c>
      <c r="G1106" s="443">
        <f>'TIMUGNA VENTURES'!F23</f>
        <v>1.3200000000000007</v>
      </c>
      <c r="H1106" s="434">
        <f>'TIMUGNA VENTURES'!G23</f>
        <v>66</v>
      </c>
      <c r="I1106" s="443">
        <f>'TIMUGNA VENTURES'!H23</f>
        <v>10890</v>
      </c>
      <c r="J1106" s="433">
        <f>'TIMUGNA VENTURES'!I23</f>
        <v>0</v>
      </c>
      <c r="K1106" s="443">
        <f>'TIMUGNA VENTURES'!J23</f>
        <v>0</v>
      </c>
      <c r="L1106" s="443">
        <f>'TIMUGNA VENTURES'!K23</f>
        <v>0</v>
      </c>
      <c r="M1106" s="443">
        <f>'TIMUGNA VENTURES'!L23</f>
        <v>165</v>
      </c>
      <c r="N1106" s="433">
        <f>'TIMUGNA VENTURES'!M23</f>
        <v>4</v>
      </c>
      <c r="O1106" s="444">
        <f>'TIMUGNA VENTURES'!N23</f>
        <v>1.1892920468797306E-2</v>
      </c>
      <c r="P1106" s="433">
        <f>'TIMUGNA VENTURES'!O23</f>
        <v>0.88650682101034561</v>
      </c>
      <c r="Q1106" s="433" t="str">
        <f>'TIMUGNA VENTURES'!P23</f>
        <v>C</v>
      </c>
      <c r="R1106" s="434">
        <f>'TIMUGNA VENTURES'!Q23</f>
        <v>3</v>
      </c>
      <c r="S1106" s="443">
        <f>'TIMUGNA VENTURES'!R23</f>
        <v>6.0000000000000032E-2</v>
      </c>
      <c r="T1106" s="443">
        <f>'TIMUGNA VENTURES'!S23</f>
        <v>495</v>
      </c>
      <c r="U1106" s="433">
        <f>'TIMUGNA VENTURES'!T23</f>
        <v>30</v>
      </c>
      <c r="V1106" s="433">
        <f>'TIMUGNA VENTURES'!U23</f>
        <v>4</v>
      </c>
      <c r="W1106" s="433">
        <f>'TIMUGNA VENTURES'!V23</f>
        <v>34</v>
      </c>
      <c r="X1106" s="434">
        <f>'TIMUGNA VENTURES'!W23</f>
        <v>102</v>
      </c>
      <c r="Y1106" s="434">
        <f>'TIMUGNA VENTURES'!X23</f>
        <v>102</v>
      </c>
      <c r="Z1106" s="443">
        <f>'TIMUGNA VENTURES'!Y23</f>
        <v>2.0400000000000014</v>
      </c>
      <c r="AA1106" s="444">
        <f>'TIMUGNA VENTURES'!Z23</f>
        <v>0</v>
      </c>
      <c r="AB1106" s="446" t="str">
        <f>'TIMUGNA VENTURES'!AA23</f>
        <v>VERY LOW-ORDER URGENTLY</v>
      </c>
      <c r="AC1106" s="443">
        <f>'TIMUGNA VENTURES'!AB23</f>
        <v>16830</v>
      </c>
      <c r="AD1106" s="450">
        <f>Table1[[#This Row],[Stock Sell in/Sell out]]*Table1[[#This Row],[Stock Norm +Transit Time]]/Table1[[#This Row],[Stock Norm QTY]]</f>
        <v>0</v>
      </c>
      <c r="AE1106" s="443">
        <f>Table1[[#This Row],[Stock Norm +Transit Time]]*Table1[[#This Row],[Av. Daily Sales MT]]</f>
        <v>2.0400000000000009</v>
      </c>
    </row>
    <row r="1107" spans="1:31" hidden="1">
      <c r="A1107" s="433" t="s">
        <v>124</v>
      </c>
      <c r="B1107" s="433" t="s">
        <v>342</v>
      </c>
      <c r="C1107" s="433" t="str">
        <f>'TIMUGNA VENTURES'!B24</f>
        <v>W184</v>
      </c>
      <c r="D1107" s="433" t="str">
        <f>'TIMUGNA VENTURES'!C24</f>
        <v>JAMAA WHITE 200GM</v>
      </c>
      <c r="E1107" s="433" t="str">
        <f>'TIMUGNA VENTURES'!D24</f>
        <v>SOAP</v>
      </c>
      <c r="F1107" s="433" t="str">
        <f>'TIMUGNA VENTURES'!E24</f>
        <v>JAMAA</v>
      </c>
      <c r="G1107" s="443">
        <f>'TIMUGNA VENTURES'!F24</f>
        <v>1.2231999999999996</v>
      </c>
      <c r="H1107" s="434">
        <f>'TIMUGNA VENTURES'!G24</f>
        <v>231.66666666666669</v>
      </c>
      <c r="I1107" s="443">
        <f>'TIMUGNA VENTURES'!H24</f>
        <v>9500.65</v>
      </c>
      <c r="J1107" s="433">
        <f>'TIMUGNA VENTURES'!I24</f>
        <v>0</v>
      </c>
      <c r="K1107" s="443">
        <f>'TIMUGNA VENTURES'!J24</f>
        <v>0</v>
      </c>
      <c r="L1107" s="443">
        <f>'TIMUGNA VENTURES'!K24</f>
        <v>0</v>
      </c>
      <c r="M1107" s="443">
        <f>'TIMUGNA VENTURES'!L24</f>
        <v>41.01</v>
      </c>
      <c r="N1107" s="433">
        <f>'TIMUGNA VENTURES'!M24</f>
        <v>1</v>
      </c>
      <c r="O1107" s="444">
        <f>'TIMUGNA VENTURES'!N24</f>
        <v>1.102077296775216E-2</v>
      </c>
      <c r="P1107" s="433">
        <f>'TIMUGNA VENTURES'!O24</f>
        <v>0.89752759397809778</v>
      </c>
      <c r="Q1107" s="433" t="str">
        <f>'TIMUGNA VENTURES'!P24</f>
        <v>C</v>
      </c>
      <c r="R1107" s="434">
        <f>'TIMUGNA VENTURES'!Q24</f>
        <v>10.530303030303031</v>
      </c>
      <c r="S1107" s="443">
        <f>'TIMUGNA VENTURES'!R24</f>
        <v>5.5599999999999983E-2</v>
      </c>
      <c r="T1107" s="443">
        <f>'TIMUGNA VENTURES'!S24</f>
        <v>431.84772727272724</v>
      </c>
      <c r="U1107" s="433">
        <f>'TIMUGNA VENTURES'!T24</f>
        <v>30</v>
      </c>
      <c r="V1107" s="433">
        <f>'TIMUGNA VENTURES'!U24</f>
        <v>4</v>
      </c>
      <c r="W1107" s="433">
        <f>'TIMUGNA VENTURES'!V24</f>
        <v>34</v>
      </c>
      <c r="X1107" s="434">
        <f>'TIMUGNA VENTURES'!W24</f>
        <v>358.03030303030306</v>
      </c>
      <c r="Y1107" s="434">
        <f>'TIMUGNA VENTURES'!X24</f>
        <v>358.03030303030306</v>
      </c>
      <c r="Z1107" s="443">
        <f>'TIMUGNA VENTURES'!Y24</f>
        <v>1.8903999999999994</v>
      </c>
      <c r="AA1107" s="444">
        <f>'TIMUGNA VENTURES'!Z24</f>
        <v>0</v>
      </c>
      <c r="AB1107" s="446" t="str">
        <f>'TIMUGNA VENTURES'!AA24</f>
        <v>VERY LOW-ORDER URGENTLY</v>
      </c>
      <c r="AC1107" s="443">
        <f>'TIMUGNA VENTURES'!AB24</f>
        <v>14682.822727272727</v>
      </c>
      <c r="AD1107" s="450">
        <f>Table1[[#This Row],[Stock Sell in/Sell out]]*Table1[[#This Row],[Stock Norm +Transit Time]]/Table1[[#This Row],[Stock Norm QTY]]</f>
        <v>0</v>
      </c>
      <c r="AE1107" s="443">
        <f>Table1[[#This Row],[Stock Norm +Transit Time]]*Table1[[#This Row],[Av. Daily Sales MT]]</f>
        <v>1.8903999999999994</v>
      </c>
    </row>
    <row r="1108" spans="1:31" hidden="1">
      <c r="A1108" s="433" t="s">
        <v>124</v>
      </c>
      <c r="B1108" s="433" t="s">
        <v>342</v>
      </c>
      <c r="C1108" s="433" t="str">
        <f>'TIMUGNA VENTURES'!B25</f>
        <v>W049</v>
      </c>
      <c r="D1108" s="433" t="str">
        <f>'TIMUGNA VENTURES'!C25</f>
        <v>VIKING  RICE 4.5KG*5</v>
      </c>
      <c r="E1108" s="433" t="str">
        <f>'TIMUGNA VENTURES'!D25</f>
        <v>RICE</v>
      </c>
      <c r="F1108" s="433" t="str">
        <f>'TIMUGNA VENTURES'!E25</f>
        <v>VIKING</v>
      </c>
      <c r="G1108" s="443">
        <f>'TIMUGNA VENTURES'!F25</f>
        <v>1.2149999999999994</v>
      </c>
      <c r="H1108" s="434">
        <f>'TIMUGNA VENTURES'!G25</f>
        <v>54</v>
      </c>
      <c r="I1108" s="443">
        <f>'TIMUGNA VENTURES'!H25</f>
        <v>13392</v>
      </c>
      <c r="J1108" s="433">
        <f>'TIMUGNA VENTURES'!I25</f>
        <v>0</v>
      </c>
      <c r="K1108" s="443">
        <f>'TIMUGNA VENTURES'!J25</f>
        <v>0</v>
      </c>
      <c r="L1108" s="443">
        <f>'TIMUGNA VENTURES'!K25</f>
        <v>0</v>
      </c>
      <c r="M1108" s="443">
        <f>'TIMUGNA VENTURES'!L25</f>
        <v>248</v>
      </c>
      <c r="N1108" s="433">
        <f>'TIMUGNA VENTURES'!M25</f>
        <v>1</v>
      </c>
      <c r="O1108" s="444">
        <f>'TIMUGNA VENTURES'!N25</f>
        <v>1.0946892704233872E-2</v>
      </c>
      <c r="P1108" s="433">
        <f>'TIMUGNA VENTURES'!O25</f>
        <v>0.90847448668233166</v>
      </c>
      <c r="Q1108" s="433" t="str">
        <f>'TIMUGNA VENTURES'!P25</f>
        <v>C</v>
      </c>
      <c r="R1108" s="434">
        <f>'TIMUGNA VENTURES'!Q25</f>
        <v>2.4545454545454546</v>
      </c>
      <c r="S1108" s="443">
        <f>'TIMUGNA VENTURES'!R25</f>
        <v>5.5227272727272701E-2</v>
      </c>
      <c r="T1108" s="443">
        <f>'TIMUGNA VENTURES'!S25</f>
        <v>608.72727272727275</v>
      </c>
      <c r="U1108" s="433">
        <f>'TIMUGNA VENTURES'!T25</f>
        <v>30</v>
      </c>
      <c r="V1108" s="433">
        <f>'TIMUGNA VENTURES'!U25</f>
        <v>4</v>
      </c>
      <c r="W1108" s="433">
        <f>'TIMUGNA VENTURES'!V25</f>
        <v>34</v>
      </c>
      <c r="X1108" s="434">
        <f>'TIMUGNA VENTURES'!W25</f>
        <v>83.454545454545453</v>
      </c>
      <c r="Y1108" s="434">
        <f>'TIMUGNA VENTURES'!X25</f>
        <v>83.454545454545453</v>
      </c>
      <c r="Z1108" s="443">
        <f>'TIMUGNA VENTURES'!Y25</f>
        <v>1.8777272727272718</v>
      </c>
      <c r="AA1108" s="444">
        <f>'TIMUGNA VENTURES'!Z25</f>
        <v>0</v>
      </c>
      <c r="AB1108" s="446" t="str">
        <f>'TIMUGNA VENTURES'!AA25</f>
        <v>VERY LOW-ORDER URGENTLY</v>
      </c>
      <c r="AC1108" s="443">
        <f>'TIMUGNA VENTURES'!AB25</f>
        <v>20696.727272727272</v>
      </c>
      <c r="AD1108" s="450">
        <f>Table1[[#This Row],[Stock Sell in/Sell out]]*Table1[[#This Row],[Stock Norm +Transit Time]]/Table1[[#This Row],[Stock Norm QTY]]</f>
        <v>0</v>
      </c>
      <c r="AE1108" s="443">
        <f>Table1[[#This Row],[Stock Norm +Transit Time]]*Table1[[#This Row],[Av. Daily Sales MT]]</f>
        <v>1.8777272727272718</v>
      </c>
    </row>
    <row r="1109" spans="1:31" hidden="1">
      <c r="A1109" s="433" t="s">
        <v>124</v>
      </c>
      <c r="B1109" s="433" t="s">
        <v>342</v>
      </c>
      <c r="C1109" s="433" t="str">
        <f>'TIMUGNA VENTURES'!B26</f>
        <v>W027</v>
      </c>
      <c r="D1109" s="433" t="str">
        <f>'TIMUGNA VENTURES'!C26</f>
        <v xml:space="preserve">FORTUNE MARGARINE 250G X 60 </v>
      </c>
      <c r="E1109" s="433" t="str">
        <f>'TIMUGNA VENTURES'!D26</f>
        <v>SPECIALTY FATS</v>
      </c>
      <c r="F1109" s="433" t="str">
        <f>'TIMUGNA VENTURES'!E26</f>
        <v>FORTUNE</v>
      </c>
      <c r="G1109" s="443">
        <f>'TIMUGNA VENTURES'!F26</f>
        <v>1.085</v>
      </c>
      <c r="H1109" s="434">
        <f>'TIMUGNA VENTURES'!G26</f>
        <v>72.333333333333329</v>
      </c>
      <c r="I1109" s="443">
        <f>'TIMUGNA VENTURES'!H26</f>
        <v>13598.666666666666</v>
      </c>
      <c r="J1109" s="433">
        <f>'TIMUGNA VENTURES'!I26</f>
        <v>0</v>
      </c>
      <c r="K1109" s="443">
        <f>'TIMUGNA VENTURES'!J26</f>
        <v>0</v>
      </c>
      <c r="L1109" s="443">
        <f>'TIMUGNA VENTURES'!K26</f>
        <v>0</v>
      </c>
      <c r="M1109" s="443">
        <f>'TIMUGNA VENTURES'!L26</f>
        <v>188</v>
      </c>
      <c r="N1109" s="433">
        <f>'TIMUGNA VENTURES'!M26</f>
        <v>10</v>
      </c>
      <c r="O1109" s="444">
        <f>'TIMUGNA VENTURES'!N26</f>
        <v>9.7756202338220213E-3</v>
      </c>
      <c r="P1109" s="433">
        <f>'TIMUGNA VENTURES'!O26</f>
        <v>0.91825010691615372</v>
      </c>
      <c r="Q1109" s="433" t="str">
        <f>'TIMUGNA VENTURES'!P26</f>
        <v>C</v>
      </c>
      <c r="R1109" s="434">
        <f>'TIMUGNA VENTURES'!Q26</f>
        <v>3.2878787878787876</v>
      </c>
      <c r="S1109" s="443">
        <f>'TIMUGNA VENTURES'!R26</f>
        <v>4.9318181818181817E-2</v>
      </c>
      <c r="T1109" s="443">
        <f>'TIMUGNA VENTURES'!S26</f>
        <v>618.12121212121212</v>
      </c>
      <c r="U1109" s="433">
        <f>'TIMUGNA VENTURES'!T26</f>
        <v>30</v>
      </c>
      <c r="V1109" s="433">
        <f>'TIMUGNA VENTURES'!U26</f>
        <v>4</v>
      </c>
      <c r="W1109" s="433">
        <f>'TIMUGNA VENTURES'!V26</f>
        <v>34</v>
      </c>
      <c r="X1109" s="434">
        <f>'TIMUGNA VENTURES'!W26</f>
        <v>111.78787878787878</v>
      </c>
      <c r="Y1109" s="434">
        <f>'TIMUGNA VENTURES'!X26</f>
        <v>111.78787878787878</v>
      </c>
      <c r="Z1109" s="443">
        <f>'TIMUGNA VENTURES'!Y26</f>
        <v>1.6768181818181815</v>
      </c>
      <c r="AA1109" s="444">
        <f>'TIMUGNA VENTURES'!Z26</f>
        <v>0</v>
      </c>
      <c r="AB1109" s="446" t="str">
        <f>'TIMUGNA VENTURES'!AA26</f>
        <v>VERY LOW-ORDER URGENTLY</v>
      </c>
      <c r="AC1109" s="443">
        <f>'TIMUGNA VENTURES'!AB26</f>
        <v>21016.121212121212</v>
      </c>
      <c r="AD1109" s="450">
        <f>Table1[[#This Row],[Stock Sell in/Sell out]]*Table1[[#This Row],[Stock Norm +Transit Time]]/Table1[[#This Row],[Stock Norm QTY]]</f>
        <v>0</v>
      </c>
      <c r="AE1109" s="443">
        <f>Table1[[#This Row],[Stock Norm +Transit Time]]*Table1[[#This Row],[Av. Daily Sales MT]]</f>
        <v>1.6768181818181818</v>
      </c>
    </row>
    <row r="1110" spans="1:31" hidden="1">
      <c r="A1110" s="433" t="s">
        <v>124</v>
      </c>
      <c r="B1110" s="433" t="s">
        <v>342</v>
      </c>
      <c r="C1110" s="433" t="str">
        <f>'TIMUGNA VENTURES'!B27</f>
        <v>W206</v>
      </c>
      <c r="D1110" s="433" t="str">
        <f>'TIMUGNA VENTURES'!C27</f>
        <v>PROMISE 4.5KG</v>
      </c>
      <c r="E1110" s="433" t="str">
        <f>'TIMUGNA VENTURES'!D27</f>
        <v>RICE</v>
      </c>
      <c r="F1110" s="433" t="str">
        <f>'TIMUGNA VENTURES'!E27</f>
        <v>PROMISE</v>
      </c>
      <c r="G1110" s="443">
        <f>'TIMUGNA VENTURES'!F27</f>
        <v>0.89999999999999925</v>
      </c>
      <c r="H1110" s="434">
        <f>'TIMUGNA VENTURES'!G27</f>
        <v>40</v>
      </c>
      <c r="I1110" s="443">
        <f>'TIMUGNA VENTURES'!H27</f>
        <v>7381.333333333333</v>
      </c>
      <c r="J1110" s="433">
        <f>'TIMUGNA VENTURES'!I27</f>
        <v>119</v>
      </c>
      <c r="K1110" s="443">
        <f>'TIMUGNA VENTURES'!J27</f>
        <v>2.6775000000000002</v>
      </c>
      <c r="L1110" s="443">
        <f>'TIMUGNA VENTURES'!K27</f>
        <v>21959.466666666667</v>
      </c>
      <c r="M1110" s="443">
        <f>'TIMUGNA VENTURES'!L27</f>
        <v>184.53333333333333</v>
      </c>
      <c r="N1110" s="433">
        <f>'TIMUGNA VENTURES'!M27</f>
        <v>48</v>
      </c>
      <c r="O1110" s="444">
        <f>'TIMUGNA VENTURES'!N27</f>
        <v>8.1088094105436059E-3</v>
      </c>
      <c r="P1110" s="433">
        <f>'TIMUGNA VENTURES'!O27</f>
        <v>0.92635891632669731</v>
      </c>
      <c r="Q1110" s="433" t="str">
        <f>'TIMUGNA VENTURES'!P27</f>
        <v>C</v>
      </c>
      <c r="R1110" s="434">
        <f>'TIMUGNA VENTURES'!Q27</f>
        <v>1.8181818181818181</v>
      </c>
      <c r="S1110" s="443">
        <f>'TIMUGNA VENTURES'!R27</f>
        <v>4.0909090909090874E-2</v>
      </c>
      <c r="T1110" s="443">
        <f>'TIMUGNA VENTURES'!S27</f>
        <v>335.5151515151515</v>
      </c>
      <c r="U1110" s="433">
        <f>'TIMUGNA VENTURES'!T27</f>
        <v>30</v>
      </c>
      <c r="V1110" s="433">
        <f>'TIMUGNA VENTURES'!U27</f>
        <v>4</v>
      </c>
      <c r="W1110" s="433">
        <f>'TIMUGNA VENTURES'!V27</f>
        <v>34</v>
      </c>
      <c r="X1110" s="434">
        <f>'TIMUGNA VENTURES'!W27</f>
        <v>61.818181818181813</v>
      </c>
      <c r="Y1110" s="434">
        <f>'TIMUGNA VENTURES'!X27</f>
        <v>0</v>
      </c>
      <c r="Z1110" s="443">
        <f>'TIMUGNA VENTURES'!Y27</f>
        <v>0</v>
      </c>
      <c r="AA1110" s="444">
        <f>'TIMUGNA VENTURES'!Z27</f>
        <v>1.9250000000000003</v>
      </c>
      <c r="AB1110" s="446" t="str">
        <f>'TIMUGNA VENTURES'!AA27</f>
        <v>HIGH-DON’T ORDER</v>
      </c>
      <c r="AC1110" s="443">
        <f>'TIMUGNA VENTURES'!AB27</f>
        <v>0</v>
      </c>
      <c r="AD1110" s="450">
        <f>Table1[[#This Row],[Stock Sell in/Sell out]]*Table1[[#This Row],[Stock Norm +Transit Time]]/Table1[[#This Row],[Stock Norm QTY]]</f>
        <v>65.45</v>
      </c>
      <c r="AE1110" s="443">
        <f>Table1[[#This Row],[Stock Norm +Transit Time]]*Table1[[#This Row],[Av. Daily Sales MT]]</f>
        <v>1.3909090909090898</v>
      </c>
    </row>
    <row r="1111" spans="1:31" hidden="1">
      <c r="A1111" s="433" t="s">
        <v>124</v>
      </c>
      <c r="B1111" s="433" t="s">
        <v>342</v>
      </c>
      <c r="C1111" s="433" t="str">
        <f>'TIMUGNA VENTURES'!B28</f>
        <v>W216</v>
      </c>
      <c r="D1111" s="433" t="str">
        <f>'TIMUGNA VENTURES'!C28</f>
        <v>THAI 25KG</v>
      </c>
      <c r="E1111" s="433" t="str">
        <f>'TIMUGNA VENTURES'!D28</f>
        <v>RICE</v>
      </c>
      <c r="F1111" s="433" t="str">
        <f>'TIMUGNA VENTURES'!E28</f>
        <v>FORTUNE</v>
      </c>
      <c r="G1111" s="443">
        <f>'TIMUGNA VENTURES'!F28</f>
        <v>0.84999999999999987</v>
      </c>
      <c r="H1111" s="434">
        <f>'TIMUGNA VENTURES'!G28</f>
        <v>34</v>
      </c>
      <c r="I1111" s="443">
        <f>'TIMUGNA VENTURES'!H28</f>
        <v>5507.3199999999952</v>
      </c>
      <c r="J1111" s="433">
        <f>'TIMUGNA VENTURES'!I28</f>
        <v>0</v>
      </c>
      <c r="K1111" s="443">
        <f>'TIMUGNA VENTURES'!J28</f>
        <v>0</v>
      </c>
      <c r="L1111" s="443">
        <f>'TIMUGNA VENTURES'!K28</f>
        <v>0</v>
      </c>
      <c r="M1111" s="443">
        <f>'TIMUGNA VENTURES'!L28</f>
        <v>161.97999999999985</v>
      </c>
      <c r="N1111" s="433">
        <f>'TIMUGNA VENTURES'!M28</f>
        <v>1</v>
      </c>
      <c r="O1111" s="444">
        <f>'TIMUGNA VENTURES'!N28</f>
        <v>7.6583199988467443E-3</v>
      </c>
      <c r="P1111" s="433">
        <f>'TIMUGNA VENTURES'!O28</f>
        <v>0.93401723632554401</v>
      </c>
      <c r="Q1111" s="433" t="str">
        <f>'TIMUGNA VENTURES'!P28</f>
        <v>C</v>
      </c>
      <c r="R1111" s="434">
        <f>'TIMUGNA VENTURES'!Q28</f>
        <v>1.5454545454545454</v>
      </c>
      <c r="S1111" s="443">
        <f>'TIMUGNA VENTURES'!R28</f>
        <v>3.8636363636363628E-2</v>
      </c>
      <c r="T1111" s="443">
        <f>'TIMUGNA VENTURES'!S28</f>
        <v>250.33272727272706</v>
      </c>
      <c r="U1111" s="433">
        <f>'TIMUGNA VENTURES'!T28</f>
        <v>30</v>
      </c>
      <c r="V1111" s="433">
        <f>'TIMUGNA VENTURES'!U28</f>
        <v>4</v>
      </c>
      <c r="W1111" s="433">
        <f>'TIMUGNA VENTURES'!V28</f>
        <v>34</v>
      </c>
      <c r="X1111" s="434">
        <f>'TIMUGNA VENTURES'!W28</f>
        <v>52.545454545454547</v>
      </c>
      <c r="Y1111" s="434">
        <f>'TIMUGNA VENTURES'!X28</f>
        <v>52.545454545454547</v>
      </c>
      <c r="Z1111" s="443">
        <f>'TIMUGNA VENTURES'!Y28</f>
        <v>1.3136363636363635</v>
      </c>
      <c r="AA1111" s="444">
        <f>'TIMUGNA VENTURES'!Z28</f>
        <v>0</v>
      </c>
      <c r="AB1111" s="446" t="str">
        <f>'TIMUGNA VENTURES'!AA28</f>
        <v>VERY LOW-ORDER URGENTLY</v>
      </c>
      <c r="AC1111" s="443">
        <f>'TIMUGNA VENTURES'!AB28</f>
        <v>8511.3127272727197</v>
      </c>
      <c r="AD1111" s="450">
        <f>Table1[[#This Row],[Stock Sell in/Sell out]]*Table1[[#This Row],[Stock Norm +Transit Time]]/Table1[[#This Row],[Stock Norm QTY]]</f>
        <v>0</v>
      </c>
      <c r="AE1111" s="443">
        <f>Table1[[#This Row],[Stock Norm +Transit Time]]*Table1[[#This Row],[Av. Daily Sales MT]]</f>
        <v>1.3136363636363633</v>
      </c>
    </row>
    <row r="1112" spans="1:31" hidden="1">
      <c r="A1112" s="433" t="s">
        <v>124</v>
      </c>
      <c r="B1112" s="433" t="s">
        <v>342</v>
      </c>
      <c r="C1112" s="433" t="str">
        <f>'TIMUGNA VENTURES'!B29</f>
        <v>W238</v>
      </c>
      <c r="D1112" s="433" t="str">
        <f>'TIMUGNA VENTURES'!C29</f>
        <v>ALIFE ALOE VERA 18X200G</v>
      </c>
      <c r="E1112" s="433" t="str">
        <f>'TIMUGNA VENTURES'!D29</f>
        <v>SOAP</v>
      </c>
      <c r="F1112" s="433" t="str">
        <f>'TIMUGNA VENTURES'!E29</f>
        <v>ALIFE</v>
      </c>
      <c r="G1112" s="443">
        <f>'TIMUGNA VENTURES'!F29</f>
        <v>0.8484000000000006</v>
      </c>
      <c r="H1112" s="434">
        <f>'TIMUGNA VENTURES'!G29</f>
        <v>235.66666666666666</v>
      </c>
      <c r="I1112" s="443">
        <f>'TIMUGNA VENTURES'!H29</f>
        <v>23566.666666666668</v>
      </c>
      <c r="J1112" s="433">
        <f>'TIMUGNA VENTURES'!I29</f>
        <v>0</v>
      </c>
      <c r="K1112" s="443">
        <f>'TIMUGNA VENTURES'!J29</f>
        <v>0</v>
      </c>
      <c r="L1112" s="443">
        <f>'TIMUGNA VENTURES'!K29</f>
        <v>0</v>
      </c>
      <c r="M1112" s="443">
        <f>'TIMUGNA VENTURES'!L29</f>
        <v>100.00000000000001</v>
      </c>
      <c r="N1112" s="433">
        <f>'TIMUGNA VENTURES'!M29</f>
        <v>4</v>
      </c>
      <c r="O1112" s="444">
        <f>'TIMUGNA VENTURES'!N29</f>
        <v>7.6439043376724516E-3</v>
      </c>
      <c r="P1112" s="433">
        <f>'TIMUGNA VENTURES'!O29</f>
        <v>0.94166114066321649</v>
      </c>
      <c r="Q1112" s="433" t="str">
        <f>'TIMUGNA VENTURES'!P29</f>
        <v>C</v>
      </c>
      <c r="R1112" s="434">
        <f>'TIMUGNA VENTURES'!Q29</f>
        <v>10.712121212121211</v>
      </c>
      <c r="S1112" s="443">
        <f>'TIMUGNA VENTURES'!R29</f>
        <v>3.856363636363639E-2</v>
      </c>
      <c r="T1112" s="443">
        <f>'TIMUGNA VENTURES'!S29</f>
        <v>1071.2121212121212</v>
      </c>
      <c r="U1112" s="433">
        <f>'TIMUGNA VENTURES'!T29</f>
        <v>30</v>
      </c>
      <c r="V1112" s="433">
        <f>'TIMUGNA VENTURES'!U29</f>
        <v>4</v>
      </c>
      <c r="W1112" s="433">
        <f>'TIMUGNA VENTURES'!V29</f>
        <v>34</v>
      </c>
      <c r="X1112" s="434">
        <f>'TIMUGNA VENTURES'!W29</f>
        <v>364.21212121212119</v>
      </c>
      <c r="Y1112" s="434">
        <f>'TIMUGNA VENTURES'!X29</f>
        <v>364.21212121212119</v>
      </c>
      <c r="Z1112" s="443">
        <f>'TIMUGNA VENTURES'!Y29</f>
        <v>1.3111636363636374</v>
      </c>
      <c r="AA1112" s="444">
        <f>'TIMUGNA VENTURES'!Z29</f>
        <v>0</v>
      </c>
      <c r="AB1112" s="446" t="str">
        <f>'TIMUGNA VENTURES'!AA29</f>
        <v>VERY LOW-ORDER URGENTLY</v>
      </c>
      <c r="AC1112" s="443">
        <f>'TIMUGNA VENTURES'!AB29</f>
        <v>36421.212121212127</v>
      </c>
      <c r="AD1112" s="450">
        <f>Table1[[#This Row],[Stock Sell in/Sell out]]*Table1[[#This Row],[Stock Norm +Transit Time]]/Table1[[#This Row],[Stock Norm QTY]]</f>
        <v>0</v>
      </c>
      <c r="AE1112" s="443">
        <f>Table1[[#This Row],[Stock Norm +Transit Time]]*Table1[[#This Row],[Av. Daily Sales MT]]</f>
        <v>1.3111636363636372</v>
      </c>
    </row>
    <row r="1113" spans="1:31" hidden="1">
      <c r="A1113" s="433" t="s">
        <v>124</v>
      </c>
      <c r="B1113" s="433" t="s">
        <v>342</v>
      </c>
      <c r="C1113" s="433" t="str">
        <f>'TIMUGNA VENTURES'!B30</f>
        <v>W217</v>
      </c>
      <c r="D1113" s="433" t="str">
        <f>'TIMUGNA VENTURES'!C30</f>
        <v>PROMISE 22.5KG</v>
      </c>
      <c r="E1113" s="433" t="str">
        <f>'TIMUGNA VENTURES'!D30</f>
        <v>RICE</v>
      </c>
      <c r="F1113" s="433" t="str">
        <f>'TIMUGNA VENTURES'!E30</f>
        <v>PROMISE</v>
      </c>
      <c r="G1113" s="443">
        <f>'TIMUGNA VENTURES'!F30</f>
        <v>0.75</v>
      </c>
      <c r="H1113" s="434">
        <f>'TIMUGNA VENTURES'!G30</f>
        <v>33.333333333333336</v>
      </c>
      <c r="I1113" s="443">
        <f>'TIMUGNA VENTURES'!H30</f>
        <v>8932.3333333333339</v>
      </c>
      <c r="J1113" s="433">
        <f>'TIMUGNA VENTURES'!I30</f>
        <v>0</v>
      </c>
      <c r="K1113" s="443">
        <f>'TIMUGNA VENTURES'!J30</f>
        <v>0</v>
      </c>
      <c r="L1113" s="443">
        <f>'TIMUGNA VENTURES'!K30</f>
        <v>0</v>
      </c>
      <c r="M1113" s="443">
        <f>'TIMUGNA VENTURES'!L30</f>
        <v>267.97000000000003</v>
      </c>
      <c r="N1113" s="433">
        <f>'TIMUGNA VENTURES'!M30</f>
        <v>16</v>
      </c>
      <c r="O1113" s="444">
        <f>'TIMUGNA VENTURES'!N30</f>
        <v>6.7573411754530107E-3</v>
      </c>
      <c r="P1113" s="433">
        <f>'TIMUGNA VENTURES'!O30</f>
        <v>0.9484184818386695</v>
      </c>
      <c r="Q1113" s="433" t="str">
        <f>'TIMUGNA VENTURES'!P30</f>
        <v>C</v>
      </c>
      <c r="R1113" s="434">
        <f>'TIMUGNA VENTURES'!Q30</f>
        <v>1.5151515151515154</v>
      </c>
      <c r="S1113" s="443">
        <f>'TIMUGNA VENTURES'!R30</f>
        <v>3.4090909090909088E-2</v>
      </c>
      <c r="T1113" s="443">
        <f>'TIMUGNA VENTURES'!S30</f>
        <v>406.01515151515156</v>
      </c>
      <c r="U1113" s="433">
        <f>'TIMUGNA VENTURES'!T30</f>
        <v>30</v>
      </c>
      <c r="V1113" s="433">
        <f>'TIMUGNA VENTURES'!U30</f>
        <v>4</v>
      </c>
      <c r="W1113" s="433">
        <f>'TIMUGNA VENTURES'!V30</f>
        <v>34</v>
      </c>
      <c r="X1113" s="434">
        <f>'TIMUGNA VENTURES'!W30</f>
        <v>51.515151515151523</v>
      </c>
      <c r="Y1113" s="434">
        <f>'TIMUGNA VENTURES'!X30</f>
        <v>51.515151515151523</v>
      </c>
      <c r="Z1113" s="443">
        <f>'TIMUGNA VENTURES'!Y30</f>
        <v>1.1590909090909092</v>
      </c>
      <c r="AA1113" s="444">
        <f>'TIMUGNA VENTURES'!Z30</f>
        <v>0</v>
      </c>
      <c r="AB1113" s="446" t="str">
        <f>'TIMUGNA VENTURES'!AA30</f>
        <v>VERY LOW-ORDER URGENTLY</v>
      </c>
      <c r="AC1113" s="443">
        <f>'TIMUGNA VENTURES'!AB30</f>
        <v>13804.515151515156</v>
      </c>
      <c r="AD1113" s="450">
        <f>Table1[[#This Row],[Stock Sell in/Sell out]]*Table1[[#This Row],[Stock Norm +Transit Time]]/Table1[[#This Row],[Stock Norm QTY]]</f>
        <v>0</v>
      </c>
      <c r="AE1113" s="443">
        <f>Table1[[#This Row],[Stock Norm +Transit Time]]*Table1[[#This Row],[Av. Daily Sales MT]]</f>
        <v>1.1590909090909089</v>
      </c>
    </row>
    <row r="1114" spans="1:31" hidden="1">
      <c r="A1114" s="433" t="s">
        <v>124</v>
      </c>
      <c r="B1114" s="433" t="s">
        <v>342</v>
      </c>
      <c r="C1114" s="433" t="str">
        <f>'TIMUGNA VENTURES'!B31</f>
        <v>W207</v>
      </c>
      <c r="D1114" s="433" t="str">
        <f>'TIMUGNA VENTURES'!C31</f>
        <v>DETERGENT 100X75G</v>
      </c>
      <c r="E1114" s="433" t="str">
        <f>'TIMUGNA VENTURES'!D31</f>
        <v>DETERGENT</v>
      </c>
      <c r="F1114" s="433" t="str">
        <f>'TIMUGNA VENTURES'!E31</f>
        <v>JAMAA</v>
      </c>
      <c r="G1114" s="443">
        <f>'TIMUGNA VENTURES'!F31</f>
        <v>0.70749999999999968</v>
      </c>
      <c r="H1114" s="434">
        <f>'TIMUGNA VENTURES'!G31</f>
        <v>94.333333333333329</v>
      </c>
      <c r="I1114" s="443">
        <f>'TIMUGNA VENTURES'!H31</f>
        <v>10492.300000000007</v>
      </c>
      <c r="J1114" s="433">
        <f>'TIMUGNA VENTURES'!I31</f>
        <v>95</v>
      </c>
      <c r="K1114" s="443">
        <f>'TIMUGNA VENTURES'!J31</f>
        <v>0.71250000000000002</v>
      </c>
      <c r="L1114" s="443">
        <f>'TIMUGNA VENTURES'!K31</f>
        <v>10566.450530035343</v>
      </c>
      <c r="M1114" s="443">
        <f>'TIMUGNA VENTURES'!L31</f>
        <v>111.22579505300361</v>
      </c>
      <c r="N1114" s="433">
        <f>'TIMUGNA VENTURES'!M31</f>
        <v>18</v>
      </c>
      <c r="O1114" s="444">
        <f>'TIMUGNA VENTURES'!N31</f>
        <v>6.3744251755106706E-3</v>
      </c>
      <c r="P1114" s="433">
        <f>'TIMUGNA VENTURES'!O31</f>
        <v>0.95479290701418018</v>
      </c>
      <c r="Q1114" s="433" t="str">
        <f>'TIMUGNA VENTURES'!P31</f>
        <v>C</v>
      </c>
      <c r="R1114" s="434">
        <f>'TIMUGNA VENTURES'!Q31</f>
        <v>4.2878787878787881</v>
      </c>
      <c r="S1114" s="443">
        <f>'TIMUGNA VENTURES'!R31</f>
        <v>3.2159090909090894E-2</v>
      </c>
      <c r="T1114" s="443">
        <f>'TIMUGNA VENTURES'!S31</f>
        <v>476.92272727272757</v>
      </c>
      <c r="U1114" s="433">
        <f>'TIMUGNA VENTURES'!T31</f>
        <v>30</v>
      </c>
      <c r="V1114" s="433">
        <f>'TIMUGNA VENTURES'!U31</f>
        <v>4</v>
      </c>
      <c r="W1114" s="433">
        <f>'TIMUGNA VENTURES'!V31</f>
        <v>34</v>
      </c>
      <c r="X1114" s="434">
        <f>'TIMUGNA VENTURES'!W31</f>
        <v>145.78787878787878</v>
      </c>
      <c r="Y1114" s="434">
        <f>'TIMUGNA VENTURES'!X31</f>
        <v>50.787878787878782</v>
      </c>
      <c r="Z1114" s="443">
        <f>'TIMUGNA VENTURES'!Y31</f>
        <v>0.3809090909090907</v>
      </c>
      <c r="AA1114" s="444">
        <f>'TIMUGNA VENTURES'!Z31</f>
        <v>0.65163167740594474</v>
      </c>
      <c r="AB1114" s="446" t="str">
        <f>'TIMUGNA VENTURES'!AA31</f>
        <v>VERY LOW-ORDER URGENTLY</v>
      </c>
      <c r="AC1114" s="443">
        <f>'TIMUGNA VENTURES'!AB31</f>
        <v>5648.9221972373944</v>
      </c>
      <c r="AD1114" s="450">
        <f>Table1[[#This Row],[Stock Sell in/Sell out]]*Table1[[#This Row],[Stock Norm +Transit Time]]/Table1[[#This Row],[Stock Norm QTY]]</f>
        <v>22.155477031802121</v>
      </c>
      <c r="AE1114" s="443">
        <f>Table1[[#This Row],[Stock Norm +Transit Time]]*Table1[[#This Row],[Av. Daily Sales MT]]</f>
        <v>1.0934090909090903</v>
      </c>
    </row>
    <row r="1115" spans="1:31" hidden="1">
      <c r="A1115" s="433" t="s">
        <v>124</v>
      </c>
      <c r="B1115" s="433" t="s">
        <v>342</v>
      </c>
      <c r="C1115" s="433" t="str">
        <f>'TIMUGNA VENTURES'!B32</f>
        <v>W112</v>
      </c>
      <c r="D1115" s="433" t="str">
        <f>'TIMUGNA VENTURES'!C32</f>
        <v>FORTUNE DELIGHT 4.5KG</v>
      </c>
      <c r="E1115" s="433" t="str">
        <f>'TIMUGNA VENTURES'!D32</f>
        <v>RICE</v>
      </c>
      <c r="F1115" s="433" t="str">
        <f>'TIMUGNA VENTURES'!E32</f>
        <v>FORTUNE DELIGHT</v>
      </c>
      <c r="G1115" s="443">
        <f>'TIMUGNA VENTURES'!F32</f>
        <v>0.59249999999999969</v>
      </c>
      <c r="H1115" s="434">
        <f>'TIMUGNA VENTURES'!G32</f>
        <v>26.333333333333332</v>
      </c>
      <c r="I1115" s="443">
        <f>'TIMUGNA VENTURES'!H32</f>
        <v>7314.6666666666661</v>
      </c>
      <c r="J1115" s="433">
        <f>'TIMUGNA VENTURES'!I32</f>
        <v>27</v>
      </c>
      <c r="K1115" s="443">
        <f>'TIMUGNA VENTURES'!J32</f>
        <v>0.60750000000000004</v>
      </c>
      <c r="L1115" s="443">
        <f>'TIMUGNA VENTURES'!K32</f>
        <v>7499.8481012658231</v>
      </c>
      <c r="M1115" s="443">
        <f>'TIMUGNA VENTURES'!L32</f>
        <v>277.77215189873419</v>
      </c>
      <c r="N1115" s="433">
        <f>'TIMUGNA VENTURES'!M32</f>
        <v>18</v>
      </c>
      <c r="O1115" s="444">
        <f>'TIMUGNA VENTURES'!N32</f>
        <v>5.3382995286078757E-3</v>
      </c>
      <c r="P1115" s="433">
        <f>'TIMUGNA VENTURES'!O32</f>
        <v>0.96013120654278805</v>
      </c>
      <c r="Q1115" s="433" t="str">
        <f>'TIMUGNA VENTURES'!P32</f>
        <v>C</v>
      </c>
      <c r="R1115" s="434">
        <f>'TIMUGNA VENTURES'!Q32</f>
        <v>1.196969696969697</v>
      </c>
      <c r="S1115" s="443">
        <f>'TIMUGNA VENTURES'!R32</f>
        <v>2.6931818181818168E-2</v>
      </c>
      <c r="T1115" s="443">
        <f>'TIMUGNA VENTURES'!S32</f>
        <v>332.48484848484844</v>
      </c>
      <c r="U1115" s="433">
        <f>'TIMUGNA VENTURES'!T32</f>
        <v>30</v>
      </c>
      <c r="V1115" s="433">
        <f>'TIMUGNA VENTURES'!U32</f>
        <v>4</v>
      </c>
      <c r="W1115" s="433">
        <f>'TIMUGNA VENTURES'!V32</f>
        <v>34</v>
      </c>
      <c r="X1115" s="434">
        <f>'TIMUGNA VENTURES'!W32</f>
        <v>40.696969696969695</v>
      </c>
      <c r="Y1115" s="434">
        <f>'TIMUGNA VENTURES'!X32</f>
        <v>13.696969696969695</v>
      </c>
      <c r="Z1115" s="443">
        <f>'TIMUGNA VENTURES'!Y32</f>
        <v>0.308181818181818</v>
      </c>
      <c r="AA1115" s="444">
        <f>'TIMUGNA VENTURES'!Z32</f>
        <v>0.66344005956813112</v>
      </c>
      <c r="AB1115" s="446" t="str">
        <f>'TIMUGNA VENTURES'!AA32</f>
        <v>VERY LOW-ORDER URGENTLY</v>
      </c>
      <c r="AC1115" s="443">
        <f>'TIMUGNA VENTURES'!AB32</f>
        <v>3804.6367472190254</v>
      </c>
      <c r="AD1115" s="450">
        <f>Table1[[#This Row],[Stock Sell in/Sell out]]*Table1[[#This Row],[Stock Norm +Transit Time]]/Table1[[#This Row],[Stock Norm QTY]]</f>
        <v>22.556962025316455</v>
      </c>
      <c r="AE1115" s="443">
        <f>Table1[[#This Row],[Stock Norm +Transit Time]]*Table1[[#This Row],[Av. Daily Sales MT]]</f>
        <v>0.91568181818181771</v>
      </c>
    </row>
    <row r="1116" spans="1:31" hidden="1">
      <c r="A1116" s="433" t="s">
        <v>124</v>
      </c>
      <c r="B1116" s="433" t="s">
        <v>342</v>
      </c>
      <c r="C1116" s="433" t="str">
        <f>'TIMUGNA VENTURES'!B33</f>
        <v>W229</v>
      </c>
      <c r="D1116" s="433" t="str">
        <f>'TIMUGNA VENTURES'!C33</f>
        <v xml:space="preserve">EAZZY DETERGENT 40PCH X 160G </v>
      </c>
      <c r="E1116" s="433" t="str">
        <f>'TIMUGNA VENTURES'!D33</f>
        <v>DETERGENT</v>
      </c>
      <c r="F1116" s="433" t="str">
        <f>'TIMUGNA VENTURES'!E33</f>
        <v>EAZZY</v>
      </c>
      <c r="G1116" s="443">
        <f>'TIMUGNA VENTURES'!F33</f>
        <v>0.59093333333333331</v>
      </c>
      <c r="H1116" s="434">
        <f>'TIMUGNA VENTURES'!G33</f>
        <v>92.333333333333343</v>
      </c>
      <c r="I1116" s="443">
        <f>'TIMUGNA VENTURES'!H33</f>
        <v>9510.3333333333339</v>
      </c>
      <c r="J1116" s="433">
        <f>'TIMUGNA VENTURES'!I33</f>
        <v>17</v>
      </c>
      <c r="K1116" s="443">
        <f>'TIMUGNA VENTURES'!J33</f>
        <v>0.10880000000000001</v>
      </c>
      <c r="L1116" s="443">
        <f>'TIMUGNA VENTURES'!K33</f>
        <v>1751</v>
      </c>
      <c r="M1116" s="443">
        <f>'TIMUGNA VENTURES'!L33</f>
        <v>103</v>
      </c>
      <c r="N1116" s="433">
        <f>'TIMUGNA VENTURES'!M33</f>
        <v>18</v>
      </c>
      <c r="O1116" s="444">
        <f>'TIMUGNA VENTURES'!N33</f>
        <v>5.3241841937080436E-3</v>
      </c>
      <c r="P1116" s="433">
        <f>'TIMUGNA VENTURES'!O33</f>
        <v>0.96545539073649611</v>
      </c>
      <c r="Q1116" s="433" t="str">
        <f>'TIMUGNA VENTURES'!P33</f>
        <v>C</v>
      </c>
      <c r="R1116" s="434">
        <f>'TIMUGNA VENTURES'!Q33</f>
        <v>4.1969696969696972</v>
      </c>
      <c r="S1116" s="443">
        <f>'TIMUGNA VENTURES'!R33</f>
        <v>2.6860606060606061E-2</v>
      </c>
      <c r="T1116" s="443">
        <f>'TIMUGNA VENTURES'!S33</f>
        <v>432.28787878787881</v>
      </c>
      <c r="U1116" s="433">
        <f>'TIMUGNA VENTURES'!T33</f>
        <v>30</v>
      </c>
      <c r="V1116" s="433">
        <f>'TIMUGNA VENTURES'!U33</f>
        <v>4</v>
      </c>
      <c r="W1116" s="433">
        <f>'TIMUGNA VENTURES'!V33</f>
        <v>34</v>
      </c>
      <c r="X1116" s="434">
        <f>'TIMUGNA VENTURES'!W33</f>
        <v>142.69696969696972</v>
      </c>
      <c r="Y1116" s="434">
        <f>'TIMUGNA VENTURES'!X33</f>
        <v>125.69696969696972</v>
      </c>
      <c r="Z1116" s="443">
        <f>'TIMUGNA VENTURES'!Y33</f>
        <v>0.80446060606060599</v>
      </c>
      <c r="AA1116" s="444">
        <f>'TIMUGNA VENTURES'!Z33</f>
        <v>0.1191335740072202</v>
      </c>
      <c r="AB1116" s="446" t="str">
        <f>'TIMUGNA VENTURES'!AA33</f>
        <v>VERY LOW-ORDER URGENTLY</v>
      </c>
      <c r="AC1116" s="443">
        <f>'TIMUGNA VENTURES'!AB33</f>
        <v>12946.787878787882</v>
      </c>
      <c r="AD1116" s="450">
        <f>Table1[[#This Row],[Stock Sell in/Sell out]]*Table1[[#This Row],[Stock Norm +Transit Time]]/Table1[[#This Row],[Stock Norm QTY]]</f>
        <v>4.0505415162454872</v>
      </c>
      <c r="AE1116" s="443">
        <f>Table1[[#This Row],[Stock Norm +Transit Time]]*Table1[[#This Row],[Av. Daily Sales MT]]</f>
        <v>0.91326060606060611</v>
      </c>
    </row>
    <row r="1117" spans="1:31" hidden="1">
      <c r="A1117" s="433" t="s">
        <v>124</v>
      </c>
      <c r="B1117" s="433" t="s">
        <v>342</v>
      </c>
      <c r="C1117" s="433" t="str">
        <f>'TIMUGNA VENTURES'!B34</f>
        <v>W230</v>
      </c>
      <c r="D1117" s="433" t="str">
        <f>'TIMUGNA VENTURES'!C34</f>
        <v>EAZZY DETERGENT 10PCH X 850G</v>
      </c>
      <c r="E1117" s="433" t="str">
        <f>'TIMUGNA VENTURES'!D34</f>
        <v>DETERGENT</v>
      </c>
      <c r="F1117" s="433" t="str">
        <f>'TIMUGNA VENTURES'!E34</f>
        <v>EAZZY</v>
      </c>
      <c r="G1117" s="443">
        <f>'TIMUGNA VENTURES'!F34</f>
        <v>0.54683333333333328</v>
      </c>
      <c r="H1117" s="434">
        <f>'TIMUGNA VENTURES'!G34</f>
        <v>64.333333333333329</v>
      </c>
      <c r="I1117" s="443">
        <f>'TIMUGNA VENTURES'!H34</f>
        <v>8174</v>
      </c>
      <c r="J1117" s="433">
        <f>'TIMUGNA VENTURES'!I34</f>
        <v>56</v>
      </c>
      <c r="K1117" s="443">
        <f>'TIMUGNA VENTURES'!J34</f>
        <v>0.47599999999999998</v>
      </c>
      <c r="L1117" s="443">
        <f>'TIMUGNA VENTURES'!K34</f>
        <v>7115.1917098445601</v>
      </c>
      <c r="M1117" s="443">
        <f>'TIMUGNA VENTURES'!L34</f>
        <v>127.05699481865285</v>
      </c>
      <c r="N1117" s="433">
        <f>'TIMUGNA VENTURES'!M34</f>
        <v>48</v>
      </c>
      <c r="O1117" s="444">
        <f>'TIMUGNA VENTURES'!N34</f>
        <v>4.9268525325914057E-3</v>
      </c>
      <c r="P1117" s="433">
        <f>'TIMUGNA VENTURES'!O34</f>
        <v>0.97038224326908751</v>
      </c>
      <c r="Q1117" s="433" t="str">
        <f>'TIMUGNA VENTURES'!P34</f>
        <v>C</v>
      </c>
      <c r="R1117" s="434">
        <f>'TIMUGNA VENTURES'!Q34</f>
        <v>2.9242424242424239</v>
      </c>
      <c r="S1117" s="443">
        <f>'TIMUGNA VENTURES'!R34</f>
        <v>2.4856060606060604E-2</v>
      </c>
      <c r="T1117" s="443">
        <f>'TIMUGNA VENTURES'!S34</f>
        <v>371.54545454545456</v>
      </c>
      <c r="U1117" s="433">
        <f>'TIMUGNA VENTURES'!T34</f>
        <v>30</v>
      </c>
      <c r="V1117" s="433">
        <f>'TIMUGNA VENTURES'!U34</f>
        <v>4</v>
      </c>
      <c r="W1117" s="433">
        <f>'TIMUGNA VENTURES'!V34</f>
        <v>34</v>
      </c>
      <c r="X1117" s="434">
        <f>'TIMUGNA VENTURES'!W34</f>
        <v>99.424242424242408</v>
      </c>
      <c r="Y1117" s="434">
        <f>'TIMUGNA VENTURES'!X34</f>
        <v>43.424242424242408</v>
      </c>
      <c r="Z1117" s="443">
        <f>'TIMUGNA VENTURES'!Y34</f>
        <v>0.36910606060606044</v>
      </c>
      <c r="AA1117" s="444">
        <f>'TIMUGNA VENTURES'!Z34</f>
        <v>0.56324291374580926</v>
      </c>
      <c r="AB1117" s="446" t="str">
        <f>'TIMUGNA VENTURES'!AA34</f>
        <v>VERY LOW-ORDER URGENTLY</v>
      </c>
      <c r="AC1117" s="443">
        <f>'TIMUGNA VENTURES'!AB34</f>
        <v>5517.353744700893</v>
      </c>
      <c r="AD1117" s="450">
        <f>Table1[[#This Row],[Stock Sell in/Sell out]]*Table1[[#This Row],[Stock Norm +Transit Time]]/Table1[[#This Row],[Stock Norm QTY]]</f>
        <v>19.150259067357517</v>
      </c>
      <c r="AE1117" s="443">
        <f>Table1[[#This Row],[Stock Norm +Transit Time]]*Table1[[#This Row],[Av. Daily Sales MT]]</f>
        <v>0.84510606060606053</v>
      </c>
    </row>
    <row r="1118" spans="1:31" hidden="1">
      <c r="A1118" s="433" t="s">
        <v>124</v>
      </c>
      <c r="B1118" s="433" t="s">
        <v>342</v>
      </c>
      <c r="C1118" s="433" t="str">
        <f>'TIMUGNA VENTURES'!B35</f>
        <v>W234</v>
      </c>
      <c r="D1118" s="433" t="str">
        <f>'TIMUGNA VENTURES'!C35</f>
        <v>JAMAA BLUE SOAP LAMINATED 24 X 200G</v>
      </c>
      <c r="E1118" s="433" t="str">
        <f>'TIMUGNA VENTURES'!D35</f>
        <v>SOAP</v>
      </c>
      <c r="F1118" s="433" t="str">
        <f>'TIMUGNA VENTURES'!E35</f>
        <v>JAMAA</v>
      </c>
      <c r="G1118" s="443">
        <f>'TIMUGNA VENTURES'!F35</f>
        <v>0.4800000000000002</v>
      </c>
      <c r="H1118" s="434">
        <f>'TIMUGNA VENTURES'!G35</f>
        <v>100</v>
      </c>
      <c r="I1118" s="443">
        <f>'TIMUGNA VENTURES'!H35</f>
        <v>9247.3333333333339</v>
      </c>
      <c r="J1118" s="433">
        <f>'TIMUGNA VENTURES'!I35</f>
        <v>0</v>
      </c>
      <c r="K1118" s="443">
        <f>'TIMUGNA VENTURES'!J35</f>
        <v>0</v>
      </c>
      <c r="L1118" s="443">
        <f>'TIMUGNA VENTURES'!K35</f>
        <v>0</v>
      </c>
      <c r="M1118" s="443">
        <f>'TIMUGNA VENTURES'!L35</f>
        <v>92.473333333333343</v>
      </c>
      <c r="N1118" s="433">
        <f>'TIMUGNA VENTURES'!M35</f>
        <v>32</v>
      </c>
      <c r="O1118" s="444">
        <f>'TIMUGNA VENTURES'!N35</f>
        <v>4.3246983522899291E-3</v>
      </c>
      <c r="P1118" s="433">
        <f>'TIMUGNA VENTURES'!O35</f>
        <v>0.97470694162137739</v>
      </c>
      <c r="Q1118" s="433" t="str">
        <f>'TIMUGNA VENTURES'!P35</f>
        <v>C</v>
      </c>
      <c r="R1118" s="434">
        <f>'TIMUGNA VENTURES'!Q35</f>
        <v>4.5454545454545459</v>
      </c>
      <c r="S1118" s="443">
        <f>'TIMUGNA VENTURES'!R35</f>
        <v>2.1818181818181827E-2</v>
      </c>
      <c r="T1118" s="443">
        <f>'TIMUGNA VENTURES'!S35</f>
        <v>420.33333333333337</v>
      </c>
      <c r="U1118" s="433">
        <f>'TIMUGNA VENTURES'!T35</f>
        <v>30</v>
      </c>
      <c r="V1118" s="433">
        <f>'TIMUGNA VENTURES'!U35</f>
        <v>4</v>
      </c>
      <c r="W1118" s="433">
        <f>'TIMUGNA VENTURES'!V35</f>
        <v>34</v>
      </c>
      <c r="X1118" s="434">
        <f>'TIMUGNA VENTURES'!W35</f>
        <v>154.54545454545456</v>
      </c>
      <c r="Y1118" s="434">
        <f>'TIMUGNA VENTURES'!X35</f>
        <v>154.54545454545456</v>
      </c>
      <c r="Z1118" s="443">
        <f>'TIMUGNA VENTURES'!Y35</f>
        <v>0.74181818181818215</v>
      </c>
      <c r="AA1118" s="444">
        <f>'TIMUGNA VENTURES'!Z35</f>
        <v>0</v>
      </c>
      <c r="AB1118" s="446" t="str">
        <f>'TIMUGNA VENTURES'!AA35</f>
        <v>VERY LOW-ORDER URGENTLY</v>
      </c>
      <c r="AC1118" s="443">
        <f>'TIMUGNA VENTURES'!AB35</f>
        <v>14291.333333333336</v>
      </c>
      <c r="AD1118" s="450">
        <f>Table1[[#This Row],[Stock Sell in/Sell out]]*Table1[[#This Row],[Stock Norm +Transit Time]]/Table1[[#This Row],[Stock Norm QTY]]</f>
        <v>0</v>
      </c>
      <c r="AE1118" s="443">
        <f>Table1[[#This Row],[Stock Norm +Transit Time]]*Table1[[#This Row],[Av. Daily Sales MT]]</f>
        <v>0.74181818181818215</v>
      </c>
    </row>
    <row r="1119" spans="1:31" hidden="1">
      <c r="A1119" s="433" t="s">
        <v>124</v>
      </c>
      <c r="B1119" s="433" t="s">
        <v>342</v>
      </c>
      <c r="C1119" s="433" t="str">
        <f>'TIMUGNA VENTURES'!B36</f>
        <v>W211</v>
      </c>
      <c r="D1119" s="433" t="str">
        <f>'TIMUGNA VENTURES'!C36</f>
        <v>850 ML BTL</v>
      </c>
      <c r="E1119" s="433" t="str">
        <f>'TIMUGNA VENTURES'!D36</f>
        <v>COOKING OIL</v>
      </c>
      <c r="F1119" s="433" t="str">
        <f>'TIMUGNA VENTURES'!E36</f>
        <v>FRYTOL</v>
      </c>
      <c r="G1119" s="443">
        <f>'TIMUGNA VENTURES'!F36</f>
        <v>0.46812666666666636</v>
      </c>
      <c r="H1119" s="434">
        <f>'TIMUGNA VENTURES'!G36</f>
        <v>47.333333333333336</v>
      </c>
      <c r="I1119" s="443">
        <f>'TIMUGNA VENTURES'!H36</f>
        <v>12070</v>
      </c>
      <c r="J1119" s="433">
        <f>'TIMUGNA VENTURES'!I36</f>
        <v>236</v>
      </c>
      <c r="K1119" s="443">
        <f>'TIMUGNA VENTURES'!J36</f>
        <v>2.3340399999999999</v>
      </c>
      <c r="L1119" s="443">
        <f>'TIMUGNA VENTURES'!K36</f>
        <v>60180</v>
      </c>
      <c r="M1119" s="443">
        <f>'TIMUGNA VENTURES'!L36</f>
        <v>255</v>
      </c>
      <c r="N1119" s="433">
        <f>'TIMUGNA VENTURES'!M36</f>
        <v>18</v>
      </c>
      <c r="O1119" s="444">
        <f>'TIMUGNA VENTURES'!N36</f>
        <v>4.2177221333256415E-3</v>
      </c>
      <c r="P1119" s="433">
        <f>'TIMUGNA VENTURES'!O36</f>
        <v>0.97892466375470299</v>
      </c>
      <c r="Q1119" s="433" t="str">
        <f>'TIMUGNA VENTURES'!P36</f>
        <v>C</v>
      </c>
      <c r="R1119" s="434">
        <f>'TIMUGNA VENTURES'!Q36</f>
        <v>2.1515151515151518</v>
      </c>
      <c r="S1119" s="443">
        <f>'TIMUGNA VENTURES'!R36</f>
        <v>2.1278484848484835E-2</v>
      </c>
      <c r="T1119" s="443">
        <f>'TIMUGNA VENTURES'!S36</f>
        <v>548.63636363636363</v>
      </c>
      <c r="U1119" s="433">
        <f>'TIMUGNA VENTURES'!T36</f>
        <v>30</v>
      </c>
      <c r="V1119" s="433">
        <f>'TIMUGNA VENTURES'!U36</f>
        <v>4</v>
      </c>
      <c r="W1119" s="433">
        <f>'TIMUGNA VENTURES'!V36</f>
        <v>34</v>
      </c>
      <c r="X1119" s="434">
        <f>'TIMUGNA VENTURES'!W36</f>
        <v>73.151515151515156</v>
      </c>
      <c r="Y1119" s="434">
        <f>'TIMUGNA VENTURES'!X36</f>
        <v>0</v>
      </c>
      <c r="Z1119" s="443">
        <f>'TIMUGNA VENTURES'!Y36</f>
        <v>0</v>
      </c>
      <c r="AA1119" s="444">
        <f>'TIMUGNA VENTURES'!Z36</f>
        <v>3.2261806130903063</v>
      </c>
      <c r="AB1119" s="446" t="str">
        <f>'TIMUGNA VENTURES'!AA36</f>
        <v>VERY HIGH-DON’T ORDER</v>
      </c>
      <c r="AC1119" s="443">
        <f>'TIMUGNA VENTURES'!AB36</f>
        <v>0</v>
      </c>
      <c r="AD1119" s="450">
        <f>Table1[[#This Row],[Stock Sell in/Sell out]]*Table1[[#This Row],[Stock Norm +Transit Time]]/Table1[[#This Row],[Stock Norm QTY]]</f>
        <v>109.69014084507042</v>
      </c>
      <c r="AE1119" s="443">
        <f>Table1[[#This Row],[Stock Norm +Transit Time]]*Table1[[#This Row],[Av. Daily Sales MT]]</f>
        <v>0.72346848484848436</v>
      </c>
    </row>
    <row r="1120" spans="1:31" hidden="1">
      <c r="A1120" s="433" t="s">
        <v>124</v>
      </c>
      <c r="B1120" s="433" t="s">
        <v>342</v>
      </c>
      <c r="C1120" s="433" t="str">
        <f>'TIMUGNA VENTURES'!B37</f>
        <v>W188</v>
      </c>
      <c r="D1120" s="433" t="str">
        <f>'TIMUGNA VENTURES'!C37</f>
        <v>FRYTOL 1.8LT</v>
      </c>
      <c r="E1120" s="433" t="str">
        <f>'TIMUGNA VENTURES'!D37</f>
        <v>COOKING OIL</v>
      </c>
      <c r="F1120" s="433" t="str">
        <f>'TIMUGNA VENTURES'!E37</f>
        <v>FRYTOL</v>
      </c>
      <c r="G1120" s="443">
        <f>'TIMUGNA VENTURES'!F37</f>
        <v>0.43415999999999949</v>
      </c>
      <c r="H1120" s="434">
        <f>'TIMUGNA VENTURES'!G37</f>
        <v>44.666666666666664</v>
      </c>
      <c r="I1120" s="443">
        <f>'TIMUGNA VENTURES'!H37</f>
        <v>10720</v>
      </c>
      <c r="J1120" s="433">
        <f>'TIMUGNA VENTURES'!I37</f>
        <v>0</v>
      </c>
      <c r="K1120" s="443">
        <f>'TIMUGNA VENTURES'!J37</f>
        <v>0</v>
      </c>
      <c r="L1120" s="443">
        <f>'TIMUGNA VENTURES'!K37</f>
        <v>0</v>
      </c>
      <c r="M1120" s="443">
        <f>'TIMUGNA VENTURES'!L37</f>
        <v>240</v>
      </c>
      <c r="N1120" s="433">
        <f>'TIMUGNA VENTURES'!M37</f>
        <v>4</v>
      </c>
      <c r="O1120" s="444">
        <f>'TIMUGNA VENTURES'!N37</f>
        <v>3.9116896596462346E-3</v>
      </c>
      <c r="P1120" s="433">
        <f>'TIMUGNA VENTURES'!O37</f>
        <v>0.98283635341434927</v>
      </c>
      <c r="Q1120" s="433" t="str">
        <f>'TIMUGNA VENTURES'!P37</f>
        <v>C</v>
      </c>
      <c r="R1120" s="434">
        <f>'TIMUGNA VENTURES'!Q37</f>
        <v>2.0303030303030303</v>
      </c>
      <c r="S1120" s="443">
        <f>'TIMUGNA VENTURES'!R37</f>
        <v>1.9734545454545432E-2</v>
      </c>
      <c r="T1120" s="443">
        <f>'TIMUGNA VENTURES'!S37</f>
        <v>487.27272727272725</v>
      </c>
      <c r="U1120" s="433">
        <f>'TIMUGNA VENTURES'!T37</f>
        <v>30</v>
      </c>
      <c r="V1120" s="433">
        <f>'TIMUGNA VENTURES'!U37</f>
        <v>4</v>
      </c>
      <c r="W1120" s="433">
        <f>'TIMUGNA VENTURES'!V37</f>
        <v>34</v>
      </c>
      <c r="X1120" s="434">
        <f>'TIMUGNA VENTURES'!W37</f>
        <v>69.030303030303031</v>
      </c>
      <c r="Y1120" s="434">
        <f>'TIMUGNA VENTURES'!X37</f>
        <v>69.030303030303031</v>
      </c>
      <c r="Z1120" s="443">
        <f>'TIMUGNA VENTURES'!Y37</f>
        <v>0.67097454545454471</v>
      </c>
      <c r="AA1120" s="444">
        <f>'TIMUGNA VENTURES'!Z37</f>
        <v>0</v>
      </c>
      <c r="AB1120" s="446" t="str">
        <f>'TIMUGNA VENTURES'!AA37</f>
        <v>VERY LOW-ORDER URGENTLY</v>
      </c>
      <c r="AC1120" s="443">
        <f>'TIMUGNA VENTURES'!AB37</f>
        <v>16567.272727272728</v>
      </c>
      <c r="AD1120" s="450">
        <f>Table1[[#This Row],[Stock Sell in/Sell out]]*Table1[[#This Row],[Stock Norm +Transit Time]]/Table1[[#This Row],[Stock Norm QTY]]</f>
        <v>0</v>
      </c>
      <c r="AE1120" s="443">
        <f>Table1[[#This Row],[Stock Norm +Transit Time]]*Table1[[#This Row],[Av. Daily Sales MT]]</f>
        <v>0.67097454545454471</v>
      </c>
    </row>
    <row r="1121" spans="1:31" hidden="1">
      <c r="A1121" s="433" t="s">
        <v>124</v>
      </c>
      <c r="B1121" s="433" t="s">
        <v>342</v>
      </c>
      <c r="C1121" s="433" t="str">
        <f>'TIMUGNA VENTURES'!B38</f>
        <v>W053</v>
      </c>
      <c r="D1121" s="433" t="str">
        <f>'TIMUGNA VENTURES'!C38</f>
        <v>VIKING RICE @ 22.5KG</v>
      </c>
      <c r="E1121" s="433" t="str">
        <f>'TIMUGNA VENTURES'!D38</f>
        <v>RICE</v>
      </c>
      <c r="F1121" s="433" t="str">
        <f>'TIMUGNA VENTURES'!E38</f>
        <v>VIKING</v>
      </c>
      <c r="G1121" s="443">
        <f>'TIMUGNA VENTURES'!F38</f>
        <v>0.42749999999999999</v>
      </c>
      <c r="H1121" s="434">
        <f>'TIMUGNA VENTURES'!G38</f>
        <v>19</v>
      </c>
      <c r="I1121" s="443">
        <f>'TIMUGNA VENTURES'!H38</f>
        <v>3846</v>
      </c>
      <c r="J1121" s="433">
        <f>'TIMUGNA VENTURES'!I38</f>
        <v>0</v>
      </c>
      <c r="K1121" s="443">
        <f>'TIMUGNA VENTURES'!J38</f>
        <v>0</v>
      </c>
      <c r="L1121" s="443">
        <f>'TIMUGNA VENTURES'!K38</f>
        <v>0</v>
      </c>
      <c r="M1121" s="443">
        <f>'TIMUGNA VENTURES'!L38</f>
        <v>202.42105263157896</v>
      </c>
      <c r="N1121" s="433">
        <f>'TIMUGNA VENTURES'!M38</f>
        <v>24</v>
      </c>
      <c r="O1121" s="444">
        <f>'TIMUGNA VENTURES'!N38</f>
        <v>3.8516844700082161E-3</v>
      </c>
      <c r="P1121" s="433">
        <f>'TIMUGNA VENTURES'!O38</f>
        <v>0.98668803788435744</v>
      </c>
      <c r="Q1121" s="433" t="str">
        <f>'TIMUGNA VENTURES'!P38</f>
        <v>C</v>
      </c>
      <c r="R1121" s="434">
        <f>'TIMUGNA VENTURES'!Q38</f>
        <v>0.86363636363636365</v>
      </c>
      <c r="S1121" s="443">
        <f>'TIMUGNA VENTURES'!R38</f>
        <v>1.9431818181818182E-2</v>
      </c>
      <c r="T1121" s="443">
        <f>'TIMUGNA VENTURES'!S38</f>
        <v>174.81818181818181</v>
      </c>
      <c r="U1121" s="433">
        <f>'TIMUGNA VENTURES'!T38</f>
        <v>30</v>
      </c>
      <c r="V1121" s="433">
        <f>'TIMUGNA VENTURES'!U38</f>
        <v>4</v>
      </c>
      <c r="W1121" s="433">
        <f>'TIMUGNA VENTURES'!V38</f>
        <v>34</v>
      </c>
      <c r="X1121" s="434">
        <f>'TIMUGNA VENTURES'!W38</f>
        <v>29.363636363636363</v>
      </c>
      <c r="Y1121" s="434">
        <f>'TIMUGNA VENTURES'!X38</f>
        <v>29.363636363636363</v>
      </c>
      <c r="Z1121" s="443">
        <f>'TIMUGNA VENTURES'!Y38</f>
        <v>0.66068181818181815</v>
      </c>
      <c r="AA1121" s="444">
        <f>'TIMUGNA VENTURES'!Z38</f>
        <v>0</v>
      </c>
      <c r="AB1121" s="446" t="str">
        <f>'TIMUGNA VENTURES'!AA38</f>
        <v>VERY LOW-ORDER URGENTLY</v>
      </c>
      <c r="AC1121" s="443">
        <f>'TIMUGNA VENTURES'!AB38</f>
        <v>5943.818181818182</v>
      </c>
      <c r="AD1121" s="450">
        <f>Table1[[#This Row],[Stock Sell in/Sell out]]*Table1[[#This Row],[Stock Norm +Transit Time]]/Table1[[#This Row],[Stock Norm QTY]]</f>
        <v>0</v>
      </c>
      <c r="AE1121" s="443">
        <f>Table1[[#This Row],[Stock Norm +Transit Time]]*Table1[[#This Row],[Av. Daily Sales MT]]</f>
        <v>0.66068181818181815</v>
      </c>
    </row>
    <row r="1122" spans="1:31" hidden="1">
      <c r="A1122" s="433" t="s">
        <v>124</v>
      </c>
      <c r="B1122" s="433" t="s">
        <v>342</v>
      </c>
      <c r="C1122" s="433" t="str">
        <f>'TIMUGNA VENTURES'!B39</f>
        <v>W068</v>
      </c>
      <c r="D1122" s="433" t="str">
        <f>'TIMUGNA VENTURES'!C39</f>
        <v>FORTUNE DELICIOUS 900G X 20</v>
      </c>
      <c r="E1122" s="433" t="str">
        <f>'TIMUGNA VENTURES'!D39</f>
        <v>RICE</v>
      </c>
      <c r="F1122" s="433" t="str">
        <f>'TIMUGNA VENTURES'!E39</f>
        <v>FORTUNE DELICIOUS</v>
      </c>
      <c r="G1122" s="443">
        <f>'TIMUGNA VENTURES'!F39</f>
        <v>0.3600000000000001</v>
      </c>
      <c r="H1122" s="434">
        <f>'TIMUGNA VENTURES'!G39</f>
        <v>19.999999999999996</v>
      </c>
      <c r="I1122" s="443">
        <f>'TIMUGNA VENTURES'!H39</f>
        <v>4226.666666666667</v>
      </c>
      <c r="J1122" s="433">
        <f>'TIMUGNA VENTURES'!I39</f>
        <v>0</v>
      </c>
      <c r="K1122" s="443">
        <f>'TIMUGNA VENTURES'!J39</f>
        <v>0</v>
      </c>
      <c r="L1122" s="443">
        <f>'TIMUGNA VENTURES'!K39</f>
        <v>0</v>
      </c>
      <c r="M1122" s="443">
        <f>'TIMUGNA VENTURES'!L39</f>
        <v>211.3333333333334</v>
      </c>
      <c r="N1122" s="433">
        <f>'TIMUGNA VENTURES'!M39</f>
        <v>4</v>
      </c>
      <c r="O1122" s="444">
        <f>'TIMUGNA VENTURES'!N39</f>
        <v>3.2435237642174462E-3</v>
      </c>
      <c r="P1122" s="433">
        <f>'TIMUGNA VENTURES'!O39</f>
        <v>0.98993156164857488</v>
      </c>
      <c r="Q1122" s="433" t="str">
        <f>'TIMUGNA VENTURES'!P39</f>
        <v>C</v>
      </c>
      <c r="R1122" s="434">
        <f>'TIMUGNA VENTURES'!Q39</f>
        <v>0.90909090909090895</v>
      </c>
      <c r="S1122" s="443">
        <f>'TIMUGNA VENTURES'!R39</f>
        <v>1.6363636363636368E-2</v>
      </c>
      <c r="T1122" s="443">
        <f>'TIMUGNA VENTURES'!S39</f>
        <v>192.12121212121212</v>
      </c>
      <c r="U1122" s="433">
        <f>'TIMUGNA VENTURES'!T39</f>
        <v>30</v>
      </c>
      <c r="V1122" s="433">
        <f>'TIMUGNA VENTURES'!U39</f>
        <v>4</v>
      </c>
      <c r="W1122" s="433">
        <f>'TIMUGNA VENTURES'!V39</f>
        <v>34</v>
      </c>
      <c r="X1122" s="434">
        <f>'TIMUGNA VENTURES'!W39</f>
        <v>30.909090909090903</v>
      </c>
      <c r="Y1122" s="434">
        <f>'TIMUGNA VENTURES'!X39</f>
        <v>30.909090909090903</v>
      </c>
      <c r="Z1122" s="443">
        <f>'TIMUGNA VENTURES'!Y39</f>
        <v>0.5563636363636365</v>
      </c>
      <c r="AA1122" s="444">
        <f>'TIMUGNA VENTURES'!Z39</f>
        <v>0</v>
      </c>
      <c r="AB1122" s="446" t="str">
        <f>'TIMUGNA VENTURES'!AA39</f>
        <v>VERY LOW-ORDER URGENTLY</v>
      </c>
      <c r="AC1122" s="443">
        <f>'TIMUGNA VENTURES'!AB39</f>
        <v>6532.1212121212129</v>
      </c>
      <c r="AD1122" s="450">
        <f>Table1[[#This Row],[Stock Sell in/Sell out]]*Table1[[#This Row],[Stock Norm +Transit Time]]/Table1[[#This Row],[Stock Norm QTY]]</f>
        <v>0</v>
      </c>
      <c r="AE1122" s="443">
        <f>Table1[[#This Row],[Stock Norm +Transit Time]]*Table1[[#This Row],[Av. Daily Sales MT]]</f>
        <v>0.5563636363636365</v>
      </c>
    </row>
    <row r="1123" spans="1:31" hidden="1">
      <c r="A1123" s="433" t="s">
        <v>124</v>
      </c>
      <c r="B1123" s="433" t="s">
        <v>342</v>
      </c>
      <c r="C1123" s="433" t="str">
        <f>'TIMUGNA VENTURES'!B40</f>
        <v>W158</v>
      </c>
      <c r="D1123" s="433" t="str">
        <f>'TIMUGNA VENTURES'!C40</f>
        <v>JAMAA DETERGENT 3KG</v>
      </c>
      <c r="E1123" s="433" t="str">
        <f>'TIMUGNA VENTURES'!D40</f>
        <v>DETERGENT</v>
      </c>
      <c r="F1123" s="433" t="str">
        <f>'TIMUGNA VENTURES'!E40</f>
        <v>JAMAA</v>
      </c>
      <c r="G1123" s="443">
        <f>'TIMUGNA VENTURES'!F40</f>
        <v>0.33000000000000013</v>
      </c>
      <c r="H1123" s="434">
        <f>'TIMUGNA VENTURES'!G40</f>
        <v>110</v>
      </c>
      <c r="I1123" s="443">
        <f>'TIMUGNA VENTURES'!H40</f>
        <v>6108</v>
      </c>
      <c r="J1123" s="433">
        <f>'TIMUGNA VENTURES'!I40</f>
        <v>398</v>
      </c>
      <c r="K1123" s="443">
        <f>'TIMUGNA VENTURES'!J40</f>
        <v>1.194</v>
      </c>
      <c r="L1123" s="443">
        <f>'TIMUGNA VENTURES'!K40</f>
        <v>22099.854545454546</v>
      </c>
      <c r="M1123" s="443">
        <f>'TIMUGNA VENTURES'!L40</f>
        <v>55.527272727272724</v>
      </c>
      <c r="N1123" s="433">
        <f>'TIMUGNA VENTURES'!M40</f>
        <v>18</v>
      </c>
      <c r="O1123" s="444">
        <f>'TIMUGNA VENTURES'!N40</f>
        <v>2.9732301171993261E-3</v>
      </c>
      <c r="P1123" s="433">
        <f>'TIMUGNA VENTURES'!O40</f>
        <v>0.99290479176577418</v>
      </c>
      <c r="Q1123" s="433" t="str">
        <f>'TIMUGNA VENTURES'!P40</f>
        <v>C</v>
      </c>
      <c r="R1123" s="434">
        <f>'TIMUGNA VENTURES'!Q40</f>
        <v>5</v>
      </c>
      <c r="S1123" s="443">
        <f>'TIMUGNA VENTURES'!R40</f>
        <v>1.5000000000000006E-2</v>
      </c>
      <c r="T1123" s="443">
        <f>'TIMUGNA VENTURES'!S40</f>
        <v>277.63636363636363</v>
      </c>
      <c r="U1123" s="433">
        <f>'TIMUGNA VENTURES'!T40</f>
        <v>30</v>
      </c>
      <c r="V1123" s="433">
        <f>'TIMUGNA VENTURES'!U40</f>
        <v>4</v>
      </c>
      <c r="W1123" s="433">
        <f>'TIMUGNA VENTURES'!V40</f>
        <v>34</v>
      </c>
      <c r="X1123" s="434">
        <f>'TIMUGNA VENTURES'!W40</f>
        <v>170</v>
      </c>
      <c r="Y1123" s="434">
        <f>'TIMUGNA VENTURES'!X40</f>
        <v>0</v>
      </c>
      <c r="Z1123" s="443">
        <f>'TIMUGNA VENTURES'!Y40</f>
        <v>0</v>
      </c>
      <c r="AA1123" s="444">
        <f>'TIMUGNA VENTURES'!Z40</f>
        <v>2.3411764705882354</v>
      </c>
      <c r="AB1123" s="446" t="str">
        <f>'TIMUGNA VENTURES'!AA40</f>
        <v>VERY HIGH-DON’T ORDER</v>
      </c>
      <c r="AC1123" s="443">
        <f>'TIMUGNA VENTURES'!AB40</f>
        <v>0</v>
      </c>
      <c r="AD1123" s="450">
        <f>Table1[[#This Row],[Stock Sell in/Sell out]]*Table1[[#This Row],[Stock Norm +Transit Time]]/Table1[[#This Row],[Stock Norm QTY]]</f>
        <v>79.599999999999994</v>
      </c>
      <c r="AE1123" s="443">
        <f>Table1[[#This Row],[Stock Norm +Transit Time]]*Table1[[#This Row],[Av. Daily Sales MT]]</f>
        <v>0.51000000000000023</v>
      </c>
    </row>
    <row r="1124" spans="1:31" hidden="1">
      <c r="A1124" s="433" t="s">
        <v>124</v>
      </c>
      <c r="B1124" s="433" t="s">
        <v>342</v>
      </c>
      <c r="C1124" s="433" t="str">
        <f>'TIMUGNA VENTURES'!B41</f>
        <v>W115</v>
      </c>
      <c r="D1124" s="433" t="str">
        <f>'TIMUGNA VENTURES'!C41</f>
        <v>FORTUNE THAI 4.5KG</v>
      </c>
      <c r="E1124" s="433" t="str">
        <f>'TIMUGNA VENTURES'!D41</f>
        <v>RICE</v>
      </c>
      <c r="F1124" s="433" t="str">
        <f>'TIMUGNA VENTURES'!E41</f>
        <v>FORTUNE</v>
      </c>
      <c r="G1124" s="443">
        <f>'TIMUGNA VENTURES'!F41</f>
        <v>0.28500000000000003</v>
      </c>
      <c r="H1124" s="434">
        <f>'TIMUGNA VENTURES'!G41</f>
        <v>12.666666666666668</v>
      </c>
      <c r="I1124" s="443">
        <f>'TIMUGNA VENTURES'!H41</f>
        <v>3974.666666666667</v>
      </c>
      <c r="J1124" s="433">
        <f>'TIMUGNA VENTURES'!I41</f>
        <v>0</v>
      </c>
      <c r="K1124" s="443">
        <f>'TIMUGNA VENTURES'!J41</f>
        <v>0</v>
      </c>
      <c r="L1124" s="443">
        <f>'TIMUGNA VENTURES'!K41</f>
        <v>0</v>
      </c>
      <c r="M1124" s="443">
        <f>'TIMUGNA VENTURES'!L41</f>
        <v>313.78947368421052</v>
      </c>
      <c r="N1124" s="433">
        <f>'TIMUGNA VENTURES'!M41</f>
        <v>16</v>
      </c>
      <c r="O1124" s="444">
        <f>'TIMUGNA VENTURES'!N41</f>
        <v>2.5677896466721442E-3</v>
      </c>
      <c r="P1124" s="433">
        <f>'TIMUGNA VENTURES'!O41</f>
        <v>0.99547258141244632</v>
      </c>
      <c r="Q1124" s="433" t="str">
        <f>'TIMUGNA VENTURES'!P41</f>
        <v>C</v>
      </c>
      <c r="R1124" s="434">
        <f>'TIMUGNA VENTURES'!Q41</f>
        <v>0.5757575757575758</v>
      </c>
      <c r="S1124" s="443">
        <f>'TIMUGNA VENTURES'!R41</f>
        <v>1.2954545454545456E-2</v>
      </c>
      <c r="T1124" s="443">
        <f>'TIMUGNA VENTURES'!S41</f>
        <v>180.66666666666669</v>
      </c>
      <c r="U1124" s="433">
        <f>'TIMUGNA VENTURES'!T41</f>
        <v>30</v>
      </c>
      <c r="V1124" s="433">
        <f>'TIMUGNA VENTURES'!U41</f>
        <v>4</v>
      </c>
      <c r="W1124" s="433">
        <f>'TIMUGNA VENTURES'!V41</f>
        <v>34</v>
      </c>
      <c r="X1124" s="434">
        <f>'TIMUGNA VENTURES'!W41</f>
        <v>19.575757575757578</v>
      </c>
      <c r="Y1124" s="434">
        <f>'TIMUGNA VENTURES'!X41</f>
        <v>19.575757575757578</v>
      </c>
      <c r="Z1124" s="443">
        <f>'TIMUGNA VENTURES'!Y41</f>
        <v>0.44045454545454554</v>
      </c>
      <c r="AA1124" s="444">
        <f>'TIMUGNA VENTURES'!Z41</f>
        <v>0</v>
      </c>
      <c r="AB1124" s="446" t="str">
        <f>'TIMUGNA VENTURES'!AA41</f>
        <v>VERY LOW-ORDER URGENTLY</v>
      </c>
      <c r="AC1124" s="443">
        <f>'TIMUGNA VENTURES'!AB41</f>
        <v>6142.666666666667</v>
      </c>
      <c r="AD1124" s="450">
        <f>Table1[[#This Row],[Stock Sell in/Sell out]]*Table1[[#This Row],[Stock Norm +Transit Time]]/Table1[[#This Row],[Stock Norm QTY]]</f>
        <v>0</v>
      </c>
      <c r="AE1124" s="443">
        <f>Table1[[#This Row],[Stock Norm +Transit Time]]*Table1[[#This Row],[Av. Daily Sales MT]]</f>
        <v>0.44045454545454554</v>
      </c>
    </row>
    <row r="1125" spans="1:31" hidden="1">
      <c r="A1125" s="433" t="s">
        <v>124</v>
      </c>
      <c r="B1125" s="433" t="s">
        <v>342</v>
      </c>
      <c r="C1125" s="433" t="str">
        <f>'TIMUGNA VENTURES'!B42</f>
        <v>W136</v>
      </c>
      <c r="D1125" s="433" t="str">
        <f>'TIMUGNA VENTURES'!C42</f>
        <v>FORTUNE EMO PA 4.5KG</v>
      </c>
      <c r="E1125" s="433" t="str">
        <f>'TIMUGNA VENTURES'!D42</f>
        <v>RICE</v>
      </c>
      <c r="F1125" s="433" t="str">
        <f>'TIMUGNA VENTURES'!E42</f>
        <v>FORTUNE</v>
      </c>
      <c r="G1125" s="443">
        <f>'TIMUGNA VENTURES'!F42</f>
        <v>0.27749999999999997</v>
      </c>
      <c r="H1125" s="434">
        <f>'TIMUGNA VENTURES'!G42</f>
        <v>12.333333333333334</v>
      </c>
      <c r="I1125" s="443">
        <f>'TIMUGNA VENTURES'!H42</f>
        <v>2010.3333333333333</v>
      </c>
      <c r="J1125" s="433">
        <f>'TIMUGNA VENTURES'!I42</f>
        <v>0</v>
      </c>
      <c r="K1125" s="443">
        <f>'TIMUGNA VENTURES'!J42</f>
        <v>0</v>
      </c>
      <c r="L1125" s="443">
        <f>'TIMUGNA VENTURES'!K42</f>
        <v>0</v>
      </c>
      <c r="M1125" s="443">
        <f>'TIMUGNA VENTURES'!L42</f>
        <v>163</v>
      </c>
      <c r="N1125" s="433">
        <f>'TIMUGNA VENTURES'!M42</f>
        <v>32</v>
      </c>
      <c r="O1125" s="444">
        <f>'TIMUGNA VENTURES'!N42</f>
        <v>2.5002162349176136E-3</v>
      </c>
      <c r="P1125" s="433">
        <f>'TIMUGNA VENTURES'!O42</f>
        <v>0.99797279764736391</v>
      </c>
      <c r="Q1125" s="433" t="str">
        <f>'TIMUGNA VENTURES'!P42</f>
        <v>C</v>
      </c>
      <c r="R1125" s="434">
        <f>'TIMUGNA VENTURES'!Q42</f>
        <v>0.56060606060606066</v>
      </c>
      <c r="S1125" s="443">
        <f>'TIMUGNA VENTURES'!R42</f>
        <v>1.2613636363636362E-2</v>
      </c>
      <c r="T1125" s="443">
        <f>'TIMUGNA VENTURES'!S42</f>
        <v>91.378787878787875</v>
      </c>
      <c r="U1125" s="433">
        <f>'TIMUGNA VENTURES'!T42</f>
        <v>30</v>
      </c>
      <c r="V1125" s="433">
        <f>'TIMUGNA VENTURES'!U42</f>
        <v>4</v>
      </c>
      <c r="W1125" s="433">
        <f>'TIMUGNA VENTURES'!V42</f>
        <v>34</v>
      </c>
      <c r="X1125" s="434">
        <f>'TIMUGNA VENTURES'!W42</f>
        <v>19.060606060606062</v>
      </c>
      <c r="Y1125" s="434">
        <f>'TIMUGNA VENTURES'!X42</f>
        <v>19.060606060606062</v>
      </c>
      <c r="Z1125" s="443">
        <f>'TIMUGNA VENTURES'!Y42</f>
        <v>0.42886363636363634</v>
      </c>
      <c r="AA1125" s="444">
        <f>'TIMUGNA VENTURES'!Z42</f>
        <v>0</v>
      </c>
      <c r="AB1125" s="446" t="str">
        <f>'TIMUGNA VENTURES'!AA42</f>
        <v>VERY LOW-ORDER URGENTLY</v>
      </c>
      <c r="AC1125" s="443">
        <f>'TIMUGNA VENTURES'!AB42</f>
        <v>3106.878787878788</v>
      </c>
      <c r="AD1125" s="450">
        <f>Table1[[#This Row],[Stock Sell in/Sell out]]*Table1[[#This Row],[Stock Norm +Transit Time]]/Table1[[#This Row],[Stock Norm QTY]]</f>
        <v>0</v>
      </c>
      <c r="AE1125" s="443">
        <f>Table1[[#This Row],[Stock Norm +Transit Time]]*Table1[[#This Row],[Av. Daily Sales MT]]</f>
        <v>0.42886363636363628</v>
      </c>
    </row>
    <row r="1126" spans="1:31" hidden="1">
      <c r="A1126" s="433" t="s">
        <v>124</v>
      </c>
      <c r="B1126" s="433" t="s">
        <v>342</v>
      </c>
      <c r="C1126" s="433" t="str">
        <f>'TIMUGNA VENTURES'!B43</f>
        <v>W231</v>
      </c>
      <c r="D1126" s="433" t="str">
        <f>'TIMUGNA VENTURES'!C43</f>
        <v>EAZZY DETERGENT 100X75G</v>
      </c>
      <c r="E1126" s="433" t="str">
        <f>'TIMUGNA VENTURES'!D43</f>
        <v>DETERGENT</v>
      </c>
      <c r="F1126" s="433" t="str">
        <f>'TIMUGNA VENTURES'!E43</f>
        <v>EAZZY</v>
      </c>
      <c r="G1126" s="443">
        <f>'TIMUGNA VENTURES'!F43</f>
        <v>0.22500000000000009</v>
      </c>
      <c r="H1126" s="434">
        <f>'TIMUGNA VENTURES'!G43</f>
        <v>30</v>
      </c>
      <c r="I1126" s="443">
        <f>'TIMUGNA VENTURES'!H43</f>
        <v>2400.3000000000015</v>
      </c>
      <c r="J1126" s="433">
        <f>'TIMUGNA VENTURES'!I43</f>
        <v>0</v>
      </c>
      <c r="K1126" s="443">
        <f>'TIMUGNA VENTURES'!J43</f>
        <v>0</v>
      </c>
      <c r="L1126" s="443">
        <f>'TIMUGNA VENTURES'!K43</f>
        <v>0</v>
      </c>
      <c r="M1126" s="443">
        <f>'TIMUGNA VENTURES'!L43</f>
        <v>80.010000000000048</v>
      </c>
      <c r="N1126" s="433">
        <f>'TIMUGNA VENTURES'!M43</f>
        <v>18</v>
      </c>
      <c r="O1126" s="444">
        <f>'TIMUGNA VENTURES'!N43</f>
        <v>2.0272023526359041E-3</v>
      </c>
      <c r="P1126" s="433">
        <f>'TIMUGNA VENTURES'!O43</f>
        <v>0.99999999999999978</v>
      </c>
      <c r="Q1126" s="433" t="str">
        <f>'TIMUGNA VENTURES'!P43</f>
        <v>C</v>
      </c>
      <c r="R1126" s="434">
        <f>'TIMUGNA VENTURES'!Q43</f>
        <v>1.3636363636363635</v>
      </c>
      <c r="S1126" s="443">
        <f>'TIMUGNA VENTURES'!R43</f>
        <v>1.0227272727272731E-2</v>
      </c>
      <c r="T1126" s="443">
        <f>'TIMUGNA VENTURES'!S43</f>
        <v>109.10454545454553</v>
      </c>
      <c r="U1126" s="433">
        <f>'TIMUGNA VENTURES'!T43</f>
        <v>30</v>
      </c>
      <c r="V1126" s="433">
        <f>'TIMUGNA VENTURES'!U43</f>
        <v>4</v>
      </c>
      <c r="W1126" s="433">
        <f>'TIMUGNA VENTURES'!V43</f>
        <v>34</v>
      </c>
      <c r="X1126" s="434">
        <f>'TIMUGNA VENTURES'!W43</f>
        <v>46.36363636363636</v>
      </c>
      <c r="Y1126" s="434">
        <f>'TIMUGNA VENTURES'!X43</f>
        <v>46.36363636363636</v>
      </c>
      <c r="Z1126" s="443">
        <f>'TIMUGNA VENTURES'!Y43</f>
        <v>0.34772727272727283</v>
      </c>
      <c r="AA1126" s="444">
        <f>'TIMUGNA VENTURES'!Z43</f>
        <v>0</v>
      </c>
      <c r="AB1126" s="446" t="str">
        <f>'TIMUGNA VENTURES'!AA43</f>
        <v>VERY LOW-ORDER URGENTLY</v>
      </c>
      <c r="AC1126" s="443">
        <f>'TIMUGNA VENTURES'!AB43</f>
        <v>3709.5545454545472</v>
      </c>
      <c r="AD1126" s="450">
        <f>Table1[[#This Row],[Stock Sell in/Sell out]]*Table1[[#This Row],[Stock Norm +Transit Time]]/Table1[[#This Row],[Stock Norm QTY]]</f>
        <v>0</v>
      </c>
      <c r="AE1126" s="443">
        <f>Table1[[#This Row],[Stock Norm +Transit Time]]*Table1[[#This Row],[Av. Daily Sales MT]]</f>
        <v>0.34772727272727283</v>
      </c>
    </row>
    <row r="1127" spans="1:31" hidden="1">
      <c r="A1127" s="433" t="s">
        <v>135</v>
      </c>
      <c r="B1127" s="433" t="s">
        <v>342</v>
      </c>
      <c r="C1127" s="433" t="str">
        <f>'MAALTIMA ENT - WA'!B5</f>
        <v>W084</v>
      </c>
      <c r="D1127" s="433" t="str">
        <f>'MAALTIMA ENT - WA'!C5</f>
        <v>JAMAA CLASS 16 X 800G</v>
      </c>
      <c r="E1127" s="433" t="str">
        <f>'MAALTIMA ENT - WA'!D5</f>
        <v>SOAP</v>
      </c>
      <c r="F1127" s="433" t="str">
        <f>'MAALTIMA ENT - WA'!E5</f>
        <v>JAMAA</v>
      </c>
      <c r="G1127" s="443">
        <f>'MAALTIMA ENT - WA'!F5</f>
        <v>8.5973333333333439</v>
      </c>
      <c r="H1127" s="434">
        <f>'MAALTIMA ENT - WA'!G5</f>
        <v>671.66666666666663</v>
      </c>
      <c r="I1127" s="443">
        <f>'MAALTIMA ENT - WA'!H5</f>
        <v>135016.6</v>
      </c>
      <c r="J1127" s="433">
        <f>'MAALTIMA ENT - WA'!I5</f>
        <v>0</v>
      </c>
      <c r="K1127" s="443">
        <f>'MAALTIMA ENT - WA'!J5</f>
        <v>0</v>
      </c>
      <c r="L1127" s="443">
        <f>'MAALTIMA ENT - WA'!K5</f>
        <v>0</v>
      </c>
      <c r="M1127" s="443">
        <f>'MAALTIMA ENT - WA'!L5</f>
        <v>201.01727047146403</v>
      </c>
      <c r="N1127" s="433">
        <f>'MAALTIMA ENT - WA'!M5</f>
        <v>12</v>
      </c>
      <c r="O1127" s="444">
        <f>'MAALTIMA ENT - WA'!N5</f>
        <v>0.30179558544388613</v>
      </c>
      <c r="P1127" s="433">
        <f>'MAALTIMA ENT - WA'!O5</f>
        <v>0.30179558544388613</v>
      </c>
      <c r="Q1127" s="433" t="str">
        <f>'MAALTIMA ENT - WA'!P5</f>
        <v>A</v>
      </c>
      <c r="R1127" s="434">
        <f>'MAALTIMA ENT - WA'!Q5</f>
        <v>30.530303030303028</v>
      </c>
      <c r="S1127" s="443">
        <f>'MAALTIMA ENT - WA'!R5</f>
        <v>0.39078787878787929</v>
      </c>
      <c r="T1127" s="443">
        <f>'MAALTIMA ENT - WA'!S5</f>
        <v>6137.1181818181822</v>
      </c>
      <c r="U1127" s="433">
        <f>'MAALTIMA ENT - WA'!T5</f>
        <v>7</v>
      </c>
      <c r="V1127" s="433">
        <f>'MAALTIMA ENT - WA'!U5</f>
        <v>4</v>
      </c>
      <c r="W1127" s="433">
        <f>'MAALTIMA ENT - WA'!V5</f>
        <v>11</v>
      </c>
      <c r="X1127" s="434">
        <f>'MAALTIMA ENT - WA'!W5</f>
        <v>335.83333333333331</v>
      </c>
      <c r="Y1127" s="434">
        <f>'MAALTIMA ENT - WA'!X5</f>
        <v>335.83333333333331</v>
      </c>
      <c r="Z1127" s="443">
        <f>'MAALTIMA ENT - WA'!Y5</f>
        <v>4.298666666666672</v>
      </c>
      <c r="AA1127" s="444">
        <f>'MAALTIMA ENT - WA'!Z5</f>
        <v>0</v>
      </c>
      <c r="AB1127" s="446" t="str">
        <f>'MAALTIMA ENT - WA'!AA5</f>
        <v>VERY LOW-ORDER URGENTLY</v>
      </c>
      <c r="AC1127" s="443">
        <f>'MAALTIMA ENT - WA'!AB5</f>
        <v>67508.3</v>
      </c>
      <c r="AD1127" s="450">
        <f>Table1[[#This Row],[Stock Sell in/Sell out]]*Table1[[#This Row],[Stock Norm +Transit Time]]/Table1[[#This Row],[Stock Norm QTY]]</f>
        <v>0</v>
      </c>
      <c r="AE1127" s="443">
        <f>Table1[[#This Row],[Stock Norm +Transit Time]]*Table1[[#This Row],[Av. Daily Sales MT]]</f>
        <v>4.298666666666672</v>
      </c>
    </row>
    <row r="1128" spans="1:31" hidden="1">
      <c r="A1128" s="433" t="s">
        <v>135</v>
      </c>
      <c r="B1128" s="433" t="s">
        <v>342</v>
      </c>
      <c r="C1128" s="433" t="str">
        <f>'MAALTIMA ENT - WA'!B6</f>
        <v>W168</v>
      </c>
      <c r="D1128" s="433" t="str">
        <f>'MAALTIMA ENT - WA'!C6</f>
        <v>JAMAA 24 X 200G</v>
      </c>
      <c r="E1128" s="433" t="str">
        <f>'MAALTIMA ENT - WA'!D6</f>
        <v>SOAP</v>
      </c>
      <c r="F1128" s="433" t="str">
        <f>'MAALTIMA ENT - WA'!E6</f>
        <v>JAMAA</v>
      </c>
      <c r="G1128" s="443">
        <f>'MAALTIMA ENT - WA'!F6</f>
        <v>3.7231999999999994</v>
      </c>
      <c r="H1128" s="434">
        <f>'MAALTIMA ENT - WA'!G6</f>
        <v>775.66666666666663</v>
      </c>
      <c r="I1128" s="443">
        <f>'MAALTIMA ENT - WA'!H6</f>
        <v>65658.170000000013</v>
      </c>
      <c r="J1128" s="433">
        <f>'MAALTIMA ENT - WA'!I6</f>
        <v>4</v>
      </c>
      <c r="K1128" s="443">
        <f>'MAALTIMA ENT - WA'!J6</f>
        <v>1.9199999999999998E-2</v>
      </c>
      <c r="L1128" s="443">
        <f>'MAALTIMA ENT - WA'!K6</f>
        <v>338.58961753330476</v>
      </c>
      <c r="M1128" s="443">
        <f>'MAALTIMA ENT - WA'!L6</f>
        <v>84.64740438332619</v>
      </c>
      <c r="N1128" s="433">
        <f>'MAALTIMA ENT - WA'!M6</f>
        <v>5</v>
      </c>
      <c r="O1128" s="444">
        <f>'MAALTIMA ENT - WA'!N6</f>
        <v>0.13069695918013438</v>
      </c>
      <c r="P1128" s="433">
        <f>'MAALTIMA ENT - WA'!O6</f>
        <v>0.43249254462402054</v>
      </c>
      <c r="Q1128" s="433" t="str">
        <f>'MAALTIMA ENT - WA'!P6</f>
        <v>A</v>
      </c>
      <c r="R1128" s="434">
        <f>'MAALTIMA ENT - WA'!Q6</f>
        <v>35.257575757575758</v>
      </c>
      <c r="S1128" s="443">
        <f>'MAALTIMA ENT - WA'!R6</f>
        <v>0.1692363636363636</v>
      </c>
      <c r="T1128" s="443">
        <f>'MAALTIMA ENT - WA'!S6</f>
        <v>2984.4622727272731</v>
      </c>
      <c r="U1128" s="433">
        <f>'MAALTIMA ENT - WA'!T6</f>
        <v>7</v>
      </c>
      <c r="V1128" s="433">
        <f>'MAALTIMA ENT - WA'!U6</f>
        <v>4</v>
      </c>
      <c r="W1128" s="433">
        <f>'MAALTIMA ENT - WA'!V6</f>
        <v>11</v>
      </c>
      <c r="X1128" s="434">
        <f>'MAALTIMA ENT - WA'!W6</f>
        <v>387.83333333333331</v>
      </c>
      <c r="Y1128" s="434">
        <f>'MAALTIMA ENT - WA'!X6</f>
        <v>383.83333333333331</v>
      </c>
      <c r="Z1128" s="443">
        <f>'MAALTIMA ENT - WA'!Y6</f>
        <v>1.8423999999999998</v>
      </c>
      <c r="AA1128" s="444">
        <f>'MAALTIMA ENT - WA'!Z6</f>
        <v>1.0313708637730984E-2</v>
      </c>
      <c r="AB1128" s="446" t="str">
        <f>'MAALTIMA ENT - WA'!AA6</f>
        <v>VERY LOW-ORDER URGENTLY</v>
      </c>
      <c r="AC1128" s="443">
        <f>'MAALTIMA ENT - WA'!AB6</f>
        <v>32490.495382466703</v>
      </c>
      <c r="AD1128" s="450">
        <f>Table1[[#This Row],[Stock Sell in/Sell out]]*Table1[[#This Row],[Stock Norm +Transit Time]]/Table1[[#This Row],[Stock Norm QTY]]</f>
        <v>0.11345079501504084</v>
      </c>
      <c r="AE1128" s="443">
        <f>Table1[[#This Row],[Stock Norm +Transit Time]]*Table1[[#This Row],[Av. Daily Sales MT]]</f>
        <v>1.8615999999999997</v>
      </c>
    </row>
    <row r="1129" spans="1:31" hidden="1">
      <c r="A1129" s="433" t="s">
        <v>135</v>
      </c>
      <c r="B1129" s="433" t="s">
        <v>342</v>
      </c>
      <c r="C1129" s="433" t="str">
        <f>'MAALTIMA ENT - WA'!B7</f>
        <v>W151</v>
      </c>
      <c r="D1129" s="433" t="str">
        <f>'MAALTIMA ENT - WA'!C7</f>
        <v>FRYTOL 4.5 LT</v>
      </c>
      <c r="E1129" s="433" t="str">
        <f>'MAALTIMA ENT - WA'!D7</f>
        <v>COOKING OIL</v>
      </c>
      <c r="F1129" s="433" t="str">
        <f>'MAALTIMA ENT - WA'!E7</f>
        <v>FRYTOL</v>
      </c>
      <c r="G1129" s="443">
        <f>'MAALTIMA ENT - WA'!F7</f>
        <v>2.4299999999999993</v>
      </c>
      <c r="H1129" s="434">
        <f>'MAALTIMA ENT - WA'!G7</f>
        <v>150</v>
      </c>
      <c r="I1129" s="443">
        <f>'MAALTIMA ENT - WA'!H7</f>
        <v>63871.666666666672</v>
      </c>
      <c r="J1129" s="433">
        <f>'MAALTIMA ENT - WA'!I7</f>
        <v>5</v>
      </c>
      <c r="K1129" s="443">
        <f>'MAALTIMA ENT - WA'!J7</f>
        <v>8.1000000000000003E-2</v>
      </c>
      <c r="L1129" s="443">
        <f>'MAALTIMA ENT - WA'!K7</f>
        <v>2129.0555555555557</v>
      </c>
      <c r="M1129" s="443">
        <f>'MAALTIMA ENT - WA'!L7</f>
        <v>425.81111111111113</v>
      </c>
      <c r="N1129" s="433">
        <f>'MAALTIMA ENT - WA'!M7</f>
        <v>1</v>
      </c>
      <c r="O1129" s="444">
        <f>'MAALTIMA ENT - WA'!N7</f>
        <v>8.5301249142599511E-2</v>
      </c>
      <c r="P1129" s="433">
        <f>'MAALTIMA ENT - WA'!O7</f>
        <v>0.51779379376662005</v>
      </c>
      <c r="Q1129" s="433" t="str">
        <f>'MAALTIMA ENT - WA'!P7</f>
        <v>B</v>
      </c>
      <c r="R1129" s="434">
        <f>'MAALTIMA ENT - WA'!Q7</f>
        <v>6.8181818181818183</v>
      </c>
      <c r="S1129" s="443">
        <f>'MAALTIMA ENT - WA'!R7</f>
        <v>0.11045454545454542</v>
      </c>
      <c r="T1129" s="443">
        <f>'MAALTIMA ENT - WA'!S7</f>
        <v>2903.257575757576</v>
      </c>
      <c r="U1129" s="433">
        <f>'MAALTIMA ENT - WA'!T7</f>
        <v>14</v>
      </c>
      <c r="V1129" s="433">
        <f>'MAALTIMA ENT - WA'!U7</f>
        <v>4</v>
      </c>
      <c r="W1129" s="433">
        <f>'MAALTIMA ENT - WA'!V7</f>
        <v>18</v>
      </c>
      <c r="X1129" s="434">
        <f>'MAALTIMA ENT - WA'!W7</f>
        <v>122.72727272727273</v>
      </c>
      <c r="Y1129" s="434">
        <f>'MAALTIMA ENT - WA'!X7</f>
        <v>117.72727272727273</v>
      </c>
      <c r="Z1129" s="443">
        <f>'MAALTIMA ENT - WA'!Y7</f>
        <v>1.9071818181818176</v>
      </c>
      <c r="AA1129" s="444">
        <f>'MAALTIMA ENT - WA'!Z7</f>
        <v>4.0740740740740737E-2</v>
      </c>
      <c r="AB1129" s="446" t="str">
        <f>'MAALTIMA ENT - WA'!AA7</f>
        <v>VERY LOW-ORDER URGENTLY</v>
      </c>
      <c r="AC1129" s="443">
        <f>'MAALTIMA ENT - WA'!AB7</f>
        <v>50129.580808080813</v>
      </c>
      <c r="AD1129" s="450">
        <f>Table1[[#This Row],[Stock Sell in/Sell out]]*Table1[[#This Row],[Stock Norm +Transit Time]]/Table1[[#This Row],[Stock Norm QTY]]</f>
        <v>0.73333333333333328</v>
      </c>
      <c r="AE1129" s="443">
        <f>Table1[[#This Row],[Stock Norm +Transit Time]]*Table1[[#This Row],[Av. Daily Sales MT]]</f>
        <v>1.9881818181818174</v>
      </c>
    </row>
    <row r="1130" spans="1:31" hidden="1">
      <c r="A1130" s="433" t="s">
        <v>135</v>
      </c>
      <c r="B1130" s="433" t="s">
        <v>342</v>
      </c>
      <c r="C1130" s="433" t="str">
        <f>'MAALTIMA ENT - WA'!B8</f>
        <v>W237</v>
      </c>
      <c r="D1130" s="433" t="str">
        <f>'MAALTIMA ENT - WA'!C8</f>
        <v>EAZZY LAUNDRY SOAP 24X220G</v>
      </c>
      <c r="E1130" s="433" t="str">
        <f>'MAALTIMA ENT - WA'!D8</f>
        <v>SOAP</v>
      </c>
      <c r="F1130" s="433" t="str">
        <f>'MAALTIMA ENT - WA'!E8</f>
        <v>EAZZY</v>
      </c>
      <c r="G1130" s="443">
        <f>'MAALTIMA ENT - WA'!F8</f>
        <v>1.5523199999999993</v>
      </c>
      <c r="H1130" s="434">
        <f>'MAALTIMA ENT - WA'!G8</f>
        <v>294</v>
      </c>
      <c r="I1130" s="443">
        <f>'MAALTIMA ENT - WA'!H8</f>
        <v>37557.766666666612</v>
      </c>
      <c r="J1130" s="433">
        <f>'MAALTIMA ENT - WA'!I8</f>
        <v>0</v>
      </c>
      <c r="K1130" s="443">
        <f>'MAALTIMA ENT - WA'!J8</f>
        <v>0</v>
      </c>
      <c r="L1130" s="443">
        <f>'MAALTIMA ENT - WA'!K8</f>
        <v>0</v>
      </c>
      <c r="M1130" s="443">
        <f>'MAALTIMA ENT - WA'!L8</f>
        <v>127.74750566893405</v>
      </c>
      <c r="N1130" s="433">
        <f>'MAALTIMA ENT - WA'!M8</f>
        <v>16</v>
      </c>
      <c r="O1130" s="444">
        <f>'MAALTIMA ENT - WA'!N8</f>
        <v>5.4491701674502076E-2</v>
      </c>
      <c r="P1130" s="433">
        <f>'MAALTIMA ENT - WA'!O8</f>
        <v>0.57228549544112217</v>
      </c>
      <c r="Q1130" s="433" t="str">
        <f>'MAALTIMA ENT - WA'!P8</f>
        <v>B</v>
      </c>
      <c r="R1130" s="434">
        <f>'MAALTIMA ENT - WA'!Q8</f>
        <v>13.363636363636363</v>
      </c>
      <c r="S1130" s="443">
        <f>'MAALTIMA ENT - WA'!R8</f>
        <v>7.055999999999997E-2</v>
      </c>
      <c r="T1130" s="443">
        <f>'MAALTIMA ENT - WA'!S8</f>
        <v>1707.1712121212097</v>
      </c>
      <c r="U1130" s="433">
        <f>'MAALTIMA ENT - WA'!T8</f>
        <v>14</v>
      </c>
      <c r="V1130" s="433">
        <f>'MAALTIMA ENT - WA'!U8</f>
        <v>4</v>
      </c>
      <c r="W1130" s="433">
        <f>'MAALTIMA ENT - WA'!V8</f>
        <v>18</v>
      </c>
      <c r="X1130" s="434">
        <f>'MAALTIMA ENT - WA'!W8</f>
        <v>240.54545454545453</v>
      </c>
      <c r="Y1130" s="434">
        <f>'MAALTIMA ENT - WA'!X8</f>
        <v>240.54545454545453</v>
      </c>
      <c r="Z1130" s="443">
        <f>'MAALTIMA ENT - WA'!Y8</f>
        <v>1.2700799999999992</v>
      </c>
      <c r="AA1130" s="444">
        <f>'MAALTIMA ENT - WA'!Z8</f>
        <v>0</v>
      </c>
      <c r="AB1130" s="446" t="str">
        <f>'MAALTIMA ENT - WA'!AA8</f>
        <v>VERY LOW-ORDER URGENTLY</v>
      </c>
      <c r="AC1130" s="443">
        <f>'MAALTIMA ENT - WA'!AB8</f>
        <v>30729.08181818177</v>
      </c>
      <c r="AD1130" s="450">
        <f>Table1[[#This Row],[Stock Sell in/Sell out]]*Table1[[#This Row],[Stock Norm +Transit Time]]/Table1[[#This Row],[Stock Norm QTY]]</f>
        <v>0</v>
      </c>
      <c r="AE1130" s="443">
        <f>Table1[[#This Row],[Stock Norm +Transit Time]]*Table1[[#This Row],[Av. Daily Sales MT]]</f>
        <v>1.2700799999999994</v>
      </c>
    </row>
    <row r="1131" spans="1:31" hidden="1">
      <c r="A1131" s="433" t="s">
        <v>135</v>
      </c>
      <c r="B1131" s="433" t="s">
        <v>342</v>
      </c>
      <c r="C1131" s="433" t="str">
        <f>'MAALTIMA ENT - WA'!B9</f>
        <v>W205</v>
      </c>
      <c r="D1131" s="433" t="str">
        <f>'MAALTIMA ENT - WA'!C9</f>
        <v>ALIFE ROSE 18X200G</v>
      </c>
      <c r="E1131" s="433" t="str">
        <f>'MAALTIMA ENT - WA'!D9</f>
        <v>SOAP</v>
      </c>
      <c r="F1131" s="433" t="str">
        <f>'MAALTIMA ENT - WA'!E9</f>
        <v>ALIFE</v>
      </c>
      <c r="G1131" s="443">
        <f>'MAALTIMA ENT - WA'!F9</f>
        <v>1.1052000000000015</v>
      </c>
      <c r="H1131" s="434">
        <f>'MAALTIMA ENT - WA'!G9</f>
        <v>307</v>
      </c>
      <c r="I1131" s="443">
        <f>'MAALTIMA ENT - WA'!H9</f>
        <v>25582.133333333331</v>
      </c>
      <c r="J1131" s="433">
        <f>'MAALTIMA ENT - WA'!I9</f>
        <v>5</v>
      </c>
      <c r="K1131" s="443">
        <f>'MAALTIMA ENT - WA'!J9</f>
        <v>1.7999999999999999E-2</v>
      </c>
      <c r="L1131" s="443">
        <f>'MAALTIMA ENT - WA'!K9</f>
        <v>416.64712269272525</v>
      </c>
      <c r="M1131" s="443">
        <f>'MAALTIMA ENT - WA'!L9</f>
        <v>83.329424538545055</v>
      </c>
      <c r="N1131" s="433">
        <f>'MAALTIMA ENT - WA'!M9</f>
        <v>18</v>
      </c>
      <c r="O1131" s="444">
        <f>'MAALTIMA ENT - WA'!N9</f>
        <v>3.8796271832263841E-2</v>
      </c>
      <c r="P1131" s="433">
        <f>'MAALTIMA ENT - WA'!O9</f>
        <v>0.61108176727338603</v>
      </c>
      <c r="Q1131" s="433" t="str">
        <f>'MAALTIMA ENT - WA'!P9</f>
        <v>B</v>
      </c>
      <c r="R1131" s="434">
        <f>'MAALTIMA ENT - WA'!Q9</f>
        <v>13.954545454545455</v>
      </c>
      <c r="S1131" s="443">
        <f>'MAALTIMA ENT - WA'!R9</f>
        <v>5.0236363636363704E-2</v>
      </c>
      <c r="T1131" s="443">
        <f>'MAALTIMA ENT - WA'!S9</f>
        <v>1162.8242424242424</v>
      </c>
      <c r="U1131" s="433">
        <f>'MAALTIMA ENT - WA'!T9</f>
        <v>14</v>
      </c>
      <c r="V1131" s="433">
        <f>'MAALTIMA ENT - WA'!U9</f>
        <v>4</v>
      </c>
      <c r="W1131" s="433">
        <f>'MAALTIMA ENT - WA'!V9</f>
        <v>18</v>
      </c>
      <c r="X1131" s="434">
        <f>'MAALTIMA ENT - WA'!W9</f>
        <v>251.18181818181819</v>
      </c>
      <c r="Y1131" s="434">
        <f>'MAALTIMA ENT - WA'!X9</f>
        <v>246.18181818181819</v>
      </c>
      <c r="Z1131" s="443">
        <f>'MAALTIMA ENT - WA'!Y9</f>
        <v>0.88625454545454674</v>
      </c>
      <c r="AA1131" s="444">
        <f>'MAALTIMA ENT - WA'!Z9</f>
        <v>1.9905899384726745E-2</v>
      </c>
      <c r="AB1131" s="446" t="str">
        <f>'MAALTIMA ENT - WA'!AA9</f>
        <v>VERY LOW-ORDER URGENTLY</v>
      </c>
      <c r="AC1131" s="443">
        <f>'MAALTIMA ENT - WA'!AB9</f>
        <v>20514.189240943637</v>
      </c>
      <c r="AD1131" s="450">
        <f>Table1[[#This Row],[Stock Sell in/Sell out]]*Table1[[#This Row],[Stock Norm +Transit Time]]/Table1[[#This Row],[Stock Norm QTY]]</f>
        <v>0.35830618892508143</v>
      </c>
      <c r="AE1131" s="443">
        <f>Table1[[#This Row],[Stock Norm +Transit Time]]*Table1[[#This Row],[Av. Daily Sales MT]]</f>
        <v>0.90425454545454664</v>
      </c>
    </row>
    <row r="1132" spans="1:31" hidden="1">
      <c r="A1132" s="433" t="s">
        <v>135</v>
      </c>
      <c r="B1132" s="433" t="s">
        <v>342</v>
      </c>
      <c r="C1132" s="433" t="str">
        <f>'MAALTIMA ENT - WA'!B10</f>
        <v>W155</v>
      </c>
      <c r="D1132" s="433" t="str">
        <f>'MAALTIMA ENT - WA'!C10</f>
        <v>EAZZY 32X220G</v>
      </c>
      <c r="E1132" s="433" t="str">
        <f>'MAALTIMA ENT - WA'!D10</f>
        <v>SOAP</v>
      </c>
      <c r="F1132" s="433" t="str">
        <f>'MAALTIMA ENT - WA'!E10</f>
        <v>EAZZY</v>
      </c>
      <c r="G1132" s="443">
        <f>'MAALTIMA ENT - WA'!F10</f>
        <v>1.0956799999999998</v>
      </c>
      <c r="H1132" s="434">
        <f>'MAALTIMA ENT - WA'!G10</f>
        <v>142.66666666666666</v>
      </c>
      <c r="I1132" s="443">
        <f>'MAALTIMA ENT - WA'!H10</f>
        <v>7559.9066666666622</v>
      </c>
      <c r="J1132" s="433">
        <f>'MAALTIMA ENT - WA'!I10</f>
        <v>0</v>
      </c>
      <c r="K1132" s="443">
        <f>'MAALTIMA ENT - WA'!J10</f>
        <v>0</v>
      </c>
      <c r="L1132" s="443">
        <f>'MAALTIMA ENT - WA'!K10</f>
        <v>0</v>
      </c>
      <c r="M1132" s="443">
        <f>'MAALTIMA ENT - WA'!L10</f>
        <v>52.989999999999974</v>
      </c>
      <c r="N1132" s="433">
        <f>'MAALTIMA ENT - WA'!M10</f>
        <v>18</v>
      </c>
      <c r="O1132" s="444">
        <f>'MAALTIMA ENT - WA'!N10</f>
        <v>3.846208751463516E-2</v>
      </c>
      <c r="P1132" s="433">
        <f>'MAALTIMA ENT - WA'!O10</f>
        <v>0.64954385478802124</v>
      </c>
      <c r="Q1132" s="433" t="str">
        <f>'MAALTIMA ENT - WA'!P10</f>
        <v>B</v>
      </c>
      <c r="R1132" s="434">
        <f>'MAALTIMA ENT - WA'!Q10</f>
        <v>6.4848484848484844</v>
      </c>
      <c r="S1132" s="443">
        <f>'MAALTIMA ENT - WA'!R10</f>
        <v>4.9803636363636355E-2</v>
      </c>
      <c r="T1132" s="443">
        <f>'MAALTIMA ENT - WA'!S10</f>
        <v>343.63212121212104</v>
      </c>
      <c r="U1132" s="433">
        <f>'MAALTIMA ENT - WA'!T10</f>
        <v>14</v>
      </c>
      <c r="V1132" s="433">
        <f>'MAALTIMA ENT - WA'!U10</f>
        <v>4</v>
      </c>
      <c r="W1132" s="433">
        <f>'MAALTIMA ENT - WA'!V10</f>
        <v>18</v>
      </c>
      <c r="X1132" s="434">
        <f>'MAALTIMA ENT - WA'!W10</f>
        <v>116.72727272727272</v>
      </c>
      <c r="Y1132" s="434">
        <f>'MAALTIMA ENT - WA'!X10</f>
        <v>116.72727272727272</v>
      </c>
      <c r="Z1132" s="443">
        <f>'MAALTIMA ENT - WA'!Y10</f>
        <v>0.89646545454545445</v>
      </c>
      <c r="AA1132" s="444">
        <f>'MAALTIMA ENT - WA'!Z10</f>
        <v>0</v>
      </c>
      <c r="AB1132" s="446" t="str">
        <f>'MAALTIMA ENT - WA'!AA10</f>
        <v>VERY LOW-ORDER URGENTLY</v>
      </c>
      <c r="AC1132" s="443">
        <f>'MAALTIMA ENT - WA'!AB10</f>
        <v>6185.3781818181787</v>
      </c>
      <c r="AD1132" s="450">
        <f>Table1[[#This Row],[Stock Sell in/Sell out]]*Table1[[#This Row],[Stock Norm +Transit Time]]/Table1[[#This Row],[Stock Norm QTY]]</f>
        <v>0</v>
      </c>
      <c r="AE1132" s="443">
        <f>Table1[[#This Row],[Stock Norm +Transit Time]]*Table1[[#This Row],[Av. Daily Sales MT]]</f>
        <v>0.89646545454545445</v>
      </c>
    </row>
    <row r="1133" spans="1:31" hidden="1">
      <c r="A1133" s="433" t="s">
        <v>135</v>
      </c>
      <c r="B1133" s="433" t="s">
        <v>342</v>
      </c>
      <c r="C1133" s="433" t="str">
        <f>'MAALTIMA ENT - WA'!B11</f>
        <v>W203</v>
      </c>
      <c r="D1133" s="433" t="str">
        <f>'MAALTIMA ENT - WA'!C11</f>
        <v>ALIFE LEMON 18X200G</v>
      </c>
      <c r="E1133" s="433" t="str">
        <f>'MAALTIMA ENT - WA'!D11</f>
        <v>SOAP</v>
      </c>
      <c r="F1133" s="433" t="str">
        <f>'MAALTIMA ENT - WA'!E11</f>
        <v>ALIFE</v>
      </c>
      <c r="G1133" s="443">
        <f>'MAALTIMA ENT - WA'!F11</f>
        <v>1.090800000000002</v>
      </c>
      <c r="H1133" s="434">
        <f>'MAALTIMA ENT - WA'!G11</f>
        <v>303</v>
      </c>
      <c r="I1133" s="443">
        <f>'MAALTIMA ENT - WA'!H11</f>
        <v>25312.266666666663</v>
      </c>
      <c r="J1133" s="433">
        <f>'MAALTIMA ENT - WA'!I11</f>
        <v>8</v>
      </c>
      <c r="K1133" s="443">
        <f>'MAALTIMA ENT - WA'!J11</f>
        <v>2.8799999999999999E-2</v>
      </c>
      <c r="L1133" s="443">
        <f>'MAALTIMA ENT - WA'!K11</f>
        <v>668.31067106710657</v>
      </c>
      <c r="M1133" s="443">
        <f>'MAALTIMA ENT - WA'!L11</f>
        <v>83.538833883388321</v>
      </c>
      <c r="N1133" s="433">
        <f>'MAALTIMA ENT - WA'!M11</f>
        <v>48</v>
      </c>
      <c r="O1133" s="444">
        <f>'MAALTIMA ENT - WA'!N11</f>
        <v>3.8290782948455865E-2</v>
      </c>
      <c r="P1133" s="433">
        <f>'MAALTIMA ENT - WA'!O11</f>
        <v>0.68783463773647713</v>
      </c>
      <c r="Q1133" s="433" t="str">
        <f>'MAALTIMA ENT - WA'!P11</f>
        <v>B</v>
      </c>
      <c r="R1133" s="434">
        <f>'MAALTIMA ENT - WA'!Q11</f>
        <v>13.772727272727273</v>
      </c>
      <c r="S1133" s="443">
        <f>'MAALTIMA ENT - WA'!R11</f>
        <v>4.9581818181818275E-2</v>
      </c>
      <c r="T1133" s="443">
        <f>'MAALTIMA ENT - WA'!S11</f>
        <v>1150.5575757575755</v>
      </c>
      <c r="U1133" s="433">
        <f>'MAALTIMA ENT - WA'!T11</f>
        <v>14</v>
      </c>
      <c r="V1133" s="433">
        <f>'MAALTIMA ENT - WA'!U11</f>
        <v>4</v>
      </c>
      <c r="W1133" s="433">
        <f>'MAALTIMA ENT - WA'!V11</f>
        <v>18</v>
      </c>
      <c r="X1133" s="434">
        <f>'MAALTIMA ENT - WA'!W11</f>
        <v>247.90909090909093</v>
      </c>
      <c r="Y1133" s="434">
        <f>'MAALTIMA ENT - WA'!X11</f>
        <v>239.90909090909093</v>
      </c>
      <c r="Z1133" s="443">
        <f>'MAALTIMA ENT - WA'!Y11</f>
        <v>0.86367272727272892</v>
      </c>
      <c r="AA1133" s="444">
        <f>'MAALTIMA ENT - WA'!Z11</f>
        <v>3.2269893656032264E-2</v>
      </c>
      <c r="AB1133" s="446" t="str">
        <f>'MAALTIMA ENT - WA'!AA11</f>
        <v>VERY LOW-ORDER URGENTLY</v>
      </c>
      <c r="AC1133" s="443">
        <f>'MAALTIMA ENT - WA'!AB11</f>
        <v>20041.725692569256</v>
      </c>
      <c r="AD1133" s="450">
        <f>Table1[[#This Row],[Stock Sell in/Sell out]]*Table1[[#This Row],[Stock Norm +Transit Time]]/Table1[[#This Row],[Stock Norm QTY]]</f>
        <v>0.58085808580858078</v>
      </c>
      <c r="AE1133" s="443">
        <f>Table1[[#This Row],[Stock Norm +Transit Time]]*Table1[[#This Row],[Av. Daily Sales MT]]</f>
        <v>0.89247272727272897</v>
      </c>
    </row>
    <row r="1134" spans="1:31" hidden="1">
      <c r="A1134" s="433" t="s">
        <v>135</v>
      </c>
      <c r="B1134" s="433" t="s">
        <v>342</v>
      </c>
      <c r="C1134" s="433" t="str">
        <f>'MAALTIMA ENT - WA'!B12</f>
        <v>W204</v>
      </c>
      <c r="D1134" s="433" t="str">
        <f>'MAALTIMA ENT - WA'!C12</f>
        <v>ALIFE COCONUT 18X200G</v>
      </c>
      <c r="E1134" s="433" t="str">
        <f>'MAALTIMA ENT - WA'!D12</f>
        <v>SOAP</v>
      </c>
      <c r="F1134" s="433" t="str">
        <f>'MAALTIMA ENT - WA'!E12</f>
        <v>ALIFE</v>
      </c>
      <c r="G1134" s="443">
        <f>'MAALTIMA ENT - WA'!F12</f>
        <v>1.0152000000000012</v>
      </c>
      <c r="H1134" s="434">
        <f>'MAALTIMA ENT - WA'!G12</f>
        <v>282</v>
      </c>
      <c r="I1134" s="443">
        <f>'MAALTIMA ENT - WA'!H12</f>
        <v>23528.000000000004</v>
      </c>
      <c r="J1134" s="433">
        <f>'MAALTIMA ENT - WA'!I12</f>
        <v>89</v>
      </c>
      <c r="K1134" s="443">
        <f>'MAALTIMA ENT - WA'!J12</f>
        <v>0.32040000000000002</v>
      </c>
      <c r="L1134" s="443">
        <f>'MAALTIMA ENT - WA'!K12</f>
        <v>7425.5035460992913</v>
      </c>
      <c r="M1134" s="443">
        <f>'MAALTIMA ENT - WA'!L12</f>
        <v>83.432624113475185</v>
      </c>
      <c r="N1134" s="433">
        <f>'MAALTIMA ENT - WA'!M12</f>
        <v>32</v>
      </c>
      <c r="O1134" s="444">
        <f>'MAALTIMA ENT - WA'!N12</f>
        <v>3.5636966308463851E-2</v>
      </c>
      <c r="P1134" s="433">
        <f>'MAALTIMA ENT - WA'!O12</f>
        <v>0.72347160404494093</v>
      </c>
      <c r="Q1134" s="433" t="str">
        <f>'MAALTIMA ENT - WA'!P12</f>
        <v>B</v>
      </c>
      <c r="R1134" s="434">
        <f>'MAALTIMA ENT - WA'!Q12</f>
        <v>12.818181818181818</v>
      </c>
      <c r="S1134" s="443">
        <f>'MAALTIMA ENT - WA'!R12</f>
        <v>4.6145454545454601E-2</v>
      </c>
      <c r="T1134" s="443">
        <f>'MAALTIMA ENT - WA'!S12</f>
        <v>1069.4545454545457</v>
      </c>
      <c r="U1134" s="433">
        <f>'MAALTIMA ENT - WA'!T12</f>
        <v>14</v>
      </c>
      <c r="V1134" s="433">
        <f>'MAALTIMA ENT - WA'!U12</f>
        <v>4</v>
      </c>
      <c r="W1134" s="433">
        <f>'MAALTIMA ENT - WA'!V12</f>
        <v>18</v>
      </c>
      <c r="X1134" s="434">
        <f>'MAALTIMA ENT - WA'!W12</f>
        <v>230.72727272727272</v>
      </c>
      <c r="Y1134" s="434">
        <f>'MAALTIMA ENT - WA'!X12</f>
        <v>141.72727272727272</v>
      </c>
      <c r="Z1134" s="443">
        <f>'MAALTIMA ENT - WA'!Y12</f>
        <v>0.51021818181818246</v>
      </c>
      <c r="AA1134" s="444">
        <f>'MAALTIMA ENT - WA'!Z12</f>
        <v>0.38573680063041765</v>
      </c>
      <c r="AB1134" s="446" t="str">
        <f>'MAALTIMA ENT - WA'!AA12</f>
        <v>VERY LOW-ORDER URGENTLY</v>
      </c>
      <c r="AC1134" s="443">
        <f>'MAALTIMA ENT - WA'!AB12</f>
        <v>11824.678272082529</v>
      </c>
      <c r="AD1134" s="450">
        <f>Table1[[#This Row],[Stock Sell in/Sell out]]*Table1[[#This Row],[Stock Norm +Transit Time]]/Table1[[#This Row],[Stock Norm QTY]]</f>
        <v>6.9432624113475176</v>
      </c>
      <c r="AE1134" s="443">
        <f>Table1[[#This Row],[Stock Norm +Transit Time]]*Table1[[#This Row],[Av. Daily Sales MT]]</f>
        <v>0.83061818181818281</v>
      </c>
    </row>
    <row r="1135" spans="1:31" hidden="1">
      <c r="A1135" s="433" t="s">
        <v>135</v>
      </c>
      <c r="B1135" s="433" t="s">
        <v>342</v>
      </c>
      <c r="C1135" s="433" t="str">
        <f>'MAALTIMA ENT - WA'!B13</f>
        <v>W207</v>
      </c>
      <c r="D1135" s="433" t="str">
        <f>'MAALTIMA ENT - WA'!C13</f>
        <v>DETERGENT 100X75G</v>
      </c>
      <c r="E1135" s="433" t="str">
        <f>'MAALTIMA ENT - WA'!D13</f>
        <v>DETERGENT</v>
      </c>
      <c r="F1135" s="433" t="str">
        <f>'MAALTIMA ENT - WA'!E13</f>
        <v>JAMAA</v>
      </c>
      <c r="G1135" s="443">
        <f>'MAALTIMA ENT - WA'!F13</f>
        <v>0.89750000000000019</v>
      </c>
      <c r="H1135" s="434">
        <f>'MAALTIMA ENT - WA'!G13</f>
        <v>119.66666666666667</v>
      </c>
      <c r="I1135" s="443">
        <f>'MAALTIMA ENT - WA'!H13</f>
        <v>12601.333333333332</v>
      </c>
      <c r="J1135" s="433">
        <f>'MAALTIMA ENT - WA'!I13</f>
        <v>0</v>
      </c>
      <c r="K1135" s="443">
        <f>'MAALTIMA ENT - WA'!J13</f>
        <v>0</v>
      </c>
      <c r="L1135" s="443">
        <f>'MAALTIMA ENT - WA'!K13</f>
        <v>0</v>
      </c>
      <c r="M1135" s="443">
        <f>'MAALTIMA ENT - WA'!L13</f>
        <v>105.30362116991643</v>
      </c>
      <c r="N1135" s="433">
        <f>'MAALTIMA ENT - WA'!M13</f>
        <v>1</v>
      </c>
      <c r="O1135" s="444">
        <f>'MAALTIMA ENT - WA'!N13</f>
        <v>3.1505296751227617E-2</v>
      </c>
      <c r="P1135" s="433">
        <f>'MAALTIMA ENT - WA'!O13</f>
        <v>0.75497690079616853</v>
      </c>
      <c r="Q1135" s="433" t="str">
        <f>'MAALTIMA ENT - WA'!P13</f>
        <v>B</v>
      </c>
      <c r="R1135" s="434">
        <f>'MAALTIMA ENT - WA'!Q13</f>
        <v>5.4393939393939394</v>
      </c>
      <c r="S1135" s="443">
        <f>'MAALTIMA ENT - WA'!R13</f>
        <v>4.0795454545454551E-2</v>
      </c>
      <c r="T1135" s="443">
        <f>'MAALTIMA ENT - WA'!S13</f>
        <v>572.78787878787875</v>
      </c>
      <c r="U1135" s="433">
        <f>'MAALTIMA ENT - WA'!T13</f>
        <v>14</v>
      </c>
      <c r="V1135" s="433">
        <f>'MAALTIMA ENT - WA'!U13</f>
        <v>4</v>
      </c>
      <c r="W1135" s="433">
        <f>'MAALTIMA ENT - WA'!V13</f>
        <v>18</v>
      </c>
      <c r="X1135" s="434">
        <f>'MAALTIMA ENT - WA'!W13</f>
        <v>97.909090909090907</v>
      </c>
      <c r="Y1135" s="434">
        <f>'MAALTIMA ENT - WA'!X13</f>
        <v>97.909090909090907</v>
      </c>
      <c r="Z1135" s="443">
        <f>'MAALTIMA ENT - WA'!Y13</f>
        <v>0.73431818181818187</v>
      </c>
      <c r="AA1135" s="444">
        <f>'MAALTIMA ENT - WA'!Z13</f>
        <v>0</v>
      </c>
      <c r="AB1135" s="446" t="str">
        <f>'MAALTIMA ENT - WA'!AA13</f>
        <v>VERY LOW-ORDER URGENTLY</v>
      </c>
      <c r="AC1135" s="443">
        <f>'MAALTIMA ENT - WA'!AB13</f>
        <v>10310.181818181816</v>
      </c>
      <c r="AD1135" s="450">
        <f>Table1[[#This Row],[Stock Sell in/Sell out]]*Table1[[#This Row],[Stock Norm +Transit Time]]/Table1[[#This Row],[Stock Norm QTY]]</f>
        <v>0</v>
      </c>
      <c r="AE1135" s="443">
        <f>Table1[[#This Row],[Stock Norm +Transit Time]]*Table1[[#This Row],[Av. Daily Sales MT]]</f>
        <v>0.73431818181818187</v>
      </c>
    </row>
    <row r="1136" spans="1:31" hidden="1">
      <c r="A1136" s="433" t="s">
        <v>135</v>
      </c>
      <c r="B1136" s="433" t="s">
        <v>342</v>
      </c>
      <c r="C1136" s="433" t="str">
        <f>'MAALTIMA ENT - WA'!B14</f>
        <v>W140</v>
      </c>
      <c r="D1136" s="433" t="str">
        <f>'MAALTIMA ENT - WA'!C14</f>
        <v>JAMAA CLASSIC 130G</v>
      </c>
      <c r="E1136" s="433" t="str">
        <f>'MAALTIMA ENT - WA'!D14</f>
        <v>SOAP</v>
      </c>
      <c r="F1136" s="433" t="str">
        <f>'MAALTIMA ENT - WA'!E14</f>
        <v>JAMAA</v>
      </c>
      <c r="G1136" s="443">
        <f>'MAALTIMA ENT - WA'!F14</f>
        <v>0.87776000000000032</v>
      </c>
      <c r="H1136" s="434">
        <f>'MAALTIMA ENT - WA'!G14</f>
        <v>140.66666666666666</v>
      </c>
      <c r="I1136" s="443">
        <f>'MAALTIMA ENT - WA'!H14</f>
        <v>17684.966666666667</v>
      </c>
      <c r="J1136" s="433">
        <f>'MAALTIMA ENT - WA'!I14</f>
        <v>5</v>
      </c>
      <c r="K1136" s="443">
        <f>'MAALTIMA ENT - WA'!J14</f>
        <v>3.1200000000000002E-2</v>
      </c>
      <c r="L1136" s="443">
        <f>'MAALTIMA ENT - WA'!K14</f>
        <v>628.61255924170621</v>
      </c>
      <c r="M1136" s="443">
        <f>'MAALTIMA ENT - WA'!L14</f>
        <v>125.72251184834124</v>
      </c>
      <c r="N1136" s="433">
        <f>'MAALTIMA ENT - WA'!M14</f>
        <v>1</v>
      </c>
      <c r="O1136" s="444">
        <f>'MAALTIMA ENT - WA'!N14</f>
        <v>3.0812355739674155E-2</v>
      </c>
      <c r="P1136" s="433">
        <f>'MAALTIMA ENT - WA'!O14</f>
        <v>0.78578925653584264</v>
      </c>
      <c r="Q1136" s="433" t="str">
        <f>'MAALTIMA ENT - WA'!P14</f>
        <v>B</v>
      </c>
      <c r="R1136" s="434">
        <f>'MAALTIMA ENT - WA'!Q14</f>
        <v>6.3939393939393936</v>
      </c>
      <c r="S1136" s="443">
        <f>'MAALTIMA ENT - WA'!R14</f>
        <v>3.9898181818181833E-2</v>
      </c>
      <c r="T1136" s="443">
        <f>'MAALTIMA ENT - WA'!S14</f>
        <v>803.86212121212122</v>
      </c>
      <c r="U1136" s="433">
        <f>'MAALTIMA ENT - WA'!T14</f>
        <v>14</v>
      </c>
      <c r="V1136" s="433">
        <f>'MAALTIMA ENT - WA'!U14</f>
        <v>4</v>
      </c>
      <c r="W1136" s="433">
        <f>'MAALTIMA ENT - WA'!V14</f>
        <v>18</v>
      </c>
      <c r="X1136" s="434">
        <f>'MAALTIMA ENT - WA'!W14</f>
        <v>115.09090909090908</v>
      </c>
      <c r="Y1136" s="434">
        <f>'MAALTIMA ENT - WA'!X14</f>
        <v>110.09090909090908</v>
      </c>
      <c r="Z1136" s="443">
        <f>'MAALTIMA ENT - WA'!Y14</f>
        <v>0.68696727272727298</v>
      </c>
      <c r="AA1136" s="444">
        <f>'MAALTIMA ENT - WA'!Z14</f>
        <v>4.3443917851500792E-2</v>
      </c>
      <c r="AB1136" s="446" t="str">
        <f>'MAALTIMA ENT - WA'!AA14</f>
        <v>VERY LOW-ORDER URGENTLY</v>
      </c>
      <c r="AC1136" s="443">
        <f>'MAALTIMA ENT - WA'!AB14</f>
        <v>13840.905622576474</v>
      </c>
      <c r="AD1136" s="450">
        <f>Table1[[#This Row],[Stock Sell in/Sell out]]*Table1[[#This Row],[Stock Norm +Transit Time]]/Table1[[#This Row],[Stock Norm QTY]]</f>
        <v>0.7819905213270143</v>
      </c>
      <c r="AE1136" s="443">
        <f>Table1[[#This Row],[Stock Norm +Transit Time]]*Table1[[#This Row],[Av. Daily Sales MT]]</f>
        <v>0.71816727272727299</v>
      </c>
    </row>
    <row r="1137" spans="1:31" hidden="1">
      <c r="A1137" s="433" t="s">
        <v>135</v>
      </c>
      <c r="B1137" s="433" t="s">
        <v>342</v>
      </c>
      <c r="C1137" s="433" t="str">
        <f>'MAALTIMA ENT - WA'!B15</f>
        <v>W141</v>
      </c>
      <c r="D1137" s="433" t="str">
        <f>'MAALTIMA ENT - WA'!C15</f>
        <v>EAZZY 32X300G</v>
      </c>
      <c r="E1137" s="433" t="str">
        <f>'MAALTIMA ENT - WA'!D15</f>
        <v>SOAP</v>
      </c>
      <c r="F1137" s="433" t="str">
        <f>'MAALTIMA ENT - WA'!E15</f>
        <v>EAZZY</v>
      </c>
      <c r="G1137" s="443">
        <f>'MAALTIMA ENT - WA'!F15</f>
        <v>0.79040000000000088</v>
      </c>
      <c r="H1137" s="434">
        <f>'MAALTIMA ENT - WA'!G15</f>
        <v>82.333333333333343</v>
      </c>
      <c r="I1137" s="443">
        <f>'MAALTIMA ENT - WA'!H15</f>
        <v>4527.5099999999957</v>
      </c>
      <c r="J1137" s="433">
        <f>'MAALTIMA ENT - WA'!I15</f>
        <v>0</v>
      </c>
      <c r="K1137" s="443">
        <f>'MAALTIMA ENT - WA'!J15</f>
        <v>0</v>
      </c>
      <c r="L1137" s="443">
        <f>'MAALTIMA ENT - WA'!K15</f>
        <v>0</v>
      </c>
      <c r="M1137" s="443">
        <f>'MAALTIMA ENT - WA'!L15</f>
        <v>54.989999999999938</v>
      </c>
      <c r="N1137" s="433">
        <f>'MAALTIMA ENT - WA'!M15</f>
        <v>16</v>
      </c>
      <c r="O1137" s="444">
        <f>'MAALTIMA ENT - WA'!N15</f>
        <v>2.7745723177905659E-2</v>
      </c>
      <c r="P1137" s="433">
        <f>'MAALTIMA ENT - WA'!O15</f>
        <v>0.81353497971374833</v>
      </c>
      <c r="Q1137" s="433" t="str">
        <f>'MAALTIMA ENT - WA'!P15</f>
        <v>C</v>
      </c>
      <c r="R1137" s="434">
        <f>'MAALTIMA ENT - WA'!Q15</f>
        <v>3.7424242424242427</v>
      </c>
      <c r="S1137" s="443">
        <f>'MAALTIMA ENT - WA'!R15</f>
        <v>3.5927272727272766E-2</v>
      </c>
      <c r="T1137" s="443">
        <f>'MAALTIMA ENT - WA'!S15</f>
        <v>205.79590909090891</v>
      </c>
      <c r="U1137" s="433">
        <f>'MAALTIMA ENT - WA'!T15</f>
        <v>30</v>
      </c>
      <c r="V1137" s="433">
        <f>'MAALTIMA ENT - WA'!U15</f>
        <v>4</v>
      </c>
      <c r="W1137" s="433">
        <f>'MAALTIMA ENT - WA'!V15</f>
        <v>34</v>
      </c>
      <c r="X1137" s="434">
        <f>'MAALTIMA ENT - WA'!W15</f>
        <v>127.24242424242425</v>
      </c>
      <c r="Y1137" s="434">
        <f>'MAALTIMA ENT - WA'!X15</f>
        <v>127.24242424242425</v>
      </c>
      <c r="Z1137" s="443">
        <f>'MAALTIMA ENT - WA'!Y15</f>
        <v>1.2215272727272741</v>
      </c>
      <c r="AA1137" s="444">
        <f>'MAALTIMA ENT - WA'!Z15</f>
        <v>0</v>
      </c>
      <c r="AB1137" s="446" t="str">
        <f>'MAALTIMA ENT - WA'!AA15</f>
        <v>VERY LOW-ORDER URGENTLY</v>
      </c>
      <c r="AC1137" s="443">
        <f>'MAALTIMA ENT - WA'!AB15</f>
        <v>6997.060909090902</v>
      </c>
      <c r="AD1137" s="450">
        <f>Table1[[#This Row],[Stock Sell in/Sell out]]*Table1[[#This Row],[Stock Norm +Transit Time]]/Table1[[#This Row],[Stock Norm QTY]]</f>
        <v>0</v>
      </c>
      <c r="AE1137" s="443">
        <f>Table1[[#This Row],[Stock Norm +Transit Time]]*Table1[[#This Row],[Av. Daily Sales MT]]</f>
        <v>1.2215272727272741</v>
      </c>
    </row>
    <row r="1138" spans="1:31" hidden="1">
      <c r="A1138" s="433" t="s">
        <v>135</v>
      </c>
      <c r="B1138" s="433" t="s">
        <v>342</v>
      </c>
      <c r="C1138" s="433" t="str">
        <f>'MAALTIMA ENT - WA'!B16</f>
        <v>W194</v>
      </c>
      <c r="D1138" s="433" t="str">
        <f>'MAALTIMA ENT - WA'!C16</f>
        <v>ALIFE MEDICATED 18X200G</v>
      </c>
      <c r="E1138" s="433" t="str">
        <f>'MAALTIMA ENT - WA'!D16</f>
        <v>SOAP</v>
      </c>
      <c r="F1138" s="433" t="str">
        <f>'MAALTIMA ENT - WA'!E16</f>
        <v>ALIFE</v>
      </c>
      <c r="G1138" s="443">
        <f>'MAALTIMA ENT - WA'!F16</f>
        <v>0.74640000000000095</v>
      </c>
      <c r="H1138" s="434">
        <f>'MAALTIMA ENT - WA'!G16</f>
        <v>207.33333333333331</v>
      </c>
      <c r="I1138" s="443">
        <f>'MAALTIMA ENT - WA'!H16</f>
        <v>17715.733333333334</v>
      </c>
      <c r="J1138" s="433">
        <f>'MAALTIMA ENT - WA'!I16</f>
        <v>0</v>
      </c>
      <c r="K1138" s="443">
        <f>'MAALTIMA ENT - WA'!J16</f>
        <v>0</v>
      </c>
      <c r="L1138" s="443">
        <f>'MAALTIMA ENT - WA'!K16</f>
        <v>0</v>
      </c>
      <c r="M1138" s="443">
        <f>'MAALTIMA ENT - WA'!L16</f>
        <v>85.445659163987145</v>
      </c>
      <c r="N1138" s="433">
        <f>'MAALTIMA ENT - WA'!M16</f>
        <v>24</v>
      </c>
      <c r="O1138" s="444">
        <f>'MAALTIMA ENT - WA'!N16</f>
        <v>2.6201173810714559E-2</v>
      </c>
      <c r="P1138" s="433">
        <f>'MAALTIMA ENT - WA'!O16</f>
        <v>0.83973615352446285</v>
      </c>
      <c r="Q1138" s="433" t="str">
        <f>'MAALTIMA ENT - WA'!P16</f>
        <v>C</v>
      </c>
      <c r="R1138" s="434">
        <f>'MAALTIMA ENT - WA'!Q16</f>
        <v>9.4242424242424239</v>
      </c>
      <c r="S1138" s="443">
        <f>'MAALTIMA ENT - WA'!R16</f>
        <v>3.3927272727272771E-2</v>
      </c>
      <c r="T1138" s="443">
        <f>'MAALTIMA ENT - WA'!S16</f>
        <v>805.26060606060605</v>
      </c>
      <c r="U1138" s="433">
        <f>'MAALTIMA ENT - WA'!T16</f>
        <v>30</v>
      </c>
      <c r="V1138" s="433">
        <f>'MAALTIMA ENT - WA'!U16</f>
        <v>4</v>
      </c>
      <c r="W1138" s="433">
        <f>'MAALTIMA ENT - WA'!V16</f>
        <v>34</v>
      </c>
      <c r="X1138" s="434">
        <f>'MAALTIMA ENT - WA'!W16</f>
        <v>320.42424242424244</v>
      </c>
      <c r="Y1138" s="434">
        <f>'MAALTIMA ENT - WA'!X16</f>
        <v>320.42424242424244</v>
      </c>
      <c r="Z1138" s="443">
        <f>'MAALTIMA ENT - WA'!Y16</f>
        <v>1.1535272727272745</v>
      </c>
      <c r="AA1138" s="444">
        <f>'MAALTIMA ENT - WA'!Z16</f>
        <v>0</v>
      </c>
      <c r="AB1138" s="446" t="str">
        <f>'MAALTIMA ENT - WA'!AA16</f>
        <v>VERY LOW-ORDER URGENTLY</v>
      </c>
      <c r="AC1138" s="443">
        <f>'MAALTIMA ENT - WA'!AB16</f>
        <v>27378.860606060611</v>
      </c>
      <c r="AD1138" s="450">
        <f>Table1[[#This Row],[Stock Sell in/Sell out]]*Table1[[#This Row],[Stock Norm +Transit Time]]/Table1[[#This Row],[Stock Norm QTY]]</f>
        <v>0</v>
      </c>
      <c r="AE1138" s="443">
        <f>Table1[[#This Row],[Stock Norm +Transit Time]]*Table1[[#This Row],[Av. Daily Sales MT]]</f>
        <v>1.1535272727272743</v>
      </c>
    </row>
    <row r="1139" spans="1:31" hidden="1">
      <c r="A1139" s="433" t="s">
        <v>135</v>
      </c>
      <c r="B1139" s="433" t="s">
        <v>342</v>
      </c>
      <c r="C1139" s="433" t="str">
        <f>'MAALTIMA ENT - WA'!B17</f>
        <v>W233</v>
      </c>
      <c r="D1139" s="433" t="str">
        <f>'MAALTIMA ENT - WA'!C17</f>
        <v>EAZZY DETERGENT POWDER 75G X 100PCH</v>
      </c>
      <c r="E1139" s="433" t="str">
        <f>'MAALTIMA ENT - WA'!D17</f>
        <v>DETERGENT</v>
      </c>
      <c r="F1139" s="433" t="str">
        <f>'MAALTIMA ENT - WA'!E17</f>
        <v>EAZZY</v>
      </c>
      <c r="G1139" s="443">
        <f>'MAALTIMA ENT - WA'!F17</f>
        <v>0.6649999999999997</v>
      </c>
      <c r="H1139" s="434">
        <f>'MAALTIMA ENT - WA'!G17</f>
        <v>88.666666666666671</v>
      </c>
      <c r="I1139" s="443">
        <f>'MAALTIMA ENT - WA'!H17</f>
        <v>10236.333333333332</v>
      </c>
      <c r="J1139" s="433">
        <f>'MAALTIMA ENT - WA'!I17</f>
        <v>32</v>
      </c>
      <c r="K1139" s="443">
        <f>'MAALTIMA ENT - WA'!J17</f>
        <v>0.24</v>
      </c>
      <c r="L1139" s="443">
        <f>'MAALTIMA ENT - WA'!K17</f>
        <v>3694.3157894736837</v>
      </c>
      <c r="M1139" s="443">
        <f>'MAALTIMA ENT - WA'!L17</f>
        <v>115.44736842105262</v>
      </c>
      <c r="N1139" s="433">
        <f>'MAALTIMA ENT - WA'!M17</f>
        <v>48</v>
      </c>
      <c r="O1139" s="444">
        <f>'MAALTIMA ENT - WA'!N17</f>
        <v>2.3343757481410973E-2</v>
      </c>
      <c r="P1139" s="433">
        <f>'MAALTIMA ENT - WA'!O17</f>
        <v>0.86307991100587378</v>
      </c>
      <c r="Q1139" s="433" t="str">
        <f>'MAALTIMA ENT - WA'!P17</f>
        <v>C</v>
      </c>
      <c r="R1139" s="434">
        <f>'MAALTIMA ENT - WA'!Q17</f>
        <v>4.0303030303030303</v>
      </c>
      <c r="S1139" s="443">
        <f>'MAALTIMA ENT - WA'!R17</f>
        <v>3.0227272727272714E-2</v>
      </c>
      <c r="T1139" s="443">
        <f>'MAALTIMA ENT - WA'!S17</f>
        <v>465.28787878787875</v>
      </c>
      <c r="U1139" s="433">
        <f>'MAALTIMA ENT - WA'!T17</f>
        <v>30</v>
      </c>
      <c r="V1139" s="433">
        <f>'MAALTIMA ENT - WA'!U17</f>
        <v>4</v>
      </c>
      <c r="W1139" s="433">
        <f>'MAALTIMA ENT - WA'!V17</f>
        <v>34</v>
      </c>
      <c r="X1139" s="434">
        <f>'MAALTIMA ENT - WA'!W17</f>
        <v>137.03030303030303</v>
      </c>
      <c r="Y1139" s="434">
        <f>'MAALTIMA ENT - WA'!X17</f>
        <v>105.03030303030303</v>
      </c>
      <c r="Z1139" s="443">
        <f>'MAALTIMA ENT - WA'!Y17</f>
        <v>0.78772727272727239</v>
      </c>
      <c r="AA1139" s="444">
        <f>'MAALTIMA ENT - WA'!Z17</f>
        <v>0.2335249889429456</v>
      </c>
      <c r="AB1139" s="446" t="str">
        <f>'MAALTIMA ENT - WA'!AA17</f>
        <v>VERY LOW-ORDER URGENTLY</v>
      </c>
      <c r="AC1139" s="443">
        <f>'MAALTIMA ENT - WA'!AB17</f>
        <v>12125.472089314193</v>
      </c>
      <c r="AD1139" s="450">
        <f>Table1[[#This Row],[Stock Sell in/Sell out]]*Table1[[#This Row],[Stock Norm +Transit Time]]/Table1[[#This Row],[Stock Norm QTY]]</f>
        <v>7.9398496240601499</v>
      </c>
      <c r="AE1139" s="443">
        <f>Table1[[#This Row],[Stock Norm +Transit Time]]*Table1[[#This Row],[Av. Daily Sales MT]]</f>
        <v>1.0277272727272724</v>
      </c>
    </row>
    <row r="1140" spans="1:31" hidden="1">
      <c r="A1140" s="433" t="s">
        <v>135</v>
      </c>
      <c r="B1140" s="433" t="s">
        <v>342</v>
      </c>
      <c r="C1140" s="433" t="str">
        <f>'MAALTIMA ENT - WA'!B18</f>
        <v>W184</v>
      </c>
      <c r="D1140" s="433" t="str">
        <f>'MAALTIMA ENT - WA'!C18</f>
        <v>JAMAA WHITE 200GM</v>
      </c>
      <c r="E1140" s="433" t="str">
        <f>'MAALTIMA ENT - WA'!D18</f>
        <v>SOAP</v>
      </c>
      <c r="F1140" s="433" t="str">
        <f>'MAALTIMA ENT - WA'!E18</f>
        <v>JAMAA</v>
      </c>
      <c r="G1140" s="443">
        <f>'MAALTIMA ENT - WA'!F18</f>
        <v>0.54559999999999975</v>
      </c>
      <c r="H1140" s="434">
        <f>'MAALTIMA ENT - WA'!G18</f>
        <v>103.33333333333334</v>
      </c>
      <c r="I1140" s="443">
        <f>'MAALTIMA ENT - WA'!H18</f>
        <v>8226.2666666666664</v>
      </c>
      <c r="J1140" s="433">
        <f>'MAALTIMA ENT - WA'!I18</f>
        <v>0</v>
      </c>
      <c r="K1140" s="443">
        <f>'MAALTIMA ENT - WA'!J18</f>
        <v>0</v>
      </c>
      <c r="L1140" s="443">
        <f>'MAALTIMA ENT - WA'!K18</f>
        <v>0</v>
      </c>
      <c r="M1140" s="443">
        <f>'MAALTIMA ENT - WA'!L18</f>
        <v>79.609032258064502</v>
      </c>
      <c r="N1140" s="433">
        <f>'MAALTIMA ENT - WA'!M18</f>
        <v>4</v>
      </c>
      <c r="O1140" s="444">
        <f>'MAALTIMA ENT - WA'!N18</f>
        <v>1.9152412153169665E-2</v>
      </c>
      <c r="P1140" s="433">
        <f>'MAALTIMA ENT - WA'!O18</f>
        <v>0.88223232315904343</v>
      </c>
      <c r="Q1140" s="433" t="str">
        <f>'MAALTIMA ENT - WA'!P18</f>
        <v>C</v>
      </c>
      <c r="R1140" s="434">
        <f>'MAALTIMA ENT - WA'!Q18</f>
        <v>4.6969696969696972</v>
      </c>
      <c r="S1140" s="443">
        <f>'MAALTIMA ENT - WA'!R18</f>
        <v>2.4799999999999989E-2</v>
      </c>
      <c r="T1140" s="443">
        <f>'MAALTIMA ENT - WA'!S18</f>
        <v>373.92121212121214</v>
      </c>
      <c r="U1140" s="433">
        <f>'MAALTIMA ENT - WA'!T18</f>
        <v>30</v>
      </c>
      <c r="V1140" s="433">
        <f>'MAALTIMA ENT - WA'!U18</f>
        <v>4</v>
      </c>
      <c r="W1140" s="433">
        <f>'MAALTIMA ENT - WA'!V18</f>
        <v>34</v>
      </c>
      <c r="X1140" s="434">
        <f>'MAALTIMA ENT - WA'!W18</f>
        <v>159.69696969696972</v>
      </c>
      <c r="Y1140" s="434">
        <f>'MAALTIMA ENT - WA'!X18</f>
        <v>159.69696969696972</v>
      </c>
      <c r="Z1140" s="443">
        <f>'MAALTIMA ENT - WA'!Y18</f>
        <v>0.84319999999999973</v>
      </c>
      <c r="AA1140" s="444">
        <f>'MAALTIMA ENT - WA'!Z18</f>
        <v>0</v>
      </c>
      <c r="AB1140" s="446" t="str">
        <f>'MAALTIMA ENT - WA'!AA18</f>
        <v>VERY LOW-ORDER URGENTLY</v>
      </c>
      <c r="AC1140" s="443">
        <f>'MAALTIMA ENT - WA'!AB18</f>
        <v>12713.321212121211</v>
      </c>
      <c r="AD1140" s="450">
        <f>Table1[[#This Row],[Stock Sell in/Sell out]]*Table1[[#This Row],[Stock Norm +Transit Time]]/Table1[[#This Row],[Stock Norm QTY]]</f>
        <v>0</v>
      </c>
      <c r="AE1140" s="443">
        <f>Table1[[#This Row],[Stock Norm +Transit Time]]*Table1[[#This Row],[Av. Daily Sales MT]]</f>
        <v>0.84319999999999962</v>
      </c>
    </row>
    <row r="1141" spans="1:31" hidden="1">
      <c r="A1141" s="433" t="s">
        <v>135</v>
      </c>
      <c r="B1141" s="433" t="s">
        <v>342</v>
      </c>
      <c r="C1141" s="433" t="str">
        <f>'MAALTIMA ENT - WA'!B19</f>
        <v>W239</v>
      </c>
      <c r="D1141" s="433" t="str">
        <f>'MAALTIMA ENT - WA'!C19</f>
        <v>EAZZY LAUNDRY SOAP 32X280G</v>
      </c>
      <c r="E1141" s="433" t="str">
        <f>'MAALTIMA ENT - WA'!D19</f>
        <v>SOAP</v>
      </c>
      <c r="F1141" s="433" t="str">
        <f>'MAALTIMA ENT - WA'!E19</f>
        <v>EAZZY</v>
      </c>
      <c r="G1141" s="443">
        <f>'MAALTIMA ENT - WA'!F19</f>
        <v>0.51370666666666687</v>
      </c>
      <c r="H1141" s="434">
        <f>'MAALTIMA ENT - WA'!G19</f>
        <v>57.333333333333336</v>
      </c>
      <c r="I1141" s="443">
        <f>'MAALTIMA ENT - WA'!H19</f>
        <v>9089</v>
      </c>
      <c r="J1141" s="433">
        <f>'MAALTIMA ENT - WA'!I19</f>
        <v>0</v>
      </c>
      <c r="K1141" s="443">
        <f>'MAALTIMA ENT - WA'!J19</f>
        <v>0</v>
      </c>
      <c r="L1141" s="443">
        <f>'MAALTIMA ENT - WA'!K19</f>
        <v>0</v>
      </c>
      <c r="M1141" s="443">
        <f>'MAALTIMA ENT - WA'!L19</f>
        <v>158.52906976744185</v>
      </c>
      <c r="N1141" s="433">
        <f>'MAALTIMA ENT - WA'!M19</f>
        <v>18</v>
      </c>
      <c r="O1141" s="444">
        <f>'MAALTIMA ENT - WA'!N19</f>
        <v>1.8032847884587526E-2</v>
      </c>
      <c r="P1141" s="433">
        <f>'MAALTIMA ENT - WA'!O19</f>
        <v>0.90026517104363091</v>
      </c>
      <c r="Q1141" s="433" t="str">
        <f>'MAALTIMA ENT - WA'!P19</f>
        <v>C</v>
      </c>
      <c r="R1141" s="434">
        <f>'MAALTIMA ENT - WA'!Q19</f>
        <v>2.606060606060606</v>
      </c>
      <c r="S1141" s="443">
        <f>'MAALTIMA ENT - WA'!R19</f>
        <v>2.3350303030303041E-2</v>
      </c>
      <c r="T1141" s="443">
        <f>'MAALTIMA ENT - WA'!S19</f>
        <v>413.13636363636363</v>
      </c>
      <c r="U1141" s="433">
        <f>'MAALTIMA ENT - WA'!T19</f>
        <v>30</v>
      </c>
      <c r="V1141" s="433">
        <f>'MAALTIMA ENT - WA'!U19</f>
        <v>4</v>
      </c>
      <c r="W1141" s="433">
        <f>'MAALTIMA ENT - WA'!V19</f>
        <v>34</v>
      </c>
      <c r="X1141" s="434">
        <f>'MAALTIMA ENT - WA'!W19</f>
        <v>88.606060606060609</v>
      </c>
      <c r="Y1141" s="434">
        <f>'MAALTIMA ENT - WA'!X19</f>
        <v>88.606060606060609</v>
      </c>
      <c r="Z1141" s="443">
        <f>'MAALTIMA ENT - WA'!Y19</f>
        <v>0.7939103030303033</v>
      </c>
      <c r="AA1141" s="444">
        <f>'MAALTIMA ENT - WA'!Z19</f>
        <v>0</v>
      </c>
      <c r="AB1141" s="446" t="str">
        <f>'MAALTIMA ENT - WA'!AA19</f>
        <v>VERY LOW-ORDER URGENTLY</v>
      </c>
      <c r="AC1141" s="443">
        <f>'MAALTIMA ENT - WA'!AB19</f>
        <v>14046.636363636364</v>
      </c>
      <c r="AD1141" s="450">
        <f>Table1[[#This Row],[Stock Sell in/Sell out]]*Table1[[#This Row],[Stock Norm +Transit Time]]/Table1[[#This Row],[Stock Norm QTY]]</f>
        <v>0</v>
      </c>
      <c r="AE1141" s="443">
        <f>Table1[[#This Row],[Stock Norm +Transit Time]]*Table1[[#This Row],[Av. Daily Sales MT]]</f>
        <v>0.79391030303030341</v>
      </c>
    </row>
    <row r="1142" spans="1:31" hidden="1">
      <c r="A1142" s="433" t="s">
        <v>135</v>
      </c>
      <c r="B1142" s="433" t="s">
        <v>342</v>
      </c>
      <c r="C1142" s="433" t="str">
        <f>'MAALTIMA ENT - WA'!B20</f>
        <v>W086</v>
      </c>
      <c r="D1142" s="433" t="str">
        <f>'MAALTIMA ENT - WA'!C20</f>
        <v>JAMAA CLASSI 24 X 300G</v>
      </c>
      <c r="E1142" s="433" t="str">
        <f>'MAALTIMA ENT - WA'!D20</f>
        <v>SOAP</v>
      </c>
      <c r="F1142" s="433" t="str">
        <f>'MAALTIMA ENT - WA'!E20</f>
        <v>JAMAA</v>
      </c>
      <c r="G1142" s="443">
        <f>'MAALTIMA ENT - WA'!F20</f>
        <v>0.48000000000000037</v>
      </c>
      <c r="H1142" s="434">
        <f>'MAALTIMA ENT - WA'!G20</f>
        <v>66.666666666666671</v>
      </c>
      <c r="I1142" s="443">
        <f>'MAALTIMA ENT - WA'!H20</f>
        <v>4133.333333333333</v>
      </c>
      <c r="J1142" s="433">
        <f>'MAALTIMA ENT - WA'!I20</f>
        <v>0</v>
      </c>
      <c r="K1142" s="443">
        <f>'MAALTIMA ENT - WA'!J20</f>
        <v>0</v>
      </c>
      <c r="L1142" s="443">
        <f>'MAALTIMA ENT - WA'!K20</f>
        <v>0</v>
      </c>
      <c r="M1142" s="443">
        <f>'MAALTIMA ENT - WA'!L20</f>
        <v>61.999999999999993</v>
      </c>
      <c r="N1142" s="433">
        <f>'MAALTIMA ENT - WA'!M20</f>
        <v>100</v>
      </c>
      <c r="O1142" s="444">
        <f>'MAALTIMA ENT - WA'!N20</f>
        <v>1.684962946026659E-2</v>
      </c>
      <c r="P1142" s="433">
        <f>'MAALTIMA ENT - WA'!O20</f>
        <v>0.91711480050389749</v>
      </c>
      <c r="Q1142" s="433" t="str">
        <f>'MAALTIMA ENT - WA'!P20</f>
        <v>C</v>
      </c>
      <c r="R1142" s="434">
        <f>'MAALTIMA ENT - WA'!Q20</f>
        <v>3.0303030303030307</v>
      </c>
      <c r="S1142" s="443">
        <f>'MAALTIMA ENT - WA'!R20</f>
        <v>2.1818181818181834E-2</v>
      </c>
      <c r="T1142" s="443">
        <f>'MAALTIMA ENT - WA'!S20</f>
        <v>187.87878787878788</v>
      </c>
      <c r="U1142" s="433">
        <f>'MAALTIMA ENT - WA'!T20</f>
        <v>30</v>
      </c>
      <c r="V1142" s="433">
        <f>'MAALTIMA ENT - WA'!U20</f>
        <v>4</v>
      </c>
      <c r="W1142" s="433">
        <f>'MAALTIMA ENT - WA'!V20</f>
        <v>34</v>
      </c>
      <c r="X1142" s="434">
        <f>'MAALTIMA ENT - WA'!W20</f>
        <v>103.03030303030305</v>
      </c>
      <c r="Y1142" s="434">
        <f>'MAALTIMA ENT - WA'!X20</f>
        <v>103.03030303030305</v>
      </c>
      <c r="Z1142" s="443">
        <f>'MAALTIMA ENT - WA'!Y20</f>
        <v>0.74181818181818238</v>
      </c>
      <c r="AA1142" s="444">
        <f>'MAALTIMA ENT - WA'!Z20</f>
        <v>0</v>
      </c>
      <c r="AB1142" s="446" t="str">
        <f>'MAALTIMA ENT - WA'!AA20</f>
        <v>VERY LOW-ORDER URGENTLY</v>
      </c>
      <c r="AC1142" s="443">
        <f>'MAALTIMA ENT - WA'!AB20</f>
        <v>6387.878787878788</v>
      </c>
      <c r="AD1142" s="450">
        <f>Table1[[#This Row],[Stock Sell in/Sell out]]*Table1[[#This Row],[Stock Norm +Transit Time]]/Table1[[#This Row],[Stock Norm QTY]]</f>
        <v>0</v>
      </c>
      <c r="AE1142" s="443">
        <f>Table1[[#This Row],[Stock Norm +Transit Time]]*Table1[[#This Row],[Av. Daily Sales MT]]</f>
        <v>0.74181818181818238</v>
      </c>
    </row>
    <row r="1143" spans="1:31" hidden="1">
      <c r="A1143" s="433" t="s">
        <v>135</v>
      </c>
      <c r="B1143" s="433" t="s">
        <v>342</v>
      </c>
      <c r="C1143" s="433" t="str">
        <f>'MAALTIMA ENT - WA'!B21</f>
        <v>W197</v>
      </c>
      <c r="D1143" s="433" t="str">
        <f>'MAALTIMA ENT - WA'!C21</f>
        <v>JAMAA DETERGENT 10PCH X 850G</v>
      </c>
      <c r="E1143" s="433" t="str">
        <f>'MAALTIMA ENT - WA'!D21</f>
        <v>DETERGENT</v>
      </c>
      <c r="F1143" s="433" t="str">
        <f>'MAALTIMA ENT - WA'!E21</f>
        <v>JAMAA</v>
      </c>
      <c r="G1143" s="443">
        <f>'MAALTIMA ENT - WA'!F21</f>
        <v>0.41366666666666696</v>
      </c>
      <c r="H1143" s="434">
        <f>'MAALTIMA ENT - WA'!G21</f>
        <v>48.666666666666671</v>
      </c>
      <c r="I1143" s="443">
        <f>'MAALTIMA ENT - WA'!H21</f>
        <v>5033.6666666666661</v>
      </c>
      <c r="J1143" s="433">
        <f>'MAALTIMA ENT - WA'!I21</f>
        <v>12</v>
      </c>
      <c r="K1143" s="443">
        <f>'MAALTIMA ENT - WA'!J21</f>
        <v>0.10199999999999999</v>
      </c>
      <c r="L1143" s="443">
        <f>'MAALTIMA ENT - WA'!K21</f>
        <v>1241.1780821917805</v>
      </c>
      <c r="M1143" s="443">
        <f>'MAALTIMA ENT - WA'!L21</f>
        <v>103.43150684931504</v>
      </c>
      <c r="N1143" s="433">
        <f>'MAALTIMA ENT - WA'!M21</f>
        <v>10</v>
      </c>
      <c r="O1143" s="444">
        <f>'MAALTIMA ENT - WA'!N21</f>
        <v>1.4521104277910302E-2</v>
      </c>
      <c r="P1143" s="433">
        <f>'MAALTIMA ENT - WA'!O21</f>
        <v>0.9316359047818078</v>
      </c>
      <c r="Q1143" s="433" t="str">
        <f>'MAALTIMA ENT - WA'!P21</f>
        <v>C</v>
      </c>
      <c r="R1143" s="434">
        <f>'MAALTIMA ENT - WA'!Q21</f>
        <v>2.2121212121212124</v>
      </c>
      <c r="S1143" s="443">
        <f>'MAALTIMA ENT - WA'!R21</f>
        <v>1.8803030303030318E-2</v>
      </c>
      <c r="T1143" s="443">
        <f>'MAALTIMA ENT - WA'!S21</f>
        <v>228.80303030303028</v>
      </c>
      <c r="U1143" s="433">
        <f>'MAALTIMA ENT - WA'!T21</f>
        <v>30</v>
      </c>
      <c r="V1143" s="433">
        <f>'MAALTIMA ENT - WA'!U21</f>
        <v>4</v>
      </c>
      <c r="W1143" s="433">
        <f>'MAALTIMA ENT - WA'!V21</f>
        <v>34</v>
      </c>
      <c r="X1143" s="434">
        <f>'MAALTIMA ENT - WA'!W21</f>
        <v>75.212121212121218</v>
      </c>
      <c r="Y1143" s="434">
        <f>'MAALTIMA ENT - WA'!X21</f>
        <v>63.212121212121218</v>
      </c>
      <c r="Z1143" s="443">
        <f>'MAALTIMA ENT - WA'!Y21</f>
        <v>0.53730303030303073</v>
      </c>
      <c r="AA1143" s="444">
        <f>'MAALTIMA ENT - WA'!Z21</f>
        <v>0.15954875100725222</v>
      </c>
      <c r="AB1143" s="446" t="str">
        <f>'MAALTIMA ENT - WA'!AA21</f>
        <v>VERY LOW-ORDER URGENTLY</v>
      </c>
      <c r="AC1143" s="443">
        <f>'MAALTIMA ENT - WA'!AB21</f>
        <v>6538.1249481112482</v>
      </c>
      <c r="AD1143" s="450">
        <f>Table1[[#This Row],[Stock Sell in/Sell out]]*Table1[[#This Row],[Stock Norm +Transit Time]]/Table1[[#This Row],[Stock Norm QTY]]</f>
        <v>5.4246575342465748</v>
      </c>
      <c r="AE1143" s="443">
        <f>Table1[[#This Row],[Stock Norm +Transit Time]]*Table1[[#This Row],[Av. Daily Sales MT]]</f>
        <v>0.63930303030303082</v>
      </c>
    </row>
    <row r="1144" spans="1:31" hidden="1">
      <c r="A1144" s="433" t="s">
        <v>135</v>
      </c>
      <c r="B1144" s="433" t="s">
        <v>342</v>
      </c>
      <c r="C1144" s="433" t="str">
        <f>'MAALTIMA ENT - WA'!B22</f>
        <v>W211</v>
      </c>
      <c r="D1144" s="433" t="str">
        <f>'MAALTIMA ENT - WA'!C22</f>
        <v>850 ML BTL</v>
      </c>
      <c r="E1144" s="433" t="str">
        <f>'MAALTIMA ENT - WA'!D22</f>
        <v>COOKING OIL</v>
      </c>
      <c r="F1144" s="433" t="str">
        <f>'MAALTIMA ENT - WA'!E22</f>
        <v>FRYTOL</v>
      </c>
      <c r="G1144" s="443">
        <f>'MAALTIMA ENT - WA'!F22</f>
        <v>0.39559999999999979</v>
      </c>
      <c r="H1144" s="434">
        <f>'MAALTIMA ENT - WA'!G22</f>
        <v>40</v>
      </c>
      <c r="I1144" s="443">
        <f>'MAALTIMA ENT - WA'!H22</f>
        <v>10938.666666666666</v>
      </c>
      <c r="J1144" s="433">
        <f>'MAALTIMA ENT - WA'!I22</f>
        <v>13</v>
      </c>
      <c r="K1144" s="443">
        <f>'MAALTIMA ENT - WA'!J22</f>
        <v>0.12856999999999999</v>
      </c>
      <c r="L1144" s="443">
        <f>'MAALTIMA ENT - WA'!K22</f>
        <v>3555.0666666666662</v>
      </c>
      <c r="M1144" s="443">
        <f>'MAALTIMA ENT - WA'!L22</f>
        <v>273.46666666666664</v>
      </c>
      <c r="N1144" s="433">
        <f>'MAALTIMA ENT - WA'!M22</f>
        <v>12</v>
      </c>
      <c r="O1144" s="444">
        <f>'MAALTIMA ENT - WA'!N22</f>
        <v>1.3886902946836362E-2</v>
      </c>
      <c r="P1144" s="433">
        <f>'MAALTIMA ENT - WA'!O22</f>
        <v>0.94552280772864417</v>
      </c>
      <c r="Q1144" s="433" t="str">
        <f>'MAALTIMA ENT - WA'!P22</f>
        <v>C</v>
      </c>
      <c r="R1144" s="434">
        <f>'MAALTIMA ENT - WA'!Q22</f>
        <v>1.8181818181818181</v>
      </c>
      <c r="S1144" s="443">
        <f>'MAALTIMA ENT - WA'!R22</f>
        <v>1.7981818181818172E-2</v>
      </c>
      <c r="T1144" s="443">
        <f>'MAALTIMA ENT - WA'!S22</f>
        <v>497.21212121212119</v>
      </c>
      <c r="U1144" s="433">
        <f>'MAALTIMA ENT - WA'!T22</f>
        <v>30</v>
      </c>
      <c r="V1144" s="433">
        <f>'MAALTIMA ENT - WA'!U22</f>
        <v>4</v>
      </c>
      <c r="W1144" s="433">
        <f>'MAALTIMA ENT - WA'!V22</f>
        <v>34</v>
      </c>
      <c r="X1144" s="434">
        <f>'MAALTIMA ENT - WA'!W22</f>
        <v>61.818181818181813</v>
      </c>
      <c r="Y1144" s="434">
        <f>'MAALTIMA ENT - WA'!X22</f>
        <v>48.818181818181813</v>
      </c>
      <c r="Z1144" s="443">
        <f>'MAALTIMA ENT - WA'!Y22</f>
        <v>0.48281181818181784</v>
      </c>
      <c r="AA1144" s="444">
        <f>'MAALTIMA ENT - WA'!Z22</f>
        <v>0.21029411764705885</v>
      </c>
      <c r="AB1144" s="446" t="str">
        <f>'MAALTIMA ENT - WA'!AA22</f>
        <v>VERY LOW-ORDER URGENTLY</v>
      </c>
      <c r="AC1144" s="443">
        <f>'MAALTIMA ENT - WA'!AB22</f>
        <v>13350.145454545453</v>
      </c>
      <c r="AD1144" s="450">
        <f>Table1[[#This Row],[Stock Sell in/Sell out]]*Table1[[#This Row],[Stock Norm +Transit Time]]/Table1[[#This Row],[Stock Norm QTY]]</f>
        <v>7.15</v>
      </c>
      <c r="AE1144" s="443">
        <f>Table1[[#This Row],[Stock Norm +Transit Time]]*Table1[[#This Row],[Av. Daily Sales MT]]</f>
        <v>0.6113818181818178</v>
      </c>
    </row>
    <row r="1145" spans="1:31" hidden="1">
      <c r="A1145" s="433" t="s">
        <v>135</v>
      </c>
      <c r="B1145" s="433" t="s">
        <v>342</v>
      </c>
      <c r="C1145" s="433" t="str">
        <f>'MAALTIMA ENT - WA'!B23</f>
        <v>W198</v>
      </c>
      <c r="D1145" s="433" t="str">
        <f>'MAALTIMA ENT - WA'!C23</f>
        <v>JAMAA DETERGENT 12PCH X 450G</v>
      </c>
      <c r="E1145" s="433" t="str">
        <f>'MAALTIMA ENT - WA'!D23</f>
        <v>DETERGENT</v>
      </c>
      <c r="F1145" s="433" t="str">
        <f>'MAALTIMA ENT - WA'!E23</f>
        <v>JAMAA</v>
      </c>
      <c r="G1145" s="443">
        <f>'MAALTIMA ENT - WA'!F23</f>
        <v>0.34019999999999995</v>
      </c>
      <c r="H1145" s="434">
        <f>'MAALTIMA ENT - WA'!G23</f>
        <v>63</v>
      </c>
      <c r="I1145" s="443">
        <f>'MAALTIMA ENT - WA'!H23</f>
        <v>5091.6666666666661</v>
      </c>
      <c r="J1145" s="433">
        <f>'MAALTIMA ENT - WA'!I23</f>
        <v>0</v>
      </c>
      <c r="K1145" s="443">
        <f>'MAALTIMA ENT - WA'!J23</f>
        <v>0</v>
      </c>
      <c r="L1145" s="443">
        <f>'MAALTIMA ENT - WA'!K23</f>
        <v>0</v>
      </c>
      <c r="M1145" s="443">
        <f>'MAALTIMA ENT - WA'!L23</f>
        <v>80.820105820105809</v>
      </c>
      <c r="N1145" s="433">
        <f>'MAALTIMA ENT - WA'!M23</f>
        <v>18</v>
      </c>
      <c r="O1145" s="444">
        <f>'MAALTIMA ENT - WA'!N23</f>
        <v>1.1942174879963933E-2</v>
      </c>
      <c r="P1145" s="433">
        <f>'MAALTIMA ENT - WA'!O23</f>
        <v>0.95746498260860813</v>
      </c>
      <c r="Q1145" s="433" t="str">
        <f>'MAALTIMA ENT - WA'!P23</f>
        <v>C</v>
      </c>
      <c r="R1145" s="434">
        <f>'MAALTIMA ENT - WA'!Q23</f>
        <v>2.8636363636363638</v>
      </c>
      <c r="S1145" s="443">
        <f>'MAALTIMA ENT - WA'!R23</f>
        <v>1.5463636363636362E-2</v>
      </c>
      <c r="T1145" s="443">
        <f>'MAALTIMA ENT - WA'!S23</f>
        <v>231.43939393939391</v>
      </c>
      <c r="U1145" s="433">
        <f>'MAALTIMA ENT - WA'!T23</f>
        <v>30</v>
      </c>
      <c r="V1145" s="433">
        <f>'MAALTIMA ENT - WA'!U23</f>
        <v>4</v>
      </c>
      <c r="W1145" s="433">
        <f>'MAALTIMA ENT - WA'!V23</f>
        <v>34</v>
      </c>
      <c r="X1145" s="434">
        <f>'MAALTIMA ENT - WA'!W23</f>
        <v>97.363636363636374</v>
      </c>
      <c r="Y1145" s="434">
        <f>'MAALTIMA ENT - WA'!X23</f>
        <v>97.363636363636374</v>
      </c>
      <c r="Z1145" s="443">
        <f>'MAALTIMA ENT - WA'!Y23</f>
        <v>0.52576363636363632</v>
      </c>
      <c r="AA1145" s="444">
        <f>'MAALTIMA ENT - WA'!Z23</f>
        <v>0</v>
      </c>
      <c r="AB1145" s="446" t="str">
        <f>'MAALTIMA ENT - WA'!AA23</f>
        <v>VERY LOW-ORDER URGENTLY</v>
      </c>
      <c r="AC1145" s="443">
        <f>'MAALTIMA ENT - WA'!AB23</f>
        <v>7868.939393939394</v>
      </c>
      <c r="AD1145" s="450">
        <f>Table1[[#This Row],[Stock Sell in/Sell out]]*Table1[[#This Row],[Stock Norm +Transit Time]]/Table1[[#This Row],[Stock Norm QTY]]</f>
        <v>0</v>
      </c>
      <c r="AE1145" s="443">
        <f>Table1[[#This Row],[Stock Norm +Transit Time]]*Table1[[#This Row],[Av. Daily Sales MT]]</f>
        <v>0.52576363636363632</v>
      </c>
    </row>
    <row r="1146" spans="1:31" hidden="1">
      <c r="A1146" s="433" t="s">
        <v>135</v>
      </c>
      <c r="B1146" s="433" t="s">
        <v>342</v>
      </c>
      <c r="C1146" s="433" t="str">
        <f>'MAALTIMA ENT - WA'!B24</f>
        <v>W188</v>
      </c>
      <c r="D1146" s="433" t="str">
        <f>'MAALTIMA ENT - WA'!C24</f>
        <v>FRYTOL 1.8LT</v>
      </c>
      <c r="E1146" s="433" t="str">
        <f>'MAALTIMA ENT - WA'!D24</f>
        <v>COOKING OIL</v>
      </c>
      <c r="F1146" s="433" t="str">
        <f>'MAALTIMA ENT - WA'!E24</f>
        <v>FRYTOL</v>
      </c>
      <c r="G1146" s="443">
        <f>'MAALTIMA ENT - WA'!F24</f>
        <v>0.31103999999999998</v>
      </c>
      <c r="H1146" s="434">
        <f>'MAALTIMA ENT - WA'!G24</f>
        <v>32</v>
      </c>
      <c r="I1146" s="443">
        <f>'MAALTIMA ENT - WA'!H24</f>
        <v>10726.733333333334</v>
      </c>
      <c r="J1146" s="433">
        <f>'MAALTIMA ENT - WA'!I24</f>
        <v>5</v>
      </c>
      <c r="K1146" s="443">
        <f>'MAALTIMA ENT - WA'!J24</f>
        <v>4.8600000000000004E-2</v>
      </c>
      <c r="L1146" s="443">
        <f>'MAALTIMA ENT - WA'!K24</f>
        <v>1676.0520833333335</v>
      </c>
      <c r="M1146" s="443">
        <f>'MAALTIMA ENT - WA'!L24</f>
        <v>335.21041666666667</v>
      </c>
      <c r="N1146" s="433">
        <f>'MAALTIMA ENT - WA'!M24</f>
        <v>18</v>
      </c>
      <c r="O1146" s="444">
        <f>'MAALTIMA ENT - WA'!N24</f>
        <v>1.0918559890252741E-2</v>
      </c>
      <c r="P1146" s="433">
        <f>'MAALTIMA ENT - WA'!O24</f>
        <v>0.96838354249886083</v>
      </c>
      <c r="Q1146" s="433" t="str">
        <f>'MAALTIMA ENT - WA'!P24</f>
        <v>C</v>
      </c>
      <c r="R1146" s="434">
        <f>'MAALTIMA ENT - WA'!Q24</f>
        <v>1.4545454545454546</v>
      </c>
      <c r="S1146" s="443">
        <f>'MAALTIMA ENT - WA'!R24</f>
        <v>1.4138181818181817E-2</v>
      </c>
      <c r="T1146" s="443">
        <f>'MAALTIMA ENT - WA'!S24</f>
        <v>487.57878787878786</v>
      </c>
      <c r="U1146" s="433">
        <f>'MAALTIMA ENT - WA'!T24</f>
        <v>30</v>
      </c>
      <c r="V1146" s="433">
        <f>'MAALTIMA ENT - WA'!U24</f>
        <v>4</v>
      </c>
      <c r="W1146" s="433">
        <f>'MAALTIMA ENT - WA'!V24</f>
        <v>34</v>
      </c>
      <c r="X1146" s="434">
        <f>'MAALTIMA ENT - WA'!W24</f>
        <v>49.454545454545453</v>
      </c>
      <c r="Y1146" s="434">
        <f>'MAALTIMA ENT - WA'!X24</f>
        <v>44.454545454545453</v>
      </c>
      <c r="Z1146" s="443">
        <f>'MAALTIMA ENT - WA'!Y24</f>
        <v>0.43209818181818183</v>
      </c>
      <c r="AA1146" s="444">
        <f>'MAALTIMA ENT - WA'!Z24</f>
        <v>0.10110294117647059</v>
      </c>
      <c r="AB1146" s="446" t="str">
        <f>'MAALTIMA ENT - WA'!AA24</f>
        <v>VERY LOW-ORDER URGENTLY</v>
      </c>
      <c r="AC1146" s="443">
        <f>'MAALTIMA ENT - WA'!AB24</f>
        <v>14901.626704545455</v>
      </c>
      <c r="AD1146" s="450">
        <f>Table1[[#This Row],[Stock Sell in/Sell out]]*Table1[[#This Row],[Stock Norm +Transit Time]]/Table1[[#This Row],[Stock Norm QTY]]</f>
        <v>3.4375</v>
      </c>
      <c r="AE1146" s="443">
        <f>Table1[[#This Row],[Stock Norm +Transit Time]]*Table1[[#This Row],[Av. Daily Sales MT]]</f>
        <v>0.4806981818181818</v>
      </c>
    </row>
    <row r="1147" spans="1:31" hidden="1">
      <c r="A1147" s="433" t="s">
        <v>135</v>
      </c>
      <c r="B1147" s="433" t="s">
        <v>342</v>
      </c>
      <c r="C1147" s="433" t="str">
        <f>'MAALTIMA ENT - WA'!B25</f>
        <v>W170</v>
      </c>
      <c r="D1147" s="433" t="str">
        <f>'MAALTIMA ENT - WA'!C25</f>
        <v>FRYTOL 900ML SCH</v>
      </c>
      <c r="E1147" s="433" t="str">
        <f>'MAALTIMA ENT - WA'!D25</f>
        <v>COOKING OIL</v>
      </c>
      <c r="F1147" s="433" t="str">
        <f>'MAALTIMA ENT - WA'!E25</f>
        <v>FRYTOL</v>
      </c>
      <c r="G1147" s="443">
        <f>'MAALTIMA ENT - WA'!F25</f>
        <v>0.2592000000000001</v>
      </c>
      <c r="H1147" s="434">
        <f>'MAALTIMA ENT - WA'!G25</f>
        <v>26.666666666666664</v>
      </c>
      <c r="I1147" s="443">
        <f>'MAALTIMA ENT - WA'!H25</f>
        <v>7393.0966666666673</v>
      </c>
      <c r="J1147" s="433">
        <f>'MAALTIMA ENT - WA'!I25</f>
        <v>3</v>
      </c>
      <c r="K1147" s="443">
        <f>'MAALTIMA ENT - WA'!J25</f>
        <v>2.9160000000000005E-2</v>
      </c>
      <c r="L1147" s="443">
        <f>'MAALTIMA ENT - WA'!K25</f>
        <v>831.72337500000026</v>
      </c>
      <c r="M1147" s="443">
        <f>'MAALTIMA ENT - WA'!L25</f>
        <v>277.24112500000007</v>
      </c>
      <c r="N1147" s="433">
        <f>'MAALTIMA ENT - WA'!M25</f>
        <v>18</v>
      </c>
      <c r="O1147" s="444">
        <f>'MAALTIMA ENT - WA'!N25</f>
        <v>9.0987999085439548E-3</v>
      </c>
      <c r="P1147" s="433">
        <f>'MAALTIMA ENT - WA'!O25</f>
        <v>0.97748234240740484</v>
      </c>
      <c r="Q1147" s="433" t="str">
        <f>'MAALTIMA ENT - WA'!P25</f>
        <v>C</v>
      </c>
      <c r="R1147" s="434">
        <f>'MAALTIMA ENT - WA'!Q25</f>
        <v>1.2121212121212119</v>
      </c>
      <c r="S1147" s="443">
        <f>'MAALTIMA ENT - WA'!R25</f>
        <v>1.1781818181818187E-2</v>
      </c>
      <c r="T1147" s="443">
        <f>'MAALTIMA ENT - WA'!S25</f>
        <v>336.0498484848485</v>
      </c>
      <c r="U1147" s="433">
        <f>'MAALTIMA ENT - WA'!T25</f>
        <v>30</v>
      </c>
      <c r="V1147" s="433">
        <f>'MAALTIMA ENT - WA'!U25</f>
        <v>4</v>
      </c>
      <c r="W1147" s="433">
        <f>'MAALTIMA ENT - WA'!V25</f>
        <v>34</v>
      </c>
      <c r="X1147" s="434">
        <f>'MAALTIMA ENT - WA'!W25</f>
        <v>41.212121212121204</v>
      </c>
      <c r="Y1147" s="434">
        <f>'MAALTIMA ENT - WA'!X25</f>
        <v>38.212121212121204</v>
      </c>
      <c r="Z1147" s="443">
        <f>'MAALTIMA ENT - WA'!Y25</f>
        <v>0.37142181818181824</v>
      </c>
      <c r="AA1147" s="444">
        <f>'MAALTIMA ENT - WA'!Z25</f>
        <v>7.2794117647058842E-2</v>
      </c>
      <c r="AB1147" s="446" t="str">
        <f>'MAALTIMA ENT - WA'!AA25</f>
        <v>VERY LOW-ORDER URGENTLY</v>
      </c>
      <c r="AC1147" s="443">
        <f>'MAALTIMA ENT - WA'!AB25</f>
        <v>10593.971473484849</v>
      </c>
      <c r="AD1147" s="450">
        <f>Table1[[#This Row],[Stock Sell in/Sell out]]*Table1[[#This Row],[Stock Norm +Transit Time]]/Table1[[#This Row],[Stock Norm QTY]]</f>
        <v>2.4750000000000005</v>
      </c>
      <c r="AE1147" s="443">
        <f>Table1[[#This Row],[Stock Norm +Transit Time]]*Table1[[#This Row],[Av. Daily Sales MT]]</f>
        <v>0.40058181818181837</v>
      </c>
    </row>
    <row r="1148" spans="1:31" hidden="1">
      <c r="A1148" s="433" t="s">
        <v>135</v>
      </c>
      <c r="B1148" s="433" t="s">
        <v>342</v>
      </c>
      <c r="C1148" s="433" t="str">
        <f>'MAALTIMA ENT - WA'!B26</f>
        <v>W234</v>
      </c>
      <c r="D1148" s="433" t="str">
        <f>'MAALTIMA ENT - WA'!C26</f>
        <v>JAMAA BLUE SOAP LAMINATED 24 X 200G</v>
      </c>
      <c r="E1148" s="433" t="str">
        <f>'MAALTIMA ENT - WA'!D26</f>
        <v>SOAP</v>
      </c>
      <c r="F1148" s="433" t="str">
        <f>'MAALTIMA ENT - WA'!E26</f>
        <v>JAMAA</v>
      </c>
      <c r="G1148" s="443">
        <f>'MAALTIMA ENT - WA'!F26</f>
        <v>0.25920000000000004</v>
      </c>
      <c r="H1148" s="434">
        <f>'MAALTIMA ENT - WA'!G26</f>
        <v>54</v>
      </c>
      <c r="I1148" s="443">
        <f>'MAALTIMA ENT - WA'!H26</f>
        <v>4151.84</v>
      </c>
      <c r="J1148" s="433">
        <f>'MAALTIMA ENT - WA'!I26</f>
        <v>0</v>
      </c>
      <c r="K1148" s="443">
        <f>'MAALTIMA ENT - WA'!J26</f>
        <v>0</v>
      </c>
      <c r="L1148" s="443">
        <f>'MAALTIMA ENT - WA'!K26</f>
        <v>0</v>
      </c>
      <c r="M1148" s="443">
        <f>'MAALTIMA ENT - WA'!L26</f>
        <v>76.885925925925932</v>
      </c>
      <c r="N1148" s="433">
        <f>'MAALTIMA ENT - WA'!M26</f>
        <v>100</v>
      </c>
      <c r="O1148" s="444">
        <f>'MAALTIMA ENT - WA'!N26</f>
        <v>9.098799908543953E-3</v>
      </c>
      <c r="P1148" s="433">
        <f>'MAALTIMA ENT - WA'!O26</f>
        <v>0.98658114231594873</v>
      </c>
      <c r="Q1148" s="433" t="str">
        <f>'MAALTIMA ENT - WA'!P26</f>
        <v>C</v>
      </c>
      <c r="R1148" s="434">
        <f>'MAALTIMA ENT - WA'!Q26</f>
        <v>2.4545454545454546</v>
      </c>
      <c r="S1148" s="443">
        <f>'MAALTIMA ENT - WA'!R26</f>
        <v>1.1781818181818183E-2</v>
      </c>
      <c r="T1148" s="443">
        <f>'MAALTIMA ENT - WA'!S26</f>
        <v>188.72</v>
      </c>
      <c r="U1148" s="433">
        <f>'MAALTIMA ENT - WA'!T26</f>
        <v>30</v>
      </c>
      <c r="V1148" s="433">
        <f>'MAALTIMA ENT - WA'!U26</f>
        <v>4</v>
      </c>
      <c r="W1148" s="433">
        <f>'MAALTIMA ENT - WA'!V26</f>
        <v>34</v>
      </c>
      <c r="X1148" s="434">
        <f>'MAALTIMA ENT - WA'!W26</f>
        <v>83.454545454545453</v>
      </c>
      <c r="Y1148" s="434">
        <f>'MAALTIMA ENT - WA'!X26</f>
        <v>83.454545454545453</v>
      </c>
      <c r="Z1148" s="443">
        <f>'MAALTIMA ENT - WA'!Y26</f>
        <v>0.40058181818181826</v>
      </c>
      <c r="AA1148" s="444">
        <f>'MAALTIMA ENT - WA'!Z26</f>
        <v>0</v>
      </c>
      <c r="AB1148" s="446" t="str">
        <f>'MAALTIMA ENT - WA'!AA26</f>
        <v>VERY LOW-ORDER URGENTLY</v>
      </c>
      <c r="AC1148" s="443">
        <f>'MAALTIMA ENT - WA'!AB26</f>
        <v>6416.4800000000005</v>
      </c>
      <c r="AD1148" s="450">
        <f>Table1[[#This Row],[Stock Sell in/Sell out]]*Table1[[#This Row],[Stock Norm +Transit Time]]/Table1[[#This Row],[Stock Norm QTY]]</f>
        <v>0</v>
      </c>
      <c r="AE1148" s="443">
        <f>Table1[[#This Row],[Stock Norm +Transit Time]]*Table1[[#This Row],[Av. Daily Sales MT]]</f>
        <v>0.40058181818181821</v>
      </c>
    </row>
    <row r="1149" spans="1:31" hidden="1">
      <c r="A1149" s="433" t="s">
        <v>135</v>
      </c>
      <c r="B1149" s="433" t="s">
        <v>342</v>
      </c>
      <c r="C1149" s="433" t="str">
        <f>'MAALTIMA ENT - WA'!B27</f>
        <v>W210</v>
      </c>
      <c r="D1149" s="433" t="str">
        <f>'MAALTIMA ENT - WA'!C27</f>
        <v>EAZZY 200G</v>
      </c>
      <c r="E1149" s="433" t="str">
        <f>'MAALTIMA ENT - WA'!D27</f>
        <v>SOAP</v>
      </c>
      <c r="F1149" s="433" t="str">
        <f>'MAALTIMA ENT - WA'!E27</f>
        <v>EAZZY</v>
      </c>
      <c r="G1149" s="443">
        <f>'MAALTIMA ENT - WA'!F27</f>
        <v>0.19626666666666664</v>
      </c>
      <c r="H1149" s="434">
        <f>'MAALTIMA ENT - WA'!G27</f>
        <v>61.333333333333329</v>
      </c>
      <c r="I1149" s="443">
        <f>'MAALTIMA ENT - WA'!H27</f>
        <v>2756.666666666667</v>
      </c>
      <c r="J1149" s="433">
        <f>'MAALTIMA ENT - WA'!I27</f>
        <v>0</v>
      </c>
      <c r="K1149" s="443">
        <f>'MAALTIMA ENT - WA'!J27</f>
        <v>0</v>
      </c>
      <c r="L1149" s="443">
        <f>'MAALTIMA ENT - WA'!K27</f>
        <v>0</v>
      </c>
      <c r="M1149" s="443">
        <f>'MAALTIMA ENT - WA'!L27</f>
        <v>44.945652173913054</v>
      </c>
      <c r="N1149" s="433">
        <f>'MAALTIMA ENT - WA'!M27</f>
        <v>36</v>
      </c>
      <c r="O1149" s="444">
        <f>'MAALTIMA ENT - WA'!N27</f>
        <v>6.8896262681978878E-3</v>
      </c>
      <c r="P1149" s="433">
        <f>'MAALTIMA ENT - WA'!O27</f>
        <v>0.99347076858414662</v>
      </c>
      <c r="Q1149" s="433" t="str">
        <f>'MAALTIMA ENT - WA'!P27</f>
        <v>C</v>
      </c>
      <c r="R1149" s="434">
        <f>'MAALTIMA ENT - WA'!Q27</f>
        <v>2.7878787878787876</v>
      </c>
      <c r="S1149" s="443">
        <f>'MAALTIMA ENT - WA'!R27</f>
        <v>8.9212121212121197E-3</v>
      </c>
      <c r="T1149" s="443">
        <f>'MAALTIMA ENT - WA'!S27</f>
        <v>125.30303030303031</v>
      </c>
      <c r="U1149" s="433">
        <f>'MAALTIMA ENT - WA'!T27</f>
        <v>30</v>
      </c>
      <c r="V1149" s="433">
        <f>'MAALTIMA ENT - WA'!U27</f>
        <v>4</v>
      </c>
      <c r="W1149" s="433">
        <f>'MAALTIMA ENT - WA'!V27</f>
        <v>34</v>
      </c>
      <c r="X1149" s="434">
        <f>'MAALTIMA ENT - WA'!W27</f>
        <v>94.787878787878782</v>
      </c>
      <c r="Y1149" s="434">
        <f>'MAALTIMA ENT - WA'!X27</f>
        <v>94.787878787878782</v>
      </c>
      <c r="Z1149" s="443">
        <f>'MAALTIMA ENT - WA'!Y27</f>
        <v>0.3033212121212121</v>
      </c>
      <c r="AA1149" s="444">
        <f>'MAALTIMA ENT - WA'!Z27</f>
        <v>0</v>
      </c>
      <c r="AB1149" s="446" t="str">
        <f>'MAALTIMA ENT - WA'!AA27</f>
        <v>VERY LOW-ORDER URGENTLY</v>
      </c>
      <c r="AC1149" s="443">
        <f>'MAALTIMA ENT - WA'!AB27</f>
        <v>4260.3030303030309</v>
      </c>
      <c r="AD1149" s="450">
        <f>Table1[[#This Row],[Stock Sell in/Sell out]]*Table1[[#This Row],[Stock Norm +Transit Time]]/Table1[[#This Row],[Stock Norm QTY]]</f>
        <v>0</v>
      </c>
      <c r="AE1149" s="443">
        <f>Table1[[#This Row],[Stock Norm +Transit Time]]*Table1[[#This Row],[Av. Daily Sales MT]]</f>
        <v>0.30332121212121205</v>
      </c>
    </row>
    <row r="1150" spans="1:31" hidden="1">
      <c r="A1150" s="433" t="s">
        <v>135</v>
      </c>
      <c r="B1150" s="433" t="s">
        <v>342</v>
      </c>
      <c r="C1150" s="433" t="str">
        <f>'MAALTIMA ENT - WA'!B28</f>
        <v>W238</v>
      </c>
      <c r="D1150" s="433" t="str">
        <f>'MAALTIMA ENT - WA'!C28</f>
        <v>ALIFE ALOE VERA 18X200G</v>
      </c>
      <c r="E1150" s="433" t="str">
        <f>'MAALTIMA ENT - WA'!D28</f>
        <v>SOAP</v>
      </c>
      <c r="F1150" s="433" t="str">
        <f>'MAALTIMA ENT - WA'!E28</f>
        <v>ALIFE</v>
      </c>
      <c r="G1150" s="443">
        <f>'MAALTIMA ENT - WA'!F28</f>
        <v>0.18600000000000008</v>
      </c>
      <c r="H1150" s="434">
        <f>'MAALTIMA ENT - WA'!G28</f>
        <v>51.666666666666664</v>
      </c>
      <c r="I1150" s="443">
        <f>'MAALTIMA ENT - WA'!H28</f>
        <v>5156</v>
      </c>
      <c r="J1150" s="433">
        <f>'MAALTIMA ENT - WA'!I28</f>
        <v>0</v>
      </c>
      <c r="K1150" s="443">
        <f>'MAALTIMA ENT - WA'!J28</f>
        <v>0</v>
      </c>
      <c r="L1150" s="443">
        <f>'MAALTIMA ENT - WA'!K28</f>
        <v>0</v>
      </c>
      <c r="M1150" s="443">
        <f>'MAALTIMA ENT - WA'!L28</f>
        <v>99.793548387096777</v>
      </c>
      <c r="N1150" s="433">
        <f>'MAALTIMA ENT - WA'!M28</f>
        <v>16</v>
      </c>
      <c r="O1150" s="444">
        <f>'MAALTIMA ENT - WA'!N28</f>
        <v>6.5292314158533005E-3</v>
      </c>
      <c r="P1150" s="433">
        <f>'MAALTIMA ENT - WA'!O28</f>
        <v>0.99999999999999989</v>
      </c>
      <c r="Q1150" s="433" t="str">
        <f>'MAALTIMA ENT - WA'!P28</f>
        <v>C</v>
      </c>
      <c r="R1150" s="434">
        <f>'MAALTIMA ENT - WA'!Q28</f>
        <v>2.3484848484848482</v>
      </c>
      <c r="S1150" s="443">
        <f>'MAALTIMA ENT - WA'!R28</f>
        <v>8.4545454545454576E-3</v>
      </c>
      <c r="T1150" s="443">
        <f>'MAALTIMA ENT - WA'!S28</f>
        <v>234.36363636363637</v>
      </c>
      <c r="U1150" s="433">
        <f>'MAALTIMA ENT - WA'!T28</f>
        <v>30</v>
      </c>
      <c r="V1150" s="433">
        <f>'MAALTIMA ENT - WA'!U28</f>
        <v>4</v>
      </c>
      <c r="W1150" s="433">
        <f>'MAALTIMA ENT - WA'!V28</f>
        <v>34</v>
      </c>
      <c r="X1150" s="434">
        <f>'MAALTIMA ENT - WA'!W28</f>
        <v>79.848484848484844</v>
      </c>
      <c r="Y1150" s="434">
        <f>'MAALTIMA ENT - WA'!X28</f>
        <v>79.848484848484844</v>
      </c>
      <c r="Z1150" s="443">
        <f>'MAALTIMA ENT - WA'!Y28</f>
        <v>0.28745454545454557</v>
      </c>
      <c r="AA1150" s="444">
        <f>'MAALTIMA ENT - WA'!Z28</f>
        <v>0</v>
      </c>
      <c r="AB1150" s="446" t="str">
        <f>'MAALTIMA ENT - WA'!AA28</f>
        <v>VERY LOW-ORDER URGENTLY</v>
      </c>
      <c r="AC1150" s="443">
        <f>'MAALTIMA ENT - WA'!AB28</f>
        <v>7968.363636363636</v>
      </c>
      <c r="AD1150" s="450">
        <f>Table1[[#This Row],[Stock Sell in/Sell out]]*Table1[[#This Row],[Stock Norm +Transit Time]]/Table1[[#This Row],[Stock Norm QTY]]</f>
        <v>0</v>
      </c>
      <c r="AE1150" s="443">
        <f>Table1[[#This Row],[Stock Norm +Transit Time]]*Table1[[#This Row],[Av. Daily Sales MT]]</f>
        <v>0.28745454545454557</v>
      </c>
    </row>
    <row r="1151" spans="1:31" hidden="1">
      <c r="A1151" s="433" t="s">
        <v>142</v>
      </c>
      <c r="B1151" s="433" t="s">
        <v>342</v>
      </c>
      <c r="C1151" s="433" t="str">
        <f>'MAALTIMA ENT - TAMALE'!B5</f>
        <v>W043</v>
      </c>
      <c r="D1151" s="433" t="str">
        <f>'MAALTIMA ENT - TAMALE'!C5</f>
        <v>FORTUNE VIET 25KG</v>
      </c>
      <c r="E1151" s="433" t="str">
        <f>'MAALTIMA ENT - TAMALE'!D5</f>
        <v>RICE</v>
      </c>
      <c r="F1151" s="433" t="str">
        <f>'MAALTIMA ENT - TAMALE'!E5</f>
        <v>FORTUNE</v>
      </c>
      <c r="G1151" s="443">
        <f>'MAALTIMA ENT - TAMALE'!F5</f>
        <v>31.649999999999594</v>
      </c>
      <c r="H1151" s="434">
        <f>'MAALTIMA ENT - TAMALE'!G5</f>
        <v>1266</v>
      </c>
      <c r="I1151" s="443">
        <f>'MAALTIMA ENT - TAMALE'!H5</f>
        <v>335752.33333333331</v>
      </c>
      <c r="J1151" s="433">
        <f>'MAALTIMA ENT - TAMALE'!I5</f>
        <v>922</v>
      </c>
      <c r="K1151" s="443">
        <f>'MAALTIMA ENT - TAMALE'!J5</f>
        <v>23.05</v>
      </c>
      <c r="L1151" s="443">
        <f>'MAALTIMA ENT - TAMALE'!K5</f>
        <v>244521.05160610846</v>
      </c>
      <c r="M1151" s="443">
        <f>'MAALTIMA ENT - TAMALE'!L5</f>
        <v>265.20721432332806</v>
      </c>
      <c r="N1151" s="433">
        <f>'MAALTIMA ENT - TAMALE'!M5</f>
        <v>1</v>
      </c>
      <c r="O1151" s="444">
        <f>'MAALTIMA ENT - TAMALE'!N5</f>
        <v>0.15873052491808282</v>
      </c>
      <c r="P1151" s="433">
        <f>'MAALTIMA ENT - TAMALE'!O5</f>
        <v>0.15873052491808282</v>
      </c>
      <c r="Q1151" s="433" t="str">
        <f>'MAALTIMA ENT - TAMALE'!P5</f>
        <v>A</v>
      </c>
      <c r="R1151" s="434">
        <f>'MAALTIMA ENT - TAMALE'!Q5</f>
        <v>57.545454545454547</v>
      </c>
      <c r="S1151" s="443">
        <f>'MAALTIMA ENT - TAMALE'!R5</f>
        <v>1.4386363636363451</v>
      </c>
      <c r="T1151" s="443">
        <f>'MAALTIMA ENT - TAMALE'!S5</f>
        <v>15261.469696969696</v>
      </c>
      <c r="U1151" s="433">
        <f>'MAALTIMA ENT - TAMALE'!T5</f>
        <v>7</v>
      </c>
      <c r="V1151" s="433">
        <f>'MAALTIMA ENT - TAMALE'!U5</f>
        <v>4</v>
      </c>
      <c r="W1151" s="433">
        <f>'MAALTIMA ENT - TAMALE'!V5</f>
        <v>11</v>
      </c>
      <c r="X1151" s="434">
        <f>'MAALTIMA ENT - TAMALE'!W5</f>
        <v>633</v>
      </c>
      <c r="Y1151" s="434">
        <f>'MAALTIMA ENT - TAMALE'!X5</f>
        <v>0</v>
      </c>
      <c r="Z1151" s="443">
        <f>'MAALTIMA ENT - TAMALE'!Y5</f>
        <v>0</v>
      </c>
      <c r="AA1151" s="444">
        <f>'MAALTIMA ENT - TAMALE'!Z5</f>
        <v>1.4565560821484993</v>
      </c>
      <c r="AB1151" s="446" t="str">
        <f>'MAALTIMA ENT - TAMALE'!AA5</f>
        <v>HIGH-DON’T ORDER</v>
      </c>
      <c r="AC1151" s="443">
        <f>'MAALTIMA ENT - TAMALE'!AB5</f>
        <v>0</v>
      </c>
      <c r="AD1151" s="450">
        <f>Table1[[#This Row],[Stock Sell in/Sell out]]*Table1[[#This Row],[Stock Norm +Transit Time]]/Table1[[#This Row],[Stock Norm QTY]]</f>
        <v>16.022116903633492</v>
      </c>
      <c r="AE1151" s="443">
        <f>Table1[[#This Row],[Stock Norm +Transit Time]]*Table1[[#This Row],[Av. Daily Sales MT]]</f>
        <v>15.824999999999795</v>
      </c>
    </row>
    <row r="1152" spans="1:31" hidden="1">
      <c r="A1152" s="433" t="s">
        <v>142</v>
      </c>
      <c r="B1152" s="433" t="s">
        <v>342</v>
      </c>
      <c r="C1152" s="433" t="str">
        <f>'MAALTIMA ENT - TAMALE'!B6</f>
        <v>W042</v>
      </c>
      <c r="D1152" s="433" t="str">
        <f>'MAALTIMA ENT - TAMALE'!C6</f>
        <v>FORTUNE VIET 5KG</v>
      </c>
      <c r="E1152" s="433" t="str">
        <f>'MAALTIMA ENT - TAMALE'!D6</f>
        <v>RICE</v>
      </c>
      <c r="F1152" s="433" t="str">
        <f>'MAALTIMA ENT - TAMALE'!E6</f>
        <v>FORTUNE</v>
      </c>
      <c r="G1152" s="443">
        <f>'MAALTIMA ENT - TAMALE'!F6</f>
        <v>30.364999999999728</v>
      </c>
      <c r="H1152" s="434">
        <f>'MAALTIMA ENT - TAMALE'!G6</f>
        <v>1105.6666666666667</v>
      </c>
      <c r="I1152" s="443">
        <f>'MAALTIMA ENT - TAMALE'!H6</f>
        <v>335332.20000000036</v>
      </c>
      <c r="J1152" s="433">
        <f>'MAALTIMA ENT - TAMALE'!I6</f>
        <v>551</v>
      </c>
      <c r="K1152" s="443">
        <f>'MAALTIMA ENT - TAMALE'!J6</f>
        <v>13.78</v>
      </c>
      <c r="L1152" s="443">
        <f>'MAALTIMA ENT - TAMALE'!K6</f>
        <v>167110.07735905956</v>
      </c>
      <c r="M1152" s="443">
        <f>'MAALTIMA ENT - TAMALE'!L6</f>
        <v>303.28507687669611</v>
      </c>
      <c r="N1152" s="433">
        <f>'MAALTIMA ENT - TAMALE'!M6</f>
        <v>12</v>
      </c>
      <c r="O1152" s="444">
        <f>'MAALTIMA ENT - TAMALE'!N6</f>
        <v>0.15228601545458462</v>
      </c>
      <c r="P1152" s="433">
        <f>'MAALTIMA ENT - TAMALE'!O6</f>
        <v>0.31101654037266746</v>
      </c>
      <c r="Q1152" s="433" t="str">
        <f>'MAALTIMA ENT - TAMALE'!P6</f>
        <v>A</v>
      </c>
      <c r="R1152" s="434">
        <f>'MAALTIMA ENT - TAMALE'!Q6</f>
        <v>50.257575757575758</v>
      </c>
      <c r="S1152" s="443">
        <f>'MAALTIMA ENT - TAMALE'!R6</f>
        <v>1.3802272727272604</v>
      </c>
      <c r="T1152" s="443">
        <f>'MAALTIMA ENT - TAMALE'!S6</f>
        <v>15242.372727272743</v>
      </c>
      <c r="U1152" s="433">
        <f>'MAALTIMA ENT - TAMALE'!T6</f>
        <v>7</v>
      </c>
      <c r="V1152" s="433">
        <f>'MAALTIMA ENT - TAMALE'!U6</f>
        <v>4</v>
      </c>
      <c r="W1152" s="433">
        <f>'MAALTIMA ENT - TAMALE'!V6</f>
        <v>11</v>
      </c>
      <c r="X1152" s="434">
        <f>'MAALTIMA ENT - TAMALE'!W6</f>
        <v>552.83333333333337</v>
      </c>
      <c r="Y1152" s="434">
        <f>'MAALTIMA ENT - TAMALE'!X6</f>
        <v>1.8333333333333712</v>
      </c>
      <c r="Z1152" s="443">
        <f>'MAALTIMA ENT - TAMALE'!Y6</f>
        <v>5.0348959903527869E-2</v>
      </c>
      <c r="AA1152" s="444">
        <f>'MAALTIMA ENT - TAMALE'!Z6</f>
        <v>0.99668375037684653</v>
      </c>
      <c r="AB1152" s="446" t="str">
        <f>'MAALTIMA ENT - TAMALE'!AA6</f>
        <v>LOW MAY- ORDER</v>
      </c>
      <c r="AC1152" s="443">
        <f>'MAALTIMA ENT - TAMALE'!AB6</f>
        <v>556.02264094062105</v>
      </c>
      <c r="AD1152" s="450">
        <f>Table1[[#This Row],[Stock Sell in/Sell out]]*Table1[[#This Row],[Stock Norm +Transit Time]]/Table1[[#This Row],[Stock Norm QTY]]</f>
        <v>10.963521254145311</v>
      </c>
      <c r="AE1152" s="443">
        <f>Table1[[#This Row],[Stock Norm +Transit Time]]*Table1[[#This Row],[Av. Daily Sales MT]]</f>
        <v>15.182499999999864</v>
      </c>
    </row>
    <row r="1153" spans="1:31" hidden="1">
      <c r="A1153" s="433" t="s">
        <v>142</v>
      </c>
      <c r="B1153" s="433" t="s">
        <v>342</v>
      </c>
      <c r="C1153" s="433" t="str">
        <f>'MAALTIMA ENT - TAMALE'!B7</f>
        <v>W151</v>
      </c>
      <c r="D1153" s="433" t="str">
        <f>'MAALTIMA ENT - TAMALE'!C7</f>
        <v>FRYTOL 4.5 LT</v>
      </c>
      <c r="E1153" s="433" t="str">
        <f>'MAALTIMA ENT - TAMALE'!D7</f>
        <v>COOKING OIL</v>
      </c>
      <c r="F1153" s="433" t="str">
        <f>'MAALTIMA ENT - TAMALE'!E7</f>
        <v>FRYTOL</v>
      </c>
      <c r="G1153" s="443">
        <f>'MAALTIMA ENT - TAMALE'!F7</f>
        <v>16.225650000000059</v>
      </c>
      <c r="H1153" s="434">
        <f>'MAALTIMA ENT - TAMALE'!G7</f>
        <v>932.33333333333337</v>
      </c>
      <c r="I1153" s="443">
        <f>'MAALTIMA ENT - TAMALE'!H7</f>
        <v>480883.66666666674</v>
      </c>
      <c r="J1153" s="433">
        <f>'MAALTIMA ENT - TAMALE'!I7</f>
        <v>1515</v>
      </c>
      <c r="K1153" s="443">
        <f>'MAALTIMA ENT - TAMALE'!J7</f>
        <v>24.555150000000001</v>
      </c>
      <c r="L1153" s="443">
        <f>'MAALTIMA ENT - TAMALE'!K7</f>
        <v>781414.46728637838</v>
      </c>
      <c r="M1153" s="443">
        <f>'MAALTIMA ENT - TAMALE'!L7</f>
        <v>515.78512692170193</v>
      </c>
      <c r="N1153" s="433">
        <f>'MAALTIMA ENT - TAMALE'!M7</f>
        <v>12</v>
      </c>
      <c r="O1153" s="444">
        <f>'MAALTIMA ENT - TAMALE'!N7</f>
        <v>8.1374595312389664E-2</v>
      </c>
      <c r="P1153" s="433">
        <f>'MAALTIMA ENT - TAMALE'!O7</f>
        <v>0.39239113568505712</v>
      </c>
      <c r="Q1153" s="433" t="str">
        <f>'MAALTIMA ENT - TAMALE'!P7</f>
        <v>A</v>
      </c>
      <c r="R1153" s="434">
        <f>'MAALTIMA ENT - TAMALE'!Q7</f>
        <v>42.378787878787882</v>
      </c>
      <c r="S1153" s="443">
        <f>'MAALTIMA ENT - TAMALE'!R7</f>
        <v>0.73752954545454807</v>
      </c>
      <c r="T1153" s="443">
        <f>'MAALTIMA ENT - TAMALE'!S7</f>
        <v>21858.348484848488</v>
      </c>
      <c r="U1153" s="433">
        <f>'MAALTIMA ENT - TAMALE'!T7</f>
        <v>7</v>
      </c>
      <c r="V1153" s="433">
        <f>'MAALTIMA ENT - TAMALE'!U7</f>
        <v>4</v>
      </c>
      <c r="W1153" s="433">
        <f>'MAALTIMA ENT - TAMALE'!V7</f>
        <v>11</v>
      </c>
      <c r="X1153" s="434">
        <f>'MAALTIMA ENT - TAMALE'!W7</f>
        <v>466.16666666666669</v>
      </c>
      <c r="Y1153" s="434">
        <f>'MAALTIMA ENT - TAMALE'!X7</f>
        <v>0</v>
      </c>
      <c r="Z1153" s="443">
        <f>'MAALTIMA ENT - TAMALE'!Y7</f>
        <v>0</v>
      </c>
      <c r="AA1153" s="444">
        <f>'MAALTIMA ENT - TAMALE'!Z7</f>
        <v>3.2499106185198428</v>
      </c>
      <c r="AB1153" s="446" t="str">
        <f>'MAALTIMA ENT - TAMALE'!AA7</f>
        <v>VERY HIGH-DON’T ORDER</v>
      </c>
      <c r="AC1153" s="443">
        <f>'MAALTIMA ENT - TAMALE'!AB7</f>
        <v>0</v>
      </c>
      <c r="AD1153" s="450">
        <f>Table1[[#This Row],[Stock Sell in/Sell out]]*Table1[[#This Row],[Stock Norm +Transit Time]]/Table1[[#This Row],[Stock Norm QTY]]</f>
        <v>35.74901680371827</v>
      </c>
      <c r="AE1153" s="443">
        <f>Table1[[#This Row],[Stock Norm +Transit Time]]*Table1[[#This Row],[Av. Daily Sales MT]]</f>
        <v>8.1128250000000293</v>
      </c>
    </row>
    <row r="1154" spans="1:31" hidden="1">
      <c r="A1154" s="433" t="s">
        <v>142</v>
      </c>
      <c r="B1154" s="433" t="s">
        <v>342</v>
      </c>
      <c r="C1154" s="433" t="str">
        <f>'MAALTIMA ENT - TAMALE'!B8</f>
        <v>W084</v>
      </c>
      <c r="D1154" s="433" t="str">
        <f>'MAALTIMA ENT - TAMALE'!C8</f>
        <v>JAMAA CLASS 16 X 800G</v>
      </c>
      <c r="E1154" s="433" t="str">
        <f>'MAALTIMA ENT - TAMALE'!D8</f>
        <v>SOAP</v>
      </c>
      <c r="F1154" s="433" t="str">
        <f>'MAALTIMA ENT - TAMALE'!E8</f>
        <v>JAMAA</v>
      </c>
      <c r="G1154" s="443">
        <f>'MAALTIMA ENT - TAMALE'!F8</f>
        <v>14.355466666666825</v>
      </c>
      <c r="H1154" s="434">
        <f>'MAALTIMA ENT - TAMALE'!G8</f>
        <v>1086.6666666666667</v>
      </c>
      <c r="I1154" s="443">
        <f>'MAALTIMA ENT - TAMALE'!H8</f>
        <v>250487.56000000198</v>
      </c>
      <c r="J1154" s="433">
        <f>'MAALTIMA ENT - TAMALE'!I8</f>
        <v>137</v>
      </c>
      <c r="K1154" s="443">
        <f>'MAALTIMA ENT - TAMALE'!J8</f>
        <v>1.7624000000000002</v>
      </c>
      <c r="L1154" s="443">
        <f>'MAALTIMA ENT - TAMALE'!K8</f>
        <v>31579.873361963437</v>
      </c>
      <c r="M1154" s="443">
        <f>'MAALTIMA ENT - TAMALE'!L8</f>
        <v>230.51002453987911</v>
      </c>
      <c r="N1154" s="433">
        <f>'MAALTIMA ENT - TAMALE'!M8</f>
        <v>6</v>
      </c>
      <c r="O1154" s="444">
        <f>'MAALTIMA ENT - TAMALE'!N8</f>
        <v>7.1995284658581196E-2</v>
      </c>
      <c r="P1154" s="433">
        <f>'MAALTIMA ENT - TAMALE'!O8</f>
        <v>0.46438642034363831</v>
      </c>
      <c r="Q1154" s="433" t="str">
        <f>'MAALTIMA ENT - TAMALE'!P8</f>
        <v>A</v>
      </c>
      <c r="R1154" s="434">
        <f>'MAALTIMA ENT - TAMALE'!Q8</f>
        <v>49.393939393939398</v>
      </c>
      <c r="S1154" s="443">
        <f>'MAALTIMA ENT - TAMALE'!R8</f>
        <v>0.65252121212121927</v>
      </c>
      <c r="T1154" s="443">
        <f>'MAALTIMA ENT - TAMALE'!S8</f>
        <v>11385.798181818272</v>
      </c>
      <c r="U1154" s="433">
        <f>'MAALTIMA ENT - TAMALE'!T8</f>
        <v>7</v>
      </c>
      <c r="V1154" s="433">
        <f>'MAALTIMA ENT - TAMALE'!U8</f>
        <v>4</v>
      </c>
      <c r="W1154" s="433">
        <f>'MAALTIMA ENT - TAMALE'!V8</f>
        <v>11</v>
      </c>
      <c r="X1154" s="434">
        <f>'MAALTIMA ENT - TAMALE'!W8</f>
        <v>543.33333333333337</v>
      </c>
      <c r="Y1154" s="434">
        <f>'MAALTIMA ENT - TAMALE'!X8</f>
        <v>406.33333333333337</v>
      </c>
      <c r="Z1154" s="443">
        <f>'MAALTIMA ENT - TAMALE'!Y8</f>
        <v>5.3678876891616136</v>
      </c>
      <c r="AA1154" s="444">
        <f>'MAALTIMA ENT - TAMALE'!Z8</f>
        <v>0.25214723926380367</v>
      </c>
      <c r="AB1154" s="446" t="str">
        <f>'MAALTIMA ENT - TAMALE'!AA8</f>
        <v>VERY LOW-ORDER URGENTLY</v>
      </c>
      <c r="AC1154" s="443">
        <f>'MAALTIMA ENT - TAMALE'!AB8</f>
        <v>93663.906638037559</v>
      </c>
      <c r="AD1154" s="450">
        <f>Table1[[#This Row],[Stock Sell in/Sell out]]*Table1[[#This Row],[Stock Norm +Transit Time]]/Table1[[#This Row],[Stock Norm QTY]]</f>
        <v>2.7736196319018402</v>
      </c>
      <c r="AE1154" s="443">
        <f>Table1[[#This Row],[Stock Norm +Transit Time]]*Table1[[#This Row],[Av. Daily Sales MT]]</f>
        <v>7.1777333333334123</v>
      </c>
    </row>
    <row r="1155" spans="1:31" hidden="1">
      <c r="A1155" s="433" t="s">
        <v>142</v>
      </c>
      <c r="B1155" s="433" t="s">
        <v>342</v>
      </c>
      <c r="C1155" s="433" t="str">
        <f>'MAALTIMA ENT - TAMALE'!B9</f>
        <v>W237</v>
      </c>
      <c r="D1155" s="433" t="str">
        <f>'MAALTIMA ENT - TAMALE'!C9</f>
        <v>EAZZY LAUNDRY SOAP 24X220G</v>
      </c>
      <c r="E1155" s="433" t="str">
        <f>'MAALTIMA ENT - TAMALE'!D9</f>
        <v>SOAP</v>
      </c>
      <c r="F1155" s="433" t="str">
        <f>'MAALTIMA ENT - TAMALE'!E9</f>
        <v>EAZZY</v>
      </c>
      <c r="G1155" s="443">
        <f>'MAALTIMA ENT - TAMALE'!F9</f>
        <v>10.969639999999989</v>
      </c>
      <c r="H1155" s="434">
        <f>'MAALTIMA ENT - TAMALE'!G9</f>
        <v>2077.3333333333335</v>
      </c>
      <c r="I1155" s="443">
        <f>'MAALTIMA ENT - TAMALE'!H9</f>
        <v>262342.74000000017</v>
      </c>
      <c r="J1155" s="433">
        <f>'MAALTIMA ENT - TAMALE'!I9</f>
        <v>531</v>
      </c>
      <c r="K1155" s="443">
        <f>'MAALTIMA ENT - TAMALE'!J9</f>
        <v>2.8041200000000002</v>
      </c>
      <c r="L1155" s="443">
        <f>'MAALTIMA ENT - TAMALE'!K9</f>
        <v>67059.04762836975</v>
      </c>
      <c r="M1155" s="443">
        <f>'MAALTIMA ENT - TAMALE'!L9</f>
        <v>126.28822528883191</v>
      </c>
      <c r="N1155" s="433">
        <f>'MAALTIMA ENT - TAMALE'!M9</f>
        <v>4</v>
      </c>
      <c r="O1155" s="444">
        <f>'MAALTIMA ENT - TAMALE'!N9</f>
        <v>5.5014746140992693E-2</v>
      </c>
      <c r="P1155" s="433">
        <f>'MAALTIMA ENT - TAMALE'!O9</f>
        <v>0.51940116648463097</v>
      </c>
      <c r="Q1155" s="433" t="str">
        <f>'MAALTIMA ENT - TAMALE'!P9</f>
        <v>B</v>
      </c>
      <c r="R1155" s="434">
        <f>'MAALTIMA ENT - TAMALE'!Q9</f>
        <v>94.424242424242436</v>
      </c>
      <c r="S1155" s="443">
        <f>'MAALTIMA ENT - TAMALE'!R9</f>
        <v>0.49861999999999951</v>
      </c>
      <c r="T1155" s="443">
        <f>'MAALTIMA ENT - TAMALE'!S9</f>
        <v>11924.670000000007</v>
      </c>
      <c r="U1155" s="433">
        <f>'MAALTIMA ENT - TAMALE'!T9</f>
        <v>14</v>
      </c>
      <c r="V1155" s="433">
        <f>'MAALTIMA ENT - TAMALE'!U9</f>
        <v>4</v>
      </c>
      <c r="W1155" s="433">
        <f>'MAALTIMA ENT - TAMALE'!V9</f>
        <v>18</v>
      </c>
      <c r="X1155" s="434">
        <f>'MAALTIMA ENT - TAMALE'!W9</f>
        <v>1699.636363636364</v>
      </c>
      <c r="Y1155" s="434">
        <f>'MAALTIMA ENT - TAMALE'!X9</f>
        <v>1168.636363636364</v>
      </c>
      <c r="Z1155" s="443">
        <f>'MAALTIMA ENT - TAMALE'!Y9</f>
        <v>6.1711425866495464</v>
      </c>
      <c r="AA1155" s="444">
        <f>'MAALTIMA ENT - TAMALE'!Z9</f>
        <v>0.31241976893453138</v>
      </c>
      <c r="AB1155" s="446" t="str">
        <f>'MAALTIMA ENT - TAMALE'!AA9</f>
        <v>VERY LOW-ORDER URGENTLY</v>
      </c>
      <c r="AC1155" s="443">
        <f>'MAALTIMA ENT - TAMALE'!AB9</f>
        <v>147585.01237163044</v>
      </c>
      <c r="AD1155" s="450">
        <f>Table1[[#This Row],[Stock Sell in/Sell out]]*Table1[[#This Row],[Stock Norm +Transit Time]]/Table1[[#This Row],[Stock Norm QTY]]</f>
        <v>5.6235558408215649</v>
      </c>
      <c r="AE1155" s="443">
        <f>Table1[[#This Row],[Stock Norm +Transit Time]]*Table1[[#This Row],[Av. Daily Sales MT]]</f>
        <v>8.9751599999999918</v>
      </c>
    </row>
    <row r="1156" spans="1:31" hidden="1">
      <c r="A1156" s="433" t="s">
        <v>142</v>
      </c>
      <c r="B1156" s="433" t="s">
        <v>342</v>
      </c>
      <c r="C1156" s="433" t="str">
        <f>'MAALTIMA ENT - TAMALE'!B10</f>
        <v>W141</v>
      </c>
      <c r="D1156" s="433" t="str">
        <f>'MAALTIMA ENT - TAMALE'!C10</f>
        <v>EAZZY 32X300G</v>
      </c>
      <c r="E1156" s="433" t="str">
        <f>'MAALTIMA ENT - TAMALE'!D10</f>
        <v>SOAP</v>
      </c>
      <c r="F1156" s="433" t="str">
        <f>'MAALTIMA ENT - TAMALE'!E10</f>
        <v>EAZZY</v>
      </c>
      <c r="G1156" s="443">
        <f>'MAALTIMA ENT - TAMALE'!F10</f>
        <v>9.5977333333332844</v>
      </c>
      <c r="H1156" s="434">
        <f>'MAALTIMA ENT - TAMALE'!G10</f>
        <v>999.33333333333337</v>
      </c>
      <c r="I1156" s="443">
        <f>'MAALTIMA ENT - TAMALE'!H10</f>
        <v>114971.19999999998</v>
      </c>
      <c r="J1156" s="433">
        <f>'MAALTIMA ENT - TAMALE'!I10</f>
        <v>3</v>
      </c>
      <c r="K1156" s="443">
        <f>'MAALTIMA ENT - TAMALE'!J10</f>
        <v>3.5619999999999999E-2</v>
      </c>
      <c r="L1156" s="443">
        <f>'MAALTIMA ENT - TAMALE'!K10</f>
        <v>345.14369579719806</v>
      </c>
      <c r="M1156" s="443">
        <f>'MAALTIMA ENT - TAMALE'!L10</f>
        <v>115.04789859906602</v>
      </c>
      <c r="N1156" s="433">
        <f>'MAALTIMA ENT - TAMALE'!M10</f>
        <v>60</v>
      </c>
      <c r="O1156" s="444">
        <f>'MAALTIMA ENT - TAMALE'!N10</f>
        <v>4.8134383887007665E-2</v>
      </c>
      <c r="P1156" s="433">
        <f>'MAALTIMA ENT - TAMALE'!O10</f>
        <v>0.56753555037163861</v>
      </c>
      <c r="Q1156" s="433" t="str">
        <f>'MAALTIMA ENT - TAMALE'!P10</f>
        <v>B</v>
      </c>
      <c r="R1156" s="434">
        <f>'MAALTIMA ENT - TAMALE'!Q10</f>
        <v>45.424242424242429</v>
      </c>
      <c r="S1156" s="443">
        <f>'MAALTIMA ENT - TAMALE'!R10</f>
        <v>0.43626060606060385</v>
      </c>
      <c r="T1156" s="443">
        <f>'MAALTIMA ENT - TAMALE'!S10</f>
        <v>5225.9636363636355</v>
      </c>
      <c r="U1156" s="433">
        <f>'MAALTIMA ENT - TAMALE'!T10</f>
        <v>14</v>
      </c>
      <c r="V1156" s="433">
        <f>'MAALTIMA ENT - TAMALE'!U10</f>
        <v>4</v>
      </c>
      <c r="W1156" s="433">
        <f>'MAALTIMA ENT - TAMALE'!V10</f>
        <v>18</v>
      </c>
      <c r="X1156" s="434">
        <f>'MAALTIMA ENT - TAMALE'!W10</f>
        <v>817.63636363636374</v>
      </c>
      <c r="Y1156" s="434">
        <f>'MAALTIMA ENT - TAMALE'!X10</f>
        <v>814.63636363636374</v>
      </c>
      <c r="Z1156" s="443">
        <f>'MAALTIMA ENT - TAMALE'!Y10</f>
        <v>7.8238785008186884</v>
      </c>
      <c r="AA1156" s="444">
        <f>'MAALTIMA ENT - TAMALE'!Z10</f>
        <v>3.6691127418278847E-3</v>
      </c>
      <c r="AB1156" s="446" t="str">
        <f>'MAALTIMA ENT - TAMALE'!AA10</f>
        <v>VERY LOW-ORDER URGENTLY</v>
      </c>
      <c r="AC1156" s="443">
        <f>'MAALTIMA ENT - TAMALE'!AB10</f>
        <v>93722.201758748241</v>
      </c>
      <c r="AD1156" s="450">
        <f>Table1[[#This Row],[Stock Sell in/Sell out]]*Table1[[#This Row],[Stock Norm +Transit Time]]/Table1[[#This Row],[Stock Norm QTY]]</f>
        <v>6.604402935290192E-2</v>
      </c>
      <c r="AE1156" s="443">
        <f>Table1[[#This Row],[Stock Norm +Transit Time]]*Table1[[#This Row],[Av. Daily Sales MT]]</f>
        <v>7.8526909090908692</v>
      </c>
    </row>
    <row r="1157" spans="1:31" hidden="1">
      <c r="A1157" s="433" t="s">
        <v>142</v>
      </c>
      <c r="B1157" s="433" t="s">
        <v>342</v>
      </c>
      <c r="C1157" s="433" t="str">
        <f>'MAALTIMA ENT - TAMALE'!B11</f>
        <v>W040</v>
      </c>
      <c r="D1157" s="433" t="str">
        <f>'MAALTIMA ENT - TAMALE'!C11</f>
        <v>FORTUNE VIET 1KG X 20BAG</v>
      </c>
      <c r="E1157" s="433" t="str">
        <f>'MAALTIMA ENT - TAMALE'!D11</f>
        <v>RICE</v>
      </c>
      <c r="F1157" s="433" t="str">
        <f>'MAALTIMA ENT - TAMALE'!E11</f>
        <v>FORTUNE</v>
      </c>
      <c r="G1157" s="443">
        <f>'MAALTIMA ENT - TAMALE'!F11</f>
        <v>7.7406666666666109</v>
      </c>
      <c r="H1157" s="434">
        <f>'MAALTIMA ENT - TAMALE'!G11</f>
        <v>341.33333333333337</v>
      </c>
      <c r="I1157" s="443">
        <f>'MAALTIMA ENT - TAMALE'!H11</f>
        <v>86041.999999999985</v>
      </c>
      <c r="J1157" s="433">
        <f>'MAALTIMA ENT - TAMALE'!I11</f>
        <v>159</v>
      </c>
      <c r="K1157" s="443">
        <f>'MAALTIMA ENT - TAMALE'!J11</f>
        <v>3.1880000000000002</v>
      </c>
      <c r="L1157" s="443">
        <f>'MAALTIMA ENT - TAMALE'!K11</f>
        <v>40080.111328124993</v>
      </c>
      <c r="M1157" s="443">
        <f>'MAALTIMA ENT - TAMALE'!L11</f>
        <v>252.07617187499994</v>
      </c>
      <c r="N1157" s="433">
        <f>'MAALTIMA ENT - TAMALE'!M11</f>
        <v>6</v>
      </c>
      <c r="O1157" s="444">
        <f>'MAALTIMA ENT - TAMALE'!N11</f>
        <v>3.8820855709823486E-2</v>
      </c>
      <c r="P1157" s="433">
        <f>'MAALTIMA ENT - TAMALE'!O11</f>
        <v>0.60635640608146213</v>
      </c>
      <c r="Q1157" s="433" t="str">
        <f>'MAALTIMA ENT - TAMALE'!P11</f>
        <v>B</v>
      </c>
      <c r="R1157" s="434">
        <f>'MAALTIMA ENT - TAMALE'!Q11</f>
        <v>15.515151515151517</v>
      </c>
      <c r="S1157" s="443">
        <f>'MAALTIMA ENT - TAMALE'!R11</f>
        <v>0.3518484848484823</v>
      </c>
      <c r="T1157" s="443">
        <f>'MAALTIMA ENT - TAMALE'!S11</f>
        <v>3910.9999999999995</v>
      </c>
      <c r="U1157" s="433">
        <f>'MAALTIMA ENT - TAMALE'!T11</f>
        <v>14</v>
      </c>
      <c r="V1157" s="433">
        <f>'MAALTIMA ENT - TAMALE'!U11</f>
        <v>4</v>
      </c>
      <c r="W1157" s="433">
        <f>'MAALTIMA ENT - TAMALE'!V11</f>
        <v>18</v>
      </c>
      <c r="X1157" s="434">
        <f>'MAALTIMA ENT - TAMALE'!W11</f>
        <v>279.27272727272731</v>
      </c>
      <c r="Y1157" s="434">
        <f>'MAALTIMA ENT - TAMALE'!X11</f>
        <v>120.27272727272731</v>
      </c>
      <c r="Z1157" s="443">
        <f>'MAALTIMA ENT - TAMALE'!Y11</f>
        <v>2.7275129616477081</v>
      </c>
      <c r="AA1157" s="444">
        <f>'MAALTIMA ENT - TAMALE'!Z11</f>
        <v>0.56933593749999989</v>
      </c>
      <c r="AB1157" s="446" t="str">
        <f>'MAALTIMA ENT - TAMALE'!AA11</f>
        <v>VERY LOW-ORDER URGENTLY</v>
      </c>
      <c r="AC1157" s="443">
        <f>'MAALTIMA ENT - TAMALE'!AB11</f>
        <v>30317.888671875004</v>
      </c>
      <c r="AD1157" s="450">
        <f>Table1[[#This Row],[Stock Sell in/Sell out]]*Table1[[#This Row],[Stock Norm +Transit Time]]/Table1[[#This Row],[Stock Norm QTY]]</f>
        <v>10.248046874999998</v>
      </c>
      <c r="AE1157" s="443">
        <f>Table1[[#This Row],[Stock Norm +Transit Time]]*Table1[[#This Row],[Av. Daily Sales MT]]</f>
        <v>6.3332727272726812</v>
      </c>
    </row>
    <row r="1158" spans="1:31" hidden="1">
      <c r="A1158" s="433" t="s">
        <v>142</v>
      </c>
      <c r="B1158" s="433" t="s">
        <v>342</v>
      </c>
      <c r="C1158" s="433" t="str">
        <f>'MAALTIMA ENT - TAMALE'!B12</f>
        <v>W155</v>
      </c>
      <c r="D1158" s="433" t="str">
        <f>'MAALTIMA ENT - TAMALE'!C12</f>
        <v>EAZZY 32X220G</v>
      </c>
      <c r="E1158" s="433" t="str">
        <f>'MAALTIMA ENT - TAMALE'!D12</f>
        <v>SOAP</v>
      </c>
      <c r="F1158" s="433" t="str">
        <f>'MAALTIMA ENT - TAMALE'!E12</f>
        <v>EAZZY</v>
      </c>
      <c r="G1158" s="443">
        <f>'MAALTIMA ENT - TAMALE'!F12</f>
        <v>7.2934400000000021</v>
      </c>
      <c r="H1158" s="434">
        <f>'MAALTIMA ENT - TAMALE'!G12</f>
        <v>945</v>
      </c>
      <c r="I1158" s="443">
        <f>'MAALTIMA ENT - TAMALE'!H12</f>
        <v>78484.953333333367</v>
      </c>
      <c r="J1158" s="433">
        <f>'MAALTIMA ENT - TAMALE'!I12</f>
        <v>0</v>
      </c>
      <c r="K1158" s="443">
        <f>'MAALTIMA ENT - TAMALE'!J12</f>
        <v>0</v>
      </c>
      <c r="L1158" s="443">
        <f>'MAALTIMA ENT - TAMALE'!K12</f>
        <v>0</v>
      </c>
      <c r="M1158" s="443">
        <f>'MAALTIMA ENT - TAMALE'!L12</f>
        <v>83.052860670194036</v>
      </c>
      <c r="N1158" s="433">
        <f>'MAALTIMA ENT - TAMALE'!M12</f>
        <v>4</v>
      </c>
      <c r="O1158" s="444">
        <f>'MAALTIMA ENT - TAMALE'!N12</f>
        <v>3.6577932374677949E-2</v>
      </c>
      <c r="P1158" s="433">
        <f>'MAALTIMA ENT - TAMALE'!O12</f>
        <v>0.64293433845614012</v>
      </c>
      <c r="Q1158" s="433" t="str">
        <f>'MAALTIMA ENT - TAMALE'!P12</f>
        <v>B</v>
      </c>
      <c r="R1158" s="434">
        <f>'MAALTIMA ENT - TAMALE'!Q12</f>
        <v>42.954545454545453</v>
      </c>
      <c r="S1158" s="443">
        <f>'MAALTIMA ENT - TAMALE'!R12</f>
        <v>0.33152000000000009</v>
      </c>
      <c r="T1158" s="443">
        <f>'MAALTIMA ENT - TAMALE'!S12</f>
        <v>3567.4978787878804</v>
      </c>
      <c r="U1158" s="433">
        <f>'MAALTIMA ENT - TAMALE'!T12</f>
        <v>14</v>
      </c>
      <c r="V1158" s="433">
        <f>'MAALTIMA ENT - TAMALE'!U12</f>
        <v>4</v>
      </c>
      <c r="W1158" s="433">
        <f>'MAALTIMA ENT - TAMALE'!V12</f>
        <v>18</v>
      </c>
      <c r="X1158" s="434">
        <f>'MAALTIMA ENT - TAMALE'!W12</f>
        <v>773.18181818181813</v>
      </c>
      <c r="Y1158" s="434">
        <f>'MAALTIMA ENT - TAMALE'!X12</f>
        <v>773.18181818181813</v>
      </c>
      <c r="Z1158" s="443">
        <f>'MAALTIMA ENT - TAMALE'!Y12</f>
        <v>5.9673600000000011</v>
      </c>
      <c r="AA1158" s="444">
        <f>'MAALTIMA ENT - TAMALE'!Z12</f>
        <v>0</v>
      </c>
      <c r="AB1158" s="446" t="str">
        <f>'MAALTIMA ENT - TAMALE'!AA12</f>
        <v>VERY LOW-ORDER URGENTLY</v>
      </c>
      <c r="AC1158" s="443">
        <f>'MAALTIMA ENT - TAMALE'!AB12</f>
        <v>64214.961818181837</v>
      </c>
      <c r="AD1158" s="450">
        <f>Table1[[#This Row],[Stock Sell in/Sell out]]*Table1[[#This Row],[Stock Norm +Transit Time]]/Table1[[#This Row],[Stock Norm QTY]]</f>
        <v>0</v>
      </c>
      <c r="AE1158" s="443">
        <f>Table1[[#This Row],[Stock Norm +Transit Time]]*Table1[[#This Row],[Av. Daily Sales MT]]</f>
        <v>5.967360000000002</v>
      </c>
    </row>
    <row r="1159" spans="1:31" hidden="1">
      <c r="A1159" s="433" t="s">
        <v>142</v>
      </c>
      <c r="B1159" s="433" t="s">
        <v>342</v>
      </c>
      <c r="C1159" s="433" t="str">
        <f>'MAALTIMA ENT - TAMALE'!B13</f>
        <v>W211</v>
      </c>
      <c r="D1159" s="433" t="str">
        <f>'MAALTIMA ENT - TAMALE'!C13</f>
        <v>850 ML BTL</v>
      </c>
      <c r="E1159" s="433" t="str">
        <f>'MAALTIMA ENT - TAMALE'!D13</f>
        <v>COOKING OIL</v>
      </c>
      <c r="F1159" s="433" t="str">
        <f>'MAALTIMA ENT - TAMALE'!E13</f>
        <v>FRYTOL</v>
      </c>
      <c r="G1159" s="443">
        <f>'MAALTIMA ENT - TAMALE'!F13</f>
        <v>5.1828766666667097</v>
      </c>
      <c r="H1159" s="434">
        <f>'MAALTIMA ENT - TAMALE'!G13</f>
        <v>507</v>
      </c>
      <c r="I1159" s="443">
        <f>'MAALTIMA ENT - TAMALE'!H13</f>
        <v>186796.00999999995</v>
      </c>
      <c r="J1159" s="433">
        <f>'MAALTIMA ENT - TAMALE'!I13</f>
        <v>268</v>
      </c>
      <c r="K1159" s="443">
        <f>'MAALTIMA ENT - TAMALE'!J13</f>
        <v>2.6505199999999998</v>
      </c>
      <c r="L1159" s="443">
        <f>'MAALTIMA ENT - TAMALE'!K13</f>
        <v>98740.297199211011</v>
      </c>
      <c r="M1159" s="443">
        <f>'MAALTIMA ENT - TAMALE'!L13</f>
        <v>368.43394477317543</v>
      </c>
      <c r="N1159" s="433">
        <f>'MAALTIMA ENT - TAMALE'!M13</f>
        <v>20</v>
      </c>
      <c r="O1159" s="444">
        <f>'MAALTIMA ENT - TAMALE'!N13</f>
        <v>2.5993072160685648E-2</v>
      </c>
      <c r="P1159" s="433">
        <f>'MAALTIMA ENT - TAMALE'!O13</f>
        <v>0.66892741061682581</v>
      </c>
      <c r="Q1159" s="433" t="str">
        <f>'MAALTIMA ENT - TAMALE'!P13</f>
        <v>B</v>
      </c>
      <c r="R1159" s="434">
        <f>'MAALTIMA ENT - TAMALE'!Q13</f>
        <v>23.045454545454547</v>
      </c>
      <c r="S1159" s="443">
        <f>'MAALTIMA ENT - TAMALE'!R13</f>
        <v>0.23558530303030498</v>
      </c>
      <c r="T1159" s="443">
        <f>'MAALTIMA ENT - TAMALE'!S13</f>
        <v>8490.7277272727242</v>
      </c>
      <c r="U1159" s="433">
        <f>'MAALTIMA ENT - TAMALE'!T13</f>
        <v>14</v>
      </c>
      <c r="V1159" s="433">
        <f>'MAALTIMA ENT - TAMALE'!U13</f>
        <v>4</v>
      </c>
      <c r="W1159" s="433">
        <f>'MAALTIMA ENT - TAMALE'!V13</f>
        <v>18</v>
      </c>
      <c r="X1159" s="434">
        <f>'MAALTIMA ENT - TAMALE'!W13</f>
        <v>414.81818181818187</v>
      </c>
      <c r="Y1159" s="434">
        <f>'MAALTIMA ENT - TAMALE'!X13</f>
        <v>146.81818181818187</v>
      </c>
      <c r="Z1159" s="443">
        <f>'MAALTIMA ENT - TAMALE'!Y13</f>
        <v>1.5008688930727523</v>
      </c>
      <c r="AA1159" s="444">
        <f>'MAALTIMA ENT - TAMALE'!Z13</f>
        <v>0.64606618452772291</v>
      </c>
      <c r="AB1159" s="446" t="str">
        <f>'MAALTIMA ENT - TAMALE'!AA13</f>
        <v>VERY LOW-ORDER URGENTLY</v>
      </c>
      <c r="AC1159" s="443">
        <f>'MAALTIMA ENT - TAMALE'!AB13</f>
        <v>54092.801891698051</v>
      </c>
      <c r="AD1159" s="450">
        <f>Table1[[#This Row],[Stock Sell in/Sell out]]*Table1[[#This Row],[Stock Norm +Transit Time]]/Table1[[#This Row],[Stock Norm QTY]]</f>
        <v>11.629191321499013</v>
      </c>
      <c r="AE1159" s="443">
        <f>Table1[[#This Row],[Stock Norm +Transit Time]]*Table1[[#This Row],[Av. Daily Sales MT]]</f>
        <v>4.2405354545454896</v>
      </c>
    </row>
    <row r="1160" spans="1:31" hidden="1">
      <c r="A1160" s="433" t="s">
        <v>142</v>
      </c>
      <c r="B1160" s="433" t="s">
        <v>342</v>
      </c>
      <c r="C1160" s="433" t="str">
        <f>'MAALTIMA ENT - TAMALE'!B14</f>
        <v>W067</v>
      </c>
      <c r="D1160" s="433" t="str">
        <f>'MAALTIMA ENT - TAMALE'!C14</f>
        <v>FORTUNE DELICIOUS 4.5KG</v>
      </c>
      <c r="E1160" s="433" t="str">
        <f>'MAALTIMA ENT - TAMALE'!D14</f>
        <v>RICE</v>
      </c>
      <c r="F1160" s="433" t="str">
        <f>'MAALTIMA ENT - TAMALE'!E14</f>
        <v>FORTUNE DELICIOUS</v>
      </c>
      <c r="G1160" s="443">
        <f>'MAALTIMA ENT - TAMALE'!F14</f>
        <v>4.9770000000000287</v>
      </c>
      <c r="H1160" s="434">
        <f>'MAALTIMA ENT - TAMALE'!G14</f>
        <v>162.66666666666669</v>
      </c>
      <c r="I1160" s="443">
        <f>'MAALTIMA ENT - TAMALE'!H14</f>
        <v>51887.933333333232</v>
      </c>
      <c r="J1160" s="433">
        <f>'MAALTIMA ENT - TAMALE'!I14</f>
        <v>48</v>
      </c>
      <c r="K1160" s="443">
        <f>'MAALTIMA ENT - TAMALE'!J14</f>
        <v>1.0934999999999999</v>
      </c>
      <c r="L1160" s="443">
        <f>'MAALTIMA ENT - TAMALE'!K14</f>
        <v>15311.19344262292</v>
      </c>
      <c r="M1160" s="443">
        <f>'MAALTIMA ENT - TAMALE'!L14</f>
        <v>318.98319672131083</v>
      </c>
      <c r="N1160" s="433">
        <f>'MAALTIMA ENT - TAMALE'!M14</f>
        <v>5</v>
      </c>
      <c r="O1160" s="444">
        <f>'MAALTIMA ENT - TAMALE'!N14</f>
        <v>2.4960563112711307E-2</v>
      </c>
      <c r="P1160" s="433">
        <f>'MAALTIMA ENT - TAMALE'!O14</f>
        <v>0.69388797372953714</v>
      </c>
      <c r="Q1160" s="433" t="str">
        <f>'MAALTIMA ENT - TAMALE'!P14</f>
        <v>B</v>
      </c>
      <c r="R1160" s="434">
        <f>'MAALTIMA ENT - TAMALE'!Q14</f>
        <v>7.3939393939393945</v>
      </c>
      <c r="S1160" s="443">
        <f>'MAALTIMA ENT - TAMALE'!R14</f>
        <v>0.22622727272727403</v>
      </c>
      <c r="T1160" s="443">
        <f>'MAALTIMA ENT - TAMALE'!S14</f>
        <v>2358.5424242424197</v>
      </c>
      <c r="U1160" s="433">
        <f>'MAALTIMA ENT - TAMALE'!T14</f>
        <v>14</v>
      </c>
      <c r="V1160" s="433">
        <f>'MAALTIMA ENT - TAMALE'!U14</f>
        <v>4</v>
      </c>
      <c r="W1160" s="433">
        <f>'MAALTIMA ENT - TAMALE'!V14</f>
        <v>18</v>
      </c>
      <c r="X1160" s="434">
        <f>'MAALTIMA ENT - TAMALE'!W14</f>
        <v>133.09090909090909</v>
      </c>
      <c r="Y1160" s="434">
        <f>'MAALTIMA ENT - TAMALE'!X14</f>
        <v>85.090909090909093</v>
      </c>
      <c r="Z1160" s="443">
        <f>'MAALTIMA ENT - TAMALE'!Y14</f>
        <v>2.6034679582712514</v>
      </c>
      <c r="AA1160" s="444">
        <f>'MAALTIMA ENT - TAMALE'!Z14</f>
        <v>0.36065573770491804</v>
      </c>
      <c r="AB1160" s="446" t="str">
        <f>'MAALTIMA ENT - TAMALE'!AA14</f>
        <v>VERY LOW-ORDER URGENTLY</v>
      </c>
      <c r="AC1160" s="443">
        <f>'MAALTIMA ENT - TAMALE'!AB14</f>
        <v>27142.57019374063</v>
      </c>
      <c r="AD1160" s="450">
        <f>Table1[[#This Row],[Stock Sell in/Sell out]]*Table1[[#This Row],[Stock Norm +Transit Time]]/Table1[[#This Row],[Stock Norm QTY]]</f>
        <v>6.4918032786885247</v>
      </c>
      <c r="AE1160" s="443">
        <f>Table1[[#This Row],[Stock Norm +Transit Time]]*Table1[[#This Row],[Av. Daily Sales MT]]</f>
        <v>4.0720909090909325</v>
      </c>
    </row>
    <row r="1161" spans="1:31" hidden="1">
      <c r="A1161" s="433" t="s">
        <v>142</v>
      </c>
      <c r="B1161" s="433" t="s">
        <v>342</v>
      </c>
      <c r="C1161" s="433" t="str">
        <f>'MAALTIMA ENT - TAMALE'!B15</f>
        <v>W168</v>
      </c>
      <c r="D1161" s="433" t="str">
        <f>'MAALTIMA ENT - TAMALE'!C15</f>
        <v>JAMAA 24 X 200G</v>
      </c>
      <c r="E1161" s="433" t="str">
        <f>'MAALTIMA ENT - TAMALE'!D15</f>
        <v>SOAP</v>
      </c>
      <c r="F1161" s="433" t="str">
        <f>'MAALTIMA ENT - TAMALE'!E15</f>
        <v>JAMAA</v>
      </c>
      <c r="G1161" s="443">
        <f>'MAALTIMA ENT - TAMALE'!F15</f>
        <v>4.8680666666667065</v>
      </c>
      <c r="H1161" s="434">
        <f>'MAALTIMA ENT - TAMALE'!G15</f>
        <v>1001</v>
      </c>
      <c r="I1161" s="443">
        <f>'MAALTIMA ENT - TAMALE'!H15</f>
        <v>97980.80333333333</v>
      </c>
      <c r="J1161" s="433">
        <f>'MAALTIMA ENT - TAMALE'!I15</f>
        <v>-227</v>
      </c>
      <c r="K1161" s="443">
        <f>'MAALTIMA ENT - TAMALE'!J15</f>
        <v>-1.0895999999999999</v>
      </c>
      <c r="L1161" s="443">
        <f>'MAALTIMA ENT - TAMALE'!K15</f>
        <v>-22219.422933732934</v>
      </c>
      <c r="M1161" s="443">
        <f>'MAALTIMA ENT - TAMALE'!L15</f>
        <v>97.882920412920413</v>
      </c>
      <c r="N1161" s="433">
        <f>'MAALTIMA ENT - TAMALE'!M15</f>
        <v>1</v>
      </c>
      <c r="O1161" s="444">
        <f>'MAALTIMA ENT - TAMALE'!N15</f>
        <v>2.4414242569865338E-2</v>
      </c>
      <c r="P1161" s="433">
        <f>'MAALTIMA ENT - TAMALE'!O15</f>
        <v>0.7183022162994025</v>
      </c>
      <c r="Q1161" s="433" t="str">
        <f>'MAALTIMA ENT - TAMALE'!P15</f>
        <v>B</v>
      </c>
      <c r="R1161" s="434">
        <f>'MAALTIMA ENT - TAMALE'!Q15</f>
        <v>45.5</v>
      </c>
      <c r="S1161" s="443">
        <f>'MAALTIMA ENT - TAMALE'!R15</f>
        <v>0.22127575757575937</v>
      </c>
      <c r="T1161" s="443">
        <f>'MAALTIMA ENT - TAMALE'!S15</f>
        <v>4453.6728787878783</v>
      </c>
      <c r="U1161" s="433">
        <f>'MAALTIMA ENT - TAMALE'!T15</f>
        <v>14</v>
      </c>
      <c r="V1161" s="433">
        <f>'MAALTIMA ENT - TAMALE'!U15</f>
        <v>4</v>
      </c>
      <c r="W1161" s="433">
        <f>'MAALTIMA ENT - TAMALE'!V15</f>
        <v>18</v>
      </c>
      <c r="X1161" s="434">
        <f>'MAALTIMA ENT - TAMALE'!W15</f>
        <v>819</v>
      </c>
      <c r="Y1161" s="434">
        <f>'MAALTIMA ENT - TAMALE'!X15</f>
        <v>1046</v>
      </c>
      <c r="Z1161" s="443">
        <f>'MAALTIMA ENT - TAMALE'!Y15</f>
        <v>5.0869108225108643</v>
      </c>
      <c r="AA1161" s="444">
        <f>'MAALTIMA ENT - TAMALE'!Z15</f>
        <v>-0.27716727716727718</v>
      </c>
      <c r="AB1161" s="446" t="str">
        <f>'MAALTIMA ENT - TAMALE'!AA15</f>
        <v>VERY LOW-ORDER URGENTLY</v>
      </c>
      <c r="AC1161" s="443">
        <f>'MAALTIMA ENT - TAMALE'!AB15</f>
        <v>102385.53475191475</v>
      </c>
      <c r="AD1161" s="450">
        <f>Table1[[#This Row],[Stock Sell in/Sell out]]*Table1[[#This Row],[Stock Norm +Transit Time]]/Table1[[#This Row],[Stock Norm QTY]]</f>
        <v>-4.9890109890109891</v>
      </c>
      <c r="AE1161" s="443">
        <f>Table1[[#This Row],[Stock Norm +Transit Time]]*Table1[[#This Row],[Av. Daily Sales MT]]</f>
        <v>3.9829636363636687</v>
      </c>
    </row>
    <row r="1162" spans="1:31" hidden="1">
      <c r="A1162" s="433" t="s">
        <v>142</v>
      </c>
      <c r="B1162" s="433" t="s">
        <v>342</v>
      </c>
      <c r="C1162" s="433" t="str">
        <f>'MAALTIMA ENT - TAMALE'!B16</f>
        <v>W068</v>
      </c>
      <c r="D1162" s="433" t="str">
        <f>'MAALTIMA ENT - TAMALE'!C16</f>
        <v>FORTUNE DELICIOUS 900G X 20</v>
      </c>
      <c r="E1162" s="433" t="str">
        <f>'MAALTIMA ENT - TAMALE'!D16</f>
        <v>RICE</v>
      </c>
      <c r="F1162" s="433" t="str">
        <f>'MAALTIMA ENT - TAMALE'!E16</f>
        <v>FORTUNE DELICIOUS</v>
      </c>
      <c r="G1162" s="443">
        <f>'MAALTIMA ENT - TAMALE'!F16</f>
        <v>3.8498999999999897</v>
      </c>
      <c r="H1162" s="434">
        <f>'MAALTIMA ENT - TAMALE'!G16</f>
        <v>161.66666666666666</v>
      </c>
      <c r="I1162" s="443">
        <f>'MAALTIMA ENT - TAMALE'!H16</f>
        <v>46007.833333333241</v>
      </c>
      <c r="J1162" s="433">
        <f>'MAALTIMA ENT - TAMALE'!I16</f>
        <v>172</v>
      </c>
      <c r="K1162" s="443">
        <f>'MAALTIMA ENT - TAMALE'!J16</f>
        <v>3.1059000000000001</v>
      </c>
      <c r="L1162" s="443">
        <f>'MAALTIMA ENT - TAMALE'!K16</f>
        <v>48948.540206185469</v>
      </c>
      <c r="M1162" s="443">
        <f>'MAALTIMA ENT - TAMALE'!L16</f>
        <v>284.58453608247368</v>
      </c>
      <c r="N1162" s="433">
        <f>'MAALTIMA ENT - TAMALE'!M16</f>
        <v>1</v>
      </c>
      <c r="O1162" s="444">
        <f>'MAALTIMA ENT - TAMALE'!N16</f>
        <v>1.930795095994102E-2</v>
      </c>
      <c r="P1162" s="433">
        <f>'MAALTIMA ENT - TAMALE'!O16</f>
        <v>0.73761016725934347</v>
      </c>
      <c r="Q1162" s="433" t="str">
        <f>'MAALTIMA ENT - TAMALE'!P16</f>
        <v>B</v>
      </c>
      <c r="R1162" s="434">
        <f>'MAALTIMA ENT - TAMALE'!Q16</f>
        <v>7.3484848484848477</v>
      </c>
      <c r="S1162" s="443">
        <f>'MAALTIMA ENT - TAMALE'!R16</f>
        <v>0.17499545454545407</v>
      </c>
      <c r="T1162" s="443">
        <f>'MAALTIMA ENT - TAMALE'!S16</f>
        <v>2091.2651515151474</v>
      </c>
      <c r="U1162" s="433">
        <f>'MAALTIMA ENT - TAMALE'!T16</f>
        <v>14</v>
      </c>
      <c r="V1162" s="433">
        <f>'MAALTIMA ENT - TAMALE'!U16</f>
        <v>4</v>
      </c>
      <c r="W1162" s="433">
        <f>'MAALTIMA ENT - TAMALE'!V16</f>
        <v>18</v>
      </c>
      <c r="X1162" s="434">
        <f>'MAALTIMA ENT - TAMALE'!W16</f>
        <v>132.27272727272725</v>
      </c>
      <c r="Y1162" s="434">
        <f>'MAALTIMA ENT - TAMALE'!X16</f>
        <v>0</v>
      </c>
      <c r="Z1162" s="443">
        <f>'MAALTIMA ENT - TAMALE'!Y16</f>
        <v>0</v>
      </c>
      <c r="AA1162" s="444">
        <f>'MAALTIMA ENT - TAMALE'!Z16</f>
        <v>1.3003436426116841</v>
      </c>
      <c r="AB1162" s="446" t="str">
        <f>'MAALTIMA ENT - TAMALE'!AA16</f>
        <v>HIGH-DON’T ORDER</v>
      </c>
      <c r="AC1162" s="443">
        <f>'MAALTIMA ENT - TAMALE'!AB16</f>
        <v>0</v>
      </c>
      <c r="AD1162" s="450">
        <f>Table1[[#This Row],[Stock Sell in/Sell out]]*Table1[[#This Row],[Stock Norm +Transit Time]]/Table1[[#This Row],[Stock Norm QTY]]</f>
        <v>23.406185567010311</v>
      </c>
      <c r="AE1162" s="443">
        <f>Table1[[#This Row],[Stock Norm +Transit Time]]*Table1[[#This Row],[Av. Daily Sales MT]]</f>
        <v>3.1499181818181734</v>
      </c>
    </row>
    <row r="1163" spans="1:31" hidden="1">
      <c r="A1163" s="433" t="s">
        <v>142</v>
      </c>
      <c r="B1163" s="433" t="s">
        <v>342</v>
      </c>
      <c r="C1163" s="433" t="str">
        <f>'MAALTIMA ENT - TAMALE'!B17</f>
        <v>W184</v>
      </c>
      <c r="D1163" s="433" t="str">
        <f>'MAALTIMA ENT - TAMALE'!C17</f>
        <v>JAMAA WHITE 200GM</v>
      </c>
      <c r="E1163" s="433" t="str">
        <f>'MAALTIMA ENT - TAMALE'!D17</f>
        <v>SOAP</v>
      </c>
      <c r="F1163" s="433" t="str">
        <f>'MAALTIMA ENT - TAMALE'!E17</f>
        <v>JAMAA</v>
      </c>
      <c r="G1163" s="443">
        <f>'MAALTIMA ENT - TAMALE'!F17</f>
        <v>3.5392866666666505</v>
      </c>
      <c r="H1163" s="434">
        <f>'MAALTIMA ENT - TAMALE'!G17</f>
        <v>657.66666666666674</v>
      </c>
      <c r="I1163" s="443">
        <f>'MAALTIMA ENT - TAMALE'!H17</f>
        <v>63963.993333333427</v>
      </c>
      <c r="J1163" s="433">
        <f>'MAALTIMA ENT - TAMALE'!I17</f>
        <v>0</v>
      </c>
      <c r="K1163" s="443">
        <f>'MAALTIMA ENT - TAMALE'!J17</f>
        <v>0</v>
      </c>
      <c r="L1163" s="443">
        <f>'MAALTIMA ENT - TAMALE'!K17</f>
        <v>0</v>
      </c>
      <c r="M1163" s="443">
        <f>'MAALTIMA ENT - TAMALE'!L17</f>
        <v>97.258986315256081</v>
      </c>
      <c r="N1163" s="433">
        <f>'MAALTIMA ENT - TAMALE'!M17</f>
        <v>5</v>
      </c>
      <c r="O1163" s="444">
        <f>'MAALTIMA ENT - TAMALE'!N17</f>
        <v>1.7750168418185663E-2</v>
      </c>
      <c r="P1163" s="433">
        <f>'MAALTIMA ENT - TAMALE'!O17</f>
        <v>0.75536033567752914</v>
      </c>
      <c r="Q1163" s="433" t="str">
        <f>'MAALTIMA ENT - TAMALE'!P17</f>
        <v>B</v>
      </c>
      <c r="R1163" s="434">
        <f>'MAALTIMA ENT - TAMALE'!Q17</f>
        <v>29.893939393939398</v>
      </c>
      <c r="S1163" s="443">
        <f>'MAALTIMA ENT - TAMALE'!R17</f>
        <v>0.16087666666666592</v>
      </c>
      <c r="T1163" s="443">
        <f>'MAALTIMA ENT - TAMALE'!S17</f>
        <v>2907.4542424242468</v>
      </c>
      <c r="U1163" s="433">
        <f>'MAALTIMA ENT - TAMALE'!T17</f>
        <v>14</v>
      </c>
      <c r="V1163" s="433">
        <f>'MAALTIMA ENT - TAMALE'!U17</f>
        <v>4</v>
      </c>
      <c r="W1163" s="433">
        <f>'MAALTIMA ENT - TAMALE'!V17</f>
        <v>18</v>
      </c>
      <c r="X1163" s="434">
        <f>'MAALTIMA ENT - TAMALE'!W17</f>
        <v>538.09090909090912</v>
      </c>
      <c r="Y1163" s="434">
        <f>'MAALTIMA ENT - TAMALE'!X17</f>
        <v>538.09090909090912</v>
      </c>
      <c r="Z1163" s="443">
        <f>'MAALTIMA ENT - TAMALE'!Y17</f>
        <v>2.8957799999999865</v>
      </c>
      <c r="AA1163" s="444">
        <f>'MAALTIMA ENT - TAMALE'!Z17</f>
        <v>0</v>
      </c>
      <c r="AB1163" s="446" t="str">
        <f>'MAALTIMA ENT - TAMALE'!AA17</f>
        <v>VERY LOW-ORDER URGENTLY</v>
      </c>
      <c r="AC1163" s="443">
        <f>'MAALTIMA ENT - TAMALE'!AB17</f>
        <v>52334.176363636434</v>
      </c>
      <c r="AD1163" s="450">
        <f>Table1[[#This Row],[Stock Sell in/Sell out]]*Table1[[#This Row],[Stock Norm +Transit Time]]/Table1[[#This Row],[Stock Norm QTY]]</f>
        <v>0</v>
      </c>
      <c r="AE1163" s="443">
        <f>Table1[[#This Row],[Stock Norm +Transit Time]]*Table1[[#This Row],[Av. Daily Sales MT]]</f>
        <v>2.8957799999999865</v>
      </c>
    </row>
    <row r="1164" spans="1:31" hidden="1">
      <c r="A1164" s="433" t="s">
        <v>142</v>
      </c>
      <c r="B1164" s="433" t="s">
        <v>342</v>
      </c>
      <c r="C1164" s="433" t="str">
        <f>'MAALTIMA ENT - TAMALE'!B18</f>
        <v>W086</v>
      </c>
      <c r="D1164" s="433" t="str">
        <f>'MAALTIMA ENT - TAMALE'!C18</f>
        <v>JAMAA CLASSI 24 X 300G</v>
      </c>
      <c r="E1164" s="433" t="str">
        <f>'MAALTIMA ENT - TAMALE'!D18</f>
        <v>SOAP</v>
      </c>
      <c r="F1164" s="433" t="str">
        <f>'MAALTIMA ENT - TAMALE'!E18</f>
        <v>JAMAA</v>
      </c>
      <c r="G1164" s="443">
        <f>'MAALTIMA ENT - TAMALE'!F18</f>
        <v>3.3221000000000154</v>
      </c>
      <c r="H1164" s="434">
        <f>'MAALTIMA ENT - TAMALE'!G18</f>
        <v>458.33333333333331</v>
      </c>
      <c r="I1164" s="443">
        <f>'MAALTIMA ENT - TAMALE'!H18</f>
        <v>20134.09</v>
      </c>
      <c r="J1164" s="433">
        <f>'MAALTIMA ENT - TAMALE'!I18</f>
        <v>256</v>
      </c>
      <c r="K1164" s="443">
        <f>'MAALTIMA ENT - TAMALE'!J18</f>
        <v>1.8465</v>
      </c>
      <c r="L1164" s="443">
        <f>'MAALTIMA ENT - TAMALE'!K18</f>
        <v>11245.804450909092</v>
      </c>
      <c r="M1164" s="443">
        <f>'MAALTIMA ENT - TAMALE'!L18</f>
        <v>43.928923636363642</v>
      </c>
      <c r="N1164" s="433">
        <f>'MAALTIMA ENT - TAMALE'!M18</f>
        <v>20</v>
      </c>
      <c r="O1164" s="444">
        <f>'MAALTIMA ENT - TAMALE'!N18</f>
        <v>1.6660937656567839E-2</v>
      </c>
      <c r="P1164" s="433">
        <f>'MAALTIMA ENT - TAMALE'!O18</f>
        <v>0.77202127333409698</v>
      </c>
      <c r="Q1164" s="433" t="str">
        <f>'MAALTIMA ENT - TAMALE'!P18</f>
        <v>B</v>
      </c>
      <c r="R1164" s="434">
        <f>'MAALTIMA ENT - TAMALE'!Q18</f>
        <v>20.833333333333332</v>
      </c>
      <c r="S1164" s="443">
        <f>'MAALTIMA ENT - TAMALE'!R18</f>
        <v>0.15100454545454614</v>
      </c>
      <c r="T1164" s="443">
        <f>'MAALTIMA ENT - TAMALE'!S18</f>
        <v>915.18590909090915</v>
      </c>
      <c r="U1164" s="433">
        <f>'MAALTIMA ENT - TAMALE'!T18</f>
        <v>14</v>
      </c>
      <c r="V1164" s="433">
        <f>'MAALTIMA ENT - TAMALE'!U18</f>
        <v>4</v>
      </c>
      <c r="W1164" s="433">
        <f>'MAALTIMA ENT - TAMALE'!V18</f>
        <v>18</v>
      </c>
      <c r="X1164" s="434">
        <f>'MAALTIMA ENT - TAMALE'!W18</f>
        <v>375</v>
      </c>
      <c r="Y1164" s="434">
        <f>'MAALTIMA ENT - TAMALE'!X18</f>
        <v>119</v>
      </c>
      <c r="Z1164" s="443">
        <f>'MAALTIMA ENT - TAMALE'!Y18</f>
        <v>0.86253796363636759</v>
      </c>
      <c r="AA1164" s="444">
        <f>'MAALTIMA ENT - TAMALE'!Z18</f>
        <v>0.68266666666666664</v>
      </c>
      <c r="AB1164" s="446" t="str">
        <f>'MAALTIMA ENT - TAMALE'!AA18</f>
        <v>VERY LOW-ORDER URGENTLY</v>
      </c>
      <c r="AC1164" s="443">
        <f>'MAALTIMA ENT - TAMALE'!AB18</f>
        <v>5227.5419127272735</v>
      </c>
      <c r="AD1164" s="450">
        <f>Table1[[#This Row],[Stock Sell in/Sell out]]*Table1[[#This Row],[Stock Norm +Transit Time]]/Table1[[#This Row],[Stock Norm QTY]]</f>
        <v>12.288</v>
      </c>
      <c r="AE1164" s="443">
        <f>Table1[[#This Row],[Stock Norm +Transit Time]]*Table1[[#This Row],[Av. Daily Sales MT]]</f>
        <v>2.7180818181818305</v>
      </c>
    </row>
    <row r="1165" spans="1:31" hidden="1">
      <c r="A1165" s="433" t="s">
        <v>142</v>
      </c>
      <c r="B1165" s="433" t="s">
        <v>342</v>
      </c>
      <c r="C1165" s="433" t="str">
        <f>'MAALTIMA ENT - TAMALE'!B19</f>
        <v>W240</v>
      </c>
      <c r="D1165" s="433" t="str">
        <f>'MAALTIMA ENT - TAMALE'!C19</f>
        <v>EAZZY SOAP 30X220G</v>
      </c>
      <c r="E1165" s="433" t="str">
        <f>'MAALTIMA ENT - TAMALE'!D19</f>
        <v>SOAP</v>
      </c>
      <c r="F1165" s="433" t="str">
        <f>'MAALTIMA ENT - TAMALE'!E19</f>
        <v>EAZZY</v>
      </c>
      <c r="G1165" s="443">
        <f>'MAALTIMA ENT - TAMALE'!F19</f>
        <v>3.0824933333333404</v>
      </c>
      <c r="H1165" s="434">
        <f>'MAALTIMA ENT - TAMALE'!G19</f>
        <v>467</v>
      </c>
      <c r="I1165" s="443">
        <f>'MAALTIMA ENT - TAMALE'!H19</f>
        <v>44369.226666666662</v>
      </c>
      <c r="J1165" s="433">
        <f>'MAALTIMA ENT - TAMALE'!I19</f>
        <v>26</v>
      </c>
      <c r="K1165" s="443">
        <f>'MAALTIMA ENT - TAMALE'!J19</f>
        <v>0.17599999999999999</v>
      </c>
      <c r="L1165" s="443">
        <f>'MAALTIMA ENT - TAMALE'!K19</f>
        <v>2470.2353176302636</v>
      </c>
      <c r="M1165" s="443">
        <f>'MAALTIMA ENT - TAMALE'!L19</f>
        <v>95.009050678087064</v>
      </c>
      <c r="N1165" s="433">
        <f>'MAALTIMA ENT - TAMALE'!M19</f>
        <v>1</v>
      </c>
      <c r="O1165" s="444">
        <f>'MAALTIMA ENT - TAMALE'!N19</f>
        <v>1.5459266504154762E-2</v>
      </c>
      <c r="P1165" s="433">
        <f>'MAALTIMA ENT - TAMALE'!O19</f>
        <v>0.78748053983825173</v>
      </c>
      <c r="Q1165" s="433" t="str">
        <f>'MAALTIMA ENT - TAMALE'!P19</f>
        <v>B</v>
      </c>
      <c r="R1165" s="434">
        <f>'MAALTIMA ENT - TAMALE'!Q19</f>
        <v>21.227272727272727</v>
      </c>
      <c r="S1165" s="443">
        <f>'MAALTIMA ENT - TAMALE'!R19</f>
        <v>0.14011333333333365</v>
      </c>
      <c r="T1165" s="443">
        <f>'MAALTIMA ENT - TAMALE'!S19</f>
        <v>2016.78303030303</v>
      </c>
      <c r="U1165" s="433">
        <f>'MAALTIMA ENT - TAMALE'!T19</f>
        <v>14</v>
      </c>
      <c r="V1165" s="433">
        <f>'MAALTIMA ENT - TAMALE'!U19</f>
        <v>4</v>
      </c>
      <c r="W1165" s="433">
        <f>'MAALTIMA ENT - TAMALE'!V19</f>
        <v>18</v>
      </c>
      <c r="X1165" s="434">
        <f>'MAALTIMA ENT - TAMALE'!W19</f>
        <v>382.09090909090907</v>
      </c>
      <c r="Y1165" s="434">
        <f>'MAALTIMA ENT - TAMALE'!X19</f>
        <v>356.09090909090907</v>
      </c>
      <c r="Z1165" s="443">
        <f>'MAALTIMA ENT - TAMALE'!Y19</f>
        <v>2.3504236688079998</v>
      </c>
      <c r="AA1165" s="444">
        <f>'MAALTIMA ENT - TAMALE'!Z19</f>
        <v>6.8046633357125866E-2</v>
      </c>
      <c r="AB1165" s="446" t="str">
        <f>'MAALTIMA ENT - TAMALE'!AA19</f>
        <v>VERY LOW-ORDER URGENTLY</v>
      </c>
      <c r="AC1165" s="443">
        <f>'MAALTIMA ENT - TAMALE'!AB19</f>
        <v>33831.859227824272</v>
      </c>
      <c r="AD1165" s="450">
        <f>Table1[[#This Row],[Stock Sell in/Sell out]]*Table1[[#This Row],[Stock Norm +Transit Time]]/Table1[[#This Row],[Stock Norm QTY]]</f>
        <v>1.2248394004282657</v>
      </c>
      <c r="AE1165" s="443">
        <f>Table1[[#This Row],[Stock Norm +Transit Time]]*Table1[[#This Row],[Av. Daily Sales MT]]</f>
        <v>2.5220400000000058</v>
      </c>
    </row>
    <row r="1166" spans="1:31" hidden="1">
      <c r="A1166" s="433" t="s">
        <v>142</v>
      </c>
      <c r="B1166" s="433" t="s">
        <v>342</v>
      </c>
      <c r="C1166" s="433" t="str">
        <f>'MAALTIMA ENT - TAMALE'!B20</f>
        <v>W188</v>
      </c>
      <c r="D1166" s="433" t="str">
        <f>'MAALTIMA ENT - TAMALE'!C20</f>
        <v>FRYTOL 1.8LT</v>
      </c>
      <c r="E1166" s="433" t="str">
        <f>'MAALTIMA ENT - TAMALE'!D20</f>
        <v>COOKING OIL</v>
      </c>
      <c r="F1166" s="433" t="str">
        <f>'MAALTIMA ENT - TAMALE'!E20</f>
        <v>FRYTOL</v>
      </c>
      <c r="G1166" s="443">
        <f>'MAALTIMA ENT - TAMALE'!F20</f>
        <v>3.0812399999999833</v>
      </c>
      <c r="H1166" s="434">
        <f>'MAALTIMA ENT - TAMALE'!G20</f>
        <v>301</v>
      </c>
      <c r="I1166" s="443">
        <f>'MAALTIMA ENT - TAMALE'!H20</f>
        <v>124412</v>
      </c>
      <c r="J1166" s="433">
        <f>'MAALTIMA ENT - TAMALE'!I20</f>
        <v>142</v>
      </c>
      <c r="K1166" s="443">
        <f>'MAALTIMA ENT - TAMALE'!J20</f>
        <v>1.3818599999999999</v>
      </c>
      <c r="L1166" s="443">
        <f>'MAALTIMA ENT - TAMALE'!K20</f>
        <v>58692.704318936878</v>
      </c>
      <c r="M1166" s="443">
        <f>'MAALTIMA ENT - TAMALE'!L20</f>
        <v>413.32890365448503</v>
      </c>
      <c r="N1166" s="433">
        <f>'MAALTIMA ENT - TAMALE'!M20</f>
        <v>40</v>
      </c>
      <c r="O1166" s="444">
        <f>'MAALTIMA ENT - TAMALE'!N20</f>
        <v>1.5452980808802436E-2</v>
      </c>
      <c r="P1166" s="433">
        <f>'MAALTIMA ENT - TAMALE'!O20</f>
        <v>0.80293352064705414</v>
      </c>
      <c r="Q1166" s="433" t="str">
        <f>'MAALTIMA ENT - TAMALE'!P20</f>
        <v>C</v>
      </c>
      <c r="R1166" s="434">
        <f>'MAALTIMA ENT - TAMALE'!Q20</f>
        <v>13.681818181818182</v>
      </c>
      <c r="S1166" s="443">
        <f>'MAALTIMA ENT - TAMALE'!R20</f>
        <v>0.14005636363636287</v>
      </c>
      <c r="T1166" s="443">
        <f>'MAALTIMA ENT - TAMALE'!S20</f>
        <v>5655.090909090909</v>
      </c>
      <c r="U1166" s="433">
        <f>'MAALTIMA ENT - TAMALE'!T20</f>
        <v>30</v>
      </c>
      <c r="V1166" s="433">
        <f>'MAALTIMA ENT - TAMALE'!U20</f>
        <v>4</v>
      </c>
      <c r="W1166" s="433">
        <f>'MAALTIMA ENT - TAMALE'!V20</f>
        <v>34</v>
      </c>
      <c r="X1166" s="434">
        <f>'MAALTIMA ENT - TAMALE'!W20</f>
        <v>465.18181818181819</v>
      </c>
      <c r="Y1166" s="434">
        <f>'MAALTIMA ENT - TAMALE'!X20</f>
        <v>323.18181818181819</v>
      </c>
      <c r="Z1166" s="443">
        <f>'MAALTIMA ENT - TAMALE'!Y20</f>
        <v>3.3083081244336876</v>
      </c>
      <c r="AA1166" s="444">
        <f>'MAALTIMA ENT - TAMALE'!Z20</f>
        <v>0.30525698651553645</v>
      </c>
      <c r="AB1166" s="446" t="str">
        <f>'MAALTIMA ENT - TAMALE'!AA20</f>
        <v>VERY LOW-ORDER URGENTLY</v>
      </c>
      <c r="AC1166" s="443">
        <f>'MAALTIMA ENT - TAMALE'!AB20</f>
        <v>133580.38659015403</v>
      </c>
      <c r="AD1166" s="450">
        <f>Table1[[#This Row],[Stock Sell in/Sell out]]*Table1[[#This Row],[Stock Norm +Transit Time]]/Table1[[#This Row],[Stock Norm QTY]]</f>
        <v>10.378737541528238</v>
      </c>
      <c r="AE1166" s="443">
        <f>Table1[[#This Row],[Stock Norm +Transit Time]]*Table1[[#This Row],[Av. Daily Sales MT]]</f>
        <v>4.7619163636363373</v>
      </c>
    </row>
    <row r="1167" spans="1:31" hidden="1">
      <c r="A1167" s="433" t="s">
        <v>142</v>
      </c>
      <c r="B1167" s="433" t="s">
        <v>342</v>
      </c>
      <c r="C1167" s="433" t="str">
        <f>'MAALTIMA ENT - TAMALE'!B21</f>
        <v>W136</v>
      </c>
      <c r="D1167" s="433" t="str">
        <f>'MAALTIMA ENT - TAMALE'!C21</f>
        <v>FORTUNE EMO PA 4.5KG</v>
      </c>
      <c r="E1167" s="433" t="str">
        <f>'MAALTIMA ENT - TAMALE'!D21</f>
        <v>RICE</v>
      </c>
      <c r="F1167" s="433" t="str">
        <f>'MAALTIMA ENT - TAMALE'!E21</f>
        <v>FORTUNE</v>
      </c>
      <c r="G1167" s="443">
        <f>'MAALTIMA ENT - TAMALE'!F21</f>
        <v>3.0450000000000124</v>
      </c>
      <c r="H1167" s="434">
        <f>'MAALTIMA ENT - TAMALE'!G21</f>
        <v>90.666666666666657</v>
      </c>
      <c r="I1167" s="443">
        <f>'MAALTIMA ENT - TAMALE'!H21</f>
        <v>22569.933333333218</v>
      </c>
      <c r="J1167" s="433">
        <f>'MAALTIMA ENT - TAMALE'!I21</f>
        <v>0</v>
      </c>
      <c r="K1167" s="443">
        <f>'MAALTIMA ENT - TAMALE'!J21</f>
        <v>0</v>
      </c>
      <c r="L1167" s="443">
        <f>'MAALTIMA ENT - TAMALE'!K21</f>
        <v>0</v>
      </c>
      <c r="M1167" s="443">
        <f>'MAALTIMA ENT - TAMALE'!L21</f>
        <v>248.93308823529287</v>
      </c>
      <c r="N1167" s="433">
        <f>'MAALTIMA ENT - TAMALE'!M21</f>
        <v>40</v>
      </c>
      <c r="O1167" s="444">
        <f>'MAALTIMA ENT - TAMALE'!N21</f>
        <v>1.5271230596384529E-2</v>
      </c>
      <c r="P1167" s="433">
        <f>'MAALTIMA ENT - TAMALE'!O21</f>
        <v>0.81820475124343872</v>
      </c>
      <c r="Q1167" s="433" t="str">
        <f>'MAALTIMA ENT - TAMALE'!P21</f>
        <v>C</v>
      </c>
      <c r="R1167" s="434">
        <f>'MAALTIMA ENT - TAMALE'!Q21</f>
        <v>4.1212121212121211</v>
      </c>
      <c r="S1167" s="443">
        <f>'MAALTIMA ENT - TAMALE'!R21</f>
        <v>0.13840909090909148</v>
      </c>
      <c r="T1167" s="443">
        <f>'MAALTIMA ENT - TAMALE'!S21</f>
        <v>1025.9060606060555</v>
      </c>
      <c r="U1167" s="433">
        <f>'MAALTIMA ENT - TAMALE'!T21</f>
        <v>30</v>
      </c>
      <c r="V1167" s="433">
        <f>'MAALTIMA ENT - TAMALE'!U21</f>
        <v>4</v>
      </c>
      <c r="W1167" s="433">
        <f>'MAALTIMA ENT - TAMALE'!V21</f>
        <v>34</v>
      </c>
      <c r="X1167" s="434">
        <f>'MAALTIMA ENT - TAMALE'!W21</f>
        <v>140.12121212121212</v>
      </c>
      <c r="Y1167" s="434">
        <f>'MAALTIMA ENT - TAMALE'!X21</f>
        <v>140.12121212121212</v>
      </c>
      <c r="Z1167" s="443">
        <f>'MAALTIMA ENT - TAMALE'!Y21</f>
        <v>4.7059090909091106</v>
      </c>
      <c r="AA1167" s="444">
        <f>'MAALTIMA ENT - TAMALE'!Z21</f>
        <v>0</v>
      </c>
      <c r="AB1167" s="446" t="str">
        <f>'MAALTIMA ENT - TAMALE'!AA21</f>
        <v>VERY LOW-ORDER URGENTLY</v>
      </c>
      <c r="AC1167" s="443">
        <f>'MAALTIMA ENT - TAMALE'!AB21</f>
        <v>34880.806060605886</v>
      </c>
      <c r="AD1167" s="450">
        <f>Table1[[#This Row],[Stock Sell in/Sell out]]*Table1[[#This Row],[Stock Norm +Transit Time]]/Table1[[#This Row],[Stock Norm QTY]]</f>
        <v>0</v>
      </c>
      <c r="AE1167" s="443">
        <f>Table1[[#This Row],[Stock Norm +Transit Time]]*Table1[[#This Row],[Av. Daily Sales MT]]</f>
        <v>4.7059090909091106</v>
      </c>
    </row>
    <row r="1168" spans="1:31" hidden="1">
      <c r="A1168" s="433" t="s">
        <v>142</v>
      </c>
      <c r="B1168" s="433" t="s">
        <v>342</v>
      </c>
      <c r="C1168" s="433" t="str">
        <f>'MAALTIMA ENT - TAMALE'!B22</f>
        <v>W140</v>
      </c>
      <c r="D1168" s="433" t="str">
        <f>'MAALTIMA ENT - TAMALE'!C22</f>
        <v>JAMAA CLASSIC 130G</v>
      </c>
      <c r="E1168" s="433" t="str">
        <f>'MAALTIMA ENT - TAMALE'!D22</f>
        <v>SOAP</v>
      </c>
      <c r="F1168" s="433" t="str">
        <f>'MAALTIMA ENT - TAMALE'!E22</f>
        <v>JAMAA</v>
      </c>
      <c r="G1168" s="443">
        <f>'MAALTIMA ENT - TAMALE'!F22</f>
        <v>2.8424933333333389</v>
      </c>
      <c r="H1168" s="434">
        <f>'MAALTIMA ENT - TAMALE'!G22</f>
        <v>454</v>
      </c>
      <c r="I1168" s="443">
        <f>'MAALTIMA ENT - TAMALE'!H22</f>
        <v>49860.53333333334</v>
      </c>
      <c r="J1168" s="433">
        <f>'MAALTIMA ENT - TAMALE'!I22</f>
        <v>74</v>
      </c>
      <c r="K1168" s="443">
        <f>'MAALTIMA ENT - TAMALE'!J22</f>
        <v>0.46332000000000001</v>
      </c>
      <c r="L1168" s="443">
        <f>'MAALTIMA ENT - TAMALE'!K22</f>
        <v>8127.0472834067559</v>
      </c>
      <c r="M1168" s="443">
        <f>'MAALTIMA ENT - TAMALE'!L22</f>
        <v>109.82496328928049</v>
      </c>
      <c r="N1168" s="433">
        <f>'MAALTIMA ENT - TAMALE'!M22</f>
        <v>40</v>
      </c>
      <c r="O1168" s="444">
        <f>'MAALTIMA ENT - TAMALE'!N22</f>
        <v>1.4255622713306718E-2</v>
      </c>
      <c r="P1168" s="433">
        <f>'MAALTIMA ENT - TAMALE'!O22</f>
        <v>0.83246037395674544</v>
      </c>
      <c r="Q1168" s="433" t="str">
        <f>'MAALTIMA ENT - TAMALE'!P22</f>
        <v>C</v>
      </c>
      <c r="R1168" s="434">
        <f>'MAALTIMA ENT - TAMALE'!Q22</f>
        <v>20.636363636363637</v>
      </c>
      <c r="S1168" s="443">
        <f>'MAALTIMA ENT - TAMALE'!R22</f>
        <v>0.12920424242424267</v>
      </c>
      <c r="T1168" s="443">
        <f>'MAALTIMA ENT - TAMALE'!S22</f>
        <v>2266.3878787878789</v>
      </c>
      <c r="U1168" s="433">
        <f>'MAALTIMA ENT - TAMALE'!T22</f>
        <v>30</v>
      </c>
      <c r="V1168" s="433">
        <f>'MAALTIMA ENT - TAMALE'!U22</f>
        <v>4</v>
      </c>
      <c r="W1168" s="433">
        <f>'MAALTIMA ENT - TAMALE'!V22</f>
        <v>34</v>
      </c>
      <c r="X1168" s="434">
        <f>'MAALTIMA ENT - TAMALE'!W22</f>
        <v>701.63636363636363</v>
      </c>
      <c r="Y1168" s="434">
        <f>'MAALTIMA ENT - TAMALE'!X22</f>
        <v>627.63636363636363</v>
      </c>
      <c r="Z1168" s="443">
        <f>'MAALTIMA ENT - TAMALE'!Y22</f>
        <v>3.9296303510879795</v>
      </c>
      <c r="AA1168" s="444">
        <f>'MAALTIMA ENT - TAMALE'!Z22</f>
        <v>0.10546773775589531</v>
      </c>
      <c r="AB1168" s="446" t="str">
        <f>'MAALTIMA ENT - TAMALE'!AA22</f>
        <v>VERY LOW-ORDER URGENTLY</v>
      </c>
      <c r="AC1168" s="443">
        <f>'MAALTIMA ENT - TAMALE'!AB22</f>
        <v>68930.140595381134</v>
      </c>
      <c r="AD1168" s="450">
        <f>Table1[[#This Row],[Stock Sell in/Sell out]]*Table1[[#This Row],[Stock Norm +Transit Time]]/Table1[[#This Row],[Stock Norm QTY]]</f>
        <v>3.5859030837004404</v>
      </c>
      <c r="AE1168" s="443">
        <f>Table1[[#This Row],[Stock Norm +Transit Time]]*Table1[[#This Row],[Av. Daily Sales MT]]</f>
        <v>4.3929442424242504</v>
      </c>
    </row>
    <row r="1169" spans="1:31" hidden="1">
      <c r="A1169" s="433" t="s">
        <v>142</v>
      </c>
      <c r="B1169" s="433" t="s">
        <v>342</v>
      </c>
      <c r="C1169" s="433" t="str">
        <f>'MAALTIMA ENT - TAMALE'!B23</f>
        <v>W239</v>
      </c>
      <c r="D1169" s="433" t="str">
        <f>'MAALTIMA ENT - TAMALE'!C23</f>
        <v>EAZZY LAUNDRY SOAP 32X280G</v>
      </c>
      <c r="E1169" s="433" t="str">
        <f>'MAALTIMA ENT - TAMALE'!D23</f>
        <v>SOAP</v>
      </c>
      <c r="F1169" s="433" t="str">
        <f>'MAALTIMA ENT - TAMALE'!E23</f>
        <v>EAZZY</v>
      </c>
      <c r="G1169" s="443">
        <f>'MAALTIMA ENT - TAMALE'!F23</f>
        <v>2.3352000000000097</v>
      </c>
      <c r="H1169" s="434">
        <f>'MAALTIMA ENT - TAMALE'!G23</f>
        <v>260.33333333333331</v>
      </c>
      <c r="I1169" s="443">
        <f>'MAALTIMA ENT - TAMALE'!H23</f>
        <v>39093.773333333345</v>
      </c>
      <c r="J1169" s="433">
        <f>'MAALTIMA ENT - TAMALE'!I23</f>
        <v>245</v>
      </c>
      <c r="K1169" s="443">
        <f>'MAALTIMA ENT - TAMALE'!J23</f>
        <v>2.1985600000000005</v>
      </c>
      <c r="L1169" s="443">
        <f>'MAALTIMA ENT - TAMALE'!K23</f>
        <v>36791.195134443034</v>
      </c>
      <c r="M1169" s="443">
        <f>'MAALTIMA ENT - TAMALE'!L23</f>
        <v>150.16814340588994</v>
      </c>
      <c r="N1169" s="433">
        <f>'MAALTIMA ENT - TAMALE'!M23</f>
        <v>40</v>
      </c>
      <c r="O1169" s="444">
        <f>'MAALTIMA ENT - TAMALE'!N23</f>
        <v>1.1711454084951447E-2</v>
      </c>
      <c r="P1169" s="433">
        <f>'MAALTIMA ENT - TAMALE'!O23</f>
        <v>0.84417182804169688</v>
      </c>
      <c r="Q1169" s="433" t="str">
        <f>'MAALTIMA ENT - TAMALE'!P23</f>
        <v>C</v>
      </c>
      <c r="R1169" s="434">
        <f>'MAALTIMA ENT - TAMALE'!Q23</f>
        <v>11.833333333333332</v>
      </c>
      <c r="S1169" s="443">
        <f>'MAALTIMA ENT - TAMALE'!R23</f>
        <v>0.10614545454545499</v>
      </c>
      <c r="T1169" s="443">
        <f>'MAALTIMA ENT - TAMALE'!S23</f>
        <v>1776.9896969696974</v>
      </c>
      <c r="U1169" s="433">
        <f>'MAALTIMA ENT - TAMALE'!T23</f>
        <v>30</v>
      </c>
      <c r="V1169" s="433">
        <f>'MAALTIMA ENT - TAMALE'!U23</f>
        <v>4</v>
      </c>
      <c r="W1169" s="433">
        <f>'MAALTIMA ENT - TAMALE'!V23</f>
        <v>34</v>
      </c>
      <c r="X1169" s="434">
        <f>'MAALTIMA ENT - TAMALE'!W23</f>
        <v>402.33333333333331</v>
      </c>
      <c r="Y1169" s="434">
        <f>'MAALTIMA ENT - TAMALE'!X23</f>
        <v>157.33333333333331</v>
      </c>
      <c r="Z1169" s="443">
        <f>'MAALTIMA ENT - TAMALE'!Y23</f>
        <v>1.4112860435339367</v>
      </c>
      <c r="AA1169" s="444">
        <f>'MAALTIMA ENT - TAMALE'!Z23</f>
        <v>0.60894780447390229</v>
      </c>
      <c r="AB1169" s="446" t="str">
        <f>'MAALTIMA ENT - TAMALE'!AA23</f>
        <v>VERY LOW-ORDER URGENTLY</v>
      </c>
      <c r="AC1169" s="443">
        <f>'MAALTIMA ENT - TAMALE'!AB23</f>
        <v>23626.45456252668</v>
      </c>
      <c r="AD1169" s="450">
        <f>Table1[[#This Row],[Stock Sell in/Sell out]]*Table1[[#This Row],[Stock Norm +Transit Time]]/Table1[[#This Row],[Stock Norm QTY]]</f>
        <v>20.704225352112676</v>
      </c>
      <c r="AE1169" s="443">
        <f>Table1[[#This Row],[Stock Norm +Transit Time]]*Table1[[#This Row],[Av. Daily Sales MT]]</f>
        <v>3.6089454545454696</v>
      </c>
    </row>
    <row r="1170" spans="1:31" hidden="1">
      <c r="A1170" s="433" t="s">
        <v>142</v>
      </c>
      <c r="B1170" s="433" t="s">
        <v>342</v>
      </c>
      <c r="C1170" s="433" t="str">
        <f>'MAALTIMA ENT - TAMALE'!B24</f>
        <v>W170</v>
      </c>
      <c r="D1170" s="433" t="str">
        <f>'MAALTIMA ENT - TAMALE'!C24</f>
        <v>FRYTOL 900ML SCH</v>
      </c>
      <c r="E1170" s="433" t="str">
        <f>'MAALTIMA ENT - TAMALE'!D24</f>
        <v>COOKING OIL</v>
      </c>
      <c r="F1170" s="433" t="str">
        <f>'MAALTIMA ENT - TAMALE'!E24</f>
        <v>FRYTOL</v>
      </c>
      <c r="G1170" s="443">
        <f>'MAALTIMA ENT - TAMALE'!F24</f>
        <v>2.1775499999999992</v>
      </c>
      <c r="H1170" s="434">
        <f>'MAALTIMA ENT - TAMALE'!G24</f>
        <v>206</v>
      </c>
      <c r="I1170" s="443">
        <f>'MAALTIMA ENT - TAMALE'!H24</f>
        <v>58197.013333333343</v>
      </c>
      <c r="J1170" s="433">
        <f>'MAALTIMA ENT - TAMALE'!I24</f>
        <v>1002</v>
      </c>
      <c r="K1170" s="443">
        <f>'MAALTIMA ENT - TAMALE'!J24</f>
        <v>9.7467300000000012</v>
      </c>
      <c r="L1170" s="443">
        <f>'MAALTIMA ENT - TAMALE'!K24</f>
        <v>283074.79300970881</v>
      </c>
      <c r="M1170" s="443">
        <f>'MAALTIMA ENT - TAMALE'!L24</f>
        <v>282.50977346278324</v>
      </c>
      <c r="N1170" s="433">
        <f>'MAALTIMA ENT - TAMALE'!M24</f>
        <v>16</v>
      </c>
      <c r="O1170" s="444">
        <f>'MAALTIMA ENT - TAMALE'!N24</f>
        <v>1.0920810569838089E-2</v>
      </c>
      <c r="P1170" s="433">
        <f>'MAALTIMA ENT - TAMALE'!O24</f>
        <v>0.85509263861153495</v>
      </c>
      <c r="Q1170" s="433" t="str">
        <f>'MAALTIMA ENT - TAMALE'!P24</f>
        <v>C</v>
      </c>
      <c r="R1170" s="434">
        <f>'MAALTIMA ENT - TAMALE'!Q24</f>
        <v>9.3636363636363633</v>
      </c>
      <c r="S1170" s="443">
        <f>'MAALTIMA ENT - TAMALE'!R24</f>
        <v>9.8979545454545417E-2</v>
      </c>
      <c r="T1170" s="443">
        <f>'MAALTIMA ENT - TAMALE'!S24</f>
        <v>2645.3187878787885</v>
      </c>
      <c r="U1170" s="433">
        <f>'MAALTIMA ENT - TAMALE'!T24</f>
        <v>30</v>
      </c>
      <c r="V1170" s="433">
        <f>'MAALTIMA ENT - TAMALE'!U24</f>
        <v>4</v>
      </c>
      <c r="W1170" s="433">
        <f>'MAALTIMA ENT - TAMALE'!V24</f>
        <v>34</v>
      </c>
      <c r="X1170" s="434">
        <f>'MAALTIMA ENT - TAMALE'!W24</f>
        <v>318.36363636363637</v>
      </c>
      <c r="Y1170" s="434">
        <f>'MAALTIMA ENT - TAMALE'!X24</f>
        <v>0</v>
      </c>
      <c r="Z1170" s="443">
        <f>'MAALTIMA ENT - TAMALE'!Y24</f>
        <v>0</v>
      </c>
      <c r="AA1170" s="444">
        <f>'MAALTIMA ENT - TAMALE'!Z24</f>
        <v>3.1473443746430609</v>
      </c>
      <c r="AB1170" s="446" t="str">
        <f>'MAALTIMA ENT - TAMALE'!AA24</f>
        <v>VERY HIGH-DON’T ORDER</v>
      </c>
      <c r="AC1170" s="443">
        <f>'MAALTIMA ENT - TAMALE'!AB24</f>
        <v>0</v>
      </c>
      <c r="AD1170" s="450">
        <f>Table1[[#This Row],[Stock Sell in/Sell out]]*Table1[[#This Row],[Stock Norm +Transit Time]]/Table1[[#This Row],[Stock Norm QTY]]</f>
        <v>107.00970873786407</v>
      </c>
      <c r="AE1170" s="443">
        <f>Table1[[#This Row],[Stock Norm +Transit Time]]*Table1[[#This Row],[Av. Daily Sales MT]]</f>
        <v>3.3653045454545443</v>
      </c>
    </row>
    <row r="1171" spans="1:31" hidden="1">
      <c r="A1171" s="433" t="s">
        <v>142</v>
      </c>
      <c r="B1171" s="433" t="s">
        <v>342</v>
      </c>
      <c r="C1171" s="433" t="str">
        <f>'MAALTIMA ENT - TAMALE'!B25</f>
        <v>W205</v>
      </c>
      <c r="D1171" s="433" t="str">
        <f>'MAALTIMA ENT - TAMALE'!C25</f>
        <v>ALIFE ROSE 18X200G</v>
      </c>
      <c r="E1171" s="433" t="str">
        <f>'MAALTIMA ENT - TAMALE'!D25</f>
        <v>SOAP</v>
      </c>
      <c r="F1171" s="433" t="str">
        <f>'MAALTIMA ENT - TAMALE'!E25</f>
        <v>ALIFE</v>
      </c>
      <c r="G1171" s="443">
        <f>'MAALTIMA ENT - TAMALE'!F25</f>
        <v>2.1436000000000188</v>
      </c>
      <c r="H1171" s="434">
        <f>'MAALTIMA ENT - TAMALE'!G25</f>
        <v>589.66666666666674</v>
      </c>
      <c r="I1171" s="443">
        <f>'MAALTIMA ENT - TAMALE'!H25</f>
        <v>55454.649999999776</v>
      </c>
      <c r="J1171" s="433">
        <f>'MAALTIMA ENT - TAMALE'!I25</f>
        <v>10</v>
      </c>
      <c r="K1171" s="443">
        <f>'MAALTIMA ENT - TAMALE'!J25</f>
        <v>3.7200000000000004E-2</v>
      </c>
      <c r="L1171" s="443">
        <f>'MAALTIMA ENT - TAMALE'!K25</f>
        <v>940.44064443187847</v>
      </c>
      <c r="M1171" s="443">
        <f>'MAALTIMA ENT - TAMALE'!L25</f>
        <v>94.04406444318785</v>
      </c>
      <c r="N1171" s="433">
        <f>'MAALTIMA ENT - TAMALE'!M25</f>
        <v>24</v>
      </c>
      <c r="O1171" s="444">
        <f>'MAALTIMA ENT - TAMALE'!N25</f>
        <v>1.075054512525781E-2</v>
      </c>
      <c r="P1171" s="433">
        <f>'MAALTIMA ENT - TAMALE'!O25</f>
        <v>0.86584318373679281</v>
      </c>
      <c r="Q1171" s="433" t="str">
        <f>'MAALTIMA ENT - TAMALE'!P25</f>
        <v>C</v>
      </c>
      <c r="R1171" s="434">
        <f>'MAALTIMA ENT - TAMALE'!Q25</f>
        <v>26.803030303030308</v>
      </c>
      <c r="S1171" s="443">
        <f>'MAALTIMA ENT - TAMALE'!R25</f>
        <v>9.7436363636364487E-2</v>
      </c>
      <c r="T1171" s="443">
        <f>'MAALTIMA ENT - TAMALE'!S25</f>
        <v>2520.6659090908988</v>
      </c>
      <c r="U1171" s="433">
        <f>'MAALTIMA ENT - TAMALE'!T25</f>
        <v>30</v>
      </c>
      <c r="V1171" s="433">
        <f>'MAALTIMA ENT - TAMALE'!U25</f>
        <v>4</v>
      </c>
      <c r="W1171" s="433">
        <f>'MAALTIMA ENT - TAMALE'!V25</f>
        <v>34</v>
      </c>
      <c r="X1171" s="434">
        <f>'MAALTIMA ENT - TAMALE'!W25</f>
        <v>911.30303030303048</v>
      </c>
      <c r="Y1171" s="434">
        <f>'MAALTIMA ENT - TAMALE'!X25</f>
        <v>901.30303030303048</v>
      </c>
      <c r="Z1171" s="443">
        <f>'MAALTIMA ENT - TAMALE'!Y25</f>
        <v>3.2764836219744367</v>
      </c>
      <c r="AA1171" s="444">
        <f>'MAALTIMA ENT - TAMALE'!Z25</f>
        <v>1.0973298307451865E-2</v>
      </c>
      <c r="AB1171" s="446" t="str">
        <f>'MAALTIMA ENT - TAMALE'!AA25</f>
        <v>VERY LOW-ORDER URGENTLY</v>
      </c>
      <c r="AC1171" s="443">
        <f>'MAALTIMA ENT - TAMALE'!AB25</f>
        <v>84762.200264658692</v>
      </c>
      <c r="AD1171" s="450">
        <f>Table1[[#This Row],[Stock Sell in/Sell out]]*Table1[[#This Row],[Stock Norm +Transit Time]]/Table1[[#This Row],[Stock Norm QTY]]</f>
        <v>0.37309214245336342</v>
      </c>
      <c r="AE1171" s="443">
        <f>Table1[[#This Row],[Stock Norm +Transit Time]]*Table1[[#This Row],[Av. Daily Sales MT]]</f>
        <v>3.3128363636363924</v>
      </c>
    </row>
    <row r="1172" spans="1:31" hidden="1">
      <c r="A1172" s="433" t="s">
        <v>142</v>
      </c>
      <c r="B1172" s="433" t="s">
        <v>342</v>
      </c>
      <c r="C1172" s="433" t="str">
        <f>'MAALTIMA ENT - TAMALE'!B26</f>
        <v>W204</v>
      </c>
      <c r="D1172" s="433" t="str">
        <f>'MAALTIMA ENT - TAMALE'!C26</f>
        <v>ALIFE COCONUT 18X200G</v>
      </c>
      <c r="E1172" s="433" t="str">
        <f>'MAALTIMA ENT - TAMALE'!D26</f>
        <v>SOAP</v>
      </c>
      <c r="F1172" s="433" t="str">
        <f>'MAALTIMA ENT - TAMALE'!E26</f>
        <v>ALIFE</v>
      </c>
      <c r="G1172" s="443">
        <f>'MAALTIMA ENT - TAMALE'!F26</f>
        <v>2.0846000000000164</v>
      </c>
      <c r="H1172" s="434">
        <f>'MAALTIMA ENT - TAMALE'!G26</f>
        <v>569.33333333333337</v>
      </c>
      <c r="I1172" s="443">
        <f>'MAALTIMA ENT - TAMALE'!H26</f>
        <v>52511.316666666258</v>
      </c>
      <c r="J1172" s="433">
        <f>'MAALTIMA ENT - TAMALE'!I26</f>
        <v>631</v>
      </c>
      <c r="K1172" s="443">
        <f>'MAALTIMA ENT - TAMALE'!J26</f>
        <v>2.2746</v>
      </c>
      <c r="L1172" s="443">
        <f>'MAALTIMA ENT - TAMALE'!K26</f>
        <v>58199.017827868396</v>
      </c>
      <c r="M1172" s="443">
        <f>'MAALTIMA ENT - TAMALE'!L26</f>
        <v>92.232991803277969</v>
      </c>
      <c r="N1172" s="433">
        <f>'MAALTIMA ENT - TAMALE'!M26</f>
        <v>36</v>
      </c>
      <c r="O1172" s="444">
        <f>'MAALTIMA ENT - TAMALE'!N26</f>
        <v>1.0454649360007656E-2</v>
      </c>
      <c r="P1172" s="433">
        <f>'MAALTIMA ENT - TAMALE'!O26</f>
        <v>0.87629783309680043</v>
      </c>
      <c r="Q1172" s="433" t="str">
        <f>'MAALTIMA ENT - TAMALE'!P26</f>
        <v>C</v>
      </c>
      <c r="R1172" s="434">
        <f>'MAALTIMA ENT - TAMALE'!Q26</f>
        <v>25.878787878787879</v>
      </c>
      <c r="S1172" s="443">
        <f>'MAALTIMA ENT - TAMALE'!R26</f>
        <v>9.4754545454546202E-2</v>
      </c>
      <c r="T1172" s="443">
        <f>'MAALTIMA ENT - TAMALE'!S26</f>
        <v>2386.8780303030117</v>
      </c>
      <c r="U1172" s="433">
        <f>'MAALTIMA ENT - TAMALE'!T26</f>
        <v>30</v>
      </c>
      <c r="V1172" s="433">
        <f>'MAALTIMA ENT - TAMALE'!U26</f>
        <v>4</v>
      </c>
      <c r="W1172" s="433">
        <f>'MAALTIMA ENT - TAMALE'!V26</f>
        <v>34</v>
      </c>
      <c r="X1172" s="434">
        <f>'MAALTIMA ENT - TAMALE'!W26</f>
        <v>879.87878787878788</v>
      </c>
      <c r="Y1172" s="434">
        <f>'MAALTIMA ENT - TAMALE'!X26</f>
        <v>248.87878787878788</v>
      </c>
      <c r="Z1172" s="443">
        <f>'MAALTIMA ENT - TAMALE'!Y26</f>
        <v>0.91126356184799517</v>
      </c>
      <c r="AA1172" s="444">
        <f>'MAALTIMA ENT - TAMALE'!Z26</f>
        <v>0.71714423474307754</v>
      </c>
      <c r="AB1172" s="446" t="str">
        <f>'MAALTIMA ENT - TAMALE'!AA26</f>
        <v>VERY LOW-ORDER URGENTLY</v>
      </c>
      <c r="AC1172" s="443">
        <f>'MAALTIMA ENT - TAMALE'!AB26</f>
        <v>22954.835202433998</v>
      </c>
      <c r="AD1172" s="450">
        <f>Table1[[#This Row],[Stock Sell in/Sell out]]*Table1[[#This Row],[Stock Norm +Transit Time]]/Table1[[#This Row],[Stock Norm QTY]]</f>
        <v>24.382903981264636</v>
      </c>
      <c r="AE1172" s="443">
        <f>Table1[[#This Row],[Stock Norm +Transit Time]]*Table1[[#This Row],[Av. Daily Sales MT]]</f>
        <v>3.2216545454545709</v>
      </c>
    </row>
    <row r="1173" spans="1:31" hidden="1">
      <c r="A1173" s="433" t="s">
        <v>142</v>
      </c>
      <c r="B1173" s="433" t="s">
        <v>342</v>
      </c>
      <c r="C1173" s="433" t="str">
        <f>'MAALTIMA ENT - TAMALE'!B27</f>
        <v>W203</v>
      </c>
      <c r="D1173" s="433" t="str">
        <f>'MAALTIMA ENT - TAMALE'!C27</f>
        <v>ALIFE LEMON 18X200G</v>
      </c>
      <c r="E1173" s="433" t="str">
        <f>'MAALTIMA ENT - TAMALE'!D27</f>
        <v>SOAP</v>
      </c>
      <c r="F1173" s="433" t="str">
        <f>'MAALTIMA ENT - TAMALE'!E27</f>
        <v>ALIFE</v>
      </c>
      <c r="G1173" s="443">
        <f>'MAALTIMA ENT - TAMALE'!F27</f>
        <v>2.048666666666684</v>
      </c>
      <c r="H1173" s="434">
        <f>'MAALTIMA ENT - TAMALE'!G27</f>
        <v>562.66666666666663</v>
      </c>
      <c r="I1173" s="443">
        <f>'MAALTIMA ENT - TAMALE'!H27</f>
        <v>52878.083333332994</v>
      </c>
      <c r="J1173" s="433">
        <f>'MAALTIMA ENT - TAMALE'!I27</f>
        <v>14</v>
      </c>
      <c r="K1173" s="443">
        <f>'MAALTIMA ENT - TAMALE'!J27</f>
        <v>5.2600000000000001E-2</v>
      </c>
      <c r="L1173" s="443">
        <f>'MAALTIMA ENT - TAMALE'!K27</f>
        <v>1315.68690758293</v>
      </c>
      <c r="M1173" s="443">
        <f>'MAALTIMA ENT - TAMALE'!L27</f>
        <v>93.977636255923571</v>
      </c>
      <c r="N1173" s="433">
        <f>'MAALTIMA ENT - TAMALE'!M27</f>
        <v>18</v>
      </c>
      <c r="O1173" s="444">
        <f>'MAALTIMA ENT - TAMALE'!N27</f>
        <v>1.0274437136877913E-2</v>
      </c>
      <c r="P1173" s="433">
        <f>'MAALTIMA ENT - TAMALE'!O27</f>
        <v>0.88657227023367835</v>
      </c>
      <c r="Q1173" s="433" t="str">
        <f>'MAALTIMA ENT - TAMALE'!P27</f>
        <v>C</v>
      </c>
      <c r="R1173" s="434">
        <f>'MAALTIMA ENT - TAMALE'!Q27</f>
        <v>25.575757575757574</v>
      </c>
      <c r="S1173" s="443">
        <f>'MAALTIMA ENT - TAMALE'!R27</f>
        <v>9.312121212121291E-2</v>
      </c>
      <c r="T1173" s="443">
        <f>'MAALTIMA ENT - TAMALE'!S27</f>
        <v>2403.549242424227</v>
      </c>
      <c r="U1173" s="433">
        <f>'MAALTIMA ENT - TAMALE'!T27</f>
        <v>30</v>
      </c>
      <c r="V1173" s="433">
        <f>'MAALTIMA ENT - TAMALE'!U27</f>
        <v>4</v>
      </c>
      <c r="W1173" s="433">
        <f>'MAALTIMA ENT - TAMALE'!V27</f>
        <v>34</v>
      </c>
      <c r="X1173" s="434">
        <f>'MAALTIMA ENT - TAMALE'!W27</f>
        <v>869.57575757575751</v>
      </c>
      <c r="Y1173" s="434">
        <f>'MAALTIMA ENT - TAMALE'!X27</f>
        <v>855.57575757575751</v>
      </c>
      <c r="Z1173" s="443">
        <f>'MAALTIMA ENT - TAMALE'!Y27</f>
        <v>3.1151472784719494</v>
      </c>
      <c r="AA1173" s="444">
        <f>'MAALTIMA ENT - TAMALE'!Z27</f>
        <v>1.6099804850850295E-2</v>
      </c>
      <c r="AB1173" s="446" t="str">
        <f>'MAALTIMA ENT - TAMALE'!AA27</f>
        <v>VERY LOW-ORDER URGENTLY</v>
      </c>
      <c r="AC1173" s="443">
        <f>'MAALTIMA ENT - TAMALE'!AB27</f>
        <v>80404.987334840785</v>
      </c>
      <c r="AD1173" s="450">
        <f>Table1[[#This Row],[Stock Sell in/Sell out]]*Table1[[#This Row],[Stock Norm +Transit Time]]/Table1[[#This Row],[Stock Norm QTY]]</f>
        <v>0.54739336492891</v>
      </c>
      <c r="AE1173" s="443">
        <f>Table1[[#This Row],[Stock Norm +Transit Time]]*Table1[[#This Row],[Av. Daily Sales MT]]</f>
        <v>3.1661212121212388</v>
      </c>
    </row>
    <row r="1174" spans="1:31" hidden="1">
      <c r="A1174" s="433" t="s">
        <v>142</v>
      </c>
      <c r="B1174" s="433" t="s">
        <v>342</v>
      </c>
      <c r="C1174" s="433" t="str">
        <f>'MAALTIMA ENT - TAMALE'!B28</f>
        <v>W225</v>
      </c>
      <c r="D1174" s="433" t="str">
        <f>'MAALTIMA ENT - TAMALE'!C28</f>
        <v>FRYTOL 4.5L X 3</v>
      </c>
      <c r="E1174" s="433" t="str">
        <f>'MAALTIMA ENT - TAMALE'!D28</f>
        <v>COOKING OIL</v>
      </c>
      <c r="F1174" s="433" t="str">
        <f>'MAALTIMA ENT - TAMALE'!E28</f>
        <v>FRYTOL</v>
      </c>
      <c r="G1174" s="443">
        <f>'MAALTIMA ENT - TAMALE'!F28</f>
        <v>1.9784333333333317</v>
      </c>
      <c r="H1174" s="434">
        <f>'MAALTIMA ENT - TAMALE'!G28</f>
        <v>151.66666666666666</v>
      </c>
      <c r="I1174" s="443">
        <f>'MAALTIMA ENT - TAMALE'!H28</f>
        <v>50966.666666666664</v>
      </c>
      <c r="J1174" s="433">
        <f>'MAALTIMA ENT - TAMALE'!I28</f>
        <v>0</v>
      </c>
      <c r="K1174" s="443">
        <f>'MAALTIMA ENT - TAMALE'!J28</f>
        <v>4.2699999999999995E-3</v>
      </c>
      <c r="L1174" s="443">
        <f>'MAALTIMA ENT - TAMALE'!K28</f>
        <v>0</v>
      </c>
      <c r="M1174" s="443">
        <f>'MAALTIMA ENT - TAMALE'!L28</f>
        <v>336.04395604395603</v>
      </c>
      <c r="N1174" s="433">
        <f>'MAALTIMA ENT - TAMALE'!M28</f>
        <v>18</v>
      </c>
      <c r="O1174" s="444">
        <f>'MAALTIMA ENT - TAMALE'!N28</f>
        <v>9.9222041553060376E-3</v>
      </c>
      <c r="P1174" s="433">
        <f>'MAALTIMA ENT - TAMALE'!O28</f>
        <v>0.89649447438898444</v>
      </c>
      <c r="Q1174" s="433" t="str">
        <f>'MAALTIMA ENT - TAMALE'!P28</f>
        <v>C</v>
      </c>
      <c r="R1174" s="434">
        <f>'MAALTIMA ENT - TAMALE'!Q28</f>
        <v>6.8939393939393936</v>
      </c>
      <c r="S1174" s="443">
        <f>'MAALTIMA ENT - TAMALE'!R28</f>
        <v>8.9928787878787803E-2</v>
      </c>
      <c r="T1174" s="443">
        <f>'MAALTIMA ENT - TAMALE'!S28</f>
        <v>2316.6666666666665</v>
      </c>
      <c r="U1174" s="433">
        <f>'MAALTIMA ENT - TAMALE'!T28</f>
        <v>30</v>
      </c>
      <c r="V1174" s="433">
        <f>'MAALTIMA ENT - TAMALE'!U28</f>
        <v>4</v>
      </c>
      <c r="W1174" s="433">
        <f>'MAALTIMA ENT - TAMALE'!V28</f>
        <v>34</v>
      </c>
      <c r="X1174" s="434">
        <f>'MAALTIMA ENT - TAMALE'!W28</f>
        <v>234.39393939393938</v>
      </c>
      <c r="Y1174" s="434">
        <f>'MAALTIMA ENT - TAMALE'!X28</f>
        <v>234.39393939393938</v>
      </c>
      <c r="Z1174" s="443">
        <f>'MAALTIMA ENT - TAMALE'!Y28</f>
        <v>3.0575787878787852</v>
      </c>
      <c r="AA1174" s="444">
        <f>'MAALTIMA ENT - TAMALE'!Z28</f>
        <v>0</v>
      </c>
      <c r="AB1174" s="446" t="str">
        <f>'MAALTIMA ENT - TAMALE'!AA28</f>
        <v>VERY LOW-ORDER URGENTLY</v>
      </c>
      <c r="AC1174" s="443">
        <f>'MAALTIMA ENT - TAMALE'!AB28</f>
        <v>78766.666666666657</v>
      </c>
      <c r="AD1174" s="450">
        <f>Table1[[#This Row],[Stock Sell in/Sell out]]*Table1[[#This Row],[Stock Norm +Transit Time]]/Table1[[#This Row],[Stock Norm QTY]]</f>
        <v>0</v>
      </c>
      <c r="AE1174" s="443">
        <f>Table1[[#This Row],[Stock Norm +Transit Time]]*Table1[[#This Row],[Av. Daily Sales MT]]</f>
        <v>3.0575787878787852</v>
      </c>
    </row>
    <row r="1175" spans="1:31" hidden="1">
      <c r="A1175" s="433" t="s">
        <v>142</v>
      </c>
      <c r="B1175" s="433" t="s">
        <v>342</v>
      </c>
      <c r="C1175" s="433" t="str">
        <f>'MAALTIMA ENT - TAMALE'!B29</f>
        <v>W069</v>
      </c>
      <c r="D1175" s="433" t="str">
        <f>'MAALTIMA ENT - TAMALE'!C29</f>
        <v>FORTUNE DELICIOUS 22.5KG</v>
      </c>
      <c r="E1175" s="433" t="str">
        <f>'MAALTIMA ENT - TAMALE'!D29</f>
        <v>RICE</v>
      </c>
      <c r="F1175" s="433" t="str">
        <f>'MAALTIMA ENT - TAMALE'!E29</f>
        <v>FORTUNE DELICIOUS</v>
      </c>
      <c r="G1175" s="443">
        <f>'MAALTIMA ENT - TAMALE'!F29</f>
        <v>1.9199999999999979</v>
      </c>
      <c r="H1175" s="434">
        <f>'MAALTIMA ENT - TAMALE'!G29</f>
        <v>85.333333333333329</v>
      </c>
      <c r="I1175" s="443">
        <f>'MAALTIMA ENT - TAMALE'!H29</f>
        <v>19276.666666666664</v>
      </c>
      <c r="J1175" s="433">
        <f>'MAALTIMA ENT - TAMALE'!I29</f>
        <v>0</v>
      </c>
      <c r="K1175" s="443">
        <f>'MAALTIMA ENT - TAMALE'!J29</f>
        <v>0</v>
      </c>
      <c r="L1175" s="443">
        <f>'MAALTIMA ENT - TAMALE'!K29</f>
        <v>0</v>
      </c>
      <c r="M1175" s="443">
        <f>'MAALTIMA ENT - TAMALE'!L29</f>
        <v>225.89843749999997</v>
      </c>
      <c r="N1175" s="433">
        <f>'MAALTIMA ENT - TAMALE'!M29</f>
        <v>18</v>
      </c>
      <c r="O1175" s="444">
        <f>'MAALTIMA ENT - TAMALE'!N29</f>
        <v>9.6291503267842832E-3</v>
      </c>
      <c r="P1175" s="433">
        <f>'MAALTIMA ENT - TAMALE'!O29</f>
        <v>0.90612362471576868</v>
      </c>
      <c r="Q1175" s="433" t="str">
        <f>'MAALTIMA ENT - TAMALE'!P29</f>
        <v>C</v>
      </c>
      <c r="R1175" s="434">
        <f>'MAALTIMA ENT - TAMALE'!Q29</f>
        <v>3.8787878787878785</v>
      </c>
      <c r="S1175" s="443">
        <f>'MAALTIMA ENT - TAMALE'!R29</f>
        <v>8.7272727272727182E-2</v>
      </c>
      <c r="T1175" s="443">
        <f>'MAALTIMA ENT - TAMALE'!S29</f>
        <v>876.21212121212113</v>
      </c>
      <c r="U1175" s="433">
        <f>'MAALTIMA ENT - TAMALE'!T29</f>
        <v>30</v>
      </c>
      <c r="V1175" s="433">
        <f>'MAALTIMA ENT - TAMALE'!U29</f>
        <v>4</v>
      </c>
      <c r="W1175" s="433">
        <f>'MAALTIMA ENT - TAMALE'!V29</f>
        <v>34</v>
      </c>
      <c r="X1175" s="434">
        <f>'MAALTIMA ENT - TAMALE'!W29</f>
        <v>131.87878787878788</v>
      </c>
      <c r="Y1175" s="434">
        <f>'MAALTIMA ENT - TAMALE'!X29</f>
        <v>131.87878787878788</v>
      </c>
      <c r="Z1175" s="443">
        <f>'MAALTIMA ENT - TAMALE'!Y29</f>
        <v>2.9672727272727242</v>
      </c>
      <c r="AA1175" s="444">
        <f>'MAALTIMA ENT - TAMALE'!Z29</f>
        <v>0</v>
      </c>
      <c r="AB1175" s="446" t="str">
        <f>'MAALTIMA ENT - TAMALE'!AA29</f>
        <v>VERY LOW-ORDER URGENTLY</v>
      </c>
      <c r="AC1175" s="443">
        <f>'MAALTIMA ENT - TAMALE'!AB29</f>
        <v>29791.212121212116</v>
      </c>
      <c r="AD1175" s="450">
        <f>Table1[[#This Row],[Stock Sell in/Sell out]]*Table1[[#This Row],[Stock Norm +Transit Time]]/Table1[[#This Row],[Stock Norm QTY]]</f>
        <v>0</v>
      </c>
      <c r="AE1175" s="443">
        <f>Table1[[#This Row],[Stock Norm +Transit Time]]*Table1[[#This Row],[Av. Daily Sales MT]]</f>
        <v>2.9672727272727242</v>
      </c>
    </row>
    <row r="1176" spans="1:31" hidden="1">
      <c r="A1176" s="433" t="s">
        <v>142</v>
      </c>
      <c r="B1176" s="433" t="s">
        <v>342</v>
      </c>
      <c r="C1176" s="433" t="str">
        <f>'MAALTIMA ENT - TAMALE'!B30</f>
        <v>W207</v>
      </c>
      <c r="D1176" s="433" t="str">
        <f>'MAALTIMA ENT - TAMALE'!C30</f>
        <v>DETERGENT 100X75G</v>
      </c>
      <c r="E1176" s="433" t="str">
        <f>'MAALTIMA ENT - TAMALE'!D30</f>
        <v>DETERGENT</v>
      </c>
      <c r="F1176" s="433" t="str">
        <f>'MAALTIMA ENT - TAMALE'!E30</f>
        <v>JAMAA</v>
      </c>
      <c r="G1176" s="443">
        <f>'MAALTIMA ENT - TAMALE'!F30</f>
        <v>1.6874199999999915</v>
      </c>
      <c r="H1176" s="434">
        <f>'MAALTIMA ENT - TAMALE'!G30</f>
        <v>195.66666666666666</v>
      </c>
      <c r="I1176" s="443">
        <f>'MAALTIMA ENT - TAMALE'!H30</f>
        <v>26896.940000000042</v>
      </c>
      <c r="J1176" s="433">
        <f>'MAALTIMA ENT - TAMALE'!I30</f>
        <v>28</v>
      </c>
      <c r="K1176" s="443">
        <f>'MAALTIMA ENT - TAMALE'!J30</f>
        <v>0.21063999999999999</v>
      </c>
      <c r="L1176" s="443">
        <f>'MAALTIMA ENT - TAMALE'!K30</f>
        <v>3848.9658603066505</v>
      </c>
      <c r="M1176" s="443">
        <f>'MAALTIMA ENT - TAMALE'!L30</f>
        <v>137.46306643952323</v>
      </c>
      <c r="N1176" s="433">
        <f>'MAALTIMA ENT - TAMALE'!M30</f>
        <v>36</v>
      </c>
      <c r="O1176" s="444">
        <f>'MAALTIMA ENT - TAMALE'!N30</f>
        <v>8.4627191898032673E-3</v>
      </c>
      <c r="P1176" s="433">
        <f>'MAALTIMA ENT - TAMALE'!O30</f>
        <v>0.91458634390557192</v>
      </c>
      <c r="Q1176" s="433" t="str">
        <f>'MAALTIMA ENT - TAMALE'!P30</f>
        <v>C</v>
      </c>
      <c r="R1176" s="434">
        <f>'MAALTIMA ENT - TAMALE'!Q30</f>
        <v>8.8939393939393927</v>
      </c>
      <c r="S1176" s="443">
        <f>'MAALTIMA ENT - TAMALE'!R30</f>
        <v>7.6700909090908709E-2</v>
      </c>
      <c r="T1176" s="443">
        <f>'MAALTIMA ENT - TAMALE'!S30</f>
        <v>1222.5881818181838</v>
      </c>
      <c r="U1176" s="433">
        <f>'MAALTIMA ENT - TAMALE'!T30</f>
        <v>30</v>
      </c>
      <c r="V1176" s="433">
        <f>'MAALTIMA ENT - TAMALE'!U30</f>
        <v>4</v>
      </c>
      <c r="W1176" s="433">
        <f>'MAALTIMA ENT - TAMALE'!V30</f>
        <v>34</v>
      </c>
      <c r="X1176" s="434">
        <f>'MAALTIMA ENT - TAMALE'!W30</f>
        <v>302.39393939393938</v>
      </c>
      <c r="Y1176" s="434">
        <f>'MAALTIMA ENT - TAMALE'!X30</f>
        <v>274.39393939393938</v>
      </c>
      <c r="Z1176" s="443">
        <f>'MAALTIMA ENT - TAMALE'!Y30</f>
        <v>2.3663602446956671</v>
      </c>
      <c r="AA1176" s="444">
        <f>'MAALTIMA ENT - TAMALE'!Z30</f>
        <v>9.2594448341517185E-2</v>
      </c>
      <c r="AB1176" s="446" t="str">
        <f>'MAALTIMA ENT - TAMALE'!AA30</f>
        <v>VERY LOW-ORDER URGENTLY</v>
      </c>
      <c r="AC1176" s="443">
        <f>'MAALTIMA ENT - TAMALE'!AB30</f>
        <v>37719.0323215116</v>
      </c>
      <c r="AD1176" s="450">
        <f>Table1[[#This Row],[Stock Sell in/Sell out]]*Table1[[#This Row],[Stock Norm +Transit Time]]/Table1[[#This Row],[Stock Norm QTY]]</f>
        <v>3.1482112436115846</v>
      </c>
      <c r="AE1176" s="443">
        <f>Table1[[#This Row],[Stock Norm +Transit Time]]*Table1[[#This Row],[Av. Daily Sales MT]]</f>
        <v>2.6078309090908962</v>
      </c>
    </row>
    <row r="1177" spans="1:31" hidden="1">
      <c r="A1177" s="433" t="s">
        <v>142</v>
      </c>
      <c r="B1177" s="433" t="s">
        <v>342</v>
      </c>
      <c r="C1177" s="433" t="str">
        <f>'MAALTIMA ENT - TAMALE'!B31</f>
        <v>W194</v>
      </c>
      <c r="D1177" s="433" t="str">
        <f>'MAALTIMA ENT - TAMALE'!C31</f>
        <v>ALIFE MEDICATED 18X200G</v>
      </c>
      <c r="E1177" s="433" t="str">
        <f>'MAALTIMA ENT - TAMALE'!D31</f>
        <v>SOAP</v>
      </c>
      <c r="F1177" s="433" t="str">
        <f>'MAALTIMA ENT - TAMALE'!E31</f>
        <v>ALIFE</v>
      </c>
      <c r="G1177" s="443">
        <f>'MAALTIMA ENT - TAMALE'!F31</f>
        <v>1.3880000000000061</v>
      </c>
      <c r="H1177" s="434">
        <f>'MAALTIMA ENT - TAMALE'!G31</f>
        <v>381.33333333333337</v>
      </c>
      <c r="I1177" s="443">
        <f>'MAALTIMA ENT - TAMALE'!H31</f>
        <v>36150.80333333333</v>
      </c>
      <c r="J1177" s="433">
        <f>'MAALTIMA ENT - TAMALE'!I31</f>
        <v>513</v>
      </c>
      <c r="K1177" s="443">
        <f>'MAALTIMA ENT - TAMALE'!J31</f>
        <v>1.8482000000000001</v>
      </c>
      <c r="L1177" s="443">
        <f>'MAALTIMA ENT - TAMALE'!K31</f>
        <v>48632.942596153836</v>
      </c>
      <c r="M1177" s="443">
        <f>'MAALTIMA ENT - TAMALE'!L31</f>
        <v>94.80105769230768</v>
      </c>
      <c r="N1177" s="433">
        <f>'MAALTIMA ENT - TAMALE'!M31</f>
        <v>18</v>
      </c>
      <c r="O1177" s="444">
        <f>'MAALTIMA ENT - TAMALE'!N31</f>
        <v>6.9610732570711768E-3</v>
      </c>
      <c r="P1177" s="433">
        <f>'MAALTIMA ENT - TAMALE'!O31</f>
        <v>0.9215474171626431</v>
      </c>
      <c r="Q1177" s="433" t="str">
        <f>'MAALTIMA ENT - TAMALE'!P31</f>
        <v>C</v>
      </c>
      <c r="R1177" s="434">
        <f>'MAALTIMA ENT - TAMALE'!Q31</f>
        <v>17.333333333333336</v>
      </c>
      <c r="S1177" s="443">
        <f>'MAALTIMA ENT - TAMALE'!R31</f>
        <v>6.3090909090909364E-2</v>
      </c>
      <c r="T1177" s="443">
        <f>'MAALTIMA ENT - TAMALE'!S31</f>
        <v>1643.2183333333332</v>
      </c>
      <c r="U1177" s="433">
        <f>'MAALTIMA ENT - TAMALE'!T31</f>
        <v>30</v>
      </c>
      <c r="V1177" s="433">
        <f>'MAALTIMA ENT - TAMALE'!U31</f>
        <v>4</v>
      </c>
      <c r="W1177" s="433">
        <f>'MAALTIMA ENT - TAMALE'!V31</f>
        <v>34</v>
      </c>
      <c r="X1177" s="434">
        <f>'MAALTIMA ENT - TAMALE'!W31</f>
        <v>589.33333333333337</v>
      </c>
      <c r="Y1177" s="434">
        <f>'MAALTIMA ENT - TAMALE'!X31</f>
        <v>76.333333333333371</v>
      </c>
      <c r="Z1177" s="443">
        <f>'MAALTIMA ENT - TAMALE'!Y31</f>
        <v>0.27784265734265867</v>
      </c>
      <c r="AA1177" s="444">
        <f>'MAALTIMA ENT - TAMALE'!Z31</f>
        <v>0.87047511312217185</v>
      </c>
      <c r="AB1177" s="446" t="str">
        <f>'MAALTIMA ENT - TAMALE'!AA31</f>
        <v>LOW MAY- ORDER</v>
      </c>
      <c r="AC1177" s="443">
        <f>'MAALTIMA ENT - TAMALE'!AB31</f>
        <v>7236.4807371794896</v>
      </c>
      <c r="AD1177" s="450">
        <f>Table1[[#This Row],[Stock Sell in/Sell out]]*Table1[[#This Row],[Stock Norm +Transit Time]]/Table1[[#This Row],[Stock Norm QTY]]</f>
        <v>29.596153846153843</v>
      </c>
      <c r="AE1177" s="443">
        <f>Table1[[#This Row],[Stock Norm +Transit Time]]*Table1[[#This Row],[Av. Daily Sales MT]]</f>
        <v>2.1450909090909183</v>
      </c>
    </row>
    <row r="1178" spans="1:31" hidden="1">
      <c r="A1178" s="433" t="s">
        <v>142</v>
      </c>
      <c r="B1178" s="433" t="s">
        <v>342</v>
      </c>
      <c r="C1178" s="433" t="str">
        <f>'MAALTIMA ENT - TAMALE'!B32</f>
        <v>W206</v>
      </c>
      <c r="D1178" s="433" t="str">
        <f>'MAALTIMA ENT - TAMALE'!C32</f>
        <v>PROMISE 4.5KG</v>
      </c>
      <c r="E1178" s="433" t="str">
        <f>'MAALTIMA ENT - TAMALE'!D32</f>
        <v>RICE</v>
      </c>
      <c r="F1178" s="433" t="str">
        <f>'MAALTIMA ENT - TAMALE'!E32</f>
        <v>PROMISE</v>
      </c>
      <c r="G1178" s="443">
        <f>'MAALTIMA ENT - TAMALE'!F32</f>
        <v>1.2254999999999994</v>
      </c>
      <c r="H1178" s="434">
        <f>'MAALTIMA ENT - TAMALE'!G32</f>
        <v>38.666666666666664</v>
      </c>
      <c r="I1178" s="443">
        <f>'MAALTIMA ENT - TAMALE'!H32</f>
        <v>10838.8</v>
      </c>
      <c r="J1178" s="433">
        <f>'MAALTIMA ENT - TAMALE'!I32</f>
        <v>6</v>
      </c>
      <c r="K1178" s="443">
        <f>'MAALTIMA ENT - TAMALE'!J32</f>
        <v>0.13500000000000001</v>
      </c>
      <c r="L1178" s="443">
        <f>'MAALTIMA ENT - TAMALE'!K32</f>
        <v>1681.8827586206899</v>
      </c>
      <c r="M1178" s="443">
        <f>'MAALTIMA ENT - TAMALE'!L32</f>
        <v>280.31379310344829</v>
      </c>
      <c r="N1178" s="433">
        <f>'MAALTIMA ENT - TAMALE'!M32</f>
        <v>36</v>
      </c>
      <c r="O1178" s="444">
        <f>'MAALTIMA ENT - TAMALE'!N32</f>
        <v>6.1461061070177845E-3</v>
      </c>
      <c r="P1178" s="433">
        <f>'MAALTIMA ENT - TAMALE'!O32</f>
        <v>0.92769352326966092</v>
      </c>
      <c r="Q1178" s="433" t="str">
        <f>'MAALTIMA ENT - TAMALE'!P32</f>
        <v>C</v>
      </c>
      <c r="R1178" s="434">
        <f>'MAALTIMA ENT - TAMALE'!Q32</f>
        <v>1.7575757575757576</v>
      </c>
      <c r="S1178" s="443">
        <f>'MAALTIMA ENT - TAMALE'!R32</f>
        <v>5.5704545454545423E-2</v>
      </c>
      <c r="T1178" s="443">
        <f>'MAALTIMA ENT - TAMALE'!S32</f>
        <v>492.67272727272723</v>
      </c>
      <c r="U1178" s="433">
        <f>'MAALTIMA ENT - TAMALE'!T32</f>
        <v>30</v>
      </c>
      <c r="V1178" s="433">
        <f>'MAALTIMA ENT - TAMALE'!U32</f>
        <v>4</v>
      </c>
      <c r="W1178" s="433">
        <f>'MAALTIMA ENT - TAMALE'!V32</f>
        <v>34</v>
      </c>
      <c r="X1178" s="434">
        <f>'MAALTIMA ENT - TAMALE'!W32</f>
        <v>59.757575757575758</v>
      </c>
      <c r="Y1178" s="434">
        <f>'MAALTIMA ENT - TAMALE'!X32</f>
        <v>53.757575757575758</v>
      </c>
      <c r="Z1178" s="443">
        <f>'MAALTIMA ENT - TAMALE'!Y32</f>
        <v>1.7037907523510962</v>
      </c>
      <c r="AA1178" s="444">
        <f>'MAALTIMA ENT - TAMALE'!Z32</f>
        <v>0.10040567951318459</v>
      </c>
      <c r="AB1178" s="446" t="str">
        <f>'MAALTIMA ENT - TAMALE'!AA32</f>
        <v>VERY LOW-ORDER URGENTLY</v>
      </c>
      <c r="AC1178" s="443">
        <f>'MAALTIMA ENT - TAMALE'!AB32</f>
        <v>15068.989968652038</v>
      </c>
      <c r="AD1178" s="450">
        <f>Table1[[#This Row],[Stock Sell in/Sell out]]*Table1[[#This Row],[Stock Norm +Transit Time]]/Table1[[#This Row],[Stock Norm QTY]]</f>
        <v>3.4137931034482758</v>
      </c>
      <c r="AE1178" s="443">
        <f>Table1[[#This Row],[Stock Norm +Transit Time]]*Table1[[#This Row],[Av. Daily Sales MT]]</f>
        <v>1.8939545454545443</v>
      </c>
    </row>
    <row r="1179" spans="1:31" hidden="1">
      <c r="A1179" s="433" t="s">
        <v>142</v>
      </c>
      <c r="B1179" s="433" t="s">
        <v>342</v>
      </c>
      <c r="C1179" s="433" t="str">
        <f>'MAALTIMA ENT - TAMALE'!B33</f>
        <v>W112</v>
      </c>
      <c r="D1179" s="433" t="str">
        <f>'MAALTIMA ENT - TAMALE'!C33</f>
        <v>FORTUNE DELIGHT 4.5KG</v>
      </c>
      <c r="E1179" s="433" t="str">
        <f>'MAALTIMA ENT - TAMALE'!D33</f>
        <v>RICE</v>
      </c>
      <c r="F1179" s="433" t="str">
        <f>'MAALTIMA ENT - TAMALE'!E33</f>
        <v>FORTUNE DELIGHT</v>
      </c>
      <c r="G1179" s="443">
        <f>'MAALTIMA ENT - TAMALE'!F33</f>
        <v>1.1489999999999996</v>
      </c>
      <c r="H1179" s="434">
        <f>'MAALTIMA ENT - TAMALE'!G33</f>
        <v>39</v>
      </c>
      <c r="I1179" s="443">
        <f>'MAALTIMA ENT - TAMALE'!H33</f>
        <v>9815.4000000000087</v>
      </c>
      <c r="J1179" s="433">
        <f>'MAALTIMA ENT - TAMALE'!I33</f>
        <v>35</v>
      </c>
      <c r="K1179" s="443">
        <f>'MAALTIMA ENT - TAMALE'!J33</f>
        <v>0.78749999999999998</v>
      </c>
      <c r="L1179" s="443">
        <f>'MAALTIMA ENT - TAMALE'!K33</f>
        <v>8808.6923076923158</v>
      </c>
      <c r="M1179" s="443">
        <f>'MAALTIMA ENT - TAMALE'!L33</f>
        <v>251.67692307692329</v>
      </c>
      <c r="N1179" s="433">
        <f>'MAALTIMA ENT - TAMALE'!M33</f>
        <v>48</v>
      </c>
      <c r="O1179" s="444">
        <f>'MAALTIMA ENT - TAMALE'!N33</f>
        <v>5.762444648684974E-3</v>
      </c>
      <c r="P1179" s="433">
        <f>'MAALTIMA ENT - TAMALE'!O33</f>
        <v>0.93345596791834595</v>
      </c>
      <c r="Q1179" s="433" t="str">
        <f>'MAALTIMA ENT - TAMALE'!P33</f>
        <v>C</v>
      </c>
      <c r="R1179" s="434">
        <f>'MAALTIMA ENT - TAMALE'!Q33</f>
        <v>1.7727272727272727</v>
      </c>
      <c r="S1179" s="443">
        <f>'MAALTIMA ENT - TAMALE'!R33</f>
        <v>5.2227272727272706E-2</v>
      </c>
      <c r="T1179" s="443">
        <f>'MAALTIMA ENT - TAMALE'!S33</f>
        <v>446.15454545454583</v>
      </c>
      <c r="U1179" s="433">
        <f>'MAALTIMA ENT - TAMALE'!T33</f>
        <v>30</v>
      </c>
      <c r="V1179" s="433">
        <f>'MAALTIMA ENT - TAMALE'!U33</f>
        <v>4</v>
      </c>
      <c r="W1179" s="433">
        <f>'MAALTIMA ENT - TAMALE'!V33</f>
        <v>34</v>
      </c>
      <c r="X1179" s="434">
        <f>'MAALTIMA ENT - TAMALE'!W33</f>
        <v>60.272727272727273</v>
      </c>
      <c r="Y1179" s="434">
        <f>'MAALTIMA ENT - TAMALE'!X33</f>
        <v>25.272727272727273</v>
      </c>
      <c r="Z1179" s="443">
        <f>'MAALTIMA ENT - TAMALE'!Y33</f>
        <v>0.7445734265734264</v>
      </c>
      <c r="AA1179" s="444">
        <f>'MAALTIMA ENT - TAMALE'!Z33</f>
        <v>0.58069381598793368</v>
      </c>
      <c r="AB1179" s="446" t="str">
        <f>'MAALTIMA ENT - TAMALE'!AA33</f>
        <v>VERY LOW-ORDER URGENTLY</v>
      </c>
      <c r="AC1179" s="443">
        <f>'MAALTIMA ENT - TAMALE'!AB33</f>
        <v>6360.5622377622431</v>
      </c>
      <c r="AD1179" s="450">
        <f>Table1[[#This Row],[Stock Sell in/Sell out]]*Table1[[#This Row],[Stock Norm +Transit Time]]/Table1[[#This Row],[Stock Norm QTY]]</f>
        <v>19.743589743589745</v>
      </c>
      <c r="AE1179" s="443">
        <f>Table1[[#This Row],[Stock Norm +Transit Time]]*Table1[[#This Row],[Av. Daily Sales MT]]</f>
        <v>1.7757272727272719</v>
      </c>
    </row>
    <row r="1180" spans="1:31" hidden="1">
      <c r="A1180" s="433" t="s">
        <v>142</v>
      </c>
      <c r="B1180" s="433" t="s">
        <v>342</v>
      </c>
      <c r="C1180" s="433" t="str">
        <f>'MAALTIMA ENT - TAMALE'!B34</f>
        <v>W233</v>
      </c>
      <c r="D1180" s="433" t="str">
        <f>'MAALTIMA ENT - TAMALE'!C34</f>
        <v>EAZZY DETERGENT POWDER 75G X 100PCH</v>
      </c>
      <c r="E1180" s="433" t="str">
        <f>'MAALTIMA ENT - TAMALE'!D34</f>
        <v>DETERGENT</v>
      </c>
      <c r="F1180" s="433" t="str">
        <f>'MAALTIMA ENT - TAMALE'!E34</f>
        <v>EAZZY</v>
      </c>
      <c r="G1180" s="443">
        <f>'MAALTIMA ENT - TAMALE'!F34</f>
        <v>1.1269999999999945</v>
      </c>
      <c r="H1180" s="434">
        <f>'MAALTIMA ENT - TAMALE'!G34</f>
        <v>146</v>
      </c>
      <c r="I1180" s="443">
        <f>'MAALTIMA ENT - TAMALE'!H34</f>
        <v>18598.626666666663</v>
      </c>
      <c r="J1180" s="433">
        <f>'MAALTIMA ENT - TAMALE'!I34</f>
        <v>50</v>
      </c>
      <c r="K1180" s="443">
        <f>'MAALTIMA ENT - TAMALE'!J34</f>
        <v>0.37531999999999999</v>
      </c>
      <c r="L1180" s="443">
        <f>'MAALTIMA ENT - TAMALE'!K34</f>
        <v>6369.3926940639258</v>
      </c>
      <c r="M1180" s="443">
        <f>'MAALTIMA ENT - TAMALE'!L34</f>
        <v>127.38785388127852</v>
      </c>
      <c r="N1180" s="433">
        <f>'MAALTIMA ENT - TAMALE'!M34</f>
        <v>20</v>
      </c>
      <c r="O1180" s="444">
        <f>'MAALTIMA ENT - TAMALE'!N34</f>
        <v>5.652110634523878E-3</v>
      </c>
      <c r="P1180" s="433">
        <f>'MAALTIMA ENT - TAMALE'!O34</f>
        <v>0.93910807855286982</v>
      </c>
      <c r="Q1180" s="433" t="str">
        <f>'MAALTIMA ENT - TAMALE'!P34</f>
        <v>C</v>
      </c>
      <c r="R1180" s="434">
        <f>'MAALTIMA ENT - TAMALE'!Q34</f>
        <v>6.6363636363636367</v>
      </c>
      <c r="S1180" s="443">
        <f>'MAALTIMA ENT - TAMALE'!R34</f>
        <v>5.1227272727272476E-2</v>
      </c>
      <c r="T1180" s="443">
        <f>'MAALTIMA ENT - TAMALE'!S34</f>
        <v>845.39212121212108</v>
      </c>
      <c r="U1180" s="433">
        <f>'MAALTIMA ENT - TAMALE'!T34</f>
        <v>30</v>
      </c>
      <c r="V1180" s="433">
        <f>'MAALTIMA ENT - TAMALE'!U34</f>
        <v>4</v>
      </c>
      <c r="W1180" s="433">
        <f>'MAALTIMA ENT - TAMALE'!V34</f>
        <v>34</v>
      </c>
      <c r="X1180" s="434">
        <f>'MAALTIMA ENT - TAMALE'!W34</f>
        <v>225.63636363636365</v>
      </c>
      <c r="Y1180" s="434">
        <f>'MAALTIMA ENT - TAMALE'!X34</f>
        <v>175.63636363636365</v>
      </c>
      <c r="Z1180" s="443">
        <f>'MAALTIMA ENT - TAMALE'!Y34</f>
        <v>1.3557683686176771</v>
      </c>
      <c r="AA1180" s="444">
        <f>'MAALTIMA ENT - TAMALE'!Z34</f>
        <v>0.22159548751007249</v>
      </c>
      <c r="AB1180" s="446" t="str">
        <f>'MAALTIMA ENT - TAMALE'!AA34</f>
        <v>VERY LOW-ORDER URGENTLY</v>
      </c>
      <c r="AC1180" s="443">
        <f>'MAALTIMA ENT - TAMALE'!AB34</f>
        <v>22373.939427148194</v>
      </c>
      <c r="AD1180" s="450">
        <f>Table1[[#This Row],[Stock Sell in/Sell out]]*Table1[[#This Row],[Stock Norm +Transit Time]]/Table1[[#This Row],[Stock Norm QTY]]</f>
        <v>7.5342465753424648</v>
      </c>
      <c r="AE1180" s="443">
        <f>Table1[[#This Row],[Stock Norm +Transit Time]]*Table1[[#This Row],[Av. Daily Sales MT]]</f>
        <v>1.7417272727272641</v>
      </c>
    </row>
    <row r="1181" spans="1:31" hidden="1">
      <c r="A1181" s="433" t="s">
        <v>142</v>
      </c>
      <c r="B1181" s="433" t="s">
        <v>342</v>
      </c>
      <c r="C1181" s="433" t="str">
        <f>'MAALTIMA ENT - TAMALE'!B35</f>
        <v>W198</v>
      </c>
      <c r="D1181" s="433" t="str">
        <f>'MAALTIMA ENT - TAMALE'!C35</f>
        <v>JAMAA DETERGENT 12PCH X 450G</v>
      </c>
      <c r="E1181" s="433" t="str">
        <f>'MAALTIMA ENT - TAMALE'!D35</f>
        <v>DETERGENT</v>
      </c>
      <c r="F1181" s="433" t="str">
        <f>'MAALTIMA ENT - TAMALE'!E35</f>
        <v>JAMAA</v>
      </c>
      <c r="G1181" s="443">
        <f>'MAALTIMA ENT - TAMALE'!F35</f>
        <v>1.1260500000000022</v>
      </c>
      <c r="H1181" s="434">
        <f>'MAALTIMA ENT - TAMALE'!G35</f>
        <v>185.66666666666666</v>
      </c>
      <c r="I1181" s="443">
        <f>'MAALTIMA ENT - TAMALE'!H35</f>
        <v>19124.363333333316</v>
      </c>
      <c r="J1181" s="433">
        <f>'MAALTIMA ENT - TAMALE'!I35</f>
        <v>3</v>
      </c>
      <c r="K1181" s="443">
        <f>'MAALTIMA ENT - TAMALE'!J35</f>
        <v>1.8000000000000002E-2</v>
      </c>
      <c r="L1181" s="443">
        <f>'MAALTIMA ENT - TAMALE'!K35</f>
        <v>309.01125673249527</v>
      </c>
      <c r="M1181" s="443">
        <f>'MAALTIMA ENT - TAMALE'!L35</f>
        <v>103.00375224416509</v>
      </c>
      <c r="N1181" s="433">
        <f>'MAALTIMA ENT - TAMALE'!M35</f>
        <v>5</v>
      </c>
      <c r="O1181" s="444">
        <f>'MAALTIMA ENT - TAMALE'!N35</f>
        <v>5.6473462111851433E-3</v>
      </c>
      <c r="P1181" s="433">
        <f>'MAALTIMA ENT - TAMALE'!O35</f>
        <v>0.94475542476405494</v>
      </c>
      <c r="Q1181" s="433" t="str">
        <f>'MAALTIMA ENT - TAMALE'!P35</f>
        <v>C</v>
      </c>
      <c r="R1181" s="434">
        <f>'MAALTIMA ENT - TAMALE'!Q35</f>
        <v>8.4393939393939394</v>
      </c>
      <c r="S1181" s="443">
        <f>'MAALTIMA ENT - TAMALE'!R35</f>
        <v>5.1184090909091012E-2</v>
      </c>
      <c r="T1181" s="443">
        <f>'MAALTIMA ENT - TAMALE'!S35</f>
        <v>869.28924242424171</v>
      </c>
      <c r="U1181" s="433">
        <f>'MAALTIMA ENT - TAMALE'!T35</f>
        <v>30</v>
      </c>
      <c r="V1181" s="433">
        <f>'MAALTIMA ENT - TAMALE'!U35</f>
        <v>4</v>
      </c>
      <c r="W1181" s="433">
        <f>'MAALTIMA ENT - TAMALE'!V35</f>
        <v>34</v>
      </c>
      <c r="X1181" s="434">
        <f>'MAALTIMA ENT - TAMALE'!W35</f>
        <v>286.93939393939394</v>
      </c>
      <c r="Y1181" s="434">
        <f>'MAALTIMA ENT - TAMALE'!X35</f>
        <v>283.93939393939394</v>
      </c>
      <c r="Z1181" s="443">
        <f>'MAALTIMA ENT - TAMALE'!Y35</f>
        <v>1.722064387138897</v>
      </c>
      <c r="AA1181" s="444">
        <f>'MAALTIMA ENT - TAMALE'!Z35</f>
        <v>1.0455169500475234E-2</v>
      </c>
      <c r="AB1181" s="446" t="str">
        <f>'MAALTIMA ENT - TAMALE'!AA35</f>
        <v>VERY LOW-ORDER URGENTLY</v>
      </c>
      <c r="AC1181" s="443">
        <f>'MAALTIMA ENT - TAMALE'!AB35</f>
        <v>29246.822985691724</v>
      </c>
      <c r="AD1181" s="450">
        <f>Table1[[#This Row],[Stock Sell in/Sell out]]*Table1[[#This Row],[Stock Norm +Transit Time]]/Table1[[#This Row],[Stock Norm QTY]]</f>
        <v>0.35547576301615796</v>
      </c>
      <c r="AE1181" s="443">
        <f>Table1[[#This Row],[Stock Norm +Transit Time]]*Table1[[#This Row],[Av. Daily Sales MT]]</f>
        <v>1.7402590909090945</v>
      </c>
    </row>
    <row r="1182" spans="1:31" hidden="1">
      <c r="A1182" s="433" t="s">
        <v>142</v>
      </c>
      <c r="B1182" s="433" t="s">
        <v>342</v>
      </c>
      <c r="C1182" s="433" t="str">
        <f>'MAALTIMA ENT - TAMALE'!B36</f>
        <v>W226</v>
      </c>
      <c r="D1182" s="433" t="str">
        <f>'MAALTIMA ENT - TAMALE'!C36</f>
        <v>JAMAA BLUE SOAP 48X120GM</v>
      </c>
      <c r="E1182" s="433" t="str">
        <f>'MAALTIMA ENT - TAMALE'!D36</f>
        <v>SOAP</v>
      </c>
      <c r="F1182" s="433" t="str">
        <f>'MAALTIMA ENT - TAMALE'!E36</f>
        <v>JAMAA</v>
      </c>
      <c r="G1182" s="443">
        <f>'MAALTIMA ENT - TAMALE'!F36</f>
        <v>1.0853199999999976</v>
      </c>
      <c r="H1182" s="434">
        <f>'MAALTIMA ENT - TAMALE'!G36</f>
        <v>186</v>
      </c>
      <c r="I1182" s="443">
        <f>'MAALTIMA ENT - TAMALE'!H36</f>
        <v>9337.0199999999495</v>
      </c>
      <c r="J1182" s="433">
        <f>'MAALTIMA ENT - TAMALE'!I36</f>
        <v>0</v>
      </c>
      <c r="K1182" s="443">
        <f>'MAALTIMA ENT - TAMALE'!J36</f>
        <v>0</v>
      </c>
      <c r="L1182" s="443">
        <f>'MAALTIMA ENT - TAMALE'!K36</f>
        <v>0</v>
      </c>
      <c r="M1182" s="443">
        <f>'MAALTIMA ENT - TAMALE'!L36</f>
        <v>50.199032258064243</v>
      </c>
      <c r="N1182" s="433">
        <f>'MAALTIMA ENT - TAMALE'!M36</f>
        <v>5</v>
      </c>
      <c r="O1182" s="444">
        <f>'MAALTIMA ENT - TAMALE'!N36</f>
        <v>5.4430778295132855E-3</v>
      </c>
      <c r="P1182" s="433">
        <f>'MAALTIMA ENT - TAMALE'!O36</f>
        <v>0.95019850259356819</v>
      </c>
      <c r="Q1182" s="433" t="str">
        <f>'MAALTIMA ENT - TAMALE'!P36</f>
        <v>C</v>
      </c>
      <c r="R1182" s="434">
        <f>'MAALTIMA ENT - TAMALE'!Q36</f>
        <v>8.454545454545455</v>
      </c>
      <c r="S1182" s="443">
        <f>'MAALTIMA ENT - TAMALE'!R36</f>
        <v>4.9332727272727167E-2</v>
      </c>
      <c r="T1182" s="443">
        <f>'MAALTIMA ENT - TAMALE'!S36</f>
        <v>424.40999999999769</v>
      </c>
      <c r="U1182" s="433">
        <f>'MAALTIMA ENT - TAMALE'!T36</f>
        <v>30</v>
      </c>
      <c r="V1182" s="433">
        <f>'MAALTIMA ENT - TAMALE'!U36</f>
        <v>4</v>
      </c>
      <c r="W1182" s="433">
        <f>'MAALTIMA ENT - TAMALE'!V36</f>
        <v>34</v>
      </c>
      <c r="X1182" s="434">
        <f>'MAALTIMA ENT - TAMALE'!W36</f>
        <v>287.4545454545455</v>
      </c>
      <c r="Y1182" s="434">
        <f>'MAALTIMA ENT - TAMALE'!X36</f>
        <v>287.4545454545455</v>
      </c>
      <c r="Z1182" s="443">
        <f>'MAALTIMA ENT - TAMALE'!Y36</f>
        <v>1.6773127272727237</v>
      </c>
      <c r="AA1182" s="444">
        <f>'MAALTIMA ENT - TAMALE'!Z36</f>
        <v>0</v>
      </c>
      <c r="AB1182" s="446" t="str">
        <f>'MAALTIMA ENT - TAMALE'!AA36</f>
        <v>VERY LOW-ORDER URGENTLY</v>
      </c>
      <c r="AC1182" s="443">
        <f>'MAALTIMA ENT - TAMALE'!AB36</f>
        <v>14429.939999999924</v>
      </c>
      <c r="AD1182" s="450">
        <f>Table1[[#This Row],[Stock Sell in/Sell out]]*Table1[[#This Row],[Stock Norm +Transit Time]]/Table1[[#This Row],[Stock Norm QTY]]</f>
        <v>0</v>
      </c>
      <c r="AE1182" s="443">
        <f>Table1[[#This Row],[Stock Norm +Transit Time]]*Table1[[#This Row],[Av. Daily Sales MT]]</f>
        <v>1.6773127272727237</v>
      </c>
    </row>
    <row r="1183" spans="1:31" hidden="1">
      <c r="A1183" s="433" t="s">
        <v>142</v>
      </c>
      <c r="B1183" s="433" t="s">
        <v>342</v>
      </c>
      <c r="C1183" s="433" t="str">
        <f>'MAALTIMA ENT - TAMALE'!B37</f>
        <v>W234</v>
      </c>
      <c r="D1183" s="433" t="str">
        <f>'MAALTIMA ENT - TAMALE'!C37</f>
        <v>JAMAA BLUE SOAP LAMINATED 24 X 200G</v>
      </c>
      <c r="E1183" s="433" t="str">
        <f>'MAALTIMA ENT - TAMALE'!D37</f>
        <v>SOAP</v>
      </c>
      <c r="F1183" s="433" t="str">
        <f>'MAALTIMA ENT - TAMALE'!E37</f>
        <v>JAMAA</v>
      </c>
      <c r="G1183" s="443">
        <f>'MAALTIMA ENT - TAMALE'!F37</f>
        <v>0.95039999999999503</v>
      </c>
      <c r="H1183" s="434">
        <f>'MAALTIMA ENT - TAMALE'!G37</f>
        <v>195.33333333333334</v>
      </c>
      <c r="I1183" s="443">
        <f>'MAALTIMA ENT - TAMALE'!H37</f>
        <v>16927.379999999863</v>
      </c>
      <c r="J1183" s="433">
        <f>'MAALTIMA ENT - TAMALE'!I37</f>
        <v>0</v>
      </c>
      <c r="K1183" s="443">
        <f>'MAALTIMA ENT - TAMALE'!J37</f>
        <v>0</v>
      </c>
      <c r="L1183" s="443">
        <f>'MAALTIMA ENT - TAMALE'!K37</f>
        <v>0</v>
      </c>
      <c r="M1183" s="443">
        <f>'MAALTIMA ENT - TAMALE'!L37</f>
        <v>86.658941979521472</v>
      </c>
      <c r="N1183" s="433">
        <f>'MAALTIMA ENT - TAMALE'!M37</f>
        <v>48</v>
      </c>
      <c r="O1183" s="444">
        <f>'MAALTIMA ENT - TAMALE'!N37</f>
        <v>4.7664294117582004E-3</v>
      </c>
      <c r="P1183" s="433">
        <f>'MAALTIMA ENT - TAMALE'!O37</f>
        <v>0.95496493200532639</v>
      </c>
      <c r="Q1183" s="433" t="str">
        <f>'MAALTIMA ENT - TAMALE'!P37</f>
        <v>C</v>
      </c>
      <c r="R1183" s="434">
        <f>'MAALTIMA ENT - TAMALE'!Q37</f>
        <v>8.8787878787878789</v>
      </c>
      <c r="S1183" s="443">
        <f>'MAALTIMA ENT - TAMALE'!R37</f>
        <v>4.3199999999999773E-2</v>
      </c>
      <c r="T1183" s="443">
        <f>'MAALTIMA ENT - TAMALE'!S37</f>
        <v>769.42636363635745</v>
      </c>
      <c r="U1183" s="433">
        <f>'MAALTIMA ENT - TAMALE'!T37</f>
        <v>30</v>
      </c>
      <c r="V1183" s="433">
        <f>'MAALTIMA ENT - TAMALE'!U37</f>
        <v>4</v>
      </c>
      <c r="W1183" s="433">
        <f>'MAALTIMA ENT - TAMALE'!V37</f>
        <v>34</v>
      </c>
      <c r="X1183" s="434">
        <f>'MAALTIMA ENT - TAMALE'!W37</f>
        <v>301.87878787878788</v>
      </c>
      <c r="Y1183" s="434">
        <f>'MAALTIMA ENT - TAMALE'!X37</f>
        <v>301.87878787878788</v>
      </c>
      <c r="Z1183" s="443">
        <f>'MAALTIMA ENT - TAMALE'!Y37</f>
        <v>1.4687999999999923</v>
      </c>
      <c r="AA1183" s="444">
        <f>'MAALTIMA ENT - TAMALE'!Z37</f>
        <v>0</v>
      </c>
      <c r="AB1183" s="446" t="str">
        <f>'MAALTIMA ENT - TAMALE'!AA37</f>
        <v>VERY LOW-ORDER URGENTLY</v>
      </c>
      <c r="AC1183" s="443">
        <f>'MAALTIMA ENT - TAMALE'!AB37</f>
        <v>26160.49636363615</v>
      </c>
      <c r="AD1183" s="450">
        <f>Table1[[#This Row],[Stock Sell in/Sell out]]*Table1[[#This Row],[Stock Norm +Transit Time]]/Table1[[#This Row],[Stock Norm QTY]]</f>
        <v>0</v>
      </c>
      <c r="AE1183" s="443">
        <f>Table1[[#This Row],[Stock Norm +Transit Time]]*Table1[[#This Row],[Av. Daily Sales MT]]</f>
        <v>1.4687999999999923</v>
      </c>
    </row>
    <row r="1184" spans="1:31" hidden="1">
      <c r="A1184" s="433" t="s">
        <v>142</v>
      </c>
      <c r="B1184" s="433" t="s">
        <v>342</v>
      </c>
      <c r="C1184" s="433" t="str">
        <f>'MAALTIMA ENT - TAMALE'!B38</f>
        <v>W158</v>
      </c>
      <c r="D1184" s="433" t="str">
        <f>'MAALTIMA ENT - TAMALE'!C38</f>
        <v>JAMAA DETERGENT 3KG</v>
      </c>
      <c r="E1184" s="433" t="str">
        <f>'MAALTIMA ENT - TAMALE'!D38</f>
        <v>DETERGENT</v>
      </c>
      <c r="F1184" s="433" t="str">
        <f>'MAALTIMA ENT - TAMALE'!E38</f>
        <v>JAMAA</v>
      </c>
      <c r="G1184" s="443">
        <f>'MAALTIMA ENT - TAMALE'!F38</f>
        <v>0.86399999999999322</v>
      </c>
      <c r="H1184" s="434">
        <f>'MAALTIMA ENT - TAMALE'!G38</f>
        <v>288</v>
      </c>
      <c r="I1184" s="443">
        <f>'MAALTIMA ENT - TAMALE'!H38</f>
        <v>16780.666666666664</v>
      </c>
      <c r="J1184" s="433">
        <f>'MAALTIMA ENT - TAMALE'!I38</f>
        <v>117</v>
      </c>
      <c r="K1184" s="443">
        <f>'MAALTIMA ENT - TAMALE'!J38</f>
        <v>0.35099999999999998</v>
      </c>
      <c r="L1184" s="443">
        <f>'MAALTIMA ENT - TAMALE'!K38</f>
        <v>6817.1458333333321</v>
      </c>
      <c r="M1184" s="443">
        <f>'MAALTIMA ENT - TAMALE'!L38</f>
        <v>58.266203703703695</v>
      </c>
      <c r="N1184" s="433">
        <f>'MAALTIMA ENT - TAMALE'!M38</f>
        <v>32</v>
      </c>
      <c r="O1184" s="444">
        <f>'MAALTIMA ENT - TAMALE'!N38</f>
        <v>4.3331176470528983E-3</v>
      </c>
      <c r="P1184" s="433">
        <f>'MAALTIMA ENT - TAMALE'!O38</f>
        <v>0.9592980496523793</v>
      </c>
      <c r="Q1184" s="433" t="str">
        <f>'MAALTIMA ENT - TAMALE'!P38</f>
        <v>C</v>
      </c>
      <c r="R1184" s="434">
        <f>'MAALTIMA ENT - TAMALE'!Q38</f>
        <v>13.090909090909092</v>
      </c>
      <c r="S1184" s="443">
        <f>'MAALTIMA ENT - TAMALE'!R38</f>
        <v>3.9272727272726966E-2</v>
      </c>
      <c r="T1184" s="443">
        <f>'MAALTIMA ENT - TAMALE'!S38</f>
        <v>762.75757575757564</v>
      </c>
      <c r="U1184" s="433">
        <f>'MAALTIMA ENT - TAMALE'!T38</f>
        <v>30</v>
      </c>
      <c r="V1184" s="433">
        <f>'MAALTIMA ENT - TAMALE'!U38</f>
        <v>4</v>
      </c>
      <c r="W1184" s="433">
        <f>'MAALTIMA ENT - TAMALE'!V38</f>
        <v>34</v>
      </c>
      <c r="X1184" s="434">
        <f>'MAALTIMA ENT - TAMALE'!W38</f>
        <v>445.09090909090912</v>
      </c>
      <c r="Y1184" s="434">
        <f>'MAALTIMA ENT - TAMALE'!X38</f>
        <v>328.09090909090912</v>
      </c>
      <c r="Z1184" s="443">
        <f>'MAALTIMA ENT - TAMALE'!Y38</f>
        <v>0.98427272727271975</v>
      </c>
      <c r="AA1184" s="444">
        <f>'MAALTIMA ENT - TAMALE'!Z38</f>
        <v>0.26286764705882348</v>
      </c>
      <c r="AB1184" s="446" t="str">
        <f>'MAALTIMA ENT - TAMALE'!AA38</f>
        <v>VERY LOW-ORDER URGENTLY</v>
      </c>
      <c r="AC1184" s="443">
        <f>'MAALTIMA ENT - TAMALE'!AB38</f>
        <v>19116.61174242424</v>
      </c>
      <c r="AD1184" s="450">
        <f>Table1[[#This Row],[Stock Sell in/Sell out]]*Table1[[#This Row],[Stock Norm +Transit Time]]/Table1[[#This Row],[Stock Norm QTY]]</f>
        <v>8.9375</v>
      </c>
      <c r="AE1184" s="443">
        <f>Table1[[#This Row],[Stock Norm +Transit Time]]*Table1[[#This Row],[Av. Daily Sales MT]]</f>
        <v>1.335272727272717</v>
      </c>
    </row>
    <row r="1185" spans="1:31" hidden="1">
      <c r="A1185" s="433" t="s">
        <v>142</v>
      </c>
      <c r="B1185" s="433" t="s">
        <v>342</v>
      </c>
      <c r="C1185" s="433" t="str">
        <f>'MAALTIMA ENT - TAMALE'!B39</f>
        <v>W197</v>
      </c>
      <c r="D1185" s="433" t="str">
        <f>'MAALTIMA ENT - TAMALE'!C39</f>
        <v>JAMAA DETERGENT 10PCH X 850G</v>
      </c>
      <c r="E1185" s="433" t="str">
        <f>'MAALTIMA ENT - TAMALE'!D39</f>
        <v>DETERGENT</v>
      </c>
      <c r="F1185" s="433" t="str">
        <f>'MAALTIMA ENT - TAMALE'!E39</f>
        <v>JAMAA</v>
      </c>
      <c r="G1185" s="443">
        <f>'MAALTIMA ENT - TAMALE'!F39</f>
        <v>0.84149999999999903</v>
      </c>
      <c r="H1185" s="434">
        <f>'MAALTIMA ENT - TAMALE'!G39</f>
        <v>88.666666666666657</v>
      </c>
      <c r="I1185" s="443">
        <f>'MAALTIMA ENT - TAMALE'!H39</f>
        <v>14836</v>
      </c>
      <c r="J1185" s="433">
        <f>'MAALTIMA ENT - TAMALE'!I39</f>
        <v>158</v>
      </c>
      <c r="K1185" s="443">
        <f>'MAALTIMA ENT - TAMALE'!J39</f>
        <v>1.343</v>
      </c>
      <c r="L1185" s="443">
        <f>'MAALTIMA ENT - TAMALE'!K39</f>
        <v>26437.08270676692</v>
      </c>
      <c r="M1185" s="443">
        <f>'MAALTIMA ENT - TAMALE'!L39</f>
        <v>167.3233082706767</v>
      </c>
      <c r="N1185" s="433">
        <f>'MAALTIMA ENT - TAMALE'!M39</f>
        <v>48</v>
      </c>
      <c r="O1185" s="444">
        <f>'MAALTIMA ENT - TAMALE'!N39</f>
        <v>4.2202760416609241E-3</v>
      </c>
      <c r="P1185" s="433">
        <f>'MAALTIMA ENT - TAMALE'!O39</f>
        <v>0.96351832569404028</v>
      </c>
      <c r="Q1185" s="433" t="str">
        <f>'MAALTIMA ENT - TAMALE'!P39</f>
        <v>C</v>
      </c>
      <c r="R1185" s="434">
        <f>'MAALTIMA ENT - TAMALE'!Q39</f>
        <v>4.0303030303030303</v>
      </c>
      <c r="S1185" s="443">
        <f>'MAALTIMA ENT - TAMALE'!R39</f>
        <v>3.8249999999999958E-2</v>
      </c>
      <c r="T1185" s="443">
        <f>'MAALTIMA ENT - TAMALE'!S39</f>
        <v>674.36363636363637</v>
      </c>
      <c r="U1185" s="433">
        <f>'MAALTIMA ENT - TAMALE'!T39</f>
        <v>30</v>
      </c>
      <c r="V1185" s="433">
        <f>'MAALTIMA ENT - TAMALE'!U39</f>
        <v>4</v>
      </c>
      <c r="W1185" s="433">
        <f>'MAALTIMA ENT - TAMALE'!V39</f>
        <v>34</v>
      </c>
      <c r="X1185" s="434">
        <f>'MAALTIMA ENT - TAMALE'!W39</f>
        <v>137.03030303030303</v>
      </c>
      <c r="Y1185" s="434">
        <f>'MAALTIMA ENT - TAMALE'!X39</f>
        <v>0</v>
      </c>
      <c r="Z1185" s="443">
        <f>'MAALTIMA ENT - TAMALE'!Y39</f>
        <v>0</v>
      </c>
      <c r="AA1185" s="444">
        <f>'MAALTIMA ENT - TAMALE'!Z39</f>
        <v>1.1530296329057939</v>
      </c>
      <c r="AB1185" s="446" t="str">
        <f>'MAALTIMA ENT - TAMALE'!AA39</f>
        <v>HIGH-DON’T ORDER</v>
      </c>
      <c r="AC1185" s="443">
        <f>'MAALTIMA ENT - TAMALE'!AB39</f>
        <v>0</v>
      </c>
      <c r="AD1185" s="450">
        <f>Table1[[#This Row],[Stock Sell in/Sell out]]*Table1[[#This Row],[Stock Norm +Transit Time]]/Table1[[#This Row],[Stock Norm QTY]]</f>
        <v>39.203007518796994</v>
      </c>
      <c r="AE1185" s="443">
        <f>Table1[[#This Row],[Stock Norm +Transit Time]]*Table1[[#This Row],[Av. Daily Sales MT]]</f>
        <v>1.3004999999999987</v>
      </c>
    </row>
    <row r="1186" spans="1:31" hidden="1">
      <c r="A1186" s="433" t="s">
        <v>142</v>
      </c>
      <c r="B1186" s="433" t="s">
        <v>342</v>
      </c>
      <c r="C1186" s="433" t="str">
        <f>'MAALTIMA ENT - TAMALE'!B40</f>
        <v>W191</v>
      </c>
      <c r="D1186" s="433" t="str">
        <f>'MAALTIMA ENT - TAMALE'!C40</f>
        <v>DETERGENT 2KG X 4PCH</v>
      </c>
      <c r="E1186" s="433" t="str">
        <f>'MAALTIMA ENT - TAMALE'!D40</f>
        <v>DETERGENT</v>
      </c>
      <c r="F1186" s="433" t="str">
        <f>'MAALTIMA ENT - TAMALE'!E40</f>
        <v>JAMAA</v>
      </c>
      <c r="G1186" s="443">
        <f>'MAALTIMA ENT - TAMALE'!F40</f>
        <v>0.81666666666666721</v>
      </c>
      <c r="H1186" s="434">
        <f>'MAALTIMA ENT - TAMALE'!G40</f>
        <v>88.666666666666671</v>
      </c>
      <c r="I1186" s="443">
        <f>'MAALTIMA ENT - TAMALE'!H40</f>
        <v>13036.166666666666</v>
      </c>
      <c r="J1186" s="433">
        <f>'MAALTIMA ENT - TAMALE'!I40</f>
        <v>32</v>
      </c>
      <c r="K1186" s="443">
        <f>'MAALTIMA ENT - TAMALE'!J40</f>
        <v>0.26200000000000001</v>
      </c>
      <c r="L1186" s="443">
        <f>'MAALTIMA ENT - TAMALE'!K40</f>
        <v>4704.7819548872176</v>
      </c>
      <c r="M1186" s="443">
        <f>'MAALTIMA ENT - TAMALE'!L40</f>
        <v>147.02443609022555</v>
      </c>
      <c r="N1186" s="433">
        <f>'MAALTIMA ENT - TAMALE'!M40</f>
        <v>24</v>
      </c>
      <c r="O1186" s="444">
        <f>'MAALTIMA ENT - TAMALE'!N40</f>
        <v>4.0957323438579061E-3</v>
      </c>
      <c r="P1186" s="433">
        <f>'MAALTIMA ENT - TAMALE'!O40</f>
        <v>0.96761405803789824</v>
      </c>
      <c r="Q1186" s="433" t="str">
        <f>'MAALTIMA ENT - TAMALE'!P40</f>
        <v>C</v>
      </c>
      <c r="R1186" s="434">
        <f>'MAALTIMA ENT - TAMALE'!Q40</f>
        <v>4.0303030303030303</v>
      </c>
      <c r="S1186" s="443">
        <f>'MAALTIMA ENT - TAMALE'!R40</f>
        <v>3.7121212121212145E-2</v>
      </c>
      <c r="T1186" s="443">
        <f>'MAALTIMA ENT - TAMALE'!S40</f>
        <v>592.55303030303025</v>
      </c>
      <c r="U1186" s="433">
        <f>'MAALTIMA ENT - TAMALE'!T40</f>
        <v>30</v>
      </c>
      <c r="V1186" s="433">
        <f>'MAALTIMA ENT - TAMALE'!U40</f>
        <v>4</v>
      </c>
      <c r="W1186" s="433">
        <f>'MAALTIMA ENT - TAMALE'!V40</f>
        <v>34</v>
      </c>
      <c r="X1186" s="434">
        <f>'MAALTIMA ENT - TAMALE'!W40</f>
        <v>137.03030303030303</v>
      </c>
      <c r="Y1186" s="434">
        <f>'MAALTIMA ENT - TAMALE'!X40</f>
        <v>105.03030303030303</v>
      </c>
      <c r="Z1186" s="443">
        <f>'MAALTIMA ENT - TAMALE'!Y40</f>
        <v>0.96738437001594957</v>
      </c>
      <c r="AA1186" s="444">
        <f>'MAALTIMA ENT - TAMALE'!Z40</f>
        <v>0.2335249889429456</v>
      </c>
      <c r="AB1186" s="446" t="str">
        <f>'MAALTIMA ENT - TAMALE'!AA40</f>
        <v>VERY LOW-ORDER URGENTLY</v>
      </c>
      <c r="AC1186" s="443">
        <f>'MAALTIMA ENT - TAMALE'!AB40</f>
        <v>15442.021075415811</v>
      </c>
      <c r="AD1186" s="450">
        <f>Table1[[#This Row],[Stock Sell in/Sell out]]*Table1[[#This Row],[Stock Norm +Transit Time]]/Table1[[#This Row],[Stock Norm QTY]]</f>
        <v>7.9398496240601499</v>
      </c>
      <c r="AE1186" s="443">
        <f>Table1[[#This Row],[Stock Norm +Transit Time]]*Table1[[#This Row],[Av. Daily Sales MT]]</f>
        <v>1.2621212121212129</v>
      </c>
    </row>
    <row r="1187" spans="1:31" hidden="1">
      <c r="A1187" s="433" t="s">
        <v>142</v>
      </c>
      <c r="B1187" s="433" t="s">
        <v>342</v>
      </c>
      <c r="C1187" s="433" t="str">
        <f>'MAALTIMA ENT - TAMALE'!B41</f>
        <v>W006</v>
      </c>
      <c r="D1187" s="433" t="str">
        <f>'MAALTIMA ENT - TAMALE'!C41</f>
        <v>FRYTOL 24BTL*500ML</v>
      </c>
      <c r="E1187" s="433" t="str">
        <f>'MAALTIMA ENT - TAMALE'!D41</f>
        <v>COOKING OIL</v>
      </c>
      <c r="F1187" s="433" t="str">
        <f>'MAALTIMA ENT - TAMALE'!E41</f>
        <v>FRYTOL</v>
      </c>
      <c r="G1187" s="443">
        <f>'MAALTIMA ENT - TAMALE'!F41</f>
        <v>0.71999999999999853</v>
      </c>
      <c r="H1187" s="434">
        <f>'MAALTIMA ENT - TAMALE'!G41</f>
        <v>63.666666666666664</v>
      </c>
      <c r="I1187" s="443">
        <f>'MAALTIMA ENT - TAMALE'!H41</f>
        <v>10400</v>
      </c>
      <c r="J1187" s="433">
        <f>'MAALTIMA ENT - TAMALE'!I41</f>
        <v>138</v>
      </c>
      <c r="K1187" s="443">
        <f>'MAALTIMA ENT - TAMALE'!J41</f>
        <v>1.4904000000000002</v>
      </c>
      <c r="L1187" s="443">
        <f>'MAALTIMA ENT - TAMALE'!K41</f>
        <v>22542.408376963351</v>
      </c>
      <c r="M1187" s="443">
        <f>'MAALTIMA ENT - TAMALE'!L41</f>
        <v>163.35078534031413</v>
      </c>
      <c r="N1187" s="433">
        <f>'MAALTIMA ENT - TAMALE'!M41</f>
        <v>30</v>
      </c>
      <c r="O1187" s="444">
        <f>'MAALTIMA ENT - TAMALE'!N41</f>
        <v>3.6109313725441032E-3</v>
      </c>
      <c r="P1187" s="433">
        <f>'MAALTIMA ENT - TAMALE'!O41</f>
        <v>0.97122498941044233</v>
      </c>
      <c r="Q1187" s="433" t="str">
        <f>'MAALTIMA ENT - TAMALE'!P41</f>
        <v>C</v>
      </c>
      <c r="R1187" s="434">
        <f>'MAALTIMA ENT - TAMALE'!Q41</f>
        <v>2.893939393939394</v>
      </c>
      <c r="S1187" s="443">
        <f>'MAALTIMA ENT - TAMALE'!R41</f>
        <v>3.272727272727266E-2</v>
      </c>
      <c r="T1187" s="443">
        <f>'MAALTIMA ENT - TAMALE'!S41</f>
        <v>472.72727272727275</v>
      </c>
      <c r="U1187" s="433">
        <f>'MAALTIMA ENT - TAMALE'!T41</f>
        <v>30</v>
      </c>
      <c r="V1187" s="433">
        <f>'MAALTIMA ENT - TAMALE'!U41</f>
        <v>4</v>
      </c>
      <c r="W1187" s="433">
        <f>'MAALTIMA ENT - TAMALE'!V41</f>
        <v>34</v>
      </c>
      <c r="X1187" s="434">
        <f>'MAALTIMA ENT - TAMALE'!W41</f>
        <v>98.393939393939391</v>
      </c>
      <c r="Y1187" s="434">
        <f>'MAALTIMA ENT - TAMALE'!X41</f>
        <v>0</v>
      </c>
      <c r="Z1187" s="443">
        <f>'MAALTIMA ENT - TAMALE'!Y41</f>
        <v>0</v>
      </c>
      <c r="AA1187" s="444">
        <f>'MAALTIMA ENT - TAMALE'!Z41</f>
        <v>1.4025254080689868</v>
      </c>
      <c r="AB1187" s="446" t="str">
        <f>'MAALTIMA ENT - TAMALE'!AA41</f>
        <v>HIGH-DON’T ORDER</v>
      </c>
      <c r="AC1187" s="443">
        <f>'MAALTIMA ENT - TAMALE'!AB41</f>
        <v>0</v>
      </c>
      <c r="AD1187" s="450">
        <f>Table1[[#This Row],[Stock Sell in/Sell out]]*Table1[[#This Row],[Stock Norm +Transit Time]]/Table1[[#This Row],[Stock Norm QTY]]</f>
        <v>47.68586387434555</v>
      </c>
      <c r="AE1187" s="443">
        <f>Table1[[#This Row],[Stock Norm +Transit Time]]*Table1[[#This Row],[Av. Daily Sales MT]]</f>
        <v>1.1127272727272706</v>
      </c>
    </row>
    <row r="1188" spans="1:31" hidden="1">
      <c r="A1188" s="433" t="s">
        <v>142</v>
      </c>
      <c r="B1188" s="433" t="s">
        <v>342</v>
      </c>
      <c r="C1188" s="433" t="str">
        <f>'MAALTIMA ENT - TAMALE'!B42</f>
        <v>W230</v>
      </c>
      <c r="D1188" s="433" t="str">
        <f>'MAALTIMA ENT - TAMALE'!C42</f>
        <v>EAZZY DETERGENT 10PCH X 850G</v>
      </c>
      <c r="E1188" s="433" t="str">
        <f>'MAALTIMA ENT - TAMALE'!D42</f>
        <v>DETERGENT</v>
      </c>
      <c r="F1188" s="433" t="str">
        <f>'MAALTIMA ENT - TAMALE'!E42</f>
        <v>EAZZY</v>
      </c>
      <c r="G1188" s="443">
        <f>'MAALTIMA ENT - TAMALE'!F42</f>
        <v>0.71541666666666492</v>
      </c>
      <c r="H1188" s="434">
        <f>'MAALTIMA ENT - TAMALE'!G42</f>
        <v>77.333333333333329</v>
      </c>
      <c r="I1188" s="443">
        <f>'MAALTIMA ENT - TAMALE'!H42</f>
        <v>9494.1666666666661</v>
      </c>
      <c r="J1188" s="433">
        <f>'MAALTIMA ENT - TAMALE'!I42</f>
        <v>92</v>
      </c>
      <c r="K1188" s="443">
        <f>'MAALTIMA ENT - TAMALE'!J42</f>
        <v>0.78625</v>
      </c>
      <c r="L1188" s="443">
        <f>'MAALTIMA ENT - TAMALE'!K42</f>
        <v>11294.784482758621</v>
      </c>
      <c r="M1188" s="443">
        <f>'MAALTIMA ENT - TAMALE'!L42</f>
        <v>122.76939655172414</v>
      </c>
      <c r="N1188" s="433">
        <f>'MAALTIMA ENT - TAMALE'!M42</f>
        <v>100</v>
      </c>
      <c r="O1188" s="444">
        <f>'MAALTIMA ENT - TAMALE'!N42</f>
        <v>3.5879451195938786E-3</v>
      </c>
      <c r="P1188" s="433">
        <f>'MAALTIMA ENT - TAMALE'!O42</f>
        <v>0.97481293453003626</v>
      </c>
      <c r="Q1188" s="433" t="str">
        <f>'MAALTIMA ENT - TAMALE'!P42</f>
        <v>C</v>
      </c>
      <c r="R1188" s="434">
        <f>'MAALTIMA ENT - TAMALE'!Q42</f>
        <v>3.5151515151515151</v>
      </c>
      <c r="S1188" s="443">
        <f>'MAALTIMA ENT - TAMALE'!R42</f>
        <v>3.2518939393939315E-2</v>
      </c>
      <c r="T1188" s="443">
        <f>'MAALTIMA ENT - TAMALE'!S42</f>
        <v>431.55303030303025</v>
      </c>
      <c r="U1188" s="433">
        <f>'MAALTIMA ENT - TAMALE'!T42</f>
        <v>30</v>
      </c>
      <c r="V1188" s="433">
        <f>'MAALTIMA ENT - TAMALE'!U42</f>
        <v>4</v>
      </c>
      <c r="W1188" s="433">
        <f>'MAALTIMA ENT - TAMALE'!V42</f>
        <v>34</v>
      </c>
      <c r="X1188" s="434">
        <f>'MAALTIMA ENT - TAMALE'!W42</f>
        <v>119.51515151515152</v>
      </c>
      <c r="Y1188" s="434">
        <f>'MAALTIMA ENT - TAMALE'!X42</f>
        <v>27.515151515151516</v>
      </c>
      <c r="Z1188" s="443">
        <f>'MAALTIMA ENT - TAMALE'!Y42</f>
        <v>0.25454480146290431</v>
      </c>
      <c r="AA1188" s="444">
        <f>'MAALTIMA ENT - TAMALE'!Z42</f>
        <v>0.76977687626774849</v>
      </c>
      <c r="AB1188" s="446" t="str">
        <f>'MAALTIMA ENT - TAMALE'!AA42</f>
        <v>VERY LOW-ORDER URGENTLY</v>
      </c>
      <c r="AC1188" s="443">
        <f>'MAALTIMA ENT - TAMALE'!AB42</f>
        <v>3378.01854754441</v>
      </c>
      <c r="AD1188" s="450">
        <f>Table1[[#This Row],[Stock Sell in/Sell out]]*Table1[[#This Row],[Stock Norm +Transit Time]]/Table1[[#This Row],[Stock Norm QTY]]</f>
        <v>26.172413793103448</v>
      </c>
      <c r="AE1188" s="443">
        <f>Table1[[#This Row],[Stock Norm +Transit Time]]*Table1[[#This Row],[Av. Daily Sales MT]]</f>
        <v>1.1056439393939368</v>
      </c>
    </row>
    <row r="1189" spans="1:31" hidden="1">
      <c r="A1189" s="433" t="s">
        <v>142</v>
      </c>
      <c r="B1189" s="433" t="s">
        <v>342</v>
      </c>
      <c r="C1189" s="433" t="str">
        <f>'MAALTIMA ENT - TAMALE'!B43</f>
        <v>W162</v>
      </c>
      <c r="D1189" s="433" t="str">
        <f>'MAALTIMA ENT - TAMALE'!C43</f>
        <v>DETERGENT 5KG</v>
      </c>
      <c r="E1189" s="433" t="str">
        <f>'MAALTIMA ENT - TAMALE'!D43</f>
        <v>DETERGENT</v>
      </c>
      <c r="F1189" s="433" t="str">
        <f>'MAALTIMA ENT - TAMALE'!E43</f>
        <v>JAMAA</v>
      </c>
      <c r="G1189" s="443">
        <f>'MAALTIMA ENT - TAMALE'!F43</f>
        <v>0.61999999999999889</v>
      </c>
      <c r="H1189" s="434">
        <f>'MAALTIMA ENT - TAMALE'!G43</f>
        <v>124</v>
      </c>
      <c r="I1189" s="443">
        <f>'MAALTIMA ENT - TAMALE'!H43</f>
        <v>9477.3333333333339</v>
      </c>
      <c r="J1189" s="433">
        <f>'MAALTIMA ENT - TAMALE'!I43</f>
        <v>19</v>
      </c>
      <c r="K1189" s="443">
        <f>'MAALTIMA ENT - TAMALE'!J43</f>
        <v>9.5000000000000001E-2</v>
      </c>
      <c r="L1189" s="443">
        <f>'MAALTIMA ENT - TAMALE'!K43</f>
        <v>1452.1720430107528</v>
      </c>
      <c r="M1189" s="443">
        <f>'MAALTIMA ENT - TAMALE'!L43</f>
        <v>76.430107526881727</v>
      </c>
      <c r="N1189" s="433">
        <f>'MAALTIMA ENT - TAMALE'!M43</f>
        <v>40</v>
      </c>
      <c r="O1189" s="444">
        <f>'MAALTIMA ENT - TAMALE'!N43</f>
        <v>3.1094131263574229E-3</v>
      </c>
      <c r="P1189" s="433">
        <f>'MAALTIMA ENT - TAMALE'!O43</f>
        <v>0.97792234765639363</v>
      </c>
      <c r="Q1189" s="433" t="str">
        <f>'MAALTIMA ENT - TAMALE'!P43</f>
        <v>C</v>
      </c>
      <c r="R1189" s="434">
        <f>'MAALTIMA ENT - TAMALE'!Q43</f>
        <v>5.6363636363636367</v>
      </c>
      <c r="S1189" s="443">
        <f>'MAALTIMA ENT - TAMALE'!R43</f>
        <v>2.8181818181818131E-2</v>
      </c>
      <c r="T1189" s="443">
        <f>'MAALTIMA ENT - TAMALE'!S43</f>
        <v>430.78787878787881</v>
      </c>
      <c r="U1189" s="433">
        <f>'MAALTIMA ENT - TAMALE'!T43</f>
        <v>30</v>
      </c>
      <c r="V1189" s="433">
        <f>'MAALTIMA ENT - TAMALE'!U43</f>
        <v>4</v>
      </c>
      <c r="W1189" s="433">
        <f>'MAALTIMA ENT - TAMALE'!V43</f>
        <v>34</v>
      </c>
      <c r="X1189" s="434">
        <f>'MAALTIMA ENT - TAMALE'!W43</f>
        <v>191.63636363636365</v>
      </c>
      <c r="Y1189" s="434">
        <f>'MAALTIMA ENT - TAMALE'!X43</f>
        <v>172.63636363636365</v>
      </c>
      <c r="Z1189" s="443">
        <f>'MAALTIMA ENT - TAMALE'!Y43</f>
        <v>0.86318181818181672</v>
      </c>
      <c r="AA1189" s="444">
        <f>'MAALTIMA ENT - TAMALE'!Z43</f>
        <v>9.9146110056925987E-2</v>
      </c>
      <c r="AB1189" s="446" t="str">
        <f>'MAALTIMA ENT - TAMALE'!AA43</f>
        <v>VERY LOW-ORDER URGENTLY</v>
      </c>
      <c r="AC1189" s="443">
        <f>'MAALTIMA ENT - TAMALE'!AB43</f>
        <v>13194.615835777129</v>
      </c>
      <c r="AD1189" s="450">
        <f>Table1[[#This Row],[Stock Sell in/Sell out]]*Table1[[#This Row],[Stock Norm +Transit Time]]/Table1[[#This Row],[Stock Norm QTY]]</f>
        <v>3.3709677419354835</v>
      </c>
      <c r="AE1189" s="443">
        <f>Table1[[#This Row],[Stock Norm +Transit Time]]*Table1[[#This Row],[Av. Daily Sales MT]]</f>
        <v>0.95818181818181647</v>
      </c>
    </row>
    <row r="1190" spans="1:31" hidden="1">
      <c r="A1190" s="433" t="s">
        <v>142</v>
      </c>
      <c r="B1190" s="433" t="s">
        <v>342</v>
      </c>
      <c r="C1190" s="433" t="str">
        <f>'MAALTIMA ENT - TAMALE'!B44</f>
        <v>W164</v>
      </c>
      <c r="D1190" s="433" t="str">
        <f>'MAALTIMA ENT - TAMALE'!C44</f>
        <v>EAZZY 800G</v>
      </c>
      <c r="E1190" s="433" t="str">
        <f>'MAALTIMA ENT - TAMALE'!D44</f>
        <v>SOAP</v>
      </c>
      <c r="F1190" s="433" t="str">
        <f>'MAALTIMA ENT - TAMALE'!E44</f>
        <v>EAZZY</v>
      </c>
      <c r="G1190" s="443">
        <f>'MAALTIMA ENT - TAMALE'!F44</f>
        <v>0.53599999999999892</v>
      </c>
      <c r="H1190" s="434">
        <f>'MAALTIMA ENT - TAMALE'!G44</f>
        <v>35</v>
      </c>
      <c r="I1190" s="443">
        <f>'MAALTIMA ENT - TAMALE'!H44</f>
        <v>7245.6066666666666</v>
      </c>
      <c r="J1190" s="433">
        <f>'MAALTIMA ENT - TAMALE'!I44</f>
        <v>0</v>
      </c>
      <c r="K1190" s="443">
        <f>'MAALTIMA ENT - TAMALE'!J44</f>
        <v>0</v>
      </c>
      <c r="L1190" s="443">
        <f>'MAALTIMA ENT - TAMALE'!K44</f>
        <v>0</v>
      </c>
      <c r="M1190" s="443">
        <f>'MAALTIMA ENT - TAMALE'!L44</f>
        <v>207.01733333333334</v>
      </c>
      <c r="N1190" s="433">
        <f>'MAALTIMA ENT - TAMALE'!M44</f>
        <v>40</v>
      </c>
      <c r="O1190" s="444">
        <f>'MAALTIMA ENT - TAMALE'!N44</f>
        <v>2.6881377995606102E-3</v>
      </c>
      <c r="P1190" s="433">
        <f>'MAALTIMA ENT - TAMALE'!O44</f>
        <v>0.9806104854559542</v>
      </c>
      <c r="Q1190" s="433" t="str">
        <f>'MAALTIMA ENT - TAMALE'!P44</f>
        <v>C</v>
      </c>
      <c r="R1190" s="434">
        <f>'MAALTIMA ENT - TAMALE'!Q44</f>
        <v>1.5909090909090908</v>
      </c>
      <c r="S1190" s="443">
        <f>'MAALTIMA ENT - TAMALE'!R44</f>
        <v>2.4363636363636313E-2</v>
      </c>
      <c r="T1190" s="443">
        <f>'MAALTIMA ENT - TAMALE'!S44</f>
        <v>329.34575757575755</v>
      </c>
      <c r="U1190" s="433">
        <f>'MAALTIMA ENT - TAMALE'!T44</f>
        <v>30</v>
      </c>
      <c r="V1190" s="433">
        <f>'MAALTIMA ENT - TAMALE'!U44</f>
        <v>4</v>
      </c>
      <c r="W1190" s="433">
        <f>'MAALTIMA ENT - TAMALE'!V44</f>
        <v>34</v>
      </c>
      <c r="X1190" s="434">
        <f>'MAALTIMA ENT - TAMALE'!W44</f>
        <v>54.090909090909086</v>
      </c>
      <c r="Y1190" s="434">
        <f>'MAALTIMA ENT - TAMALE'!X44</f>
        <v>54.090909090909086</v>
      </c>
      <c r="Z1190" s="443">
        <f>'MAALTIMA ENT - TAMALE'!Y44</f>
        <v>0.82836363636363464</v>
      </c>
      <c r="AA1190" s="444">
        <f>'MAALTIMA ENT - TAMALE'!Z44</f>
        <v>0</v>
      </c>
      <c r="AB1190" s="446" t="str">
        <f>'MAALTIMA ENT - TAMALE'!AA44</f>
        <v>VERY LOW-ORDER URGENTLY</v>
      </c>
      <c r="AC1190" s="443">
        <f>'MAALTIMA ENT - TAMALE'!AB44</f>
        <v>11197.755757575756</v>
      </c>
      <c r="AD1190" s="450">
        <f>Table1[[#This Row],[Stock Sell in/Sell out]]*Table1[[#This Row],[Stock Norm +Transit Time]]/Table1[[#This Row],[Stock Norm QTY]]</f>
        <v>0</v>
      </c>
      <c r="AE1190" s="443">
        <f>Table1[[#This Row],[Stock Norm +Transit Time]]*Table1[[#This Row],[Av. Daily Sales MT]]</f>
        <v>0.82836363636363464</v>
      </c>
    </row>
    <row r="1191" spans="1:31" hidden="1">
      <c r="A1191" s="433" t="s">
        <v>142</v>
      </c>
      <c r="B1191" s="433" t="s">
        <v>342</v>
      </c>
      <c r="C1191" s="433" t="str">
        <f>'MAALTIMA ENT - TAMALE'!B45</f>
        <v>W241</v>
      </c>
      <c r="D1191" s="433" t="str">
        <f>'MAALTIMA ENT - TAMALE'!C45</f>
        <v>FORTUNE MARGARINE 10KG</v>
      </c>
      <c r="E1191" s="433" t="str">
        <f>'MAALTIMA ENT - TAMALE'!D45</f>
        <v>SPECIALTY FATS</v>
      </c>
      <c r="F1191" s="433" t="str">
        <f>'MAALTIMA ENT - TAMALE'!E45</f>
        <v>FORTUNE</v>
      </c>
      <c r="G1191" s="443">
        <f>'MAALTIMA ENT - TAMALE'!F45</f>
        <v>0.456666666666667</v>
      </c>
      <c r="H1191" s="434">
        <f>'MAALTIMA ENT - TAMALE'!G45</f>
        <v>45.666666666666664</v>
      </c>
      <c r="I1191" s="443">
        <f>'MAALTIMA ENT - TAMALE'!H45</f>
        <v>14400</v>
      </c>
      <c r="J1191" s="433">
        <f>'MAALTIMA ENT - TAMALE'!I45</f>
        <v>6</v>
      </c>
      <c r="K1191" s="443">
        <f>'MAALTIMA ENT - TAMALE'!J45</f>
        <v>0.06</v>
      </c>
      <c r="L1191" s="443">
        <f>'MAALTIMA ENT - TAMALE'!K45</f>
        <v>1891.9708029197081</v>
      </c>
      <c r="M1191" s="443">
        <f>'MAALTIMA ENT - TAMALE'!L45</f>
        <v>315.32846715328469</v>
      </c>
      <c r="N1191" s="433">
        <f>'MAALTIMA ENT - TAMALE'!M45</f>
        <v>10</v>
      </c>
      <c r="O1191" s="444">
        <f>'MAALTIMA ENT - TAMALE'!N45</f>
        <v>2.2902666575858495E-3</v>
      </c>
      <c r="P1191" s="433">
        <f>'MAALTIMA ENT - TAMALE'!O45</f>
        <v>0.98290075211354</v>
      </c>
      <c r="Q1191" s="433" t="str">
        <f>'MAALTIMA ENT - TAMALE'!P45</f>
        <v>C</v>
      </c>
      <c r="R1191" s="434">
        <f>'MAALTIMA ENT - TAMALE'!Q45</f>
        <v>2.0757575757575757</v>
      </c>
      <c r="S1191" s="443">
        <f>'MAALTIMA ENT - TAMALE'!R45</f>
        <v>2.0757575757575773E-2</v>
      </c>
      <c r="T1191" s="443">
        <f>'MAALTIMA ENT - TAMALE'!S45</f>
        <v>654.5454545454545</v>
      </c>
      <c r="U1191" s="433">
        <f>'MAALTIMA ENT - TAMALE'!T45</f>
        <v>30</v>
      </c>
      <c r="V1191" s="433">
        <f>'MAALTIMA ENT - TAMALE'!U45</f>
        <v>4</v>
      </c>
      <c r="W1191" s="433">
        <f>'MAALTIMA ENT - TAMALE'!V45</f>
        <v>34</v>
      </c>
      <c r="X1191" s="434">
        <f>'MAALTIMA ENT - TAMALE'!W45</f>
        <v>70.575757575757578</v>
      </c>
      <c r="Y1191" s="434">
        <f>'MAALTIMA ENT - TAMALE'!X45</f>
        <v>64.575757575757578</v>
      </c>
      <c r="Z1191" s="443">
        <f>'MAALTIMA ENT - TAMALE'!Y45</f>
        <v>0.6457575757575762</v>
      </c>
      <c r="AA1191" s="444">
        <f>'MAALTIMA ENT - TAMALE'!Z45</f>
        <v>8.5015027908973806E-2</v>
      </c>
      <c r="AB1191" s="446" t="str">
        <f>'MAALTIMA ENT - TAMALE'!AA45</f>
        <v>VERY LOW-ORDER URGENTLY</v>
      </c>
      <c r="AC1191" s="443">
        <f>'MAALTIMA ENT - TAMALE'!AB45</f>
        <v>20362.57465162575</v>
      </c>
      <c r="AD1191" s="450">
        <f>Table1[[#This Row],[Stock Sell in/Sell out]]*Table1[[#This Row],[Stock Norm +Transit Time]]/Table1[[#This Row],[Stock Norm QTY]]</f>
        <v>2.8905109489051095</v>
      </c>
      <c r="AE1191" s="443">
        <f>Table1[[#This Row],[Stock Norm +Transit Time]]*Table1[[#This Row],[Av. Daily Sales MT]]</f>
        <v>0.70575757575757625</v>
      </c>
    </row>
    <row r="1192" spans="1:31" hidden="1">
      <c r="A1192" s="433" t="s">
        <v>142</v>
      </c>
      <c r="B1192" s="433" t="s">
        <v>342</v>
      </c>
      <c r="C1192" s="433" t="str">
        <f>'MAALTIMA ENT - TAMALE'!B46</f>
        <v>W185</v>
      </c>
      <c r="D1192" s="433" t="str">
        <f>'MAALTIMA ENT - TAMALE'!C46</f>
        <v>FORTUNE DELIGHT 22.5KG</v>
      </c>
      <c r="E1192" s="433" t="str">
        <f>'MAALTIMA ENT - TAMALE'!D46</f>
        <v>RICE</v>
      </c>
      <c r="F1192" s="433" t="str">
        <f>'MAALTIMA ENT - TAMALE'!E46</f>
        <v>FORTUNE DELIGHT</v>
      </c>
      <c r="G1192" s="443">
        <f>'MAALTIMA ENT - TAMALE'!F46</f>
        <v>0.44249999999999967</v>
      </c>
      <c r="H1192" s="434">
        <f>'MAALTIMA ENT - TAMALE'!G46</f>
        <v>19.666666666666668</v>
      </c>
      <c r="I1192" s="443">
        <f>'MAALTIMA ENT - TAMALE'!H46</f>
        <v>3736.6666666666665</v>
      </c>
      <c r="J1192" s="433">
        <f>'MAALTIMA ENT - TAMALE'!I46</f>
        <v>32</v>
      </c>
      <c r="K1192" s="443">
        <f>'MAALTIMA ENT - TAMALE'!J46</f>
        <v>0.72</v>
      </c>
      <c r="L1192" s="443">
        <f>'MAALTIMA ENT - TAMALE'!K46</f>
        <v>6079.9999999999991</v>
      </c>
      <c r="M1192" s="443">
        <f>'MAALTIMA ENT - TAMALE'!L46</f>
        <v>189.99999999999997</v>
      </c>
      <c r="N1192" s="433">
        <f>'MAALTIMA ENT - TAMALE'!M46</f>
        <v>12</v>
      </c>
      <c r="O1192" s="444">
        <f>'MAALTIMA ENT - TAMALE'!N46</f>
        <v>2.2192182393760661E-3</v>
      </c>
      <c r="P1192" s="433">
        <f>'MAALTIMA ENT - TAMALE'!O46</f>
        <v>0.9851199703529161</v>
      </c>
      <c r="Q1192" s="433" t="str">
        <f>'MAALTIMA ENT - TAMALE'!P46</f>
        <v>C</v>
      </c>
      <c r="R1192" s="434">
        <f>'MAALTIMA ENT - TAMALE'!Q46</f>
        <v>0.89393939393939403</v>
      </c>
      <c r="S1192" s="443">
        <f>'MAALTIMA ENT - TAMALE'!R46</f>
        <v>2.0113636363636347E-2</v>
      </c>
      <c r="T1192" s="443">
        <f>'MAALTIMA ENT - TAMALE'!S46</f>
        <v>169.84848484848484</v>
      </c>
      <c r="U1192" s="433">
        <f>'MAALTIMA ENT - TAMALE'!T46</f>
        <v>30</v>
      </c>
      <c r="V1192" s="433">
        <f>'MAALTIMA ENT - TAMALE'!U46</f>
        <v>4</v>
      </c>
      <c r="W1192" s="433">
        <f>'MAALTIMA ENT - TAMALE'!V46</f>
        <v>34</v>
      </c>
      <c r="X1192" s="434">
        <f>'MAALTIMA ENT - TAMALE'!W46</f>
        <v>30.393939393939398</v>
      </c>
      <c r="Y1192" s="434">
        <f>'MAALTIMA ENT - TAMALE'!X46</f>
        <v>0</v>
      </c>
      <c r="Z1192" s="443">
        <f>'MAALTIMA ENT - TAMALE'!Y46</f>
        <v>0</v>
      </c>
      <c r="AA1192" s="444">
        <f>'MAALTIMA ENT - TAMALE'!Z46</f>
        <v>1.05284147557328</v>
      </c>
      <c r="AB1192" s="446" t="str">
        <f>'MAALTIMA ENT - TAMALE'!AA46</f>
        <v>HIGH-DON’T ORDER</v>
      </c>
      <c r="AC1192" s="443">
        <f>'MAALTIMA ENT - TAMALE'!AB46</f>
        <v>0</v>
      </c>
      <c r="AD1192" s="450">
        <f>Table1[[#This Row],[Stock Sell in/Sell out]]*Table1[[#This Row],[Stock Norm +Transit Time]]/Table1[[#This Row],[Stock Norm QTY]]</f>
        <v>35.796610169491522</v>
      </c>
      <c r="AE1192" s="443">
        <f>Table1[[#This Row],[Stock Norm +Transit Time]]*Table1[[#This Row],[Av. Daily Sales MT]]</f>
        <v>0.68386363636363579</v>
      </c>
    </row>
    <row r="1193" spans="1:31" hidden="1">
      <c r="A1193" s="433" t="s">
        <v>142</v>
      </c>
      <c r="B1193" s="433" t="s">
        <v>342</v>
      </c>
      <c r="C1193" s="433" t="str">
        <f>'MAALTIMA ENT - TAMALE'!B47</f>
        <v>W216</v>
      </c>
      <c r="D1193" s="433" t="str">
        <f>'MAALTIMA ENT - TAMALE'!C47</f>
        <v>THAI 25KG</v>
      </c>
      <c r="E1193" s="433" t="str">
        <f>'MAALTIMA ENT - TAMALE'!D47</f>
        <v>RICE</v>
      </c>
      <c r="F1193" s="433" t="str">
        <f>'MAALTIMA ENT - TAMALE'!E47</f>
        <v>FORTUNE</v>
      </c>
      <c r="G1193" s="443">
        <f>'MAALTIMA ENT - TAMALE'!F47</f>
        <v>0.42500000000000004</v>
      </c>
      <c r="H1193" s="434">
        <f>'MAALTIMA ENT - TAMALE'!G47</f>
        <v>17</v>
      </c>
      <c r="I1193" s="443">
        <f>'MAALTIMA ENT - TAMALE'!H47</f>
        <v>3142.1533333333318</v>
      </c>
      <c r="J1193" s="433">
        <f>'MAALTIMA ENT - TAMALE'!I47</f>
        <v>0</v>
      </c>
      <c r="K1193" s="443">
        <f>'MAALTIMA ENT - TAMALE'!J47</f>
        <v>0</v>
      </c>
      <c r="L1193" s="443">
        <f>'MAALTIMA ENT - TAMALE'!K47</f>
        <v>0</v>
      </c>
      <c r="M1193" s="443">
        <f>'MAALTIMA ENT - TAMALE'!L47</f>
        <v>184.83254901960777</v>
      </c>
      <c r="N1193" s="433">
        <f>'MAALTIMA ENT - TAMALE'!M47</f>
        <v>12</v>
      </c>
      <c r="O1193" s="444">
        <f>'MAALTIMA ENT - TAMALE'!N47</f>
        <v>2.1314525462933988E-3</v>
      </c>
      <c r="P1193" s="433">
        <f>'MAALTIMA ENT - TAMALE'!O47</f>
        <v>0.98725142289920953</v>
      </c>
      <c r="Q1193" s="433" t="str">
        <f>'MAALTIMA ENT - TAMALE'!P47</f>
        <v>C</v>
      </c>
      <c r="R1193" s="434">
        <f>'MAALTIMA ENT - TAMALE'!Q47</f>
        <v>0.77272727272727271</v>
      </c>
      <c r="S1193" s="443">
        <f>'MAALTIMA ENT - TAMALE'!R47</f>
        <v>1.9318181818181821E-2</v>
      </c>
      <c r="T1193" s="443">
        <f>'MAALTIMA ENT - TAMALE'!S47</f>
        <v>142.82515151515145</v>
      </c>
      <c r="U1193" s="433">
        <f>'MAALTIMA ENT - TAMALE'!T47</f>
        <v>30</v>
      </c>
      <c r="V1193" s="433">
        <f>'MAALTIMA ENT - TAMALE'!U47</f>
        <v>4</v>
      </c>
      <c r="W1193" s="433">
        <f>'MAALTIMA ENT - TAMALE'!V47</f>
        <v>34</v>
      </c>
      <c r="X1193" s="434">
        <f>'MAALTIMA ENT - TAMALE'!W47</f>
        <v>26.272727272727273</v>
      </c>
      <c r="Y1193" s="434">
        <f>'MAALTIMA ENT - TAMALE'!X47</f>
        <v>26.272727272727273</v>
      </c>
      <c r="Z1193" s="443">
        <f>'MAALTIMA ENT - TAMALE'!Y47</f>
        <v>0.65681818181818197</v>
      </c>
      <c r="AA1193" s="444">
        <f>'MAALTIMA ENT - TAMALE'!Z47</f>
        <v>0</v>
      </c>
      <c r="AB1193" s="446" t="str">
        <f>'MAALTIMA ENT - TAMALE'!AA47</f>
        <v>VERY LOW-ORDER URGENTLY</v>
      </c>
      <c r="AC1193" s="443">
        <f>'MAALTIMA ENT - TAMALE'!AB47</f>
        <v>4856.0551515151501</v>
      </c>
      <c r="AD1193" s="450">
        <f>Table1[[#This Row],[Stock Sell in/Sell out]]*Table1[[#This Row],[Stock Norm +Transit Time]]/Table1[[#This Row],[Stock Norm QTY]]</f>
        <v>0</v>
      </c>
      <c r="AE1193" s="443">
        <f>Table1[[#This Row],[Stock Norm +Transit Time]]*Table1[[#This Row],[Av. Daily Sales MT]]</f>
        <v>0.65681818181818197</v>
      </c>
    </row>
    <row r="1194" spans="1:31" hidden="1">
      <c r="A1194" s="433" t="s">
        <v>142</v>
      </c>
      <c r="B1194" s="433" t="s">
        <v>342</v>
      </c>
      <c r="C1194" s="433" t="str">
        <f>'MAALTIMA ENT - TAMALE'!B48</f>
        <v>W178</v>
      </c>
      <c r="D1194" s="433" t="str">
        <f>'MAALTIMA ENT - TAMALE'!C48</f>
        <v>FRYTOL 450 ML SCH</v>
      </c>
      <c r="E1194" s="433" t="str">
        <f>'MAALTIMA ENT - TAMALE'!D48</f>
        <v>COOKING OIL</v>
      </c>
      <c r="F1194" s="433" t="str">
        <f>'MAALTIMA ENT - TAMALE'!E48</f>
        <v>FRYTOL</v>
      </c>
      <c r="G1194" s="443">
        <f>'MAALTIMA ENT - TAMALE'!F48</f>
        <v>0.36852333333333331</v>
      </c>
      <c r="H1194" s="434">
        <f>'MAALTIMA ENT - TAMALE'!G48</f>
        <v>41.666666666666664</v>
      </c>
      <c r="I1194" s="443">
        <f>'MAALTIMA ENT - TAMALE'!H48</f>
        <v>13336.5</v>
      </c>
      <c r="J1194" s="433">
        <f>'MAALTIMA ENT - TAMALE'!I48</f>
        <v>19</v>
      </c>
      <c r="K1194" s="443">
        <f>'MAALTIMA ENT - TAMALE'!J48</f>
        <v>0.15390000000000001</v>
      </c>
      <c r="L1194" s="443">
        <f>'MAALTIMA ENT - TAMALE'!K48</f>
        <v>6081.4440000000004</v>
      </c>
      <c r="M1194" s="443">
        <f>'MAALTIMA ENT - TAMALE'!L48</f>
        <v>320.07600000000002</v>
      </c>
      <c r="N1194" s="433">
        <f>'MAALTIMA ENT - TAMALE'!M48</f>
        <v>4</v>
      </c>
      <c r="O1194" s="444">
        <f>'MAALTIMA ENT - TAMALE'!N48</f>
        <v>1.8482117581220332E-3</v>
      </c>
      <c r="P1194" s="433">
        <f>'MAALTIMA ENT - TAMALE'!O48</f>
        <v>0.98909963465733153</v>
      </c>
      <c r="Q1194" s="433" t="str">
        <f>'MAALTIMA ENT - TAMALE'!P48</f>
        <v>C</v>
      </c>
      <c r="R1194" s="434">
        <f>'MAALTIMA ENT - TAMALE'!Q48</f>
        <v>1.8939393939393938</v>
      </c>
      <c r="S1194" s="443">
        <f>'MAALTIMA ENT - TAMALE'!R48</f>
        <v>1.6751060606060606E-2</v>
      </c>
      <c r="T1194" s="443">
        <f>'MAALTIMA ENT - TAMALE'!S48</f>
        <v>606.2045454545455</v>
      </c>
      <c r="U1194" s="433">
        <f>'MAALTIMA ENT - TAMALE'!T48</f>
        <v>30</v>
      </c>
      <c r="V1194" s="433">
        <f>'MAALTIMA ENT - TAMALE'!U48</f>
        <v>4</v>
      </c>
      <c r="W1194" s="433">
        <f>'MAALTIMA ENT - TAMALE'!V48</f>
        <v>34</v>
      </c>
      <c r="X1194" s="434">
        <f>'MAALTIMA ENT - TAMALE'!W48</f>
        <v>64.393939393939391</v>
      </c>
      <c r="Y1194" s="434">
        <f>'MAALTIMA ENT - TAMALE'!X48</f>
        <v>45.393939393939391</v>
      </c>
      <c r="Z1194" s="443">
        <f>'MAALTIMA ENT - TAMALE'!Y48</f>
        <v>0.40148942060606058</v>
      </c>
      <c r="AA1194" s="444">
        <f>'MAALTIMA ENT - TAMALE'!Z48</f>
        <v>0.29505882352941176</v>
      </c>
      <c r="AB1194" s="446" t="str">
        <f>'MAALTIMA ENT - TAMALE'!AA48</f>
        <v>VERY LOW-ORDER URGENTLY</v>
      </c>
      <c r="AC1194" s="443">
        <f>'MAALTIMA ENT - TAMALE'!AB48</f>
        <v>14529.510545454545</v>
      </c>
      <c r="AD1194" s="450">
        <f>Table1[[#This Row],[Stock Sell in/Sell out]]*Table1[[#This Row],[Stock Norm +Transit Time]]/Table1[[#This Row],[Stock Norm QTY]]</f>
        <v>10.032</v>
      </c>
      <c r="AE1194" s="443">
        <f>Table1[[#This Row],[Stock Norm +Transit Time]]*Table1[[#This Row],[Av. Daily Sales MT]]</f>
        <v>0.56953606060606066</v>
      </c>
    </row>
    <row r="1195" spans="1:31" hidden="1">
      <c r="A1195" s="433" t="s">
        <v>142</v>
      </c>
      <c r="B1195" s="433" t="s">
        <v>342</v>
      </c>
      <c r="C1195" s="433" t="str">
        <f>'MAALTIMA ENT - TAMALE'!B49</f>
        <v>W218</v>
      </c>
      <c r="D1195" s="433" t="str">
        <f>'MAALTIMA ENT - TAMALE'!C49</f>
        <v>PALM D'OR 4LT</v>
      </c>
      <c r="E1195" s="433" t="str">
        <f>'MAALTIMA ENT - TAMALE'!D49</f>
        <v>COOKING OIL</v>
      </c>
      <c r="F1195" s="433" t="str">
        <f>'MAALTIMA ENT - TAMALE'!E49</f>
        <v>PALME D'OR</v>
      </c>
      <c r="G1195" s="443">
        <f>'MAALTIMA ENT - TAMALE'!F49</f>
        <v>0.36480000000000001</v>
      </c>
      <c r="H1195" s="434">
        <f>'MAALTIMA ENT - TAMALE'!G49</f>
        <v>24</v>
      </c>
      <c r="I1195" s="443">
        <f>'MAALTIMA ENT - TAMALE'!H49</f>
        <v>25.333333333333332</v>
      </c>
      <c r="J1195" s="433">
        <f>'MAALTIMA ENT - TAMALE'!I49</f>
        <v>0</v>
      </c>
      <c r="K1195" s="443">
        <f>'MAALTIMA ENT - TAMALE'!J49</f>
        <v>0</v>
      </c>
      <c r="L1195" s="443">
        <f>'MAALTIMA ENT - TAMALE'!K49</f>
        <v>0</v>
      </c>
      <c r="M1195" s="443">
        <f>'MAALTIMA ENT - TAMALE'!L49</f>
        <v>1.0555555555555556</v>
      </c>
      <c r="N1195" s="433">
        <f>'MAALTIMA ENT - TAMALE'!M49</f>
        <v>12</v>
      </c>
      <c r="O1195" s="444">
        <f>'MAALTIMA ENT - TAMALE'!N49</f>
        <v>1.8295385620890161E-3</v>
      </c>
      <c r="P1195" s="433">
        <f>'MAALTIMA ENT - TAMALE'!O49</f>
        <v>0.99092917321942053</v>
      </c>
      <c r="Q1195" s="433" t="str">
        <f>'MAALTIMA ENT - TAMALE'!P49</f>
        <v>C</v>
      </c>
      <c r="R1195" s="434">
        <f>'MAALTIMA ENT - TAMALE'!Q49</f>
        <v>1.0909090909090908</v>
      </c>
      <c r="S1195" s="443">
        <f>'MAALTIMA ENT - TAMALE'!R49</f>
        <v>1.6581818181818184E-2</v>
      </c>
      <c r="T1195" s="443">
        <f>'MAALTIMA ENT - TAMALE'!S49</f>
        <v>1.1515151515151514</v>
      </c>
      <c r="U1195" s="433">
        <f>'MAALTIMA ENT - TAMALE'!T49</f>
        <v>30</v>
      </c>
      <c r="V1195" s="433">
        <f>'MAALTIMA ENT - TAMALE'!U49</f>
        <v>4</v>
      </c>
      <c r="W1195" s="433">
        <f>'MAALTIMA ENT - TAMALE'!V49</f>
        <v>34</v>
      </c>
      <c r="X1195" s="434">
        <f>'MAALTIMA ENT - TAMALE'!W49</f>
        <v>37.090909090909086</v>
      </c>
      <c r="Y1195" s="434">
        <f>'MAALTIMA ENT - TAMALE'!X49</f>
        <v>37.090909090909086</v>
      </c>
      <c r="Z1195" s="443">
        <f>'MAALTIMA ENT - TAMALE'!Y49</f>
        <v>0.56378181818181816</v>
      </c>
      <c r="AA1195" s="444">
        <f>'MAALTIMA ENT - TAMALE'!Z49</f>
        <v>0</v>
      </c>
      <c r="AB1195" s="446" t="str">
        <f>'MAALTIMA ENT - TAMALE'!AA49</f>
        <v>VERY LOW-ORDER URGENTLY</v>
      </c>
      <c r="AC1195" s="443">
        <f>'MAALTIMA ENT - TAMALE'!AB49</f>
        <v>39.151515151515149</v>
      </c>
      <c r="AD1195" s="450">
        <f>Table1[[#This Row],[Stock Sell in/Sell out]]*Table1[[#This Row],[Stock Norm +Transit Time]]/Table1[[#This Row],[Stock Norm QTY]]</f>
        <v>0</v>
      </c>
      <c r="AE1195" s="443">
        <f>Table1[[#This Row],[Stock Norm +Transit Time]]*Table1[[#This Row],[Av. Daily Sales MT]]</f>
        <v>0.56378181818181827</v>
      </c>
    </row>
    <row r="1196" spans="1:31" hidden="1">
      <c r="A1196" s="433" t="s">
        <v>142</v>
      </c>
      <c r="B1196" s="433" t="s">
        <v>342</v>
      </c>
      <c r="C1196" s="433" t="str">
        <f>'MAALTIMA ENT - TAMALE'!B50</f>
        <v>W074</v>
      </c>
      <c r="D1196" s="433" t="str">
        <f>'MAALTIMA ENT - TAMALE'!C50</f>
        <v>ALIFE ROSE 40 X 100G</v>
      </c>
      <c r="E1196" s="433" t="str">
        <f>'MAALTIMA ENT - TAMALE'!D50</f>
        <v>SOAP</v>
      </c>
      <c r="F1196" s="433" t="str">
        <f>'MAALTIMA ENT - TAMALE'!E50</f>
        <v>ALIFE</v>
      </c>
      <c r="G1196" s="443">
        <f>'MAALTIMA ENT - TAMALE'!F50</f>
        <v>0.31840000000000018</v>
      </c>
      <c r="H1196" s="434">
        <f>'MAALTIMA ENT - TAMALE'!G50</f>
        <v>77.666666666666671</v>
      </c>
      <c r="I1196" s="443">
        <f>'MAALTIMA ENT - TAMALE'!H50</f>
        <v>4010.5666666666662</v>
      </c>
      <c r="J1196" s="433">
        <f>'MAALTIMA ENT - TAMALE'!I50</f>
        <v>59</v>
      </c>
      <c r="K1196" s="443">
        <f>'MAALTIMA ENT - TAMALE'!J50</f>
        <v>0.23619999999999999</v>
      </c>
      <c r="L1196" s="443">
        <f>'MAALTIMA ENT - TAMALE'!K50</f>
        <v>3046.6536480686691</v>
      </c>
      <c r="M1196" s="443">
        <f>'MAALTIMA ENT - TAMALE'!L50</f>
        <v>51.638197424892695</v>
      </c>
      <c r="N1196" s="433">
        <f>'MAALTIMA ENT - TAMALE'!M50</f>
        <v>48</v>
      </c>
      <c r="O1196" s="444">
        <f>'MAALTIMA ENT - TAMALE'!N50</f>
        <v>1.5968340958583964E-3</v>
      </c>
      <c r="P1196" s="433">
        <f>'MAALTIMA ENT - TAMALE'!O50</f>
        <v>0.99252600731527896</v>
      </c>
      <c r="Q1196" s="433" t="str">
        <f>'MAALTIMA ENT - TAMALE'!P50</f>
        <v>C</v>
      </c>
      <c r="R1196" s="434">
        <f>'MAALTIMA ENT - TAMALE'!Q50</f>
        <v>3.5303030303030307</v>
      </c>
      <c r="S1196" s="443">
        <f>'MAALTIMA ENT - TAMALE'!R50</f>
        <v>1.4472727272727281E-2</v>
      </c>
      <c r="T1196" s="443">
        <f>'MAALTIMA ENT - TAMALE'!S50</f>
        <v>182.29848484848483</v>
      </c>
      <c r="U1196" s="433">
        <f>'MAALTIMA ENT - TAMALE'!T50</f>
        <v>30</v>
      </c>
      <c r="V1196" s="433">
        <f>'MAALTIMA ENT - TAMALE'!U50</f>
        <v>4</v>
      </c>
      <c r="W1196" s="433">
        <f>'MAALTIMA ENT - TAMALE'!V50</f>
        <v>34</v>
      </c>
      <c r="X1196" s="434">
        <f>'MAALTIMA ENT - TAMALE'!W50</f>
        <v>120.03030303030305</v>
      </c>
      <c r="Y1196" s="434">
        <f>'MAALTIMA ENT - TAMALE'!X50</f>
        <v>61.030303030303045</v>
      </c>
      <c r="Z1196" s="443">
        <f>'MAALTIMA ENT - TAMALE'!Y50</f>
        <v>0.25019804916113947</v>
      </c>
      <c r="AA1196" s="444">
        <f>'MAALTIMA ENT - TAMALE'!Z50</f>
        <v>0.49154253976268614</v>
      </c>
      <c r="AB1196" s="446" t="str">
        <f>'MAALTIMA ENT - TAMALE'!AA50</f>
        <v>VERY LOW-ORDER URGENTLY</v>
      </c>
      <c r="AC1196" s="443">
        <f>'MAALTIMA ENT - TAMALE'!AB50</f>
        <v>3151.4948367798156</v>
      </c>
      <c r="AD1196" s="450">
        <f>Table1[[#This Row],[Stock Sell in/Sell out]]*Table1[[#This Row],[Stock Norm +Transit Time]]/Table1[[#This Row],[Stock Norm QTY]]</f>
        <v>16.712446351931327</v>
      </c>
      <c r="AE1196" s="443">
        <f>Table1[[#This Row],[Stock Norm +Transit Time]]*Table1[[#This Row],[Av. Daily Sales MT]]</f>
        <v>0.49207272727272755</v>
      </c>
    </row>
    <row r="1197" spans="1:31" hidden="1">
      <c r="A1197" s="433" t="s">
        <v>142</v>
      </c>
      <c r="B1197" s="433" t="s">
        <v>342</v>
      </c>
      <c r="C1197" s="433" t="str">
        <f>'MAALTIMA ENT - TAMALE'!B51</f>
        <v>W077</v>
      </c>
      <c r="D1197" s="433" t="str">
        <f>'MAALTIMA ENT - TAMALE'!C51</f>
        <v>ALIFE COCONUT 40 X 100G</v>
      </c>
      <c r="E1197" s="433" t="str">
        <f>'MAALTIMA ENT - TAMALE'!D51</f>
        <v>SOAP</v>
      </c>
      <c r="F1197" s="433" t="str">
        <f>'MAALTIMA ENT - TAMALE'!E51</f>
        <v>ALIFE</v>
      </c>
      <c r="G1197" s="443">
        <f>'MAALTIMA ENT - TAMALE'!F51</f>
        <v>0.2893333333333335</v>
      </c>
      <c r="H1197" s="434">
        <f>'MAALTIMA ENT - TAMALE'!G51</f>
        <v>70</v>
      </c>
      <c r="I1197" s="443">
        <f>'MAALTIMA ENT - TAMALE'!H51</f>
        <v>3629.7666666666664</v>
      </c>
      <c r="J1197" s="433">
        <f>'MAALTIMA ENT - TAMALE'!I51</f>
        <v>25</v>
      </c>
      <c r="K1197" s="443">
        <f>'MAALTIMA ENT - TAMALE'!J51</f>
        <v>0.1017</v>
      </c>
      <c r="L1197" s="443">
        <f>'MAALTIMA ENT - TAMALE'!K51</f>
        <v>1296.3452380952381</v>
      </c>
      <c r="M1197" s="443">
        <f>'MAALTIMA ENT - TAMALE'!L51</f>
        <v>51.853809523809524</v>
      </c>
      <c r="N1197" s="433">
        <f>'MAALTIMA ENT - TAMALE'!M51</f>
        <v>32</v>
      </c>
      <c r="O1197" s="444">
        <f>'MAALTIMA ENT - TAMALE'!N51</f>
        <v>1.4510594589668007E-3</v>
      </c>
      <c r="P1197" s="433">
        <f>'MAALTIMA ENT - TAMALE'!O51</f>
        <v>0.9939770667742458</v>
      </c>
      <c r="Q1197" s="433" t="str">
        <f>'MAALTIMA ENT - TAMALE'!P51</f>
        <v>C</v>
      </c>
      <c r="R1197" s="434">
        <f>'MAALTIMA ENT - TAMALE'!Q51</f>
        <v>3.1818181818181817</v>
      </c>
      <c r="S1197" s="443">
        <f>'MAALTIMA ENT - TAMALE'!R51</f>
        <v>1.3151515151515159E-2</v>
      </c>
      <c r="T1197" s="443">
        <f>'MAALTIMA ENT - TAMALE'!S51</f>
        <v>164.98939393939392</v>
      </c>
      <c r="U1197" s="433">
        <f>'MAALTIMA ENT - TAMALE'!T51</f>
        <v>30</v>
      </c>
      <c r="V1197" s="433">
        <f>'MAALTIMA ENT - TAMALE'!U51</f>
        <v>4</v>
      </c>
      <c r="W1197" s="433">
        <f>'MAALTIMA ENT - TAMALE'!V51</f>
        <v>34</v>
      </c>
      <c r="X1197" s="434">
        <f>'MAALTIMA ENT - TAMALE'!W51</f>
        <v>108.18181818181817</v>
      </c>
      <c r="Y1197" s="434">
        <f>'MAALTIMA ENT - TAMALE'!X51</f>
        <v>83.181818181818173</v>
      </c>
      <c r="Z1197" s="443">
        <f>'MAALTIMA ENT - TAMALE'!Y51</f>
        <v>0.34381818181818197</v>
      </c>
      <c r="AA1197" s="444">
        <f>'MAALTIMA ENT - TAMALE'!Z51</f>
        <v>0.23109243697478993</v>
      </c>
      <c r="AB1197" s="446" t="str">
        <f>'MAALTIMA ENT - TAMALE'!AA51</f>
        <v>VERY LOW-ORDER URGENTLY</v>
      </c>
      <c r="AC1197" s="443">
        <f>'MAALTIMA ENT - TAMALE'!AB51</f>
        <v>4313.2941558441553</v>
      </c>
      <c r="AD1197" s="450">
        <f>Table1[[#This Row],[Stock Sell in/Sell out]]*Table1[[#This Row],[Stock Norm +Transit Time]]/Table1[[#This Row],[Stock Norm QTY]]</f>
        <v>7.8571428571428577</v>
      </c>
      <c r="AE1197" s="443">
        <f>Table1[[#This Row],[Stock Norm +Transit Time]]*Table1[[#This Row],[Av. Daily Sales MT]]</f>
        <v>0.44715151515151541</v>
      </c>
    </row>
    <row r="1198" spans="1:31" hidden="1">
      <c r="A1198" s="433" t="s">
        <v>142</v>
      </c>
      <c r="B1198" s="433" t="s">
        <v>342</v>
      </c>
      <c r="C1198" s="433" t="str">
        <f>'MAALTIMA ENT - TAMALE'!B52</f>
        <v>W080</v>
      </c>
      <c r="D1198" s="433" t="str">
        <f>'MAALTIMA ENT - TAMALE'!C52</f>
        <v>ALIFE MEDICATED 40 X 100G</v>
      </c>
      <c r="E1198" s="433" t="str">
        <f>'MAALTIMA ENT - TAMALE'!D52</f>
        <v>SOAP</v>
      </c>
      <c r="F1198" s="433" t="str">
        <f>'MAALTIMA ENT - TAMALE'!E52</f>
        <v>ALIFE</v>
      </c>
      <c r="G1198" s="443">
        <f>'MAALTIMA ENT - TAMALE'!F52</f>
        <v>0.2840000000000002</v>
      </c>
      <c r="H1198" s="434">
        <f>'MAALTIMA ENT - TAMALE'!G52</f>
        <v>70</v>
      </c>
      <c r="I1198" s="443">
        <f>'MAALTIMA ENT - TAMALE'!H52</f>
        <v>3550</v>
      </c>
      <c r="J1198" s="433">
        <f>'MAALTIMA ENT - TAMALE'!I52</f>
        <v>31</v>
      </c>
      <c r="K1198" s="443">
        <f>'MAALTIMA ENT - TAMALE'!J52</f>
        <v>0.126</v>
      </c>
      <c r="L1198" s="443">
        <f>'MAALTIMA ENT - TAMALE'!K52</f>
        <v>1572.1428571428571</v>
      </c>
      <c r="M1198" s="443">
        <f>'MAALTIMA ENT - TAMALE'!L52</f>
        <v>50.714285714285715</v>
      </c>
      <c r="N1198" s="433">
        <f>'MAALTIMA ENT - TAMALE'!M52</f>
        <v>24</v>
      </c>
      <c r="O1198" s="444">
        <f>'MAALTIMA ENT - TAMALE'!N52</f>
        <v>1.4243118191701778E-3</v>
      </c>
      <c r="P1198" s="433">
        <f>'MAALTIMA ENT - TAMALE'!O52</f>
        <v>0.99540137859341593</v>
      </c>
      <c r="Q1198" s="433" t="str">
        <f>'MAALTIMA ENT - TAMALE'!P52</f>
        <v>C</v>
      </c>
      <c r="R1198" s="434">
        <f>'MAALTIMA ENT - TAMALE'!Q52</f>
        <v>3.1818181818181817</v>
      </c>
      <c r="S1198" s="443">
        <f>'MAALTIMA ENT - TAMALE'!R52</f>
        <v>1.2909090909090919E-2</v>
      </c>
      <c r="T1198" s="443">
        <f>'MAALTIMA ENT - TAMALE'!S52</f>
        <v>161.36363636363637</v>
      </c>
      <c r="U1198" s="433">
        <f>'MAALTIMA ENT - TAMALE'!T52</f>
        <v>30</v>
      </c>
      <c r="V1198" s="433">
        <f>'MAALTIMA ENT - TAMALE'!U52</f>
        <v>4</v>
      </c>
      <c r="W1198" s="433">
        <f>'MAALTIMA ENT - TAMALE'!V52</f>
        <v>34</v>
      </c>
      <c r="X1198" s="434">
        <f>'MAALTIMA ENT - TAMALE'!W52</f>
        <v>108.18181818181817</v>
      </c>
      <c r="Y1198" s="434">
        <f>'MAALTIMA ENT - TAMALE'!X52</f>
        <v>77.181818181818173</v>
      </c>
      <c r="Z1198" s="443">
        <f>'MAALTIMA ENT - TAMALE'!Y52</f>
        <v>0.31313766233766255</v>
      </c>
      <c r="AA1198" s="444">
        <f>'MAALTIMA ENT - TAMALE'!Z52</f>
        <v>0.28655462184873953</v>
      </c>
      <c r="AB1198" s="446" t="str">
        <f>'MAALTIMA ENT - TAMALE'!AA52</f>
        <v>VERY LOW-ORDER URGENTLY</v>
      </c>
      <c r="AC1198" s="443">
        <f>'MAALTIMA ENT - TAMALE'!AB52</f>
        <v>3914.2207792207787</v>
      </c>
      <c r="AD1198" s="450">
        <f>Table1[[#This Row],[Stock Sell in/Sell out]]*Table1[[#This Row],[Stock Norm +Transit Time]]/Table1[[#This Row],[Stock Norm QTY]]</f>
        <v>9.7428571428571438</v>
      </c>
      <c r="AE1198" s="443">
        <f>Table1[[#This Row],[Stock Norm +Transit Time]]*Table1[[#This Row],[Av. Daily Sales MT]]</f>
        <v>0.43890909090909125</v>
      </c>
    </row>
    <row r="1199" spans="1:31" hidden="1">
      <c r="A1199" s="433" t="s">
        <v>142</v>
      </c>
      <c r="B1199" s="433" t="s">
        <v>342</v>
      </c>
      <c r="C1199" s="433" t="str">
        <f>'MAALTIMA ENT - TAMALE'!B53</f>
        <v>W071</v>
      </c>
      <c r="D1199" s="433" t="str">
        <f>'MAALTIMA ENT - TAMALE'!C53</f>
        <v>ALIFE LEMON 40 X 100G</v>
      </c>
      <c r="E1199" s="433" t="str">
        <f>'MAALTIMA ENT - TAMALE'!D53</f>
        <v>SOAP</v>
      </c>
      <c r="F1199" s="433" t="str">
        <f>'MAALTIMA ENT - TAMALE'!E53</f>
        <v>ALIFE</v>
      </c>
      <c r="G1199" s="443">
        <f>'MAALTIMA ENT - TAMALE'!F53</f>
        <v>0.28266666666666684</v>
      </c>
      <c r="H1199" s="434">
        <f>'MAALTIMA ENT - TAMALE'!G53</f>
        <v>68.666666666666671</v>
      </c>
      <c r="I1199" s="443">
        <f>'MAALTIMA ENT - TAMALE'!H53</f>
        <v>3533.333333333333</v>
      </c>
      <c r="J1199" s="433">
        <f>'MAALTIMA ENT - TAMALE'!I53</f>
        <v>13</v>
      </c>
      <c r="K1199" s="443">
        <f>'MAALTIMA ENT - TAMALE'!J53</f>
        <v>5.2999999999999999E-2</v>
      </c>
      <c r="L1199" s="443">
        <f>'MAALTIMA ENT - TAMALE'!K53</f>
        <v>668.9320388349513</v>
      </c>
      <c r="M1199" s="443">
        <f>'MAALTIMA ENT - TAMALE'!L53</f>
        <v>51.45631067961164</v>
      </c>
      <c r="N1199" s="433">
        <f>'MAALTIMA ENT - TAMALE'!M53</f>
        <v>1</v>
      </c>
      <c r="O1199" s="444">
        <f>'MAALTIMA ENT - TAMALE'!N53</f>
        <v>1.417624909221022E-3</v>
      </c>
      <c r="P1199" s="433">
        <f>'MAALTIMA ENT - TAMALE'!O53</f>
        <v>0.99681900350263697</v>
      </c>
      <c r="Q1199" s="433" t="str">
        <f>'MAALTIMA ENT - TAMALE'!P53</f>
        <v>C</v>
      </c>
      <c r="R1199" s="434">
        <f>'MAALTIMA ENT - TAMALE'!Q53</f>
        <v>3.1212121212121215</v>
      </c>
      <c r="S1199" s="443">
        <f>'MAALTIMA ENT - TAMALE'!R53</f>
        <v>1.2848484848484857E-2</v>
      </c>
      <c r="T1199" s="443">
        <f>'MAALTIMA ENT - TAMALE'!S53</f>
        <v>160.60606060606059</v>
      </c>
      <c r="U1199" s="433">
        <f>'MAALTIMA ENT - TAMALE'!T53</f>
        <v>30</v>
      </c>
      <c r="V1199" s="433">
        <f>'MAALTIMA ENT - TAMALE'!U53</f>
        <v>4</v>
      </c>
      <c r="W1199" s="433">
        <f>'MAALTIMA ENT - TAMALE'!V53</f>
        <v>34</v>
      </c>
      <c r="X1199" s="434">
        <f>'MAALTIMA ENT - TAMALE'!W53</f>
        <v>106.12121212121214</v>
      </c>
      <c r="Y1199" s="434">
        <f>'MAALTIMA ENT - TAMALE'!X53</f>
        <v>93.121212121212139</v>
      </c>
      <c r="Z1199" s="443">
        <f>'MAALTIMA ENT - TAMALE'!Y53</f>
        <v>0.38333392174168901</v>
      </c>
      <c r="AA1199" s="444">
        <f>'MAALTIMA ENT - TAMALE'!Z53</f>
        <v>0.12250142775556823</v>
      </c>
      <c r="AB1199" s="446" t="str">
        <f>'MAALTIMA ENT - TAMALE'!AA53</f>
        <v>VERY LOW-ORDER URGENTLY</v>
      </c>
      <c r="AC1199" s="443">
        <f>'MAALTIMA ENT - TAMALE'!AB53</f>
        <v>4791.6740217711094</v>
      </c>
      <c r="AD1199" s="450">
        <f>Table1[[#This Row],[Stock Sell in/Sell out]]*Table1[[#This Row],[Stock Norm +Transit Time]]/Table1[[#This Row],[Stock Norm QTY]]</f>
        <v>4.1650485436893199</v>
      </c>
      <c r="AE1199" s="443">
        <f>Table1[[#This Row],[Stock Norm +Transit Time]]*Table1[[#This Row],[Av. Daily Sales MT]]</f>
        <v>0.43684848484848515</v>
      </c>
    </row>
    <row r="1200" spans="1:31" hidden="1">
      <c r="A1200" s="433" t="s">
        <v>142</v>
      </c>
      <c r="B1200" s="433" t="s">
        <v>342</v>
      </c>
      <c r="C1200" s="433" t="str">
        <f>'MAALTIMA ENT - TAMALE'!B54</f>
        <v>W165</v>
      </c>
      <c r="D1200" s="433" t="str">
        <f>'MAALTIMA ENT - TAMALE'!C54</f>
        <v>FORTUNE 4.5</v>
      </c>
      <c r="E1200" s="433" t="str">
        <f>'MAALTIMA ENT - TAMALE'!D54</f>
        <v>COOKING OIL</v>
      </c>
      <c r="F1200" s="433" t="str">
        <f>'MAALTIMA ENT - TAMALE'!E54</f>
        <v>FORTUNE</v>
      </c>
      <c r="G1200" s="443">
        <f>'MAALTIMA ENT - TAMALE'!F54</f>
        <v>0.26473999999999981</v>
      </c>
      <c r="H1200" s="434">
        <f>'MAALTIMA ENT - TAMALE'!G54</f>
        <v>14.666666666666666</v>
      </c>
      <c r="I1200" s="443">
        <f>'MAALTIMA ENT - TAMALE'!H54</f>
        <v>4224.2300000000005</v>
      </c>
      <c r="J1200" s="433">
        <f>'MAALTIMA ENT - TAMALE'!I54</f>
        <v>0</v>
      </c>
      <c r="K1200" s="443">
        <f>'MAALTIMA ENT - TAMALE'!J54</f>
        <v>0</v>
      </c>
      <c r="L1200" s="443">
        <f>'MAALTIMA ENT - TAMALE'!K54</f>
        <v>0</v>
      </c>
      <c r="M1200" s="443">
        <f>'MAALTIMA ENT - TAMALE'!L54</f>
        <v>288.01568181818186</v>
      </c>
      <c r="N1200" s="433">
        <f>'MAALTIMA ENT - TAMALE'!M54</f>
        <v>12</v>
      </c>
      <c r="O1200" s="444">
        <f>'MAALTIMA ENT - TAMALE'!N54</f>
        <v>1.327719404954621E-3</v>
      </c>
      <c r="P1200" s="433">
        <f>'MAALTIMA ENT - TAMALE'!O54</f>
        <v>0.99814672290759154</v>
      </c>
      <c r="Q1200" s="433" t="str">
        <f>'MAALTIMA ENT - TAMALE'!P54</f>
        <v>C</v>
      </c>
      <c r="R1200" s="434">
        <f>'MAALTIMA ENT - TAMALE'!Q54</f>
        <v>0.66666666666666663</v>
      </c>
      <c r="S1200" s="443">
        <f>'MAALTIMA ENT - TAMALE'!R54</f>
        <v>1.2033636363636356E-2</v>
      </c>
      <c r="T1200" s="443">
        <f>'MAALTIMA ENT - TAMALE'!S54</f>
        <v>192.01045454545456</v>
      </c>
      <c r="U1200" s="433">
        <f>'MAALTIMA ENT - TAMALE'!T54</f>
        <v>30</v>
      </c>
      <c r="V1200" s="433">
        <f>'MAALTIMA ENT - TAMALE'!U54</f>
        <v>4</v>
      </c>
      <c r="W1200" s="433">
        <f>'MAALTIMA ENT - TAMALE'!V54</f>
        <v>34</v>
      </c>
      <c r="X1200" s="434">
        <f>'MAALTIMA ENT - TAMALE'!W54</f>
        <v>22.666666666666664</v>
      </c>
      <c r="Y1200" s="434">
        <f>'MAALTIMA ENT - TAMALE'!X54</f>
        <v>22.666666666666664</v>
      </c>
      <c r="Z1200" s="443">
        <f>'MAALTIMA ENT - TAMALE'!Y54</f>
        <v>0.40914363636363604</v>
      </c>
      <c r="AA1200" s="444">
        <f>'MAALTIMA ENT - TAMALE'!Z54</f>
        <v>0</v>
      </c>
      <c r="AB1200" s="446" t="str">
        <f>'MAALTIMA ENT - TAMALE'!AA54</f>
        <v>VERY LOW-ORDER URGENTLY</v>
      </c>
      <c r="AC1200" s="443">
        <f>'MAALTIMA ENT - TAMALE'!AB54</f>
        <v>6528.3554545454544</v>
      </c>
      <c r="AD1200" s="450">
        <f>Table1[[#This Row],[Stock Sell in/Sell out]]*Table1[[#This Row],[Stock Norm +Transit Time]]/Table1[[#This Row],[Stock Norm QTY]]</f>
        <v>0</v>
      </c>
      <c r="AE1200" s="443">
        <f>Table1[[#This Row],[Stock Norm +Transit Time]]*Table1[[#This Row],[Av. Daily Sales MT]]</f>
        <v>0.4091436363636361</v>
      </c>
    </row>
    <row r="1201" spans="1:31" hidden="1">
      <c r="A1201" s="433" t="s">
        <v>142</v>
      </c>
      <c r="B1201" s="433" t="s">
        <v>342</v>
      </c>
      <c r="C1201" s="433" t="str">
        <f>'MAALTIMA ENT - TAMALE'!B55</f>
        <v>W238</v>
      </c>
      <c r="D1201" s="433" t="str">
        <f>'MAALTIMA ENT - TAMALE'!C55</f>
        <v>ALIFE ALOE VERA 18X200G</v>
      </c>
      <c r="E1201" s="433" t="str">
        <f>'MAALTIMA ENT - TAMALE'!D55</f>
        <v>SOAP</v>
      </c>
      <c r="F1201" s="433" t="str">
        <f>'MAALTIMA ENT - TAMALE'!E55</f>
        <v>ALIFE</v>
      </c>
      <c r="G1201" s="443">
        <f>'MAALTIMA ENT - TAMALE'!F55</f>
        <v>0.16633333333333322</v>
      </c>
      <c r="H1201" s="434">
        <f>'MAALTIMA ENT - TAMALE'!G55</f>
        <v>46</v>
      </c>
      <c r="I1201" s="443">
        <f>'MAALTIMA ENT - TAMALE'!H55</f>
        <v>4620.3866666666663</v>
      </c>
      <c r="J1201" s="433">
        <f>'MAALTIMA ENT - TAMALE'!I55</f>
        <v>471</v>
      </c>
      <c r="K1201" s="443">
        <f>'MAALTIMA ENT - TAMALE'!J55</f>
        <v>1.6988000000000001</v>
      </c>
      <c r="L1201" s="443">
        <f>'MAALTIMA ENT - TAMALE'!K55</f>
        <v>47308.741739130426</v>
      </c>
      <c r="M1201" s="443">
        <f>'MAALTIMA ENT - TAMALE'!L55</f>
        <v>100.44318840579709</v>
      </c>
      <c r="N1201" s="433">
        <f>'MAALTIMA ENT - TAMALE'!M55</f>
        <v>20</v>
      </c>
      <c r="O1201" s="444">
        <f>'MAALTIMA ENT - TAMALE'!N55</f>
        <v>8.341920161571805E-4</v>
      </c>
      <c r="P1201" s="433">
        <f>'MAALTIMA ENT - TAMALE'!O55</f>
        <v>0.99898091492374874</v>
      </c>
      <c r="Q1201" s="433" t="str">
        <f>'MAALTIMA ENT - TAMALE'!P55</f>
        <v>C</v>
      </c>
      <c r="R1201" s="434">
        <f>'MAALTIMA ENT - TAMALE'!Q55</f>
        <v>2.0909090909090908</v>
      </c>
      <c r="S1201" s="443">
        <f>'MAALTIMA ENT - TAMALE'!R55</f>
        <v>7.5606060606060559E-3</v>
      </c>
      <c r="T1201" s="443">
        <f>'MAALTIMA ENT - TAMALE'!S55</f>
        <v>210.01757575757574</v>
      </c>
      <c r="U1201" s="433">
        <f>'MAALTIMA ENT - TAMALE'!T55</f>
        <v>30</v>
      </c>
      <c r="V1201" s="433">
        <f>'MAALTIMA ENT - TAMALE'!U55</f>
        <v>4</v>
      </c>
      <c r="W1201" s="433">
        <f>'MAALTIMA ENT - TAMALE'!V55</f>
        <v>34</v>
      </c>
      <c r="X1201" s="434">
        <f>'MAALTIMA ENT - TAMALE'!W55</f>
        <v>71.090909090909093</v>
      </c>
      <c r="Y1201" s="434">
        <f>'MAALTIMA ENT - TAMALE'!X55</f>
        <v>0</v>
      </c>
      <c r="Z1201" s="443">
        <f>'MAALTIMA ENT - TAMALE'!Y55</f>
        <v>0</v>
      </c>
      <c r="AA1201" s="444">
        <f>'MAALTIMA ENT - TAMALE'!Z55</f>
        <v>6.625319693094629</v>
      </c>
      <c r="AB1201" s="446" t="str">
        <f>'MAALTIMA ENT - TAMALE'!AA55</f>
        <v>VERY HIGH-DON’T ORDER</v>
      </c>
      <c r="AC1201" s="443">
        <f>'MAALTIMA ENT - TAMALE'!AB55</f>
        <v>0</v>
      </c>
      <c r="AD1201" s="450">
        <f>Table1[[#This Row],[Stock Sell in/Sell out]]*Table1[[#This Row],[Stock Norm +Transit Time]]/Table1[[#This Row],[Stock Norm QTY]]</f>
        <v>225.26086956521738</v>
      </c>
      <c r="AE1201" s="443">
        <f>Table1[[#This Row],[Stock Norm +Transit Time]]*Table1[[#This Row],[Av. Daily Sales MT]]</f>
        <v>0.25706060606060588</v>
      </c>
    </row>
    <row r="1202" spans="1:31" hidden="1">
      <c r="A1202" s="433" t="s">
        <v>142</v>
      </c>
      <c r="B1202" s="433" t="s">
        <v>342</v>
      </c>
      <c r="C1202" s="433" t="str">
        <f>'MAALTIMA ENT - TAMALE'!B56</f>
        <v>W039</v>
      </c>
      <c r="D1202" s="433" t="str">
        <f>'MAALTIMA ENT - TAMALE'!C56</f>
        <v>FORTUNE VIET 1KG X 20CAR</v>
      </c>
      <c r="E1202" s="433" t="str">
        <f>'MAALTIMA ENT - TAMALE'!D56</f>
        <v>RICE</v>
      </c>
      <c r="F1202" s="433" t="str">
        <f>'MAALTIMA ENT - TAMALE'!E56</f>
        <v>FORTUNE</v>
      </c>
      <c r="G1202" s="443">
        <f>'MAALTIMA ENT - TAMALE'!F56</f>
        <v>9.3333333333333351E-2</v>
      </c>
      <c r="H1202" s="434">
        <f>'MAALTIMA ENT - TAMALE'!G56</f>
        <v>4</v>
      </c>
      <c r="I1202" s="443">
        <f>'MAALTIMA ENT - TAMALE'!H56</f>
        <v>527.33333333333348</v>
      </c>
      <c r="J1202" s="433">
        <f>'MAALTIMA ENT - TAMALE'!I56</f>
        <v>0</v>
      </c>
      <c r="K1202" s="443">
        <f>'MAALTIMA ENT - TAMALE'!J56</f>
        <v>0</v>
      </c>
      <c r="L1202" s="443">
        <f>'MAALTIMA ENT - TAMALE'!K56</f>
        <v>0</v>
      </c>
      <c r="M1202" s="443">
        <f>'MAALTIMA ENT - TAMALE'!L56</f>
        <v>131.83333333333337</v>
      </c>
      <c r="N1202" s="433">
        <f>'MAALTIMA ENT - TAMALE'!M56</f>
        <v>48</v>
      </c>
      <c r="O1202" s="444">
        <f>'MAALTIMA ENT - TAMALE'!N56</f>
        <v>4.6808369644090326E-4</v>
      </c>
      <c r="P1202" s="433">
        <f>'MAALTIMA ENT - TAMALE'!O56</f>
        <v>0.99944899862018965</v>
      </c>
      <c r="Q1202" s="433" t="str">
        <f>'MAALTIMA ENT - TAMALE'!P56</f>
        <v>C</v>
      </c>
      <c r="R1202" s="434">
        <f>'MAALTIMA ENT - TAMALE'!Q56</f>
        <v>0.18181818181818182</v>
      </c>
      <c r="S1202" s="443">
        <f>'MAALTIMA ENT - TAMALE'!R56</f>
        <v>4.2424242424242429E-3</v>
      </c>
      <c r="T1202" s="443">
        <f>'MAALTIMA ENT - TAMALE'!S56</f>
        <v>23.969696969696976</v>
      </c>
      <c r="U1202" s="433">
        <f>'MAALTIMA ENT - TAMALE'!T56</f>
        <v>30</v>
      </c>
      <c r="V1202" s="433">
        <f>'MAALTIMA ENT - TAMALE'!U56</f>
        <v>4</v>
      </c>
      <c r="W1202" s="433">
        <f>'MAALTIMA ENT - TAMALE'!V56</f>
        <v>34</v>
      </c>
      <c r="X1202" s="434">
        <f>'MAALTIMA ENT - TAMALE'!W56</f>
        <v>6.1818181818181817</v>
      </c>
      <c r="Y1202" s="434">
        <f>'MAALTIMA ENT - TAMALE'!X56</f>
        <v>6.1818181818181817</v>
      </c>
      <c r="Z1202" s="443">
        <f>'MAALTIMA ENT - TAMALE'!Y56</f>
        <v>0.14424242424242428</v>
      </c>
      <c r="AA1202" s="444">
        <f>'MAALTIMA ENT - TAMALE'!Z56</f>
        <v>0</v>
      </c>
      <c r="AB1202" s="446" t="str">
        <f>'MAALTIMA ENT - TAMALE'!AA56</f>
        <v>VERY LOW-ORDER URGENTLY</v>
      </c>
      <c r="AC1202" s="443">
        <f>'MAALTIMA ENT - TAMALE'!AB56</f>
        <v>814.96969696969722</v>
      </c>
      <c r="AD1202" s="450">
        <f>Table1[[#This Row],[Stock Sell in/Sell out]]*Table1[[#This Row],[Stock Norm +Transit Time]]/Table1[[#This Row],[Stock Norm QTY]]</f>
        <v>0</v>
      </c>
      <c r="AE1202" s="443">
        <f>Table1[[#This Row],[Stock Norm +Transit Time]]*Table1[[#This Row],[Av. Daily Sales MT]]</f>
        <v>0.14424242424242426</v>
      </c>
    </row>
    <row r="1203" spans="1:31" hidden="1">
      <c r="A1203" s="433" t="s">
        <v>142</v>
      </c>
      <c r="B1203" s="433" t="s">
        <v>342</v>
      </c>
      <c r="C1203" s="433" t="str">
        <f>'MAALTIMA ENT - TAMALE'!B57</f>
        <v>W196</v>
      </c>
      <c r="D1203" s="433" t="str">
        <f>'MAALTIMA ENT - TAMALE'!C57</f>
        <v xml:space="preserve">JAMAA DETERGENT 40PCH X 160G </v>
      </c>
      <c r="E1203" s="433" t="str">
        <f>'MAALTIMA ENT - TAMALE'!D57</f>
        <v>DETERGENT</v>
      </c>
      <c r="F1203" s="433" t="str">
        <f>'MAALTIMA ENT - TAMALE'!E57</f>
        <v>JAMAA</v>
      </c>
      <c r="G1203" s="443">
        <f>'MAALTIMA ENT - TAMALE'!F57</f>
        <v>5.6533333333333352E-2</v>
      </c>
      <c r="H1203" s="434">
        <f>'MAALTIMA ENT - TAMALE'!G57</f>
        <v>7.666666666666667</v>
      </c>
      <c r="I1203" s="443">
        <f>'MAALTIMA ENT - TAMALE'!H57</f>
        <v>654.77666666666664</v>
      </c>
      <c r="J1203" s="433">
        <f>'MAALTIMA ENT - TAMALE'!I57</f>
        <v>0</v>
      </c>
      <c r="K1203" s="443">
        <f>'MAALTIMA ENT - TAMALE'!J57</f>
        <v>0</v>
      </c>
      <c r="L1203" s="443">
        <f>'MAALTIMA ENT - TAMALE'!K57</f>
        <v>0</v>
      </c>
      <c r="M1203" s="443">
        <f>'MAALTIMA ENT - TAMALE'!L57</f>
        <v>85.40565217391304</v>
      </c>
      <c r="N1203" s="433">
        <f>'MAALTIMA ENT - TAMALE'!M57</f>
        <v>1</v>
      </c>
      <c r="O1203" s="444">
        <f>'MAALTIMA ENT - TAMALE'!N57</f>
        <v>2.8352498184420431E-4</v>
      </c>
      <c r="P1203" s="433">
        <f>'MAALTIMA ENT - TAMALE'!O57</f>
        <v>0.99973252360203391</v>
      </c>
      <c r="Q1203" s="433" t="str">
        <f>'MAALTIMA ENT - TAMALE'!P57</f>
        <v>C</v>
      </c>
      <c r="R1203" s="434">
        <f>'MAALTIMA ENT - TAMALE'!Q57</f>
        <v>0.34848484848484851</v>
      </c>
      <c r="S1203" s="443">
        <f>'MAALTIMA ENT - TAMALE'!R57</f>
        <v>2.5696969696969705E-3</v>
      </c>
      <c r="T1203" s="443">
        <f>'MAALTIMA ENT - TAMALE'!S57</f>
        <v>29.762575757575757</v>
      </c>
      <c r="U1203" s="433">
        <f>'MAALTIMA ENT - TAMALE'!T57</f>
        <v>30</v>
      </c>
      <c r="V1203" s="433">
        <f>'MAALTIMA ENT - TAMALE'!U57</f>
        <v>4</v>
      </c>
      <c r="W1203" s="433">
        <f>'MAALTIMA ENT - TAMALE'!V57</f>
        <v>34</v>
      </c>
      <c r="X1203" s="434">
        <f>'MAALTIMA ENT - TAMALE'!W57</f>
        <v>11.84848484848485</v>
      </c>
      <c r="Y1203" s="434">
        <f>'MAALTIMA ENT - TAMALE'!X57</f>
        <v>11.84848484848485</v>
      </c>
      <c r="Z1203" s="443">
        <f>'MAALTIMA ENT - TAMALE'!Y57</f>
        <v>8.7369696969697014E-2</v>
      </c>
      <c r="AA1203" s="444">
        <f>'MAALTIMA ENT - TAMALE'!Z57</f>
        <v>0</v>
      </c>
      <c r="AB1203" s="446" t="str">
        <f>'MAALTIMA ENT - TAMALE'!AA57</f>
        <v>VERY LOW-ORDER URGENTLY</v>
      </c>
      <c r="AC1203" s="443">
        <f>'MAALTIMA ENT - TAMALE'!AB57</f>
        <v>1011.9275757575758</v>
      </c>
      <c r="AD1203" s="450">
        <f>Table1[[#This Row],[Stock Sell in/Sell out]]*Table1[[#This Row],[Stock Norm +Transit Time]]/Table1[[#This Row],[Stock Norm QTY]]</f>
        <v>0</v>
      </c>
      <c r="AE1203" s="443">
        <f>Table1[[#This Row],[Stock Norm +Transit Time]]*Table1[[#This Row],[Av. Daily Sales MT]]</f>
        <v>8.7369696969697E-2</v>
      </c>
    </row>
    <row r="1204" spans="1:31" hidden="1">
      <c r="A1204" s="433" t="s">
        <v>142</v>
      </c>
      <c r="B1204" s="433" t="s">
        <v>342</v>
      </c>
      <c r="C1204" s="433" t="str">
        <f>'MAALTIMA ENT - TAMALE'!B58</f>
        <v>W236</v>
      </c>
      <c r="D1204" s="433" t="str">
        <f>'MAALTIMA ENT - TAMALE'!C58</f>
        <v xml:space="preserve">ALIFE ALOE VERA SOAP 40 X 100G </v>
      </c>
      <c r="E1204" s="433" t="str">
        <f>'MAALTIMA ENT - TAMALE'!D58</f>
        <v>SOAP</v>
      </c>
      <c r="F1204" s="433" t="str">
        <f>'MAALTIMA ENT - TAMALE'!E58</f>
        <v>ALIFE</v>
      </c>
      <c r="G1204" s="443">
        <f>'MAALTIMA ENT - TAMALE'!F58</f>
        <v>5.3333333333333365E-2</v>
      </c>
      <c r="H1204" s="434">
        <f>'MAALTIMA ENT - TAMALE'!G58</f>
        <v>13</v>
      </c>
      <c r="I1204" s="443">
        <f>'MAALTIMA ENT - TAMALE'!H58</f>
        <v>1065.4966666666664</v>
      </c>
      <c r="J1204" s="433">
        <f>'MAALTIMA ENT - TAMALE'!I58</f>
        <v>0</v>
      </c>
      <c r="K1204" s="443">
        <f>'MAALTIMA ENT - TAMALE'!J58</f>
        <v>0</v>
      </c>
      <c r="L1204" s="443">
        <f>'MAALTIMA ENT - TAMALE'!K58</f>
        <v>0</v>
      </c>
      <c r="M1204" s="443">
        <f>'MAALTIMA ENT - TAMALE'!L58</f>
        <v>81.961282051282041</v>
      </c>
      <c r="N1204" s="433">
        <f>'MAALTIMA ENT - TAMALE'!M58</f>
        <v>3</v>
      </c>
      <c r="O1204" s="444">
        <f>'MAALTIMA ENT - TAMALE'!N58</f>
        <v>2.6747639796623055E-4</v>
      </c>
      <c r="P1204" s="433">
        <f>'MAALTIMA ENT - TAMALE'!O58</f>
        <v>1.0000000000000002</v>
      </c>
      <c r="Q1204" s="433" t="str">
        <f>'MAALTIMA ENT - TAMALE'!P58</f>
        <v>C</v>
      </c>
      <c r="R1204" s="434">
        <f>'MAALTIMA ENT - TAMALE'!Q58</f>
        <v>0.59090909090909094</v>
      </c>
      <c r="S1204" s="443">
        <f>'MAALTIMA ENT - TAMALE'!R58</f>
        <v>2.4242424242424255E-3</v>
      </c>
      <c r="T1204" s="443">
        <f>'MAALTIMA ENT - TAMALE'!S58</f>
        <v>48.431666666666658</v>
      </c>
      <c r="U1204" s="433">
        <f>'MAALTIMA ENT - TAMALE'!T58</f>
        <v>30</v>
      </c>
      <c r="V1204" s="433">
        <f>'MAALTIMA ENT - TAMALE'!U58</f>
        <v>4</v>
      </c>
      <c r="W1204" s="433">
        <f>'MAALTIMA ENT - TAMALE'!V58</f>
        <v>34</v>
      </c>
      <c r="X1204" s="434">
        <f>'MAALTIMA ENT - TAMALE'!W58</f>
        <v>20.090909090909093</v>
      </c>
      <c r="Y1204" s="434">
        <f>'MAALTIMA ENT - TAMALE'!X58</f>
        <v>20.090909090909093</v>
      </c>
      <c r="Z1204" s="443">
        <f>'MAALTIMA ENT - TAMALE'!Y58</f>
        <v>8.2424242424242483E-2</v>
      </c>
      <c r="AA1204" s="444">
        <f>'MAALTIMA ENT - TAMALE'!Z58</f>
        <v>0</v>
      </c>
      <c r="AB1204" s="446" t="str">
        <f>'MAALTIMA ENT - TAMALE'!AA58</f>
        <v>VERY LOW-ORDER URGENTLY</v>
      </c>
      <c r="AC1204" s="443">
        <f>'MAALTIMA ENT - TAMALE'!AB58</f>
        <v>1646.6766666666667</v>
      </c>
      <c r="AD1204" s="450">
        <f>Table1[[#This Row],[Stock Sell in/Sell out]]*Table1[[#This Row],[Stock Norm +Transit Time]]/Table1[[#This Row],[Stock Norm QTY]]</f>
        <v>0</v>
      </c>
      <c r="AE1204" s="443">
        <f>Table1[[#This Row],[Stock Norm +Transit Time]]*Table1[[#This Row],[Av. Daily Sales MT]]</f>
        <v>8.2424242424242469E-2</v>
      </c>
    </row>
    <row r="1205" spans="1:31" hidden="1">
      <c r="A1205" s="433" t="s">
        <v>146</v>
      </c>
      <c r="B1205" s="433" t="s">
        <v>150</v>
      </c>
      <c r="C1205" s="433" t="str">
        <f>'ABA KING ENTERPRISE'!B5</f>
        <v>W170</v>
      </c>
      <c r="D1205" s="433" t="str">
        <f>'ABA KING ENTERPRISE'!C5</f>
        <v>FRYTOL 900ML SCH</v>
      </c>
      <c r="E1205" s="433" t="str">
        <f>'ABA KING ENTERPRISE'!D5</f>
        <v>COOKING OIL</v>
      </c>
      <c r="F1205" s="433" t="str">
        <f>'ABA KING ENTERPRISE'!E5</f>
        <v>FRYTOL</v>
      </c>
      <c r="G1205" s="443">
        <f>'ABA KING ENTERPRISE'!F5</f>
        <v>59.889240000001493</v>
      </c>
      <c r="H1205" s="434">
        <f>'ABA KING ENTERPRISE'!G5</f>
        <v>6114.0000000000009</v>
      </c>
      <c r="I1205" s="443">
        <f>'ABA KING ENTERPRISE'!H5</f>
        <v>2187860.3866666667</v>
      </c>
      <c r="J1205" s="433">
        <f>'ABA KING ENTERPRISE'!I5</f>
        <v>1347</v>
      </c>
      <c r="K1205" s="443">
        <f>'ABA KING ENTERPRISE'!J5</f>
        <v>13.092840000000001</v>
      </c>
      <c r="L1205" s="443">
        <f>'ABA KING ENTERPRISE'!K5</f>
        <v>482016.34622832836</v>
      </c>
      <c r="M1205" s="443">
        <f>'ABA KING ENTERPRISE'!L5</f>
        <v>357.84435503216656</v>
      </c>
      <c r="N1205" s="433">
        <f>'ABA KING ENTERPRISE'!M5</f>
        <v>12</v>
      </c>
      <c r="O1205" s="444">
        <f>'ABA KING ENTERPRISE'!N5</f>
        <v>0.32623265195413681</v>
      </c>
      <c r="P1205" s="433">
        <f>'ABA KING ENTERPRISE'!O5</f>
        <v>0.32623265195413681</v>
      </c>
      <c r="Q1205" s="433" t="str">
        <f>'ABA KING ENTERPRISE'!P5</f>
        <v>A</v>
      </c>
      <c r="R1205" s="434">
        <f>'ABA KING ENTERPRISE'!Q5</f>
        <v>277.90909090909093</v>
      </c>
      <c r="S1205" s="443">
        <f>'ABA KING ENTERPRISE'!R5</f>
        <v>2.7222381818182497</v>
      </c>
      <c r="T1205" s="443">
        <f>'ABA KING ENTERPRISE'!S5</f>
        <v>99448.199393939401</v>
      </c>
      <c r="U1205" s="433">
        <f>'ABA KING ENTERPRISE'!T5</f>
        <v>7</v>
      </c>
      <c r="V1205" s="433">
        <f>'ABA KING ENTERPRISE'!U5</f>
        <v>3</v>
      </c>
      <c r="W1205" s="433">
        <f>'ABA KING ENTERPRISE'!V5</f>
        <v>10</v>
      </c>
      <c r="X1205" s="434">
        <f>'ABA KING ENTERPRISE'!W5</f>
        <v>2779.0909090909095</v>
      </c>
      <c r="Y1205" s="434">
        <f>'ABA KING ENTERPRISE'!X5</f>
        <v>1432.0909090909095</v>
      </c>
      <c r="Z1205" s="443">
        <f>'ABA KING ENTERPRISE'!Y5</f>
        <v>14.027941798555085</v>
      </c>
      <c r="AA1205" s="444">
        <f>'ABA KING ENTERPRISE'!Z5</f>
        <v>0.48469087340529926</v>
      </c>
      <c r="AB1205" s="446" t="str">
        <f>'ABA KING ENTERPRISE'!AA5</f>
        <v>VERY LOW-ORDER URGENTLY</v>
      </c>
      <c r="AC1205" s="443">
        <f>'ABA KING ENTERPRISE'!AB5</f>
        <v>512465.6477110656</v>
      </c>
      <c r="AD1205" s="450">
        <f>Table1[[#This Row],[Stock Sell in/Sell out]]*Table1[[#This Row],[Stock Norm +Transit Time]]/Table1[[#This Row],[Stock Norm QTY]]</f>
        <v>4.8469087340529926</v>
      </c>
      <c r="AE1205" s="443">
        <f>Table1[[#This Row],[Stock Norm +Transit Time]]*Table1[[#This Row],[Av. Daily Sales MT]]</f>
        <v>27.222381818182498</v>
      </c>
    </row>
    <row r="1206" spans="1:31" hidden="1">
      <c r="A1206" s="433" t="s">
        <v>146</v>
      </c>
      <c r="B1206" s="433" t="s">
        <v>150</v>
      </c>
      <c r="C1206" s="433" t="str">
        <f>'ABA KING ENTERPRISE'!B6</f>
        <v>W019</v>
      </c>
      <c r="D1206" s="433" t="str">
        <f>'ABA KING ENTERPRISE'!C6</f>
        <v xml:space="preserve">FRYTOL YELLOW @25L </v>
      </c>
      <c r="E1206" s="433" t="str">
        <f>'ABA KING ENTERPRISE'!D6</f>
        <v>COOKING OIL</v>
      </c>
      <c r="F1206" s="433" t="str">
        <f>'ABA KING ENTERPRISE'!E6</f>
        <v>FRYTOL</v>
      </c>
      <c r="G1206" s="443">
        <f>'ABA KING ENTERPRISE'!F6</f>
        <v>32.227500000000589</v>
      </c>
      <c r="H1206" s="434">
        <f>'ABA KING ENTERPRISE'!G6</f>
        <v>1432.3333333333333</v>
      </c>
      <c r="I1206" s="443">
        <f>'ABA KING ENTERPRISE'!H6</f>
        <v>1037681.6666666667</v>
      </c>
      <c r="J1206" s="433">
        <f>'ABA KING ENTERPRISE'!I6</f>
        <v>1193</v>
      </c>
      <c r="K1206" s="443">
        <f>'ABA KING ENTERPRISE'!J6</f>
        <v>26.842500000000001</v>
      </c>
      <c r="L1206" s="443">
        <f>'ABA KING ENTERPRISE'!K6</f>
        <v>864291.99092390051</v>
      </c>
      <c r="M1206" s="443">
        <f>'ABA KING ENTERPRISE'!L6</f>
        <v>724.46939725389814</v>
      </c>
      <c r="N1206" s="433">
        <f>'ABA KING ENTERPRISE'!M6</f>
        <v>1</v>
      </c>
      <c r="O1206" s="444">
        <f>'ABA KING ENTERPRISE'!N6</f>
        <v>0.17555178177001202</v>
      </c>
      <c r="P1206" s="433">
        <f>'ABA KING ENTERPRISE'!O6</f>
        <v>0.50178443372414883</v>
      </c>
      <c r="Q1206" s="433" t="str">
        <f>'ABA KING ENTERPRISE'!P6</f>
        <v>B</v>
      </c>
      <c r="R1206" s="434">
        <f>'ABA KING ENTERPRISE'!Q6</f>
        <v>65.106060606060609</v>
      </c>
      <c r="S1206" s="443">
        <f>'ABA KING ENTERPRISE'!R6</f>
        <v>1.4648863636363905</v>
      </c>
      <c r="T1206" s="443">
        <f>'ABA KING ENTERPRISE'!S6</f>
        <v>47167.348484848488</v>
      </c>
      <c r="U1206" s="433">
        <f>'ABA KING ENTERPRISE'!T6</f>
        <v>14</v>
      </c>
      <c r="V1206" s="433">
        <f>'ABA KING ENTERPRISE'!U6</f>
        <v>3</v>
      </c>
      <c r="W1206" s="433">
        <f>'ABA KING ENTERPRISE'!V6</f>
        <v>17</v>
      </c>
      <c r="X1206" s="434">
        <f>'ABA KING ENTERPRISE'!W6</f>
        <v>1106.8030303030303</v>
      </c>
      <c r="Y1206" s="434">
        <f>'ABA KING ENTERPRISE'!X6</f>
        <v>0</v>
      </c>
      <c r="Z1206" s="443">
        <f>'ABA KING ENTERPRISE'!Y6</f>
        <v>0</v>
      </c>
      <c r="AA1206" s="444">
        <f>'ABA KING ENTERPRISE'!Z6</f>
        <v>1.0778792317485524</v>
      </c>
      <c r="AB1206" s="446" t="str">
        <f>'ABA KING ENTERPRISE'!AA6</f>
        <v>HIGH-DON’T ORDER</v>
      </c>
      <c r="AC1206" s="443">
        <f>'ABA KING ENTERPRISE'!AB6</f>
        <v>0</v>
      </c>
      <c r="AD1206" s="450">
        <f>Table1[[#This Row],[Stock Sell in/Sell out]]*Table1[[#This Row],[Stock Norm +Transit Time]]/Table1[[#This Row],[Stock Norm QTY]]</f>
        <v>18.323946939725392</v>
      </c>
      <c r="AE1206" s="443">
        <f>Table1[[#This Row],[Stock Norm +Transit Time]]*Table1[[#This Row],[Av. Daily Sales MT]]</f>
        <v>24.903068181818639</v>
      </c>
    </row>
    <row r="1207" spans="1:31" hidden="1">
      <c r="A1207" s="433" t="s">
        <v>146</v>
      </c>
      <c r="B1207" s="433" t="s">
        <v>150</v>
      </c>
      <c r="C1207" s="433" t="str">
        <f>'ABA KING ENTERPRISE'!B7</f>
        <v>W151</v>
      </c>
      <c r="D1207" s="433" t="str">
        <f>'ABA KING ENTERPRISE'!C7</f>
        <v>FRYTOL 4.5 LT</v>
      </c>
      <c r="E1207" s="433" t="str">
        <f>'ABA KING ENTERPRISE'!D7</f>
        <v>COOKING OIL</v>
      </c>
      <c r="F1207" s="433" t="str">
        <f>'ABA KING ENTERPRISE'!E7</f>
        <v>FRYTOL</v>
      </c>
      <c r="G1207" s="443">
        <f>'ABA KING ENTERPRISE'!F7</f>
        <v>21.550050000000091</v>
      </c>
      <c r="H1207" s="434">
        <f>'ABA KING ENTERPRISE'!G7</f>
        <v>1097</v>
      </c>
      <c r="I1207" s="443">
        <f>'ABA KING ENTERPRISE'!H7</f>
        <v>834771.58333333326</v>
      </c>
      <c r="J1207" s="433">
        <f>'ABA KING ENTERPRISE'!I7</f>
        <v>1200</v>
      </c>
      <c r="K1207" s="443">
        <f>'ABA KING ENTERPRISE'!J7</f>
        <v>19.440000000000001</v>
      </c>
      <c r="L1207" s="443">
        <f>'ABA KING ENTERPRISE'!K7</f>
        <v>913150.31905195978</v>
      </c>
      <c r="M1207" s="443">
        <f>'ABA KING ENTERPRISE'!L7</f>
        <v>760.95859920996645</v>
      </c>
      <c r="N1207" s="433">
        <f>'ABA KING ENTERPRISE'!M7</f>
        <v>4</v>
      </c>
      <c r="O1207" s="444">
        <f>'ABA KING ENTERPRISE'!N7</f>
        <v>0.11738886586712571</v>
      </c>
      <c r="P1207" s="433">
        <f>'ABA KING ENTERPRISE'!O7</f>
        <v>0.61917329959127454</v>
      </c>
      <c r="Q1207" s="433" t="str">
        <f>'ABA KING ENTERPRISE'!P7</f>
        <v>B</v>
      </c>
      <c r="R1207" s="434">
        <f>'ABA KING ENTERPRISE'!Q7</f>
        <v>49.863636363636367</v>
      </c>
      <c r="S1207" s="443">
        <f>'ABA KING ENTERPRISE'!R7</f>
        <v>0.97954772727273143</v>
      </c>
      <c r="T1207" s="443">
        <f>'ABA KING ENTERPRISE'!S7</f>
        <v>37944.162878787873</v>
      </c>
      <c r="U1207" s="433">
        <f>'ABA KING ENTERPRISE'!T7</f>
        <v>14</v>
      </c>
      <c r="V1207" s="433">
        <f>'ABA KING ENTERPRISE'!U7</f>
        <v>3</v>
      </c>
      <c r="W1207" s="433">
        <f>'ABA KING ENTERPRISE'!V7</f>
        <v>17</v>
      </c>
      <c r="X1207" s="434">
        <f>'ABA KING ENTERPRISE'!W7</f>
        <v>847.68181818181824</v>
      </c>
      <c r="Y1207" s="434">
        <f>'ABA KING ENTERPRISE'!X7</f>
        <v>0</v>
      </c>
      <c r="Z1207" s="443">
        <f>'ABA KING ENTERPRISE'!Y7</f>
        <v>0</v>
      </c>
      <c r="AA1207" s="444">
        <f>'ABA KING ENTERPRISE'!Z7</f>
        <v>1.4156255027079199</v>
      </c>
      <c r="AB1207" s="446" t="str">
        <f>'ABA KING ENTERPRISE'!AA7</f>
        <v>HIGH-DON’T ORDER</v>
      </c>
      <c r="AC1207" s="443">
        <f>'ABA KING ENTERPRISE'!AB7</f>
        <v>0</v>
      </c>
      <c r="AD1207" s="450">
        <f>Table1[[#This Row],[Stock Sell in/Sell out]]*Table1[[#This Row],[Stock Norm +Transit Time]]/Table1[[#This Row],[Stock Norm QTY]]</f>
        <v>24.06563354603464</v>
      </c>
      <c r="AE1207" s="443">
        <f>Table1[[#This Row],[Stock Norm +Transit Time]]*Table1[[#This Row],[Av. Daily Sales MT]]</f>
        <v>16.652311363636436</v>
      </c>
    </row>
    <row r="1208" spans="1:31" hidden="1">
      <c r="A1208" s="433" t="s">
        <v>146</v>
      </c>
      <c r="B1208" s="433" t="s">
        <v>150</v>
      </c>
      <c r="C1208" s="433" t="str">
        <f>'ABA KING ENTERPRISE'!B8</f>
        <v>W178</v>
      </c>
      <c r="D1208" s="433" t="str">
        <f>'ABA KING ENTERPRISE'!C8</f>
        <v>FRYTOL 450 ML SCH</v>
      </c>
      <c r="E1208" s="433" t="str">
        <f>'ABA KING ENTERPRISE'!D8</f>
        <v>COOKING OIL</v>
      </c>
      <c r="F1208" s="433" t="str">
        <f>'ABA KING ENTERPRISE'!E8</f>
        <v>FRYTOL</v>
      </c>
      <c r="G1208" s="443">
        <f>'ABA KING ENTERPRISE'!F8</f>
        <v>17.875476666666685</v>
      </c>
      <c r="H1208" s="434">
        <f>'ABA KING ENTERPRISE'!G8</f>
        <v>2086.6666666666665</v>
      </c>
      <c r="I1208" s="443">
        <f>'ABA KING ENTERPRISE'!H8</f>
        <v>658906.75</v>
      </c>
      <c r="J1208" s="433">
        <f>'ABA KING ENTERPRISE'!I8</f>
        <v>605</v>
      </c>
      <c r="K1208" s="443">
        <f>'ABA KING ENTERPRISE'!J8</f>
        <v>4.9005000000000001</v>
      </c>
      <c r="L1208" s="443">
        <f>'ABA KING ENTERPRISE'!K8</f>
        <v>191040.85483226838</v>
      </c>
      <c r="M1208" s="443">
        <f>'ABA KING ENTERPRISE'!L8</f>
        <v>315.77000798722048</v>
      </c>
      <c r="N1208" s="433">
        <f>'ABA KING ENTERPRISE'!M8</f>
        <v>1</v>
      </c>
      <c r="O1208" s="444">
        <f>'ABA KING ENTERPRISE'!N8</f>
        <v>9.737248557354912E-2</v>
      </c>
      <c r="P1208" s="433">
        <f>'ABA KING ENTERPRISE'!O8</f>
        <v>0.7165457851648237</v>
      </c>
      <c r="Q1208" s="433" t="str">
        <f>'ABA KING ENTERPRISE'!P8</f>
        <v>B</v>
      </c>
      <c r="R1208" s="434">
        <f>'ABA KING ENTERPRISE'!Q8</f>
        <v>94.848484848484844</v>
      </c>
      <c r="S1208" s="443">
        <f>'ABA KING ENTERPRISE'!R8</f>
        <v>0.81252166666666747</v>
      </c>
      <c r="T1208" s="443">
        <f>'ABA KING ENTERPRISE'!S8</f>
        <v>29950.30681818182</v>
      </c>
      <c r="U1208" s="433">
        <f>'ABA KING ENTERPRISE'!T8</f>
        <v>14</v>
      </c>
      <c r="V1208" s="433">
        <f>'ABA KING ENTERPRISE'!U8</f>
        <v>3</v>
      </c>
      <c r="W1208" s="433">
        <f>'ABA KING ENTERPRISE'!V8</f>
        <v>17</v>
      </c>
      <c r="X1208" s="434">
        <f>'ABA KING ENTERPRISE'!W8</f>
        <v>1612.4242424242423</v>
      </c>
      <c r="Y1208" s="434">
        <f>'ABA KING ENTERPRISE'!X8</f>
        <v>1007.4242424242423</v>
      </c>
      <c r="Z1208" s="443">
        <f>'ABA KING ENTERPRISE'!Y8</f>
        <v>8.6301223029819045</v>
      </c>
      <c r="AA1208" s="444">
        <f>'ABA KING ENTERPRISE'!Z8</f>
        <v>0.37521142642360461</v>
      </c>
      <c r="AB1208" s="446" t="str">
        <f>'ABA KING ENTERPRISE'!AA8</f>
        <v>VERY LOW-ORDER URGENTLY</v>
      </c>
      <c r="AC1208" s="443">
        <f>'ABA KING ENTERPRISE'!AB8</f>
        <v>318114.3610768225</v>
      </c>
      <c r="AD1208" s="450">
        <f>Table1[[#This Row],[Stock Sell in/Sell out]]*Table1[[#This Row],[Stock Norm +Transit Time]]/Table1[[#This Row],[Stock Norm QTY]]</f>
        <v>6.3785942492012788</v>
      </c>
      <c r="AE1208" s="443">
        <f>Table1[[#This Row],[Stock Norm +Transit Time]]*Table1[[#This Row],[Av. Daily Sales MT]]</f>
        <v>13.812868333333347</v>
      </c>
    </row>
    <row r="1209" spans="1:31" hidden="1">
      <c r="A1209" s="433" t="s">
        <v>146</v>
      </c>
      <c r="B1209" s="433" t="s">
        <v>150</v>
      </c>
      <c r="C1209" s="433" t="str">
        <f>'ABA KING ENTERPRISE'!B9</f>
        <v>W042</v>
      </c>
      <c r="D1209" s="433" t="str">
        <f>'ABA KING ENTERPRISE'!C9</f>
        <v>FORTUNE VIET 5KG</v>
      </c>
      <c r="E1209" s="433" t="str">
        <f>'ABA KING ENTERPRISE'!D9</f>
        <v>RICE</v>
      </c>
      <c r="F1209" s="433" t="str">
        <f>'ABA KING ENTERPRISE'!E9</f>
        <v>FORTUNE</v>
      </c>
      <c r="G1209" s="443">
        <f>'ABA KING ENTERPRISE'!F9</f>
        <v>3.5733333333333275</v>
      </c>
      <c r="H1209" s="434">
        <f>'ABA KING ENTERPRISE'!G9</f>
        <v>109.66666666666667</v>
      </c>
      <c r="I1209" s="443">
        <f>'ABA KING ENTERPRISE'!H9</f>
        <v>47238.133333333353</v>
      </c>
      <c r="J1209" s="433">
        <f>'ABA KING ENTERPRISE'!I9</f>
        <v>121</v>
      </c>
      <c r="K1209" s="443">
        <f>'ABA KING ENTERPRISE'!J9</f>
        <v>3.0249999999999999</v>
      </c>
      <c r="L1209" s="443">
        <f>'ABA KING ENTERPRISE'!K9</f>
        <v>52119.885714285731</v>
      </c>
      <c r="M1209" s="443">
        <f>'ABA KING ENTERPRISE'!L9</f>
        <v>430.7428571428573</v>
      </c>
      <c r="N1209" s="433">
        <f>'ABA KING ENTERPRISE'!M9</f>
        <v>20</v>
      </c>
      <c r="O1209" s="444">
        <f>'ABA KING ENTERPRISE'!N9</f>
        <v>1.9464899031101712E-2</v>
      </c>
      <c r="P1209" s="433">
        <f>'ABA KING ENTERPRISE'!O9</f>
        <v>0.73601068419592541</v>
      </c>
      <c r="Q1209" s="433" t="str">
        <f>'ABA KING ENTERPRISE'!P9</f>
        <v>B</v>
      </c>
      <c r="R1209" s="434">
        <f>'ABA KING ENTERPRISE'!Q9</f>
        <v>4.9848484848484853</v>
      </c>
      <c r="S1209" s="443">
        <f>'ABA KING ENTERPRISE'!R9</f>
        <v>0.16242424242424217</v>
      </c>
      <c r="T1209" s="443">
        <f>'ABA KING ENTERPRISE'!S9</f>
        <v>2147.1878787878795</v>
      </c>
      <c r="U1209" s="433">
        <f>'ABA KING ENTERPRISE'!T9</f>
        <v>14</v>
      </c>
      <c r="V1209" s="433">
        <f>'ABA KING ENTERPRISE'!U9</f>
        <v>3</v>
      </c>
      <c r="W1209" s="433">
        <f>'ABA KING ENTERPRISE'!V9</f>
        <v>17</v>
      </c>
      <c r="X1209" s="434">
        <f>'ABA KING ENTERPRISE'!W9</f>
        <v>84.742424242424249</v>
      </c>
      <c r="Y1209" s="434">
        <f>'ABA KING ENTERPRISE'!X9</f>
        <v>0</v>
      </c>
      <c r="Z1209" s="443">
        <f>'ABA KING ENTERPRISE'!Y9</f>
        <v>0</v>
      </c>
      <c r="AA1209" s="444">
        <f>'ABA KING ENTERPRISE'!Z9</f>
        <v>1.4278562488825317</v>
      </c>
      <c r="AB1209" s="446" t="str">
        <f>'ABA KING ENTERPRISE'!AA9</f>
        <v>HIGH-DON’T ORDER</v>
      </c>
      <c r="AC1209" s="443">
        <f>'ABA KING ENTERPRISE'!AB9</f>
        <v>0</v>
      </c>
      <c r="AD1209" s="450">
        <f>Table1[[#This Row],[Stock Sell in/Sell out]]*Table1[[#This Row],[Stock Norm +Transit Time]]/Table1[[#This Row],[Stock Norm QTY]]</f>
        <v>24.273556231003038</v>
      </c>
      <c r="AE1209" s="443">
        <f>Table1[[#This Row],[Stock Norm +Transit Time]]*Table1[[#This Row],[Av. Daily Sales MT]]</f>
        <v>2.7612121212121168</v>
      </c>
    </row>
    <row r="1210" spans="1:31" hidden="1">
      <c r="A1210" s="433" t="s">
        <v>146</v>
      </c>
      <c r="B1210" s="433" t="s">
        <v>150</v>
      </c>
      <c r="C1210" s="433" t="str">
        <f>'ABA KING ENTERPRISE'!B10</f>
        <v>W109</v>
      </c>
      <c r="D1210" s="433" t="str">
        <f>'ABA KING ENTERPRISE'!C10</f>
        <v>EXCELLA THAI 5KG</v>
      </c>
      <c r="E1210" s="433" t="str">
        <f>'ABA KING ENTERPRISE'!D10</f>
        <v>RICE</v>
      </c>
      <c r="F1210" s="433" t="str">
        <f>'ABA KING ENTERPRISE'!E10</f>
        <v>EXCELLA</v>
      </c>
      <c r="G1210" s="443">
        <f>'ABA KING ENTERPRISE'!F10</f>
        <v>3.0199999999999934</v>
      </c>
      <c r="H1210" s="434">
        <f>'ABA KING ENTERPRISE'!G10</f>
        <v>102</v>
      </c>
      <c r="I1210" s="443">
        <f>'ABA KING ENTERPRISE'!H10</f>
        <v>45689</v>
      </c>
      <c r="J1210" s="433">
        <f>'ABA KING ENTERPRISE'!I10</f>
        <v>0</v>
      </c>
      <c r="K1210" s="443">
        <f>'ABA KING ENTERPRISE'!J10</f>
        <v>0</v>
      </c>
      <c r="L1210" s="443">
        <f>'ABA KING ENTERPRISE'!K10</f>
        <v>0</v>
      </c>
      <c r="M1210" s="443">
        <f>'ABA KING ENTERPRISE'!L10</f>
        <v>447.93137254901961</v>
      </c>
      <c r="N1210" s="433">
        <f>'ABA KING ENTERPRISE'!M10</f>
        <v>1</v>
      </c>
      <c r="O1210" s="444">
        <f>'ABA KING ENTERPRISE'!N10</f>
        <v>1.6450744890091549E-2</v>
      </c>
      <c r="P1210" s="433">
        <f>'ABA KING ENTERPRISE'!O10</f>
        <v>0.75246142908601699</v>
      </c>
      <c r="Q1210" s="433" t="str">
        <f>'ABA KING ENTERPRISE'!P10</f>
        <v>B</v>
      </c>
      <c r="R1210" s="434">
        <f>'ABA KING ENTERPRISE'!Q10</f>
        <v>4.6363636363636367</v>
      </c>
      <c r="S1210" s="443">
        <f>'ABA KING ENTERPRISE'!R10</f>
        <v>0.13727272727272696</v>
      </c>
      <c r="T1210" s="443">
        <f>'ABA KING ENTERPRISE'!S10</f>
        <v>2076.7727272727275</v>
      </c>
      <c r="U1210" s="433">
        <f>'ABA KING ENTERPRISE'!T10</f>
        <v>14</v>
      </c>
      <c r="V1210" s="433">
        <f>'ABA KING ENTERPRISE'!U10</f>
        <v>3</v>
      </c>
      <c r="W1210" s="433">
        <f>'ABA KING ENTERPRISE'!V10</f>
        <v>17</v>
      </c>
      <c r="X1210" s="434">
        <f>'ABA KING ENTERPRISE'!W10</f>
        <v>78.818181818181827</v>
      </c>
      <c r="Y1210" s="434">
        <f>'ABA KING ENTERPRISE'!X10</f>
        <v>78.818181818181827</v>
      </c>
      <c r="Z1210" s="443">
        <f>'ABA KING ENTERPRISE'!Y10</f>
        <v>2.3336363636363586</v>
      </c>
      <c r="AA1210" s="444">
        <f>'ABA KING ENTERPRISE'!Z10</f>
        <v>0</v>
      </c>
      <c r="AB1210" s="446" t="str">
        <f>'ABA KING ENTERPRISE'!AA10</f>
        <v>VERY LOW-ORDER URGENTLY</v>
      </c>
      <c r="AC1210" s="443">
        <f>'ABA KING ENTERPRISE'!AB10</f>
        <v>35305.136363636368</v>
      </c>
      <c r="AD1210" s="450">
        <f>Table1[[#This Row],[Stock Sell in/Sell out]]*Table1[[#This Row],[Stock Norm +Transit Time]]/Table1[[#This Row],[Stock Norm QTY]]</f>
        <v>0</v>
      </c>
      <c r="AE1210" s="443">
        <f>Table1[[#This Row],[Stock Norm +Transit Time]]*Table1[[#This Row],[Av. Daily Sales MT]]</f>
        <v>2.3336363636363582</v>
      </c>
    </row>
    <row r="1211" spans="1:31" hidden="1">
      <c r="A1211" s="433" t="s">
        <v>146</v>
      </c>
      <c r="B1211" s="433" t="s">
        <v>150</v>
      </c>
      <c r="C1211" s="433" t="str">
        <f>'ABA KING ENTERPRISE'!B11</f>
        <v>W140</v>
      </c>
      <c r="D1211" s="433" t="str">
        <f>'ABA KING ENTERPRISE'!C11</f>
        <v>JAMAA CLASSIC 130G</v>
      </c>
      <c r="E1211" s="433" t="str">
        <f>'ABA KING ENTERPRISE'!D11</f>
        <v>SOAP</v>
      </c>
      <c r="F1211" s="433" t="str">
        <f>'ABA KING ENTERPRISE'!E11</f>
        <v>JAMAA</v>
      </c>
      <c r="G1211" s="443">
        <f>'ABA KING ENTERPRISE'!F11</f>
        <v>2.9972800000000031</v>
      </c>
      <c r="H1211" s="434">
        <f>'ABA KING ENTERPRISE'!G11</f>
        <v>480</v>
      </c>
      <c r="I1211" s="443">
        <f>'ABA KING ENTERPRISE'!H11</f>
        <v>73731.41333333333</v>
      </c>
      <c r="J1211" s="433">
        <f>'ABA KING ENTERPRISE'!I11</f>
        <v>713</v>
      </c>
      <c r="K1211" s="443">
        <f>'ABA KING ENTERPRISE'!J11</f>
        <v>4.4491199999999997</v>
      </c>
      <c r="L1211" s="443">
        <f>'ABA KING ENTERPRISE'!K11</f>
        <v>109521.87022222221</v>
      </c>
      <c r="M1211" s="443">
        <f>'ABA KING ENTERPRISE'!L11</f>
        <v>153.6071111111111</v>
      </c>
      <c r="N1211" s="433">
        <f>'ABA KING ENTERPRISE'!M11</f>
        <v>5</v>
      </c>
      <c r="O1211" s="444">
        <f>'ABA KING ENTERPRISE'!N11</f>
        <v>1.6326982994759522E-2</v>
      </c>
      <c r="P1211" s="433">
        <f>'ABA KING ENTERPRISE'!O11</f>
        <v>0.76878841208077653</v>
      </c>
      <c r="Q1211" s="433" t="str">
        <f>'ABA KING ENTERPRISE'!P11</f>
        <v>B</v>
      </c>
      <c r="R1211" s="434">
        <f>'ABA KING ENTERPRISE'!Q11</f>
        <v>21.818181818181817</v>
      </c>
      <c r="S1211" s="443">
        <f>'ABA KING ENTERPRISE'!R11</f>
        <v>0.13624000000000014</v>
      </c>
      <c r="T1211" s="443">
        <f>'ABA KING ENTERPRISE'!S11</f>
        <v>3351.4278787878789</v>
      </c>
      <c r="U1211" s="433">
        <f>'ABA KING ENTERPRISE'!T11</f>
        <v>14</v>
      </c>
      <c r="V1211" s="433">
        <f>'ABA KING ENTERPRISE'!U11</f>
        <v>3</v>
      </c>
      <c r="W1211" s="433">
        <f>'ABA KING ENTERPRISE'!V11</f>
        <v>17</v>
      </c>
      <c r="X1211" s="434">
        <f>'ABA KING ENTERPRISE'!W11</f>
        <v>370.90909090909088</v>
      </c>
      <c r="Y1211" s="434">
        <f>'ABA KING ENTERPRISE'!X11</f>
        <v>0</v>
      </c>
      <c r="Z1211" s="443">
        <f>'ABA KING ENTERPRISE'!Y11</f>
        <v>0</v>
      </c>
      <c r="AA1211" s="444">
        <f>'ABA KING ENTERPRISE'!Z11</f>
        <v>1.9223039215686275</v>
      </c>
      <c r="AB1211" s="446" t="str">
        <f>'ABA KING ENTERPRISE'!AA11</f>
        <v>HIGH-DON’T ORDER</v>
      </c>
      <c r="AC1211" s="443">
        <f>'ABA KING ENTERPRISE'!AB11</f>
        <v>0</v>
      </c>
      <c r="AD1211" s="450">
        <f>Table1[[#This Row],[Stock Sell in/Sell out]]*Table1[[#This Row],[Stock Norm +Transit Time]]/Table1[[#This Row],[Stock Norm QTY]]</f>
        <v>32.679166666666667</v>
      </c>
      <c r="AE1211" s="443">
        <f>Table1[[#This Row],[Stock Norm +Transit Time]]*Table1[[#This Row],[Av. Daily Sales MT]]</f>
        <v>2.3160800000000021</v>
      </c>
    </row>
    <row r="1212" spans="1:31" hidden="1">
      <c r="A1212" s="433" t="s">
        <v>146</v>
      </c>
      <c r="B1212" s="433" t="s">
        <v>150</v>
      </c>
      <c r="C1212" s="433" t="str">
        <f>'ABA KING ENTERPRISE'!B12</f>
        <v>W084</v>
      </c>
      <c r="D1212" s="433" t="str">
        <f>'ABA KING ENTERPRISE'!C12</f>
        <v>JAMAA CLASS 16 X 800G</v>
      </c>
      <c r="E1212" s="433" t="str">
        <f>'ABA KING ENTERPRISE'!D12</f>
        <v>SOAP</v>
      </c>
      <c r="F1212" s="433" t="str">
        <f>'ABA KING ENTERPRISE'!E12</f>
        <v>JAMAA</v>
      </c>
      <c r="G1212" s="443">
        <f>'ABA KING ENTERPRISE'!F12</f>
        <v>2.8757333333333301</v>
      </c>
      <c r="H1212" s="434">
        <f>'ABA KING ENTERPRISE'!G12</f>
        <v>202.66666666666666</v>
      </c>
      <c r="I1212" s="443">
        <f>'ABA KING ENTERPRISE'!H12</f>
        <v>53431.64666666666</v>
      </c>
      <c r="J1212" s="433">
        <f>'ABA KING ENTERPRISE'!I12</f>
        <v>0</v>
      </c>
      <c r="K1212" s="443">
        <f>'ABA KING ENTERPRISE'!J12</f>
        <v>0</v>
      </c>
      <c r="L1212" s="443">
        <f>'ABA KING ENTERPRISE'!K12</f>
        <v>0</v>
      </c>
      <c r="M1212" s="443">
        <f>'ABA KING ENTERPRISE'!L12</f>
        <v>263.64299342105261</v>
      </c>
      <c r="N1212" s="433">
        <f>'ABA KING ENTERPRISE'!M12</f>
        <v>24</v>
      </c>
      <c r="O1212" s="444">
        <f>'ABA KING ENTERPRISE'!N12</f>
        <v>1.5664885906820969E-2</v>
      </c>
      <c r="P1212" s="433">
        <f>'ABA KING ENTERPRISE'!O12</f>
        <v>0.78445329798759755</v>
      </c>
      <c r="Q1212" s="433" t="str">
        <f>'ABA KING ENTERPRISE'!P12</f>
        <v>B</v>
      </c>
      <c r="R1212" s="434">
        <f>'ABA KING ENTERPRISE'!Q12</f>
        <v>9.212121212121211</v>
      </c>
      <c r="S1212" s="443">
        <f>'ABA KING ENTERPRISE'!R12</f>
        <v>0.13071515151515137</v>
      </c>
      <c r="T1212" s="443">
        <f>'ABA KING ENTERPRISE'!S12</f>
        <v>2428.7112121212117</v>
      </c>
      <c r="U1212" s="433">
        <f>'ABA KING ENTERPRISE'!T12</f>
        <v>14</v>
      </c>
      <c r="V1212" s="433">
        <f>'ABA KING ENTERPRISE'!U12</f>
        <v>3</v>
      </c>
      <c r="W1212" s="433">
        <f>'ABA KING ENTERPRISE'!V12</f>
        <v>17</v>
      </c>
      <c r="X1212" s="434">
        <f>'ABA KING ENTERPRISE'!W12</f>
        <v>156.60606060606059</v>
      </c>
      <c r="Y1212" s="434">
        <f>'ABA KING ENTERPRISE'!X12</f>
        <v>156.60606060606059</v>
      </c>
      <c r="Z1212" s="443">
        <f>'ABA KING ENTERPRISE'!Y12</f>
        <v>2.2221575757575733</v>
      </c>
      <c r="AA1212" s="444">
        <f>'ABA KING ENTERPRISE'!Z12</f>
        <v>0</v>
      </c>
      <c r="AB1212" s="446" t="str">
        <f>'ABA KING ENTERPRISE'!AA12</f>
        <v>VERY LOW-ORDER URGENTLY</v>
      </c>
      <c r="AC1212" s="443">
        <f>'ABA KING ENTERPRISE'!AB12</f>
        <v>41288.090606060599</v>
      </c>
      <c r="AD1212" s="450">
        <f>Table1[[#This Row],[Stock Sell in/Sell out]]*Table1[[#This Row],[Stock Norm +Transit Time]]/Table1[[#This Row],[Stock Norm QTY]]</f>
        <v>0</v>
      </c>
      <c r="AE1212" s="443">
        <f>Table1[[#This Row],[Stock Norm +Transit Time]]*Table1[[#This Row],[Av. Daily Sales MT]]</f>
        <v>2.2221575757575733</v>
      </c>
    </row>
    <row r="1213" spans="1:31" hidden="1">
      <c r="A1213" s="433" t="s">
        <v>146</v>
      </c>
      <c r="B1213" s="433" t="s">
        <v>150</v>
      </c>
      <c r="C1213" s="433" t="str">
        <f>'ABA KING ENTERPRISE'!B13</f>
        <v>W211</v>
      </c>
      <c r="D1213" s="433" t="str">
        <f>'ABA KING ENTERPRISE'!C13</f>
        <v>850 ML BTL</v>
      </c>
      <c r="E1213" s="433" t="str">
        <f>'ABA KING ENTERPRISE'!D13</f>
        <v>COOKING OIL</v>
      </c>
      <c r="F1213" s="433" t="str">
        <f>'ABA KING ENTERPRISE'!E13</f>
        <v>FRYTOL</v>
      </c>
      <c r="G1213" s="443">
        <f>'ABA KING ENTERPRISE'!F13</f>
        <v>2.8687733333333485</v>
      </c>
      <c r="H1213" s="434">
        <f>'ABA KING ENTERPRISE'!G13</f>
        <v>216</v>
      </c>
      <c r="I1213" s="443">
        <f>'ABA KING ENTERPRISE'!H13</f>
        <v>122221.72333333333</v>
      </c>
      <c r="J1213" s="433">
        <f>'ABA KING ENTERPRISE'!I13</f>
        <v>1103</v>
      </c>
      <c r="K1213" s="443">
        <f>'ABA KING ENTERPRISE'!J13</f>
        <v>10.908670000000001</v>
      </c>
      <c r="L1213" s="443">
        <f>'ABA KING ENTERPRISE'!K13</f>
        <v>624122.96683641966</v>
      </c>
      <c r="M1213" s="443">
        <f>'ABA KING ENTERPRISE'!L13</f>
        <v>565.841311728395</v>
      </c>
      <c r="N1213" s="433">
        <f>'ABA KING ENTERPRISE'!M13</f>
        <v>48</v>
      </c>
      <c r="O1213" s="444">
        <f>'ABA KING ENTERPRISE'!N13</f>
        <v>1.5626972931842578E-2</v>
      </c>
      <c r="P1213" s="433">
        <f>'ABA KING ENTERPRISE'!O13</f>
        <v>0.80008027091944012</v>
      </c>
      <c r="Q1213" s="433" t="str">
        <f>'ABA KING ENTERPRISE'!P13</f>
        <v>C</v>
      </c>
      <c r="R1213" s="434">
        <f>'ABA KING ENTERPRISE'!Q13</f>
        <v>9.8181818181818183</v>
      </c>
      <c r="S1213" s="443">
        <f>'ABA KING ENTERPRISE'!R13</f>
        <v>0.13039878787878856</v>
      </c>
      <c r="T1213" s="443">
        <f>'ABA KING ENTERPRISE'!S13</f>
        <v>5555.5328787878789</v>
      </c>
      <c r="U1213" s="433">
        <f>'ABA KING ENTERPRISE'!T13</f>
        <v>30</v>
      </c>
      <c r="V1213" s="433">
        <f>'ABA KING ENTERPRISE'!U13</f>
        <v>3</v>
      </c>
      <c r="W1213" s="433">
        <f>'ABA KING ENTERPRISE'!V13</f>
        <v>33</v>
      </c>
      <c r="X1213" s="434">
        <f>'ABA KING ENTERPRISE'!W13</f>
        <v>324</v>
      </c>
      <c r="Y1213" s="434">
        <f>'ABA KING ENTERPRISE'!X13</f>
        <v>0</v>
      </c>
      <c r="Z1213" s="443">
        <f>'ABA KING ENTERPRISE'!Y13</f>
        <v>0</v>
      </c>
      <c r="AA1213" s="444">
        <f>'ABA KING ENTERPRISE'!Z13</f>
        <v>3.4043209876543208</v>
      </c>
      <c r="AB1213" s="446" t="str">
        <f>'ABA KING ENTERPRISE'!AA13</f>
        <v>VERY HIGH-DON’T ORDER</v>
      </c>
      <c r="AC1213" s="443">
        <f>'ABA KING ENTERPRISE'!AB13</f>
        <v>0</v>
      </c>
      <c r="AD1213" s="450">
        <f>Table1[[#This Row],[Stock Sell in/Sell out]]*Table1[[#This Row],[Stock Norm +Transit Time]]/Table1[[#This Row],[Stock Norm QTY]]</f>
        <v>112.3425925925926</v>
      </c>
      <c r="AE1213" s="443">
        <f>Table1[[#This Row],[Stock Norm +Transit Time]]*Table1[[#This Row],[Av. Daily Sales MT]]</f>
        <v>4.3031600000000223</v>
      </c>
    </row>
    <row r="1214" spans="1:31" hidden="1">
      <c r="A1214" s="433" t="s">
        <v>146</v>
      </c>
      <c r="B1214" s="433" t="s">
        <v>150</v>
      </c>
      <c r="C1214" s="433" t="str">
        <f>'ABA KING ENTERPRISE'!B14</f>
        <v>W021</v>
      </c>
      <c r="D1214" s="433" t="str">
        <f>'ABA KING ENTERPRISE'!C14</f>
        <v>FRYTOL OIL 10L</v>
      </c>
      <c r="E1214" s="433" t="str">
        <f>'ABA KING ENTERPRISE'!D14</f>
        <v>COOKING OIL</v>
      </c>
      <c r="F1214" s="433" t="str">
        <f>'ABA KING ENTERPRISE'!E14</f>
        <v>FRYTOL</v>
      </c>
      <c r="G1214" s="443">
        <f>'ABA KING ENTERPRISE'!F14</f>
        <v>2.6999999999999842</v>
      </c>
      <c r="H1214" s="434">
        <f>'ABA KING ENTERPRISE'!G14</f>
        <v>300</v>
      </c>
      <c r="I1214" s="443">
        <f>'ABA KING ENTERPRISE'!H14</f>
        <v>115000</v>
      </c>
      <c r="J1214" s="433">
        <f>'ABA KING ENTERPRISE'!I14</f>
        <v>110</v>
      </c>
      <c r="K1214" s="443">
        <f>'ABA KING ENTERPRISE'!J14</f>
        <v>0.99</v>
      </c>
      <c r="L1214" s="443">
        <f>'ABA KING ENTERPRISE'!K14</f>
        <v>42166.666666666664</v>
      </c>
      <c r="M1214" s="443">
        <f>'ABA KING ENTERPRISE'!L14</f>
        <v>383.33333333333331</v>
      </c>
      <c r="N1214" s="433">
        <f>'ABA KING ENTERPRISE'!M14</f>
        <v>5</v>
      </c>
      <c r="O1214" s="444">
        <f>'ABA KING ENTERPRISE'!N14</f>
        <v>1.4707619603724178E-2</v>
      </c>
      <c r="P1214" s="433">
        <f>'ABA KING ENTERPRISE'!O14</f>
        <v>0.81478789052316425</v>
      </c>
      <c r="Q1214" s="433" t="str">
        <f>'ABA KING ENTERPRISE'!P14</f>
        <v>C</v>
      </c>
      <c r="R1214" s="434">
        <f>'ABA KING ENTERPRISE'!Q14</f>
        <v>13.636363636363637</v>
      </c>
      <c r="S1214" s="443">
        <f>'ABA KING ENTERPRISE'!R14</f>
        <v>0.122727272727272</v>
      </c>
      <c r="T1214" s="443">
        <f>'ABA KING ENTERPRISE'!S14</f>
        <v>5227.272727272727</v>
      </c>
      <c r="U1214" s="433">
        <f>'ABA KING ENTERPRISE'!T14</f>
        <v>30</v>
      </c>
      <c r="V1214" s="433">
        <f>'ABA KING ENTERPRISE'!U14</f>
        <v>3</v>
      </c>
      <c r="W1214" s="433">
        <f>'ABA KING ENTERPRISE'!V14</f>
        <v>33</v>
      </c>
      <c r="X1214" s="434">
        <f>'ABA KING ENTERPRISE'!W14</f>
        <v>450</v>
      </c>
      <c r="Y1214" s="434">
        <f>'ABA KING ENTERPRISE'!X14</f>
        <v>340</v>
      </c>
      <c r="Z1214" s="443">
        <f>'ABA KING ENTERPRISE'!Y14</f>
        <v>3.0599999999999818</v>
      </c>
      <c r="AA1214" s="444">
        <f>'ABA KING ENTERPRISE'!Z14</f>
        <v>0.24444444444444444</v>
      </c>
      <c r="AB1214" s="446" t="str">
        <f>'ABA KING ENTERPRISE'!AA14</f>
        <v>VERY LOW-ORDER URGENTLY</v>
      </c>
      <c r="AC1214" s="443">
        <f>'ABA KING ENTERPRISE'!AB14</f>
        <v>130333.33333333333</v>
      </c>
      <c r="AD1214" s="450">
        <f>Table1[[#This Row],[Stock Sell in/Sell out]]*Table1[[#This Row],[Stock Norm +Transit Time]]/Table1[[#This Row],[Stock Norm QTY]]</f>
        <v>8.0666666666666664</v>
      </c>
      <c r="AE1214" s="443">
        <f>Table1[[#This Row],[Stock Norm +Transit Time]]*Table1[[#This Row],[Av. Daily Sales MT]]</f>
        <v>4.0499999999999758</v>
      </c>
    </row>
    <row r="1215" spans="1:31" hidden="1">
      <c r="A1215" s="433" t="s">
        <v>146</v>
      </c>
      <c r="B1215" s="433" t="s">
        <v>150</v>
      </c>
      <c r="C1215" s="433" t="str">
        <f>'ABA KING ENTERPRISE'!B15</f>
        <v>W155</v>
      </c>
      <c r="D1215" s="433" t="str">
        <f>'ABA KING ENTERPRISE'!C15</f>
        <v>EAZZY 32X220G</v>
      </c>
      <c r="E1215" s="433" t="str">
        <f>'ABA KING ENTERPRISE'!D15</f>
        <v>SOAP</v>
      </c>
      <c r="F1215" s="433" t="str">
        <f>'ABA KING ENTERPRISE'!E15</f>
        <v>EAZZY</v>
      </c>
      <c r="G1215" s="443">
        <f>'ABA KING ENTERPRISE'!F15</f>
        <v>2.4038399999999993</v>
      </c>
      <c r="H1215" s="434">
        <f>'ABA KING ENTERPRISE'!G15</f>
        <v>301.66666666666669</v>
      </c>
      <c r="I1215" s="443">
        <f>'ABA KING ENTERPRISE'!H15</f>
        <v>55191.110000000008</v>
      </c>
      <c r="J1215" s="433">
        <f>'ABA KING ENTERPRISE'!I15</f>
        <v>0</v>
      </c>
      <c r="K1215" s="443">
        <f>'ABA KING ENTERPRISE'!J15</f>
        <v>0</v>
      </c>
      <c r="L1215" s="443">
        <f>'ABA KING ENTERPRISE'!K15</f>
        <v>0</v>
      </c>
      <c r="M1215" s="443">
        <f>'ABA KING ENTERPRISE'!L15</f>
        <v>182.953955801105</v>
      </c>
      <c r="N1215" s="433">
        <f>'ABA KING ENTERPRISE'!M15</f>
        <v>1</v>
      </c>
      <c r="O1215" s="444">
        <f>'ABA KING ENTERPRISE'!N15</f>
        <v>1.3094357151191307E-2</v>
      </c>
      <c r="P1215" s="433">
        <f>'ABA KING ENTERPRISE'!O15</f>
        <v>0.82788224767435559</v>
      </c>
      <c r="Q1215" s="433" t="str">
        <f>'ABA KING ENTERPRISE'!P15</f>
        <v>C</v>
      </c>
      <c r="R1215" s="434">
        <f>'ABA KING ENTERPRISE'!Q15</f>
        <v>13.712121212121213</v>
      </c>
      <c r="S1215" s="443">
        <f>'ABA KING ENTERPRISE'!R15</f>
        <v>0.10926545454545451</v>
      </c>
      <c r="T1215" s="443">
        <f>'ABA KING ENTERPRISE'!S15</f>
        <v>2508.6868181818186</v>
      </c>
      <c r="U1215" s="433">
        <f>'ABA KING ENTERPRISE'!T15</f>
        <v>30</v>
      </c>
      <c r="V1215" s="433">
        <f>'ABA KING ENTERPRISE'!U15</f>
        <v>3</v>
      </c>
      <c r="W1215" s="433">
        <f>'ABA KING ENTERPRISE'!V15</f>
        <v>33</v>
      </c>
      <c r="X1215" s="434">
        <f>'ABA KING ENTERPRISE'!W15</f>
        <v>452.5</v>
      </c>
      <c r="Y1215" s="434">
        <f>'ABA KING ENTERPRISE'!X15</f>
        <v>452.5</v>
      </c>
      <c r="Z1215" s="443">
        <f>'ABA KING ENTERPRISE'!Y15</f>
        <v>3.6057599999999987</v>
      </c>
      <c r="AA1215" s="444">
        <f>'ABA KING ENTERPRISE'!Z15</f>
        <v>0</v>
      </c>
      <c r="AB1215" s="446" t="str">
        <f>'ABA KING ENTERPRISE'!AA15</f>
        <v>VERY LOW-ORDER URGENTLY</v>
      </c>
      <c r="AC1215" s="443">
        <f>'ABA KING ENTERPRISE'!AB15</f>
        <v>82786.665000000008</v>
      </c>
      <c r="AD1215" s="450">
        <f>Table1[[#This Row],[Stock Sell in/Sell out]]*Table1[[#This Row],[Stock Norm +Transit Time]]/Table1[[#This Row],[Stock Norm QTY]]</f>
        <v>0</v>
      </c>
      <c r="AE1215" s="443">
        <f>Table1[[#This Row],[Stock Norm +Transit Time]]*Table1[[#This Row],[Av. Daily Sales MT]]</f>
        <v>3.6057599999999987</v>
      </c>
    </row>
    <row r="1216" spans="1:31" hidden="1">
      <c r="A1216" s="433" t="s">
        <v>146</v>
      </c>
      <c r="B1216" s="433" t="s">
        <v>150</v>
      </c>
      <c r="C1216" s="433" t="str">
        <f>'ABA KING ENTERPRISE'!B16</f>
        <v>W067</v>
      </c>
      <c r="D1216" s="433" t="str">
        <f>'ABA KING ENTERPRISE'!C16</f>
        <v>FORTUNE DELICIOUS 4.5KG</v>
      </c>
      <c r="E1216" s="433" t="str">
        <f>'ABA KING ENTERPRISE'!D16</f>
        <v>RICE</v>
      </c>
      <c r="F1216" s="433" t="str">
        <f>'ABA KING ENTERPRISE'!E16</f>
        <v>FORTUNE DELICIOUS</v>
      </c>
      <c r="G1216" s="443">
        <f>'ABA KING ENTERPRISE'!F16</f>
        <v>2.3564999999999952</v>
      </c>
      <c r="H1216" s="434">
        <f>'ABA KING ENTERPRISE'!G16</f>
        <v>70.333333333333329</v>
      </c>
      <c r="I1216" s="443">
        <f>'ABA KING ENTERPRISE'!H16</f>
        <v>37172.466666666638</v>
      </c>
      <c r="J1216" s="433">
        <f>'ABA KING ENTERPRISE'!I16</f>
        <v>23</v>
      </c>
      <c r="K1216" s="443">
        <f>'ABA KING ENTERPRISE'!J16</f>
        <v>0.51749999999999996</v>
      </c>
      <c r="L1216" s="443">
        <f>'ABA KING ENTERPRISE'!K16</f>
        <v>12155.925118483403</v>
      </c>
      <c r="M1216" s="443">
        <f>'ABA KING ENTERPRISE'!L16</f>
        <v>528.51848341232187</v>
      </c>
      <c r="N1216" s="433">
        <f>'ABA KING ENTERPRISE'!M16</f>
        <v>5</v>
      </c>
      <c r="O1216" s="444">
        <f>'ABA KING ENTERPRISE'!N16</f>
        <v>1.2836483554139319E-2</v>
      </c>
      <c r="P1216" s="433">
        <f>'ABA KING ENTERPRISE'!O16</f>
        <v>0.84071873122849494</v>
      </c>
      <c r="Q1216" s="433" t="str">
        <f>'ABA KING ENTERPRISE'!P16</f>
        <v>C</v>
      </c>
      <c r="R1216" s="434">
        <f>'ABA KING ENTERPRISE'!Q16</f>
        <v>3.1969696969696968</v>
      </c>
      <c r="S1216" s="443">
        <f>'ABA KING ENTERPRISE'!R16</f>
        <v>0.10711363636363615</v>
      </c>
      <c r="T1216" s="443">
        <f>'ABA KING ENTERPRISE'!S16</f>
        <v>1689.6575757575745</v>
      </c>
      <c r="U1216" s="433">
        <f>'ABA KING ENTERPRISE'!T16</f>
        <v>30</v>
      </c>
      <c r="V1216" s="433">
        <f>'ABA KING ENTERPRISE'!U16</f>
        <v>3</v>
      </c>
      <c r="W1216" s="433">
        <f>'ABA KING ENTERPRISE'!V16</f>
        <v>33</v>
      </c>
      <c r="X1216" s="434">
        <f>'ABA KING ENTERPRISE'!W16</f>
        <v>105.5</v>
      </c>
      <c r="Y1216" s="434">
        <f>'ABA KING ENTERPRISE'!X16</f>
        <v>82.5</v>
      </c>
      <c r="Z1216" s="443">
        <f>'ABA KING ENTERPRISE'!Y16</f>
        <v>2.7641409952606577</v>
      </c>
      <c r="AA1216" s="444">
        <f>'ABA KING ENTERPRISE'!Z16</f>
        <v>0.21800947867298578</v>
      </c>
      <c r="AB1216" s="446" t="str">
        <f>'ABA KING ENTERPRISE'!AA16</f>
        <v>VERY LOW-ORDER URGENTLY</v>
      </c>
      <c r="AC1216" s="443">
        <f>'ABA KING ENTERPRISE'!AB16</f>
        <v>43602.774881516554</v>
      </c>
      <c r="AD1216" s="450">
        <f>Table1[[#This Row],[Stock Sell in/Sell out]]*Table1[[#This Row],[Stock Norm +Transit Time]]/Table1[[#This Row],[Stock Norm QTY]]</f>
        <v>7.1943127962085311</v>
      </c>
      <c r="AE1216" s="443">
        <f>Table1[[#This Row],[Stock Norm +Transit Time]]*Table1[[#This Row],[Av. Daily Sales MT]]</f>
        <v>3.5347499999999927</v>
      </c>
    </row>
    <row r="1217" spans="1:31" hidden="1">
      <c r="A1217" s="433" t="s">
        <v>146</v>
      </c>
      <c r="B1217" s="433" t="s">
        <v>150</v>
      </c>
      <c r="C1217" s="433" t="str">
        <f>'ABA KING ENTERPRISE'!B17</f>
        <v>W086</v>
      </c>
      <c r="D1217" s="433" t="str">
        <f>'ABA KING ENTERPRISE'!C17</f>
        <v>JAMAA CLASSI 24 X 300G</v>
      </c>
      <c r="E1217" s="433" t="str">
        <f>'ABA KING ENTERPRISE'!D17</f>
        <v>SOAP</v>
      </c>
      <c r="F1217" s="433" t="str">
        <f>'ABA KING ENTERPRISE'!E17</f>
        <v>JAMAA</v>
      </c>
      <c r="G1217" s="443">
        <f>'ABA KING ENTERPRISE'!F17</f>
        <v>1.6440000000000041</v>
      </c>
      <c r="H1217" s="434">
        <f>'ABA KING ENTERPRISE'!G17</f>
        <v>228</v>
      </c>
      <c r="I1217" s="443">
        <f>'ABA KING ENTERPRISE'!H17</f>
        <v>40189.653333333335</v>
      </c>
      <c r="J1217" s="433">
        <f>'ABA KING ENTERPRISE'!I17</f>
        <v>0</v>
      </c>
      <c r="K1217" s="443">
        <f>'ABA KING ENTERPRISE'!J17</f>
        <v>0</v>
      </c>
      <c r="L1217" s="443">
        <f>'ABA KING ENTERPRISE'!K17</f>
        <v>0</v>
      </c>
      <c r="M1217" s="443">
        <f>'ABA KING ENTERPRISE'!L17</f>
        <v>176.27040935672517</v>
      </c>
      <c r="N1217" s="433">
        <f>'ABA KING ENTERPRISE'!M17</f>
        <v>5</v>
      </c>
      <c r="O1217" s="444">
        <f>'ABA KING ENTERPRISE'!N17</f>
        <v>8.9553061587121299E-3</v>
      </c>
      <c r="P1217" s="433">
        <f>'ABA KING ENTERPRISE'!O17</f>
        <v>0.84967403738720704</v>
      </c>
      <c r="Q1217" s="433" t="str">
        <f>'ABA KING ENTERPRISE'!P17</f>
        <v>C</v>
      </c>
      <c r="R1217" s="434">
        <f>'ABA KING ENTERPRISE'!Q17</f>
        <v>10.363636363636363</v>
      </c>
      <c r="S1217" s="443">
        <f>'ABA KING ENTERPRISE'!R17</f>
        <v>7.472727272727292E-2</v>
      </c>
      <c r="T1217" s="443">
        <f>'ABA KING ENTERPRISE'!S17</f>
        <v>1826.8024242424244</v>
      </c>
      <c r="U1217" s="433">
        <f>'ABA KING ENTERPRISE'!T17</f>
        <v>30</v>
      </c>
      <c r="V1217" s="433">
        <f>'ABA KING ENTERPRISE'!U17</f>
        <v>3</v>
      </c>
      <c r="W1217" s="433">
        <f>'ABA KING ENTERPRISE'!V17</f>
        <v>33</v>
      </c>
      <c r="X1217" s="434">
        <f>'ABA KING ENTERPRISE'!W17</f>
        <v>342</v>
      </c>
      <c r="Y1217" s="434">
        <f>'ABA KING ENTERPRISE'!X17</f>
        <v>342</v>
      </c>
      <c r="Z1217" s="443">
        <f>'ABA KING ENTERPRISE'!Y17</f>
        <v>2.466000000000006</v>
      </c>
      <c r="AA1217" s="444">
        <f>'ABA KING ENTERPRISE'!Z17</f>
        <v>0</v>
      </c>
      <c r="AB1217" s="446" t="str">
        <f>'ABA KING ENTERPRISE'!AA17</f>
        <v>VERY LOW-ORDER URGENTLY</v>
      </c>
      <c r="AC1217" s="443">
        <f>'ABA KING ENTERPRISE'!AB17</f>
        <v>60284.48000000001</v>
      </c>
      <c r="AD1217" s="450">
        <f>Table1[[#This Row],[Stock Sell in/Sell out]]*Table1[[#This Row],[Stock Norm +Transit Time]]/Table1[[#This Row],[Stock Norm QTY]]</f>
        <v>0</v>
      </c>
      <c r="AE1217" s="443">
        <f>Table1[[#This Row],[Stock Norm +Transit Time]]*Table1[[#This Row],[Av. Daily Sales MT]]</f>
        <v>2.4660000000000064</v>
      </c>
    </row>
    <row r="1218" spans="1:31" hidden="1">
      <c r="A1218" s="433" t="s">
        <v>146</v>
      </c>
      <c r="B1218" s="433" t="s">
        <v>150</v>
      </c>
      <c r="C1218" s="433" t="str">
        <f>'ABA KING ENTERPRISE'!B18</f>
        <v>W168</v>
      </c>
      <c r="D1218" s="433" t="str">
        <f>'ABA KING ENTERPRISE'!C18</f>
        <v>JAMAA 24 X 200G</v>
      </c>
      <c r="E1218" s="433" t="str">
        <f>'ABA KING ENTERPRISE'!D18</f>
        <v>SOAP</v>
      </c>
      <c r="F1218" s="433" t="str">
        <f>'ABA KING ENTERPRISE'!E18</f>
        <v>JAMAA</v>
      </c>
      <c r="G1218" s="443">
        <f>'ABA KING ENTERPRISE'!F18</f>
        <v>1.5503999999999964</v>
      </c>
      <c r="H1218" s="434">
        <f>'ABA KING ENTERPRISE'!G18</f>
        <v>321.66666666666669</v>
      </c>
      <c r="I1218" s="443">
        <f>'ABA KING ENTERPRISE'!H18</f>
        <v>28614.743333333332</v>
      </c>
      <c r="J1218" s="433">
        <f>'ABA KING ENTERPRISE'!I18</f>
        <v>0</v>
      </c>
      <c r="K1218" s="443">
        <f>'ABA KING ENTERPRISE'!J18</f>
        <v>0</v>
      </c>
      <c r="L1218" s="443">
        <f>'ABA KING ENTERPRISE'!K18</f>
        <v>0</v>
      </c>
      <c r="M1218" s="443">
        <f>'ABA KING ENTERPRISE'!L18</f>
        <v>88.957751295336777</v>
      </c>
      <c r="N1218" s="433">
        <f>'ABA KING ENTERPRISE'!M18</f>
        <v>1</v>
      </c>
      <c r="O1218" s="444">
        <f>'ABA KING ENTERPRISE'!N18</f>
        <v>8.4454420124496481E-3</v>
      </c>
      <c r="P1218" s="433">
        <f>'ABA KING ENTERPRISE'!O18</f>
        <v>0.85811947939965671</v>
      </c>
      <c r="Q1218" s="433" t="str">
        <f>'ABA KING ENTERPRISE'!P18</f>
        <v>C</v>
      </c>
      <c r="R1218" s="434">
        <f>'ABA KING ENTERPRISE'!Q18</f>
        <v>14.621212121212123</v>
      </c>
      <c r="S1218" s="443">
        <f>'ABA KING ENTERPRISE'!R18</f>
        <v>7.0472727272727118E-2</v>
      </c>
      <c r="T1218" s="443">
        <f>'ABA KING ENTERPRISE'!S18</f>
        <v>1300.6701515151515</v>
      </c>
      <c r="U1218" s="433">
        <f>'ABA KING ENTERPRISE'!T18</f>
        <v>30</v>
      </c>
      <c r="V1218" s="433">
        <f>'ABA KING ENTERPRISE'!U18</f>
        <v>3</v>
      </c>
      <c r="W1218" s="433">
        <f>'ABA KING ENTERPRISE'!V18</f>
        <v>33</v>
      </c>
      <c r="X1218" s="434">
        <f>'ABA KING ENTERPRISE'!W18</f>
        <v>482.50000000000006</v>
      </c>
      <c r="Y1218" s="434">
        <f>'ABA KING ENTERPRISE'!X18</f>
        <v>482.50000000000006</v>
      </c>
      <c r="Z1218" s="443">
        <f>'ABA KING ENTERPRISE'!Y18</f>
        <v>2.3255999999999948</v>
      </c>
      <c r="AA1218" s="444">
        <f>'ABA KING ENTERPRISE'!Z18</f>
        <v>0</v>
      </c>
      <c r="AB1218" s="446" t="str">
        <f>'ABA KING ENTERPRISE'!AA18</f>
        <v>VERY LOW-ORDER URGENTLY</v>
      </c>
      <c r="AC1218" s="443">
        <f>'ABA KING ENTERPRISE'!AB18</f>
        <v>42922.114999999998</v>
      </c>
      <c r="AD1218" s="450">
        <f>Table1[[#This Row],[Stock Sell in/Sell out]]*Table1[[#This Row],[Stock Norm +Transit Time]]/Table1[[#This Row],[Stock Norm QTY]]</f>
        <v>0</v>
      </c>
      <c r="AE1218" s="443">
        <f>Table1[[#This Row],[Stock Norm +Transit Time]]*Table1[[#This Row],[Av. Daily Sales MT]]</f>
        <v>2.3255999999999948</v>
      </c>
    </row>
    <row r="1219" spans="1:31" hidden="1">
      <c r="A1219" s="433" t="s">
        <v>146</v>
      </c>
      <c r="B1219" s="433" t="s">
        <v>150</v>
      </c>
      <c r="C1219" s="433" t="str">
        <f>'ABA KING ENTERPRISE'!B19</f>
        <v>W112</v>
      </c>
      <c r="D1219" s="433" t="str">
        <f>'ABA KING ENTERPRISE'!C19</f>
        <v>FORTUNE DELIGHT 4.5KG</v>
      </c>
      <c r="E1219" s="433" t="str">
        <f>'ABA KING ENTERPRISE'!D19</f>
        <v>RICE</v>
      </c>
      <c r="F1219" s="433" t="str">
        <f>'ABA KING ENTERPRISE'!E19</f>
        <v>FORTUNE DELIGHT</v>
      </c>
      <c r="G1219" s="443">
        <f>'ABA KING ENTERPRISE'!F19</f>
        <v>1.319999999999999</v>
      </c>
      <c r="H1219" s="434">
        <f>'ABA KING ENTERPRISE'!G19</f>
        <v>41.333333333333336</v>
      </c>
      <c r="I1219" s="443">
        <f>'ABA KING ENTERPRISE'!H19</f>
        <v>21674</v>
      </c>
      <c r="J1219" s="433">
        <f>'ABA KING ENTERPRISE'!I19</f>
        <v>107</v>
      </c>
      <c r="K1219" s="443">
        <f>'ABA KING ENTERPRISE'!J19</f>
        <v>2.4075000000000002</v>
      </c>
      <c r="L1219" s="443">
        <f>'ABA KING ENTERPRISE'!K19</f>
        <v>56107.693548387098</v>
      </c>
      <c r="M1219" s="443">
        <f>'ABA KING ENTERPRISE'!L19</f>
        <v>524.37096774193549</v>
      </c>
      <c r="N1219" s="433">
        <f>'ABA KING ENTERPRISE'!M19</f>
        <v>12</v>
      </c>
      <c r="O1219" s="444">
        <f>'ABA KING ENTERPRISE'!N19</f>
        <v>7.1903918062651909E-3</v>
      </c>
      <c r="P1219" s="433">
        <f>'ABA KING ENTERPRISE'!O19</f>
        <v>0.86530987120592195</v>
      </c>
      <c r="Q1219" s="433" t="str">
        <f>'ABA KING ENTERPRISE'!P19</f>
        <v>C</v>
      </c>
      <c r="R1219" s="434">
        <f>'ABA KING ENTERPRISE'!Q19</f>
        <v>1.8787878787878789</v>
      </c>
      <c r="S1219" s="443">
        <f>'ABA KING ENTERPRISE'!R19</f>
        <v>5.9999999999999949E-2</v>
      </c>
      <c r="T1219" s="443">
        <f>'ABA KING ENTERPRISE'!S19</f>
        <v>985.18181818181813</v>
      </c>
      <c r="U1219" s="433">
        <f>'ABA KING ENTERPRISE'!T19</f>
        <v>30</v>
      </c>
      <c r="V1219" s="433">
        <f>'ABA KING ENTERPRISE'!U19</f>
        <v>3</v>
      </c>
      <c r="W1219" s="433">
        <f>'ABA KING ENTERPRISE'!V19</f>
        <v>33</v>
      </c>
      <c r="X1219" s="434">
        <f>'ABA KING ENTERPRISE'!W19</f>
        <v>62</v>
      </c>
      <c r="Y1219" s="434">
        <f>'ABA KING ENTERPRISE'!X19</f>
        <v>0</v>
      </c>
      <c r="Z1219" s="443">
        <f>'ABA KING ENTERPRISE'!Y19</f>
        <v>0</v>
      </c>
      <c r="AA1219" s="444">
        <f>'ABA KING ENTERPRISE'!Z19</f>
        <v>1.7258064516129032</v>
      </c>
      <c r="AB1219" s="446" t="str">
        <f>'ABA KING ENTERPRISE'!AA19</f>
        <v>HIGH-DON’T ORDER</v>
      </c>
      <c r="AC1219" s="443">
        <f>'ABA KING ENTERPRISE'!AB19</f>
        <v>0</v>
      </c>
      <c r="AD1219" s="450">
        <f>Table1[[#This Row],[Stock Sell in/Sell out]]*Table1[[#This Row],[Stock Norm +Transit Time]]/Table1[[#This Row],[Stock Norm QTY]]</f>
        <v>56.951612903225808</v>
      </c>
      <c r="AE1219" s="443">
        <f>Table1[[#This Row],[Stock Norm +Transit Time]]*Table1[[#This Row],[Av. Daily Sales MT]]</f>
        <v>1.9799999999999984</v>
      </c>
    </row>
    <row r="1220" spans="1:31" hidden="1">
      <c r="A1220" s="433" t="s">
        <v>146</v>
      </c>
      <c r="B1220" s="433" t="s">
        <v>150</v>
      </c>
      <c r="C1220" s="433" t="str">
        <f>'ABA KING ENTERPRISE'!B20</f>
        <v>W235</v>
      </c>
      <c r="D1220" s="433" t="str">
        <f>'ABA KING ENTERPRISE'!C20</f>
        <v>DINOR 5LT</v>
      </c>
      <c r="E1220" s="433" t="str">
        <f>'ABA KING ENTERPRISE'!D20</f>
        <v>COOKING OIL</v>
      </c>
      <c r="F1220" s="433" t="str">
        <f>'ABA KING ENTERPRISE'!E20</f>
        <v>NO BRAND</v>
      </c>
      <c r="G1220" s="443">
        <f>'ABA KING ENTERPRISE'!F20</f>
        <v>1.2554999999999998</v>
      </c>
      <c r="H1220" s="434">
        <f>'ABA KING ENTERPRISE'!G20</f>
        <v>41</v>
      </c>
      <c r="I1220" s="443">
        <f>'ABA KING ENTERPRISE'!H20</f>
        <v>6889.583333333333</v>
      </c>
      <c r="J1220" s="433">
        <f>'ABA KING ENTERPRISE'!I20</f>
        <v>0</v>
      </c>
      <c r="K1220" s="443">
        <f>'ABA KING ENTERPRISE'!J20</f>
        <v>0</v>
      </c>
      <c r="L1220" s="443">
        <f>'ABA KING ENTERPRISE'!K20</f>
        <v>0</v>
      </c>
      <c r="M1220" s="443">
        <f>'ABA KING ENTERPRISE'!L20</f>
        <v>168.03861788617886</v>
      </c>
      <c r="N1220" s="433">
        <f>'ABA KING ENTERPRISE'!M20</f>
        <v>12</v>
      </c>
      <c r="O1220" s="444">
        <f>'ABA KING ENTERPRISE'!N20</f>
        <v>6.8390431157317822E-3</v>
      </c>
      <c r="P1220" s="433">
        <f>'ABA KING ENTERPRISE'!O20</f>
        <v>0.87214891432165376</v>
      </c>
      <c r="Q1220" s="433" t="str">
        <f>'ABA KING ENTERPRISE'!P20</f>
        <v>C</v>
      </c>
      <c r="R1220" s="434">
        <f>'ABA KING ENTERPRISE'!Q20</f>
        <v>1.8636363636363635</v>
      </c>
      <c r="S1220" s="443">
        <f>'ABA KING ENTERPRISE'!R20</f>
        <v>5.706818181818181E-2</v>
      </c>
      <c r="T1220" s="443">
        <f>'ABA KING ENTERPRISE'!S20</f>
        <v>313.16287878787875</v>
      </c>
      <c r="U1220" s="433">
        <f>'ABA KING ENTERPRISE'!T20</f>
        <v>30</v>
      </c>
      <c r="V1220" s="433">
        <f>'ABA KING ENTERPRISE'!U20</f>
        <v>3</v>
      </c>
      <c r="W1220" s="433">
        <f>'ABA KING ENTERPRISE'!V20</f>
        <v>33</v>
      </c>
      <c r="X1220" s="434">
        <f>'ABA KING ENTERPRISE'!W20</f>
        <v>61.5</v>
      </c>
      <c r="Y1220" s="434">
        <f>'ABA KING ENTERPRISE'!X20</f>
        <v>61.5</v>
      </c>
      <c r="Z1220" s="443">
        <f>'ABA KING ENTERPRISE'!Y20</f>
        <v>1.8832499999999996</v>
      </c>
      <c r="AA1220" s="444">
        <f>'ABA KING ENTERPRISE'!Z20</f>
        <v>0</v>
      </c>
      <c r="AB1220" s="446" t="str">
        <f>'ABA KING ENTERPRISE'!AA20</f>
        <v>VERY LOW-ORDER URGENTLY</v>
      </c>
      <c r="AC1220" s="443">
        <f>'ABA KING ENTERPRISE'!AB20</f>
        <v>10334.375</v>
      </c>
      <c r="AD1220" s="450">
        <f>Table1[[#This Row],[Stock Sell in/Sell out]]*Table1[[#This Row],[Stock Norm +Transit Time]]/Table1[[#This Row],[Stock Norm QTY]]</f>
        <v>0</v>
      </c>
      <c r="AE1220" s="443">
        <f>Table1[[#This Row],[Stock Norm +Transit Time]]*Table1[[#This Row],[Av. Daily Sales MT]]</f>
        <v>1.8832499999999996</v>
      </c>
    </row>
    <row r="1221" spans="1:31" hidden="1">
      <c r="A1221" s="433" t="s">
        <v>146</v>
      </c>
      <c r="B1221" s="433" t="s">
        <v>150</v>
      </c>
      <c r="C1221" s="433" t="str">
        <f>'ABA KING ENTERPRISE'!B21</f>
        <v>W176</v>
      </c>
      <c r="D1221" s="433" t="str">
        <f>'ABA KING ENTERPRISE'!C21</f>
        <v>FORTUNE VIET 50KG</v>
      </c>
      <c r="E1221" s="433" t="str">
        <f>'ABA KING ENTERPRISE'!D21</f>
        <v>RICE</v>
      </c>
      <c r="F1221" s="433" t="str">
        <f>'ABA KING ENTERPRISE'!E21</f>
        <v>FORTUNE</v>
      </c>
      <c r="G1221" s="443">
        <f>'ABA KING ENTERPRISE'!F21</f>
        <v>1.2333333333333329</v>
      </c>
      <c r="H1221" s="434">
        <f>'ABA KING ENTERPRISE'!G21</f>
        <v>24.666666666666664</v>
      </c>
      <c r="I1221" s="443">
        <f>'ABA KING ENTERPRISE'!H21</f>
        <v>15395.333333333334</v>
      </c>
      <c r="J1221" s="433">
        <f>'ABA KING ENTERPRISE'!I21</f>
        <v>71</v>
      </c>
      <c r="K1221" s="443">
        <f>'ABA KING ENTERPRISE'!J21</f>
        <v>3.55</v>
      </c>
      <c r="L1221" s="443">
        <f>'ABA KING ENTERPRISE'!K21</f>
        <v>44313.5945945946</v>
      </c>
      <c r="M1221" s="443">
        <f>'ABA KING ENTERPRISE'!L21</f>
        <v>624.13513513513522</v>
      </c>
      <c r="N1221" s="433">
        <f>'ABA KING ENTERPRISE'!M21</f>
        <v>1</v>
      </c>
      <c r="O1221" s="444">
        <f>'ABA KING ENTERPRISE'!N21</f>
        <v>6.7182953745407118E-3</v>
      </c>
      <c r="P1221" s="433">
        <f>'ABA KING ENTERPRISE'!O21</f>
        <v>0.87886720969619447</v>
      </c>
      <c r="Q1221" s="433" t="str">
        <f>'ABA KING ENTERPRISE'!P21</f>
        <v>C</v>
      </c>
      <c r="R1221" s="434">
        <f>'ABA KING ENTERPRISE'!Q21</f>
        <v>1.1212121212121211</v>
      </c>
      <c r="S1221" s="443">
        <f>'ABA KING ENTERPRISE'!R21</f>
        <v>5.606060606060604E-2</v>
      </c>
      <c r="T1221" s="443">
        <f>'ABA KING ENTERPRISE'!S21</f>
        <v>699.78787878787887</v>
      </c>
      <c r="U1221" s="433">
        <f>'ABA KING ENTERPRISE'!T21</f>
        <v>30</v>
      </c>
      <c r="V1221" s="433">
        <f>'ABA KING ENTERPRISE'!U21</f>
        <v>3</v>
      </c>
      <c r="W1221" s="433">
        <f>'ABA KING ENTERPRISE'!V21</f>
        <v>33</v>
      </c>
      <c r="X1221" s="434">
        <f>'ABA KING ENTERPRISE'!W21</f>
        <v>37</v>
      </c>
      <c r="Y1221" s="434">
        <f>'ABA KING ENTERPRISE'!X21</f>
        <v>0</v>
      </c>
      <c r="Z1221" s="443">
        <f>'ABA KING ENTERPRISE'!Y21</f>
        <v>0</v>
      </c>
      <c r="AA1221" s="444">
        <f>'ABA KING ENTERPRISE'!Z21</f>
        <v>1.9189189189189189</v>
      </c>
      <c r="AB1221" s="446" t="str">
        <f>'ABA KING ENTERPRISE'!AA21</f>
        <v>HIGH-DON’T ORDER</v>
      </c>
      <c r="AC1221" s="443">
        <f>'ABA KING ENTERPRISE'!AB21</f>
        <v>0</v>
      </c>
      <c r="AD1221" s="450">
        <f>Table1[[#This Row],[Stock Sell in/Sell out]]*Table1[[#This Row],[Stock Norm +Transit Time]]/Table1[[#This Row],[Stock Norm QTY]]</f>
        <v>63.324324324324323</v>
      </c>
      <c r="AE1221" s="443">
        <f>Table1[[#This Row],[Stock Norm +Transit Time]]*Table1[[#This Row],[Av. Daily Sales MT]]</f>
        <v>1.8499999999999994</v>
      </c>
    </row>
    <row r="1222" spans="1:31" hidden="1">
      <c r="A1222" s="433" t="s">
        <v>146</v>
      </c>
      <c r="B1222" s="433" t="s">
        <v>150</v>
      </c>
      <c r="C1222" s="433" t="str">
        <f>'ABA KING ENTERPRISE'!B22</f>
        <v>W043</v>
      </c>
      <c r="D1222" s="433" t="str">
        <f>'ABA KING ENTERPRISE'!C22</f>
        <v>FORTUNE VIET 25KG</v>
      </c>
      <c r="E1222" s="433" t="str">
        <f>'ABA KING ENTERPRISE'!D22</f>
        <v>RICE</v>
      </c>
      <c r="F1222" s="433" t="str">
        <f>'ABA KING ENTERPRISE'!E22</f>
        <v>FORTUNE</v>
      </c>
      <c r="G1222" s="443">
        <f>'ABA KING ENTERPRISE'!F22</f>
        <v>1.2166666666666655</v>
      </c>
      <c r="H1222" s="434">
        <f>'ABA KING ENTERPRISE'!G22</f>
        <v>48.666666666666671</v>
      </c>
      <c r="I1222" s="443">
        <f>'ABA KING ENTERPRISE'!H22</f>
        <v>15686.666666666666</v>
      </c>
      <c r="J1222" s="433">
        <f>'ABA KING ENTERPRISE'!I22</f>
        <v>101</v>
      </c>
      <c r="K1222" s="443">
        <f>'ABA KING ENTERPRISE'!J22</f>
        <v>2.5249999999999999</v>
      </c>
      <c r="L1222" s="443">
        <f>'ABA KING ENTERPRISE'!K22</f>
        <v>32555.205479452048</v>
      </c>
      <c r="M1222" s="443">
        <f>'ABA KING ENTERPRISE'!L22</f>
        <v>322.32876712328761</v>
      </c>
      <c r="N1222" s="433">
        <f>'ABA KING ENTERPRISE'!M22</f>
        <v>16</v>
      </c>
      <c r="O1222" s="444">
        <f>'ABA KING ENTERPRISE'!N22</f>
        <v>6.627507599209076E-3</v>
      </c>
      <c r="P1222" s="433">
        <f>'ABA KING ENTERPRISE'!O22</f>
        <v>0.88549471729540352</v>
      </c>
      <c r="Q1222" s="433" t="str">
        <f>'ABA KING ENTERPRISE'!P22</f>
        <v>C</v>
      </c>
      <c r="R1222" s="434">
        <f>'ABA KING ENTERPRISE'!Q22</f>
        <v>2.2121212121212124</v>
      </c>
      <c r="S1222" s="443">
        <f>'ABA KING ENTERPRISE'!R22</f>
        <v>5.530303030303025E-2</v>
      </c>
      <c r="T1222" s="443">
        <f>'ABA KING ENTERPRISE'!S22</f>
        <v>713.030303030303</v>
      </c>
      <c r="U1222" s="433">
        <f>'ABA KING ENTERPRISE'!T22</f>
        <v>30</v>
      </c>
      <c r="V1222" s="433">
        <f>'ABA KING ENTERPRISE'!U22</f>
        <v>3</v>
      </c>
      <c r="W1222" s="433">
        <f>'ABA KING ENTERPRISE'!V22</f>
        <v>33</v>
      </c>
      <c r="X1222" s="434">
        <f>'ABA KING ENTERPRISE'!W22</f>
        <v>73.000000000000014</v>
      </c>
      <c r="Y1222" s="434">
        <f>'ABA KING ENTERPRISE'!X22</f>
        <v>0</v>
      </c>
      <c r="Z1222" s="443">
        <f>'ABA KING ENTERPRISE'!Y22</f>
        <v>0</v>
      </c>
      <c r="AA1222" s="444">
        <f>'ABA KING ENTERPRISE'!Z22</f>
        <v>1.3835616438356162</v>
      </c>
      <c r="AB1222" s="446" t="str">
        <f>'ABA KING ENTERPRISE'!AA22</f>
        <v>HIGH-DON’T ORDER</v>
      </c>
      <c r="AC1222" s="443">
        <f>'ABA KING ENTERPRISE'!AB22</f>
        <v>0</v>
      </c>
      <c r="AD1222" s="450">
        <f>Table1[[#This Row],[Stock Sell in/Sell out]]*Table1[[#This Row],[Stock Norm +Transit Time]]/Table1[[#This Row],[Stock Norm QTY]]</f>
        <v>45.657534246575331</v>
      </c>
      <c r="AE1222" s="443">
        <f>Table1[[#This Row],[Stock Norm +Transit Time]]*Table1[[#This Row],[Av. Daily Sales MT]]</f>
        <v>1.8249999999999982</v>
      </c>
    </row>
    <row r="1223" spans="1:31" hidden="1">
      <c r="A1223" s="433" t="s">
        <v>146</v>
      </c>
      <c r="B1223" s="433" t="s">
        <v>150</v>
      </c>
      <c r="C1223" s="433" t="str">
        <f>'ABA KING ENTERPRISE'!B23</f>
        <v>W226</v>
      </c>
      <c r="D1223" s="433" t="str">
        <f>'ABA KING ENTERPRISE'!C23</f>
        <v>JAMAA BLUE SOAP 48X120GM</v>
      </c>
      <c r="E1223" s="433" t="str">
        <f>'ABA KING ENTERPRISE'!D23</f>
        <v>SOAP</v>
      </c>
      <c r="F1223" s="433" t="str">
        <f>'ABA KING ENTERPRISE'!E23</f>
        <v>JAMAA</v>
      </c>
      <c r="G1223" s="443">
        <f>'ABA KING ENTERPRISE'!F23</f>
        <v>1.2095999999999987</v>
      </c>
      <c r="H1223" s="434">
        <f>'ABA KING ENTERPRISE'!G23</f>
        <v>208.66666666666669</v>
      </c>
      <c r="I1223" s="443">
        <f>'ABA KING ENTERPRISE'!H23</f>
        <v>17383.773333333345</v>
      </c>
      <c r="J1223" s="433">
        <f>'ABA KING ENTERPRISE'!I23</f>
        <v>0</v>
      </c>
      <c r="K1223" s="443">
        <f>'ABA KING ENTERPRISE'!J23</f>
        <v>0</v>
      </c>
      <c r="L1223" s="443">
        <f>'ABA KING ENTERPRISE'!K23</f>
        <v>0</v>
      </c>
      <c r="M1223" s="443">
        <f>'ABA KING ENTERPRISE'!L23</f>
        <v>83.308817891373849</v>
      </c>
      <c r="N1223" s="433">
        <f>'ABA KING ENTERPRISE'!M23</f>
        <v>60</v>
      </c>
      <c r="O1223" s="444">
        <f>'ABA KING ENTERPRISE'!N23</f>
        <v>6.5890135824684636E-3</v>
      </c>
      <c r="P1223" s="433">
        <f>'ABA KING ENTERPRISE'!O23</f>
        <v>0.89208373087787196</v>
      </c>
      <c r="Q1223" s="433" t="str">
        <f>'ABA KING ENTERPRISE'!P23</f>
        <v>C</v>
      </c>
      <c r="R1223" s="434">
        <f>'ABA KING ENTERPRISE'!Q23</f>
        <v>9.4848484848484862</v>
      </c>
      <c r="S1223" s="443">
        <f>'ABA KING ENTERPRISE'!R23</f>
        <v>5.4981818181818125E-2</v>
      </c>
      <c r="T1223" s="443">
        <f>'ABA KING ENTERPRISE'!S23</f>
        <v>790.17151515151568</v>
      </c>
      <c r="U1223" s="433">
        <f>'ABA KING ENTERPRISE'!T23</f>
        <v>30</v>
      </c>
      <c r="V1223" s="433">
        <f>'ABA KING ENTERPRISE'!U23</f>
        <v>3</v>
      </c>
      <c r="W1223" s="433">
        <f>'ABA KING ENTERPRISE'!V23</f>
        <v>33</v>
      </c>
      <c r="X1223" s="434">
        <f>'ABA KING ENTERPRISE'!W23</f>
        <v>313.00000000000006</v>
      </c>
      <c r="Y1223" s="434">
        <f>'ABA KING ENTERPRISE'!X23</f>
        <v>313.00000000000006</v>
      </c>
      <c r="Z1223" s="443">
        <f>'ABA KING ENTERPRISE'!Y23</f>
        <v>1.8143999999999982</v>
      </c>
      <c r="AA1223" s="444">
        <f>'ABA KING ENTERPRISE'!Z23</f>
        <v>0</v>
      </c>
      <c r="AB1223" s="446" t="str">
        <f>'ABA KING ENTERPRISE'!AA23</f>
        <v>VERY LOW-ORDER URGENTLY</v>
      </c>
      <c r="AC1223" s="443">
        <f>'ABA KING ENTERPRISE'!AB23</f>
        <v>26075.660000000018</v>
      </c>
      <c r="AD1223" s="450">
        <f>Table1[[#This Row],[Stock Sell in/Sell out]]*Table1[[#This Row],[Stock Norm +Transit Time]]/Table1[[#This Row],[Stock Norm QTY]]</f>
        <v>0</v>
      </c>
      <c r="AE1223" s="443">
        <f>Table1[[#This Row],[Stock Norm +Transit Time]]*Table1[[#This Row],[Av. Daily Sales MT]]</f>
        <v>1.814399999999998</v>
      </c>
    </row>
    <row r="1224" spans="1:31" hidden="1">
      <c r="A1224" s="433" t="s">
        <v>146</v>
      </c>
      <c r="B1224" s="433" t="s">
        <v>150</v>
      </c>
      <c r="C1224" s="433" t="str">
        <f>'ABA KING ENTERPRISE'!B24</f>
        <v>W022</v>
      </c>
      <c r="D1224" s="433" t="str">
        <f>'ABA KING ENTERPRISE'!C24</f>
        <v>FRYTOL 50ML X 72SCH</v>
      </c>
      <c r="E1224" s="433" t="str">
        <f>'ABA KING ENTERPRISE'!D24</f>
        <v>COOKING OIL</v>
      </c>
      <c r="F1224" s="433" t="str">
        <f>'ABA KING ENTERPRISE'!E24</f>
        <v>FRYTOL</v>
      </c>
      <c r="G1224" s="443">
        <f>'ABA KING ENTERPRISE'!F24</f>
        <v>1.1242666666666832</v>
      </c>
      <c r="H1224" s="434">
        <f>'ABA KING ENTERPRISE'!G24</f>
        <v>327.66666666666663</v>
      </c>
      <c r="I1224" s="443">
        <f>'ABA KING ENTERPRISE'!H24</f>
        <v>48594.880000000405</v>
      </c>
      <c r="J1224" s="433">
        <f>'ABA KING ENTERPRISE'!I24</f>
        <v>21</v>
      </c>
      <c r="K1224" s="443">
        <f>'ABA KING ENTERPRISE'!J24</f>
        <v>6.8040000000000003E-2</v>
      </c>
      <c r="L1224" s="443">
        <f>'ABA KING ENTERPRISE'!K24</f>
        <v>3114.4226246185408</v>
      </c>
      <c r="M1224" s="443">
        <f>'ABA KING ENTERPRISE'!L24</f>
        <v>148.30583926754957</v>
      </c>
      <c r="N1224" s="433">
        <f>'ABA KING ENTERPRISE'!M24</f>
        <v>12</v>
      </c>
      <c r="O1224" s="444">
        <f>'ABA KING ENTERPRISE'!N24</f>
        <v>6.1241801727706085E-3</v>
      </c>
      <c r="P1224" s="433">
        <f>'ABA KING ENTERPRISE'!O24</f>
        <v>0.89820791105064257</v>
      </c>
      <c r="Q1224" s="433" t="str">
        <f>'ABA KING ENTERPRISE'!P24</f>
        <v>C</v>
      </c>
      <c r="R1224" s="434">
        <f>'ABA KING ENTERPRISE'!Q24</f>
        <v>14.893939393939393</v>
      </c>
      <c r="S1224" s="443">
        <f>'ABA KING ENTERPRISE'!R24</f>
        <v>5.1103030303031052E-2</v>
      </c>
      <c r="T1224" s="443">
        <f>'ABA KING ENTERPRISE'!S24</f>
        <v>2208.8581818182001</v>
      </c>
      <c r="U1224" s="433">
        <f>'ABA KING ENTERPRISE'!T24</f>
        <v>30</v>
      </c>
      <c r="V1224" s="433">
        <f>'ABA KING ENTERPRISE'!U24</f>
        <v>3</v>
      </c>
      <c r="W1224" s="433">
        <f>'ABA KING ENTERPRISE'!V24</f>
        <v>33</v>
      </c>
      <c r="X1224" s="434">
        <f>'ABA KING ENTERPRISE'!W24</f>
        <v>491.49999999999994</v>
      </c>
      <c r="Y1224" s="434">
        <f>'ABA KING ENTERPRISE'!X24</f>
        <v>470.49999999999994</v>
      </c>
      <c r="Z1224" s="443">
        <f>'ABA KING ENTERPRISE'!Y24</f>
        <v>1.6143462868769312</v>
      </c>
      <c r="AA1224" s="444">
        <f>'ABA KING ENTERPRISE'!Z24</f>
        <v>4.2726347914547311E-2</v>
      </c>
      <c r="AB1224" s="446" t="str">
        <f>'ABA KING ENTERPRISE'!AA24</f>
        <v>VERY LOW-ORDER URGENTLY</v>
      </c>
      <c r="AC1224" s="443">
        <f>'ABA KING ENTERPRISE'!AB24</f>
        <v>69777.897375382061</v>
      </c>
      <c r="AD1224" s="450">
        <f>Table1[[#This Row],[Stock Sell in/Sell out]]*Table1[[#This Row],[Stock Norm +Transit Time]]/Table1[[#This Row],[Stock Norm QTY]]</f>
        <v>1.4099694811800612</v>
      </c>
      <c r="AE1224" s="443">
        <f>Table1[[#This Row],[Stock Norm +Transit Time]]*Table1[[#This Row],[Av. Daily Sales MT]]</f>
        <v>1.6864000000000248</v>
      </c>
    </row>
    <row r="1225" spans="1:31" hidden="1">
      <c r="A1225" s="433" t="s">
        <v>146</v>
      </c>
      <c r="B1225" s="433" t="s">
        <v>150</v>
      </c>
      <c r="C1225" s="433" t="str">
        <f>'ABA KING ENTERPRISE'!B25</f>
        <v>W184</v>
      </c>
      <c r="D1225" s="433" t="str">
        <f>'ABA KING ENTERPRISE'!C25</f>
        <v>JAMAA WHITE 200GM</v>
      </c>
      <c r="E1225" s="433" t="str">
        <f>'ABA KING ENTERPRISE'!D25</f>
        <v>SOAP</v>
      </c>
      <c r="F1225" s="433" t="str">
        <f>'ABA KING ENTERPRISE'!E25</f>
        <v>JAMAA</v>
      </c>
      <c r="G1225" s="443">
        <f>'ABA KING ENTERPRISE'!F25</f>
        <v>1.0169866666666643</v>
      </c>
      <c r="H1225" s="434">
        <f>'ABA KING ENTERPRISE'!G25</f>
        <v>186.66666666666669</v>
      </c>
      <c r="I1225" s="443">
        <f>'ABA KING ENTERPRISE'!H25</f>
        <v>22831.833333333325</v>
      </c>
      <c r="J1225" s="433">
        <f>'ABA KING ENTERPRISE'!I25</f>
        <v>0</v>
      </c>
      <c r="K1225" s="443">
        <f>'ABA KING ENTERPRISE'!J25</f>
        <v>0</v>
      </c>
      <c r="L1225" s="443">
        <f>'ABA KING ENTERPRISE'!K25</f>
        <v>0</v>
      </c>
      <c r="M1225" s="443">
        <f>'ABA KING ENTERPRISE'!L25</f>
        <v>122.3133928571428</v>
      </c>
      <c r="N1225" s="433">
        <f>'ABA KING ENTERPRISE'!M25</f>
        <v>20</v>
      </c>
      <c r="O1225" s="444">
        <f>'ABA KING ENTERPRISE'!N25</f>
        <v>5.5397974205158617E-3</v>
      </c>
      <c r="P1225" s="433">
        <f>'ABA KING ENTERPRISE'!O25</f>
        <v>0.90374770847115848</v>
      </c>
      <c r="Q1225" s="433" t="str">
        <f>'ABA KING ENTERPRISE'!P25</f>
        <v>C</v>
      </c>
      <c r="R1225" s="434">
        <f>'ABA KING ENTERPRISE'!Q25</f>
        <v>8.4848484848484862</v>
      </c>
      <c r="S1225" s="443">
        <f>'ABA KING ENTERPRISE'!R25</f>
        <v>4.6226666666666555E-2</v>
      </c>
      <c r="T1225" s="443">
        <f>'ABA KING ENTERPRISE'!S25</f>
        <v>1037.8106060606058</v>
      </c>
      <c r="U1225" s="433">
        <f>'ABA KING ENTERPRISE'!T25</f>
        <v>30</v>
      </c>
      <c r="V1225" s="433">
        <f>'ABA KING ENTERPRISE'!U25</f>
        <v>3</v>
      </c>
      <c r="W1225" s="433">
        <f>'ABA KING ENTERPRISE'!V25</f>
        <v>33</v>
      </c>
      <c r="X1225" s="434">
        <f>'ABA KING ENTERPRISE'!W25</f>
        <v>280.00000000000006</v>
      </c>
      <c r="Y1225" s="434">
        <f>'ABA KING ENTERPRISE'!X25</f>
        <v>280.00000000000006</v>
      </c>
      <c r="Z1225" s="443">
        <f>'ABA KING ENTERPRISE'!Y25</f>
        <v>1.5254799999999966</v>
      </c>
      <c r="AA1225" s="444">
        <f>'ABA KING ENTERPRISE'!Z25</f>
        <v>0</v>
      </c>
      <c r="AB1225" s="446" t="str">
        <f>'ABA KING ENTERPRISE'!AA25</f>
        <v>VERY LOW-ORDER URGENTLY</v>
      </c>
      <c r="AC1225" s="443">
        <f>'ABA KING ENTERPRISE'!AB25</f>
        <v>34247.749999999993</v>
      </c>
      <c r="AD1225" s="450">
        <f>Table1[[#This Row],[Stock Sell in/Sell out]]*Table1[[#This Row],[Stock Norm +Transit Time]]/Table1[[#This Row],[Stock Norm QTY]]</f>
        <v>0</v>
      </c>
      <c r="AE1225" s="443">
        <f>Table1[[#This Row],[Stock Norm +Transit Time]]*Table1[[#This Row],[Av. Daily Sales MT]]</f>
        <v>1.5254799999999964</v>
      </c>
    </row>
    <row r="1226" spans="1:31" hidden="1">
      <c r="A1226" s="433" t="s">
        <v>146</v>
      </c>
      <c r="B1226" s="433" t="s">
        <v>150</v>
      </c>
      <c r="C1226" s="433" t="str">
        <f>'ABA KING ENTERPRISE'!B26</f>
        <v>W159</v>
      </c>
      <c r="D1226" s="433" t="str">
        <f>'ABA KING ENTERPRISE'!C26</f>
        <v>SFO 900ML SCH</v>
      </c>
      <c r="E1226" s="433" t="str">
        <f>'ABA KING ENTERPRISE'!D26</f>
        <v>SUNFLOWER OIL</v>
      </c>
      <c r="F1226" s="433" t="str">
        <f>'ABA KING ENTERPRISE'!E26</f>
        <v>FRYTOL</v>
      </c>
      <c r="G1226" s="443">
        <f>'ABA KING ENTERPRISE'!F26</f>
        <v>1.0168200000000001</v>
      </c>
      <c r="H1226" s="434">
        <f>'ABA KING ENTERPRISE'!G26</f>
        <v>87</v>
      </c>
      <c r="I1226" s="443">
        <f>'ABA KING ENTERPRISE'!H26</f>
        <v>30675.746666666666</v>
      </c>
      <c r="J1226" s="433">
        <f>'ABA KING ENTERPRISE'!I26</f>
        <v>0</v>
      </c>
      <c r="K1226" s="443">
        <f>'ABA KING ENTERPRISE'!J26</f>
        <v>0</v>
      </c>
      <c r="L1226" s="443">
        <f>'ABA KING ENTERPRISE'!K26</f>
        <v>0</v>
      </c>
      <c r="M1226" s="443">
        <f>'ABA KING ENTERPRISE'!L26</f>
        <v>352.59478927203065</v>
      </c>
      <c r="N1226" s="433">
        <f>'ABA KING ENTERPRISE'!M26</f>
        <v>1</v>
      </c>
      <c r="O1226" s="444">
        <f>'ABA KING ENTERPRISE'!N26</f>
        <v>5.5388895427625588E-3</v>
      </c>
      <c r="P1226" s="433">
        <f>'ABA KING ENTERPRISE'!O26</f>
        <v>0.90928659801392109</v>
      </c>
      <c r="Q1226" s="433" t="str">
        <f>'ABA KING ENTERPRISE'!P26</f>
        <v>C</v>
      </c>
      <c r="R1226" s="434">
        <f>'ABA KING ENTERPRISE'!Q26</f>
        <v>3.9545454545454546</v>
      </c>
      <c r="S1226" s="443">
        <f>'ABA KING ENTERPRISE'!R26</f>
        <v>4.6219090909090911E-2</v>
      </c>
      <c r="T1226" s="443">
        <f>'ABA KING ENTERPRISE'!S26</f>
        <v>1394.3521212121211</v>
      </c>
      <c r="U1226" s="433">
        <f>'ABA KING ENTERPRISE'!T26</f>
        <v>30</v>
      </c>
      <c r="V1226" s="433">
        <f>'ABA KING ENTERPRISE'!U26</f>
        <v>3</v>
      </c>
      <c r="W1226" s="433">
        <f>'ABA KING ENTERPRISE'!V26</f>
        <v>33</v>
      </c>
      <c r="X1226" s="434">
        <f>'ABA KING ENTERPRISE'!W26</f>
        <v>130.5</v>
      </c>
      <c r="Y1226" s="434">
        <f>'ABA KING ENTERPRISE'!X26</f>
        <v>130.5</v>
      </c>
      <c r="Z1226" s="443">
        <f>'ABA KING ENTERPRISE'!Y26</f>
        <v>1.5252300000000003</v>
      </c>
      <c r="AA1226" s="444">
        <f>'ABA KING ENTERPRISE'!Z26</f>
        <v>0</v>
      </c>
      <c r="AB1226" s="446" t="str">
        <f>'ABA KING ENTERPRISE'!AA26</f>
        <v>VERY LOW-ORDER URGENTLY</v>
      </c>
      <c r="AC1226" s="443">
        <f>'ABA KING ENTERPRISE'!AB26</f>
        <v>46013.62</v>
      </c>
      <c r="AD1226" s="450">
        <f>Table1[[#This Row],[Stock Sell in/Sell out]]*Table1[[#This Row],[Stock Norm +Transit Time]]/Table1[[#This Row],[Stock Norm QTY]]</f>
        <v>0</v>
      </c>
      <c r="AE1226" s="443">
        <f>Table1[[#This Row],[Stock Norm +Transit Time]]*Table1[[#This Row],[Av. Daily Sales MT]]</f>
        <v>1.5252300000000001</v>
      </c>
    </row>
    <row r="1227" spans="1:31" hidden="1">
      <c r="A1227" s="433" t="s">
        <v>146</v>
      </c>
      <c r="B1227" s="433" t="s">
        <v>150</v>
      </c>
      <c r="C1227" s="433" t="str">
        <f>'ABA KING ENTERPRISE'!B27</f>
        <v>W024</v>
      </c>
      <c r="D1227" s="433" t="str">
        <f>'ABA KING ENTERPRISE'!C27</f>
        <v>FRYTOL 200ML X 24SCH</v>
      </c>
      <c r="E1227" s="433" t="str">
        <f>'ABA KING ENTERPRISE'!D27</f>
        <v>COOKING OIL</v>
      </c>
      <c r="F1227" s="433" t="str">
        <f>'ABA KING ENTERPRISE'!E27</f>
        <v>FRYTOL</v>
      </c>
      <c r="G1227" s="443">
        <f>'ABA KING ENTERPRISE'!F27</f>
        <v>0.99047999999999381</v>
      </c>
      <c r="H1227" s="434">
        <f>'ABA KING ENTERPRISE'!G27</f>
        <v>192.33333333333334</v>
      </c>
      <c r="I1227" s="443">
        <f>'ABA KING ENTERPRISE'!H27</f>
        <v>43890.050000000338</v>
      </c>
      <c r="J1227" s="433">
        <f>'ABA KING ENTERPRISE'!I27</f>
        <v>45</v>
      </c>
      <c r="K1227" s="443">
        <f>'ABA KING ENTERPRISE'!J27</f>
        <v>0.19440000000000002</v>
      </c>
      <c r="L1227" s="443">
        <f>'ABA KING ENTERPRISE'!K27</f>
        <v>10268.902512998346</v>
      </c>
      <c r="M1227" s="443">
        <f>'ABA KING ENTERPRISE'!L27</f>
        <v>228.19783362218544</v>
      </c>
      <c r="N1227" s="433">
        <f>'ABA KING ENTERPRISE'!M27</f>
        <v>1</v>
      </c>
      <c r="O1227" s="444">
        <f>'ABA KING ENTERPRISE'!N27</f>
        <v>5.3954085426284144E-3</v>
      </c>
      <c r="P1227" s="433">
        <f>'ABA KING ENTERPRISE'!O27</f>
        <v>0.91468200655654952</v>
      </c>
      <c r="Q1227" s="433" t="str">
        <f>'ABA KING ENTERPRISE'!P27</f>
        <v>C</v>
      </c>
      <c r="R1227" s="434">
        <f>'ABA KING ENTERPRISE'!Q27</f>
        <v>8.7424242424242422</v>
      </c>
      <c r="S1227" s="443">
        <f>'ABA KING ENTERPRISE'!R27</f>
        <v>4.5021818181817899E-2</v>
      </c>
      <c r="T1227" s="443">
        <f>'ABA KING ENTERPRISE'!S27</f>
        <v>1995.0022727272881</v>
      </c>
      <c r="U1227" s="433">
        <f>'ABA KING ENTERPRISE'!T27</f>
        <v>30</v>
      </c>
      <c r="V1227" s="433">
        <f>'ABA KING ENTERPRISE'!U27</f>
        <v>3</v>
      </c>
      <c r="W1227" s="433">
        <f>'ABA KING ENTERPRISE'!V27</f>
        <v>33</v>
      </c>
      <c r="X1227" s="434">
        <f>'ABA KING ENTERPRISE'!W27</f>
        <v>288.5</v>
      </c>
      <c r="Y1227" s="434">
        <f>'ABA KING ENTERPRISE'!X27</f>
        <v>243.5</v>
      </c>
      <c r="Z1227" s="443">
        <f>'ABA KING ENTERPRISE'!Y27</f>
        <v>1.2539785788561446</v>
      </c>
      <c r="AA1227" s="444">
        <f>'ABA KING ENTERPRISE'!Z27</f>
        <v>0.15597920277296359</v>
      </c>
      <c r="AB1227" s="446" t="str">
        <f>'ABA KING ENTERPRISE'!AA27</f>
        <v>VERY LOW-ORDER URGENTLY</v>
      </c>
      <c r="AC1227" s="443">
        <f>'ABA KING ENTERPRISE'!AB27</f>
        <v>55566.172487002157</v>
      </c>
      <c r="AD1227" s="450">
        <f>Table1[[#This Row],[Stock Sell in/Sell out]]*Table1[[#This Row],[Stock Norm +Transit Time]]/Table1[[#This Row],[Stock Norm QTY]]</f>
        <v>5.147313691507799</v>
      </c>
      <c r="AE1227" s="443">
        <f>Table1[[#This Row],[Stock Norm +Transit Time]]*Table1[[#This Row],[Av. Daily Sales MT]]</f>
        <v>1.4857199999999906</v>
      </c>
    </row>
    <row r="1228" spans="1:31" hidden="1">
      <c r="A1228" s="433" t="s">
        <v>146</v>
      </c>
      <c r="B1228" s="433" t="s">
        <v>150</v>
      </c>
      <c r="C1228" s="433" t="str">
        <f>'ABA KING ENTERPRISE'!B28</f>
        <v>W216</v>
      </c>
      <c r="D1228" s="433" t="str">
        <f>'ABA KING ENTERPRISE'!C28</f>
        <v>THAI 25KG</v>
      </c>
      <c r="E1228" s="433" t="str">
        <f>'ABA KING ENTERPRISE'!D28</f>
        <v>RICE</v>
      </c>
      <c r="F1228" s="433" t="str">
        <f>'ABA KING ENTERPRISE'!E28</f>
        <v>FORTUNE</v>
      </c>
      <c r="G1228" s="443">
        <f>'ABA KING ENTERPRISE'!F28</f>
        <v>0.80833333333333268</v>
      </c>
      <c r="H1228" s="434">
        <f>'ABA KING ENTERPRISE'!G28</f>
        <v>32.333333333333336</v>
      </c>
      <c r="I1228" s="443">
        <f>'ABA KING ENTERPRISE'!H28</f>
        <v>8165</v>
      </c>
      <c r="J1228" s="433">
        <f>'ABA KING ENTERPRISE'!I28</f>
        <v>27</v>
      </c>
      <c r="K1228" s="443">
        <f>'ABA KING ENTERPRISE'!J28</f>
        <v>0.67500000000000004</v>
      </c>
      <c r="L1228" s="443">
        <f>'ABA KING ENTERPRISE'!K28</f>
        <v>6818.1958762886588</v>
      </c>
      <c r="M1228" s="443">
        <f>'ABA KING ENTERPRISE'!L28</f>
        <v>252.52577319587627</v>
      </c>
      <c r="N1228" s="433">
        <f>'ABA KING ENTERPRISE'!M28</f>
        <v>1</v>
      </c>
      <c r="O1228" s="444">
        <f>'ABA KING ENTERPRISE'!N28</f>
        <v>4.4032071035841128E-3</v>
      </c>
      <c r="P1228" s="433">
        <f>'ABA KING ENTERPRISE'!O28</f>
        <v>0.91908521366013363</v>
      </c>
      <c r="Q1228" s="433" t="str">
        <f>'ABA KING ENTERPRISE'!P28</f>
        <v>C</v>
      </c>
      <c r="R1228" s="434">
        <f>'ABA KING ENTERPRISE'!Q28</f>
        <v>1.4696969696969697</v>
      </c>
      <c r="S1228" s="443">
        <f>'ABA KING ENTERPRISE'!R28</f>
        <v>3.6742424242424215E-2</v>
      </c>
      <c r="T1228" s="443">
        <f>'ABA KING ENTERPRISE'!S28</f>
        <v>371.13636363636363</v>
      </c>
      <c r="U1228" s="433">
        <f>'ABA KING ENTERPRISE'!T28</f>
        <v>30</v>
      </c>
      <c r="V1228" s="433">
        <f>'ABA KING ENTERPRISE'!U28</f>
        <v>3</v>
      </c>
      <c r="W1228" s="433">
        <f>'ABA KING ENTERPRISE'!V28</f>
        <v>33</v>
      </c>
      <c r="X1228" s="434">
        <f>'ABA KING ENTERPRISE'!W28</f>
        <v>48.5</v>
      </c>
      <c r="Y1228" s="434">
        <f>'ABA KING ENTERPRISE'!X28</f>
        <v>21.5</v>
      </c>
      <c r="Z1228" s="443">
        <f>'ABA KING ENTERPRISE'!Y28</f>
        <v>0.53749999999999953</v>
      </c>
      <c r="AA1228" s="444">
        <f>'ABA KING ENTERPRISE'!Z28</f>
        <v>0.55670103092783507</v>
      </c>
      <c r="AB1228" s="446" t="str">
        <f>'ABA KING ENTERPRISE'!AA28</f>
        <v>VERY LOW-ORDER URGENTLY</v>
      </c>
      <c r="AC1228" s="443">
        <f>'ABA KING ENTERPRISE'!AB28</f>
        <v>5429.3041237113393</v>
      </c>
      <c r="AD1228" s="450">
        <f>Table1[[#This Row],[Stock Sell in/Sell out]]*Table1[[#This Row],[Stock Norm +Transit Time]]/Table1[[#This Row],[Stock Norm QTY]]</f>
        <v>18.371134020618555</v>
      </c>
      <c r="AE1228" s="443">
        <f>Table1[[#This Row],[Stock Norm +Transit Time]]*Table1[[#This Row],[Av. Daily Sales MT]]</f>
        <v>1.212499999999999</v>
      </c>
    </row>
    <row r="1229" spans="1:31" hidden="1">
      <c r="A1229" s="433" t="s">
        <v>146</v>
      </c>
      <c r="B1229" s="433" t="s">
        <v>150</v>
      </c>
      <c r="C1229" s="433" t="str">
        <f>'ABA KING ENTERPRISE'!B29</f>
        <v>W023</v>
      </c>
      <c r="D1229" s="433" t="str">
        <f>'ABA KING ENTERPRISE'!C29</f>
        <v>FRYTOL 100ML X 36SCH</v>
      </c>
      <c r="E1229" s="433" t="str">
        <f>'ABA KING ENTERPRISE'!D29</f>
        <v>COOKING OIL</v>
      </c>
      <c r="F1229" s="433" t="str">
        <f>'ABA KING ENTERPRISE'!E29</f>
        <v>FRYTOL</v>
      </c>
      <c r="G1229" s="443">
        <f>'ABA KING ENTERPRISE'!F29</f>
        <v>0.77900999999999965</v>
      </c>
      <c r="H1229" s="434">
        <f>'ABA KING ENTERPRISE'!G29</f>
        <v>208.66666666666666</v>
      </c>
      <c r="I1229" s="443">
        <f>'ABA KING ENTERPRISE'!H29</f>
        <v>31447.529999999857</v>
      </c>
      <c r="J1229" s="433">
        <f>'ABA KING ENTERPRISE'!I29</f>
        <v>0</v>
      </c>
      <c r="K1229" s="443">
        <f>'ABA KING ENTERPRISE'!J29</f>
        <v>0</v>
      </c>
      <c r="L1229" s="443">
        <f>'ABA KING ENTERPRISE'!K29</f>
        <v>0</v>
      </c>
      <c r="M1229" s="443">
        <f>'ABA KING ENTERPRISE'!L29</f>
        <v>150.70701277955203</v>
      </c>
      <c r="N1229" s="433">
        <f>'ABA KING ENTERPRISE'!M29</f>
        <v>20</v>
      </c>
      <c r="O1229" s="444">
        <f>'ABA KING ENTERPRISE'!N29</f>
        <v>4.2434750916656421E-3</v>
      </c>
      <c r="P1229" s="433">
        <f>'ABA KING ENTERPRISE'!O29</f>
        <v>0.9233286887517993</v>
      </c>
      <c r="Q1229" s="433" t="str">
        <f>'ABA KING ENTERPRISE'!P29</f>
        <v>C</v>
      </c>
      <c r="R1229" s="434">
        <f>'ABA KING ENTERPRISE'!Q29</f>
        <v>9.4848484848484844</v>
      </c>
      <c r="S1229" s="443">
        <f>'ABA KING ENTERPRISE'!R29</f>
        <v>3.5409545454545437E-2</v>
      </c>
      <c r="T1229" s="443">
        <f>'ABA KING ENTERPRISE'!S29</f>
        <v>1429.4331818181754</v>
      </c>
      <c r="U1229" s="433">
        <f>'ABA KING ENTERPRISE'!T29</f>
        <v>30</v>
      </c>
      <c r="V1229" s="433">
        <f>'ABA KING ENTERPRISE'!U29</f>
        <v>3</v>
      </c>
      <c r="W1229" s="433">
        <f>'ABA KING ENTERPRISE'!V29</f>
        <v>33</v>
      </c>
      <c r="X1229" s="434">
        <f>'ABA KING ENTERPRISE'!W29</f>
        <v>313</v>
      </c>
      <c r="Y1229" s="434">
        <f>'ABA KING ENTERPRISE'!X29</f>
        <v>313</v>
      </c>
      <c r="Z1229" s="443">
        <f>'ABA KING ENTERPRISE'!Y29</f>
        <v>1.1685149999999995</v>
      </c>
      <c r="AA1229" s="444">
        <f>'ABA KING ENTERPRISE'!Z29</f>
        <v>0</v>
      </c>
      <c r="AB1229" s="446" t="str">
        <f>'ABA KING ENTERPRISE'!AA29</f>
        <v>VERY LOW-ORDER URGENTLY</v>
      </c>
      <c r="AC1229" s="443">
        <f>'ABA KING ENTERPRISE'!AB29</f>
        <v>47171.294999999787</v>
      </c>
      <c r="AD1229" s="450">
        <f>Table1[[#This Row],[Stock Sell in/Sell out]]*Table1[[#This Row],[Stock Norm +Transit Time]]/Table1[[#This Row],[Stock Norm QTY]]</f>
        <v>0</v>
      </c>
      <c r="AE1229" s="443">
        <f>Table1[[#This Row],[Stock Norm +Transit Time]]*Table1[[#This Row],[Av. Daily Sales MT]]</f>
        <v>1.1685149999999993</v>
      </c>
    </row>
    <row r="1230" spans="1:31" hidden="1">
      <c r="A1230" s="433" t="s">
        <v>146</v>
      </c>
      <c r="B1230" s="433" t="s">
        <v>150</v>
      </c>
      <c r="C1230" s="433" t="str">
        <f>'ABA KING ENTERPRISE'!B30</f>
        <v>W136</v>
      </c>
      <c r="D1230" s="433" t="str">
        <f>'ABA KING ENTERPRISE'!C30</f>
        <v>FORTUNE EMO PA 4.5KG</v>
      </c>
      <c r="E1230" s="433" t="str">
        <f>'ABA KING ENTERPRISE'!D30</f>
        <v>RICE</v>
      </c>
      <c r="F1230" s="433" t="str">
        <f>'ABA KING ENTERPRISE'!E30</f>
        <v>FORTUNE</v>
      </c>
      <c r="G1230" s="443">
        <f>'ABA KING ENTERPRISE'!F30</f>
        <v>0.77849999999999886</v>
      </c>
      <c r="H1230" s="434">
        <f>'ABA KING ENTERPRISE'!G30</f>
        <v>27.666666666666664</v>
      </c>
      <c r="I1230" s="443">
        <f>'ABA KING ENTERPRISE'!H30</f>
        <v>8799.3333333333339</v>
      </c>
      <c r="J1230" s="433">
        <f>'ABA KING ENTERPRISE'!I30</f>
        <v>0</v>
      </c>
      <c r="K1230" s="443">
        <f>'ABA KING ENTERPRISE'!J30</f>
        <v>0</v>
      </c>
      <c r="L1230" s="443">
        <f>'ABA KING ENTERPRISE'!K30</f>
        <v>0</v>
      </c>
      <c r="M1230" s="443">
        <f>'ABA KING ENTERPRISE'!L30</f>
        <v>318.04819277108436</v>
      </c>
      <c r="N1230" s="433">
        <f>'ABA KING ENTERPRISE'!M30</f>
        <v>16</v>
      </c>
      <c r="O1230" s="444">
        <f>'ABA KING ENTERPRISE'!N30</f>
        <v>4.2406969857404905E-3</v>
      </c>
      <c r="P1230" s="433">
        <f>'ABA KING ENTERPRISE'!O30</f>
        <v>0.92756938573753978</v>
      </c>
      <c r="Q1230" s="433" t="str">
        <f>'ABA KING ENTERPRISE'!P30</f>
        <v>C</v>
      </c>
      <c r="R1230" s="434">
        <f>'ABA KING ENTERPRISE'!Q30</f>
        <v>1.2575757575757576</v>
      </c>
      <c r="S1230" s="443">
        <f>'ABA KING ENTERPRISE'!R30</f>
        <v>3.5386363636363584E-2</v>
      </c>
      <c r="T1230" s="443">
        <f>'ABA KING ENTERPRISE'!S30</f>
        <v>399.969696969697</v>
      </c>
      <c r="U1230" s="433">
        <f>'ABA KING ENTERPRISE'!T30</f>
        <v>30</v>
      </c>
      <c r="V1230" s="433">
        <f>'ABA KING ENTERPRISE'!U30</f>
        <v>3</v>
      </c>
      <c r="W1230" s="433">
        <f>'ABA KING ENTERPRISE'!V30</f>
        <v>33</v>
      </c>
      <c r="X1230" s="434">
        <f>'ABA KING ENTERPRISE'!W30</f>
        <v>41.5</v>
      </c>
      <c r="Y1230" s="434">
        <f>'ABA KING ENTERPRISE'!X30</f>
        <v>41.5</v>
      </c>
      <c r="Z1230" s="443">
        <f>'ABA KING ENTERPRISE'!Y30</f>
        <v>1.1677499999999983</v>
      </c>
      <c r="AA1230" s="444">
        <f>'ABA KING ENTERPRISE'!Z30</f>
        <v>0</v>
      </c>
      <c r="AB1230" s="446" t="str">
        <f>'ABA KING ENTERPRISE'!AA30</f>
        <v>VERY LOW-ORDER URGENTLY</v>
      </c>
      <c r="AC1230" s="443">
        <f>'ABA KING ENTERPRISE'!AB30</f>
        <v>13199</v>
      </c>
      <c r="AD1230" s="450">
        <f>Table1[[#This Row],[Stock Sell in/Sell out]]*Table1[[#This Row],[Stock Norm +Transit Time]]/Table1[[#This Row],[Stock Norm QTY]]</f>
        <v>0</v>
      </c>
      <c r="AE1230" s="443">
        <f>Table1[[#This Row],[Stock Norm +Transit Time]]*Table1[[#This Row],[Av. Daily Sales MT]]</f>
        <v>1.1677499999999983</v>
      </c>
    </row>
    <row r="1231" spans="1:31" hidden="1">
      <c r="A1231" s="433" t="s">
        <v>146</v>
      </c>
      <c r="B1231" s="433" t="s">
        <v>150</v>
      </c>
      <c r="C1231" s="433" t="str">
        <f>'ABA KING ENTERPRISE'!B31</f>
        <v>W144</v>
      </c>
      <c r="D1231" s="433" t="str">
        <f>'ABA KING ENTERPRISE'!C31</f>
        <v>JAMAA DETERGENT 30G</v>
      </c>
      <c r="E1231" s="433" t="str">
        <f>'ABA KING ENTERPRISE'!D31</f>
        <v>DETERGENT</v>
      </c>
      <c r="F1231" s="433" t="str">
        <f>'ABA KING ENTERPRISE'!E31</f>
        <v>JAMAA</v>
      </c>
      <c r="G1231" s="443">
        <f>'ABA KING ENTERPRISE'!F31</f>
        <v>0.73049999999999948</v>
      </c>
      <c r="H1231" s="434">
        <f>'ABA KING ENTERPRISE'!G31</f>
        <v>144.66666666666669</v>
      </c>
      <c r="I1231" s="443">
        <f>'ABA KING ENTERPRISE'!H31</f>
        <v>13184</v>
      </c>
      <c r="J1231" s="433">
        <f>'ABA KING ENTERPRISE'!I31</f>
        <v>169</v>
      </c>
      <c r="K1231" s="443">
        <f>'ABA KING ENTERPRISE'!J31</f>
        <v>0.76049999999999995</v>
      </c>
      <c r="L1231" s="443">
        <f>'ABA KING ENTERPRISE'!K31</f>
        <v>15401.585253456218</v>
      </c>
      <c r="M1231" s="443">
        <f>'ABA KING ENTERPRISE'!L31</f>
        <v>91.133640552995374</v>
      </c>
      <c r="N1231" s="433">
        <f>'ABA KING ENTERPRISE'!M31</f>
        <v>24</v>
      </c>
      <c r="O1231" s="444">
        <f>'ABA KING ENTERPRISE'!N31</f>
        <v>3.9792281927853957E-3</v>
      </c>
      <c r="P1231" s="433">
        <f>'ABA KING ENTERPRISE'!O31</f>
        <v>0.93154861393032518</v>
      </c>
      <c r="Q1231" s="433" t="str">
        <f>'ABA KING ENTERPRISE'!P31</f>
        <v>C</v>
      </c>
      <c r="R1231" s="434">
        <f>'ABA KING ENTERPRISE'!Q31</f>
        <v>6.575757575757577</v>
      </c>
      <c r="S1231" s="443">
        <f>'ABA KING ENTERPRISE'!R31</f>
        <v>3.3204545454545431E-2</v>
      </c>
      <c r="T1231" s="443">
        <f>'ABA KING ENTERPRISE'!S31</f>
        <v>599.27272727272725</v>
      </c>
      <c r="U1231" s="433">
        <f>'ABA KING ENTERPRISE'!T31</f>
        <v>30</v>
      </c>
      <c r="V1231" s="433">
        <f>'ABA KING ENTERPRISE'!U31</f>
        <v>3</v>
      </c>
      <c r="W1231" s="433">
        <f>'ABA KING ENTERPRISE'!V31</f>
        <v>33</v>
      </c>
      <c r="X1231" s="434">
        <f>'ABA KING ENTERPRISE'!W31</f>
        <v>217.00000000000003</v>
      </c>
      <c r="Y1231" s="434">
        <f>'ABA KING ENTERPRISE'!X31</f>
        <v>48.000000000000028</v>
      </c>
      <c r="Z1231" s="443">
        <f>'ABA KING ENTERPRISE'!Y31</f>
        <v>0.24237788018433173</v>
      </c>
      <c r="AA1231" s="444">
        <f>'ABA KING ENTERPRISE'!Z31</f>
        <v>0.7788018433179722</v>
      </c>
      <c r="AB1231" s="446" t="str">
        <f>'ABA KING ENTERPRISE'!AA31</f>
        <v>VERY LOW-ORDER URGENTLY</v>
      </c>
      <c r="AC1231" s="443">
        <f>'ABA KING ENTERPRISE'!AB31</f>
        <v>4374.4147465437809</v>
      </c>
      <c r="AD1231" s="450">
        <f>Table1[[#This Row],[Stock Sell in/Sell out]]*Table1[[#This Row],[Stock Norm +Transit Time]]/Table1[[#This Row],[Stock Norm QTY]]</f>
        <v>25.700460829493085</v>
      </c>
      <c r="AE1231" s="443">
        <f>Table1[[#This Row],[Stock Norm +Transit Time]]*Table1[[#This Row],[Av. Daily Sales MT]]</f>
        <v>1.0957499999999993</v>
      </c>
    </row>
    <row r="1232" spans="1:31" hidden="1">
      <c r="A1232" s="433" t="s">
        <v>146</v>
      </c>
      <c r="B1232" s="433" t="s">
        <v>150</v>
      </c>
      <c r="C1232" s="433" t="str">
        <f>'ABA KING ENTERPRISE'!B32</f>
        <v>W206</v>
      </c>
      <c r="D1232" s="433" t="str">
        <f>'ABA KING ENTERPRISE'!C32</f>
        <v>PROMISE 4.5KG</v>
      </c>
      <c r="E1232" s="433" t="str">
        <f>'ABA KING ENTERPRISE'!D32</f>
        <v>RICE</v>
      </c>
      <c r="F1232" s="433" t="str">
        <f>'ABA KING ENTERPRISE'!E32</f>
        <v>PROMISE</v>
      </c>
      <c r="G1232" s="443">
        <f>'ABA KING ENTERPRISE'!F32</f>
        <v>0.72899999999999876</v>
      </c>
      <c r="H1232" s="434">
        <f>'ABA KING ENTERPRISE'!G32</f>
        <v>26.333333333333336</v>
      </c>
      <c r="I1232" s="443">
        <f>'ABA KING ENTERPRISE'!H32</f>
        <v>9243.7333333333336</v>
      </c>
      <c r="J1232" s="433">
        <f>'ABA KING ENTERPRISE'!I32</f>
        <v>2</v>
      </c>
      <c r="K1232" s="443">
        <f>'ABA KING ENTERPRISE'!J32</f>
        <v>4.4999999999999998E-2</v>
      </c>
      <c r="L1232" s="443">
        <f>'ABA KING ENTERPRISE'!K32</f>
        <v>702.05569620253164</v>
      </c>
      <c r="M1232" s="443">
        <f>'ABA KING ENTERPRISE'!L32</f>
        <v>351.02784810126582</v>
      </c>
      <c r="N1232" s="433">
        <f>'ABA KING ENTERPRISE'!M32</f>
        <v>4</v>
      </c>
      <c r="O1232" s="444">
        <f>'ABA KING ENTERPRISE'!N32</f>
        <v>3.9710572930055444E-3</v>
      </c>
      <c r="P1232" s="433">
        <f>'ABA KING ENTERPRISE'!O32</f>
        <v>0.93551967122333068</v>
      </c>
      <c r="Q1232" s="433" t="str">
        <f>'ABA KING ENTERPRISE'!P32</f>
        <v>C</v>
      </c>
      <c r="R1232" s="434">
        <f>'ABA KING ENTERPRISE'!Q32</f>
        <v>1.196969696969697</v>
      </c>
      <c r="S1232" s="443">
        <f>'ABA KING ENTERPRISE'!R32</f>
        <v>3.3136363636363582E-2</v>
      </c>
      <c r="T1232" s="443">
        <f>'ABA KING ENTERPRISE'!S32</f>
        <v>420.16969696969699</v>
      </c>
      <c r="U1232" s="433">
        <f>'ABA KING ENTERPRISE'!T32</f>
        <v>30</v>
      </c>
      <c r="V1232" s="433">
        <f>'ABA KING ENTERPRISE'!U32</f>
        <v>3</v>
      </c>
      <c r="W1232" s="433">
        <f>'ABA KING ENTERPRISE'!V32</f>
        <v>33</v>
      </c>
      <c r="X1232" s="434">
        <f>'ABA KING ENTERPRISE'!W32</f>
        <v>39.5</v>
      </c>
      <c r="Y1232" s="434">
        <f>'ABA KING ENTERPRISE'!X32</f>
        <v>37.5</v>
      </c>
      <c r="Z1232" s="443">
        <f>'ABA KING ENTERPRISE'!Y32</f>
        <v>1.0381329113924032</v>
      </c>
      <c r="AA1232" s="444">
        <f>'ABA KING ENTERPRISE'!Z32</f>
        <v>5.0632911392405063E-2</v>
      </c>
      <c r="AB1232" s="446" t="str">
        <f>'ABA KING ENTERPRISE'!AA32</f>
        <v>VERY LOW-ORDER URGENTLY</v>
      </c>
      <c r="AC1232" s="443">
        <f>'ABA KING ENTERPRISE'!AB32</f>
        <v>13163.544303797467</v>
      </c>
      <c r="AD1232" s="450">
        <f>Table1[[#This Row],[Stock Sell in/Sell out]]*Table1[[#This Row],[Stock Norm +Transit Time]]/Table1[[#This Row],[Stock Norm QTY]]</f>
        <v>1.6708860759493671</v>
      </c>
      <c r="AE1232" s="443">
        <f>Table1[[#This Row],[Stock Norm +Transit Time]]*Table1[[#This Row],[Av. Daily Sales MT]]</f>
        <v>1.0934999999999981</v>
      </c>
    </row>
    <row r="1233" spans="1:31" hidden="1">
      <c r="A1233" s="433" t="s">
        <v>146</v>
      </c>
      <c r="B1233" s="433" t="s">
        <v>150</v>
      </c>
      <c r="C1233" s="433" t="str">
        <f>'ABA KING ENTERPRISE'!B33</f>
        <v>W188</v>
      </c>
      <c r="D1233" s="433" t="str">
        <f>'ABA KING ENTERPRISE'!C33</f>
        <v>FRYTOL 1.8LT</v>
      </c>
      <c r="E1233" s="433" t="str">
        <f>'ABA KING ENTERPRISE'!D33</f>
        <v>COOKING OIL</v>
      </c>
      <c r="F1233" s="433" t="str">
        <f>'ABA KING ENTERPRISE'!E33</f>
        <v>FRYTOL</v>
      </c>
      <c r="G1233" s="443">
        <f>'ABA KING ENTERPRISE'!F33</f>
        <v>0.7268399999999986</v>
      </c>
      <c r="H1233" s="434">
        <f>'ABA KING ENTERPRISE'!G33</f>
        <v>45</v>
      </c>
      <c r="I1233" s="443">
        <f>'ABA KING ENTERPRISE'!H33</f>
        <v>27557.903333333335</v>
      </c>
      <c r="J1233" s="433">
        <f>'ABA KING ENTERPRISE'!I33</f>
        <v>192</v>
      </c>
      <c r="K1233" s="443">
        <f>'ABA KING ENTERPRISE'!J33</f>
        <v>1.8662400000000003</v>
      </c>
      <c r="L1233" s="443">
        <f>'ABA KING ENTERPRISE'!K33</f>
        <v>117580.38755555556</v>
      </c>
      <c r="M1233" s="443">
        <f>'ABA KING ENTERPRISE'!L33</f>
        <v>612.3978518518519</v>
      </c>
      <c r="N1233" s="433">
        <f>'ABA KING ENTERPRISE'!M33</f>
        <v>30</v>
      </c>
      <c r="O1233" s="444">
        <f>'ABA KING ENTERPRISE'!N33</f>
        <v>3.9592911973225647E-3</v>
      </c>
      <c r="P1233" s="433">
        <f>'ABA KING ENTERPRISE'!O33</f>
        <v>0.93947896242065321</v>
      </c>
      <c r="Q1233" s="433" t="str">
        <f>'ABA KING ENTERPRISE'!P33</f>
        <v>C</v>
      </c>
      <c r="R1233" s="434">
        <f>'ABA KING ENTERPRISE'!Q33</f>
        <v>2.0454545454545454</v>
      </c>
      <c r="S1233" s="443">
        <f>'ABA KING ENTERPRISE'!R33</f>
        <v>3.3038181818181751E-2</v>
      </c>
      <c r="T1233" s="443">
        <f>'ABA KING ENTERPRISE'!S33</f>
        <v>1252.6319696969697</v>
      </c>
      <c r="U1233" s="433">
        <f>'ABA KING ENTERPRISE'!T33</f>
        <v>30</v>
      </c>
      <c r="V1233" s="433">
        <f>'ABA KING ENTERPRISE'!U33</f>
        <v>3</v>
      </c>
      <c r="W1233" s="433">
        <f>'ABA KING ENTERPRISE'!V33</f>
        <v>33</v>
      </c>
      <c r="X1233" s="434">
        <f>'ABA KING ENTERPRISE'!W33</f>
        <v>67.5</v>
      </c>
      <c r="Y1233" s="434">
        <f>'ABA KING ENTERPRISE'!X33</f>
        <v>0</v>
      </c>
      <c r="Z1233" s="443">
        <f>'ABA KING ENTERPRISE'!Y33</f>
        <v>0</v>
      </c>
      <c r="AA1233" s="444">
        <f>'ABA KING ENTERPRISE'!Z33</f>
        <v>2.8444444444444446</v>
      </c>
      <c r="AB1233" s="446" t="str">
        <f>'ABA KING ENTERPRISE'!AA33</f>
        <v>VERY HIGH-DON’T ORDER</v>
      </c>
      <c r="AC1233" s="443">
        <f>'ABA KING ENTERPRISE'!AB33</f>
        <v>0</v>
      </c>
      <c r="AD1233" s="450">
        <f>Table1[[#This Row],[Stock Sell in/Sell out]]*Table1[[#This Row],[Stock Norm +Transit Time]]/Table1[[#This Row],[Stock Norm QTY]]</f>
        <v>93.86666666666666</v>
      </c>
      <c r="AE1233" s="443">
        <f>Table1[[#This Row],[Stock Norm +Transit Time]]*Table1[[#This Row],[Av. Daily Sales MT]]</f>
        <v>1.0902599999999978</v>
      </c>
    </row>
    <row r="1234" spans="1:31" hidden="1">
      <c r="A1234" s="433" t="s">
        <v>146</v>
      </c>
      <c r="B1234" s="433" t="s">
        <v>150</v>
      </c>
      <c r="C1234" s="433" t="str">
        <f>'ABA KING ENTERPRISE'!B34</f>
        <v>W227</v>
      </c>
      <c r="D1234" s="433" t="str">
        <f>'ABA KING ENTERPRISE'!C34</f>
        <v>JAMAA WHITE SOAP 120GM</v>
      </c>
      <c r="E1234" s="433" t="str">
        <f>'ABA KING ENTERPRISE'!D34</f>
        <v>SOAP</v>
      </c>
      <c r="F1234" s="433" t="str">
        <f>'ABA KING ENTERPRISE'!E34</f>
        <v>JAMAA</v>
      </c>
      <c r="G1234" s="443">
        <f>'ABA KING ENTERPRISE'!F34</f>
        <v>0.67199999999999938</v>
      </c>
      <c r="H1234" s="434">
        <f>'ABA KING ENTERPRISE'!G34</f>
        <v>114.66666666666667</v>
      </c>
      <c r="I1234" s="443">
        <f>'ABA KING ENTERPRISE'!H34</f>
        <v>4681.3466666666727</v>
      </c>
      <c r="J1234" s="433">
        <f>'ABA KING ENTERPRISE'!I34</f>
        <v>0</v>
      </c>
      <c r="K1234" s="443">
        <f>'ABA KING ENTERPRISE'!J34</f>
        <v>0</v>
      </c>
      <c r="L1234" s="443">
        <f>'ABA KING ENTERPRISE'!K34</f>
        <v>0</v>
      </c>
      <c r="M1234" s="443">
        <f>'ABA KING ENTERPRISE'!L34</f>
        <v>40.825697674418656</v>
      </c>
      <c r="N1234" s="433">
        <f>'ABA KING ENTERPRISE'!M34</f>
        <v>6</v>
      </c>
      <c r="O1234" s="444">
        <f>'ABA KING ENTERPRISE'!N34</f>
        <v>3.6605631013713691E-3</v>
      </c>
      <c r="P1234" s="433">
        <f>'ABA KING ENTERPRISE'!O34</f>
        <v>0.94313952552202462</v>
      </c>
      <c r="Q1234" s="433" t="str">
        <f>'ABA KING ENTERPRISE'!P34</f>
        <v>C</v>
      </c>
      <c r="R1234" s="434">
        <f>'ABA KING ENTERPRISE'!Q34</f>
        <v>5.2121212121212119</v>
      </c>
      <c r="S1234" s="443">
        <f>'ABA KING ENTERPRISE'!R34</f>
        <v>3.0545454545454518E-2</v>
      </c>
      <c r="T1234" s="443">
        <f>'ABA KING ENTERPRISE'!S34</f>
        <v>212.78848484848513</v>
      </c>
      <c r="U1234" s="433">
        <f>'ABA KING ENTERPRISE'!T34</f>
        <v>30</v>
      </c>
      <c r="V1234" s="433">
        <f>'ABA KING ENTERPRISE'!U34</f>
        <v>3</v>
      </c>
      <c r="W1234" s="433">
        <f>'ABA KING ENTERPRISE'!V34</f>
        <v>33</v>
      </c>
      <c r="X1234" s="434">
        <f>'ABA KING ENTERPRISE'!W34</f>
        <v>172</v>
      </c>
      <c r="Y1234" s="434">
        <f>'ABA KING ENTERPRISE'!X34</f>
        <v>172</v>
      </c>
      <c r="Z1234" s="443">
        <f>'ABA KING ENTERPRISE'!Y34</f>
        <v>1.0079999999999989</v>
      </c>
      <c r="AA1234" s="444">
        <f>'ABA KING ENTERPRISE'!Z34</f>
        <v>0</v>
      </c>
      <c r="AB1234" s="446" t="str">
        <f>'ABA KING ENTERPRISE'!AA34</f>
        <v>VERY LOW-ORDER URGENTLY</v>
      </c>
      <c r="AC1234" s="443">
        <f>'ABA KING ENTERPRISE'!AB34</f>
        <v>7022.0200000000086</v>
      </c>
      <c r="AD1234" s="450">
        <f>Table1[[#This Row],[Stock Sell in/Sell out]]*Table1[[#This Row],[Stock Norm +Transit Time]]/Table1[[#This Row],[Stock Norm QTY]]</f>
        <v>0</v>
      </c>
      <c r="AE1234" s="443">
        <f>Table1[[#This Row],[Stock Norm +Transit Time]]*Table1[[#This Row],[Av. Daily Sales MT]]</f>
        <v>1.0079999999999991</v>
      </c>
    </row>
    <row r="1235" spans="1:31" hidden="1">
      <c r="A1235" s="433" t="s">
        <v>146</v>
      </c>
      <c r="B1235" s="433" t="s">
        <v>150</v>
      </c>
      <c r="C1235" s="433" t="str">
        <f>'ABA KING ENTERPRISE'!B35</f>
        <v>W040</v>
      </c>
      <c r="D1235" s="433" t="str">
        <f>'ABA KING ENTERPRISE'!C35</f>
        <v>FORTUNE VIET 1KG X 20BAG</v>
      </c>
      <c r="E1235" s="433" t="str">
        <f>'ABA KING ENTERPRISE'!D35</f>
        <v>RICE</v>
      </c>
      <c r="F1235" s="433" t="str">
        <f>'ABA KING ENTERPRISE'!E35</f>
        <v>FORTUNE</v>
      </c>
      <c r="G1235" s="443">
        <f>'ABA KING ENTERPRISE'!F35</f>
        <v>0.66733333333333156</v>
      </c>
      <c r="H1235" s="434">
        <f>'ABA KING ENTERPRISE'!G35</f>
        <v>30.333333333333332</v>
      </c>
      <c r="I1235" s="443">
        <f>'ABA KING ENTERPRISE'!H35</f>
        <v>8464.1166666666795</v>
      </c>
      <c r="J1235" s="433">
        <f>'ABA KING ENTERPRISE'!I35</f>
        <v>0</v>
      </c>
      <c r="K1235" s="443">
        <f>'ABA KING ENTERPRISE'!J35</f>
        <v>0</v>
      </c>
      <c r="L1235" s="443">
        <f>'ABA KING ENTERPRISE'!K35</f>
        <v>0</v>
      </c>
      <c r="M1235" s="443">
        <f>'ABA KING ENTERPRISE'!L35</f>
        <v>279.03681318681362</v>
      </c>
      <c r="N1235" s="433">
        <f>'ABA KING ENTERPRISE'!M35</f>
        <v>20</v>
      </c>
      <c r="O1235" s="444">
        <f>'ABA KING ENTERPRISE'!N35</f>
        <v>3.6351425242785061E-3</v>
      </c>
      <c r="P1235" s="433">
        <f>'ABA KING ENTERPRISE'!O35</f>
        <v>0.94677466804630317</v>
      </c>
      <c r="Q1235" s="433" t="str">
        <f>'ABA KING ENTERPRISE'!P35</f>
        <v>C</v>
      </c>
      <c r="R1235" s="434">
        <f>'ABA KING ENTERPRISE'!Q35</f>
        <v>1.3787878787878787</v>
      </c>
      <c r="S1235" s="443">
        <f>'ABA KING ENTERPRISE'!R35</f>
        <v>3.0333333333333254E-2</v>
      </c>
      <c r="T1235" s="443">
        <f>'ABA KING ENTERPRISE'!S35</f>
        <v>384.73257575757634</v>
      </c>
      <c r="U1235" s="433">
        <f>'ABA KING ENTERPRISE'!T35</f>
        <v>30</v>
      </c>
      <c r="V1235" s="433">
        <f>'ABA KING ENTERPRISE'!U35</f>
        <v>3</v>
      </c>
      <c r="W1235" s="433">
        <f>'ABA KING ENTERPRISE'!V35</f>
        <v>33</v>
      </c>
      <c r="X1235" s="434">
        <f>'ABA KING ENTERPRISE'!W35</f>
        <v>45.499999999999993</v>
      </c>
      <c r="Y1235" s="434">
        <f>'ABA KING ENTERPRISE'!X35</f>
        <v>45.499999999999993</v>
      </c>
      <c r="Z1235" s="443">
        <f>'ABA KING ENTERPRISE'!Y35</f>
        <v>1.0009999999999972</v>
      </c>
      <c r="AA1235" s="444">
        <f>'ABA KING ENTERPRISE'!Z35</f>
        <v>0</v>
      </c>
      <c r="AB1235" s="446" t="str">
        <f>'ABA KING ENTERPRISE'!AA35</f>
        <v>VERY LOW-ORDER URGENTLY</v>
      </c>
      <c r="AC1235" s="443">
        <f>'ABA KING ENTERPRISE'!AB35</f>
        <v>12696.175000000017</v>
      </c>
      <c r="AD1235" s="450">
        <f>Table1[[#This Row],[Stock Sell in/Sell out]]*Table1[[#This Row],[Stock Norm +Transit Time]]/Table1[[#This Row],[Stock Norm QTY]]</f>
        <v>0</v>
      </c>
      <c r="AE1235" s="443">
        <f>Table1[[#This Row],[Stock Norm +Transit Time]]*Table1[[#This Row],[Av. Daily Sales MT]]</f>
        <v>1.0009999999999974</v>
      </c>
    </row>
    <row r="1236" spans="1:31" hidden="1">
      <c r="A1236" s="433" t="s">
        <v>146</v>
      </c>
      <c r="B1236" s="433" t="s">
        <v>150</v>
      </c>
      <c r="C1236" s="433" t="str">
        <f>'ABA KING ENTERPRISE'!B36</f>
        <v>W080</v>
      </c>
      <c r="D1236" s="433" t="str">
        <f>'ABA KING ENTERPRISE'!C36</f>
        <v>ALIFE MEDICATED 40 X 100G</v>
      </c>
      <c r="E1236" s="433" t="str">
        <f>'ABA KING ENTERPRISE'!D36</f>
        <v>SOAP</v>
      </c>
      <c r="F1236" s="433" t="str">
        <f>'ABA KING ENTERPRISE'!E36</f>
        <v>ALIFE</v>
      </c>
      <c r="G1236" s="443">
        <f>'ABA KING ENTERPRISE'!F36</f>
        <v>0.57583333333333353</v>
      </c>
      <c r="H1236" s="434">
        <f>'ABA KING ENTERPRISE'!G36</f>
        <v>100.66666666666666</v>
      </c>
      <c r="I1236" s="443">
        <f>'ABA KING ENTERPRISE'!H36</f>
        <v>15979.416666666664</v>
      </c>
      <c r="J1236" s="433">
        <f>'ABA KING ENTERPRISE'!I36</f>
        <v>0</v>
      </c>
      <c r="K1236" s="443">
        <f>'ABA KING ENTERPRISE'!J36</f>
        <v>0</v>
      </c>
      <c r="L1236" s="443">
        <f>'ABA KING ENTERPRISE'!K36</f>
        <v>0</v>
      </c>
      <c r="M1236" s="443">
        <f>'ABA KING ENTERPRISE'!L36</f>
        <v>158.73592715231788</v>
      </c>
      <c r="N1236" s="433">
        <f>'ABA KING ENTERPRISE'!M36</f>
        <v>32</v>
      </c>
      <c r="O1236" s="444">
        <f>'ABA KING ENTERPRISE'!N36</f>
        <v>3.1367176377078611E-3</v>
      </c>
      <c r="P1236" s="433">
        <f>'ABA KING ENTERPRISE'!O36</f>
        <v>0.94991138568401101</v>
      </c>
      <c r="Q1236" s="433" t="str">
        <f>'ABA KING ENTERPRISE'!P36</f>
        <v>C</v>
      </c>
      <c r="R1236" s="434">
        <f>'ABA KING ENTERPRISE'!Q36</f>
        <v>4.5757575757575752</v>
      </c>
      <c r="S1236" s="443">
        <f>'ABA KING ENTERPRISE'!R36</f>
        <v>2.6174242424242433E-2</v>
      </c>
      <c r="T1236" s="443">
        <f>'ABA KING ENTERPRISE'!S36</f>
        <v>726.33712121212113</v>
      </c>
      <c r="U1236" s="433">
        <f>'ABA KING ENTERPRISE'!T36</f>
        <v>30</v>
      </c>
      <c r="V1236" s="433">
        <f>'ABA KING ENTERPRISE'!U36</f>
        <v>3</v>
      </c>
      <c r="W1236" s="433">
        <f>'ABA KING ENTERPRISE'!V36</f>
        <v>33</v>
      </c>
      <c r="X1236" s="434">
        <f>'ABA KING ENTERPRISE'!W36</f>
        <v>150.99999999999997</v>
      </c>
      <c r="Y1236" s="434">
        <f>'ABA KING ENTERPRISE'!X36</f>
        <v>150.99999999999997</v>
      </c>
      <c r="Z1236" s="443">
        <f>'ABA KING ENTERPRISE'!Y36</f>
        <v>0.86375000000000024</v>
      </c>
      <c r="AA1236" s="444">
        <f>'ABA KING ENTERPRISE'!Z36</f>
        <v>0</v>
      </c>
      <c r="AB1236" s="446" t="str">
        <f>'ABA KING ENTERPRISE'!AA36</f>
        <v>VERY LOW-ORDER URGENTLY</v>
      </c>
      <c r="AC1236" s="443">
        <f>'ABA KING ENTERPRISE'!AB36</f>
        <v>23969.124999999996</v>
      </c>
      <c r="AD1236" s="450">
        <f>Table1[[#This Row],[Stock Sell in/Sell out]]*Table1[[#This Row],[Stock Norm +Transit Time]]/Table1[[#This Row],[Stock Norm QTY]]</f>
        <v>0</v>
      </c>
      <c r="AE1236" s="443">
        <f>Table1[[#This Row],[Stock Norm +Transit Time]]*Table1[[#This Row],[Av. Daily Sales MT]]</f>
        <v>0.86375000000000024</v>
      </c>
    </row>
    <row r="1237" spans="1:31" hidden="1">
      <c r="A1237" s="433" t="s">
        <v>146</v>
      </c>
      <c r="B1237" s="433" t="s">
        <v>150</v>
      </c>
      <c r="C1237" s="433" t="str">
        <f>'ABA KING ENTERPRISE'!B37</f>
        <v>W077</v>
      </c>
      <c r="D1237" s="433" t="str">
        <f>'ABA KING ENTERPRISE'!C37</f>
        <v>ALIFE COCONUT 40 X 100G</v>
      </c>
      <c r="E1237" s="433" t="str">
        <f>'ABA KING ENTERPRISE'!D37</f>
        <v>SOAP</v>
      </c>
      <c r="F1237" s="433" t="str">
        <f>'ABA KING ENTERPRISE'!E37</f>
        <v>ALIFE</v>
      </c>
      <c r="G1237" s="443">
        <f>'ABA KING ENTERPRISE'!F37</f>
        <v>0.56433333333333358</v>
      </c>
      <c r="H1237" s="434">
        <f>'ABA KING ENTERPRISE'!G37</f>
        <v>99.999999999999986</v>
      </c>
      <c r="I1237" s="443">
        <f>'ABA KING ENTERPRISE'!H37</f>
        <v>15445.96666666666</v>
      </c>
      <c r="J1237" s="433">
        <f>'ABA KING ENTERPRISE'!I37</f>
        <v>106</v>
      </c>
      <c r="K1237" s="443">
        <f>'ABA KING ENTERPRISE'!J37</f>
        <v>0.42760000000000004</v>
      </c>
      <c r="L1237" s="443">
        <f>'ABA KING ENTERPRISE'!K37</f>
        <v>16372.72466666666</v>
      </c>
      <c r="M1237" s="443">
        <f>'ABA KING ENTERPRISE'!L37</f>
        <v>154.45966666666661</v>
      </c>
      <c r="N1237" s="433">
        <f>'ABA KING ENTERPRISE'!M37</f>
        <v>40</v>
      </c>
      <c r="O1237" s="444">
        <f>'ABA KING ENTERPRISE'!N37</f>
        <v>3.0740740727290359E-3</v>
      </c>
      <c r="P1237" s="433">
        <f>'ABA KING ENTERPRISE'!O37</f>
        <v>0.95298545975674009</v>
      </c>
      <c r="Q1237" s="433" t="str">
        <f>'ABA KING ENTERPRISE'!P37</f>
        <v>C</v>
      </c>
      <c r="R1237" s="434">
        <f>'ABA KING ENTERPRISE'!Q37</f>
        <v>4.545454545454545</v>
      </c>
      <c r="S1237" s="443">
        <f>'ABA KING ENTERPRISE'!R37</f>
        <v>2.5651515151515161E-2</v>
      </c>
      <c r="T1237" s="443">
        <f>'ABA KING ENTERPRISE'!S37</f>
        <v>702.08939393939363</v>
      </c>
      <c r="U1237" s="433">
        <f>'ABA KING ENTERPRISE'!T37</f>
        <v>30</v>
      </c>
      <c r="V1237" s="433">
        <f>'ABA KING ENTERPRISE'!U37</f>
        <v>3</v>
      </c>
      <c r="W1237" s="433">
        <f>'ABA KING ENTERPRISE'!V37</f>
        <v>33</v>
      </c>
      <c r="X1237" s="434">
        <f>'ABA KING ENTERPRISE'!W37</f>
        <v>149.99999999999997</v>
      </c>
      <c r="Y1237" s="434">
        <f>'ABA KING ENTERPRISE'!X37</f>
        <v>43.999999999999972</v>
      </c>
      <c r="Z1237" s="443">
        <f>'ABA KING ENTERPRISE'!Y37</f>
        <v>0.24830666666666665</v>
      </c>
      <c r="AA1237" s="444">
        <f>'ABA KING ENTERPRISE'!Z37</f>
        <v>0.70666666666666678</v>
      </c>
      <c r="AB1237" s="446" t="str">
        <f>'ABA KING ENTERPRISE'!AA37</f>
        <v>VERY LOW-ORDER URGENTLY</v>
      </c>
      <c r="AC1237" s="443">
        <f>'ABA KING ENTERPRISE'!AB37</f>
        <v>6796.2253333333265</v>
      </c>
      <c r="AD1237" s="450">
        <f>Table1[[#This Row],[Stock Sell in/Sell out]]*Table1[[#This Row],[Stock Norm +Transit Time]]/Table1[[#This Row],[Stock Norm QTY]]</f>
        <v>23.320000000000004</v>
      </c>
      <c r="AE1237" s="443">
        <f>Table1[[#This Row],[Stock Norm +Transit Time]]*Table1[[#This Row],[Av. Daily Sales MT]]</f>
        <v>0.84650000000000036</v>
      </c>
    </row>
    <row r="1238" spans="1:31" hidden="1">
      <c r="A1238" s="433" t="s">
        <v>146</v>
      </c>
      <c r="B1238" s="433" t="s">
        <v>150</v>
      </c>
      <c r="C1238" s="433" t="str">
        <f>'ABA KING ENTERPRISE'!B38</f>
        <v>W027</v>
      </c>
      <c r="D1238" s="433" t="str">
        <f>'ABA KING ENTERPRISE'!C38</f>
        <v xml:space="preserve">FORTUNE MARGARINE 250G X 60 </v>
      </c>
      <c r="E1238" s="433" t="str">
        <f>'ABA KING ENTERPRISE'!D38</f>
        <v>SPECIALTY FATS</v>
      </c>
      <c r="F1238" s="433" t="str">
        <f>'ABA KING ENTERPRISE'!E38</f>
        <v>FORTUNE</v>
      </c>
      <c r="G1238" s="443">
        <f>'ABA KING ENTERPRISE'!F38</f>
        <v>0.49816666666666726</v>
      </c>
      <c r="H1238" s="434">
        <f>'ABA KING ENTERPRISE'!G38</f>
        <v>26.333333333333332</v>
      </c>
      <c r="I1238" s="443">
        <f>'ABA KING ENTERPRISE'!H38</f>
        <v>8968.8333333333321</v>
      </c>
      <c r="J1238" s="433">
        <f>'ABA KING ENTERPRISE'!I38</f>
        <v>0</v>
      </c>
      <c r="K1238" s="443">
        <f>'ABA KING ENTERPRISE'!J38</f>
        <v>0</v>
      </c>
      <c r="L1238" s="443">
        <f>'ABA KING ENTERPRISE'!K38</f>
        <v>0</v>
      </c>
      <c r="M1238" s="443">
        <f>'ABA KING ENTERPRISE'!L38</f>
        <v>340.58860759493666</v>
      </c>
      <c r="N1238" s="433">
        <f>'ABA KING ENTERPRISE'!M38</f>
        <v>40</v>
      </c>
      <c r="O1238" s="444">
        <f>'ABA KING ENTERPRISE'!N38</f>
        <v>2.7136466046624617E-3</v>
      </c>
      <c r="P1238" s="433">
        <f>'ABA KING ENTERPRISE'!O38</f>
        <v>0.95569910636140254</v>
      </c>
      <c r="Q1238" s="433" t="str">
        <f>'ABA KING ENTERPRISE'!P38</f>
        <v>C</v>
      </c>
      <c r="R1238" s="434">
        <f>'ABA KING ENTERPRISE'!Q38</f>
        <v>1.196969696969697</v>
      </c>
      <c r="S1238" s="443">
        <f>'ABA KING ENTERPRISE'!R38</f>
        <v>2.2643939393939421E-2</v>
      </c>
      <c r="T1238" s="443">
        <f>'ABA KING ENTERPRISE'!S38</f>
        <v>407.67424242424238</v>
      </c>
      <c r="U1238" s="433">
        <f>'ABA KING ENTERPRISE'!T38</f>
        <v>30</v>
      </c>
      <c r="V1238" s="433">
        <f>'ABA KING ENTERPRISE'!U38</f>
        <v>3</v>
      </c>
      <c r="W1238" s="433">
        <f>'ABA KING ENTERPRISE'!V38</f>
        <v>33</v>
      </c>
      <c r="X1238" s="434">
        <f>'ABA KING ENTERPRISE'!W38</f>
        <v>39.5</v>
      </c>
      <c r="Y1238" s="434">
        <f>'ABA KING ENTERPRISE'!X38</f>
        <v>39.5</v>
      </c>
      <c r="Z1238" s="443">
        <f>'ABA KING ENTERPRISE'!Y38</f>
        <v>0.74725000000000097</v>
      </c>
      <c r="AA1238" s="444">
        <f>'ABA KING ENTERPRISE'!Z38</f>
        <v>0</v>
      </c>
      <c r="AB1238" s="446" t="str">
        <f>'ABA KING ENTERPRISE'!AA38</f>
        <v>VERY LOW-ORDER URGENTLY</v>
      </c>
      <c r="AC1238" s="443">
        <f>'ABA KING ENTERPRISE'!AB38</f>
        <v>13453.249999999998</v>
      </c>
      <c r="AD1238" s="450">
        <f>Table1[[#This Row],[Stock Sell in/Sell out]]*Table1[[#This Row],[Stock Norm +Transit Time]]/Table1[[#This Row],[Stock Norm QTY]]</f>
        <v>0</v>
      </c>
      <c r="AE1238" s="443">
        <f>Table1[[#This Row],[Stock Norm +Transit Time]]*Table1[[#This Row],[Av. Daily Sales MT]]</f>
        <v>0.74725000000000086</v>
      </c>
    </row>
    <row r="1239" spans="1:31" hidden="1">
      <c r="A1239" s="433" t="s">
        <v>146</v>
      </c>
      <c r="B1239" s="433" t="s">
        <v>150</v>
      </c>
      <c r="C1239" s="433" t="str">
        <f>'ABA KING ENTERPRISE'!B39</f>
        <v>W234</v>
      </c>
      <c r="D1239" s="433" t="str">
        <f>'ABA KING ENTERPRISE'!C39</f>
        <v>JAMAA BLUE SOAP LAMINATED 24 X 200G</v>
      </c>
      <c r="E1239" s="433" t="str">
        <f>'ABA KING ENTERPRISE'!D39</f>
        <v>SOAP</v>
      </c>
      <c r="F1239" s="433" t="str">
        <f>'ABA KING ENTERPRISE'!E39</f>
        <v>JAMAA</v>
      </c>
      <c r="G1239" s="443">
        <f>'ABA KING ENTERPRISE'!F39</f>
        <v>0.49520000000000053</v>
      </c>
      <c r="H1239" s="434">
        <f>'ABA KING ENTERPRISE'!G39</f>
        <v>98</v>
      </c>
      <c r="I1239" s="443">
        <f>'ABA KING ENTERPRISE'!H39</f>
        <v>10590</v>
      </c>
      <c r="J1239" s="433">
        <f>'ABA KING ENTERPRISE'!I39</f>
        <v>744</v>
      </c>
      <c r="K1239" s="443">
        <f>'ABA KING ENTERPRISE'!J39</f>
        <v>3.5720000000000001</v>
      </c>
      <c r="L1239" s="443">
        <f>'ABA KING ENTERPRISE'!K39</f>
        <v>80397.551020408166</v>
      </c>
      <c r="M1239" s="443">
        <f>'ABA KING ENTERPRISE'!L39</f>
        <v>108.06122448979592</v>
      </c>
      <c r="N1239" s="433">
        <f>'ABA KING ENTERPRISE'!M39</f>
        <v>18</v>
      </c>
      <c r="O1239" s="444">
        <f>'ABA KING ENTERPRISE'!N39</f>
        <v>2.6974863806534309E-3</v>
      </c>
      <c r="P1239" s="433">
        <f>'ABA KING ENTERPRISE'!O39</f>
        <v>0.95839659274205602</v>
      </c>
      <c r="Q1239" s="433" t="str">
        <f>'ABA KING ENTERPRISE'!P39</f>
        <v>C</v>
      </c>
      <c r="R1239" s="434">
        <f>'ABA KING ENTERPRISE'!Q39</f>
        <v>4.4545454545454541</v>
      </c>
      <c r="S1239" s="443">
        <f>'ABA KING ENTERPRISE'!R39</f>
        <v>2.2509090909090933E-2</v>
      </c>
      <c r="T1239" s="443">
        <f>'ABA KING ENTERPRISE'!S39</f>
        <v>481.36363636363637</v>
      </c>
      <c r="U1239" s="433">
        <f>'ABA KING ENTERPRISE'!T39</f>
        <v>30</v>
      </c>
      <c r="V1239" s="433">
        <f>'ABA KING ENTERPRISE'!U39</f>
        <v>3</v>
      </c>
      <c r="W1239" s="433">
        <f>'ABA KING ENTERPRISE'!V39</f>
        <v>33</v>
      </c>
      <c r="X1239" s="434">
        <f>'ABA KING ENTERPRISE'!W39</f>
        <v>147</v>
      </c>
      <c r="Y1239" s="434">
        <f>'ABA KING ENTERPRISE'!X39</f>
        <v>0</v>
      </c>
      <c r="Z1239" s="443">
        <f>'ABA KING ENTERPRISE'!Y39</f>
        <v>0</v>
      </c>
      <c r="AA1239" s="444">
        <f>'ABA KING ENTERPRISE'!Z39</f>
        <v>5.0612244897959187</v>
      </c>
      <c r="AB1239" s="446" t="str">
        <f>'ABA KING ENTERPRISE'!AA39</f>
        <v>VERY HIGH-DON’T ORDER</v>
      </c>
      <c r="AC1239" s="443">
        <f>'ABA KING ENTERPRISE'!AB39</f>
        <v>0</v>
      </c>
      <c r="AD1239" s="450">
        <f>Table1[[#This Row],[Stock Sell in/Sell out]]*Table1[[#This Row],[Stock Norm +Transit Time]]/Table1[[#This Row],[Stock Norm QTY]]</f>
        <v>167.0204081632653</v>
      </c>
      <c r="AE1239" s="443">
        <f>Table1[[#This Row],[Stock Norm +Transit Time]]*Table1[[#This Row],[Av. Daily Sales MT]]</f>
        <v>0.74280000000000079</v>
      </c>
    </row>
    <row r="1240" spans="1:31" hidden="1">
      <c r="A1240" s="433" t="s">
        <v>146</v>
      </c>
      <c r="B1240" s="433" t="s">
        <v>150</v>
      </c>
      <c r="C1240" s="433" t="str">
        <f>'ABA KING ENTERPRISE'!B40</f>
        <v>W020</v>
      </c>
      <c r="D1240" s="433" t="str">
        <f>'ABA KING ENTERPRISE'!C40</f>
        <v>FRYTOL ROL 25L JRG</v>
      </c>
      <c r="E1240" s="433" t="str">
        <f>'ABA KING ENTERPRISE'!D40</f>
        <v>COOKING OIL</v>
      </c>
      <c r="F1240" s="433" t="str">
        <f>'ABA KING ENTERPRISE'!E40</f>
        <v>FRYTOL</v>
      </c>
      <c r="G1240" s="443">
        <f>'ABA KING ENTERPRISE'!F40</f>
        <v>0.49499999999999961</v>
      </c>
      <c r="H1240" s="434">
        <f>'ABA KING ENTERPRISE'!G40</f>
        <v>22</v>
      </c>
      <c r="I1240" s="443">
        <f>'ABA KING ENTERPRISE'!H40</f>
        <v>11350</v>
      </c>
      <c r="J1240" s="433">
        <f>'ABA KING ENTERPRISE'!I40</f>
        <v>0</v>
      </c>
      <c r="K1240" s="443">
        <f>'ABA KING ENTERPRISE'!J40</f>
        <v>0</v>
      </c>
      <c r="L1240" s="443">
        <f>'ABA KING ENTERPRISE'!K40</f>
        <v>0</v>
      </c>
      <c r="M1240" s="443">
        <f>'ABA KING ENTERPRISE'!L40</f>
        <v>515.90909090909088</v>
      </c>
      <c r="N1240" s="433">
        <f>'ABA KING ENTERPRISE'!M40</f>
        <v>5</v>
      </c>
      <c r="O1240" s="444">
        <f>'ABA KING ENTERPRISE'!N40</f>
        <v>2.6963969273494466E-3</v>
      </c>
      <c r="P1240" s="433">
        <f>'ABA KING ENTERPRISE'!O40</f>
        <v>0.96109298966940548</v>
      </c>
      <c r="Q1240" s="433" t="str">
        <f>'ABA KING ENTERPRISE'!P40</f>
        <v>C</v>
      </c>
      <c r="R1240" s="434">
        <f>'ABA KING ENTERPRISE'!Q40</f>
        <v>1</v>
      </c>
      <c r="S1240" s="443">
        <f>'ABA KING ENTERPRISE'!R40</f>
        <v>2.2499999999999982E-2</v>
      </c>
      <c r="T1240" s="443">
        <f>'ABA KING ENTERPRISE'!S40</f>
        <v>515.90909090909088</v>
      </c>
      <c r="U1240" s="433">
        <f>'ABA KING ENTERPRISE'!T40</f>
        <v>30</v>
      </c>
      <c r="V1240" s="433">
        <f>'ABA KING ENTERPRISE'!U40</f>
        <v>3</v>
      </c>
      <c r="W1240" s="433">
        <f>'ABA KING ENTERPRISE'!V40</f>
        <v>33</v>
      </c>
      <c r="X1240" s="434">
        <f>'ABA KING ENTERPRISE'!W40</f>
        <v>33</v>
      </c>
      <c r="Y1240" s="434">
        <f>'ABA KING ENTERPRISE'!X40</f>
        <v>33</v>
      </c>
      <c r="Z1240" s="443">
        <f>'ABA KING ENTERPRISE'!Y40</f>
        <v>0.74249999999999938</v>
      </c>
      <c r="AA1240" s="444">
        <f>'ABA KING ENTERPRISE'!Z40</f>
        <v>0</v>
      </c>
      <c r="AB1240" s="446" t="str">
        <f>'ABA KING ENTERPRISE'!AA40</f>
        <v>VERY LOW-ORDER URGENTLY</v>
      </c>
      <c r="AC1240" s="443">
        <f>'ABA KING ENTERPRISE'!AB40</f>
        <v>17025</v>
      </c>
      <c r="AD1240" s="450">
        <f>Table1[[#This Row],[Stock Sell in/Sell out]]*Table1[[#This Row],[Stock Norm +Transit Time]]/Table1[[#This Row],[Stock Norm QTY]]</f>
        <v>0</v>
      </c>
      <c r="AE1240" s="443">
        <f>Table1[[#This Row],[Stock Norm +Transit Time]]*Table1[[#This Row],[Av. Daily Sales MT]]</f>
        <v>0.74249999999999938</v>
      </c>
    </row>
    <row r="1241" spans="1:31" hidden="1">
      <c r="A1241" s="433" t="s">
        <v>146</v>
      </c>
      <c r="B1241" s="433" t="s">
        <v>150</v>
      </c>
      <c r="C1241" s="433" t="str">
        <f>'ABA KING ENTERPRISE'!B41</f>
        <v>W164</v>
      </c>
      <c r="D1241" s="433" t="str">
        <f>'ABA KING ENTERPRISE'!C41</f>
        <v>EAZZY 800G</v>
      </c>
      <c r="E1241" s="433" t="str">
        <f>'ABA KING ENTERPRISE'!D41</f>
        <v>SOAP</v>
      </c>
      <c r="F1241" s="433" t="str">
        <f>'ABA KING ENTERPRISE'!E41</f>
        <v>EAZZY</v>
      </c>
      <c r="G1241" s="443">
        <f>'ABA KING ENTERPRISE'!F41</f>
        <v>0.48639999999999994</v>
      </c>
      <c r="H1241" s="434">
        <f>'ABA KING ENTERPRISE'!G41</f>
        <v>38</v>
      </c>
      <c r="I1241" s="443">
        <f>'ABA KING ENTERPRISE'!H41</f>
        <v>6336.916666666667</v>
      </c>
      <c r="J1241" s="433">
        <f>'ABA KING ENTERPRISE'!I41</f>
        <v>86</v>
      </c>
      <c r="K1241" s="443">
        <f>'ABA KING ENTERPRISE'!J41</f>
        <v>1.1008</v>
      </c>
      <c r="L1241" s="443">
        <f>'ABA KING ENTERPRISE'!K41</f>
        <v>14341.442982456141</v>
      </c>
      <c r="M1241" s="443">
        <f>'ABA KING ENTERPRISE'!L41</f>
        <v>166.76096491228071</v>
      </c>
      <c r="N1241" s="433">
        <f>'ABA KING ENTERPRISE'!M41</f>
        <v>40</v>
      </c>
      <c r="O1241" s="444">
        <f>'ABA KING ENTERPRISE'!N41</f>
        <v>2.6495504352783265E-3</v>
      </c>
      <c r="P1241" s="433">
        <f>'ABA KING ENTERPRISE'!O41</f>
        <v>0.96374254010468385</v>
      </c>
      <c r="Q1241" s="433" t="str">
        <f>'ABA KING ENTERPRISE'!P41</f>
        <v>C</v>
      </c>
      <c r="R1241" s="434">
        <f>'ABA KING ENTERPRISE'!Q41</f>
        <v>1.7272727272727273</v>
      </c>
      <c r="S1241" s="443">
        <f>'ABA KING ENTERPRISE'!R41</f>
        <v>2.2109090909090908E-2</v>
      </c>
      <c r="T1241" s="443">
        <f>'ABA KING ENTERPRISE'!S41</f>
        <v>288.04166666666669</v>
      </c>
      <c r="U1241" s="433">
        <f>'ABA KING ENTERPRISE'!T41</f>
        <v>30</v>
      </c>
      <c r="V1241" s="433">
        <f>'ABA KING ENTERPRISE'!U41</f>
        <v>3</v>
      </c>
      <c r="W1241" s="433">
        <f>'ABA KING ENTERPRISE'!V41</f>
        <v>33</v>
      </c>
      <c r="X1241" s="434">
        <f>'ABA KING ENTERPRISE'!W41</f>
        <v>57</v>
      </c>
      <c r="Y1241" s="434">
        <f>'ABA KING ENTERPRISE'!X41</f>
        <v>0</v>
      </c>
      <c r="Z1241" s="443">
        <f>'ABA KING ENTERPRISE'!Y41</f>
        <v>0</v>
      </c>
      <c r="AA1241" s="444">
        <f>'ABA KING ENTERPRISE'!Z41</f>
        <v>1.5087719298245614</v>
      </c>
      <c r="AB1241" s="446" t="str">
        <f>'ABA KING ENTERPRISE'!AA41</f>
        <v>HIGH-DON’T ORDER</v>
      </c>
      <c r="AC1241" s="443">
        <f>'ABA KING ENTERPRISE'!AB41</f>
        <v>0</v>
      </c>
      <c r="AD1241" s="450">
        <f>Table1[[#This Row],[Stock Sell in/Sell out]]*Table1[[#This Row],[Stock Norm +Transit Time]]/Table1[[#This Row],[Stock Norm QTY]]</f>
        <v>49.789473684210527</v>
      </c>
      <c r="AE1241" s="443">
        <f>Table1[[#This Row],[Stock Norm +Transit Time]]*Table1[[#This Row],[Av. Daily Sales MT]]</f>
        <v>0.72959999999999992</v>
      </c>
    </row>
    <row r="1242" spans="1:31" hidden="1">
      <c r="A1242" s="433" t="s">
        <v>146</v>
      </c>
      <c r="B1242" s="433" t="s">
        <v>150</v>
      </c>
      <c r="C1242" s="433" t="str">
        <f>'ABA KING ENTERPRISE'!B42</f>
        <v>W194</v>
      </c>
      <c r="D1242" s="433" t="str">
        <f>'ABA KING ENTERPRISE'!C42</f>
        <v>ALIFE MEDICATED 18X200G</v>
      </c>
      <c r="E1242" s="433" t="str">
        <f>'ABA KING ENTERPRISE'!D42</f>
        <v>SOAP</v>
      </c>
      <c r="F1242" s="433" t="str">
        <f>'ABA KING ENTERPRISE'!E42</f>
        <v>ALIFE</v>
      </c>
      <c r="G1242" s="443">
        <f>'ABA KING ENTERPRISE'!F42</f>
        <v>0.47820000000000024</v>
      </c>
      <c r="H1242" s="434">
        <f>'ABA KING ENTERPRISE'!G42</f>
        <v>99.666666666666671</v>
      </c>
      <c r="I1242" s="443">
        <f>'ABA KING ENTERPRISE'!H42</f>
        <v>13556.433333333338</v>
      </c>
      <c r="J1242" s="433">
        <f>'ABA KING ENTERPRISE'!I42</f>
        <v>0</v>
      </c>
      <c r="K1242" s="443">
        <f>'ABA KING ENTERPRISE'!J42</f>
        <v>0</v>
      </c>
      <c r="L1242" s="443">
        <f>'ABA KING ENTERPRISE'!K42</f>
        <v>0</v>
      </c>
      <c r="M1242" s="443">
        <f>'ABA KING ENTERPRISE'!L42</f>
        <v>136.0177257525084</v>
      </c>
      <c r="N1242" s="433">
        <f>'ABA KING ENTERPRISE'!M42</f>
        <v>40</v>
      </c>
      <c r="O1242" s="444">
        <f>'ABA KING ENTERPRISE'!N42</f>
        <v>2.6048828498151655E-3</v>
      </c>
      <c r="P1242" s="433">
        <f>'ABA KING ENTERPRISE'!O42</f>
        <v>0.96634742295449905</v>
      </c>
      <c r="Q1242" s="433" t="str">
        <f>'ABA KING ENTERPRISE'!P42</f>
        <v>C</v>
      </c>
      <c r="R1242" s="434">
        <f>'ABA KING ENTERPRISE'!Q42</f>
        <v>4.5303030303030303</v>
      </c>
      <c r="S1242" s="443">
        <f>'ABA KING ENTERPRISE'!R42</f>
        <v>2.1736363636363647E-2</v>
      </c>
      <c r="T1242" s="443">
        <f>'ABA KING ENTERPRISE'!S42</f>
        <v>616.20151515151531</v>
      </c>
      <c r="U1242" s="433">
        <f>'ABA KING ENTERPRISE'!T42</f>
        <v>30</v>
      </c>
      <c r="V1242" s="433">
        <f>'ABA KING ENTERPRISE'!U42</f>
        <v>3</v>
      </c>
      <c r="W1242" s="433">
        <f>'ABA KING ENTERPRISE'!V42</f>
        <v>33</v>
      </c>
      <c r="X1242" s="434">
        <f>'ABA KING ENTERPRISE'!W42</f>
        <v>149.5</v>
      </c>
      <c r="Y1242" s="434">
        <f>'ABA KING ENTERPRISE'!X42</f>
        <v>149.5</v>
      </c>
      <c r="Z1242" s="443">
        <f>'ABA KING ENTERPRISE'!Y42</f>
        <v>0.71730000000000027</v>
      </c>
      <c r="AA1242" s="444">
        <f>'ABA KING ENTERPRISE'!Z42</f>
        <v>0</v>
      </c>
      <c r="AB1242" s="446" t="str">
        <f>'ABA KING ENTERPRISE'!AA42</f>
        <v>VERY LOW-ORDER URGENTLY</v>
      </c>
      <c r="AC1242" s="443">
        <f>'ABA KING ENTERPRISE'!AB42</f>
        <v>20334.650000000005</v>
      </c>
      <c r="AD1242" s="450">
        <f>Table1[[#This Row],[Stock Sell in/Sell out]]*Table1[[#This Row],[Stock Norm +Transit Time]]/Table1[[#This Row],[Stock Norm QTY]]</f>
        <v>0</v>
      </c>
      <c r="AE1242" s="443">
        <f>Table1[[#This Row],[Stock Norm +Transit Time]]*Table1[[#This Row],[Av. Daily Sales MT]]</f>
        <v>0.71730000000000038</v>
      </c>
    </row>
    <row r="1243" spans="1:31" hidden="1">
      <c r="A1243" s="433" t="s">
        <v>146</v>
      </c>
      <c r="B1243" s="433" t="s">
        <v>150</v>
      </c>
      <c r="C1243" s="433" t="str">
        <f>'ABA KING ENTERPRISE'!B43</f>
        <v>W203</v>
      </c>
      <c r="D1243" s="433" t="str">
        <f>'ABA KING ENTERPRISE'!C43</f>
        <v>ALIFE LEMON 18X200G</v>
      </c>
      <c r="E1243" s="433" t="str">
        <f>'ABA KING ENTERPRISE'!D43</f>
        <v>SOAP</v>
      </c>
      <c r="F1243" s="433" t="str">
        <f>'ABA KING ENTERPRISE'!E43</f>
        <v>ALIFE</v>
      </c>
      <c r="G1243" s="443">
        <f>'ABA KING ENTERPRISE'!F43</f>
        <v>0.47640000000000005</v>
      </c>
      <c r="H1243" s="434">
        <f>'ABA KING ENTERPRISE'!G43</f>
        <v>106.66666666666667</v>
      </c>
      <c r="I1243" s="443">
        <f>'ABA KING ENTERPRISE'!H43</f>
        <v>13609.563333333334</v>
      </c>
      <c r="J1243" s="433">
        <f>'ABA KING ENTERPRISE'!I43</f>
        <v>0</v>
      </c>
      <c r="K1243" s="443">
        <f>'ABA KING ENTERPRISE'!J43</f>
        <v>0</v>
      </c>
      <c r="L1243" s="443">
        <f>'ABA KING ENTERPRISE'!K43</f>
        <v>0</v>
      </c>
      <c r="M1243" s="443">
        <f>'ABA KING ENTERPRISE'!L43</f>
        <v>127.58965624999999</v>
      </c>
      <c r="N1243" s="433">
        <f>'ABA KING ENTERPRISE'!M43</f>
        <v>36</v>
      </c>
      <c r="O1243" s="444">
        <f>'ABA KING ENTERPRISE'!N43</f>
        <v>2.5950777700793483E-3</v>
      </c>
      <c r="P1243" s="433">
        <f>'ABA KING ENTERPRISE'!O43</f>
        <v>0.96894250072457844</v>
      </c>
      <c r="Q1243" s="433" t="str">
        <f>'ABA KING ENTERPRISE'!P43</f>
        <v>C</v>
      </c>
      <c r="R1243" s="434">
        <f>'ABA KING ENTERPRISE'!Q43</f>
        <v>4.8484848484848486</v>
      </c>
      <c r="S1243" s="443">
        <f>'ABA KING ENTERPRISE'!R43</f>
        <v>2.1654545454545458E-2</v>
      </c>
      <c r="T1243" s="443">
        <f>'ABA KING ENTERPRISE'!S43</f>
        <v>618.61651515151516</v>
      </c>
      <c r="U1243" s="433">
        <f>'ABA KING ENTERPRISE'!T43</f>
        <v>30</v>
      </c>
      <c r="V1243" s="433">
        <f>'ABA KING ENTERPRISE'!U43</f>
        <v>3</v>
      </c>
      <c r="W1243" s="433">
        <f>'ABA KING ENTERPRISE'!V43</f>
        <v>33</v>
      </c>
      <c r="X1243" s="434">
        <f>'ABA KING ENTERPRISE'!W43</f>
        <v>160</v>
      </c>
      <c r="Y1243" s="434">
        <f>'ABA KING ENTERPRISE'!X43</f>
        <v>160</v>
      </c>
      <c r="Z1243" s="443">
        <f>'ABA KING ENTERPRISE'!Y43</f>
        <v>0.71460000000000001</v>
      </c>
      <c r="AA1243" s="444">
        <f>'ABA KING ENTERPRISE'!Z43</f>
        <v>0</v>
      </c>
      <c r="AB1243" s="446" t="str">
        <f>'ABA KING ENTERPRISE'!AA43</f>
        <v>VERY LOW-ORDER URGENTLY</v>
      </c>
      <c r="AC1243" s="443">
        <f>'ABA KING ENTERPRISE'!AB43</f>
        <v>20414.344999999998</v>
      </c>
      <c r="AD1243" s="450">
        <f>Table1[[#This Row],[Stock Sell in/Sell out]]*Table1[[#This Row],[Stock Norm +Transit Time]]/Table1[[#This Row],[Stock Norm QTY]]</f>
        <v>0</v>
      </c>
      <c r="AE1243" s="443">
        <f>Table1[[#This Row],[Stock Norm +Transit Time]]*Table1[[#This Row],[Av. Daily Sales MT]]</f>
        <v>0.71460000000000012</v>
      </c>
    </row>
    <row r="1244" spans="1:31" hidden="1">
      <c r="A1244" s="433" t="s">
        <v>146</v>
      </c>
      <c r="B1244" s="433" t="s">
        <v>150</v>
      </c>
      <c r="C1244" s="433" t="str">
        <f>'ABA KING ENTERPRISE'!B44</f>
        <v>W074</v>
      </c>
      <c r="D1244" s="433" t="str">
        <f>'ABA KING ENTERPRISE'!C44</f>
        <v>ALIFE ROSE 40 X 100G</v>
      </c>
      <c r="E1244" s="433" t="str">
        <f>'ABA KING ENTERPRISE'!D44</f>
        <v>SOAP</v>
      </c>
      <c r="F1244" s="433" t="str">
        <f>'ABA KING ENTERPRISE'!E44</f>
        <v>ALIFE</v>
      </c>
      <c r="G1244" s="443">
        <f>'ABA KING ENTERPRISE'!F44</f>
        <v>0.47283333333333366</v>
      </c>
      <c r="H1244" s="434">
        <f>'ABA KING ENTERPRISE'!G44</f>
        <v>81.333333333333329</v>
      </c>
      <c r="I1244" s="443">
        <f>'ABA KING ENTERPRISE'!H44</f>
        <v>12952.316666666669</v>
      </c>
      <c r="J1244" s="433">
        <f>'ABA KING ENTERPRISE'!I44</f>
        <v>0</v>
      </c>
      <c r="K1244" s="443">
        <f>'ABA KING ENTERPRISE'!J44</f>
        <v>0</v>
      </c>
      <c r="L1244" s="443">
        <f>'ABA KING ENTERPRISE'!K44</f>
        <v>0</v>
      </c>
      <c r="M1244" s="443">
        <f>'ABA KING ENTERPRISE'!L44</f>
        <v>159.24979508196725</v>
      </c>
      <c r="N1244" s="433">
        <f>'ABA KING ENTERPRISE'!M44</f>
        <v>18</v>
      </c>
      <c r="O1244" s="444">
        <f>'ABA KING ENTERPRISE'!N44</f>
        <v>2.575649186158381E-3</v>
      </c>
      <c r="P1244" s="433">
        <f>'ABA KING ENTERPRISE'!O44</f>
        <v>0.97151814991073682</v>
      </c>
      <c r="Q1244" s="433" t="str">
        <f>'ABA KING ENTERPRISE'!P44</f>
        <v>C</v>
      </c>
      <c r="R1244" s="434">
        <f>'ABA KING ENTERPRISE'!Q44</f>
        <v>3.6969696969696968</v>
      </c>
      <c r="S1244" s="443">
        <f>'ABA KING ENTERPRISE'!R44</f>
        <v>2.1492424242424257E-2</v>
      </c>
      <c r="T1244" s="443">
        <f>'ABA KING ENTERPRISE'!S44</f>
        <v>588.74166666666679</v>
      </c>
      <c r="U1244" s="433">
        <f>'ABA KING ENTERPRISE'!T44</f>
        <v>30</v>
      </c>
      <c r="V1244" s="433">
        <f>'ABA KING ENTERPRISE'!U44</f>
        <v>3</v>
      </c>
      <c r="W1244" s="433">
        <f>'ABA KING ENTERPRISE'!V44</f>
        <v>33</v>
      </c>
      <c r="X1244" s="434">
        <f>'ABA KING ENTERPRISE'!W44</f>
        <v>122</v>
      </c>
      <c r="Y1244" s="434">
        <f>'ABA KING ENTERPRISE'!X44</f>
        <v>122</v>
      </c>
      <c r="Z1244" s="443">
        <f>'ABA KING ENTERPRISE'!Y44</f>
        <v>0.70925000000000049</v>
      </c>
      <c r="AA1244" s="444">
        <f>'ABA KING ENTERPRISE'!Z44</f>
        <v>0</v>
      </c>
      <c r="AB1244" s="446" t="str">
        <f>'ABA KING ENTERPRISE'!AA44</f>
        <v>VERY LOW-ORDER URGENTLY</v>
      </c>
      <c r="AC1244" s="443">
        <f>'ABA KING ENTERPRISE'!AB44</f>
        <v>19428.475000000006</v>
      </c>
      <c r="AD1244" s="450">
        <f>Table1[[#This Row],[Stock Sell in/Sell out]]*Table1[[#This Row],[Stock Norm +Transit Time]]/Table1[[#This Row],[Stock Norm QTY]]</f>
        <v>0</v>
      </c>
      <c r="AE1244" s="443">
        <f>Table1[[#This Row],[Stock Norm +Transit Time]]*Table1[[#This Row],[Av. Daily Sales MT]]</f>
        <v>0.70925000000000049</v>
      </c>
    </row>
    <row r="1245" spans="1:31" hidden="1">
      <c r="A1245" s="433" t="s">
        <v>146</v>
      </c>
      <c r="B1245" s="433" t="s">
        <v>150</v>
      </c>
      <c r="C1245" s="433" t="str">
        <f>'ABA KING ENTERPRISE'!B45</f>
        <v>W071</v>
      </c>
      <c r="D1245" s="433" t="str">
        <f>'ABA KING ENTERPRISE'!C45</f>
        <v>ALIFE LEMON 40 X 100G</v>
      </c>
      <c r="E1245" s="433" t="str">
        <f>'ABA KING ENTERPRISE'!D45</f>
        <v>SOAP</v>
      </c>
      <c r="F1245" s="433" t="str">
        <f>'ABA KING ENTERPRISE'!E45</f>
        <v>ALIFE</v>
      </c>
      <c r="G1245" s="443">
        <f>'ABA KING ENTERPRISE'!F45</f>
        <v>0.47033333333333349</v>
      </c>
      <c r="H1245" s="434">
        <f>'ABA KING ENTERPRISE'!G45</f>
        <v>85.666666666666671</v>
      </c>
      <c r="I1245" s="443">
        <f>'ABA KING ENTERPRISE'!H45</f>
        <v>12832.766666666666</v>
      </c>
      <c r="J1245" s="433">
        <f>'ABA KING ENTERPRISE'!I45</f>
        <v>498</v>
      </c>
      <c r="K1245" s="443">
        <f>'ABA KING ENTERPRISE'!J45</f>
        <v>1.992</v>
      </c>
      <c r="L1245" s="443">
        <f>'ABA KING ENTERPRISE'!K45</f>
        <v>74599.8186770428</v>
      </c>
      <c r="M1245" s="443">
        <f>'ABA KING ENTERPRISE'!L45</f>
        <v>149.7988326848249</v>
      </c>
      <c r="N1245" s="433">
        <f>'ABA KING ENTERPRISE'!M45</f>
        <v>1</v>
      </c>
      <c r="O1245" s="444">
        <f>'ABA KING ENTERPRISE'!N45</f>
        <v>2.5620310198586353E-3</v>
      </c>
      <c r="P1245" s="433">
        <f>'ABA KING ENTERPRISE'!O45</f>
        <v>0.97408018093059545</v>
      </c>
      <c r="Q1245" s="433" t="str">
        <f>'ABA KING ENTERPRISE'!P45</f>
        <v>C</v>
      </c>
      <c r="R1245" s="434">
        <f>'ABA KING ENTERPRISE'!Q45</f>
        <v>3.893939393939394</v>
      </c>
      <c r="S1245" s="443">
        <f>'ABA KING ENTERPRISE'!R45</f>
        <v>2.1378787878787886E-2</v>
      </c>
      <c r="T1245" s="443">
        <f>'ABA KING ENTERPRISE'!S45</f>
        <v>583.30757575757571</v>
      </c>
      <c r="U1245" s="433">
        <f>'ABA KING ENTERPRISE'!T45</f>
        <v>30</v>
      </c>
      <c r="V1245" s="433">
        <f>'ABA KING ENTERPRISE'!U45</f>
        <v>3</v>
      </c>
      <c r="W1245" s="433">
        <f>'ABA KING ENTERPRISE'!V45</f>
        <v>33</v>
      </c>
      <c r="X1245" s="434">
        <f>'ABA KING ENTERPRISE'!W45</f>
        <v>128.5</v>
      </c>
      <c r="Y1245" s="434">
        <f>'ABA KING ENTERPRISE'!X45</f>
        <v>0</v>
      </c>
      <c r="Z1245" s="443">
        <f>'ABA KING ENTERPRISE'!Y45</f>
        <v>0</v>
      </c>
      <c r="AA1245" s="444">
        <f>'ABA KING ENTERPRISE'!Z45</f>
        <v>3.8754863813229572</v>
      </c>
      <c r="AB1245" s="446" t="str">
        <f>'ABA KING ENTERPRISE'!AA45</f>
        <v>VERY HIGH-DON’T ORDER</v>
      </c>
      <c r="AC1245" s="443">
        <f>'ABA KING ENTERPRISE'!AB45</f>
        <v>0</v>
      </c>
      <c r="AD1245" s="450">
        <f>Table1[[#This Row],[Stock Sell in/Sell out]]*Table1[[#This Row],[Stock Norm +Transit Time]]/Table1[[#This Row],[Stock Norm QTY]]</f>
        <v>127.89105058365759</v>
      </c>
      <c r="AE1245" s="443">
        <f>Table1[[#This Row],[Stock Norm +Transit Time]]*Table1[[#This Row],[Av. Daily Sales MT]]</f>
        <v>0.70550000000000024</v>
      </c>
    </row>
    <row r="1246" spans="1:31" hidden="1">
      <c r="A1246" s="433" t="s">
        <v>146</v>
      </c>
      <c r="B1246" s="433" t="s">
        <v>150</v>
      </c>
      <c r="C1246" s="433" t="str">
        <f>'ABA KING ENTERPRISE'!B46</f>
        <v>W197</v>
      </c>
      <c r="D1246" s="433" t="str">
        <f>'ABA KING ENTERPRISE'!C46</f>
        <v>JAMAA DETERGENT 10PCH X 850G</v>
      </c>
      <c r="E1246" s="433" t="str">
        <f>'ABA KING ENTERPRISE'!D46</f>
        <v>DETERGENT</v>
      </c>
      <c r="F1246" s="433" t="str">
        <f>'ABA KING ENTERPRISE'!E46</f>
        <v>JAMAA</v>
      </c>
      <c r="G1246" s="443">
        <f>'ABA KING ENTERPRISE'!F46</f>
        <v>0.4589999999999998</v>
      </c>
      <c r="H1246" s="434">
        <f>'ABA KING ENTERPRISE'!G46</f>
        <v>41.999999999999993</v>
      </c>
      <c r="I1246" s="443">
        <f>'ABA KING ENTERPRISE'!H46</f>
        <v>9898.3333333333321</v>
      </c>
      <c r="J1246" s="433">
        <f>'ABA KING ENTERPRISE'!I46</f>
        <v>50</v>
      </c>
      <c r="K1246" s="443">
        <f>'ABA KING ENTERPRISE'!J46</f>
        <v>0.42499999999999999</v>
      </c>
      <c r="L1246" s="443">
        <f>'ABA KING ENTERPRISE'!K46</f>
        <v>11783.730158730159</v>
      </c>
      <c r="M1246" s="443">
        <f>'ABA KING ENTERPRISE'!L46</f>
        <v>235.67460317460319</v>
      </c>
      <c r="N1246" s="433">
        <f>'ABA KING ENTERPRISE'!M46</f>
        <v>4</v>
      </c>
      <c r="O1246" s="444">
        <f>'ABA KING ENTERPRISE'!N46</f>
        <v>2.5002953326331238E-3</v>
      </c>
      <c r="P1246" s="433">
        <f>'ABA KING ENTERPRISE'!O46</f>
        <v>0.97658047626322853</v>
      </c>
      <c r="Q1246" s="433" t="str">
        <f>'ABA KING ENTERPRISE'!P46</f>
        <v>C</v>
      </c>
      <c r="R1246" s="434">
        <f>'ABA KING ENTERPRISE'!Q46</f>
        <v>1.9090909090909087</v>
      </c>
      <c r="S1246" s="443">
        <f>'ABA KING ENTERPRISE'!R46</f>
        <v>2.0863636363636355E-2</v>
      </c>
      <c r="T1246" s="443">
        <f>'ABA KING ENTERPRISE'!S46</f>
        <v>449.92424242424238</v>
      </c>
      <c r="U1246" s="433">
        <f>'ABA KING ENTERPRISE'!T46</f>
        <v>30</v>
      </c>
      <c r="V1246" s="433">
        <f>'ABA KING ENTERPRISE'!U46</f>
        <v>3</v>
      </c>
      <c r="W1246" s="433">
        <f>'ABA KING ENTERPRISE'!V46</f>
        <v>33</v>
      </c>
      <c r="X1246" s="434">
        <f>'ABA KING ENTERPRISE'!W46</f>
        <v>62.999999999999986</v>
      </c>
      <c r="Y1246" s="434">
        <f>'ABA KING ENTERPRISE'!X46</f>
        <v>12.999999999999986</v>
      </c>
      <c r="Z1246" s="443">
        <f>'ABA KING ENTERPRISE'!Y46</f>
        <v>0.14207142857142838</v>
      </c>
      <c r="AA1246" s="444">
        <f>'ABA KING ENTERPRISE'!Z46</f>
        <v>0.79365079365079383</v>
      </c>
      <c r="AB1246" s="446" t="str">
        <f>'ABA KING ENTERPRISE'!AA46</f>
        <v>VERY LOW-ORDER URGENTLY</v>
      </c>
      <c r="AC1246" s="443">
        <f>'ABA KING ENTERPRISE'!AB46</f>
        <v>3063.7698412698383</v>
      </c>
      <c r="AD1246" s="450">
        <f>Table1[[#This Row],[Stock Sell in/Sell out]]*Table1[[#This Row],[Stock Norm +Transit Time]]/Table1[[#This Row],[Stock Norm QTY]]</f>
        <v>26.190476190476197</v>
      </c>
      <c r="AE1246" s="443">
        <f>Table1[[#This Row],[Stock Norm +Transit Time]]*Table1[[#This Row],[Av. Daily Sales MT]]</f>
        <v>0.68849999999999967</v>
      </c>
    </row>
    <row r="1247" spans="1:31" hidden="1">
      <c r="A1247" s="433" t="s">
        <v>146</v>
      </c>
      <c r="B1247" s="433" t="s">
        <v>150</v>
      </c>
      <c r="C1247" s="433" t="str">
        <f>'ABA KING ENTERPRISE'!B47</f>
        <v>W106</v>
      </c>
      <c r="D1247" s="433" t="str">
        <f>'ABA KING ENTERPRISE'!C47</f>
        <v>FRYTOL 0.9L X 15 BTL</v>
      </c>
      <c r="E1247" s="433" t="str">
        <f>'ABA KING ENTERPRISE'!D47</f>
        <v>COOKING OIL</v>
      </c>
      <c r="F1247" s="433" t="str">
        <f>'ABA KING ENTERPRISE'!E47</f>
        <v>FRYTOL</v>
      </c>
      <c r="G1247" s="443">
        <f>'ABA KING ENTERPRISE'!F47</f>
        <v>0.40634999999999893</v>
      </c>
      <c r="H1247" s="434">
        <f>'ABA KING ENTERPRISE'!G47</f>
        <v>23.666666666666668</v>
      </c>
      <c r="I1247" s="443">
        <f>'ABA KING ENTERPRISE'!H47</f>
        <v>11360.213333333377</v>
      </c>
      <c r="J1247" s="433">
        <f>'ABA KING ENTERPRISE'!I47</f>
        <v>0</v>
      </c>
      <c r="K1247" s="443">
        <f>'ABA KING ENTERPRISE'!J47</f>
        <v>0</v>
      </c>
      <c r="L1247" s="443">
        <f>'ABA KING ENTERPRISE'!K47</f>
        <v>0</v>
      </c>
      <c r="M1247" s="443">
        <f>'ABA KING ENTERPRISE'!L47</f>
        <v>480.00901408450886</v>
      </c>
      <c r="N1247" s="433">
        <f>'ABA KING ENTERPRISE'!M47</f>
        <v>10</v>
      </c>
      <c r="O1247" s="444">
        <f>'ABA KING ENTERPRISE'!N47</f>
        <v>2.2134967503604961E-3</v>
      </c>
      <c r="P1247" s="433">
        <f>'ABA KING ENTERPRISE'!O47</f>
        <v>0.97879397301358906</v>
      </c>
      <c r="Q1247" s="433" t="str">
        <f>'ABA KING ENTERPRISE'!P47</f>
        <v>C</v>
      </c>
      <c r="R1247" s="434">
        <f>'ABA KING ENTERPRISE'!Q47</f>
        <v>1.0757575757575759</v>
      </c>
      <c r="S1247" s="443">
        <f>'ABA KING ENTERPRISE'!R47</f>
        <v>1.8470454545454498E-2</v>
      </c>
      <c r="T1247" s="443">
        <f>'ABA KING ENTERPRISE'!S47</f>
        <v>516.37333333333527</v>
      </c>
      <c r="U1247" s="433">
        <f>'ABA KING ENTERPRISE'!T47</f>
        <v>30</v>
      </c>
      <c r="V1247" s="433">
        <f>'ABA KING ENTERPRISE'!U47</f>
        <v>3</v>
      </c>
      <c r="W1247" s="433">
        <f>'ABA KING ENTERPRISE'!V47</f>
        <v>33</v>
      </c>
      <c r="X1247" s="434">
        <f>'ABA KING ENTERPRISE'!W47</f>
        <v>35.500000000000007</v>
      </c>
      <c r="Y1247" s="434">
        <f>'ABA KING ENTERPRISE'!X47</f>
        <v>35.500000000000007</v>
      </c>
      <c r="Z1247" s="443">
        <f>'ABA KING ENTERPRISE'!Y47</f>
        <v>0.60952499999999843</v>
      </c>
      <c r="AA1247" s="444">
        <f>'ABA KING ENTERPRISE'!Z47</f>
        <v>0</v>
      </c>
      <c r="AB1247" s="446" t="str">
        <f>'ABA KING ENTERPRISE'!AA47</f>
        <v>VERY LOW-ORDER URGENTLY</v>
      </c>
      <c r="AC1247" s="443">
        <f>'ABA KING ENTERPRISE'!AB47</f>
        <v>17040.320000000069</v>
      </c>
      <c r="AD1247" s="450">
        <f>Table1[[#This Row],[Stock Sell in/Sell out]]*Table1[[#This Row],[Stock Norm +Transit Time]]/Table1[[#This Row],[Stock Norm QTY]]</f>
        <v>0</v>
      </c>
      <c r="AE1247" s="443">
        <f>Table1[[#This Row],[Stock Norm +Transit Time]]*Table1[[#This Row],[Av. Daily Sales MT]]</f>
        <v>0.60952499999999843</v>
      </c>
    </row>
    <row r="1248" spans="1:31" hidden="1">
      <c r="A1248" s="433" t="s">
        <v>146</v>
      </c>
      <c r="B1248" s="433" t="s">
        <v>150</v>
      </c>
      <c r="C1248" s="433" t="str">
        <f>'ABA KING ENTERPRISE'!B48</f>
        <v>W205</v>
      </c>
      <c r="D1248" s="433" t="str">
        <f>'ABA KING ENTERPRISE'!C48</f>
        <v>ALIFE ROSE 18X200G</v>
      </c>
      <c r="E1248" s="433" t="str">
        <f>'ABA KING ENTERPRISE'!D48</f>
        <v>SOAP</v>
      </c>
      <c r="F1248" s="433" t="str">
        <f>'ABA KING ENTERPRISE'!E48</f>
        <v>ALIFE</v>
      </c>
      <c r="G1248" s="443">
        <f>'ABA KING ENTERPRISE'!F48</f>
        <v>0.40320000000000006</v>
      </c>
      <c r="H1248" s="434">
        <f>'ABA KING ENTERPRISE'!G48</f>
        <v>96.333333333333329</v>
      </c>
      <c r="I1248" s="443">
        <f>'ABA KING ENTERPRISE'!H48</f>
        <v>11307.900000000001</v>
      </c>
      <c r="J1248" s="433">
        <f>'ABA KING ENTERPRISE'!I48</f>
        <v>0</v>
      </c>
      <c r="K1248" s="443">
        <f>'ABA KING ENTERPRISE'!J48</f>
        <v>0</v>
      </c>
      <c r="L1248" s="443">
        <f>'ABA KING ENTERPRISE'!K48</f>
        <v>0</v>
      </c>
      <c r="M1248" s="443">
        <f>'ABA KING ENTERPRISE'!L48</f>
        <v>117.38304498269898</v>
      </c>
      <c r="N1248" s="433">
        <f>'ABA KING ENTERPRISE'!M48</f>
        <v>6</v>
      </c>
      <c r="O1248" s="444">
        <f>'ABA KING ENTERPRISE'!N48</f>
        <v>2.1963378608228241E-3</v>
      </c>
      <c r="P1248" s="433">
        <f>'ABA KING ENTERPRISE'!O48</f>
        <v>0.98099031087441191</v>
      </c>
      <c r="Q1248" s="433" t="str">
        <f>'ABA KING ENTERPRISE'!P48</f>
        <v>C</v>
      </c>
      <c r="R1248" s="434">
        <f>'ABA KING ENTERPRISE'!Q48</f>
        <v>4.3787878787878789</v>
      </c>
      <c r="S1248" s="443">
        <f>'ABA KING ENTERPRISE'!R48</f>
        <v>1.832727272727273E-2</v>
      </c>
      <c r="T1248" s="443">
        <f>'ABA KING ENTERPRISE'!S48</f>
        <v>513.99545454545466</v>
      </c>
      <c r="U1248" s="433">
        <f>'ABA KING ENTERPRISE'!T48</f>
        <v>30</v>
      </c>
      <c r="V1248" s="433">
        <f>'ABA KING ENTERPRISE'!U48</f>
        <v>3</v>
      </c>
      <c r="W1248" s="433">
        <f>'ABA KING ENTERPRISE'!V48</f>
        <v>33</v>
      </c>
      <c r="X1248" s="434">
        <f>'ABA KING ENTERPRISE'!W48</f>
        <v>144.5</v>
      </c>
      <c r="Y1248" s="434">
        <f>'ABA KING ENTERPRISE'!X48</f>
        <v>144.5</v>
      </c>
      <c r="Z1248" s="443">
        <f>'ABA KING ENTERPRISE'!Y48</f>
        <v>0.60480000000000012</v>
      </c>
      <c r="AA1248" s="444">
        <f>'ABA KING ENTERPRISE'!Z48</f>
        <v>0</v>
      </c>
      <c r="AB1248" s="446" t="str">
        <f>'ABA KING ENTERPRISE'!AA48</f>
        <v>VERY LOW-ORDER URGENTLY</v>
      </c>
      <c r="AC1248" s="443">
        <f>'ABA KING ENTERPRISE'!AB48</f>
        <v>16961.850000000002</v>
      </c>
      <c r="AD1248" s="450">
        <f>Table1[[#This Row],[Stock Sell in/Sell out]]*Table1[[#This Row],[Stock Norm +Transit Time]]/Table1[[#This Row],[Stock Norm QTY]]</f>
        <v>0</v>
      </c>
      <c r="AE1248" s="443">
        <f>Table1[[#This Row],[Stock Norm +Transit Time]]*Table1[[#This Row],[Av. Daily Sales MT]]</f>
        <v>0.60480000000000012</v>
      </c>
    </row>
    <row r="1249" spans="1:31" hidden="1">
      <c r="A1249" s="433" t="s">
        <v>146</v>
      </c>
      <c r="B1249" s="433" t="s">
        <v>150</v>
      </c>
      <c r="C1249" s="433" t="str">
        <f>'ABA KING ENTERPRISE'!B49</f>
        <v>W231</v>
      </c>
      <c r="D1249" s="433" t="str">
        <f>'ABA KING ENTERPRISE'!C49</f>
        <v>EAZZY DETERGENT 100X75G</v>
      </c>
      <c r="E1249" s="433" t="str">
        <f>'ABA KING ENTERPRISE'!D49</f>
        <v>DETERGENT</v>
      </c>
      <c r="F1249" s="433" t="str">
        <f>'ABA KING ENTERPRISE'!E49</f>
        <v>EAZZY</v>
      </c>
      <c r="G1249" s="443">
        <f>'ABA KING ENTERPRISE'!F49</f>
        <v>0.38050000000000006</v>
      </c>
      <c r="H1249" s="434">
        <f>'ABA KING ENTERPRISE'!G49</f>
        <v>39</v>
      </c>
      <c r="I1249" s="443">
        <f>'ABA KING ENTERPRISE'!H49</f>
        <v>3270.6399999999994</v>
      </c>
      <c r="J1249" s="433">
        <f>'ABA KING ENTERPRISE'!I49</f>
        <v>0</v>
      </c>
      <c r="K1249" s="443">
        <f>'ABA KING ENTERPRISE'!J49</f>
        <v>0</v>
      </c>
      <c r="L1249" s="443">
        <f>'ABA KING ENTERPRISE'!K49</f>
        <v>0</v>
      </c>
      <c r="M1249" s="443">
        <f>'ABA KING ENTERPRISE'!L49</f>
        <v>83.862564102564093</v>
      </c>
      <c r="N1249" s="433">
        <f>'ABA KING ENTERPRISE'!M49</f>
        <v>20</v>
      </c>
      <c r="O1249" s="444">
        <f>'ABA KING ENTERPRISE'!N49</f>
        <v>2.072684910821142E-3</v>
      </c>
      <c r="P1249" s="433">
        <f>'ABA KING ENTERPRISE'!O49</f>
        <v>0.98306299578523304</v>
      </c>
      <c r="Q1249" s="433" t="str">
        <f>'ABA KING ENTERPRISE'!P49</f>
        <v>C</v>
      </c>
      <c r="R1249" s="434">
        <f>'ABA KING ENTERPRISE'!Q49</f>
        <v>1.7727272727272727</v>
      </c>
      <c r="S1249" s="443">
        <f>'ABA KING ENTERPRISE'!R49</f>
        <v>1.7295454545454548E-2</v>
      </c>
      <c r="T1249" s="443">
        <f>'ABA KING ENTERPRISE'!S49</f>
        <v>148.66545454545451</v>
      </c>
      <c r="U1249" s="433">
        <f>'ABA KING ENTERPRISE'!T49</f>
        <v>30</v>
      </c>
      <c r="V1249" s="433">
        <f>'ABA KING ENTERPRISE'!U49</f>
        <v>3</v>
      </c>
      <c r="W1249" s="433">
        <f>'ABA KING ENTERPRISE'!V49</f>
        <v>33</v>
      </c>
      <c r="X1249" s="434">
        <f>'ABA KING ENTERPRISE'!W49</f>
        <v>58.5</v>
      </c>
      <c r="Y1249" s="434">
        <f>'ABA KING ENTERPRISE'!X49</f>
        <v>58.5</v>
      </c>
      <c r="Z1249" s="443">
        <f>'ABA KING ENTERPRISE'!Y49</f>
        <v>0.57075000000000009</v>
      </c>
      <c r="AA1249" s="444">
        <f>'ABA KING ENTERPRISE'!Z49</f>
        <v>0</v>
      </c>
      <c r="AB1249" s="446" t="str">
        <f>'ABA KING ENTERPRISE'!AA49</f>
        <v>VERY LOW-ORDER URGENTLY</v>
      </c>
      <c r="AC1249" s="443">
        <f>'ABA KING ENTERPRISE'!AB49</f>
        <v>4905.9599999999991</v>
      </c>
      <c r="AD1249" s="450">
        <f>Table1[[#This Row],[Stock Sell in/Sell out]]*Table1[[#This Row],[Stock Norm +Transit Time]]/Table1[[#This Row],[Stock Norm QTY]]</f>
        <v>0</v>
      </c>
      <c r="AE1249" s="443">
        <f>Table1[[#This Row],[Stock Norm +Transit Time]]*Table1[[#This Row],[Av. Daily Sales MT]]</f>
        <v>0.57075000000000009</v>
      </c>
    </row>
    <row r="1250" spans="1:31" hidden="1">
      <c r="A1250" s="433" t="s">
        <v>146</v>
      </c>
      <c r="B1250" s="433" t="s">
        <v>150</v>
      </c>
      <c r="C1250" s="433" t="str">
        <f>'ABA KING ENTERPRISE'!B50</f>
        <v>W069</v>
      </c>
      <c r="D1250" s="433" t="str">
        <f>'ABA KING ENTERPRISE'!C50</f>
        <v>FORTUNE DELICIOUS 22.5KG</v>
      </c>
      <c r="E1250" s="433" t="str">
        <f>'ABA KING ENTERPRISE'!D50</f>
        <v>RICE</v>
      </c>
      <c r="F1250" s="433" t="str">
        <f>'ABA KING ENTERPRISE'!E50</f>
        <v>FORTUNE DELICIOUS</v>
      </c>
      <c r="G1250" s="443">
        <f>'ABA KING ENTERPRISE'!F50</f>
        <v>0.37499999999999989</v>
      </c>
      <c r="H1250" s="434">
        <f>'ABA KING ENTERPRISE'!G50</f>
        <v>16.666666666666664</v>
      </c>
      <c r="I1250" s="443">
        <f>'ABA KING ENTERPRISE'!H50</f>
        <v>5635.666666666667</v>
      </c>
      <c r="J1250" s="433">
        <f>'ABA KING ENTERPRISE'!I50</f>
        <v>0</v>
      </c>
      <c r="K1250" s="443">
        <f>'ABA KING ENTERPRISE'!J50</f>
        <v>0</v>
      </c>
      <c r="L1250" s="443">
        <f>'ABA KING ENTERPRISE'!K50</f>
        <v>0</v>
      </c>
      <c r="M1250" s="443">
        <f>'ABA KING ENTERPRISE'!L50</f>
        <v>338.14000000000004</v>
      </c>
      <c r="N1250" s="433">
        <f>'ABA KING ENTERPRISE'!M50</f>
        <v>1</v>
      </c>
      <c r="O1250" s="444">
        <f>'ABA KING ENTERPRISE'!N50</f>
        <v>2.0427249449617027E-3</v>
      </c>
      <c r="P1250" s="433">
        <f>'ABA KING ENTERPRISE'!O50</f>
        <v>0.98510572073019476</v>
      </c>
      <c r="Q1250" s="433" t="str">
        <f>'ABA KING ENTERPRISE'!P50</f>
        <v>C</v>
      </c>
      <c r="R1250" s="434">
        <f>'ABA KING ENTERPRISE'!Q50</f>
        <v>0.75757575757575746</v>
      </c>
      <c r="S1250" s="443">
        <f>'ABA KING ENTERPRISE'!R50</f>
        <v>1.7045454545454541E-2</v>
      </c>
      <c r="T1250" s="443">
        <f>'ABA KING ENTERPRISE'!S50</f>
        <v>256.16666666666669</v>
      </c>
      <c r="U1250" s="433">
        <f>'ABA KING ENTERPRISE'!T50</f>
        <v>30</v>
      </c>
      <c r="V1250" s="433">
        <f>'ABA KING ENTERPRISE'!U50</f>
        <v>3</v>
      </c>
      <c r="W1250" s="433">
        <f>'ABA KING ENTERPRISE'!V50</f>
        <v>33</v>
      </c>
      <c r="X1250" s="434">
        <f>'ABA KING ENTERPRISE'!W50</f>
        <v>24.999999999999996</v>
      </c>
      <c r="Y1250" s="434">
        <f>'ABA KING ENTERPRISE'!X50</f>
        <v>24.999999999999996</v>
      </c>
      <c r="Z1250" s="443">
        <f>'ABA KING ENTERPRISE'!Y50</f>
        <v>0.56249999999999989</v>
      </c>
      <c r="AA1250" s="444">
        <f>'ABA KING ENTERPRISE'!Z50</f>
        <v>0</v>
      </c>
      <c r="AB1250" s="446" t="str">
        <f>'ABA KING ENTERPRISE'!AA50</f>
        <v>VERY LOW-ORDER URGENTLY</v>
      </c>
      <c r="AC1250" s="443">
        <f>'ABA KING ENTERPRISE'!AB50</f>
        <v>8453.5</v>
      </c>
      <c r="AD1250" s="450">
        <f>Table1[[#This Row],[Stock Sell in/Sell out]]*Table1[[#This Row],[Stock Norm +Transit Time]]/Table1[[#This Row],[Stock Norm QTY]]</f>
        <v>0</v>
      </c>
      <c r="AE1250" s="443">
        <f>Table1[[#This Row],[Stock Norm +Transit Time]]*Table1[[#This Row],[Av. Daily Sales MT]]</f>
        <v>0.56249999999999989</v>
      </c>
    </row>
    <row r="1251" spans="1:31" hidden="1">
      <c r="A1251" s="433" t="s">
        <v>146</v>
      </c>
      <c r="B1251" s="433" t="s">
        <v>150</v>
      </c>
      <c r="C1251" s="433" t="str">
        <f>'ABA KING ENTERPRISE'!B51</f>
        <v>W068</v>
      </c>
      <c r="D1251" s="433" t="str">
        <f>'ABA KING ENTERPRISE'!C51</f>
        <v>FORTUNE DELICIOUS 900G X 20</v>
      </c>
      <c r="E1251" s="433" t="str">
        <f>'ABA KING ENTERPRISE'!D51</f>
        <v>RICE</v>
      </c>
      <c r="F1251" s="433" t="str">
        <f>'ABA KING ENTERPRISE'!E51</f>
        <v>FORTUNE DELICIOUS</v>
      </c>
      <c r="G1251" s="443">
        <f>'ABA KING ENTERPRISE'!F51</f>
        <v>0.33630000000000021</v>
      </c>
      <c r="H1251" s="434">
        <f>'ABA KING ENTERPRISE'!G51</f>
        <v>16</v>
      </c>
      <c r="I1251" s="443">
        <f>'ABA KING ENTERPRISE'!H51</f>
        <v>5755.75</v>
      </c>
      <c r="J1251" s="433">
        <f>'ABA KING ENTERPRISE'!I51</f>
        <v>42</v>
      </c>
      <c r="K1251" s="443">
        <f>'ABA KING ENTERPRISE'!J51</f>
        <v>0.75600000000000001</v>
      </c>
      <c r="L1251" s="443">
        <f>'ABA KING ENTERPRISE'!K51</f>
        <v>15108.84375</v>
      </c>
      <c r="M1251" s="443">
        <f>'ABA KING ENTERPRISE'!L51</f>
        <v>359.734375</v>
      </c>
      <c r="N1251" s="433">
        <f>'ABA KING ENTERPRISE'!M51</f>
        <v>18</v>
      </c>
      <c r="O1251" s="444">
        <f>'ABA KING ENTERPRISE'!N51</f>
        <v>1.8319157306416569E-3</v>
      </c>
      <c r="P1251" s="433">
        <f>'ABA KING ENTERPRISE'!O51</f>
        <v>0.98693763646083643</v>
      </c>
      <c r="Q1251" s="433" t="str">
        <f>'ABA KING ENTERPRISE'!P51</f>
        <v>C</v>
      </c>
      <c r="R1251" s="434">
        <f>'ABA KING ENTERPRISE'!Q51</f>
        <v>0.72727272727272729</v>
      </c>
      <c r="S1251" s="443">
        <f>'ABA KING ENTERPRISE'!R51</f>
        <v>1.5286363636363647E-2</v>
      </c>
      <c r="T1251" s="443">
        <f>'ABA KING ENTERPRISE'!S51</f>
        <v>261.625</v>
      </c>
      <c r="U1251" s="433">
        <f>'ABA KING ENTERPRISE'!T51</f>
        <v>30</v>
      </c>
      <c r="V1251" s="433">
        <f>'ABA KING ENTERPRISE'!U51</f>
        <v>3</v>
      </c>
      <c r="W1251" s="433">
        <f>'ABA KING ENTERPRISE'!V51</f>
        <v>33</v>
      </c>
      <c r="X1251" s="434">
        <f>'ABA KING ENTERPRISE'!W51</f>
        <v>24</v>
      </c>
      <c r="Y1251" s="434">
        <f>'ABA KING ENTERPRISE'!X51</f>
        <v>0</v>
      </c>
      <c r="Z1251" s="443">
        <f>'ABA KING ENTERPRISE'!Y51</f>
        <v>0</v>
      </c>
      <c r="AA1251" s="444">
        <f>'ABA KING ENTERPRISE'!Z51</f>
        <v>1.75</v>
      </c>
      <c r="AB1251" s="446" t="str">
        <f>'ABA KING ENTERPRISE'!AA51</f>
        <v>HIGH-DON’T ORDER</v>
      </c>
      <c r="AC1251" s="443">
        <f>'ABA KING ENTERPRISE'!AB51</f>
        <v>0</v>
      </c>
      <c r="AD1251" s="450">
        <f>Table1[[#This Row],[Stock Sell in/Sell out]]*Table1[[#This Row],[Stock Norm +Transit Time]]/Table1[[#This Row],[Stock Norm QTY]]</f>
        <v>57.75</v>
      </c>
      <c r="AE1251" s="443">
        <f>Table1[[#This Row],[Stock Norm +Transit Time]]*Table1[[#This Row],[Av. Daily Sales MT]]</f>
        <v>0.50445000000000029</v>
      </c>
    </row>
    <row r="1252" spans="1:31" hidden="1">
      <c r="A1252" s="433" t="s">
        <v>146</v>
      </c>
      <c r="B1252" s="433" t="s">
        <v>150</v>
      </c>
      <c r="C1252" s="433" t="str">
        <f>'ABA KING ENTERPRISE'!B52</f>
        <v>W196</v>
      </c>
      <c r="D1252" s="433" t="str">
        <f>'ABA KING ENTERPRISE'!C52</f>
        <v xml:space="preserve">JAMAA DETERGENT 40PCH X 160G </v>
      </c>
      <c r="E1252" s="433" t="str">
        <f>'ABA KING ENTERPRISE'!D52</f>
        <v>DETERGENT</v>
      </c>
      <c r="F1252" s="433" t="str">
        <f>'ABA KING ENTERPRISE'!E52</f>
        <v>JAMAA</v>
      </c>
      <c r="G1252" s="443">
        <f>'ABA KING ENTERPRISE'!F52</f>
        <v>0.32853333333333329</v>
      </c>
      <c r="H1252" s="434">
        <f>'ABA KING ENTERPRISE'!G52</f>
        <v>40.666666666666664</v>
      </c>
      <c r="I1252" s="443">
        <f>'ABA KING ENTERPRISE'!H52</f>
        <v>5627.4000000000015</v>
      </c>
      <c r="J1252" s="433">
        <f>'ABA KING ENTERPRISE'!I52</f>
        <v>100</v>
      </c>
      <c r="K1252" s="443">
        <f>'ABA KING ENTERPRISE'!J52</f>
        <v>0.64</v>
      </c>
      <c r="L1252" s="443">
        <f>'ABA KING ENTERPRISE'!K52</f>
        <v>13837.868852459022</v>
      </c>
      <c r="M1252" s="443">
        <f>'ABA KING ENTERPRISE'!L52</f>
        <v>138.37868852459022</v>
      </c>
      <c r="N1252" s="433">
        <f>'ABA KING ENTERPRISE'!M52</f>
        <v>12</v>
      </c>
      <c r="O1252" s="444">
        <f>'ABA KING ENTERPRISE'!N52</f>
        <v>1.7896086273371152E-3</v>
      </c>
      <c r="P1252" s="433">
        <f>'ABA KING ENTERPRISE'!O52</f>
        <v>0.98872724508817356</v>
      </c>
      <c r="Q1252" s="433" t="str">
        <f>'ABA KING ENTERPRISE'!P52</f>
        <v>C</v>
      </c>
      <c r="R1252" s="434">
        <f>'ABA KING ENTERPRISE'!Q52</f>
        <v>1.8484848484848484</v>
      </c>
      <c r="S1252" s="443">
        <f>'ABA KING ENTERPRISE'!R52</f>
        <v>1.4933333333333331E-2</v>
      </c>
      <c r="T1252" s="443">
        <f>'ABA KING ENTERPRISE'!S52</f>
        <v>255.79090909090917</v>
      </c>
      <c r="U1252" s="433">
        <f>'ABA KING ENTERPRISE'!T52</f>
        <v>30</v>
      </c>
      <c r="V1252" s="433">
        <f>'ABA KING ENTERPRISE'!U52</f>
        <v>3</v>
      </c>
      <c r="W1252" s="433">
        <f>'ABA KING ENTERPRISE'!V52</f>
        <v>33</v>
      </c>
      <c r="X1252" s="434">
        <f>'ABA KING ENTERPRISE'!W52</f>
        <v>61</v>
      </c>
      <c r="Y1252" s="434">
        <f>'ABA KING ENTERPRISE'!X52</f>
        <v>0</v>
      </c>
      <c r="Z1252" s="443">
        <f>'ABA KING ENTERPRISE'!Y52</f>
        <v>0</v>
      </c>
      <c r="AA1252" s="444">
        <f>'ABA KING ENTERPRISE'!Z52</f>
        <v>1.639344262295082</v>
      </c>
      <c r="AB1252" s="446" t="str">
        <f>'ABA KING ENTERPRISE'!AA52</f>
        <v>HIGH-DON’T ORDER</v>
      </c>
      <c r="AC1252" s="443">
        <f>'ABA KING ENTERPRISE'!AB52</f>
        <v>0</v>
      </c>
      <c r="AD1252" s="450">
        <f>Table1[[#This Row],[Stock Sell in/Sell out]]*Table1[[#This Row],[Stock Norm +Transit Time]]/Table1[[#This Row],[Stock Norm QTY]]</f>
        <v>54.098360655737707</v>
      </c>
      <c r="AE1252" s="443">
        <f>Table1[[#This Row],[Stock Norm +Transit Time]]*Table1[[#This Row],[Av. Daily Sales MT]]</f>
        <v>0.49279999999999996</v>
      </c>
    </row>
    <row r="1253" spans="1:31" hidden="1">
      <c r="A1253" s="433" t="s">
        <v>146</v>
      </c>
      <c r="B1253" s="433" t="s">
        <v>150</v>
      </c>
      <c r="C1253" s="433" t="str">
        <f>'ABA KING ENTERPRISE'!B53</f>
        <v>W191</v>
      </c>
      <c r="D1253" s="433" t="str">
        <f>'ABA KING ENTERPRISE'!C53</f>
        <v>DETERGENT 2KG X 4PCH</v>
      </c>
      <c r="E1253" s="433" t="str">
        <f>'ABA KING ENTERPRISE'!D53</f>
        <v>DETERGENT</v>
      </c>
      <c r="F1253" s="433" t="str">
        <f>'ABA KING ENTERPRISE'!E53</f>
        <v>JAMAA</v>
      </c>
      <c r="G1253" s="443">
        <f>'ABA KING ENTERPRISE'!F53</f>
        <v>0.28933333333333355</v>
      </c>
      <c r="H1253" s="434">
        <f>'ABA KING ENTERPRISE'!G53</f>
        <v>27.333333333333336</v>
      </c>
      <c r="I1253" s="443">
        <f>'ABA KING ENTERPRISE'!H53</f>
        <v>6211.666666666667</v>
      </c>
      <c r="J1253" s="433">
        <f>'ABA KING ENTERPRISE'!I53</f>
        <v>430</v>
      </c>
      <c r="K1253" s="443">
        <f>'ABA KING ENTERPRISE'!J53</f>
        <v>3.44</v>
      </c>
      <c r="L1253" s="443">
        <f>'ABA KING ENTERPRISE'!K53</f>
        <v>97720.121951219509</v>
      </c>
      <c r="M1253" s="443">
        <f>'ABA KING ENTERPRISE'!L53</f>
        <v>227.2560975609756</v>
      </c>
      <c r="N1253" s="433">
        <f>'ABA KING ENTERPRISE'!M53</f>
        <v>18</v>
      </c>
      <c r="O1253" s="444">
        <f>'ABA KING ENTERPRISE'!N53</f>
        <v>1.5760757797571199E-3</v>
      </c>
      <c r="P1253" s="433">
        <f>'ABA KING ENTERPRISE'!O53</f>
        <v>0.99030332086793071</v>
      </c>
      <c r="Q1253" s="433" t="str">
        <f>'ABA KING ENTERPRISE'!P53</f>
        <v>C</v>
      </c>
      <c r="R1253" s="434">
        <f>'ABA KING ENTERPRISE'!Q53</f>
        <v>1.2424242424242424</v>
      </c>
      <c r="S1253" s="443">
        <f>'ABA KING ENTERPRISE'!R53</f>
        <v>1.3151515151515162E-2</v>
      </c>
      <c r="T1253" s="443">
        <f>'ABA KING ENTERPRISE'!S53</f>
        <v>282.34848484848487</v>
      </c>
      <c r="U1253" s="433">
        <f>'ABA KING ENTERPRISE'!T53</f>
        <v>30</v>
      </c>
      <c r="V1253" s="433">
        <f>'ABA KING ENTERPRISE'!U53</f>
        <v>3</v>
      </c>
      <c r="W1253" s="433">
        <f>'ABA KING ENTERPRISE'!V53</f>
        <v>33</v>
      </c>
      <c r="X1253" s="434">
        <f>'ABA KING ENTERPRISE'!W53</f>
        <v>41</v>
      </c>
      <c r="Y1253" s="434">
        <f>'ABA KING ENTERPRISE'!X53</f>
        <v>0</v>
      </c>
      <c r="Z1253" s="443">
        <f>'ABA KING ENTERPRISE'!Y53</f>
        <v>0</v>
      </c>
      <c r="AA1253" s="444">
        <f>'ABA KING ENTERPRISE'!Z53</f>
        <v>10.487804878048781</v>
      </c>
      <c r="AB1253" s="446" t="str">
        <f>'ABA KING ENTERPRISE'!AA53</f>
        <v>VERY HIGH-DON’T ORDER</v>
      </c>
      <c r="AC1253" s="443">
        <f>'ABA KING ENTERPRISE'!AB53</f>
        <v>0</v>
      </c>
      <c r="AD1253" s="450">
        <f>Table1[[#This Row],[Stock Sell in/Sell out]]*Table1[[#This Row],[Stock Norm +Transit Time]]/Table1[[#This Row],[Stock Norm QTY]]</f>
        <v>346.09756097560978</v>
      </c>
      <c r="AE1253" s="443">
        <f>Table1[[#This Row],[Stock Norm +Transit Time]]*Table1[[#This Row],[Av. Daily Sales MT]]</f>
        <v>0.43400000000000033</v>
      </c>
    </row>
    <row r="1254" spans="1:31" hidden="1">
      <c r="A1254" s="433" t="s">
        <v>146</v>
      </c>
      <c r="B1254" s="433" t="s">
        <v>150</v>
      </c>
      <c r="C1254" s="433" t="str">
        <f>'ABA KING ENTERPRISE'!B54</f>
        <v>W026</v>
      </c>
      <c r="D1254" s="433" t="str">
        <f>'ABA KING ENTERPRISE'!C54</f>
        <v>FORTUNE MARGARINE @15KG</v>
      </c>
      <c r="E1254" s="433" t="str">
        <f>'ABA KING ENTERPRISE'!D54</f>
        <v>SPECIALTY FATS</v>
      </c>
      <c r="F1254" s="433" t="str">
        <f>'ABA KING ENTERPRISE'!E54</f>
        <v>FORTUNE</v>
      </c>
      <c r="G1254" s="443">
        <f>'ABA KING ENTERPRISE'!F54</f>
        <v>0.28000000000000019</v>
      </c>
      <c r="H1254" s="434">
        <f>'ABA KING ENTERPRISE'!G54</f>
        <v>18.666666666666668</v>
      </c>
      <c r="I1254" s="443">
        <f>'ABA KING ENTERPRISE'!H54</f>
        <v>5220.666666666667</v>
      </c>
      <c r="J1254" s="433">
        <f>'ABA KING ENTERPRISE'!I54</f>
        <v>0</v>
      </c>
      <c r="K1254" s="443">
        <f>'ABA KING ENTERPRISE'!J54</f>
        <v>0</v>
      </c>
      <c r="L1254" s="443">
        <f>'ABA KING ENTERPRISE'!K54</f>
        <v>0</v>
      </c>
      <c r="M1254" s="443">
        <f>'ABA KING ENTERPRISE'!L54</f>
        <v>279.67857142857144</v>
      </c>
      <c r="N1254" s="433">
        <f>'ABA KING ENTERPRISE'!M54</f>
        <v>12</v>
      </c>
      <c r="O1254" s="444">
        <f>'ABA KING ENTERPRISE'!N54</f>
        <v>1.5252346255714064E-3</v>
      </c>
      <c r="P1254" s="433">
        <f>'ABA KING ENTERPRISE'!O54</f>
        <v>0.99182855549350213</v>
      </c>
      <c r="Q1254" s="433" t="str">
        <f>'ABA KING ENTERPRISE'!P54</f>
        <v>C</v>
      </c>
      <c r="R1254" s="434">
        <f>'ABA KING ENTERPRISE'!Q54</f>
        <v>0.84848484848484851</v>
      </c>
      <c r="S1254" s="443">
        <f>'ABA KING ENTERPRISE'!R54</f>
        <v>1.2727272727272736E-2</v>
      </c>
      <c r="T1254" s="443">
        <f>'ABA KING ENTERPRISE'!S54</f>
        <v>237.30303030303031</v>
      </c>
      <c r="U1254" s="433">
        <f>'ABA KING ENTERPRISE'!T54</f>
        <v>30</v>
      </c>
      <c r="V1254" s="433">
        <f>'ABA KING ENTERPRISE'!U54</f>
        <v>3</v>
      </c>
      <c r="W1254" s="433">
        <f>'ABA KING ENTERPRISE'!V54</f>
        <v>33</v>
      </c>
      <c r="X1254" s="434">
        <f>'ABA KING ENTERPRISE'!W54</f>
        <v>28</v>
      </c>
      <c r="Y1254" s="434">
        <f>'ABA KING ENTERPRISE'!X54</f>
        <v>28</v>
      </c>
      <c r="Z1254" s="443">
        <f>'ABA KING ENTERPRISE'!Y54</f>
        <v>0.42000000000000026</v>
      </c>
      <c r="AA1254" s="444">
        <f>'ABA KING ENTERPRISE'!Z54</f>
        <v>0</v>
      </c>
      <c r="AB1254" s="446" t="str">
        <f>'ABA KING ENTERPRISE'!AA54</f>
        <v>VERY LOW-ORDER URGENTLY</v>
      </c>
      <c r="AC1254" s="443">
        <f>'ABA KING ENTERPRISE'!AB54</f>
        <v>7831</v>
      </c>
      <c r="AD1254" s="450">
        <f>Table1[[#This Row],[Stock Sell in/Sell out]]*Table1[[#This Row],[Stock Norm +Transit Time]]/Table1[[#This Row],[Stock Norm QTY]]</f>
        <v>0</v>
      </c>
      <c r="AE1254" s="443">
        <f>Table1[[#This Row],[Stock Norm +Transit Time]]*Table1[[#This Row],[Av. Daily Sales MT]]</f>
        <v>0.42000000000000032</v>
      </c>
    </row>
    <row r="1255" spans="1:31" hidden="1">
      <c r="A1255" s="433" t="s">
        <v>146</v>
      </c>
      <c r="B1255" s="433" t="s">
        <v>150</v>
      </c>
      <c r="C1255" s="433" t="str">
        <f>'ABA KING ENTERPRISE'!B55</f>
        <v>W111</v>
      </c>
      <c r="D1255" s="433" t="str">
        <f>'ABA KING ENTERPRISE'!C55</f>
        <v>FORTUNE DELIGHT 900GM</v>
      </c>
      <c r="E1255" s="433" t="str">
        <f>'ABA KING ENTERPRISE'!D55</f>
        <v>RICE</v>
      </c>
      <c r="F1255" s="433" t="str">
        <f>'ABA KING ENTERPRISE'!E55</f>
        <v>FORTUNE DELIGHT</v>
      </c>
      <c r="G1255" s="443">
        <f>'ABA KING ENTERPRISE'!F55</f>
        <v>0.27870000000000011</v>
      </c>
      <c r="H1255" s="434">
        <f>'ABA KING ENTERPRISE'!G55</f>
        <v>14.333333333333334</v>
      </c>
      <c r="I1255" s="443">
        <f>'ABA KING ENTERPRISE'!H55</f>
        <v>4234.083333333333</v>
      </c>
      <c r="J1255" s="433">
        <f>'ABA KING ENTERPRISE'!I55</f>
        <v>36</v>
      </c>
      <c r="K1255" s="443">
        <f>'ABA KING ENTERPRISE'!J55</f>
        <v>0.64800000000000002</v>
      </c>
      <c r="L1255" s="443">
        <f>'ABA KING ENTERPRISE'!K55</f>
        <v>10634.441860465115</v>
      </c>
      <c r="M1255" s="443">
        <f>'ABA KING ENTERPRISE'!L55</f>
        <v>295.40116279069764</v>
      </c>
      <c r="N1255" s="433">
        <f>'ABA KING ENTERPRISE'!M55</f>
        <v>72</v>
      </c>
      <c r="O1255" s="444">
        <f>'ABA KING ENTERPRISE'!N55</f>
        <v>1.5181531790955387E-3</v>
      </c>
      <c r="P1255" s="433">
        <f>'ABA KING ENTERPRISE'!O55</f>
        <v>0.99334670867259767</v>
      </c>
      <c r="Q1255" s="433" t="str">
        <f>'ABA KING ENTERPRISE'!P55</f>
        <v>C</v>
      </c>
      <c r="R1255" s="434">
        <f>'ABA KING ENTERPRISE'!Q55</f>
        <v>0.65151515151515149</v>
      </c>
      <c r="S1255" s="443">
        <f>'ABA KING ENTERPRISE'!R55</f>
        <v>1.2668181818181823E-2</v>
      </c>
      <c r="T1255" s="443">
        <f>'ABA KING ENTERPRISE'!S55</f>
        <v>192.45833333333331</v>
      </c>
      <c r="U1255" s="433">
        <f>'ABA KING ENTERPRISE'!T55</f>
        <v>30</v>
      </c>
      <c r="V1255" s="433">
        <f>'ABA KING ENTERPRISE'!U55</f>
        <v>3</v>
      </c>
      <c r="W1255" s="433">
        <f>'ABA KING ENTERPRISE'!V55</f>
        <v>33</v>
      </c>
      <c r="X1255" s="434">
        <f>'ABA KING ENTERPRISE'!W55</f>
        <v>21.5</v>
      </c>
      <c r="Y1255" s="434">
        <f>'ABA KING ENTERPRISE'!X55</f>
        <v>0</v>
      </c>
      <c r="Z1255" s="443">
        <f>'ABA KING ENTERPRISE'!Y55</f>
        <v>0</v>
      </c>
      <c r="AA1255" s="444">
        <f>'ABA KING ENTERPRISE'!Z55</f>
        <v>1.6744186046511629</v>
      </c>
      <c r="AB1255" s="446" t="str">
        <f>'ABA KING ENTERPRISE'!AA55</f>
        <v>HIGH-DON’T ORDER</v>
      </c>
      <c r="AC1255" s="443">
        <f>'ABA KING ENTERPRISE'!AB55</f>
        <v>0</v>
      </c>
      <c r="AD1255" s="450">
        <f>Table1[[#This Row],[Stock Sell in/Sell out]]*Table1[[#This Row],[Stock Norm +Transit Time]]/Table1[[#This Row],[Stock Norm QTY]]</f>
        <v>55.255813953488371</v>
      </c>
      <c r="AE1255" s="443">
        <f>Table1[[#This Row],[Stock Norm +Transit Time]]*Table1[[#This Row],[Av. Daily Sales MT]]</f>
        <v>0.41805000000000014</v>
      </c>
    </row>
    <row r="1256" spans="1:31" hidden="1">
      <c r="A1256" s="433" t="s">
        <v>146</v>
      </c>
      <c r="B1256" s="433" t="s">
        <v>150</v>
      </c>
      <c r="C1256" s="433" t="str">
        <f>'ABA KING ENTERPRISE'!B56</f>
        <v>W207</v>
      </c>
      <c r="D1256" s="433" t="str">
        <f>'ABA KING ENTERPRISE'!C56</f>
        <v>DETERGENT 100X75G</v>
      </c>
      <c r="E1256" s="433" t="str">
        <f>'ABA KING ENTERPRISE'!D56</f>
        <v>DETERGENT</v>
      </c>
      <c r="F1256" s="433" t="str">
        <f>'ABA KING ENTERPRISE'!E56</f>
        <v>JAMAA</v>
      </c>
      <c r="G1256" s="443">
        <f>'ABA KING ENTERPRISE'!F56</f>
        <v>0.27733333333333349</v>
      </c>
      <c r="H1256" s="434">
        <f>'ABA KING ENTERPRISE'!G56</f>
        <v>31.999999999999996</v>
      </c>
      <c r="I1256" s="443">
        <f>'ABA KING ENTERPRISE'!H56</f>
        <v>5548.7566666666671</v>
      </c>
      <c r="J1256" s="433">
        <f>'ABA KING ENTERPRISE'!I56</f>
        <v>536</v>
      </c>
      <c r="K1256" s="443">
        <f>'ABA KING ENTERPRISE'!J56</f>
        <v>4.0199999999999996</v>
      </c>
      <c r="L1256" s="443">
        <f>'ABA KING ENTERPRISE'!K56</f>
        <v>92941.674166666693</v>
      </c>
      <c r="M1256" s="443">
        <f>'ABA KING ENTERPRISE'!L56</f>
        <v>173.39864583333338</v>
      </c>
      <c r="N1256" s="433">
        <f>'ABA KING ENTERPRISE'!M56</f>
        <v>4</v>
      </c>
      <c r="O1256" s="444">
        <f>'ABA KING ENTERPRISE'!N56</f>
        <v>1.5107085815183451E-3</v>
      </c>
      <c r="P1256" s="433">
        <f>'ABA KING ENTERPRISE'!O56</f>
        <v>0.99485741725411603</v>
      </c>
      <c r="Q1256" s="433" t="str">
        <f>'ABA KING ENTERPRISE'!P56</f>
        <v>C</v>
      </c>
      <c r="R1256" s="434">
        <f>'ABA KING ENTERPRISE'!Q56</f>
        <v>1.4545454545454544</v>
      </c>
      <c r="S1256" s="443">
        <f>'ABA KING ENTERPRISE'!R56</f>
        <v>1.2606060606060614E-2</v>
      </c>
      <c r="T1256" s="443">
        <f>'ABA KING ENTERPRISE'!S56</f>
        <v>252.21621212121215</v>
      </c>
      <c r="U1256" s="433">
        <f>'ABA KING ENTERPRISE'!T56</f>
        <v>30</v>
      </c>
      <c r="V1256" s="433">
        <f>'ABA KING ENTERPRISE'!U56</f>
        <v>3</v>
      </c>
      <c r="W1256" s="433">
        <f>'ABA KING ENTERPRISE'!V56</f>
        <v>33</v>
      </c>
      <c r="X1256" s="434">
        <f>'ABA KING ENTERPRISE'!W56</f>
        <v>47.999999999999993</v>
      </c>
      <c r="Y1256" s="434">
        <f>'ABA KING ENTERPRISE'!X56</f>
        <v>0</v>
      </c>
      <c r="Z1256" s="443">
        <f>'ABA KING ENTERPRISE'!Y56</f>
        <v>0</v>
      </c>
      <c r="AA1256" s="444">
        <f>'ABA KING ENTERPRISE'!Z56</f>
        <v>11.166666666666668</v>
      </c>
      <c r="AB1256" s="446" t="str">
        <f>'ABA KING ENTERPRISE'!AA56</f>
        <v>VERY HIGH-DON’T ORDER</v>
      </c>
      <c r="AC1256" s="443">
        <f>'ABA KING ENTERPRISE'!AB56</f>
        <v>0</v>
      </c>
      <c r="AD1256" s="450">
        <f>Table1[[#This Row],[Stock Sell in/Sell out]]*Table1[[#This Row],[Stock Norm +Transit Time]]/Table1[[#This Row],[Stock Norm QTY]]</f>
        <v>368.50000000000006</v>
      </c>
      <c r="AE1256" s="443">
        <f>Table1[[#This Row],[Stock Norm +Transit Time]]*Table1[[#This Row],[Av. Daily Sales MT]]</f>
        <v>0.41600000000000026</v>
      </c>
    </row>
    <row r="1257" spans="1:31" hidden="1">
      <c r="A1257" s="433" t="s">
        <v>146</v>
      </c>
      <c r="B1257" s="433" t="s">
        <v>150</v>
      </c>
      <c r="C1257" s="433" t="str">
        <f>'ABA KING ENTERPRISE'!B57</f>
        <v>W198</v>
      </c>
      <c r="D1257" s="433" t="str">
        <f>'ABA KING ENTERPRISE'!C57</f>
        <v>JAMAA DETERGENT 12PCH X 450G</v>
      </c>
      <c r="E1257" s="433" t="str">
        <f>'ABA KING ENTERPRISE'!D57</f>
        <v>DETERGENT</v>
      </c>
      <c r="F1257" s="433" t="str">
        <f>'ABA KING ENTERPRISE'!E57</f>
        <v>JAMAA</v>
      </c>
      <c r="G1257" s="443">
        <f>'ABA KING ENTERPRISE'!F57</f>
        <v>0.26639999999999991</v>
      </c>
      <c r="H1257" s="434">
        <f>'ABA KING ENTERPRISE'!G57</f>
        <v>40.333333333333329</v>
      </c>
      <c r="I1257" s="443">
        <f>'ABA KING ENTERPRISE'!H57</f>
        <v>5556.6933333333345</v>
      </c>
      <c r="J1257" s="433">
        <f>'ABA KING ENTERPRISE'!I57</f>
        <v>132</v>
      </c>
      <c r="K1257" s="443">
        <f>'ABA KING ENTERPRISE'!J57</f>
        <v>0.7128000000000001</v>
      </c>
      <c r="L1257" s="443">
        <f>'ABA KING ENTERPRISE'!K57</f>
        <v>18185.541818181824</v>
      </c>
      <c r="M1257" s="443">
        <f>'ABA KING ENTERPRISE'!L57</f>
        <v>137.76925619834716</v>
      </c>
      <c r="N1257" s="433">
        <f>'ABA KING ENTERPRISE'!M57</f>
        <v>40</v>
      </c>
      <c r="O1257" s="444">
        <f>'ABA KING ENTERPRISE'!N57</f>
        <v>1.4511518009007937E-3</v>
      </c>
      <c r="P1257" s="433">
        <f>'ABA KING ENTERPRISE'!O57</f>
        <v>0.99630856905501686</v>
      </c>
      <c r="Q1257" s="433" t="str">
        <f>'ABA KING ENTERPRISE'!P57</f>
        <v>C</v>
      </c>
      <c r="R1257" s="434">
        <f>'ABA KING ENTERPRISE'!Q57</f>
        <v>1.833333333333333</v>
      </c>
      <c r="S1257" s="443">
        <f>'ABA KING ENTERPRISE'!R57</f>
        <v>1.2109090909090904E-2</v>
      </c>
      <c r="T1257" s="443">
        <f>'ABA KING ENTERPRISE'!S57</f>
        <v>252.57696969696974</v>
      </c>
      <c r="U1257" s="433">
        <f>'ABA KING ENTERPRISE'!T57</f>
        <v>30</v>
      </c>
      <c r="V1257" s="433">
        <f>'ABA KING ENTERPRISE'!U57</f>
        <v>3</v>
      </c>
      <c r="W1257" s="433">
        <f>'ABA KING ENTERPRISE'!V57</f>
        <v>33</v>
      </c>
      <c r="X1257" s="434">
        <f>'ABA KING ENTERPRISE'!W57</f>
        <v>60.499999999999993</v>
      </c>
      <c r="Y1257" s="434">
        <f>'ABA KING ENTERPRISE'!X57</f>
        <v>0</v>
      </c>
      <c r="Z1257" s="443">
        <f>'ABA KING ENTERPRISE'!Y57</f>
        <v>0</v>
      </c>
      <c r="AA1257" s="444">
        <f>'ABA KING ENTERPRISE'!Z57</f>
        <v>2.1818181818181821</v>
      </c>
      <c r="AB1257" s="446" t="str">
        <f>'ABA KING ENTERPRISE'!AA57</f>
        <v>VERY HIGH-DON’T ORDER</v>
      </c>
      <c r="AC1257" s="443">
        <f>'ABA KING ENTERPRISE'!AB57</f>
        <v>0</v>
      </c>
      <c r="AD1257" s="450">
        <f>Table1[[#This Row],[Stock Sell in/Sell out]]*Table1[[#This Row],[Stock Norm +Transit Time]]/Table1[[#This Row],[Stock Norm QTY]]</f>
        <v>72.000000000000014</v>
      </c>
      <c r="AE1257" s="443">
        <f>Table1[[#This Row],[Stock Norm +Transit Time]]*Table1[[#This Row],[Av. Daily Sales MT]]</f>
        <v>0.39959999999999984</v>
      </c>
    </row>
    <row r="1258" spans="1:31" hidden="1">
      <c r="A1258" s="433" t="s">
        <v>146</v>
      </c>
      <c r="B1258" s="433" t="s">
        <v>150</v>
      </c>
      <c r="C1258" s="433" t="str">
        <f>'ABA KING ENTERPRISE'!B58</f>
        <v>W204</v>
      </c>
      <c r="D1258" s="433" t="str">
        <f>'ABA KING ENTERPRISE'!C58</f>
        <v>ALIFE COCONUT 18X200G</v>
      </c>
      <c r="E1258" s="433" t="str">
        <f>'ABA KING ENTERPRISE'!D58</f>
        <v>SOAP</v>
      </c>
      <c r="F1258" s="433" t="str">
        <f>'ABA KING ENTERPRISE'!E58</f>
        <v>ALIFE</v>
      </c>
      <c r="G1258" s="443">
        <f>'ABA KING ENTERPRISE'!F58</f>
        <v>0.24986666666666668</v>
      </c>
      <c r="H1258" s="434">
        <f>'ABA KING ENTERPRISE'!G58</f>
        <v>50.333333333333329</v>
      </c>
      <c r="I1258" s="443">
        <f>'ABA KING ENTERPRISE'!H58</f>
        <v>7020.4999999999973</v>
      </c>
      <c r="J1258" s="433">
        <f>'ABA KING ENTERPRISE'!I58</f>
        <v>0</v>
      </c>
      <c r="K1258" s="443">
        <f>'ABA KING ENTERPRISE'!J58</f>
        <v>0</v>
      </c>
      <c r="L1258" s="443">
        <f>'ABA KING ENTERPRISE'!K58</f>
        <v>0</v>
      </c>
      <c r="M1258" s="443">
        <f>'ABA KING ENTERPRISE'!L58</f>
        <v>139.4801324503311</v>
      </c>
      <c r="N1258" s="433">
        <f>'ABA KING ENTERPRISE'!M58</f>
        <v>12</v>
      </c>
      <c r="O1258" s="444">
        <f>'ABA KING ENTERPRISE'!N58</f>
        <v>1.3610903277718161E-3</v>
      </c>
      <c r="P1258" s="433">
        <f>'ABA KING ENTERPRISE'!O58</f>
        <v>0.99766965938278862</v>
      </c>
      <c r="Q1258" s="433" t="str">
        <f>'ABA KING ENTERPRISE'!P58</f>
        <v>C</v>
      </c>
      <c r="R1258" s="434">
        <f>'ABA KING ENTERPRISE'!Q58</f>
        <v>2.2878787878787876</v>
      </c>
      <c r="S1258" s="443">
        <f>'ABA KING ENTERPRISE'!R58</f>
        <v>1.1357575757575759E-2</v>
      </c>
      <c r="T1258" s="443">
        <f>'ABA KING ENTERPRISE'!S58</f>
        <v>319.11363636363626</v>
      </c>
      <c r="U1258" s="433">
        <f>'ABA KING ENTERPRISE'!T58</f>
        <v>30</v>
      </c>
      <c r="V1258" s="433">
        <f>'ABA KING ENTERPRISE'!U58</f>
        <v>3</v>
      </c>
      <c r="W1258" s="433">
        <f>'ABA KING ENTERPRISE'!V58</f>
        <v>33</v>
      </c>
      <c r="X1258" s="434">
        <f>'ABA KING ENTERPRISE'!W58</f>
        <v>75.499999999999986</v>
      </c>
      <c r="Y1258" s="434">
        <f>'ABA KING ENTERPRISE'!X58</f>
        <v>75.499999999999986</v>
      </c>
      <c r="Z1258" s="443">
        <f>'ABA KING ENTERPRISE'!Y58</f>
        <v>0.37480000000000002</v>
      </c>
      <c r="AA1258" s="444">
        <f>'ABA KING ENTERPRISE'!Z58</f>
        <v>0</v>
      </c>
      <c r="AB1258" s="446" t="str">
        <f>'ABA KING ENTERPRISE'!AA58</f>
        <v>VERY LOW-ORDER URGENTLY</v>
      </c>
      <c r="AC1258" s="443">
        <f>'ABA KING ENTERPRISE'!AB58</f>
        <v>10530.749999999996</v>
      </c>
      <c r="AD1258" s="450">
        <f>Table1[[#This Row],[Stock Sell in/Sell out]]*Table1[[#This Row],[Stock Norm +Transit Time]]/Table1[[#This Row],[Stock Norm QTY]]</f>
        <v>0</v>
      </c>
      <c r="AE1258" s="443">
        <f>Table1[[#This Row],[Stock Norm +Transit Time]]*Table1[[#This Row],[Av. Daily Sales MT]]</f>
        <v>0.37480000000000002</v>
      </c>
    </row>
    <row r="1259" spans="1:31" hidden="1">
      <c r="A1259" s="433" t="s">
        <v>146</v>
      </c>
      <c r="B1259" s="433" t="s">
        <v>150</v>
      </c>
      <c r="C1259" s="433" t="str">
        <f>'ABA KING ENTERPRISE'!B59</f>
        <v>W236</v>
      </c>
      <c r="D1259" s="433" t="str">
        <f>'ABA KING ENTERPRISE'!C59</f>
        <v xml:space="preserve">ALIFE ALOE VERA SOAP 40 X 100G </v>
      </c>
      <c r="E1259" s="433" t="str">
        <f>'ABA KING ENTERPRISE'!D59</f>
        <v>SOAP</v>
      </c>
      <c r="F1259" s="433" t="str">
        <f>'ABA KING ENTERPRISE'!E59</f>
        <v>ALIFE</v>
      </c>
      <c r="G1259" s="443">
        <f>'ABA KING ENTERPRISE'!F59</f>
        <v>0.21633333333333349</v>
      </c>
      <c r="H1259" s="434">
        <f>'ABA KING ENTERPRISE'!G59</f>
        <v>42.333333333333329</v>
      </c>
      <c r="I1259" s="443">
        <f>'ABA KING ENTERPRISE'!H59</f>
        <v>4508.3333333333339</v>
      </c>
      <c r="J1259" s="433">
        <f>'ABA KING ENTERPRISE'!I59</f>
        <v>0</v>
      </c>
      <c r="K1259" s="443">
        <f>'ABA KING ENTERPRISE'!J59</f>
        <v>0</v>
      </c>
      <c r="L1259" s="443">
        <f>'ABA KING ENTERPRISE'!K59</f>
        <v>0</v>
      </c>
      <c r="M1259" s="443">
        <f>'ABA KING ENTERPRISE'!L59</f>
        <v>106.49606299212601</v>
      </c>
      <c r="N1259" s="433">
        <f>'ABA KING ENTERPRISE'!M59</f>
        <v>20</v>
      </c>
      <c r="O1259" s="444">
        <f>'ABA KING ENTERPRISE'!N59</f>
        <v>1.1784253238045746E-3</v>
      </c>
      <c r="P1259" s="433">
        <f>'ABA KING ENTERPRISE'!O59</f>
        <v>0.99884808470659314</v>
      </c>
      <c r="Q1259" s="433" t="str">
        <f>'ABA KING ENTERPRISE'!P59</f>
        <v>C</v>
      </c>
      <c r="R1259" s="434">
        <f>'ABA KING ENTERPRISE'!Q59</f>
        <v>1.9242424242424241</v>
      </c>
      <c r="S1259" s="443">
        <f>'ABA KING ENTERPRISE'!R59</f>
        <v>9.8333333333333398E-3</v>
      </c>
      <c r="T1259" s="443">
        <f>'ABA KING ENTERPRISE'!S59</f>
        <v>204.92424242424246</v>
      </c>
      <c r="U1259" s="433">
        <f>'ABA KING ENTERPRISE'!T59</f>
        <v>30</v>
      </c>
      <c r="V1259" s="433">
        <f>'ABA KING ENTERPRISE'!U59</f>
        <v>3</v>
      </c>
      <c r="W1259" s="433">
        <f>'ABA KING ENTERPRISE'!V59</f>
        <v>33</v>
      </c>
      <c r="X1259" s="434">
        <f>'ABA KING ENTERPRISE'!W59</f>
        <v>63.499999999999993</v>
      </c>
      <c r="Y1259" s="434">
        <f>'ABA KING ENTERPRISE'!X59</f>
        <v>63.499999999999993</v>
      </c>
      <c r="Z1259" s="443">
        <f>'ABA KING ENTERPRISE'!Y59</f>
        <v>0.32450000000000023</v>
      </c>
      <c r="AA1259" s="444">
        <f>'ABA KING ENTERPRISE'!Z59</f>
        <v>0</v>
      </c>
      <c r="AB1259" s="446" t="str">
        <f>'ABA KING ENTERPRISE'!AA59</f>
        <v>VERY LOW-ORDER URGENTLY</v>
      </c>
      <c r="AC1259" s="443">
        <f>'ABA KING ENTERPRISE'!AB59</f>
        <v>6762.5000000000009</v>
      </c>
      <c r="AD1259" s="450">
        <f>Table1[[#This Row],[Stock Sell in/Sell out]]*Table1[[#This Row],[Stock Norm +Transit Time]]/Table1[[#This Row],[Stock Norm QTY]]</f>
        <v>0</v>
      </c>
      <c r="AE1259" s="443">
        <f>Table1[[#This Row],[Stock Norm +Transit Time]]*Table1[[#This Row],[Av. Daily Sales MT]]</f>
        <v>0.32450000000000023</v>
      </c>
    </row>
    <row r="1260" spans="1:31" hidden="1">
      <c r="A1260" s="433" t="s">
        <v>146</v>
      </c>
      <c r="B1260" s="433" t="s">
        <v>150</v>
      </c>
      <c r="C1260" s="433" t="str">
        <f>'ABA KING ENTERPRISE'!B60</f>
        <v>W229</v>
      </c>
      <c r="D1260" s="433" t="str">
        <f>'ABA KING ENTERPRISE'!C60</f>
        <v xml:space="preserve">EAZZY DETERGENT 40PCH X 160G </v>
      </c>
      <c r="E1260" s="433" t="str">
        <f>'ABA KING ENTERPRISE'!D60</f>
        <v>DETERGENT</v>
      </c>
      <c r="F1260" s="433" t="str">
        <f>'ABA KING ENTERPRISE'!E60</f>
        <v>EAZZY</v>
      </c>
      <c r="G1260" s="443">
        <f>'ABA KING ENTERPRISE'!F60</f>
        <v>0.21146666666666661</v>
      </c>
      <c r="H1260" s="434">
        <f>'ABA KING ENTERPRISE'!G60</f>
        <v>26.000000000000004</v>
      </c>
      <c r="I1260" s="443">
        <f>'ABA KING ENTERPRISE'!H60</f>
        <v>3016.583333333333</v>
      </c>
      <c r="J1260" s="433">
        <f>'ABA KING ENTERPRISE'!I60</f>
        <v>126</v>
      </c>
      <c r="K1260" s="443">
        <f>'ABA KING ENTERPRISE'!J60</f>
        <v>0.81200000000000017</v>
      </c>
      <c r="L1260" s="443">
        <f>'ABA KING ENTERPRISE'!K60</f>
        <v>14618.82692307692</v>
      </c>
      <c r="M1260" s="443">
        <f>'ABA KING ENTERPRISE'!L60</f>
        <v>116.02243589743587</v>
      </c>
      <c r="N1260" s="433">
        <f>'ABA KING ENTERPRISE'!M60</f>
        <v>3</v>
      </c>
      <c r="O1260" s="444">
        <f>'ABA KING ENTERPRISE'!N60</f>
        <v>1.1519152934077372E-3</v>
      </c>
      <c r="P1260" s="433">
        <f>'ABA KING ENTERPRISE'!O60</f>
        <v>1.0000000000000009</v>
      </c>
      <c r="Q1260" s="433" t="str">
        <f>'ABA KING ENTERPRISE'!P60</f>
        <v>C</v>
      </c>
      <c r="R1260" s="434">
        <f>'ABA KING ENTERPRISE'!Q60</f>
        <v>1.1818181818181819</v>
      </c>
      <c r="S1260" s="443">
        <f>'ABA KING ENTERPRISE'!R60</f>
        <v>9.612121212121209E-3</v>
      </c>
      <c r="T1260" s="443">
        <f>'ABA KING ENTERPRISE'!S60</f>
        <v>137.11742424242422</v>
      </c>
      <c r="U1260" s="433">
        <f>'ABA KING ENTERPRISE'!T60</f>
        <v>30</v>
      </c>
      <c r="V1260" s="433">
        <f>'ABA KING ENTERPRISE'!U60</f>
        <v>3</v>
      </c>
      <c r="W1260" s="433">
        <f>'ABA KING ENTERPRISE'!V60</f>
        <v>33</v>
      </c>
      <c r="X1260" s="434">
        <f>'ABA KING ENTERPRISE'!W60</f>
        <v>39</v>
      </c>
      <c r="Y1260" s="434">
        <f>'ABA KING ENTERPRISE'!X60</f>
        <v>0</v>
      </c>
      <c r="Z1260" s="443">
        <f>'ABA KING ENTERPRISE'!Y60</f>
        <v>0</v>
      </c>
      <c r="AA1260" s="444">
        <f>'ABA KING ENTERPRISE'!Z60</f>
        <v>3.2307692307692308</v>
      </c>
      <c r="AB1260" s="446" t="str">
        <f>'ABA KING ENTERPRISE'!AA60</f>
        <v>VERY HIGH-DON’T ORDER</v>
      </c>
      <c r="AC1260" s="443">
        <f>'ABA KING ENTERPRISE'!AB60</f>
        <v>0</v>
      </c>
      <c r="AD1260" s="450">
        <f>Table1[[#This Row],[Stock Sell in/Sell out]]*Table1[[#This Row],[Stock Norm +Transit Time]]/Table1[[#This Row],[Stock Norm QTY]]</f>
        <v>106.61538461538461</v>
      </c>
      <c r="AE1260" s="443">
        <f>Table1[[#This Row],[Stock Norm +Transit Time]]*Table1[[#This Row],[Av. Daily Sales MT]]</f>
        <v>0.31719999999999987</v>
      </c>
    </row>
    <row r="1261" spans="1:31" hidden="1">
      <c r="A1261" s="433" t="s">
        <v>116</v>
      </c>
      <c r="B1261" s="433" t="s">
        <v>150</v>
      </c>
      <c r="C1261" s="433" t="str">
        <f>'SONTURK INVT LTD - TAKORADI'!B5</f>
        <v>W042</v>
      </c>
      <c r="D1261" s="433" t="str">
        <f>'SONTURK INVT LTD - TAKORADI'!C5</f>
        <v>FORTUNE VIET 5KG</v>
      </c>
      <c r="E1261" s="433" t="str">
        <f>'SONTURK INVT LTD - TAKORADI'!D5</f>
        <v>RICE</v>
      </c>
      <c r="F1261" s="433" t="str">
        <f>'SONTURK INVT LTD - TAKORADI'!E5</f>
        <v>FORTUNE</v>
      </c>
      <c r="G1261" s="443">
        <f>'SONTURK INVT LTD - TAKORADI'!F5</f>
        <v>13.941666666666659</v>
      </c>
      <c r="H1261" s="434">
        <f>'SONTURK INVT LTD - TAKORADI'!G5</f>
        <v>556</v>
      </c>
      <c r="I1261" s="443">
        <f>'SONTURK INVT LTD - TAKORADI'!H5</f>
        <v>183644.33333333334</v>
      </c>
      <c r="J1261" s="433">
        <f>'SONTURK INVT LTD - TAKORADI'!I5</f>
        <v>313</v>
      </c>
      <c r="K1261" s="443">
        <f>'SONTURK INVT LTD - TAKORADI'!J5</f>
        <v>7.835</v>
      </c>
      <c r="L1261" s="443">
        <f>'SONTURK INVT LTD - TAKORADI'!K5</f>
        <v>103382.5113908873</v>
      </c>
      <c r="M1261" s="443">
        <f>'SONTURK INVT LTD - TAKORADI'!L5</f>
        <v>330.2955635491607</v>
      </c>
      <c r="N1261" s="433">
        <f>'SONTURK INVT LTD - TAKORADI'!M5</f>
        <v>12</v>
      </c>
      <c r="O1261" s="444">
        <f>'SONTURK INVT LTD - TAKORADI'!N5</f>
        <v>0.19712003504942674</v>
      </c>
      <c r="P1261" s="433">
        <f>'SONTURK INVT LTD - TAKORADI'!O5</f>
        <v>0.19712003504942674</v>
      </c>
      <c r="Q1261" s="433" t="str">
        <f>'SONTURK INVT LTD - TAKORADI'!P5</f>
        <v>A</v>
      </c>
      <c r="R1261" s="434">
        <f>'SONTURK INVT LTD - TAKORADI'!Q5</f>
        <v>25.272727272727273</v>
      </c>
      <c r="S1261" s="443">
        <f>'SONTURK INVT LTD - TAKORADI'!R5</f>
        <v>0.63371212121212084</v>
      </c>
      <c r="T1261" s="443">
        <f>'SONTURK INVT LTD - TAKORADI'!S5</f>
        <v>8347.4696969696979</v>
      </c>
      <c r="U1261" s="433">
        <f>'SONTURK INVT LTD - TAKORADI'!T5</f>
        <v>7</v>
      </c>
      <c r="V1261" s="433">
        <f>'SONTURK INVT LTD - TAKORADI'!U5</f>
        <v>3</v>
      </c>
      <c r="W1261" s="433">
        <f>'SONTURK INVT LTD - TAKORADI'!V5</f>
        <v>10</v>
      </c>
      <c r="X1261" s="434">
        <f>'SONTURK INVT LTD - TAKORADI'!W5</f>
        <v>252.72727272727275</v>
      </c>
      <c r="Y1261" s="434">
        <f>'SONTURK INVT LTD - TAKORADI'!X5</f>
        <v>0</v>
      </c>
      <c r="Z1261" s="443">
        <f>'SONTURK INVT LTD - TAKORADI'!Y5</f>
        <v>0</v>
      </c>
      <c r="AA1261" s="444">
        <f>'SONTURK INVT LTD - TAKORADI'!Z5</f>
        <v>0</v>
      </c>
      <c r="AB1261" s="446" t="str">
        <f>'SONTURK INVT LTD - TAKORADI'!AA5</f>
        <v>VERY LOW-ORDER URGENTLY</v>
      </c>
      <c r="AC1261" s="443">
        <f>'SONTURK INVT LTD - TAKORADI'!AB5</f>
        <v>0</v>
      </c>
      <c r="AD1261" s="450">
        <f>Table1[[#This Row],[Stock Sell in/Sell out]]*Table1[[#This Row],[Stock Norm +Transit Time]]/Table1[[#This Row],[Stock Norm QTY]]</f>
        <v>12.384892086330934</v>
      </c>
      <c r="AE1261" s="443">
        <f>Table1[[#This Row],[Stock Norm +Transit Time]]*Table1[[#This Row],[Av. Daily Sales MT]]</f>
        <v>6.3371212121212084</v>
      </c>
    </row>
    <row r="1262" spans="1:31" hidden="1">
      <c r="A1262" s="433" t="s">
        <v>116</v>
      </c>
      <c r="B1262" s="433" t="s">
        <v>150</v>
      </c>
      <c r="C1262" s="433" t="str">
        <f>'SONTURK INVT LTD - TAKORADI'!B6</f>
        <v>W170</v>
      </c>
      <c r="D1262" s="433" t="str">
        <f>'SONTURK INVT LTD - TAKORADI'!C6</f>
        <v>FRYTOL 900ML SCH</v>
      </c>
      <c r="E1262" s="433" t="str">
        <f>'SONTURK INVT LTD - TAKORADI'!D6</f>
        <v>COOKING OIL</v>
      </c>
      <c r="F1262" s="433" t="str">
        <f>'SONTURK INVT LTD - TAKORADI'!E6</f>
        <v>FRYTOL</v>
      </c>
      <c r="G1262" s="443">
        <f>'SONTURK INVT LTD - TAKORADI'!F6</f>
        <v>13.232159999999984</v>
      </c>
      <c r="H1262" s="434">
        <f>'SONTURK INVT LTD - TAKORADI'!G6</f>
        <v>1357.3333333333333</v>
      </c>
      <c r="I1262" s="443">
        <f>'SONTURK INVT LTD - TAKORADI'!H6</f>
        <v>407510</v>
      </c>
      <c r="J1262" s="433">
        <f>'SONTURK INVT LTD - TAKORADI'!I6</f>
        <v>472</v>
      </c>
      <c r="K1262" s="443">
        <f>'SONTURK INVT LTD - TAKORADI'!J6</f>
        <v>4.5926999999999998</v>
      </c>
      <c r="L1262" s="443">
        <f>'SONTURK INVT LTD - TAKORADI'!K6</f>
        <v>141707.79960707269</v>
      </c>
      <c r="M1262" s="443">
        <f>'SONTURK INVT LTD - TAKORADI'!L6</f>
        <v>300.22838899803537</v>
      </c>
      <c r="N1262" s="433">
        <f>'SONTURK INVT LTD - TAKORADI'!M6</f>
        <v>5</v>
      </c>
      <c r="O1262" s="444">
        <f>'SONTURK INVT LTD - TAKORADI'!N6</f>
        <v>0.18708838084731291</v>
      </c>
      <c r="P1262" s="433">
        <f>'SONTURK INVT LTD - TAKORADI'!O6</f>
        <v>0.38420841589673965</v>
      </c>
      <c r="Q1262" s="433" t="str">
        <f>'SONTURK INVT LTD - TAKORADI'!P6</f>
        <v>A</v>
      </c>
      <c r="R1262" s="434">
        <f>'SONTURK INVT LTD - TAKORADI'!Q6</f>
        <v>61.696969696969695</v>
      </c>
      <c r="S1262" s="443">
        <f>'SONTURK INVT LTD - TAKORADI'!R6</f>
        <v>0.60146181818181743</v>
      </c>
      <c r="T1262" s="443">
        <f>'SONTURK INVT LTD - TAKORADI'!S6</f>
        <v>18523.18181818182</v>
      </c>
      <c r="U1262" s="433">
        <f>'SONTURK INVT LTD - TAKORADI'!T6</f>
        <v>7</v>
      </c>
      <c r="V1262" s="433">
        <f>'SONTURK INVT LTD - TAKORADI'!U6</f>
        <v>3</v>
      </c>
      <c r="W1262" s="433">
        <f>'SONTURK INVT LTD - TAKORADI'!V6</f>
        <v>10</v>
      </c>
      <c r="X1262" s="434">
        <f>'SONTURK INVT LTD - TAKORADI'!W6</f>
        <v>616.969696969697</v>
      </c>
      <c r="Y1262" s="434">
        <f>'SONTURK INVT LTD - TAKORADI'!X6</f>
        <v>144.969696969697</v>
      </c>
      <c r="Z1262" s="443">
        <f>'SONTURK INVT LTD - TAKORADI'!Y6</f>
        <v>1.413258024647257</v>
      </c>
      <c r="AA1262" s="444">
        <f>'SONTURK INVT LTD - TAKORADI'!Z6</f>
        <v>1.413258024647257</v>
      </c>
      <c r="AB1262" s="446" t="str">
        <f>'SONTURK INVT LTD - TAKORADI'!AA6</f>
        <v>HIGH-DON’T ORDER</v>
      </c>
      <c r="AC1262" s="443">
        <f>'SONTURK INVT LTD - TAKORADI'!AB6</f>
        <v>43524.018574745496</v>
      </c>
      <c r="AD1262" s="450">
        <f>Table1[[#This Row],[Stock Sell in/Sell out]]*Table1[[#This Row],[Stock Norm +Transit Time]]/Table1[[#This Row],[Stock Norm QTY]]</f>
        <v>7.6502946954813353</v>
      </c>
      <c r="AE1262" s="443">
        <f>Table1[[#This Row],[Stock Norm +Transit Time]]*Table1[[#This Row],[Av. Daily Sales MT]]</f>
        <v>6.0146181818181743</v>
      </c>
    </row>
    <row r="1263" spans="1:31" hidden="1">
      <c r="A1263" s="433" t="s">
        <v>116</v>
      </c>
      <c r="B1263" s="433" t="s">
        <v>150</v>
      </c>
      <c r="C1263" s="433" t="str">
        <f>'SONTURK INVT LTD - TAKORADI'!B7</f>
        <v>W151</v>
      </c>
      <c r="D1263" s="433" t="str">
        <f>'SONTURK INVT LTD - TAKORADI'!C7</f>
        <v>FRYTOL 4.5 LT</v>
      </c>
      <c r="E1263" s="433" t="str">
        <f>'SONTURK INVT LTD - TAKORADI'!D7</f>
        <v>COOKING OIL</v>
      </c>
      <c r="F1263" s="433" t="str">
        <f>'SONTURK INVT LTD - TAKORADI'!E7</f>
        <v>FRYTOL</v>
      </c>
      <c r="G1263" s="443">
        <f>'SONTURK INVT LTD - TAKORADI'!F7</f>
        <v>9.7686000000000135</v>
      </c>
      <c r="H1263" s="434">
        <f>'SONTURK INVT LTD - TAKORADI'!G7</f>
        <v>600.33333333333337</v>
      </c>
      <c r="I1263" s="443">
        <f>'SONTURK INVT LTD - TAKORADI'!H7</f>
        <v>329409</v>
      </c>
      <c r="J1263" s="433">
        <f>'SONTURK INVT LTD - TAKORADI'!I7</f>
        <v>310</v>
      </c>
      <c r="K1263" s="443">
        <f>'SONTURK INVT LTD - TAKORADI'!J7</f>
        <v>5.0341499999999995</v>
      </c>
      <c r="L1263" s="443">
        <f>'SONTURK INVT LTD - TAKORADI'!K7</f>
        <v>170100.14991671292</v>
      </c>
      <c r="M1263" s="443">
        <f>'SONTURK INVT LTD - TAKORADI'!L7</f>
        <v>548.71016102165459</v>
      </c>
      <c r="N1263" s="433">
        <f>'SONTURK INVT LTD - TAKORADI'!M7</f>
        <v>4</v>
      </c>
      <c r="O1263" s="444">
        <f>'SONTURK INVT LTD - TAKORADI'!N7</f>
        <v>0.13811740162944414</v>
      </c>
      <c r="P1263" s="433">
        <f>'SONTURK INVT LTD - TAKORADI'!O7</f>
        <v>0.52232581752618379</v>
      </c>
      <c r="Q1263" s="433" t="str">
        <f>'SONTURK INVT LTD - TAKORADI'!P7</f>
        <v>B</v>
      </c>
      <c r="R1263" s="434">
        <f>'SONTURK INVT LTD - TAKORADI'!Q7</f>
        <v>27.287878787878789</v>
      </c>
      <c r="S1263" s="443">
        <f>'SONTURK INVT LTD - TAKORADI'!R7</f>
        <v>0.44402727272727333</v>
      </c>
      <c r="T1263" s="443">
        <f>'SONTURK INVT LTD - TAKORADI'!S7</f>
        <v>14973.136363636364</v>
      </c>
      <c r="U1263" s="433">
        <f>'SONTURK INVT LTD - TAKORADI'!T7</f>
        <v>14</v>
      </c>
      <c r="V1263" s="433">
        <f>'SONTURK INVT LTD - TAKORADI'!U7</f>
        <v>3</v>
      </c>
      <c r="W1263" s="433">
        <f>'SONTURK INVT LTD - TAKORADI'!V7</f>
        <v>17</v>
      </c>
      <c r="X1263" s="434">
        <f>'SONTURK INVT LTD - TAKORADI'!W7</f>
        <v>463.89393939393943</v>
      </c>
      <c r="Y1263" s="434">
        <f>'SONTURK INVT LTD - TAKORADI'!X7</f>
        <v>153.89393939393943</v>
      </c>
      <c r="Z1263" s="443">
        <f>'SONTURK INVT LTD - TAKORADI'!Y7</f>
        <v>2.5041560294785765</v>
      </c>
      <c r="AA1263" s="444">
        <f>'SONTURK INVT LTD - TAKORADI'!Z7</f>
        <v>2.5041560294785765</v>
      </c>
      <c r="AB1263" s="446" t="str">
        <f>'SONTURK INVT LTD - TAKORADI'!AA7</f>
        <v>VERY HIGH-DON’T ORDER</v>
      </c>
      <c r="AC1263" s="443">
        <f>'SONTURK INVT LTD - TAKORADI'!AB7</f>
        <v>84443.168265105254</v>
      </c>
      <c r="AD1263" s="450">
        <f>Table1[[#This Row],[Stock Sell in/Sell out]]*Table1[[#This Row],[Stock Norm +Transit Time]]/Table1[[#This Row],[Stock Norm QTY]]</f>
        <v>11.360355358134369</v>
      </c>
      <c r="AE1263" s="443">
        <f>Table1[[#This Row],[Stock Norm +Transit Time]]*Table1[[#This Row],[Av. Daily Sales MT]]</f>
        <v>7.5484636363636461</v>
      </c>
    </row>
    <row r="1264" spans="1:31" hidden="1">
      <c r="A1264" s="433" t="s">
        <v>116</v>
      </c>
      <c r="B1264" s="433" t="s">
        <v>150</v>
      </c>
      <c r="C1264" s="433" t="str">
        <f>'SONTURK INVT LTD - TAKORADI'!B8</f>
        <v>W019</v>
      </c>
      <c r="D1264" s="433" t="str">
        <f>'SONTURK INVT LTD - TAKORADI'!C8</f>
        <v xml:space="preserve">FRYTOL YELLOW @25L </v>
      </c>
      <c r="E1264" s="433" t="str">
        <f>'SONTURK INVT LTD - TAKORADI'!D8</f>
        <v>COOKING OIL</v>
      </c>
      <c r="F1264" s="433" t="str">
        <f>'SONTURK INVT LTD - TAKORADI'!E8</f>
        <v>FRYTOL</v>
      </c>
      <c r="G1264" s="443">
        <f>'SONTURK INVT LTD - TAKORADI'!F8</f>
        <v>7.1699999999999982</v>
      </c>
      <c r="H1264" s="434">
        <f>'SONTURK INVT LTD - TAKORADI'!G8</f>
        <v>318.66666666666669</v>
      </c>
      <c r="I1264" s="443">
        <f>'SONTURK INVT LTD - TAKORADI'!H8</f>
        <v>209825.33333333331</v>
      </c>
      <c r="J1264" s="433">
        <f>'SONTURK INVT LTD - TAKORADI'!I8</f>
        <v>252</v>
      </c>
      <c r="K1264" s="443">
        <f>'SONTURK INVT LTD - TAKORADI'!J8</f>
        <v>5.67</v>
      </c>
      <c r="L1264" s="443">
        <f>'SONTURK INVT LTD - TAKORADI'!K8</f>
        <v>165928.82008368199</v>
      </c>
      <c r="M1264" s="443">
        <f>'SONTURK INVT LTD - TAKORADI'!L8</f>
        <v>658.44769874476981</v>
      </c>
      <c r="N1264" s="433">
        <f>'SONTURK INVT LTD - TAKORADI'!M8</f>
        <v>1</v>
      </c>
      <c r="O1264" s="444">
        <f>'SONTURK INVT LTD - TAKORADI'!N8</f>
        <v>0.1013760180254195</v>
      </c>
      <c r="P1264" s="433">
        <f>'SONTURK INVT LTD - TAKORADI'!O8</f>
        <v>0.6237018355516033</v>
      </c>
      <c r="Q1264" s="433" t="str">
        <f>'SONTURK INVT LTD - TAKORADI'!P8</f>
        <v>B</v>
      </c>
      <c r="R1264" s="434">
        <f>'SONTURK INVT LTD - TAKORADI'!Q8</f>
        <v>14.484848484848486</v>
      </c>
      <c r="S1264" s="443">
        <f>'SONTURK INVT LTD - TAKORADI'!R8</f>
        <v>0.32590909090909082</v>
      </c>
      <c r="T1264" s="443">
        <f>'SONTURK INVT LTD - TAKORADI'!S8</f>
        <v>9537.5151515151501</v>
      </c>
      <c r="U1264" s="433">
        <f>'SONTURK INVT LTD - TAKORADI'!T8</f>
        <v>14</v>
      </c>
      <c r="V1264" s="433">
        <f>'SONTURK INVT LTD - TAKORADI'!U8</f>
        <v>3</v>
      </c>
      <c r="W1264" s="433">
        <f>'SONTURK INVT LTD - TAKORADI'!V8</f>
        <v>17</v>
      </c>
      <c r="X1264" s="434">
        <f>'SONTURK INVT LTD - TAKORADI'!W8</f>
        <v>246.24242424242428</v>
      </c>
      <c r="Y1264" s="434">
        <f>'SONTURK INVT LTD - TAKORADI'!X8</f>
        <v>0</v>
      </c>
      <c r="Z1264" s="443">
        <f>'SONTURK INVT LTD - TAKORADI'!Y8</f>
        <v>0</v>
      </c>
      <c r="AA1264" s="444">
        <f>'SONTURK INVT LTD - TAKORADI'!Z8</f>
        <v>0</v>
      </c>
      <c r="AB1264" s="446" t="str">
        <f>'SONTURK INVT LTD - TAKORADI'!AA8</f>
        <v>VERY LOW-ORDER URGENTLY</v>
      </c>
      <c r="AC1264" s="443">
        <f>'SONTURK INVT LTD - TAKORADI'!AB8</f>
        <v>0</v>
      </c>
      <c r="AD1264" s="450">
        <f>Table1[[#This Row],[Stock Sell in/Sell out]]*Table1[[#This Row],[Stock Norm +Transit Time]]/Table1[[#This Row],[Stock Norm QTY]]</f>
        <v>17.39748953974895</v>
      </c>
      <c r="AE1264" s="443">
        <f>Table1[[#This Row],[Stock Norm +Transit Time]]*Table1[[#This Row],[Av. Daily Sales MT]]</f>
        <v>5.5404545454545442</v>
      </c>
    </row>
    <row r="1265" spans="1:31" hidden="1">
      <c r="A1265" s="433" t="s">
        <v>116</v>
      </c>
      <c r="B1265" s="433" t="s">
        <v>150</v>
      </c>
      <c r="C1265" s="433" t="str">
        <f>'SONTURK INVT LTD - TAKORADI'!B9</f>
        <v>W178</v>
      </c>
      <c r="D1265" s="433" t="str">
        <f>'SONTURK INVT LTD - TAKORADI'!C9</f>
        <v>FRYTOL 450 ML SCH</v>
      </c>
      <c r="E1265" s="433" t="str">
        <f>'SONTURK INVT LTD - TAKORADI'!D9</f>
        <v>COOKING OIL</v>
      </c>
      <c r="F1265" s="433" t="str">
        <f>'SONTURK INVT LTD - TAKORADI'!E9</f>
        <v>FRYTOL</v>
      </c>
      <c r="G1265" s="443">
        <f>'SONTURK INVT LTD - TAKORADI'!F9</f>
        <v>6.2455000000000069</v>
      </c>
      <c r="H1265" s="434">
        <f>'SONTURK INVT LTD - TAKORADI'!G9</f>
        <v>767</v>
      </c>
      <c r="I1265" s="443">
        <f>'SONTURK INVT LTD - TAKORADI'!H9</f>
        <v>197468.83333333331</v>
      </c>
      <c r="J1265" s="433">
        <f>'SONTURK INVT LTD - TAKORADI'!I9</f>
        <v>20</v>
      </c>
      <c r="K1265" s="443">
        <f>'SONTURK INVT LTD - TAKORADI'!J9</f>
        <v>0.16979</v>
      </c>
      <c r="L1265" s="443">
        <f>'SONTURK INVT LTD - TAKORADI'!K9</f>
        <v>5149.1221208170355</v>
      </c>
      <c r="M1265" s="443">
        <f>'SONTURK INVT LTD - TAKORADI'!L9</f>
        <v>257.45610604085175</v>
      </c>
      <c r="N1265" s="433">
        <f>'SONTURK INVT LTD - TAKORADI'!M9</f>
        <v>20</v>
      </c>
      <c r="O1265" s="444">
        <f>'SONTURK INVT LTD - TAKORADI'!N9</f>
        <v>8.8304591433439092E-2</v>
      </c>
      <c r="P1265" s="433">
        <f>'SONTURK INVT LTD - TAKORADI'!O9</f>
        <v>0.71200642698504235</v>
      </c>
      <c r="Q1265" s="433" t="str">
        <f>'SONTURK INVT LTD - TAKORADI'!P9</f>
        <v>B</v>
      </c>
      <c r="R1265" s="434">
        <f>'SONTURK INVT LTD - TAKORADI'!Q9</f>
        <v>34.863636363636367</v>
      </c>
      <c r="S1265" s="443">
        <f>'SONTURK INVT LTD - TAKORADI'!R9</f>
        <v>0.28388636363636394</v>
      </c>
      <c r="T1265" s="443">
        <f>'SONTURK INVT LTD - TAKORADI'!S9</f>
        <v>8975.8560606060601</v>
      </c>
      <c r="U1265" s="433">
        <f>'SONTURK INVT LTD - TAKORADI'!T9</f>
        <v>14</v>
      </c>
      <c r="V1265" s="433">
        <f>'SONTURK INVT LTD - TAKORADI'!U9</f>
        <v>3</v>
      </c>
      <c r="W1265" s="433">
        <f>'SONTURK INVT LTD - TAKORADI'!V9</f>
        <v>17</v>
      </c>
      <c r="X1265" s="434">
        <f>'SONTURK INVT LTD - TAKORADI'!W9</f>
        <v>592.68181818181824</v>
      </c>
      <c r="Y1265" s="434">
        <f>'SONTURK INVT LTD - TAKORADI'!X9</f>
        <v>572.68181818181824</v>
      </c>
      <c r="Z1265" s="443">
        <f>'SONTURK INVT LTD - TAKORADI'!Y9</f>
        <v>4.6632129015052799</v>
      </c>
      <c r="AA1265" s="444">
        <f>'SONTURK INVT LTD - TAKORADI'!Z9</f>
        <v>4.6632129015052799</v>
      </c>
      <c r="AB1265" s="446" t="str">
        <f>'SONTURK INVT LTD - TAKORADI'!AA9</f>
        <v>VERY HIGH-DON’T ORDER</v>
      </c>
      <c r="AC1265" s="443">
        <f>'SONTURK INVT LTD - TAKORADI'!AB9</f>
        <v>147440.43090948599</v>
      </c>
      <c r="AD1265" s="450">
        <f>Table1[[#This Row],[Stock Sell in/Sell out]]*Table1[[#This Row],[Stock Norm +Transit Time]]/Table1[[#This Row],[Stock Norm QTY]]</f>
        <v>0.5736636245110821</v>
      </c>
      <c r="AE1265" s="443">
        <f>Table1[[#This Row],[Stock Norm +Transit Time]]*Table1[[#This Row],[Av. Daily Sales MT]]</f>
        <v>4.8260681818181865</v>
      </c>
    </row>
    <row r="1266" spans="1:31" hidden="1">
      <c r="A1266" s="433" t="s">
        <v>116</v>
      </c>
      <c r="B1266" s="433" t="s">
        <v>150</v>
      </c>
      <c r="C1266" s="433" t="str">
        <f>'SONTURK INVT LTD - TAKORADI'!B10</f>
        <v>W136</v>
      </c>
      <c r="D1266" s="433" t="str">
        <f>'SONTURK INVT LTD - TAKORADI'!C10</f>
        <v>FORTUNE EMO PA 4.5KG</v>
      </c>
      <c r="E1266" s="433" t="str">
        <f>'SONTURK INVT LTD - TAKORADI'!D10</f>
        <v>RICE</v>
      </c>
      <c r="F1266" s="433" t="str">
        <f>'SONTURK INVT LTD - TAKORADI'!E10</f>
        <v>FORTUNE</v>
      </c>
      <c r="G1266" s="443">
        <f>'SONTURK INVT LTD - TAKORADI'!F10</f>
        <v>1.859999999999999</v>
      </c>
      <c r="H1266" s="434">
        <f>'SONTURK INVT LTD - TAKORADI'!G10</f>
        <v>82.333333333333329</v>
      </c>
      <c r="I1266" s="443">
        <f>'SONTURK INVT LTD - TAKORADI'!H10</f>
        <v>20171.666666666668</v>
      </c>
      <c r="J1266" s="433">
        <f>'SONTURK INVT LTD - TAKORADI'!I10</f>
        <v>0</v>
      </c>
      <c r="K1266" s="443">
        <f>'SONTURK INVT LTD - TAKORADI'!J10</f>
        <v>0</v>
      </c>
      <c r="L1266" s="443">
        <f>'SONTURK INVT LTD - TAKORADI'!K10</f>
        <v>0</v>
      </c>
      <c r="M1266" s="443">
        <f>'SONTURK INVT LTD - TAKORADI'!L10</f>
        <v>245.00000000000003</v>
      </c>
      <c r="N1266" s="433">
        <f>'SONTURK INVT LTD - TAKORADI'!M10</f>
        <v>1</v>
      </c>
      <c r="O1266" s="444">
        <f>'SONTURK INVT LTD - TAKORADI'!N10</f>
        <v>2.6298381245087897E-2</v>
      </c>
      <c r="P1266" s="433">
        <f>'SONTURK INVT LTD - TAKORADI'!O10</f>
        <v>0.73830480823013023</v>
      </c>
      <c r="Q1266" s="433" t="str">
        <f>'SONTURK INVT LTD - TAKORADI'!P10</f>
        <v>B</v>
      </c>
      <c r="R1266" s="434">
        <f>'SONTURK INVT LTD - TAKORADI'!Q10</f>
        <v>3.7424242424242422</v>
      </c>
      <c r="S1266" s="443">
        <f>'SONTURK INVT LTD - TAKORADI'!R10</f>
        <v>8.4545454545454493E-2</v>
      </c>
      <c r="T1266" s="443">
        <f>'SONTURK INVT LTD - TAKORADI'!S10</f>
        <v>916.89393939393949</v>
      </c>
      <c r="U1266" s="433">
        <f>'SONTURK INVT LTD - TAKORADI'!T10</f>
        <v>14</v>
      </c>
      <c r="V1266" s="433">
        <f>'SONTURK INVT LTD - TAKORADI'!U10</f>
        <v>3</v>
      </c>
      <c r="W1266" s="433">
        <f>'SONTURK INVT LTD - TAKORADI'!V10</f>
        <v>17</v>
      </c>
      <c r="X1266" s="434">
        <f>'SONTURK INVT LTD - TAKORADI'!W10</f>
        <v>63.621212121212118</v>
      </c>
      <c r="Y1266" s="434">
        <f>'SONTURK INVT LTD - TAKORADI'!X10</f>
        <v>63.621212121212118</v>
      </c>
      <c r="Z1266" s="443">
        <f>'SONTURK INVT LTD - TAKORADI'!Y10</f>
        <v>1.4372727272727264</v>
      </c>
      <c r="AA1266" s="444">
        <f>'SONTURK INVT LTD - TAKORADI'!Z10</f>
        <v>1.4372727272727264</v>
      </c>
      <c r="AB1266" s="446" t="str">
        <f>'SONTURK INVT LTD - TAKORADI'!AA10</f>
        <v>HIGH-DON’T ORDER</v>
      </c>
      <c r="AC1266" s="443">
        <f>'SONTURK INVT LTD - TAKORADI'!AB10</f>
        <v>15587.19696969697</v>
      </c>
      <c r="AD1266" s="450">
        <f>Table1[[#This Row],[Stock Sell in/Sell out]]*Table1[[#This Row],[Stock Norm +Transit Time]]/Table1[[#This Row],[Stock Norm QTY]]</f>
        <v>0</v>
      </c>
      <c r="AE1266" s="443">
        <f>Table1[[#This Row],[Stock Norm +Transit Time]]*Table1[[#This Row],[Av. Daily Sales MT]]</f>
        <v>1.4372727272727264</v>
      </c>
    </row>
    <row r="1267" spans="1:31" hidden="1">
      <c r="A1267" s="433" t="s">
        <v>116</v>
      </c>
      <c r="B1267" s="433" t="s">
        <v>150</v>
      </c>
      <c r="C1267" s="433" t="str">
        <f>'SONTURK INVT LTD - TAKORADI'!B11</f>
        <v>W067</v>
      </c>
      <c r="D1267" s="433" t="str">
        <f>'SONTURK INVT LTD - TAKORADI'!C11</f>
        <v>FORTUNE DELICIOUS 4.5KG</v>
      </c>
      <c r="E1267" s="433" t="str">
        <f>'SONTURK INVT LTD - TAKORADI'!D11</f>
        <v>RICE</v>
      </c>
      <c r="F1267" s="433" t="str">
        <f>'SONTURK INVT LTD - TAKORADI'!E11</f>
        <v>FORTUNE DELICIOUS</v>
      </c>
      <c r="G1267" s="443">
        <f>'SONTURK INVT LTD - TAKORADI'!F11</f>
        <v>1.8134999999999986</v>
      </c>
      <c r="H1267" s="434">
        <f>'SONTURK INVT LTD - TAKORADI'!G11</f>
        <v>79</v>
      </c>
      <c r="I1267" s="443">
        <f>'SONTURK INVT LTD - TAKORADI'!H11</f>
        <v>21938.999999999996</v>
      </c>
      <c r="J1267" s="433">
        <f>'SONTURK INVT LTD - TAKORADI'!I11</f>
        <v>222</v>
      </c>
      <c r="K1267" s="443">
        <f>'SONTURK INVT LTD - TAKORADI'!J11</f>
        <v>4.9950000000000001</v>
      </c>
      <c r="L1267" s="443">
        <f>'SONTURK INVT LTD - TAKORADI'!K11</f>
        <v>61651.367088607585</v>
      </c>
      <c r="M1267" s="443">
        <f>'SONTURK INVT LTD - TAKORADI'!L11</f>
        <v>277.70886075949363</v>
      </c>
      <c r="N1267" s="433">
        <f>'SONTURK INVT LTD - TAKORADI'!M11</f>
        <v>5</v>
      </c>
      <c r="O1267" s="444">
        <f>'SONTURK INVT LTD - TAKORADI'!N11</f>
        <v>2.5640921713960693E-2</v>
      </c>
      <c r="P1267" s="433">
        <f>'SONTURK INVT LTD - TAKORADI'!O11</f>
        <v>0.76394572994409093</v>
      </c>
      <c r="Q1267" s="433" t="str">
        <f>'SONTURK INVT LTD - TAKORADI'!P11</f>
        <v>B</v>
      </c>
      <c r="R1267" s="434">
        <f>'SONTURK INVT LTD - TAKORADI'!Q11</f>
        <v>3.5909090909090908</v>
      </c>
      <c r="S1267" s="443">
        <f>'SONTURK INVT LTD - TAKORADI'!R11</f>
        <v>8.243181818181812E-2</v>
      </c>
      <c r="T1267" s="443">
        <f>'SONTURK INVT LTD - TAKORADI'!S11</f>
        <v>997.22727272727252</v>
      </c>
      <c r="U1267" s="433">
        <f>'SONTURK INVT LTD - TAKORADI'!T11</f>
        <v>14</v>
      </c>
      <c r="V1267" s="433">
        <f>'SONTURK INVT LTD - TAKORADI'!U11</f>
        <v>3</v>
      </c>
      <c r="W1267" s="433">
        <f>'SONTURK INVT LTD - TAKORADI'!V11</f>
        <v>17</v>
      </c>
      <c r="X1267" s="434">
        <f>'SONTURK INVT LTD - TAKORADI'!W11</f>
        <v>61.045454545454547</v>
      </c>
      <c r="Y1267" s="434">
        <f>'SONTURK INVT LTD - TAKORADI'!X11</f>
        <v>0</v>
      </c>
      <c r="Z1267" s="443">
        <f>'SONTURK INVT LTD - TAKORADI'!Y11</f>
        <v>0</v>
      </c>
      <c r="AA1267" s="444">
        <f>'SONTURK INVT LTD - TAKORADI'!Z11</f>
        <v>0</v>
      </c>
      <c r="AB1267" s="446" t="str">
        <f>'SONTURK INVT LTD - TAKORADI'!AA11</f>
        <v>VERY LOW-ORDER URGENTLY</v>
      </c>
      <c r="AC1267" s="443">
        <f>'SONTURK INVT LTD - TAKORADI'!AB11</f>
        <v>0</v>
      </c>
      <c r="AD1267" s="450">
        <f>Table1[[#This Row],[Stock Sell in/Sell out]]*Table1[[#This Row],[Stock Norm +Transit Time]]/Table1[[#This Row],[Stock Norm QTY]]</f>
        <v>61.822784810126578</v>
      </c>
      <c r="AE1267" s="443">
        <f>Table1[[#This Row],[Stock Norm +Transit Time]]*Table1[[#This Row],[Av. Daily Sales MT]]</f>
        <v>1.4013409090909081</v>
      </c>
    </row>
    <row r="1268" spans="1:31" hidden="1">
      <c r="A1268" s="433" t="s">
        <v>116</v>
      </c>
      <c r="B1268" s="433" t="s">
        <v>150</v>
      </c>
      <c r="C1268" s="433" t="str">
        <f>'SONTURK INVT LTD - TAKORADI'!B12</f>
        <v>W112</v>
      </c>
      <c r="D1268" s="433" t="str">
        <f>'SONTURK INVT LTD - TAKORADI'!C12</f>
        <v>FORTUNE DELIGHT 4.5KG</v>
      </c>
      <c r="E1268" s="433" t="str">
        <f>'SONTURK INVT LTD - TAKORADI'!D12</f>
        <v>RICE</v>
      </c>
      <c r="F1268" s="433" t="str">
        <f>'SONTURK INVT LTD - TAKORADI'!E12</f>
        <v>FORTUNE DELIGHT</v>
      </c>
      <c r="G1268" s="443">
        <f>'SONTURK INVT LTD - TAKORADI'!F12</f>
        <v>1.7549999999999988</v>
      </c>
      <c r="H1268" s="434">
        <f>'SONTURK INVT LTD - TAKORADI'!G12</f>
        <v>78</v>
      </c>
      <c r="I1268" s="443">
        <f>'SONTURK INVT LTD - TAKORADI'!H12</f>
        <v>20816</v>
      </c>
      <c r="J1268" s="433">
        <f>'SONTURK INVT LTD - TAKORADI'!I12</f>
        <v>185</v>
      </c>
      <c r="K1268" s="443">
        <f>'SONTURK INVT LTD - TAKORADI'!J12</f>
        <v>4.1624999999999996</v>
      </c>
      <c r="L1268" s="443">
        <f>'SONTURK INVT LTD - TAKORADI'!K12</f>
        <v>49371.282051282047</v>
      </c>
      <c r="M1268" s="443">
        <f>'SONTURK INVT LTD - TAKORADI'!L12</f>
        <v>266.87179487179486</v>
      </c>
      <c r="N1268" s="433">
        <f>'SONTURK INVT LTD - TAKORADI'!M12</f>
        <v>5</v>
      </c>
      <c r="O1268" s="444">
        <f>'SONTURK INVT LTD - TAKORADI'!N12</f>
        <v>2.4813795207058738E-2</v>
      </c>
      <c r="P1268" s="433">
        <f>'SONTURK INVT LTD - TAKORADI'!O12</f>
        <v>0.78875952515114967</v>
      </c>
      <c r="Q1268" s="433" t="str">
        <f>'SONTURK INVT LTD - TAKORADI'!P12</f>
        <v>B</v>
      </c>
      <c r="R1268" s="434">
        <f>'SONTURK INVT LTD - TAKORADI'!Q12</f>
        <v>3.5454545454545454</v>
      </c>
      <c r="S1268" s="443">
        <f>'SONTURK INVT LTD - TAKORADI'!R12</f>
        <v>7.9772727272727217E-2</v>
      </c>
      <c r="T1268" s="443">
        <f>'SONTURK INVT LTD - TAKORADI'!S12</f>
        <v>946.18181818181813</v>
      </c>
      <c r="U1268" s="433">
        <f>'SONTURK INVT LTD - TAKORADI'!T12</f>
        <v>14</v>
      </c>
      <c r="V1268" s="433">
        <f>'SONTURK INVT LTD - TAKORADI'!U12</f>
        <v>3</v>
      </c>
      <c r="W1268" s="433">
        <f>'SONTURK INVT LTD - TAKORADI'!V12</f>
        <v>17</v>
      </c>
      <c r="X1268" s="434">
        <f>'SONTURK INVT LTD - TAKORADI'!W12</f>
        <v>60.272727272727273</v>
      </c>
      <c r="Y1268" s="434">
        <f>'SONTURK INVT LTD - TAKORADI'!X12</f>
        <v>0</v>
      </c>
      <c r="Z1268" s="443">
        <f>'SONTURK INVT LTD - TAKORADI'!Y12</f>
        <v>0</v>
      </c>
      <c r="AA1268" s="444">
        <f>'SONTURK INVT LTD - TAKORADI'!Z12</f>
        <v>0</v>
      </c>
      <c r="AB1268" s="446" t="str">
        <f>'SONTURK INVT LTD - TAKORADI'!AA12</f>
        <v>VERY LOW-ORDER URGENTLY</v>
      </c>
      <c r="AC1268" s="443">
        <f>'SONTURK INVT LTD - TAKORADI'!AB12</f>
        <v>0</v>
      </c>
      <c r="AD1268" s="450">
        <f>Table1[[#This Row],[Stock Sell in/Sell out]]*Table1[[#This Row],[Stock Norm +Transit Time]]/Table1[[#This Row],[Stock Norm QTY]]</f>
        <v>52.179487179487182</v>
      </c>
      <c r="AE1268" s="443">
        <f>Table1[[#This Row],[Stock Norm +Transit Time]]*Table1[[#This Row],[Av. Daily Sales MT]]</f>
        <v>1.3561363636363626</v>
      </c>
    </row>
    <row r="1269" spans="1:31" hidden="1">
      <c r="A1269" s="433" t="s">
        <v>116</v>
      </c>
      <c r="B1269" s="433" t="s">
        <v>150</v>
      </c>
      <c r="C1269" s="433" t="str">
        <f>'SONTURK INVT LTD - TAKORADI'!B13</f>
        <v>W020</v>
      </c>
      <c r="D1269" s="433" t="str">
        <f>'SONTURK INVT LTD - TAKORADI'!C13</f>
        <v>FRYTOL ROL 25L JRG</v>
      </c>
      <c r="E1269" s="433" t="str">
        <f>'SONTURK INVT LTD - TAKORADI'!D13</f>
        <v>COOKING OIL</v>
      </c>
      <c r="F1269" s="433" t="str">
        <f>'SONTURK INVT LTD - TAKORADI'!E13</f>
        <v>FRYTOL</v>
      </c>
      <c r="G1269" s="443">
        <f>'SONTURK INVT LTD - TAKORADI'!F13</f>
        <v>1.5</v>
      </c>
      <c r="H1269" s="434">
        <f>'SONTURK INVT LTD - TAKORADI'!G13</f>
        <v>66.666666666666671</v>
      </c>
      <c r="I1269" s="443">
        <f>'SONTURK INVT LTD - TAKORADI'!H13</f>
        <v>34898.666666666664</v>
      </c>
      <c r="J1269" s="433">
        <f>'SONTURK INVT LTD - TAKORADI'!I13</f>
        <v>0</v>
      </c>
      <c r="K1269" s="443">
        <f>'SONTURK INVT LTD - TAKORADI'!J13</f>
        <v>0</v>
      </c>
      <c r="L1269" s="443">
        <f>'SONTURK INVT LTD - TAKORADI'!K13</f>
        <v>0</v>
      </c>
      <c r="M1269" s="443">
        <f>'SONTURK INVT LTD - TAKORADI'!L13</f>
        <v>523.4799999999999</v>
      </c>
      <c r="N1269" s="433">
        <f>'SONTURK INVT LTD - TAKORADI'!M13</f>
        <v>5</v>
      </c>
      <c r="O1269" s="444">
        <f>'SONTURK INVT LTD - TAKORADI'!N13</f>
        <v>2.1208371971845087E-2</v>
      </c>
      <c r="P1269" s="433">
        <f>'SONTURK INVT LTD - TAKORADI'!O13</f>
        <v>0.80996789712299477</v>
      </c>
      <c r="Q1269" s="433" t="str">
        <f>'SONTURK INVT LTD - TAKORADI'!P13</f>
        <v>C</v>
      </c>
      <c r="R1269" s="434">
        <f>'SONTURK INVT LTD - TAKORADI'!Q13</f>
        <v>3.0303030303030307</v>
      </c>
      <c r="S1269" s="443">
        <f>'SONTURK INVT LTD - TAKORADI'!R13</f>
        <v>6.8181818181818177E-2</v>
      </c>
      <c r="T1269" s="443">
        <f>'SONTURK INVT LTD - TAKORADI'!S13</f>
        <v>1586.3030303030303</v>
      </c>
      <c r="U1269" s="433">
        <f>'SONTURK INVT LTD - TAKORADI'!T13</f>
        <v>30</v>
      </c>
      <c r="V1269" s="433">
        <f>'SONTURK INVT LTD - TAKORADI'!U13</f>
        <v>3</v>
      </c>
      <c r="W1269" s="433">
        <f>'SONTURK INVT LTD - TAKORADI'!V13</f>
        <v>33</v>
      </c>
      <c r="X1269" s="434">
        <f>'SONTURK INVT LTD - TAKORADI'!W13</f>
        <v>100.00000000000001</v>
      </c>
      <c r="Y1269" s="434">
        <f>'SONTURK INVT LTD - TAKORADI'!X13</f>
        <v>100.00000000000001</v>
      </c>
      <c r="Z1269" s="443">
        <f>'SONTURK INVT LTD - TAKORADI'!Y13</f>
        <v>2.25</v>
      </c>
      <c r="AA1269" s="444">
        <f>'SONTURK INVT LTD - TAKORADI'!Z13</f>
        <v>2.25</v>
      </c>
      <c r="AB1269" s="446" t="str">
        <f>'SONTURK INVT LTD - TAKORADI'!AA13</f>
        <v>VERY HIGH-DON’T ORDER</v>
      </c>
      <c r="AC1269" s="443">
        <f>'SONTURK INVT LTD - TAKORADI'!AB13</f>
        <v>52348</v>
      </c>
      <c r="AD1269" s="450">
        <f>Table1[[#This Row],[Stock Sell in/Sell out]]*Table1[[#This Row],[Stock Norm +Transit Time]]/Table1[[#This Row],[Stock Norm QTY]]</f>
        <v>0</v>
      </c>
      <c r="AE1269" s="443">
        <f>Table1[[#This Row],[Stock Norm +Transit Time]]*Table1[[#This Row],[Av. Daily Sales MT]]</f>
        <v>2.25</v>
      </c>
    </row>
    <row r="1270" spans="1:31" hidden="1">
      <c r="A1270" s="433" t="s">
        <v>116</v>
      </c>
      <c r="B1270" s="433" t="s">
        <v>150</v>
      </c>
      <c r="C1270" s="433" t="str">
        <f>'SONTURK INVT LTD - TAKORADI'!B14</f>
        <v>W211</v>
      </c>
      <c r="D1270" s="433" t="str">
        <f>'SONTURK INVT LTD - TAKORADI'!C14</f>
        <v>850 ML BTL</v>
      </c>
      <c r="E1270" s="433" t="str">
        <f>'SONTURK INVT LTD - TAKORADI'!D14</f>
        <v>COOKING OIL</v>
      </c>
      <c r="F1270" s="433" t="str">
        <f>'SONTURK INVT LTD - TAKORADI'!E14</f>
        <v>FRYTOL</v>
      </c>
      <c r="G1270" s="443">
        <f>'SONTURK INVT LTD - TAKORADI'!F14</f>
        <v>1.4031199999999977</v>
      </c>
      <c r="H1270" s="434">
        <f>'SONTURK INVT LTD - TAKORADI'!G14</f>
        <v>138.66666666666669</v>
      </c>
      <c r="I1270" s="443">
        <f>'SONTURK INVT LTD - TAKORADI'!H14</f>
        <v>55357.666666666672</v>
      </c>
      <c r="J1270" s="433">
        <f>'SONTURK INVT LTD - TAKORADI'!I14</f>
        <v>110</v>
      </c>
      <c r="K1270" s="443">
        <f>'SONTURK INVT LTD - TAKORADI'!J14</f>
        <v>1.09446</v>
      </c>
      <c r="L1270" s="443">
        <f>'SONTURK INVT LTD - TAKORADI'!K14</f>
        <v>43913.533653846149</v>
      </c>
      <c r="M1270" s="443">
        <f>'SONTURK INVT LTD - TAKORADI'!L14</f>
        <v>399.21394230769226</v>
      </c>
      <c r="N1270" s="433">
        <f>'SONTURK INVT LTD - TAKORADI'!M14</f>
        <v>20</v>
      </c>
      <c r="O1270" s="444">
        <f>'SONTURK INVT LTD - TAKORADI'!N14</f>
        <v>1.983859392075682E-2</v>
      </c>
      <c r="P1270" s="433">
        <f>'SONTURK INVT LTD - TAKORADI'!O14</f>
        <v>0.82980649104375159</v>
      </c>
      <c r="Q1270" s="433" t="str">
        <f>'SONTURK INVT LTD - TAKORADI'!P14</f>
        <v>C</v>
      </c>
      <c r="R1270" s="434">
        <f>'SONTURK INVT LTD - TAKORADI'!Q14</f>
        <v>6.3030303030303036</v>
      </c>
      <c r="S1270" s="443">
        <f>'SONTURK INVT LTD - TAKORADI'!R14</f>
        <v>6.377818181818172E-2</v>
      </c>
      <c r="T1270" s="443">
        <f>'SONTURK INVT LTD - TAKORADI'!S14</f>
        <v>2516.257575757576</v>
      </c>
      <c r="U1270" s="433">
        <f>'SONTURK INVT LTD - TAKORADI'!T14</f>
        <v>30</v>
      </c>
      <c r="V1270" s="433">
        <f>'SONTURK INVT LTD - TAKORADI'!U14</f>
        <v>3</v>
      </c>
      <c r="W1270" s="433">
        <f>'SONTURK INVT LTD - TAKORADI'!V14</f>
        <v>33</v>
      </c>
      <c r="X1270" s="434">
        <f>'SONTURK INVT LTD - TAKORADI'!W14</f>
        <v>208.00000000000003</v>
      </c>
      <c r="Y1270" s="434">
        <f>'SONTURK INVT LTD - TAKORADI'!X14</f>
        <v>98.000000000000028</v>
      </c>
      <c r="Z1270" s="443">
        <f>'SONTURK INVT LTD - TAKORADI'!Y14</f>
        <v>0.99162807692307542</v>
      </c>
      <c r="AA1270" s="444">
        <f>'SONTURK INVT LTD - TAKORADI'!Z14</f>
        <v>0.99162807692307542</v>
      </c>
      <c r="AB1270" s="446" t="str">
        <f>'SONTURK INVT LTD - TAKORADI'!AA14</f>
        <v>LOW MAY- ORDER</v>
      </c>
      <c r="AC1270" s="443">
        <f>'SONTURK INVT LTD - TAKORADI'!AB14</f>
        <v>39122.966346153851</v>
      </c>
      <c r="AD1270" s="450">
        <f>Table1[[#This Row],[Stock Sell in/Sell out]]*Table1[[#This Row],[Stock Norm +Transit Time]]/Table1[[#This Row],[Stock Norm QTY]]</f>
        <v>17.451923076923073</v>
      </c>
      <c r="AE1270" s="443">
        <f>Table1[[#This Row],[Stock Norm +Transit Time]]*Table1[[#This Row],[Av. Daily Sales MT]]</f>
        <v>2.1046799999999966</v>
      </c>
    </row>
    <row r="1271" spans="1:31" hidden="1">
      <c r="A1271" s="433" t="s">
        <v>116</v>
      </c>
      <c r="B1271" s="433" t="s">
        <v>150</v>
      </c>
      <c r="C1271" s="433" t="str">
        <f>'SONTURK INVT LTD - TAKORADI'!B15</f>
        <v>W021</v>
      </c>
      <c r="D1271" s="433" t="str">
        <f>'SONTURK INVT LTD - TAKORADI'!C15</f>
        <v>FRYTOL OIL 10L</v>
      </c>
      <c r="E1271" s="433" t="str">
        <f>'SONTURK INVT LTD - TAKORADI'!D15</f>
        <v>COOKING OIL</v>
      </c>
      <c r="F1271" s="433" t="str">
        <f>'SONTURK INVT LTD - TAKORADI'!E15</f>
        <v>FRYTOL</v>
      </c>
      <c r="G1271" s="443">
        <f>'SONTURK INVT LTD - TAKORADI'!F15</f>
        <v>1.3799999999999994</v>
      </c>
      <c r="H1271" s="434">
        <f>'SONTURK INVT LTD - TAKORADI'!G15</f>
        <v>153.33333333333334</v>
      </c>
      <c r="I1271" s="443">
        <f>'SONTURK INVT LTD - TAKORADI'!H15</f>
        <v>43381.333333333336</v>
      </c>
      <c r="J1271" s="433">
        <f>'SONTURK INVT LTD - TAKORADI'!I15</f>
        <v>174</v>
      </c>
      <c r="K1271" s="443">
        <f>'SONTURK INVT LTD - TAKORADI'!J15</f>
        <v>1.5660000000000001</v>
      </c>
      <c r="L1271" s="443">
        <f>'SONTURK INVT LTD - TAKORADI'!K15</f>
        <v>49228.382608695654</v>
      </c>
      <c r="M1271" s="443">
        <f>'SONTURK INVT LTD - TAKORADI'!L15</f>
        <v>282.92173913043479</v>
      </c>
      <c r="N1271" s="433">
        <f>'SONTURK INVT LTD - TAKORADI'!M15</f>
        <v>5</v>
      </c>
      <c r="O1271" s="444">
        <f>'SONTURK INVT LTD - TAKORADI'!N15</f>
        <v>1.9511702214097475E-2</v>
      </c>
      <c r="P1271" s="433">
        <f>'SONTURK INVT LTD - TAKORADI'!O15</f>
        <v>0.84931819325784907</v>
      </c>
      <c r="Q1271" s="433" t="str">
        <f>'SONTURK INVT LTD - TAKORADI'!P15</f>
        <v>C</v>
      </c>
      <c r="R1271" s="434">
        <f>'SONTURK INVT LTD - TAKORADI'!Q15</f>
        <v>6.9696969696969697</v>
      </c>
      <c r="S1271" s="443">
        <f>'SONTURK INVT LTD - TAKORADI'!R15</f>
        <v>6.2727272727272701E-2</v>
      </c>
      <c r="T1271" s="443">
        <f>'SONTURK INVT LTD - TAKORADI'!S15</f>
        <v>1971.878787878788</v>
      </c>
      <c r="U1271" s="433">
        <f>'SONTURK INVT LTD - TAKORADI'!T15</f>
        <v>30</v>
      </c>
      <c r="V1271" s="433">
        <f>'SONTURK INVT LTD - TAKORADI'!U15</f>
        <v>3</v>
      </c>
      <c r="W1271" s="433">
        <f>'SONTURK INVT LTD - TAKORADI'!V15</f>
        <v>33</v>
      </c>
      <c r="X1271" s="434">
        <f>'SONTURK INVT LTD - TAKORADI'!W15</f>
        <v>230</v>
      </c>
      <c r="Y1271" s="434">
        <f>'SONTURK INVT LTD - TAKORADI'!X15</f>
        <v>56</v>
      </c>
      <c r="Z1271" s="443">
        <f>'SONTURK INVT LTD - TAKORADI'!Y15</f>
        <v>0.50399999999999978</v>
      </c>
      <c r="AA1271" s="444">
        <f>'SONTURK INVT LTD - TAKORADI'!Z15</f>
        <v>0.50399999999999978</v>
      </c>
      <c r="AB1271" s="446" t="str">
        <f>'SONTURK INVT LTD - TAKORADI'!AA15</f>
        <v>VERY LOW-ORDER URGENTLY</v>
      </c>
      <c r="AC1271" s="443">
        <f>'SONTURK INVT LTD - TAKORADI'!AB15</f>
        <v>15843.617391304348</v>
      </c>
      <c r="AD1271" s="450">
        <f>Table1[[#This Row],[Stock Sell in/Sell out]]*Table1[[#This Row],[Stock Norm +Transit Time]]/Table1[[#This Row],[Stock Norm QTY]]</f>
        <v>24.965217391304346</v>
      </c>
      <c r="AE1271" s="443">
        <f>Table1[[#This Row],[Stock Norm +Transit Time]]*Table1[[#This Row],[Av. Daily Sales MT]]</f>
        <v>2.069999999999999</v>
      </c>
    </row>
    <row r="1272" spans="1:31" hidden="1">
      <c r="A1272" s="433" t="s">
        <v>116</v>
      </c>
      <c r="B1272" s="433" t="s">
        <v>150</v>
      </c>
      <c r="C1272" s="433" t="str">
        <f>'SONTURK INVT LTD - TAKORADI'!B16</f>
        <v>W040</v>
      </c>
      <c r="D1272" s="433" t="str">
        <f>'SONTURK INVT LTD - TAKORADI'!C16</f>
        <v>FORTUNE VIET 1KG X 20BAG</v>
      </c>
      <c r="E1272" s="433" t="str">
        <f>'SONTURK INVT LTD - TAKORADI'!D16</f>
        <v>RICE</v>
      </c>
      <c r="F1272" s="433" t="str">
        <f>'SONTURK INVT LTD - TAKORADI'!E16</f>
        <v>FORTUNE</v>
      </c>
      <c r="G1272" s="443">
        <f>'SONTURK INVT LTD - TAKORADI'!F16</f>
        <v>1.0733333333333337</v>
      </c>
      <c r="H1272" s="434">
        <f>'SONTURK INVT LTD - TAKORADI'!G16</f>
        <v>51</v>
      </c>
      <c r="I1272" s="443">
        <f>'SONTURK INVT LTD - TAKORADI'!H16</f>
        <v>12803.833333333334</v>
      </c>
      <c r="J1272" s="433">
        <f>'SONTURK INVT LTD - TAKORADI'!I16</f>
        <v>105</v>
      </c>
      <c r="K1272" s="443">
        <f>'SONTURK INVT LTD - TAKORADI'!J16</f>
        <v>2.11</v>
      </c>
      <c r="L1272" s="443">
        <f>'SONTURK INVT LTD - TAKORADI'!K16</f>
        <v>26360.833333333336</v>
      </c>
      <c r="M1272" s="443">
        <f>'SONTURK INVT LTD - TAKORADI'!L16</f>
        <v>251.05555555555557</v>
      </c>
      <c r="N1272" s="433">
        <f>'SONTURK INVT LTD - TAKORADI'!M16</f>
        <v>1</v>
      </c>
      <c r="O1272" s="444">
        <f>'SONTURK INVT LTD - TAKORADI'!N16</f>
        <v>1.5175768388742491E-2</v>
      </c>
      <c r="P1272" s="433">
        <f>'SONTURK INVT LTD - TAKORADI'!O16</f>
        <v>0.86449396164659154</v>
      </c>
      <c r="Q1272" s="433" t="str">
        <f>'SONTURK INVT LTD - TAKORADI'!P16</f>
        <v>C</v>
      </c>
      <c r="R1272" s="434">
        <f>'SONTURK INVT LTD - TAKORADI'!Q16</f>
        <v>2.3181818181818183</v>
      </c>
      <c r="S1272" s="443">
        <f>'SONTURK INVT LTD - TAKORADI'!R16</f>
        <v>4.8787878787878804E-2</v>
      </c>
      <c r="T1272" s="443">
        <f>'SONTURK INVT LTD - TAKORADI'!S16</f>
        <v>581.99242424242425</v>
      </c>
      <c r="U1272" s="433">
        <f>'SONTURK INVT LTD - TAKORADI'!T16</f>
        <v>30</v>
      </c>
      <c r="V1272" s="433">
        <f>'SONTURK INVT LTD - TAKORADI'!U16</f>
        <v>3</v>
      </c>
      <c r="W1272" s="433">
        <f>'SONTURK INVT LTD - TAKORADI'!V16</f>
        <v>33</v>
      </c>
      <c r="X1272" s="434">
        <f>'SONTURK INVT LTD - TAKORADI'!W16</f>
        <v>76.5</v>
      </c>
      <c r="Y1272" s="434">
        <f>'SONTURK INVT LTD - TAKORADI'!X16</f>
        <v>0</v>
      </c>
      <c r="Z1272" s="443">
        <f>'SONTURK INVT LTD - TAKORADI'!Y16</f>
        <v>0</v>
      </c>
      <c r="AA1272" s="444">
        <f>'SONTURK INVT LTD - TAKORADI'!Z16</f>
        <v>0</v>
      </c>
      <c r="AB1272" s="446" t="str">
        <f>'SONTURK INVT LTD - TAKORADI'!AA16</f>
        <v>VERY LOW-ORDER URGENTLY</v>
      </c>
      <c r="AC1272" s="443">
        <f>'SONTURK INVT LTD - TAKORADI'!AB16</f>
        <v>0</v>
      </c>
      <c r="AD1272" s="450">
        <f>Table1[[#This Row],[Stock Sell in/Sell out]]*Table1[[#This Row],[Stock Norm +Transit Time]]/Table1[[#This Row],[Stock Norm QTY]]</f>
        <v>45.294117647058826</v>
      </c>
      <c r="AE1272" s="443">
        <f>Table1[[#This Row],[Stock Norm +Transit Time]]*Table1[[#This Row],[Av. Daily Sales MT]]</f>
        <v>1.6100000000000005</v>
      </c>
    </row>
    <row r="1273" spans="1:31" hidden="1">
      <c r="A1273" s="433" t="s">
        <v>116</v>
      </c>
      <c r="B1273" s="433" t="s">
        <v>150</v>
      </c>
      <c r="C1273" s="433" t="str">
        <f>'SONTURK INVT LTD - TAKORADI'!B17</f>
        <v>W206</v>
      </c>
      <c r="D1273" s="433" t="str">
        <f>'SONTURK INVT LTD - TAKORADI'!C17</f>
        <v>PROMISE 4.5KG</v>
      </c>
      <c r="E1273" s="433" t="str">
        <f>'SONTURK INVT LTD - TAKORADI'!D17</f>
        <v>RICE</v>
      </c>
      <c r="F1273" s="433" t="str">
        <f>'SONTURK INVT LTD - TAKORADI'!E17</f>
        <v>PROMISE</v>
      </c>
      <c r="G1273" s="443">
        <f>'SONTURK INVT LTD - TAKORADI'!F17</f>
        <v>0.95099999999999929</v>
      </c>
      <c r="H1273" s="434">
        <f>'SONTURK INVT LTD - TAKORADI'!G17</f>
        <v>41.666666666666671</v>
      </c>
      <c r="I1273" s="443">
        <f>'SONTURK INVT LTD - TAKORADI'!H17</f>
        <v>11365.666666666668</v>
      </c>
      <c r="J1273" s="433">
        <f>'SONTURK INVT LTD - TAKORADI'!I17</f>
        <v>175</v>
      </c>
      <c r="K1273" s="443">
        <f>'SONTURK INVT LTD - TAKORADI'!J17</f>
        <v>3.9375</v>
      </c>
      <c r="L1273" s="443">
        <f>'SONTURK INVT LTD - TAKORADI'!K17</f>
        <v>47735.8</v>
      </c>
      <c r="M1273" s="443">
        <f>'SONTURK INVT LTD - TAKORADI'!L17</f>
        <v>272.77600000000001</v>
      </c>
      <c r="N1273" s="433">
        <f>'SONTURK INVT LTD - TAKORADI'!M17</f>
        <v>1</v>
      </c>
      <c r="O1273" s="444">
        <f>'SONTURK INVT LTD - TAKORADI'!N17</f>
        <v>1.3446107830149776E-2</v>
      </c>
      <c r="P1273" s="433">
        <f>'SONTURK INVT LTD - TAKORADI'!O17</f>
        <v>0.8779400694767413</v>
      </c>
      <c r="Q1273" s="433" t="str">
        <f>'SONTURK INVT LTD - TAKORADI'!P17</f>
        <v>C</v>
      </c>
      <c r="R1273" s="434">
        <f>'SONTURK INVT LTD - TAKORADI'!Q17</f>
        <v>1.8939393939393943</v>
      </c>
      <c r="S1273" s="443">
        <f>'SONTURK INVT LTD - TAKORADI'!R17</f>
        <v>4.3227272727272698E-2</v>
      </c>
      <c r="T1273" s="443">
        <f>'SONTURK INVT LTD - TAKORADI'!S17</f>
        <v>516.62121212121212</v>
      </c>
      <c r="U1273" s="433">
        <f>'SONTURK INVT LTD - TAKORADI'!T17</f>
        <v>30</v>
      </c>
      <c r="V1273" s="433">
        <f>'SONTURK INVT LTD - TAKORADI'!U17</f>
        <v>3</v>
      </c>
      <c r="W1273" s="433">
        <f>'SONTURK INVT LTD - TAKORADI'!V17</f>
        <v>33</v>
      </c>
      <c r="X1273" s="434">
        <f>'SONTURK INVT LTD - TAKORADI'!W17</f>
        <v>62.500000000000007</v>
      </c>
      <c r="Y1273" s="434">
        <f>'SONTURK INVT LTD - TAKORADI'!X17</f>
        <v>0</v>
      </c>
      <c r="Z1273" s="443">
        <f>'SONTURK INVT LTD - TAKORADI'!Y17</f>
        <v>0</v>
      </c>
      <c r="AA1273" s="444">
        <f>'SONTURK INVT LTD - TAKORADI'!Z17</f>
        <v>0</v>
      </c>
      <c r="AB1273" s="446" t="str">
        <f>'SONTURK INVT LTD - TAKORADI'!AA17</f>
        <v>VERY LOW-ORDER URGENTLY</v>
      </c>
      <c r="AC1273" s="443">
        <f>'SONTURK INVT LTD - TAKORADI'!AB17</f>
        <v>0</v>
      </c>
      <c r="AD1273" s="450">
        <f>Table1[[#This Row],[Stock Sell in/Sell out]]*Table1[[#This Row],[Stock Norm +Transit Time]]/Table1[[#This Row],[Stock Norm QTY]]</f>
        <v>92.399999999999991</v>
      </c>
      <c r="AE1273" s="443">
        <f>Table1[[#This Row],[Stock Norm +Transit Time]]*Table1[[#This Row],[Av. Daily Sales MT]]</f>
        <v>1.426499999999999</v>
      </c>
    </row>
    <row r="1274" spans="1:31" hidden="1">
      <c r="A1274" s="433" t="s">
        <v>116</v>
      </c>
      <c r="B1274" s="433" t="s">
        <v>150</v>
      </c>
      <c r="C1274" s="433" t="str">
        <f>'SONTURK INVT LTD - TAKORADI'!B18</f>
        <v>W068</v>
      </c>
      <c r="D1274" s="433" t="str">
        <f>'SONTURK INVT LTD - TAKORADI'!C18</f>
        <v>FORTUNE DELICIOUS 900G X 20</v>
      </c>
      <c r="E1274" s="433" t="str">
        <f>'SONTURK INVT LTD - TAKORADI'!D18</f>
        <v>RICE</v>
      </c>
      <c r="F1274" s="433" t="str">
        <f>'SONTURK INVT LTD - TAKORADI'!E18</f>
        <v>FORTUNE DELICIOUS</v>
      </c>
      <c r="G1274" s="443">
        <f>'SONTURK INVT LTD - TAKORADI'!F18</f>
        <v>0.94799999999999818</v>
      </c>
      <c r="H1274" s="434">
        <f>'SONTURK INVT LTD - TAKORADI'!G18</f>
        <v>52.666666666666664</v>
      </c>
      <c r="I1274" s="443">
        <f>'SONTURK INVT LTD - TAKORADI'!H18</f>
        <v>12251</v>
      </c>
      <c r="J1274" s="433">
        <f>'SONTURK INVT LTD - TAKORADI'!I18</f>
        <v>72</v>
      </c>
      <c r="K1274" s="443">
        <f>'SONTURK INVT LTD - TAKORADI'!J18</f>
        <v>1.296</v>
      </c>
      <c r="L1274" s="443">
        <f>'SONTURK INVT LTD - TAKORADI'!K18</f>
        <v>16748.202531645569</v>
      </c>
      <c r="M1274" s="443">
        <f>'SONTURK INVT LTD - TAKORADI'!L18</f>
        <v>232.61392405063293</v>
      </c>
      <c r="N1274" s="433">
        <f>'SONTURK INVT LTD - TAKORADI'!M18</f>
        <v>20</v>
      </c>
      <c r="O1274" s="444">
        <f>'SONTURK INVT LTD - TAKORADI'!N18</f>
        <v>1.3403691086206071E-2</v>
      </c>
      <c r="P1274" s="433">
        <f>'SONTURK INVT LTD - TAKORADI'!O18</f>
        <v>0.8913437605629474</v>
      </c>
      <c r="Q1274" s="433" t="str">
        <f>'SONTURK INVT LTD - TAKORADI'!P18</f>
        <v>C</v>
      </c>
      <c r="R1274" s="434">
        <f>'SONTURK INVT LTD - TAKORADI'!Q18</f>
        <v>2.393939393939394</v>
      </c>
      <c r="S1274" s="443">
        <f>'SONTURK INVT LTD - TAKORADI'!R18</f>
        <v>4.3090909090909006E-2</v>
      </c>
      <c r="T1274" s="443">
        <f>'SONTURK INVT LTD - TAKORADI'!S18</f>
        <v>556.86363636363637</v>
      </c>
      <c r="U1274" s="433">
        <f>'SONTURK INVT LTD - TAKORADI'!T18</f>
        <v>30</v>
      </c>
      <c r="V1274" s="433">
        <f>'SONTURK INVT LTD - TAKORADI'!U18</f>
        <v>3</v>
      </c>
      <c r="W1274" s="433">
        <f>'SONTURK INVT LTD - TAKORADI'!V18</f>
        <v>33</v>
      </c>
      <c r="X1274" s="434">
        <f>'SONTURK INVT LTD - TAKORADI'!W18</f>
        <v>79</v>
      </c>
      <c r="Y1274" s="434">
        <f>'SONTURK INVT LTD - TAKORADI'!X18</f>
        <v>7</v>
      </c>
      <c r="Z1274" s="443">
        <f>'SONTURK INVT LTD - TAKORADI'!Y18</f>
        <v>0.12599999999999978</v>
      </c>
      <c r="AA1274" s="444">
        <f>'SONTURK INVT LTD - TAKORADI'!Z18</f>
        <v>0.12599999999999978</v>
      </c>
      <c r="AB1274" s="446" t="str">
        <f>'SONTURK INVT LTD - TAKORADI'!AA18</f>
        <v>VERY LOW-ORDER URGENTLY</v>
      </c>
      <c r="AC1274" s="443">
        <f>'SONTURK INVT LTD - TAKORADI'!AB18</f>
        <v>1628.2974683544305</v>
      </c>
      <c r="AD1274" s="450">
        <f>Table1[[#This Row],[Stock Sell in/Sell out]]*Table1[[#This Row],[Stock Norm +Transit Time]]/Table1[[#This Row],[Stock Norm QTY]]</f>
        <v>30.075949367088608</v>
      </c>
      <c r="AE1274" s="443">
        <f>Table1[[#This Row],[Stock Norm +Transit Time]]*Table1[[#This Row],[Av. Daily Sales MT]]</f>
        <v>1.4219999999999973</v>
      </c>
    </row>
    <row r="1275" spans="1:31" hidden="1">
      <c r="A1275" s="433" t="s">
        <v>116</v>
      </c>
      <c r="B1275" s="433" t="s">
        <v>150</v>
      </c>
      <c r="C1275" s="433" t="str">
        <f>'SONTURK INVT LTD - TAKORADI'!B19</f>
        <v>W225</v>
      </c>
      <c r="D1275" s="433" t="str">
        <f>'SONTURK INVT LTD - TAKORADI'!C19</f>
        <v>FRYTOL 4.5L X 3</v>
      </c>
      <c r="E1275" s="433" t="str">
        <f>'SONTURK INVT LTD - TAKORADI'!D19</f>
        <v>COOKING OIL</v>
      </c>
      <c r="F1275" s="433" t="str">
        <f>'SONTURK INVT LTD - TAKORADI'!E19</f>
        <v>FRYTOL</v>
      </c>
      <c r="G1275" s="443">
        <f>'SONTURK INVT LTD - TAKORADI'!F19</f>
        <v>0.71735999999999989</v>
      </c>
      <c r="H1275" s="434">
        <f>'SONTURK INVT LTD - TAKORADI'!G19</f>
        <v>56</v>
      </c>
      <c r="I1275" s="443">
        <f>'SONTURK INVT LTD - TAKORADI'!H19</f>
        <v>18480</v>
      </c>
      <c r="J1275" s="433">
        <f>'SONTURK INVT LTD - TAKORADI'!I19</f>
        <v>0</v>
      </c>
      <c r="K1275" s="443">
        <f>'SONTURK INVT LTD - TAKORADI'!J19</f>
        <v>0</v>
      </c>
      <c r="L1275" s="443">
        <f>'SONTURK INVT LTD - TAKORADI'!K19</f>
        <v>0</v>
      </c>
      <c r="M1275" s="443">
        <f>'SONTURK INVT LTD - TAKORADI'!L19</f>
        <v>330</v>
      </c>
      <c r="N1275" s="433">
        <f>'SONTURK INVT LTD - TAKORADI'!M19</f>
        <v>60</v>
      </c>
      <c r="O1275" s="444">
        <f>'SONTURK INVT LTD - TAKORADI'!N19</f>
        <v>1.0142691811815194E-2</v>
      </c>
      <c r="P1275" s="433">
        <f>'SONTURK INVT LTD - TAKORADI'!O19</f>
        <v>0.90148645237476255</v>
      </c>
      <c r="Q1275" s="433" t="str">
        <f>'SONTURK INVT LTD - TAKORADI'!P19</f>
        <v>C</v>
      </c>
      <c r="R1275" s="434">
        <f>'SONTURK INVT LTD - TAKORADI'!Q19</f>
        <v>2.5454545454545454</v>
      </c>
      <c r="S1275" s="443">
        <f>'SONTURK INVT LTD - TAKORADI'!R19</f>
        <v>3.2607272727272721E-2</v>
      </c>
      <c r="T1275" s="443">
        <f>'SONTURK INVT LTD - TAKORADI'!S19</f>
        <v>840</v>
      </c>
      <c r="U1275" s="433">
        <f>'SONTURK INVT LTD - TAKORADI'!T19</f>
        <v>30</v>
      </c>
      <c r="V1275" s="433">
        <f>'SONTURK INVT LTD - TAKORADI'!U19</f>
        <v>3</v>
      </c>
      <c r="W1275" s="433">
        <f>'SONTURK INVT LTD - TAKORADI'!V19</f>
        <v>33</v>
      </c>
      <c r="X1275" s="434">
        <f>'SONTURK INVT LTD - TAKORADI'!W19</f>
        <v>84</v>
      </c>
      <c r="Y1275" s="434">
        <f>'SONTURK INVT LTD - TAKORADI'!X19</f>
        <v>84</v>
      </c>
      <c r="Z1275" s="443">
        <f>'SONTURK INVT LTD - TAKORADI'!Y19</f>
        <v>1.0760399999999999</v>
      </c>
      <c r="AA1275" s="444">
        <f>'SONTURK INVT LTD - TAKORADI'!Z19</f>
        <v>1.0760399999999999</v>
      </c>
      <c r="AB1275" s="446" t="str">
        <f>'SONTURK INVT LTD - TAKORADI'!AA19</f>
        <v>HIGH-DON’T ORDER</v>
      </c>
      <c r="AC1275" s="443">
        <f>'SONTURK INVT LTD - TAKORADI'!AB19</f>
        <v>27720</v>
      </c>
      <c r="AD1275" s="450">
        <f>Table1[[#This Row],[Stock Sell in/Sell out]]*Table1[[#This Row],[Stock Norm +Transit Time]]/Table1[[#This Row],[Stock Norm QTY]]</f>
        <v>0</v>
      </c>
      <c r="AE1275" s="443">
        <f>Table1[[#This Row],[Stock Norm +Transit Time]]*Table1[[#This Row],[Av. Daily Sales MT]]</f>
        <v>1.0760399999999999</v>
      </c>
    </row>
    <row r="1276" spans="1:31" hidden="1">
      <c r="A1276" s="433" t="s">
        <v>116</v>
      </c>
      <c r="B1276" s="433" t="s">
        <v>150</v>
      </c>
      <c r="C1276" s="433" t="str">
        <f>'SONTURK INVT LTD - TAKORADI'!B20</f>
        <v>W188</v>
      </c>
      <c r="D1276" s="433" t="str">
        <f>'SONTURK INVT LTD - TAKORADI'!C20</f>
        <v>FRYTOL 1.8LT</v>
      </c>
      <c r="E1276" s="433" t="str">
        <f>'SONTURK INVT LTD - TAKORADI'!D20</f>
        <v>COOKING OIL</v>
      </c>
      <c r="F1276" s="433" t="str">
        <f>'SONTURK INVT LTD - TAKORADI'!E20</f>
        <v>FRYTOL</v>
      </c>
      <c r="G1276" s="443">
        <f>'SONTURK INVT LTD - TAKORADI'!F20</f>
        <v>0.59939999999999882</v>
      </c>
      <c r="H1276" s="434">
        <f>'SONTURK INVT LTD - TAKORADI'!G20</f>
        <v>60.333333333333329</v>
      </c>
      <c r="I1276" s="443">
        <f>'SONTURK INVT LTD - TAKORADI'!H20</f>
        <v>25561.666666666668</v>
      </c>
      <c r="J1276" s="433">
        <f>'SONTURK INVT LTD - TAKORADI'!I20</f>
        <v>64</v>
      </c>
      <c r="K1276" s="443">
        <f>'SONTURK INVT LTD - TAKORADI'!J20</f>
        <v>0.62208000000000008</v>
      </c>
      <c r="L1276" s="443">
        <f>'SONTURK INVT LTD - TAKORADI'!K20</f>
        <v>27115.138121546966</v>
      </c>
      <c r="M1276" s="443">
        <f>'SONTURK INVT LTD - TAKORADI'!L20</f>
        <v>423.67403314917135</v>
      </c>
      <c r="N1276" s="433">
        <f>'SONTURK INVT LTD - TAKORADI'!M20</f>
        <v>1</v>
      </c>
      <c r="O1276" s="444">
        <f>'SONTURK INVT LTD - TAKORADI'!N20</f>
        <v>8.47486543994928E-3</v>
      </c>
      <c r="P1276" s="433">
        <f>'SONTURK INVT LTD - TAKORADI'!O20</f>
        <v>0.90996131781471179</v>
      </c>
      <c r="Q1276" s="433" t="str">
        <f>'SONTURK INVT LTD - TAKORADI'!P20</f>
        <v>C</v>
      </c>
      <c r="R1276" s="434">
        <f>'SONTURK INVT LTD - TAKORADI'!Q20</f>
        <v>2.7424242424242422</v>
      </c>
      <c r="S1276" s="443">
        <f>'SONTURK INVT LTD - TAKORADI'!R20</f>
        <v>2.7245454545454493E-2</v>
      </c>
      <c r="T1276" s="443">
        <f>'SONTURK INVT LTD - TAKORADI'!S20</f>
        <v>1161.8939393939395</v>
      </c>
      <c r="U1276" s="433">
        <f>'SONTURK INVT LTD - TAKORADI'!T20</f>
        <v>30</v>
      </c>
      <c r="V1276" s="433">
        <f>'SONTURK INVT LTD - TAKORADI'!U20</f>
        <v>3</v>
      </c>
      <c r="W1276" s="433">
        <f>'SONTURK INVT LTD - TAKORADI'!V20</f>
        <v>33</v>
      </c>
      <c r="X1276" s="434">
        <f>'SONTURK INVT LTD - TAKORADI'!W20</f>
        <v>90.5</v>
      </c>
      <c r="Y1276" s="434">
        <f>'SONTURK INVT LTD - TAKORADI'!X20</f>
        <v>26.5</v>
      </c>
      <c r="Z1276" s="443">
        <f>'SONTURK INVT LTD - TAKORADI'!Y20</f>
        <v>0.26327237569060724</v>
      </c>
      <c r="AA1276" s="444">
        <f>'SONTURK INVT LTD - TAKORADI'!Z20</f>
        <v>0.26327237569060724</v>
      </c>
      <c r="AB1276" s="446" t="str">
        <f>'SONTURK INVT LTD - TAKORADI'!AA20</f>
        <v>VERY LOW-ORDER URGENTLY</v>
      </c>
      <c r="AC1276" s="443">
        <f>'SONTURK INVT LTD - TAKORADI'!AB20</f>
        <v>11227.361878453041</v>
      </c>
      <c r="AD1276" s="450">
        <f>Table1[[#This Row],[Stock Sell in/Sell out]]*Table1[[#This Row],[Stock Norm +Transit Time]]/Table1[[#This Row],[Stock Norm QTY]]</f>
        <v>23.337016574585636</v>
      </c>
      <c r="AE1276" s="443">
        <f>Table1[[#This Row],[Stock Norm +Transit Time]]*Table1[[#This Row],[Av. Daily Sales MT]]</f>
        <v>0.89909999999999823</v>
      </c>
    </row>
    <row r="1277" spans="1:31" hidden="1">
      <c r="A1277" s="433" t="s">
        <v>116</v>
      </c>
      <c r="B1277" s="433" t="s">
        <v>150</v>
      </c>
      <c r="C1277" s="433" t="str">
        <f>'SONTURK INVT LTD - TAKORADI'!B21</f>
        <v>W106</v>
      </c>
      <c r="D1277" s="433" t="str">
        <f>'SONTURK INVT LTD - TAKORADI'!C21</f>
        <v>FRYTOL 0.9L X 15 BTL</v>
      </c>
      <c r="E1277" s="433" t="str">
        <f>'SONTURK INVT LTD - TAKORADI'!D21</f>
        <v>COOKING OIL</v>
      </c>
      <c r="F1277" s="433" t="str">
        <f>'SONTURK INVT LTD - TAKORADI'!E21</f>
        <v>FRYTOL</v>
      </c>
      <c r="G1277" s="443">
        <f>'SONTURK INVT LTD - TAKORADI'!F21</f>
        <v>0.58724999999999994</v>
      </c>
      <c r="H1277" s="434">
        <f>'SONTURK INVT LTD - TAKORADI'!G21</f>
        <v>47.666666666666664</v>
      </c>
      <c r="I1277" s="443">
        <f>'SONTURK INVT LTD - TAKORADI'!H21</f>
        <v>6514</v>
      </c>
      <c r="J1277" s="433">
        <f>'SONTURK INVT LTD - TAKORADI'!I21</f>
        <v>0</v>
      </c>
      <c r="K1277" s="443">
        <f>'SONTURK INVT LTD - TAKORADI'!J21</f>
        <v>0</v>
      </c>
      <c r="L1277" s="443">
        <f>'SONTURK INVT LTD - TAKORADI'!K21</f>
        <v>0</v>
      </c>
      <c r="M1277" s="443">
        <f>'SONTURK INVT LTD - TAKORADI'!L21</f>
        <v>136.65734265734267</v>
      </c>
      <c r="N1277" s="433">
        <f>'SONTURK INVT LTD - TAKORADI'!M21</f>
        <v>1</v>
      </c>
      <c r="O1277" s="444">
        <f>'SONTURK INVT LTD - TAKORADI'!N21</f>
        <v>8.303077626977351E-3</v>
      </c>
      <c r="P1277" s="433">
        <f>'SONTURK INVT LTD - TAKORADI'!O21</f>
        <v>0.91826439544168914</v>
      </c>
      <c r="Q1277" s="433" t="str">
        <f>'SONTURK INVT LTD - TAKORADI'!P21</f>
        <v>C</v>
      </c>
      <c r="R1277" s="434">
        <f>'SONTURK INVT LTD - TAKORADI'!Q21</f>
        <v>2.1666666666666665</v>
      </c>
      <c r="S1277" s="443">
        <f>'SONTURK INVT LTD - TAKORADI'!R21</f>
        <v>2.6693181818181814E-2</v>
      </c>
      <c r="T1277" s="443">
        <f>'SONTURK INVT LTD - TAKORADI'!S21</f>
        <v>296.09090909090907</v>
      </c>
      <c r="U1277" s="433">
        <f>'SONTURK INVT LTD - TAKORADI'!T21</f>
        <v>30</v>
      </c>
      <c r="V1277" s="433">
        <f>'SONTURK INVT LTD - TAKORADI'!U21</f>
        <v>3</v>
      </c>
      <c r="W1277" s="433">
        <f>'SONTURK INVT LTD - TAKORADI'!V21</f>
        <v>33</v>
      </c>
      <c r="X1277" s="434">
        <f>'SONTURK INVT LTD - TAKORADI'!W21</f>
        <v>71.5</v>
      </c>
      <c r="Y1277" s="434">
        <f>'SONTURK INVT LTD - TAKORADI'!X21</f>
        <v>71.5</v>
      </c>
      <c r="Z1277" s="443">
        <f>'SONTURK INVT LTD - TAKORADI'!Y21</f>
        <v>0.88087499999999996</v>
      </c>
      <c r="AA1277" s="444">
        <f>'SONTURK INVT LTD - TAKORADI'!Z21</f>
        <v>0.88087499999999996</v>
      </c>
      <c r="AB1277" s="446" t="str">
        <f>'SONTURK INVT LTD - TAKORADI'!AA21</f>
        <v>LOW MAY- ORDER</v>
      </c>
      <c r="AC1277" s="443">
        <f>'SONTURK INVT LTD - TAKORADI'!AB21</f>
        <v>9771</v>
      </c>
      <c r="AD1277" s="450">
        <f>Table1[[#This Row],[Stock Sell in/Sell out]]*Table1[[#This Row],[Stock Norm +Transit Time]]/Table1[[#This Row],[Stock Norm QTY]]</f>
        <v>0</v>
      </c>
      <c r="AE1277" s="443">
        <f>Table1[[#This Row],[Stock Norm +Transit Time]]*Table1[[#This Row],[Av. Daily Sales MT]]</f>
        <v>0.88087499999999985</v>
      </c>
    </row>
    <row r="1278" spans="1:31" hidden="1">
      <c r="A1278" s="433" t="s">
        <v>116</v>
      </c>
      <c r="B1278" s="433" t="s">
        <v>150</v>
      </c>
      <c r="C1278" s="433" t="str">
        <f>'SONTURK INVT LTD - TAKORADI'!B22</f>
        <v>W024</v>
      </c>
      <c r="D1278" s="433" t="str">
        <f>'SONTURK INVT LTD - TAKORADI'!C22</f>
        <v>FRYTOL 200ML X 24SCH</v>
      </c>
      <c r="E1278" s="433" t="str">
        <f>'SONTURK INVT LTD - TAKORADI'!D22</f>
        <v>COOKING OIL</v>
      </c>
      <c r="F1278" s="433" t="str">
        <f>'SONTURK INVT LTD - TAKORADI'!E22</f>
        <v>FRYTOL</v>
      </c>
      <c r="G1278" s="443">
        <f>'SONTURK INVT LTD - TAKORADI'!F22</f>
        <v>0.56447999999999943</v>
      </c>
      <c r="H1278" s="434">
        <f>'SONTURK INVT LTD - TAKORADI'!G22</f>
        <v>130</v>
      </c>
      <c r="I1278" s="443">
        <f>'SONTURK INVT LTD - TAKORADI'!H22</f>
        <v>20789</v>
      </c>
      <c r="J1278" s="433">
        <f>'SONTURK INVT LTD - TAKORADI'!I22</f>
        <v>125</v>
      </c>
      <c r="K1278" s="443">
        <f>'SONTURK INVT LTD - TAKORADI'!J22</f>
        <v>0.54</v>
      </c>
      <c r="L1278" s="443">
        <f>'SONTURK INVT LTD - TAKORADI'!K22</f>
        <v>19989.423076923078</v>
      </c>
      <c r="M1278" s="443">
        <f>'SONTURK INVT LTD - TAKORADI'!L22</f>
        <v>159.91538461538462</v>
      </c>
      <c r="N1278" s="433">
        <f>'SONTURK INVT LTD - TAKORADI'!M22</f>
        <v>20</v>
      </c>
      <c r="O1278" s="444">
        <f>'SONTURK INVT LTD - TAKORADI'!N22</f>
        <v>7.9811345404447349E-3</v>
      </c>
      <c r="P1278" s="433">
        <f>'SONTURK INVT LTD - TAKORADI'!O22</f>
        <v>0.92624552998213383</v>
      </c>
      <c r="Q1278" s="433" t="str">
        <f>'SONTURK INVT LTD - TAKORADI'!P22</f>
        <v>C</v>
      </c>
      <c r="R1278" s="434">
        <f>'SONTURK INVT LTD - TAKORADI'!Q22</f>
        <v>5.9090909090909092</v>
      </c>
      <c r="S1278" s="443">
        <f>'SONTURK INVT LTD - TAKORADI'!R22</f>
        <v>2.5658181818181792E-2</v>
      </c>
      <c r="T1278" s="443">
        <f>'SONTURK INVT LTD - TAKORADI'!S22</f>
        <v>944.9545454545455</v>
      </c>
      <c r="U1278" s="433">
        <f>'SONTURK INVT LTD - TAKORADI'!T22</f>
        <v>30</v>
      </c>
      <c r="V1278" s="433">
        <f>'SONTURK INVT LTD - TAKORADI'!U22</f>
        <v>3</v>
      </c>
      <c r="W1278" s="433">
        <f>'SONTURK INVT LTD - TAKORADI'!V22</f>
        <v>33</v>
      </c>
      <c r="X1278" s="434">
        <f>'SONTURK INVT LTD - TAKORADI'!W22</f>
        <v>195</v>
      </c>
      <c r="Y1278" s="434">
        <f>'SONTURK INVT LTD - TAKORADI'!X22</f>
        <v>70</v>
      </c>
      <c r="Z1278" s="443">
        <f>'SONTURK INVT LTD - TAKORADI'!Y22</f>
        <v>0.30395076923076891</v>
      </c>
      <c r="AA1278" s="444">
        <f>'SONTURK INVT LTD - TAKORADI'!Z22</f>
        <v>0.30395076923076891</v>
      </c>
      <c r="AB1278" s="446" t="str">
        <f>'SONTURK INVT LTD - TAKORADI'!AA22</f>
        <v>VERY LOW-ORDER URGENTLY</v>
      </c>
      <c r="AC1278" s="443">
        <f>'SONTURK INVT LTD - TAKORADI'!AB22</f>
        <v>11194.076923076924</v>
      </c>
      <c r="AD1278" s="450">
        <f>Table1[[#This Row],[Stock Sell in/Sell out]]*Table1[[#This Row],[Stock Norm +Transit Time]]/Table1[[#This Row],[Stock Norm QTY]]</f>
        <v>21.153846153846153</v>
      </c>
      <c r="AE1278" s="443">
        <f>Table1[[#This Row],[Stock Norm +Transit Time]]*Table1[[#This Row],[Av. Daily Sales MT]]</f>
        <v>0.84671999999999914</v>
      </c>
    </row>
    <row r="1279" spans="1:31" hidden="1">
      <c r="A1279" s="433" t="s">
        <v>116</v>
      </c>
      <c r="B1279" s="433" t="s">
        <v>150</v>
      </c>
      <c r="C1279" s="433" t="str">
        <f>'SONTURK INVT LTD - TAKORADI'!B23</f>
        <v>W176</v>
      </c>
      <c r="D1279" s="433" t="str">
        <f>'SONTURK INVT LTD - TAKORADI'!C23</f>
        <v>FORTUNE VIET 50KG</v>
      </c>
      <c r="E1279" s="433" t="str">
        <f>'SONTURK INVT LTD - TAKORADI'!D23</f>
        <v>RICE</v>
      </c>
      <c r="F1279" s="433" t="str">
        <f>'SONTURK INVT LTD - TAKORADI'!E23</f>
        <v>FORTUNE</v>
      </c>
      <c r="G1279" s="443">
        <f>'SONTURK INVT LTD - TAKORADI'!F23</f>
        <v>0.53333333333333355</v>
      </c>
      <c r="H1279" s="434">
        <f>'SONTURK INVT LTD - TAKORADI'!G23</f>
        <v>10.666666666666666</v>
      </c>
      <c r="I1279" s="443">
        <f>'SONTURK INVT LTD - TAKORADI'!H23</f>
        <v>5281.333333333333</v>
      </c>
      <c r="J1279" s="433">
        <f>'SONTURK INVT LTD - TAKORADI'!I23</f>
        <v>0</v>
      </c>
      <c r="K1279" s="443">
        <f>'SONTURK INVT LTD - TAKORADI'!J23</f>
        <v>0</v>
      </c>
      <c r="L1279" s="443">
        <f>'SONTURK INVT LTD - TAKORADI'!K23</f>
        <v>0</v>
      </c>
      <c r="M1279" s="443">
        <f>'SONTURK INVT LTD - TAKORADI'!L23</f>
        <v>495.125</v>
      </c>
      <c r="N1279" s="433">
        <f>'SONTURK INVT LTD - TAKORADI'!M23</f>
        <v>24</v>
      </c>
      <c r="O1279" s="444">
        <f>'SONTURK INVT LTD - TAKORADI'!N23</f>
        <v>7.5407544788782567E-3</v>
      </c>
      <c r="P1279" s="433">
        <f>'SONTURK INVT LTD - TAKORADI'!O23</f>
        <v>0.93378628446101208</v>
      </c>
      <c r="Q1279" s="433" t="str">
        <f>'SONTURK INVT LTD - TAKORADI'!P23</f>
        <v>C</v>
      </c>
      <c r="R1279" s="434">
        <f>'SONTURK INVT LTD - TAKORADI'!Q23</f>
        <v>0.48484848484848481</v>
      </c>
      <c r="S1279" s="443">
        <f>'SONTURK INVT LTD - TAKORADI'!R23</f>
        <v>2.4242424242424253E-2</v>
      </c>
      <c r="T1279" s="443">
        <f>'SONTURK INVT LTD - TAKORADI'!S23</f>
        <v>240.06060606060603</v>
      </c>
      <c r="U1279" s="433">
        <f>'SONTURK INVT LTD - TAKORADI'!T23</f>
        <v>30</v>
      </c>
      <c r="V1279" s="433">
        <f>'SONTURK INVT LTD - TAKORADI'!U23</f>
        <v>3</v>
      </c>
      <c r="W1279" s="433">
        <f>'SONTURK INVT LTD - TAKORADI'!V23</f>
        <v>33</v>
      </c>
      <c r="X1279" s="434">
        <f>'SONTURK INVT LTD - TAKORADI'!W23</f>
        <v>15.999999999999998</v>
      </c>
      <c r="Y1279" s="434">
        <f>'SONTURK INVT LTD - TAKORADI'!X23</f>
        <v>15.999999999999998</v>
      </c>
      <c r="Z1279" s="443">
        <f>'SONTURK INVT LTD - TAKORADI'!Y23</f>
        <v>0.80000000000000038</v>
      </c>
      <c r="AA1279" s="444">
        <f>'SONTURK INVT LTD - TAKORADI'!Z23</f>
        <v>0.80000000000000038</v>
      </c>
      <c r="AB1279" s="446" t="str">
        <f>'SONTURK INVT LTD - TAKORADI'!AA23</f>
        <v>LOW MAY- ORDER</v>
      </c>
      <c r="AC1279" s="443">
        <f>'SONTURK INVT LTD - TAKORADI'!AB23</f>
        <v>7921.9999999999991</v>
      </c>
      <c r="AD1279" s="450">
        <f>Table1[[#This Row],[Stock Sell in/Sell out]]*Table1[[#This Row],[Stock Norm +Transit Time]]/Table1[[#This Row],[Stock Norm QTY]]</f>
        <v>0</v>
      </c>
      <c r="AE1279" s="443">
        <f>Table1[[#This Row],[Stock Norm +Transit Time]]*Table1[[#This Row],[Av. Daily Sales MT]]</f>
        <v>0.80000000000000038</v>
      </c>
    </row>
    <row r="1280" spans="1:31" hidden="1">
      <c r="A1280" s="433" t="s">
        <v>116</v>
      </c>
      <c r="B1280" s="433" t="s">
        <v>150</v>
      </c>
      <c r="C1280" s="433" t="str">
        <f>'SONTURK INVT LTD - TAKORADI'!B24</f>
        <v>W165</v>
      </c>
      <c r="D1280" s="433" t="str">
        <f>'SONTURK INVT LTD - TAKORADI'!C24</f>
        <v>FORTUNE 4.5</v>
      </c>
      <c r="E1280" s="433" t="str">
        <f>'SONTURK INVT LTD - TAKORADI'!D24</f>
        <v>COOKING OIL</v>
      </c>
      <c r="F1280" s="433" t="str">
        <f>'SONTURK INVT LTD - TAKORADI'!E24</f>
        <v>FORTUNE</v>
      </c>
      <c r="G1280" s="443">
        <f>'SONTURK INVT LTD - TAKORADI'!F24</f>
        <v>0.51666999999999974</v>
      </c>
      <c r="H1280" s="434">
        <f>'SONTURK INVT LTD - TAKORADI'!G24</f>
        <v>40.333333333333336</v>
      </c>
      <c r="I1280" s="443">
        <f>'SONTURK INVT LTD - TAKORADI'!H24</f>
        <v>13636</v>
      </c>
      <c r="J1280" s="433">
        <f>'SONTURK INVT LTD - TAKORADI'!I24</f>
        <v>0</v>
      </c>
      <c r="K1280" s="443">
        <f>'SONTURK INVT LTD - TAKORADI'!J24</f>
        <v>0</v>
      </c>
      <c r="L1280" s="443">
        <f>'SONTURK INVT LTD - TAKORADI'!K24</f>
        <v>0</v>
      </c>
      <c r="M1280" s="443">
        <f>'SONTURK INVT LTD - TAKORADI'!L24</f>
        <v>338.08264462809916</v>
      </c>
      <c r="N1280" s="433">
        <f>'SONTURK INVT LTD - TAKORADI'!M24</f>
        <v>12</v>
      </c>
      <c r="O1280" s="444">
        <f>'SONTURK INVT LTD - TAKORADI'!N24</f>
        <v>7.3051530311287975E-3</v>
      </c>
      <c r="P1280" s="433">
        <f>'SONTURK INVT LTD - TAKORADI'!O24</f>
        <v>0.94109143749214086</v>
      </c>
      <c r="Q1280" s="433" t="str">
        <f>'SONTURK INVT LTD - TAKORADI'!P24</f>
        <v>C</v>
      </c>
      <c r="R1280" s="434">
        <f>'SONTURK INVT LTD - TAKORADI'!Q24</f>
        <v>1.8333333333333335</v>
      </c>
      <c r="S1280" s="443">
        <f>'SONTURK INVT LTD - TAKORADI'!R24</f>
        <v>2.3484999999999989E-2</v>
      </c>
      <c r="T1280" s="443">
        <f>'SONTURK INVT LTD - TAKORADI'!S24</f>
        <v>619.81818181818187</v>
      </c>
      <c r="U1280" s="433">
        <f>'SONTURK INVT LTD - TAKORADI'!T24</f>
        <v>30</v>
      </c>
      <c r="V1280" s="433">
        <f>'SONTURK INVT LTD - TAKORADI'!U24</f>
        <v>3</v>
      </c>
      <c r="W1280" s="433">
        <f>'SONTURK INVT LTD - TAKORADI'!V24</f>
        <v>33</v>
      </c>
      <c r="X1280" s="434">
        <f>'SONTURK INVT LTD - TAKORADI'!W24</f>
        <v>60.500000000000007</v>
      </c>
      <c r="Y1280" s="434">
        <f>'SONTURK INVT LTD - TAKORADI'!X24</f>
        <v>60.500000000000007</v>
      </c>
      <c r="Z1280" s="443">
        <f>'SONTURK INVT LTD - TAKORADI'!Y24</f>
        <v>0.77500499999999972</v>
      </c>
      <c r="AA1280" s="444">
        <f>'SONTURK INVT LTD - TAKORADI'!Z24</f>
        <v>0.77500499999999972</v>
      </c>
      <c r="AB1280" s="446" t="str">
        <f>'SONTURK INVT LTD - TAKORADI'!AA24</f>
        <v>VERY LOW-ORDER URGENTLY</v>
      </c>
      <c r="AC1280" s="443">
        <f>'SONTURK INVT LTD - TAKORADI'!AB24</f>
        <v>20454</v>
      </c>
      <c r="AD1280" s="450">
        <f>Table1[[#This Row],[Stock Sell in/Sell out]]*Table1[[#This Row],[Stock Norm +Transit Time]]/Table1[[#This Row],[Stock Norm QTY]]</f>
        <v>0</v>
      </c>
      <c r="AE1280" s="443">
        <f>Table1[[#This Row],[Stock Norm +Transit Time]]*Table1[[#This Row],[Av. Daily Sales MT]]</f>
        <v>0.77500499999999961</v>
      </c>
    </row>
    <row r="1281" spans="1:31" hidden="1">
      <c r="A1281" s="433" t="s">
        <v>116</v>
      </c>
      <c r="B1281" s="433" t="s">
        <v>150</v>
      </c>
      <c r="C1281" s="433" t="str">
        <f>'SONTURK INVT LTD - TAKORADI'!B25</f>
        <v>W023</v>
      </c>
      <c r="D1281" s="433" t="str">
        <f>'SONTURK INVT LTD - TAKORADI'!C25</f>
        <v>FRYTOL 100ML X 36SCH</v>
      </c>
      <c r="E1281" s="433" t="str">
        <f>'SONTURK INVT LTD - TAKORADI'!D25</f>
        <v>COOKING OIL</v>
      </c>
      <c r="F1281" s="433" t="str">
        <f>'SONTURK INVT LTD - TAKORADI'!E25</f>
        <v>FRYTOL</v>
      </c>
      <c r="G1281" s="443">
        <f>'SONTURK INVT LTD - TAKORADI'!F25</f>
        <v>0.47844000000000048</v>
      </c>
      <c r="H1281" s="434">
        <f>'SONTURK INVT LTD - TAKORADI'!G25</f>
        <v>146.66666666666666</v>
      </c>
      <c r="I1281" s="443">
        <f>'SONTURK INVT LTD - TAKORADI'!H25</f>
        <v>19415.760000000002</v>
      </c>
      <c r="J1281" s="433">
        <f>'SONTURK INVT LTD - TAKORADI'!I25</f>
        <v>0</v>
      </c>
      <c r="K1281" s="443">
        <f>'SONTURK INVT LTD - TAKORADI'!J25</f>
        <v>0</v>
      </c>
      <c r="L1281" s="443">
        <f>'SONTURK INVT LTD - TAKORADI'!K25</f>
        <v>0</v>
      </c>
      <c r="M1281" s="443">
        <f>'SONTURK INVT LTD - TAKORADI'!L25</f>
        <v>132.38018181818185</v>
      </c>
      <c r="N1281" s="433">
        <f>'SONTURK INVT LTD - TAKORADI'!M25</f>
        <v>12</v>
      </c>
      <c r="O1281" s="444">
        <f>'SONTURK INVT LTD - TAKORADI'!N25</f>
        <v>6.7646223241397165E-3</v>
      </c>
      <c r="P1281" s="433">
        <f>'SONTURK INVT LTD - TAKORADI'!O25</f>
        <v>0.94785605981628063</v>
      </c>
      <c r="Q1281" s="433" t="str">
        <f>'SONTURK INVT LTD - TAKORADI'!P25</f>
        <v>C</v>
      </c>
      <c r="R1281" s="434">
        <f>'SONTURK INVT LTD - TAKORADI'!Q25</f>
        <v>6.6666666666666661</v>
      </c>
      <c r="S1281" s="443">
        <f>'SONTURK INVT LTD - TAKORADI'!R25</f>
        <v>2.174727272727275E-2</v>
      </c>
      <c r="T1281" s="443">
        <f>'SONTURK INVT LTD - TAKORADI'!S25</f>
        <v>882.53454545454554</v>
      </c>
      <c r="U1281" s="433">
        <f>'SONTURK INVT LTD - TAKORADI'!T25</f>
        <v>30</v>
      </c>
      <c r="V1281" s="433">
        <f>'SONTURK INVT LTD - TAKORADI'!U25</f>
        <v>3</v>
      </c>
      <c r="W1281" s="433">
        <f>'SONTURK INVT LTD - TAKORADI'!V25</f>
        <v>33</v>
      </c>
      <c r="X1281" s="434">
        <f>'SONTURK INVT LTD - TAKORADI'!W25</f>
        <v>219.99999999999997</v>
      </c>
      <c r="Y1281" s="434">
        <f>'SONTURK INVT LTD - TAKORADI'!X25</f>
        <v>219.99999999999997</v>
      </c>
      <c r="Z1281" s="443">
        <f>'SONTURK INVT LTD - TAKORADI'!Y25</f>
        <v>0.71766000000000063</v>
      </c>
      <c r="AA1281" s="444">
        <f>'SONTURK INVT LTD - TAKORADI'!Z25</f>
        <v>0.71766000000000063</v>
      </c>
      <c r="AB1281" s="446" t="str">
        <f>'SONTURK INVT LTD - TAKORADI'!AA25</f>
        <v>VERY LOW-ORDER URGENTLY</v>
      </c>
      <c r="AC1281" s="443">
        <f>'SONTURK INVT LTD - TAKORADI'!AB25</f>
        <v>29123.640000000003</v>
      </c>
      <c r="AD1281" s="450">
        <f>Table1[[#This Row],[Stock Sell in/Sell out]]*Table1[[#This Row],[Stock Norm +Transit Time]]/Table1[[#This Row],[Stock Norm QTY]]</f>
        <v>0</v>
      </c>
      <c r="AE1281" s="443">
        <f>Table1[[#This Row],[Stock Norm +Transit Time]]*Table1[[#This Row],[Av. Daily Sales MT]]</f>
        <v>0.71766000000000074</v>
      </c>
    </row>
    <row r="1282" spans="1:31" hidden="1">
      <c r="A1282" s="433" t="s">
        <v>116</v>
      </c>
      <c r="B1282" s="433" t="s">
        <v>150</v>
      </c>
      <c r="C1282" s="433" t="str">
        <f>'SONTURK INVT LTD - TAKORADI'!B26</f>
        <v>W003</v>
      </c>
      <c r="D1282" s="433" t="str">
        <f>'SONTURK INVT LTD - TAKORADI'!C26</f>
        <v>VIKING OIL 25L</v>
      </c>
      <c r="E1282" s="433" t="str">
        <f>'SONTURK INVT LTD - TAKORADI'!D26</f>
        <v>COOKING OIL</v>
      </c>
      <c r="F1282" s="433" t="str">
        <f>'SONTURK INVT LTD - TAKORADI'!E26</f>
        <v>VIKING</v>
      </c>
      <c r="G1282" s="443">
        <f>'SONTURK INVT LTD - TAKORADI'!F26</f>
        <v>0.375</v>
      </c>
      <c r="H1282" s="434">
        <f>'SONTURK INVT LTD - TAKORADI'!G26</f>
        <v>16.666666666666668</v>
      </c>
      <c r="I1282" s="443">
        <f>'SONTURK INVT LTD - TAKORADI'!H26</f>
        <v>7783.333333333333</v>
      </c>
      <c r="J1282" s="433">
        <f>'SONTURK INVT LTD - TAKORADI'!I26</f>
        <v>0</v>
      </c>
      <c r="K1282" s="443">
        <f>'SONTURK INVT LTD - TAKORADI'!J26</f>
        <v>0</v>
      </c>
      <c r="L1282" s="443">
        <f>'SONTURK INVT LTD - TAKORADI'!K26</f>
        <v>0</v>
      </c>
      <c r="M1282" s="443">
        <f>'SONTURK INVT LTD - TAKORADI'!L26</f>
        <v>466.99999999999994</v>
      </c>
      <c r="N1282" s="433">
        <f>'SONTURK INVT LTD - TAKORADI'!M26</f>
        <v>1</v>
      </c>
      <c r="O1282" s="444">
        <f>'SONTURK INVT LTD - TAKORADI'!N26</f>
        <v>5.3020929929612718E-3</v>
      </c>
      <c r="P1282" s="433">
        <f>'SONTURK INVT LTD - TAKORADI'!O26</f>
        <v>0.95315815280924188</v>
      </c>
      <c r="Q1282" s="433" t="str">
        <f>'SONTURK INVT LTD - TAKORADI'!P26</f>
        <v>C</v>
      </c>
      <c r="R1282" s="434">
        <f>'SONTURK INVT LTD - TAKORADI'!Q26</f>
        <v>0.75757575757575768</v>
      </c>
      <c r="S1282" s="443">
        <f>'SONTURK INVT LTD - TAKORADI'!R26</f>
        <v>1.7045454545454544E-2</v>
      </c>
      <c r="T1282" s="443">
        <f>'SONTURK INVT LTD - TAKORADI'!S26</f>
        <v>353.78787878787875</v>
      </c>
      <c r="U1282" s="433">
        <f>'SONTURK INVT LTD - TAKORADI'!T26</f>
        <v>30</v>
      </c>
      <c r="V1282" s="433">
        <f>'SONTURK INVT LTD - TAKORADI'!U26</f>
        <v>3</v>
      </c>
      <c r="W1282" s="433">
        <f>'SONTURK INVT LTD - TAKORADI'!V26</f>
        <v>33</v>
      </c>
      <c r="X1282" s="434">
        <f>'SONTURK INVT LTD - TAKORADI'!W26</f>
        <v>25.000000000000004</v>
      </c>
      <c r="Y1282" s="434">
        <f>'SONTURK INVT LTD - TAKORADI'!X26</f>
        <v>25.000000000000004</v>
      </c>
      <c r="Z1282" s="443">
        <f>'SONTURK INVT LTD - TAKORADI'!Y26</f>
        <v>0.5625</v>
      </c>
      <c r="AA1282" s="444">
        <f>'SONTURK INVT LTD - TAKORADI'!Z26</f>
        <v>0.5625</v>
      </c>
      <c r="AB1282" s="446" t="str">
        <f>'SONTURK INVT LTD - TAKORADI'!AA26</f>
        <v>VERY LOW-ORDER URGENTLY</v>
      </c>
      <c r="AC1282" s="443">
        <f>'SONTURK INVT LTD - TAKORADI'!AB26</f>
        <v>11675</v>
      </c>
      <c r="AD1282" s="450">
        <f>Table1[[#This Row],[Stock Sell in/Sell out]]*Table1[[#This Row],[Stock Norm +Transit Time]]/Table1[[#This Row],[Stock Norm QTY]]</f>
        <v>0</v>
      </c>
      <c r="AE1282" s="443">
        <f>Table1[[#This Row],[Stock Norm +Transit Time]]*Table1[[#This Row],[Av. Daily Sales MT]]</f>
        <v>0.5625</v>
      </c>
    </row>
    <row r="1283" spans="1:31" hidden="1">
      <c r="A1283" s="433" t="s">
        <v>116</v>
      </c>
      <c r="B1283" s="433" t="s">
        <v>150</v>
      </c>
      <c r="C1283" s="433" t="str">
        <f>'SONTURK INVT LTD - TAKORADI'!B27</f>
        <v>W168</v>
      </c>
      <c r="D1283" s="433" t="str">
        <f>'SONTURK INVT LTD - TAKORADI'!C27</f>
        <v>JAMAA 24 X 200G</v>
      </c>
      <c r="E1283" s="433" t="str">
        <f>'SONTURK INVT LTD - TAKORADI'!D27</f>
        <v>SOAP</v>
      </c>
      <c r="F1283" s="433" t="str">
        <f>'SONTURK INVT LTD - TAKORADI'!E27</f>
        <v>JAMAA</v>
      </c>
      <c r="G1283" s="443">
        <f>'SONTURK INVT LTD - TAKORADI'!F27</f>
        <v>0.3664000000000005</v>
      </c>
      <c r="H1283" s="434">
        <f>'SONTURK INVT LTD - TAKORADI'!G27</f>
        <v>76.333333333333329</v>
      </c>
      <c r="I1283" s="443">
        <f>'SONTURK INVT LTD - TAKORADI'!H27</f>
        <v>5877.666666666667</v>
      </c>
      <c r="J1283" s="433">
        <f>'SONTURK INVT LTD - TAKORADI'!I27</f>
        <v>546</v>
      </c>
      <c r="K1283" s="443">
        <f>'SONTURK INVT LTD - TAKORADI'!J27</f>
        <v>2.6207999999999996</v>
      </c>
      <c r="L1283" s="443">
        <f>'SONTURK INVT LTD - TAKORADI'!K27</f>
        <v>42042.000000000007</v>
      </c>
      <c r="M1283" s="443">
        <f>'SONTURK INVT LTD - TAKORADI'!L27</f>
        <v>77.000000000000014</v>
      </c>
      <c r="N1283" s="433">
        <f>'SONTURK INVT LTD - TAKORADI'!M27</f>
        <v>5</v>
      </c>
      <c r="O1283" s="444">
        <f>'SONTURK INVT LTD - TAKORADI'!N27</f>
        <v>5.1804983269893674E-3</v>
      </c>
      <c r="P1283" s="433">
        <f>'SONTURK INVT LTD - TAKORADI'!O27</f>
        <v>0.95833865113623129</v>
      </c>
      <c r="Q1283" s="433" t="str">
        <f>'SONTURK INVT LTD - TAKORADI'!P27</f>
        <v>C</v>
      </c>
      <c r="R1283" s="434">
        <f>'SONTURK INVT LTD - TAKORADI'!Q27</f>
        <v>3.4696969696969693</v>
      </c>
      <c r="S1283" s="443">
        <f>'SONTURK INVT LTD - TAKORADI'!R27</f>
        <v>1.6654545454545477E-2</v>
      </c>
      <c r="T1283" s="443">
        <f>'SONTURK INVT LTD - TAKORADI'!S27</f>
        <v>267.16666666666669</v>
      </c>
      <c r="U1283" s="433">
        <f>'SONTURK INVT LTD - TAKORADI'!T27</f>
        <v>30</v>
      </c>
      <c r="V1283" s="433">
        <f>'SONTURK INVT LTD - TAKORADI'!U27</f>
        <v>3</v>
      </c>
      <c r="W1283" s="433">
        <f>'SONTURK INVT LTD - TAKORADI'!V27</f>
        <v>33</v>
      </c>
      <c r="X1283" s="434">
        <f>'SONTURK INVT LTD - TAKORADI'!W27</f>
        <v>114.49999999999999</v>
      </c>
      <c r="Y1283" s="434">
        <f>'SONTURK INVT LTD - TAKORADI'!X27</f>
        <v>0</v>
      </c>
      <c r="Z1283" s="443">
        <f>'SONTURK INVT LTD - TAKORADI'!Y27</f>
        <v>0</v>
      </c>
      <c r="AA1283" s="444">
        <f>'SONTURK INVT LTD - TAKORADI'!Z27</f>
        <v>0</v>
      </c>
      <c r="AB1283" s="446" t="str">
        <f>'SONTURK INVT LTD - TAKORADI'!AA27</f>
        <v>VERY LOW-ORDER URGENTLY</v>
      </c>
      <c r="AC1283" s="443">
        <f>'SONTURK INVT LTD - TAKORADI'!AB27</f>
        <v>0</v>
      </c>
      <c r="AD1283" s="450">
        <f>Table1[[#This Row],[Stock Sell in/Sell out]]*Table1[[#This Row],[Stock Norm +Transit Time]]/Table1[[#This Row],[Stock Norm QTY]]</f>
        <v>157.36244541484717</v>
      </c>
      <c r="AE1283" s="443">
        <f>Table1[[#This Row],[Stock Norm +Transit Time]]*Table1[[#This Row],[Av. Daily Sales MT]]</f>
        <v>0.54960000000000075</v>
      </c>
    </row>
    <row r="1284" spans="1:31" hidden="1">
      <c r="A1284" s="433" t="s">
        <v>116</v>
      </c>
      <c r="B1284" s="433" t="s">
        <v>150</v>
      </c>
      <c r="C1284" s="433" t="str">
        <f>'SONTURK INVT LTD - TAKORADI'!B28</f>
        <v>W197</v>
      </c>
      <c r="D1284" s="433" t="str">
        <f>'SONTURK INVT LTD - TAKORADI'!C28</f>
        <v>JAMAA DETERGENT 10PCH X 850G</v>
      </c>
      <c r="E1284" s="433" t="str">
        <f>'SONTURK INVT LTD - TAKORADI'!D28</f>
        <v>DETERGENT</v>
      </c>
      <c r="F1284" s="433" t="str">
        <f>'SONTURK INVT LTD - TAKORADI'!E28</f>
        <v>JAMAA</v>
      </c>
      <c r="G1284" s="443">
        <f>'SONTURK INVT LTD - TAKORADI'!F28</f>
        <v>0.33716666666666673</v>
      </c>
      <c r="H1284" s="434">
        <f>'SONTURK INVT LTD - TAKORADI'!G28</f>
        <v>39.666666666666664</v>
      </c>
      <c r="I1284" s="443">
        <f>'SONTURK INVT LTD - TAKORADI'!H28</f>
        <v>4805.666666666667</v>
      </c>
      <c r="J1284" s="433">
        <f>'SONTURK INVT LTD - TAKORADI'!I28</f>
        <v>373</v>
      </c>
      <c r="K1284" s="443">
        <f>'SONTURK INVT LTD - TAKORADI'!J28</f>
        <v>3.1705000000000001</v>
      </c>
      <c r="L1284" s="443">
        <f>'SONTURK INVT LTD - TAKORADI'!K28</f>
        <v>45189.420168067234</v>
      </c>
      <c r="M1284" s="443">
        <f>'SONTURK INVT LTD - TAKORADI'!L28</f>
        <v>121.1512605042017</v>
      </c>
      <c r="N1284" s="433">
        <f>'SONTURK INVT LTD - TAKORADI'!M28</f>
        <v>6</v>
      </c>
      <c r="O1284" s="444">
        <f>'SONTURK INVT LTD - TAKORADI'!N28</f>
        <v>4.7671707221158465E-3</v>
      </c>
      <c r="P1284" s="433">
        <f>'SONTURK INVT LTD - TAKORADI'!O28</f>
        <v>0.96310582185834714</v>
      </c>
      <c r="Q1284" s="433" t="str">
        <f>'SONTURK INVT LTD - TAKORADI'!P28</f>
        <v>C</v>
      </c>
      <c r="R1284" s="434">
        <f>'SONTURK INVT LTD - TAKORADI'!Q28</f>
        <v>1.803030303030303</v>
      </c>
      <c r="S1284" s="443">
        <f>'SONTURK INVT LTD - TAKORADI'!R28</f>
        <v>1.5325757575757578E-2</v>
      </c>
      <c r="T1284" s="443">
        <f>'SONTURK INVT LTD - TAKORADI'!S28</f>
        <v>218.43939393939397</v>
      </c>
      <c r="U1284" s="433">
        <f>'SONTURK INVT LTD - TAKORADI'!T28</f>
        <v>30</v>
      </c>
      <c r="V1284" s="433">
        <f>'SONTURK INVT LTD - TAKORADI'!U28</f>
        <v>3</v>
      </c>
      <c r="W1284" s="433">
        <f>'SONTURK INVT LTD - TAKORADI'!V28</f>
        <v>33</v>
      </c>
      <c r="X1284" s="434">
        <f>'SONTURK INVT LTD - TAKORADI'!W28</f>
        <v>59.5</v>
      </c>
      <c r="Y1284" s="434">
        <f>'SONTURK INVT LTD - TAKORADI'!X28</f>
        <v>0</v>
      </c>
      <c r="Z1284" s="443">
        <f>'SONTURK INVT LTD - TAKORADI'!Y28</f>
        <v>0</v>
      </c>
      <c r="AA1284" s="444">
        <f>'SONTURK INVT LTD - TAKORADI'!Z28</f>
        <v>0</v>
      </c>
      <c r="AB1284" s="446" t="str">
        <f>'SONTURK INVT LTD - TAKORADI'!AA28</f>
        <v>VERY LOW-ORDER URGENTLY</v>
      </c>
      <c r="AC1284" s="443">
        <f>'SONTURK INVT LTD - TAKORADI'!AB28</f>
        <v>0</v>
      </c>
      <c r="AD1284" s="450">
        <f>Table1[[#This Row],[Stock Sell in/Sell out]]*Table1[[#This Row],[Stock Norm +Transit Time]]/Table1[[#This Row],[Stock Norm QTY]]</f>
        <v>206.87394957983193</v>
      </c>
      <c r="AE1284" s="443">
        <f>Table1[[#This Row],[Stock Norm +Transit Time]]*Table1[[#This Row],[Av. Daily Sales MT]]</f>
        <v>0.50575000000000003</v>
      </c>
    </row>
    <row r="1285" spans="1:31" hidden="1">
      <c r="A1285" s="433" t="s">
        <v>116</v>
      </c>
      <c r="B1285" s="433" t="s">
        <v>150</v>
      </c>
      <c r="C1285" s="433" t="str">
        <f>'SONTURK INVT LTD - TAKORADI'!B29</f>
        <v>W086</v>
      </c>
      <c r="D1285" s="433" t="str">
        <f>'SONTURK INVT LTD - TAKORADI'!C29</f>
        <v>JAMAA CLASSI 24 X 300G</v>
      </c>
      <c r="E1285" s="433" t="str">
        <f>'SONTURK INVT LTD - TAKORADI'!D29</f>
        <v>SOAP</v>
      </c>
      <c r="F1285" s="433" t="str">
        <f>'SONTURK INVT LTD - TAKORADI'!E29</f>
        <v>JAMAA</v>
      </c>
      <c r="G1285" s="443">
        <f>'SONTURK INVT LTD - TAKORADI'!F29</f>
        <v>0.33119999999999994</v>
      </c>
      <c r="H1285" s="434">
        <f>'SONTURK INVT LTD - TAKORADI'!G29</f>
        <v>45.999999999999993</v>
      </c>
      <c r="I1285" s="443">
        <f>'SONTURK INVT LTD - TAKORADI'!H29</f>
        <v>4922</v>
      </c>
      <c r="J1285" s="433">
        <f>'SONTURK INVT LTD - TAKORADI'!I29</f>
        <v>0</v>
      </c>
      <c r="K1285" s="443">
        <f>'SONTURK INVT LTD - TAKORADI'!J29</f>
        <v>0</v>
      </c>
      <c r="L1285" s="443">
        <f>'SONTURK INVT LTD - TAKORADI'!K29</f>
        <v>0</v>
      </c>
      <c r="M1285" s="443">
        <f>'SONTURK INVT LTD - TAKORADI'!L29</f>
        <v>107.00000000000001</v>
      </c>
      <c r="N1285" s="433">
        <f>'SONTURK INVT LTD - TAKORADI'!M29</f>
        <v>12</v>
      </c>
      <c r="O1285" s="444">
        <f>'SONTURK INVT LTD - TAKORADI'!N29</f>
        <v>4.6828085313833949E-3</v>
      </c>
      <c r="P1285" s="433">
        <f>'SONTURK INVT LTD - TAKORADI'!O29</f>
        <v>0.96778863038973051</v>
      </c>
      <c r="Q1285" s="433" t="str">
        <f>'SONTURK INVT LTD - TAKORADI'!P29</f>
        <v>C</v>
      </c>
      <c r="R1285" s="434">
        <f>'SONTURK INVT LTD - TAKORADI'!Q29</f>
        <v>2.0909090909090904</v>
      </c>
      <c r="S1285" s="443">
        <f>'SONTURK INVT LTD - TAKORADI'!R29</f>
        <v>1.5054545454545452E-2</v>
      </c>
      <c r="T1285" s="443">
        <f>'SONTURK INVT LTD - TAKORADI'!S29</f>
        <v>223.72727272727272</v>
      </c>
      <c r="U1285" s="433">
        <f>'SONTURK INVT LTD - TAKORADI'!T29</f>
        <v>30</v>
      </c>
      <c r="V1285" s="433">
        <f>'SONTURK INVT LTD - TAKORADI'!U29</f>
        <v>3</v>
      </c>
      <c r="W1285" s="433">
        <f>'SONTURK INVT LTD - TAKORADI'!V29</f>
        <v>33</v>
      </c>
      <c r="X1285" s="434">
        <f>'SONTURK INVT LTD - TAKORADI'!W29</f>
        <v>68.999999999999986</v>
      </c>
      <c r="Y1285" s="434">
        <f>'SONTURK INVT LTD - TAKORADI'!X29</f>
        <v>68.999999999999986</v>
      </c>
      <c r="Z1285" s="443">
        <f>'SONTURK INVT LTD - TAKORADI'!Y29</f>
        <v>0.49679999999999991</v>
      </c>
      <c r="AA1285" s="444">
        <f>'SONTURK INVT LTD - TAKORADI'!Z29</f>
        <v>0.49679999999999991</v>
      </c>
      <c r="AB1285" s="446" t="str">
        <f>'SONTURK INVT LTD - TAKORADI'!AA29</f>
        <v>VERY LOW-ORDER URGENTLY</v>
      </c>
      <c r="AC1285" s="443">
        <f>'SONTURK INVT LTD - TAKORADI'!AB29</f>
        <v>7382.9999999999991</v>
      </c>
      <c r="AD1285" s="450">
        <f>Table1[[#This Row],[Stock Sell in/Sell out]]*Table1[[#This Row],[Stock Norm +Transit Time]]/Table1[[#This Row],[Stock Norm QTY]]</f>
        <v>0</v>
      </c>
      <c r="AE1285" s="443">
        <f>Table1[[#This Row],[Stock Norm +Transit Time]]*Table1[[#This Row],[Av. Daily Sales MT]]</f>
        <v>0.49679999999999991</v>
      </c>
    </row>
    <row r="1286" spans="1:31" hidden="1">
      <c r="A1286" s="433" t="s">
        <v>116</v>
      </c>
      <c r="B1286" s="433" t="s">
        <v>150</v>
      </c>
      <c r="C1286" s="433" t="str">
        <f>'SONTURK INVT LTD - TAKORADI'!B30</f>
        <v>W111</v>
      </c>
      <c r="D1286" s="433" t="str">
        <f>'SONTURK INVT LTD - TAKORADI'!C30</f>
        <v>FORTUNE DELIGHT 900GM</v>
      </c>
      <c r="E1286" s="433" t="str">
        <f>'SONTURK INVT LTD - TAKORADI'!D30</f>
        <v>RICE</v>
      </c>
      <c r="F1286" s="433" t="str">
        <f>'SONTURK INVT LTD - TAKORADI'!E30</f>
        <v>FORTUNE DELIGHT</v>
      </c>
      <c r="G1286" s="443">
        <f>'SONTURK INVT LTD - TAKORADI'!F30</f>
        <v>0.31800000000000017</v>
      </c>
      <c r="H1286" s="434">
        <f>'SONTURK INVT LTD - TAKORADI'!G30</f>
        <v>17.666666666666668</v>
      </c>
      <c r="I1286" s="443">
        <f>'SONTURK INVT LTD - TAKORADI'!H30</f>
        <v>4183.333333333333</v>
      </c>
      <c r="J1286" s="433">
        <f>'SONTURK INVT LTD - TAKORADI'!I30</f>
        <v>100</v>
      </c>
      <c r="K1286" s="443">
        <f>'SONTURK INVT LTD - TAKORADI'!J30</f>
        <v>1.8</v>
      </c>
      <c r="L1286" s="443">
        <f>'SONTURK INVT LTD - TAKORADI'!K30</f>
        <v>23679.245283018863</v>
      </c>
      <c r="M1286" s="443">
        <f>'SONTURK INVT LTD - TAKORADI'!L30</f>
        <v>236.79245283018864</v>
      </c>
      <c r="N1286" s="433">
        <f>'SONTURK INVT LTD - TAKORADI'!M30</f>
        <v>6</v>
      </c>
      <c r="O1286" s="444">
        <f>'SONTURK INVT LTD - TAKORADI'!N30</f>
        <v>4.4961748580311612E-3</v>
      </c>
      <c r="P1286" s="433">
        <f>'SONTURK INVT LTD - TAKORADI'!O30</f>
        <v>0.97228480524776162</v>
      </c>
      <c r="Q1286" s="433" t="str">
        <f>'SONTURK INVT LTD - TAKORADI'!P30</f>
        <v>C</v>
      </c>
      <c r="R1286" s="434">
        <f>'SONTURK INVT LTD - TAKORADI'!Q30</f>
        <v>0.80303030303030309</v>
      </c>
      <c r="S1286" s="443">
        <f>'SONTURK INVT LTD - TAKORADI'!R30</f>
        <v>1.4454545454545463E-2</v>
      </c>
      <c r="T1286" s="443">
        <f>'SONTURK INVT LTD - TAKORADI'!S30</f>
        <v>190.15151515151513</v>
      </c>
      <c r="U1286" s="433">
        <f>'SONTURK INVT LTD - TAKORADI'!T30</f>
        <v>30</v>
      </c>
      <c r="V1286" s="433">
        <f>'SONTURK INVT LTD - TAKORADI'!U30</f>
        <v>3</v>
      </c>
      <c r="W1286" s="433">
        <f>'SONTURK INVT LTD - TAKORADI'!V30</f>
        <v>33</v>
      </c>
      <c r="X1286" s="434">
        <f>'SONTURK INVT LTD - TAKORADI'!W30</f>
        <v>26.500000000000004</v>
      </c>
      <c r="Y1286" s="434">
        <f>'SONTURK INVT LTD - TAKORADI'!X30</f>
        <v>0</v>
      </c>
      <c r="Z1286" s="443">
        <f>'SONTURK INVT LTD - TAKORADI'!Y30</f>
        <v>0</v>
      </c>
      <c r="AA1286" s="444">
        <f>'SONTURK INVT LTD - TAKORADI'!Z30</f>
        <v>0</v>
      </c>
      <c r="AB1286" s="446" t="str">
        <f>'SONTURK INVT LTD - TAKORADI'!AA30</f>
        <v>VERY LOW-ORDER URGENTLY</v>
      </c>
      <c r="AC1286" s="443">
        <f>'SONTURK INVT LTD - TAKORADI'!AB30</f>
        <v>0</v>
      </c>
      <c r="AD1286" s="450">
        <f>Table1[[#This Row],[Stock Sell in/Sell out]]*Table1[[#This Row],[Stock Norm +Transit Time]]/Table1[[#This Row],[Stock Norm QTY]]</f>
        <v>124.52830188679243</v>
      </c>
      <c r="AE1286" s="443">
        <f>Table1[[#This Row],[Stock Norm +Transit Time]]*Table1[[#This Row],[Av. Daily Sales MT]]</f>
        <v>0.47700000000000026</v>
      </c>
    </row>
    <row r="1287" spans="1:31" hidden="1">
      <c r="A1287" s="433" t="s">
        <v>116</v>
      </c>
      <c r="B1287" s="433" t="s">
        <v>150</v>
      </c>
      <c r="C1287" s="433" t="str">
        <f>'SONTURK INVT LTD - TAKORADI'!B31</f>
        <v>W022</v>
      </c>
      <c r="D1287" s="433" t="str">
        <f>'SONTURK INVT LTD - TAKORADI'!C31</f>
        <v>FRYTOL 50ML X 72SCH</v>
      </c>
      <c r="E1287" s="433" t="str">
        <f>'SONTURK INVT LTD - TAKORADI'!D31</f>
        <v>COOKING OIL</v>
      </c>
      <c r="F1287" s="433" t="str">
        <f>'SONTURK INVT LTD - TAKORADI'!E31</f>
        <v>FRYTOL</v>
      </c>
      <c r="G1287" s="443">
        <f>'SONTURK INVT LTD - TAKORADI'!F31</f>
        <v>0.26868000000000009</v>
      </c>
      <c r="H1287" s="434">
        <f>'SONTURK INVT LTD - TAKORADI'!G31</f>
        <v>82.333333333333329</v>
      </c>
      <c r="I1287" s="443">
        <f>'SONTURK INVT LTD - TAKORADI'!H31</f>
        <v>9782.8533333333326</v>
      </c>
      <c r="J1287" s="433">
        <f>'SONTURK INVT LTD - TAKORADI'!I31</f>
        <v>105</v>
      </c>
      <c r="K1287" s="443">
        <f>'SONTURK INVT LTD - TAKORADI'!J31</f>
        <v>0.34020000000000006</v>
      </c>
      <c r="L1287" s="443">
        <f>'SONTURK INVT LTD - TAKORADI'!K31</f>
        <v>12476.108502024292</v>
      </c>
      <c r="M1287" s="443">
        <f>'SONTURK INVT LTD - TAKORADI'!L31</f>
        <v>118.82008097165992</v>
      </c>
      <c r="N1287" s="433">
        <f>'SONTURK INVT LTD - TAKORADI'!M31</f>
        <v>1</v>
      </c>
      <c r="O1287" s="444">
        <f>'SONTURK INVT LTD - TAKORADI'!N31</f>
        <v>3.7988435875968935E-3</v>
      </c>
      <c r="P1287" s="433">
        <f>'SONTURK INVT LTD - TAKORADI'!O31</f>
        <v>0.97608364883535848</v>
      </c>
      <c r="Q1287" s="433" t="str">
        <f>'SONTURK INVT LTD - TAKORADI'!P31</f>
        <v>C</v>
      </c>
      <c r="R1287" s="434">
        <f>'SONTURK INVT LTD - TAKORADI'!Q31</f>
        <v>3.7424242424242422</v>
      </c>
      <c r="S1287" s="443">
        <f>'SONTURK INVT LTD - TAKORADI'!R31</f>
        <v>1.2212727272727276E-2</v>
      </c>
      <c r="T1287" s="443">
        <f>'SONTURK INVT LTD - TAKORADI'!S31</f>
        <v>444.67515151515147</v>
      </c>
      <c r="U1287" s="433">
        <f>'SONTURK INVT LTD - TAKORADI'!T31</f>
        <v>30</v>
      </c>
      <c r="V1287" s="433">
        <f>'SONTURK INVT LTD - TAKORADI'!U31</f>
        <v>3</v>
      </c>
      <c r="W1287" s="433">
        <f>'SONTURK INVT LTD - TAKORADI'!V31</f>
        <v>33</v>
      </c>
      <c r="X1287" s="434">
        <f>'SONTURK INVT LTD - TAKORADI'!W31</f>
        <v>123.5</v>
      </c>
      <c r="Y1287" s="434">
        <f>'SONTURK INVT LTD - TAKORADI'!X31</f>
        <v>18.5</v>
      </c>
      <c r="Z1287" s="443">
        <f>'SONTURK INVT LTD - TAKORADI'!Y31</f>
        <v>6.0371417004048598E-2</v>
      </c>
      <c r="AA1287" s="444">
        <f>'SONTURK INVT LTD - TAKORADI'!Z31</f>
        <v>6.0371417004048598E-2</v>
      </c>
      <c r="AB1287" s="446" t="str">
        <f>'SONTURK INVT LTD - TAKORADI'!AA31</f>
        <v>VERY LOW-ORDER URGENTLY</v>
      </c>
      <c r="AC1287" s="443">
        <f>'SONTURK INVT LTD - TAKORADI'!AB31</f>
        <v>2198.1714979757085</v>
      </c>
      <c r="AD1287" s="450">
        <f>Table1[[#This Row],[Stock Sell in/Sell out]]*Table1[[#This Row],[Stock Norm +Transit Time]]/Table1[[#This Row],[Stock Norm QTY]]</f>
        <v>28.056680161943319</v>
      </c>
      <c r="AE1287" s="443">
        <f>Table1[[#This Row],[Stock Norm +Transit Time]]*Table1[[#This Row],[Av. Daily Sales MT]]</f>
        <v>0.4030200000000001</v>
      </c>
    </row>
    <row r="1288" spans="1:31" hidden="1">
      <c r="A1288" s="433" t="s">
        <v>116</v>
      </c>
      <c r="B1288" s="433" t="s">
        <v>150</v>
      </c>
      <c r="C1288" s="433" t="str">
        <f>'SONTURK INVT LTD - TAKORADI'!B32</f>
        <v>W084</v>
      </c>
      <c r="D1288" s="433" t="str">
        <f>'SONTURK INVT LTD - TAKORADI'!C32</f>
        <v>JAMAA CLASS 16 X 800G</v>
      </c>
      <c r="E1288" s="433" t="str">
        <f>'SONTURK INVT LTD - TAKORADI'!D32</f>
        <v>SOAP</v>
      </c>
      <c r="F1288" s="433" t="str">
        <f>'SONTURK INVT LTD - TAKORADI'!E32</f>
        <v>JAMAA</v>
      </c>
      <c r="G1288" s="443">
        <f>'SONTURK INVT LTD - TAKORADI'!F32</f>
        <v>0.23040000000000005</v>
      </c>
      <c r="H1288" s="434">
        <f>'SONTURK INVT LTD - TAKORADI'!G32</f>
        <v>18</v>
      </c>
      <c r="I1288" s="443">
        <f>'SONTURK INVT LTD - TAKORADI'!H32</f>
        <v>3420</v>
      </c>
      <c r="J1288" s="433">
        <f>'SONTURK INVT LTD - TAKORADI'!I32</f>
        <v>18</v>
      </c>
      <c r="K1288" s="443">
        <f>'SONTURK INVT LTD - TAKORADI'!J32</f>
        <v>0.23039999999999999</v>
      </c>
      <c r="L1288" s="443">
        <f>'SONTURK INVT LTD - TAKORADI'!K32</f>
        <v>3420</v>
      </c>
      <c r="M1288" s="443">
        <f>'SONTURK INVT LTD - TAKORADI'!L32</f>
        <v>190</v>
      </c>
      <c r="N1288" s="433">
        <f>'SONTURK INVT LTD - TAKORADI'!M32</f>
        <v>6</v>
      </c>
      <c r="O1288" s="444">
        <f>'SONTURK INVT LTD - TAKORADI'!N32</f>
        <v>3.2576059348754065E-3</v>
      </c>
      <c r="P1288" s="433">
        <f>'SONTURK INVT LTD - TAKORADI'!O32</f>
        <v>0.97934125477023393</v>
      </c>
      <c r="Q1288" s="433" t="str">
        <f>'SONTURK INVT LTD - TAKORADI'!P32</f>
        <v>C</v>
      </c>
      <c r="R1288" s="434">
        <f>'SONTURK INVT LTD - TAKORADI'!Q32</f>
        <v>0.81818181818181823</v>
      </c>
      <c r="S1288" s="443">
        <f>'SONTURK INVT LTD - TAKORADI'!R32</f>
        <v>1.0472727272727274E-2</v>
      </c>
      <c r="T1288" s="443">
        <f>'SONTURK INVT LTD - TAKORADI'!S32</f>
        <v>155.45454545454547</v>
      </c>
      <c r="U1288" s="433">
        <f>'SONTURK INVT LTD - TAKORADI'!T32</f>
        <v>30</v>
      </c>
      <c r="V1288" s="433">
        <f>'SONTURK INVT LTD - TAKORADI'!U32</f>
        <v>3</v>
      </c>
      <c r="W1288" s="433">
        <f>'SONTURK INVT LTD - TAKORADI'!V32</f>
        <v>33</v>
      </c>
      <c r="X1288" s="434">
        <f>'SONTURK INVT LTD - TAKORADI'!W32</f>
        <v>27</v>
      </c>
      <c r="Y1288" s="434">
        <f>'SONTURK INVT LTD - TAKORADI'!X32</f>
        <v>9</v>
      </c>
      <c r="Z1288" s="443">
        <f>'SONTURK INVT LTD - TAKORADI'!Y32</f>
        <v>0.11520000000000002</v>
      </c>
      <c r="AA1288" s="444">
        <f>'SONTURK INVT LTD - TAKORADI'!Z32</f>
        <v>0.11520000000000002</v>
      </c>
      <c r="AB1288" s="446" t="str">
        <f>'SONTURK INVT LTD - TAKORADI'!AA32</f>
        <v>VERY LOW-ORDER URGENTLY</v>
      </c>
      <c r="AC1288" s="443">
        <f>'SONTURK INVT LTD - TAKORADI'!AB32</f>
        <v>1710</v>
      </c>
      <c r="AD1288" s="450">
        <f>Table1[[#This Row],[Stock Sell in/Sell out]]*Table1[[#This Row],[Stock Norm +Transit Time]]/Table1[[#This Row],[Stock Norm QTY]]</f>
        <v>22</v>
      </c>
      <c r="AE1288" s="443">
        <f>Table1[[#This Row],[Stock Norm +Transit Time]]*Table1[[#This Row],[Av. Daily Sales MT]]</f>
        <v>0.34560000000000007</v>
      </c>
    </row>
    <row r="1289" spans="1:31" hidden="1">
      <c r="A1289" s="433" t="s">
        <v>116</v>
      </c>
      <c r="B1289" s="433" t="s">
        <v>150</v>
      </c>
      <c r="C1289" s="433" t="str">
        <f>'SONTURK INVT LTD - TAKORADI'!B33</f>
        <v>W207</v>
      </c>
      <c r="D1289" s="433" t="str">
        <f>'SONTURK INVT LTD - TAKORADI'!C33</f>
        <v>DETERGENT 100X75G</v>
      </c>
      <c r="E1289" s="433" t="str">
        <f>'SONTURK INVT LTD - TAKORADI'!D33</f>
        <v>DETERGENT</v>
      </c>
      <c r="F1289" s="433" t="str">
        <f>'SONTURK INVT LTD - TAKORADI'!E33</f>
        <v>JAMAA</v>
      </c>
      <c r="G1289" s="443">
        <f>'SONTURK INVT LTD - TAKORADI'!F33</f>
        <v>0.19750000000000001</v>
      </c>
      <c r="H1289" s="434">
        <f>'SONTURK INVT LTD - TAKORADI'!G33</f>
        <v>26.333333333333332</v>
      </c>
      <c r="I1289" s="443">
        <f>'SONTURK INVT LTD - TAKORADI'!H33</f>
        <v>3006</v>
      </c>
      <c r="J1289" s="433">
        <f>'SONTURK INVT LTD - TAKORADI'!I33</f>
        <v>82</v>
      </c>
      <c r="K1289" s="443">
        <f>'SONTURK INVT LTD - TAKORADI'!J33</f>
        <v>0.61499999999999999</v>
      </c>
      <c r="L1289" s="443">
        <f>'SONTURK INVT LTD - TAKORADI'!K33</f>
        <v>9360.4556962025326</v>
      </c>
      <c r="M1289" s="443">
        <f>'SONTURK INVT LTD - TAKORADI'!L33</f>
        <v>114.15189873417722</v>
      </c>
      <c r="N1289" s="433">
        <f>'SONTURK INVT LTD - TAKORADI'!M33</f>
        <v>3</v>
      </c>
      <c r="O1289" s="444">
        <f>'SONTURK INVT LTD - TAKORADI'!N33</f>
        <v>2.7924356429596033E-3</v>
      </c>
      <c r="P1289" s="433">
        <f>'SONTURK INVT LTD - TAKORADI'!O33</f>
        <v>0.98213369041319354</v>
      </c>
      <c r="Q1289" s="433" t="str">
        <f>'SONTURK INVT LTD - TAKORADI'!P33</f>
        <v>C</v>
      </c>
      <c r="R1289" s="434">
        <f>'SONTURK INVT LTD - TAKORADI'!Q33</f>
        <v>1.196969696969697</v>
      </c>
      <c r="S1289" s="443">
        <f>'SONTURK INVT LTD - TAKORADI'!R33</f>
        <v>8.9772727272727278E-3</v>
      </c>
      <c r="T1289" s="443">
        <f>'SONTURK INVT LTD - TAKORADI'!S33</f>
        <v>136.63636363636363</v>
      </c>
      <c r="U1289" s="433">
        <f>'SONTURK INVT LTD - TAKORADI'!T33</f>
        <v>30</v>
      </c>
      <c r="V1289" s="433">
        <f>'SONTURK INVT LTD - TAKORADI'!U33</f>
        <v>3</v>
      </c>
      <c r="W1289" s="433">
        <f>'SONTURK INVT LTD - TAKORADI'!V33</f>
        <v>33</v>
      </c>
      <c r="X1289" s="434">
        <f>'SONTURK INVT LTD - TAKORADI'!W33</f>
        <v>39.5</v>
      </c>
      <c r="Y1289" s="434">
        <f>'SONTURK INVT LTD - TAKORADI'!X33</f>
        <v>0</v>
      </c>
      <c r="Z1289" s="443">
        <f>'SONTURK INVT LTD - TAKORADI'!Y33</f>
        <v>0</v>
      </c>
      <c r="AA1289" s="444">
        <f>'SONTURK INVT LTD - TAKORADI'!Z33</f>
        <v>0</v>
      </c>
      <c r="AB1289" s="446" t="str">
        <f>'SONTURK INVT LTD - TAKORADI'!AA33</f>
        <v>VERY LOW-ORDER URGENTLY</v>
      </c>
      <c r="AC1289" s="443">
        <f>'SONTURK INVT LTD - TAKORADI'!AB33</f>
        <v>0</v>
      </c>
      <c r="AD1289" s="450">
        <f>Table1[[#This Row],[Stock Sell in/Sell out]]*Table1[[#This Row],[Stock Norm +Transit Time]]/Table1[[#This Row],[Stock Norm QTY]]</f>
        <v>68.506329113924053</v>
      </c>
      <c r="AE1289" s="443">
        <f>Table1[[#This Row],[Stock Norm +Transit Time]]*Table1[[#This Row],[Av. Daily Sales MT]]</f>
        <v>0.29625000000000001</v>
      </c>
    </row>
    <row r="1290" spans="1:31" hidden="1">
      <c r="A1290" s="433" t="s">
        <v>116</v>
      </c>
      <c r="B1290" s="433" t="s">
        <v>150</v>
      </c>
      <c r="C1290" s="433" t="str">
        <f>'SONTURK INVT LTD - TAKORADI'!B34</f>
        <v>W080</v>
      </c>
      <c r="D1290" s="433" t="str">
        <f>'SONTURK INVT LTD - TAKORADI'!C34</f>
        <v>ALIFE MEDICATED 40 X 100G</v>
      </c>
      <c r="E1290" s="433" t="str">
        <f>'SONTURK INVT LTD - TAKORADI'!D34</f>
        <v>SOAP</v>
      </c>
      <c r="F1290" s="433" t="str">
        <f>'SONTURK INVT LTD - TAKORADI'!E34</f>
        <v>ALIFE</v>
      </c>
      <c r="G1290" s="443">
        <f>'SONTURK INVT LTD - TAKORADI'!F34</f>
        <v>0.184</v>
      </c>
      <c r="H1290" s="434">
        <f>'SONTURK INVT LTD - TAKORADI'!G34</f>
        <v>46</v>
      </c>
      <c r="I1290" s="443">
        <f>'SONTURK INVT LTD - TAKORADI'!H34</f>
        <v>3837.75</v>
      </c>
      <c r="J1290" s="433">
        <f>'SONTURK INVT LTD - TAKORADI'!I34</f>
        <v>0</v>
      </c>
      <c r="K1290" s="443">
        <f>'SONTURK INVT LTD - TAKORADI'!J34</f>
        <v>0</v>
      </c>
      <c r="L1290" s="443">
        <f>'SONTURK INVT LTD - TAKORADI'!K34</f>
        <v>0</v>
      </c>
      <c r="M1290" s="443">
        <f>'SONTURK INVT LTD - TAKORADI'!L34</f>
        <v>83.429347826086953</v>
      </c>
      <c r="N1290" s="433">
        <f>'SONTURK INVT LTD - TAKORADI'!M34</f>
        <v>36</v>
      </c>
      <c r="O1290" s="444">
        <f>'SONTURK INVT LTD - TAKORADI'!N34</f>
        <v>2.6015602952129974E-3</v>
      </c>
      <c r="P1290" s="433">
        <f>'SONTURK INVT LTD - TAKORADI'!O34</f>
        <v>0.98473525070840651</v>
      </c>
      <c r="Q1290" s="433" t="str">
        <f>'SONTURK INVT LTD - TAKORADI'!P34</f>
        <v>C</v>
      </c>
      <c r="R1290" s="434">
        <f>'SONTURK INVT LTD - TAKORADI'!Q34</f>
        <v>2.0909090909090908</v>
      </c>
      <c r="S1290" s="443">
        <f>'SONTURK INVT LTD - TAKORADI'!R34</f>
        <v>8.363636363636363E-3</v>
      </c>
      <c r="T1290" s="443">
        <f>'SONTURK INVT LTD - TAKORADI'!S34</f>
        <v>174.44318181818181</v>
      </c>
      <c r="U1290" s="433">
        <f>'SONTURK INVT LTD - TAKORADI'!T34</f>
        <v>30</v>
      </c>
      <c r="V1290" s="433">
        <f>'SONTURK INVT LTD - TAKORADI'!U34</f>
        <v>3</v>
      </c>
      <c r="W1290" s="433">
        <f>'SONTURK INVT LTD - TAKORADI'!V34</f>
        <v>33</v>
      </c>
      <c r="X1290" s="434">
        <f>'SONTURK INVT LTD - TAKORADI'!W34</f>
        <v>69</v>
      </c>
      <c r="Y1290" s="434">
        <f>'SONTURK INVT LTD - TAKORADI'!X34</f>
        <v>69</v>
      </c>
      <c r="Z1290" s="443">
        <f>'SONTURK INVT LTD - TAKORADI'!Y34</f>
        <v>0.27600000000000002</v>
      </c>
      <c r="AA1290" s="444">
        <f>'SONTURK INVT LTD - TAKORADI'!Z34</f>
        <v>0.27600000000000002</v>
      </c>
      <c r="AB1290" s="446" t="str">
        <f>'SONTURK INVT LTD - TAKORADI'!AA34</f>
        <v>VERY LOW-ORDER URGENTLY</v>
      </c>
      <c r="AC1290" s="443">
        <f>'SONTURK INVT LTD - TAKORADI'!AB34</f>
        <v>5756.625</v>
      </c>
      <c r="AD1290" s="450">
        <f>Table1[[#This Row],[Stock Sell in/Sell out]]*Table1[[#This Row],[Stock Norm +Transit Time]]/Table1[[#This Row],[Stock Norm QTY]]</f>
        <v>0</v>
      </c>
      <c r="AE1290" s="443">
        <f>Table1[[#This Row],[Stock Norm +Transit Time]]*Table1[[#This Row],[Av. Daily Sales MT]]</f>
        <v>0.27599999999999997</v>
      </c>
    </row>
    <row r="1291" spans="1:31" hidden="1">
      <c r="A1291" s="433" t="s">
        <v>116</v>
      </c>
      <c r="B1291" s="433" t="s">
        <v>150</v>
      </c>
      <c r="C1291" s="433" t="str">
        <f>'SONTURK INVT LTD - TAKORADI'!B35</f>
        <v>W162</v>
      </c>
      <c r="D1291" s="433" t="str">
        <f>'SONTURK INVT LTD - TAKORADI'!C35</f>
        <v>DETERGENT 5KG</v>
      </c>
      <c r="E1291" s="433" t="str">
        <f>'SONTURK INVT LTD - TAKORADI'!D35</f>
        <v>DETERGENT</v>
      </c>
      <c r="F1291" s="433" t="str">
        <f>'SONTURK INVT LTD - TAKORADI'!E35</f>
        <v>JAMAA</v>
      </c>
      <c r="G1291" s="443">
        <f>'SONTURK INVT LTD - TAKORADI'!F35</f>
        <v>0.18333333333333335</v>
      </c>
      <c r="H1291" s="434">
        <f>'SONTURK INVT LTD - TAKORADI'!G35</f>
        <v>36.666666666666664</v>
      </c>
      <c r="I1291" s="443">
        <f>'SONTURK INVT LTD - TAKORADI'!H35</f>
        <v>2640.3333333333335</v>
      </c>
      <c r="J1291" s="433">
        <f>'SONTURK INVT LTD - TAKORADI'!I35</f>
        <v>232</v>
      </c>
      <c r="K1291" s="443">
        <f>'SONTURK INVT LTD - TAKORADI'!J35</f>
        <v>1.1599999999999999</v>
      </c>
      <c r="L1291" s="443">
        <f>'SONTURK INVT LTD - TAKORADI'!K35</f>
        <v>16706.109090909093</v>
      </c>
      <c r="M1291" s="443">
        <f>'SONTURK INVT LTD - TAKORADI'!L35</f>
        <v>72.009090909090915</v>
      </c>
      <c r="N1291" s="433">
        <f>'SONTURK INVT LTD - TAKORADI'!M35</f>
        <v>4</v>
      </c>
      <c r="O1291" s="444">
        <f>'SONTURK INVT LTD - TAKORADI'!N35</f>
        <v>2.5921343521144E-3</v>
      </c>
      <c r="P1291" s="433">
        <f>'SONTURK INVT LTD - TAKORADI'!O35</f>
        <v>0.98732738506052087</v>
      </c>
      <c r="Q1291" s="433" t="str">
        <f>'SONTURK INVT LTD - TAKORADI'!P35</f>
        <v>C</v>
      </c>
      <c r="R1291" s="434">
        <f>'SONTURK INVT LTD - TAKORADI'!Q35</f>
        <v>1.6666666666666665</v>
      </c>
      <c r="S1291" s="443">
        <f>'SONTURK INVT LTD - TAKORADI'!R35</f>
        <v>8.3333333333333332E-3</v>
      </c>
      <c r="T1291" s="443">
        <f>'SONTURK INVT LTD - TAKORADI'!S35</f>
        <v>120.01515151515152</v>
      </c>
      <c r="U1291" s="433">
        <f>'SONTURK INVT LTD - TAKORADI'!T35</f>
        <v>30</v>
      </c>
      <c r="V1291" s="433">
        <f>'SONTURK INVT LTD - TAKORADI'!U35</f>
        <v>3</v>
      </c>
      <c r="W1291" s="433">
        <f>'SONTURK INVT LTD - TAKORADI'!V35</f>
        <v>33</v>
      </c>
      <c r="X1291" s="434">
        <f>'SONTURK INVT LTD - TAKORADI'!W35</f>
        <v>54.999999999999993</v>
      </c>
      <c r="Y1291" s="434">
        <f>'SONTURK INVT LTD - TAKORADI'!X35</f>
        <v>0</v>
      </c>
      <c r="Z1291" s="443">
        <f>'SONTURK INVT LTD - TAKORADI'!Y35</f>
        <v>0</v>
      </c>
      <c r="AA1291" s="444">
        <f>'SONTURK INVT LTD - TAKORADI'!Z35</f>
        <v>0</v>
      </c>
      <c r="AB1291" s="446" t="str">
        <f>'SONTURK INVT LTD - TAKORADI'!AA35</f>
        <v>VERY LOW-ORDER URGENTLY</v>
      </c>
      <c r="AC1291" s="443">
        <f>'SONTURK INVT LTD - TAKORADI'!AB35</f>
        <v>0</v>
      </c>
      <c r="AD1291" s="450">
        <f>Table1[[#This Row],[Stock Sell in/Sell out]]*Table1[[#This Row],[Stock Norm +Transit Time]]/Table1[[#This Row],[Stock Norm QTY]]</f>
        <v>139.20000000000002</v>
      </c>
      <c r="AE1291" s="443">
        <f>Table1[[#This Row],[Stock Norm +Transit Time]]*Table1[[#This Row],[Av. Daily Sales MT]]</f>
        <v>0.27500000000000002</v>
      </c>
    </row>
    <row r="1292" spans="1:31" hidden="1">
      <c r="A1292" s="433" t="s">
        <v>116</v>
      </c>
      <c r="B1292" s="433" t="s">
        <v>150</v>
      </c>
      <c r="C1292" s="433" t="str">
        <f>'SONTURK INVT LTD - TAKORADI'!B36</f>
        <v>W157</v>
      </c>
      <c r="D1292" s="433" t="str">
        <f>'SONTURK INVT LTD - TAKORADI'!C36</f>
        <v>VIKING 45KG</v>
      </c>
      <c r="E1292" s="433" t="str">
        <f>'SONTURK INVT LTD - TAKORADI'!D36</f>
        <v>RICE</v>
      </c>
      <c r="F1292" s="433" t="str">
        <f>'SONTURK INVT LTD - TAKORADI'!E36</f>
        <v>VIKING</v>
      </c>
      <c r="G1292" s="443">
        <f>'SONTURK INVT LTD - TAKORADI'!F36</f>
        <v>0.17999999999999997</v>
      </c>
      <c r="H1292" s="434">
        <f>'SONTURK INVT LTD - TAKORADI'!G36</f>
        <v>4</v>
      </c>
      <c r="I1292" s="443">
        <f>'SONTURK INVT LTD - TAKORADI'!H36</f>
        <v>1705</v>
      </c>
      <c r="J1292" s="433">
        <f>'SONTURK INVT LTD - TAKORADI'!I36</f>
        <v>0</v>
      </c>
      <c r="K1292" s="443">
        <f>'SONTURK INVT LTD - TAKORADI'!J36</f>
        <v>0</v>
      </c>
      <c r="L1292" s="443">
        <f>'SONTURK INVT LTD - TAKORADI'!K36</f>
        <v>0</v>
      </c>
      <c r="M1292" s="443">
        <f>'SONTURK INVT LTD - TAKORADI'!L36</f>
        <v>426.25</v>
      </c>
      <c r="N1292" s="433">
        <f>'SONTURK INVT LTD - TAKORADI'!M36</f>
        <v>1</v>
      </c>
      <c r="O1292" s="444">
        <f>'SONTURK INVT LTD - TAKORADI'!N36</f>
        <v>2.5450046366214101E-3</v>
      </c>
      <c r="P1292" s="433">
        <f>'SONTURK INVT LTD - TAKORADI'!O36</f>
        <v>0.98987238969714231</v>
      </c>
      <c r="Q1292" s="433" t="str">
        <f>'SONTURK INVT LTD - TAKORADI'!P36</f>
        <v>C</v>
      </c>
      <c r="R1292" s="434">
        <f>'SONTURK INVT LTD - TAKORADI'!Q36</f>
        <v>0.18181818181818182</v>
      </c>
      <c r="S1292" s="443">
        <f>'SONTURK INVT LTD - TAKORADI'!R36</f>
        <v>8.1818181818181807E-3</v>
      </c>
      <c r="T1292" s="443">
        <f>'SONTURK INVT LTD - TAKORADI'!S36</f>
        <v>77.5</v>
      </c>
      <c r="U1292" s="433">
        <f>'SONTURK INVT LTD - TAKORADI'!T36</f>
        <v>30</v>
      </c>
      <c r="V1292" s="433">
        <f>'SONTURK INVT LTD - TAKORADI'!U36</f>
        <v>3</v>
      </c>
      <c r="W1292" s="433">
        <f>'SONTURK INVT LTD - TAKORADI'!V36</f>
        <v>33</v>
      </c>
      <c r="X1292" s="434">
        <f>'SONTURK INVT LTD - TAKORADI'!W36</f>
        <v>6</v>
      </c>
      <c r="Y1292" s="434">
        <f>'SONTURK INVT LTD - TAKORADI'!X36</f>
        <v>6</v>
      </c>
      <c r="Z1292" s="443">
        <f>'SONTURK INVT LTD - TAKORADI'!Y36</f>
        <v>0.26999999999999996</v>
      </c>
      <c r="AA1292" s="444">
        <f>'SONTURK INVT LTD - TAKORADI'!Z36</f>
        <v>0.26999999999999996</v>
      </c>
      <c r="AB1292" s="446" t="str">
        <f>'SONTURK INVT LTD - TAKORADI'!AA36</f>
        <v>VERY LOW-ORDER URGENTLY</v>
      </c>
      <c r="AC1292" s="443">
        <f>'SONTURK INVT LTD - TAKORADI'!AB36</f>
        <v>2557.5</v>
      </c>
      <c r="AD1292" s="450">
        <f>Table1[[#This Row],[Stock Sell in/Sell out]]*Table1[[#This Row],[Stock Norm +Transit Time]]/Table1[[#This Row],[Stock Norm QTY]]</f>
        <v>0</v>
      </c>
      <c r="AE1292" s="443">
        <f>Table1[[#This Row],[Stock Norm +Transit Time]]*Table1[[#This Row],[Av. Daily Sales MT]]</f>
        <v>0.26999999999999996</v>
      </c>
    </row>
    <row r="1293" spans="1:31" hidden="1">
      <c r="A1293" s="433" t="s">
        <v>116</v>
      </c>
      <c r="B1293" s="433" t="s">
        <v>150</v>
      </c>
      <c r="C1293" s="433" t="str">
        <f>'SONTURK INVT LTD - TAKORADI'!B37</f>
        <v>W074</v>
      </c>
      <c r="D1293" s="433" t="str">
        <f>'SONTURK INVT LTD - TAKORADI'!C37</f>
        <v>ALIFE ROSE 40 X 100G</v>
      </c>
      <c r="E1293" s="433" t="str">
        <f>'SONTURK INVT LTD - TAKORADI'!D37</f>
        <v>SOAP</v>
      </c>
      <c r="F1293" s="433" t="str">
        <f>'SONTURK INVT LTD - TAKORADI'!E37</f>
        <v>ALIFE</v>
      </c>
      <c r="G1293" s="443">
        <f>'SONTURK INVT LTD - TAKORADI'!F37</f>
        <v>0.16933333333333334</v>
      </c>
      <c r="H1293" s="434">
        <f>'SONTURK INVT LTD - TAKORADI'!G37</f>
        <v>42.333333333333336</v>
      </c>
      <c r="I1293" s="443">
        <f>'SONTURK INVT LTD - TAKORADI'!H37</f>
        <v>3513.3333333333339</v>
      </c>
      <c r="J1293" s="433">
        <f>'SONTURK INVT LTD - TAKORADI'!I37</f>
        <v>0</v>
      </c>
      <c r="K1293" s="443">
        <f>'SONTURK INVT LTD - TAKORADI'!J37</f>
        <v>0</v>
      </c>
      <c r="L1293" s="443">
        <f>'SONTURK INVT LTD - TAKORADI'!K37</f>
        <v>0</v>
      </c>
      <c r="M1293" s="443">
        <f>'SONTURK INVT LTD - TAKORADI'!L37</f>
        <v>82.992125984251985</v>
      </c>
      <c r="N1293" s="433">
        <f>'SONTURK INVT LTD - TAKORADI'!M37</f>
        <v>12</v>
      </c>
      <c r="O1293" s="444">
        <f>'SONTURK INVT LTD - TAKORADI'!N37</f>
        <v>2.3941895470438457E-3</v>
      </c>
      <c r="P1293" s="433">
        <f>'SONTURK INVT LTD - TAKORADI'!O37</f>
        <v>0.99226657924418615</v>
      </c>
      <c r="Q1293" s="433" t="str">
        <f>'SONTURK INVT LTD - TAKORADI'!P37</f>
        <v>C</v>
      </c>
      <c r="R1293" s="434">
        <f>'SONTURK INVT LTD - TAKORADI'!Q37</f>
        <v>1.9242424242424243</v>
      </c>
      <c r="S1293" s="443">
        <f>'SONTURK INVT LTD - TAKORADI'!R37</f>
        <v>7.6969696969696969E-3</v>
      </c>
      <c r="T1293" s="443">
        <f>'SONTURK INVT LTD - TAKORADI'!S37</f>
        <v>159.69696969696972</v>
      </c>
      <c r="U1293" s="433">
        <f>'SONTURK INVT LTD - TAKORADI'!T37</f>
        <v>30</v>
      </c>
      <c r="V1293" s="433">
        <f>'SONTURK INVT LTD - TAKORADI'!U37</f>
        <v>3</v>
      </c>
      <c r="W1293" s="433">
        <f>'SONTURK INVT LTD - TAKORADI'!V37</f>
        <v>33</v>
      </c>
      <c r="X1293" s="434">
        <f>'SONTURK INVT LTD - TAKORADI'!W37</f>
        <v>63.5</v>
      </c>
      <c r="Y1293" s="434">
        <f>'SONTURK INVT LTD - TAKORADI'!X37</f>
        <v>63.5</v>
      </c>
      <c r="Z1293" s="443">
        <f>'SONTURK INVT LTD - TAKORADI'!Y37</f>
        <v>0.254</v>
      </c>
      <c r="AA1293" s="444">
        <f>'SONTURK INVT LTD - TAKORADI'!Z37</f>
        <v>0.254</v>
      </c>
      <c r="AB1293" s="446" t="str">
        <f>'SONTURK INVT LTD - TAKORADI'!AA37</f>
        <v>VERY LOW-ORDER URGENTLY</v>
      </c>
      <c r="AC1293" s="443">
        <f>'SONTURK INVT LTD - TAKORADI'!AB37</f>
        <v>5270.0000000000009</v>
      </c>
      <c r="AD1293" s="450">
        <f>Table1[[#This Row],[Stock Sell in/Sell out]]*Table1[[#This Row],[Stock Norm +Transit Time]]/Table1[[#This Row],[Stock Norm QTY]]</f>
        <v>0</v>
      </c>
      <c r="AE1293" s="443">
        <f>Table1[[#This Row],[Stock Norm +Transit Time]]*Table1[[#This Row],[Av. Daily Sales MT]]</f>
        <v>0.254</v>
      </c>
    </row>
    <row r="1294" spans="1:31" hidden="1">
      <c r="A1294" s="433" t="s">
        <v>116</v>
      </c>
      <c r="B1294" s="433" t="s">
        <v>150</v>
      </c>
      <c r="C1294" s="433" t="str">
        <f>'SONTURK INVT LTD - TAKORADI'!B38</f>
        <v>W205</v>
      </c>
      <c r="D1294" s="433" t="str">
        <f>'SONTURK INVT LTD - TAKORADI'!C38</f>
        <v>ALIFE ROSE 18X200G</v>
      </c>
      <c r="E1294" s="433" t="str">
        <f>'SONTURK INVT LTD - TAKORADI'!D38</f>
        <v>SOAP</v>
      </c>
      <c r="F1294" s="433" t="str">
        <f>'SONTURK INVT LTD - TAKORADI'!E38</f>
        <v>ALIFE</v>
      </c>
      <c r="G1294" s="443">
        <f>'SONTURK INVT LTD - TAKORADI'!F38</f>
        <v>0.15959999999999994</v>
      </c>
      <c r="H1294" s="434">
        <f>'SONTURK INVT LTD - TAKORADI'!G38</f>
        <v>44.333333333333329</v>
      </c>
      <c r="I1294" s="443">
        <f>'SONTURK INVT LTD - TAKORADI'!H38</f>
        <v>3487.4666666666667</v>
      </c>
      <c r="J1294" s="433">
        <f>'SONTURK INVT LTD - TAKORADI'!I38</f>
        <v>8</v>
      </c>
      <c r="K1294" s="443">
        <f>'SONTURK INVT LTD - TAKORADI'!J38</f>
        <v>2.8799999999999999E-2</v>
      </c>
      <c r="L1294" s="443">
        <f>'SONTURK INVT LTD - TAKORADI'!K38</f>
        <v>629.31729323308275</v>
      </c>
      <c r="M1294" s="443">
        <f>'SONTURK INVT LTD - TAKORADI'!L38</f>
        <v>78.664661654135344</v>
      </c>
      <c r="N1294" s="433">
        <f>'SONTURK INVT LTD - TAKORADI'!M38</f>
        <v>12</v>
      </c>
      <c r="O1294" s="444">
        <f>'SONTURK INVT LTD - TAKORADI'!N38</f>
        <v>2.2565707778043165E-3</v>
      </c>
      <c r="P1294" s="433">
        <f>'SONTURK INVT LTD - TAKORADI'!O38</f>
        <v>0.99452315002199043</v>
      </c>
      <c r="Q1294" s="433" t="str">
        <f>'SONTURK INVT LTD - TAKORADI'!P38</f>
        <v>C</v>
      </c>
      <c r="R1294" s="434">
        <f>'SONTURK INVT LTD - TAKORADI'!Q38</f>
        <v>2.0151515151515151</v>
      </c>
      <c r="S1294" s="443">
        <f>'SONTURK INVT LTD - TAKORADI'!R38</f>
        <v>7.2545454545454519E-3</v>
      </c>
      <c r="T1294" s="443">
        <f>'SONTURK INVT LTD - TAKORADI'!S38</f>
        <v>158.52121212121213</v>
      </c>
      <c r="U1294" s="433">
        <f>'SONTURK INVT LTD - TAKORADI'!T38</f>
        <v>30</v>
      </c>
      <c r="V1294" s="433">
        <f>'SONTURK INVT LTD - TAKORADI'!U38</f>
        <v>3</v>
      </c>
      <c r="W1294" s="433">
        <f>'SONTURK INVT LTD - TAKORADI'!V38</f>
        <v>33</v>
      </c>
      <c r="X1294" s="434">
        <f>'SONTURK INVT LTD - TAKORADI'!W38</f>
        <v>66.5</v>
      </c>
      <c r="Y1294" s="434">
        <f>'SONTURK INVT LTD - TAKORADI'!X38</f>
        <v>58.5</v>
      </c>
      <c r="Z1294" s="443">
        <f>'SONTURK INVT LTD - TAKORADI'!Y38</f>
        <v>0.21059999999999993</v>
      </c>
      <c r="AA1294" s="444">
        <f>'SONTURK INVT LTD - TAKORADI'!Z38</f>
        <v>0.21059999999999993</v>
      </c>
      <c r="AB1294" s="446" t="str">
        <f>'SONTURK INVT LTD - TAKORADI'!AA38</f>
        <v>VERY LOW-ORDER URGENTLY</v>
      </c>
      <c r="AC1294" s="443">
        <f>'SONTURK INVT LTD - TAKORADI'!AB38</f>
        <v>4601.8827067669172</v>
      </c>
      <c r="AD1294" s="450">
        <f>Table1[[#This Row],[Stock Sell in/Sell out]]*Table1[[#This Row],[Stock Norm +Transit Time]]/Table1[[#This Row],[Stock Norm QTY]]</f>
        <v>3.969924812030075</v>
      </c>
      <c r="AE1294" s="443">
        <f>Table1[[#This Row],[Stock Norm +Transit Time]]*Table1[[#This Row],[Av. Daily Sales MT]]</f>
        <v>0.23939999999999992</v>
      </c>
    </row>
    <row r="1295" spans="1:31" hidden="1">
      <c r="A1295" s="433" t="s">
        <v>116</v>
      </c>
      <c r="B1295" s="433" t="s">
        <v>150</v>
      </c>
      <c r="C1295" s="433" t="str">
        <f>'SONTURK INVT LTD - TAKORADI'!B39</f>
        <v>W194</v>
      </c>
      <c r="D1295" s="433" t="str">
        <f>'SONTURK INVT LTD - TAKORADI'!C39</f>
        <v>ALIFE MEDICATED 18X200G</v>
      </c>
      <c r="E1295" s="433" t="str">
        <f>'SONTURK INVT LTD - TAKORADI'!D39</f>
        <v>SOAP</v>
      </c>
      <c r="F1295" s="433" t="str">
        <f>'SONTURK INVT LTD - TAKORADI'!E39</f>
        <v>ALIFE</v>
      </c>
      <c r="G1295" s="443">
        <f>'SONTURK INVT LTD - TAKORADI'!F39</f>
        <v>0.13319999999999999</v>
      </c>
      <c r="H1295" s="434">
        <f>'SONTURK INVT LTD - TAKORADI'!G39</f>
        <v>37</v>
      </c>
      <c r="I1295" s="443">
        <f>'SONTURK INVT LTD - TAKORADI'!H39</f>
        <v>2920</v>
      </c>
      <c r="J1295" s="433">
        <f>'SONTURK INVT LTD - TAKORADI'!I39</f>
        <v>45</v>
      </c>
      <c r="K1295" s="443">
        <f>'SONTURK INVT LTD - TAKORADI'!J39</f>
        <v>0.16200000000000001</v>
      </c>
      <c r="L1295" s="443">
        <f>'SONTURK INVT LTD - TAKORADI'!K39</f>
        <v>3551.3513513513512</v>
      </c>
      <c r="M1295" s="443">
        <f>'SONTURK INVT LTD - TAKORADI'!L39</f>
        <v>78.918918918918919</v>
      </c>
      <c r="N1295" s="433">
        <f>'SONTURK INVT LTD - TAKORADI'!M39</f>
        <v>6</v>
      </c>
      <c r="O1295" s="444">
        <f>'SONTURK INVT LTD - TAKORADI'!N39</f>
        <v>1.8833034310998436E-3</v>
      </c>
      <c r="P1295" s="433">
        <f>'SONTURK INVT LTD - TAKORADI'!O39</f>
        <v>0.99640645345309031</v>
      </c>
      <c r="Q1295" s="433" t="str">
        <f>'SONTURK INVT LTD - TAKORADI'!P39</f>
        <v>C</v>
      </c>
      <c r="R1295" s="434">
        <f>'SONTURK INVT LTD - TAKORADI'!Q39</f>
        <v>1.6818181818181819</v>
      </c>
      <c r="S1295" s="443">
        <f>'SONTURK INVT LTD - TAKORADI'!R39</f>
        <v>6.0545454545454539E-3</v>
      </c>
      <c r="T1295" s="443">
        <f>'SONTURK INVT LTD - TAKORADI'!S39</f>
        <v>132.72727272727272</v>
      </c>
      <c r="U1295" s="433">
        <f>'SONTURK INVT LTD - TAKORADI'!T39</f>
        <v>30</v>
      </c>
      <c r="V1295" s="433">
        <f>'SONTURK INVT LTD - TAKORADI'!U39</f>
        <v>3</v>
      </c>
      <c r="W1295" s="433">
        <f>'SONTURK INVT LTD - TAKORADI'!V39</f>
        <v>33</v>
      </c>
      <c r="X1295" s="434">
        <f>'SONTURK INVT LTD - TAKORADI'!W39</f>
        <v>55.5</v>
      </c>
      <c r="Y1295" s="434">
        <f>'SONTURK INVT LTD - TAKORADI'!X39</f>
        <v>10.5</v>
      </c>
      <c r="Z1295" s="443">
        <f>'SONTURK INVT LTD - TAKORADI'!Y39</f>
        <v>3.7799999999999993E-2</v>
      </c>
      <c r="AA1295" s="444">
        <f>'SONTURK INVT LTD - TAKORADI'!Z39</f>
        <v>3.7799999999999993E-2</v>
      </c>
      <c r="AB1295" s="446" t="str">
        <f>'SONTURK INVT LTD - TAKORADI'!AA39</f>
        <v>VERY LOW-ORDER URGENTLY</v>
      </c>
      <c r="AC1295" s="443">
        <f>'SONTURK INVT LTD - TAKORADI'!AB39</f>
        <v>828.64864864864865</v>
      </c>
      <c r="AD1295" s="450">
        <f>Table1[[#This Row],[Stock Sell in/Sell out]]*Table1[[#This Row],[Stock Norm +Transit Time]]/Table1[[#This Row],[Stock Norm QTY]]</f>
        <v>26.756756756756758</v>
      </c>
      <c r="AE1295" s="443">
        <f>Table1[[#This Row],[Stock Norm +Transit Time]]*Table1[[#This Row],[Av. Daily Sales MT]]</f>
        <v>0.19979999999999998</v>
      </c>
    </row>
    <row r="1296" spans="1:31" hidden="1">
      <c r="A1296" s="433" t="s">
        <v>116</v>
      </c>
      <c r="B1296" s="433" t="s">
        <v>150</v>
      </c>
      <c r="C1296" s="433" t="str">
        <f>'SONTURK INVT LTD - TAKORADI'!B40</f>
        <v>W234</v>
      </c>
      <c r="D1296" s="433" t="str">
        <f>'SONTURK INVT LTD - TAKORADI'!C40</f>
        <v>JAMAA BLUE SOAP LAMINATED 24 X 200G</v>
      </c>
      <c r="E1296" s="433" t="str">
        <f>'SONTURK INVT LTD - TAKORADI'!D40</f>
        <v>SOAP</v>
      </c>
      <c r="F1296" s="433" t="str">
        <f>'SONTURK INVT LTD - TAKORADI'!E40</f>
        <v>JAMAA</v>
      </c>
      <c r="G1296" s="443">
        <f>'SONTURK INVT LTD - TAKORADI'!F40</f>
        <v>0.12799999999999997</v>
      </c>
      <c r="H1296" s="434">
        <f>'SONTURK INVT LTD - TAKORADI'!G40</f>
        <v>26.666666666666668</v>
      </c>
      <c r="I1296" s="443">
        <f>'SONTURK INVT LTD - TAKORADI'!H40</f>
        <v>1971.4133333333339</v>
      </c>
      <c r="J1296" s="433">
        <f>'SONTURK INVT LTD - TAKORADI'!I40</f>
        <v>251</v>
      </c>
      <c r="K1296" s="443">
        <f>'SONTURK INVT LTD - TAKORADI'!J40</f>
        <v>1.2047999999999999</v>
      </c>
      <c r="L1296" s="443">
        <f>'SONTURK INVT LTD - TAKORADI'!K40</f>
        <v>18555.928000000004</v>
      </c>
      <c r="M1296" s="443">
        <f>'SONTURK INVT LTD - TAKORADI'!L40</f>
        <v>73.928000000000011</v>
      </c>
      <c r="N1296" s="433">
        <f>'SONTURK INVT LTD - TAKORADI'!M40</f>
        <v>20</v>
      </c>
      <c r="O1296" s="444">
        <f>'SONTURK INVT LTD - TAKORADI'!N40</f>
        <v>1.8097810749307804E-3</v>
      </c>
      <c r="P1296" s="433">
        <f>'SONTURK INVT LTD - TAKORADI'!O40</f>
        <v>0.99821623452802111</v>
      </c>
      <c r="Q1296" s="433" t="str">
        <f>'SONTURK INVT LTD - TAKORADI'!P40</f>
        <v>C</v>
      </c>
      <c r="R1296" s="434">
        <f>'SONTURK INVT LTD - TAKORADI'!Q40</f>
        <v>1.2121212121212122</v>
      </c>
      <c r="S1296" s="443">
        <f>'SONTURK INVT LTD - TAKORADI'!R40</f>
        <v>5.818181818181817E-3</v>
      </c>
      <c r="T1296" s="443">
        <f>'SONTURK INVT LTD - TAKORADI'!S40</f>
        <v>89.609696969696998</v>
      </c>
      <c r="U1296" s="433">
        <f>'SONTURK INVT LTD - TAKORADI'!T40</f>
        <v>30</v>
      </c>
      <c r="V1296" s="433">
        <f>'SONTURK INVT LTD - TAKORADI'!U40</f>
        <v>3</v>
      </c>
      <c r="W1296" s="433">
        <f>'SONTURK INVT LTD - TAKORADI'!V40</f>
        <v>33</v>
      </c>
      <c r="X1296" s="434">
        <f>'SONTURK INVT LTD - TAKORADI'!W40</f>
        <v>40</v>
      </c>
      <c r="Y1296" s="434">
        <f>'SONTURK INVT LTD - TAKORADI'!X40</f>
        <v>0</v>
      </c>
      <c r="Z1296" s="443">
        <f>'SONTURK INVT LTD - TAKORADI'!Y40</f>
        <v>0</v>
      </c>
      <c r="AA1296" s="444">
        <f>'SONTURK INVT LTD - TAKORADI'!Z40</f>
        <v>0</v>
      </c>
      <c r="AB1296" s="446" t="str">
        <f>'SONTURK INVT LTD - TAKORADI'!AA40</f>
        <v>VERY LOW-ORDER URGENTLY</v>
      </c>
      <c r="AC1296" s="443">
        <f>'SONTURK INVT LTD - TAKORADI'!AB40</f>
        <v>0</v>
      </c>
      <c r="AD1296" s="450">
        <f>Table1[[#This Row],[Stock Sell in/Sell out]]*Table1[[#This Row],[Stock Norm +Transit Time]]/Table1[[#This Row],[Stock Norm QTY]]</f>
        <v>207.07499999999999</v>
      </c>
      <c r="AE1296" s="443">
        <f>Table1[[#This Row],[Stock Norm +Transit Time]]*Table1[[#This Row],[Av. Daily Sales MT]]</f>
        <v>0.19199999999999995</v>
      </c>
    </row>
    <row r="1297" spans="1:31" hidden="1">
      <c r="A1297" s="433" t="s">
        <v>116</v>
      </c>
      <c r="B1297" s="433" t="s">
        <v>150</v>
      </c>
      <c r="C1297" s="433" t="str">
        <f>'SONTURK INVT LTD - TAKORADI'!B41</f>
        <v>W189</v>
      </c>
      <c r="D1297" s="433" t="str">
        <f>'SONTURK INVT LTD - TAKORADI'!C41</f>
        <v>SFO 850ML BTL</v>
      </c>
      <c r="E1297" s="433" t="str">
        <f>'SONTURK INVT LTD - TAKORADI'!D41</f>
        <v>SUNFLOWER OIL</v>
      </c>
      <c r="F1297" s="433" t="str">
        <f>'SONTURK INVT LTD - TAKORADI'!E41</f>
        <v>FORTUNE</v>
      </c>
      <c r="G1297" s="443">
        <f>'SONTURK INVT LTD - TAKORADI'!F41</f>
        <v>0.12615999999999999</v>
      </c>
      <c r="H1297" s="434">
        <f>'SONTURK INVT LTD - TAKORADI'!G41</f>
        <v>12.666666666666666</v>
      </c>
      <c r="I1297" s="443">
        <f>'SONTURK INVT LTD - TAKORADI'!H41</f>
        <v>3606.6666666666665</v>
      </c>
      <c r="J1297" s="433">
        <f>'SONTURK INVT LTD - TAKORADI'!I41</f>
        <v>0</v>
      </c>
      <c r="K1297" s="443">
        <f>'SONTURK INVT LTD - TAKORADI'!J41</f>
        <v>0</v>
      </c>
      <c r="L1297" s="443">
        <f>'SONTURK INVT LTD - TAKORADI'!K41</f>
        <v>0</v>
      </c>
      <c r="M1297" s="443">
        <f>'SONTURK INVT LTD - TAKORADI'!L41</f>
        <v>284.73684210526318</v>
      </c>
      <c r="N1297" s="433">
        <f>'SONTURK INVT LTD - TAKORADI'!M41</f>
        <v>12</v>
      </c>
      <c r="O1297" s="444">
        <f>'SONTURK INVT LTD - TAKORADI'!N41</f>
        <v>1.7837654719786509E-3</v>
      </c>
      <c r="P1297" s="433">
        <f>'SONTURK INVT LTD - TAKORADI'!O41</f>
        <v>0.99999999999999978</v>
      </c>
      <c r="Q1297" s="433" t="str">
        <f>'SONTURK INVT LTD - TAKORADI'!P41</f>
        <v>C</v>
      </c>
      <c r="R1297" s="434">
        <f>'SONTURK INVT LTD - TAKORADI'!Q41</f>
        <v>0.57575757575757569</v>
      </c>
      <c r="S1297" s="443">
        <f>'SONTURK INVT LTD - TAKORADI'!R41</f>
        <v>5.734545454545454E-3</v>
      </c>
      <c r="T1297" s="443">
        <f>'SONTURK INVT LTD - TAKORADI'!S41</f>
        <v>163.93939393939394</v>
      </c>
      <c r="U1297" s="433">
        <f>'SONTURK INVT LTD - TAKORADI'!T41</f>
        <v>30</v>
      </c>
      <c r="V1297" s="433">
        <f>'SONTURK INVT LTD - TAKORADI'!U41</f>
        <v>3</v>
      </c>
      <c r="W1297" s="433">
        <f>'SONTURK INVT LTD - TAKORADI'!V41</f>
        <v>33</v>
      </c>
      <c r="X1297" s="434">
        <f>'SONTURK INVT LTD - TAKORADI'!W41</f>
        <v>18.999999999999996</v>
      </c>
      <c r="Y1297" s="434">
        <f>'SONTURK INVT LTD - TAKORADI'!X41</f>
        <v>18.999999999999996</v>
      </c>
      <c r="Z1297" s="443">
        <f>'SONTURK INVT LTD - TAKORADI'!Y41</f>
        <v>0.18923999999999996</v>
      </c>
      <c r="AA1297" s="444">
        <f>'SONTURK INVT LTD - TAKORADI'!Z41</f>
        <v>0.18923999999999996</v>
      </c>
      <c r="AB1297" s="446" t="str">
        <f>'SONTURK INVT LTD - TAKORADI'!AA41</f>
        <v>VERY LOW-ORDER URGENTLY</v>
      </c>
      <c r="AC1297" s="443">
        <f>'SONTURK INVT LTD - TAKORADI'!AB41</f>
        <v>5409.9999999999991</v>
      </c>
      <c r="AD1297" s="450">
        <f>Table1[[#This Row],[Stock Sell in/Sell out]]*Table1[[#This Row],[Stock Norm +Transit Time]]/Table1[[#This Row],[Stock Norm QTY]]</f>
        <v>0</v>
      </c>
      <c r="AE1297" s="443">
        <f>Table1[[#This Row],[Stock Norm +Transit Time]]*Table1[[#This Row],[Av. Daily Sales MT]]</f>
        <v>0.18923999999999999</v>
      </c>
    </row>
    <row r="1298" spans="1:31" hidden="1">
      <c r="A1298" s="433" t="s">
        <v>119</v>
      </c>
      <c r="B1298" s="433" t="s">
        <v>150</v>
      </c>
      <c r="C1298" s="433" t="str">
        <f>'SONTURK INVT LTD - CAPE COAST'!B5</f>
        <v>W042</v>
      </c>
      <c r="D1298" s="433" t="str">
        <f>'SONTURK INVT LTD - CAPE COAST'!C5</f>
        <v>FORTUNE VIET 5KG</v>
      </c>
      <c r="E1298" s="433" t="str">
        <f>'SONTURK INVT LTD - CAPE COAST'!D5</f>
        <v>RICE</v>
      </c>
      <c r="F1298" s="433" t="str">
        <f>'SONTURK INVT LTD - CAPE COAST'!E5</f>
        <v>FORTUNE</v>
      </c>
      <c r="G1298" s="443">
        <f>'SONTURK INVT LTD - CAPE COAST'!F5</f>
        <v>41.16333333333305</v>
      </c>
      <c r="H1298" s="434">
        <f>'SONTURK INVT LTD - CAPE COAST'!G5</f>
        <v>1522.6666666666665</v>
      </c>
      <c r="I1298" s="443">
        <f>'SONTURK INVT LTD - CAPE COAST'!H5</f>
        <v>609291.66666666791</v>
      </c>
      <c r="J1298" s="433">
        <f>'SONTURK INVT LTD - CAPE COAST'!I5</f>
        <v>328</v>
      </c>
      <c r="K1298" s="443">
        <f>'SONTURK INVT LTD - CAPE COAST'!J5</f>
        <v>8.1999999999999993</v>
      </c>
      <c r="L1298" s="443">
        <f>'SONTURK INVT LTD - CAPE COAST'!K5</f>
        <v>131248.46760070079</v>
      </c>
      <c r="M1298" s="443">
        <f>'SONTURK INVT LTD - CAPE COAST'!L5</f>
        <v>400.14776707530734</v>
      </c>
      <c r="N1298" s="433">
        <f>'SONTURK INVT LTD - CAPE COAST'!M5</f>
        <v>1</v>
      </c>
      <c r="O1298" s="444">
        <f>'SONTURK INVT LTD - CAPE COAST'!N5</f>
        <v>0.19296242337677491</v>
      </c>
      <c r="P1298" s="433">
        <f>'SONTURK INVT LTD - CAPE COAST'!O5</f>
        <v>0.19296242337677491</v>
      </c>
      <c r="Q1298" s="433" t="str">
        <f>'SONTURK INVT LTD - CAPE COAST'!P5</f>
        <v>A</v>
      </c>
      <c r="R1298" s="434">
        <f>'SONTURK INVT LTD - CAPE COAST'!Q5</f>
        <v>69.212121212121204</v>
      </c>
      <c r="S1298" s="443">
        <f>'SONTURK INVT LTD - CAPE COAST'!R5</f>
        <v>1.8710606060605932</v>
      </c>
      <c r="T1298" s="443">
        <f>'SONTURK INVT LTD - CAPE COAST'!S5</f>
        <v>27695.075757575814</v>
      </c>
      <c r="U1298" s="433">
        <f>'SONTURK INVT LTD - CAPE COAST'!T5</f>
        <v>7</v>
      </c>
      <c r="V1298" s="433">
        <f>'SONTURK INVT LTD - CAPE COAST'!U5</f>
        <v>3</v>
      </c>
      <c r="W1298" s="433">
        <f>'SONTURK INVT LTD - CAPE COAST'!V5</f>
        <v>10</v>
      </c>
      <c r="X1298" s="434">
        <f>'SONTURK INVT LTD - CAPE COAST'!W5</f>
        <v>692.12121212121201</v>
      </c>
      <c r="Y1298" s="434">
        <f>'SONTURK INVT LTD - CAPE COAST'!X5</f>
        <v>364.12121212121201</v>
      </c>
      <c r="Z1298" s="443">
        <f>'SONTURK INVT LTD - CAPE COAST'!Y5</f>
        <v>9.8435482672609815</v>
      </c>
      <c r="AA1298" s="444">
        <f>'SONTURK INVT LTD - CAPE COAST'!Z5</f>
        <v>0.47390542907180394</v>
      </c>
      <c r="AB1298" s="446" t="str">
        <f>'SONTURK INVT LTD - CAPE COAST'!AA5</f>
        <v>VERY LOW-ORDER URGENTLY</v>
      </c>
      <c r="AC1298" s="443">
        <f>'SONTURK INVT LTD - CAPE COAST'!AB5</f>
        <v>145702.28997505733</v>
      </c>
      <c r="AD1298" s="450">
        <f>Table1[[#This Row],[Stock Sell in/Sell out]]*Table1[[#This Row],[Stock Norm +Transit Time]]/Table1[[#This Row],[Stock Norm QTY]]</f>
        <v>4.7390542907180393</v>
      </c>
      <c r="AE1298" s="443">
        <f>Table1[[#This Row],[Stock Norm +Transit Time]]*Table1[[#This Row],[Av. Daily Sales MT]]</f>
        <v>18.710606060605933</v>
      </c>
    </row>
    <row r="1299" spans="1:31" hidden="1">
      <c r="A1299" s="433" t="s">
        <v>119</v>
      </c>
      <c r="B1299" s="433" t="s">
        <v>150</v>
      </c>
      <c r="C1299" s="433" t="str">
        <f>'SONTURK INVT LTD - CAPE COAST'!B6</f>
        <v>W170</v>
      </c>
      <c r="D1299" s="433" t="str">
        <f>'SONTURK INVT LTD - CAPE COAST'!C6</f>
        <v>FRYTOL 900ML SCH</v>
      </c>
      <c r="E1299" s="433" t="str">
        <f>'SONTURK INVT LTD - CAPE COAST'!D6</f>
        <v>COOKING OIL</v>
      </c>
      <c r="F1299" s="433" t="str">
        <f>'SONTURK INVT LTD - CAPE COAST'!E6</f>
        <v>FRYTOL</v>
      </c>
      <c r="G1299" s="443">
        <f>'SONTURK INVT LTD - CAPE COAST'!F6</f>
        <v>33.138180000000361</v>
      </c>
      <c r="H1299" s="434">
        <f>'SONTURK INVT LTD - CAPE COAST'!G6</f>
        <v>3311.666666666667</v>
      </c>
      <c r="I1299" s="443">
        <f>'SONTURK INVT LTD - CAPE COAST'!H6</f>
        <v>1092775.0666666664</v>
      </c>
      <c r="J1299" s="433">
        <f>'SONTURK INVT LTD - CAPE COAST'!I6</f>
        <v>1431</v>
      </c>
      <c r="K1299" s="443">
        <f>'SONTURK INVT LTD - CAPE COAST'!J6</f>
        <v>13.909320000000001</v>
      </c>
      <c r="L1299" s="443">
        <f>'SONTURK INVT LTD - CAPE COAST'!K6</f>
        <v>472197.62065425247</v>
      </c>
      <c r="M1299" s="443">
        <f>'SONTURK INVT LTD - CAPE COAST'!L6</f>
        <v>329.97737292400592</v>
      </c>
      <c r="N1299" s="433">
        <f>'SONTURK INVT LTD - CAPE COAST'!M6</f>
        <v>24</v>
      </c>
      <c r="O1299" s="444">
        <f>'SONTURK INVT LTD - CAPE COAST'!N6</f>
        <v>0.15534270432656624</v>
      </c>
      <c r="P1299" s="433">
        <f>'SONTURK INVT LTD - CAPE COAST'!O6</f>
        <v>0.34830512770334116</v>
      </c>
      <c r="Q1299" s="433" t="str">
        <f>'SONTURK INVT LTD - CAPE COAST'!P6</f>
        <v>A</v>
      </c>
      <c r="R1299" s="434">
        <f>'SONTURK INVT LTD - CAPE COAST'!Q6</f>
        <v>150.53030303030303</v>
      </c>
      <c r="S1299" s="443">
        <f>'SONTURK INVT LTD - CAPE COAST'!R6</f>
        <v>1.5062809090909255</v>
      </c>
      <c r="T1299" s="443">
        <f>'SONTURK INVT LTD - CAPE COAST'!S6</f>
        <v>49671.593939393926</v>
      </c>
      <c r="U1299" s="433">
        <f>'SONTURK INVT LTD - CAPE COAST'!T6</f>
        <v>7</v>
      </c>
      <c r="V1299" s="433">
        <f>'SONTURK INVT LTD - CAPE COAST'!U6</f>
        <v>3</v>
      </c>
      <c r="W1299" s="433">
        <f>'SONTURK INVT LTD - CAPE COAST'!V6</f>
        <v>10</v>
      </c>
      <c r="X1299" s="434">
        <f>'SONTURK INVT LTD - CAPE COAST'!W6</f>
        <v>1505.3030303030303</v>
      </c>
      <c r="Y1299" s="434">
        <f>'SONTURK INVT LTD - CAPE COAST'!X6</f>
        <v>74.303030303030255</v>
      </c>
      <c r="Z1299" s="443">
        <f>'SONTURK INVT LTD - CAPE COAST'!Y6</f>
        <v>0.74351299226793088</v>
      </c>
      <c r="AA1299" s="444">
        <f>'SONTURK INVT LTD - CAPE COAST'!Z6</f>
        <v>0.95063915450427783</v>
      </c>
      <c r="AB1299" s="446" t="str">
        <f>'SONTURK INVT LTD - CAPE COAST'!AA6</f>
        <v>LOW MAY- ORDER</v>
      </c>
      <c r="AC1299" s="443">
        <f>'SONTURK INVT LTD - CAPE COAST'!AB6</f>
        <v>24518.318739686725</v>
      </c>
      <c r="AD1299" s="450">
        <f>Table1[[#This Row],[Stock Sell in/Sell out]]*Table1[[#This Row],[Stock Norm +Transit Time]]/Table1[[#This Row],[Stock Norm QTY]]</f>
        <v>9.5063915450427778</v>
      </c>
      <c r="AE1299" s="443">
        <f>Table1[[#This Row],[Stock Norm +Transit Time]]*Table1[[#This Row],[Av. Daily Sales MT]]</f>
        <v>15.062809090909255</v>
      </c>
    </row>
    <row r="1300" spans="1:31" hidden="1">
      <c r="A1300" s="433" t="s">
        <v>119</v>
      </c>
      <c r="B1300" s="433" t="s">
        <v>150</v>
      </c>
      <c r="C1300" s="433" t="str">
        <f>'SONTURK INVT LTD - CAPE COAST'!B7</f>
        <v>W067</v>
      </c>
      <c r="D1300" s="433" t="str">
        <f>'SONTURK INVT LTD - CAPE COAST'!C7</f>
        <v>FORTUNE DELICIOUS 4.5KG</v>
      </c>
      <c r="E1300" s="433" t="str">
        <f>'SONTURK INVT LTD - CAPE COAST'!D7</f>
        <v>RICE</v>
      </c>
      <c r="F1300" s="433" t="str">
        <f>'SONTURK INVT LTD - CAPE COAST'!E7</f>
        <v>FORTUNE DELICIOUS</v>
      </c>
      <c r="G1300" s="443">
        <f>'SONTURK INVT LTD - CAPE COAST'!F7</f>
        <v>14.487000000000148</v>
      </c>
      <c r="H1300" s="434">
        <f>'SONTURK INVT LTD - CAPE COAST'!G7</f>
        <v>510.33333333333337</v>
      </c>
      <c r="I1300" s="443">
        <f>'SONTURK INVT LTD - CAPE COAST'!H7</f>
        <v>207060.53333333402</v>
      </c>
      <c r="J1300" s="433">
        <f>'SONTURK INVT LTD - CAPE COAST'!I7</f>
        <v>30</v>
      </c>
      <c r="K1300" s="443">
        <f>'SONTURK INVT LTD - CAPE COAST'!J7</f>
        <v>0.67500000000000004</v>
      </c>
      <c r="L1300" s="443">
        <f>'SONTURK INVT LTD - CAPE COAST'!K7</f>
        <v>12172.075767472279</v>
      </c>
      <c r="M1300" s="443">
        <f>'SONTURK INVT LTD - CAPE COAST'!L7</f>
        <v>405.73585891574265</v>
      </c>
      <c r="N1300" s="433">
        <f>'SONTURK INVT LTD - CAPE COAST'!M7</f>
        <v>12</v>
      </c>
      <c r="O1300" s="444">
        <f>'SONTURK INVT LTD - CAPE COAST'!N7</f>
        <v>6.7911084965407389E-2</v>
      </c>
      <c r="P1300" s="433">
        <f>'SONTURK INVT LTD - CAPE COAST'!O7</f>
        <v>0.41621621266874853</v>
      </c>
      <c r="Q1300" s="433" t="str">
        <f>'SONTURK INVT LTD - CAPE COAST'!P7</f>
        <v>A</v>
      </c>
      <c r="R1300" s="434">
        <f>'SONTURK INVT LTD - CAPE COAST'!Q7</f>
        <v>23.196969696969699</v>
      </c>
      <c r="S1300" s="443">
        <f>'SONTURK INVT LTD - CAPE COAST'!R7</f>
        <v>0.65850000000000675</v>
      </c>
      <c r="T1300" s="443">
        <f>'SONTURK INVT LTD - CAPE COAST'!S7</f>
        <v>9411.8424242424553</v>
      </c>
      <c r="U1300" s="433">
        <f>'SONTURK INVT LTD - CAPE COAST'!T7</f>
        <v>7</v>
      </c>
      <c r="V1300" s="433">
        <f>'SONTURK INVT LTD - CAPE COAST'!U7</f>
        <v>3</v>
      </c>
      <c r="W1300" s="433">
        <f>'SONTURK INVT LTD - CAPE COAST'!V7</f>
        <v>10</v>
      </c>
      <c r="X1300" s="434">
        <f>'SONTURK INVT LTD - CAPE COAST'!W7</f>
        <v>231.969696969697</v>
      </c>
      <c r="Y1300" s="434">
        <f>'SONTURK INVT LTD - CAPE COAST'!X7</f>
        <v>201.969696969697</v>
      </c>
      <c r="Z1300" s="443">
        <f>'SONTURK INVT LTD - CAPE COAST'!Y7</f>
        <v>5.7333801436969889</v>
      </c>
      <c r="AA1300" s="444">
        <f>'SONTURK INVT LTD - CAPE COAST'!Z7</f>
        <v>0.12932723709993466</v>
      </c>
      <c r="AB1300" s="446" t="str">
        <f>'SONTURK INVT LTD - CAPE COAST'!AA7</f>
        <v>VERY LOW-ORDER URGENTLY</v>
      </c>
      <c r="AC1300" s="443">
        <f>'SONTURK INVT LTD - CAPE COAST'!AB7</f>
        <v>81946.348474952276</v>
      </c>
      <c r="AD1300" s="450">
        <f>Table1[[#This Row],[Stock Sell in/Sell out]]*Table1[[#This Row],[Stock Norm +Transit Time]]/Table1[[#This Row],[Stock Norm QTY]]</f>
        <v>1.2932723709993468</v>
      </c>
      <c r="AE1300" s="443">
        <f>Table1[[#This Row],[Stock Norm +Transit Time]]*Table1[[#This Row],[Av. Daily Sales MT]]</f>
        <v>6.5850000000000675</v>
      </c>
    </row>
    <row r="1301" spans="1:31" hidden="1">
      <c r="A1301" s="433" t="s">
        <v>119</v>
      </c>
      <c r="B1301" s="433" t="s">
        <v>150</v>
      </c>
      <c r="C1301" s="433" t="str">
        <f>'SONTURK INVT LTD - CAPE COAST'!B8</f>
        <v>W151</v>
      </c>
      <c r="D1301" s="433" t="str">
        <f>'SONTURK INVT LTD - CAPE COAST'!C8</f>
        <v>FRYTOL 4.5 LT</v>
      </c>
      <c r="E1301" s="433" t="str">
        <f>'SONTURK INVT LTD - CAPE COAST'!D8</f>
        <v>COOKING OIL</v>
      </c>
      <c r="F1301" s="433" t="str">
        <f>'SONTURK INVT LTD - CAPE COAST'!E8</f>
        <v>FRYTOL</v>
      </c>
      <c r="G1301" s="443">
        <f>'SONTURK INVT LTD - CAPE COAST'!F8</f>
        <v>13.803749999999942</v>
      </c>
      <c r="H1301" s="434">
        <f>'SONTURK INVT LTD - CAPE COAST'!G8</f>
        <v>741.66666666666674</v>
      </c>
      <c r="I1301" s="443">
        <f>'SONTURK INVT LTD - CAPE COAST'!H8</f>
        <v>463919.58333333331</v>
      </c>
      <c r="J1301" s="433">
        <f>'SONTURK INVT LTD - CAPE COAST'!I8</f>
        <v>524</v>
      </c>
      <c r="K1301" s="443">
        <f>'SONTURK INVT LTD - CAPE COAST'!J8</f>
        <v>8.4928499999999989</v>
      </c>
      <c r="L1301" s="443">
        <f>'SONTURK INVT LTD - CAPE COAST'!K8</f>
        <v>327767.00449438201</v>
      </c>
      <c r="M1301" s="443">
        <f>'SONTURK INVT LTD - CAPE COAST'!L8</f>
        <v>625.50955056179771</v>
      </c>
      <c r="N1301" s="433">
        <f>'SONTURK INVT LTD - CAPE COAST'!M8</f>
        <v>6</v>
      </c>
      <c r="O1301" s="444">
        <f>'SONTURK INVT LTD - CAPE COAST'!N8</f>
        <v>6.470819625120651E-2</v>
      </c>
      <c r="P1301" s="433">
        <f>'SONTURK INVT LTD - CAPE COAST'!O8</f>
        <v>0.48092440891995503</v>
      </c>
      <c r="Q1301" s="433" t="str">
        <f>'SONTURK INVT LTD - CAPE COAST'!P8</f>
        <v>A</v>
      </c>
      <c r="R1301" s="434">
        <f>'SONTURK INVT LTD - CAPE COAST'!Q8</f>
        <v>33.712121212121218</v>
      </c>
      <c r="S1301" s="443">
        <f>'SONTURK INVT LTD - CAPE COAST'!R8</f>
        <v>0.62744318181817915</v>
      </c>
      <c r="T1301" s="443">
        <f>'SONTURK INVT LTD - CAPE COAST'!S8</f>
        <v>21087.253787878788</v>
      </c>
      <c r="U1301" s="433">
        <f>'SONTURK INVT LTD - CAPE COAST'!T8</f>
        <v>7</v>
      </c>
      <c r="V1301" s="433">
        <f>'SONTURK INVT LTD - CAPE COAST'!U8</f>
        <v>3</v>
      </c>
      <c r="W1301" s="433">
        <f>'SONTURK INVT LTD - CAPE COAST'!V8</f>
        <v>10</v>
      </c>
      <c r="X1301" s="434">
        <f>'SONTURK INVT LTD - CAPE COAST'!W8</f>
        <v>337.12121212121218</v>
      </c>
      <c r="Y1301" s="434">
        <f>'SONTURK INVT LTD - CAPE COAST'!X8</f>
        <v>0</v>
      </c>
      <c r="Z1301" s="443">
        <f>'SONTURK INVT LTD - CAPE COAST'!Y8</f>
        <v>0</v>
      </c>
      <c r="AA1301" s="444">
        <f>'SONTURK INVT LTD - CAPE COAST'!Z8</f>
        <v>1.554337078651685</v>
      </c>
      <c r="AB1301" s="446" t="str">
        <f>'SONTURK INVT LTD - CAPE COAST'!AA8</f>
        <v>HIGH-DON’T ORDER</v>
      </c>
      <c r="AC1301" s="443">
        <f>'SONTURK INVT LTD - CAPE COAST'!AB8</f>
        <v>0</v>
      </c>
      <c r="AD1301" s="450">
        <f>Table1[[#This Row],[Stock Sell in/Sell out]]*Table1[[#This Row],[Stock Norm +Transit Time]]/Table1[[#This Row],[Stock Norm QTY]]</f>
        <v>15.543370786516851</v>
      </c>
      <c r="AE1301" s="443">
        <f>Table1[[#This Row],[Stock Norm +Transit Time]]*Table1[[#This Row],[Av. Daily Sales MT]]</f>
        <v>6.2744318181817915</v>
      </c>
    </row>
    <row r="1302" spans="1:31" hidden="1">
      <c r="A1302" s="433" t="s">
        <v>119</v>
      </c>
      <c r="B1302" s="433" t="s">
        <v>150</v>
      </c>
      <c r="C1302" s="433" t="str">
        <f>'SONTURK INVT LTD - CAPE COAST'!B9</f>
        <v>W178</v>
      </c>
      <c r="D1302" s="433" t="str">
        <f>'SONTURK INVT LTD - CAPE COAST'!C9</f>
        <v>FRYTOL 450 ML SCH</v>
      </c>
      <c r="E1302" s="433" t="str">
        <f>'SONTURK INVT LTD - CAPE COAST'!D9</f>
        <v>COOKING OIL</v>
      </c>
      <c r="F1302" s="433" t="str">
        <f>'SONTURK INVT LTD - CAPE COAST'!E9</f>
        <v>FRYTOL</v>
      </c>
      <c r="G1302" s="443">
        <f>'SONTURK INVT LTD - CAPE COAST'!F9</f>
        <v>10.582260000000057</v>
      </c>
      <c r="H1302" s="434">
        <f>'SONTURK INVT LTD - CAPE COAST'!G9</f>
        <v>1239.3333333333333</v>
      </c>
      <c r="I1302" s="443">
        <f>'SONTURK INVT LTD - CAPE COAST'!H9</f>
        <v>327382.10000000009</v>
      </c>
      <c r="J1302" s="433">
        <f>'SONTURK INVT LTD - CAPE COAST'!I9</f>
        <v>536</v>
      </c>
      <c r="K1302" s="443">
        <f>'SONTURK INVT LTD - CAPE COAST'!J9</f>
        <v>4.3416000000000006</v>
      </c>
      <c r="L1302" s="443">
        <f>'SONTURK INVT LTD - CAPE COAST'!K9</f>
        <v>141589.67638515335</v>
      </c>
      <c r="M1302" s="443">
        <f>'SONTURK INVT LTD - CAPE COAST'!L9</f>
        <v>264.15984400215177</v>
      </c>
      <c r="N1302" s="433">
        <f>'SONTURK INVT LTD - CAPE COAST'!M9</f>
        <v>1</v>
      </c>
      <c r="O1302" s="444">
        <f>'SONTURK INVT LTD - CAPE COAST'!N9</f>
        <v>4.9606734174503245E-2</v>
      </c>
      <c r="P1302" s="433">
        <f>'SONTURK INVT LTD - CAPE COAST'!O9</f>
        <v>0.53053114309445826</v>
      </c>
      <c r="Q1302" s="433" t="str">
        <f>'SONTURK INVT LTD - CAPE COAST'!P9</f>
        <v>B</v>
      </c>
      <c r="R1302" s="434">
        <f>'SONTURK INVT LTD - CAPE COAST'!Q9</f>
        <v>56.333333333333329</v>
      </c>
      <c r="S1302" s="443">
        <f>'SONTURK INVT LTD - CAPE COAST'!R9</f>
        <v>0.48101181818182076</v>
      </c>
      <c r="T1302" s="443">
        <f>'SONTURK INVT LTD - CAPE COAST'!S9</f>
        <v>14881.004545454549</v>
      </c>
      <c r="U1302" s="433">
        <f>'SONTURK INVT LTD - CAPE COAST'!T9</f>
        <v>14</v>
      </c>
      <c r="V1302" s="433">
        <f>'SONTURK INVT LTD - CAPE COAST'!U9</f>
        <v>3</v>
      </c>
      <c r="W1302" s="433">
        <f>'SONTURK INVT LTD - CAPE COAST'!V9</f>
        <v>17</v>
      </c>
      <c r="X1302" s="434">
        <f>'SONTURK INVT LTD - CAPE COAST'!W9</f>
        <v>957.66666666666663</v>
      </c>
      <c r="Y1302" s="434">
        <f>'SONTURK INVT LTD - CAPE COAST'!X9</f>
        <v>421.66666666666663</v>
      </c>
      <c r="Z1302" s="443">
        <f>'SONTURK INVT LTD - CAPE COAST'!Y9</f>
        <v>3.6004730769230964</v>
      </c>
      <c r="AA1302" s="444">
        <f>'SONTURK INVT LTD - CAPE COAST'!Z9</f>
        <v>0.55969369996519325</v>
      </c>
      <c r="AB1302" s="446" t="str">
        <f>'SONTURK INVT LTD - CAPE COAST'!AA9</f>
        <v>VERY LOW-ORDER URGENTLY</v>
      </c>
      <c r="AC1302" s="443">
        <f>'SONTURK INVT LTD - CAPE COAST'!AB9</f>
        <v>111387.40088757398</v>
      </c>
      <c r="AD1302" s="450">
        <f>Table1[[#This Row],[Stock Sell in/Sell out]]*Table1[[#This Row],[Stock Norm +Transit Time]]/Table1[[#This Row],[Stock Norm QTY]]</f>
        <v>9.5147928994082847</v>
      </c>
      <c r="AE1302" s="443">
        <f>Table1[[#This Row],[Stock Norm +Transit Time]]*Table1[[#This Row],[Av. Daily Sales MT]]</f>
        <v>8.1772009090909528</v>
      </c>
    </row>
    <row r="1303" spans="1:31" hidden="1">
      <c r="A1303" s="433" t="s">
        <v>119</v>
      </c>
      <c r="B1303" s="433" t="s">
        <v>150</v>
      </c>
      <c r="C1303" s="433" t="str">
        <f>'SONTURK INVT LTD - CAPE COAST'!B10</f>
        <v>W019</v>
      </c>
      <c r="D1303" s="433" t="str">
        <f>'SONTURK INVT LTD - CAPE COAST'!C10</f>
        <v xml:space="preserve">FRYTOL YELLOW @25L </v>
      </c>
      <c r="E1303" s="433" t="str">
        <f>'SONTURK INVT LTD - CAPE COAST'!D10</f>
        <v>COOKING OIL</v>
      </c>
      <c r="F1303" s="433" t="str">
        <f>'SONTURK INVT LTD - CAPE COAST'!E10</f>
        <v>FRYTOL</v>
      </c>
      <c r="G1303" s="443">
        <f>'SONTURK INVT LTD - CAPE COAST'!F10</f>
        <v>9.4725000000000144</v>
      </c>
      <c r="H1303" s="434">
        <f>'SONTURK INVT LTD - CAPE COAST'!G10</f>
        <v>421</v>
      </c>
      <c r="I1303" s="443">
        <f>'SONTURK INVT LTD - CAPE COAST'!H10</f>
        <v>271800</v>
      </c>
      <c r="J1303" s="433">
        <f>'SONTURK INVT LTD - CAPE COAST'!I10</f>
        <v>140</v>
      </c>
      <c r="K1303" s="443">
        <f>'SONTURK INVT LTD - CAPE COAST'!J10</f>
        <v>3.15</v>
      </c>
      <c r="L1303" s="443">
        <f>'SONTURK INVT LTD - CAPE COAST'!K10</f>
        <v>90384.798099762469</v>
      </c>
      <c r="M1303" s="443">
        <f>'SONTURK INVT LTD - CAPE COAST'!L10</f>
        <v>645.60570071258906</v>
      </c>
      <c r="N1303" s="433">
        <f>'SONTURK INVT LTD - CAPE COAST'!M10</f>
        <v>1</v>
      </c>
      <c r="O1303" s="444">
        <f>'SONTURK INVT LTD - CAPE COAST'!N10</f>
        <v>4.4404483491048238E-2</v>
      </c>
      <c r="P1303" s="433">
        <f>'SONTURK INVT LTD - CAPE COAST'!O10</f>
        <v>0.57493562658550645</v>
      </c>
      <c r="Q1303" s="433" t="str">
        <f>'SONTURK INVT LTD - CAPE COAST'!P10</f>
        <v>B</v>
      </c>
      <c r="R1303" s="434">
        <f>'SONTURK INVT LTD - CAPE COAST'!Q10</f>
        <v>19.136363636363637</v>
      </c>
      <c r="S1303" s="443">
        <f>'SONTURK INVT LTD - CAPE COAST'!R10</f>
        <v>0.43056818181818246</v>
      </c>
      <c r="T1303" s="443">
        <f>'SONTURK INVT LTD - CAPE COAST'!S10</f>
        <v>12354.545454545454</v>
      </c>
      <c r="U1303" s="433">
        <f>'SONTURK INVT LTD - CAPE COAST'!T10</f>
        <v>14</v>
      </c>
      <c r="V1303" s="433">
        <f>'SONTURK INVT LTD - CAPE COAST'!U10</f>
        <v>3</v>
      </c>
      <c r="W1303" s="433">
        <f>'SONTURK INVT LTD - CAPE COAST'!V10</f>
        <v>17</v>
      </c>
      <c r="X1303" s="434">
        <f>'SONTURK INVT LTD - CAPE COAST'!W10</f>
        <v>325.31818181818181</v>
      </c>
      <c r="Y1303" s="434">
        <f>'SONTURK INVT LTD - CAPE COAST'!X10</f>
        <v>185.31818181818181</v>
      </c>
      <c r="Z1303" s="443">
        <f>'SONTURK INVT LTD - CAPE COAST'!Y10</f>
        <v>4.1696590909090974</v>
      </c>
      <c r="AA1303" s="444">
        <f>'SONTURK INVT LTD - CAPE COAST'!Z10</f>
        <v>0.43034791113595083</v>
      </c>
      <c r="AB1303" s="446" t="str">
        <f>'SONTURK INVT LTD - CAPE COAST'!AA10</f>
        <v>VERY LOW-ORDER URGENTLY</v>
      </c>
      <c r="AC1303" s="443">
        <f>'SONTURK INVT LTD - CAPE COAST'!AB10</f>
        <v>119642.47462751025</v>
      </c>
      <c r="AD1303" s="450">
        <f>Table1[[#This Row],[Stock Sell in/Sell out]]*Table1[[#This Row],[Stock Norm +Transit Time]]/Table1[[#This Row],[Stock Norm QTY]]</f>
        <v>7.3159144893111643</v>
      </c>
      <c r="AE1303" s="443">
        <f>Table1[[#This Row],[Stock Norm +Transit Time]]*Table1[[#This Row],[Av. Daily Sales MT]]</f>
        <v>7.3196590909091022</v>
      </c>
    </row>
    <row r="1304" spans="1:31" hidden="1">
      <c r="A1304" s="433" t="s">
        <v>119</v>
      </c>
      <c r="B1304" s="433" t="s">
        <v>150</v>
      </c>
      <c r="C1304" s="433" t="str">
        <f>'SONTURK INVT LTD - CAPE COAST'!B11</f>
        <v>W140</v>
      </c>
      <c r="D1304" s="433" t="str">
        <f>'SONTURK INVT LTD - CAPE COAST'!C11</f>
        <v>JAMAA CLASSIC 130G</v>
      </c>
      <c r="E1304" s="433" t="str">
        <f>'SONTURK INVT LTD - CAPE COAST'!D11</f>
        <v>SOAP</v>
      </c>
      <c r="F1304" s="433" t="str">
        <f>'SONTURK INVT LTD - CAPE COAST'!E11</f>
        <v>JAMAA</v>
      </c>
      <c r="G1304" s="443">
        <f>'SONTURK INVT LTD - CAPE COAST'!F11</f>
        <v>8.5976800000000058</v>
      </c>
      <c r="H1304" s="434">
        <f>'SONTURK INVT LTD - CAPE COAST'!G11</f>
        <v>1361.6666666666667</v>
      </c>
      <c r="I1304" s="443">
        <f>'SONTURK INVT LTD - CAPE COAST'!H11</f>
        <v>131237.71333333332</v>
      </c>
      <c r="J1304" s="433">
        <f>'SONTURK INVT LTD - CAPE COAST'!I11</f>
        <v>100</v>
      </c>
      <c r="K1304" s="443">
        <f>'SONTURK INVT LTD - CAPE COAST'!J11</f>
        <v>0.624</v>
      </c>
      <c r="L1304" s="443">
        <f>'SONTURK INVT LTD - CAPE COAST'!K11</f>
        <v>9638.020563035494</v>
      </c>
      <c r="M1304" s="443">
        <f>'SONTURK INVT LTD - CAPE COAST'!L11</f>
        <v>96.380205630354936</v>
      </c>
      <c r="N1304" s="433">
        <f>'SONTURK INVT LTD - CAPE COAST'!M11</f>
        <v>72</v>
      </c>
      <c r="O1304" s="444">
        <f>'SONTURK INVT LTD - CAPE COAST'!N11</f>
        <v>4.0303567128140969E-2</v>
      </c>
      <c r="P1304" s="433">
        <f>'SONTURK INVT LTD - CAPE COAST'!O11</f>
        <v>0.61523919371364744</v>
      </c>
      <c r="Q1304" s="433" t="str">
        <f>'SONTURK INVT LTD - CAPE COAST'!P11</f>
        <v>B</v>
      </c>
      <c r="R1304" s="434">
        <f>'SONTURK INVT LTD - CAPE COAST'!Q11</f>
        <v>61.893939393939398</v>
      </c>
      <c r="S1304" s="443">
        <f>'SONTURK INVT LTD - CAPE COAST'!R11</f>
        <v>0.39080363636363663</v>
      </c>
      <c r="T1304" s="443">
        <f>'SONTURK INVT LTD - CAPE COAST'!S11</f>
        <v>5965.3506060606051</v>
      </c>
      <c r="U1304" s="433">
        <f>'SONTURK INVT LTD - CAPE COAST'!T11</f>
        <v>14</v>
      </c>
      <c r="V1304" s="433">
        <f>'SONTURK INVT LTD - CAPE COAST'!U11</f>
        <v>3</v>
      </c>
      <c r="W1304" s="433">
        <f>'SONTURK INVT LTD - CAPE COAST'!V11</f>
        <v>17</v>
      </c>
      <c r="X1304" s="434">
        <f>'SONTURK INVT LTD - CAPE COAST'!W11</f>
        <v>1052.1969696969697</v>
      </c>
      <c r="Y1304" s="434">
        <f>'SONTURK INVT LTD - CAPE COAST'!X11</f>
        <v>952.19696969696975</v>
      </c>
      <c r="Z1304" s="443">
        <f>'SONTURK INVT LTD - CAPE COAST'!Y11</f>
        <v>6.0122532502503656</v>
      </c>
      <c r="AA1304" s="444">
        <f>'SONTURK INVT LTD - CAPE COAST'!Z11</f>
        <v>9.5039239686082508E-2</v>
      </c>
      <c r="AB1304" s="446" t="str">
        <f>'SONTURK INVT LTD - CAPE COAST'!AA11</f>
        <v>VERY LOW-ORDER URGENTLY</v>
      </c>
      <c r="AC1304" s="443">
        <f>'SONTURK INVT LTD - CAPE COAST'!AB11</f>
        <v>91772.939739994792</v>
      </c>
      <c r="AD1304" s="450">
        <f>Table1[[#This Row],[Stock Sell in/Sell out]]*Table1[[#This Row],[Stock Norm +Transit Time]]/Table1[[#This Row],[Stock Norm QTY]]</f>
        <v>1.6156670746634025</v>
      </c>
      <c r="AE1304" s="443">
        <f>Table1[[#This Row],[Stock Norm +Transit Time]]*Table1[[#This Row],[Av. Daily Sales MT]]</f>
        <v>6.6436618181818226</v>
      </c>
    </row>
    <row r="1305" spans="1:31" hidden="1">
      <c r="A1305" s="433" t="s">
        <v>119</v>
      </c>
      <c r="B1305" s="433" t="s">
        <v>150</v>
      </c>
      <c r="C1305" s="433" t="str">
        <f>'SONTURK INVT LTD - CAPE COAST'!B12</f>
        <v>W086</v>
      </c>
      <c r="D1305" s="433" t="str">
        <f>'SONTURK INVT LTD - CAPE COAST'!C12</f>
        <v>JAMAA CLASSI 24 X 300G</v>
      </c>
      <c r="E1305" s="433" t="str">
        <f>'SONTURK INVT LTD - CAPE COAST'!D12</f>
        <v>SOAP</v>
      </c>
      <c r="F1305" s="433" t="str">
        <f>'SONTURK INVT LTD - CAPE COAST'!E12</f>
        <v>JAMAA</v>
      </c>
      <c r="G1305" s="443">
        <f>'SONTURK INVT LTD - CAPE COAST'!F12</f>
        <v>7.7640000000000065</v>
      </c>
      <c r="H1305" s="434">
        <f>'SONTURK INVT LTD - CAPE COAST'!G12</f>
        <v>1061.3333333333333</v>
      </c>
      <c r="I1305" s="443">
        <f>'SONTURK INVT LTD - CAPE COAST'!H12</f>
        <v>114099.39333333331</v>
      </c>
      <c r="J1305" s="433">
        <f>'SONTURK INVT LTD - CAPE COAST'!I12</f>
        <v>8</v>
      </c>
      <c r="K1305" s="443">
        <f>'SONTURK INVT LTD - CAPE COAST'!J12</f>
        <v>6.2100000000000002E-2</v>
      </c>
      <c r="L1305" s="443">
        <f>'SONTURK INVT LTD - CAPE COAST'!K12</f>
        <v>860.04567839195965</v>
      </c>
      <c r="M1305" s="443">
        <f>'SONTURK INVT LTD - CAPE COAST'!L12</f>
        <v>107.50570979899496</v>
      </c>
      <c r="N1305" s="433">
        <f>'SONTURK INVT LTD - CAPE COAST'!M12</f>
        <v>36</v>
      </c>
      <c r="O1305" s="444">
        <f>'SONTURK INVT LTD - CAPE COAST'!N12</f>
        <v>3.6395503808339752E-2</v>
      </c>
      <c r="P1305" s="433">
        <f>'SONTURK INVT LTD - CAPE COAST'!O12</f>
        <v>0.65163469752198722</v>
      </c>
      <c r="Q1305" s="433" t="str">
        <f>'SONTURK INVT LTD - CAPE COAST'!P12</f>
        <v>B</v>
      </c>
      <c r="R1305" s="434">
        <f>'SONTURK INVT LTD - CAPE COAST'!Q12</f>
        <v>48.242424242424242</v>
      </c>
      <c r="S1305" s="443">
        <f>'SONTURK INVT LTD - CAPE COAST'!R12</f>
        <v>0.35290909090909123</v>
      </c>
      <c r="T1305" s="443">
        <f>'SONTURK INVT LTD - CAPE COAST'!S12</f>
        <v>5186.3360606060596</v>
      </c>
      <c r="U1305" s="433">
        <f>'SONTURK INVT LTD - CAPE COAST'!T12</f>
        <v>14</v>
      </c>
      <c r="V1305" s="433">
        <f>'SONTURK INVT LTD - CAPE COAST'!U12</f>
        <v>3</v>
      </c>
      <c r="W1305" s="433">
        <f>'SONTURK INVT LTD - CAPE COAST'!V12</f>
        <v>17</v>
      </c>
      <c r="X1305" s="434">
        <f>'SONTURK INVT LTD - CAPE COAST'!W12</f>
        <v>820.12121212121212</v>
      </c>
      <c r="Y1305" s="434">
        <f>'SONTURK INVT LTD - CAPE COAST'!X12</f>
        <v>812.12121212121212</v>
      </c>
      <c r="Z1305" s="443">
        <f>'SONTURK INVT LTD - CAPE COAST'!Y12</f>
        <v>5.9409319323892245</v>
      </c>
      <c r="AA1305" s="444">
        <f>'SONTURK INVT LTD - CAPE COAST'!Z12</f>
        <v>9.7546556310966603E-3</v>
      </c>
      <c r="AB1305" s="446" t="str">
        <f>'SONTURK INVT LTD - CAPE COAST'!AA12</f>
        <v>VERY LOW-ORDER URGENTLY</v>
      </c>
      <c r="AC1305" s="443">
        <f>'SONTURK INVT LTD - CAPE COAST'!AB12</f>
        <v>87307.667351911063</v>
      </c>
      <c r="AD1305" s="450">
        <f>Table1[[#This Row],[Stock Sell in/Sell out]]*Table1[[#This Row],[Stock Norm +Transit Time]]/Table1[[#This Row],[Stock Norm QTY]]</f>
        <v>0.16582914572864321</v>
      </c>
      <c r="AE1305" s="443">
        <f>Table1[[#This Row],[Stock Norm +Transit Time]]*Table1[[#This Row],[Av. Daily Sales MT]]</f>
        <v>5.9994545454545509</v>
      </c>
    </row>
    <row r="1306" spans="1:31" hidden="1">
      <c r="A1306" s="433" t="s">
        <v>119</v>
      </c>
      <c r="B1306" s="433" t="s">
        <v>150</v>
      </c>
      <c r="C1306" s="433" t="str">
        <f>'SONTURK INVT LTD - CAPE COAST'!B13</f>
        <v>W112</v>
      </c>
      <c r="D1306" s="433" t="str">
        <f>'SONTURK INVT LTD - CAPE COAST'!C13</f>
        <v>FORTUNE DELIGHT 4.5KG</v>
      </c>
      <c r="E1306" s="433" t="str">
        <f>'SONTURK INVT LTD - CAPE COAST'!D13</f>
        <v>RICE</v>
      </c>
      <c r="F1306" s="433" t="str">
        <f>'SONTURK INVT LTD - CAPE COAST'!E13</f>
        <v>FORTUNE DELIGHT</v>
      </c>
      <c r="G1306" s="443">
        <f>'SONTURK INVT LTD - CAPE COAST'!F13</f>
        <v>6.3345000000000251</v>
      </c>
      <c r="H1306" s="434">
        <f>'SONTURK INVT LTD - CAPE COAST'!G13</f>
        <v>213.66666666666669</v>
      </c>
      <c r="I1306" s="443">
        <f>'SONTURK INVT LTD - CAPE COAST'!H13</f>
        <v>116974.00000000004</v>
      </c>
      <c r="J1306" s="433">
        <f>'SONTURK INVT LTD - CAPE COAST'!I13</f>
        <v>557</v>
      </c>
      <c r="K1306" s="443">
        <f>'SONTURK INVT LTD - CAPE COAST'!J13</f>
        <v>12.532500000000001</v>
      </c>
      <c r="L1306" s="443">
        <f>'SONTURK INVT LTD - CAPE COAST'!K13</f>
        <v>304935.34165366623</v>
      </c>
      <c r="M1306" s="443">
        <f>'SONTURK INVT LTD - CAPE COAST'!L13</f>
        <v>547.46021840873652</v>
      </c>
      <c r="N1306" s="433">
        <f>'SONTURK INVT LTD - CAPE COAST'!M13</f>
        <v>24</v>
      </c>
      <c r="O1306" s="444">
        <f>'SONTURK INVT LTD - CAPE COAST'!N13</f>
        <v>2.9694399648883166E-2</v>
      </c>
      <c r="P1306" s="433">
        <f>'SONTURK INVT LTD - CAPE COAST'!O13</f>
        <v>0.68132909717087042</v>
      </c>
      <c r="Q1306" s="433" t="str">
        <f>'SONTURK INVT LTD - CAPE COAST'!P13</f>
        <v>B</v>
      </c>
      <c r="R1306" s="434">
        <f>'SONTURK INVT LTD - CAPE COAST'!Q13</f>
        <v>9.7121212121212128</v>
      </c>
      <c r="S1306" s="443">
        <f>'SONTURK INVT LTD - CAPE COAST'!R13</f>
        <v>0.28793181818181934</v>
      </c>
      <c r="T1306" s="443">
        <f>'SONTURK INVT LTD - CAPE COAST'!S13</f>
        <v>5317.0000000000018</v>
      </c>
      <c r="U1306" s="433">
        <f>'SONTURK INVT LTD - CAPE COAST'!T13</f>
        <v>14</v>
      </c>
      <c r="V1306" s="433">
        <f>'SONTURK INVT LTD - CAPE COAST'!U13</f>
        <v>3</v>
      </c>
      <c r="W1306" s="433">
        <f>'SONTURK INVT LTD - CAPE COAST'!V13</f>
        <v>17</v>
      </c>
      <c r="X1306" s="434">
        <f>'SONTURK INVT LTD - CAPE COAST'!W13</f>
        <v>165.10606060606062</v>
      </c>
      <c r="Y1306" s="434">
        <f>'SONTURK INVT LTD - CAPE COAST'!X13</f>
        <v>0</v>
      </c>
      <c r="Z1306" s="443">
        <f>'SONTURK INVT LTD - CAPE COAST'!Y13</f>
        <v>0</v>
      </c>
      <c r="AA1306" s="444">
        <f>'SONTURK INVT LTD - CAPE COAST'!Z13</f>
        <v>3.3735890612095067</v>
      </c>
      <c r="AB1306" s="446" t="str">
        <f>'SONTURK INVT LTD - CAPE COAST'!AA13</f>
        <v>VERY HIGH-DON’T ORDER</v>
      </c>
      <c r="AC1306" s="443">
        <f>'SONTURK INVT LTD - CAPE COAST'!AB13</f>
        <v>0</v>
      </c>
      <c r="AD1306" s="450">
        <f>Table1[[#This Row],[Stock Sell in/Sell out]]*Table1[[#This Row],[Stock Norm +Transit Time]]/Table1[[#This Row],[Stock Norm QTY]]</f>
        <v>57.351014040561616</v>
      </c>
      <c r="AE1306" s="443">
        <f>Table1[[#This Row],[Stock Norm +Transit Time]]*Table1[[#This Row],[Av. Daily Sales MT]]</f>
        <v>4.8948409090909291</v>
      </c>
    </row>
    <row r="1307" spans="1:31" hidden="1">
      <c r="A1307" s="433" t="s">
        <v>119</v>
      </c>
      <c r="B1307" s="433" t="s">
        <v>150</v>
      </c>
      <c r="C1307" s="433" t="str">
        <f>'SONTURK INVT LTD - CAPE COAST'!B14</f>
        <v>W084</v>
      </c>
      <c r="D1307" s="433" t="str">
        <f>'SONTURK INVT LTD - CAPE COAST'!C14</f>
        <v>JAMAA CLASS 16 X 800G</v>
      </c>
      <c r="E1307" s="433" t="str">
        <f>'SONTURK INVT LTD - CAPE COAST'!D14</f>
        <v>SOAP</v>
      </c>
      <c r="F1307" s="433" t="str">
        <f>'SONTURK INVT LTD - CAPE COAST'!E14</f>
        <v>JAMAA</v>
      </c>
      <c r="G1307" s="443">
        <f>'SONTURK INVT LTD - CAPE COAST'!F14</f>
        <v>6.1994666666666767</v>
      </c>
      <c r="H1307" s="434">
        <f>'SONTURK INVT LTD - CAPE COAST'!G14</f>
        <v>420</v>
      </c>
      <c r="I1307" s="443">
        <f>'SONTURK INVT LTD - CAPE COAST'!H14</f>
        <v>90927.973333333299</v>
      </c>
      <c r="J1307" s="433">
        <f>'SONTURK INVT LTD - CAPE COAST'!I14</f>
        <v>0</v>
      </c>
      <c r="K1307" s="443">
        <f>'SONTURK INVT LTD - CAPE COAST'!J14</f>
        <v>0</v>
      </c>
      <c r="L1307" s="443">
        <f>'SONTURK INVT LTD - CAPE COAST'!K14</f>
        <v>0</v>
      </c>
      <c r="M1307" s="443">
        <f>'SONTURK INVT LTD - CAPE COAST'!L14</f>
        <v>216.49517460317452</v>
      </c>
      <c r="N1307" s="433">
        <f>'SONTURK INVT LTD - CAPE COAST'!M14</f>
        <v>1</v>
      </c>
      <c r="O1307" s="444">
        <f>'SONTURK INVT LTD - CAPE COAST'!N14</f>
        <v>2.9061400396231608E-2</v>
      </c>
      <c r="P1307" s="433">
        <f>'SONTURK INVT LTD - CAPE COAST'!O14</f>
        <v>0.71039049756710204</v>
      </c>
      <c r="Q1307" s="433" t="str">
        <f>'SONTURK INVT LTD - CAPE COAST'!P14</f>
        <v>B</v>
      </c>
      <c r="R1307" s="434">
        <f>'SONTURK INVT LTD - CAPE COAST'!Q14</f>
        <v>19.09090909090909</v>
      </c>
      <c r="S1307" s="443">
        <f>'SONTURK INVT LTD - CAPE COAST'!R14</f>
        <v>0.28179393939393987</v>
      </c>
      <c r="T1307" s="443">
        <f>'SONTURK INVT LTD - CAPE COAST'!S14</f>
        <v>4133.0896969696951</v>
      </c>
      <c r="U1307" s="433">
        <f>'SONTURK INVT LTD - CAPE COAST'!T14</f>
        <v>14</v>
      </c>
      <c r="V1307" s="433">
        <f>'SONTURK INVT LTD - CAPE COAST'!U14</f>
        <v>3</v>
      </c>
      <c r="W1307" s="433">
        <f>'SONTURK INVT LTD - CAPE COAST'!V14</f>
        <v>17</v>
      </c>
      <c r="X1307" s="434">
        <f>'SONTURK INVT LTD - CAPE COAST'!W14</f>
        <v>324.5454545454545</v>
      </c>
      <c r="Y1307" s="434">
        <f>'SONTURK INVT LTD - CAPE COAST'!X14</f>
        <v>324.5454545454545</v>
      </c>
      <c r="Z1307" s="443">
        <f>'SONTURK INVT LTD - CAPE COAST'!Y14</f>
        <v>4.790496969696977</v>
      </c>
      <c r="AA1307" s="444">
        <f>'SONTURK INVT LTD - CAPE COAST'!Z14</f>
        <v>0</v>
      </c>
      <c r="AB1307" s="446" t="str">
        <f>'SONTURK INVT LTD - CAPE COAST'!AA14</f>
        <v>VERY LOW-ORDER URGENTLY</v>
      </c>
      <c r="AC1307" s="443">
        <f>'SONTURK INVT LTD - CAPE COAST'!AB14</f>
        <v>70262.524848484813</v>
      </c>
      <c r="AD1307" s="450">
        <f>Table1[[#This Row],[Stock Sell in/Sell out]]*Table1[[#This Row],[Stock Norm +Transit Time]]/Table1[[#This Row],[Stock Norm QTY]]</f>
        <v>0</v>
      </c>
      <c r="AE1307" s="443">
        <f>Table1[[#This Row],[Stock Norm +Transit Time]]*Table1[[#This Row],[Av. Daily Sales MT]]</f>
        <v>4.7904969696969779</v>
      </c>
    </row>
    <row r="1308" spans="1:31" hidden="1">
      <c r="A1308" s="433" t="s">
        <v>119</v>
      </c>
      <c r="B1308" s="433" t="s">
        <v>150</v>
      </c>
      <c r="C1308" s="433" t="str">
        <f>'SONTURK INVT LTD - CAPE COAST'!B15</f>
        <v>W168</v>
      </c>
      <c r="D1308" s="433" t="str">
        <f>'SONTURK INVT LTD - CAPE COAST'!C15</f>
        <v>JAMAA 24 X 200G</v>
      </c>
      <c r="E1308" s="433" t="str">
        <f>'SONTURK INVT LTD - CAPE COAST'!D15</f>
        <v>SOAP</v>
      </c>
      <c r="F1308" s="433" t="str">
        <f>'SONTURK INVT LTD - CAPE COAST'!E15</f>
        <v>JAMAA</v>
      </c>
      <c r="G1308" s="443">
        <f>'SONTURK INVT LTD - CAPE COAST'!F15</f>
        <v>5.3168000000000069</v>
      </c>
      <c r="H1308" s="434">
        <f>'SONTURK INVT LTD - CAPE COAST'!G15</f>
        <v>1078</v>
      </c>
      <c r="I1308" s="443">
        <f>'SONTURK INVT LTD - CAPE COAST'!H15</f>
        <v>84775.059999999969</v>
      </c>
      <c r="J1308" s="433">
        <f>'SONTURK INVT LTD - CAPE COAST'!I15</f>
        <v>135</v>
      </c>
      <c r="K1308" s="443">
        <f>'SONTURK INVT LTD - CAPE COAST'!J15</f>
        <v>0.64800000000000002</v>
      </c>
      <c r="L1308" s="443">
        <f>'SONTURK INVT LTD - CAPE COAST'!K15</f>
        <v>10616.542764378475</v>
      </c>
      <c r="M1308" s="443">
        <f>'SONTURK INVT LTD - CAPE COAST'!L15</f>
        <v>78.641057513914632</v>
      </c>
      <c r="N1308" s="433">
        <f>'SONTURK INVT LTD - CAPE COAST'!M15</f>
        <v>60</v>
      </c>
      <c r="O1308" s="444">
        <f>'SONTURK INVT LTD - CAPE COAST'!N15</f>
        <v>2.4923701010842465E-2</v>
      </c>
      <c r="P1308" s="433">
        <f>'SONTURK INVT LTD - CAPE COAST'!O15</f>
        <v>0.73531419857794456</v>
      </c>
      <c r="Q1308" s="433" t="str">
        <f>'SONTURK INVT LTD - CAPE COAST'!P15</f>
        <v>B</v>
      </c>
      <c r="R1308" s="434">
        <f>'SONTURK INVT LTD - CAPE COAST'!Q15</f>
        <v>49</v>
      </c>
      <c r="S1308" s="443">
        <f>'SONTURK INVT LTD - CAPE COAST'!R15</f>
        <v>0.24167272727272759</v>
      </c>
      <c r="T1308" s="443">
        <f>'SONTURK INVT LTD - CAPE COAST'!S15</f>
        <v>3853.4118181818167</v>
      </c>
      <c r="U1308" s="433">
        <f>'SONTURK INVT LTD - CAPE COAST'!T15</f>
        <v>14</v>
      </c>
      <c r="V1308" s="433">
        <f>'SONTURK INVT LTD - CAPE COAST'!U15</f>
        <v>3</v>
      </c>
      <c r="W1308" s="433">
        <f>'SONTURK INVT LTD - CAPE COAST'!V15</f>
        <v>17</v>
      </c>
      <c r="X1308" s="434">
        <f>'SONTURK INVT LTD - CAPE COAST'!W15</f>
        <v>833</v>
      </c>
      <c r="Y1308" s="434">
        <f>'SONTURK INVT LTD - CAPE COAST'!X15</f>
        <v>698</v>
      </c>
      <c r="Z1308" s="443">
        <f>'SONTURK INVT LTD - CAPE COAST'!Y15</f>
        <v>3.4426033395176296</v>
      </c>
      <c r="AA1308" s="444">
        <f>'SONTURK INVT LTD - CAPE COAST'!Z15</f>
        <v>0.16206482593037214</v>
      </c>
      <c r="AB1308" s="446" t="str">
        <f>'SONTURK INVT LTD - CAPE COAST'!AA15</f>
        <v>VERY LOW-ORDER URGENTLY</v>
      </c>
      <c r="AC1308" s="443">
        <f>'SONTURK INVT LTD - CAPE COAST'!AB15</f>
        <v>54891.458144712415</v>
      </c>
      <c r="AD1308" s="450">
        <f>Table1[[#This Row],[Stock Sell in/Sell out]]*Table1[[#This Row],[Stock Norm +Transit Time]]/Table1[[#This Row],[Stock Norm QTY]]</f>
        <v>2.7551020408163267</v>
      </c>
      <c r="AE1308" s="443">
        <f>Table1[[#This Row],[Stock Norm +Transit Time]]*Table1[[#This Row],[Av. Daily Sales MT]]</f>
        <v>4.1084363636363692</v>
      </c>
    </row>
    <row r="1309" spans="1:31" hidden="1">
      <c r="A1309" s="433" t="s">
        <v>119</v>
      </c>
      <c r="B1309" s="433" t="s">
        <v>150</v>
      </c>
      <c r="C1309" s="433" t="str">
        <f>'SONTURK INVT LTD - CAPE COAST'!B16</f>
        <v>W040</v>
      </c>
      <c r="D1309" s="433" t="str">
        <f>'SONTURK INVT LTD - CAPE COAST'!C16</f>
        <v>FORTUNE VIET 1KG X 20BAG</v>
      </c>
      <c r="E1309" s="433" t="str">
        <f>'SONTURK INVT LTD - CAPE COAST'!D16</f>
        <v>RICE</v>
      </c>
      <c r="F1309" s="433" t="str">
        <f>'SONTURK INVT LTD - CAPE COAST'!E16</f>
        <v>FORTUNE</v>
      </c>
      <c r="G1309" s="443">
        <f>'SONTURK INVT LTD - CAPE COAST'!F16</f>
        <v>4.5939999999999879</v>
      </c>
      <c r="H1309" s="434">
        <f>'SONTURK INVT LTD - CAPE COAST'!G16</f>
        <v>200</v>
      </c>
      <c r="I1309" s="443">
        <f>'SONTURK INVT LTD - CAPE COAST'!H16</f>
        <v>72783.133333333273</v>
      </c>
      <c r="J1309" s="433">
        <f>'SONTURK INVT LTD - CAPE COAST'!I16</f>
        <v>21</v>
      </c>
      <c r="K1309" s="443">
        <f>'SONTURK INVT LTD - CAPE COAST'!J16</f>
        <v>0.42</v>
      </c>
      <c r="L1309" s="443">
        <f>'SONTURK INVT LTD - CAPE COAST'!K16</f>
        <v>7642.2289999999939</v>
      </c>
      <c r="M1309" s="443">
        <f>'SONTURK INVT LTD - CAPE COAST'!L16</f>
        <v>363.91566666666637</v>
      </c>
      <c r="N1309" s="433">
        <f>'SONTURK INVT LTD - CAPE COAST'!M16</f>
        <v>6</v>
      </c>
      <c r="O1309" s="444">
        <f>'SONTURK INVT LTD - CAPE COAST'!N16</f>
        <v>2.1535412737701216E-2</v>
      </c>
      <c r="P1309" s="433">
        <f>'SONTURK INVT LTD - CAPE COAST'!O16</f>
        <v>0.75684961131564576</v>
      </c>
      <c r="Q1309" s="433" t="str">
        <f>'SONTURK INVT LTD - CAPE COAST'!P16</f>
        <v>B</v>
      </c>
      <c r="R1309" s="434">
        <f>'SONTURK INVT LTD - CAPE COAST'!Q16</f>
        <v>9.0909090909090917</v>
      </c>
      <c r="S1309" s="443">
        <f>'SONTURK INVT LTD - CAPE COAST'!R16</f>
        <v>0.20881818181818126</v>
      </c>
      <c r="T1309" s="443">
        <f>'SONTURK INVT LTD - CAPE COAST'!S16</f>
        <v>3308.3242424242399</v>
      </c>
      <c r="U1309" s="433">
        <f>'SONTURK INVT LTD - CAPE COAST'!T16</f>
        <v>14</v>
      </c>
      <c r="V1309" s="433">
        <f>'SONTURK INVT LTD - CAPE COAST'!U16</f>
        <v>3</v>
      </c>
      <c r="W1309" s="433">
        <f>'SONTURK INVT LTD - CAPE COAST'!V16</f>
        <v>17</v>
      </c>
      <c r="X1309" s="434">
        <f>'SONTURK INVT LTD - CAPE COAST'!W16</f>
        <v>154.54545454545456</v>
      </c>
      <c r="Y1309" s="434">
        <f>'SONTURK INVT LTD - CAPE COAST'!X16</f>
        <v>133.54545454545456</v>
      </c>
      <c r="Z1309" s="443">
        <f>'SONTURK INVT LTD - CAPE COAST'!Y16</f>
        <v>3.0675390909090834</v>
      </c>
      <c r="AA1309" s="444">
        <f>'SONTURK INVT LTD - CAPE COAST'!Z16</f>
        <v>0.13588235294117645</v>
      </c>
      <c r="AB1309" s="446" t="str">
        <f>'SONTURK INVT LTD - CAPE COAST'!AA16</f>
        <v>VERY LOW-ORDER URGENTLY</v>
      </c>
      <c r="AC1309" s="443">
        <f>'SONTURK INVT LTD - CAPE COAST'!AB16</f>
        <v>48599.283121212087</v>
      </c>
      <c r="AD1309" s="450">
        <f>Table1[[#This Row],[Stock Sell in/Sell out]]*Table1[[#This Row],[Stock Norm +Transit Time]]/Table1[[#This Row],[Stock Norm QTY]]</f>
        <v>2.3099999999999996</v>
      </c>
      <c r="AE1309" s="443">
        <f>Table1[[#This Row],[Stock Norm +Transit Time]]*Table1[[#This Row],[Av. Daily Sales MT]]</f>
        <v>3.5499090909090816</v>
      </c>
    </row>
    <row r="1310" spans="1:31" hidden="1">
      <c r="A1310" s="433" t="s">
        <v>119</v>
      </c>
      <c r="B1310" s="433" t="s">
        <v>150</v>
      </c>
      <c r="C1310" s="433" t="str">
        <f>'SONTURK INVT LTD - CAPE COAST'!B17</f>
        <v>W206</v>
      </c>
      <c r="D1310" s="433" t="str">
        <f>'SONTURK INVT LTD - CAPE COAST'!C17</f>
        <v>PROMISE 4.5KG</v>
      </c>
      <c r="E1310" s="433" t="str">
        <f>'SONTURK INVT LTD - CAPE COAST'!D17</f>
        <v>RICE</v>
      </c>
      <c r="F1310" s="433" t="str">
        <f>'SONTURK INVT LTD - CAPE COAST'!E17</f>
        <v>PROMISE</v>
      </c>
      <c r="G1310" s="443">
        <f>'SONTURK INVT LTD - CAPE COAST'!F17</f>
        <v>3.988500000000005</v>
      </c>
      <c r="H1310" s="434">
        <f>'SONTURK INVT LTD - CAPE COAST'!G17</f>
        <v>136.66666666666666</v>
      </c>
      <c r="I1310" s="443">
        <f>'SONTURK INVT LTD - CAPE COAST'!H17</f>
        <v>52859.400000000016</v>
      </c>
      <c r="J1310" s="433">
        <f>'SONTURK INVT LTD - CAPE COAST'!I17</f>
        <v>0</v>
      </c>
      <c r="K1310" s="443">
        <f>'SONTURK INVT LTD - CAPE COAST'!J17</f>
        <v>0</v>
      </c>
      <c r="L1310" s="443">
        <f>'SONTURK INVT LTD - CAPE COAST'!K17</f>
        <v>0</v>
      </c>
      <c r="M1310" s="443">
        <f>'SONTURK INVT LTD - CAPE COAST'!L17</f>
        <v>386.77609756097576</v>
      </c>
      <c r="N1310" s="433">
        <f>'SONTURK INVT LTD - CAPE COAST'!M17</f>
        <v>4</v>
      </c>
      <c r="O1310" s="444">
        <f>'SONTURK INVT LTD - CAPE COAST'!N17</f>
        <v>1.8696994711432661E-2</v>
      </c>
      <c r="P1310" s="433">
        <f>'SONTURK INVT LTD - CAPE COAST'!O17</f>
        <v>0.77554660602707848</v>
      </c>
      <c r="Q1310" s="433" t="str">
        <f>'SONTURK INVT LTD - CAPE COAST'!P17</f>
        <v>B</v>
      </c>
      <c r="R1310" s="434">
        <f>'SONTURK INVT LTD - CAPE COAST'!Q17</f>
        <v>6.2121212121212119</v>
      </c>
      <c r="S1310" s="443">
        <f>'SONTURK INVT LTD - CAPE COAST'!R17</f>
        <v>0.18129545454545479</v>
      </c>
      <c r="T1310" s="443">
        <f>'SONTURK INVT LTD - CAPE COAST'!S17</f>
        <v>2402.7000000000007</v>
      </c>
      <c r="U1310" s="433">
        <f>'SONTURK INVT LTD - CAPE COAST'!T17</f>
        <v>14</v>
      </c>
      <c r="V1310" s="433">
        <f>'SONTURK INVT LTD - CAPE COAST'!U17</f>
        <v>3</v>
      </c>
      <c r="W1310" s="433">
        <f>'SONTURK INVT LTD - CAPE COAST'!V17</f>
        <v>17</v>
      </c>
      <c r="X1310" s="434">
        <f>'SONTURK INVT LTD - CAPE COAST'!W17</f>
        <v>105.60606060606061</v>
      </c>
      <c r="Y1310" s="434">
        <f>'SONTURK INVT LTD - CAPE COAST'!X17</f>
        <v>105.60606060606061</v>
      </c>
      <c r="Z1310" s="443">
        <f>'SONTURK INVT LTD - CAPE COAST'!Y17</f>
        <v>3.0820227272727316</v>
      </c>
      <c r="AA1310" s="444">
        <f>'SONTURK INVT LTD - CAPE COAST'!Z17</f>
        <v>0</v>
      </c>
      <c r="AB1310" s="446" t="str">
        <f>'SONTURK INVT LTD - CAPE COAST'!AA17</f>
        <v>VERY LOW-ORDER URGENTLY</v>
      </c>
      <c r="AC1310" s="443">
        <f>'SONTURK INVT LTD - CAPE COAST'!AB17</f>
        <v>40845.900000000016</v>
      </c>
      <c r="AD1310" s="450">
        <f>Table1[[#This Row],[Stock Sell in/Sell out]]*Table1[[#This Row],[Stock Norm +Transit Time]]/Table1[[#This Row],[Stock Norm QTY]]</f>
        <v>0</v>
      </c>
      <c r="AE1310" s="443">
        <f>Table1[[#This Row],[Stock Norm +Transit Time]]*Table1[[#This Row],[Av. Daily Sales MT]]</f>
        <v>3.0820227272727312</v>
      </c>
    </row>
    <row r="1311" spans="1:31" hidden="1">
      <c r="A1311" s="433" t="s">
        <v>119</v>
      </c>
      <c r="B1311" s="433" t="s">
        <v>150</v>
      </c>
      <c r="C1311" s="433" t="str">
        <f>'SONTURK INVT LTD - CAPE COAST'!B18</f>
        <v>W136</v>
      </c>
      <c r="D1311" s="433" t="str">
        <f>'SONTURK INVT LTD - CAPE COAST'!C18</f>
        <v>FORTUNE EMO PA 4.5KG</v>
      </c>
      <c r="E1311" s="433" t="str">
        <f>'SONTURK INVT LTD - CAPE COAST'!D18</f>
        <v>RICE</v>
      </c>
      <c r="F1311" s="433" t="str">
        <f>'SONTURK INVT LTD - CAPE COAST'!E18</f>
        <v>FORTUNE</v>
      </c>
      <c r="G1311" s="443">
        <f>'SONTURK INVT LTD - CAPE COAST'!F18</f>
        <v>3.2595000000000045</v>
      </c>
      <c r="H1311" s="434">
        <f>'SONTURK INVT LTD - CAPE COAST'!G18</f>
        <v>89.666666666666671</v>
      </c>
      <c r="I1311" s="443">
        <f>'SONTURK INVT LTD - CAPE COAST'!H18</f>
        <v>33702.866666666683</v>
      </c>
      <c r="J1311" s="433">
        <f>'SONTURK INVT LTD - CAPE COAST'!I18</f>
        <v>0</v>
      </c>
      <c r="K1311" s="443">
        <f>'SONTURK INVT LTD - CAPE COAST'!J18</f>
        <v>0</v>
      </c>
      <c r="L1311" s="443">
        <f>'SONTURK INVT LTD - CAPE COAST'!K18</f>
        <v>0</v>
      </c>
      <c r="M1311" s="443">
        <f>'SONTURK INVT LTD - CAPE COAST'!L18</f>
        <v>375.868401486989</v>
      </c>
      <c r="N1311" s="433">
        <f>'SONTURK INVT LTD - CAPE COAST'!M18</f>
        <v>12</v>
      </c>
      <c r="O1311" s="444">
        <f>'SONTURK INVT LTD - CAPE COAST'!N18</f>
        <v>1.5279642537774793E-2</v>
      </c>
      <c r="P1311" s="433">
        <f>'SONTURK INVT LTD - CAPE COAST'!O18</f>
        <v>0.79082624856485328</v>
      </c>
      <c r="Q1311" s="433" t="str">
        <f>'SONTURK INVT LTD - CAPE COAST'!P18</f>
        <v>B</v>
      </c>
      <c r="R1311" s="434">
        <f>'SONTURK INVT LTD - CAPE COAST'!Q18</f>
        <v>4.0757575757575761</v>
      </c>
      <c r="S1311" s="443">
        <f>'SONTURK INVT LTD - CAPE COAST'!R18</f>
        <v>0.1481590909090911</v>
      </c>
      <c r="T1311" s="443">
        <f>'SONTURK INVT LTD - CAPE COAST'!S18</f>
        <v>1531.9484848484856</v>
      </c>
      <c r="U1311" s="433">
        <f>'SONTURK INVT LTD - CAPE COAST'!T18</f>
        <v>14</v>
      </c>
      <c r="V1311" s="433">
        <f>'SONTURK INVT LTD - CAPE COAST'!U18</f>
        <v>3</v>
      </c>
      <c r="W1311" s="433">
        <f>'SONTURK INVT LTD - CAPE COAST'!V18</f>
        <v>17</v>
      </c>
      <c r="X1311" s="434">
        <f>'SONTURK INVT LTD - CAPE COAST'!W18</f>
        <v>69.287878787878796</v>
      </c>
      <c r="Y1311" s="434">
        <f>'SONTURK INVT LTD - CAPE COAST'!X18</f>
        <v>69.287878787878796</v>
      </c>
      <c r="Z1311" s="443">
        <f>'SONTURK INVT LTD - CAPE COAST'!Y18</f>
        <v>2.5187045454545491</v>
      </c>
      <c r="AA1311" s="444">
        <f>'SONTURK INVT LTD - CAPE COAST'!Z18</f>
        <v>0</v>
      </c>
      <c r="AB1311" s="446" t="str">
        <f>'SONTURK INVT LTD - CAPE COAST'!AA18</f>
        <v>VERY LOW-ORDER URGENTLY</v>
      </c>
      <c r="AC1311" s="443">
        <f>'SONTURK INVT LTD - CAPE COAST'!AB18</f>
        <v>26043.124242424255</v>
      </c>
      <c r="AD1311" s="450">
        <f>Table1[[#This Row],[Stock Sell in/Sell out]]*Table1[[#This Row],[Stock Norm +Transit Time]]/Table1[[#This Row],[Stock Norm QTY]]</f>
        <v>0</v>
      </c>
      <c r="AE1311" s="443">
        <f>Table1[[#This Row],[Stock Norm +Transit Time]]*Table1[[#This Row],[Av. Daily Sales MT]]</f>
        <v>2.5187045454545487</v>
      </c>
    </row>
    <row r="1312" spans="1:31" hidden="1">
      <c r="A1312" s="433" t="s">
        <v>119</v>
      </c>
      <c r="B1312" s="433" t="s">
        <v>150</v>
      </c>
      <c r="C1312" s="433" t="str">
        <f>'SONTURK INVT LTD - CAPE COAST'!B19</f>
        <v>W211</v>
      </c>
      <c r="D1312" s="433" t="str">
        <f>'SONTURK INVT LTD - CAPE COAST'!C19</f>
        <v>850 ML BTL</v>
      </c>
      <c r="E1312" s="433" t="str">
        <f>'SONTURK INVT LTD - CAPE COAST'!D19</f>
        <v>COOKING OIL</v>
      </c>
      <c r="F1312" s="433" t="str">
        <f>'SONTURK INVT LTD - CAPE COAST'!E19</f>
        <v>FRYTOL</v>
      </c>
      <c r="G1312" s="443">
        <f>'SONTURK INVT LTD - CAPE COAST'!F19</f>
        <v>2.9173000000000013</v>
      </c>
      <c r="H1312" s="434">
        <f>'SONTURK INVT LTD - CAPE COAST'!G19</f>
        <v>262.66666666666669</v>
      </c>
      <c r="I1312" s="443">
        <f>'SONTURK INVT LTD - CAPE COAST'!H19</f>
        <v>123575.02333333335</v>
      </c>
      <c r="J1312" s="433">
        <f>'SONTURK INVT LTD - CAPE COAST'!I19</f>
        <v>68</v>
      </c>
      <c r="K1312" s="443">
        <f>'SONTURK INVT LTD - CAPE COAST'!J19</f>
        <v>0.67252000000000001</v>
      </c>
      <c r="L1312" s="443">
        <f>'SONTURK INVT LTD - CAPE COAST'!K19</f>
        <v>31991.503502538075</v>
      </c>
      <c r="M1312" s="443">
        <f>'SONTURK INVT LTD - CAPE COAST'!L19</f>
        <v>470.4632868020305</v>
      </c>
      <c r="N1312" s="433">
        <f>'SONTURK INVT LTD - CAPE COAST'!M19</f>
        <v>12</v>
      </c>
      <c r="O1312" s="444">
        <f>'SONTURK INVT LTD - CAPE COAST'!N19</f>
        <v>1.3675502738288192E-2</v>
      </c>
      <c r="P1312" s="433">
        <f>'SONTURK INVT LTD - CAPE COAST'!O19</f>
        <v>0.8045017513031415</v>
      </c>
      <c r="Q1312" s="433" t="str">
        <f>'SONTURK INVT LTD - CAPE COAST'!P19</f>
        <v>C</v>
      </c>
      <c r="R1312" s="434">
        <f>'SONTURK INVT LTD - CAPE COAST'!Q19</f>
        <v>11.939393939393939</v>
      </c>
      <c r="S1312" s="443">
        <f>'SONTURK INVT LTD - CAPE COAST'!R19</f>
        <v>0.1326045454545455</v>
      </c>
      <c r="T1312" s="443">
        <f>'SONTURK INVT LTD - CAPE COAST'!S19</f>
        <v>5617.0465151515155</v>
      </c>
      <c r="U1312" s="433">
        <f>'SONTURK INVT LTD - CAPE COAST'!T19</f>
        <v>30</v>
      </c>
      <c r="V1312" s="433">
        <f>'SONTURK INVT LTD - CAPE COAST'!U19</f>
        <v>3</v>
      </c>
      <c r="W1312" s="433">
        <f>'SONTURK INVT LTD - CAPE COAST'!V19</f>
        <v>33</v>
      </c>
      <c r="X1312" s="434">
        <f>'SONTURK INVT LTD - CAPE COAST'!W19</f>
        <v>394</v>
      </c>
      <c r="Y1312" s="434">
        <f>'SONTURK INVT LTD - CAPE COAST'!X19</f>
        <v>326</v>
      </c>
      <c r="Z1312" s="443">
        <f>'SONTURK INVT LTD - CAPE COAST'!Y19</f>
        <v>3.6207098984771586</v>
      </c>
      <c r="AA1312" s="444">
        <f>'SONTURK INVT LTD - CAPE COAST'!Z19</f>
        <v>0.17258883248730963</v>
      </c>
      <c r="AB1312" s="446" t="str">
        <f>'SONTURK INVT LTD - CAPE COAST'!AA19</f>
        <v>VERY LOW-ORDER URGENTLY</v>
      </c>
      <c r="AC1312" s="443">
        <f>'SONTURK INVT LTD - CAPE COAST'!AB19</f>
        <v>153371.03149746195</v>
      </c>
      <c r="AD1312" s="450">
        <f>Table1[[#This Row],[Stock Sell in/Sell out]]*Table1[[#This Row],[Stock Norm +Transit Time]]/Table1[[#This Row],[Stock Norm QTY]]</f>
        <v>5.6954314720812187</v>
      </c>
      <c r="AE1312" s="443">
        <f>Table1[[#This Row],[Stock Norm +Transit Time]]*Table1[[#This Row],[Av. Daily Sales MT]]</f>
        <v>4.3759500000000013</v>
      </c>
    </row>
    <row r="1313" spans="1:31" hidden="1">
      <c r="A1313" s="433" t="s">
        <v>119</v>
      </c>
      <c r="B1313" s="433" t="s">
        <v>150</v>
      </c>
      <c r="C1313" s="433" t="str">
        <f>'SONTURK INVT LTD - CAPE COAST'!B20</f>
        <v>W021</v>
      </c>
      <c r="D1313" s="433" t="str">
        <f>'SONTURK INVT LTD - CAPE COAST'!C20</f>
        <v>FRYTOL OIL 10L</v>
      </c>
      <c r="E1313" s="433" t="str">
        <f>'SONTURK INVT LTD - CAPE COAST'!D20</f>
        <v>COOKING OIL</v>
      </c>
      <c r="F1313" s="433" t="str">
        <f>'SONTURK INVT LTD - CAPE COAST'!E20</f>
        <v>FRYTOL</v>
      </c>
      <c r="G1313" s="443">
        <f>'SONTURK INVT LTD - CAPE COAST'!F20</f>
        <v>2.808000000000002</v>
      </c>
      <c r="H1313" s="434">
        <f>'SONTURK INVT LTD - CAPE COAST'!G20</f>
        <v>312</v>
      </c>
      <c r="I1313" s="443">
        <f>'SONTURK INVT LTD - CAPE COAST'!H20</f>
        <v>101002</v>
      </c>
      <c r="J1313" s="433">
        <f>'SONTURK INVT LTD - CAPE COAST'!I20</f>
        <v>108</v>
      </c>
      <c r="K1313" s="443">
        <f>'SONTURK INVT LTD - CAPE COAST'!J20</f>
        <v>0.97199999999999998</v>
      </c>
      <c r="L1313" s="443">
        <f>'SONTURK INVT LTD - CAPE COAST'!K20</f>
        <v>34962.230769230766</v>
      </c>
      <c r="M1313" s="443">
        <f>'SONTURK INVT LTD - CAPE COAST'!L20</f>
        <v>323.72435897435895</v>
      </c>
      <c r="N1313" s="433">
        <f>'SONTURK INVT LTD - CAPE COAST'!M20</f>
        <v>1</v>
      </c>
      <c r="O1313" s="444">
        <f>'SONTURK INVT LTD - CAPE COAST'!N20</f>
        <v>1.3163134298534005E-2</v>
      </c>
      <c r="P1313" s="433">
        <f>'SONTURK INVT LTD - CAPE COAST'!O20</f>
        <v>0.8176648856016755</v>
      </c>
      <c r="Q1313" s="433" t="str">
        <f>'SONTURK INVT LTD - CAPE COAST'!P20</f>
        <v>C</v>
      </c>
      <c r="R1313" s="434">
        <f>'SONTURK INVT LTD - CAPE COAST'!Q20</f>
        <v>14.181818181818182</v>
      </c>
      <c r="S1313" s="443">
        <f>'SONTURK INVT LTD - CAPE COAST'!R20</f>
        <v>0.12763636363636374</v>
      </c>
      <c r="T1313" s="443">
        <f>'SONTURK INVT LTD - CAPE COAST'!S20</f>
        <v>4591</v>
      </c>
      <c r="U1313" s="433">
        <f>'SONTURK INVT LTD - CAPE COAST'!T20</f>
        <v>30</v>
      </c>
      <c r="V1313" s="433">
        <f>'SONTURK INVT LTD - CAPE COAST'!U20</f>
        <v>3</v>
      </c>
      <c r="W1313" s="433">
        <f>'SONTURK INVT LTD - CAPE COAST'!V20</f>
        <v>33</v>
      </c>
      <c r="X1313" s="434">
        <f>'SONTURK INVT LTD - CAPE COAST'!W20</f>
        <v>468</v>
      </c>
      <c r="Y1313" s="434">
        <f>'SONTURK INVT LTD - CAPE COAST'!X20</f>
        <v>360</v>
      </c>
      <c r="Z1313" s="443">
        <f>'SONTURK INVT LTD - CAPE COAST'!Y20</f>
        <v>3.2400000000000024</v>
      </c>
      <c r="AA1313" s="444">
        <f>'SONTURK INVT LTD - CAPE COAST'!Z20</f>
        <v>0.23076923076923078</v>
      </c>
      <c r="AB1313" s="446" t="str">
        <f>'SONTURK INVT LTD - CAPE COAST'!AA20</f>
        <v>VERY LOW-ORDER URGENTLY</v>
      </c>
      <c r="AC1313" s="443">
        <f>'SONTURK INVT LTD - CAPE COAST'!AB20</f>
        <v>116540.76923076922</v>
      </c>
      <c r="AD1313" s="450">
        <f>Table1[[#This Row],[Stock Sell in/Sell out]]*Table1[[#This Row],[Stock Norm +Transit Time]]/Table1[[#This Row],[Stock Norm QTY]]</f>
        <v>7.615384615384615</v>
      </c>
      <c r="AE1313" s="443">
        <f>Table1[[#This Row],[Stock Norm +Transit Time]]*Table1[[#This Row],[Av. Daily Sales MT]]</f>
        <v>4.2120000000000033</v>
      </c>
    </row>
    <row r="1314" spans="1:31" hidden="1">
      <c r="A1314" s="433" t="s">
        <v>119</v>
      </c>
      <c r="B1314" s="433" t="s">
        <v>150</v>
      </c>
      <c r="C1314" s="433" t="str">
        <f>'SONTURK INVT LTD - CAPE COAST'!B21</f>
        <v>W043</v>
      </c>
      <c r="D1314" s="433" t="str">
        <f>'SONTURK INVT LTD - CAPE COAST'!C21</f>
        <v>FORTUNE VIET 25KG</v>
      </c>
      <c r="E1314" s="433" t="str">
        <f>'SONTURK INVT LTD - CAPE COAST'!D21</f>
        <v>RICE</v>
      </c>
      <c r="F1314" s="433" t="str">
        <f>'SONTURK INVT LTD - CAPE COAST'!E21</f>
        <v>FORTUNE</v>
      </c>
      <c r="G1314" s="443">
        <f>'SONTURK INVT LTD - CAPE COAST'!F21</f>
        <v>2.6416666666666657</v>
      </c>
      <c r="H1314" s="434">
        <f>'SONTURK INVT LTD - CAPE COAST'!G21</f>
        <v>105.66666666666666</v>
      </c>
      <c r="I1314" s="443">
        <f>'SONTURK INVT LTD - CAPE COAST'!H21</f>
        <v>33222</v>
      </c>
      <c r="J1314" s="433">
        <f>'SONTURK INVT LTD - CAPE COAST'!I21</f>
        <v>0</v>
      </c>
      <c r="K1314" s="443">
        <f>'SONTURK INVT LTD - CAPE COAST'!J21</f>
        <v>0</v>
      </c>
      <c r="L1314" s="443">
        <f>'SONTURK INVT LTD - CAPE COAST'!K21</f>
        <v>0</v>
      </c>
      <c r="M1314" s="443">
        <f>'SONTURK INVT LTD - CAPE COAST'!L21</f>
        <v>314.40378548895904</v>
      </c>
      <c r="N1314" s="433">
        <f>'SONTURK INVT LTD - CAPE COAST'!M21</f>
        <v>20</v>
      </c>
      <c r="O1314" s="444">
        <f>'SONTURK INVT LTD - CAPE COAST'!N21</f>
        <v>1.2383409225532037E-2</v>
      </c>
      <c r="P1314" s="433">
        <f>'SONTURK INVT LTD - CAPE COAST'!O21</f>
        <v>0.83004829482720754</v>
      </c>
      <c r="Q1314" s="433" t="str">
        <f>'SONTURK INVT LTD - CAPE COAST'!P21</f>
        <v>C</v>
      </c>
      <c r="R1314" s="434">
        <f>'SONTURK INVT LTD - CAPE COAST'!Q21</f>
        <v>4.8030303030303028</v>
      </c>
      <c r="S1314" s="443">
        <f>'SONTURK INVT LTD - CAPE COAST'!R21</f>
        <v>0.12007575757575753</v>
      </c>
      <c r="T1314" s="443">
        <f>'SONTURK INVT LTD - CAPE COAST'!S21</f>
        <v>1510.090909090909</v>
      </c>
      <c r="U1314" s="433">
        <f>'SONTURK INVT LTD - CAPE COAST'!T21</f>
        <v>30</v>
      </c>
      <c r="V1314" s="433">
        <f>'SONTURK INVT LTD - CAPE COAST'!U21</f>
        <v>3</v>
      </c>
      <c r="W1314" s="433">
        <f>'SONTURK INVT LTD - CAPE COAST'!V21</f>
        <v>33</v>
      </c>
      <c r="X1314" s="434">
        <f>'SONTURK INVT LTD - CAPE COAST'!W21</f>
        <v>158.5</v>
      </c>
      <c r="Y1314" s="434">
        <f>'SONTURK INVT LTD - CAPE COAST'!X21</f>
        <v>158.5</v>
      </c>
      <c r="Z1314" s="443">
        <f>'SONTURK INVT LTD - CAPE COAST'!Y21</f>
        <v>3.9624999999999986</v>
      </c>
      <c r="AA1314" s="444">
        <f>'SONTURK INVT LTD - CAPE COAST'!Z21</f>
        <v>0</v>
      </c>
      <c r="AB1314" s="446" t="str">
        <f>'SONTURK INVT LTD - CAPE COAST'!AA21</f>
        <v>VERY LOW-ORDER URGENTLY</v>
      </c>
      <c r="AC1314" s="443">
        <f>'SONTURK INVT LTD - CAPE COAST'!AB21</f>
        <v>49833.000000000007</v>
      </c>
      <c r="AD1314" s="450">
        <f>Table1[[#This Row],[Stock Sell in/Sell out]]*Table1[[#This Row],[Stock Norm +Transit Time]]/Table1[[#This Row],[Stock Norm QTY]]</f>
        <v>0</v>
      </c>
      <c r="AE1314" s="443">
        <f>Table1[[#This Row],[Stock Norm +Transit Time]]*Table1[[#This Row],[Av. Daily Sales MT]]</f>
        <v>3.9624999999999986</v>
      </c>
    </row>
    <row r="1315" spans="1:31" hidden="1">
      <c r="A1315" s="433" t="s">
        <v>119</v>
      </c>
      <c r="B1315" s="433" t="s">
        <v>150</v>
      </c>
      <c r="C1315" s="433" t="str">
        <f>'SONTURK INVT LTD - CAPE COAST'!B22</f>
        <v>W227</v>
      </c>
      <c r="D1315" s="433" t="str">
        <f>'SONTURK INVT LTD - CAPE COAST'!C22</f>
        <v>JAMAA WHITE SOAP 120GM</v>
      </c>
      <c r="E1315" s="433" t="str">
        <f>'SONTURK INVT LTD - CAPE COAST'!D22</f>
        <v>SOAP</v>
      </c>
      <c r="F1315" s="433" t="str">
        <f>'SONTURK INVT LTD - CAPE COAST'!E22</f>
        <v>JAMAA</v>
      </c>
      <c r="G1315" s="443">
        <f>'SONTURK INVT LTD - CAPE COAST'!F22</f>
        <v>1.9022399999999995</v>
      </c>
      <c r="H1315" s="434">
        <f>'SONTURK INVT LTD - CAPE COAST'!G22</f>
        <v>296.66666666666669</v>
      </c>
      <c r="I1315" s="443">
        <f>'SONTURK INVT LTD - CAPE COAST'!H22</f>
        <v>31394.199999999997</v>
      </c>
      <c r="J1315" s="433">
        <f>'SONTURK INVT LTD - CAPE COAST'!I22</f>
        <v>0</v>
      </c>
      <c r="K1315" s="443">
        <f>'SONTURK INVT LTD - CAPE COAST'!J22</f>
        <v>0</v>
      </c>
      <c r="L1315" s="443">
        <f>'SONTURK INVT LTD - CAPE COAST'!K22</f>
        <v>0</v>
      </c>
      <c r="M1315" s="443">
        <f>'SONTURK INVT LTD - CAPE COAST'!L22</f>
        <v>105.82314606741572</v>
      </c>
      <c r="N1315" s="433">
        <f>'SONTURK INVT LTD - CAPE COAST'!M22</f>
        <v>5</v>
      </c>
      <c r="O1315" s="444">
        <f>'SONTURK INVT LTD - CAPE COAST'!N22</f>
        <v>8.917179696596618E-3</v>
      </c>
      <c r="P1315" s="433">
        <f>'SONTURK INVT LTD - CAPE COAST'!O22</f>
        <v>0.83896547452380421</v>
      </c>
      <c r="Q1315" s="433" t="str">
        <f>'SONTURK INVT LTD - CAPE COAST'!P22</f>
        <v>C</v>
      </c>
      <c r="R1315" s="434">
        <f>'SONTURK INVT LTD - CAPE COAST'!Q22</f>
        <v>13.484848484848486</v>
      </c>
      <c r="S1315" s="443">
        <f>'SONTURK INVT LTD - CAPE COAST'!R22</f>
        <v>8.6465454545454526E-2</v>
      </c>
      <c r="T1315" s="443">
        <f>'SONTURK INVT LTD - CAPE COAST'!S22</f>
        <v>1427.0090909090907</v>
      </c>
      <c r="U1315" s="433">
        <f>'SONTURK INVT LTD - CAPE COAST'!T22</f>
        <v>30</v>
      </c>
      <c r="V1315" s="433">
        <f>'SONTURK INVT LTD - CAPE COAST'!U22</f>
        <v>3</v>
      </c>
      <c r="W1315" s="433">
        <f>'SONTURK INVT LTD - CAPE COAST'!V22</f>
        <v>33</v>
      </c>
      <c r="X1315" s="434">
        <f>'SONTURK INVT LTD - CAPE COAST'!W22</f>
        <v>445.00000000000006</v>
      </c>
      <c r="Y1315" s="434">
        <f>'SONTURK INVT LTD - CAPE COAST'!X22</f>
        <v>445.00000000000006</v>
      </c>
      <c r="Z1315" s="443">
        <f>'SONTURK INVT LTD - CAPE COAST'!Y22</f>
        <v>2.853359999999999</v>
      </c>
      <c r="AA1315" s="444">
        <f>'SONTURK INVT LTD - CAPE COAST'!Z22</f>
        <v>0</v>
      </c>
      <c r="AB1315" s="446" t="str">
        <f>'SONTURK INVT LTD - CAPE COAST'!AA22</f>
        <v>VERY LOW-ORDER URGENTLY</v>
      </c>
      <c r="AC1315" s="443">
        <f>'SONTURK INVT LTD - CAPE COAST'!AB22</f>
        <v>47091.3</v>
      </c>
      <c r="AD1315" s="450">
        <f>Table1[[#This Row],[Stock Sell in/Sell out]]*Table1[[#This Row],[Stock Norm +Transit Time]]/Table1[[#This Row],[Stock Norm QTY]]</f>
        <v>0</v>
      </c>
      <c r="AE1315" s="443">
        <f>Table1[[#This Row],[Stock Norm +Transit Time]]*Table1[[#This Row],[Av. Daily Sales MT]]</f>
        <v>2.8533599999999995</v>
      </c>
    </row>
    <row r="1316" spans="1:31" hidden="1">
      <c r="A1316" s="433" t="s">
        <v>119</v>
      </c>
      <c r="B1316" s="433" t="s">
        <v>150</v>
      </c>
      <c r="C1316" s="433" t="str">
        <f>'SONTURK INVT LTD - CAPE COAST'!B23</f>
        <v>W049</v>
      </c>
      <c r="D1316" s="433" t="str">
        <f>'SONTURK INVT LTD - CAPE COAST'!C23</f>
        <v>VIKING  RICE 4.5KG*5</v>
      </c>
      <c r="E1316" s="433" t="str">
        <f>'SONTURK INVT LTD - CAPE COAST'!D23</f>
        <v>RICE</v>
      </c>
      <c r="F1316" s="433" t="str">
        <f>'SONTURK INVT LTD - CAPE COAST'!E23</f>
        <v>VIKING</v>
      </c>
      <c r="G1316" s="443">
        <f>'SONTURK INVT LTD - CAPE COAST'!F23</f>
        <v>1.3889999999999996</v>
      </c>
      <c r="H1316" s="434">
        <f>'SONTURK INVT LTD - CAPE COAST'!G23</f>
        <v>54.666666666666664</v>
      </c>
      <c r="I1316" s="443">
        <f>'SONTURK INVT LTD - CAPE COAST'!H23</f>
        <v>21970.6</v>
      </c>
      <c r="J1316" s="433">
        <f>'SONTURK INVT LTD - CAPE COAST'!I23</f>
        <v>0</v>
      </c>
      <c r="K1316" s="443">
        <f>'SONTURK INVT LTD - CAPE COAST'!J23</f>
        <v>0</v>
      </c>
      <c r="L1316" s="443">
        <f>'SONTURK INVT LTD - CAPE COAST'!K23</f>
        <v>0</v>
      </c>
      <c r="M1316" s="443">
        <f>'SONTURK INVT LTD - CAPE COAST'!L23</f>
        <v>401.9012195121951</v>
      </c>
      <c r="N1316" s="433">
        <f>'SONTURK INVT LTD - CAPE COAST'!M23</f>
        <v>1</v>
      </c>
      <c r="O1316" s="444">
        <f>'SONTURK INVT LTD - CAPE COAST'!N23</f>
        <v>6.5112512609201258E-3</v>
      </c>
      <c r="P1316" s="433">
        <f>'SONTURK INVT LTD - CAPE COAST'!O23</f>
        <v>0.84547672578472433</v>
      </c>
      <c r="Q1316" s="433" t="str">
        <f>'SONTURK INVT LTD - CAPE COAST'!P23</f>
        <v>C</v>
      </c>
      <c r="R1316" s="434">
        <f>'SONTURK INVT LTD - CAPE COAST'!Q23</f>
        <v>2.4848484848484849</v>
      </c>
      <c r="S1316" s="443">
        <f>'SONTURK INVT LTD - CAPE COAST'!R23</f>
        <v>6.3136363636363615E-2</v>
      </c>
      <c r="T1316" s="443">
        <f>'SONTURK INVT LTD - CAPE COAST'!S23</f>
        <v>998.66363636363633</v>
      </c>
      <c r="U1316" s="433">
        <f>'SONTURK INVT LTD - CAPE COAST'!T23</f>
        <v>30</v>
      </c>
      <c r="V1316" s="433">
        <f>'SONTURK INVT LTD - CAPE COAST'!U23</f>
        <v>3</v>
      </c>
      <c r="W1316" s="433">
        <f>'SONTURK INVT LTD - CAPE COAST'!V23</f>
        <v>33</v>
      </c>
      <c r="X1316" s="434">
        <f>'SONTURK INVT LTD - CAPE COAST'!W23</f>
        <v>82</v>
      </c>
      <c r="Y1316" s="434">
        <f>'SONTURK INVT LTD - CAPE COAST'!X23</f>
        <v>82</v>
      </c>
      <c r="Z1316" s="443">
        <f>'SONTURK INVT LTD - CAPE COAST'!Y23</f>
        <v>2.0834999999999995</v>
      </c>
      <c r="AA1316" s="444">
        <f>'SONTURK INVT LTD - CAPE COAST'!Z23</f>
        <v>0</v>
      </c>
      <c r="AB1316" s="446" t="str">
        <f>'SONTURK INVT LTD - CAPE COAST'!AA23</f>
        <v>VERY LOW-ORDER URGENTLY</v>
      </c>
      <c r="AC1316" s="443">
        <f>'SONTURK INVT LTD - CAPE COAST'!AB23</f>
        <v>32955.9</v>
      </c>
      <c r="AD1316" s="450">
        <f>Table1[[#This Row],[Stock Sell in/Sell out]]*Table1[[#This Row],[Stock Norm +Transit Time]]/Table1[[#This Row],[Stock Norm QTY]]</f>
        <v>0</v>
      </c>
      <c r="AE1316" s="443">
        <f>Table1[[#This Row],[Stock Norm +Transit Time]]*Table1[[#This Row],[Av. Daily Sales MT]]</f>
        <v>2.0834999999999995</v>
      </c>
    </row>
    <row r="1317" spans="1:31" hidden="1">
      <c r="A1317" s="433" t="s">
        <v>119</v>
      </c>
      <c r="B1317" s="433" t="s">
        <v>150</v>
      </c>
      <c r="C1317" s="433" t="str">
        <f>'SONTURK INVT LTD - CAPE COAST'!B24</f>
        <v>W068</v>
      </c>
      <c r="D1317" s="433" t="str">
        <f>'SONTURK INVT LTD - CAPE COAST'!C24</f>
        <v>FORTUNE DELICIOUS 900G X 20</v>
      </c>
      <c r="E1317" s="433" t="str">
        <f>'SONTURK INVT LTD - CAPE COAST'!D24</f>
        <v>RICE</v>
      </c>
      <c r="F1317" s="433" t="str">
        <f>'SONTURK INVT LTD - CAPE COAST'!E24</f>
        <v>FORTUNE DELICIOUS</v>
      </c>
      <c r="G1317" s="443">
        <f>'SONTURK INVT LTD - CAPE COAST'!F24</f>
        <v>1.3268999999999971</v>
      </c>
      <c r="H1317" s="434">
        <f>'SONTURK INVT LTD - CAPE COAST'!G24</f>
        <v>61.666666666666657</v>
      </c>
      <c r="I1317" s="443">
        <f>'SONTURK INVT LTD - CAPE COAST'!H24</f>
        <v>19115.700000000012</v>
      </c>
      <c r="J1317" s="433">
        <f>'SONTURK INVT LTD - CAPE COAST'!I24</f>
        <v>29</v>
      </c>
      <c r="K1317" s="443">
        <f>'SONTURK INVT LTD - CAPE COAST'!J24</f>
        <v>0.52200000000000002</v>
      </c>
      <c r="L1317" s="443">
        <f>'SONTURK INVT LTD - CAPE COAST'!K24</f>
        <v>8989.5454054054135</v>
      </c>
      <c r="M1317" s="443">
        <f>'SONTURK INVT LTD - CAPE COAST'!L24</f>
        <v>309.98432432432458</v>
      </c>
      <c r="N1317" s="433">
        <f>'SONTURK INVT LTD - CAPE COAST'!M24</f>
        <v>5</v>
      </c>
      <c r="O1317" s="444">
        <f>'SONTURK INVT LTD - CAPE COAST'!N24</f>
        <v>6.2201434831640739E-3</v>
      </c>
      <c r="P1317" s="433">
        <f>'SONTURK INVT LTD - CAPE COAST'!O24</f>
        <v>0.85169686926788835</v>
      </c>
      <c r="Q1317" s="433" t="str">
        <f>'SONTURK INVT LTD - CAPE COAST'!P24</f>
        <v>C</v>
      </c>
      <c r="R1317" s="434">
        <f>'SONTURK INVT LTD - CAPE COAST'!Q24</f>
        <v>2.8030303030303028</v>
      </c>
      <c r="S1317" s="443">
        <f>'SONTURK INVT LTD - CAPE COAST'!R24</f>
        <v>6.0313636363636229E-2</v>
      </c>
      <c r="T1317" s="443">
        <f>'SONTURK INVT LTD - CAPE COAST'!S24</f>
        <v>868.8954545454551</v>
      </c>
      <c r="U1317" s="433">
        <f>'SONTURK INVT LTD - CAPE COAST'!T24</f>
        <v>30</v>
      </c>
      <c r="V1317" s="433">
        <f>'SONTURK INVT LTD - CAPE COAST'!U24</f>
        <v>3</v>
      </c>
      <c r="W1317" s="433">
        <f>'SONTURK INVT LTD - CAPE COAST'!V24</f>
        <v>33</v>
      </c>
      <c r="X1317" s="434">
        <f>'SONTURK INVT LTD - CAPE COAST'!W24</f>
        <v>92.499999999999986</v>
      </c>
      <c r="Y1317" s="434">
        <f>'SONTURK INVT LTD - CAPE COAST'!X24</f>
        <v>63.499999999999986</v>
      </c>
      <c r="Z1317" s="443">
        <f>'SONTURK INVT LTD - CAPE COAST'!Y24</f>
        <v>1.3663483783783752</v>
      </c>
      <c r="AA1317" s="444">
        <f>'SONTURK INVT LTD - CAPE COAST'!Z24</f>
        <v>0.31351351351351359</v>
      </c>
      <c r="AB1317" s="446" t="str">
        <f>'SONTURK INVT LTD - CAPE COAST'!AA24</f>
        <v>VERY LOW-ORDER URGENTLY</v>
      </c>
      <c r="AC1317" s="443">
        <f>'SONTURK INVT LTD - CAPE COAST'!AB24</f>
        <v>19684.004594594608</v>
      </c>
      <c r="AD1317" s="450">
        <f>Table1[[#This Row],[Stock Sell in/Sell out]]*Table1[[#This Row],[Stock Norm +Transit Time]]/Table1[[#This Row],[Stock Norm QTY]]</f>
        <v>10.345945945945948</v>
      </c>
      <c r="AE1317" s="443">
        <f>Table1[[#This Row],[Stock Norm +Transit Time]]*Table1[[#This Row],[Av. Daily Sales MT]]</f>
        <v>1.9903499999999956</v>
      </c>
    </row>
    <row r="1318" spans="1:31" hidden="1">
      <c r="A1318" s="433" t="s">
        <v>119</v>
      </c>
      <c r="B1318" s="433" t="s">
        <v>150</v>
      </c>
      <c r="C1318" s="433" t="str">
        <f>'SONTURK INVT LTD - CAPE COAST'!B25</f>
        <v>W226</v>
      </c>
      <c r="D1318" s="433" t="str">
        <f>'SONTURK INVT LTD - CAPE COAST'!C25</f>
        <v>JAMAA BLUE SOAP 48X120GM</v>
      </c>
      <c r="E1318" s="433" t="str">
        <f>'SONTURK INVT LTD - CAPE COAST'!D25</f>
        <v>SOAP</v>
      </c>
      <c r="F1318" s="433" t="str">
        <f>'SONTURK INVT LTD - CAPE COAST'!E25</f>
        <v>JAMAA</v>
      </c>
      <c r="G1318" s="443">
        <f>'SONTURK INVT LTD - CAPE COAST'!F25</f>
        <v>1.2998399999999997</v>
      </c>
      <c r="H1318" s="434">
        <f>'SONTURK INVT LTD - CAPE COAST'!G25</f>
        <v>191.66666666666669</v>
      </c>
      <c r="I1318" s="443">
        <f>'SONTURK INVT LTD - CAPE COAST'!H25</f>
        <v>21407.64</v>
      </c>
      <c r="J1318" s="433">
        <f>'SONTURK INVT LTD - CAPE COAST'!I25</f>
        <v>0</v>
      </c>
      <c r="K1318" s="443">
        <f>'SONTURK INVT LTD - CAPE COAST'!J25</f>
        <v>0</v>
      </c>
      <c r="L1318" s="443">
        <f>'SONTURK INVT LTD - CAPE COAST'!K25</f>
        <v>0</v>
      </c>
      <c r="M1318" s="443">
        <f>'SONTURK INVT LTD - CAPE COAST'!L25</f>
        <v>111.69203478260869</v>
      </c>
      <c r="N1318" s="433">
        <f>'SONTURK INVT LTD - CAPE COAST'!M25</f>
        <v>1</v>
      </c>
      <c r="O1318" s="444">
        <f>'SONTURK INVT LTD - CAPE COAST'!N25</f>
        <v>6.0932936205863337E-3</v>
      </c>
      <c r="P1318" s="433">
        <f>'SONTURK INVT LTD - CAPE COAST'!O25</f>
        <v>0.85779016288847465</v>
      </c>
      <c r="Q1318" s="433" t="str">
        <f>'SONTURK INVT LTD - CAPE COAST'!P25</f>
        <v>C</v>
      </c>
      <c r="R1318" s="434">
        <f>'SONTURK INVT LTD - CAPE COAST'!Q25</f>
        <v>8.7121212121212128</v>
      </c>
      <c r="S1318" s="443">
        <f>'SONTURK INVT LTD - CAPE COAST'!R25</f>
        <v>5.9083636363636345E-2</v>
      </c>
      <c r="T1318" s="443">
        <f>'SONTURK INVT LTD - CAPE COAST'!S25</f>
        <v>973.07454545454539</v>
      </c>
      <c r="U1318" s="433">
        <f>'SONTURK INVT LTD - CAPE COAST'!T25</f>
        <v>30</v>
      </c>
      <c r="V1318" s="433">
        <f>'SONTURK INVT LTD - CAPE COAST'!U25</f>
        <v>3</v>
      </c>
      <c r="W1318" s="433">
        <f>'SONTURK INVT LTD - CAPE COAST'!V25</f>
        <v>33</v>
      </c>
      <c r="X1318" s="434">
        <f>'SONTURK INVT LTD - CAPE COAST'!W25</f>
        <v>287.5</v>
      </c>
      <c r="Y1318" s="434">
        <f>'SONTURK INVT LTD - CAPE COAST'!X25</f>
        <v>287.5</v>
      </c>
      <c r="Z1318" s="443">
        <f>'SONTURK INVT LTD - CAPE COAST'!Y25</f>
        <v>1.9497599999999993</v>
      </c>
      <c r="AA1318" s="444">
        <f>'SONTURK INVT LTD - CAPE COAST'!Z25</f>
        <v>0</v>
      </c>
      <c r="AB1318" s="446" t="str">
        <f>'SONTURK INVT LTD - CAPE COAST'!AA25</f>
        <v>VERY LOW-ORDER URGENTLY</v>
      </c>
      <c r="AC1318" s="443">
        <f>'SONTURK INVT LTD - CAPE COAST'!AB25</f>
        <v>32111.46</v>
      </c>
      <c r="AD1318" s="450">
        <f>Table1[[#This Row],[Stock Sell in/Sell out]]*Table1[[#This Row],[Stock Norm +Transit Time]]/Table1[[#This Row],[Stock Norm QTY]]</f>
        <v>0</v>
      </c>
      <c r="AE1318" s="443">
        <f>Table1[[#This Row],[Stock Norm +Transit Time]]*Table1[[#This Row],[Av. Daily Sales MT]]</f>
        <v>1.9497599999999995</v>
      </c>
    </row>
    <row r="1319" spans="1:31" hidden="1">
      <c r="A1319" s="433" t="s">
        <v>119</v>
      </c>
      <c r="B1319" s="433" t="s">
        <v>150</v>
      </c>
      <c r="C1319" s="433" t="str">
        <f>'SONTURK INVT LTD - CAPE COAST'!B26</f>
        <v>W069</v>
      </c>
      <c r="D1319" s="433" t="str">
        <f>'SONTURK INVT LTD - CAPE COAST'!C26</f>
        <v>FORTUNE DELICIOUS 22.5KG</v>
      </c>
      <c r="E1319" s="433" t="str">
        <f>'SONTURK INVT LTD - CAPE COAST'!D26</f>
        <v>RICE</v>
      </c>
      <c r="F1319" s="433" t="str">
        <f>'SONTURK INVT LTD - CAPE COAST'!E26</f>
        <v>FORTUNE DELICIOUS</v>
      </c>
      <c r="G1319" s="443">
        <f>'SONTURK INVT LTD - CAPE COAST'!F26</f>
        <v>1.297499999999999</v>
      </c>
      <c r="H1319" s="434">
        <f>'SONTURK INVT LTD - CAPE COAST'!G26</f>
        <v>57.666666666666664</v>
      </c>
      <c r="I1319" s="443">
        <f>'SONTURK INVT LTD - CAPE COAST'!H26</f>
        <v>16140.666666666668</v>
      </c>
      <c r="J1319" s="433">
        <f>'SONTURK INVT LTD - CAPE COAST'!I26</f>
        <v>0</v>
      </c>
      <c r="K1319" s="443">
        <f>'SONTURK INVT LTD - CAPE COAST'!J26</f>
        <v>0</v>
      </c>
      <c r="L1319" s="443">
        <f>'SONTURK INVT LTD - CAPE COAST'!K26</f>
        <v>0</v>
      </c>
      <c r="M1319" s="443">
        <f>'SONTURK INVT LTD - CAPE COAST'!L26</f>
        <v>279.89595375722547</v>
      </c>
      <c r="N1319" s="433">
        <f>'SONTURK INVT LTD - CAPE COAST'!M26</f>
        <v>5</v>
      </c>
      <c r="O1319" s="444">
        <f>'SONTURK INVT LTD - CAPE COAST'!N26</f>
        <v>6.0823243420042184E-3</v>
      </c>
      <c r="P1319" s="433">
        <f>'SONTURK INVT LTD - CAPE COAST'!O26</f>
        <v>0.86387248723047882</v>
      </c>
      <c r="Q1319" s="433" t="str">
        <f>'SONTURK INVT LTD - CAPE COAST'!P26</f>
        <v>C</v>
      </c>
      <c r="R1319" s="434">
        <f>'SONTURK INVT LTD - CAPE COAST'!Q26</f>
        <v>2.6212121212121211</v>
      </c>
      <c r="S1319" s="443">
        <f>'SONTURK INVT LTD - CAPE COAST'!R26</f>
        <v>5.8977272727272684E-2</v>
      </c>
      <c r="T1319" s="443">
        <f>'SONTURK INVT LTD - CAPE COAST'!S26</f>
        <v>733.66666666666674</v>
      </c>
      <c r="U1319" s="433">
        <f>'SONTURK INVT LTD - CAPE COAST'!T26</f>
        <v>30</v>
      </c>
      <c r="V1319" s="433">
        <f>'SONTURK INVT LTD - CAPE COAST'!U26</f>
        <v>3</v>
      </c>
      <c r="W1319" s="433">
        <f>'SONTURK INVT LTD - CAPE COAST'!V26</f>
        <v>33</v>
      </c>
      <c r="X1319" s="434">
        <f>'SONTURK INVT LTD - CAPE COAST'!W26</f>
        <v>86.5</v>
      </c>
      <c r="Y1319" s="434">
        <f>'SONTURK INVT LTD - CAPE COAST'!X26</f>
        <v>86.5</v>
      </c>
      <c r="Z1319" s="443">
        <f>'SONTURK INVT LTD - CAPE COAST'!Y26</f>
        <v>1.9462499999999985</v>
      </c>
      <c r="AA1319" s="444">
        <f>'SONTURK INVT LTD - CAPE COAST'!Z26</f>
        <v>0</v>
      </c>
      <c r="AB1319" s="446" t="str">
        <f>'SONTURK INVT LTD - CAPE COAST'!AA26</f>
        <v>VERY LOW-ORDER URGENTLY</v>
      </c>
      <c r="AC1319" s="443">
        <f>'SONTURK INVT LTD - CAPE COAST'!AB26</f>
        <v>24211.000000000004</v>
      </c>
      <c r="AD1319" s="450">
        <f>Table1[[#This Row],[Stock Sell in/Sell out]]*Table1[[#This Row],[Stock Norm +Transit Time]]/Table1[[#This Row],[Stock Norm QTY]]</f>
        <v>0</v>
      </c>
      <c r="AE1319" s="443">
        <f>Table1[[#This Row],[Stock Norm +Transit Time]]*Table1[[#This Row],[Av. Daily Sales MT]]</f>
        <v>1.9462499999999985</v>
      </c>
    </row>
    <row r="1320" spans="1:31" hidden="1">
      <c r="A1320" s="433" t="s">
        <v>119</v>
      </c>
      <c r="B1320" s="433" t="s">
        <v>150</v>
      </c>
      <c r="C1320" s="433" t="str">
        <f>'SONTURK INVT LTD - CAPE COAST'!B27</f>
        <v>W155</v>
      </c>
      <c r="D1320" s="433" t="str">
        <f>'SONTURK INVT LTD - CAPE COAST'!C27</f>
        <v>EAZZY 32X220G</v>
      </c>
      <c r="E1320" s="433" t="str">
        <f>'SONTURK INVT LTD - CAPE COAST'!D27</f>
        <v>SOAP</v>
      </c>
      <c r="F1320" s="433" t="str">
        <f>'SONTURK INVT LTD - CAPE COAST'!E27</f>
        <v>EAZZY</v>
      </c>
      <c r="G1320" s="443">
        <f>'SONTURK INVT LTD - CAPE COAST'!F27</f>
        <v>1.2697599999999982</v>
      </c>
      <c r="H1320" s="434">
        <f>'SONTURK INVT LTD - CAPE COAST'!G27</f>
        <v>156.99999999999997</v>
      </c>
      <c r="I1320" s="443">
        <f>'SONTURK INVT LTD - CAPE COAST'!H27</f>
        <v>15028.946666666672</v>
      </c>
      <c r="J1320" s="433">
        <f>'SONTURK INVT LTD - CAPE COAST'!I27</f>
        <v>0</v>
      </c>
      <c r="K1320" s="443">
        <f>'SONTURK INVT LTD - CAPE COAST'!J27</f>
        <v>0</v>
      </c>
      <c r="L1320" s="443">
        <f>'SONTURK INVT LTD - CAPE COAST'!K27</f>
        <v>0</v>
      </c>
      <c r="M1320" s="443">
        <f>'SONTURK INVT LTD - CAPE COAST'!L27</f>
        <v>95.72577494692149</v>
      </c>
      <c r="N1320" s="433">
        <f>'SONTURK INVT LTD - CAPE COAST'!M27</f>
        <v>20</v>
      </c>
      <c r="O1320" s="444">
        <f>'SONTURK INVT LTD - CAPE COAST'!N27</f>
        <v>5.9522868258214045E-3</v>
      </c>
      <c r="P1320" s="433">
        <f>'SONTURK INVT LTD - CAPE COAST'!O27</f>
        <v>0.86982477405630021</v>
      </c>
      <c r="Q1320" s="433" t="str">
        <f>'SONTURK INVT LTD - CAPE COAST'!P27</f>
        <v>C</v>
      </c>
      <c r="R1320" s="434">
        <f>'SONTURK INVT LTD - CAPE COAST'!Q27</f>
        <v>7.1363636363636349</v>
      </c>
      <c r="S1320" s="443">
        <f>'SONTURK INVT LTD - CAPE COAST'!R27</f>
        <v>5.7716363636363559E-2</v>
      </c>
      <c r="T1320" s="443">
        <f>'SONTURK INVT LTD - CAPE COAST'!S27</f>
        <v>683.13393939393961</v>
      </c>
      <c r="U1320" s="433">
        <f>'SONTURK INVT LTD - CAPE COAST'!T27</f>
        <v>30</v>
      </c>
      <c r="V1320" s="433">
        <f>'SONTURK INVT LTD - CAPE COAST'!U27</f>
        <v>3</v>
      </c>
      <c r="W1320" s="433">
        <f>'SONTURK INVT LTD - CAPE COAST'!V27</f>
        <v>33</v>
      </c>
      <c r="X1320" s="434">
        <f>'SONTURK INVT LTD - CAPE COAST'!W27</f>
        <v>235.49999999999994</v>
      </c>
      <c r="Y1320" s="434">
        <f>'SONTURK INVT LTD - CAPE COAST'!X27</f>
        <v>235.49999999999994</v>
      </c>
      <c r="Z1320" s="443">
        <f>'SONTURK INVT LTD - CAPE COAST'!Y27</f>
        <v>1.9046399999999972</v>
      </c>
      <c r="AA1320" s="444">
        <f>'SONTURK INVT LTD - CAPE COAST'!Z27</f>
        <v>0</v>
      </c>
      <c r="AB1320" s="446" t="str">
        <f>'SONTURK INVT LTD - CAPE COAST'!AA27</f>
        <v>VERY LOW-ORDER URGENTLY</v>
      </c>
      <c r="AC1320" s="443">
        <f>'SONTURK INVT LTD - CAPE COAST'!AB27</f>
        <v>22543.420000000006</v>
      </c>
      <c r="AD1320" s="450">
        <f>Table1[[#This Row],[Stock Sell in/Sell out]]*Table1[[#This Row],[Stock Norm +Transit Time]]/Table1[[#This Row],[Stock Norm QTY]]</f>
        <v>0</v>
      </c>
      <c r="AE1320" s="443">
        <f>Table1[[#This Row],[Stock Norm +Transit Time]]*Table1[[#This Row],[Av. Daily Sales MT]]</f>
        <v>1.9046399999999974</v>
      </c>
    </row>
    <row r="1321" spans="1:31" hidden="1">
      <c r="A1321" s="433" t="s">
        <v>119</v>
      </c>
      <c r="B1321" s="433" t="s">
        <v>150</v>
      </c>
      <c r="C1321" s="433" t="str">
        <f>'SONTURK INVT LTD - CAPE COAST'!B28</f>
        <v>W024</v>
      </c>
      <c r="D1321" s="433" t="str">
        <f>'SONTURK INVT LTD - CAPE COAST'!C28</f>
        <v>FRYTOL 200ML X 24SCH</v>
      </c>
      <c r="E1321" s="433" t="str">
        <f>'SONTURK INVT LTD - CAPE COAST'!D28</f>
        <v>COOKING OIL</v>
      </c>
      <c r="F1321" s="433" t="str">
        <f>'SONTURK INVT LTD - CAPE COAST'!E28</f>
        <v>FRYTOL</v>
      </c>
      <c r="G1321" s="443">
        <f>'SONTURK INVT LTD - CAPE COAST'!F28</f>
        <v>1.2447000000000012</v>
      </c>
      <c r="H1321" s="434">
        <f>'SONTURK INVT LTD - CAPE COAST'!G28</f>
        <v>250.33333333333334</v>
      </c>
      <c r="I1321" s="443">
        <f>'SONTURK INVT LTD - CAPE COAST'!H28</f>
        <v>46342.663333333287</v>
      </c>
      <c r="J1321" s="433">
        <f>'SONTURK INVT LTD - CAPE COAST'!I28</f>
        <v>110</v>
      </c>
      <c r="K1321" s="443">
        <f>'SONTURK INVT LTD - CAPE COAST'!J28</f>
        <v>0.47520000000000007</v>
      </c>
      <c r="L1321" s="443">
        <f>'SONTURK INVT LTD - CAPE COAST'!K28</f>
        <v>20363.620372836198</v>
      </c>
      <c r="M1321" s="443">
        <f>'SONTURK INVT LTD - CAPE COAST'!L28</f>
        <v>185.12382157123815</v>
      </c>
      <c r="N1321" s="433">
        <f>'SONTURK INVT LTD - CAPE COAST'!M28</f>
        <v>1</v>
      </c>
      <c r="O1321" s="444">
        <f>'SONTURK INVT LTD - CAPE COAST'!N28</f>
        <v>5.8348124150232484E-3</v>
      </c>
      <c r="P1321" s="433">
        <f>'SONTURK INVT LTD - CAPE COAST'!O28</f>
        <v>0.87565958647132347</v>
      </c>
      <c r="Q1321" s="433" t="str">
        <f>'SONTURK INVT LTD - CAPE COAST'!P28</f>
        <v>C</v>
      </c>
      <c r="R1321" s="434">
        <f>'SONTURK INVT LTD - CAPE COAST'!Q28</f>
        <v>11.378787878787879</v>
      </c>
      <c r="S1321" s="443">
        <f>'SONTURK INVT LTD - CAPE COAST'!R28</f>
        <v>5.6577272727272782E-2</v>
      </c>
      <c r="T1321" s="443">
        <f>'SONTURK INVT LTD - CAPE COAST'!S28</f>
        <v>2106.4846969696951</v>
      </c>
      <c r="U1321" s="433">
        <f>'SONTURK INVT LTD - CAPE COAST'!T28</f>
        <v>30</v>
      </c>
      <c r="V1321" s="433">
        <f>'SONTURK INVT LTD - CAPE COAST'!U28</f>
        <v>3</v>
      </c>
      <c r="W1321" s="433">
        <f>'SONTURK INVT LTD - CAPE COAST'!V28</f>
        <v>33</v>
      </c>
      <c r="X1321" s="434">
        <f>'SONTURK INVT LTD - CAPE COAST'!W28</f>
        <v>375.5</v>
      </c>
      <c r="Y1321" s="434">
        <f>'SONTURK INVT LTD - CAPE COAST'!X28</f>
        <v>265.5</v>
      </c>
      <c r="Z1321" s="443">
        <f>'SONTURK INVT LTD - CAPE COAST'!Y28</f>
        <v>1.3201112516644486</v>
      </c>
      <c r="AA1321" s="444">
        <f>'SONTURK INVT LTD - CAPE COAST'!Z28</f>
        <v>0.29294274300932088</v>
      </c>
      <c r="AB1321" s="446" t="str">
        <f>'SONTURK INVT LTD - CAPE COAST'!AA28</f>
        <v>VERY LOW-ORDER URGENTLY</v>
      </c>
      <c r="AC1321" s="443">
        <f>'SONTURK INVT LTD - CAPE COAST'!AB28</f>
        <v>49150.374627163728</v>
      </c>
      <c r="AD1321" s="450">
        <f>Table1[[#This Row],[Stock Sell in/Sell out]]*Table1[[#This Row],[Stock Norm +Transit Time]]/Table1[[#This Row],[Stock Norm QTY]]</f>
        <v>9.6671105193075899</v>
      </c>
      <c r="AE1321" s="443">
        <f>Table1[[#This Row],[Stock Norm +Transit Time]]*Table1[[#This Row],[Av. Daily Sales MT]]</f>
        <v>1.8670500000000019</v>
      </c>
    </row>
    <row r="1322" spans="1:31" hidden="1">
      <c r="A1322" s="433" t="s">
        <v>119</v>
      </c>
      <c r="B1322" s="433" t="s">
        <v>150</v>
      </c>
      <c r="C1322" s="433" t="str">
        <f>'SONTURK INVT LTD - CAPE COAST'!B29</f>
        <v>W216</v>
      </c>
      <c r="D1322" s="433" t="str">
        <f>'SONTURK INVT LTD - CAPE COAST'!C29</f>
        <v>THAI 25KG</v>
      </c>
      <c r="E1322" s="433" t="str">
        <f>'SONTURK INVT LTD - CAPE COAST'!D29</f>
        <v>RICE</v>
      </c>
      <c r="F1322" s="433" t="str">
        <f>'SONTURK INVT LTD - CAPE COAST'!E29</f>
        <v>FORTUNE</v>
      </c>
      <c r="G1322" s="443">
        <f>'SONTURK INVT LTD - CAPE COAST'!F29</f>
        <v>1.1916666666666664</v>
      </c>
      <c r="H1322" s="434">
        <f>'SONTURK INVT LTD - CAPE COAST'!G29</f>
        <v>47.666666666666671</v>
      </c>
      <c r="I1322" s="443">
        <f>'SONTURK INVT LTD - CAPE COAST'!H29</f>
        <v>9136</v>
      </c>
      <c r="J1322" s="433">
        <f>'SONTURK INVT LTD - CAPE COAST'!I29</f>
        <v>0</v>
      </c>
      <c r="K1322" s="443">
        <f>'SONTURK INVT LTD - CAPE COAST'!J29</f>
        <v>0</v>
      </c>
      <c r="L1322" s="443">
        <f>'SONTURK INVT LTD - CAPE COAST'!K29</f>
        <v>0</v>
      </c>
      <c r="M1322" s="443">
        <f>'SONTURK INVT LTD - CAPE COAST'!L29</f>
        <v>191.66433566433565</v>
      </c>
      <c r="N1322" s="433">
        <f>'SONTURK INVT LTD - CAPE COAST'!M29</f>
        <v>40</v>
      </c>
      <c r="O1322" s="444">
        <f>'SONTURK INVT LTD - CAPE COAST'!N29</f>
        <v>5.5862066853346421E-3</v>
      </c>
      <c r="P1322" s="433">
        <f>'SONTURK INVT LTD - CAPE COAST'!O29</f>
        <v>0.88124579315665807</v>
      </c>
      <c r="Q1322" s="433" t="str">
        <f>'SONTURK INVT LTD - CAPE COAST'!P29</f>
        <v>C</v>
      </c>
      <c r="R1322" s="434">
        <f>'SONTURK INVT LTD - CAPE COAST'!Q29</f>
        <v>2.166666666666667</v>
      </c>
      <c r="S1322" s="443">
        <f>'SONTURK INVT LTD - CAPE COAST'!R29</f>
        <v>5.4166666666666655E-2</v>
      </c>
      <c r="T1322" s="443">
        <f>'SONTURK INVT LTD - CAPE COAST'!S29</f>
        <v>415.27272727272725</v>
      </c>
      <c r="U1322" s="433">
        <f>'SONTURK INVT LTD - CAPE COAST'!T29</f>
        <v>30</v>
      </c>
      <c r="V1322" s="433">
        <f>'SONTURK INVT LTD - CAPE COAST'!U29</f>
        <v>3</v>
      </c>
      <c r="W1322" s="433">
        <f>'SONTURK INVT LTD - CAPE COAST'!V29</f>
        <v>33</v>
      </c>
      <c r="X1322" s="434">
        <f>'SONTURK INVT LTD - CAPE COAST'!W29</f>
        <v>71.500000000000014</v>
      </c>
      <c r="Y1322" s="434">
        <f>'SONTURK INVT LTD - CAPE COAST'!X29</f>
        <v>71.500000000000014</v>
      </c>
      <c r="Z1322" s="443">
        <f>'SONTURK INVT LTD - CAPE COAST'!Y29</f>
        <v>1.7874999999999996</v>
      </c>
      <c r="AA1322" s="444">
        <f>'SONTURK INVT LTD - CAPE COAST'!Z29</f>
        <v>0</v>
      </c>
      <c r="AB1322" s="446" t="str">
        <f>'SONTURK INVT LTD - CAPE COAST'!AA29</f>
        <v>VERY LOW-ORDER URGENTLY</v>
      </c>
      <c r="AC1322" s="443">
        <f>'SONTURK INVT LTD - CAPE COAST'!AB29</f>
        <v>13704.000000000002</v>
      </c>
      <c r="AD1322" s="450">
        <f>Table1[[#This Row],[Stock Sell in/Sell out]]*Table1[[#This Row],[Stock Norm +Transit Time]]/Table1[[#This Row],[Stock Norm QTY]]</f>
        <v>0</v>
      </c>
      <c r="AE1322" s="443">
        <f>Table1[[#This Row],[Stock Norm +Transit Time]]*Table1[[#This Row],[Av. Daily Sales MT]]</f>
        <v>1.7874999999999996</v>
      </c>
    </row>
    <row r="1323" spans="1:31" hidden="1">
      <c r="A1323" s="433" t="s">
        <v>119</v>
      </c>
      <c r="B1323" s="433" t="s">
        <v>150</v>
      </c>
      <c r="C1323" s="433" t="str">
        <f>'SONTURK INVT LTD - CAPE COAST'!B30</f>
        <v>W184</v>
      </c>
      <c r="D1323" s="433" t="str">
        <f>'SONTURK INVT LTD - CAPE COAST'!C30</f>
        <v>JAMAA WHITE 200GM</v>
      </c>
      <c r="E1323" s="433" t="str">
        <f>'SONTURK INVT LTD - CAPE COAST'!D30</f>
        <v>SOAP</v>
      </c>
      <c r="F1323" s="433" t="str">
        <f>'SONTURK INVT LTD - CAPE COAST'!E30</f>
        <v>JAMAA</v>
      </c>
      <c r="G1323" s="443">
        <f>'SONTURK INVT LTD - CAPE COAST'!F30</f>
        <v>1.1695199999999979</v>
      </c>
      <c r="H1323" s="434">
        <f>'SONTURK INVT LTD - CAPE COAST'!G30</f>
        <v>198</v>
      </c>
      <c r="I1323" s="443">
        <f>'SONTURK INVT LTD - CAPE COAST'!H30</f>
        <v>16824.960000000006</v>
      </c>
      <c r="J1323" s="433">
        <f>'SONTURK INVT LTD - CAPE COAST'!I30</f>
        <v>0</v>
      </c>
      <c r="K1323" s="443">
        <f>'SONTURK INVT LTD - CAPE COAST'!J30</f>
        <v>0</v>
      </c>
      <c r="L1323" s="443">
        <f>'SONTURK INVT LTD - CAPE COAST'!K30</f>
        <v>0</v>
      </c>
      <c r="M1323" s="443">
        <f>'SONTURK INVT LTD - CAPE COAST'!L30</f>
        <v>84.974545454545492</v>
      </c>
      <c r="N1323" s="433">
        <f>'SONTURK INVT LTD - CAPE COAST'!M30</f>
        <v>40</v>
      </c>
      <c r="O1323" s="444">
        <f>'SONTURK INVT LTD - CAPE COAST'!N30</f>
        <v>5.4823891826287219E-3</v>
      </c>
      <c r="P1323" s="433">
        <f>'SONTURK INVT LTD - CAPE COAST'!O30</f>
        <v>0.88672818233928674</v>
      </c>
      <c r="Q1323" s="433" t="str">
        <f>'SONTURK INVT LTD - CAPE COAST'!P30</f>
        <v>C</v>
      </c>
      <c r="R1323" s="434">
        <f>'SONTURK INVT LTD - CAPE COAST'!Q30</f>
        <v>9</v>
      </c>
      <c r="S1323" s="443">
        <f>'SONTURK INVT LTD - CAPE COAST'!R30</f>
        <v>5.3159999999999902E-2</v>
      </c>
      <c r="T1323" s="443">
        <f>'SONTURK INVT LTD - CAPE COAST'!S30</f>
        <v>764.77090909090941</v>
      </c>
      <c r="U1323" s="433">
        <f>'SONTURK INVT LTD - CAPE COAST'!T30</f>
        <v>30</v>
      </c>
      <c r="V1323" s="433">
        <f>'SONTURK INVT LTD - CAPE COAST'!U30</f>
        <v>3</v>
      </c>
      <c r="W1323" s="433">
        <f>'SONTURK INVT LTD - CAPE COAST'!V30</f>
        <v>33</v>
      </c>
      <c r="X1323" s="434">
        <f>'SONTURK INVT LTD - CAPE COAST'!W30</f>
        <v>297</v>
      </c>
      <c r="Y1323" s="434">
        <f>'SONTURK INVT LTD - CAPE COAST'!X30</f>
        <v>297</v>
      </c>
      <c r="Z1323" s="443">
        <f>'SONTURK INVT LTD - CAPE COAST'!Y30</f>
        <v>1.7542799999999967</v>
      </c>
      <c r="AA1323" s="444">
        <f>'SONTURK INVT LTD - CAPE COAST'!Z30</f>
        <v>0</v>
      </c>
      <c r="AB1323" s="446" t="str">
        <f>'SONTURK INVT LTD - CAPE COAST'!AA30</f>
        <v>VERY LOW-ORDER URGENTLY</v>
      </c>
      <c r="AC1323" s="443">
        <f>'SONTURK INVT LTD - CAPE COAST'!AB30</f>
        <v>25237.44000000001</v>
      </c>
      <c r="AD1323" s="450">
        <f>Table1[[#This Row],[Stock Sell in/Sell out]]*Table1[[#This Row],[Stock Norm +Transit Time]]/Table1[[#This Row],[Stock Norm QTY]]</f>
        <v>0</v>
      </c>
      <c r="AE1323" s="443">
        <f>Table1[[#This Row],[Stock Norm +Transit Time]]*Table1[[#This Row],[Av. Daily Sales MT]]</f>
        <v>1.7542799999999967</v>
      </c>
    </row>
    <row r="1324" spans="1:31" hidden="1">
      <c r="A1324" s="433" t="s">
        <v>119</v>
      </c>
      <c r="B1324" s="433" t="s">
        <v>150</v>
      </c>
      <c r="C1324" s="433" t="str">
        <f>'SONTURK INVT LTD - CAPE COAST'!B31</f>
        <v>W207</v>
      </c>
      <c r="D1324" s="433" t="str">
        <f>'SONTURK INVT LTD - CAPE COAST'!C31</f>
        <v>DETERGENT 100X75G</v>
      </c>
      <c r="E1324" s="433" t="str">
        <f>'SONTURK INVT LTD - CAPE COAST'!D31</f>
        <v>DETERGENT</v>
      </c>
      <c r="F1324" s="433" t="str">
        <f>'SONTURK INVT LTD - CAPE COAST'!E31</f>
        <v>JAMAA</v>
      </c>
      <c r="G1324" s="443">
        <f>'SONTURK INVT LTD - CAPE COAST'!F31</f>
        <v>1.1416666666666662</v>
      </c>
      <c r="H1324" s="434">
        <f>'SONTURK INVT LTD - CAPE COAST'!G31</f>
        <v>110</v>
      </c>
      <c r="I1324" s="443">
        <f>'SONTURK INVT LTD - CAPE COAST'!H31</f>
        <v>17169.896666666667</v>
      </c>
      <c r="J1324" s="433">
        <f>'SONTURK INVT LTD - CAPE COAST'!I31</f>
        <v>546</v>
      </c>
      <c r="K1324" s="443">
        <f>'SONTURK INVT LTD - CAPE COAST'!J31</f>
        <v>4.0949999999999998</v>
      </c>
      <c r="L1324" s="443">
        <f>'SONTURK INVT LTD - CAPE COAST'!K31</f>
        <v>85225.123454545464</v>
      </c>
      <c r="M1324" s="443">
        <f>'SONTURK INVT LTD - CAPE COAST'!L31</f>
        <v>156.08996969696972</v>
      </c>
      <c r="N1324" s="433">
        <f>'SONTURK INVT LTD - CAPE COAST'!M31</f>
        <v>40</v>
      </c>
      <c r="O1324" s="444">
        <f>'SONTURK INVT LTD - CAPE COAST'!N31</f>
        <v>5.3518203908450752E-3</v>
      </c>
      <c r="P1324" s="433">
        <f>'SONTURK INVT LTD - CAPE COAST'!O31</f>
        <v>0.89208000273013177</v>
      </c>
      <c r="Q1324" s="433" t="str">
        <f>'SONTURK INVT LTD - CAPE COAST'!P31</f>
        <v>C</v>
      </c>
      <c r="R1324" s="434">
        <f>'SONTURK INVT LTD - CAPE COAST'!Q31</f>
        <v>5</v>
      </c>
      <c r="S1324" s="443">
        <f>'SONTURK INVT LTD - CAPE COAST'!R31</f>
        <v>5.1893939393939374E-2</v>
      </c>
      <c r="T1324" s="443">
        <f>'SONTURK INVT LTD - CAPE COAST'!S31</f>
        <v>780.44984848484853</v>
      </c>
      <c r="U1324" s="433">
        <f>'SONTURK INVT LTD - CAPE COAST'!T31</f>
        <v>30</v>
      </c>
      <c r="V1324" s="433">
        <f>'SONTURK INVT LTD - CAPE COAST'!U31</f>
        <v>3</v>
      </c>
      <c r="W1324" s="433">
        <f>'SONTURK INVT LTD - CAPE COAST'!V31</f>
        <v>33</v>
      </c>
      <c r="X1324" s="434">
        <f>'SONTURK INVT LTD - CAPE COAST'!W31</f>
        <v>165</v>
      </c>
      <c r="Y1324" s="434">
        <f>'SONTURK INVT LTD - CAPE COAST'!X31</f>
        <v>0</v>
      </c>
      <c r="Z1324" s="443">
        <f>'SONTURK INVT LTD - CAPE COAST'!Y31</f>
        <v>0</v>
      </c>
      <c r="AA1324" s="444">
        <f>'SONTURK INVT LTD - CAPE COAST'!Z31</f>
        <v>3.3090909090909091</v>
      </c>
      <c r="AB1324" s="446" t="str">
        <f>'SONTURK INVT LTD - CAPE COAST'!AA31</f>
        <v>VERY HIGH-DON’T ORDER</v>
      </c>
      <c r="AC1324" s="443">
        <f>'SONTURK INVT LTD - CAPE COAST'!AB31</f>
        <v>0</v>
      </c>
      <c r="AD1324" s="450">
        <f>Table1[[#This Row],[Stock Sell in/Sell out]]*Table1[[#This Row],[Stock Norm +Transit Time]]/Table1[[#This Row],[Stock Norm QTY]]</f>
        <v>109.2</v>
      </c>
      <c r="AE1324" s="443">
        <f>Table1[[#This Row],[Stock Norm +Transit Time]]*Table1[[#This Row],[Av. Daily Sales MT]]</f>
        <v>1.7124999999999992</v>
      </c>
    </row>
    <row r="1325" spans="1:31" hidden="1">
      <c r="A1325" s="433" t="s">
        <v>119</v>
      </c>
      <c r="B1325" s="433" t="s">
        <v>150</v>
      </c>
      <c r="C1325" s="433" t="str">
        <f>'SONTURK INVT LTD - CAPE COAST'!B32</f>
        <v>W188</v>
      </c>
      <c r="D1325" s="433" t="str">
        <f>'SONTURK INVT LTD - CAPE COAST'!C32</f>
        <v>FRYTOL 1.8LT</v>
      </c>
      <c r="E1325" s="433" t="str">
        <f>'SONTURK INVT LTD - CAPE COAST'!D32</f>
        <v>COOKING OIL</v>
      </c>
      <c r="F1325" s="433" t="str">
        <f>'SONTURK INVT LTD - CAPE COAST'!E32</f>
        <v>FRYTOL</v>
      </c>
      <c r="G1325" s="443">
        <f>'SONTURK INVT LTD - CAPE COAST'!F32</f>
        <v>0.93959999999999821</v>
      </c>
      <c r="H1325" s="434">
        <f>'SONTURK INVT LTD - CAPE COAST'!G32</f>
        <v>76</v>
      </c>
      <c r="I1325" s="443">
        <f>'SONTURK INVT LTD - CAPE COAST'!H32</f>
        <v>40559.606666666667</v>
      </c>
      <c r="J1325" s="433">
        <f>'SONTURK INVT LTD - CAPE COAST'!I32</f>
        <v>22</v>
      </c>
      <c r="K1325" s="443">
        <f>'SONTURK INVT LTD - CAPE COAST'!J32</f>
        <v>0.21384</v>
      </c>
      <c r="L1325" s="443">
        <f>'SONTURK INVT LTD - CAPE COAST'!K32</f>
        <v>11740.938771929825</v>
      </c>
      <c r="M1325" s="443">
        <f>'SONTURK INVT LTD - CAPE COAST'!L32</f>
        <v>533.67903508771929</v>
      </c>
      <c r="N1325" s="433">
        <f>'SONTURK INVT LTD - CAPE COAST'!M32</f>
        <v>40</v>
      </c>
      <c r="O1325" s="444">
        <f>'SONTURK INVT LTD - CAPE COAST'!N32</f>
        <v>4.4045872460479057E-3</v>
      </c>
      <c r="P1325" s="433">
        <f>'SONTURK INVT LTD - CAPE COAST'!O32</f>
        <v>0.89648458997617964</v>
      </c>
      <c r="Q1325" s="433" t="str">
        <f>'SONTURK INVT LTD - CAPE COAST'!P32</f>
        <v>C</v>
      </c>
      <c r="R1325" s="434">
        <f>'SONTURK INVT LTD - CAPE COAST'!Q32</f>
        <v>3.4545454545454546</v>
      </c>
      <c r="S1325" s="443">
        <f>'SONTURK INVT LTD - CAPE COAST'!R32</f>
        <v>4.2709090909090829E-2</v>
      </c>
      <c r="T1325" s="443">
        <f>'SONTURK INVT LTD - CAPE COAST'!S32</f>
        <v>1843.6184848484847</v>
      </c>
      <c r="U1325" s="433">
        <f>'SONTURK INVT LTD - CAPE COAST'!T32</f>
        <v>30</v>
      </c>
      <c r="V1325" s="433">
        <f>'SONTURK INVT LTD - CAPE COAST'!U32</f>
        <v>3</v>
      </c>
      <c r="W1325" s="433">
        <f>'SONTURK INVT LTD - CAPE COAST'!V32</f>
        <v>33</v>
      </c>
      <c r="X1325" s="434">
        <f>'SONTURK INVT LTD - CAPE COAST'!W32</f>
        <v>114</v>
      </c>
      <c r="Y1325" s="434">
        <f>'SONTURK INVT LTD - CAPE COAST'!X32</f>
        <v>92</v>
      </c>
      <c r="Z1325" s="443">
        <f>'SONTURK INVT LTD - CAPE COAST'!Y32</f>
        <v>1.1374105263157874</v>
      </c>
      <c r="AA1325" s="444">
        <f>'SONTURK INVT LTD - CAPE COAST'!Z32</f>
        <v>0.19298245614035087</v>
      </c>
      <c r="AB1325" s="446" t="str">
        <f>'SONTURK INVT LTD - CAPE COAST'!AA32</f>
        <v>VERY LOW-ORDER URGENTLY</v>
      </c>
      <c r="AC1325" s="443">
        <f>'SONTURK INVT LTD - CAPE COAST'!AB32</f>
        <v>49098.471228070171</v>
      </c>
      <c r="AD1325" s="450">
        <f>Table1[[#This Row],[Stock Sell in/Sell out]]*Table1[[#This Row],[Stock Norm +Transit Time]]/Table1[[#This Row],[Stock Norm QTY]]</f>
        <v>6.3684210526315788</v>
      </c>
      <c r="AE1325" s="443">
        <f>Table1[[#This Row],[Stock Norm +Transit Time]]*Table1[[#This Row],[Av. Daily Sales MT]]</f>
        <v>1.4093999999999973</v>
      </c>
    </row>
    <row r="1326" spans="1:31" hidden="1">
      <c r="A1326" s="433" t="s">
        <v>119</v>
      </c>
      <c r="B1326" s="433" t="s">
        <v>150</v>
      </c>
      <c r="C1326" s="433" t="str">
        <f>'SONTURK INVT LTD - CAPE COAST'!B33</f>
        <v>W080</v>
      </c>
      <c r="D1326" s="433" t="str">
        <f>'SONTURK INVT LTD - CAPE COAST'!C33</f>
        <v>ALIFE MEDICATED 40 X 100G</v>
      </c>
      <c r="E1326" s="433" t="str">
        <f>'SONTURK INVT LTD - CAPE COAST'!D33</f>
        <v>SOAP</v>
      </c>
      <c r="F1326" s="433" t="str">
        <f>'SONTURK INVT LTD - CAPE COAST'!E33</f>
        <v>ALIFE</v>
      </c>
      <c r="G1326" s="443">
        <f>'SONTURK INVT LTD - CAPE COAST'!F33</f>
        <v>0.93216666666666692</v>
      </c>
      <c r="H1326" s="434">
        <f>'SONTURK INVT LTD - CAPE COAST'!G33</f>
        <v>185.99999999999997</v>
      </c>
      <c r="I1326" s="443">
        <f>'SONTURK INVT LTD - CAPE COAST'!H33</f>
        <v>19671.890000000018</v>
      </c>
      <c r="J1326" s="433">
        <f>'SONTURK INVT LTD - CAPE COAST'!I33</f>
        <v>0</v>
      </c>
      <c r="K1326" s="443">
        <f>'SONTURK INVT LTD - CAPE COAST'!J33</f>
        <v>0</v>
      </c>
      <c r="L1326" s="443">
        <f>'SONTURK INVT LTD - CAPE COAST'!K33</f>
        <v>0</v>
      </c>
      <c r="M1326" s="443">
        <f>'SONTURK INVT LTD - CAPE COAST'!L33</f>
        <v>105.76284946236571</v>
      </c>
      <c r="N1326" s="433">
        <f>'SONTURK INVT LTD - CAPE COAST'!M33</f>
        <v>16</v>
      </c>
      <c r="O1326" s="444">
        <f>'SONTURK INVT LTD - CAPE COAST'!N33</f>
        <v>4.3697418169338E-3</v>
      </c>
      <c r="P1326" s="433">
        <f>'SONTURK INVT LTD - CAPE COAST'!O33</f>
        <v>0.90085433179311347</v>
      </c>
      <c r="Q1326" s="433" t="str">
        <f>'SONTURK INVT LTD - CAPE COAST'!P33</f>
        <v>C</v>
      </c>
      <c r="R1326" s="434">
        <f>'SONTURK INVT LTD - CAPE COAST'!Q33</f>
        <v>8.4545454545454533</v>
      </c>
      <c r="S1326" s="443">
        <f>'SONTURK INVT LTD - CAPE COAST'!R33</f>
        <v>4.2371212121212136E-2</v>
      </c>
      <c r="T1326" s="443">
        <f>'SONTURK INVT LTD - CAPE COAST'!S33</f>
        <v>894.17681818181893</v>
      </c>
      <c r="U1326" s="433">
        <f>'SONTURK INVT LTD - CAPE COAST'!T33</f>
        <v>30</v>
      </c>
      <c r="V1326" s="433">
        <f>'SONTURK INVT LTD - CAPE COAST'!U33</f>
        <v>3</v>
      </c>
      <c r="W1326" s="433">
        <f>'SONTURK INVT LTD - CAPE COAST'!V33</f>
        <v>33</v>
      </c>
      <c r="X1326" s="434">
        <f>'SONTURK INVT LTD - CAPE COAST'!W33</f>
        <v>278.99999999999994</v>
      </c>
      <c r="Y1326" s="434">
        <f>'SONTURK INVT LTD - CAPE COAST'!X33</f>
        <v>278.99999999999994</v>
      </c>
      <c r="Z1326" s="443">
        <f>'SONTURK INVT LTD - CAPE COAST'!Y33</f>
        <v>1.3982500000000004</v>
      </c>
      <c r="AA1326" s="444">
        <f>'SONTURK INVT LTD - CAPE COAST'!Z33</f>
        <v>0</v>
      </c>
      <c r="AB1326" s="446" t="str">
        <f>'SONTURK INVT LTD - CAPE COAST'!AA33</f>
        <v>VERY LOW-ORDER URGENTLY</v>
      </c>
      <c r="AC1326" s="443">
        <f>'SONTURK INVT LTD - CAPE COAST'!AB33</f>
        <v>29507.835000000028</v>
      </c>
      <c r="AD1326" s="450">
        <f>Table1[[#This Row],[Stock Sell in/Sell out]]*Table1[[#This Row],[Stock Norm +Transit Time]]/Table1[[#This Row],[Stock Norm QTY]]</f>
        <v>0</v>
      </c>
      <c r="AE1326" s="443">
        <f>Table1[[#This Row],[Stock Norm +Transit Time]]*Table1[[#This Row],[Av. Daily Sales MT]]</f>
        <v>1.3982500000000004</v>
      </c>
    </row>
    <row r="1327" spans="1:31" hidden="1">
      <c r="A1327" s="433" t="s">
        <v>119</v>
      </c>
      <c r="B1327" s="433" t="s">
        <v>150</v>
      </c>
      <c r="C1327" s="433" t="str">
        <f>'SONTURK INVT LTD - CAPE COAST'!B34</f>
        <v>W197</v>
      </c>
      <c r="D1327" s="433" t="str">
        <f>'SONTURK INVT LTD - CAPE COAST'!C34</f>
        <v>JAMAA DETERGENT 10PCH X 850G</v>
      </c>
      <c r="E1327" s="433" t="str">
        <f>'SONTURK INVT LTD - CAPE COAST'!D34</f>
        <v>DETERGENT</v>
      </c>
      <c r="F1327" s="433" t="str">
        <f>'SONTURK INVT LTD - CAPE COAST'!E34</f>
        <v>JAMAA</v>
      </c>
      <c r="G1327" s="443">
        <f>'SONTURK INVT LTD - CAPE COAST'!F34</f>
        <v>0.87691666666666679</v>
      </c>
      <c r="H1327" s="434">
        <f>'SONTURK INVT LTD - CAPE COAST'!G34</f>
        <v>76.333333333333343</v>
      </c>
      <c r="I1327" s="443">
        <f>'SONTURK INVT LTD - CAPE COAST'!H34</f>
        <v>12584.866666666665</v>
      </c>
      <c r="J1327" s="433">
        <f>'SONTURK INVT LTD - CAPE COAST'!I34</f>
        <v>17</v>
      </c>
      <c r="K1327" s="443">
        <f>'SONTURK INVT LTD - CAPE COAST'!J34</f>
        <v>0.14449999999999999</v>
      </c>
      <c r="L1327" s="443">
        <f>'SONTURK INVT LTD - CAPE COAST'!K34</f>
        <v>2802.7432314410471</v>
      </c>
      <c r="M1327" s="443">
        <f>'SONTURK INVT LTD - CAPE COAST'!L34</f>
        <v>164.86724890829689</v>
      </c>
      <c r="N1327" s="433">
        <f>'SONTURK INVT LTD - CAPE COAST'!M34</f>
        <v>18</v>
      </c>
      <c r="O1327" s="444">
        <f>'SONTURK INVT LTD - CAPE COAST'!N34</f>
        <v>4.1107449615228296E-3</v>
      </c>
      <c r="P1327" s="433">
        <f>'SONTURK INVT LTD - CAPE COAST'!O34</f>
        <v>0.90496507675463633</v>
      </c>
      <c r="Q1327" s="433" t="str">
        <f>'SONTURK INVT LTD - CAPE COAST'!P34</f>
        <v>C</v>
      </c>
      <c r="R1327" s="434">
        <f>'SONTURK INVT LTD - CAPE COAST'!Q34</f>
        <v>3.4696969696969702</v>
      </c>
      <c r="S1327" s="443">
        <f>'SONTURK INVT LTD - CAPE COAST'!R34</f>
        <v>3.9859848484848491E-2</v>
      </c>
      <c r="T1327" s="443">
        <f>'SONTURK INVT LTD - CAPE COAST'!S34</f>
        <v>572.0393939393939</v>
      </c>
      <c r="U1327" s="433">
        <f>'SONTURK INVT LTD - CAPE COAST'!T34</f>
        <v>30</v>
      </c>
      <c r="V1327" s="433">
        <f>'SONTURK INVT LTD - CAPE COAST'!U34</f>
        <v>3</v>
      </c>
      <c r="W1327" s="433">
        <f>'SONTURK INVT LTD - CAPE COAST'!V34</f>
        <v>33</v>
      </c>
      <c r="X1327" s="434">
        <f>'SONTURK INVT LTD - CAPE COAST'!W34</f>
        <v>114.50000000000001</v>
      </c>
      <c r="Y1327" s="434">
        <f>'SONTURK INVT LTD - CAPE COAST'!X34</f>
        <v>97.500000000000014</v>
      </c>
      <c r="Z1327" s="443">
        <f>'SONTURK INVT LTD - CAPE COAST'!Y34</f>
        <v>1.1200791484716159</v>
      </c>
      <c r="AA1327" s="444">
        <f>'SONTURK INVT LTD - CAPE COAST'!Z34</f>
        <v>0.148471615720524</v>
      </c>
      <c r="AB1327" s="446" t="str">
        <f>'SONTURK INVT LTD - CAPE COAST'!AA34</f>
        <v>VERY LOW-ORDER URGENTLY</v>
      </c>
      <c r="AC1327" s="443">
        <f>'SONTURK INVT LTD - CAPE COAST'!AB34</f>
        <v>16074.556768558949</v>
      </c>
      <c r="AD1327" s="450">
        <f>Table1[[#This Row],[Stock Sell in/Sell out]]*Table1[[#This Row],[Stock Norm +Transit Time]]/Table1[[#This Row],[Stock Norm QTY]]</f>
        <v>4.8995633187772922</v>
      </c>
      <c r="AE1327" s="443">
        <f>Table1[[#This Row],[Stock Norm +Transit Time]]*Table1[[#This Row],[Av. Daily Sales MT]]</f>
        <v>1.3153750000000002</v>
      </c>
    </row>
    <row r="1328" spans="1:31" hidden="1">
      <c r="A1328" s="433" t="s">
        <v>119</v>
      </c>
      <c r="B1328" s="433" t="s">
        <v>150</v>
      </c>
      <c r="C1328" s="433" t="str">
        <f>'SONTURK INVT LTD - CAPE COAST'!B35</f>
        <v>W204</v>
      </c>
      <c r="D1328" s="433" t="str">
        <f>'SONTURK INVT LTD - CAPE COAST'!C35</f>
        <v>ALIFE COCONUT 18X200G</v>
      </c>
      <c r="E1328" s="433" t="str">
        <f>'SONTURK INVT LTD - CAPE COAST'!D35</f>
        <v>SOAP</v>
      </c>
      <c r="F1328" s="433" t="str">
        <f>'SONTURK INVT LTD - CAPE COAST'!E35</f>
        <v>ALIFE</v>
      </c>
      <c r="G1328" s="443">
        <f>'SONTURK INVT LTD - CAPE COAST'!F35</f>
        <v>0.87053333333333383</v>
      </c>
      <c r="H1328" s="434">
        <f>'SONTURK INVT LTD - CAPE COAST'!G35</f>
        <v>188.66666666666669</v>
      </c>
      <c r="I1328" s="443">
        <f>'SONTURK INVT LTD - CAPE COAST'!H35</f>
        <v>19235.76999999999</v>
      </c>
      <c r="J1328" s="433">
        <f>'SONTURK INVT LTD - CAPE COAST'!I35</f>
        <v>0</v>
      </c>
      <c r="K1328" s="443">
        <f>'SONTURK INVT LTD - CAPE COAST'!J35</f>
        <v>0</v>
      </c>
      <c r="L1328" s="443">
        <f>'SONTURK INVT LTD - CAPE COAST'!K35</f>
        <v>0</v>
      </c>
      <c r="M1328" s="443">
        <f>'SONTURK INVT LTD - CAPE COAST'!L35</f>
        <v>101.95637809187272</v>
      </c>
      <c r="N1328" s="433">
        <f>'SONTURK INVT LTD - CAPE COAST'!M35</f>
        <v>18</v>
      </c>
      <c r="O1328" s="444">
        <f>'SONTURK INVT LTD - CAPE COAST'!N35</f>
        <v>4.0808216445929963E-3</v>
      </c>
      <c r="P1328" s="433">
        <f>'SONTURK INVT LTD - CAPE COAST'!O35</f>
        <v>0.90904589839922934</v>
      </c>
      <c r="Q1328" s="433" t="str">
        <f>'SONTURK INVT LTD - CAPE COAST'!P35</f>
        <v>C</v>
      </c>
      <c r="R1328" s="434">
        <f>'SONTURK INVT LTD - CAPE COAST'!Q35</f>
        <v>8.5757575757575761</v>
      </c>
      <c r="S1328" s="443">
        <f>'SONTURK INVT LTD - CAPE COAST'!R35</f>
        <v>3.9569696969696991E-2</v>
      </c>
      <c r="T1328" s="443">
        <f>'SONTURK INVT LTD - CAPE COAST'!S35</f>
        <v>874.35318181818138</v>
      </c>
      <c r="U1328" s="433">
        <f>'SONTURK INVT LTD - CAPE COAST'!T35</f>
        <v>30</v>
      </c>
      <c r="V1328" s="433">
        <f>'SONTURK INVT LTD - CAPE COAST'!U35</f>
        <v>3</v>
      </c>
      <c r="W1328" s="433">
        <f>'SONTURK INVT LTD - CAPE COAST'!V35</f>
        <v>33</v>
      </c>
      <c r="X1328" s="434">
        <f>'SONTURK INVT LTD - CAPE COAST'!W35</f>
        <v>283</v>
      </c>
      <c r="Y1328" s="434">
        <f>'SONTURK INVT LTD - CAPE COAST'!X35</f>
        <v>283</v>
      </c>
      <c r="Z1328" s="443">
        <f>'SONTURK INVT LTD - CAPE COAST'!Y35</f>
        <v>1.3058000000000007</v>
      </c>
      <c r="AA1328" s="444">
        <f>'SONTURK INVT LTD - CAPE COAST'!Z35</f>
        <v>0</v>
      </c>
      <c r="AB1328" s="446" t="str">
        <f>'SONTURK INVT LTD - CAPE COAST'!AA35</f>
        <v>VERY LOW-ORDER URGENTLY</v>
      </c>
      <c r="AC1328" s="443">
        <f>'SONTURK INVT LTD - CAPE COAST'!AB35</f>
        <v>28853.654999999981</v>
      </c>
      <c r="AD1328" s="450">
        <f>Table1[[#This Row],[Stock Sell in/Sell out]]*Table1[[#This Row],[Stock Norm +Transit Time]]/Table1[[#This Row],[Stock Norm QTY]]</f>
        <v>0</v>
      </c>
      <c r="AE1328" s="443">
        <f>Table1[[#This Row],[Stock Norm +Transit Time]]*Table1[[#This Row],[Av. Daily Sales MT]]</f>
        <v>1.3058000000000007</v>
      </c>
    </row>
    <row r="1329" spans="1:31" hidden="1">
      <c r="A1329" s="433" t="s">
        <v>119</v>
      </c>
      <c r="B1329" s="433" t="s">
        <v>150</v>
      </c>
      <c r="C1329" s="433" t="str">
        <f>'SONTURK INVT LTD - CAPE COAST'!B36</f>
        <v>W239</v>
      </c>
      <c r="D1329" s="433" t="str">
        <f>'SONTURK INVT LTD - CAPE COAST'!C36</f>
        <v>EAZZY LAUNDRY SOAP 32X280G</v>
      </c>
      <c r="E1329" s="433" t="str">
        <f>'SONTURK INVT LTD - CAPE COAST'!D36</f>
        <v>SOAP</v>
      </c>
      <c r="F1329" s="433" t="str">
        <f>'SONTURK INVT LTD - CAPE COAST'!E36</f>
        <v>EAZZY</v>
      </c>
      <c r="G1329" s="443">
        <f>'SONTURK INVT LTD - CAPE COAST'!F36</f>
        <v>0.78848000000000085</v>
      </c>
      <c r="H1329" s="434">
        <f>'SONTURK INVT LTD - CAPE COAST'!G36</f>
        <v>78.666666666666671</v>
      </c>
      <c r="I1329" s="443">
        <f>'SONTURK INVT LTD - CAPE COAST'!H36</f>
        <v>0</v>
      </c>
      <c r="J1329" s="433">
        <f>'SONTURK INVT LTD - CAPE COAST'!I36</f>
        <v>0</v>
      </c>
      <c r="K1329" s="443">
        <f>'SONTURK INVT LTD - CAPE COAST'!J36</f>
        <v>0</v>
      </c>
      <c r="L1329" s="443">
        <f>'SONTURK INVT LTD - CAPE COAST'!K36</f>
        <v>0</v>
      </c>
      <c r="M1329" s="443">
        <f>'SONTURK INVT LTD - CAPE COAST'!L36</f>
        <v>0</v>
      </c>
      <c r="N1329" s="433">
        <f>'SONTURK INVT LTD - CAPE COAST'!M36</f>
        <v>18</v>
      </c>
      <c r="O1329" s="444">
        <f>'SONTURK INVT LTD - CAPE COAST'!N36</f>
        <v>3.6961781095826555E-3</v>
      </c>
      <c r="P1329" s="433">
        <f>'SONTURK INVT LTD - CAPE COAST'!O36</f>
        <v>0.91274207650881201</v>
      </c>
      <c r="Q1329" s="433" t="str">
        <f>'SONTURK INVT LTD - CAPE COAST'!P36</f>
        <v>C</v>
      </c>
      <c r="R1329" s="434">
        <f>'SONTURK INVT LTD - CAPE COAST'!Q36</f>
        <v>3.5757575757575761</v>
      </c>
      <c r="S1329" s="443">
        <f>'SONTURK INVT LTD - CAPE COAST'!R36</f>
        <v>3.5840000000000038E-2</v>
      </c>
      <c r="T1329" s="443">
        <f>'SONTURK INVT LTD - CAPE COAST'!S36</f>
        <v>0</v>
      </c>
      <c r="U1329" s="433">
        <f>'SONTURK INVT LTD - CAPE COAST'!T36</f>
        <v>30</v>
      </c>
      <c r="V1329" s="433">
        <f>'SONTURK INVT LTD - CAPE COAST'!U36</f>
        <v>3</v>
      </c>
      <c r="W1329" s="433">
        <f>'SONTURK INVT LTD - CAPE COAST'!V36</f>
        <v>33</v>
      </c>
      <c r="X1329" s="434">
        <f>'SONTURK INVT LTD - CAPE COAST'!W36</f>
        <v>118.00000000000001</v>
      </c>
      <c r="Y1329" s="434">
        <f>'SONTURK INVT LTD - CAPE COAST'!X36</f>
        <v>118.00000000000001</v>
      </c>
      <c r="Z1329" s="443">
        <f>'SONTURK INVT LTD - CAPE COAST'!Y36</f>
        <v>1.1827200000000013</v>
      </c>
      <c r="AA1329" s="444">
        <f>'SONTURK INVT LTD - CAPE COAST'!Z36</f>
        <v>0</v>
      </c>
      <c r="AB1329" s="446" t="str">
        <f>'SONTURK INVT LTD - CAPE COAST'!AA36</f>
        <v>VERY LOW-ORDER URGENTLY</v>
      </c>
      <c r="AC1329" s="443">
        <f>'SONTURK INVT LTD - CAPE COAST'!AB36</f>
        <v>0</v>
      </c>
      <c r="AD1329" s="450">
        <f>Table1[[#This Row],[Stock Sell in/Sell out]]*Table1[[#This Row],[Stock Norm +Transit Time]]/Table1[[#This Row],[Stock Norm QTY]]</f>
        <v>0</v>
      </c>
      <c r="AE1329" s="443">
        <f>Table1[[#This Row],[Stock Norm +Transit Time]]*Table1[[#This Row],[Av. Daily Sales MT]]</f>
        <v>1.1827200000000013</v>
      </c>
    </row>
    <row r="1330" spans="1:31" hidden="1">
      <c r="A1330" s="433" t="s">
        <v>119</v>
      </c>
      <c r="B1330" s="433" t="s">
        <v>150</v>
      </c>
      <c r="C1330" s="433" t="str">
        <f>'SONTURK INVT LTD - CAPE COAST'!B37</f>
        <v>W162</v>
      </c>
      <c r="D1330" s="433" t="str">
        <f>'SONTURK INVT LTD - CAPE COAST'!C37</f>
        <v>DETERGENT 5KG</v>
      </c>
      <c r="E1330" s="433" t="str">
        <f>'SONTURK INVT LTD - CAPE COAST'!D37</f>
        <v>DETERGENT</v>
      </c>
      <c r="F1330" s="433" t="str">
        <f>'SONTURK INVT LTD - CAPE COAST'!E37</f>
        <v>JAMAA</v>
      </c>
      <c r="G1330" s="443">
        <f>'SONTURK INVT LTD - CAPE COAST'!F37</f>
        <v>0.75833333333333219</v>
      </c>
      <c r="H1330" s="434">
        <f>'SONTURK INVT LTD - CAPE COAST'!G37</f>
        <v>151.66666666666666</v>
      </c>
      <c r="I1330" s="443">
        <f>'SONTURK INVT LTD - CAPE COAST'!H37</f>
        <v>10978.666666666668</v>
      </c>
      <c r="J1330" s="433">
        <f>'SONTURK INVT LTD - CAPE COAST'!I37</f>
        <v>95</v>
      </c>
      <c r="K1330" s="443">
        <f>'SONTURK INVT LTD - CAPE COAST'!J37</f>
        <v>0.47499999999999998</v>
      </c>
      <c r="L1330" s="443">
        <f>'SONTURK INVT LTD - CAPE COAST'!K37</f>
        <v>6876.7472527472537</v>
      </c>
      <c r="M1330" s="443">
        <f>'SONTURK INVT LTD - CAPE COAST'!L37</f>
        <v>72.3868131868132</v>
      </c>
      <c r="N1330" s="433">
        <f>'SONTURK INVT LTD - CAPE COAST'!M37</f>
        <v>15</v>
      </c>
      <c r="O1330" s="444">
        <f>'SONTURK INVT LTD - CAPE COAST'!N37</f>
        <v>3.5548587997584042E-3</v>
      </c>
      <c r="P1330" s="433">
        <f>'SONTURK INVT LTD - CAPE COAST'!O37</f>
        <v>0.91629693530857037</v>
      </c>
      <c r="Q1330" s="433" t="str">
        <f>'SONTURK INVT LTD - CAPE COAST'!P37</f>
        <v>C</v>
      </c>
      <c r="R1330" s="434">
        <f>'SONTURK INVT LTD - CAPE COAST'!Q37</f>
        <v>6.8939393939393936</v>
      </c>
      <c r="S1330" s="443">
        <f>'SONTURK INVT LTD - CAPE COAST'!R37</f>
        <v>3.4469696969696921E-2</v>
      </c>
      <c r="T1330" s="443">
        <f>'SONTURK INVT LTD - CAPE COAST'!S37</f>
        <v>499.03030303030306</v>
      </c>
      <c r="U1330" s="433">
        <f>'SONTURK INVT LTD - CAPE COAST'!T37</f>
        <v>30</v>
      </c>
      <c r="V1330" s="433">
        <f>'SONTURK INVT LTD - CAPE COAST'!U37</f>
        <v>3</v>
      </c>
      <c r="W1330" s="433">
        <f>'SONTURK INVT LTD - CAPE COAST'!V37</f>
        <v>33</v>
      </c>
      <c r="X1330" s="434">
        <f>'SONTURK INVT LTD - CAPE COAST'!W37</f>
        <v>227.5</v>
      </c>
      <c r="Y1330" s="434">
        <f>'SONTURK INVT LTD - CAPE COAST'!X37</f>
        <v>132.5</v>
      </c>
      <c r="Z1330" s="443">
        <f>'SONTURK INVT LTD - CAPE COAST'!Y37</f>
        <v>0.66249999999999909</v>
      </c>
      <c r="AA1330" s="444">
        <f>'SONTURK INVT LTD - CAPE COAST'!Z37</f>
        <v>0.4175824175824176</v>
      </c>
      <c r="AB1330" s="446" t="str">
        <f>'SONTURK INVT LTD - CAPE COAST'!AA37</f>
        <v>VERY LOW-ORDER URGENTLY</v>
      </c>
      <c r="AC1330" s="443">
        <f>'SONTURK INVT LTD - CAPE COAST'!AB37</f>
        <v>9591.252747252749</v>
      </c>
      <c r="AD1330" s="450">
        <f>Table1[[#This Row],[Stock Sell in/Sell out]]*Table1[[#This Row],[Stock Norm +Transit Time]]/Table1[[#This Row],[Stock Norm QTY]]</f>
        <v>13.780219780219781</v>
      </c>
      <c r="AE1330" s="443">
        <f>Table1[[#This Row],[Stock Norm +Transit Time]]*Table1[[#This Row],[Av. Daily Sales MT]]</f>
        <v>1.1374999999999984</v>
      </c>
    </row>
    <row r="1331" spans="1:31" hidden="1">
      <c r="A1331" s="433" t="s">
        <v>119</v>
      </c>
      <c r="B1331" s="433" t="s">
        <v>150</v>
      </c>
      <c r="C1331" s="433" t="str">
        <f>'SONTURK INVT LTD - CAPE COAST'!B38</f>
        <v>W164</v>
      </c>
      <c r="D1331" s="433" t="str">
        <f>'SONTURK INVT LTD - CAPE COAST'!C38</f>
        <v>EAZZY 800G</v>
      </c>
      <c r="E1331" s="433" t="str">
        <f>'SONTURK INVT LTD - CAPE COAST'!D38</f>
        <v>SOAP</v>
      </c>
      <c r="F1331" s="433" t="str">
        <f>'SONTURK INVT LTD - CAPE COAST'!E38</f>
        <v>EAZZY</v>
      </c>
      <c r="G1331" s="443">
        <f>'SONTURK INVT LTD - CAPE COAST'!F38</f>
        <v>0.74986666666666668</v>
      </c>
      <c r="H1331" s="434">
        <f>'SONTURK INVT LTD - CAPE COAST'!G38</f>
        <v>47</v>
      </c>
      <c r="I1331" s="443">
        <f>'SONTURK INVT LTD - CAPE COAST'!H38</f>
        <v>10728.403333333332</v>
      </c>
      <c r="J1331" s="433">
        <f>'SONTURK INVT LTD - CAPE COAST'!I38</f>
        <v>0</v>
      </c>
      <c r="K1331" s="443">
        <f>'SONTURK INVT LTD - CAPE COAST'!J38</f>
        <v>0</v>
      </c>
      <c r="L1331" s="443">
        <f>'SONTURK INVT LTD - CAPE COAST'!K38</f>
        <v>0</v>
      </c>
      <c r="M1331" s="443">
        <f>'SONTURK INVT LTD - CAPE COAST'!L38</f>
        <v>228.26390070921983</v>
      </c>
      <c r="N1331" s="433">
        <f>'SONTURK INVT LTD - CAPE COAST'!M38</f>
        <v>20</v>
      </c>
      <c r="O1331" s="444">
        <f>'SONTURK INVT LTD - CAPE COAST'!N38</f>
        <v>3.5151693872248432E-3</v>
      </c>
      <c r="P1331" s="433">
        <f>'SONTURK INVT LTD - CAPE COAST'!O38</f>
        <v>0.91981210469579522</v>
      </c>
      <c r="Q1331" s="433" t="str">
        <f>'SONTURK INVT LTD - CAPE COAST'!P38</f>
        <v>C</v>
      </c>
      <c r="R1331" s="434">
        <f>'SONTURK INVT LTD - CAPE COAST'!Q38</f>
        <v>2.1363636363636362</v>
      </c>
      <c r="S1331" s="443">
        <f>'SONTURK INVT LTD - CAPE COAST'!R38</f>
        <v>3.4084848484848489E-2</v>
      </c>
      <c r="T1331" s="443">
        <f>'SONTURK INVT LTD - CAPE COAST'!S38</f>
        <v>487.65469696969689</v>
      </c>
      <c r="U1331" s="433">
        <f>'SONTURK INVT LTD - CAPE COAST'!T38</f>
        <v>30</v>
      </c>
      <c r="V1331" s="433">
        <f>'SONTURK INVT LTD - CAPE COAST'!U38</f>
        <v>3</v>
      </c>
      <c r="W1331" s="433">
        <f>'SONTURK INVT LTD - CAPE COAST'!V38</f>
        <v>33</v>
      </c>
      <c r="X1331" s="434">
        <f>'SONTURK INVT LTD - CAPE COAST'!W38</f>
        <v>70.5</v>
      </c>
      <c r="Y1331" s="434">
        <f>'SONTURK INVT LTD - CAPE COAST'!X38</f>
        <v>70.5</v>
      </c>
      <c r="Z1331" s="443">
        <f>'SONTURK INVT LTD - CAPE COAST'!Y38</f>
        <v>1.1248</v>
      </c>
      <c r="AA1331" s="444">
        <f>'SONTURK INVT LTD - CAPE COAST'!Z38</f>
        <v>0</v>
      </c>
      <c r="AB1331" s="446" t="str">
        <f>'SONTURK INVT LTD - CAPE COAST'!AA38</f>
        <v>VERY LOW-ORDER URGENTLY</v>
      </c>
      <c r="AC1331" s="443">
        <f>'SONTURK INVT LTD - CAPE COAST'!AB38</f>
        <v>16092.604999999998</v>
      </c>
      <c r="AD1331" s="450">
        <f>Table1[[#This Row],[Stock Sell in/Sell out]]*Table1[[#This Row],[Stock Norm +Transit Time]]/Table1[[#This Row],[Stock Norm QTY]]</f>
        <v>0</v>
      </c>
      <c r="AE1331" s="443">
        <f>Table1[[#This Row],[Stock Norm +Transit Time]]*Table1[[#This Row],[Av. Daily Sales MT]]</f>
        <v>1.1248</v>
      </c>
    </row>
    <row r="1332" spans="1:31" hidden="1">
      <c r="A1332" s="433" t="s">
        <v>119</v>
      </c>
      <c r="B1332" s="433" t="s">
        <v>150</v>
      </c>
      <c r="C1332" s="433" t="str">
        <f>'SONTURK INVT LTD - CAPE COAST'!B39</f>
        <v>W026</v>
      </c>
      <c r="D1332" s="433" t="str">
        <f>'SONTURK INVT LTD - CAPE COAST'!C39</f>
        <v>FORTUNE MARGARINE @15KG</v>
      </c>
      <c r="E1332" s="433" t="str">
        <f>'SONTURK INVT LTD - CAPE COAST'!D39</f>
        <v>SPECIALTY FATS</v>
      </c>
      <c r="F1332" s="433" t="str">
        <f>'SONTURK INVT LTD - CAPE COAST'!E39</f>
        <v>FORTUNE</v>
      </c>
      <c r="G1332" s="443">
        <f>'SONTURK INVT LTD - CAPE COAST'!F39</f>
        <v>0.73499999999999999</v>
      </c>
      <c r="H1332" s="434">
        <f>'SONTURK INVT LTD - CAPE COAST'!G39</f>
        <v>49</v>
      </c>
      <c r="I1332" s="443">
        <f>'SONTURK INVT LTD - CAPE COAST'!H39</f>
        <v>13553.333333333334</v>
      </c>
      <c r="J1332" s="433">
        <f>'SONTURK INVT LTD - CAPE COAST'!I39</f>
        <v>4</v>
      </c>
      <c r="K1332" s="443">
        <f>'SONTURK INVT LTD - CAPE COAST'!J39</f>
        <v>0.06</v>
      </c>
      <c r="L1332" s="443">
        <f>'SONTURK INVT LTD - CAPE COAST'!K39</f>
        <v>1106.3945578231294</v>
      </c>
      <c r="M1332" s="443">
        <f>'SONTURK INVT LTD - CAPE COAST'!L39</f>
        <v>276.59863945578235</v>
      </c>
      <c r="N1332" s="433">
        <f>'SONTURK INVT LTD - CAPE COAST'!M39</f>
        <v>5</v>
      </c>
      <c r="O1332" s="444">
        <f>'SONTURK INVT LTD - CAPE COAST'!N39</f>
        <v>3.4454785289966122E-3</v>
      </c>
      <c r="P1332" s="433">
        <f>'SONTURK INVT LTD - CAPE COAST'!O39</f>
        <v>0.92325758322479179</v>
      </c>
      <c r="Q1332" s="433" t="str">
        <f>'SONTURK INVT LTD - CAPE COAST'!P39</f>
        <v>C</v>
      </c>
      <c r="R1332" s="434">
        <f>'SONTURK INVT LTD - CAPE COAST'!Q39</f>
        <v>2.2272727272727271</v>
      </c>
      <c r="S1332" s="443">
        <f>'SONTURK INVT LTD - CAPE COAST'!R39</f>
        <v>3.3409090909090909E-2</v>
      </c>
      <c r="T1332" s="443">
        <f>'SONTURK INVT LTD - CAPE COAST'!S39</f>
        <v>616.06060606060612</v>
      </c>
      <c r="U1332" s="433">
        <f>'SONTURK INVT LTD - CAPE COAST'!T39</f>
        <v>30</v>
      </c>
      <c r="V1332" s="433">
        <f>'SONTURK INVT LTD - CAPE COAST'!U39</f>
        <v>3</v>
      </c>
      <c r="W1332" s="433">
        <f>'SONTURK INVT LTD - CAPE COAST'!V39</f>
        <v>33</v>
      </c>
      <c r="X1332" s="434">
        <f>'SONTURK INVT LTD - CAPE COAST'!W39</f>
        <v>73.5</v>
      </c>
      <c r="Y1332" s="434">
        <f>'SONTURK INVT LTD - CAPE COAST'!X39</f>
        <v>69.5</v>
      </c>
      <c r="Z1332" s="443">
        <f>'SONTURK INVT LTD - CAPE COAST'!Y39</f>
        <v>1.0425</v>
      </c>
      <c r="AA1332" s="444">
        <f>'SONTURK INVT LTD - CAPE COAST'!Z39</f>
        <v>5.4421768707482991E-2</v>
      </c>
      <c r="AB1332" s="446" t="str">
        <f>'SONTURK INVT LTD - CAPE COAST'!AA39</f>
        <v>VERY LOW-ORDER URGENTLY</v>
      </c>
      <c r="AC1332" s="443">
        <f>'SONTURK INVT LTD - CAPE COAST'!AB39</f>
        <v>19223.605442176875</v>
      </c>
      <c r="AD1332" s="450">
        <f>Table1[[#This Row],[Stock Sell in/Sell out]]*Table1[[#This Row],[Stock Norm +Transit Time]]/Table1[[#This Row],[Stock Norm QTY]]</f>
        <v>1.7959183673469388</v>
      </c>
      <c r="AE1332" s="443">
        <f>Table1[[#This Row],[Stock Norm +Transit Time]]*Table1[[#This Row],[Av. Daily Sales MT]]</f>
        <v>1.1025</v>
      </c>
    </row>
    <row r="1333" spans="1:31" hidden="1">
      <c r="A1333" s="433" t="s">
        <v>119</v>
      </c>
      <c r="B1333" s="433" t="s">
        <v>150</v>
      </c>
      <c r="C1333" s="433" t="str">
        <f>'SONTURK INVT LTD - CAPE COAST'!B40</f>
        <v>W157</v>
      </c>
      <c r="D1333" s="433" t="str">
        <f>'SONTURK INVT LTD - CAPE COAST'!C40</f>
        <v>VIKING 45KG</v>
      </c>
      <c r="E1333" s="433" t="str">
        <f>'SONTURK INVT LTD - CAPE COAST'!D40</f>
        <v>RICE</v>
      </c>
      <c r="F1333" s="433" t="str">
        <f>'SONTURK INVT LTD - CAPE COAST'!E40</f>
        <v>VIKING</v>
      </c>
      <c r="G1333" s="443">
        <f>'SONTURK INVT LTD - CAPE COAST'!F40</f>
        <v>0.73499999999999999</v>
      </c>
      <c r="H1333" s="434">
        <f>'SONTURK INVT LTD - CAPE COAST'!G40</f>
        <v>16.333333333333332</v>
      </c>
      <c r="I1333" s="443">
        <f>'SONTURK INVT LTD - CAPE COAST'!H40</f>
        <v>7356.3333333333339</v>
      </c>
      <c r="J1333" s="433">
        <f>'SONTURK INVT LTD - CAPE COAST'!I40</f>
        <v>0</v>
      </c>
      <c r="K1333" s="443">
        <f>'SONTURK INVT LTD - CAPE COAST'!J40</f>
        <v>0</v>
      </c>
      <c r="L1333" s="443">
        <f>'SONTURK INVT LTD - CAPE COAST'!K40</f>
        <v>0</v>
      </c>
      <c r="M1333" s="443">
        <f>'SONTURK INVT LTD - CAPE COAST'!L40</f>
        <v>450.3877551020409</v>
      </c>
      <c r="N1333" s="433">
        <f>'SONTURK INVT LTD - CAPE COAST'!M40</f>
        <v>16</v>
      </c>
      <c r="O1333" s="444">
        <f>'SONTURK INVT LTD - CAPE COAST'!N40</f>
        <v>3.4454785289966122E-3</v>
      </c>
      <c r="P1333" s="433">
        <f>'SONTURK INVT LTD - CAPE COAST'!O40</f>
        <v>0.92670306175378836</v>
      </c>
      <c r="Q1333" s="433" t="str">
        <f>'SONTURK INVT LTD - CAPE COAST'!P40</f>
        <v>C</v>
      </c>
      <c r="R1333" s="434">
        <f>'SONTURK INVT LTD - CAPE COAST'!Q40</f>
        <v>0.74242424242424232</v>
      </c>
      <c r="S1333" s="443">
        <f>'SONTURK INVT LTD - CAPE COAST'!R40</f>
        <v>3.3409090909090909E-2</v>
      </c>
      <c r="T1333" s="443">
        <f>'SONTURK INVT LTD - CAPE COAST'!S40</f>
        <v>334.37878787878793</v>
      </c>
      <c r="U1333" s="433">
        <f>'SONTURK INVT LTD - CAPE COAST'!T40</f>
        <v>30</v>
      </c>
      <c r="V1333" s="433">
        <f>'SONTURK INVT LTD - CAPE COAST'!U40</f>
        <v>3</v>
      </c>
      <c r="W1333" s="433">
        <f>'SONTURK INVT LTD - CAPE COAST'!V40</f>
        <v>33</v>
      </c>
      <c r="X1333" s="434">
        <f>'SONTURK INVT LTD - CAPE COAST'!W40</f>
        <v>24.499999999999996</v>
      </c>
      <c r="Y1333" s="434">
        <f>'SONTURK INVT LTD - CAPE COAST'!X40</f>
        <v>24.499999999999996</v>
      </c>
      <c r="Z1333" s="443">
        <f>'SONTURK INVT LTD - CAPE COAST'!Y40</f>
        <v>1.1024999999999998</v>
      </c>
      <c r="AA1333" s="444">
        <f>'SONTURK INVT LTD - CAPE COAST'!Z40</f>
        <v>0</v>
      </c>
      <c r="AB1333" s="446" t="str">
        <f>'SONTURK INVT LTD - CAPE COAST'!AA40</f>
        <v>VERY LOW-ORDER URGENTLY</v>
      </c>
      <c r="AC1333" s="443">
        <f>'SONTURK INVT LTD - CAPE COAST'!AB40</f>
        <v>11034.5</v>
      </c>
      <c r="AD1333" s="450">
        <f>Table1[[#This Row],[Stock Sell in/Sell out]]*Table1[[#This Row],[Stock Norm +Transit Time]]/Table1[[#This Row],[Stock Norm QTY]]</f>
        <v>0</v>
      </c>
      <c r="AE1333" s="443">
        <f>Table1[[#This Row],[Stock Norm +Transit Time]]*Table1[[#This Row],[Av. Daily Sales MT]]</f>
        <v>1.1025</v>
      </c>
    </row>
    <row r="1334" spans="1:31" hidden="1">
      <c r="A1334" s="433" t="s">
        <v>119</v>
      </c>
      <c r="B1334" s="433" t="s">
        <v>150</v>
      </c>
      <c r="C1334" s="433" t="str">
        <f>'SONTURK INVT LTD - CAPE COAST'!B41</f>
        <v>W144</v>
      </c>
      <c r="D1334" s="433" t="str">
        <f>'SONTURK INVT LTD - CAPE COAST'!C41</f>
        <v>JAMAA DETERGENT 30G</v>
      </c>
      <c r="E1334" s="433" t="str">
        <f>'SONTURK INVT LTD - CAPE COAST'!D41</f>
        <v>DETERGENT</v>
      </c>
      <c r="F1334" s="433" t="str">
        <f>'SONTURK INVT LTD - CAPE COAST'!E41</f>
        <v>JAMAA</v>
      </c>
      <c r="G1334" s="443">
        <f>'SONTURK INVT LTD - CAPE COAST'!F41</f>
        <v>0.73179999999999767</v>
      </c>
      <c r="H1334" s="434">
        <f>'SONTURK INVT LTD - CAPE COAST'!G41</f>
        <v>135.33333333333331</v>
      </c>
      <c r="I1334" s="443">
        <f>'SONTURK INVT LTD - CAPE COAST'!H41</f>
        <v>9854.5933333333196</v>
      </c>
      <c r="J1334" s="433">
        <f>'SONTURK INVT LTD - CAPE COAST'!I41</f>
        <v>44</v>
      </c>
      <c r="K1334" s="443">
        <f>'SONTURK INVT LTD - CAPE COAST'!J41</f>
        <v>0.20100000000000001</v>
      </c>
      <c r="L1334" s="443">
        <f>'SONTURK INVT LTD - CAPE COAST'!K41</f>
        <v>3203.9564532019667</v>
      </c>
      <c r="M1334" s="443">
        <f>'SONTURK INVT LTD - CAPE COAST'!L41</f>
        <v>72.817192118226515</v>
      </c>
      <c r="N1334" s="433">
        <f>'SONTURK INVT LTD - CAPE COAST'!M41</f>
        <v>5</v>
      </c>
      <c r="O1334" s="444">
        <f>'SONTURK INVT LTD - CAPE COAST'!N41</f>
        <v>3.4304778061492692E-3</v>
      </c>
      <c r="P1334" s="433">
        <f>'SONTURK INVT LTD - CAPE COAST'!O41</f>
        <v>0.93013353955993761</v>
      </c>
      <c r="Q1334" s="433" t="str">
        <f>'SONTURK INVT LTD - CAPE COAST'!P41</f>
        <v>C</v>
      </c>
      <c r="R1334" s="434">
        <f>'SONTURK INVT LTD - CAPE COAST'!Q41</f>
        <v>6.1515151515151505</v>
      </c>
      <c r="S1334" s="443">
        <f>'SONTURK INVT LTD - CAPE COAST'!R41</f>
        <v>3.3263636363636259E-2</v>
      </c>
      <c r="T1334" s="443">
        <f>'SONTURK INVT LTD - CAPE COAST'!S41</f>
        <v>447.93606060605998</v>
      </c>
      <c r="U1334" s="433">
        <f>'SONTURK INVT LTD - CAPE COAST'!T41</f>
        <v>30</v>
      </c>
      <c r="V1334" s="433">
        <f>'SONTURK INVT LTD - CAPE COAST'!U41</f>
        <v>3</v>
      </c>
      <c r="W1334" s="433">
        <f>'SONTURK INVT LTD - CAPE COAST'!V41</f>
        <v>33</v>
      </c>
      <c r="X1334" s="434">
        <f>'SONTURK INVT LTD - CAPE COAST'!W41</f>
        <v>202.99999999999997</v>
      </c>
      <c r="Y1334" s="434">
        <f>'SONTURK INVT LTD - CAPE COAST'!X41</f>
        <v>158.99999999999997</v>
      </c>
      <c r="Z1334" s="443">
        <f>'SONTURK INVT LTD - CAPE COAST'!Y41</f>
        <v>0.85977487684728793</v>
      </c>
      <c r="AA1334" s="444">
        <f>'SONTURK INVT LTD - CAPE COAST'!Z41</f>
        <v>0.21674876847290644</v>
      </c>
      <c r="AB1334" s="446" t="str">
        <f>'SONTURK INVT LTD - CAPE COAST'!AA41</f>
        <v>VERY LOW-ORDER URGENTLY</v>
      </c>
      <c r="AC1334" s="443">
        <f>'SONTURK INVT LTD - CAPE COAST'!AB41</f>
        <v>11577.933546798015</v>
      </c>
      <c r="AD1334" s="450">
        <f>Table1[[#This Row],[Stock Sell in/Sell out]]*Table1[[#This Row],[Stock Norm +Transit Time]]/Table1[[#This Row],[Stock Norm QTY]]</f>
        <v>7.1527093596059119</v>
      </c>
      <c r="AE1334" s="443">
        <f>Table1[[#This Row],[Stock Norm +Transit Time]]*Table1[[#This Row],[Av. Daily Sales MT]]</f>
        <v>1.0976999999999966</v>
      </c>
    </row>
    <row r="1335" spans="1:31" hidden="1">
      <c r="A1335" s="433" t="s">
        <v>119</v>
      </c>
      <c r="B1335" s="433" t="s">
        <v>150</v>
      </c>
      <c r="C1335" s="433" t="str">
        <f>'SONTURK INVT LTD - CAPE COAST'!B42</f>
        <v>W203</v>
      </c>
      <c r="D1335" s="433" t="str">
        <f>'SONTURK INVT LTD - CAPE COAST'!C42</f>
        <v>ALIFE LEMON 18X200G</v>
      </c>
      <c r="E1335" s="433" t="str">
        <f>'SONTURK INVT LTD - CAPE COAST'!D42</f>
        <v>SOAP</v>
      </c>
      <c r="F1335" s="433" t="str">
        <f>'SONTURK INVT LTD - CAPE COAST'!E42</f>
        <v>ALIFE</v>
      </c>
      <c r="G1335" s="443">
        <f>'SONTURK INVT LTD - CAPE COAST'!F42</f>
        <v>0.72280000000000189</v>
      </c>
      <c r="H1335" s="434">
        <f>'SONTURK INVT LTD - CAPE COAST'!G42</f>
        <v>145.33333333333334</v>
      </c>
      <c r="I1335" s="443">
        <f>'SONTURK INVT LTD - CAPE COAST'!H42</f>
        <v>15923.209999999977</v>
      </c>
      <c r="J1335" s="433">
        <f>'SONTURK INVT LTD - CAPE COAST'!I42</f>
        <v>0</v>
      </c>
      <c r="K1335" s="443">
        <f>'SONTURK INVT LTD - CAPE COAST'!J42</f>
        <v>0</v>
      </c>
      <c r="L1335" s="443">
        <f>'SONTURK INVT LTD - CAPE COAST'!K42</f>
        <v>0</v>
      </c>
      <c r="M1335" s="443">
        <f>'SONTURK INVT LTD - CAPE COAST'!L42</f>
        <v>109.56337155963287</v>
      </c>
      <c r="N1335" s="433">
        <f>'SONTURK INVT LTD - CAPE COAST'!M42</f>
        <v>48</v>
      </c>
      <c r="O1335" s="444">
        <f>'SONTURK INVT LTD - CAPE COAST'!N42</f>
        <v>3.388288273141167E-3</v>
      </c>
      <c r="P1335" s="433">
        <f>'SONTURK INVT LTD - CAPE COAST'!O42</f>
        <v>0.9335218278330788</v>
      </c>
      <c r="Q1335" s="433" t="str">
        <f>'SONTURK INVT LTD - CAPE COAST'!P42</f>
        <v>C</v>
      </c>
      <c r="R1335" s="434">
        <f>'SONTURK INVT LTD - CAPE COAST'!Q42</f>
        <v>6.6060606060606064</v>
      </c>
      <c r="S1335" s="443">
        <f>'SONTURK INVT LTD - CAPE COAST'!R42</f>
        <v>3.2854545454545539E-2</v>
      </c>
      <c r="T1335" s="443">
        <f>'SONTURK INVT LTD - CAPE COAST'!S42</f>
        <v>723.78227272727167</v>
      </c>
      <c r="U1335" s="433">
        <f>'SONTURK INVT LTD - CAPE COAST'!T42</f>
        <v>30</v>
      </c>
      <c r="V1335" s="433">
        <f>'SONTURK INVT LTD - CAPE COAST'!U42</f>
        <v>3</v>
      </c>
      <c r="W1335" s="433">
        <f>'SONTURK INVT LTD - CAPE COAST'!V42</f>
        <v>33</v>
      </c>
      <c r="X1335" s="434">
        <f>'SONTURK INVT LTD - CAPE COAST'!W42</f>
        <v>218</v>
      </c>
      <c r="Y1335" s="434">
        <f>'SONTURK INVT LTD - CAPE COAST'!X42</f>
        <v>218</v>
      </c>
      <c r="Z1335" s="443">
        <f>'SONTURK INVT LTD - CAPE COAST'!Y42</f>
        <v>1.0842000000000027</v>
      </c>
      <c r="AA1335" s="444">
        <f>'SONTURK INVT LTD - CAPE COAST'!Z42</f>
        <v>0</v>
      </c>
      <c r="AB1335" s="446" t="str">
        <f>'SONTURK INVT LTD - CAPE COAST'!AA42</f>
        <v>VERY LOW-ORDER URGENTLY</v>
      </c>
      <c r="AC1335" s="443">
        <f>'SONTURK INVT LTD - CAPE COAST'!AB42</f>
        <v>23884.814999999966</v>
      </c>
      <c r="AD1335" s="450">
        <f>Table1[[#This Row],[Stock Sell in/Sell out]]*Table1[[#This Row],[Stock Norm +Transit Time]]/Table1[[#This Row],[Stock Norm QTY]]</f>
        <v>0</v>
      </c>
      <c r="AE1335" s="443">
        <f>Table1[[#This Row],[Stock Norm +Transit Time]]*Table1[[#This Row],[Av. Daily Sales MT]]</f>
        <v>1.0842000000000027</v>
      </c>
    </row>
    <row r="1336" spans="1:31" hidden="1">
      <c r="A1336" s="433" t="s">
        <v>119</v>
      </c>
      <c r="B1336" s="433" t="s">
        <v>150</v>
      </c>
      <c r="C1336" s="433" t="str">
        <f>'SONTURK INVT LTD - CAPE COAST'!B43</f>
        <v>W022</v>
      </c>
      <c r="D1336" s="433" t="str">
        <f>'SONTURK INVT LTD - CAPE COAST'!C43</f>
        <v>FRYTOL 50ML X 72SCH</v>
      </c>
      <c r="E1336" s="433" t="str">
        <f>'SONTURK INVT LTD - CAPE COAST'!D43</f>
        <v>COOKING OIL</v>
      </c>
      <c r="F1336" s="433" t="str">
        <f>'SONTURK INVT LTD - CAPE COAST'!E43</f>
        <v>FRYTOL</v>
      </c>
      <c r="G1336" s="443">
        <f>'SONTURK INVT LTD - CAPE COAST'!F43</f>
        <v>0.72021333333333104</v>
      </c>
      <c r="H1336" s="434">
        <f>'SONTURK INVT LTD - CAPE COAST'!G43</f>
        <v>211.33333333333334</v>
      </c>
      <c r="I1336" s="443">
        <f>'SONTURK INVT LTD - CAPE COAST'!H43</f>
        <v>29590.400000000016</v>
      </c>
      <c r="J1336" s="433">
        <f>'SONTURK INVT LTD - CAPE COAST'!I43</f>
        <v>155</v>
      </c>
      <c r="K1336" s="443">
        <f>'SONTURK INVT LTD - CAPE COAST'!J43</f>
        <v>0.50220000000000009</v>
      </c>
      <c r="L1336" s="443">
        <f>'SONTURK INVT LTD - CAPE COAST'!K43</f>
        <v>21702.738170347013</v>
      </c>
      <c r="M1336" s="443">
        <f>'SONTURK INVT LTD - CAPE COAST'!L43</f>
        <v>140.01766561514202</v>
      </c>
      <c r="N1336" s="433">
        <f>'SONTURK INVT LTD - CAPE COAST'!M43</f>
        <v>32</v>
      </c>
      <c r="O1336" s="444">
        <f>'SONTURK INVT LTD - CAPE COAST'!N43</f>
        <v>3.3761626888395538E-3</v>
      </c>
      <c r="P1336" s="433">
        <f>'SONTURK INVT LTD - CAPE COAST'!O43</f>
        <v>0.93689799052191836</v>
      </c>
      <c r="Q1336" s="433" t="str">
        <f>'SONTURK INVT LTD - CAPE COAST'!P43</f>
        <v>C</v>
      </c>
      <c r="R1336" s="434">
        <f>'SONTURK INVT LTD - CAPE COAST'!Q43</f>
        <v>9.6060606060606073</v>
      </c>
      <c r="S1336" s="443">
        <f>'SONTURK INVT LTD - CAPE COAST'!R43</f>
        <v>3.2736969696969591E-2</v>
      </c>
      <c r="T1336" s="443">
        <f>'SONTURK INVT LTD - CAPE COAST'!S43</f>
        <v>1345.0181818181825</v>
      </c>
      <c r="U1336" s="433">
        <f>'SONTURK INVT LTD - CAPE COAST'!T43</f>
        <v>30</v>
      </c>
      <c r="V1336" s="433">
        <f>'SONTURK INVT LTD - CAPE COAST'!U43</f>
        <v>3</v>
      </c>
      <c r="W1336" s="433">
        <f>'SONTURK INVT LTD - CAPE COAST'!V43</f>
        <v>33</v>
      </c>
      <c r="X1336" s="434">
        <f>'SONTURK INVT LTD - CAPE COAST'!W43</f>
        <v>317.00000000000006</v>
      </c>
      <c r="Y1336" s="434">
        <f>'SONTURK INVT LTD - CAPE COAST'!X43</f>
        <v>162.00000000000006</v>
      </c>
      <c r="Z1336" s="443">
        <f>'SONTURK INVT LTD - CAPE COAST'!Y43</f>
        <v>0.55208782334384698</v>
      </c>
      <c r="AA1336" s="444">
        <f>'SONTURK INVT LTD - CAPE COAST'!Z43</f>
        <v>0.4889589905362775</v>
      </c>
      <c r="AB1336" s="446" t="str">
        <f>'SONTURK INVT LTD - CAPE COAST'!AA43</f>
        <v>VERY LOW-ORDER URGENTLY</v>
      </c>
      <c r="AC1336" s="443">
        <f>'SONTURK INVT LTD - CAPE COAST'!AB43</f>
        <v>22682.861829653015</v>
      </c>
      <c r="AD1336" s="450">
        <f>Table1[[#This Row],[Stock Sell in/Sell out]]*Table1[[#This Row],[Stock Norm +Transit Time]]/Table1[[#This Row],[Stock Norm QTY]]</f>
        <v>16.135646687697157</v>
      </c>
      <c r="AE1336" s="443">
        <f>Table1[[#This Row],[Stock Norm +Transit Time]]*Table1[[#This Row],[Av. Daily Sales MT]]</f>
        <v>1.0803199999999964</v>
      </c>
    </row>
    <row r="1337" spans="1:31" hidden="1">
      <c r="A1337" s="433" t="s">
        <v>119</v>
      </c>
      <c r="B1337" s="433" t="s">
        <v>150</v>
      </c>
      <c r="C1337" s="433" t="str">
        <f>'SONTURK INVT LTD - CAPE COAST'!B44</f>
        <v>W020</v>
      </c>
      <c r="D1337" s="433" t="str">
        <f>'SONTURK INVT LTD - CAPE COAST'!C44</f>
        <v>FRYTOL ROL 25L JRG</v>
      </c>
      <c r="E1337" s="433" t="str">
        <f>'SONTURK INVT LTD - CAPE COAST'!D44</f>
        <v>COOKING OIL</v>
      </c>
      <c r="F1337" s="433" t="str">
        <f>'SONTURK INVT LTD - CAPE COAST'!E44</f>
        <v>FRYTOL</v>
      </c>
      <c r="G1337" s="443">
        <f>'SONTURK INVT LTD - CAPE COAST'!F44</f>
        <v>0.70499999999999974</v>
      </c>
      <c r="H1337" s="434">
        <f>'SONTURK INVT LTD - CAPE COAST'!G44</f>
        <v>31.333333333333332</v>
      </c>
      <c r="I1337" s="443">
        <f>'SONTURK INVT LTD - CAPE COAST'!H44</f>
        <v>16380</v>
      </c>
      <c r="J1337" s="433">
        <f>'SONTURK INVT LTD - CAPE COAST'!I44</f>
        <v>0</v>
      </c>
      <c r="K1337" s="443">
        <f>'SONTURK INVT LTD - CAPE COAST'!J44</f>
        <v>0</v>
      </c>
      <c r="L1337" s="443">
        <f>'SONTURK INVT LTD - CAPE COAST'!K44</f>
        <v>0</v>
      </c>
      <c r="M1337" s="443">
        <f>'SONTURK INVT LTD - CAPE COAST'!L44</f>
        <v>522.76595744680856</v>
      </c>
      <c r="N1337" s="433">
        <f>'SONTURK INVT LTD - CAPE COAST'!M44</f>
        <v>30</v>
      </c>
      <c r="O1337" s="444">
        <f>'SONTURK INVT LTD - CAPE COAST'!N44</f>
        <v>3.3048467523028716E-3</v>
      </c>
      <c r="P1337" s="433">
        <f>'SONTURK INVT LTD - CAPE COAST'!O44</f>
        <v>0.94020283727422127</v>
      </c>
      <c r="Q1337" s="433" t="str">
        <f>'SONTURK INVT LTD - CAPE COAST'!P44</f>
        <v>C</v>
      </c>
      <c r="R1337" s="434">
        <f>'SONTURK INVT LTD - CAPE COAST'!Q44</f>
        <v>1.4242424242424241</v>
      </c>
      <c r="S1337" s="443">
        <f>'SONTURK INVT LTD - CAPE COAST'!R44</f>
        <v>3.2045454545454537E-2</v>
      </c>
      <c r="T1337" s="443">
        <f>'SONTURK INVT LTD - CAPE COAST'!S44</f>
        <v>744.5454545454545</v>
      </c>
      <c r="U1337" s="433">
        <f>'SONTURK INVT LTD - CAPE COAST'!T44</f>
        <v>30</v>
      </c>
      <c r="V1337" s="433">
        <f>'SONTURK INVT LTD - CAPE COAST'!U44</f>
        <v>3</v>
      </c>
      <c r="W1337" s="433">
        <f>'SONTURK INVT LTD - CAPE COAST'!V44</f>
        <v>33</v>
      </c>
      <c r="X1337" s="434">
        <f>'SONTURK INVT LTD - CAPE COAST'!W44</f>
        <v>46.999999999999993</v>
      </c>
      <c r="Y1337" s="434">
        <f>'SONTURK INVT LTD - CAPE COAST'!X44</f>
        <v>46.999999999999993</v>
      </c>
      <c r="Z1337" s="443">
        <f>'SONTURK INVT LTD - CAPE COAST'!Y44</f>
        <v>1.0574999999999994</v>
      </c>
      <c r="AA1337" s="444">
        <f>'SONTURK INVT LTD - CAPE COAST'!Z44</f>
        <v>0</v>
      </c>
      <c r="AB1337" s="446" t="str">
        <f>'SONTURK INVT LTD - CAPE COAST'!AA44</f>
        <v>VERY LOW-ORDER URGENTLY</v>
      </c>
      <c r="AC1337" s="443">
        <f>'SONTURK INVT LTD - CAPE COAST'!AB44</f>
        <v>24570</v>
      </c>
      <c r="AD1337" s="450">
        <f>Table1[[#This Row],[Stock Sell in/Sell out]]*Table1[[#This Row],[Stock Norm +Transit Time]]/Table1[[#This Row],[Stock Norm QTY]]</f>
        <v>0</v>
      </c>
      <c r="AE1337" s="443">
        <f>Table1[[#This Row],[Stock Norm +Transit Time]]*Table1[[#This Row],[Av. Daily Sales MT]]</f>
        <v>1.0574999999999997</v>
      </c>
    </row>
    <row r="1338" spans="1:31" hidden="1">
      <c r="A1338" s="433" t="s">
        <v>119</v>
      </c>
      <c r="B1338" s="433" t="s">
        <v>150</v>
      </c>
      <c r="C1338" s="433" t="str">
        <f>'SONTURK INVT LTD - CAPE COAST'!B45</f>
        <v>W196</v>
      </c>
      <c r="D1338" s="433" t="str">
        <f>'SONTURK INVT LTD - CAPE COAST'!C45</f>
        <v xml:space="preserve">JAMAA DETERGENT 40PCH X 160G </v>
      </c>
      <c r="E1338" s="433" t="str">
        <f>'SONTURK INVT LTD - CAPE COAST'!D45</f>
        <v>DETERGENT</v>
      </c>
      <c r="F1338" s="433" t="str">
        <f>'SONTURK INVT LTD - CAPE COAST'!E45</f>
        <v>JAMAA</v>
      </c>
      <c r="G1338" s="443">
        <f>'SONTURK INVT LTD - CAPE COAST'!F45</f>
        <v>0.69546666666666612</v>
      </c>
      <c r="H1338" s="434">
        <f>'SONTURK INVT LTD - CAPE COAST'!G45</f>
        <v>84</v>
      </c>
      <c r="I1338" s="443">
        <f>'SONTURK INVT LTD - CAPE COAST'!H45</f>
        <v>10331.833333333334</v>
      </c>
      <c r="J1338" s="433">
        <f>'SONTURK INVT LTD - CAPE COAST'!I45</f>
        <v>0</v>
      </c>
      <c r="K1338" s="443">
        <f>'SONTURK INVT LTD - CAPE COAST'!J45</f>
        <v>0</v>
      </c>
      <c r="L1338" s="443">
        <f>'SONTURK INVT LTD - CAPE COAST'!K45</f>
        <v>0</v>
      </c>
      <c r="M1338" s="443">
        <f>'SONTURK INVT LTD - CAPE COAST'!L45</f>
        <v>122.99801587301587</v>
      </c>
      <c r="N1338" s="433">
        <f>'SONTURK INVT LTD - CAPE COAST'!M45</f>
        <v>40</v>
      </c>
      <c r="O1338" s="444">
        <f>'SONTURK INVT LTD - CAPE COAST'!N45</f>
        <v>3.260157098820193E-3</v>
      </c>
      <c r="P1338" s="433">
        <f>'SONTURK INVT LTD - CAPE COAST'!O45</f>
        <v>0.94346299437304149</v>
      </c>
      <c r="Q1338" s="433" t="str">
        <f>'SONTURK INVT LTD - CAPE COAST'!P45</f>
        <v>C</v>
      </c>
      <c r="R1338" s="434">
        <f>'SONTURK INVT LTD - CAPE COAST'!Q45</f>
        <v>3.8181818181818183</v>
      </c>
      <c r="S1338" s="443">
        <f>'SONTURK INVT LTD - CAPE COAST'!R45</f>
        <v>3.1612121212121189E-2</v>
      </c>
      <c r="T1338" s="443">
        <f>'SONTURK INVT LTD - CAPE COAST'!S45</f>
        <v>469.62878787878793</v>
      </c>
      <c r="U1338" s="433">
        <f>'SONTURK INVT LTD - CAPE COAST'!T45</f>
        <v>30</v>
      </c>
      <c r="V1338" s="433">
        <f>'SONTURK INVT LTD - CAPE COAST'!U45</f>
        <v>3</v>
      </c>
      <c r="W1338" s="433">
        <f>'SONTURK INVT LTD - CAPE COAST'!V45</f>
        <v>33</v>
      </c>
      <c r="X1338" s="434">
        <f>'SONTURK INVT LTD - CAPE COAST'!W45</f>
        <v>126</v>
      </c>
      <c r="Y1338" s="434">
        <f>'SONTURK INVT LTD - CAPE COAST'!X45</f>
        <v>126</v>
      </c>
      <c r="Z1338" s="443">
        <f>'SONTURK INVT LTD - CAPE COAST'!Y45</f>
        <v>1.0431999999999992</v>
      </c>
      <c r="AA1338" s="444">
        <f>'SONTURK INVT LTD - CAPE COAST'!Z45</f>
        <v>0</v>
      </c>
      <c r="AB1338" s="446" t="str">
        <f>'SONTURK INVT LTD - CAPE COAST'!AA45</f>
        <v>VERY LOW-ORDER URGENTLY</v>
      </c>
      <c r="AC1338" s="443">
        <f>'SONTURK INVT LTD - CAPE COAST'!AB45</f>
        <v>15497.75</v>
      </c>
      <c r="AD1338" s="450">
        <f>Table1[[#This Row],[Stock Sell in/Sell out]]*Table1[[#This Row],[Stock Norm +Transit Time]]/Table1[[#This Row],[Stock Norm QTY]]</f>
        <v>0</v>
      </c>
      <c r="AE1338" s="443">
        <f>Table1[[#This Row],[Stock Norm +Transit Time]]*Table1[[#This Row],[Av. Daily Sales MT]]</f>
        <v>1.0431999999999992</v>
      </c>
    </row>
    <row r="1339" spans="1:31" hidden="1">
      <c r="A1339" s="433" t="s">
        <v>119</v>
      </c>
      <c r="B1339" s="433" t="s">
        <v>150</v>
      </c>
      <c r="C1339" s="433" t="str">
        <f>'SONTURK INVT LTD - CAPE COAST'!B46</f>
        <v>W027</v>
      </c>
      <c r="D1339" s="433" t="str">
        <f>'SONTURK INVT LTD - CAPE COAST'!C46</f>
        <v xml:space="preserve">FORTUNE MARGARINE 250G X 60 </v>
      </c>
      <c r="E1339" s="433" t="str">
        <f>'SONTURK INVT LTD - CAPE COAST'!D46</f>
        <v>SPECIALTY FATS</v>
      </c>
      <c r="F1339" s="433" t="str">
        <f>'SONTURK INVT LTD - CAPE COAST'!E46</f>
        <v>FORTUNE</v>
      </c>
      <c r="G1339" s="443">
        <f>'SONTURK INVT LTD - CAPE COAST'!F46</f>
        <v>0.68441666666666701</v>
      </c>
      <c r="H1339" s="434">
        <f>'SONTURK INVT LTD - CAPE COAST'!G46</f>
        <v>39</v>
      </c>
      <c r="I1339" s="443">
        <f>'SONTURK INVT LTD - CAPE COAST'!H46</f>
        <v>14087.153333333261</v>
      </c>
      <c r="J1339" s="433">
        <f>'SONTURK INVT LTD - CAPE COAST'!I46</f>
        <v>7</v>
      </c>
      <c r="K1339" s="443">
        <f>'SONTURK INVT LTD - CAPE COAST'!J46</f>
        <v>0.10875</v>
      </c>
      <c r="L1339" s="443">
        <f>'SONTURK INVT LTD - CAPE COAST'!K46</f>
        <v>2528.4634188034061</v>
      </c>
      <c r="M1339" s="443">
        <f>'SONTURK INVT LTD - CAPE COAST'!L46</f>
        <v>361.20905982905799</v>
      </c>
      <c r="N1339" s="433">
        <f>'SONTURK INVT LTD - CAPE COAST'!M46</f>
        <v>40</v>
      </c>
      <c r="O1339" s="444">
        <f>'SONTURK INVT LTD - CAPE COAST'!N46</f>
        <v>3.2083577277380033E-3</v>
      </c>
      <c r="P1339" s="433">
        <f>'SONTURK INVT LTD - CAPE COAST'!O46</f>
        <v>0.94667135210077946</v>
      </c>
      <c r="Q1339" s="433" t="str">
        <f>'SONTURK INVT LTD - CAPE COAST'!P46</f>
        <v>C</v>
      </c>
      <c r="R1339" s="434">
        <f>'SONTURK INVT LTD - CAPE COAST'!Q46</f>
        <v>1.7727272727272727</v>
      </c>
      <c r="S1339" s="443">
        <f>'SONTURK INVT LTD - CAPE COAST'!R46</f>
        <v>3.1109848484848501E-2</v>
      </c>
      <c r="T1339" s="443">
        <f>'SONTURK INVT LTD - CAPE COAST'!S46</f>
        <v>640.32515151514826</v>
      </c>
      <c r="U1339" s="433">
        <f>'SONTURK INVT LTD - CAPE COAST'!T46</f>
        <v>30</v>
      </c>
      <c r="V1339" s="433">
        <f>'SONTURK INVT LTD - CAPE COAST'!U46</f>
        <v>3</v>
      </c>
      <c r="W1339" s="433">
        <f>'SONTURK INVT LTD - CAPE COAST'!V46</f>
        <v>33</v>
      </c>
      <c r="X1339" s="434">
        <f>'SONTURK INVT LTD - CAPE COAST'!W46</f>
        <v>58.5</v>
      </c>
      <c r="Y1339" s="434">
        <f>'SONTURK INVT LTD - CAPE COAST'!X46</f>
        <v>51.5</v>
      </c>
      <c r="Z1339" s="443">
        <f>'SONTURK INVT LTD - CAPE COAST'!Y46</f>
        <v>0.9037809829059833</v>
      </c>
      <c r="AA1339" s="444">
        <f>'SONTURK INVT LTD - CAPE COAST'!Z46</f>
        <v>0.11965811965811966</v>
      </c>
      <c r="AB1339" s="446" t="str">
        <f>'SONTURK INVT LTD - CAPE COAST'!AA46</f>
        <v>VERY LOW-ORDER URGENTLY</v>
      </c>
      <c r="AC1339" s="443">
        <f>'SONTURK INVT LTD - CAPE COAST'!AB46</f>
        <v>18602.266581196487</v>
      </c>
      <c r="AD1339" s="450">
        <f>Table1[[#This Row],[Stock Sell in/Sell out]]*Table1[[#This Row],[Stock Norm +Transit Time]]/Table1[[#This Row],[Stock Norm QTY]]</f>
        <v>3.9487179487179489</v>
      </c>
      <c r="AE1339" s="443">
        <f>Table1[[#This Row],[Stock Norm +Transit Time]]*Table1[[#This Row],[Av. Daily Sales MT]]</f>
        <v>1.0266250000000006</v>
      </c>
    </row>
    <row r="1340" spans="1:31" hidden="1">
      <c r="A1340" s="433" t="s">
        <v>119</v>
      </c>
      <c r="B1340" s="433" t="s">
        <v>150</v>
      </c>
      <c r="C1340" s="433" t="str">
        <f>'SONTURK INVT LTD - CAPE COAST'!B47</f>
        <v>W006</v>
      </c>
      <c r="D1340" s="433" t="str">
        <f>'SONTURK INVT LTD - CAPE COAST'!C47</f>
        <v>FRYTOL 24BTL*500ML</v>
      </c>
      <c r="E1340" s="433" t="str">
        <f>'SONTURK INVT LTD - CAPE COAST'!D47</f>
        <v>COOKING OIL</v>
      </c>
      <c r="F1340" s="433" t="str">
        <f>'SONTURK INVT LTD - CAPE COAST'!E47</f>
        <v>FRYTOL</v>
      </c>
      <c r="G1340" s="443">
        <f>'SONTURK INVT LTD - CAPE COAST'!F47</f>
        <v>0.66135000000000388</v>
      </c>
      <c r="H1340" s="434">
        <f>'SONTURK INVT LTD - CAPE COAST'!G47</f>
        <v>37.333333333333329</v>
      </c>
      <c r="I1340" s="443">
        <f>'SONTURK INVT LTD - CAPE COAST'!H47</f>
        <v>17720.280000000137</v>
      </c>
      <c r="J1340" s="433">
        <f>'SONTURK INVT LTD - CAPE COAST'!I47</f>
        <v>0</v>
      </c>
      <c r="K1340" s="443">
        <f>'SONTURK INVT LTD - CAPE COAST'!J47</f>
        <v>0</v>
      </c>
      <c r="L1340" s="443">
        <f>'SONTURK INVT LTD - CAPE COAST'!K47</f>
        <v>0</v>
      </c>
      <c r="M1340" s="443">
        <f>'SONTURK INVT LTD - CAPE COAST'!L47</f>
        <v>474.65035714286086</v>
      </c>
      <c r="N1340" s="433">
        <f>'SONTURK INVT LTD - CAPE COAST'!M47</f>
        <v>10</v>
      </c>
      <c r="O1340" s="444">
        <f>'SONTURK INVT LTD - CAPE COAST'!N47</f>
        <v>3.1002275172135004E-3</v>
      </c>
      <c r="P1340" s="433">
        <f>'SONTURK INVT LTD - CAPE COAST'!O47</f>
        <v>0.94977157961799297</v>
      </c>
      <c r="Q1340" s="433" t="str">
        <f>'SONTURK INVT LTD - CAPE COAST'!P47</f>
        <v>C</v>
      </c>
      <c r="R1340" s="434">
        <f>'SONTURK INVT LTD - CAPE COAST'!Q47</f>
        <v>1.6969696969696968</v>
      </c>
      <c r="S1340" s="443">
        <f>'SONTURK INVT LTD - CAPE COAST'!R47</f>
        <v>3.0061363636363813E-2</v>
      </c>
      <c r="T1340" s="443">
        <f>'SONTURK INVT LTD - CAPE COAST'!S47</f>
        <v>805.46727272727901</v>
      </c>
      <c r="U1340" s="433">
        <f>'SONTURK INVT LTD - CAPE COAST'!T47</f>
        <v>30</v>
      </c>
      <c r="V1340" s="433">
        <f>'SONTURK INVT LTD - CAPE COAST'!U47</f>
        <v>3</v>
      </c>
      <c r="W1340" s="433">
        <f>'SONTURK INVT LTD - CAPE COAST'!V47</f>
        <v>33</v>
      </c>
      <c r="X1340" s="434">
        <f>'SONTURK INVT LTD - CAPE COAST'!W47</f>
        <v>55.999999999999993</v>
      </c>
      <c r="Y1340" s="434">
        <f>'SONTURK INVT LTD - CAPE COAST'!X47</f>
        <v>55.999999999999993</v>
      </c>
      <c r="Z1340" s="443">
        <f>'SONTURK INVT LTD - CAPE COAST'!Y47</f>
        <v>0.99202500000000582</v>
      </c>
      <c r="AA1340" s="444">
        <f>'SONTURK INVT LTD - CAPE COAST'!Z47</f>
        <v>0</v>
      </c>
      <c r="AB1340" s="446" t="str">
        <f>'SONTURK INVT LTD - CAPE COAST'!AA47</f>
        <v>VERY LOW-ORDER URGENTLY</v>
      </c>
      <c r="AC1340" s="443">
        <f>'SONTURK INVT LTD - CAPE COAST'!AB47</f>
        <v>26580.420000000206</v>
      </c>
      <c r="AD1340" s="450">
        <f>Table1[[#This Row],[Stock Sell in/Sell out]]*Table1[[#This Row],[Stock Norm +Transit Time]]/Table1[[#This Row],[Stock Norm QTY]]</f>
        <v>0</v>
      </c>
      <c r="AE1340" s="443">
        <f>Table1[[#This Row],[Stock Norm +Transit Time]]*Table1[[#This Row],[Av. Daily Sales MT]]</f>
        <v>0.99202500000000582</v>
      </c>
    </row>
    <row r="1341" spans="1:31" hidden="1">
      <c r="A1341" s="433" t="s">
        <v>119</v>
      </c>
      <c r="B1341" s="433" t="s">
        <v>150</v>
      </c>
      <c r="C1341" s="433" t="str">
        <f>'SONTURK INVT LTD - CAPE COAST'!B48</f>
        <v>W194</v>
      </c>
      <c r="D1341" s="433" t="str">
        <f>'SONTURK INVT LTD - CAPE COAST'!C48</f>
        <v>ALIFE MEDICATED 18X200G</v>
      </c>
      <c r="E1341" s="433" t="str">
        <f>'SONTURK INVT LTD - CAPE COAST'!D48</f>
        <v>SOAP</v>
      </c>
      <c r="F1341" s="433" t="str">
        <f>'SONTURK INVT LTD - CAPE COAST'!E48</f>
        <v>ALIFE</v>
      </c>
      <c r="G1341" s="443">
        <f>'SONTURK INVT LTD - CAPE COAST'!F48</f>
        <v>0.65513333333333401</v>
      </c>
      <c r="H1341" s="434">
        <f>'SONTURK INVT LTD - CAPE COAST'!G48</f>
        <v>133.66666666666666</v>
      </c>
      <c r="I1341" s="443">
        <f>'SONTURK INVT LTD - CAPE COAST'!H48</f>
        <v>14427.966666666645</v>
      </c>
      <c r="J1341" s="433">
        <f>'SONTURK INVT LTD - CAPE COAST'!I48</f>
        <v>0</v>
      </c>
      <c r="K1341" s="443">
        <f>'SONTURK INVT LTD - CAPE COAST'!J48</f>
        <v>0</v>
      </c>
      <c r="L1341" s="443">
        <f>'SONTURK INVT LTD - CAPE COAST'!K48</f>
        <v>0</v>
      </c>
      <c r="M1341" s="443">
        <f>'SONTURK INVT LTD - CAPE COAST'!L48</f>
        <v>107.93990024937641</v>
      </c>
      <c r="N1341" s="433">
        <f>'SONTURK INVT LTD - CAPE COAST'!M48</f>
        <v>12</v>
      </c>
      <c r="O1341" s="444">
        <f>'SONTURK INVT LTD - CAPE COAST'!N48</f>
        <v>3.0710854879319495E-3</v>
      </c>
      <c r="P1341" s="433">
        <f>'SONTURK INVT LTD - CAPE COAST'!O48</f>
        <v>0.95284266510592497</v>
      </c>
      <c r="Q1341" s="433" t="str">
        <f>'SONTURK INVT LTD - CAPE COAST'!P48</f>
        <v>C</v>
      </c>
      <c r="R1341" s="434">
        <f>'SONTURK INVT LTD - CAPE COAST'!Q48</f>
        <v>6.0757575757575752</v>
      </c>
      <c r="S1341" s="443">
        <f>'SONTURK INVT LTD - CAPE COAST'!R48</f>
        <v>2.9778787878787908E-2</v>
      </c>
      <c r="T1341" s="443">
        <f>'SONTURK INVT LTD - CAPE COAST'!S48</f>
        <v>655.8166666666657</v>
      </c>
      <c r="U1341" s="433">
        <f>'SONTURK INVT LTD - CAPE COAST'!T48</f>
        <v>30</v>
      </c>
      <c r="V1341" s="433">
        <f>'SONTURK INVT LTD - CAPE COAST'!U48</f>
        <v>3</v>
      </c>
      <c r="W1341" s="433">
        <f>'SONTURK INVT LTD - CAPE COAST'!V48</f>
        <v>33</v>
      </c>
      <c r="X1341" s="434">
        <f>'SONTURK INVT LTD - CAPE COAST'!W48</f>
        <v>200.49999999999997</v>
      </c>
      <c r="Y1341" s="434">
        <f>'SONTURK INVT LTD - CAPE COAST'!X48</f>
        <v>200.49999999999997</v>
      </c>
      <c r="Z1341" s="443">
        <f>'SONTURK INVT LTD - CAPE COAST'!Y48</f>
        <v>0.98270000000000091</v>
      </c>
      <c r="AA1341" s="444">
        <f>'SONTURK INVT LTD - CAPE COAST'!Z48</f>
        <v>0</v>
      </c>
      <c r="AB1341" s="446" t="str">
        <f>'SONTURK INVT LTD - CAPE COAST'!AA48</f>
        <v>VERY LOW-ORDER URGENTLY</v>
      </c>
      <c r="AC1341" s="443">
        <f>'SONTURK INVT LTD - CAPE COAST'!AB48</f>
        <v>21641.949999999968</v>
      </c>
      <c r="AD1341" s="450">
        <f>Table1[[#This Row],[Stock Sell in/Sell out]]*Table1[[#This Row],[Stock Norm +Transit Time]]/Table1[[#This Row],[Stock Norm QTY]]</f>
        <v>0</v>
      </c>
      <c r="AE1341" s="443">
        <f>Table1[[#This Row],[Stock Norm +Transit Time]]*Table1[[#This Row],[Av. Daily Sales MT]]</f>
        <v>0.98270000000000102</v>
      </c>
    </row>
    <row r="1342" spans="1:31" hidden="1">
      <c r="A1342" s="433" t="s">
        <v>119</v>
      </c>
      <c r="B1342" s="433" t="s">
        <v>150</v>
      </c>
      <c r="C1342" s="433" t="str">
        <f>'SONTURK INVT LTD - CAPE COAST'!B49</f>
        <v>W023</v>
      </c>
      <c r="D1342" s="433" t="str">
        <f>'SONTURK INVT LTD - CAPE COAST'!C49</f>
        <v>FRYTOL 100ML X 36SCH</v>
      </c>
      <c r="E1342" s="433" t="str">
        <f>'SONTURK INVT LTD - CAPE COAST'!D49</f>
        <v>COOKING OIL</v>
      </c>
      <c r="F1342" s="433" t="str">
        <f>'SONTURK INVT LTD - CAPE COAST'!E49</f>
        <v>FRYTOL</v>
      </c>
      <c r="G1342" s="443">
        <f>'SONTURK INVT LTD - CAPE COAST'!F49</f>
        <v>0.65057999999999727</v>
      </c>
      <c r="H1342" s="434">
        <f>'SONTURK INVT LTD - CAPE COAST'!G49</f>
        <v>170</v>
      </c>
      <c r="I1342" s="443">
        <f>'SONTURK INVT LTD - CAPE COAST'!H49</f>
        <v>22663.769999999895</v>
      </c>
      <c r="J1342" s="433">
        <f>'SONTURK INVT LTD - CAPE COAST'!I49</f>
        <v>0</v>
      </c>
      <c r="K1342" s="443">
        <f>'SONTURK INVT LTD - CAPE COAST'!J49</f>
        <v>0</v>
      </c>
      <c r="L1342" s="443">
        <f>'SONTURK INVT LTD - CAPE COAST'!K49</f>
        <v>0</v>
      </c>
      <c r="M1342" s="443">
        <f>'SONTURK INVT LTD - CAPE COAST'!L49</f>
        <v>133.31629411764644</v>
      </c>
      <c r="N1342" s="433">
        <f>'SONTURK INVT LTD - CAPE COAST'!M49</f>
        <v>4</v>
      </c>
      <c r="O1342" s="444">
        <f>'SONTURK INVT LTD - CAPE COAST'!N49</f>
        <v>3.0497407093804168E-3</v>
      </c>
      <c r="P1342" s="433">
        <f>'SONTURK INVT LTD - CAPE COAST'!O49</f>
        <v>0.95589240581530543</v>
      </c>
      <c r="Q1342" s="433" t="str">
        <f>'SONTURK INVT LTD - CAPE COAST'!P49</f>
        <v>C</v>
      </c>
      <c r="R1342" s="434">
        <f>'SONTURK INVT LTD - CAPE COAST'!Q49</f>
        <v>7.7272727272727275</v>
      </c>
      <c r="S1342" s="443">
        <f>'SONTURK INVT LTD - CAPE COAST'!R49</f>
        <v>2.9571818181818057E-2</v>
      </c>
      <c r="T1342" s="443">
        <f>'SONTURK INVT LTD - CAPE COAST'!S49</f>
        <v>1030.1713636363588</v>
      </c>
      <c r="U1342" s="433">
        <f>'SONTURK INVT LTD - CAPE COAST'!T49</f>
        <v>30</v>
      </c>
      <c r="V1342" s="433">
        <f>'SONTURK INVT LTD - CAPE COAST'!U49</f>
        <v>3</v>
      </c>
      <c r="W1342" s="433">
        <f>'SONTURK INVT LTD - CAPE COAST'!V49</f>
        <v>33</v>
      </c>
      <c r="X1342" s="434">
        <f>'SONTURK INVT LTD - CAPE COAST'!W49</f>
        <v>255</v>
      </c>
      <c r="Y1342" s="434">
        <f>'SONTURK INVT LTD - CAPE COAST'!X49</f>
        <v>255</v>
      </c>
      <c r="Z1342" s="443">
        <f>'SONTURK INVT LTD - CAPE COAST'!Y49</f>
        <v>0.97586999999999602</v>
      </c>
      <c r="AA1342" s="444">
        <f>'SONTURK INVT LTD - CAPE COAST'!Z49</f>
        <v>0</v>
      </c>
      <c r="AB1342" s="446" t="str">
        <f>'SONTURK INVT LTD - CAPE COAST'!AA49</f>
        <v>VERY LOW-ORDER URGENTLY</v>
      </c>
      <c r="AC1342" s="443">
        <f>'SONTURK INVT LTD - CAPE COAST'!AB49</f>
        <v>33995.654999999839</v>
      </c>
      <c r="AD1342" s="450">
        <f>Table1[[#This Row],[Stock Sell in/Sell out]]*Table1[[#This Row],[Stock Norm +Transit Time]]/Table1[[#This Row],[Stock Norm QTY]]</f>
        <v>0</v>
      </c>
      <c r="AE1342" s="443">
        <f>Table1[[#This Row],[Stock Norm +Transit Time]]*Table1[[#This Row],[Av. Daily Sales MT]]</f>
        <v>0.97586999999999591</v>
      </c>
    </row>
    <row r="1343" spans="1:31" hidden="1">
      <c r="A1343" s="433" t="s">
        <v>119</v>
      </c>
      <c r="B1343" s="433" t="s">
        <v>150</v>
      </c>
      <c r="C1343" s="433" t="str">
        <f>'SONTURK INVT LTD - CAPE COAST'!B50</f>
        <v>W205</v>
      </c>
      <c r="D1343" s="433" t="str">
        <f>'SONTURK INVT LTD - CAPE COAST'!C50</f>
        <v>ALIFE ROSE 18X200G</v>
      </c>
      <c r="E1343" s="433" t="str">
        <f>'SONTURK INVT LTD - CAPE COAST'!D50</f>
        <v>SOAP</v>
      </c>
      <c r="F1343" s="433" t="str">
        <f>'SONTURK INVT LTD - CAPE COAST'!E50</f>
        <v>ALIFE</v>
      </c>
      <c r="G1343" s="443">
        <f>'SONTURK INVT LTD - CAPE COAST'!F50</f>
        <v>0.61193333333333388</v>
      </c>
      <c r="H1343" s="434">
        <f>'SONTURK INVT LTD - CAPE COAST'!G50</f>
        <v>121.66666666666666</v>
      </c>
      <c r="I1343" s="443">
        <f>'SONTURK INVT LTD - CAPE COAST'!H50</f>
        <v>13489.716666666653</v>
      </c>
      <c r="J1343" s="433">
        <f>'SONTURK INVT LTD - CAPE COAST'!I50</f>
        <v>0</v>
      </c>
      <c r="K1343" s="443">
        <f>'SONTURK INVT LTD - CAPE COAST'!J50</f>
        <v>0</v>
      </c>
      <c r="L1343" s="443">
        <f>'SONTURK INVT LTD - CAPE COAST'!K50</f>
        <v>0</v>
      </c>
      <c r="M1343" s="443">
        <f>'SONTURK INVT LTD - CAPE COAST'!L50</f>
        <v>110.87438356164373</v>
      </c>
      <c r="N1343" s="433">
        <f>'SONTURK INVT LTD - CAPE COAST'!M50</f>
        <v>12</v>
      </c>
      <c r="O1343" s="444">
        <f>'SONTURK INVT LTD - CAPE COAST'!N50</f>
        <v>2.8685757294929642E-3</v>
      </c>
      <c r="P1343" s="433">
        <f>'SONTURK INVT LTD - CAPE COAST'!O50</f>
        <v>0.95876098154479839</v>
      </c>
      <c r="Q1343" s="433" t="str">
        <f>'SONTURK INVT LTD - CAPE COAST'!P50</f>
        <v>C</v>
      </c>
      <c r="R1343" s="434">
        <f>'SONTURK INVT LTD - CAPE COAST'!Q50</f>
        <v>5.5303030303030303</v>
      </c>
      <c r="S1343" s="443">
        <f>'SONTURK INVT LTD - CAPE COAST'!R50</f>
        <v>2.7815151515151539E-2</v>
      </c>
      <c r="T1343" s="443">
        <f>'SONTURK INVT LTD - CAPE COAST'!S50</f>
        <v>613.16893939393879</v>
      </c>
      <c r="U1343" s="433">
        <f>'SONTURK INVT LTD - CAPE COAST'!T50</f>
        <v>30</v>
      </c>
      <c r="V1343" s="433">
        <f>'SONTURK INVT LTD - CAPE COAST'!U50</f>
        <v>3</v>
      </c>
      <c r="W1343" s="433">
        <f>'SONTURK INVT LTD - CAPE COAST'!V50</f>
        <v>33</v>
      </c>
      <c r="X1343" s="434">
        <f>'SONTURK INVT LTD - CAPE COAST'!W50</f>
        <v>182.5</v>
      </c>
      <c r="Y1343" s="434">
        <f>'SONTURK INVT LTD - CAPE COAST'!X50</f>
        <v>182.5</v>
      </c>
      <c r="Z1343" s="443">
        <f>'SONTURK INVT LTD - CAPE COAST'!Y50</f>
        <v>0.91790000000000083</v>
      </c>
      <c r="AA1343" s="444">
        <f>'SONTURK INVT LTD - CAPE COAST'!Z50</f>
        <v>0</v>
      </c>
      <c r="AB1343" s="446" t="str">
        <f>'SONTURK INVT LTD - CAPE COAST'!AA50</f>
        <v>VERY LOW-ORDER URGENTLY</v>
      </c>
      <c r="AC1343" s="443">
        <f>'SONTURK INVT LTD - CAPE COAST'!AB50</f>
        <v>20234.574999999979</v>
      </c>
      <c r="AD1343" s="450">
        <f>Table1[[#This Row],[Stock Sell in/Sell out]]*Table1[[#This Row],[Stock Norm +Transit Time]]/Table1[[#This Row],[Stock Norm QTY]]</f>
        <v>0</v>
      </c>
      <c r="AE1343" s="443">
        <f>Table1[[#This Row],[Stock Norm +Transit Time]]*Table1[[#This Row],[Av. Daily Sales MT]]</f>
        <v>0.91790000000000083</v>
      </c>
    </row>
    <row r="1344" spans="1:31" hidden="1">
      <c r="A1344" s="433" t="s">
        <v>119</v>
      </c>
      <c r="B1344" s="433" t="s">
        <v>150</v>
      </c>
      <c r="C1344" s="433" t="str">
        <f>'SONTURK INVT LTD - CAPE COAST'!B51</f>
        <v>W208</v>
      </c>
      <c r="D1344" s="433" t="str">
        <f>'SONTURK INVT LTD - CAPE COAST'!C51</f>
        <v>ALIFE ROSE 40X100G</v>
      </c>
      <c r="E1344" s="433" t="str">
        <f>'SONTURK INVT LTD - CAPE COAST'!D51</f>
        <v>SOAP</v>
      </c>
      <c r="F1344" s="433" t="str">
        <f>'SONTURK INVT LTD - CAPE COAST'!E51</f>
        <v>ALIFE</v>
      </c>
      <c r="G1344" s="443">
        <f>'SONTURK INVT LTD - CAPE COAST'!F51</f>
        <v>0.58733333333333326</v>
      </c>
      <c r="H1344" s="434">
        <f>'SONTURK INVT LTD - CAPE COAST'!G51</f>
        <v>122.66666666666666</v>
      </c>
      <c r="I1344" s="443">
        <f>'SONTURK INVT LTD - CAPE COAST'!H51</f>
        <v>11737.936666666659</v>
      </c>
      <c r="J1344" s="433">
        <f>'SONTURK INVT LTD - CAPE COAST'!I51</f>
        <v>0</v>
      </c>
      <c r="K1344" s="443">
        <f>'SONTURK INVT LTD - CAPE COAST'!J51</f>
        <v>0</v>
      </c>
      <c r="L1344" s="443">
        <f>'SONTURK INVT LTD - CAPE COAST'!K51</f>
        <v>0</v>
      </c>
      <c r="M1344" s="443">
        <f>'SONTURK INVT LTD - CAPE COAST'!L51</f>
        <v>95.689701086956475</v>
      </c>
      <c r="N1344" s="433">
        <f>'SONTURK INVT LTD - CAPE COAST'!M51</f>
        <v>32</v>
      </c>
      <c r="O1344" s="444">
        <f>'SONTURK INVT LTD - CAPE COAST'!N51</f>
        <v>2.7532576726040951E-3</v>
      </c>
      <c r="P1344" s="433">
        <f>'SONTURK INVT LTD - CAPE COAST'!O51</f>
        <v>0.96151423921740253</v>
      </c>
      <c r="Q1344" s="433" t="str">
        <f>'SONTURK INVT LTD - CAPE COAST'!P51</f>
        <v>C</v>
      </c>
      <c r="R1344" s="434">
        <f>'SONTURK INVT LTD - CAPE COAST'!Q51</f>
        <v>5.5757575757575752</v>
      </c>
      <c r="S1344" s="443">
        <f>'SONTURK INVT LTD - CAPE COAST'!R51</f>
        <v>2.6696969696969695E-2</v>
      </c>
      <c r="T1344" s="443">
        <f>'SONTURK INVT LTD - CAPE COAST'!S51</f>
        <v>533.54257575757538</v>
      </c>
      <c r="U1344" s="433">
        <f>'SONTURK INVT LTD - CAPE COAST'!T51</f>
        <v>30</v>
      </c>
      <c r="V1344" s="433">
        <f>'SONTURK INVT LTD - CAPE COAST'!U51</f>
        <v>3</v>
      </c>
      <c r="W1344" s="433">
        <f>'SONTURK INVT LTD - CAPE COAST'!V51</f>
        <v>33</v>
      </c>
      <c r="X1344" s="434">
        <f>'SONTURK INVT LTD - CAPE COAST'!W51</f>
        <v>183.99999999999997</v>
      </c>
      <c r="Y1344" s="434">
        <f>'SONTURK INVT LTD - CAPE COAST'!X51</f>
        <v>183.99999999999997</v>
      </c>
      <c r="Z1344" s="443">
        <f>'SONTURK INVT LTD - CAPE COAST'!Y51</f>
        <v>0.88099999999999978</v>
      </c>
      <c r="AA1344" s="444">
        <f>'SONTURK INVT LTD - CAPE COAST'!Z51</f>
        <v>0</v>
      </c>
      <c r="AB1344" s="446" t="str">
        <f>'SONTURK INVT LTD - CAPE COAST'!AA51</f>
        <v>VERY LOW-ORDER URGENTLY</v>
      </c>
      <c r="AC1344" s="443">
        <f>'SONTURK INVT LTD - CAPE COAST'!AB51</f>
        <v>17606.904999999988</v>
      </c>
      <c r="AD1344" s="450">
        <f>Table1[[#This Row],[Stock Sell in/Sell out]]*Table1[[#This Row],[Stock Norm +Transit Time]]/Table1[[#This Row],[Stock Norm QTY]]</f>
        <v>0</v>
      </c>
      <c r="AE1344" s="443">
        <f>Table1[[#This Row],[Stock Norm +Transit Time]]*Table1[[#This Row],[Av. Daily Sales MT]]</f>
        <v>0.88099999999999989</v>
      </c>
    </row>
    <row r="1345" spans="1:31" hidden="1">
      <c r="A1345" s="433" t="s">
        <v>119</v>
      </c>
      <c r="B1345" s="433" t="s">
        <v>150</v>
      </c>
      <c r="C1345" s="433" t="str">
        <f>'SONTURK INVT LTD - CAPE COAST'!B52</f>
        <v>W109</v>
      </c>
      <c r="D1345" s="433" t="str">
        <f>'SONTURK INVT LTD - CAPE COAST'!C52</f>
        <v>EXCELLA THAI 5KG</v>
      </c>
      <c r="E1345" s="433" t="str">
        <f>'SONTURK INVT LTD - CAPE COAST'!D52</f>
        <v>RICE</v>
      </c>
      <c r="F1345" s="433" t="str">
        <f>'SONTURK INVT LTD - CAPE COAST'!E52</f>
        <v>EXCELLA</v>
      </c>
      <c r="G1345" s="443">
        <f>'SONTURK INVT LTD - CAPE COAST'!F52</f>
        <v>0.58499999999999841</v>
      </c>
      <c r="H1345" s="434">
        <f>'SONTURK INVT LTD - CAPE COAST'!G52</f>
        <v>14.333333333333334</v>
      </c>
      <c r="I1345" s="443">
        <f>'SONTURK INVT LTD - CAPE COAST'!H52</f>
        <v>5038.2666666666555</v>
      </c>
      <c r="J1345" s="433">
        <f>'SONTURK INVT LTD - CAPE COAST'!I52</f>
        <v>0</v>
      </c>
      <c r="K1345" s="443">
        <f>'SONTURK INVT LTD - CAPE COAST'!J52</f>
        <v>0</v>
      </c>
      <c r="L1345" s="443">
        <f>'SONTURK INVT LTD - CAPE COAST'!K52</f>
        <v>0</v>
      </c>
      <c r="M1345" s="443">
        <f>'SONTURK INVT LTD - CAPE COAST'!L52</f>
        <v>351.50697674418524</v>
      </c>
      <c r="N1345" s="433">
        <f>'SONTURK INVT LTD - CAPE COAST'!M52</f>
        <v>1</v>
      </c>
      <c r="O1345" s="444">
        <f>'SONTURK INVT LTD - CAPE COAST'!N52</f>
        <v>2.7423196455279085E-3</v>
      </c>
      <c r="P1345" s="433">
        <f>'SONTURK INVT LTD - CAPE COAST'!O52</f>
        <v>0.96425655886293049</v>
      </c>
      <c r="Q1345" s="433" t="str">
        <f>'SONTURK INVT LTD - CAPE COAST'!P52</f>
        <v>C</v>
      </c>
      <c r="R1345" s="434">
        <f>'SONTURK INVT LTD - CAPE COAST'!Q52</f>
        <v>0.65151515151515149</v>
      </c>
      <c r="S1345" s="443">
        <f>'SONTURK INVT LTD - CAPE COAST'!R52</f>
        <v>2.6590909090909019E-2</v>
      </c>
      <c r="T1345" s="443">
        <f>'SONTURK INVT LTD - CAPE COAST'!S52</f>
        <v>229.01212121212072</v>
      </c>
      <c r="U1345" s="433">
        <f>'SONTURK INVT LTD - CAPE COAST'!T52</f>
        <v>30</v>
      </c>
      <c r="V1345" s="433">
        <f>'SONTURK INVT LTD - CAPE COAST'!U52</f>
        <v>3</v>
      </c>
      <c r="W1345" s="433">
        <f>'SONTURK INVT LTD - CAPE COAST'!V52</f>
        <v>33</v>
      </c>
      <c r="X1345" s="434">
        <f>'SONTURK INVT LTD - CAPE COAST'!W52</f>
        <v>21.5</v>
      </c>
      <c r="Y1345" s="434">
        <f>'SONTURK INVT LTD - CAPE COAST'!X52</f>
        <v>21.5</v>
      </c>
      <c r="Z1345" s="443">
        <f>'SONTURK INVT LTD - CAPE COAST'!Y52</f>
        <v>0.87749999999999762</v>
      </c>
      <c r="AA1345" s="444">
        <f>'SONTURK INVT LTD - CAPE COAST'!Z52</f>
        <v>0</v>
      </c>
      <c r="AB1345" s="446" t="str">
        <f>'SONTURK INVT LTD - CAPE COAST'!AA52</f>
        <v>VERY LOW-ORDER URGENTLY</v>
      </c>
      <c r="AC1345" s="443">
        <f>'SONTURK INVT LTD - CAPE COAST'!AB52</f>
        <v>7557.3999999999824</v>
      </c>
      <c r="AD1345" s="450">
        <f>Table1[[#This Row],[Stock Sell in/Sell out]]*Table1[[#This Row],[Stock Norm +Transit Time]]/Table1[[#This Row],[Stock Norm QTY]]</f>
        <v>0</v>
      </c>
      <c r="AE1345" s="443">
        <f>Table1[[#This Row],[Stock Norm +Transit Time]]*Table1[[#This Row],[Av. Daily Sales MT]]</f>
        <v>0.87749999999999762</v>
      </c>
    </row>
    <row r="1346" spans="1:31" hidden="1">
      <c r="A1346" s="433" t="s">
        <v>119</v>
      </c>
      <c r="B1346" s="433" t="s">
        <v>150</v>
      </c>
      <c r="C1346" s="433" t="str">
        <f>'SONTURK INVT LTD - CAPE COAST'!B53</f>
        <v>W001</v>
      </c>
      <c r="D1346" s="433" t="str">
        <f>'SONTURK INVT LTD - CAPE COAST'!C53</f>
        <v>FRYTOL 1.5Lx12BTL</v>
      </c>
      <c r="E1346" s="433" t="str">
        <f>'SONTURK INVT LTD - CAPE COAST'!D53</f>
        <v>COOKING OIL</v>
      </c>
      <c r="F1346" s="433" t="str">
        <f>'SONTURK INVT LTD - CAPE COAST'!E53</f>
        <v>FRYTOL</v>
      </c>
      <c r="G1346" s="443">
        <f>'SONTURK INVT LTD - CAPE COAST'!F53</f>
        <v>0.53999999999999981</v>
      </c>
      <c r="H1346" s="434">
        <f>'SONTURK INVT LTD - CAPE COAST'!G53</f>
        <v>31</v>
      </c>
      <c r="I1346" s="443">
        <f>'SONTURK INVT LTD - CAPE COAST'!H53</f>
        <v>6000</v>
      </c>
      <c r="J1346" s="433">
        <f>'SONTURK INVT LTD - CAPE COAST'!I53</f>
        <v>0</v>
      </c>
      <c r="K1346" s="443">
        <f>'SONTURK INVT LTD - CAPE COAST'!J53</f>
        <v>0</v>
      </c>
      <c r="L1346" s="443">
        <f>'SONTURK INVT LTD - CAPE COAST'!K53</f>
        <v>0</v>
      </c>
      <c r="M1346" s="443">
        <f>'SONTURK INVT LTD - CAPE COAST'!L53</f>
        <v>193.54838709677421</v>
      </c>
      <c r="N1346" s="433">
        <f>'SONTURK INVT LTD - CAPE COAST'!M53</f>
        <v>12</v>
      </c>
      <c r="O1346" s="444">
        <f>'SONTURK INVT LTD - CAPE COAST'!N53</f>
        <v>2.5313719804873061E-3</v>
      </c>
      <c r="P1346" s="433">
        <f>'SONTURK INVT LTD - CAPE COAST'!O53</f>
        <v>0.96678793084341774</v>
      </c>
      <c r="Q1346" s="433" t="str">
        <f>'SONTURK INVT LTD - CAPE COAST'!P53</f>
        <v>C</v>
      </c>
      <c r="R1346" s="434">
        <f>'SONTURK INVT LTD - CAPE COAST'!Q53</f>
        <v>1.4090909090909092</v>
      </c>
      <c r="S1346" s="443">
        <f>'SONTURK INVT LTD - CAPE COAST'!R53</f>
        <v>2.4545454545454537E-2</v>
      </c>
      <c r="T1346" s="443">
        <f>'SONTURK INVT LTD - CAPE COAST'!S53</f>
        <v>272.72727272727275</v>
      </c>
      <c r="U1346" s="433">
        <f>'SONTURK INVT LTD - CAPE COAST'!T53</f>
        <v>30</v>
      </c>
      <c r="V1346" s="433">
        <f>'SONTURK INVT LTD - CAPE COAST'!U53</f>
        <v>3</v>
      </c>
      <c r="W1346" s="433">
        <f>'SONTURK INVT LTD - CAPE COAST'!V53</f>
        <v>33</v>
      </c>
      <c r="X1346" s="434">
        <f>'SONTURK INVT LTD - CAPE COAST'!W53</f>
        <v>46.5</v>
      </c>
      <c r="Y1346" s="434">
        <f>'SONTURK INVT LTD - CAPE COAST'!X53</f>
        <v>46.5</v>
      </c>
      <c r="Z1346" s="443">
        <f>'SONTURK INVT LTD - CAPE COAST'!Y53</f>
        <v>0.80999999999999972</v>
      </c>
      <c r="AA1346" s="444">
        <f>'SONTURK INVT LTD - CAPE COAST'!Z53</f>
        <v>0</v>
      </c>
      <c r="AB1346" s="446" t="str">
        <f>'SONTURK INVT LTD - CAPE COAST'!AA53</f>
        <v>VERY LOW-ORDER URGENTLY</v>
      </c>
      <c r="AC1346" s="443">
        <f>'SONTURK INVT LTD - CAPE COAST'!AB53</f>
        <v>9000</v>
      </c>
      <c r="AD1346" s="450">
        <f>Table1[[#This Row],[Stock Sell in/Sell out]]*Table1[[#This Row],[Stock Norm +Transit Time]]/Table1[[#This Row],[Stock Norm QTY]]</f>
        <v>0</v>
      </c>
      <c r="AE1346" s="443">
        <f>Table1[[#This Row],[Stock Norm +Transit Time]]*Table1[[#This Row],[Av. Daily Sales MT]]</f>
        <v>0.80999999999999972</v>
      </c>
    </row>
    <row r="1347" spans="1:31" hidden="1">
      <c r="A1347" s="433" t="s">
        <v>119</v>
      </c>
      <c r="B1347" s="433" t="s">
        <v>150</v>
      </c>
      <c r="C1347" s="433" t="str">
        <f>'SONTURK INVT LTD - CAPE COAST'!B54</f>
        <v>W077</v>
      </c>
      <c r="D1347" s="433" t="str">
        <f>'SONTURK INVT LTD - CAPE COAST'!C54</f>
        <v>ALIFE COCONUT 40 X 100G</v>
      </c>
      <c r="E1347" s="433" t="str">
        <f>'SONTURK INVT LTD - CAPE COAST'!D54</f>
        <v>SOAP</v>
      </c>
      <c r="F1347" s="433" t="str">
        <f>'SONTURK INVT LTD - CAPE COAST'!E54</f>
        <v>ALIFE</v>
      </c>
      <c r="G1347" s="443">
        <f>'SONTURK INVT LTD - CAPE COAST'!F54</f>
        <v>0.53633333333333355</v>
      </c>
      <c r="H1347" s="434">
        <f>'SONTURK INVT LTD - CAPE COAST'!G54</f>
        <v>94.333333333333343</v>
      </c>
      <c r="I1347" s="443">
        <f>'SONTURK INVT LTD - CAPE COAST'!H54</f>
        <v>11298.773333333327</v>
      </c>
      <c r="J1347" s="433">
        <f>'SONTURK INVT LTD - CAPE COAST'!I54</f>
        <v>0</v>
      </c>
      <c r="K1347" s="443">
        <f>'SONTURK INVT LTD - CAPE COAST'!J54</f>
        <v>0</v>
      </c>
      <c r="L1347" s="443">
        <f>'SONTURK INVT LTD - CAPE COAST'!K54</f>
        <v>0</v>
      </c>
      <c r="M1347" s="443">
        <f>'SONTURK INVT LTD - CAPE COAST'!L54</f>
        <v>119.7749823321554</v>
      </c>
      <c r="N1347" s="433">
        <f>'SONTURK INVT LTD - CAPE COAST'!M54</f>
        <v>20</v>
      </c>
      <c r="O1347" s="444">
        <f>'SONTURK INVT LTD - CAPE COAST'!N54</f>
        <v>2.5141836522247396E-3</v>
      </c>
      <c r="P1347" s="433">
        <f>'SONTURK INVT LTD - CAPE COAST'!O54</f>
        <v>0.96930211449564252</v>
      </c>
      <c r="Q1347" s="433" t="str">
        <f>'SONTURK INVT LTD - CAPE COAST'!P54</f>
        <v>C</v>
      </c>
      <c r="R1347" s="434">
        <f>'SONTURK INVT LTD - CAPE COAST'!Q54</f>
        <v>4.2878787878787881</v>
      </c>
      <c r="S1347" s="443">
        <f>'SONTURK INVT LTD - CAPE COAST'!R54</f>
        <v>2.4378787878787889E-2</v>
      </c>
      <c r="T1347" s="443">
        <f>'SONTURK INVT LTD - CAPE COAST'!S54</f>
        <v>513.58060606060576</v>
      </c>
      <c r="U1347" s="433">
        <f>'SONTURK INVT LTD - CAPE COAST'!T54</f>
        <v>30</v>
      </c>
      <c r="V1347" s="433">
        <f>'SONTURK INVT LTD - CAPE COAST'!U54</f>
        <v>3</v>
      </c>
      <c r="W1347" s="433">
        <f>'SONTURK INVT LTD - CAPE COAST'!V54</f>
        <v>33</v>
      </c>
      <c r="X1347" s="434">
        <f>'SONTURK INVT LTD - CAPE COAST'!W54</f>
        <v>141.5</v>
      </c>
      <c r="Y1347" s="434">
        <f>'SONTURK INVT LTD - CAPE COAST'!X54</f>
        <v>141.5</v>
      </c>
      <c r="Z1347" s="443">
        <f>'SONTURK INVT LTD - CAPE COAST'!Y54</f>
        <v>0.80450000000000033</v>
      </c>
      <c r="AA1347" s="444">
        <f>'SONTURK INVT LTD - CAPE COAST'!Z54</f>
        <v>0</v>
      </c>
      <c r="AB1347" s="446" t="str">
        <f>'SONTURK INVT LTD - CAPE COAST'!AA54</f>
        <v>VERY LOW-ORDER URGENTLY</v>
      </c>
      <c r="AC1347" s="443">
        <f>'SONTURK INVT LTD - CAPE COAST'!AB54</f>
        <v>16948.159999999989</v>
      </c>
      <c r="AD1347" s="450">
        <f>Table1[[#This Row],[Stock Sell in/Sell out]]*Table1[[#This Row],[Stock Norm +Transit Time]]/Table1[[#This Row],[Stock Norm QTY]]</f>
        <v>0</v>
      </c>
      <c r="AE1347" s="443">
        <f>Table1[[#This Row],[Stock Norm +Transit Time]]*Table1[[#This Row],[Av. Daily Sales MT]]</f>
        <v>0.80450000000000033</v>
      </c>
    </row>
    <row r="1348" spans="1:31" hidden="1">
      <c r="A1348" s="433" t="s">
        <v>119</v>
      </c>
      <c r="B1348" s="433" t="s">
        <v>150</v>
      </c>
      <c r="C1348" s="433" t="str">
        <f>'SONTURK INVT LTD - CAPE COAST'!B55</f>
        <v>W234</v>
      </c>
      <c r="D1348" s="433" t="str">
        <f>'SONTURK INVT LTD - CAPE COAST'!C55</f>
        <v>JAMAA BLUE SOAP LAMINATED 24 X 200G</v>
      </c>
      <c r="E1348" s="433" t="str">
        <f>'SONTURK INVT LTD - CAPE COAST'!D55</f>
        <v>SOAP</v>
      </c>
      <c r="F1348" s="433" t="str">
        <f>'SONTURK INVT LTD - CAPE COAST'!E55</f>
        <v>JAMAA</v>
      </c>
      <c r="G1348" s="443">
        <f>'SONTURK INVT LTD - CAPE COAST'!F55</f>
        <v>0.5117333333333336</v>
      </c>
      <c r="H1348" s="434">
        <f>'SONTURK INVT LTD - CAPE COAST'!G55</f>
        <v>85.666666666666671</v>
      </c>
      <c r="I1348" s="443">
        <f>'SONTURK INVT LTD - CAPE COAST'!H55</f>
        <v>7700.5466666666634</v>
      </c>
      <c r="J1348" s="433">
        <f>'SONTURK INVT LTD - CAPE COAST'!I55</f>
        <v>1057</v>
      </c>
      <c r="K1348" s="443">
        <f>'SONTURK INVT LTD - CAPE COAST'!J55</f>
        <v>5.0767999999999995</v>
      </c>
      <c r="L1348" s="443">
        <f>'SONTURK INVT LTD - CAPE COAST'!K55</f>
        <v>95013.359844357939</v>
      </c>
      <c r="M1348" s="443">
        <f>'SONTURK INVT LTD - CAPE COAST'!L55</f>
        <v>89.889649805447434</v>
      </c>
      <c r="N1348" s="433">
        <f>'SONTURK INVT LTD - CAPE COAST'!M55</f>
        <v>1</v>
      </c>
      <c r="O1348" s="444">
        <f>'SONTURK INVT LTD - CAPE COAST'!N55</f>
        <v>2.3988655953358739E-3</v>
      </c>
      <c r="P1348" s="433">
        <f>'SONTURK INVT LTD - CAPE COAST'!O55</f>
        <v>0.97170098009097838</v>
      </c>
      <c r="Q1348" s="433" t="str">
        <f>'SONTURK INVT LTD - CAPE COAST'!P55</f>
        <v>C</v>
      </c>
      <c r="R1348" s="434">
        <f>'SONTURK INVT LTD - CAPE COAST'!Q55</f>
        <v>3.893939393939394</v>
      </c>
      <c r="S1348" s="443">
        <f>'SONTURK INVT LTD - CAPE COAST'!R55</f>
        <v>2.3260606060606072E-2</v>
      </c>
      <c r="T1348" s="443">
        <f>'SONTURK INVT LTD - CAPE COAST'!S55</f>
        <v>350.02484848484835</v>
      </c>
      <c r="U1348" s="433">
        <f>'SONTURK INVT LTD - CAPE COAST'!T55</f>
        <v>30</v>
      </c>
      <c r="V1348" s="433">
        <f>'SONTURK INVT LTD - CAPE COAST'!U55</f>
        <v>3</v>
      </c>
      <c r="W1348" s="433">
        <f>'SONTURK INVT LTD - CAPE COAST'!V55</f>
        <v>33</v>
      </c>
      <c r="X1348" s="434">
        <f>'SONTURK INVT LTD - CAPE COAST'!W55</f>
        <v>128.5</v>
      </c>
      <c r="Y1348" s="434">
        <f>'SONTURK INVT LTD - CAPE COAST'!X55</f>
        <v>0</v>
      </c>
      <c r="Z1348" s="443">
        <f>'SONTURK INVT LTD - CAPE COAST'!Y55</f>
        <v>0</v>
      </c>
      <c r="AA1348" s="444">
        <f>'SONTURK INVT LTD - CAPE COAST'!Z55</f>
        <v>8.2256809338521393</v>
      </c>
      <c r="AB1348" s="446" t="str">
        <f>'SONTURK INVT LTD - CAPE COAST'!AA55</f>
        <v>VERY HIGH-DON’T ORDER</v>
      </c>
      <c r="AC1348" s="443">
        <f>'SONTURK INVT LTD - CAPE COAST'!AB55</f>
        <v>0</v>
      </c>
      <c r="AD1348" s="450">
        <f>Table1[[#This Row],[Stock Sell in/Sell out]]*Table1[[#This Row],[Stock Norm +Transit Time]]/Table1[[#This Row],[Stock Norm QTY]]</f>
        <v>271.44747081712063</v>
      </c>
      <c r="AE1348" s="443">
        <f>Table1[[#This Row],[Stock Norm +Transit Time]]*Table1[[#This Row],[Av. Daily Sales MT]]</f>
        <v>0.76760000000000039</v>
      </c>
    </row>
    <row r="1349" spans="1:31" hidden="1">
      <c r="A1349" s="433" t="s">
        <v>119</v>
      </c>
      <c r="B1349" s="433" t="s">
        <v>150</v>
      </c>
      <c r="C1349" s="433" t="str">
        <f>'SONTURK INVT LTD - CAPE COAST'!B56</f>
        <v>W071</v>
      </c>
      <c r="D1349" s="433" t="str">
        <f>'SONTURK INVT LTD - CAPE COAST'!C56</f>
        <v>ALIFE LEMON 40 X 100G</v>
      </c>
      <c r="E1349" s="433" t="str">
        <f>'SONTURK INVT LTD - CAPE COAST'!D56</f>
        <v>SOAP</v>
      </c>
      <c r="F1349" s="433" t="str">
        <f>'SONTURK INVT LTD - CAPE COAST'!E56</f>
        <v>ALIFE</v>
      </c>
      <c r="G1349" s="443">
        <f>'SONTURK INVT LTD - CAPE COAST'!F56</f>
        <v>0.50400000000000023</v>
      </c>
      <c r="H1349" s="434">
        <f>'SONTURK INVT LTD - CAPE COAST'!G56</f>
        <v>104.66666666666667</v>
      </c>
      <c r="I1349" s="443">
        <f>'SONTURK INVT LTD - CAPE COAST'!H56</f>
        <v>10691.293333333328</v>
      </c>
      <c r="J1349" s="433">
        <f>'SONTURK INVT LTD - CAPE COAST'!I56</f>
        <v>0</v>
      </c>
      <c r="K1349" s="443">
        <f>'SONTURK INVT LTD - CAPE COAST'!J56</f>
        <v>0</v>
      </c>
      <c r="L1349" s="443">
        <f>'SONTURK INVT LTD - CAPE COAST'!K56</f>
        <v>0</v>
      </c>
      <c r="M1349" s="443">
        <f>'SONTURK INVT LTD - CAPE COAST'!L56</f>
        <v>102.14611464968146</v>
      </c>
      <c r="N1349" s="433">
        <f>'SONTURK INVT LTD - CAPE COAST'!M56</f>
        <v>16</v>
      </c>
      <c r="O1349" s="444">
        <f>'SONTURK INVT LTD - CAPE COAST'!N56</f>
        <v>2.3626138484548207E-3</v>
      </c>
      <c r="P1349" s="433">
        <f>'SONTURK INVT LTD - CAPE COAST'!O56</f>
        <v>0.9740635939394332</v>
      </c>
      <c r="Q1349" s="433" t="str">
        <f>'SONTURK INVT LTD - CAPE COAST'!P56</f>
        <v>C</v>
      </c>
      <c r="R1349" s="434">
        <f>'SONTURK INVT LTD - CAPE COAST'!Q56</f>
        <v>4.7575757575757578</v>
      </c>
      <c r="S1349" s="443">
        <f>'SONTURK INVT LTD - CAPE COAST'!R56</f>
        <v>2.2909090909090921E-2</v>
      </c>
      <c r="T1349" s="443">
        <f>'SONTURK INVT LTD - CAPE COAST'!S56</f>
        <v>485.96787878787853</v>
      </c>
      <c r="U1349" s="433">
        <f>'SONTURK INVT LTD - CAPE COAST'!T56</f>
        <v>30</v>
      </c>
      <c r="V1349" s="433">
        <f>'SONTURK INVT LTD - CAPE COAST'!U56</f>
        <v>3</v>
      </c>
      <c r="W1349" s="433">
        <f>'SONTURK INVT LTD - CAPE COAST'!V56</f>
        <v>33</v>
      </c>
      <c r="X1349" s="434">
        <f>'SONTURK INVT LTD - CAPE COAST'!W56</f>
        <v>157</v>
      </c>
      <c r="Y1349" s="434">
        <f>'SONTURK INVT LTD - CAPE COAST'!X56</f>
        <v>157</v>
      </c>
      <c r="Z1349" s="443">
        <f>'SONTURK INVT LTD - CAPE COAST'!Y56</f>
        <v>0.75600000000000034</v>
      </c>
      <c r="AA1349" s="444">
        <f>'SONTURK INVT LTD - CAPE COAST'!Z56</f>
        <v>0</v>
      </c>
      <c r="AB1349" s="446" t="str">
        <f>'SONTURK INVT LTD - CAPE COAST'!AA56</f>
        <v>VERY LOW-ORDER URGENTLY</v>
      </c>
      <c r="AC1349" s="443">
        <f>'SONTURK INVT LTD - CAPE COAST'!AB56</f>
        <v>16036.93999999999</v>
      </c>
      <c r="AD1349" s="450">
        <f>Table1[[#This Row],[Stock Sell in/Sell out]]*Table1[[#This Row],[Stock Norm +Transit Time]]/Table1[[#This Row],[Stock Norm QTY]]</f>
        <v>0</v>
      </c>
      <c r="AE1349" s="443">
        <f>Table1[[#This Row],[Stock Norm +Transit Time]]*Table1[[#This Row],[Av. Daily Sales MT]]</f>
        <v>0.75600000000000034</v>
      </c>
    </row>
    <row r="1350" spans="1:31" hidden="1">
      <c r="A1350" s="433" t="s">
        <v>119</v>
      </c>
      <c r="B1350" s="433" t="s">
        <v>150</v>
      </c>
      <c r="C1350" s="433" t="str">
        <f>'SONTURK INVT LTD - CAPE COAST'!B57</f>
        <v>W176</v>
      </c>
      <c r="D1350" s="433" t="str">
        <f>'SONTURK INVT LTD - CAPE COAST'!C57</f>
        <v>FORTUNE VIET 50KG</v>
      </c>
      <c r="E1350" s="433" t="str">
        <f>'SONTURK INVT LTD - CAPE COAST'!D57</f>
        <v>RICE</v>
      </c>
      <c r="F1350" s="433" t="str">
        <f>'SONTURK INVT LTD - CAPE COAST'!E57</f>
        <v>FORTUNE</v>
      </c>
      <c r="G1350" s="443">
        <f>'SONTURK INVT LTD - CAPE COAST'!F57</f>
        <v>0.50000000000000011</v>
      </c>
      <c r="H1350" s="434">
        <f>'SONTURK INVT LTD - CAPE COAST'!G57</f>
        <v>10</v>
      </c>
      <c r="I1350" s="443">
        <f>'SONTURK INVT LTD - CAPE COAST'!H57</f>
        <v>5164.666666666667</v>
      </c>
      <c r="J1350" s="433">
        <f>'SONTURK INVT LTD - CAPE COAST'!I57</f>
        <v>0</v>
      </c>
      <c r="K1350" s="443">
        <f>'SONTURK INVT LTD - CAPE COAST'!J57</f>
        <v>0</v>
      </c>
      <c r="L1350" s="443">
        <f>'SONTURK INVT LTD - CAPE COAST'!K57</f>
        <v>0</v>
      </c>
      <c r="M1350" s="443">
        <f>'SONTURK INVT LTD - CAPE COAST'!L57</f>
        <v>516.4666666666667</v>
      </c>
      <c r="N1350" s="433">
        <f>'SONTURK INVT LTD - CAPE COAST'!M57</f>
        <v>24</v>
      </c>
      <c r="O1350" s="444">
        <f>'SONTURK INVT LTD - CAPE COAST'!N57</f>
        <v>2.3438629448956552E-3</v>
      </c>
      <c r="P1350" s="433">
        <f>'SONTURK INVT LTD - CAPE COAST'!O57</f>
        <v>0.97640745688432884</v>
      </c>
      <c r="Q1350" s="433" t="str">
        <f>'SONTURK INVT LTD - CAPE COAST'!P57</f>
        <v>C</v>
      </c>
      <c r="R1350" s="434">
        <f>'SONTURK INVT LTD - CAPE COAST'!Q57</f>
        <v>0.45454545454545453</v>
      </c>
      <c r="S1350" s="443">
        <f>'SONTURK INVT LTD - CAPE COAST'!R57</f>
        <v>2.2727272727272731E-2</v>
      </c>
      <c r="T1350" s="443">
        <f>'SONTURK INVT LTD - CAPE COAST'!S57</f>
        <v>234.75757575757578</v>
      </c>
      <c r="U1350" s="433">
        <f>'SONTURK INVT LTD - CAPE COAST'!T57</f>
        <v>30</v>
      </c>
      <c r="V1350" s="433">
        <f>'SONTURK INVT LTD - CAPE COAST'!U57</f>
        <v>3</v>
      </c>
      <c r="W1350" s="433">
        <f>'SONTURK INVT LTD - CAPE COAST'!V57</f>
        <v>33</v>
      </c>
      <c r="X1350" s="434">
        <f>'SONTURK INVT LTD - CAPE COAST'!W57</f>
        <v>15</v>
      </c>
      <c r="Y1350" s="434">
        <f>'SONTURK INVT LTD - CAPE COAST'!X57</f>
        <v>15</v>
      </c>
      <c r="Z1350" s="443">
        <f>'SONTURK INVT LTD - CAPE COAST'!Y57</f>
        <v>0.75000000000000011</v>
      </c>
      <c r="AA1350" s="444">
        <f>'SONTURK INVT LTD - CAPE COAST'!Z57</f>
        <v>0</v>
      </c>
      <c r="AB1350" s="446" t="str">
        <f>'SONTURK INVT LTD - CAPE COAST'!AA57</f>
        <v>VERY LOW-ORDER URGENTLY</v>
      </c>
      <c r="AC1350" s="443">
        <f>'SONTURK INVT LTD - CAPE COAST'!AB57</f>
        <v>7747</v>
      </c>
      <c r="AD1350" s="450">
        <f>Table1[[#This Row],[Stock Sell in/Sell out]]*Table1[[#This Row],[Stock Norm +Transit Time]]/Table1[[#This Row],[Stock Norm QTY]]</f>
        <v>0</v>
      </c>
      <c r="AE1350" s="443">
        <f>Table1[[#This Row],[Stock Norm +Transit Time]]*Table1[[#This Row],[Av. Daily Sales MT]]</f>
        <v>0.75000000000000011</v>
      </c>
    </row>
    <row r="1351" spans="1:31" hidden="1">
      <c r="A1351" s="433" t="s">
        <v>119</v>
      </c>
      <c r="B1351" s="433" t="s">
        <v>150</v>
      </c>
      <c r="C1351" s="433" t="str">
        <f>'SONTURK INVT LTD - CAPE COAST'!B58</f>
        <v>W198</v>
      </c>
      <c r="D1351" s="433" t="str">
        <f>'SONTURK INVT LTD - CAPE COAST'!C58</f>
        <v>JAMAA DETERGENT 12PCH X 450G</v>
      </c>
      <c r="E1351" s="433" t="str">
        <f>'SONTURK INVT LTD - CAPE COAST'!D58</f>
        <v>DETERGENT</v>
      </c>
      <c r="F1351" s="433" t="str">
        <f>'SONTURK INVT LTD - CAPE COAST'!E58</f>
        <v>JAMAA</v>
      </c>
      <c r="G1351" s="443">
        <f>'SONTURK INVT LTD - CAPE COAST'!F58</f>
        <v>0.48824999999999974</v>
      </c>
      <c r="H1351" s="434">
        <f>'SONTURK INVT LTD - CAPE COAST'!G58</f>
        <v>66.666666666666671</v>
      </c>
      <c r="I1351" s="443">
        <f>'SONTURK INVT LTD - CAPE COAST'!H58</f>
        <v>7106.386666666659</v>
      </c>
      <c r="J1351" s="433">
        <f>'SONTURK INVT LTD - CAPE COAST'!I58</f>
        <v>286</v>
      </c>
      <c r="K1351" s="443">
        <f>'SONTURK INVT LTD - CAPE COAST'!J58</f>
        <v>1.5444</v>
      </c>
      <c r="L1351" s="443">
        <f>'SONTURK INVT LTD - CAPE COAST'!K58</f>
        <v>30486.398799999966</v>
      </c>
      <c r="M1351" s="443">
        <f>'SONTURK INVT LTD - CAPE COAST'!L58</f>
        <v>106.59579999999988</v>
      </c>
      <c r="N1351" s="433">
        <f>'SONTURK INVT LTD - CAPE COAST'!M58</f>
        <v>6</v>
      </c>
      <c r="O1351" s="444">
        <f>'SONTURK INVT LTD - CAPE COAST'!N58</f>
        <v>2.2887821656906054E-3</v>
      </c>
      <c r="P1351" s="433">
        <f>'SONTURK INVT LTD - CAPE COAST'!O58</f>
        <v>0.97869623905001946</v>
      </c>
      <c r="Q1351" s="433" t="str">
        <f>'SONTURK INVT LTD - CAPE COAST'!P58</f>
        <v>C</v>
      </c>
      <c r="R1351" s="434">
        <f>'SONTURK INVT LTD - CAPE COAST'!Q58</f>
        <v>3.0303030303030307</v>
      </c>
      <c r="S1351" s="443">
        <f>'SONTURK INVT LTD - CAPE COAST'!R58</f>
        <v>2.2193181818181806E-2</v>
      </c>
      <c r="T1351" s="443">
        <f>'SONTURK INVT LTD - CAPE COAST'!S58</f>
        <v>323.0175757575754</v>
      </c>
      <c r="U1351" s="433">
        <f>'SONTURK INVT LTD - CAPE COAST'!T58</f>
        <v>30</v>
      </c>
      <c r="V1351" s="433">
        <f>'SONTURK INVT LTD - CAPE COAST'!U58</f>
        <v>3</v>
      </c>
      <c r="W1351" s="433">
        <f>'SONTURK INVT LTD - CAPE COAST'!V58</f>
        <v>33</v>
      </c>
      <c r="X1351" s="434">
        <f>'SONTURK INVT LTD - CAPE COAST'!W58</f>
        <v>100.00000000000001</v>
      </c>
      <c r="Y1351" s="434">
        <f>'SONTURK INVT LTD - CAPE COAST'!X58</f>
        <v>0</v>
      </c>
      <c r="Z1351" s="443">
        <f>'SONTURK INVT LTD - CAPE COAST'!Y58</f>
        <v>0</v>
      </c>
      <c r="AA1351" s="444">
        <f>'SONTURK INVT LTD - CAPE COAST'!Z58</f>
        <v>2.8599999999999994</v>
      </c>
      <c r="AB1351" s="446" t="str">
        <f>'SONTURK INVT LTD - CAPE COAST'!AA58</f>
        <v>VERY HIGH-DON’T ORDER</v>
      </c>
      <c r="AC1351" s="443">
        <f>'SONTURK INVT LTD - CAPE COAST'!AB58</f>
        <v>0</v>
      </c>
      <c r="AD1351" s="450">
        <f>Table1[[#This Row],[Stock Sell in/Sell out]]*Table1[[#This Row],[Stock Norm +Transit Time]]/Table1[[#This Row],[Stock Norm QTY]]</f>
        <v>94.379999999999981</v>
      </c>
      <c r="AE1351" s="443">
        <f>Table1[[#This Row],[Stock Norm +Transit Time]]*Table1[[#This Row],[Av. Daily Sales MT]]</f>
        <v>0.73237499999999955</v>
      </c>
    </row>
    <row r="1352" spans="1:31" hidden="1">
      <c r="A1352" s="433" t="s">
        <v>119</v>
      </c>
      <c r="B1352" s="433" t="s">
        <v>150</v>
      </c>
      <c r="C1352" s="433" t="str">
        <f>'SONTURK INVT LTD - CAPE COAST'!B59</f>
        <v>W185</v>
      </c>
      <c r="D1352" s="433" t="str">
        <f>'SONTURK INVT LTD - CAPE COAST'!C59</f>
        <v>FORTUNE DELIGHT 22.5KG</v>
      </c>
      <c r="E1352" s="433" t="str">
        <f>'SONTURK INVT LTD - CAPE COAST'!D59</f>
        <v>RICE</v>
      </c>
      <c r="F1352" s="433" t="str">
        <f>'SONTURK INVT LTD - CAPE COAST'!E59</f>
        <v>FORTUNE DELIGHT</v>
      </c>
      <c r="G1352" s="443">
        <f>'SONTURK INVT LTD - CAPE COAST'!F59</f>
        <v>0.48749999999999966</v>
      </c>
      <c r="H1352" s="434">
        <f>'SONTURK INVT LTD - CAPE COAST'!G59</f>
        <v>21.666666666666668</v>
      </c>
      <c r="I1352" s="443">
        <f>'SONTURK INVT LTD - CAPE COAST'!H59</f>
        <v>6022.333333333333</v>
      </c>
      <c r="J1352" s="433">
        <f>'SONTURK INVT LTD - CAPE COAST'!I59</f>
        <v>0</v>
      </c>
      <c r="K1352" s="443">
        <f>'SONTURK INVT LTD - CAPE COAST'!J59</f>
        <v>0</v>
      </c>
      <c r="L1352" s="443">
        <f>'SONTURK INVT LTD - CAPE COAST'!K59</f>
        <v>0</v>
      </c>
      <c r="M1352" s="443">
        <f>'SONTURK INVT LTD - CAPE COAST'!L59</f>
        <v>277.95384615384614</v>
      </c>
      <c r="N1352" s="433">
        <f>'SONTURK INVT LTD - CAPE COAST'!M59</f>
        <v>12</v>
      </c>
      <c r="O1352" s="444">
        <f>'SONTURK INVT LTD - CAPE COAST'!N59</f>
        <v>2.2852663712732615E-3</v>
      </c>
      <c r="P1352" s="433">
        <f>'SONTURK INVT LTD - CAPE COAST'!O59</f>
        <v>0.9809815054212927</v>
      </c>
      <c r="Q1352" s="433" t="str">
        <f>'SONTURK INVT LTD - CAPE COAST'!P59</f>
        <v>C</v>
      </c>
      <c r="R1352" s="434">
        <f>'SONTURK INVT LTD - CAPE COAST'!Q59</f>
        <v>0.98484848484848486</v>
      </c>
      <c r="S1352" s="443">
        <f>'SONTURK INVT LTD - CAPE COAST'!R59</f>
        <v>2.2159090909090892E-2</v>
      </c>
      <c r="T1352" s="443">
        <f>'SONTURK INVT LTD - CAPE COAST'!S59</f>
        <v>273.74242424242425</v>
      </c>
      <c r="U1352" s="433">
        <f>'SONTURK INVT LTD - CAPE COAST'!T59</f>
        <v>30</v>
      </c>
      <c r="V1352" s="433">
        <f>'SONTURK INVT LTD - CAPE COAST'!U59</f>
        <v>3</v>
      </c>
      <c r="W1352" s="433">
        <f>'SONTURK INVT LTD - CAPE COAST'!V59</f>
        <v>33</v>
      </c>
      <c r="X1352" s="434">
        <f>'SONTURK INVT LTD - CAPE COAST'!W59</f>
        <v>32.5</v>
      </c>
      <c r="Y1352" s="434">
        <f>'SONTURK INVT LTD - CAPE COAST'!X59</f>
        <v>32.5</v>
      </c>
      <c r="Z1352" s="443">
        <f>'SONTURK INVT LTD - CAPE COAST'!Y59</f>
        <v>0.7312499999999994</v>
      </c>
      <c r="AA1352" s="444">
        <f>'SONTURK INVT LTD - CAPE COAST'!Z59</f>
        <v>0</v>
      </c>
      <c r="AB1352" s="446" t="str">
        <f>'SONTURK INVT LTD - CAPE COAST'!AA59</f>
        <v>VERY LOW-ORDER URGENTLY</v>
      </c>
      <c r="AC1352" s="443">
        <f>'SONTURK INVT LTD - CAPE COAST'!AB59</f>
        <v>9033.5</v>
      </c>
      <c r="AD1352" s="450">
        <f>Table1[[#This Row],[Stock Sell in/Sell out]]*Table1[[#This Row],[Stock Norm +Transit Time]]/Table1[[#This Row],[Stock Norm QTY]]</f>
        <v>0</v>
      </c>
      <c r="AE1352" s="443">
        <f>Table1[[#This Row],[Stock Norm +Transit Time]]*Table1[[#This Row],[Av. Daily Sales MT]]</f>
        <v>0.7312499999999994</v>
      </c>
    </row>
    <row r="1353" spans="1:31" hidden="1">
      <c r="A1353" s="433" t="s">
        <v>119</v>
      </c>
      <c r="B1353" s="433" t="s">
        <v>150</v>
      </c>
      <c r="C1353" s="433" t="str">
        <f>'SONTURK INVT LTD - CAPE COAST'!B60</f>
        <v>W191</v>
      </c>
      <c r="D1353" s="433" t="str">
        <f>'SONTURK INVT LTD - CAPE COAST'!C60</f>
        <v>DETERGENT 2KG X 4PCH</v>
      </c>
      <c r="E1353" s="433" t="str">
        <f>'SONTURK INVT LTD - CAPE COAST'!D60</f>
        <v>DETERGENT</v>
      </c>
      <c r="F1353" s="433" t="str">
        <f>'SONTURK INVT LTD - CAPE COAST'!E60</f>
        <v>JAMAA</v>
      </c>
      <c r="G1353" s="443">
        <f>'SONTURK INVT LTD - CAPE COAST'!F60</f>
        <v>0.43733333333333357</v>
      </c>
      <c r="H1353" s="434">
        <f>'SONTURK INVT LTD - CAPE COAST'!G60</f>
        <v>41</v>
      </c>
      <c r="I1353" s="443">
        <f>'SONTURK INVT LTD - CAPE COAST'!H60</f>
        <v>6246.6666666666661</v>
      </c>
      <c r="J1353" s="433">
        <f>'SONTURK INVT LTD - CAPE COAST'!I60</f>
        <v>86</v>
      </c>
      <c r="K1353" s="443">
        <f>'SONTURK INVT LTD - CAPE COAST'!J60</f>
        <v>0.68799999999999994</v>
      </c>
      <c r="L1353" s="443">
        <f>'SONTURK INVT LTD - CAPE COAST'!K60</f>
        <v>13102.764227642276</v>
      </c>
      <c r="M1353" s="443">
        <f>'SONTURK INVT LTD - CAPE COAST'!L60</f>
        <v>152.35772357723576</v>
      </c>
      <c r="N1353" s="433">
        <f>'SONTURK INVT LTD - CAPE COAST'!M60</f>
        <v>20</v>
      </c>
      <c r="O1353" s="444">
        <f>'SONTURK INVT LTD - CAPE COAST'!N60</f>
        <v>2.0500987891354005E-3</v>
      </c>
      <c r="P1353" s="433">
        <f>'SONTURK INVT LTD - CAPE COAST'!O60</f>
        <v>0.98303160421042812</v>
      </c>
      <c r="Q1353" s="433" t="str">
        <f>'SONTURK INVT LTD - CAPE COAST'!P60</f>
        <v>C</v>
      </c>
      <c r="R1353" s="434">
        <f>'SONTURK INVT LTD - CAPE COAST'!Q60</f>
        <v>1.8636363636363635</v>
      </c>
      <c r="S1353" s="443">
        <f>'SONTURK INVT LTD - CAPE COAST'!R60</f>
        <v>1.9878787878787888E-2</v>
      </c>
      <c r="T1353" s="443">
        <f>'SONTURK INVT LTD - CAPE COAST'!S60</f>
        <v>283.93939393939394</v>
      </c>
      <c r="U1353" s="433">
        <f>'SONTURK INVT LTD - CAPE COAST'!T60</f>
        <v>30</v>
      </c>
      <c r="V1353" s="433">
        <f>'SONTURK INVT LTD - CAPE COAST'!U60</f>
        <v>3</v>
      </c>
      <c r="W1353" s="433">
        <f>'SONTURK INVT LTD - CAPE COAST'!V60</f>
        <v>33</v>
      </c>
      <c r="X1353" s="434">
        <f>'SONTURK INVT LTD - CAPE COAST'!W60</f>
        <v>61.5</v>
      </c>
      <c r="Y1353" s="434">
        <f>'SONTURK INVT LTD - CAPE COAST'!X60</f>
        <v>0</v>
      </c>
      <c r="Z1353" s="443">
        <f>'SONTURK INVT LTD - CAPE COAST'!Y60</f>
        <v>0</v>
      </c>
      <c r="AA1353" s="444">
        <f>'SONTURK INVT LTD - CAPE COAST'!Z60</f>
        <v>1.3983739837398375</v>
      </c>
      <c r="AB1353" s="446" t="str">
        <f>'SONTURK INVT LTD - CAPE COAST'!AA60</f>
        <v>HIGH-DON’T ORDER</v>
      </c>
      <c r="AC1353" s="443">
        <f>'SONTURK INVT LTD - CAPE COAST'!AB60</f>
        <v>0</v>
      </c>
      <c r="AD1353" s="450">
        <f>Table1[[#This Row],[Stock Sell in/Sell out]]*Table1[[#This Row],[Stock Norm +Transit Time]]/Table1[[#This Row],[Stock Norm QTY]]</f>
        <v>46.146341463414636</v>
      </c>
      <c r="AE1353" s="443">
        <f>Table1[[#This Row],[Stock Norm +Transit Time]]*Table1[[#This Row],[Av. Daily Sales MT]]</f>
        <v>0.65600000000000036</v>
      </c>
    </row>
    <row r="1354" spans="1:31" hidden="1">
      <c r="A1354" s="433" t="s">
        <v>119</v>
      </c>
      <c r="B1354" s="433" t="s">
        <v>150</v>
      </c>
      <c r="C1354" s="433" t="str">
        <f>'SONTURK INVT LTD - CAPE COAST'!B61</f>
        <v>W229</v>
      </c>
      <c r="D1354" s="433" t="str">
        <f>'SONTURK INVT LTD - CAPE COAST'!C61</f>
        <v xml:space="preserve">EAZZY DETERGENT 40PCH X 160G </v>
      </c>
      <c r="E1354" s="433" t="str">
        <f>'SONTURK INVT LTD - CAPE COAST'!D61</f>
        <v>DETERGENT</v>
      </c>
      <c r="F1354" s="433" t="str">
        <f>'SONTURK INVT LTD - CAPE COAST'!E61</f>
        <v>EAZZY</v>
      </c>
      <c r="G1354" s="443">
        <f>'SONTURK INVT LTD - CAPE COAST'!F61</f>
        <v>0.42986666666666612</v>
      </c>
      <c r="H1354" s="434">
        <f>'SONTURK INVT LTD - CAPE COAST'!G61</f>
        <v>48.666666666666671</v>
      </c>
      <c r="I1354" s="443">
        <f>'SONTURK INVT LTD - CAPE COAST'!H61</f>
        <v>5107.8400000000074</v>
      </c>
      <c r="J1354" s="433">
        <f>'SONTURK INVT LTD - CAPE COAST'!I61</f>
        <v>337</v>
      </c>
      <c r="K1354" s="443">
        <f>'SONTURK INVT LTD - CAPE COAST'!J61</f>
        <v>2.1568000000000001</v>
      </c>
      <c r="L1354" s="443">
        <f>'SONTURK INVT LTD - CAPE COAST'!K61</f>
        <v>35370.042739726072</v>
      </c>
      <c r="M1354" s="443">
        <f>'SONTURK INVT LTD - CAPE COAST'!L61</f>
        <v>104.9556164383563</v>
      </c>
      <c r="N1354" s="433">
        <f>'SONTURK INVT LTD - CAPE COAST'!M61</f>
        <v>1</v>
      </c>
      <c r="O1354" s="444">
        <f>'SONTURK INVT LTD - CAPE COAST'!N61</f>
        <v>2.0150971024916215E-3</v>
      </c>
      <c r="P1354" s="433">
        <f>'SONTURK INVT LTD - CAPE COAST'!O61</f>
        <v>0.98504670131291971</v>
      </c>
      <c r="Q1354" s="433" t="str">
        <f>'SONTURK INVT LTD - CAPE COAST'!P61</f>
        <v>C</v>
      </c>
      <c r="R1354" s="434">
        <f>'SONTURK INVT LTD - CAPE COAST'!Q61</f>
        <v>2.2121212121212124</v>
      </c>
      <c r="S1354" s="443">
        <f>'SONTURK INVT LTD - CAPE COAST'!R61</f>
        <v>1.9539393939393915E-2</v>
      </c>
      <c r="T1354" s="443">
        <f>'SONTURK INVT LTD - CAPE COAST'!S61</f>
        <v>232.17454545454578</v>
      </c>
      <c r="U1354" s="433">
        <f>'SONTURK INVT LTD - CAPE COAST'!T61</f>
        <v>30</v>
      </c>
      <c r="V1354" s="433">
        <f>'SONTURK INVT LTD - CAPE COAST'!U61</f>
        <v>3</v>
      </c>
      <c r="W1354" s="433">
        <f>'SONTURK INVT LTD - CAPE COAST'!V61</f>
        <v>33</v>
      </c>
      <c r="X1354" s="434">
        <f>'SONTURK INVT LTD - CAPE COAST'!W61</f>
        <v>73.000000000000014</v>
      </c>
      <c r="Y1354" s="434">
        <f>'SONTURK INVT LTD - CAPE COAST'!X61</f>
        <v>0</v>
      </c>
      <c r="Z1354" s="443">
        <f>'SONTURK INVT LTD - CAPE COAST'!Y61</f>
        <v>0</v>
      </c>
      <c r="AA1354" s="444">
        <f>'SONTURK INVT LTD - CAPE COAST'!Z61</f>
        <v>4.6164383561643829</v>
      </c>
      <c r="AB1354" s="446" t="str">
        <f>'SONTURK INVT LTD - CAPE COAST'!AA61</f>
        <v>VERY HIGH-DON’T ORDER</v>
      </c>
      <c r="AC1354" s="443">
        <f>'SONTURK INVT LTD - CAPE COAST'!AB61</f>
        <v>0</v>
      </c>
      <c r="AD1354" s="450">
        <f>Table1[[#This Row],[Stock Sell in/Sell out]]*Table1[[#This Row],[Stock Norm +Transit Time]]/Table1[[#This Row],[Stock Norm QTY]]</f>
        <v>152.34246575342462</v>
      </c>
      <c r="AE1354" s="443">
        <f>Table1[[#This Row],[Stock Norm +Transit Time]]*Table1[[#This Row],[Av. Daily Sales MT]]</f>
        <v>0.64479999999999926</v>
      </c>
    </row>
    <row r="1355" spans="1:31" hidden="1">
      <c r="A1355" s="433" t="s">
        <v>119</v>
      </c>
      <c r="B1355" s="433" t="s">
        <v>150</v>
      </c>
      <c r="C1355" s="433" t="str">
        <f>'SONTURK INVT LTD - CAPE COAST'!B62</f>
        <v>W225</v>
      </c>
      <c r="D1355" s="433" t="str">
        <f>'SONTURK INVT LTD - CAPE COAST'!C62</f>
        <v>FRYTOL 4.5L X 3</v>
      </c>
      <c r="E1355" s="433" t="str">
        <f>'SONTURK INVT LTD - CAPE COAST'!D62</f>
        <v>COOKING OIL</v>
      </c>
      <c r="F1355" s="433" t="str">
        <f>'SONTURK INVT LTD - CAPE COAST'!E62</f>
        <v>FRYTOL</v>
      </c>
      <c r="G1355" s="443">
        <f>'SONTURK INVT LTD - CAPE COAST'!F62</f>
        <v>0.42699999999999988</v>
      </c>
      <c r="H1355" s="434">
        <f>'SONTURK INVT LTD - CAPE COAST'!G62</f>
        <v>28.666666666666668</v>
      </c>
      <c r="I1355" s="443">
        <f>'SONTURK INVT LTD - CAPE COAST'!H62</f>
        <v>11000</v>
      </c>
      <c r="J1355" s="433">
        <f>'SONTURK INVT LTD - CAPE COAST'!I62</f>
        <v>0</v>
      </c>
      <c r="K1355" s="443">
        <f>'SONTURK INVT LTD - CAPE COAST'!J62</f>
        <v>0</v>
      </c>
      <c r="L1355" s="443">
        <f>'SONTURK INVT LTD - CAPE COAST'!K62</f>
        <v>0</v>
      </c>
      <c r="M1355" s="443">
        <f>'SONTURK INVT LTD - CAPE COAST'!L62</f>
        <v>383.72093023255815</v>
      </c>
      <c r="N1355" s="433">
        <f>'SONTURK INVT LTD - CAPE COAST'!M62</f>
        <v>48</v>
      </c>
      <c r="O1355" s="444">
        <f>'SONTURK INVT LTD - CAPE COAST'!N62</f>
        <v>2.0016589549408884E-3</v>
      </c>
      <c r="P1355" s="433">
        <f>'SONTURK INVT LTD - CAPE COAST'!O62</f>
        <v>0.98704836026786058</v>
      </c>
      <c r="Q1355" s="433" t="str">
        <f>'SONTURK INVT LTD - CAPE COAST'!P62</f>
        <v>C</v>
      </c>
      <c r="R1355" s="434">
        <f>'SONTURK INVT LTD - CAPE COAST'!Q62</f>
        <v>1.303030303030303</v>
      </c>
      <c r="S1355" s="443">
        <f>'SONTURK INVT LTD - CAPE COAST'!R62</f>
        <v>1.9409090909090904E-2</v>
      </c>
      <c r="T1355" s="443">
        <f>'SONTURK INVT LTD - CAPE COAST'!S62</f>
        <v>500</v>
      </c>
      <c r="U1355" s="433">
        <f>'SONTURK INVT LTD - CAPE COAST'!T62</f>
        <v>30</v>
      </c>
      <c r="V1355" s="433">
        <f>'SONTURK INVT LTD - CAPE COAST'!U62</f>
        <v>3</v>
      </c>
      <c r="W1355" s="433">
        <f>'SONTURK INVT LTD - CAPE COAST'!V62</f>
        <v>33</v>
      </c>
      <c r="X1355" s="434">
        <f>'SONTURK INVT LTD - CAPE COAST'!W62</f>
        <v>43</v>
      </c>
      <c r="Y1355" s="434">
        <f>'SONTURK INVT LTD - CAPE COAST'!X62</f>
        <v>43</v>
      </c>
      <c r="Z1355" s="443">
        <f>'SONTURK INVT LTD - CAPE COAST'!Y62</f>
        <v>0.64049999999999985</v>
      </c>
      <c r="AA1355" s="444">
        <f>'SONTURK INVT LTD - CAPE COAST'!Z62</f>
        <v>0</v>
      </c>
      <c r="AB1355" s="446" t="str">
        <f>'SONTURK INVT LTD - CAPE COAST'!AA62</f>
        <v>VERY LOW-ORDER URGENTLY</v>
      </c>
      <c r="AC1355" s="443">
        <f>'SONTURK INVT LTD - CAPE COAST'!AB62</f>
        <v>16500</v>
      </c>
      <c r="AD1355" s="450">
        <f>Table1[[#This Row],[Stock Sell in/Sell out]]*Table1[[#This Row],[Stock Norm +Transit Time]]/Table1[[#This Row],[Stock Norm QTY]]</f>
        <v>0</v>
      </c>
      <c r="AE1355" s="443">
        <f>Table1[[#This Row],[Stock Norm +Transit Time]]*Table1[[#This Row],[Av. Daily Sales MT]]</f>
        <v>0.64049999999999985</v>
      </c>
    </row>
    <row r="1356" spans="1:31" hidden="1">
      <c r="A1356" s="433" t="s">
        <v>119</v>
      </c>
      <c r="B1356" s="433" t="s">
        <v>150</v>
      </c>
      <c r="C1356" s="433" t="str">
        <f>'SONTURK INVT LTD - CAPE COAST'!B63</f>
        <v>W074</v>
      </c>
      <c r="D1356" s="433" t="str">
        <f>'SONTURK INVT LTD - CAPE COAST'!C63</f>
        <v>ALIFE ROSE 40 X 100G</v>
      </c>
      <c r="E1356" s="433" t="str">
        <f>'SONTURK INVT LTD - CAPE COAST'!D63</f>
        <v>SOAP</v>
      </c>
      <c r="F1356" s="433" t="str">
        <f>'SONTURK INVT LTD - CAPE COAST'!E63</f>
        <v>ALIFE</v>
      </c>
      <c r="G1356" s="443">
        <f>'SONTURK INVT LTD - CAPE COAST'!F63</f>
        <v>0.39733333333333343</v>
      </c>
      <c r="H1356" s="434">
        <f>'SONTURK INVT LTD - CAPE COAST'!G63</f>
        <v>84.333333333333343</v>
      </c>
      <c r="I1356" s="443">
        <f>'SONTURK INVT LTD - CAPE COAST'!H63</f>
        <v>8424.3166666666639</v>
      </c>
      <c r="J1356" s="433">
        <f>'SONTURK INVT LTD - CAPE COAST'!I63</f>
        <v>50</v>
      </c>
      <c r="K1356" s="443">
        <f>'SONTURK INVT LTD - CAPE COAST'!J63</f>
        <v>0.2</v>
      </c>
      <c r="L1356" s="443">
        <f>'SONTURK INVT LTD - CAPE COAST'!K63</f>
        <v>4994.6541501976262</v>
      </c>
      <c r="M1356" s="443">
        <f>'SONTURK INVT LTD - CAPE COAST'!L63</f>
        <v>99.893083003952526</v>
      </c>
      <c r="N1356" s="433">
        <f>'SONTURK INVT LTD - CAPE COAST'!M63</f>
        <v>20</v>
      </c>
      <c r="O1356" s="444">
        <f>'SONTURK INVT LTD - CAPE COAST'!N63</f>
        <v>1.8625897535437471E-3</v>
      </c>
      <c r="P1356" s="433">
        <f>'SONTURK INVT LTD - CAPE COAST'!O63</f>
        <v>0.98891095002140428</v>
      </c>
      <c r="Q1356" s="433" t="str">
        <f>'SONTURK INVT LTD - CAPE COAST'!P63</f>
        <v>C</v>
      </c>
      <c r="R1356" s="434">
        <f>'SONTURK INVT LTD - CAPE COAST'!Q63</f>
        <v>3.8333333333333339</v>
      </c>
      <c r="S1356" s="443">
        <f>'SONTURK INVT LTD - CAPE COAST'!R63</f>
        <v>1.8060606060606065E-2</v>
      </c>
      <c r="T1356" s="443">
        <f>'SONTURK INVT LTD - CAPE COAST'!S63</f>
        <v>382.92348484848475</v>
      </c>
      <c r="U1356" s="433">
        <f>'SONTURK INVT LTD - CAPE COAST'!T63</f>
        <v>30</v>
      </c>
      <c r="V1356" s="433">
        <f>'SONTURK INVT LTD - CAPE COAST'!U63</f>
        <v>3</v>
      </c>
      <c r="W1356" s="433">
        <f>'SONTURK INVT LTD - CAPE COAST'!V63</f>
        <v>33</v>
      </c>
      <c r="X1356" s="434">
        <f>'SONTURK INVT LTD - CAPE COAST'!W63</f>
        <v>126.50000000000001</v>
      </c>
      <c r="Y1356" s="434">
        <f>'SONTURK INVT LTD - CAPE COAST'!X63</f>
        <v>76.500000000000014</v>
      </c>
      <c r="Z1356" s="443">
        <f>'SONTURK INVT LTD - CAPE COAST'!Y63</f>
        <v>0.36042687747035584</v>
      </c>
      <c r="AA1356" s="444">
        <f>'SONTURK INVT LTD - CAPE COAST'!Z63</f>
        <v>0.39525691699604737</v>
      </c>
      <c r="AB1356" s="446" t="str">
        <f>'SONTURK INVT LTD - CAPE COAST'!AA63</f>
        <v>VERY LOW-ORDER URGENTLY</v>
      </c>
      <c r="AC1356" s="443">
        <f>'SONTURK INVT LTD - CAPE COAST'!AB63</f>
        <v>7641.8208498023696</v>
      </c>
      <c r="AD1356" s="450">
        <f>Table1[[#This Row],[Stock Sell in/Sell out]]*Table1[[#This Row],[Stock Norm +Transit Time]]/Table1[[#This Row],[Stock Norm QTY]]</f>
        <v>13.043478260869565</v>
      </c>
      <c r="AE1356" s="443">
        <f>Table1[[#This Row],[Stock Norm +Transit Time]]*Table1[[#This Row],[Av. Daily Sales MT]]</f>
        <v>0.5960000000000002</v>
      </c>
    </row>
    <row r="1357" spans="1:31" hidden="1">
      <c r="A1357" s="433" t="s">
        <v>119</v>
      </c>
      <c r="B1357" s="433" t="s">
        <v>150</v>
      </c>
      <c r="C1357" s="433" t="str">
        <f>'SONTURK INVT LTD - CAPE COAST'!B64</f>
        <v>W060</v>
      </c>
      <c r="D1357" s="433" t="str">
        <f>'SONTURK INVT LTD - CAPE COAST'!C64</f>
        <v>FORTUNE DELIGHT 25KG</v>
      </c>
      <c r="E1357" s="433" t="str">
        <f>'SONTURK INVT LTD - CAPE COAST'!D64</f>
        <v>RICE</v>
      </c>
      <c r="F1357" s="433" t="str">
        <f>'SONTURK INVT LTD - CAPE COAST'!E64</f>
        <v>FORTUNE DELIGHT</v>
      </c>
      <c r="G1357" s="443">
        <f>'SONTURK INVT LTD - CAPE COAST'!F64</f>
        <v>0.39166666666666666</v>
      </c>
      <c r="H1357" s="434">
        <f>'SONTURK INVT LTD - CAPE COAST'!G64</f>
        <v>15.666666666666668</v>
      </c>
      <c r="I1357" s="443">
        <f>'SONTURK INVT LTD - CAPE COAST'!H64</f>
        <v>3127.3333333333335</v>
      </c>
      <c r="J1357" s="433">
        <f>'SONTURK INVT LTD - CAPE COAST'!I64</f>
        <v>0</v>
      </c>
      <c r="K1357" s="443">
        <f>'SONTURK INVT LTD - CAPE COAST'!J64</f>
        <v>0</v>
      </c>
      <c r="L1357" s="443">
        <f>'SONTURK INVT LTD - CAPE COAST'!K64</f>
        <v>0</v>
      </c>
      <c r="M1357" s="443">
        <f>'SONTURK INVT LTD - CAPE COAST'!L64</f>
        <v>199.61702127659575</v>
      </c>
      <c r="N1357" s="433">
        <f>'SONTURK INVT LTD - CAPE COAST'!M64</f>
        <v>1</v>
      </c>
      <c r="O1357" s="444">
        <f>'SONTURK INVT LTD - CAPE COAST'!N64</f>
        <v>1.836025973501596E-3</v>
      </c>
      <c r="P1357" s="433">
        <f>'SONTURK INVT LTD - CAPE COAST'!O64</f>
        <v>0.99074697599490591</v>
      </c>
      <c r="Q1357" s="433" t="str">
        <f>'SONTURK INVT LTD - CAPE COAST'!P64</f>
        <v>C</v>
      </c>
      <c r="R1357" s="434">
        <f>'SONTURK INVT LTD - CAPE COAST'!Q64</f>
        <v>0.71212121212121215</v>
      </c>
      <c r="S1357" s="443">
        <f>'SONTURK INVT LTD - CAPE COAST'!R64</f>
        <v>1.7803030303030303E-2</v>
      </c>
      <c r="T1357" s="443">
        <f>'SONTURK INVT LTD - CAPE COAST'!S64</f>
        <v>142.15151515151516</v>
      </c>
      <c r="U1357" s="433">
        <f>'SONTURK INVT LTD - CAPE COAST'!T64</f>
        <v>30</v>
      </c>
      <c r="V1357" s="433">
        <f>'SONTURK INVT LTD - CAPE COAST'!U64</f>
        <v>3</v>
      </c>
      <c r="W1357" s="433">
        <f>'SONTURK INVT LTD - CAPE COAST'!V64</f>
        <v>33</v>
      </c>
      <c r="X1357" s="434">
        <f>'SONTURK INVT LTD - CAPE COAST'!W64</f>
        <v>23.5</v>
      </c>
      <c r="Y1357" s="434">
        <f>'SONTURK INVT LTD - CAPE COAST'!X64</f>
        <v>23.5</v>
      </c>
      <c r="Z1357" s="443">
        <f>'SONTURK INVT LTD - CAPE COAST'!Y64</f>
        <v>0.58750000000000002</v>
      </c>
      <c r="AA1357" s="444">
        <f>'SONTURK INVT LTD - CAPE COAST'!Z64</f>
        <v>0</v>
      </c>
      <c r="AB1357" s="446" t="str">
        <f>'SONTURK INVT LTD - CAPE COAST'!AA64</f>
        <v>VERY LOW-ORDER URGENTLY</v>
      </c>
      <c r="AC1357" s="443">
        <f>'SONTURK INVT LTD - CAPE COAST'!AB64</f>
        <v>4691</v>
      </c>
      <c r="AD1357" s="450">
        <f>Table1[[#This Row],[Stock Sell in/Sell out]]*Table1[[#This Row],[Stock Norm +Transit Time]]/Table1[[#This Row],[Stock Norm QTY]]</f>
        <v>0</v>
      </c>
      <c r="AE1357" s="443">
        <f>Table1[[#This Row],[Stock Norm +Transit Time]]*Table1[[#This Row],[Av. Daily Sales MT]]</f>
        <v>0.58750000000000002</v>
      </c>
    </row>
    <row r="1358" spans="1:31" hidden="1">
      <c r="A1358" s="433" t="s">
        <v>119</v>
      </c>
      <c r="B1358" s="433" t="s">
        <v>150</v>
      </c>
      <c r="C1358" s="433" t="str">
        <f>'SONTURK INVT LTD - CAPE COAST'!B65</f>
        <v>W158</v>
      </c>
      <c r="D1358" s="433" t="str">
        <f>'SONTURK INVT LTD - CAPE COAST'!C65</f>
        <v>JAMAA DETERGENT 3KG</v>
      </c>
      <c r="E1358" s="433" t="str">
        <f>'SONTURK INVT LTD - CAPE COAST'!D65</f>
        <v>DETERGENT</v>
      </c>
      <c r="F1358" s="433" t="str">
        <f>'SONTURK INVT LTD - CAPE COAST'!E65</f>
        <v>JAMAA</v>
      </c>
      <c r="G1358" s="443">
        <f>'SONTURK INVT LTD - CAPE COAST'!F65</f>
        <v>0.37200000000000011</v>
      </c>
      <c r="H1358" s="434">
        <f>'SONTURK INVT LTD - CAPE COAST'!G65</f>
        <v>124</v>
      </c>
      <c r="I1358" s="443">
        <f>'SONTURK INVT LTD - CAPE COAST'!H65</f>
        <v>7854</v>
      </c>
      <c r="J1358" s="433">
        <f>'SONTURK INVT LTD - CAPE COAST'!I65</f>
        <v>76</v>
      </c>
      <c r="K1358" s="443">
        <f>'SONTURK INVT LTD - CAPE COAST'!J65</f>
        <v>0.22800000000000001</v>
      </c>
      <c r="L1358" s="443">
        <f>'SONTURK INVT LTD - CAPE COAST'!K65</f>
        <v>4813.7419354838712</v>
      </c>
      <c r="M1358" s="443">
        <f>'SONTURK INVT LTD - CAPE COAST'!L65</f>
        <v>63.338709677419352</v>
      </c>
      <c r="N1358" s="433">
        <f>'SONTURK INVT LTD - CAPE COAST'!M65</f>
        <v>6</v>
      </c>
      <c r="O1358" s="444">
        <f>'SONTURK INVT LTD - CAPE COAST'!N65</f>
        <v>1.7438340310023674E-3</v>
      </c>
      <c r="P1358" s="433">
        <f>'SONTURK INVT LTD - CAPE COAST'!O65</f>
        <v>0.99249081002590833</v>
      </c>
      <c r="Q1358" s="433" t="str">
        <f>'SONTURK INVT LTD - CAPE COAST'!P65</f>
        <v>C</v>
      </c>
      <c r="R1358" s="434">
        <f>'SONTURK INVT LTD - CAPE COAST'!Q65</f>
        <v>5.6363636363636367</v>
      </c>
      <c r="S1358" s="443">
        <f>'SONTURK INVT LTD - CAPE COAST'!R65</f>
        <v>1.6909090909090915E-2</v>
      </c>
      <c r="T1358" s="443">
        <f>'SONTURK INVT LTD - CAPE COAST'!S65</f>
        <v>357</v>
      </c>
      <c r="U1358" s="433">
        <f>'SONTURK INVT LTD - CAPE COAST'!T65</f>
        <v>30</v>
      </c>
      <c r="V1358" s="433">
        <f>'SONTURK INVT LTD - CAPE COAST'!U65</f>
        <v>3</v>
      </c>
      <c r="W1358" s="433">
        <f>'SONTURK INVT LTD - CAPE COAST'!V65</f>
        <v>33</v>
      </c>
      <c r="X1358" s="434">
        <f>'SONTURK INVT LTD - CAPE COAST'!W65</f>
        <v>186</v>
      </c>
      <c r="Y1358" s="434">
        <f>'SONTURK INVT LTD - CAPE COAST'!X65</f>
        <v>110</v>
      </c>
      <c r="Z1358" s="443">
        <f>'SONTURK INVT LTD - CAPE COAST'!Y65</f>
        <v>0.33000000000000007</v>
      </c>
      <c r="AA1358" s="444">
        <f>'SONTURK INVT LTD - CAPE COAST'!Z65</f>
        <v>0.40860215053763443</v>
      </c>
      <c r="AB1358" s="446" t="str">
        <f>'SONTURK INVT LTD - CAPE COAST'!AA65</f>
        <v>VERY LOW-ORDER URGENTLY</v>
      </c>
      <c r="AC1358" s="443">
        <f>'SONTURK INVT LTD - CAPE COAST'!AB65</f>
        <v>6967.2580645161288</v>
      </c>
      <c r="AD1358" s="450">
        <f>Table1[[#This Row],[Stock Sell in/Sell out]]*Table1[[#This Row],[Stock Norm +Transit Time]]/Table1[[#This Row],[Stock Norm QTY]]</f>
        <v>13.483870967741936</v>
      </c>
      <c r="AE1358" s="443">
        <f>Table1[[#This Row],[Stock Norm +Transit Time]]*Table1[[#This Row],[Av. Daily Sales MT]]</f>
        <v>0.55800000000000016</v>
      </c>
    </row>
    <row r="1359" spans="1:31" hidden="1">
      <c r="A1359" s="433" t="s">
        <v>119</v>
      </c>
      <c r="B1359" s="433" t="s">
        <v>150</v>
      </c>
      <c r="C1359" s="433" t="str">
        <f>'SONTURK INVT LTD - CAPE COAST'!B66</f>
        <v>W237</v>
      </c>
      <c r="D1359" s="433" t="str">
        <f>'SONTURK INVT LTD - CAPE COAST'!C66</f>
        <v>EAZZY LAUNDRY SOAP 24X220G</v>
      </c>
      <c r="E1359" s="433" t="str">
        <f>'SONTURK INVT LTD - CAPE COAST'!D66</f>
        <v>SOAP</v>
      </c>
      <c r="F1359" s="433" t="str">
        <f>'SONTURK INVT LTD - CAPE COAST'!E66</f>
        <v>EAZZY</v>
      </c>
      <c r="G1359" s="443">
        <f>'SONTURK INVT LTD - CAPE COAST'!F66</f>
        <v>0.28688000000000002</v>
      </c>
      <c r="H1359" s="434">
        <f>'SONTURK INVT LTD - CAPE COAST'!G66</f>
        <v>51</v>
      </c>
      <c r="I1359" s="443">
        <f>'SONTURK INVT LTD - CAPE COAST'!H66</f>
        <v>0</v>
      </c>
      <c r="J1359" s="433">
        <f>'SONTURK INVT LTD - CAPE COAST'!I66</f>
        <v>0</v>
      </c>
      <c r="K1359" s="443">
        <f>'SONTURK INVT LTD - CAPE COAST'!J66</f>
        <v>0</v>
      </c>
      <c r="L1359" s="443">
        <f>'SONTURK INVT LTD - CAPE COAST'!K66</f>
        <v>0</v>
      </c>
      <c r="M1359" s="443">
        <f>'SONTURK INVT LTD - CAPE COAST'!L66</f>
        <v>0</v>
      </c>
      <c r="N1359" s="433">
        <f>'SONTURK INVT LTD - CAPE COAST'!M66</f>
        <v>12</v>
      </c>
      <c r="O1359" s="444">
        <f>'SONTURK INVT LTD - CAPE COAST'!N66</f>
        <v>1.3448148032633308E-3</v>
      </c>
      <c r="P1359" s="433">
        <f>'SONTURK INVT LTD - CAPE COAST'!O66</f>
        <v>0.99383562482917165</v>
      </c>
      <c r="Q1359" s="433" t="str">
        <f>'SONTURK INVT LTD - CAPE COAST'!P66</f>
        <v>C</v>
      </c>
      <c r="R1359" s="434">
        <f>'SONTURK INVT LTD - CAPE COAST'!Q66</f>
        <v>2.3181818181818183</v>
      </c>
      <c r="S1359" s="443">
        <f>'SONTURK INVT LTD - CAPE COAST'!R66</f>
        <v>1.3040000000000001E-2</v>
      </c>
      <c r="T1359" s="443">
        <f>'SONTURK INVT LTD - CAPE COAST'!S66</f>
        <v>0</v>
      </c>
      <c r="U1359" s="433">
        <f>'SONTURK INVT LTD - CAPE COAST'!T66</f>
        <v>30</v>
      </c>
      <c r="V1359" s="433">
        <f>'SONTURK INVT LTD - CAPE COAST'!U66</f>
        <v>3</v>
      </c>
      <c r="W1359" s="433">
        <f>'SONTURK INVT LTD - CAPE COAST'!V66</f>
        <v>33</v>
      </c>
      <c r="X1359" s="434">
        <f>'SONTURK INVT LTD - CAPE COAST'!W66</f>
        <v>76.5</v>
      </c>
      <c r="Y1359" s="434">
        <f>'SONTURK INVT LTD - CAPE COAST'!X66</f>
        <v>76.5</v>
      </c>
      <c r="Z1359" s="443">
        <f>'SONTURK INVT LTD - CAPE COAST'!Y66</f>
        <v>0.43032000000000009</v>
      </c>
      <c r="AA1359" s="444">
        <f>'SONTURK INVT LTD - CAPE COAST'!Z66</f>
        <v>0</v>
      </c>
      <c r="AB1359" s="446" t="str">
        <f>'SONTURK INVT LTD - CAPE COAST'!AA66</f>
        <v>VERY LOW-ORDER URGENTLY</v>
      </c>
      <c r="AC1359" s="443">
        <f>'SONTURK INVT LTD - CAPE COAST'!AB66</f>
        <v>0</v>
      </c>
      <c r="AD1359" s="450">
        <f>Table1[[#This Row],[Stock Sell in/Sell out]]*Table1[[#This Row],[Stock Norm +Transit Time]]/Table1[[#This Row],[Stock Norm QTY]]</f>
        <v>0</v>
      </c>
      <c r="AE1359" s="443">
        <f>Table1[[#This Row],[Stock Norm +Transit Time]]*Table1[[#This Row],[Av. Daily Sales MT]]</f>
        <v>0.43032000000000004</v>
      </c>
    </row>
    <row r="1360" spans="1:31" hidden="1">
      <c r="A1360" s="433" t="s">
        <v>119</v>
      </c>
      <c r="B1360" s="433" t="s">
        <v>150</v>
      </c>
      <c r="C1360" s="433" t="str">
        <f>'SONTURK INVT LTD - CAPE COAST'!B67</f>
        <v>W008</v>
      </c>
      <c r="D1360" s="433" t="str">
        <f>'SONTURK INVT LTD - CAPE COAST'!C67</f>
        <v>FRYTOL 500ML*2OSCH</v>
      </c>
      <c r="E1360" s="433" t="str">
        <f>'SONTURK INVT LTD - CAPE COAST'!D67</f>
        <v>COOKING OIL</v>
      </c>
      <c r="F1360" s="433" t="str">
        <f>'SONTURK INVT LTD - CAPE COAST'!E67</f>
        <v>FRYTOL</v>
      </c>
      <c r="G1360" s="443">
        <f>'SONTURK INVT LTD - CAPE COAST'!F67</f>
        <v>0.26684999999999981</v>
      </c>
      <c r="H1360" s="434">
        <f>'SONTURK INVT LTD - CAPE COAST'!G67</f>
        <v>21.333333333333336</v>
      </c>
      <c r="I1360" s="443">
        <f>'SONTURK INVT LTD - CAPE COAST'!H67</f>
        <v>7673.8999999999978</v>
      </c>
      <c r="J1360" s="433">
        <f>'SONTURK INVT LTD - CAPE COAST'!I67</f>
        <v>0</v>
      </c>
      <c r="K1360" s="443">
        <f>'SONTURK INVT LTD - CAPE COAST'!J67</f>
        <v>0</v>
      </c>
      <c r="L1360" s="443">
        <f>'SONTURK INVT LTD - CAPE COAST'!K67</f>
        <v>0</v>
      </c>
      <c r="M1360" s="443">
        <f>'SONTURK INVT LTD - CAPE COAST'!L67</f>
        <v>359.71406249999984</v>
      </c>
      <c r="N1360" s="433">
        <f>'SONTURK INVT LTD - CAPE COAST'!M67</f>
        <v>4</v>
      </c>
      <c r="O1360" s="444">
        <f>'SONTURK INVT LTD - CAPE COAST'!N67</f>
        <v>1.2509196536908099E-3</v>
      </c>
      <c r="P1360" s="433">
        <f>'SONTURK INVT LTD - CAPE COAST'!O67</f>
        <v>0.99508654448286249</v>
      </c>
      <c r="Q1360" s="433" t="str">
        <f>'SONTURK INVT LTD - CAPE COAST'!P67</f>
        <v>C</v>
      </c>
      <c r="R1360" s="434">
        <f>'SONTURK INVT LTD - CAPE COAST'!Q67</f>
        <v>0.96969696969696983</v>
      </c>
      <c r="S1360" s="443">
        <f>'SONTURK INVT LTD - CAPE COAST'!R67</f>
        <v>1.2129545454545447E-2</v>
      </c>
      <c r="T1360" s="443">
        <f>'SONTURK INVT LTD - CAPE COAST'!S67</f>
        <v>348.81363636363625</v>
      </c>
      <c r="U1360" s="433">
        <f>'SONTURK INVT LTD - CAPE COAST'!T67</f>
        <v>30</v>
      </c>
      <c r="V1360" s="433">
        <f>'SONTURK INVT LTD - CAPE COAST'!U67</f>
        <v>3</v>
      </c>
      <c r="W1360" s="433">
        <f>'SONTURK INVT LTD - CAPE COAST'!V67</f>
        <v>33</v>
      </c>
      <c r="X1360" s="434">
        <f>'SONTURK INVT LTD - CAPE COAST'!W67</f>
        <v>32.000000000000007</v>
      </c>
      <c r="Y1360" s="434">
        <f>'SONTURK INVT LTD - CAPE COAST'!X67</f>
        <v>32.000000000000007</v>
      </c>
      <c r="Z1360" s="443">
        <f>'SONTURK INVT LTD - CAPE COAST'!Y67</f>
        <v>0.40027499999999971</v>
      </c>
      <c r="AA1360" s="444">
        <f>'SONTURK INVT LTD - CAPE COAST'!Z67</f>
        <v>0</v>
      </c>
      <c r="AB1360" s="446" t="str">
        <f>'SONTURK INVT LTD - CAPE COAST'!AA67</f>
        <v>VERY LOW-ORDER URGENTLY</v>
      </c>
      <c r="AC1360" s="443">
        <f>'SONTURK INVT LTD - CAPE COAST'!AB67</f>
        <v>11510.849999999997</v>
      </c>
      <c r="AD1360" s="450">
        <f>Table1[[#This Row],[Stock Sell in/Sell out]]*Table1[[#This Row],[Stock Norm +Transit Time]]/Table1[[#This Row],[Stock Norm QTY]]</f>
        <v>0</v>
      </c>
      <c r="AE1360" s="443">
        <f>Table1[[#This Row],[Stock Norm +Transit Time]]*Table1[[#This Row],[Av. Daily Sales MT]]</f>
        <v>0.40027499999999971</v>
      </c>
    </row>
    <row r="1361" spans="1:31" hidden="1">
      <c r="A1361" s="433" t="s">
        <v>119</v>
      </c>
      <c r="B1361" s="433" t="s">
        <v>150</v>
      </c>
      <c r="C1361" s="433" t="str">
        <f>'SONTURK INVT LTD - CAPE COAST'!B68</f>
        <v>W233</v>
      </c>
      <c r="D1361" s="433" t="str">
        <f>'SONTURK INVT LTD - CAPE COAST'!C68</f>
        <v>EAZZY DETERGENT POWDER 75G X 100PCH</v>
      </c>
      <c r="E1361" s="433" t="str">
        <f>'SONTURK INVT LTD - CAPE COAST'!D68</f>
        <v>DETERGENT</v>
      </c>
      <c r="F1361" s="433" t="str">
        <f>'SONTURK INVT LTD - CAPE COAST'!E68</f>
        <v>EAZZY</v>
      </c>
      <c r="G1361" s="443">
        <f>'SONTURK INVT LTD - CAPE COAST'!F68</f>
        <v>0.25000000000000039</v>
      </c>
      <c r="H1361" s="434">
        <f>'SONTURK INVT LTD - CAPE COAST'!G68</f>
        <v>22.666666666666668</v>
      </c>
      <c r="I1361" s="443">
        <f>'SONTURK INVT LTD - CAPE COAST'!H68</f>
        <v>2871.3833333333346</v>
      </c>
      <c r="J1361" s="433">
        <f>'SONTURK INVT LTD - CAPE COAST'!I68</f>
        <v>0</v>
      </c>
      <c r="K1361" s="443">
        <f>'SONTURK INVT LTD - CAPE COAST'!J68</f>
        <v>0</v>
      </c>
      <c r="L1361" s="443">
        <f>'SONTURK INVT LTD - CAPE COAST'!K68</f>
        <v>0</v>
      </c>
      <c r="M1361" s="443">
        <f>'SONTURK INVT LTD - CAPE COAST'!L68</f>
        <v>126.67867647058829</v>
      </c>
      <c r="N1361" s="433">
        <f>'SONTURK INVT LTD - CAPE COAST'!M68</f>
        <v>4</v>
      </c>
      <c r="O1361" s="444">
        <f>'SONTURK INVT LTD - CAPE COAST'!N68</f>
        <v>1.1719314724478291E-3</v>
      </c>
      <c r="P1361" s="433">
        <f>'SONTURK INVT LTD - CAPE COAST'!O68</f>
        <v>0.99625847595531036</v>
      </c>
      <c r="Q1361" s="433" t="str">
        <f>'SONTURK INVT LTD - CAPE COAST'!P68</f>
        <v>C</v>
      </c>
      <c r="R1361" s="434">
        <f>'SONTURK INVT LTD - CAPE COAST'!Q68</f>
        <v>1.0303030303030303</v>
      </c>
      <c r="S1361" s="443">
        <f>'SONTURK INVT LTD - CAPE COAST'!R68</f>
        <v>1.1363636363636381E-2</v>
      </c>
      <c r="T1361" s="443">
        <f>'SONTURK INVT LTD - CAPE COAST'!S68</f>
        <v>130.51742424242431</v>
      </c>
      <c r="U1361" s="433">
        <f>'SONTURK INVT LTD - CAPE COAST'!T68</f>
        <v>30</v>
      </c>
      <c r="V1361" s="433">
        <f>'SONTURK INVT LTD - CAPE COAST'!U68</f>
        <v>3</v>
      </c>
      <c r="W1361" s="433">
        <f>'SONTURK INVT LTD - CAPE COAST'!V68</f>
        <v>33</v>
      </c>
      <c r="X1361" s="434">
        <f>'SONTURK INVT LTD - CAPE COAST'!W68</f>
        <v>34</v>
      </c>
      <c r="Y1361" s="434">
        <f>'SONTURK INVT LTD - CAPE COAST'!X68</f>
        <v>34</v>
      </c>
      <c r="Z1361" s="443">
        <f>'SONTURK INVT LTD - CAPE COAST'!Y68</f>
        <v>0.37500000000000056</v>
      </c>
      <c r="AA1361" s="444">
        <f>'SONTURK INVT LTD - CAPE COAST'!Z68</f>
        <v>0</v>
      </c>
      <c r="AB1361" s="446" t="str">
        <f>'SONTURK INVT LTD - CAPE COAST'!AA68</f>
        <v>VERY LOW-ORDER URGENTLY</v>
      </c>
      <c r="AC1361" s="443">
        <f>'SONTURK INVT LTD - CAPE COAST'!AB68</f>
        <v>4307.0750000000016</v>
      </c>
      <c r="AD1361" s="450">
        <f>Table1[[#This Row],[Stock Sell in/Sell out]]*Table1[[#This Row],[Stock Norm +Transit Time]]/Table1[[#This Row],[Stock Norm QTY]]</f>
        <v>0</v>
      </c>
      <c r="AE1361" s="443">
        <f>Table1[[#This Row],[Stock Norm +Transit Time]]*Table1[[#This Row],[Av. Daily Sales MT]]</f>
        <v>0.37500000000000056</v>
      </c>
    </row>
    <row r="1362" spans="1:31" hidden="1">
      <c r="A1362" s="433" t="s">
        <v>119</v>
      </c>
      <c r="B1362" s="433" t="s">
        <v>150</v>
      </c>
      <c r="C1362" s="433" t="str">
        <f>'SONTURK INVT LTD - CAPE COAST'!B69</f>
        <v>W159</v>
      </c>
      <c r="D1362" s="433" t="str">
        <f>'SONTURK INVT LTD - CAPE COAST'!C69</f>
        <v>SFO 900ML SCH</v>
      </c>
      <c r="E1362" s="433" t="str">
        <f>'SONTURK INVT LTD - CAPE COAST'!D69</f>
        <v>SUNFLOWER OIL</v>
      </c>
      <c r="F1362" s="433" t="str">
        <f>'SONTURK INVT LTD - CAPE COAST'!E69</f>
        <v>FRYTOL</v>
      </c>
      <c r="G1362" s="443">
        <f>'SONTURK INVT LTD - CAPE COAST'!F69</f>
        <v>0.2068199999999997</v>
      </c>
      <c r="H1362" s="434">
        <f>'SONTURK INVT LTD - CAPE COAST'!G69</f>
        <v>18</v>
      </c>
      <c r="I1362" s="443">
        <f>'SONTURK INVT LTD - CAPE COAST'!H69</f>
        <v>5413.99</v>
      </c>
      <c r="J1362" s="433">
        <f>'SONTURK INVT LTD - CAPE COAST'!I69</f>
        <v>0</v>
      </c>
      <c r="K1362" s="443">
        <f>'SONTURK INVT LTD - CAPE COAST'!J69</f>
        <v>0</v>
      </c>
      <c r="L1362" s="443">
        <f>'SONTURK INVT LTD - CAPE COAST'!K69</f>
        <v>0</v>
      </c>
      <c r="M1362" s="443">
        <f>'SONTURK INVT LTD - CAPE COAST'!L69</f>
        <v>300.77722222222224</v>
      </c>
      <c r="N1362" s="433">
        <f>'SONTURK INVT LTD - CAPE COAST'!M69</f>
        <v>18</v>
      </c>
      <c r="O1362" s="444">
        <f>'SONTURK INVT LTD - CAPE COAST'!N69</f>
        <v>9.6951546852663709E-4</v>
      </c>
      <c r="P1362" s="433">
        <f>'SONTURK INVT LTD - CAPE COAST'!O69</f>
        <v>0.997227991423837</v>
      </c>
      <c r="Q1362" s="433" t="str">
        <f>'SONTURK INVT LTD - CAPE COAST'!P69</f>
        <v>C</v>
      </c>
      <c r="R1362" s="434">
        <f>'SONTURK INVT LTD - CAPE COAST'!Q69</f>
        <v>0.81818181818181823</v>
      </c>
      <c r="S1362" s="443">
        <f>'SONTURK INVT LTD - CAPE COAST'!R69</f>
        <v>9.4009090909090778E-3</v>
      </c>
      <c r="T1362" s="443">
        <f>'SONTURK INVT LTD - CAPE COAST'!S69</f>
        <v>246.09045454545455</v>
      </c>
      <c r="U1362" s="433">
        <f>'SONTURK INVT LTD - CAPE COAST'!T69</f>
        <v>30</v>
      </c>
      <c r="V1362" s="433">
        <f>'SONTURK INVT LTD - CAPE COAST'!U69</f>
        <v>3</v>
      </c>
      <c r="W1362" s="433">
        <f>'SONTURK INVT LTD - CAPE COAST'!V69</f>
        <v>33</v>
      </c>
      <c r="X1362" s="434">
        <f>'SONTURK INVT LTD - CAPE COAST'!W69</f>
        <v>27</v>
      </c>
      <c r="Y1362" s="434">
        <f>'SONTURK INVT LTD - CAPE COAST'!X69</f>
        <v>27</v>
      </c>
      <c r="Z1362" s="443">
        <f>'SONTURK INVT LTD - CAPE COAST'!Y69</f>
        <v>0.31022999999999956</v>
      </c>
      <c r="AA1362" s="444">
        <f>'SONTURK INVT LTD - CAPE COAST'!Z69</f>
        <v>0</v>
      </c>
      <c r="AB1362" s="446" t="str">
        <f>'SONTURK INVT LTD - CAPE COAST'!AA69</f>
        <v>VERY LOW-ORDER URGENTLY</v>
      </c>
      <c r="AC1362" s="443">
        <f>'SONTURK INVT LTD - CAPE COAST'!AB69</f>
        <v>8120.9850000000006</v>
      </c>
      <c r="AD1362" s="450">
        <f>Table1[[#This Row],[Stock Sell in/Sell out]]*Table1[[#This Row],[Stock Norm +Transit Time]]/Table1[[#This Row],[Stock Norm QTY]]</f>
        <v>0</v>
      </c>
      <c r="AE1362" s="443">
        <f>Table1[[#This Row],[Stock Norm +Transit Time]]*Table1[[#This Row],[Av. Daily Sales MT]]</f>
        <v>0.31022999999999956</v>
      </c>
    </row>
    <row r="1363" spans="1:31" hidden="1">
      <c r="A1363" s="433" t="s">
        <v>119</v>
      </c>
      <c r="B1363" s="433" t="s">
        <v>150</v>
      </c>
      <c r="C1363" s="433" t="str">
        <f>'SONTURK INVT LTD - CAPE COAST'!B70</f>
        <v>W094</v>
      </c>
      <c r="D1363" s="433" t="str">
        <f>'SONTURK INVT LTD - CAPE COAST'!C70</f>
        <v>JAMAA BLUE 220GM</v>
      </c>
      <c r="E1363" s="433" t="str">
        <f>'SONTURK INVT LTD - CAPE COAST'!D70</f>
        <v>SOAP</v>
      </c>
      <c r="F1363" s="433" t="str">
        <f>'SONTURK INVT LTD - CAPE COAST'!E70</f>
        <v>JAMAA</v>
      </c>
      <c r="G1363" s="443">
        <f>'SONTURK INVT LTD - CAPE COAST'!F70</f>
        <v>0.17071999999999998</v>
      </c>
      <c r="H1363" s="434">
        <f>'SONTURK INVT LTD - CAPE COAST'!G70</f>
        <v>30.666666666666668</v>
      </c>
      <c r="I1363" s="443">
        <f>'SONTURK INVT LTD - CAPE COAST'!H70</f>
        <v>1389.9733333333334</v>
      </c>
      <c r="J1363" s="433">
        <f>'SONTURK INVT LTD - CAPE COAST'!I70</f>
        <v>0</v>
      </c>
      <c r="K1363" s="443">
        <f>'SONTURK INVT LTD - CAPE COAST'!J70</f>
        <v>0</v>
      </c>
      <c r="L1363" s="443">
        <f>'SONTURK INVT LTD - CAPE COAST'!K70</f>
        <v>0</v>
      </c>
      <c r="M1363" s="443">
        <f>'SONTURK INVT LTD - CAPE COAST'!L70</f>
        <v>45.325217391304349</v>
      </c>
      <c r="N1363" s="433">
        <f>'SONTURK INVT LTD - CAPE COAST'!M70</f>
        <v>100</v>
      </c>
      <c r="O1363" s="444">
        <f>'SONTURK INVT LTD - CAPE COAST'!N70</f>
        <v>8.0028856390517214E-4</v>
      </c>
      <c r="P1363" s="433">
        <f>'SONTURK INVT LTD - CAPE COAST'!O70</f>
        <v>0.99802827998774213</v>
      </c>
      <c r="Q1363" s="433" t="str">
        <f>'SONTURK INVT LTD - CAPE COAST'!P70</f>
        <v>C</v>
      </c>
      <c r="R1363" s="434">
        <f>'SONTURK INVT LTD - CAPE COAST'!Q70</f>
        <v>1.393939393939394</v>
      </c>
      <c r="S1363" s="443">
        <f>'SONTURK INVT LTD - CAPE COAST'!R70</f>
        <v>7.7599999999999995E-3</v>
      </c>
      <c r="T1363" s="443">
        <f>'SONTURK INVT LTD - CAPE COAST'!S70</f>
        <v>63.18060606060606</v>
      </c>
      <c r="U1363" s="433">
        <f>'SONTURK INVT LTD - CAPE COAST'!T70</f>
        <v>30</v>
      </c>
      <c r="V1363" s="433">
        <f>'SONTURK INVT LTD - CAPE COAST'!U70</f>
        <v>3</v>
      </c>
      <c r="W1363" s="433">
        <f>'SONTURK INVT LTD - CAPE COAST'!V70</f>
        <v>33</v>
      </c>
      <c r="X1363" s="434">
        <f>'SONTURK INVT LTD - CAPE COAST'!W70</f>
        <v>46</v>
      </c>
      <c r="Y1363" s="434">
        <f>'SONTURK INVT LTD - CAPE COAST'!X70</f>
        <v>46</v>
      </c>
      <c r="Z1363" s="443">
        <f>'SONTURK INVT LTD - CAPE COAST'!Y70</f>
        <v>0.25607999999999997</v>
      </c>
      <c r="AA1363" s="444">
        <f>'SONTURK INVT LTD - CAPE COAST'!Z70</f>
        <v>0</v>
      </c>
      <c r="AB1363" s="446" t="str">
        <f>'SONTURK INVT LTD - CAPE COAST'!AA70</f>
        <v>VERY LOW-ORDER URGENTLY</v>
      </c>
      <c r="AC1363" s="443">
        <f>'SONTURK INVT LTD - CAPE COAST'!AB70</f>
        <v>2084.96</v>
      </c>
      <c r="AD1363" s="450">
        <f>Table1[[#This Row],[Stock Sell in/Sell out]]*Table1[[#This Row],[Stock Norm +Transit Time]]/Table1[[#This Row],[Stock Norm QTY]]</f>
        <v>0</v>
      </c>
      <c r="AE1363" s="443">
        <f>Table1[[#This Row],[Stock Norm +Transit Time]]*Table1[[#This Row],[Av. Daily Sales MT]]</f>
        <v>0.25607999999999997</v>
      </c>
    </row>
    <row r="1364" spans="1:31" hidden="1">
      <c r="A1364" s="433" t="s">
        <v>119</v>
      </c>
      <c r="B1364" s="433" t="s">
        <v>150</v>
      </c>
      <c r="C1364" s="433" t="str">
        <f>'SONTURK INVT LTD - CAPE COAST'!B71</f>
        <v>W160</v>
      </c>
      <c r="D1364" s="433" t="str">
        <f>'SONTURK INVT LTD - CAPE COAST'!C71</f>
        <v>SFO 450ML SCH</v>
      </c>
      <c r="E1364" s="433" t="str">
        <f>'SONTURK INVT LTD - CAPE COAST'!D71</f>
        <v>SUNFLOWER OIL</v>
      </c>
      <c r="F1364" s="433" t="str">
        <f>'SONTURK INVT LTD - CAPE COAST'!E71</f>
        <v>FRYTOL</v>
      </c>
      <c r="G1364" s="443">
        <f>'SONTURK INVT LTD - CAPE COAST'!F71</f>
        <v>0.16109333333333334</v>
      </c>
      <c r="H1364" s="434">
        <f>'SONTURK INVT LTD - CAPE COAST'!G71</f>
        <v>16.333333333333332</v>
      </c>
      <c r="I1364" s="443">
        <f>'SONTURK INVT LTD - CAPE COAST'!H71</f>
        <v>4216.166666666667</v>
      </c>
      <c r="J1364" s="433">
        <f>'SONTURK INVT LTD - CAPE COAST'!I71</f>
        <v>0</v>
      </c>
      <c r="K1364" s="443">
        <f>'SONTURK INVT LTD - CAPE COAST'!J71</f>
        <v>0</v>
      </c>
      <c r="L1364" s="443">
        <f>'SONTURK INVT LTD - CAPE COAST'!K71</f>
        <v>0</v>
      </c>
      <c r="M1364" s="443">
        <f>'SONTURK INVT LTD - CAPE COAST'!L71</f>
        <v>258.13265306122452</v>
      </c>
      <c r="N1364" s="433">
        <f>'SONTURK INVT LTD - CAPE COAST'!M71</f>
        <v>40</v>
      </c>
      <c r="O1364" s="444">
        <f>'SONTURK INVT LTD - CAPE COAST'!N71</f>
        <v>7.5516138933944801E-4</v>
      </c>
      <c r="P1364" s="433">
        <f>'SONTURK INVT LTD - CAPE COAST'!O71</f>
        <v>0.99878344137708153</v>
      </c>
      <c r="Q1364" s="433" t="str">
        <f>'SONTURK INVT LTD - CAPE COAST'!P71</f>
        <v>C</v>
      </c>
      <c r="R1364" s="434">
        <f>'SONTURK INVT LTD - CAPE COAST'!Q71</f>
        <v>0.74242424242424232</v>
      </c>
      <c r="S1364" s="443">
        <f>'SONTURK INVT LTD - CAPE COAST'!R71</f>
        <v>7.3224242424242423E-3</v>
      </c>
      <c r="T1364" s="443">
        <f>'SONTURK INVT LTD - CAPE COAST'!S71</f>
        <v>191.64393939393941</v>
      </c>
      <c r="U1364" s="433">
        <f>'SONTURK INVT LTD - CAPE COAST'!T71</f>
        <v>30</v>
      </c>
      <c r="V1364" s="433">
        <f>'SONTURK INVT LTD - CAPE COAST'!U71</f>
        <v>3</v>
      </c>
      <c r="W1364" s="433">
        <f>'SONTURK INVT LTD - CAPE COAST'!V71</f>
        <v>33</v>
      </c>
      <c r="X1364" s="434">
        <f>'SONTURK INVT LTD - CAPE COAST'!W71</f>
        <v>24.499999999999996</v>
      </c>
      <c r="Y1364" s="434">
        <f>'SONTURK INVT LTD - CAPE COAST'!X71</f>
        <v>24.499999999999996</v>
      </c>
      <c r="Z1364" s="443">
        <f>'SONTURK INVT LTD - CAPE COAST'!Y71</f>
        <v>0.24163999999999999</v>
      </c>
      <c r="AA1364" s="444">
        <f>'SONTURK INVT LTD - CAPE COAST'!Z71</f>
        <v>0</v>
      </c>
      <c r="AB1364" s="446" t="str">
        <f>'SONTURK INVT LTD - CAPE COAST'!AA71</f>
        <v>VERY LOW-ORDER URGENTLY</v>
      </c>
      <c r="AC1364" s="443">
        <f>'SONTURK INVT LTD - CAPE COAST'!AB71</f>
        <v>6324.25</v>
      </c>
      <c r="AD1364" s="450">
        <f>Table1[[#This Row],[Stock Sell in/Sell out]]*Table1[[#This Row],[Stock Norm +Transit Time]]/Table1[[#This Row],[Stock Norm QTY]]</f>
        <v>0</v>
      </c>
      <c r="AE1364" s="443">
        <f>Table1[[#This Row],[Stock Norm +Transit Time]]*Table1[[#This Row],[Av. Daily Sales MT]]</f>
        <v>0.24163999999999999</v>
      </c>
    </row>
    <row r="1365" spans="1:31" hidden="1">
      <c r="A1365" s="433" t="s">
        <v>119</v>
      </c>
      <c r="B1365" s="433" t="s">
        <v>150</v>
      </c>
      <c r="C1365" s="433" t="str">
        <f>'SONTURK INVT LTD - CAPE COAST'!B72</f>
        <v>W141</v>
      </c>
      <c r="D1365" s="433" t="str">
        <f>'SONTURK INVT LTD - CAPE COAST'!C72</f>
        <v>EAZZY 32X300G</v>
      </c>
      <c r="E1365" s="433" t="str">
        <f>'SONTURK INVT LTD - CAPE COAST'!D72</f>
        <v>SOAP</v>
      </c>
      <c r="F1365" s="433" t="str">
        <f>'SONTURK INVT LTD - CAPE COAST'!E72</f>
        <v>EAZZY</v>
      </c>
      <c r="G1365" s="443">
        <f>'SONTURK INVT LTD - CAPE COAST'!F72</f>
        <v>0.13472000000000001</v>
      </c>
      <c r="H1365" s="434">
        <f>'SONTURK INVT LTD - CAPE COAST'!G72</f>
        <v>13</v>
      </c>
      <c r="I1365" s="443">
        <f>'SONTURK INVT LTD - CAPE COAST'!H72</f>
        <v>1625.08</v>
      </c>
      <c r="J1365" s="433">
        <f>'SONTURK INVT LTD - CAPE COAST'!I72</f>
        <v>0</v>
      </c>
      <c r="K1365" s="443">
        <f>'SONTURK INVT LTD - CAPE COAST'!J72</f>
        <v>0</v>
      </c>
      <c r="L1365" s="443">
        <f>'SONTURK INVT LTD - CAPE COAST'!K72</f>
        <v>0</v>
      </c>
      <c r="M1365" s="443">
        <f>'SONTURK INVT LTD - CAPE COAST'!L72</f>
        <v>125.00615384615384</v>
      </c>
      <c r="N1365" s="433">
        <f>'SONTURK INVT LTD - CAPE COAST'!M72</f>
        <v>10</v>
      </c>
      <c r="O1365" s="444">
        <f>'SONTURK INVT LTD - CAPE COAST'!N72</f>
        <v>6.3153043187268523E-4</v>
      </c>
      <c r="P1365" s="433">
        <f>'SONTURK INVT LTD - CAPE COAST'!O72</f>
        <v>0.99941497180895422</v>
      </c>
      <c r="Q1365" s="433" t="str">
        <f>'SONTURK INVT LTD - CAPE COAST'!P72</f>
        <v>C</v>
      </c>
      <c r="R1365" s="434">
        <f>'SONTURK INVT LTD - CAPE COAST'!Q72</f>
        <v>0.59090909090909094</v>
      </c>
      <c r="S1365" s="443">
        <f>'SONTURK INVT LTD - CAPE COAST'!R72</f>
        <v>6.1236363636363641E-3</v>
      </c>
      <c r="T1365" s="443">
        <f>'SONTURK INVT LTD - CAPE COAST'!S72</f>
        <v>73.86727272727272</v>
      </c>
      <c r="U1365" s="433">
        <f>'SONTURK INVT LTD - CAPE COAST'!T72</f>
        <v>30</v>
      </c>
      <c r="V1365" s="433">
        <f>'SONTURK INVT LTD - CAPE COAST'!U72</f>
        <v>3</v>
      </c>
      <c r="W1365" s="433">
        <f>'SONTURK INVT LTD - CAPE COAST'!V72</f>
        <v>33</v>
      </c>
      <c r="X1365" s="434">
        <f>'SONTURK INVT LTD - CAPE COAST'!W72</f>
        <v>19.5</v>
      </c>
      <c r="Y1365" s="434">
        <f>'SONTURK INVT LTD - CAPE COAST'!X72</f>
        <v>19.5</v>
      </c>
      <c r="Z1365" s="443">
        <f>'SONTURK INVT LTD - CAPE COAST'!Y72</f>
        <v>0.20208000000000001</v>
      </c>
      <c r="AA1365" s="444">
        <f>'SONTURK INVT LTD - CAPE COAST'!Z72</f>
        <v>0</v>
      </c>
      <c r="AB1365" s="446" t="str">
        <f>'SONTURK INVT LTD - CAPE COAST'!AA72</f>
        <v>VERY LOW-ORDER URGENTLY</v>
      </c>
      <c r="AC1365" s="443">
        <f>'SONTURK INVT LTD - CAPE COAST'!AB72</f>
        <v>2437.62</v>
      </c>
      <c r="AD1365" s="450">
        <f>Table1[[#This Row],[Stock Sell in/Sell out]]*Table1[[#This Row],[Stock Norm +Transit Time]]/Table1[[#This Row],[Stock Norm QTY]]</f>
        <v>0</v>
      </c>
      <c r="AE1365" s="443">
        <f>Table1[[#This Row],[Stock Norm +Transit Time]]*Table1[[#This Row],[Av. Daily Sales MT]]</f>
        <v>0.20208000000000001</v>
      </c>
    </row>
    <row r="1366" spans="1:31" hidden="1">
      <c r="A1366" s="433" t="s">
        <v>119</v>
      </c>
      <c r="B1366" s="433" t="s">
        <v>150</v>
      </c>
      <c r="C1366" s="433" t="str">
        <f>'SONTURK INVT LTD - CAPE COAST'!B73</f>
        <v>W111</v>
      </c>
      <c r="D1366" s="433" t="str">
        <f>'SONTURK INVT LTD - CAPE COAST'!C73</f>
        <v>FORTUNE DELIGHT 900GM</v>
      </c>
      <c r="E1366" s="433" t="str">
        <f>'SONTURK INVT LTD - CAPE COAST'!D73</f>
        <v>RICE</v>
      </c>
      <c r="F1366" s="433" t="str">
        <f>'SONTURK INVT LTD - CAPE COAST'!E73</f>
        <v>FORTUNE DELIGHT</v>
      </c>
      <c r="G1366" s="443">
        <f>'SONTURK INVT LTD - CAPE COAST'!F73</f>
        <v>0.1247999999999999</v>
      </c>
      <c r="H1366" s="434">
        <f>'SONTURK INVT LTD - CAPE COAST'!G73</f>
        <v>4.333333333333333</v>
      </c>
      <c r="I1366" s="443">
        <f>'SONTURK INVT LTD - CAPE COAST'!H73</f>
        <v>1633.0666666666664</v>
      </c>
      <c r="J1366" s="433">
        <f>'SONTURK INVT LTD - CAPE COAST'!I73</f>
        <v>0</v>
      </c>
      <c r="K1366" s="443">
        <f>'SONTURK INVT LTD - CAPE COAST'!J73</f>
        <v>0</v>
      </c>
      <c r="L1366" s="443">
        <f>'SONTURK INVT LTD - CAPE COAST'!K73</f>
        <v>0</v>
      </c>
      <c r="M1366" s="443">
        <f>'SONTURK INVT LTD - CAPE COAST'!L73</f>
        <v>376.86153846153843</v>
      </c>
      <c r="N1366" s="433">
        <f>'SONTURK INVT LTD - CAPE COAST'!M73</f>
        <v>12</v>
      </c>
      <c r="O1366" s="444">
        <f>'SONTURK INVT LTD - CAPE COAST'!N73</f>
        <v>5.850281910459549E-4</v>
      </c>
      <c r="P1366" s="433">
        <f>'SONTURK INVT LTD - CAPE COAST'!O73</f>
        <v>1.0000000000000002</v>
      </c>
      <c r="Q1366" s="433" t="str">
        <f>'SONTURK INVT LTD - CAPE COAST'!P73</f>
        <v>C</v>
      </c>
      <c r="R1366" s="434">
        <f>'SONTURK INVT LTD - CAPE COAST'!Q73</f>
        <v>0.19696969696969696</v>
      </c>
      <c r="S1366" s="443">
        <f>'SONTURK INVT LTD - CAPE COAST'!R73</f>
        <v>5.6727272727272677E-3</v>
      </c>
      <c r="T1366" s="443">
        <f>'SONTURK INVT LTD - CAPE COAST'!S73</f>
        <v>74.23030303030302</v>
      </c>
      <c r="U1366" s="433">
        <f>'SONTURK INVT LTD - CAPE COAST'!T73</f>
        <v>30</v>
      </c>
      <c r="V1366" s="433">
        <f>'SONTURK INVT LTD - CAPE COAST'!U73</f>
        <v>3</v>
      </c>
      <c r="W1366" s="433">
        <f>'SONTURK INVT LTD - CAPE COAST'!V73</f>
        <v>33</v>
      </c>
      <c r="X1366" s="434">
        <f>'SONTURK INVT LTD - CAPE COAST'!W73</f>
        <v>6.5</v>
      </c>
      <c r="Y1366" s="434">
        <f>'SONTURK INVT LTD - CAPE COAST'!X73</f>
        <v>6.5</v>
      </c>
      <c r="Z1366" s="443">
        <f>'SONTURK INVT LTD - CAPE COAST'!Y73</f>
        <v>0.18719999999999984</v>
      </c>
      <c r="AA1366" s="444">
        <f>'SONTURK INVT LTD - CAPE COAST'!Z73</f>
        <v>0</v>
      </c>
      <c r="AB1366" s="446" t="str">
        <f>'SONTURK INVT LTD - CAPE COAST'!AA73</f>
        <v>VERY LOW-ORDER URGENTLY</v>
      </c>
      <c r="AC1366" s="443">
        <f>'SONTURK INVT LTD - CAPE COAST'!AB73</f>
        <v>2449.6</v>
      </c>
      <c r="AD1366" s="450">
        <f>Table1[[#This Row],[Stock Sell in/Sell out]]*Table1[[#This Row],[Stock Norm +Transit Time]]/Table1[[#This Row],[Stock Norm QTY]]</f>
        <v>0</v>
      </c>
      <c r="AE1366" s="443">
        <f>Table1[[#This Row],[Stock Norm +Transit Time]]*Table1[[#This Row],[Av. Daily Sales MT]]</f>
        <v>0.18719999999999984</v>
      </c>
    </row>
    <row r="1367" spans="1:31" hidden="1">
      <c r="A1367" s="433" t="s">
        <v>123</v>
      </c>
      <c r="B1367" s="433" t="s">
        <v>150</v>
      </c>
      <c r="C1367" s="433" t="str">
        <f>'KYEI BEKIND - TARKWA'!B5</f>
        <v>W170</v>
      </c>
      <c r="D1367" s="433" t="str">
        <f>'KYEI BEKIND - TARKWA'!C5</f>
        <v>FRYTOL 900ML SCH</v>
      </c>
      <c r="E1367" s="433" t="str">
        <f>'KYEI BEKIND - TARKWA'!D5</f>
        <v>COOKING OIL</v>
      </c>
      <c r="F1367" s="433" t="str">
        <f>'KYEI BEKIND - TARKWA'!E5</f>
        <v>FRYTOL</v>
      </c>
      <c r="G1367" s="443">
        <f>'KYEI BEKIND - TARKWA'!F5</f>
        <v>25.449120000000146</v>
      </c>
      <c r="H1367" s="434">
        <f>'KYEI BEKIND - TARKWA'!G5</f>
        <v>2589.6666666666665</v>
      </c>
      <c r="I1367" s="443">
        <f>'KYEI BEKIND - TARKWA'!H5</f>
        <v>949595.66666666674</v>
      </c>
      <c r="J1367" s="433">
        <f>'KYEI BEKIND - TARKWA'!I5</f>
        <v>1153</v>
      </c>
      <c r="K1367" s="443">
        <f>'KYEI BEKIND - TARKWA'!J5</f>
        <v>11.20716</v>
      </c>
      <c r="L1367" s="443">
        <f>'KYEI BEKIND - TARKWA'!K5</f>
        <v>422789.4723902691</v>
      </c>
      <c r="M1367" s="443">
        <f>'KYEI BEKIND - TARKWA'!L5</f>
        <v>366.68644613206339</v>
      </c>
      <c r="N1367" s="433">
        <f>'KYEI BEKIND - TARKWA'!M5</f>
        <v>5</v>
      </c>
      <c r="O1367" s="444">
        <f>'KYEI BEKIND - TARKWA'!N5</f>
        <v>0.16908378467641402</v>
      </c>
      <c r="P1367" s="433">
        <f>'KYEI BEKIND - TARKWA'!O5</f>
        <v>0.16908378467641402</v>
      </c>
      <c r="Q1367" s="433" t="str">
        <f>'KYEI BEKIND - TARKWA'!P5</f>
        <v>A</v>
      </c>
      <c r="R1367" s="434">
        <f>'KYEI BEKIND - TARKWA'!Q5</f>
        <v>117.7121212121212</v>
      </c>
      <c r="S1367" s="443">
        <f>'KYEI BEKIND - TARKWA'!R5</f>
        <v>1.1567781818181884</v>
      </c>
      <c r="T1367" s="443">
        <f>'KYEI BEKIND - TARKWA'!S5</f>
        <v>43163.439393939399</v>
      </c>
      <c r="U1367" s="433">
        <f>'KYEI BEKIND - TARKWA'!T5</f>
        <v>7</v>
      </c>
      <c r="V1367" s="433">
        <f>'KYEI BEKIND - TARKWA'!U5</f>
        <v>3</v>
      </c>
      <c r="W1367" s="433">
        <f>'KYEI BEKIND - TARKWA'!V5</f>
        <v>10</v>
      </c>
      <c r="X1367" s="434">
        <f>'KYEI BEKIND - TARKWA'!W5</f>
        <v>1177.121212121212</v>
      </c>
      <c r="Y1367" s="434">
        <f>'KYEI BEKIND - TARKWA'!X5</f>
        <v>24.121212121212011</v>
      </c>
      <c r="Z1367" s="443">
        <f>'KYEI BEKIND - TARKWA'!Y5</f>
        <v>0.2370434889245138</v>
      </c>
      <c r="AA1367" s="444">
        <f>'KYEI BEKIND - TARKWA'!Z5</f>
        <v>0.97950830222679885</v>
      </c>
      <c r="AB1367" s="446" t="str">
        <f>'KYEI BEKIND - TARKWA'!AA5</f>
        <v>LOW MAY- ORDER</v>
      </c>
      <c r="AC1367" s="443">
        <f>'KYEI BEKIND - TARKWA'!AB5</f>
        <v>8844.9215491248833</v>
      </c>
      <c r="AD1367" s="450">
        <f>Table1[[#This Row],[Stock Sell in/Sell out]]*Table1[[#This Row],[Stock Norm +Transit Time]]/Table1[[#This Row],[Stock Norm QTY]]</f>
        <v>9.7950830222679883</v>
      </c>
      <c r="AE1367" s="443">
        <f>Table1[[#This Row],[Stock Norm +Transit Time]]*Table1[[#This Row],[Av. Daily Sales MT]]</f>
        <v>11.567781818181883</v>
      </c>
    </row>
    <row r="1368" spans="1:31" hidden="1">
      <c r="A1368" s="433" t="s">
        <v>123</v>
      </c>
      <c r="B1368" s="433" t="s">
        <v>150</v>
      </c>
      <c r="C1368" s="433" t="str">
        <f>'KYEI BEKIND - TARKWA'!B6</f>
        <v>W042</v>
      </c>
      <c r="D1368" s="433" t="str">
        <f>'KYEI BEKIND - TARKWA'!C6</f>
        <v>FORTUNE VIET 5KG</v>
      </c>
      <c r="E1368" s="433" t="str">
        <f>'KYEI BEKIND - TARKWA'!D6</f>
        <v>RICE</v>
      </c>
      <c r="F1368" s="433" t="str">
        <f>'KYEI BEKIND - TARKWA'!E6</f>
        <v>FORTUNE</v>
      </c>
      <c r="G1368" s="443">
        <f>'KYEI BEKIND - TARKWA'!F6</f>
        <v>25.215000000000046</v>
      </c>
      <c r="H1368" s="434">
        <f>'KYEI BEKIND - TARKWA'!G6</f>
        <v>951.33333333333326</v>
      </c>
      <c r="I1368" s="443">
        <f>'KYEI BEKIND - TARKWA'!H6</f>
        <v>292063.59999999951</v>
      </c>
      <c r="J1368" s="433">
        <f>'KYEI BEKIND - TARKWA'!I6</f>
        <v>1567</v>
      </c>
      <c r="K1368" s="443">
        <f>'KYEI BEKIND - TARKWA'!J6</f>
        <v>39.174999999999997</v>
      </c>
      <c r="L1368" s="443">
        <f>'KYEI BEKIND - TARKWA'!K6</f>
        <v>481076.02789067896</v>
      </c>
      <c r="M1368" s="443">
        <f>'KYEI BEKIND - TARKWA'!L6</f>
        <v>307.00448493342628</v>
      </c>
      <c r="N1368" s="433">
        <f>'KYEI BEKIND - TARKWA'!M6</f>
        <v>12</v>
      </c>
      <c r="O1368" s="444">
        <f>'KYEI BEKIND - TARKWA'!N6</f>
        <v>0.1675282929474875</v>
      </c>
      <c r="P1368" s="433">
        <f>'KYEI BEKIND - TARKWA'!O6</f>
        <v>0.33661207762390155</v>
      </c>
      <c r="Q1368" s="433" t="str">
        <f>'KYEI BEKIND - TARKWA'!P6</f>
        <v>A</v>
      </c>
      <c r="R1368" s="434">
        <f>'KYEI BEKIND - TARKWA'!Q6</f>
        <v>43.242424242424242</v>
      </c>
      <c r="S1368" s="443">
        <f>'KYEI BEKIND - TARKWA'!R6</f>
        <v>1.1461363636363657</v>
      </c>
      <c r="T1368" s="443">
        <f>'KYEI BEKIND - TARKWA'!S6</f>
        <v>13275.618181818159</v>
      </c>
      <c r="U1368" s="433">
        <f>'KYEI BEKIND - TARKWA'!T6</f>
        <v>7</v>
      </c>
      <c r="V1368" s="433">
        <f>'KYEI BEKIND - TARKWA'!U6</f>
        <v>3</v>
      </c>
      <c r="W1368" s="433">
        <f>'KYEI BEKIND - TARKWA'!V6</f>
        <v>10</v>
      </c>
      <c r="X1368" s="434">
        <f>'KYEI BEKIND - TARKWA'!W6</f>
        <v>432.42424242424244</v>
      </c>
      <c r="Y1368" s="434">
        <f>'KYEI BEKIND - TARKWA'!X6</f>
        <v>0</v>
      </c>
      <c r="Z1368" s="443">
        <f>'KYEI BEKIND - TARKWA'!Y6</f>
        <v>0</v>
      </c>
      <c r="AA1368" s="444">
        <f>'KYEI BEKIND - TARKWA'!Z6</f>
        <v>3.6237561317449192</v>
      </c>
      <c r="AB1368" s="446" t="str">
        <f>'KYEI BEKIND - TARKWA'!AA6</f>
        <v>VERY HIGH-DON’T ORDER</v>
      </c>
      <c r="AC1368" s="443">
        <f>'KYEI BEKIND - TARKWA'!AB6</f>
        <v>0</v>
      </c>
      <c r="AD1368" s="450">
        <f>Table1[[#This Row],[Stock Sell in/Sell out]]*Table1[[#This Row],[Stock Norm +Transit Time]]/Table1[[#This Row],[Stock Norm QTY]]</f>
        <v>36.237561317449192</v>
      </c>
      <c r="AE1368" s="443">
        <f>Table1[[#This Row],[Stock Norm +Transit Time]]*Table1[[#This Row],[Av. Daily Sales MT]]</f>
        <v>11.461363636363657</v>
      </c>
    </row>
    <row r="1369" spans="1:31" hidden="1">
      <c r="A1369" s="433" t="s">
        <v>123</v>
      </c>
      <c r="B1369" s="433" t="s">
        <v>150</v>
      </c>
      <c r="C1369" s="433" t="str">
        <f>'KYEI BEKIND - TARKWA'!B7</f>
        <v>W151</v>
      </c>
      <c r="D1369" s="433" t="str">
        <f>'KYEI BEKIND - TARKWA'!C7</f>
        <v>FRYTOL 4.5 LT</v>
      </c>
      <c r="E1369" s="433" t="str">
        <f>'KYEI BEKIND - TARKWA'!D7</f>
        <v>COOKING OIL</v>
      </c>
      <c r="F1369" s="433" t="str">
        <f>'KYEI BEKIND - TARKWA'!E7</f>
        <v>FRYTOL</v>
      </c>
      <c r="G1369" s="443">
        <f>'KYEI BEKIND - TARKWA'!F7</f>
        <v>15.59385000000001</v>
      </c>
      <c r="H1369" s="434">
        <f>'KYEI BEKIND - TARKWA'!G7</f>
        <v>940</v>
      </c>
      <c r="I1369" s="443">
        <f>'KYEI BEKIND - TARKWA'!H7</f>
        <v>617318.75</v>
      </c>
      <c r="J1369" s="433">
        <f>'KYEI BEKIND - TARKWA'!I7</f>
        <v>3468</v>
      </c>
      <c r="K1369" s="443">
        <f>'KYEI BEKIND - TARKWA'!J7</f>
        <v>56.181600000000003</v>
      </c>
      <c r="L1369" s="443">
        <f>'KYEI BEKIND - TARKWA'!K7</f>
        <v>2277512.1542553194</v>
      </c>
      <c r="M1369" s="443">
        <f>'KYEI BEKIND - TARKWA'!L7</f>
        <v>656.72207446808511</v>
      </c>
      <c r="N1369" s="433">
        <f>'KYEI BEKIND - TARKWA'!M7</f>
        <v>4</v>
      </c>
      <c r="O1369" s="444">
        <f>'KYEI BEKIND - TARKWA'!N7</f>
        <v>0.10360543608880328</v>
      </c>
      <c r="P1369" s="433">
        <f>'KYEI BEKIND - TARKWA'!O7</f>
        <v>0.44021751371270484</v>
      </c>
      <c r="Q1369" s="433" t="str">
        <f>'KYEI BEKIND - TARKWA'!P7</f>
        <v>A</v>
      </c>
      <c r="R1369" s="434">
        <f>'KYEI BEKIND - TARKWA'!Q7</f>
        <v>42.727272727272727</v>
      </c>
      <c r="S1369" s="443">
        <f>'KYEI BEKIND - TARKWA'!R7</f>
        <v>0.7088113636363641</v>
      </c>
      <c r="T1369" s="443">
        <f>'KYEI BEKIND - TARKWA'!S7</f>
        <v>28059.94318181818</v>
      </c>
      <c r="U1369" s="433">
        <f>'KYEI BEKIND - TARKWA'!T7</f>
        <v>7</v>
      </c>
      <c r="V1369" s="433">
        <f>'KYEI BEKIND - TARKWA'!U7</f>
        <v>3</v>
      </c>
      <c r="W1369" s="433">
        <f>'KYEI BEKIND - TARKWA'!V7</f>
        <v>10</v>
      </c>
      <c r="X1369" s="434">
        <f>'KYEI BEKIND - TARKWA'!W7</f>
        <v>427.27272727272725</v>
      </c>
      <c r="Y1369" s="434">
        <f>'KYEI BEKIND - TARKWA'!X7</f>
        <v>0</v>
      </c>
      <c r="Z1369" s="443">
        <f>'KYEI BEKIND - TARKWA'!Y7</f>
        <v>0</v>
      </c>
      <c r="AA1369" s="444">
        <f>'KYEI BEKIND - TARKWA'!Z7</f>
        <v>8.1165957446808523</v>
      </c>
      <c r="AB1369" s="446" t="str">
        <f>'KYEI BEKIND - TARKWA'!AA7</f>
        <v>VERY HIGH-DON’T ORDER</v>
      </c>
      <c r="AC1369" s="443">
        <f>'KYEI BEKIND - TARKWA'!AB7</f>
        <v>0</v>
      </c>
      <c r="AD1369" s="450">
        <f>Table1[[#This Row],[Stock Sell in/Sell out]]*Table1[[#This Row],[Stock Norm +Transit Time]]/Table1[[#This Row],[Stock Norm QTY]]</f>
        <v>81.16595744680852</v>
      </c>
      <c r="AE1369" s="443">
        <f>Table1[[#This Row],[Stock Norm +Transit Time]]*Table1[[#This Row],[Av. Daily Sales MT]]</f>
        <v>7.0881136363636408</v>
      </c>
    </row>
    <row r="1370" spans="1:31" hidden="1">
      <c r="A1370" s="433" t="s">
        <v>123</v>
      </c>
      <c r="B1370" s="433" t="s">
        <v>150</v>
      </c>
      <c r="C1370" s="433" t="str">
        <f>'KYEI BEKIND - TARKWA'!B8</f>
        <v>W178</v>
      </c>
      <c r="D1370" s="433" t="str">
        <f>'KYEI BEKIND - TARKWA'!C8</f>
        <v>FRYTOL 450 ML SCH</v>
      </c>
      <c r="E1370" s="433" t="str">
        <f>'KYEI BEKIND - TARKWA'!D8</f>
        <v>COOKING OIL</v>
      </c>
      <c r="F1370" s="433" t="str">
        <f>'KYEI BEKIND - TARKWA'!E8</f>
        <v>FRYTOL</v>
      </c>
      <c r="G1370" s="443">
        <f>'KYEI BEKIND - TARKWA'!F8</f>
        <v>10.630570000000027</v>
      </c>
      <c r="H1370" s="434">
        <f>'KYEI BEKIND - TARKWA'!G8</f>
        <v>1293.3333333333335</v>
      </c>
      <c r="I1370" s="443">
        <f>'KYEI BEKIND - TARKWA'!H8</f>
        <v>390155.83333333337</v>
      </c>
      <c r="J1370" s="433">
        <f>'KYEI BEKIND - TARKWA'!I8</f>
        <v>765</v>
      </c>
      <c r="K1370" s="443">
        <f>'KYEI BEKIND - TARKWA'!J8</f>
        <v>6.1964999999999995</v>
      </c>
      <c r="L1370" s="443">
        <f>'KYEI BEKIND - TARKWA'!K8</f>
        <v>230775.1643041237</v>
      </c>
      <c r="M1370" s="443">
        <f>'KYEI BEKIND - TARKWA'!L8</f>
        <v>301.66688144329896</v>
      </c>
      <c r="N1370" s="433">
        <f>'KYEI BEKIND - TARKWA'!M8</f>
        <v>20</v>
      </c>
      <c r="O1370" s="444">
        <f>'KYEI BEKIND - TARKWA'!N8</f>
        <v>7.062943665115104E-2</v>
      </c>
      <c r="P1370" s="433">
        <f>'KYEI BEKIND - TARKWA'!O8</f>
        <v>0.51084695036385586</v>
      </c>
      <c r="Q1370" s="433" t="str">
        <f>'KYEI BEKIND - TARKWA'!P8</f>
        <v>B</v>
      </c>
      <c r="R1370" s="434">
        <f>'KYEI BEKIND - TARKWA'!Q8</f>
        <v>58.787878787878796</v>
      </c>
      <c r="S1370" s="443">
        <f>'KYEI BEKIND - TARKWA'!R8</f>
        <v>0.48320772727272848</v>
      </c>
      <c r="T1370" s="443">
        <f>'KYEI BEKIND - TARKWA'!S8</f>
        <v>17734.356060606064</v>
      </c>
      <c r="U1370" s="433">
        <f>'KYEI BEKIND - TARKWA'!T8</f>
        <v>14</v>
      </c>
      <c r="V1370" s="433">
        <f>'KYEI BEKIND - TARKWA'!U8</f>
        <v>3</v>
      </c>
      <c r="W1370" s="433">
        <f>'KYEI BEKIND - TARKWA'!V8</f>
        <v>17</v>
      </c>
      <c r="X1370" s="434">
        <f>'KYEI BEKIND - TARKWA'!W8</f>
        <v>999.39393939393949</v>
      </c>
      <c r="Y1370" s="434">
        <f>'KYEI BEKIND - TARKWA'!X8</f>
        <v>234.39393939393949</v>
      </c>
      <c r="Z1370" s="443">
        <f>'KYEI BEKIND - TARKWA'!Y8</f>
        <v>1.9266040053889464</v>
      </c>
      <c r="AA1370" s="444">
        <f>'KYEI BEKIND - TARKWA'!Z8</f>
        <v>0.76546391752577314</v>
      </c>
      <c r="AB1370" s="446" t="str">
        <f>'KYEI BEKIND - TARKWA'!AA8</f>
        <v>VERY LOW-ORDER URGENTLY</v>
      </c>
      <c r="AC1370" s="443">
        <f>'KYEI BEKIND - TARKWA'!AB8</f>
        <v>70708.888726179342</v>
      </c>
      <c r="AD1370" s="450">
        <f>Table1[[#This Row],[Stock Sell in/Sell out]]*Table1[[#This Row],[Stock Norm +Transit Time]]/Table1[[#This Row],[Stock Norm QTY]]</f>
        <v>13.012886597938143</v>
      </c>
      <c r="AE1370" s="443">
        <f>Table1[[#This Row],[Stock Norm +Transit Time]]*Table1[[#This Row],[Av. Daily Sales MT]]</f>
        <v>8.2145313636363841</v>
      </c>
    </row>
    <row r="1371" spans="1:31" hidden="1">
      <c r="A1371" s="433" t="s">
        <v>123</v>
      </c>
      <c r="B1371" s="433" t="s">
        <v>150</v>
      </c>
      <c r="C1371" s="433" t="str">
        <f>'KYEI BEKIND - TARKWA'!B9</f>
        <v>W211</v>
      </c>
      <c r="D1371" s="433" t="str">
        <f>'KYEI BEKIND - TARKWA'!C9</f>
        <v>850 ML BTL</v>
      </c>
      <c r="E1371" s="433" t="str">
        <f>'KYEI BEKIND - TARKWA'!D9</f>
        <v>COOKING OIL</v>
      </c>
      <c r="F1371" s="433" t="str">
        <f>'KYEI BEKIND - TARKWA'!E9</f>
        <v>FRYTOL</v>
      </c>
      <c r="G1371" s="443">
        <f>'KYEI BEKIND - TARKWA'!F9</f>
        <v>7.1635033333333302</v>
      </c>
      <c r="H1371" s="434">
        <f>'KYEI BEKIND - TARKWA'!G9</f>
        <v>710.33333333333326</v>
      </c>
      <c r="I1371" s="443">
        <f>'KYEI BEKIND - TARKWA'!H9</f>
        <v>287754.07666666666</v>
      </c>
      <c r="J1371" s="433">
        <f>'KYEI BEKIND - TARKWA'!I9</f>
        <v>278</v>
      </c>
      <c r="K1371" s="443">
        <f>'KYEI BEKIND - TARKWA'!J9</f>
        <v>2.7494200000000002</v>
      </c>
      <c r="L1371" s="443">
        <f>'KYEI BEKIND - TARKWA'!K9</f>
        <v>112617.03422806197</v>
      </c>
      <c r="M1371" s="443">
        <f>'KYEI BEKIND - TARKWA'!L9</f>
        <v>405.09724542468331</v>
      </c>
      <c r="N1371" s="433">
        <f>'KYEI BEKIND - TARKWA'!M9</f>
        <v>1</v>
      </c>
      <c r="O1371" s="444">
        <f>'KYEI BEKIND - TARKWA'!N9</f>
        <v>4.7594268687565618E-2</v>
      </c>
      <c r="P1371" s="433">
        <f>'KYEI BEKIND - TARKWA'!O9</f>
        <v>0.55844121905142152</v>
      </c>
      <c r="Q1371" s="433" t="str">
        <f>'KYEI BEKIND - TARKWA'!P9</f>
        <v>B</v>
      </c>
      <c r="R1371" s="434">
        <f>'KYEI BEKIND - TARKWA'!Q9</f>
        <v>32.287878787878782</v>
      </c>
      <c r="S1371" s="443">
        <f>'KYEI BEKIND - TARKWA'!R9</f>
        <v>0.32561378787878775</v>
      </c>
      <c r="T1371" s="443">
        <f>'KYEI BEKIND - TARKWA'!S9</f>
        <v>13079.730757575757</v>
      </c>
      <c r="U1371" s="433">
        <f>'KYEI BEKIND - TARKWA'!T9</f>
        <v>14</v>
      </c>
      <c r="V1371" s="433">
        <f>'KYEI BEKIND - TARKWA'!U9</f>
        <v>3</v>
      </c>
      <c r="W1371" s="433">
        <f>'KYEI BEKIND - TARKWA'!V9</f>
        <v>17</v>
      </c>
      <c r="X1371" s="434">
        <f>'KYEI BEKIND - TARKWA'!W9</f>
        <v>548.89393939393926</v>
      </c>
      <c r="Y1371" s="434">
        <f>'KYEI BEKIND - TARKWA'!X9</f>
        <v>270.89393939393926</v>
      </c>
      <c r="Z1371" s="443">
        <f>'KYEI BEKIND - TARKWA'!Y9</f>
        <v>2.7318859284302408</v>
      </c>
      <c r="AA1371" s="444">
        <f>'KYEI BEKIND - TARKWA'!Z9</f>
        <v>0.50647307257018259</v>
      </c>
      <c r="AB1371" s="446" t="str">
        <f>'KYEI BEKIND - TARKWA'!AA9</f>
        <v>VERY LOW-ORDER URGENTLY</v>
      </c>
      <c r="AC1371" s="443">
        <f>'KYEI BEKIND - TARKWA'!AB9</f>
        <v>109738.3886507259</v>
      </c>
      <c r="AD1371" s="450">
        <f>Table1[[#This Row],[Stock Sell in/Sell out]]*Table1[[#This Row],[Stock Norm +Transit Time]]/Table1[[#This Row],[Stock Norm QTY]]</f>
        <v>8.610042233693104</v>
      </c>
      <c r="AE1371" s="443">
        <f>Table1[[#This Row],[Stock Norm +Transit Time]]*Table1[[#This Row],[Av. Daily Sales MT]]</f>
        <v>5.5354343939393917</v>
      </c>
    </row>
    <row r="1372" spans="1:31" hidden="1">
      <c r="A1372" s="433" t="s">
        <v>123</v>
      </c>
      <c r="B1372" s="433" t="s">
        <v>150</v>
      </c>
      <c r="C1372" s="433" t="str">
        <f>'KYEI BEKIND - TARKWA'!B10</f>
        <v>W019</v>
      </c>
      <c r="D1372" s="433" t="str">
        <f>'KYEI BEKIND - TARKWA'!C10</f>
        <v xml:space="preserve">FRYTOL YELLOW @25L </v>
      </c>
      <c r="E1372" s="433" t="str">
        <f>'KYEI BEKIND - TARKWA'!D10</f>
        <v>COOKING OIL</v>
      </c>
      <c r="F1372" s="433" t="str">
        <f>'KYEI BEKIND - TARKWA'!E10</f>
        <v>FRYTOL</v>
      </c>
      <c r="G1372" s="443">
        <f>'KYEI BEKIND - TARKWA'!F10</f>
        <v>6.2550000000000061</v>
      </c>
      <c r="H1372" s="434">
        <f>'KYEI BEKIND - TARKWA'!G10</f>
        <v>278</v>
      </c>
      <c r="I1372" s="443">
        <f>'KYEI BEKIND - TARKWA'!H10</f>
        <v>176533.33333333331</v>
      </c>
      <c r="J1372" s="433">
        <f>'KYEI BEKIND - TARKWA'!I10</f>
        <v>2029</v>
      </c>
      <c r="K1372" s="443">
        <f>'KYEI BEKIND - TARKWA'!J10</f>
        <v>45.652499999999996</v>
      </c>
      <c r="L1372" s="443">
        <f>'KYEI BEKIND - TARKWA'!K10</f>
        <v>1288439.3285371701</v>
      </c>
      <c r="M1372" s="443">
        <f>'KYEI BEKIND - TARKWA'!L10</f>
        <v>635.01199040767381</v>
      </c>
      <c r="N1372" s="433">
        <f>'KYEI BEKIND - TARKWA'!M10</f>
        <v>1</v>
      </c>
      <c r="O1372" s="444">
        <f>'KYEI BEKIND - TARKWA'!N10</f>
        <v>4.1558178559846656E-2</v>
      </c>
      <c r="P1372" s="433">
        <f>'KYEI BEKIND - TARKWA'!O10</f>
        <v>0.59999939761126819</v>
      </c>
      <c r="Q1372" s="433" t="str">
        <f>'KYEI BEKIND - TARKWA'!P10</f>
        <v>B</v>
      </c>
      <c r="R1372" s="434">
        <f>'KYEI BEKIND - TARKWA'!Q10</f>
        <v>12.636363636363637</v>
      </c>
      <c r="S1372" s="443">
        <f>'KYEI BEKIND - TARKWA'!R10</f>
        <v>0.28431818181818208</v>
      </c>
      <c r="T1372" s="443">
        <f>'KYEI BEKIND - TARKWA'!S10</f>
        <v>8024.2424242424231</v>
      </c>
      <c r="U1372" s="433">
        <f>'KYEI BEKIND - TARKWA'!T10</f>
        <v>14</v>
      </c>
      <c r="V1372" s="433">
        <f>'KYEI BEKIND - TARKWA'!U10</f>
        <v>3</v>
      </c>
      <c r="W1372" s="433">
        <f>'KYEI BEKIND - TARKWA'!V10</f>
        <v>17</v>
      </c>
      <c r="X1372" s="434">
        <f>'KYEI BEKIND - TARKWA'!W10</f>
        <v>214.81818181818181</v>
      </c>
      <c r="Y1372" s="434">
        <f>'KYEI BEKIND - TARKWA'!X10</f>
        <v>0</v>
      </c>
      <c r="Z1372" s="443">
        <f>'KYEI BEKIND - TARKWA'!Y10</f>
        <v>0</v>
      </c>
      <c r="AA1372" s="444">
        <f>'KYEI BEKIND - TARKWA'!Z10</f>
        <v>9.4451967837494717</v>
      </c>
      <c r="AB1372" s="446" t="str">
        <f>'KYEI BEKIND - TARKWA'!AA10</f>
        <v>VERY HIGH-DON’T ORDER</v>
      </c>
      <c r="AC1372" s="443">
        <f>'KYEI BEKIND - TARKWA'!AB10</f>
        <v>0</v>
      </c>
      <c r="AD1372" s="450">
        <f>Table1[[#This Row],[Stock Sell in/Sell out]]*Table1[[#This Row],[Stock Norm +Transit Time]]/Table1[[#This Row],[Stock Norm QTY]]</f>
        <v>160.568345323741</v>
      </c>
      <c r="AE1372" s="443">
        <f>Table1[[#This Row],[Stock Norm +Transit Time]]*Table1[[#This Row],[Av. Daily Sales MT]]</f>
        <v>4.833409090909095</v>
      </c>
    </row>
    <row r="1373" spans="1:31" hidden="1">
      <c r="A1373" s="433" t="s">
        <v>123</v>
      </c>
      <c r="B1373" s="433" t="s">
        <v>150</v>
      </c>
      <c r="C1373" s="433" t="str">
        <f>'KYEI BEKIND - TARKWA'!B11</f>
        <v>W026</v>
      </c>
      <c r="D1373" s="433" t="str">
        <f>'KYEI BEKIND - TARKWA'!C11</f>
        <v>FORTUNE MARGARINE @15KG</v>
      </c>
      <c r="E1373" s="433" t="str">
        <f>'KYEI BEKIND - TARKWA'!D11</f>
        <v>SPECIALTY FATS</v>
      </c>
      <c r="F1373" s="433" t="str">
        <f>'KYEI BEKIND - TARKWA'!E11</f>
        <v>FORTUNE</v>
      </c>
      <c r="G1373" s="443">
        <f>'KYEI BEKIND - TARKWA'!F11</f>
        <v>5.3699999999999992</v>
      </c>
      <c r="H1373" s="434">
        <f>'KYEI BEKIND - TARKWA'!G11</f>
        <v>358</v>
      </c>
      <c r="I1373" s="443">
        <f>'KYEI BEKIND - TARKWA'!H11</f>
        <v>131071.66666666666</v>
      </c>
      <c r="J1373" s="433">
        <f>'KYEI BEKIND - TARKWA'!I11</f>
        <v>21</v>
      </c>
      <c r="K1373" s="443">
        <f>'KYEI BEKIND - TARKWA'!J11</f>
        <v>0.315</v>
      </c>
      <c r="L1373" s="443">
        <f>'KYEI BEKIND - TARKWA'!K11</f>
        <v>7688.5614525139654</v>
      </c>
      <c r="M1373" s="443">
        <f>'KYEI BEKIND - TARKWA'!L11</f>
        <v>366.12197392923645</v>
      </c>
      <c r="N1373" s="433">
        <f>'KYEI BEKIND - TARKWA'!M11</f>
        <v>5</v>
      </c>
      <c r="O1373" s="444">
        <f>'KYEI BEKIND - TARKWA'!N11</f>
        <v>3.5678244423081741E-2</v>
      </c>
      <c r="P1373" s="433">
        <f>'KYEI BEKIND - TARKWA'!O11</f>
        <v>0.63567764203434995</v>
      </c>
      <c r="Q1373" s="433" t="str">
        <f>'KYEI BEKIND - TARKWA'!P11</f>
        <v>B</v>
      </c>
      <c r="R1373" s="434">
        <f>'KYEI BEKIND - TARKWA'!Q11</f>
        <v>16.272727272727273</v>
      </c>
      <c r="S1373" s="443">
        <f>'KYEI BEKIND - TARKWA'!R11</f>
        <v>0.24409090909090905</v>
      </c>
      <c r="T1373" s="443">
        <f>'KYEI BEKIND - TARKWA'!S11</f>
        <v>5957.80303030303</v>
      </c>
      <c r="U1373" s="433">
        <f>'KYEI BEKIND - TARKWA'!T11</f>
        <v>14</v>
      </c>
      <c r="V1373" s="433">
        <f>'KYEI BEKIND - TARKWA'!U11</f>
        <v>3</v>
      </c>
      <c r="W1373" s="433">
        <f>'KYEI BEKIND - TARKWA'!V11</f>
        <v>17</v>
      </c>
      <c r="X1373" s="434">
        <f>'KYEI BEKIND - TARKWA'!W11</f>
        <v>276.63636363636363</v>
      </c>
      <c r="Y1373" s="434">
        <f>'KYEI BEKIND - TARKWA'!X11</f>
        <v>255.63636363636363</v>
      </c>
      <c r="Z1373" s="443">
        <f>'KYEI BEKIND - TARKWA'!Y11</f>
        <v>3.834545454545454</v>
      </c>
      <c r="AA1373" s="444">
        <f>'KYEI BEKIND - TARKWA'!Z11</f>
        <v>7.5911929017417029E-2</v>
      </c>
      <c r="AB1373" s="446" t="str">
        <f>'KYEI BEKIND - TARKWA'!AA11</f>
        <v>VERY LOW-ORDER URGENTLY</v>
      </c>
      <c r="AC1373" s="443">
        <f>'KYEI BEKIND - TARKWA'!AB11</f>
        <v>93594.090062637537</v>
      </c>
      <c r="AD1373" s="450">
        <f>Table1[[#This Row],[Stock Sell in/Sell out]]*Table1[[#This Row],[Stock Norm +Transit Time]]/Table1[[#This Row],[Stock Norm QTY]]</f>
        <v>1.2905027932960895</v>
      </c>
      <c r="AE1373" s="443">
        <f>Table1[[#This Row],[Stock Norm +Transit Time]]*Table1[[#This Row],[Av. Daily Sales MT]]</f>
        <v>4.1495454545454535</v>
      </c>
    </row>
    <row r="1374" spans="1:31" hidden="1">
      <c r="A1374" s="433" t="s">
        <v>123</v>
      </c>
      <c r="B1374" s="433" t="s">
        <v>150</v>
      </c>
      <c r="C1374" s="433" t="str">
        <f>'KYEI BEKIND - TARKWA'!B12</f>
        <v>W086</v>
      </c>
      <c r="D1374" s="433" t="str">
        <f>'KYEI BEKIND - TARKWA'!C12</f>
        <v>JAMAA CLASSI 24 X 300G</v>
      </c>
      <c r="E1374" s="433" t="str">
        <f>'KYEI BEKIND - TARKWA'!D12</f>
        <v>SOAP</v>
      </c>
      <c r="F1374" s="433" t="str">
        <f>'KYEI BEKIND - TARKWA'!E12</f>
        <v>JAMAA</v>
      </c>
      <c r="G1374" s="443">
        <f>'KYEI BEKIND - TARKWA'!F12</f>
        <v>5.2104000000000088</v>
      </c>
      <c r="H1374" s="434">
        <f>'KYEI BEKIND - TARKWA'!G12</f>
        <v>723.66666666666674</v>
      </c>
      <c r="I1374" s="443">
        <f>'KYEI BEKIND - TARKWA'!H12</f>
        <v>90180.666666666657</v>
      </c>
      <c r="J1374" s="433">
        <f>'KYEI BEKIND - TARKWA'!I12</f>
        <v>400</v>
      </c>
      <c r="K1374" s="443">
        <f>'KYEI BEKIND - TARKWA'!J12</f>
        <v>2.88</v>
      </c>
      <c r="L1374" s="443">
        <f>'KYEI BEKIND - TARKWA'!K12</f>
        <v>49846.522339935502</v>
      </c>
      <c r="M1374" s="443">
        <f>'KYEI BEKIND - TARKWA'!L12</f>
        <v>124.61630584983875</v>
      </c>
      <c r="N1374" s="433">
        <f>'KYEI BEKIND - TARKWA'!M12</f>
        <v>1</v>
      </c>
      <c r="O1374" s="444">
        <f>'KYEI BEKIND - TARKWA'!N12</f>
        <v>3.4617863080451665E-2</v>
      </c>
      <c r="P1374" s="433">
        <f>'KYEI BEKIND - TARKWA'!O12</f>
        <v>0.67029550511480163</v>
      </c>
      <c r="Q1374" s="433" t="str">
        <f>'KYEI BEKIND - TARKWA'!P12</f>
        <v>B</v>
      </c>
      <c r="R1374" s="434">
        <f>'KYEI BEKIND - TARKWA'!Q12</f>
        <v>32.893939393939398</v>
      </c>
      <c r="S1374" s="443">
        <f>'KYEI BEKIND - TARKWA'!R12</f>
        <v>0.23683636363636404</v>
      </c>
      <c r="T1374" s="443">
        <f>'KYEI BEKIND - TARKWA'!S12</f>
        <v>4099.121212121212</v>
      </c>
      <c r="U1374" s="433">
        <f>'KYEI BEKIND - TARKWA'!T12</f>
        <v>14</v>
      </c>
      <c r="V1374" s="433">
        <f>'KYEI BEKIND - TARKWA'!U12</f>
        <v>3</v>
      </c>
      <c r="W1374" s="433">
        <f>'KYEI BEKIND - TARKWA'!V12</f>
        <v>17</v>
      </c>
      <c r="X1374" s="434">
        <f>'KYEI BEKIND - TARKWA'!W12</f>
        <v>559.19696969696975</v>
      </c>
      <c r="Y1374" s="434">
        <f>'KYEI BEKIND - TARKWA'!X12</f>
        <v>159.19696969696975</v>
      </c>
      <c r="Z1374" s="443">
        <f>'KYEI BEKIND - TARKWA'!Y12</f>
        <v>1.146218181818184</v>
      </c>
      <c r="AA1374" s="444">
        <f>'KYEI BEKIND - TARKWA'!Z12</f>
        <v>0.71531145853090194</v>
      </c>
      <c r="AB1374" s="446" t="str">
        <f>'KYEI BEKIND - TARKWA'!AA12</f>
        <v>VERY LOW-ORDER URGENTLY</v>
      </c>
      <c r="AC1374" s="443">
        <f>'KYEI BEKIND - TARKWA'!AB12</f>
        <v>19838.538266125095</v>
      </c>
      <c r="AD1374" s="450">
        <f>Table1[[#This Row],[Stock Sell in/Sell out]]*Table1[[#This Row],[Stock Norm +Transit Time]]/Table1[[#This Row],[Stock Norm QTY]]</f>
        <v>12.160294795025333</v>
      </c>
      <c r="AE1374" s="443">
        <f>Table1[[#This Row],[Stock Norm +Transit Time]]*Table1[[#This Row],[Av. Daily Sales MT]]</f>
        <v>4.026218181818189</v>
      </c>
    </row>
    <row r="1375" spans="1:31" hidden="1">
      <c r="A1375" s="433" t="s">
        <v>123</v>
      </c>
      <c r="B1375" s="433" t="s">
        <v>150</v>
      </c>
      <c r="C1375" s="433" t="str">
        <f>'KYEI BEKIND - TARKWA'!B13</f>
        <v>W176</v>
      </c>
      <c r="D1375" s="433" t="str">
        <f>'KYEI BEKIND - TARKWA'!C13</f>
        <v>FORTUNE VIET 50KG</v>
      </c>
      <c r="E1375" s="433" t="str">
        <f>'KYEI BEKIND - TARKWA'!D13</f>
        <v>RICE</v>
      </c>
      <c r="F1375" s="433" t="str">
        <f>'KYEI BEKIND - TARKWA'!E13</f>
        <v>FORTUNE</v>
      </c>
      <c r="G1375" s="443">
        <f>'KYEI BEKIND - TARKWA'!F13</f>
        <v>5.0666666666666673</v>
      </c>
      <c r="H1375" s="434">
        <f>'KYEI BEKIND - TARKWA'!G13</f>
        <v>101.33333333333333</v>
      </c>
      <c r="I1375" s="443">
        <f>'KYEI BEKIND - TARKWA'!H13</f>
        <v>50334.333333333328</v>
      </c>
      <c r="J1375" s="433">
        <f>'KYEI BEKIND - TARKWA'!I13</f>
        <v>0</v>
      </c>
      <c r="K1375" s="443">
        <f>'KYEI BEKIND - TARKWA'!J13</f>
        <v>0</v>
      </c>
      <c r="L1375" s="443">
        <f>'KYEI BEKIND - TARKWA'!K13</f>
        <v>0</v>
      </c>
      <c r="M1375" s="443">
        <f>'KYEI BEKIND - TARKWA'!L13</f>
        <v>496.72039473684208</v>
      </c>
      <c r="N1375" s="433">
        <f>'KYEI BEKIND - TARKWA'!M13</f>
        <v>1</v>
      </c>
      <c r="O1375" s="444">
        <f>'KYEI BEKIND - TARKWA'!N13</f>
        <v>3.3662899766036161E-2</v>
      </c>
      <c r="P1375" s="433">
        <f>'KYEI BEKIND - TARKWA'!O13</f>
        <v>0.70395840488083783</v>
      </c>
      <c r="Q1375" s="433" t="str">
        <f>'KYEI BEKIND - TARKWA'!P13</f>
        <v>B</v>
      </c>
      <c r="R1375" s="434">
        <f>'KYEI BEKIND - TARKWA'!Q13</f>
        <v>4.6060606060606055</v>
      </c>
      <c r="S1375" s="443">
        <f>'KYEI BEKIND - TARKWA'!R13</f>
        <v>0.23030303030303034</v>
      </c>
      <c r="T1375" s="443">
        <f>'KYEI BEKIND - TARKWA'!S13</f>
        <v>2287.924242424242</v>
      </c>
      <c r="U1375" s="433">
        <f>'KYEI BEKIND - TARKWA'!T13</f>
        <v>14</v>
      </c>
      <c r="V1375" s="433">
        <f>'KYEI BEKIND - TARKWA'!U13</f>
        <v>3</v>
      </c>
      <c r="W1375" s="433">
        <f>'KYEI BEKIND - TARKWA'!V13</f>
        <v>17</v>
      </c>
      <c r="X1375" s="434">
        <f>'KYEI BEKIND - TARKWA'!W13</f>
        <v>78.303030303030297</v>
      </c>
      <c r="Y1375" s="434">
        <f>'KYEI BEKIND - TARKWA'!X13</f>
        <v>78.303030303030297</v>
      </c>
      <c r="Z1375" s="443">
        <f>'KYEI BEKIND - TARKWA'!Y13</f>
        <v>3.9151515151515155</v>
      </c>
      <c r="AA1375" s="444">
        <f>'KYEI BEKIND - TARKWA'!Z13</f>
        <v>0</v>
      </c>
      <c r="AB1375" s="446" t="str">
        <f>'KYEI BEKIND - TARKWA'!AA13</f>
        <v>VERY LOW-ORDER URGENTLY</v>
      </c>
      <c r="AC1375" s="443">
        <f>'KYEI BEKIND - TARKWA'!AB13</f>
        <v>38894.71212121212</v>
      </c>
      <c r="AD1375" s="450">
        <f>Table1[[#This Row],[Stock Sell in/Sell out]]*Table1[[#This Row],[Stock Norm +Transit Time]]/Table1[[#This Row],[Stock Norm QTY]]</f>
        <v>0</v>
      </c>
      <c r="AE1375" s="443">
        <f>Table1[[#This Row],[Stock Norm +Transit Time]]*Table1[[#This Row],[Av. Daily Sales MT]]</f>
        <v>3.9151515151515159</v>
      </c>
    </row>
    <row r="1376" spans="1:31" hidden="1">
      <c r="A1376" s="433" t="s">
        <v>123</v>
      </c>
      <c r="B1376" s="433" t="s">
        <v>150</v>
      </c>
      <c r="C1376" s="433" t="str">
        <f>'KYEI BEKIND - TARKWA'!B14</f>
        <v>W188</v>
      </c>
      <c r="D1376" s="433" t="str">
        <f>'KYEI BEKIND - TARKWA'!C14</f>
        <v>FRYTOL 1.8LT</v>
      </c>
      <c r="E1376" s="433" t="str">
        <f>'KYEI BEKIND - TARKWA'!D14</f>
        <v>COOKING OIL</v>
      </c>
      <c r="F1376" s="433" t="str">
        <f>'KYEI BEKIND - TARKWA'!E14</f>
        <v>FRYTOL</v>
      </c>
      <c r="G1376" s="443">
        <f>'KYEI BEKIND - TARKWA'!F14</f>
        <v>4.1585400000000021</v>
      </c>
      <c r="H1376" s="434">
        <f>'KYEI BEKIND - TARKWA'!G14</f>
        <v>419.33333333333337</v>
      </c>
      <c r="I1376" s="443">
        <f>'KYEI BEKIND - TARKWA'!H14</f>
        <v>163667.1</v>
      </c>
      <c r="J1376" s="433">
        <f>'KYEI BEKIND - TARKWA'!I14</f>
        <v>3</v>
      </c>
      <c r="K1376" s="443">
        <f>'KYEI BEKIND - TARKWA'!J14</f>
        <v>2.9160000000000005E-2</v>
      </c>
      <c r="L1376" s="443">
        <f>'KYEI BEKIND - TARKWA'!K14</f>
        <v>1170.9093004769475</v>
      </c>
      <c r="M1376" s="443">
        <f>'KYEI BEKIND - TARKWA'!L14</f>
        <v>390.30310015898249</v>
      </c>
      <c r="N1376" s="433">
        <f>'KYEI BEKIND - TARKWA'!M14</f>
        <v>1</v>
      </c>
      <c r="O1376" s="444">
        <f>'KYEI BEKIND - TARKWA'!N14</f>
        <v>2.7629312209155016E-2</v>
      </c>
      <c r="P1376" s="433">
        <f>'KYEI BEKIND - TARKWA'!O14</f>
        <v>0.73158771708999282</v>
      </c>
      <c r="Q1376" s="433" t="str">
        <f>'KYEI BEKIND - TARKWA'!P14</f>
        <v>B</v>
      </c>
      <c r="R1376" s="434">
        <f>'KYEI BEKIND - TARKWA'!Q14</f>
        <v>19.060606060606062</v>
      </c>
      <c r="S1376" s="443">
        <f>'KYEI BEKIND - TARKWA'!R14</f>
        <v>0.18902454545454556</v>
      </c>
      <c r="T1376" s="443">
        <f>'KYEI BEKIND - TARKWA'!S14</f>
        <v>7439.4136363636362</v>
      </c>
      <c r="U1376" s="433">
        <f>'KYEI BEKIND - TARKWA'!T14</f>
        <v>14</v>
      </c>
      <c r="V1376" s="433">
        <f>'KYEI BEKIND - TARKWA'!U14</f>
        <v>3</v>
      </c>
      <c r="W1376" s="433">
        <f>'KYEI BEKIND - TARKWA'!V14</f>
        <v>17</v>
      </c>
      <c r="X1376" s="434">
        <f>'KYEI BEKIND - TARKWA'!W14</f>
        <v>324.03030303030306</v>
      </c>
      <c r="Y1376" s="434">
        <f>'KYEI BEKIND - TARKWA'!X14</f>
        <v>321.03030303030306</v>
      </c>
      <c r="Z1376" s="443">
        <f>'KYEI BEKIND - TARKWA'!Y14</f>
        <v>3.1836661916461932</v>
      </c>
      <c r="AA1376" s="444">
        <f>'KYEI BEKIND - TARKWA'!Z14</f>
        <v>9.258393341438324E-3</v>
      </c>
      <c r="AB1376" s="446" t="str">
        <f>'KYEI BEKIND - TARKWA'!AA14</f>
        <v>VERY LOW-ORDER URGENTLY</v>
      </c>
      <c r="AC1376" s="443">
        <f>'KYEI BEKIND - TARKWA'!AB14</f>
        <v>125299.12251770488</v>
      </c>
      <c r="AD1376" s="450">
        <f>Table1[[#This Row],[Stock Sell in/Sell out]]*Table1[[#This Row],[Stock Norm +Transit Time]]/Table1[[#This Row],[Stock Norm QTY]]</f>
        <v>0.15739268680445151</v>
      </c>
      <c r="AE1376" s="443">
        <f>Table1[[#This Row],[Stock Norm +Transit Time]]*Table1[[#This Row],[Av. Daily Sales MT]]</f>
        <v>3.2134172727272743</v>
      </c>
    </row>
    <row r="1377" spans="1:31" hidden="1">
      <c r="A1377" s="433" t="s">
        <v>123</v>
      </c>
      <c r="B1377" s="433" t="s">
        <v>150</v>
      </c>
      <c r="C1377" s="433" t="str">
        <f>'KYEI BEKIND - TARKWA'!B15</f>
        <v>W168</v>
      </c>
      <c r="D1377" s="433" t="str">
        <f>'KYEI BEKIND - TARKWA'!C15</f>
        <v>JAMAA 24 X 200G</v>
      </c>
      <c r="E1377" s="433" t="str">
        <f>'KYEI BEKIND - TARKWA'!D15</f>
        <v>SOAP</v>
      </c>
      <c r="F1377" s="433" t="str">
        <f>'KYEI BEKIND - TARKWA'!E15</f>
        <v>JAMAA</v>
      </c>
      <c r="G1377" s="443">
        <f>'KYEI BEKIND - TARKWA'!F15</f>
        <v>3.7535999999999969</v>
      </c>
      <c r="H1377" s="434">
        <f>'KYEI BEKIND - TARKWA'!G15</f>
        <v>780.33333333333326</v>
      </c>
      <c r="I1377" s="443">
        <f>'KYEI BEKIND - TARKWA'!H15</f>
        <v>71108.893333333341</v>
      </c>
      <c r="J1377" s="433">
        <f>'KYEI BEKIND - TARKWA'!I15</f>
        <v>0</v>
      </c>
      <c r="K1377" s="443">
        <f>'KYEI BEKIND - TARKWA'!J15</f>
        <v>0</v>
      </c>
      <c r="L1377" s="443">
        <f>'KYEI BEKIND - TARKWA'!K15</f>
        <v>0</v>
      </c>
      <c r="M1377" s="443">
        <f>'KYEI BEKIND - TARKWA'!L15</f>
        <v>91.126304997864182</v>
      </c>
      <c r="N1377" s="433">
        <f>'KYEI BEKIND - TARKWA'!M15</f>
        <v>24</v>
      </c>
      <c r="O1377" s="444">
        <f>'KYEI BEKIND - TARKWA'!N15</f>
        <v>2.4938893531932873E-2</v>
      </c>
      <c r="P1377" s="433">
        <f>'KYEI BEKIND - TARKWA'!O15</f>
        <v>0.75652661062192572</v>
      </c>
      <c r="Q1377" s="433" t="str">
        <f>'KYEI BEKIND - TARKWA'!P15</f>
        <v>B</v>
      </c>
      <c r="R1377" s="434">
        <f>'KYEI BEKIND - TARKWA'!Q15</f>
        <v>35.469696969696969</v>
      </c>
      <c r="S1377" s="443">
        <f>'KYEI BEKIND - TARKWA'!R15</f>
        <v>0.17061818181818167</v>
      </c>
      <c r="T1377" s="443">
        <f>'KYEI BEKIND - TARKWA'!S15</f>
        <v>3232.2224242424245</v>
      </c>
      <c r="U1377" s="433">
        <f>'KYEI BEKIND - TARKWA'!T15</f>
        <v>14</v>
      </c>
      <c r="V1377" s="433">
        <f>'KYEI BEKIND - TARKWA'!U15</f>
        <v>3</v>
      </c>
      <c r="W1377" s="433">
        <f>'KYEI BEKIND - TARKWA'!V15</f>
        <v>17</v>
      </c>
      <c r="X1377" s="434">
        <f>'KYEI BEKIND - TARKWA'!W15</f>
        <v>602.9848484848485</v>
      </c>
      <c r="Y1377" s="434">
        <f>'KYEI BEKIND - TARKWA'!X15</f>
        <v>602.9848484848485</v>
      </c>
      <c r="Z1377" s="443">
        <f>'KYEI BEKIND - TARKWA'!Y15</f>
        <v>2.9005090909090891</v>
      </c>
      <c r="AA1377" s="444">
        <f>'KYEI BEKIND - TARKWA'!Z15</f>
        <v>0</v>
      </c>
      <c r="AB1377" s="446" t="str">
        <f>'KYEI BEKIND - TARKWA'!AA15</f>
        <v>VERY LOW-ORDER URGENTLY</v>
      </c>
      <c r="AC1377" s="443">
        <f>'KYEI BEKIND - TARKWA'!AB15</f>
        <v>54947.781212121226</v>
      </c>
      <c r="AD1377" s="450">
        <f>Table1[[#This Row],[Stock Sell in/Sell out]]*Table1[[#This Row],[Stock Norm +Transit Time]]/Table1[[#This Row],[Stock Norm QTY]]</f>
        <v>0</v>
      </c>
      <c r="AE1377" s="443">
        <f>Table1[[#This Row],[Stock Norm +Transit Time]]*Table1[[#This Row],[Av. Daily Sales MT]]</f>
        <v>2.9005090909090883</v>
      </c>
    </row>
    <row r="1378" spans="1:31" hidden="1">
      <c r="A1378" s="433" t="s">
        <v>123</v>
      </c>
      <c r="B1378" s="433" t="s">
        <v>150</v>
      </c>
      <c r="C1378" s="433" t="str">
        <f>'KYEI BEKIND - TARKWA'!B16</f>
        <v>W084</v>
      </c>
      <c r="D1378" s="433" t="str">
        <f>'KYEI BEKIND - TARKWA'!C16</f>
        <v>JAMAA CLASS 16 X 800G</v>
      </c>
      <c r="E1378" s="433" t="str">
        <f>'KYEI BEKIND - TARKWA'!D16</f>
        <v>SOAP</v>
      </c>
      <c r="F1378" s="433" t="str">
        <f>'KYEI BEKIND - TARKWA'!E16</f>
        <v>JAMAA</v>
      </c>
      <c r="G1378" s="443">
        <f>'KYEI BEKIND - TARKWA'!F16</f>
        <v>3.4431999999999992</v>
      </c>
      <c r="H1378" s="434">
        <f>'KYEI BEKIND - TARKWA'!G16</f>
        <v>269</v>
      </c>
      <c r="I1378" s="443">
        <f>'KYEI BEKIND - TARKWA'!H16</f>
        <v>56534</v>
      </c>
      <c r="J1378" s="433">
        <f>'KYEI BEKIND - TARKWA'!I16</f>
        <v>0</v>
      </c>
      <c r="K1378" s="443">
        <f>'KYEI BEKIND - TARKWA'!J16</f>
        <v>0</v>
      </c>
      <c r="L1378" s="443">
        <f>'KYEI BEKIND - TARKWA'!K16</f>
        <v>0</v>
      </c>
      <c r="M1378" s="443">
        <f>'KYEI BEKIND - TARKWA'!L16</f>
        <v>210.1635687732342</v>
      </c>
      <c r="N1378" s="433">
        <f>'KYEI BEKIND - TARKWA'!M16</f>
        <v>16</v>
      </c>
      <c r="O1378" s="444">
        <f>'KYEI BEKIND - TARKWA'!N16</f>
        <v>2.2876597988371515E-2</v>
      </c>
      <c r="P1378" s="433">
        <f>'KYEI BEKIND - TARKWA'!O16</f>
        <v>0.77940320861029722</v>
      </c>
      <c r="Q1378" s="433" t="str">
        <f>'KYEI BEKIND - TARKWA'!P16</f>
        <v>B</v>
      </c>
      <c r="R1378" s="434">
        <f>'KYEI BEKIND - TARKWA'!Q16</f>
        <v>12.227272727272727</v>
      </c>
      <c r="S1378" s="443">
        <f>'KYEI BEKIND - TARKWA'!R16</f>
        <v>0.15650909090909088</v>
      </c>
      <c r="T1378" s="443">
        <f>'KYEI BEKIND - TARKWA'!S16</f>
        <v>2569.7272727272725</v>
      </c>
      <c r="U1378" s="433">
        <f>'KYEI BEKIND - TARKWA'!T16</f>
        <v>14</v>
      </c>
      <c r="V1378" s="433">
        <f>'KYEI BEKIND - TARKWA'!U16</f>
        <v>3</v>
      </c>
      <c r="W1378" s="433">
        <f>'KYEI BEKIND - TARKWA'!V16</f>
        <v>17</v>
      </c>
      <c r="X1378" s="434">
        <f>'KYEI BEKIND - TARKWA'!W16</f>
        <v>207.86363636363635</v>
      </c>
      <c r="Y1378" s="434">
        <f>'KYEI BEKIND - TARKWA'!X16</f>
        <v>207.86363636363635</v>
      </c>
      <c r="Z1378" s="443">
        <f>'KYEI BEKIND - TARKWA'!Y16</f>
        <v>2.6606545454545447</v>
      </c>
      <c r="AA1378" s="444">
        <f>'KYEI BEKIND - TARKWA'!Z16</f>
        <v>0</v>
      </c>
      <c r="AB1378" s="446" t="str">
        <f>'KYEI BEKIND - TARKWA'!AA16</f>
        <v>VERY LOW-ORDER URGENTLY</v>
      </c>
      <c r="AC1378" s="443">
        <f>'KYEI BEKIND - TARKWA'!AB16</f>
        <v>43685.363636363632</v>
      </c>
      <c r="AD1378" s="450">
        <f>Table1[[#This Row],[Stock Sell in/Sell out]]*Table1[[#This Row],[Stock Norm +Transit Time]]/Table1[[#This Row],[Stock Norm QTY]]</f>
        <v>0</v>
      </c>
      <c r="AE1378" s="443">
        <f>Table1[[#This Row],[Stock Norm +Transit Time]]*Table1[[#This Row],[Av. Daily Sales MT]]</f>
        <v>2.6606545454545447</v>
      </c>
    </row>
    <row r="1379" spans="1:31" hidden="1">
      <c r="A1379" s="433" t="s">
        <v>123</v>
      </c>
      <c r="B1379" s="433" t="s">
        <v>150</v>
      </c>
      <c r="C1379" s="433" t="str">
        <f>'KYEI BEKIND - TARKWA'!B17</f>
        <v>W040</v>
      </c>
      <c r="D1379" s="433" t="str">
        <f>'KYEI BEKIND - TARKWA'!C17</f>
        <v>FORTUNE VIET 1KG X 20BAG</v>
      </c>
      <c r="E1379" s="433" t="str">
        <f>'KYEI BEKIND - TARKWA'!D17</f>
        <v>RICE</v>
      </c>
      <c r="F1379" s="433" t="str">
        <f>'KYEI BEKIND - TARKWA'!E17</f>
        <v>FORTUNE</v>
      </c>
      <c r="G1379" s="443">
        <f>'KYEI BEKIND - TARKWA'!F17</f>
        <v>3.3023333333333165</v>
      </c>
      <c r="H1379" s="434">
        <f>'KYEI BEKIND - TARKWA'!G17</f>
        <v>149</v>
      </c>
      <c r="I1379" s="443">
        <f>'KYEI BEKIND - TARKWA'!H17</f>
        <v>50558.51666666667</v>
      </c>
      <c r="J1379" s="433">
        <f>'KYEI BEKIND - TARKWA'!I17</f>
        <v>335</v>
      </c>
      <c r="K1379" s="443">
        <f>'KYEI BEKIND - TARKWA'!J17</f>
        <v>6.7</v>
      </c>
      <c r="L1379" s="443">
        <f>'KYEI BEKIND - TARKWA'!K17</f>
        <v>113671.83277404922</v>
      </c>
      <c r="M1379" s="443">
        <f>'KYEI BEKIND - TARKWA'!L17</f>
        <v>339.318903803132</v>
      </c>
      <c r="N1379" s="433">
        <f>'KYEI BEKIND - TARKWA'!M17</f>
        <v>1</v>
      </c>
      <c r="O1379" s="444">
        <f>'KYEI BEKIND - TARKWA'!N17</f>
        <v>2.1940680788297272E-2</v>
      </c>
      <c r="P1379" s="433">
        <f>'KYEI BEKIND - TARKWA'!O17</f>
        <v>0.80134388939859447</v>
      </c>
      <c r="Q1379" s="433" t="str">
        <f>'KYEI BEKIND - TARKWA'!P17</f>
        <v>C</v>
      </c>
      <c r="R1379" s="434">
        <f>'KYEI BEKIND - TARKWA'!Q17</f>
        <v>6.7727272727272725</v>
      </c>
      <c r="S1379" s="443">
        <f>'KYEI BEKIND - TARKWA'!R17</f>
        <v>0.15010606060605983</v>
      </c>
      <c r="T1379" s="443">
        <f>'KYEI BEKIND - TARKWA'!S17</f>
        <v>2298.1143939393942</v>
      </c>
      <c r="U1379" s="433">
        <f>'KYEI BEKIND - TARKWA'!T17</f>
        <v>30</v>
      </c>
      <c r="V1379" s="433">
        <f>'KYEI BEKIND - TARKWA'!U17</f>
        <v>3</v>
      </c>
      <c r="W1379" s="433">
        <f>'KYEI BEKIND - TARKWA'!V17</f>
        <v>33</v>
      </c>
      <c r="X1379" s="434">
        <f>'KYEI BEKIND - TARKWA'!W17</f>
        <v>223.5</v>
      </c>
      <c r="Y1379" s="434">
        <f>'KYEI BEKIND - TARKWA'!X17</f>
        <v>0</v>
      </c>
      <c r="Z1379" s="443">
        <f>'KYEI BEKIND - TARKWA'!Y17</f>
        <v>0</v>
      </c>
      <c r="AA1379" s="444">
        <f>'KYEI BEKIND - TARKWA'!Z17</f>
        <v>1.4988814317673378</v>
      </c>
      <c r="AB1379" s="446" t="str">
        <f>'KYEI BEKIND - TARKWA'!AA17</f>
        <v>HIGH-DON’T ORDER</v>
      </c>
      <c r="AC1379" s="443">
        <f>'KYEI BEKIND - TARKWA'!AB17</f>
        <v>0</v>
      </c>
      <c r="AD1379" s="450">
        <f>Table1[[#This Row],[Stock Sell in/Sell out]]*Table1[[#This Row],[Stock Norm +Transit Time]]/Table1[[#This Row],[Stock Norm QTY]]</f>
        <v>49.463087248322147</v>
      </c>
      <c r="AE1379" s="443">
        <f>Table1[[#This Row],[Stock Norm +Transit Time]]*Table1[[#This Row],[Av. Daily Sales MT]]</f>
        <v>4.9534999999999743</v>
      </c>
    </row>
    <row r="1380" spans="1:31" hidden="1">
      <c r="A1380" s="433" t="s">
        <v>123</v>
      </c>
      <c r="B1380" s="433" t="s">
        <v>150</v>
      </c>
      <c r="C1380" s="433" t="str">
        <f>'KYEI BEKIND - TARKWA'!B18</f>
        <v>W067</v>
      </c>
      <c r="D1380" s="433" t="str">
        <f>'KYEI BEKIND - TARKWA'!C18</f>
        <v>FORTUNE DELICIOUS 4.5KG</v>
      </c>
      <c r="E1380" s="433" t="str">
        <f>'KYEI BEKIND - TARKWA'!D18</f>
        <v>RICE</v>
      </c>
      <c r="F1380" s="433" t="str">
        <f>'KYEI BEKIND - TARKWA'!E18</f>
        <v>FORTUNE DELICIOUS</v>
      </c>
      <c r="G1380" s="443">
        <f>'KYEI BEKIND - TARKWA'!F18</f>
        <v>2.6624999999999979</v>
      </c>
      <c r="H1380" s="434">
        <f>'KYEI BEKIND - TARKWA'!G18</f>
        <v>112</v>
      </c>
      <c r="I1380" s="443">
        <f>'KYEI BEKIND - TARKWA'!H18</f>
        <v>35991.93333333332</v>
      </c>
      <c r="J1380" s="433">
        <f>'KYEI BEKIND - TARKWA'!I18</f>
        <v>341</v>
      </c>
      <c r="K1380" s="443">
        <f>'KYEI BEKIND - TARKWA'!J18</f>
        <v>7.6725000000000003</v>
      </c>
      <c r="L1380" s="443">
        <f>'KYEI BEKIND - TARKWA'!K18</f>
        <v>109582.5827380952</v>
      </c>
      <c r="M1380" s="443">
        <f>'KYEI BEKIND - TARKWA'!L18</f>
        <v>321.35654761904749</v>
      </c>
      <c r="N1380" s="433">
        <f>'KYEI BEKIND - TARKWA'!M18</f>
        <v>32</v>
      </c>
      <c r="O1380" s="444">
        <f>'KYEI BEKIND - TARKWA'!N18</f>
        <v>1.768963236060616E-2</v>
      </c>
      <c r="P1380" s="433">
        <f>'KYEI BEKIND - TARKWA'!O18</f>
        <v>0.81903352175920063</v>
      </c>
      <c r="Q1380" s="433" t="str">
        <f>'KYEI BEKIND - TARKWA'!P18</f>
        <v>C</v>
      </c>
      <c r="R1380" s="434">
        <f>'KYEI BEKIND - TARKWA'!Q18</f>
        <v>5.0909090909090908</v>
      </c>
      <c r="S1380" s="443">
        <f>'KYEI BEKIND - TARKWA'!R18</f>
        <v>0.12102272727272717</v>
      </c>
      <c r="T1380" s="443">
        <f>'KYEI BEKIND - TARKWA'!S18</f>
        <v>1635.996969696969</v>
      </c>
      <c r="U1380" s="433">
        <f>'KYEI BEKIND - TARKWA'!T18</f>
        <v>30</v>
      </c>
      <c r="V1380" s="433">
        <f>'KYEI BEKIND - TARKWA'!U18</f>
        <v>3</v>
      </c>
      <c r="W1380" s="433">
        <f>'KYEI BEKIND - TARKWA'!V18</f>
        <v>33</v>
      </c>
      <c r="X1380" s="434">
        <f>'KYEI BEKIND - TARKWA'!W18</f>
        <v>168</v>
      </c>
      <c r="Y1380" s="434">
        <f>'KYEI BEKIND - TARKWA'!X18</f>
        <v>0</v>
      </c>
      <c r="Z1380" s="443">
        <f>'KYEI BEKIND - TARKWA'!Y18</f>
        <v>0</v>
      </c>
      <c r="AA1380" s="444">
        <f>'KYEI BEKIND - TARKWA'!Z18</f>
        <v>2.0297619047619047</v>
      </c>
      <c r="AB1380" s="446" t="str">
        <f>'KYEI BEKIND - TARKWA'!AA18</f>
        <v>VERY HIGH-DON’T ORDER</v>
      </c>
      <c r="AC1380" s="443">
        <f>'KYEI BEKIND - TARKWA'!AB18</f>
        <v>0</v>
      </c>
      <c r="AD1380" s="450">
        <f>Table1[[#This Row],[Stock Sell in/Sell out]]*Table1[[#This Row],[Stock Norm +Transit Time]]/Table1[[#This Row],[Stock Norm QTY]]</f>
        <v>66.982142857142861</v>
      </c>
      <c r="AE1380" s="443">
        <f>Table1[[#This Row],[Stock Norm +Transit Time]]*Table1[[#This Row],[Av. Daily Sales MT]]</f>
        <v>3.9937499999999968</v>
      </c>
    </row>
    <row r="1381" spans="1:31" hidden="1">
      <c r="A1381" s="433" t="s">
        <v>123</v>
      </c>
      <c r="B1381" s="433" t="s">
        <v>150</v>
      </c>
      <c r="C1381" s="433" t="str">
        <f>'KYEI BEKIND - TARKWA'!B19</f>
        <v>W155</v>
      </c>
      <c r="D1381" s="433" t="str">
        <f>'KYEI BEKIND - TARKWA'!C19</f>
        <v>EAZZY 32X220G</v>
      </c>
      <c r="E1381" s="433" t="str">
        <f>'KYEI BEKIND - TARKWA'!D19</f>
        <v>SOAP</v>
      </c>
      <c r="F1381" s="433" t="str">
        <f>'KYEI BEKIND - TARKWA'!E19</f>
        <v>EAZZY</v>
      </c>
      <c r="G1381" s="443">
        <f>'KYEI BEKIND - TARKWA'!F19</f>
        <v>2.639359999999999</v>
      </c>
      <c r="H1381" s="434">
        <f>'KYEI BEKIND - TARKWA'!G19</f>
        <v>343.66666666666663</v>
      </c>
      <c r="I1381" s="443">
        <f>'KYEI BEKIND - TARKWA'!H19</f>
        <v>33247.666666666664</v>
      </c>
      <c r="J1381" s="433">
        <f>'KYEI BEKIND - TARKWA'!I19</f>
        <v>0</v>
      </c>
      <c r="K1381" s="443">
        <f>'KYEI BEKIND - TARKWA'!J19</f>
        <v>0</v>
      </c>
      <c r="L1381" s="443">
        <f>'KYEI BEKIND - TARKWA'!K19</f>
        <v>0</v>
      </c>
      <c r="M1381" s="443">
        <f>'KYEI BEKIND - TARKWA'!L19</f>
        <v>96.743937924345303</v>
      </c>
      <c r="N1381" s="433">
        <f>'KYEI BEKIND - TARKWA'!M19</f>
        <v>5</v>
      </c>
      <c r="O1381" s="444">
        <f>'KYEI BEKIND - TARKWA'!N19</f>
        <v>1.7535890353911544E-2</v>
      </c>
      <c r="P1381" s="433">
        <f>'KYEI BEKIND - TARKWA'!O19</f>
        <v>0.8365694121131122</v>
      </c>
      <c r="Q1381" s="433" t="str">
        <f>'KYEI BEKIND - TARKWA'!P19</f>
        <v>C</v>
      </c>
      <c r="R1381" s="434">
        <f>'KYEI BEKIND - TARKWA'!Q19</f>
        <v>15.621212121212119</v>
      </c>
      <c r="S1381" s="443">
        <f>'KYEI BEKIND - TARKWA'!R19</f>
        <v>0.11997090909090904</v>
      </c>
      <c r="T1381" s="443">
        <f>'KYEI BEKIND - TARKWA'!S19</f>
        <v>1511.2575757575758</v>
      </c>
      <c r="U1381" s="433">
        <f>'KYEI BEKIND - TARKWA'!T19</f>
        <v>30</v>
      </c>
      <c r="V1381" s="433">
        <f>'KYEI BEKIND - TARKWA'!U19</f>
        <v>3</v>
      </c>
      <c r="W1381" s="433">
        <f>'KYEI BEKIND - TARKWA'!V19</f>
        <v>33</v>
      </c>
      <c r="X1381" s="434">
        <f>'KYEI BEKIND - TARKWA'!W19</f>
        <v>515.49999999999989</v>
      </c>
      <c r="Y1381" s="434">
        <f>'KYEI BEKIND - TARKWA'!X19</f>
        <v>515.49999999999989</v>
      </c>
      <c r="Z1381" s="443">
        <f>'KYEI BEKIND - TARKWA'!Y19</f>
        <v>3.9590399999999981</v>
      </c>
      <c r="AA1381" s="444">
        <f>'KYEI BEKIND - TARKWA'!Z19</f>
        <v>0</v>
      </c>
      <c r="AB1381" s="446" t="str">
        <f>'KYEI BEKIND - TARKWA'!AA19</f>
        <v>VERY LOW-ORDER URGENTLY</v>
      </c>
      <c r="AC1381" s="443">
        <f>'KYEI BEKIND - TARKWA'!AB19</f>
        <v>49871.499999999993</v>
      </c>
      <c r="AD1381" s="450">
        <f>Table1[[#This Row],[Stock Sell in/Sell out]]*Table1[[#This Row],[Stock Norm +Transit Time]]/Table1[[#This Row],[Stock Norm QTY]]</f>
        <v>0</v>
      </c>
      <c r="AE1381" s="443">
        <f>Table1[[#This Row],[Stock Norm +Transit Time]]*Table1[[#This Row],[Av. Daily Sales MT]]</f>
        <v>3.9590399999999986</v>
      </c>
    </row>
    <row r="1382" spans="1:31" hidden="1">
      <c r="A1382" s="433" t="s">
        <v>123</v>
      </c>
      <c r="B1382" s="433" t="s">
        <v>150</v>
      </c>
      <c r="C1382" s="433" t="str">
        <f>'KYEI BEKIND - TARKWA'!B20</f>
        <v>W206</v>
      </c>
      <c r="D1382" s="433" t="str">
        <f>'KYEI BEKIND - TARKWA'!C20</f>
        <v>PROMISE 4.5KG</v>
      </c>
      <c r="E1382" s="433" t="str">
        <f>'KYEI BEKIND - TARKWA'!D20</f>
        <v>RICE</v>
      </c>
      <c r="F1382" s="433" t="str">
        <f>'KYEI BEKIND - TARKWA'!E20</f>
        <v>PROMISE</v>
      </c>
      <c r="G1382" s="443">
        <f>'KYEI BEKIND - TARKWA'!F20</f>
        <v>2.25</v>
      </c>
      <c r="H1382" s="434">
        <f>'KYEI BEKIND - TARKWA'!G20</f>
        <v>100</v>
      </c>
      <c r="I1382" s="443">
        <f>'KYEI BEKIND - TARKWA'!H20</f>
        <v>36000</v>
      </c>
      <c r="J1382" s="433">
        <f>'KYEI BEKIND - TARKWA'!I20</f>
        <v>0</v>
      </c>
      <c r="K1382" s="443">
        <f>'KYEI BEKIND - TARKWA'!J20</f>
        <v>0</v>
      </c>
      <c r="L1382" s="443">
        <f>'KYEI BEKIND - TARKWA'!K20</f>
        <v>0</v>
      </c>
      <c r="M1382" s="443">
        <f>'KYEI BEKIND - TARKWA'!L20</f>
        <v>360</v>
      </c>
      <c r="N1382" s="433">
        <f>'KYEI BEKIND - TARKWA'!M20</f>
        <v>1</v>
      </c>
      <c r="O1382" s="444">
        <f>'KYEI BEKIND - TARKWA'!N20</f>
        <v>1.4948985093470006E-2</v>
      </c>
      <c r="P1382" s="433">
        <f>'KYEI BEKIND - TARKWA'!O20</f>
        <v>0.85151839720658218</v>
      </c>
      <c r="Q1382" s="433" t="str">
        <f>'KYEI BEKIND - TARKWA'!P20</f>
        <v>C</v>
      </c>
      <c r="R1382" s="434">
        <f>'KYEI BEKIND - TARKWA'!Q20</f>
        <v>4.5454545454545459</v>
      </c>
      <c r="S1382" s="443">
        <f>'KYEI BEKIND - TARKWA'!R20</f>
        <v>0.10227272727272728</v>
      </c>
      <c r="T1382" s="443">
        <f>'KYEI BEKIND - TARKWA'!S20</f>
        <v>1636.3636363636363</v>
      </c>
      <c r="U1382" s="433">
        <f>'KYEI BEKIND - TARKWA'!T20</f>
        <v>30</v>
      </c>
      <c r="V1382" s="433">
        <f>'KYEI BEKIND - TARKWA'!U20</f>
        <v>3</v>
      </c>
      <c r="W1382" s="433">
        <f>'KYEI BEKIND - TARKWA'!V20</f>
        <v>33</v>
      </c>
      <c r="X1382" s="434">
        <f>'KYEI BEKIND - TARKWA'!W20</f>
        <v>150</v>
      </c>
      <c r="Y1382" s="434">
        <f>'KYEI BEKIND - TARKWA'!X20</f>
        <v>150</v>
      </c>
      <c r="Z1382" s="443">
        <f>'KYEI BEKIND - TARKWA'!Y20</f>
        <v>3.375</v>
      </c>
      <c r="AA1382" s="444">
        <f>'KYEI BEKIND - TARKWA'!Z20</f>
        <v>0</v>
      </c>
      <c r="AB1382" s="446" t="str">
        <f>'KYEI BEKIND - TARKWA'!AA20</f>
        <v>VERY LOW-ORDER URGENTLY</v>
      </c>
      <c r="AC1382" s="443">
        <f>'KYEI BEKIND - TARKWA'!AB20</f>
        <v>54000</v>
      </c>
      <c r="AD1382" s="450">
        <f>Table1[[#This Row],[Stock Sell in/Sell out]]*Table1[[#This Row],[Stock Norm +Transit Time]]/Table1[[#This Row],[Stock Norm QTY]]</f>
        <v>0</v>
      </c>
      <c r="AE1382" s="443">
        <f>Table1[[#This Row],[Stock Norm +Transit Time]]*Table1[[#This Row],[Av. Daily Sales MT]]</f>
        <v>3.375</v>
      </c>
    </row>
    <row r="1383" spans="1:31" hidden="1">
      <c r="A1383" s="433" t="s">
        <v>123</v>
      </c>
      <c r="B1383" s="433" t="s">
        <v>150</v>
      </c>
      <c r="C1383" s="433" t="str">
        <f>'KYEI BEKIND - TARKWA'!B21</f>
        <v>W043</v>
      </c>
      <c r="D1383" s="433" t="str">
        <f>'KYEI BEKIND - TARKWA'!C21</f>
        <v>FORTUNE VIET 25KG</v>
      </c>
      <c r="E1383" s="433" t="str">
        <f>'KYEI BEKIND - TARKWA'!D21</f>
        <v>RICE</v>
      </c>
      <c r="F1383" s="433" t="str">
        <f>'KYEI BEKIND - TARKWA'!E21</f>
        <v>FORTUNE</v>
      </c>
      <c r="G1383" s="443">
        <f>'KYEI BEKIND - TARKWA'!F21</f>
        <v>2.1166666666666676</v>
      </c>
      <c r="H1383" s="434">
        <f>'KYEI BEKIND - TARKWA'!G21</f>
        <v>84.666666666666671</v>
      </c>
      <c r="I1383" s="443">
        <f>'KYEI BEKIND - TARKWA'!H21</f>
        <v>23205.333333333332</v>
      </c>
      <c r="J1383" s="433">
        <f>'KYEI BEKIND - TARKWA'!I21</f>
        <v>85</v>
      </c>
      <c r="K1383" s="443">
        <f>'KYEI BEKIND - TARKWA'!J21</f>
        <v>2.125</v>
      </c>
      <c r="L1383" s="443">
        <f>'KYEI BEKIND - TARKWA'!K21</f>
        <v>23296.692913385825</v>
      </c>
      <c r="M1383" s="443">
        <f>'KYEI BEKIND - TARKWA'!L21</f>
        <v>274.0787401574803</v>
      </c>
      <c r="N1383" s="433">
        <f>'KYEI BEKIND - TARKWA'!M21</f>
        <v>12</v>
      </c>
      <c r="O1383" s="444">
        <f>'KYEI BEKIND - TARKWA'!N21</f>
        <v>1.406311931015327E-2</v>
      </c>
      <c r="P1383" s="433">
        <f>'KYEI BEKIND - TARKWA'!O21</f>
        <v>0.86558151651673543</v>
      </c>
      <c r="Q1383" s="433" t="str">
        <f>'KYEI BEKIND - TARKWA'!P21</f>
        <v>C</v>
      </c>
      <c r="R1383" s="434">
        <f>'KYEI BEKIND - TARKWA'!Q21</f>
        <v>3.8484848484848486</v>
      </c>
      <c r="S1383" s="443">
        <f>'KYEI BEKIND - TARKWA'!R21</f>
        <v>9.6212121212121249E-2</v>
      </c>
      <c r="T1383" s="443">
        <f>'KYEI BEKIND - TARKWA'!S21</f>
        <v>1054.7878787878788</v>
      </c>
      <c r="U1383" s="433">
        <f>'KYEI BEKIND - TARKWA'!T21</f>
        <v>30</v>
      </c>
      <c r="V1383" s="433">
        <f>'KYEI BEKIND - TARKWA'!U21</f>
        <v>3</v>
      </c>
      <c r="W1383" s="433">
        <f>'KYEI BEKIND - TARKWA'!V21</f>
        <v>33</v>
      </c>
      <c r="X1383" s="434">
        <f>'KYEI BEKIND - TARKWA'!W21</f>
        <v>127</v>
      </c>
      <c r="Y1383" s="434">
        <f>'KYEI BEKIND - TARKWA'!X21</f>
        <v>42</v>
      </c>
      <c r="Z1383" s="443">
        <f>'KYEI BEKIND - TARKWA'!Y21</f>
        <v>1.0500000000000003</v>
      </c>
      <c r="AA1383" s="444">
        <f>'KYEI BEKIND - TARKWA'!Z21</f>
        <v>0.6692913385826772</v>
      </c>
      <c r="AB1383" s="446" t="str">
        <f>'KYEI BEKIND - TARKWA'!AA21</f>
        <v>VERY LOW-ORDER URGENTLY</v>
      </c>
      <c r="AC1383" s="443">
        <f>'KYEI BEKIND - TARKWA'!AB21</f>
        <v>11511.307086614172</v>
      </c>
      <c r="AD1383" s="450">
        <f>Table1[[#This Row],[Stock Sell in/Sell out]]*Table1[[#This Row],[Stock Norm +Transit Time]]/Table1[[#This Row],[Stock Norm QTY]]</f>
        <v>22.086614173228348</v>
      </c>
      <c r="AE1383" s="443">
        <f>Table1[[#This Row],[Stock Norm +Transit Time]]*Table1[[#This Row],[Av. Daily Sales MT]]</f>
        <v>3.1750000000000012</v>
      </c>
    </row>
    <row r="1384" spans="1:31" hidden="1">
      <c r="A1384" s="433" t="s">
        <v>123</v>
      </c>
      <c r="B1384" s="433" t="s">
        <v>150</v>
      </c>
      <c r="C1384" s="433" t="str">
        <f>'KYEI BEKIND - TARKWA'!B22</f>
        <v>W159</v>
      </c>
      <c r="D1384" s="433" t="str">
        <f>'KYEI BEKIND - TARKWA'!C22</f>
        <v>SFO 900ML SCH</v>
      </c>
      <c r="E1384" s="433" t="str">
        <f>'KYEI BEKIND - TARKWA'!D22</f>
        <v>SUNFLOWER OIL</v>
      </c>
      <c r="F1384" s="433" t="str">
        <f>'KYEI BEKIND - TARKWA'!E22</f>
        <v>FRYTOL</v>
      </c>
      <c r="G1384" s="443">
        <f>'KYEI BEKIND - TARKWA'!F22</f>
        <v>2.105999999999999</v>
      </c>
      <c r="H1384" s="434">
        <f>'KYEI BEKIND - TARKWA'!G22</f>
        <v>210.33333333333334</v>
      </c>
      <c r="I1384" s="443">
        <f>'KYEI BEKIND - TARKWA'!H22</f>
        <v>54672.093333333221</v>
      </c>
      <c r="J1384" s="433">
        <f>'KYEI BEKIND - TARKWA'!I22</f>
        <v>0</v>
      </c>
      <c r="K1384" s="443">
        <f>'KYEI BEKIND - TARKWA'!J22</f>
        <v>0</v>
      </c>
      <c r="L1384" s="443">
        <f>'KYEI BEKIND - TARKWA'!K22</f>
        <v>0</v>
      </c>
      <c r="M1384" s="443">
        <f>'KYEI BEKIND - TARKWA'!L22</f>
        <v>259.93071315372373</v>
      </c>
      <c r="N1384" s="433">
        <f>'KYEI BEKIND - TARKWA'!M22</f>
        <v>5</v>
      </c>
      <c r="O1384" s="444">
        <f>'KYEI BEKIND - TARKWA'!N22</f>
        <v>1.3992250047487918E-2</v>
      </c>
      <c r="P1384" s="433">
        <f>'KYEI BEKIND - TARKWA'!O22</f>
        <v>0.87957376656422337</v>
      </c>
      <c r="Q1384" s="433" t="str">
        <f>'KYEI BEKIND - TARKWA'!P22</f>
        <v>C</v>
      </c>
      <c r="R1384" s="434">
        <f>'KYEI BEKIND - TARKWA'!Q22</f>
        <v>9.5606060606060606</v>
      </c>
      <c r="S1384" s="443">
        <f>'KYEI BEKIND - TARKWA'!R22</f>
        <v>9.5727272727272675E-2</v>
      </c>
      <c r="T1384" s="443">
        <f>'KYEI BEKIND - TARKWA'!S22</f>
        <v>2485.0951515151464</v>
      </c>
      <c r="U1384" s="433">
        <f>'KYEI BEKIND - TARKWA'!T22</f>
        <v>30</v>
      </c>
      <c r="V1384" s="433">
        <f>'KYEI BEKIND - TARKWA'!U22</f>
        <v>3</v>
      </c>
      <c r="W1384" s="433">
        <f>'KYEI BEKIND - TARKWA'!V22</f>
        <v>33</v>
      </c>
      <c r="X1384" s="434">
        <f>'KYEI BEKIND - TARKWA'!W22</f>
        <v>315.5</v>
      </c>
      <c r="Y1384" s="434">
        <f>'KYEI BEKIND - TARKWA'!X22</f>
        <v>315.5</v>
      </c>
      <c r="Z1384" s="443">
        <f>'KYEI BEKIND - TARKWA'!Y22</f>
        <v>3.1589999999999985</v>
      </c>
      <c r="AA1384" s="444">
        <f>'KYEI BEKIND - TARKWA'!Z22</f>
        <v>0</v>
      </c>
      <c r="AB1384" s="446" t="str">
        <f>'KYEI BEKIND - TARKWA'!AA22</f>
        <v>VERY LOW-ORDER URGENTLY</v>
      </c>
      <c r="AC1384" s="443">
        <f>'KYEI BEKIND - TARKWA'!AB22</f>
        <v>82008.139999999839</v>
      </c>
      <c r="AD1384" s="450">
        <f>Table1[[#This Row],[Stock Sell in/Sell out]]*Table1[[#This Row],[Stock Norm +Transit Time]]/Table1[[#This Row],[Stock Norm QTY]]</f>
        <v>0</v>
      </c>
      <c r="AE1384" s="443">
        <f>Table1[[#This Row],[Stock Norm +Transit Time]]*Table1[[#This Row],[Av. Daily Sales MT]]</f>
        <v>3.1589999999999985</v>
      </c>
    </row>
    <row r="1385" spans="1:31" hidden="1">
      <c r="A1385" s="433" t="s">
        <v>123</v>
      </c>
      <c r="B1385" s="433" t="s">
        <v>150</v>
      </c>
      <c r="C1385" s="433" t="str">
        <f>'KYEI BEKIND - TARKWA'!B23</f>
        <v>W157</v>
      </c>
      <c r="D1385" s="433" t="str">
        <f>'KYEI BEKIND - TARKWA'!C23</f>
        <v>VIKING 45KG</v>
      </c>
      <c r="E1385" s="433" t="str">
        <f>'KYEI BEKIND - TARKWA'!D23</f>
        <v>RICE</v>
      </c>
      <c r="F1385" s="433" t="str">
        <f>'KYEI BEKIND - TARKWA'!E23</f>
        <v>VIKING</v>
      </c>
      <c r="G1385" s="443">
        <f>'KYEI BEKIND - TARKWA'!F23</f>
        <v>1.5750000000000002</v>
      </c>
      <c r="H1385" s="434">
        <f>'KYEI BEKIND - TARKWA'!G23</f>
        <v>35</v>
      </c>
      <c r="I1385" s="443">
        <f>'KYEI BEKIND - TARKWA'!H23</f>
        <v>24237.666666666668</v>
      </c>
      <c r="J1385" s="433">
        <f>'KYEI BEKIND - TARKWA'!I23</f>
        <v>0</v>
      </c>
      <c r="K1385" s="443">
        <f>'KYEI BEKIND - TARKWA'!J23</f>
        <v>0</v>
      </c>
      <c r="L1385" s="443">
        <f>'KYEI BEKIND - TARKWA'!K23</f>
        <v>0</v>
      </c>
      <c r="M1385" s="443">
        <f>'KYEI BEKIND - TARKWA'!L23</f>
        <v>692.50476190476195</v>
      </c>
      <c r="N1385" s="433">
        <f>'KYEI BEKIND - TARKWA'!M23</f>
        <v>60</v>
      </c>
      <c r="O1385" s="444">
        <f>'KYEI BEKIND - TARKWA'!N23</f>
        <v>1.0464289565429004E-2</v>
      </c>
      <c r="P1385" s="433">
        <f>'KYEI BEKIND - TARKWA'!O23</f>
        <v>0.89003805612965237</v>
      </c>
      <c r="Q1385" s="433" t="str">
        <f>'KYEI BEKIND - TARKWA'!P23</f>
        <v>C</v>
      </c>
      <c r="R1385" s="434">
        <f>'KYEI BEKIND - TARKWA'!Q23</f>
        <v>1.5909090909090908</v>
      </c>
      <c r="S1385" s="443">
        <f>'KYEI BEKIND - TARKWA'!R23</f>
        <v>7.1590909090909094E-2</v>
      </c>
      <c r="T1385" s="443">
        <f>'KYEI BEKIND - TARKWA'!S23</f>
        <v>1101.7121212121212</v>
      </c>
      <c r="U1385" s="433">
        <f>'KYEI BEKIND - TARKWA'!T23</f>
        <v>30</v>
      </c>
      <c r="V1385" s="433">
        <f>'KYEI BEKIND - TARKWA'!U23</f>
        <v>3</v>
      </c>
      <c r="W1385" s="433">
        <f>'KYEI BEKIND - TARKWA'!V23</f>
        <v>33</v>
      </c>
      <c r="X1385" s="434">
        <f>'KYEI BEKIND - TARKWA'!W23</f>
        <v>52.5</v>
      </c>
      <c r="Y1385" s="434">
        <f>'KYEI BEKIND - TARKWA'!X23</f>
        <v>52.5</v>
      </c>
      <c r="Z1385" s="443">
        <f>'KYEI BEKIND - TARKWA'!Y23</f>
        <v>2.3625000000000003</v>
      </c>
      <c r="AA1385" s="444">
        <f>'KYEI BEKIND - TARKWA'!Z23</f>
        <v>0</v>
      </c>
      <c r="AB1385" s="446" t="str">
        <f>'KYEI BEKIND - TARKWA'!AA23</f>
        <v>VERY LOW-ORDER URGENTLY</v>
      </c>
      <c r="AC1385" s="443">
        <f>'KYEI BEKIND - TARKWA'!AB23</f>
        <v>36356.5</v>
      </c>
      <c r="AD1385" s="450">
        <f>Table1[[#This Row],[Stock Sell in/Sell out]]*Table1[[#This Row],[Stock Norm +Transit Time]]/Table1[[#This Row],[Stock Norm QTY]]</f>
        <v>0</v>
      </c>
      <c r="AE1385" s="443">
        <f>Table1[[#This Row],[Stock Norm +Transit Time]]*Table1[[#This Row],[Av. Daily Sales MT]]</f>
        <v>2.3625000000000003</v>
      </c>
    </row>
    <row r="1386" spans="1:31" hidden="1">
      <c r="A1386" s="433" t="s">
        <v>123</v>
      </c>
      <c r="B1386" s="433" t="s">
        <v>150</v>
      </c>
      <c r="C1386" s="433" t="str">
        <f>'KYEI BEKIND - TARKWA'!B24</f>
        <v>W021</v>
      </c>
      <c r="D1386" s="433" t="str">
        <f>'KYEI BEKIND - TARKWA'!C24</f>
        <v>FRYTOL OIL 10L</v>
      </c>
      <c r="E1386" s="433" t="str">
        <f>'KYEI BEKIND - TARKWA'!D24</f>
        <v>COOKING OIL</v>
      </c>
      <c r="F1386" s="433" t="str">
        <f>'KYEI BEKIND - TARKWA'!E24</f>
        <v>FRYTOL</v>
      </c>
      <c r="G1386" s="443">
        <f>'KYEI BEKIND - TARKWA'!F24</f>
        <v>1.4729999999999996</v>
      </c>
      <c r="H1386" s="434">
        <f>'KYEI BEKIND - TARKWA'!G24</f>
        <v>163.66666666666666</v>
      </c>
      <c r="I1386" s="443">
        <f>'KYEI BEKIND - TARKWA'!H24</f>
        <v>46492</v>
      </c>
      <c r="J1386" s="433">
        <f>'KYEI BEKIND - TARKWA'!I24</f>
        <v>186</v>
      </c>
      <c r="K1386" s="443">
        <f>'KYEI BEKIND - TARKWA'!J24</f>
        <v>1.6739999999999999</v>
      </c>
      <c r="L1386" s="443">
        <f>'KYEI BEKIND - TARKWA'!K24</f>
        <v>52836.122199592668</v>
      </c>
      <c r="M1386" s="443">
        <f>'KYEI BEKIND - TARKWA'!L24</f>
        <v>284.06517311608962</v>
      </c>
      <c r="N1386" s="433">
        <f>'KYEI BEKIND - TARKWA'!M24</f>
        <v>5</v>
      </c>
      <c r="O1386" s="444">
        <f>'KYEI BEKIND - TARKWA'!N24</f>
        <v>9.7866022411916935E-3</v>
      </c>
      <c r="P1386" s="433">
        <f>'KYEI BEKIND - TARKWA'!O24</f>
        <v>0.89982465837084402</v>
      </c>
      <c r="Q1386" s="433" t="str">
        <f>'KYEI BEKIND - TARKWA'!P24</f>
        <v>C</v>
      </c>
      <c r="R1386" s="434">
        <f>'KYEI BEKIND - TARKWA'!Q24</f>
        <v>7.4393939393939386</v>
      </c>
      <c r="S1386" s="443">
        <f>'KYEI BEKIND - TARKWA'!R24</f>
        <v>6.6954545454545433E-2</v>
      </c>
      <c r="T1386" s="443">
        <f>'KYEI BEKIND - TARKWA'!S24</f>
        <v>2113.2727272727275</v>
      </c>
      <c r="U1386" s="433">
        <f>'KYEI BEKIND - TARKWA'!T24</f>
        <v>30</v>
      </c>
      <c r="V1386" s="433">
        <f>'KYEI BEKIND - TARKWA'!U24</f>
        <v>3</v>
      </c>
      <c r="W1386" s="433">
        <f>'KYEI BEKIND - TARKWA'!V24</f>
        <v>33</v>
      </c>
      <c r="X1386" s="434">
        <f>'KYEI BEKIND - TARKWA'!W24</f>
        <v>245.49999999999997</v>
      </c>
      <c r="Y1386" s="434">
        <f>'KYEI BEKIND - TARKWA'!X24</f>
        <v>59.499999999999972</v>
      </c>
      <c r="Z1386" s="443">
        <f>'KYEI BEKIND - TARKWA'!Y24</f>
        <v>0.53549999999999964</v>
      </c>
      <c r="AA1386" s="444">
        <f>'KYEI BEKIND - TARKWA'!Z24</f>
        <v>0.75763747454175157</v>
      </c>
      <c r="AB1386" s="446" t="str">
        <f>'KYEI BEKIND - TARKWA'!AA24</f>
        <v>VERY LOW-ORDER URGENTLY</v>
      </c>
      <c r="AC1386" s="443">
        <f>'KYEI BEKIND - TARKWA'!AB24</f>
        <v>16901.877800407325</v>
      </c>
      <c r="AD1386" s="450">
        <f>Table1[[#This Row],[Stock Sell in/Sell out]]*Table1[[#This Row],[Stock Norm +Transit Time]]/Table1[[#This Row],[Stock Norm QTY]]</f>
        <v>25.002036659877803</v>
      </c>
      <c r="AE1386" s="443">
        <f>Table1[[#This Row],[Stock Norm +Transit Time]]*Table1[[#This Row],[Av. Daily Sales MT]]</f>
        <v>2.2094999999999994</v>
      </c>
    </row>
    <row r="1387" spans="1:31" hidden="1">
      <c r="A1387" s="433" t="s">
        <v>123</v>
      </c>
      <c r="B1387" s="433" t="s">
        <v>150</v>
      </c>
      <c r="C1387" s="433" t="str">
        <f>'KYEI BEKIND - TARKWA'!B25</f>
        <v>W024</v>
      </c>
      <c r="D1387" s="433" t="str">
        <f>'KYEI BEKIND - TARKWA'!C25</f>
        <v>FRYTOL 200ML X 24SCH</v>
      </c>
      <c r="E1387" s="433" t="str">
        <f>'KYEI BEKIND - TARKWA'!D25</f>
        <v>COOKING OIL</v>
      </c>
      <c r="F1387" s="433" t="str">
        <f>'KYEI BEKIND - TARKWA'!E25</f>
        <v>FRYTOL</v>
      </c>
      <c r="G1387" s="443">
        <f>'KYEI BEKIND - TARKWA'!F25</f>
        <v>1.3041000000000016</v>
      </c>
      <c r="H1387" s="434">
        <f>'KYEI BEKIND - TARKWA'!G25</f>
        <v>295</v>
      </c>
      <c r="I1387" s="443">
        <f>'KYEI BEKIND - TARKWA'!H25</f>
        <v>57913.456666666687</v>
      </c>
      <c r="J1387" s="433">
        <f>'KYEI BEKIND - TARKWA'!I25</f>
        <v>104</v>
      </c>
      <c r="K1387" s="443">
        <f>'KYEI BEKIND - TARKWA'!J25</f>
        <v>0.44928000000000001</v>
      </c>
      <c r="L1387" s="443">
        <f>'KYEI BEKIND - TARKWA'!K25</f>
        <v>20416.947435028258</v>
      </c>
      <c r="M1387" s="443">
        <f>'KYEI BEKIND - TARKWA'!L25</f>
        <v>196.31680225988708</v>
      </c>
      <c r="N1387" s="433">
        <f>'KYEI BEKIND - TARKWA'!M25</f>
        <v>20</v>
      </c>
      <c r="O1387" s="444">
        <f>'KYEI BEKIND - TARKWA'!N25</f>
        <v>8.6644317601752251E-3</v>
      </c>
      <c r="P1387" s="433">
        <f>'KYEI BEKIND - TARKWA'!O25</f>
        <v>0.90848909013101919</v>
      </c>
      <c r="Q1387" s="433" t="str">
        <f>'KYEI BEKIND - TARKWA'!P25</f>
        <v>C</v>
      </c>
      <c r="R1387" s="434">
        <f>'KYEI BEKIND - TARKWA'!Q25</f>
        <v>13.409090909090908</v>
      </c>
      <c r="S1387" s="443">
        <f>'KYEI BEKIND - TARKWA'!R25</f>
        <v>5.9277272727272796E-2</v>
      </c>
      <c r="T1387" s="443">
        <f>'KYEI BEKIND - TARKWA'!S25</f>
        <v>2632.4298484848496</v>
      </c>
      <c r="U1387" s="433">
        <f>'KYEI BEKIND - TARKWA'!T25</f>
        <v>30</v>
      </c>
      <c r="V1387" s="433">
        <f>'KYEI BEKIND - TARKWA'!U25</f>
        <v>3</v>
      </c>
      <c r="W1387" s="433">
        <f>'KYEI BEKIND - TARKWA'!V25</f>
        <v>33</v>
      </c>
      <c r="X1387" s="434">
        <f>'KYEI BEKIND - TARKWA'!W25</f>
        <v>442.5</v>
      </c>
      <c r="Y1387" s="434">
        <f>'KYEI BEKIND - TARKWA'!X25</f>
        <v>338.5</v>
      </c>
      <c r="Z1387" s="443">
        <f>'KYEI BEKIND - TARKWA'!Y25</f>
        <v>1.4963994915254255</v>
      </c>
      <c r="AA1387" s="444">
        <f>'KYEI BEKIND - TARKWA'!Z25</f>
        <v>0.23502824858757063</v>
      </c>
      <c r="AB1387" s="446" t="str">
        <f>'KYEI BEKIND - TARKWA'!AA25</f>
        <v>VERY LOW-ORDER URGENTLY</v>
      </c>
      <c r="AC1387" s="443">
        <f>'KYEI BEKIND - TARKWA'!AB25</f>
        <v>66453.237564971772</v>
      </c>
      <c r="AD1387" s="450">
        <f>Table1[[#This Row],[Stock Sell in/Sell out]]*Table1[[#This Row],[Stock Norm +Transit Time]]/Table1[[#This Row],[Stock Norm QTY]]</f>
        <v>7.7559322033898308</v>
      </c>
      <c r="AE1387" s="443">
        <f>Table1[[#This Row],[Stock Norm +Transit Time]]*Table1[[#This Row],[Av. Daily Sales MT]]</f>
        <v>1.9561500000000023</v>
      </c>
    </row>
    <row r="1388" spans="1:31" hidden="1">
      <c r="A1388" s="433" t="s">
        <v>123</v>
      </c>
      <c r="B1388" s="433" t="s">
        <v>150</v>
      </c>
      <c r="C1388" s="433" t="str">
        <f>'KYEI BEKIND - TARKWA'!B26</f>
        <v>W228</v>
      </c>
      <c r="D1388" s="433" t="str">
        <f>'KYEI BEKIND - TARKWA'!C26</f>
        <v>JAMAA WHITE SOAP 40 X 250G</v>
      </c>
      <c r="E1388" s="433" t="str">
        <f>'KYEI BEKIND - TARKWA'!D26</f>
        <v>SOAP</v>
      </c>
      <c r="F1388" s="433" t="str">
        <f>'KYEI BEKIND - TARKWA'!E26</f>
        <v>JAMAA</v>
      </c>
      <c r="G1388" s="443">
        <f>'KYEI BEKIND - TARKWA'!F26</f>
        <v>1.2800000000000016</v>
      </c>
      <c r="H1388" s="434">
        <f>'KYEI BEKIND - TARKWA'!G26</f>
        <v>126.33333333333333</v>
      </c>
      <c r="I1388" s="443">
        <f>'KYEI BEKIND - TARKWA'!H26</f>
        <v>10495.999999999971</v>
      </c>
      <c r="J1388" s="433">
        <f>'KYEI BEKIND - TARKWA'!I26</f>
        <v>0</v>
      </c>
      <c r="K1388" s="443">
        <f>'KYEI BEKIND - TARKWA'!J26</f>
        <v>0</v>
      </c>
      <c r="L1388" s="443">
        <f>'KYEI BEKIND - TARKWA'!K26</f>
        <v>0</v>
      </c>
      <c r="M1388" s="443">
        <f>'KYEI BEKIND - TARKWA'!L26</f>
        <v>83.081794195250438</v>
      </c>
      <c r="N1388" s="433">
        <f>'KYEI BEKIND - TARKWA'!M26</f>
        <v>1</v>
      </c>
      <c r="O1388" s="444">
        <f>'KYEI BEKIND - TARKWA'!N26</f>
        <v>8.5043115198407248E-3</v>
      </c>
      <c r="P1388" s="433">
        <f>'KYEI BEKIND - TARKWA'!O26</f>
        <v>0.91699340165085996</v>
      </c>
      <c r="Q1388" s="433" t="str">
        <f>'KYEI BEKIND - TARKWA'!P26</f>
        <v>C</v>
      </c>
      <c r="R1388" s="434">
        <f>'KYEI BEKIND - TARKWA'!Q26</f>
        <v>5.7424242424242422</v>
      </c>
      <c r="S1388" s="443">
        <f>'KYEI BEKIND - TARKWA'!R26</f>
        <v>5.8181818181818251E-2</v>
      </c>
      <c r="T1388" s="443">
        <f>'KYEI BEKIND - TARKWA'!S26</f>
        <v>477.09090909090776</v>
      </c>
      <c r="U1388" s="433">
        <f>'KYEI BEKIND - TARKWA'!T26</f>
        <v>30</v>
      </c>
      <c r="V1388" s="433">
        <f>'KYEI BEKIND - TARKWA'!U26</f>
        <v>3</v>
      </c>
      <c r="W1388" s="433">
        <f>'KYEI BEKIND - TARKWA'!V26</f>
        <v>33</v>
      </c>
      <c r="X1388" s="434">
        <f>'KYEI BEKIND - TARKWA'!W26</f>
        <v>189.5</v>
      </c>
      <c r="Y1388" s="434">
        <f>'KYEI BEKIND - TARKWA'!X26</f>
        <v>189.5</v>
      </c>
      <c r="Z1388" s="443">
        <f>'KYEI BEKIND - TARKWA'!Y26</f>
        <v>1.9200000000000024</v>
      </c>
      <c r="AA1388" s="444">
        <f>'KYEI BEKIND - TARKWA'!Z26</f>
        <v>0</v>
      </c>
      <c r="AB1388" s="446" t="str">
        <f>'KYEI BEKIND - TARKWA'!AA26</f>
        <v>VERY LOW-ORDER URGENTLY</v>
      </c>
      <c r="AC1388" s="443">
        <f>'KYEI BEKIND - TARKWA'!AB26</f>
        <v>15743.999999999958</v>
      </c>
      <c r="AD1388" s="450">
        <f>Table1[[#This Row],[Stock Sell in/Sell out]]*Table1[[#This Row],[Stock Norm +Transit Time]]/Table1[[#This Row],[Stock Norm QTY]]</f>
        <v>0</v>
      </c>
      <c r="AE1388" s="443">
        <f>Table1[[#This Row],[Stock Norm +Transit Time]]*Table1[[#This Row],[Av. Daily Sales MT]]</f>
        <v>1.9200000000000024</v>
      </c>
    </row>
    <row r="1389" spans="1:31" hidden="1">
      <c r="A1389" s="433" t="s">
        <v>123</v>
      </c>
      <c r="B1389" s="433" t="s">
        <v>150</v>
      </c>
      <c r="C1389" s="433" t="str">
        <f>'KYEI BEKIND - TARKWA'!B27</f>
        <v>W115</v>
      </c>
      <c r="D1389" s="433" t="str">
        <f>'KYEI BEKIND - TARKWA'!C27</f>
        <v>FORTUNE THAI 4.5KG</v>
      </c>
      <c r="E1389" s="433" t="str">
        <f>'KYEI BEKIND - TARKWA'!D27</f>
        <v>RICE</v>
      </c>
      <c r="F1389" s="433" t="str">
        <f>'KYEI BEKIND - TARKWA'!E27</f>
        <v>FORTUNE</v>
      </c>
      <c r="G1389" s="443">
        <f>'KYEI BEKIND - TARKWA'!F27</f>
        <v>1.1774999999999995</v>
      </c>
      <c r="H1389" s="434">
        <f>'KYEI BEKIND - TARKWA'!G27</f>
        <v>51.999999999999993</v>
      </c>
      <c r="I1389" s="443">
        <f>'KYEI BEKIND - TARKWA'!H27</f>
        <v>23356.333333333336</v>
      </c>
      <c r="J1389" s="433">
        <f>'KYEI BEKIND - TARKWA'!I27</f>
        <v>0</v>
      </c>
      <c r="K1389" s="443">
        <f>'KYEI BEKIND - TARKWA'!J27</f>
        <v>0</v>
      </c>
      <c r="L1389" s="443">
        <f>'KYEI BEKIND - TARKWA'!K27</f>
        <v>0</v>
      </c>
      <c r="M1389" s="443">
        <f>'KYEI BEKIND - TARKWA'!L27</f>
        <v>449.16025641025652</v>
      </c>
      <c r="N1389" s="433">
        <f>'KYEI BEKIND - TARKWA'!M27</f>
        <v>6</v>
      </c>
      <c r="O1389" s="444">
        <f>'KYEI BEKIND - TARKWA'!N27</f>
        <v>7.823302198915966E-3</v>
      </c>
      <c r="P1389" s="433">
        <f>'KYEI BEKIND - TARKWA'!O27</f>
        <v>0.92481670384977588</v>
      </c>
      <c r="Q1389" s="433" t="str">
        <f>'KYEI BEKIND - TARKWA'!P27</f>
        <v>C</v>
      </c>
      <c r="R1389" s="434">
        <f>'KYEI BEKIND - TARKWA'!Q27</f>
        <v>2.3636363636363633</v>
      </c>
      <c r="S1389" s="443">
        <f>'KYEI BEKIND - TARKWA'!R27</f>
        <v>5.352272727272725E-2</v>
      </c>
      <c r="T1389" s="443">
        <f>'KYEI BEKIND - TARKWA'!S27</f>
        <v>1061.6515151515152</v>
      </c>
      <c r="U1389" s="433">
        <f>'KYEI BEKIND - TARKWA'!T27</f>
        <v>30</v>
      </c>
      <c r="V1389" s="433">
        <f>'KYEI BEKIND - TARKWA'!U27</f>
        <v>3</v>
      </c>
      <c r="W1389" s="433">
        <f>'KYEI BEKIND - TARKWA'!V27</f>
        <v>33</v>
      </c>
      <c r="X1389" s="434">
        <f>'KYEI BEKIND - TARKWA'!W27</f>
        <v>77.999999999999986</v>
      </c>
      <c r="Y1389" s="434">
        <f>'KYEI BEKIND - TARKWA'!X27</f>
        <v>77.999999999999986</v>
      </c>
      <c r="Z1389" s="443">
        <f>'KYEI BEKIND - TARKWA'!Y27</f>
        <v>1.7662499999999992</v>
      </c>
      <c r="AA1389" s="444">
        <f>'KYEI BEKIND - TARKWA'!Z27</f>
        <v>0</v>
      </c>
      <c r="AB1389" s="446" t="str">
        <f>'KYEI BEKIND - TARKWA'!AA27</f>
        <v>VERY LOW-ORDER URGENTLY</v>
      </c>
      <c r="AC1389" s="443">
        <f>'KYEI BEKIND - TARKWA'!AB27</f>
        <v>35034.5</v>
      </c>
      <c r="AD1389" s="450">
        <f>Table1[[#This Row],[Stock Sell in/Sell out]]*Table1[[#This Row],[Stock Norm +Transit Time]]/Table1[[#This Row],[Stock Norm QTY]]</f>
        <v>0</v>
      </c>
      <c r="AE1389" s="443">
        <f>Table1[[#This Row],[Stock Norm +Transit Time]]*Table1[[#This Row],[Av. Daily Sales MT]]</f>
        <v>1.7662499999999992</v>
      </c>
    </row>
    <row r="1390" spans="1:31" hidden="1">
      <c r="A1390" s="433" t="s">
        <v>123</v>
      </c>
      <c r="B1390" s="433" t="s">
        <v>150</v>
      </c>
      <c r="C1390" s="433" t="str">
        <f>'KYEI BEKIND - TARKWA'!B28</f>
        <v>W241</v>
      </c>
      <c r="D1390" s="433" t="str">
        <f>'KYEI BEKIND - TARKWA'!C28</f>
        <v>FORTUNE MARGARINE 10KG</v>
      </c>
      <c r="E1390" s="433" t="str">
        <f>'KYEI BEKIND - TARKWA'!D28</f>
        <v>SPECIALTY FATS</v>
      </c>
      <c r="F1390" s="433" t="str">
        <f>'KYEI BEKIND - TARKWA'!E28</f>
        <v>FORTUNE</v>
      </c>
      <c r="G1390" s="443">
        <f>'KYEI BEKIND - TARKWA'!F28</f>
        <v>0.98666666666666591</v>
      </c>
      <c r="H1390" s="434">
        <f>'KYEI BEKIND - TARKWA'!G28</f>
        <v>98.666666666666671</v>
      </c>
      <c r="I1390" s="443">
        <f>'KYEI BEKIND - TARKWA'!H28</f>
        <v>31573.333333333332</v>
      </c>
      <c r="J1390" s="433">
        <f>'KYEI BEKIND - TARKWA'!I28</f>
        <v>140</v>
      </c>
      <c r="K1390" s="443">
        <f>'KYEI BEKIND - TARKWA'!J28</f>
        <v>1.4</v>
      </c>
      <c r="L1390" s="443">
        <f>'KYEI BEKIND - TARKWA'!K28</f>
        <v>44800</v>
      </c>
      <c r="M1390" s="443">
        <f>'KYEI BEKIND - TARKWA'!L28</f>
        <v>320</v>
      </c>
      <c r="N1390" s="433">
        <f>'KYEI BEKIND - TARKWA'!M28</f>
        <v>24</v>
      </c>
      <c r="O1390" s="444">
        <f>'KYEI BEKIND - TARKWA'!N28</f>
        <v>6.5554067965438783E-3</v>
      </c>
      <c r="P1390" s="433">
        <f>'KYEI BEKIND - TARKWA'!O28</f>
        <v>0.93137211064631975</v>
      </c>
      <c r="Q1390" s="433" t="str">
        <f>'KYEI BEKIND - TARKWA'!P28</f>
        <v>C</v>
      </c>
      <c r="R1390" s="434">
        <f>'KYEI BEKIND - TARKWA'!Q28</f>
        <v>4.4848484848484853</v>
      </c>
      <c r="S1390" s="443">
        <f>'KYEI BEKIND - TARKWA'!R28</f>
        <v>4.4848484848484811E-2</v>
      </c>
      <c r="T1390" s="443">
        <f>'KYEI BEKIND - TARKWA'!S28</f>
        <v>1435.151515151515</v>
      </c>
      <c r="U1390" s="433">
        <f>'KYEI BEKIND - TARKWA'!T28</f>
        <v>30</v>
      </c>
      <c r="V1390" s="433">
        <f>'KYEI BEKIND - TARKWA'!U28</f>
        <v>3</v>
      </c>
      <c r="W1390" s="433">
        <f>'KYEI BEKIND - TARKWA'!V28</f>
        <v>33</v>
      </c>
      <c r="X1390" s="434">
        <f>'KYEI BEKIND - TARKWA'!W28</f>
        <v>148.00000000000003</v>
      </c>
      <c r="Y1390" s="434">
        <f>'KYEI BEKIND - TARKWA'!X28</f>
        <v>8.0000000000000284</v>
      </c>
      <c r="Z1390" s="443">
        <f>'KYEI BEKIND - TARKWA'!Y28</f>
        <v>8.000000000000021E-2</v>
      </c>
      <c r="AA1390" s="444">
        <f>'KYEI BEKIND - TARKWA'!Z28</f>
        <v>0.94594594594594572</v>
      </c>
      <c r="AB1390" s="446" t="str">
        <f>'KYEI BEKIND - TARKWA'!AA28</f>
        <v>LOW MAY- ORDER</v>
      </c>
      <c r="AC1390" s="443">
        <f>'KYEI BEKIND - TARKWA'!AB28</f>
        <v>2560.0000000000091</v>
      </c>
      <c r="AD1390" s="450">
        <f>Table1[[#This Row],[Stock Sell in/Sell out]]*Table1[[#This Row],[Stock Norm +Transit Time]]/Table1[[#This Row],[Stock Norm QTY]]</f>
        <v>31.21621621621621</v>
      </c>
      <c r="AE1390" s="443">
        <f>Table1[[#This Row],[Stock Norm +Transit Time]]*Table1[[#This Row],[Av. Daily Sales MT]]</f>
        <v>1.4799999999999989</v>
      </c>
    </row>
    <row r="1391" spans="1:31" hidden="1">
      <c r="A1391" s="433" t="s">
        <v>123</v>
      </c>
      <c r="B1391" s="433" t="s">
        <v>150</v>
      </c>
      <c r="C1391" s="433" t="str">
        <f>'KYEI BEKIND - TARKWA'!B29</f>
        <v>W106</v>
      </c>
      <c r="D1391" s="433" t="str">
        <f>'KYEI BEKIND - TARKWA'!C29</f>
        <v>FRYTOL 0.9L X 15 BTL</v>
      </c>
      <c r="E1391" s="433" t="str">
        <f>'KYEI BEKIND - TARKWA'!D29</f>
        <v>COOKING OIL</v>
      </c>
      <c r="F1391" s="433" t="str">
        <f>'KYEI BEKIND - TARKWA'!E29</f>
        <v>FRYTOL</v>
      </c>
      <c r="G1391" s="443">
        <f>'KYEI BEKIND - TARKWA'!F29</f>
        <v>0.79785000000000039</v>
      </c>
      <c r="H1391" s="434">
        <f>'KYEI BEKIND - TARKWA'!G29</f>
        <v>65.666666666666671</v>
      </c>
      <c r="I1391" s="443">
        <f>'KYEI BEKIND - TARKWA'!H29</f>
        <v>11447.666666666668</v>
      </c>
      <c r="J1391" s="433">
        <f>'KYEI BEKIND - TARKWA'!I29</f>
        <v>0</v>
      </c>
      <c r="K1391" s="443">
        <f>'KYEI BEKIND - TARKWA'!J29</f>
        <v>0</v>
      </c>
      <c r="L1391" s="443">
        <f>'KYEI BEKIND - TARKWA'!K29</f>
        <v>0</v>
      </c>
      <c r="M1391" s="443">
        <f>'KYEI BEKIND - TARKWA'!L29</f>
        <v>174.32994923857868</v>
      </c>
      <c r="N1391" s="433">
        <f>'KYEI BEKIND - TARKWA'!M29</f>
        <v>12</v>
      </c>
      <c r="O1391" s="444">
        <f>'KYEI BEKIND - TARKWA'!N29</f>
        <v>5.3009101141444663E-3</v>
      </c>
      <c r="P1391" s="433">
        <f>'KYEI BEKIND - TARKWA'!O29</f>
        <v>0.93667302076046421</v>
      </c>
      <c r="Q1391" s="433" t="str">
        <f>'KYEI BEKIND - TARKWA'!P29</f>
        <v>C</v>
      </c>
      <c r="R1391" s="434">
        <f>'KYEI BEKIND - TARKWA'!Q29</f>
        <v>2.9848484848484849</v>
      </c>
      <c r="S1391" s="443">
        <f>'KYEI BEKIND - TARKWA'!R29</f>
        <v>3.6265909090909106E-2</v>
      </c>
      <c r="T1391" s="443">
        <f>'KYEI BEKIND - TARKWA'!S29</f>
        <v>520.34848484848487</v>
      </c>
      <c r="U1391" s="433">
        <f>'KYEI BEKIND - TARKWA'!T29</f>
        <v>30</v>
      </c>
      <c r="V1391" s="433">
        <f>'KYEI BEKIND - TARKWA'!U29</f>
        <v>3</v>
      </c>
      <c r="W1391" s="433">
        <f>'KYEI BEKIND - TARKWA'!V29</f>
        <v>33</v>
      </c>
      <c r="X1391" s="434">
        <f>'KYEI BEKIND - TARKWA'!W29</f>
        <v>98.5</v>
      </c>
      <c r="Y1391" s="434">
        <f>'KYEI BEKIND - TARKWA'!X29</f>
        <v>98.5</v>
      </c>
      <c r="Z1391" s="443">
        <f>'KYEI BEKIND - TARKWA'!Y29</f>
        <v>1.1967750000000006</v>
      </c>
      <c r="AA1391" s="444">
        <f>'KYEI BEKIND - TARKWA'!Z29</f>
        <v>0</v>
      </c>
      <c r="AB1391" s="446" t="str">
        <f>'KYEI BEKIND - TARKWA'!AA29</f>
        <v>VERY LOW-ORDER URGENTLY</v>
      </c>
      <c r="AC1391" s="443">
        <f>'KYEI BEKIND - TARKWA'!AB29</f>
        <v>17171.5</v>
      </c>
      <c r="AD1391" s="450">
        <f>Table1[[#This Row],[Stock Sell in/Sell out]]*Table1[[#This Row],[Stock Norm +Transit Time]]/Table1[[#This Row],[Stock Norm QTY]]</f>
        <v>0</v>
      </c>
      <c r="AE1391" s="443">
        <f>Table1[[#This Row],[Stock Norm +Transit Time]]*Table1[[#This Row],[Av. Daily Sales MT]]</f>
        <v>1.1967750000000006</v>
      </c>
    </row>
    <row r="1392" spans="1:31" hidden="1">
      <c r="A1392" s="433" t="s">
        <v>123</v>
      </c>
      <c r="B1392" s="433" t="s">
        <v>150</v>
      </c>
      <c r="C1392" s="433" t="str">
        <f>'KYEI BEKIND - TARKWA'!B30</f>
        <v>W068</v>
      </c>
      <c r="D1392" s="433" t="str">
        <f>'KYEI BEKIND - TARKWA'!C30</f>
        <v>FORTUNE DELICIOUS 900G X 20</v>
      </c>
      <c r="E1392" s="433" t="str">
        <f>'KYEI BEKIND - TARKWA'!D30</f>
        <v>RICE</v>
      </c>
      <c r="F1392" s="433" t="str">
        <f>'KYEI BEKIND - TARKWA'!E30</f>
        <v>FORTUNE DELICIOUS</v>
      </c>
      <c r="G1392" s="443">
        <f>'KYEI BEKIND - TARKWA'!F30</f>
        <v>0.69599999999999995</v>
      </c>
      <c r="H1392" s="434">
        <f>'KYEI BEKIND - TARKWA'!G30</f>
        <v>38.666666666666671</v>
      </c>
      <c r="I1392" s="443">
        <f>'KYEI BEKIND - TARKWA'!H30</f>
        <v>11856.666666666666</v>
      </c>
      <c r="J1392" s="433">
        <f>'KYEI BEKIND - TARKWA'!I30</f>
        <v>184</v>
      </c>
      <c r="K1392" s="443">
        <f>'KYEI BEKIND - TARKWA'!J30</f>
        <v>3.3120000000000003</v>
      </c>
      <c r="L1392" s="443">
        <f>'KYEI BEKIND - TARKWA'!K30</f>
        <v>56421.379310344826</v>
      </c>
      <c r="M1392" s="443">
        <f>'KYEI BEKIND - TARKWA'!L30</f>
        <v>306.63793103448273</v>
      </c>
      <c r="N1392" s="433">
        <f>'KYEI BEKIND - TARKWA'!M30</f>
        <v>6</v>
      </c>
      <c r="O1392" s="444">
        <f>'KYEI BEKIND - TARKWA'!N30</f>
        <v>4.6242193889133882E-3</v>
      </c>
      <c r="P1392" s="433">
        <f>'KYEI BEKIND - TARKWA'!O30</f>
        <v>0.94129724014937766</v>
      </c>
      <c r="Q1392" s="433" t="str">
        <f>'KYEI BEKIND - TARKWA'!P30</f>
        <v>C</v>
      </c>
      <c r="R1392" s="434">
        <f>'KYEI BEKIND - TARKWA'!Q30</f>
        <v>1.7575757575757578</v>
      </c>
      <c r="S1392" s="443">
        <f>'KYEI BEKIND - TARKWA'!R30</f>
        <v>3.1636363636363636E-2</v>
      </c>
      <c r="T1392" s="443">
        <f>'KYEI BEKIND - TARKWA'!S30</f>
        <v>538.93939393939388</v>
      </c>
      <c r="U1392" s="433">
        <f>'KYEI BEKIND - TARKWA'!T30</f>
        <v>30</v>
      </c>
      <c r="V1392" s="433">
        <f>'KYEI BEKIND - TARKWA'!U30</f>
        <v>3</v>
      </c>
      <c r="W1392" s="433">
        <f>'KYEI BEKIND - TARKWA'!V30</f>
        <v>33</v>
      </c>
      <c r="X1392" s="434">
        <f>'KYEI BEKIND - TARKWA'!W30</f>
        <v>58.000000000000007</v>
      </c>
      <c r="Y1392" s="434">
        <f>'KYEI BEKIND - TARKWA'!X30</f>
        <v>0</v>
      </c>
      <c r="Z1392" s="443">
        <f>'KYEI BEKIND - TARKWA'!Y30</f>
        <v>0</v>
      </c>
      <c r="AA1392" s="444">
        <f>'KYEI BEKIND - TARKWA'!Z30</f>
        <v>3.172413793103448</v>
      </c>
      <c r="AB1392" s="446" t="str">
        <f>'KYEI BEKIND - TARKWA'!AA30</f>
        <v>VERY HIGH-DON’T ORDER</v>
      </c>
      <c r="AC1392" s="443">
        <f>'KYEI BEKIND - TARKWA'!AB30</f>
        <v>0</v>
      </c>
      <c r="AD1392" s="450">
        <f>Table1[[#This Row],[Stock Sell in/Sell out]]*Table1[[#This Row],[Stock Norm +Transit Time]]/Table1[[#This Row],[Stock Norm QTY]]</f>
        <v>104.68965517241378</v>
      </c>
      <c r="AE1392" s="443">
        <f>Table1[[#This Row],[Stock Norm +Transit Time]]*Table1[[#This Row],[Av. Daily Sales MT]]</f>
        <v>1.044</v>
      </c>
    </row>
    <row r="1393" spans="1:31" hidden="1">
      <c r="A1393" s="433" t="s">
        <v>123</v>
      </c>
      <c r="B1393" s="433" t="s">
        <v>150</v>
      </c>
      <c r="C1393" s="433" t="str">
        <f>'KYEI BEKIND - TARKWA'!B31</f>
        <v>W090</v>
      </c>
      <c r="D1393" s="433" t="str">
        <f>'KYEI BEKIND - TARKWA'!C31</f>
        <v>ALIFE 225G LEMON</v>
      </c>
      <c r="E1393" s="433" t="str">
        <f>'KYEI BEKIND - TARKWA'!D31</f>
        <v>SOAP</v>
      </c>
      <c r="F1393" s="433" t="str">
        <f>'KYEI BEKIND - TARKWA'!E31</f>
        <v>ALIFE</v>
      </c>
      <c r="G1393" s="443">
        <f>'KYEI BEKIND - TARKWA'!F31</f>
        <v>0.65675999999999979</v>
      </c>
      <c r="H1393" s="434">
        <f>'KYEI BEKIND - TARKWA'!G31</f>
        <v>162</v>
      </c>
      <c r="I1393" s="443">
        <f>'KYEI BEKIND - TARKWA'!H31</f>
        <v>15971.663333333334</v>
      </c>
      <c r="J1393" s="433">
        <f>'KYEI BEKIND - TARKWA'!I31</f>
        <v>13</v>
      </c>
      <c r="K1393" s="443">
        <f>'KYEI BEKIND - TARKWA'!J31</f>
        <v>5.2649999999999995E-2</v>
      </c>
      <c r="L1393" s="443">
        <f>'KYEI BEKIND - TARKWA'!K31</f>
        <v>1281.6766872427984</v>
      </c>
      <c r="M1393" s="443">
        <f>'KYEI BEKIND - TARKWA'!L31</f>
        <v>98.59051440329219</v>
      </c>
      <c r="N1393" s="433">
        <f>'KYEI BEKIND - TARKWA'!M31</f>
        <v>18</v>
      </c>
      <c r="O1393" s="444">
        <f>'KYEI BEKIND - TARKWA'!N31</f>
        <v>4.3635090888832703E-3</v>
      </c>
      <c r="P1393" s="433">
        <f>'KYEI BEKIND - TARKWA'!O31</f>
        <v>0.94566074923826093</v>
      </c>
      <c r="Q1393" s="433" t="str">
        <f>'KYEI BEKIND - TARKWA'!P31</f>
        <v>C</v>
      </c>
      <c r="R1393" s="434">
        <f>'KYEI BEKIND - TARKWA'!Q31</f>
        <v>7.3636363636363633</v>
      </c>
      <c r="S1393" s="443">
        <f>'KYEI BEKIND - TARKWA'!R31</f>
        <v>2.9852727272727263E-2</v>
      </c>
      <c r="T1393" s="443">
        <f>'KYEI BEKIND - TARKWA'!S31</f>
        <v>725.98469696969698</v>
      </c>
      <c r="U1393" s="433">
        <f>'KYEI BEKIND - TARKWA'!T31</f>
        <v>30</v>
      </c>
      <c r="V1393" s="433">
        <f>'KYEI BEKIND - TARKWA'!U31</f>
        <v>3</v>
      </c>
      <c r="W1393" s="433">
        <f>'KYEI BEKIND - TARKWA'!V31</f>
        <v>33</v>
      </c>
      <c r="X1393" s="434">
        <f>'KYEI BEKIND - TARKWA'!W31</f>
        <v>243</v>
      </c>
      <c r="Y1393" s="434">
        <f>'KYEI BEKIND - TARKWA'!X31</f>
        <v>230</v>
      </c>
      <c r="Z1393" s="443">
        <f>'KYEI BEKIND - TARKWA'!Y31</f>
        <v>0.93243703703703673</v>
      </c>
      <c r="AA1393" s="444">
        <f>'KYEI BEKIND - TARKWA'!Z31</f>
        <v>5.3497942386831275E-2</v>
      </c>
      <c r="AB1393" s="446" t="str">
        <f>'KYEI BEKIND - TARKWA'!AA31</f>
        <v>VERY LOW-ORDER URGENTLY</v>
      </c>
      <c r="AC1393" s="443">
        <f>'KYEI BEKIND - TARKWA'!AB31</f>
        <v>22675.818312757205</v>
      </c>
      <c r="AD1393" s="450">
        <f>Table1[[#This Row],[Stock Sell in/Sell out]]*Table1[[#This Row],[Stock Norm +Transit Time]]/Table1[[#This Row],[Stock Norm QTY]]</f>
        <v>1.7654320987654322</v>
      </c>
      <c r="AE1393" s="443">
        <f>Table1[[#This Row],[Stock Norm +Transit Time]]*Table1[[#This Row],[Av. Daily Sales MT]]</f>
        <v>0.98513999999999968</v>
      </c>
    </row>
    <row r="1394" spans="1:31" hidden="1">
      <c r="A1394" s="433" t="s">
        <v>123</v>
      </c>
      <c r="B1394" s="433" t="s">
        <v>150</v>
      </c>
      <c r="C1394" s="433" t="str">
        <f>'KYEI BEKIND - TARKWA'!B32</f>
        <v>W194</v>
      </c>
      <c r="D1394" s="433" t="str">
        <f>'KYEI BEKIND - TARKWA'!C32</f>
        <v>ALIFE MEDICATED 18X200G</v>
      </c>
      <c r="E1394" s="433" t="str">
        <f>'KYEI BEKIND - TARKWA'!D32</f>
        <v>SOAP</v>
      </c>
      <c r="F1394" s="433" t="str">
        <f>'KYEI BEKIND - TARKWA'!E32</f>
        <v>ALIFE</v>
      </c>
      <c r="G1394" s="443">
        <f>'KYEI BEKIND - TARKWA'!F32</f>
        <v>0.64260000000000028</v>
      </c>
      <c r="H1394" s="434">
        <f>'KYEI BEKIND - TARKWA'!G32</f>
        <v>178.33333333333331</v>
      </c>
      <c r="I1394" s="443">
        <f>'KYEI BEKIND - TARKWA'!H32</f>
        <v>17314.863333333335</v>
      </c>
      <c r="J1394" s="433">
        <f>'KYEI BEKIND - TARKWA'!I32</f>
        <v>20</v>
      </c>
      <c r="K1394" s="443">
        <f>'KYEI BEKIND - TARKWA'!J32</f>
        <v>7.1999999999999995E-2</v>
      </c>
      <c r="L1394" s="443">
        <f>'KYEI BEKIND - TARKWA'!K32</f>
        <v>1941.8538317757011</v>
      </c>
      <c r="M1394" s="443">
        <f>'KYEI BEKIND - TARKWA'!L32</f>
        <v>97.092691588785058</v>
      </c>
      <c r="N1394" s="433">
        <f>'KYEI BEKIND - TARKWA'!M32</f>
        <v>18</v>
      </c>
      <c r="O1394" s="444">
        <f>'KYEI BEKIND - TARKWA'!N32</f>
        <v>4.2694301426950349E-3</v>
      </c>
      <c r="P1394" s="433">
        <f>'KYEI BEKIND - TARKWA'!O32</f>
        <v>0.94993017938095592</v>
      </c>
      <c r="Q1394" s="433" t="str">
        <f>'KYEI BEKIND - TARKWA'!P32</f>
        <v>C</v>
      </c>
      <c r="R1394" s="434">
        <f>'KYEI BEKIND - TARKWA'!Q32</f>
        <v>8.1060606060606055</v>
      </c>
      <c r="S1394" s="443">
        <f>'KYEI BEKIND - TARKWA'!R32</f>
        <v>2.9209090909090921E-2</v>
      </c>
      <c r="T1394" s="443">
        <f>'KYEI BEKIND - TARKWA'!S32</f>
        <v>787.0392424242425</v>
      </c>
      <c r="U1394" s="433">
        <f>'KYEI BEKIND - TARKWA'!T32</f>
        <v>30</v>
      </c>
      <c r="V1394" s="433">
        <f>'KYEI BEKIND - TARKWA'!U32</f>
        <v>3</v>
      </c>
      <c r="W1394" s="433">
        <f>'KYEI BEKIND - TARKWA'!V32</f>
        <v>33</v>
      </c>
      <c r="X1394" s="434">
        <f>'KYEI BEKIND - TARKWA'!W32</f>
        <v>267.5</v>
      </c>
      <c r="Y1394" s="434">
        <f>'KYEI BEKIND - TARKWA'!X32</f>
        <v>247.5</v>
      </c>
      <c r="Z1394" s="443">
        <f>'KYEI BEKIND - TARKWA'!Y32</f>
        <v>0.89183271028037436</v>
      </c>
      <c r="AA1394" s="444">
        <f>'KYEI BEKIND - TARKWA'!Z32</f>
        <v>7.476635514018691E-2</v>
      </c>
      <c r="AB1394" s="446" t="str">
        <f>'KYEI BEKIND - TARKWA'!AA32</f>
        <v>VERY LOW-ORDER URGENTLY</v>
      </c>
      <c r="AC1394" s="443">
        <f>'KYEI BEKIND - TARKWA'!AB32</f>
        <v>24030.441168224301</v>
      </c>
      <c r="AD1394" s="450">
        <f>Table1[[#This Row],[Stock Sell in/Sell out]]*Table1[[#This Row],[Stock Norm +Transit Time]]/Table1[[#This Row],[Stock Norm QTY]]</f>
        <v>2.4672897196261681</v>
      </c>
      <c r="AE1394" s="443">
        <f>Table1[[#This Row],[Stock Norm +Transit Time]]*Table1[[#This Row],[Av. Daily Sales MT]]</f>
        <v>0.96390000000000042</v>
      </c>
    </row>
    <row r="1395" spans="1:31" hidden="1">
      <c r="A1395" s="433" t="s">
        <v>123</v>
      </c>
      <c r="B1395" s="433" t="s">
        <v>150</v>
      </c>
      <c r="C1395" s="433" t="str">
        <f>'KYEI BEKIND - TARKWA'!B33</f>
        <v>W112</v>
      </c>
      <c r="D1395" s="433" t="str">
        <f>'KYEI BEKIND - TARKWA'!C33</f>
        <v>FORTUNE DELIGHT 4.5KG</v>
      </c>
      <c r="E1395" s="433" t="str">
        <f>'KYEI BEKIND - TARKWA'!D33</f>
        <v>RICE</v>
      </c>
      <c r="F1395" s="433" t="str">
        <f>'KYEI BEKIND - TARKWA'!E33</f>
        <v>FORTUNE DELIGHT</v>
      </c>
      <c r="G1395" s="443">
        <f>'KYEI BEKIND - TARKWA'!F33</f>
        <v>0.5625</v>
      </c>
      <c r="H1395" s="434">
        <f>'KYEI BEKIND - TARKWA'!G33</f>
        <v>25</v>
      </c>
      <c r="I1395" s="443">
        <f>'KYEI BEKIND - TARKWA'!H33</f>
        <v>11546.666666666668</v>
      </c>
      <c r="J1395" s="433">
        <f>'KYEI BEKIND - TARKWA'!I33</f>
        <v>113</v>
      </c>
      <c r="K1395" s="443">
        <f>'KYEI BEKIND - TARKWA'!J33</f>
        <v>2.5425</v>
      </c>
      <c r="L1395" s="443">
        <f>'KYEI BEKIND - TARKWA'!K33</f>
        <v>52190.933333333342</v>
      </c>
      <c r="M1395" s="443">
        <f>'KYEI BEKIND - TARKWA'!L33</f>
        <v>461.86666666666673</v>
      </c>
      <c r="N1395" s="433">
        <f>'KYEI BEKIND - TARKWA'!M33</f>
        <v>1</v>
      </c>
      <c r="O1395" s="444">
        <f>'KYEI BEKIND - TARKWA'!N33</f>
        <v>3.7372462733675014E-3</v>
      </c>
      <c r="P1395" s="433">
        <f>'KYEI BEKIND - TARKWA'!O33</f>
        <v>0.95366742565432339</v>
      </c>
      <c r="Q1395" s="433" t="str">
        <f>'KYEI BEKIND - TARKWA'!P33</f>
        <v>C</v>
      </c>
      <c r="R1395" s="434">
        <f>'KYEI BEKIND - TARKWA'!Q33</f>
        <v>1.1363636363636365</v>
      </c>
      <c r="S1395" s="443">
        <f>'KYEI BEKIND - TARKWA'!R33</f>
        <v>2.556818181818182E-2</v>
      </c>
      <c r="T1395" s="443">
        <f>'KYEI BEKIND - TARKWA'!S33</f>
        <v>524.84848484848487</v>
      </c>
      <c r="U1395" s="433">
        <f>'KYEI BEKIND - TARKWA'!T33</f>
        <v>30</v>
      </c>
      <c r="V1395" s="433">
        <f>'KYEI BEKIND - TARKWA'!U33</f>
        <v>3</v>
      </c>
      <c r="W1395" s="433">
        <f>'KYEI BEKIND - TARKWA'!V33</f>
        <v>33</v>
      </c>
      <c r="X1395" s="434">
        <f>'KYEI BEKIND - TARKWA'!W33</f>
        <v>37.5</v>
      </c>
      <c r="Y1395" s="434">
        <f>'KYEI BEKIND - TARKWA'!X33</f>
        <v>0</v>
      </c>
      <c r="Z1395" s="443">
        <f>'KYEI BEKIND - TARKWA'!Y33</f>
        <v>0</v>
      </c>
      <c r="AA1395" s="444">
        <f>'KYEI BEKIND - TARKWA'!Z33</f>
        <v>3.0133333333333332</v>
      </c>
      <c r="AB1395" s="446" t="str">
        <f>'KYEI BEKIND - TARKWA'!AA33</f>
        <v>VERY HIGH-DON’T ORDER</v>
      </c>
      <c r="AC1395" s="443">
        <f>'KYEI BEKIND - TARKWA'!AB33</f>
        <v>0</v>
      </c>
      <c r="AD1395" s="450">
        <f>Table1[[#This Row],[Stock Sell in/Sell out]]*Table1[[#This Row],[Stock Norm +Transit Time]]/Table1[[#This Row],[Stock Norm QTY]]</f>
        <v>99.44</v>
      </c>
      <c r="AE1395" s="443">
        <f>Table1[[#This Row],[Stock Norm +Transit Time]]*Table1[[#This Row],[Av. Daily Sales MT]]</f>
        <v>0.84375</v>
      </c>
    </row>
    <row r="1396" spans="1:31" hidden="1">
      <c r="A1396" s="433" t="s">
        <v>123</v>
      </c>
      <c r="B1396" s="433" t="s">
        <v>150</v>
      </c>
      <c r="C1396" s="433" t="str">
        <f>'KYEI BEKIND - TARKWA'!B34</f>
        <v>W184</v>
      </c>
      <c r="D1396" s="433" t="str">
        <f>'KYEI BEKIND - TARKWA'!C34</f>
        <v>JAMAA WHITE 200GM</v>
      </c>
      <c r="E1396" s="433" t="str">
        <f>'KYEI BEKIND - TARKWA'!D34</f>
        <v>SOAP</v>
      </c>
      <c r="F1396" s="433" t="str">
        <f>'KYEI BEKIND - TARKWA'!E34</f>
        <v>JAMAA</v>
      </c>
      <c r="G1396" s="443">
        <f>'KYEI BEKIND - TARKWA'!F34</f>
        <v>0.55967999999999973</v>
      </c>
      <c r="H1396" s="434">
        <f>'KYEI BEKIND - TARKWA'!G34</f>
        <v>106</v>
      </c>
      <c r="I1396" s="443">
        <f>'KYEI BEKIND - TARKWA'!H34</f>
        <v>21324.6</v>
      </c>
      <c r="J1396" s="433">
        <f>'KYEI BEKIND - TARKWA'!I34</f>
        <v>0</v>
      </c>
      <c r="K1396" s="443">
        <f>'KYEI BEKIND - TARKWA'!J34</f>
        <v>0</v>
      </c>
      <c r="L1396" s="443">
        <f>'KYEI BEKIND - TARKWA'!K34</f>
        <v>0</v>
      </c>
      <c r="M1396" s="443">
        <f>'KYEI BEKIND - TARKWA'!L34</f>
        <v>201.1754716981132</v>
      </c>
      <c r="N1396" s="433">
        <f>'KYEI BEKIND - TARKWA'!M34</f>
        <v>5</v>
      </c>
      <c r="O1396" s="444">
        <f>'KYEI BEKIND - TARKWA'!N34</f>
        <v>3.7185102120503503E-3</v>
      </c>
      <c r="P1396" s="433">
        <f>'KYEI BEKIND - TARKWA'!O34</f>
        <v>0.95738593586637377</v>
      </c>
      <c r="Q1396" s="433" t="str">
        <f>'KYEI BEKIND - TARKWA'!P34</f>
        <v>C</v>
      </c>
      <c r="R1396" s="434">
        <f>'KYEI BEKIND - TARKWA'!Q34</f>
        <v>4.8181818181818183</v>
      </c>
      <c r="S1396" s="443">
        <f>'KYEI BEKIND - TARKWA'!R34</f>
        <v>2.5439999999999987E-2</v>
      </c>
      <c r="T1396" s="443">
        <f>'KYEI BEKIND - TARKWA'!S34</f>
        <v>969.3</v>
      </c>
      <c r="U1396" s="433">
        <f>'KYEI BEKIND - TARKWA'!T34</f>
        <v>30</v>
      </c>
      <c r="V1396" s="433">
        <f>'KYEI BEKIND - TARKWA'!U34</f>
        <v>3</v>
      </c>
      <c r="W1396" s="433">
        <f>'KYEI BEKIND - TARKWA'!V34</f>
        <v>33</v>
      </c>
      <c r="X1396" s="434">
        <f>'KYEI BEKIND - TARKWA'!W34</f>
        <v>159</v>
      </c>
      <c r="Y1396" s="434">
        <f>'KYEI BEKIND - TARKWA'!X34</f>
        <v>159</v>
      </c>
      <c r="Z1396" s="443">
        <f>'KYEI BEKIND - TARKWA'!Y34</f>
        <v>0.8395199999999996</v>
      </c>
      <c r="AA1396" s="444">
        <f>'KYEI BEKIND - TARKWA'!Z34</f>
        <v>0</v>
      </c>
      <c r="AB1396" s="446" t="str">
        <f>'KYEI BEKIND - TARKWA'!AA34</f>
        <v>VERY LOW-ORDER URGENTLY</v>
      </c>
      <c r="AC1396" s="443">
        <f>'KYEI BEKIND - TARKWA'!AB34</f>
        <v>31986.899999999998</v>
      </c>
      <c r="AD1396" s="450">
        <f>Table1[[#This Row],[Stock Sell in/Sell out]]*Table1[[#This Row],[Stock Norm +Transit Time]]/Table1[[#This Row],[Stock Norm QTY]]</f>
        <v>0</v>
      </c>
      <c r="AE1396" s="443">
        <f>Table1[[#This Row],[Stock Norm +Transit Time]]*Table1[[#This Row],[Av. Daily Sales MT]]</f>
        <v>0.8395199999999996</v>
      </c>
    </row>
    <row r="1397" spans="1:31" hidden="1">
      <c r="A1397" s="433" t="s">
        <v>123</v>
      </c>
      <c r="B1397" s="433" t="s">
        <v>150</v>
      </c>
      <c r="C1397" s="433" t="str">
        <f>'KYEI BEKIND - TARKWA'!B35</f>
        <v>W152</v>
      </c>
      <c r="D1397" s="433" t="str">
        <f>'KYEI BEKIND - TARKWA'!C35</f>
        <v>FRYTOL SFO 0.9L</v>
      </c>
      <c r="E1397" s="433" t="str">
        <f>'KYEI BEKIND - TARKWA'!D35</f>
        <v>SUNFLOWER OIL</v>
      </c>
      <c r="F1397" s="433" t="str">
        <f>'KYEI BEKIND - TARKWA'!E35</f>
        <v>FRYTOL</v>
      </c>
      <c r="G1397" s="443">
        <f>'KYEI BEKIND - TARKWA'!F35</f>
        <v>0.53866999999999965</v>
      </c>
      <c r="H1397" s="434">
        <f>'KYEI BEKIND - TARKWA'!G35</f>
        <v>47.666666666666671</v>
      </c>
      <c r="I1397" s="443">
        <f>'KYEI BEKIND - TARKWA'!H35</f>
        <v>15143.076666666679</v>
      </c>
      <c r="J1397" s="433">
        <f>'KYEI BEKIND - TARKWA'!I35</f>
        <v>39</v>
      </c>
      <c r="K1397" s="443">
        <f>'KYEI BEKIND - TARKWA'!J35</f>
        <v>0.38844000000000006</v>
      </c>
      <c r="L1397" s="443">
        <f>'KYEI BEKIND - TARKWA'!K35</f>
        <v>12389.790000000008</v>
      </c>
      <c r="M1397" s="443">
        <f>'KYEI BEKIND - TARKWA'!L35</f>
        <v>317.68692307692328</v>
      </c>
      <c r="N1397" s="433">
        <f>'KYEI BEKIND - TARKWA'!M35</f>
        <v>40</v>
      </c>
      <c r="O1397" s="444">
        <f>'KYEI BEKIND - TARKWA'!N35</f>
        <v>3.5789199112442145E-3</v>
      </c>
      <c r="P1397" s="433">
        <f>'KYEI BEKIND - TARKWA'!O35</f>
        <v>0.96096485577761803</v>
      </c>
      <c r="Q1397" s="433" t="str">
        <f>'KYEI BEKIND - TARKWA'!P35</f>
        <v>C</v>
      </c>
      <c r="R1397" s="434">
        <f>'KYEI BEKIND - TARKWA'!Q35</f>
        <v>2.166666666666667</v>
      </c>
      <c r="S1397" s="443">
        <f>'KYEI BEKIND - TARKWA'!R35</f>
        <v>2.4484999999999982E-2</v>
      </c>
      <c r="T1397" s="443">
        <f>'KYEI BEKIND - TARKWA'!S35</f>
        <v>688.32166666666717</v>
      </c>
      <c r="U1397" s="433">
        <f>'KYEI BEKIND - TARKWA'!T35</f>
        <v>30</v>
      </c>
      <c r="V1397" s="433">
        <f>'KYEI BEKIND - TARKWA'!U35</f>
        <v>3</v>
      </c>
      <c r="W1397" s="433">
        <f>'KYEI BEKIND - TARKWA'!V35</f>
        <v>33</v>
      </c>
      <c r="X1397" s="434">
        <f>'KYEI BEKIND - TARKWA'!W35</f>
        <v>71.500000000000014</v>
      </c>
      <c r="Y1397" s="434">
        <f>'KYEI BEKIND - TARKWA'!X35</f>
        <v>32.500000000000014</v>
      </c>
      <c r="Z1397" s="443">
        <f>'KYEI BEKIND - TARKWA'!Y35</f>
        <v>0.36727499999999991</v>
      </c>
      <c r="AA1397" s="444">
        <f>'KYEI BEKIND - TARKWA'!Z35</f>
        <v>0.5454545454545453</v>
      </c>
      <c r="AB1397" s="446" t="str">
        <f>'KYEI BEKIND - TARKWA'!AA35</f>
        <v>VERY LOW-ORDER URGENTLY</v>
      </c>
      <c r="AC1397" s="443">
        <f>'KYEI BEKIND - TARKWA'!AB35</f>
        <v>10324.825000000012</v>
      </c>
      <c r="AD1397" s="450">
        <f>Table1[[#This Row],[Stock Sell in/Sell out]]*Table1[[#This Row],[Stock Norm +Transit Time]]/Table1[[#This Row],[Stock Norm QTY]]</f>
        <v>17.999999999999996</v>
      </c>
      <c r="AE1397" s="443">
        <f>Table1[[#This Row],[Stock Norm +Transit Time]]*Table1[[#This Row],[Av. Daily Sales MT]]</f>
        <v>0.80800499999999942</v>
      </c>
    </row>
    <row r="1398" spans="1:31" hidden="1">
      <c r="A1398" s="433" t="s">
        <v>123</v>
      </c>
      <c r="B1398" s="433" t="s">
        <v>150</v>
      </c>
      <c r="C1398" s="433" t="str">
        <f>'KYEI BEKIND - TARKWA'!B36</f>
        <v>W080</v>
      </c>
      <c r="D1398" s="433" t="str">
        <f>'KYEI BEKIND - TARKWA'!C36</f>
        <v>ALIFE MEDICATED 40 X 100G</v>
      </c>
      <c r="E1398" s="433" t="str">
        <f>'KYEI BEKIND - TARKWA'!D36</f>
        <v>SOAP</v>
      </c>
      <c r="F1398" s="433" t="str">
        <f>'KYEI BEKIND - TARKWA'!E36</f>
        <v>ALIFE</v>
      </c>
      <c r="G1398" s="443">
        <f>'KYEI BEKIND - TARKWA'!F36</f>
        <v>0.4613333333333336</v>
      </c>
      <c r="H1398" s="434">
        <f>'KYEI BEKIND - TARKWA'!G36</f>
        <v>115</v>
      </c>
      <c r="I1398" s="443">
        <f>'KYEI BEKIND - TARKWA'!H36</f>
        <v>11486.599999999999</v>
      </c>
      <c r="J1398" s="433">
        <f>'KYEI BEKIND - TARKWA'!I36</f>
        <v>98</v>
      </c>
      <c r="K1398" s="443">
        <f>'KYEI BEKIND - TARKWA'!J36</f>
        <v>0.39200000000000002</v>
      </c>
      <c r="L1398" s="443">
        <f>'KYEI BEKIND - TARKWA'!K36</f>
        <v>9788.5808695652158</v>
      </c>
      <c r="M1398" s="443">
        <f>'KYEI BEKIND - TARKWA'!L36</f>
        <v>99.883478260869552</v>
      </c>
      <c r="N1398" s="433">
        <f>'KYEI BEKIND - TARKWA'!M36</f>
        <v>1</v>
      </c>
      <c r="O1398" s="444">
        <f>'KYEI BEKIND - TARKWA'!N36</f>
        <v>3.0650956102759256E-3</v>
      </c>
      <c r="P1398" s="433">
        <f>'KYEI BEKIND - TARKWA'!O36</f>
        <v>0.96402995138789394</v>
      </c>
      <c r="Q1398" s="433" t="str">
        <f>'KYEI BEKIND - TARKWA'!P36</f>
        <v>C</v>
      </c>
      <c r="R1398" s="434">
        <f>'KYEI BEKIND - TARKWA'!Q36</f>
        <v>5.2272727272727275</v>
      </c>
      <c r="S1398" s="443">
        <f>'KYEI BEKIND - TARKWA'!R36</f>
        <v>2.0969696969696982E-2</v>
      </c>
      <c r="T1398" s="443">
        <f>'KYEI BEKIND - TARKWA'!S36</f>
        <v>522.11818181818171</v>
      </c>
      <c r="U1398" s="433">
        <f>'KYEI BEKIND - TARKWA'!T36</f>
        <v>30</v>
      </c>
      <c r="V1398" s="433">
        <f>'KYEI BEKIND - TARKWA'!U36</f>
        <v>3</v>
      </c>
      <c r="W1398" s="433">
        <f>'KYEI BEKIND - TARKWA'!V36</f>
        <v>33</v>
      </c>
      <c r="X1398" s="434">
        <f>'KYEI BEKIND - TARKWA'!W36</f>
        <v>172.5</v>
      </c>
      <c r="Y1398" s="434">
        <f>'KYEI BEKIND - TARKWA'!X36</f>
        <v>74.5</v>
      </c>
      <c r="Z1398" s="443">
        <f>'KYEI BEKIND - TARKWA'!Y36</f>
        <v>0.29886376811594217</v>
      </c>
      <c r="AA1398" s="444">
        <f>'KYEI BEKIND - TARKWA'!Z36</f>
        <v>0.56811594202898552</v>
      </c>
      <c r="AB1398" s="446" t="str">
        <f>'KYEI BEKIND - TARKWA'!AA36</f>
        <v>VERY LOW-ORDER URGENTLY</v>
      </c>
      <c r="AC1398" s="443">
        <f>'KYEI BEKIND - TARKWA'!AB36</f>
        <v>7441.319130434782</v>
      </c>
      <c r="AD1398" s="450">
        <f>Table1[[#This Row],[Stock Sell in/Sell out]]*Table1[[#This Row],[Stock Norm +Transit Time]]/Table1[[#This Row],[Stock Norm QTY]]</f>
        <v>18.747826086956522</v>
      </c>
      <c r="AE1398" s="443">
        <f>Table1[[#This Row],[Stock Norm +Transit Time]]*Table1[[#This Row],[Av. Daily Sales MT]]</f>
        <v>0.69200000000000039</v>
      </c>
    </row>
    <row r="1399" spans="1:31" hidden="1">
      <c r="A1399" s="433" t="s">
        <v>123</v>
      </c>
      <c r="B1399" s="433" t="s">
        <v>150</v>
      </c>
      <c r="C1399" s="433" t="str">
        <f>'KYEI BEKIND - TARKWA'!B37</f>
        <v>W227</v>
      </c>
      <c r="D1399" s="433" t="str">
        <f>'KYEI BEKIND - TARKWA'!C37</f>
        <v>JAMAA WHITE SOAP 120GM</v>
      </c>
      <c r="E1399" s="433" t="str">
        <f>'KYEI BEKIND - TARKWA'!D37</f>
        <v>SOAP</v>
      </c>
      <c r="F1399" s="433" t="str">
        <f>'KYEI BEKIND - TARKWA'!E37</f>
        <v>JAMAA</v>
      </c>
      <c r="G1399" s="443">
        <f>'KYEI BEKIND - TARKWA'!F37</f>
        <v>0.46128000000000019</v>
      </c>
      <c r="H1399" s="434">
        <f>'KYEI BEKIND - TARKWA'!G37</f>
        <v>77.333333333333329</v>
      </c>
      <c r="I1399" s="443">
        <f>'KYEI BEKIND - TARKWA'!H37</f>
        <v>3283.6400000000003</v>
      </c>
      <c r="J1399" s="433">
        <f>'KYEI BEKIND - TARKWA'!I37</f>
        <v>0</v>
      </c>
      <c r="K1399" s="443">
        <f>'KYEI BEKIND - TARKWA'!J37</f>
        <v>0</v>
      </c>
      <c r="L1399" s="443">
        <f>'KYEI BEKIND - TARKWA'!K37</f>
        <v>0</v>
      </c>
      <c r="M1399" s="443">
        <f>'KYEI BEKIND - TARKWA'!L37</f>
        <v>42.460862068965525</v>
      </c>
      <c r="N1399" s="433">
        <f>'KYEI BEKIND - TARKWA'!M37</f>
        <v>12</v>
      </c>
      <c r="O1399" s="444">
        <f>'KYEI BEKIND - TARKWA'!N37</f>
        <v>3.0647412639625985E-3</v>
      </c>
      <c r="P1399" s="433">
        <f>'KYEI BEKIND - TARKWA'!O37</f>
        <v>0.96709469265185655</v>
      </c>
      <c r="Q1399" s="433" t="str">
        <f>'KYEI BEKIND - TARKWA'!P37</f>
        <v>C</v>
      </c>
      <c r="R1399" s="434">
        <f>'KYEI BEKIND - TARKWA'!Q37</f>
        <v>3.5151515151515151</v>
      </c>
      <c r="S1399" s="443">
        <f>'KYEI BEKIND - TARKWA'!R37</f>
        <v>2.0967272727272737E-2</v>
      </c>
      <c r="T1399" s="443">
        <f>'KYEI BEKIND - TARKWA'!S37</f>
        <v>149.25636363636366</v>
      </c>
      <c r="U1399" s="433">
        <f>'KYEI BEKIND - TARKWA'!T37</f>
        <v>30</v>
      </c>
      <c r="V1399" s="433">
        <f>'KYEI BEKIND - TARKWA'!U37</f>
        <v>3</v>
      </c>
      <c r="W1399" s="433">
        <f>'KYEI BEKIND - TARKWA'!V37</f>
        <v>33</v>
      </c>
      <c r="X1399" s="434">
        <f>'KYEI BEKIND - TARKWA'!W37</f>
        <v>116</v>
      </c>
      <c r="Y1399" s="434">
        <f>'KYEI BEKIND - TARKWA'!X37</f>
        <v>116</v>
      </c>
      <c r="Z1399" s="443">
        <f>'KYEI BEKIND - TARKWA'!Y37</f>
        <v>0.69192000000000031</v>
      </c>
      <c r="AA1399" s="444">
        <f>'KYEI BEKIND - TARKWA'!Z37</f>
        <v>0</v>
      </c>
      <c r="AB1399" s="446" t="str">
        <f>'KYEI BEKIND - TARKWA'!AA37</f>
        <v>VERY LOW-ORDER URGENTLY</v>
      </c>
      <c r="AC1399" s="443">
        <f>'KYEI BEKIND - TARKWA'!AB37</f>
        <v>4925.4600000000009</v>
      </c>
      <c r="AD1399" s="450">
        <f>Table1[[#This Row],[Stock Sell in/Sell out]]*Table1[[#This Row],[Stock Norm +Transit Time]]/Table1[[#This Row],[Stock Norm QTY]]</f>
        <v>0</v>
      </c>
      <c r="AE1399" s="443">
        <f>Table1[[#This Row],[Stock Norm +Transit Time]]*Table1[[#This Row],[Av. Daily Sales MT]]</f>
        <v>0.69192000000000031</v>
      </c>
    </row>
    <row r="1400" spans="1:31" hidden="1">
      <c r="A1400" s="433" t="s">
        <v>123</v>
      </c>
      <c r="B1400" s="433" t="s">
        <v>150</v>
      </c>
      <c r="C1400" s="433" t="str">
        <f>'KYEI BEKIND - TARKWA'!B38</f>
        <v>W226</v>
      </c>
      <c r="D1400" s="433" t="str">
        <f>'KYEI BEKIND - TARKWA'!C38</f>
        <v>JAMAA BLUE SOAP 48X120GM</v>
      </c>
      <c r="E1400" s="433" t="str">
        <f>'KYEI BEKIND - TARKWA'!D38</f>
        <v>SOAP</v>
      </c>
      <c r="F1400" s="433" t="str">
        <f>'KYEI BEKIND - TARKWA'!E38</f>
        <v>JAMAA</v>
      </c>
      <c r="G1400" s="443">
        <f>'KYEI BEKIND - TARKWA'!F38</f>
        <v>0.44159999999999983</v>
      </c>
      <c r="H1400" s="434">
        <f>'KYEI BEKIND - TARKWA'!G38</f>
        <v>75.333333333333329</v>
      </c>
      <c r="I1400" s="443">
        <f>'KYEI BEKIND - TARKWA'!H38</f>
        <v>3143.8200000000011</v>
      </c>
      <c r="J1400" s="433">
        <f>'KYEI BEKIND - TARKWA'!I38</f>
        <v>0</v>
      </c>
      <c r="K1400" s="443">
        <f>'KYEI BEKIND - TARKWA'!J38</f>
        <v>0</v>
      </c>
      <c r="L1400" s="443">
        <f>'KYEI BEKIND - TARKWA'!K38</f>
        <v>0</v>
      </c>
      <c r="M1400" s="443">
        <f>'KYEI BEKIND - TARKWA'!L38</f>
        <v>41.73212389380533</v>
      </c>
      <c r="N1400" s="433">
        <f>'KYEI BEKIND - TARKWA'!M38</f>
        <v>10</v>
      </c>
      <c r="O1400" s="444">
        <f>'KYEI BEKIND - TARKWA'!N38</f>
        <v>2.9339874743450453E-3</v>
      </c>
      <c r="P1400" s="433">
        <f>'KYEI BEKIND - TARKWA'!O38</f>
        <v>0.97002868012620158</v>
      </c>
      <c r="Q1400" s="433" t="str">
        <f>'KYEI BEKIND - TARKWA'!P38</f>
        <v>C</v>
      </c>
      <c r="R1400" s="434">
        <f>'KYEI BEKIND - TARKWA'!Q38</f>
        <v>3.4242424242424239</v>
      </c>
      <c r="S1400" s="443">
        <f>'KYEI BEKIND - TARKWA'!R38</f>
        <v>2.0072727272727266E-2</v>
      </c>
      <c r="T1400" s="443">
        <f>'KYEI BEKIND - TARKWA'!S38</f>
        <v>142.90090909090915</v>
      </c>
      <c r="U1400" s="433">
        <f>'KYEI BEKIND - TARKWA'!T38</f>
        <v>30</v>
      </c>
      <c r="V1400" s="433">
        <f>'KYEI BEKIND - TARKWA'!U38</f>
        <v>3</v>
      </c>
      <c r="W1400" s="433">
        <f>'KYEI BEKIND - TARKWA'!V38</f>
        <v>33</v>
      </c>
      <c r="X1400" s="434">
        <f>'KYEI BEKIND - TARKWA'!W38</f>
        <v>112.99999999999999</v>
      </c>
      <c r="Y1400" s="434">
        <f>'KYEI BEKIND - TARKWA'!X38</f>
        <v>112.99999999999999</v>
      </c>
      <c r="Z1400" s="443">
        <f>'KYEI BEKIND - TARKWA'!Y38</f>
        <v>0.66239999999999966</v>
      </c>
      <c r="AA1400" s="444">
        <f>'KYEI BEKIND - TARKWA'!Z38</f>
        <v>0</v>
      </c>
      <c r="AB1400" s="446" t="str">
        <f>'KYEI BEKIND - TARKWA'!AA38</f>
        <v>VERY LOW-ORDER URGENTLY</v>
      </c>
      <c r="AC1400" s="443">
        <f>'KYEI BEKIND - TARKWA'!AB38</f>
        <v>4715.7300000000014</v>
      </c>
      <c r="AD1400" s="450">
        <f>Table1[[#This Row],[Stock Sell in/Sell out]]*Table1[[#This Row],[Stock Norm +Transit Time]]/Table1[[#This Row],[Stock Norm QTY]]</f>
        <v>0</v>
      </c>
      <c r="AE1400" s="443">
        <f>Table1[[#This Row],[Stock Norm +Transit Time]]*Table1[[#This Row],[Av. Daily Sales MT]]</f>
        <v>0.66239999999999977</v>
      </c>
    </row>
    <row r="1401" spans="1:31" hidden="1">
      <c r="A1401" s="433" t="s">
        <v>123</v>
      </c>
      <c r="B1401" s="433" t="s">
        <v>150</v>
      </c>
      <c r="C1401" s="433" t="str">
        <f>'KYEI BEKIND - TARKWA'!B39</f>
        <v>W022</v>
      </c>
      <c r="D1401" s="433" t="str">
        <f>'KYEI BEKIND - TARKWA'!C39</f>
        <v>FRYTOL 50ML X 72SCH</v>
      </c>
      <c r="E1401" s="433" t="str">
        <f>'KYEI BEKIND - TARKWA'!D39</f>
        <v>COOKING OIL</v>
      </c>
      <c r="F1401" s="433" t="str">
        <f>'KYEI BEKIND - TARKWA'!E39</f>
        <v>FRYTOL</v>
      </c>
      <c r="G1401" s="443">
        <f>'KYEI BEKIND - TARKWA'!F39</f>
        <v>0.42120000000000002</v>
      </c>
      <c r="H1401" s="434">
        <f>'KYEI BEKIND - TARKWA'!G39</f>
        <v>130</v>
      </c>
      <c r="I1401" s="443">
        <f>'KYEI BEKIND - TARKWA'!H39</f>
        <v>20600</v>
      </c>
      <c r="J1401" s="433">
        <f>'KYEI BEKIND - TARKWA'!I39</f>
        <v>181</v>
      </c>
      <c r="K1401" s="443">
        <f>'KYEI BEKIND - TARKWA'!J39</f>
        <v>0.58644000000000007</v>
      </c>
      <c r="L1401" s="443">
        <f>'KYEI BEKIND - TARKWA'!K39</f>
        <v>28681.538461538461</v>
      </c>
      <c r="M1401" s="443">
        <f>'KYEI BEKIND - TARKWA'!L39</f>
        <v>158.46153846153845</v>
      </c>
      <c r="N1401" s="433">
        <f>'KYEI BEKIND - TARKWA'!M39</f>
        <v>5</v>
      </c>
      <c r="O1401" s="444">
        <f>'KYEI BEKIND - TARKWA'!N39</f>
        <v>2.7984500094975851E-3</v>
      </c>
      <c r="P1401" s="433">
        <f>'KYEI BEKIND - TARKWA'!O39</f>
        <v>0.97282713013569921</v>
      </c>
      <c r="Q1401" s="433" t="str">
        <f>'KYEI BEKIND - TARKWA'!P39</f>
        <v>C</v>
      </c>
      <c r="R1401" s="434">
        <f>'KYEI BEKIND - TARKWA'!Q39</f>
        <v>5.9090909090909092</v>
      </c>
      <c r="S1401" s="443">
        <f>'KYEI BEKIND - TARKWA'!R39</f>
        <v>1.9145454545454545E-2</v>
      </c>
      <c r="T1401" s="443">
        <f>'KYEI BEKIND - TARKWA'!S39</f>
        <v>936.36363636363637</v>
      </c>
      <c r="U1401" s="433">
        <f>'KYEI BEKIND - TARKWA'!T39</f>
        <v>30</v>
      </c>
      <c r="V1401" s="433">
        <f>'KYEI BEKIND - TARKWA'!U39</f>
        <v>3</v>
      </c>
      <c r="W1401" s="433">
        <f>'KYEI BEKIND - TARKWA'!V39</f>
        <v>33</v>
      </c>
      <c r="X1401" s="434">
        <f>'KYEI BEKIND - TARKWA'!W39</f>
        <v>195</v>
      </c>
      <c r="Y1401" s="434">
        <f>'KYEI BEKIND - TARKWA'!X39</f>
        <v>14</v>
      </c>
      <c r="Z1401" s="443">
        <f>'KYEI BEKIND - TARKWA'!Y39</f>
        <v>4.5359999999999998E-2</v>
      </c>
      <c r="AA1401" s="444">
        <f>'KYEI BEKIND - TARKWA'!Z39</f>
        <v>0.92820512820512824</v>
      </c>
      <c r="AB1401" s="446" t="str">
        <f>'KYEI BEKIND - TARKWA'!AA39</f>
        <v>LOW MAY- ORDER</v>
      </c>
      <c r="AC1401" s="443">
        <f>'KYEI BEKIND - TARKWA'!AB39</f>
        <v>2218.4615384615381</v>
      </c>
      <c r="AD1401" s="450">
        <f>Table1[[#This Row],[Stock Sell in/Sell out]]*Table1[[#This Row],[Stock Norm +Transit Time]]/Table1[[#This Row],[Stock Norm QTY]]</f>
        <v>30.630769230769232</v>
      </c>
      <c r="AE1401" s="443">
        <f>Table1[[#This Row],[Stock Norm +Transit Time]]*Table1[[#This Row],[Av. Daily Sales MT]]</f>
        <v>0.63180000000000003</v>
      </c>
    </row>
    <row r="1402" spans="1:31" hidden="1">
      <c r="A1402" s="433" t="s">
        <v>123</v>
      </c>
      <c r="B1402" s="433" t="s">
        <v>150</v>
      </c>
      <c r="C1402" s="433" t="str">
        <f>'KYEI BEKIND - TARKWA'!B40</f>
        <v>W197</v>
      </c>
      <c r="D1402" s="433" t="str">
        <f>'KYEI BEKIND - TARKWA'!C40</f>
        <v>JAMAA DETERGENT 10PCH X 850G</v>
      </c>
      <c r="E1402" s="433" t="str">
        <f>'KYEI BEKIND - TARKWA'!D40</f>
        <v>DETERGENT</v>
      </c>
      <c r="F1402" s="433" t="str">
        <f>'KYEI BEKIND - TARKWA'!E40</f>
        <v>JAMAA</v>
      </c>
      <c r="G1402" s="443">
        <f>'KYEI BEKIND - TARKWA'!F40</f>
        <v>0.41650000000000009</v>
      </c>
      <c r="H1402" s="434">
        <f>'KYEI BEKIND - TARKWA'!G40</f>
        <v>47.333333333333329</v>
      </c>
      <c r="I1402" s="443">
        <f>'KYEI BEKIND - TARKWA'!H40</f>
        <v>4746.3999999999996</v>
      </c>
      <c r="J1402" s="433">
        <f>'KYEI BEKIND - TARKWA'!I40</f>
        <v>0</v>
      </c>
      <c r="K1402" s="443">
        <f>'KYEI BEKIND - TARKWA'!J40</f>
        <v>0</v>
      </c>
      <c r="L1402" s="443">
        <f>'KYEI BEKIND - TARKWA'!K40</f>
        <v>0</v>
      </c>
      <c r="M1402" s="443">
        <f>'KYEI BEKIND - TARKWA'!L40</f>
        <v>100.27605633802817</v>
      </c>
      <c r="N1402" s="433">
        <f>'KYEI BEKIND - TARKWA'!M40</f>
        <v>40</v>
      </c>
      <c r="O1402" s="444">
        <f>'KYEI BEKIND - TARKWA'!N40</f>
        <v>2.7672232406356703E-3</v>
      </c>
      <c r="P1402" s="433">
        <f>'KYEI BEKIND - TARKWA'!O40</f>
        <v>0.97559435337633493</v>
      </c>
      <c r="Q1402" s="433" t="str">
        <f>'KYEI BEKIND - TARKWA'!P40</f>
        <v>C</v>
      </c>
      <c r="R1402" s="434">
        <f>'KYEI BEKIND - TARKWA'!Q40</f>
        <v>2.1515151515151514</v>
      </c>
      <c r="S1402" s="443">
        <f>'KYEI BEKIND - TARKWA'!R40</f>
        <v>1.8931818181818185E-2</v>
      </c>
      <c r="T1402" s="443">
        <f>'KYEI BEKIND - TARKWA'!S40</f>
        <v>215.74545454545452</v>
      </c>
      <c r="U1402" s="433">
        <f>'KYEI BEKIND - TARKWA'!T40</f>
        <v>30</v>
      </c>
      <c r="V1402" s="433">
        <f>'KYEI BEKIND - TARKWA'!U40</f>
        <v>3</v>
      </c>
      <c r="W1402" s="433">
        <f>'KYEI BEKIND - TARKWA'!V40</f>
        <v>33</v>
      </c>
      <c r="X1402" s="434">
        <f>'KYEI BEKIND - TARKWA'!W40</f>
        <v>71</v>
      </c>
      <c r="Y1402" s="434">
        <f>'KYEI BEKIND - TARKWA'!X40</f>
        <v>71</v>
      </c>
      <c r="Z1402" s="443">
        <f>'KYEI BEKIND - TARKWA'!Y40</f>
        <v>0.62475000000000014</v>
      </c>
      <c r="AA1402" s="444">
        <f>'KYEI BEKIND - TARKWA'!Z40</f>
        <v>0</v>
      </c>
      <c r="AB1402" s="446" t="str">
        <f>'KYEI BEKIND - TARKWA'!AA40</f>
        <v>VERY LOW-ORDER URGENTLY</v>
      </c>
      <c r="AC1402" s="443">
        <f>'KYEI BEKIND - TARKWA'!AB40</f>
        <v>7119.6</v>
      </c>
      <c r="AD1402" s="450">
        <f>Table1[[#This Row],[Stock Sell in/Sell out]]*Table1[[#This Row],[Stock Norm +Transit Time]]/Table1[[#This Row],[Stock Norm QTY]]</f>
        <v>0</v>
      </c>
      <c r="AE1402" s="443">
        <f>Table1[[#This Row],[Stock Norm +Transit Time]]*Table1[[#This Row],[Av. Daily Sales MT]]</f>
        <v>0.62475000000000014</v>
      </c>
    </row>
    <row r="1403" spans="1:31" hidden="1">
      <c r="A1403" s="433" t="s">
        <v>123</v>
      </c>
      <c r="B1403" s="433" t="s">
        <v>150</v>
      </c>
      <c r="C1403" s="433" t="str">
        <f>'KYEI BEKIND - TARKWA'!B41</f>
        <v>W204</v>
      </c>
      <c r="D1403" s="433" t="str">
        <f>'KYEI BEKIND - TARKWA'!C41</f>
        <v>ALIFE COCONUT 18X200G</v>
      </c>
      <c r="E1403" s="433" t="str">
        <f>'KYEI BEKIND - TARKWA'!D41</f>
        <v>SOAP</v>
      </c>
      <c r="F1403" s="433" t="str">
        <f>'KYEI BEKIND - TARKWA'!E41</f>
        <v>ALIFE</v>
      </c>
      <c r="G1403" s="443">
        <f>'KYEI BEKIND - TARKWA'!F41</f>
        <v>0.41400000000000009</v>
      </c>
      <c r="H1403" s="434">
        <f>'KYEI BEKIND - TARKWA'!G41</f>
        <v>115</v>
      </c>
      <c r="I1403" s="443">
        <f>'KYEI BEKIND - TARKWA'!H41</f>
        <v>11560</v>
      </c>
      <c r="J1403" s="433">
        <f>'KYEI BEKIND - TARKWA'!I41</f>
        <v>149</v>
      </c>
      <c r="K1403" s="443">
        <f>'KYEI BEKIND - TARKWA'!J41</f>
        <v>0.53639999999999999</v>
      </c>
      <c r="L1403" s="443">
        <f>'KYEI BEKIND - TARKWA'!K41</f>
        <v>14977.739130434782</v>
      </c>
      <c r="M1403" s="443">
        <f>'KYEI BEKIND - TARKWA'!L41</f>
        <v>100.52173913043478</v>
      </c>
      <c r="N1403" s="433">
        <f>'KYEI BEKIND - TARKWA'!M41</f>
        <v>18</v>
      </c>
      <c r="O1403" s="444">
        <f>'KYEI BEKIND - TARKWA'!N41</f>
        <v>2.7506132571984815E-3</v>
      </c>
      <c r="P1403" s="433">
        <f>'KYEI BEKIND - TARKWA'!O41</f>
        <v>0.97834496663353343</v>
      </c>
      <c r="Q1403" s="433" t="str">
        <f>'KYEI BEKIND - TARKWA'!P41</f>
        <v>C</v>
      </c>
      <c r="R1403" s="434">
        <f>'KYEI BEKIND - TARKWA'!Q41</f>
        <v>5.2272727272727275</v>
      </c>
      <c r="S1403" s="443">
        <f>'KYEI BEKIND - TARKWA'!R41</f>
        <v>1.8818181818181821E-2</v>
      </c>
      <c r="T1403" s="443">
        <f>'KYEI BEKIND - TARKWA'!S41</f>
        <v>525.4545454545455</v>
      </c>
      <c r="U1403" s="433">
        <f>'KYEI BEKIND - TARKWA'!T41</f>
        <v>30</v>
      </c>
      <c r="V1403" s="433">
        <f>'KYEI BEKIND - TARKWA'!U41</f>
        <v>3</v>
      </c>
      <c r="W1403" s="433">
        <f>'KYEI BEKIND - TARKWA'!V41</f>
        <v>33</v>
      </c>
      <c r="X1403" s="434">
        <f>'KYEI BEKIND - TARKWA'!W41</f>
        <v>172.5</v>
      </c>
      <c r="Y1403" s="434">
        <f>'KYEI BEKIND - TARKWA'!X41</f>
        <v>23.5</v>
      </c>
      <c r="Z1403" s="443">
        <f>'KYEI BEKIND - TARKWA'!Y41</f>
        <v>8.4600000000000022E-2</v>
      </c>
      <c r="AA1403" s="444">
        <f>'KYEI BEKIND - TARKWA'!Z41</f>
        <v>0.86376811594202896</v>
      </c>
      <c r="AB1403" s="446" t="str">
        <f>'KYEI BEKIND - TARKWA'!AA41</f>
        <v>LOW MAY- ORDER</v>
      </c>
      <c r="AC1403" s="443">
        <f>'KYEI BEKIND - TARKWA'!AB41</f>
        <v>2362.2608695652175</v>
      </c>
      <c r="AD1403" s="450">
        <f>Table1[[#This Row],[Stock Sell in/Sell out]]*Table1[[#This Row],[Stock Norm +Transit Time]]/Table1[[#This Row],[Stock Norm QTY]]</f>
        <v>28.504347826086956</v>
      </c>
      <c r="AE1403" s="443">
        <f>Table1[[#This Row],[Stock Norm +Transit Time]]*Table1[[#This Row],[Av. Daily Sales MT]]</f>
        <v>0.62100000000000011</v>
      </c>
    </row>
    <row r="1404" spans="1:31" hidden="1">
      <c r="A1404" s="433" t="s">
        <v>123</v>
      </c>
      <c r="B1404" s="433" t="s">
        <v>150</v>
      </c>
      <c r="C1404" s="433" t="str">
        <f>'KYEI BEKIND - TARKWA'!B42</f>
        <v>W077</v>
      </c>
      <c r="D1404" s="433" t="str">
        <f>'KYEI BEKIND - TARKWA'!C42</f>
        <v>ALIFE COCONUT 40 X 100G</v>
      </c>
      <c r="E1404" s="433" t="str">
        <f>'KYEI BEKIND - TARKWA'!D42</f>
        <v>SOAP</v>
      </c>
      <c r="F1404" s="433" t="str">
        <f>'KYEI BEKIND - TARKWA'!E42</f>
        <v>ALIFE</v>
      </c>
      <c r="G1404" s="443">
        <f>'KYEI BEKIND - TARKWA'!F42</f>
        <v>0.37200000000000011</v>
      </c>
      <c r="H1404" s="434">
        <f>'KYEI BEKIND - TARKWA'!G42</f>
        <v>93</v>
      </c>
      <c r="I1404" s="443">
        <f>'KYEI BEKIND - TARKWA'!H42</f>
        <v>9421.6666666666661</v>
      </c>
      <c r="J1404" s="433">
        <f>'KYEI BEKIND - TARKWA'!I42</f>
        <v>184</v>
      </c>
      <c r="K1404" s="443">
        <f>'KYEI BEKIND - TARKWA'!J42</f>
        <v>0.73599999999999999</v>
      </c>
      <c r="L1404" s="443">
        <f>'KYEI BEKIND - TARKWA'!K42</f>
        <v>18640.716845878134</v>
      </c>
      <c r="M1404" s="443">
        <f>'KYEI BEKIND - TARKWA'!L42</f>
        <v>101.30824372759857</v>
      </c>
      <c r="N1404" s="433">
        <f>'KYEI BEKIND - TARKWA'!M42</f>
        <v>40</v>
      </c>
      <c r="O1404" s="444">
        <f>'KYEI BEKIND - TARKWA'!N42</f>
        <v>2.4715655354537081E-3</v>
      </c>
      <c r="P1404" s="433">
        <f>'KYEI BEKIND - TARKWA'!O42</f>
        <v>0.98081653216898712</v>
      </c>
      <c r="Q1404" s="433" t="str">
        <f>'KYEI BEKIND - TARKWA'!P42</f>
        <v>C</v>
      </c>
      <c r="R1404" s="434">
        <f>'KYEI BEKIND - TARKWA'!Q42</f>
        <v>4.2272727272727275</v>
      </c>
      <c r="S1404" s="443">
        <f>'KYEI BEKIND - TARKWA'!R42</f>
        <v>1.6909090909090915E-2</v>
      </c>
      <c r="T1404" s="443">
        <f>'KYEI BEKIND - TARKWA'!S42</f>
        <v>428.25757575757575</v>
      </c>
      <c r="U1404" s="433">
        <f>'KYEI BEKIND - TARKWA'!T42</f>
        <v>30</v>
      </c>
      <c r="V1404" s="433">
        <f>'KYEI BEKIND - TARKWA'!U42</f>
        <v>3</v>
      </c>
      <c r="W1404" s="433">
        <f>'KYEI BEKIND - TARKWA'!V42</f>
        <v>33</v>
      </c>
      <c r="X1404" s="434">
        <f>'KYEI BEKIND - TARKWA'!W42</f>
        <v>139.5</v>
      </c>
      <c r="Y1404" s="434">
        <f>'KYEI BEKIND - TARKWA'!X42</f>
        <v>0</v>
      </c>
      <c r="Z1404" s="443">
        <f>'KYEI BEKIND - TARKWA'!Y42</f>
        <v>0</v>
      </c>
      <c r="AA1404" s="444">
        <f>'KYEI BEKIND - TARKWA'!Z42</f>
        <v>1.3189964157706093</v>
      </c>
      <c r="AB1404" s="446" t="str">
        <f>'KYEI BEKIND - TARKWA'!AA42</f>
        <v>HIGH-DON’T ORDER</v>
      </c>
      <c r="AC1404" s="443">
        <f>'KYEI BEKIND - TARKWA'!AB42</f>
        <v>0</v>
      </c>
      <c r="AD1404" s="450">
        <f>Table1[[#This Row],[Stock Sell in/Sell out]]*Table1[[#This Row],[Stock Norm +Transit Time]]/Table1[[#This Row],[Stock Norm QTY]]</f>
        <v>43.526881720430104</v>
      </c>
      <c r="AE1404" s="443">
        <f>Table1[[#This Row],[Stock Norm +Transit Time]]*Table1[[#This Row],[Av. Daily Sales MT]]</f>
        <v>0.55800000000000016</v>
      </c>
    </row>
    <row r="1405" spans="1:31" hidden="1">
      <c r="A1405" s="433" t="s">
        <v>123</v>
      </c>
      <c r="B1405" s="433" t="s">
        <v>150</v>
      </c>
      <c r="C1405" s="433" t="str">
        <f>'KYEI BEKIND - TARKWA'!B43</f>
        <v>W207</v>
      </c>
      <c r="D1405" s="433" t="str">
        <f>'KYEI BEKIND - TARKWA'!C43</f>
        <v>DETERGENT 100X75G</v>
      </c>
      <c r="E1405" s="433" t="str">
        <f>'KYEI BEKIND - TARKWA'!D43</f>
        <v>DETERGENT</v>
      </c>
      <c r="F1405" s="433" t="str">
        <f>'KYEI BEKIND - TARKWA'!E43</f>
        <v>JAMAA</v>
      </c>
      <c r="G1405" s="443">
        <f>'KYEI BEKIND - TARKWA'!F43</f>
        <v>0.31375333333333311</v>
      </c>
      <c r="H1405" s="434">
        <f>'KYEI BEKIND - TARKWA'!G43</f>
        <v>40.333333333333329</v>
      </c>
      <c r="I1405" s="443">
        <f>'KYEI BEKIND - TARKWA'!H43</f>
        <v>4216.6833333333325</v>
      </c>
      <c r="J1405" s="433">
        <f>'KYEI BEKIND - TARKWA'!I43</f>
        <v>85</v>
      </c>
      <c r="K1405" s="443">
        <f>'KYEI BEKIND - TARKWA'!J43</f>
        <v>0.64150000000000007</v>
      </c>
      <c r="L1405" s="443">
        <f>'KYEI BEKIND - TARKWA'!K43</f>
        <v>8886.3987603305777</v>
      </c>
      <c r="M1405" s="443">
        <f>'KYEI BEKIND - TARKWA'!L43</f>
        <v>104.54586776859503</v>
      </c>
      <c r="N1405" s="433">
        <f>'KYEI BEKIND - TARKWA'!M43</f>
        <v>48</v>
      </c>
      <c r="O1405" s="444">
        <f>'KYEI BEKIND - TARKWA'!N43</f>
        <v>2.0845750680117876E-3</v>
      </c>
      <c r="P1405" s="433">
        <f>'KYEI BEKIND - TARKWA'!O43</f>
        <v>0.98290110723699886</v>
      </c>
      <c r="Q1405" s="433" t="str">
        <f>'KYEI BEKIND - TARKWA'!P43</f>
        <v>C</v>
      </c>
      <c r="R1405" s="434">
        <f>'KYEI BEKIND - TARKWA'!Q43</f>
        <v>1.833333333333333</v>
      </c>
      <c r="S1405" s="443">
        <f>'KYEI BEKIND - TARKWA'!R43</f>
        <v>1.4261515151515141E-2</v>
      </c>
      <c r="T1405" s="443">
        <f>'KYEI BEKIND - TARKWA'!S43</f>
        <v>191.6674242424242</v>
      </c>
      <c r="U1405" s="433">
        <f>'KYEI BEKIND - TARKWA'!T43</f>
        <v>30</v>
      </c>
      <c r="V1405" s="433">
        <f>'KYEI BEKIND - TARKWA'!U43</f>
        <v>3</v>
      </c>
      <c r="W1405" s="433">
        <f>'KYEI BEKIND - TARKWA'!V43</f>
        <v>33</v>
      </c>
      <c r="X1405" s="434">
        <f>'KYEI BEKIND - TARKWA'!W43</f>
        <v>60.499999999999993</v>
      </c>
      <c r="Y1405" s="434">
        <f>'KYEI BEKIND - TARKWA'!X43</f>
        <v>0</v>
      </c>
      <c r="Z1405" s="443">
        <f>'KYEI BEKIND - TARKWA'!Y43</f>
        <v>0</v>
      </c>
      <c r="AA1405" s="444">
        <f>'KYEI BEKIND - TARKWA'!Z43</f>
        <v>1.4049586776859506</v>
      </c>
      <c r="AB1405" s="446" t="str">
        <f>'KYEI BEKIND - TARKWA'!AA43</f>
        <v>HIGH-DON’T ORDER</v>
      </c>
      <c r="AC1405" s="443">
        <f>'KYEI BEKIND - TARKWA'!AB43</f>
        <v>0</v>
      </c>
      <c r="AD1405" s="450">
        <f>Table1[[#This Row],[Stock Sell in/Sell out]]*Table1[[#This Row],[Stock Norm +Transit Time]]/Table1[[#This Row],[Stock Norm QTY]]</f>
        <v>46.363636363636367</v>
      </c>
      <c r="AE1405" s="443">
        <f>Table1[[#This Row],[Stock Norm +Transit Time]]*Table1[[#This Row],[Av. Daily Sales MT]]</f>
        <v>0.47062999999999966</v>
      </c>
    </row>
    <row r="1406" spans="1:31" hidden="1">
      <c r="A1406" s="433" t="s">
        <v>123</v>
      </c>
      <c r="B1406" s="433" t="s">
        <v>150</v>
      </c>
      <c r="C1406" s="433" t="str">
        <f>'KYEI BEKIND - TARKWA'!B44</f>
        <v>W191</v>
      </c>
      <c r="D1406" s="433" t="str">
        <f>'KYEI BEKIND - TARKWA'!C44</f>
        <v>DETERGENT 2KG X 4PCH</v>
      </c>
      <c r="E1406" s="433" t="str">
        <f>'KYEI BEKIND - TARKWA'!D44</f>
        <v>DETERGENT</v>
      </c>
      <c r="F1406" s="433" t="str">
        <f>'KYEI BEKIND - TARKWA'!E44</f>
        <v>JAMAA</v>
      </c>
      <c r="G1406" s="443">
        <f>'KYEI BEKIND - TARKWA'!F44</f>
        <v>0.29333333333333339</v>
      </c>
      <c r="H1406" s="434">
        <f>'KYEI BEKIND - TARKWA'!G44</f>
        <v>34.999999999999993</v>
      </c>
      <c r="I1406" s="443">
        <f>'KYEI BEKIND - TARKWA'!H44</f>
        <v>3106.3333333333335</v>
      </c>
      <c r="J1406" s="433">
        <f>'KYEI BEKIND - TARKWA'!I44</f>
        <v>0</v>
      </c>
      <c r="K1406" s="443">
        <f>'KYEI BEKIND - TARKWA'!J44</f>
        <v>0</v>
      </c>
      <c r="L1406" s="443">
        <f>'KYEI BEKIND - TARKWA'!K44</f>
        <v>0</v>
      </c>
      <c r="M1406" s="443">
        <f>'KYEI BEKIND - TARKWA'!L44</f>
        <v>88.752380952380975</v>
      </c>
      <c r="N1406" s="433">
        <f>'KYEI BEKIND - TARKWA'!M44</f>
        <v>4</v>
      </c>
      <c r="O1406" s="444">
        <f>'KYEI BEKIND - TARKWA'!N44</f>
        <v>1.9489047232968306E-3</v>
      </c>
      <c r="P1406" s="433">
        <f>'KYEI BEKIND - TARKWA'!O44</f>
        <v>0.98485001196029565</v>
      </c>
      <c r="Q1406" s="433" t="str">
        <f>'KYEI BEKIND - TARKWA'!P44</f>
        <v>C</v>
      </c>
      <c r="R1406" s="434">
        <f>'KYEI BEKIND - TARKWA'!Q44</f>
        <v>1.5909090909090906</v>
      </c>
      <c r="S1406" s="443">
        <f>'KYEI BEKIND - TARKWA'!R44</f>
        <v>1.3333333333333336E-2</v>
      </c>
      <c r="T1406" s="443">
        <f>'KYEI BEKIND - TARKWA'!S44</f>
        <v>141.19696969696972</v>
      </c>
      <c r="U1406" s="433">
        <f>'KYEI BEKIND - TARKWA'!T44</f>
        <v>30</v>
      </c>
      <c r="V1406" s="433">
        <f>'KYEI BEKIND - TARKWA'!U44</f>
        <v>3</v>
      </c>
      <c r="W1406" s="433">
        <f>'KYEI BEKIND - TARKWA'!V44</f>
        <v>33</v>
      </c>
      <c r="X1406" s="434">
        <f>'KYEI BEKIND - TARKWA'!W44</f>
        <v>52.499999999999993</v>
      </c>
      <c r="Y1406" s="434">
        <f>'KYEI BEKIND - TARKWA'!X44</f>
        <v>52.499999999999993</v>
      </c>
      <c r="Z1406" s="443">
        <f>'KYEI BEKIND - TARKWA'!Y44</f>
        <v>0.44000000000000011</v>
      </c>
      <c r="AA1406" s="444">
        <f>'KYEI BEKIND - TARKWA'!Z44</f>
        <v>0</v>
      </c>
      <c r="AB1406" s="446" t="str">
        <f>'KYEI BEKIND - TARKWA'!AA44</f>
        <v>VERY LOW-ORDER URGENTLY</v>
      </c>
      <c r="AC1406" s="443">
        <f>'KYEI BEKIND - TARKWA'!AB44</f>
        <v>4659.5000000000009</v>
      </c>
      <c r="AD1406" s="450">
        <f>Table1[[#This Row],[Stock Sell in/Sell out]]*Table1[[#This Row],[Stock Norm +Transit Time]]/Table1[[#This Row],[Stock Norm QTY]]</f>
        <v>0</v>
      </c>
      <c r="AE1406" s="443">
        <f>Table1[[#This Row],[Stock Norm +Transit Time]]*Table1[[#This Row],[Av. Daily Sales MT]]</f>
        <v>0.44000000000000006</v>
      </c>
    </row>
    <row r="1407" spans="1:31" hidden="1">
      <c r="A1407" s="433" t="s">
        <v>123</v>
      </c>
      <c r="B1407" s="433" t="s">
        <v>150</v>
      </c>
      <c r="C1407" s="433" t="str">
        <f>'KYEI BEKIND - TARKWA'!B45</f>
        <v>W160</v>
      </c>
      <c r="D1407" s="433" t="str">
        <f>'KYEI BEKIND - TARKWA'!C45</f>
        <v>SFO 450ML SCH</v>
      </c>
      <c r="E1407" s="433" t="str">
        <f>'KYEI BEKIND - TARKWA'!D45</f>
        <v>SUNFLOWER OIL</v>
      </c>
      <c r="F1407" s="433" t="str">
        <f>'KYEI BEKIND - TARKWA'!E45</f>
        <v>FRYTOL</v>
      </c>
      <c r="G1407" s="443">
        <f>'KYEI BEKIND - TARKWA'!F45</f>
        <v>0.27933333333333338</v>
      </c>
      <c r="H1407" s="434">
        <f>'KYEI BEKIND - TARKWA'!G45</f>
        <v>33.333333333333336</v>
      </c>
      <c r="I1407" s="443">
        <f>'KYEI BEKIND - TARKWA'!H45</f>
        <v>7301.3333333333339</v>
      </c>
      <c r="J1407" s="433">
        <f>'KYEI BEKIND - TARKWA'!I45</f>
        <v>0</v>
      </c>
      <c r="K1407" s="443">
        <f>'KYEI BEKIND - TARKWA'!J45</f>
        <v>0</v>
      </c>
      <c r="L1407" s="443">
        <f>'KYEI BEKIND - TARKWA'!K45</f>
        <v>0</v>
      </c>
      <c r="M1407" s="443">
        <f>'KYEI BEKIND - TARKWA'!L45</f>
        <v>219.04</v>
      </c>
      <c r="N1407" s="433">
        <f>'KYEI BEKIND - TARKWA'!M45</f>
        <v>40</v>
      </c>
      <c r="O1407" s="444">
        <f>'KYEI BEKIND - TARKWA'!N45</f>
        <v>1.8558888160485727E-3</v>
      </c>
      <c r="P1407" s="433">
        <f>'KYEI BEKIND - TARKWA'!O45</f>
        <v>0.98670590077634424</v>
      </c>
      <c r="Q1407" s="433" t="str">
        <f>'KYEI BEKIND - TARKWA'!P45</f>
        <v>C</v>
      </c>
      <c r="R1407" s="434">
        <f>'KYEI BEKIND - TARKWA'!Q45</f>
        <v>1.5151515151515154</v>
      </c>
      <c r="S1407" s="443">
        <f>'KYEI BEKIND - TARKWA'!R45</f>
        <v>1.26969696969697E-2</v>
      </c>
      <c r="T1407" s="443">
        <f>'KYEI BEKIND - TARKWA'!S45</f>
        <v>331.87878787878793</v>
      </c>
      <c r="U1407" s="433">
        <f>'KYEI BEKIND - TARKWA'!T45</f>
        <v>30</v>
      </c>
      <c r="V1407" s="433">
        <f>'KYEI BEKIND - TARKWA'!U45</f>
        <v>3</v>
      </c>
      <c r="W1407" s="433">
        <f>'KYEI BEKIND - TARKWA'!V45</f>
        <v>33</v>
      </c>
      <c r="X1407" s="434">
        <f>'KYEI BEKIND - TARKWA'!W45</f>
        <v>50.000000000000007</v>
      </c>
      <c r="Y1407" s="434">
        <f>'KYEI BEKIND - TARKWA'!X45</f>
        <v>50.000000000000007</v>
      </c>
      <c r="Z1407" s="443">
        <f>'KYEI BEKIND - TARKWA'!Y45</f>
        <v>0.41900000000000009</v>
      </c>
      <c r="AA1407" s="444">
        <f>'KYEI BEKIND - TARKWA'!Z45</f>
        <v>0</v>
      </c>
      <c r="AB1407" s="446" t="str">
        <f>'KYEI BEKIND - TARKWA'!AA45</f>
        <v>VERY LOW-ORDER URGENTLY</v>
      </c>
      <c r="AC1407" s="443">
        <f>'KYEI BEKIND - TARKWA'!AB45</f>
        <v>10952.000000000002</v>
      </c>
      <c r="AD1407" s="450">
        <f>Table1[[#This Row],[Stock Sell in/Sell out]]*Table1[[#This Row],[Stock Norm +Transit Time]]/Table1[[#This Row],[Stock Norm QTY]]</f>
        <v>0</v>
      </c>
      <c r="AE1407" s="443">
        <f>Table1[[#This Row],[Stock Norm +Transit Time]]*Table1[[#This Row],[Av. Daily Sales MT]]</f>
        <v>0.41900000000000009</v>
      </c>
    </row>
    <row r="1408" spans="1:31" hidden="1">
      <c r="A1408" s="433" t="s">
        <v>123</v>
      </c>
      <c r="B1408" s="433" t="s">
        <v>150</v>
      </c>
      <c r="C1408" s="433" t="str">
        <f>'KYEI BEKIND - TARKWA'!B46</f>
        <v>W049</v>
      </c>
      <c r="D1408" s="433" t="str">
        <f>'KYEI BEKIND - TARKWA'!C46</f>
        <v>VIKING  RICE 4.5KG*5</v>
      </c>
      <c r="E1408" s="433" t="str">
        <f>'KYEI BEKIND - TARKWA'!D46</f>
        <v>RICE</v>
      </c>
      <c r="F1408" s="433" t="str">
        <f>'KYEI BEKIND - TARKWA'!E46</f>
        <v>VIKING</v>
      </c>
      <c r="G1408" s="443">
        <f>'KYEI BEKIND - TARKWA'!F46</f>
        <v>0.26250000000000001</v>
      </c>
      <c r="H1408" s="434">
        <f>'KYEI BEKIND - TARKWA'!G46</f>
        <v>11.666666666666668</v>
      </c>
      <c r="I1408" s="443">
        <f>'KYEI BEKIND - TARKWA'!H46</f>
        <v>3029.3333333333335</v>
      </c>
      <c r="J1408" s="433">
        <f>'KYEI BEKIND - TARKWA'!I46</f>
        <v>0</v>
      </c>
      <c r="K1408" s="443">
        <f>'KYEI BEKIND - TARKWA'!J46</f>
        <v>0</v>
      </c>
      <c r="L1408" s="443">
        <f>'KYEI BEKIND - TARKWA'!K46</f>
        <v>0</v>
      </c>
      <c r="M1408" s="443">
        <f>'KYEI BEKIND - TARKWA'!L46</f>
        <v>259.65714285714284</v>
      </c>
      <c r="N1408" s="433">
        <f>'KYEI BEKIND - TARKWA'!M46</f>
        <v>6</v>
      </c>
      <c r="O1408" s="444">
        <f>'KYEI BEKIND - TARKWA'!N46</f>
        <v>1.744048260904834E-3</v>
      </c>
      <c r="P1408" s="433">
        <f>'KYEI BEKIND - TARKWA'!O46</f>
        <v>0.98844994903724903</v>
      </c>
      <c r="Q1408" s="433" t="str">
        <f>'KYEI BEKIND - TARKWA'!P46</f>
        <v>C</v>
      </c>
      <c r="R1408" s="434">
        <f>'KYEI BEKIND - TARKWA'!Q46</f>
        <v>0.53030303030303039</v>
      </c>
      <c r="S1408" s="443">
        <f>'KYEI BEKIND - TARKWA'!R46</f>
        <v>1.1931818181818182E-2</v>
      </c>
      <c r="T1408" s="443">
        <f>'KYEI BEKIND - TARKWA'!S46</f>
        <v>137.69696969696972</v>
      </c>
      <c r="U1408" s="433">
        <f>'KYEI BEKIND - TARKWA'!T46</f>
        <v>30</v>
      </c>
      <c r="V1408" s="433">
        <f>'KYEI BEKIND - TARKWA'!U46</f>
        <v>3</v>
      </c>
      <c r="W1408" s="433">
        <f>'KYEI BEKIND - TARKWA'!V46</f>
        <v>33</v>
      </c>
      <c r="X1408" s="434">
        <f>'KYEI BEKIND - TARKWA'!W46</f>
        <v>17.500000000000004</v>
      </c>
      <c r="Y1408" s="434">
        <f>'KYEI BEKIND - TARKWA'!X46</f>
        <v>17.500000000000004</v>
      </c>
      <c r="Z1408" s="443">
        <f>'KYEI BEKIND - TARKWA'!Y46</f>
        <v>0.39375000000000004</v>
      </c>
      <c r="AA1408" s="444">
        <f>'KYEI BEKIND - TARKWA'!Z46</f>
        <v>0</v>
      </c>
      <c r="AB1408" s="446" t="str">
        <f>'KYEI BEKIND - TARKWA'!AA46</f>
        <v>VERY LOW-ORDER URGENTLY</v>
      </c>
      <c r="AC1408" s="443">
        <f>'KYEI BEKIND - TARKWA'!AB46</f>
        <v>4544.0000000000009</v>
      </c>
      <c r="AD1408" s="450">
        <f>Table1[[#This Row],[Stock Sell in/Sell out]]*Table1[[#This Row],[Stock Norm +Transit Time]]/Table1[[#This Row],[Stock Norm QTY]]</f>
        <v>0</v>
      </c>
      <c r="AE1408" s="443">
        <f>Table1[[#This Row],[Stock Norm +Transit Time]]*Table1[[#This Row],[Av. Daily Sales MT]]</f>
        <v>0.39375000000000004</v>
      </c>
    </row>
    <row r="1409" spans="1:31" hidden="1">
      <c r="A1409" s="433" t="s">
        <v>123</v>
      </c>
      <c r="B1409" s="433" t="s">
        <v>150</v>
      </c>
      <c r="C1409" s="433" t="str">
        <f>'KYEI BEKIND - TARKWA'!B47</f>
        <v>W027</v>
      </c>
      <c r="D1409" s="433" t="str">
        <f>'KYEI BEKIND - TARKWA'!C47</f>
        <v xml:space="preserve">FORTUNE MARGARINE 250G X 60 </v>
      </c>
      <c r="E1409" s="433" t="str">
        <f>'KYEI BEKIND - TARKWA'!D47</f>
        <v>SPECIALTY FATS</v>
      </c>
      <c r="F1409" s="433" t="str">
        <f>'KYEI BEKIND - TARKWA'!E47</f>
        <v>FORTUNE</v>
      </c>
      <c r="G1409" s="443">
        <f>'KYEI BEKIND - TARKWA'!F47</f>
        <v>0.25000000000000006</v>
      </c>
      <c r="H1409" s="434">
        <f>'KYEI BEKIND - TARKWA'!G47</f>
        <v>16.666666666666664</v>
      </c>
      <c r="I1409" s="443">
        <f>'KYEI BEKIND - TARKWA'!H47</f>
        <v>5636.6666666666661</v>
      </c>
      <c r="J1409" s="433">
        <f>'KYEI BEKIND - TARKWA'!I47</f>
        <v>0</v>
      </c>
      <c r="K1409" s="443">
        <f>'KYEI BEKIND - TARKWA'!J47</f>
        <v>0</v>
      </c>
      <c r="L1409" s="443">
        <f>'KYEI BEKIND - TARKWA'!K47</f>
        <v>0</v>
      </c>
      <c r="M1409" s="443">
        <f>'KYEI BEKIND - TARKWA'!L47</f>
        <v>338.2</v>
      </c>
      <c r="N1409" s="433">
        <f>'KYEI BEKIND - TARKWA'!M47</f>
        <v>48</v>
      </c>
      <c r="O1409" s="444">
        <f>'KYEI BEKIND - TARKWA'!N47</f>
        <v>1.6609983437188898E-3</v>
      </c>
      <c r="P1409" s="433">
        <f>'KYEI BEKIND - TARKWA'!O47</f>
        <v>0.99011094738096794</v>
      </c>
      <c r="Q1409" s="433" t="str">
        <f>'KYEI BEKIND - TARKWA'!P47</f>
        <v>C</v>
      </c>
      <c r="R1409" s="434">
        <f>'KYEI BEKIND - TARKWA'!Q47</f>
        <v>0.75757575757575746</v>
      </c>
      <c r="S1409" s="443">
        <f>'KYEI BEKIND - TARKWA'!R47</f>
        <v>1.1363636363636366E-2</v>
      </c>
      <c r="T1409" s="443">
        <f>'KYEI BEKIND - TARKWA'!S47</f>
        <v>256.21212121212119</v>
      </c>
      <c r="U1409" s="433">
        <f>'KYEI BEKIND - TARKWA'!T47</f>
        <v>30</v>
      </c>
      <c r="V1409" s="433">
        <f>'KYEI BEKIND - TARKWA'!U47</f>
        <v>3</v>
      </c>
      <c r="W1409" s="433">
        <f>'KYEI BEKIND - TARKWA'!V47</f>
        <v>33</v>
      </c>
      <c r="X1409" s="434">
        <f>'KYEI BEKIND - TARKWA'!W47</f>
        <v>24.999999999999996</v>
      </c>
      <c r="Y1409" s="434">
        <f>'KYEI BEKIND - TARKWA'!X47</f>
        <v>24.999999999999996</v>
      </c>
      <c r="Z1409" s="443">
        <f>'KYEI BEKIND - TARKWA'!Y47</f>
        <v>0.37500000000000006</v>
      </c>
      <c r="AA1409" s="444">
        <f>'KYEI BEKIND - TARKWA'!Z47</f>
        <v>0</v>
      </c>
      <c r="AB1409" s="446" t="str">
        <f>'KYEI BEKIND - TARKWA'!AA47</f>
        <v>VERY LOW-ORDER URGENTLY</v>
      </c>
      <c r="AC1409" s="443">
        <f>'KYEI BEKIND - TARKWA'!AB47</f>
        <v>8454.9999999999982</v>
      </c>
      <c r="AD1409" s="450">
        <f>Table1[[#This Row],[Stock Sell in/Sell out]]*Table1[[#This Row],[Stock Norm +Transit Time]]/Table1[[#This Row],[Stock Norm QTY]]</f>
        <v>0</v>
      </c>
      <c r="AE1409" s="443">
        <f>Table1[[#This Row],[Stock Norm +Transit Time]]*Table1[[#This Row],[Av. Daily Sales MT]]</f>
        <v>0.37500000000000006</v>
      </c>
    </row>
    <row r="1410" spans="1:31" hidden="1">
      <c r="A1410" s="433" t="s">
        <v>123</v>
      </c>
      <c r="B1410" s="433" t="s">
        <v>150</v>
      </c>
      <c r="C1410" s="433" t="str">
        <f>'KYEI BEKIND - TARKWA'!B48</f>
        <v>W097</v>
      </c>
      <c r="D1410" s="433" t="str">
        <f>'KYEI BEKIND - TARKWA'!C48</f>
        <v>ALIFE 225G ROSE</v>
      </c>
      <c r="E1410" s="433" t="str">
        <f>'KYEI BEKIND - TARKWA'!D48</f>
        <v>SOAP</v>
      </c>
      <c r="F1410" s="433" t="str">
        <f>'KYEI BEKIND - TARKWA'!E48</f>
        <v>ALIFE</v>
      </c>
      <c r="G1410" s="443">
        <f>'KYEI BEKIND - TARKWA'!F48</f>
        <v>0.21650999999999987</v>
      </c>
      <c r="H1410" s="434">
        <f>'KYEI BEKIND - TARKWA'!G48</f>
        <v>51.666666666666664</v>
      </c>
      <c r="I1410" s="443">
        <f>'KYEI BEKIND - TARKWA'!H48</f>
        <v>4343.2933333333322</v>
      </c>
      <c r="J1410" s="433">
        <f>'KYEI BEKIND - TARKWA'!I48</f>
        <v>0</v>
      </c>
      <c r="K1410" s="443">
        <f>'KYEI BEKIND - TARKWA'!J48</f>
        <v>0</v>
      </c>
      <c r="L1410" s="443">
        <f>'KYEI BEKIND - TARKWA'!K48</f>
        <v>0</v>
      </c>
      <c r="M1410" s="443">
        <f>'KYEI BEKIND - TARKWA'!L48</f>
        <v>84.063741935483847</v>
      </c>
      <c r="N1410" s="433">
        <f>'KYEI BEKIND - TARKWA'!M48</f>
        <v>16</v>
      </c>
      <c r="O1410" s="444">
        <f>'KYEI BEKIND - TARKWA'!N48</f>
        <v>1.4384910055943061E-3</v>
      </c>
      <c r="P1410" s="433">
        <f>'KYEI BEKIND - TARKWA'!O48</f>
        <v>0.99154943838656229</v>
      </c>
      <c r="Q1410" s="433" t="str">
        <f>'KYEI BEKIND - TARKWA'!P48</f>
        <v>C</v>
      </c>
      <c r="R1410" s="434">
        <f>'KYEI BEKIND - TARKWA'!Q48</f>
        <v>2.3484848484848482</v>
      </c>
      <c r="S1410" s="443">
        <f>'KYEI BEKIND - TARKWA'!R48</f>
        <v>9.8413636363636307E-3</v>
      </c>
      <c r="T1410" s="443">
        <f>'KYEI BEKIND - TARKWA'!S48</f>
        <v>197.4224242424242</v>
      </c>
      <c r="U1410" s="433">
        <f>'KYEI BEKIND - TARKWA'!T48</f>
        <v>30</v>
      </c>
      <c r="V1410" s="433">
        <f>'KYEI BEKIND - TARKWA'!U48</f>
        <v>3</v>
      </c>
      <c r="W1410" s="433">
        <f>'KYEI BEKIND - TARKWA'!V48</f>
        <v>33</v>
      </c>
      <c r="X1410" s="434">
        <f>'KYEI BEKIND - TARKWA'!W48</f>
        <v>77.499999999999986</v>
      </c>
      <c r="Y1410" s="434">
        <f>'KYEI BEKIND - TARKWA'!X48</f>
        <v>77.499999999999986</v>
      </c>
      <c r="Z1410" s="443">
        <f>'KYEI BEKIND - TARKWA'!Y48</f>
        <v>0.3247649999999998</v>
      </c>
      <c r="AA1410" s="444">
        <f>'KYEI BEKIND - TARKWA'!Z48</f>
        <v>0</v>
      </c>
      <c r="AB1410" s="446" t="str">
        <f>'KYEI BEKIND - TARKWA'!AA48</f>
        <v>VERY LOW-ORDER URGENTLY</v>
      </c>
      <c r="AC1410" s="443">
        <f>'KYEI BEKIND - TARKWA'!AB48</f>
        <v>6514.9399999999969</v>
      </c>
      <c r="AD1410" s="450">
        <f>Table1[[#This Row],[Stock Sell in/Sell out]]*Table1[[#This Row],[Stock Norm +Transit Time]]/Table1[[#This Row],[Stock Norm QTY]]</f>
        <v>0</v>
      </c>
      <c r="AE1410" s="443">
        <f>Table1[[#This Row],[Stock Norm +Transit Time]]*Table1[[#This Row],[Av. Daily Sales MT]]</f>
        <v>0.3247649999999998</v>
      </c>
    </row>
    <row r="1411" spans="1:31" hidden="1">
      <c r="A1411" s="433" t="s">
        <v>123</v>
      </c>
      <c r="B1411" s="433" t="s">
        <v>150</v>
      </c>
      <c r="C1411" s="433" t="str">
        <f>'KYEI BEKIND - TARKWA'!B49</f>
        <v>W158</v>
      </c>
      <c r="D1411" s="433" t="str">
        <f>'KYEI BEKIND - TARKWA'!C49</f>
        <v>JAMAA DETERGENT 3KG</v>
      </c>
      <c r="E1411" s="433" t="str">
        <f>'KYEI BEKIND - TARKWA'!D49</f>
        <v>DETERGENT</v>
      </c>
      <c r="F1411" s="433" t="str">
        <f>'KYEI BEKIND - TARKWA'!E49</f>
        <v>JAMAA</v>
      </c>
      <c r="G1411" s="443">
        <f>'KYEI BEKIND - TARKWA'!F49</f>
        <v>0.19700000000000004</v>
      </c>
      <c r="H1411" s="434">
        <f>'KYEI BEKIND - TARKWA'!G49</f>
        <v>65.666666666666657</v>
      </c>
      <c r="I1411" s="443">
        <f>'KYEI BEKIND - TARKWA'!H49</f>
        <v>3069.3333333333335</v>
      </c>
      <c r="J1411" s="433">
        <f>'KYEI BEKIND - TARKWA'!I49</f>
        <v>193</v>
      </c>
      <c r="K1411" s="443">
        <f>'KYEI BEKIND - TARKWA'!J49</f>
        <v>0.57899999999999996</v>
      </c>
      <c r="L1411" s="443">
        <f>'KYEI BEKIND - TARKWA'!K49</f>
        <v>9021.0355329949252</v>
      </c>
      <c r="M1411" s="443">
        <f>'KYEI BEKIND - TARKWA'!L49</f>
        <v>46.741116751269047</v>
      </c>
      <c r="N1411" s="433">
        <f>'KYEI BEKIND - TARKWA'!M49</f>
        <v>24</v>
      </c>
      <c r="O1411" s="444">
        <f>'KYEI BEKIND - TARKWA'!N49</f>
        <v>1.3088666948504852E-3</v>
      </c>
      <c r="P1411" s="433">
        <f>'KYEI BEKIND - TARKWA'!O49</f>
        <v>0.99285830508141282</v>
      </c>
      <c r="Q1411" s="433" t="str">
        <f>'KYEI BEKIND - TARKWA'!P49</f>
        <v>C</v>
      </c>
      <c r="R1411" s="434">
        <f>'KYEI BEKIND - TARKWA'!Q49</f>
        <v>2.9848484848484844</v>
      </c>
      <c r="S1411" s="443">
        <f>'KYEI BEKIND - TARKWA'!R49</f>
        <v>8.9545454545454563E-3</v>
      </c>
      <c r="T1411" s="443">
        <f>'KYEI BEKIND - TARKWA'!S49</f>
        <v>139.51515151515153</v>
      </c>
      <c r="U1411" s="433">
        <f>'KYEI BEKIND - TARKWA'!T49</f>
        <v>30</v>
      </c>
      <c r="V1411" s="433">
        <f>'KYEI BEKIND - TARKWA'!U49</f>
        <v>3</v>
      </c>
      <c r="W1411" s="433">
        <f>'KYEI BEKIND - TARKWA'!V49</f>
        <v>33</v>
      </c>
      <c r="X1411" s="434">
        <f>'KYEI BEKIND - TARKWA'!W49</f>
        <v>98.499999999999986</v>
      </c>
      <c r="Y1411" s="434">
        <f>'KYEI BEKIND - TARKWA'!X49</f>
        <v>0</v>
      </c>
      <c r="Z1411" s="443">
        <f>'KYEI BEKIND - TARKWA'!Y49</f>
        <v>0</v>
      </c>
      <c r="AA1411" s="444">
        <f>'KYEI BEKIND - TARKWA'!Z49</f>
        <v>1.9593908629441628</v>
      </c>
      <c r="AB1411" s="446" t="str">
        <f>'KYEI BEKIND - TARKWA'!AA49</f>
        <v>HIGH-DON’T ORDER</v>
      </c>
      <c r="AC1411" s="443">
        <f>'KYEI BEKIND - TARKWA'!AB49</f>
        <v>0</v>
      </c>
      <c r="AD1411" s="450">
        <f>Table1[[#This Row],[Stock Sell in/Sell out]]*Table1[[#This Row],[Stock Norm +Transit Time]]/Table1[[#This Row],[Stock Norm QTY]]</f>
        <v>64.65989847715737</v>
      </c>
      <c r="AE1411" s="443">
        <f>Table1[[#This Row],[Stock Norm +Transit Time]]*Table1[[#This Row],[Av. Daily Sales MT]]</f>
        <v>0.29550000000000004</v>
      </c>
    </row>
    <row r="1412" spans="1:31" hidden="1">
      <c r="A1412" s="433" t="s">
        <v>123</v>
      </c>
      <c r="B1412" s="433" t="s">
        <v>150</v>
      </c>
      <c r="C1412" s="433" t="str">
        <f>'KYEI BEKIND - TARKWA'!B50</f>
        <v>W071</v>
      </c>
      <c r="D1412" s="433" t="str">
        <f>'KYEI BEKIND - TARKWA'!C50</f>
        <v>ALIFE LEMON 40 X 100G</v>
      </c>
      <c r="E1412" s="433" t="str">
        <f>'KYEI BEKIND - TARKWA'!D50</f>
        <v>SOAP</v>
      </c>
      <c r="F1412" s="433" t="str">
        <f>'KYEI BEKIND - TARKWA'!E50</f>
        <v>ALIFE</v>
      </c>
      <c r="G1412" s="443">
        <f>'KYEI BEKIND - TARKWA'!F50</f>
        <v>0.1793333333333334</v>
      </c>
      <c r="H1412" s="434">
        <f>'KYEI BEKIND - TARKWA'!G50</f>
        <v>44.666666666666664</v>
      </c>
      <c r="I1412" s="443">
        <f>'KYEI BEKIND - TARKWA'!H50</f>
        <v>3985.8666666666668</v>
      </c>
      <c r="J1412" s="433">
        <f>'KYEI BEKIND - TARKWA'!I50</f>
        <v>140</v>
      </c>
      <c r="K1412" s="443">
        <f>'KYEI BEKIND - TARKWA'!J50</f>
        <v>0.56000000000000005</v>
      </c>
      <c r="L1412" s="443">
        <f>'KYEI BEKIND - TARKWA'!K50</f>
        <v>12493.014925373136</v>
      </c>
      <c r="M1412" s="443">
        <f>'KYEI BEKIND - TARKWA'!L50</f>
        <v>89.235820895522394</v>
      </c>
      <c r="N1412" s="433">
        <f>'KYEI BEKIND - TARKWA'!M50</f>
        <v>100</v>
      </c>
      <c r="O1412" s="444">
        <f>'KYEI BEKIND - TARKWA'!N50</f>
        <v>1.1914894785610172E-3</v>
      </c>
      <c r="P1412" s="433">
        <f>'KYEI BEKIND - TARKWA'!O50</f>
        <v>0.99404979455997389</v>
      </c>
      <c r="Q1412" s="433" t="str">
        <f>'KYEI BEKIND - TARKWA'!P50</f>
        <v>C</v>
      </c>
      <c r="R1412" s="434">
        <f>'KYEI BEKIND - TARKWA'!Q50</f>
        <v>2.0303030303030303</v>
      </c>
      <c r="S1412" s="443">
        <f>'KYEI BEKIND - TARKWA'!R50</f>
        <v>8.1515151515151544E-3</v>
      </c>
      <c r="T1412" s="443">
        <f>'KYEI BEKIND - TARKWA'!S50</f>
        <v>181.17575757575759</v>
      </c>
      <c r="U1412" s="433">
        <f>'KYEI BEKIND - TARKWA'!T50</f>
        <v>30</v>
      </c>
      <c r="V1412" s="433">
        <f>'KYEI BEKIND - TARKWA'!U50</f>
        <v>3</v>
      </c>
      <c r="W1412" s="433">
        <f>'KYEI BEKIND - TARKWA'!V50</f>
        <v>33</v>
      </c>
      <c r="X1412" s="434">
        <f>'KYEI BEKIND - TARKWA'!W50</f>
        <v>67</v>
      </c>
      <c r="Y1412" s="434">
        <f>'KYEI BEKIND - TARKWA'!X50</f>
        <v>0</v>
      </c>
      <c r="Z1412" s="443">
        <f>'KYEI BEKIND - TARKWA'!Y50</f>
        <v>0</v>
      </c>
      <c r="AA1412" s="444">
        <f>'KYEI BEKIND - TARKWA'!Z50</f>
        <v>2.08955223880597</v>
      </c>
      <c r="AB1412" s="446" t="str">
        <f>'KYEI BEKIND - TARKWA'!AA50</f>
        <v>VERY HIGH-DON’T ORDER</v>
      </c>
      <c r="AC1412" s="443">
        <f>'KYEI BEKIND - TARKWA'!AB50</f>
        <v>0</v>
      </c>
      <c r="AD1412" s="450">
        <f>Table1[[#This Row],[Stock Sell in/Sell out]]*Table1[[#This Row],[Stock Norm +Transit Time]]/Table1[[#This Row],[Stock Norm QTY]]</f>
        <v>68.955223880597018</v>
      </c>
      <c r="AE1412" s="443">
        <f>Table1[[#This Row],[Stock Norm +Transit Time]]*Table1[[#This Row],[Av. Daily Sales MT]]</f>
        <v>0.26900000000000007</v>
      </c>
    </row>
    <row r="1413" spans="1:31" hidden="1">
      <c r="A1413" s="433" t="s">
        <v>123</v>
      </c>
      <c r="B1413" s="433" t="s">
        <v>150</v>
      </c>
      <c r="C1413" s="433" t="str">
        <f>'KYEI BEKIND - TARKWA'!B51</f>
        <v>W162</v>
      </c>
      <c r="D1413" s="433" t="str">
        <f>'KYEI BEKIND - TARKWA'!C51</f>
        <v>DETERGENT 5KG</v>
      </c>
      <c r="E1413" s="433" t="str">
        <f>'KYEI BEKIND - TARKWA'!D51</f>
        <v>DETERGENT</v>
      </c>
      <c r="F1413" s="433" t="str">
        <f>'KYEI BEKIND - TARKWA'!E51</f>
        <v>JAMAA</v>
      </c>
      <c r="G1413" s="443">
        <f>'KYEI BEKIND - TARKWA'!F51</f>
        <v>0.17000000000000007</v>
      </c>
      <c r="H1413" s="434">
        <f>'KYEI BEKIND - TARKWA'!G51</f>
        <v>34</v>
      </c>
      <c r="I1413" s="443">
        <f>'KYEI BEKIND - TARKWA'!H51</f>
        <v>1776.6666666666667</v>
      </c>
      <c r="J1413" s="433">
        <f>'KYEI BEKIND - TARKWA'!I51</f>
        <v>33</v>
      </c>
      <c r="K1413" s="443">
        <f>'KYEI BEKIND - TARKWA'!J51</f>
        <v>0.16500000000000001</v>
      </c>
      <c r="L1413" s="443">
        <f>'KYEI BEKIND - TARKWA'!K51</f>
        <v>1724.4117647058824</v>
      </c>
      <c r="M1413" s="443">
        <f>'KYEI BEKIND - TARKWA'!L51</f>
        <v>52.254901960784316</v>
      </c>
      <c r="N1413" s="433">
        <f>'KYEI BEKIND - TARKWA'!M51</f>
        <v>4</v>
      </c>
      <c r="O1413" s="444">
        <f>'KYEI BEKIND - TARKWA'!N51</f>
        <v>1.1294788737288453E-3</v>
      </c>
      <c r="P1413" s="433">
        <f>'KYEI BEKIND - TARKWA'!O51</f>
        <v>0.99517927343370272</v>
      </c>
      <c r="Q1413" s="433" t="str">
        <f>'KYEI BEKIND - TARKWA'!P51</f>
        <v>C</v>
      </c>
      <c r="R1413" s="434">
        <f>'KYEI BEKIND - TARKWA'!Q51</f>
        <v>1.5454545454545454</v>
      </c>
      <c r="S1413" s="443">
        <f>'KYEI BEKIND - TARKWA'!R51</f>
        <v>7.7272727272727302E-3</v>
      </c>
      <c r="T1413" s="443">
        <f>'KYEI BEKIND - TARKWA'!S51</f>
        <v>80.757575757575765</v>
      </c>
      <c r="U1413" s="433">
        <f>'KYEI BEKIND - TARKWA'!T51</f>
        <v>30</v>
      </c>
      <c r="V1413" s="433">
        <f>'KYEI BEKIND - TARKWA'!U51</f>
        <v>3</v>
      </c>
      <c r="W1413" s="433">
        <f>'KYEI BEKIND - TARKWA'!V51</f>
        <v>33</v>
      </c>
      <c r="X1413" s="434">
        <f>'KYEI BEKIND - TARKWA'!W51</f>
        <v>51</v>
      </c>
      <c r="Y1413" s="434">
        <f>'KYEI BEKIND - TARKWA'!X51</f>
        <v>18</v>
      </c>
      <c r="Z1413" s="443">
        <f>'KYEI BEKIND - TARKWA'!Y51</f>
        <v>9.0000000000000038E-2</v>
      </c>
      <c r="AA1413" s="444">
        <f>'KYEI BEKIND - TARKWA'!Z51</f>
        <v>0.6470588235294118</v>
      </c>
      <c r="AB1413" s="446" t="str">
        <f>'KYEI BEKIND - TARKWA'!AA51</f>
        <v>VERY LOW-ORDER URGENTLY</v>
      </c>
      <c r="AC1413" s="443">
        <f>'KYEI BEKIND - TARKWA'!AB51</f>
        <v>940.58823529411768</v>
      </c>
      <c r="AD1413" s="450">
        <f>Table1[[#This Row],[Stock Sell in/Sell out]]*Table1[[#This Row],[Stock Norm +Transit Time]]/Table1[[#This Row],[Stock Norm QTY]]</f>
        <v>21.352941176470587</v>
      </c>
      <c r="AE1413" s="443">
        <f>Table1[[#This Row],[Stock Norm +Transit Time]]*Table1[[#This Row],[Av. Daily Sales MT]]</f>
        <v>0.25500000000000012</v>
      </c>
    </row>
    <row r="1414" spans="1:31" hidden="1">
      <c r="A1414" s="433" t="s">
        <v>123</v>
      </c>
      <c r="B1414" s="433" t="s">
        <v>150</v>
      </c>
      <c r="C1414" s="433" t="str">
        <f>'KYEI BEKIND - TARKWA'!B52</f>
        <v>W140</v>
      </c>
      <c r="D1414" s="433" t="str">
        <f>'KYEI BEKIND - TARKWA'!C52</f>
        <v>JAMAA CLASSIC 130G</v>
      </c>
      <c r="E1414" s="433" t="str">
        <f>'KYEI BEKIND - TARKWA'!D52</f>
        <v>SOAP</v>
      </c>
      <c r="F1414" s="433" t="str">
        <f>'KYEI BEKIND - TARKWA'!E52</f>
        <v>JAMAA</v>
      </c>
      <c r="G1414" s="443">
        <f>'KYEI BEKIND - TARKWA'!F52</f>
        <v>0.14768000000000001</v>
      </c>
      <c r="H1414" s="434">
        <f>'KYEI BEKIND - TARKWA'!G52</f>
        <v>23.666666666666668</v>
      </c>
      <c r="I1414" s="443">
        <f>'KYEI BEKIND - TARKWA'!H52</f>
        <v>2272</v>
      </c>
      <c r="J1414" s="433">
        <f>'KYEI BEKIND - TARKWA'!I52</f>
        <v>0</v>
      </c>
      <c r="K1414" s="443">
        <f>'KYEI BEKIND - TARKWA'!J52</f>
        <v>0</v>
      </c>
      <c r="L1414" s="443">
        <f>'KYEI BEKIND - TARKWA'!K52</f>
        <v>0</v>
      </c>
      <c r="M1414" s="443">
        <f>'KYEI BEKIND - TARKWA'!L52</f>
        <v>96</v>
      </c>
      <c r="N1414" s="433">
        <f>'KYEI BEKIND - TARKWA'!M52</f>
        <v>18</v>
      </c>
      <c r="O1414" s="444">
        <f>'KYEI BEKIND - TARKWA'!N52</f>
        <v>9.8118494160162237E-4</v>
      </c>
      <c r="P1414" s="433">
        <f>'KYEI BEKIND - TARKWA'!O52</f>
        <v>0.99616045837530431</v>
      </c>
      <c r="Q1414" s="433" t="str">
        <f>'KYEI BEKIND - TARKWA'!P52</f>
        <v>C</v>
      </c>
      <c r="R1414" s="434">
        <f>'KYEI BEKIND - TARKWA'!Q52</f>
        <v>1.0757575757575759</v>
      </c>
      <c r="S1414" s="443">
        <f>'KYEI BEKIND - TARKWA'!R52</f>
        <v>6.712727272727273E-3</v>
      </c>
      <c r="T1414" s="443">
        <f>'KYEI BEKIND - TARKWA'!S52</f>
        <v>103.27272727272727</v>
      </c>
      <c r="U1414" s="433">
        <f>'KYEI BEKIND - TARKWA'!T52</f>
        <v>30</v>
      </c>
      <c r="V1414" s="433">
        <f>'KYEI BEKIND - TARKWA'!U52</f>
        <v>3</v>
      </c>
      <c r="W1414" s="433">
        <f>'KYEI BEKIND - TARKWA'!V52</f>
        <v>33</v>
      </c>
      <c r="X1414" s="434">
        <f>'KYEI BEKIND - TARKWA'!W52</f>
        <v>35.500000000000007</v>
      </c>
      <c r="Y1414" s="434">
        <f>'KYEI BEKIND - TARKWA'!X52</f>
        <v>35.500000000000007</v>
      </c>
      <c r="Z1414" s="443">
        <f>'KYEI BEKIND - TARKWA'!Y52</f>
        <v>0.22152000000000005</v>
      </c>
      <c r="AA1414" s="444">
        <f>'KYEI BEKIND - TARKWA'!Z52</f>
        <v>0</v>
      </c>
      <c r="AB1414" s="446" t="str">
        <f>'KYEI BEKIND - TARKWA'!AA52</f>
        <v>VERY LOW-ORDER URGENTLY</v>
      </c>
      <c r="AC1414" s="443">
        <f>'KYEI BEKIND - TARKWA'!AB52</f>
        <v>3408.0000000000009</v>
      </c>
      <c r="AD1414" s="450">
        <f>Table1[[#This Row],[Stock Sell in/Sell out]]*Table1[[#This Row],[Stock Norm +Transit Time]]/Table1[[#This Row],[Stock Norm QTY]]</f>
        <v>0</v>
      </c>
      <c r="AE1414" s="443">
        <f>Table1[[#This Row],[Stock Norm +Transit Time]]*Table1[[#This Row],[Av. Daily Sales MT]]</f>
        <v>0.22151999999999999</v>
      </c>
    </row>
    <row r="1415" spans="1:31" hidden="1">
      <c r="A1415" s="433" t="s">
        <v>123</v>
      </c>
      <c r="B1415" s="433" t="s">
        <v>150</v>
      </c>
      <c r="C1415" s="433" t="str">
        <f>'KYEI BEKIND - TARKWA'!B53</f>
        <v>W074</v>
      </c>
      <c r="D1415" s="433" t="str">
        <f>'KYEI BEKIND - TARKWA'!C53</f>
        <v>ALIFE ROSE 40 X 100G</v>
      </c>
      <c r="E1415" s="433" t="str">
        <f>'KYEI BEKIND - TARKWA'!D53</f>
        <v>SOAP</v>
      </c>
      <c r="F1415" s="433" t="str">
        <f>'KYEI BEKIND - TARKWA'!E53</f>
        <v>ALIFE</v>
      </c>
      <c r="G1415" s="443">
        <f>'KYEI BEKIND - TARKWA'!F53</f>
        <v>0.13600000000000004</v>
      </c>
      <c r="H1415" s="434">
        <f>'KYEI BEKIND - TARKWA'!G53</f>
        <v>33.666666666666664</v>
      </c>
      <c r="I1415" s="443">
        <f>'KYEI BEKIND - TARKWA'!H53</f>
        <v>3131.6000000000004</v>
      </c>
      <c r="J1415" s="433">
        <f>'KYEI BEKIND - TARKWA'!I53</f>
        <v>148</v>
      </c>
      <c r="K1415" s="443">
        <f>'KYEI BEKIND - TARKWA'!J53</f>
        <v>0.59200000000000008</v>
      </c>
      <c r="L1415" s="443">
        <f>'KYEI BEKIND - TARKWA'!K53</f>
        <v>13766.637623762379</v>
      </c>
      <c r="M1415" s="443">
        <f>'KYEI BEKIND - TARKWA'!L53</f>
        <v>93.017821782178231</v>
      </c>
      <c r="N1415" s="433">
        <f>'KYEI BEKIND - TARKWA'!M53</f>
        <v>12</v>
      </c>
      <c r="O1415" s="444">
        <f>'KYEI BEKIND - TARKWA'!N53</f>
        <v>9.0358309898307609E-4</v>
      </c>
      <c r="P1415" s="433">
        <f>'KYEI BEKIND - TARKWA'!O53</f>
        <v>0.9970640414742874</v>
      </c>
      <c r="Q1415" s="433" t="str">
        <f>'KYEI BEKIND - TARKWA'!P53</f>
        <v>C</v>
      </c>
      <c r="R1415" s="434">
        <f>'KYEI BEKIND - TARKWA'!Q53</f>
        <v>1.5303030303030303</v>
      </c>
      <c r="S1415" s="443">
        <f>'KYEI BEKIND - TARKWA'!R53</f>
        <v>6.1818181818181833E-3</v>
      </c>
      <c r="T1415" s="443">
        <f>'KYEI BEKIND - TARKWA'!S53</f>
        <v>142.34545454545457</v>
      </c>
      <c r="U1415" s="433">
        <f>'KYEI BEKIND - TARKWA'!T53</f>
        <v>30</v>
      </c>
      <c r="V1415" s="433">
        <f>'KYEI BEKIND - TARKWA'!U53</f>
        <v>3</v>
      </c>
      <c r="W1415" s="433">
        <f>'KYEI BEKIND - TARKWA'!V53</f>
        <v>33</v>
      </c>
      <c r="X1415" s="434">
        <f>'KYEI BEKIND - TARKWA'!W53</f>
        <v>50.5</v>
      </c>
      <c r="Y1415" s="434">
        <f>'KYEI BEKIND - TARKWA'!X53</f>
        <v>0</v>
      </c>
      <c r="Z1415" s="443">
        <f>'KYEI BEKIND - TARKWA'!Y53</f>
        <v>0</v>
      </c>
      <c r="AA1415" s="444">
        <f>'KYEI BEKIND - TARKWA'!Z53</f>
        <v>2.9306930693069306</v>
      </c>
      <c r="AB1415" s="446" t="str">
        <f>'KYEI BEKIND - TARKWA'!AA53</f>
        <v>VERY HIGH-DON’T ORDER</v>
      </c>
      <c r="AC1415" s="443">
        <f>'KYEI BEKIND - TARKWA'!AB53</f>
        <v>0</v>
      </c>
      <c r="AD1415" s="450">
        <f>Table1[[#This Row],[Stock Sell in/Sell out]]*Table1[[#This Row],[Stock Norm +Transit Time]]/Table1[[#This Row],[Stock Norm QTY]]</f>
        <v>96.712871287128706</v>
      </c>
      <c r="AE1415" s="443">
        <f>Table1[[#This Row],[Stock Norm +Transit Time]]*Table1[[#This Row],[Av. Daily Sales MT]]</f>
        <v>0.20400000000000004</v>
      </c>
    </row>
    <row r="1416" spans="1:31" hidden="1">
      <c r="A1416" s="433" t="s">
        <v>123</v>
      </c>
      <c r="B1416" s="433" t="s">
        <v>150</v>
      </c>
      <c r="C1416" s="433" t="str">
        <f>'KYEI BEKIND - TARKWA'!B54</f>
        <v>W177</v>
      </c>
      <c r="D1416" s="433" t="str">
        <f>'KYEI BEKIND - TARKWA'!C54</f>
        <v>JAMAA CLASSIC 48X100G</v>
      </c>
      <c r="E1416" s="433" t="str">
        <f>'KYEI BEKIND - TARKWA'!D54</f>
        <v>SOAP</v>
      </c>
      <c r="F1416" s="433" t="str">
        <f>'KYEI BEKIND - TARKWA'!E54</f>
        <v>JAMAA</v>
      </c>
      <c r="G1416" s="443">
        <f>'KYEI BEKIND - TARKWA'!F54</f>
        <v>0.104</v>
      </c>
      <c r="H1416" s="434">
        <f>'KYEI BEKIND - TARKWA'!G54</f>
        <v>21.666666666666668</v>
      </c>
      <c r="I1416" s="443">
        <f>'KYEI BEKIND - TARKWA'!H54</f>
        <v>1430</v>
      </c>
      <c r="J1416" s="433">
        <f>'KYEI BEKIND - TARKWA'!I54</f>
        <v>0</v>
      </c>
      <c r="K1416" s="443">
        <f>'KYEI BEKIND - TARKWA'!J54</f>
        <v>0</v>
      </c>
      <c r="L1416" s="443">
        <f>'KYEI BEKIND - TARKWA'!K54</f>
        <v>0</v>
      </c>
      <c r="M1416" s="443">
        <f>'KYEI BEKIND - TARKWA'!L54</f>
        <v>66</v>
      </c>
      <c r="N1416" s="433">
        <f>'KYEI BEKIND - TARKWA'!M54</f>
        <v>30</v>
      </c>
      <c r="O1416" s="444">
        <f>'KYEI BEKIND - TARKWA'!N54</f>
        <v>6.9097531098705797E-4</v>
      </c>
      <c r="P1416" s="433">
        <f>'KYEI BEKIND - TARKWA'!O54</f>
        <v>0.99775501678527445</v>
      </c>
      <c r="Q1416" s="433" t="str">
        <f>'KYEI BEKIND - TARKWA'!P54</f>
        <v>C</v>
      </c>
      <c r="R1416" s="434">
        <f>'KYEI BEKIND - TARKWA'!Q54</f>
        <v>0.98484848484848486</v>
      </c>
      <c r="S1416" s="443">
        <f>'KYEI BEKIND - TARKWA'!R54</f>
        <v>4.7272727272727267E-3</v>
      </c>
      <c r="T1416" s="443">
        <f>'KYEI BEKIND - TARKWA'!S54</f>
        <v>65</v>
      </c>
      <c r="U1416" s="433">
        <f>'KYEI BEKIND - TARKWA'!T54</f>
        <v>30</v>
      </c>
      <c r="V1416" s="433">
        <f>'KYEI BEKIND - TARKWA'!U54</f>
        <v>3</v>
      </c>
      <c r="W1416" s="433">
        <f>'KYEI BEKIND - TARKWA'!V54</f>
        <v>33</v>
      </c>
      <c r="X1416" s="434">
        <f>'KYEI BEKIND - TARKWA'!W54</f>
        <v>32.5</v>
      </c>
      <c r="Y1416" s="434">
        <f>'KYEI BEKIND - TARKWA'!X54</f>
        <v>32.5</v>
      </c>
      <c r="Z1416" s="443">
        <f>'KYEI BEKIND - TARKWA'!Y54</f>
        <v>0.156</v>
      </c>
      <c r="AA1416" s="444">
        <f>'KYEI BEKIND - TARKWA'!Z54</f>
        <v>0</v>
      </c>
      <c r="AB1416" s="446" t="str">
        <f>'KYEI BEKIND - TARKWA'!AA54</f>
        <v>VERY LOW-ORDER URGENTLY</v>
      </c>
      <c r="AC1416" s="443">
        <f>'KYEI BEKIND - TARKWA'!AB54</f>
        <v>2145</v>
      </c>
      <c r="AD1416" s="450">
        <f>Table1[[#This Row],[Stock Sell in/Sell out]]*Table1[[#This Row],[Stock Norm +Transit Time]]/Table1[[#This Row],[Stock Norm QTY]]</f>
        <v>0</v>
      </c>
      <c r="AE1416" s="443">
        <f>Table1[[#This Row],[Stock Norm +Transit Time]]*Table1[[#This Row],[Av. Daily Sales MT]]</f>
        <v>0.15599999999999997</v>
      </c>
    </row>
    <row r="1417" spans="1:31" hidden="1">
      <c r="A1417" s="433" t="s">
        <v>123</v>
      </c>
      <c r="B1417" s="433" t="s">
        <v>150</v>
      </c>
      <c r="C1417" s="433" t="str">
        <f>'KYEI BEKIND - TARKWA'!B55</f>
        <v>W088</v>
      </c>
      <c r="D1417" s="433" t="str">
        <f>'KYEI BEKIND - TARKWA'!C55</f>
        <v>JAMAA CLASSI 48 X 140G</v>
      </c>
      <c r="E1417" s="433" t="str">
        <f>'KYEI BEKIND - TARKWA'!D55</f>
        <v>SOAP</v>
      </c>
      <c r="F1417" s="433" t="str">
        <f>'KYEI BEKIND - TARKWA'!E55</f>
        <v>JAMAA</v>
      </c>
      <c r="G1417" s="443">
        <f>'KYEI BEKIND - TARKWA'!F55</f>
        <v>8.2879999999999995E-2</v>
      </c>
      <c r="H1417" s="434">
        <f>'KYEI BEKIND - TARKWA'!G55</f>
        <v>12.333333333333334</v>
      </c>
      <c r="I1417" s="443">
        <f>'KYEI BEKIND - TARKWA'!H55</f>
        <v>1223.6666666666667</v>
      </c>
      <c r="J1417" s="433">
        <f>'KYEI BEKIND - TARKWA'!I55</f>
        <v>0</v>
      </c>
      <c r="K1417" s="443">
        <f>'KYEI BEKIND - TARKWA'!J55</f>
        <v>0</v>
      </c>
      <c r="L1417" s="443">
        <f>'KYEI BEKIND - TARKWA'!K55</f>
        <v>0</v>
      </c>
      <c r="M1417" s="443">
        <f>'KYEI BEKIND - TARKWA'!L55</f>
        <v>99.216216216216225</v>
      </c>
      <c r="N1417" s="433">
        <f>'KYEI BEKIND - TARKWA'!M55</f>
        <v>48</v>
      </c>
      <c r="O1417" s="444">
        <f>'KYEI BEKIND - TARKWA'!N55</f>
        <v>5.5065417090968617E-4</v>
      </c>
      <c r="P1417" s="433">
        <f>'KYEI BEKIND - TARKWA'!O55</f>
        <v>0.99830567095618417</v>
      </c>
      <c r="Q1417" s="433" t="str">
        <f>'KYEI BEKIND - TARKWA'!P55</f>
        <v>C</v>
      </c>
      <c r="R1417" s="434">
        <f>'KYEI BEKIND - TARKWA'!Q55</f>
        <v>0.56060606060606066</v>
      </c>
      <c r="S1417" s="443">
        <f>'KYEI BEKIND - TARKWA'!R55</f>
        <v>3.7672727272727272E-3</v>
      </c>
      <c r="T1417" s="443">
        <f>'KYEI BEKIND - TARKWA'!S55</f>
        <v>55.621212121212125</v>
      </c>
      <c r="U1417" s="433">
        <f>'KYEI BEKIND - TARKWA'!T55</f>
        <v>30</v>
      </c>
      <c r="V1417" s="433">
        <f>'KYEI BEKIND - TARKWA'!U55</f>
        <v>3</v>
      </c>
      <c r="W1417" s="433">
        <f>'KYEI BEKIND - TARKWA'!V55</f>
        <v>33</v>
      </c>
      <c r="X1417" s="434">
        <f>'KYEI BEKIND - TARKWA'!W55</f>
        <v>18.500000000000004</v>
      </c>
      <c r="Y1417" s="434">
        <f>'KYEI BEKIND - TARKWA'!X55</f>
        <v>18.500000000000004</v>
      </c>
      <c r="Z1417" s="443">
        <f>'KYEI BEKIND - TARKWA'!Y55</f>
        <v>0.12432000000000001</v>
      </c>
      <c r="AA1417" s="444">
        <f>'KYEI BEKIND - TARKWA'!Z55</f>
        <v>0</v>
      </c>
      <c r="AB1417" s="446" t="str">
        <f>'KYEI BEKIND - TARKWA'!AA55</f>
        <v>VERY LOW-ORDER URGENTLY</v>
      </c>
      <c r="AC1417" s="443">
        <f>'KYEI BEKIND - TARKWA'!AB55</f>
        <v>1835.5000000000005</v>
      </c>
      <c r="AD1417" s="450">
        <f>Table1[[#This Row],[Stock Sell in/Sell out]]*Table1[[#This Row],[Stock Norm +Transit Time]]/Table1[[#This Row],[Stock Norm QTY]]</f>
        <v>0</v>
      </c>
      <c r="AE1417" s="443">
        <f>Table1[[#This Row],[Stock Norm +Transit Time]]*Table1[[#This Row],[Av. Daily Sales MT]]</f>
        <v>0.12432</v>
      </c>
    </row>
    <row r="1418" spans="1:31" hidden="1">
      <c r="A1418" s="433" t="s">
        <v>123</v>
      </c>
      <c r="B1418" s="433" t="s">
        <v>150</v>
      </c>
      <c r="C1418" s="433" t="str">
        <f>'KYEI BEKIND - TARKWA'!B56</f>
        <v>W169</v>
      </c>
      <c r="D1418" s="433" t="str">
        <f>'KYEI BEKIND - TARKWA'!C56</f>
        <v>FRYTOL SFO 6BTLX1.8L</v>
      </c>
      <c r="E1418" s="433" t="str">
        <f>'KYEI BEKIND - TARKWA'!D56</f>
        <v>SUNFLOWER OIL</v>
      </c>
      <c r="F1418" s="433" t="str">
        <f>'KYEI BEKIND - TARKWA'!E56</f>
        <v>FRYTOL</v>
      </c>
      <c r="G1418" s="443">
        <f>'KYEI BEKIND - TARKWA'!F56</f>
        <v>8.274999999999999E-2</v>
      </c>
      <c r="H1418" s="434">
        <f>'KYEI BEKIND - TARKWA'!G56</f>
        <v>8.3333333333333339</v>
      </c>
      <c r="I1418" s="443">
        <f>'KYEI BEKIND - TARKWA'!H56</f>
        <v>2423.6666666666665</v>
      </c>
      <c r="J1418" s="433">
        <f>'KYEI BEKIND - TARKWA'!I56</f>
        <v>37</v>
      </c>
      <c r="K1418" s="443">
        <f>'KYEI BEKIND - TARKWA'!J56</f>
        <v>0.36740999999999996</v>
      </c>
      <c r="L1418" s="443">
        <f>'KYEI BEKIND - TARKWA'!K56</f>
        <v>10761.08</v>
      </c>
      <c r="M1418" s="443">
        <f>'KYEI BEKIND - TARKWA'!L56</f>
        <v>290.83999999999997</v>
      </c>
      <c r="N1418" s="433">
        <f>'KYEI BEKIND - TARKWA'!M56</f>
        <v>12</v>
      </c>
      <c r="O1418" s="444">
        <f>'KYEI BEKIND - TARKWA'!N56</f>
        <v>5.4979045177095233E-4</v>
      </c>
      <c r="P1418" s="433">
        <f>'KYEI BEKIND - TARKWA'!O56</f>
        <v>0.99885546140795511</v>
      </c>
      <c r="Q1418" s="433" t="str">
        <f>'KYEI BEKIND - TARKWA'!P56</f>
        <v>C</v>
      </c>
      <c r="R1418" s="434">
        <f>'KYEI BEKIND - TARKWA'!Q56</f>
        <v>0.37878787878787884</v>
      </c>
      <c r="S1418" s="443">
        <f>'KYEI BEKIND - TARKWA'!R56</f>
        <v>3.761363636363636E-3</v>
      </c>
      <c r="T1418" s="443">
        <f>'KYEI BEKIND - TARKWA'!S56</f>
        <v>110.16666666666666</v>
      </c>
      <c r="U1418" s="433">
        <f>'KYEI BEKIND - TARKWA'!T56</f>
        <v>30</v>
      </c>
      <c r="V1418" s="433">
        <f>'KYEI BEKIND - TARKWA'!U56</f>
        <v>3</v>
      </c>
      <c r="W1418" s="433">
        <f>'KYEI BEKIND - TARKWA'!V56</f>
        <v>33</v>
      </c>
      <c r="X1418" s="434">
        <f>'KYEI BEKIND - TARKWA'!W56</f>
        <v>12.500000000000002</v>
      </c>
      <c r="Y1418" s="434">
        <f>'KYEI BEKIND - TARKWA'!X56</f>
        <v>0</v>
      </c>
      <c r="Z1418" s="443">
        <f>'KYEI BEKIND - TARKWA'!Y56</f>
        <v>0</v>
      </c>
      <c r="AA1418" s="444">
        <f>'KYEI BEKIND - TARKWA'!Z56</f>
        <v>2.9599999999999995</v>
      </c>
      <c r="AB1418" s="446" t="str">
        <f>'KYEI BEKIND - TARKWA'!AA56</f>
        <v>VERY HIGH-DON’T ORDER</v>
      </c>
      <c r="AC1418" s="443">
        <f>'KYEI BEKIND - TARKWA'!AB56</f>
        <v>0</v>
      </c>
      <c r="AD1418" s="450">
        <f>Table1[[#This Row],[Stock Sell in/Sell out]]*Table1[[#This Row],[Stock Norm +Transit Time]]/Table1[[#This Row],[Stock Norm QTY]]</f>
        <v>97.679999999999993</v>
      </c>
      <c r="AE1418" s="443">
        <f>Table1[[#This Row],[Stock Norm +Transit Time]]*Table1[[#This Row],[Av. Daily Sales MT]]</f>
        <v>0.12412499999999999</v>
      </c>
    </row>
    <row r="1419" spans="1:31" hidden="1">
      <c r="A1419" s="433" t="s">
        <v>123</v>
      </c>
      <c r="B1419" s="433" t="s">
        <v>150</v>
      </c>
      <c r="C1419" s="433" t="str">
        <f>'KYEI BEKIND - TARKWA'!B57</f>
        <v>W196</v>
      </c>
      <c r="D1419" s="433" t="str">
        <f>'KYEI BEKIND - TARKWA'!C57</f>
        <v xml:space="preserve">JAMAA DETERGENT 40PCH X 160G </v>
      </c>
      <c r="E1419" s="433" t="str">
        <f>'KYEI BEKIND - TARKWA'!D57</f>
        <v>DETERGENT</v>
      </c>
      <c r="F1419" s="433" t="str">
        <f>'KYEI BEKIND - TARKWA'!E57</f>
        <v>JAMAA</v>
      </c>
      <c r="G1419" s="443">
        <f>'KYEI BEKIND - TARKWA'!F57</f>
        <v>5.7600000000000012E-2</v>
      </c>
      <c r="H1419" s="434">
        <f>'KYEI BEKIND - TARKWA'!G57</f>
        <v>8.3333333333333339</v>
      </c>
      <c r="I1419" s="443">
        <f>'KYEI BEKIND - TARKWA'!H57</f>
        <v>683.33333333333337</v>
      </c>
      <c r="J1419" s="433">
        <f>'KYEI BEKIND - TARKWA'!I57</f>
        <v>0</v>
      </c>
      <c r="K1419" s="443">
        <f>'KYEI BEKIND - TARKWA'!J57</f>
        <v>0</v>
      </c>
      <c r="L1419" s="443">
        <f>'KYEI BEKIND - TARKWA'!K57</f>
        <v>0</v>
      </c>
      <c r="M1419" s="443">
        <f>'KYEI BEKIND - TARKWA'!L57</f>
        <v>82</v>
      </c>
      <c r="N1419" s="433">
        <f>'KYEI BEKIND - TARKWA'!M57</f>
        <v>18</v>
      </c>
      <c r="O1419" s="444">
        <f>'KYEI BEKIND - TARKWA'!N57</f>
        <v>3.8269401839283223E-4</v>
      </c>
      <c r="P1419" s="433">
        <f>'KYEI BEKIND - TARKWA'!O57</f>
        <v>0.99923815542634797</v>
      </c>
      <c r="Q1419" s="433" t="str">
        <f>'KYEI BEKIND - TARKWA'!P57</f>
        <v>C</v>
      </c>
      <c r="R1419" s="434">
        <f>'KYEI BEKIND - TARKWA'!Q57</f>
        <v>0.37878787878787884</v>
      </c>
      <c r="S1419" s="443">
        <f>'KYEI BEKIND - TARKWA'!R57</f>
        <v>2.6181818181818185E-3</v>
      </c>
      <c r="T1419" s="443">
        <f>'KYEI BEKIND - TARKWA'!S57</f>
        <v>31.060606060606062</v>
      </c>
      <c r="U1419" s="433">
        <f>'KYEI BEKIND - TARKWA'!T57</f>
        <v>30</v>
      </c>
      <c r="V1419" s="433">
        <f>'KYEI BEKIND - TARKWA'!U57</f>
        <v>3</v>
      </c>
      <c r="W1419" s="433">
        <f>'KYEI BEKIND - TARKWA'!V57</f>
        <v>33</v>
      </c>
      <c r="X1419" s="434">
        <f>'KYEI BEKIND - TARKWA'!W57</f>
        <v>12.500000000000002</v>
      </c>
      <c r="Y1419" s="434">
        <f>'KYEI BEKIND - TARKWA'!X57</f>
        <v>12.500000000000002</v>
      </c>
      <c r="Z1419" s="443">
        <f>'KYEI BEKIND - TARKWA'!Y57</f>
        <v>8.6400000000000032E-2</v>
      </c>
      <c r="AA1419" s="444">
        <f>'KYEI BEKIND - TARKWA'!Z57</f>
        <v>0</v>
      </c>
      <c r="AB1419" s="446" t="str">
        <f>'KYEI BEKIND - TARKWA'!AA57</f>
        <v>VERY LOW-ORDER URGENTLY</v>
      </c>
      <c r="AC1419" s="443">
        <f>'KYEI BEKIND - TARKWA'!AB57</f>
        <v>1025.0000000000002</v>
      </c>
      <c r="AD1419" s="450">
        <f>Table1[[#This Row],[Stock Sell in/Sell out]]*Table1[[#This Row],[Stock Norm +Transit Time]]/Table1[[#This Row],[Stock Norm QTY]]</f>
        <v>0</v>
      </c>
      <c r="AE1419" s="443">
        <f>Table1[[#This Row],[Stock Norm +Transit Time]]*Table1[[#This Row],[Av. Daily Sales MT]]</f>
        <v>8.6400000000000018E-2</v>
      </c>
    </row>
    <row r="1420" spans="1:31" hidden="1">
      <c r="A1420" s="433" t="s">
        <v>123</v>
      </c>
      <c r="B1420" s="433" t="s">
        <v>150</v>
      </c>
      <c r="C1420" s="433" t="str">
        <f>'KYEI BEKIND - TARKWA'!B58</f>
        <v>W164</v>
      </c>
      <c r="D1420" s="433" t="str">
        <f>'KYEI BEKIND - TARKWA'!C58</f>
        <v>EAZZY 800G</v>
      </c>
      <c r="E1420" s="433" t="str">
        <f>'KYEI BEKIND - TARKWA'!D58</f>
        <v>SOAP</v>
      </c>
      <c r="F1420" s="433" t="str">
        <f>'KYEI BEKIND - TARKWA'!E58</f>
        <v>EAZZY</v>
      </c>
      <c r="G1420" s="443">
        <f>'KYEI BEKIND - TARKWA'!F58</f>
        <v>4.2666666666666672E-2</v>
      </c>
      <c r="H1420" s="434">
        <f>'KYEI BEKIND - TARKWA'!G58</f>
        <v>3.333333333333333</v>
      </c>
      <c r="I1420" s="443">
        <f>'KYEI BEKIND - TARKWA'!H58</f>
        <v>675</v>
      </c>
      <c r="J1420" s="433">
        <f>'KYEI BEKIND - TARKWA'!I58</f>
        <v>35</v>
      </c>
      <c r="K1420" s="443">
        <f>'KYEI BEKIND - TARKWA'!J58</f>
        <v>0.44800000000000001</v>
      </c>
      <c r="L1420" s="443">
        <f>'KYEI BEKIND - TARKWA'!K58</f>
        <v>7087.5000000000009</v>
      </c>
      <c r="M1420" s="443">
        <f>'KYEI BEKIND - TARKWA'!L58</f>
        <v>202.50000000000003</v>
      </c>
      <c r="N1420" s="433">
        <f>'KYEI BEKIND - TARKWA'!M58</f>
        <v>24</v>
      </c>
      <c r="O1420" s="444">
        <f>'KYEI BEKIND - TARKWA'!N58</f>
        <v>2.8347705066135719E-4</v>
      </c>
      <c r="P1420" s="433">
        <f>'KYEI BEKIND - TARKWA'!O58</f>
        <v>0.99952163247700931</v>
      </c>
      <c r="Q1420" s="433" t="str">
        <f>'KYEI BEKIND - TARKWA'!P58</f>
        <v>C</v>
      </c>
      <c r="R1420" s="434">
        <f>'KYEI BEKIND - TARKWA'!Q58</f>
        <v>0.15151515151515149</v>
      </c>
      <c r="S1420" s="443">
        <f>'KYEI BEKIND - TARKWA'!R58</f>
        <v>1.9393939393939396E-3</v>
      </c>
      <c r="T1420" s="443">
        <f>'KYEI BEKIND - TARKWA'!S58</f>
        <v>30.681818181818183</v>
      </c>
      <c r="U1420" s="433">
        <f>'KYEI BEKIND - TARKWA'!T58</f>
        <v>30</v>
      </c>
      <c r="V1420" s="433">
        <f>'KYEI BEKIND - TARKWA'!U58</f>
        <v>3</v>
      </c>
      <c r="W1420" s="433">
        <f>'KYEI BEKIND - TARKWA'!V58</f>
        <v>33</v>
      </c>
      <c r="X1420" s="434">
        <f>'KYEI BEKIND - TARKWA'!W58</f>
        <v>4.9999999999999991</v>
      </c>
      <c r="Y1420" s="434">
        <f>'KYEI BEKIND - TARKWA'!X58</f>
        <v>0</v>
      </c>
      <c r="Z1420" s="443">
        <f>'KYEI BEKIND - TARKWA'!Y58</f>
        <v>0</v>
      </c>
      <c r="AA1420" s="444">
        <f>'KYEI BEKIND - TARKWA'!Z58</f>
        <v>7.0000000000000009</v>
      </c>
      <c r="AB1420" s="446" t="str">
        <f>'KYEI BEKIND - TARKWA'!AA58</f>
        <v>VERY HIGH-DON’T ORDER</v>
      </c>
      <c r="AC1420" s="443">
        <f>'KYEI BEKIND - TARKWA'!AB58</f>
        <v>0</v>
      </c>
      <c r="AD1420" s="450">
        <f>Table1[[#This Row],[Stock Sell in/Sell out]]*Table1[[#This Row],[Stock Norm +Transit Time]]/Table1[[#This Row],[Stock Norm QTY]]</f>
        <v>231.00000000000003</v>
      </c>
      <c r="AE1420" s="443">
        <f>Table1[[#This Row],[Stock Norm +Transit Time]]*Table1[[#This Row],[Av. Daily Sales MT]]</f>
        <v>6.4000000000000001E-2</v>
      </c>
    </row>
    <row r="1421" spans="1:31" hidden="1">
      <c r="A1421" s="433" t="s">
        <v>123</v>
      </c>
      <c r="B1421" s="433" t="s">
        <v>150</v>
      </c>
      <c r="C1421" s="433" t="str">
        <f>'KYEI BEKIND - TARKWA'!B59</f>
        <v>W136</v>
      </c>
      <c r="D1421" s="433" t="str">
        <f>'KYEI BEKIND - TARKWA'!C59</f>
        <v>FORTUNE EMO PA 4.5KG</v>
      </c>
      <c r="E1421" s="433" t="str">
        <f>'KYEI BEKIND - TARKWA'!D59</f>
        <v>RICE</v>
      </c>
      <c r="F1421" s="433" t="str">
        <f>'KYEI BEKIND - TARKWA'!E59</f>
        <v>FORTUNE</v>
      </c>
      <c r="G1421" s="443">
        <f>'KYEI BEKIND - TARKWA'!F59</f>
        <v>3.7499999999999999E-2</v>
      </c>
      <c r="H1421" s="434">
        <f>'KYEI BEKIND - TARKWA'!G59</f>
        <v>1.6666666666666667</v>
      </c>
      <c r="I1421" s="443">
        <f>'KYEI BEKIND - TARKWA'!H59</f>
        <v>433.33333333333331</v>
      </c>
      <c r="J1421" s="433">
        <f>'KYEI BEKIND - TARKWA'!I59</f>
        <v>0</v>
      </c>
      <c r="K1421" s="443">
        <f>'KYEI BEKIND - TARKWA'!J59</f>
        <v>0</v>
      </c>
      <c r="L1421" s="443">
        <f>'KYEI BEKIND - TARKWA'!K59</f>
        <v>0</v>
      </c>
      <c r="M1421" s="443">
        <f>'KYEI BEKIND - TARKWA'!L59</f>
        <v>260</v>
      </c>
      <c r="N1421" s="433">
        <f>'KYEI BEKIND - TARKWA'!M59</f>
        <v>40</v>
      </c>
      <c r="O1421" s="444">
        <f>'KYEI BEKIND - TARKWA'!N59</f>
        <v>2.4914975155783343E-4</v>
      </c>
      <c r="P1421" s="433">
        <f>'KYEI BEKIND - TARKWA'!O59</f>
        <v>0.99977078222856719</v>
      </c>
      <c r="Q1421" s="433" t="str">
        <f>'KYEI BEKIND - TARKWA'!P59</f>
        <v>C</v>
      </c>
      <c r="R1421" s="434">
        <f>'KYEI BEKIND - TARKWA'!Q59</f>
        <v>7.575757575757576E-2</v>
      </c>
      <c r="S1421" s="443">
        <f>'KYEI BEKIND - TARKWA'!R59</f>
        <v>1.7045454545454545E-3</v>
      </c>
      <c r="T1421" s="443">
        <f>'KYEI BEKIND - TARKWA'!S59</f>
        <v>19.696969696969695</v>
      </c>
      <c r="U1421" s="433">
        <f>'KYEI BEKIND - TARKWA'!T59</f>
        <v>30</v>
      </c>
      <c r="V1421" s="433">
        <f>'KYEI BEKIND - TARKWA'!U59</f>
        <v>3</v>
      </c>
      <c r="W1421" s="433">
        <f>'KYEI BEKIND - TARKWA'!V59</f>
        <v>33</v>
      </c>
      <c r="X1421" s="434">
        <f>'KYEI BEKIND - TARKWA'!W59</f>
        <v>2.5</v>
      </c>
      <c r="Y1421" s="434">
        <f>'KYEI BEKIND - TARKWA'!X59</f>
        <v>2.5</v>
      </c>
      <c r="Z1421" s="443">
        <f>'KYEI BEKIND - TARKWA'!Y59</f>
        <v>5.6249999999999994E-2</v>
      </c>
      <c r="AA1421" s="444">
        <f>'KYEI BEKIND - TARKWA'!Z59</f>
        <v>0</v>
      </c>
      <c r="AB1421" s="446" t="str">
        <f>'KYEI BEKIND - TARKWA'!AA59</f>
        <v>VERY LOW-ORDER URGENTLY</v>
      </c>
      <c r="AC1421" s="443">
        <f>'KYEI BEKIND - TARKWA'!AB59</f>
        <v>650</v>
      </c>
      <c r="AD1421" s="450">
        <f>Table1[[#This Row],[Stock Sell in/Sell out]]*Table1[[#This Row],[Stock Norm +Transit Time]]/Table1[[#This Row],[Stock Norm QTY]]</f>
        <v>0</v>
      </c>
      <c r="AE1421" s="443">
        <f>Table1[[#This Row],[Stock Norm +Transit Time]]*Table1[[#This Row],[Av. Daily Sales MT]]</f>
        <v>5.6249999999999994E-2</v>
      </c>
    </row>
    <row r="1422" spans="1:31" hidden="1">
      <c r="A1422" s="433" t="s">
        <v>128</v>
      </c>
      <c r="B1422" s="433" t="s">
        <v>150</v>
      </c>
      <c r="C1422" s="433" t="str">
        <f>'KYEI BEKIND - TAKORADI'!B5</f>
        <v>W042</v>
      </c>
      <c r="D1422" s="433" t="str">
        <f>'KYEI BEKIND - TAKORADI'!C5</f>
        <v>FORTUNE VIET 5KG</v>
      </c>
      <c r="E1422" s="433" t="str">
        <f>'KYEI BEKIND - TAKORADI'!D5</f>
        <v>RICE</v>
      </c>
      <c r="F1422" s="433" t="str">
        <f>'KYEI BEKIND - TAKORADI'!E5</f>
        <v>FORTUNE</v>
      </c>
      <c r="G1422" s="443">
        <f>'KYEI BEKIND - TAKORADI'!F5</f>
        <v>48.908333333333275</v>
      </c>
      <c r="H1422" s="434">
        <f>'KYEI BEKIND - TAKORADI'!G5</f>
        <v>1956.333333333333</v>
      </c>
      <c r="I1422" s="443">
        <f>'KYEI BEKIND - TAKORADI'!H5</f>
        <v>590041.66666666674</v>
      </c>
      <c r="J1422" s="433">
        <f>'KYEI BEKIND - TAKORADI'!I5</f>
        <v>1564</v>
      </c>
      <c r="K1422" s="443">
        <f>'KYEI BEKIND - TAKORADI'!J5</f>
        <v>39.1</v>
      </c>
      <c r="L1422" s="443">
        <f>'KYEI BEKIND - TAKORADI'!K5</f>
        <v>471711.62037825875</v>
      </c>
      <c r="M1422" s="443">
        <f>'KYEI BEKIND - TAKORADI'!L5</f>
        <v>301.60589538251838</v>
      </c>
      <c r="N1422" s="433">
        <f>'KYEI BEKIND - TAKORADI'!M5</f>
        <v>5</v>
      </c>
      <c r="O1422" s="444">
        <f>'KYEI BEKIND - TAKORADI'!N5</f>
        <v>0.2706913587366816</v>
      </c>
      <c r="P1422" s="433">
        <f>'KYEI BEKIND - TAKORADI'!O5</f>
        <v>0.2706913587366816</v>
      </c>
      <c r="Q1422" s="433" t="str">
        <f>'KYEI BEKIND - TAKORADI'!P5</f>
        <v>A</v>
      </c>
      <c r="R1422" s="434">
        <f>'KYEI BEKIND - TAKORADI'!Q5</f>
        <v>88.924242424242408</v>
      </c>
      <c r="S1422" s="443">
        <f>'KYEI BEKIND - TAKORADI'!R5</f>
        <v>2.223106060606058</v>
      </c>
      <c r="T1422" s="443">
        <f>'KYEI BEKIND - TAKORADI'!S5</f>
        <v>26820.07575757576</v>
      </c>
      <c r="U1422" s="433">
        <f>'KYEI BEKIND - TAKORADI'!T5</f>
        <v>7</v>
      </c>
      <c r="V1422" s="433">
        <f>'KYEI BEKIND - TAKORADI'!U5</f>
        <v>3</v>
      </c>
      <c r="W1422" s="433">
        <f>'KYEI BEKIND - TAKORADI'!V5</f>
        <v>10</v>
      </c>
      <c r="X1422" s="434">
        <f>'KYEI BEKIND - TAKORADI'!W5</f>
        <v>889.24242424242402</v>
      </c>
      <c r="Y1422" s="434">
        <f>'KYEI BEKIND - TAKORADI'!X5</f>
        <v>0</v>
      </c>
      <c r="Z1422" s="443">
        <f>'KYEI BEKIND - TAKORADI'!Y5</f>
        <v>0</v>
      </c>
      <c r="AA1422" s="444">
        <f>'KYEI BEKIND - TAKORADI'!Z5</f>
        <v>1.7588004770829788</v>
      </c>
      <c r="AB1422" s="446" t="str">
        <f>'KYEI BEKIND - TAKORADI'!AA5</f>
        <v>HIGH-DON’T ORDER</v>
      </c>
      <c r="AC1422" s="443">
        <f>'KYEI BEKIND - TAKORADI'!AB5</f>
        <v>0</v>
      </c>
      <c r="AD1422" s="450">
        <f>Table1[[#This Row],[Stock Sell in/Sell out]]*Table1[[#This Row],[Stock Norm +Transit Time]]/Table1[[#This Row],[Stock Norm QTY]]</f>
        <v>17.588004770829787</v>
      </c>
      <c r="AE1422" s="443">
        <f>Table1[[#This Row],[Stock Norm +Transit Time]]*Table1[[#This Row],[Av. Daily Sales MT]]</f>
        <v>22.231060606060581</v>
      </c>
    </row>
    <row r="1423" spans="1:31" hidden="1">
      <c r="A1423" s="433" t="s">
        <v>128</v>
      </c>
      <c r="B1423" s="433" t="s">
        <v>150</v>
      </c>
      <c r="C1423" s="433" t="str">
        <f>'KYEI BEKIND - TAKORADI'!B6</f>
        <v>W026</v>
      </c>
      <c r="D1423" s="433" t="str">
        <f>'KYEI BEKIND - TAKORADI'!C6</f>
        <v>FORTUNE MARGARINE @15KG</v>
      </c>
      <c r="E1423" s="433" t="str">
        <f>'KYEI BEKIND - TAKORADI'!D6</f>
        <v>SPECIALTY FATS</v>
      </c>
      <c r="F1423" s="433" t="str">
        <f>'KYEI BEKIND - TAKORADI'!E6</f>
        <v>FORTUNE</v>
      </c>
      <c r="G1423" s="443">
        <f>'KYEI BEKIND - TAKORADI'!F6</f>
        <v>17.720000000000017</v>
      </c>
      <c r="H1423" s="434">
        <f>'KYEI BEKIND - TAKORADI'!G6</f>
        <v>1181.3333333333333</v>
      </c>
      <c r="I1423" s="443">
        <f>'KYEI BEKIND - TAKORADI'!H6</f>
        <v>412208.33333333337</v>
      </c>
      <c r="J1423" s="433">
        <f>'KYEI BEKIND - TAKORADI'!I6</f>
        <v>0</v>
      </c>
      <c r="K1423" s="443">
        <f>'KYEI BEKIND - TAKORADI'!J6</f>
        <v>0</v>
      </c>
      <c r="L1423" s="443">
        <f>'KYEI BEKIND - TAKORADI'!K6</f>
        <v>0</v>
      </c>
      <c r="M1423" s="443">
        <f>'KYEI BEKIND - TAKORADI'!L6</f>
        <v>348.93481941309261</v>
      </c>
      <c r="N1423" s="433">
        <f>'KYEI BEKIND - TAKORADI'!M6</f>
        <v>12</v>
      </c>
      <c r="O1423" s="444">
        <f>'KYEI BEKIND - TAKORADI'!N6</f>
        <v>9.8074306562903557E-2</v>
      </c>
      <c r="P1423" s="433">
        <f>'KYEI BEKIND - TAKORADI'!O6</f>
        <v>0.36876566529958515</v>
      </c>
      <c r="Q1423" s="433" t="str">
        <f>'KYEI BEKIND - TAKORADI'!P6</f>
        <v>A</v>
      </c>
      <c r="R1423" s="434">
        <f>'KYEI BEKIND - TAKORADI'!Q6</f>
        <v>53.696969696969695</v>
      </c>
      <c r="S1423" s="443">
        <f>'KYEI BEKIND - TAKORADI'!R6</f>
        <v>0.8054545454545462</v>
      </c>
      <c r="T1423" s="443">
        <f>'KYEI BEKIND - TAKORADI'!S6</f>
        <v>18736.742424242428</v>
      </c>
      <c r="U1423" s="433">
        <f>'KYEI BEKIND - TAKORADI'!T6</f>
        <v>7</v>
      </c>
      <c r="V1423" s="433">
        <f>'KYEI BEKIND - TAKORADI'!U6</f>
        <v>3</v>
      </c>
      <c r="W1423" s="433">
        <f>'KYEI BEKIND - TAKORADI'!V6</f>
        <v>10</v>
      </c>
      <c r="X1423" s="434">
        <f>'KYEI BEKIND - TAKORADI'!W6</f>
        <v>536.969696969697</v>
      </c>
      <c r="Y1423" s="434">
        <f>'KYEI BEKIND - TAKORADI'!X6</f>
        <v>536.969696969697</v>
      </c>
      <c r="Z1423" s="443">
        <f>'KYEI BEKIND - TAKORADI'!Y6</f>
        <v>8.0545454545454636</v>
      </c>
      <c r="AA1423" s="444">
        <f>'KYEI BEKIND - TAKORADI'!Z6</f>
        <v>0</v>
      </c>
      <c r="AB1423" s="446" t="str">
        <f>'KYEI BEKIND - TAKORADI'!AA6</f>
        <v>VERY LOW-ORDER URGENTLY</v>
      </c>
      <c r="AC1423" s="443">
        <f>'KYEI BEKIND - TAKORADI'!AB6</f>
        <v>187367.42424242428</v>
      </c>
      <c r="AD1423" s="450">
        <f>Table1[[#This Row],[Stock Sell in/Sell out]]*Table1[[#This Row],[Stock Norm +Transit Time]]/Table1[[#This Row],[Stock Norm QTY]]</f>
        <v>0</v>
      </c>
      <c r="AE1423" s="443">
        <f>Table1[[#This Row],[Stock Norm +Transit Time]]*Table1[[#This Row],[Av. Daily Sales MT]]</f>
        <v>8.0545454545454618</v>
      </c>
    </row>
    <row r="1424" spans="1:31" hidden="1">
      <c r="A1424" s="433" t="s">
        <v>128</v>
      </c>
      <c r="B1424" s="433" t="s">
        <v>150</v>
      </c>
      <c r="C1424" s="433" t="str">
        <f>'KYEI BEKIND - TAKORADI'!B7</f>
        <v>W170</v>
      </c>
      <c r="D1424" s="433" t="str">
        <f>'KYEI BEKIND - TAKORADI'!C7</f>
        <v>FRYTOL 900ML SCH</v>
      </c>
      <c r="E1424" s="433" t="str">
        <f>'KYEI BEKIND - TAKORADI'!D7</f>
        <v>COOKING OIL</v>
      </c>
      <c r="F1424" s="433" t="str">
        <f>'KYEI BEKIND - TAKORADI'!E7</f>
        <v>FRYTOL</v>
      </c>
      <c r="G1424" s="443">
        <f>'KYEI BEKIND - TAKORADI'!F7</f>
        <v>16.803989999999995</v>
      </c>
      <c r="H1424" s="434">
        <f>'KYEI BEKIND - TAKORADI'!G7</f>
        <v>1728</v>
      </c>
      <c r="I1424" s="443">
        <f>'KYEI BEKIND - TAKORADI'!H7</f>
        <v>567336.41666666663</v>
      </c>
      <c r="J1424" s="433">
        <f>'KYEI BEKIND - TAKORADI'!I7</f>
        <v>806</v>
      </c>
      <c r="K1424" s="443">
        <f>'KYEI BEKIND - TAKORADI'!J7</f>
        <v>7.8343200000000008</v>
      </c>
      <c r="L1424" s="443">
        <f>'KYEI BEKIND - TAKORADI'!K7</f>
        <v>264625.66657021607</v>
      </c>
      <c r="M1424" s="443">
        <f>'KYEI BEKIND - TAKORADI'!L7</f>
        <v>328.31968557098764</v>
      </c>
      <c r="N1424" s="433">
        <f>'KYEI BEKIND - TAKORADI'!M7</f>
        <v>1</v>
      </c>
      <c r="O1424" s="444">
        <f>'KYEI BEKIND - TAKORADI'!N7</f>
        <v>9.3004495865686446E-2</v>
      </c>
      <c r="P1424" s="433">
        <f>'KYEI BEKIND - TAKORADI'!O7</f>
        <v>0.46177016116527159</v>
      </c>
      <c r="Q1424" s="433" t="str">
        <f>'KYEI BEKIND - TAKORADI'!P7</f>
        <v>A</v>
      </c>
      <c r="R1424" s="434">
        <f>'KYEI BEKIND - TAKORADI'!Q7</f>
        <v>78.545454545454547</v>
      </c>
      <c r="S1424" s="443">
        <f>'KYEI BEKIND - TAKORADI'!R7</f>
        <v>0.76381772727272701</v>
      </c>
      <c r="T1424" s="443">
        <f>'KYEI BEKIND - TAKORADI'!S7</f>
        <v>25788.018939393936</v>
      </c>
      <c r="U1424" s="433">
        <f>'KYEI BEKIND - TAKORADI'!T7</f>
        <v>7</v>
      </c>
      <c r="V1424" s="433">
        <f>'KYEI BEKIND - TAKORADI'!U7</f>
        <v>3</v>
      </c>
      <c r="W1424" s="433">
        <f>'KYEI BEKIND - TAKORADI'!V7</f>
        <v>10</v>
      </c>
      <c r="X1424" s="434">
        <f>'KYEI BEKIND - TAKORADI'!W7</f>
        <v>785.4545454545455</v>
      </c>
      <c r="Y1424" s="434">
        <f>'KYEI BEKIND - TAKORADI'!X7</f>
        <v>0</v>
      </c>
      <c r="Z1424" s="443">
        <f>'KYEI BEKIND - TAKORADI'!Y7</f>
        <v>0</v>
      </c>
      <c r="AA1424" s="444">
        <f>'KYEI BEKIND - TAKORADI'!Z7</f>
        <v>1.0261574074074074</v>
      </c>
      <c r="AB1424" s="446" t="str">
        <f>'KYEI BEKIND - TAKORADI'!AA7</f>
        <v>HIGH-DON’T ORDER</v>
      </c>
      <c r="AC1424" s="443">
        <f>'KYEI BEKIND - TAKORADI'!AB7</f>
        <v>0</v>
      </c>
      <c r="AD1424" s="450">
        <f>Table1[[#This Row],[Stock Sell in/Sell out]]*Table1[[#This Row],[Stock Norm +Transit Time]]/Table1[[#This Row],[Stock Norm QTY]]</f>
        <v>10.261574074074074</v>
      </c>
      <c r="AE1424" s="443">
        <f>Table1[[#This Row],[Stock Norm +Transit Time]]*Table1[[#This Row],[Av. Daily Sales MT]]</f>
        <v>7.6381772727272699</v>
      </c>
    </row>
    <row r="1425" spans="1:31" hidden="1">
      <c r="A1425" s="433" t="s">
        <v>128</v>
      </c>
      <c r="B1425" s="433" t="s">
        <v>150</v>
      </c>
      <c r="C1425" s="433" t="str">
        <f>'KYEI BEKIND - TAKORADI'!B8</f>
        <v>W178</v>
      </c>
      <c r="D1425" s="433" t="str">
        <f>'KYEI BEKIND - TAKORADI'!C8</f>
        <v>FRYTOL 450 ML SCH</v>
      </c>
      <c r="E1425" s="433" t="str">
        <f>'KYEI BEKIND - TAKORADI'!D8</f>
        <v>COOKING OIL</v>
      </c>
      <c r="F1425" s="433" t="str">
        <f>'KYEI BEKIND - TAKORADI'!E8</f>
        <v>FRYTOL</v>
      </c>
      <c r="G1425" s="443">
        <f>'KYEI BEKIND - TAKORADI'!F8</f>
        <v>9.585033333333346</v>
      </c>
      <c r="H1425" s="434">
        <f>'KYEI BEKIND - TAKORADI'!G8</f>
        <v>1183</v>
      </c>
      <c r="I1425" s="443">
        <f>'KYEI BEKIND - TAKORADI'!H8</f>
        <v>309512</v>
      </c>
      <c r="J1425" s="433">
        <f>'KYEI BEKIND - TAKORADI'!I8</f>
        <v>831</v>
      </c>
      <c r="K1425" s="443">
        <f>'KYEI BEKIND - TAKORADI'!J8</f>
        <v>6.7310999999999996</v>
      </c>
      <c r="L1425" s="443">
        <f>'KYEI BEKIND - TAKORADI'!K8</f>
        <v>217417.13609467456</v>
      </c>
      <c r="M1425" s="443">
        <f>'KYEI BEKIND - TAKORADI'!L8</f>
        <v>261.63313609467457</v>
      </c>
      <c r="N1425" s="433">
        <f>'KYEI BEKIND - TAKORADI'!M8</f>
        <v>20</v>
      </c>
      <c r="O1425" s="444">
        <f>'KYEI BEKIND - TAKORADI'!N8</f>
        <v>5.3049971644976469E-2</v>
      </c>
      <c r="P1425" s="433">
        <f>'KYEI BEKIND - TAKORADI'!O8</f>
        <v>0.51482013281024808</v>
      </c>
      <c r="Q1425" s="433" t="str">
        <f>'KYEI BEKIND - TAKORADI'!P8</f>
        <v>B</v>
      </c>
      <c r="R1425" s="434">
        <f>'KYEI BEKIND - TAKORADI'!Q8</f>
        <v>53.772727272727273</v>
      </c>
      <c r="S1425" s="443">
        <f>'KYEI BEKIND - TAKORADI'!R8</f>
        <v>0.43568333333333392</v>
      </c>
      <c r="T1425" s="443">
        <f>'KYEI BEKIND - TAKORADI'!S8</f>
        <v>14068.727272727272</v>
      </c>
      <c r="U1425" s="433">
        <f>'KYEI BEKIND - TAKORADI'!T8</f>
        <v>14</v>
      </c>
      <c r="V1425" s="433">
        <f>'KYEI BEKIND - TAKORADI'!U8</f>
        <v>3</v>
      </c>
      <c r="W1425" s="433">
        <f>'KYEI BEKIND - TAKORADI'!V8</f>
        <v>17</v>
      </c>
      <c r="X1425" s="434">
        <f>'KYEI BEKIND - TAKORADI'!W8</f>
        <v>914.13636363636363</v>
      </c>
      <c r="Y1425" s="434">
        <f>'KYEI BEKIND - TAKORADI'!X8</f>
        <v>83.136363636363626</v>
      </c>
      <c r="Z1425" s="443">
        <f>'KYEI BEKIND - TAKORADI'!Y8</f>
        <v>0.67359663285432603</v>
      </c>
      <c r="AA1425" s="444">
        <f>'KYEI BEKIND - TAKORADI'!Z8</f>
        <v>0.90905474615881854</v>
      </c>
      <c r="AB1425" s="446" t="str">
        <f>'KYEI BEKIND - TAKORADI'!AA8</f>
        <v>LOW MAY- ORDER</v>
      </c>
      <c r="AC1425" s="443">
        <f>'KYEI BEKIND - TAKORADI'!AB8</f>
        <v>21751.227541689077</v>
      </c>
      <c r="AD1425" s="450">
        <f>Table1[[#This Row],[Stock Sell in/Sell out]]*Table1[[#This Row],[Stock Norm +Transit Time]]/Table1[[#This Row],[Stock Norm QTY]]</f>
        <v>15.453930684699916</v>
      </c>
      <c r="AE1425" s="443">
        <f>Table1[[#This Row],[Stock Norm +Transit Time]]*Table1[[#This Row],[Av. Daily Sales MT]]</f>
        <v>7.4066166666666771</v>
      </c>
    </row>
    <row r="1426" spans="1:31" hidden="1">
      <c r="A1426" s="433" t="s">
        <v>128</v>
      </c>
      <c r="B1426" s="433" t="s">
        <v>150</v>
      </c>
      <c r="C1426" s="433" t="str">
        <f>'KYEI BEKIND - TAKORADI'!B9</f>
        <v>W151</v>
      </c>
      <c r="D1426" s="433" t="str">
        <f>'KYEI BEKIND - TAKORADI'!C9</f>
        <v>FRYTOL 4.5 LT</v>
      </c>
      <c r="E1426" s="433" t="str">
        <f>'KYEI BEKIND - TAKORADI'!D9</f>
        <v>COOKING OIL</v>
      </c>
      <c r="F1426" s="433" t="str">
        <f>'KYEI BEKIND - TAKORADI'!E9</f>
        <v>FRYTOL</v>
      </c>
      <c r="G1426" s="443">
        <f>'KYEI BEKIND - TAKORADI'!F9</f>
        <v>9.2826000000000146</v>
      </c>
      <c r="H1426" s="434">
        <f>'KYEI BEKIND - TAKORADI'!G9</f>
        <v>573</v>
      </c>
      <c r="I1426" s="443">
        <f>'KYEI BEKIND - TAKORADI'!H9</f>
        <v>343861.66666666669</v>
      </c>
      <c r="J1426" s="433">
        <f>'KYEI BEKIND - TAKORADI'!I9</f>
        <v>1043</v>
      </c>
      <c r="K1426" s="443">
        <f>'KYEI BEKIND - TAKORADI'!J9</f>
        <v>16.896599999999999</v>
      </c>
      <c r="L1426" s="443">
        <f>'KYEI BEKIND - TAKORADI'!K9</f>
        <v>625912.24840023275</v>
      </c>
      <c r="M1426" s="443">
        <f>'KYEI BEKIND - TAKORADI'!L9</f>
        <v>600.10762070971498</v>
      </c>
      <c r="N1426" s="433">
        <f>'KYEI BEKIND - TAKORADI'!M9</f>
        <v>4</v>
      </c>
      <c r="O1426" s="444">
        <f>'KYEI BEKIND - TAKORADI'!N9</f>
        <v>5.137610373029397E-2</v>
      </c>
      <c r="P1426" s="433">
        <f>'KYEI BEKIND - TAKORADI'!O9</f>
        <v>0.56619623654054207</v>
      </c>
      <c r="Q1426" s="433" t="str">
        <f>'KYEI BEKIND - TAKORADI'!P9</f>
        <v>B</v>
      </c>
      <c r="R1426" s="434">
        <f>'KYEI BEKIND - TAKORADI'!Q9</f>
        <v>26.045454545454547</v>
      </c>
      <c r="S1426" s="443">
        <f>'KYEI BEKIND - TAKORADI'!R9</f>
        <v>0.42193636363636428</v>
      </c>
      <c r="T1426" s="443">
        <f>'KYEI BEKIND - TAKORADI'!S9</f>
        <v>15630.075757575758</v>
      </c>
      <c r="U1426" s="433">
        <f>'KYEI BEKIND - TAKORADI'!T9</f>
        <v>14</v>
      </c>
      <c r="V1426" s="433">
        <f>'KYEI BEKIND - TAKORADI'!U9</f>
        <v>3</v>
      </c>
      <c r="W1426" s="433">
        <f>'KYEI BEKIND - TAKORADI'!V9</f>
        <v>17</v>
      </c>
      <c r="X1426" s="434">
        <f>'KYEI BEKIND - TAKORADI'!W9</f>
        <v>442.77272727272731</v>
      </c>
      <c r="Y1426" s="434">
        <f>'KYEI BEKIND - TAKORADI'!X9</f>
        <v>0</v>
      </c>
      <c r="Z1426" s="443">
        <f>'KYEI BEKIND - TAKORADI'!Y9</f>
        <v>0</v>
      </c>
      <c r="AA1426" s="444">
        <f>'KYEI BEKIND - TAKORADI'!Z9</f>
        <v>2.355610306950005</v>
      </c>
      <c r="AB1426" s="446" t="str">
        <f>'KYEI BEKIND - TAKORADI'!AA9</f>
        <v>VERY HIGH-DON’T ORDER</v>
      </c>
      <c r="AC1426" s="443">
        <f>'KYEI BEKIND - TAKORADI'!AB9</f>
        <v>0</v>
      </c>
      <c r="AD1426" s="450">
        <f>Table1[[#This Row],[Stock Sell in/Sell out]]*Table1[[#This Row],[Stock Norm +Transit Time]]/Table1[[#This Row],[Stock Norm QTY]]</f>
        <v>40.045375218150085</v>
      </c>
      <c r="AE1426" s="443">
        <f>Table1[[#This Row],[Stock Norm +Transit Time]]*Table1[[#This Row],[Av. Daily Sales MT]]</f>
        <v>7.1729181818181926</v>
      </c>
    </row>
    <row r="1427" spans="1:31" hidden="1">
      <c r="A1427" s="433" t="s">
        <v>128</v>
      </c>
      <c r="B1427" s="433" t="s">
        <v>150</v>
      </c>
      <c r="C1427" s="433" t="str">
        <f>'KYEI BEKIND - TAKORADI'!B10</f>
        <v>W168</v>
      </c>
      <c r="D1427" s="433" t="str">
        <f>'KYEI BEKIND - TAKORADI'!C10</f>
        <v>JAMAA 24 X 200G</v>
      </c>
      <c r="E1427" s="433" t="str">
        <f>'KYEI BEKIND - TAKORADI'!D10</f>
        <v>SOAP</v>
      </c>
      <c r="F1427" s="433" t="str">
        <f>'KYEI BEKIND - TAKORADI'!E10</f>
        <v>JAMAA</v>
      </c>
      <c r="G1427" s="443">
        <f>'KYEI BEKIND - TAKORADI'!F10</f>
        <v>7.4520666666666937</v>
      </c>
      <c r="H1427" s="434">
        <f>'KYEI BEKIND - TAKORADI'!G10</f>
        <v>1552</v>
      </c>
      <c r="I1427" s="443">
        <f>'KYEI BEKIND - TAKORADI'!H10</f>
        <v>145353.64000000001</v>
      </c>
      <c r="J1427" s="433">
        <f>'KYEI BEKIND - TAKORADI'!I10</f>
        <v>10</v>
      </c>
      <c r="K1427" s="443">
        <f>'KYEI BEKIND - TAKORADI'!J10</f>
        <v>4.8000000000000001E-2</v>
      </c>
      <c r="L1427" s="443">
        <f>'KYEI BEKIND - TAKORADI'!K10</f>
        <v>936.55695876288678</v>
      </c>
      <c r="M1427" s="443">
        <f>'KYEI BEKIND - TAKORADI'!L10</f>
        <v>93.655695876288675</v>
      </c>
      <c r="N1427" s="433">
        <f>'KYEI BEKIND - TAKORADI'!M10</f>
        <v>20</v>
      </c>
      <c r="O1427" s="444">
        <f>'KYEI BEKIND - TAKORADI'!N10</f>
        <v>4.1244710541414417E-2</v>
      </c>
      <c r="P1427" s="433">
        <f>'KYEI BEKIND - TAKORADI'!O10</f>
        <v>0.60744094708195651</v>
      </c>
      <c r="Q1427" s="433" t="str">
        <f>'KYEI BEKIND - TAKORADI'!P10</f>
        <v>B</v>
      </c>
      <c r="R1427" s="434">
        <f>'KYEI BEKIND - TAKORADI'!Q10</f>
        <v>70.545454545454547</v>
      </c>
      <c r="S1427" s="443">
        <f>'KYEI BEKIND - TAKORADI'!R10</f>
        <v>0.33873030303030427</v>
      </c>
      <c r="T1427" s="443">
        <f>'KYEI BEKIND - TAKORADI'!S10</f>
        <v>6606.9836363636368</v>
      </c>
      <c r="U1427" s="433">
        <f>'KYEI BEKIND - TAKORADI'!T10</f>
        <v>14</v>
      </c>
      <c r="V1427" s="433">
        <f>'KYEI BEKIND - TAKORADI'!U10</f>
        <v>3</v>
      </c>
      <c r="W1427" s="433">
        <f>'KYEI BEKIND - TAKORADI'!V10</f>
        <v>17</v>
      </c>
      <c r="X1427" s="434">
        <f>'KYEI BEKIND - TAKORADI'!W10</f>
        <v>1199.2727272727273</v>
      </c>
      <c r="Y1427" s="434">
        <f>'KYEI BEKIND - TAKORADI'!X10</f>
        <v>1189.2727272727273</v>
      </c>
      <c r="Z1427" s="443">
        <f>'KYEI BEKIND - TAKORADI'!Y10</f>
        <v>5.7103992580443821</v>
      </c>
      <c r="AA1427" s="444">
        <f>'KYEI BEKIND - TAKORADI'!Z10</f>
        <v>8.3383869011522133E-3</v>
      </c>
      <c r="AB1427" s="446" t="str">
        <f>'KYEI BEKIND - TAKORADI'!AA10</f>
        <v>VERY LOW-ORDER URGENTLY</v>
      </c>
      <c r="AC1427" s="443">
        <f>'KYEI BEKIND - TAKORADI'!AB10</f>
        <v>111382.16485941895</v>
      </c>
      <c r="AD1427" s="450">
        <f>Table1[[#This Row],[Stock Sell in/Sell out]]*Table1[[#This Row],[Stock Norm +Transit Time]]/Table1[[#This Row],[Stock Norm QTY]]</f>
        <v>0.14175257731958762</v>
      </c>
      <c r="AE1427" s="443">
        <f>Table1[[#This Row],[Stock Norm +Transit Time]]*Table1[[#This Row],[Av. Daily Sales MT]]</f>
        <v>5.7584151515151722</v>
      </c>
    </row>
    <row r="1428" spans="1:31" hidden="1">
      <c r="A1428" s="433" t="s">
        <v>128</v>
      </c>
      <c r="B1428" s="433" t="s">
        <v>150</v>
      </c>
      <c r="C1428" s="433" t="str">
        <f>'KYEI BEKIND - TAKORADI'!B11</f>
        <v>W040</v>
      </c>
      <c r="D1428" s="433" t="str">
        <f>'KYEI BEKIND - TAKORADI'!C11</f>
        <v>FORTUNE VIET 1KG X 20BAG</v>
      </c>
      <c r="E1428" s="433" t="str">
        <f>'KYEI BEKIND - TAKORADI'!D11</f>
        <v>RICE</v>
      </c>
      <c r="F1428" s="433" t="str">
        <f>'KYEI BEKIND - TAKORADI'!E11</f>
        <v>FORTUNE</v>
      </c>
      <c r="G1428" s="443">
        <f>'KYEI BEKIND - TAKORADI'!F11</f>
        <v>6.0666666666666647</v>
      </c>
      <c r="H1428" s="434">
        <f>'KYEI BEKIND - TAKORADI'!G11</f>
        <v>303</v>
      </c>
      <c r="I1428" s="443">
        <f>'KYEI BEKIND - TAKORADI'!H11</f>
        <v>83082.333333333343</v>
      </c>
      <c r="J1428" s="433">
        <f>'KYEI BEKIND - TAKORADI'!I11</f>
        <v>1931</v>
      </c>
      <c r="K1428" s="443">
        <f>'KYEI BEKIND - TAKORADI'!J11</f>
        <v>38.619999999999997</v>
      </c>
      <c r="L1428" s="443">
        <f>'KYEI BEKIND - TAKORADI'!K11</f>
        <v>529478.50055005506</v>
      </c>
      <c r="M1428" s="443">
        <f>'KYEI BEKIND - TAKORADI'!L11</f>
        <v>274.1991199119912</v>
      </c>
      <c r="N1428" s="433">
        <f>'KYEI BEKIND - TAKORADI'!M11</f>
        <v>1</v>
      </c>
      <c r="O1428" s="444">
        <f>'KYEI BEKIND - TAKORADI'!N11</f>
        <v>3.3576982307088832E-2</v>
      </c>
      <c r="P1428" s="433">
        <f>'KYEI BEKIND - TAKORADI'!O11</f>
        <v>0.64101792938904534</v>
      </c>
      <c r="Q1428" s="433" t="str">
        <f>'KYEI BEKIND - TAKORADI'!P11</f>
        <v>B</v>
      </c>
      <c r="R1428" s="434">
        <f>'KYEI BEKIND - TAKORADI'!Q11</f>
        <v>13.772727272727273</v>
      </c>
      <c r="S1428" s="443">
        <f>'KYEI BEKIND - TAKORADI'!R11</f>
        <v>0.27575757575757565</v>
      </c>
      <c r="T1428" s="443">
        <f>'KYEI BEKIND - TAKORADI'!S11</f>
        <v>3776.4696969696975</v>
      </c>
      <c r="U1428" s="433">
        <f>'KYEI BEKIND - TAKORADI'!T11</f>
        <v>14</v>
      </c>
      <c r="V1428" s="433">
        <f>'KYEI BEKIND - TAKORADI'!U11</f>
        <v>3</v>
      </c>
      <c r="W1428" s="433">
        <f>'KYEI BEKIND - TAKORADI'!V11</f>
        <v>17</v>
      </c>
      <c r="X1428" s="434">
        <f>'KYEI BEKIND - TAKORADI'!W11</f>
        <v>234.13636363636365</v>
      </c>
      <c r="Y1428" s="434">
        <f>'KYEI BEKIND - TAKORADI'!X11</f>
        <v>0</v>
      </c>
      <c r="Z1428" s="443">
        <f>'KYEI BEKIND - TAKORADI'!Y11</f>
        <v>0</v>
      </c>
      <c r="AA1428" s="444">
        <f>'KYEI BEKIND - TAKORADI'!Z11</f>
        <v>8.2473306154144819</v>
      </c>
      <c r="AB1428" s="446" t="str">
        <f>'KYEI BEKIND - TAKORADI'!AA11</f>
        <v>VERY HIGH-DON’T ORDER</v>
      </c>
      <c r="AC1428" s="443">
        <f>'KYEI BEKIND - TAKORADI'!AB11</f>
        <v>0</v>
      </c>
      <c r="AD1428" s="450">
        <f>Table1[[#This Row],[Stock Sell in/Sell out]]*Table1[[#This Row],[Stock Norm +Transit Time]]/Table1[[#This Row],[Stock Norm QTY]]</f>
        <v>140.20462046204619</v>
      </c>
      <c r="AE1428" s="443">
        <f>Table1[[#This Row],[Stock Norm +Transit Time]]*Table1[[#This Row],[Av. Daily Sales MT]]</f>
        <v>4.6878787878787858</v>
      </c>
    </row>
    <row r="1429" spans="1:31" hidden="1">
      <c r="A1429" s="433" t="s">
        <v>128</v>
      </c>
      <c r="B1429" s="433" t="s">
        <v>150</v>
      </c>
      <c r="C1429" s="433" t="str">
        <f>'KYEI BEKIND - TAKORADI'!B12</f>
        <v>W086</v>
      </c>
      <c r="D1429" s="433" t="str">
        <f>'KYEI BEKIND - TAKORADI'!C12</f>
        <v>JAMAA CLASSI 24 X 300G</v>
      </c>
      <c r="E1429" s="433" t="str">
        <f>'KYEI BEKIND - TAKORADI'!D12</f>
        <v>SOAP</v>
      </c>
      <c r="F1429" s="433" t="str">
        <f>'KYEI BEKIND - TAKORADI'!E12</f>
        <v>JAMAA</v>
      </c>
      <c r="G1429" s="443">
        <f>'KYEI BEKIND - TAKORADI'!F12</f>
        <v>5.3760000000000101</v>
      </c>
      <c r="H1429" s="434">
        <f>'KYEI BEKIND - TAKORADI'!G12</f>
        <v>746</v>
      </c>
      <c r="I1429" s="443">
        <f>'KYEI BEKIND - TAKORADI'!H12</f>
        <v>84148.36</v>
      </c>
      <c r="J1429" s="433">
        <f>'KYEI BEKIND - TAKORADI'!I12</f>
        <v>1375</v>
      </c>
      <c r="K1429" s="443">
        <f>'KYEI BEKIND - TAKORADI'!J12</f>
        <v>9.9</v>
      </c>
      <c r="L1429" s="443">
        <f>'KYEI BEKIND - TAKORADI'!K12</f>
        <v>155099.18900804289</v>
      </c>
      <c r="M1429" s="443">
        <f>'KYEI BEKIND - TAKORADI'!L12</f>
        <v>112.79941018766756</v>
      </c>
      <c r="N1429" s="433">
        <f>'KYEI BEKIND - TAKORADI'!M12</f>
        <v>5</v>
      </c>
      <c r="O1429" s="444">
        <f>'KYEI BEKIND - TAKORADI'!N12</f>
        <v>2.9754372013666479E-2</v>
      </c>
      <c r="P1429" s="433">
        <f>'KYEI BEKIND - TAKORADI'!O12</f>
        <v>0.67077230140271182</v>
      </c>
      <c r="Q1429" s="433" t="str">
        <f>'KYEI BEKIND - TAKORADI'!P12</f>
        <v>B</v>
      </c>
      <c r="R1429" s="434">
        <f>'KYEI BEKIND - TAKORADI'!Q12</f>
        <v>33.909090909090907</v>
      </c>
      <c r="S1429" s="443">
        <f>'KYEI BEKIND - TAKORADI'!R12</f>
        <v>0.24436363636363681</v>
      </c>
      <c r="T1429" s="443">
        <f>'KYEI BEKIND - TAKORADI'!S12</f>
        <v>3824.9254545454546</v>
      </c>
      <c r="U1429" s="433">
        <f>'KYEI BEKIND - TAKORADI'!T12</f>
        <v>14</v>
      </c>
      <c r="V1429" s="433">
        <f>'KYEI BEKIND - TAKORADI'!U12</f>
        <v>3</v>
      </c>
      <c r="W1429" s="433">
        <f>'KYEI BEKIND - TAKORADI'!V12</f>
        <v>17</v>
      </c>
      <c r="X1429" s="434">
        <f>'KYEI BEKIND - TAKORADI'!W12</f>
        <v>576.45454545454538</v>
      </c>
      <c r="Y1429" s="434">
        <f>'KYEI BEKIND - TAKORADI'!X12</f>
        <v>0</v>
      </c>
      <c r="Z1429" s="443">
        <f>'KYEI BEKIND - TAKORADI'!Y12</f>
        <v>0</v>
      </c>
      <c r="AA1429" s="444">
        <f>'KYEI BEKIND - TAKORADI'!Z12</f>
        <v>2.3852704620722287</v>
      </c>
      <c r="AB1429" s="446" t="str">
        <f>'KYEI BEKIND - TAKORADI'!AA12</f>
        <v>VERY HIGH-DON’T ORDER</v>
      </c>
      <c r="AC1429" s="443">
        <f>'KYEI BEKIND - TAKORADI'!AB12</f>
        <v>0</v>
      </c>
      <c r="AD1429" s="450">
        <f>Table1[[#This Row],[Stock Sell in/Sell out]]*Table1[[#This Row],[Stock Norm +Transit Time]]/Table1[[#This Row],[Stock Norm QTY]]</f>
        <v>40.549597855227887</v>
      </c>
      <c r="AE1429" s="443">
        <f>Table1[[#This Row],[Stock Norm +Transit Time]]*Table1[[#This Row],[Av. Daily Sales MT]]</f>
        <v>4.1541818181818257</v>
      </c>
    </row>
    <row r="1430" spans="1:31" hidden="1">
      <c r="A1430" s="433" t="s">
        <v>128</v>
      </c>
      <c r="B1430" s="433" t="s">
        <v>150</v>
      </c>
      <c r="C1430" s="433" t="str">
        <f>'KYEI BEKIND - TAKORADI'!B13</f>
        <v>W109</v>
      </c>
      <c r="D1430" s="433" t="str">
        <f>'KYEI BEKIND - TAKORADI'!C13</f>
        <v>EXCELLA THAI 5KG</v>
      </c>
      <c r="E1430" s="433" t="str">
        <f>'KYEI BEKIND - TAKORADI'!D13</f>
        <v>RICE</v>
      </c>
      <c r="F1430" s="433" t="str">
        <f>'KYEI BEKIND - TAKORADI'!E13</f>
        <v>EXCELLA</v>
      </c>
      <c r="G1430" s="443">
        <f>'KYEI BEKIND - TAKORADI'!F13</f>
        <v>4.9749999999999979</v>
      </c>
      <c r="H1430" s="434">
        <f>'KYEI BEKIND - TAKORADI'!G13</f>
        <v>199</v>
      </c>
      <c r="I1430" s="443">
        <f>'KYEI BEKIND - TAKORADI'!H13</f>
        <v>33800</v>
      </c>
      <c r="J1430" s="433">
        <f>'KYEI BEKIND - TAKORADI'!I13</f>
        <v>0</v>
      </c>
      <c r="K1430" s="443">
        <f>'KYEI BEKIND - TAKORADI'!J13</f>
        <v>0</v>
      </c>
      <c r="L1430" s="443">
        <f>'KYEI BEKIND - TAKORADI'!K13</f>
        <v>0</v>
      </c>
      <c r="M1430" s="443">
        <f>'KYEI BEKIND - TAKORADI'!L13</f>
        <v>169.84924623115577</v>
      </c>
      <c r="N1430" s="433">
        <f>'KYEI BEKIND - TAKORADI'!M13</f>
        <v>24</v>
      </c>
      <c r="O1430" s="444">
        <f>'KYEI BEKIND - TAKORADI'!N13</f>
        <v>2.7534970380950593E-2</v>
      </c>
      <c r="P1430" s="433">
        <f>'KYEI BEKIND - TAKORADI'!O13</f>
        <v>0.69830727178366236</v>
      </c>
      <c r="Q1430" s="433" t="str">
        <f>'KYEI BEKIND - TAKORADI'!P13</f>
        <v>B</v>
      </c>
      <c r="R1430" s="434">
        <f>'KYEI BEKIND - TAKORADI'!Q13</f>
        <v>9.045454545454545</v>
      </c>
      <c r="S1430" s="443">
        <f>'KYEI BEKIND - TAKORADI'!R13</f>
        <v>0.22613636363636355</v>
      </c>
      <c r="T1430" s="443">
        <f>'KYEI BEKIND - TAKORADI'!S13</f>
        <v>1536.3636363636363</v>
      </c>
      <c r="U1430" s="433">
        <f>'KYEI BEKIND - TAKORADI'!T13</f>
        <v>14</v>
      </c>
      <c r="V1430" s="433">
        <f>'KYEI BEKIND - TAKORADI'!U13</f>
        <v>3</v>
      </c>
      <c r="W1430" s="433">
        <f>'KYEI BEKIND - TAKORADI'!V13</f>
        <v>17</v>
      </c>
      <c r="X1430" s="434">
        <f>'KYEI BEKIND - TAKORADI'!W13</f>
        <v>153.77272727272725</v>
      </c>
      <c r="Y1430" s="434">
        <f>'KYEI BEKIND - TAKORADI'!X13</f>
        <v>153.77272727272725</v>
      </c>
      <c r="Z1430" s="443">
        <f>'KYEI BEKIND - TAKORADI'!Y13</f>
        <v>3.84431818181818</v>
      </c>
      <c r="AA1430" s="444">
        <f>'KYEI BEKIND - TAKORADI'!Z13</f>
        <v>0</v>
      </c>
      <c r="AB1430" s="446" t="str">
        <f>'KYEI BEKIND - TAKORADI'!AA13</f>
        <v>VERY LOW-ORDER URGENTLY</v>
      </c>
      <c r="AC1430" s="443">
        <f>'KYEI BEKIND - TAKORADI'!AB13</f>
        <v>26118.181818181813</v>
      </c>
      <c r="AD1430" s="450">
        <f>Table1[[#This Row],[Stock Sell in/Sell out]]*Table1[[#This Row],[Stock Norm +Transit Time]]/Table1[[#This Row],[Stock Norm QTY]]</f>
        <v>0</v>
      </c>
      <c r="AE1430" s="443">
        <f>Table1[[#This Row],[Stock Norm +Transit Time]]*Table1[[#This Row],[Av. Daily Sales MT]]</f>
        <v>3.8443181818181804</v>
      </c>
    </row>
    <row r="1431" spans="1:31" hidden="1">
      <c r="A1431" s="433" t="s">
        <v>128</v>
      </c>
      <c r="B1431" s="433" t="s">
        <v>150</v>
      </c>
      <c r="C1431" s="433" t="str">
        <f>'KYEI BEKIND - TAKORADI'!B14</f>
        <v>W084</v>
      </c>
      <c r="D1431" s="433" t="str">
        <f>'KYEI BEKIND - TAKORADI'!C14</f>
        <v>JAMAA CLASS 16 X 800G</v>
      </c>
      <c r="E1431" s="433" t="str">
        <f>'KYEI BEKIND - TAKORADI'!D14</f>
        <v>SOAP</v>
      </c>
      <c r="F1431" s="433" t="str">
        <f>'KYEI BEKIND - TAKORADI'!E14</f>
        <v>JAMAA</v>
      </c>
      <c r="G1431" s="443">
        <f>'KYEI BEKIND - TAKORADI'!F14</f>
        <v>4.8170666666666735</v>
      </c>
      <c r="H1431" s="434">
        <f>'KYEI BEKIND - TAKORADI'!G14</f>
        <v>361.66666666666669</v>
      </c>
      <c r="I1431" s="443">
        <f>'KYEI BEKIND - TAKORADI'!H14</f>
        <v>77994.679999999993</v>
      </c>
      <c r="J1431" s="433">
        <f>'KYEI BEKIND - TAKORADI'!I14</f>
        <v>2132</v>
      </c>
      <c r="K1431" s="443">
        <f>'KYEI BEKIND - TAKORADI'!J14</f>
        <v>27.296000000000003</v>
      </c>
      <c r="L1431" s="443">
        <f>'KYEI BEKIND - TAKORADI'!K14</f>
        <v>459773.24726267275</v>
      </c>
      <c r="M1431" s="443">
        <f>'KYEI BEKIND - TAKORADI'!L14</f>
        <v>215.65349308755756</v>
      </c>
      <c r="N1431" s="433">
        <f>'KYEI BEKIND - TAKORADI'!M14</f>
        <v>5</v>
      </c>
      <c r="O1431" s="444">
        <f>'KYEI BEKIND - TAKORADI'!N14</f>
        <v>2.6660861907483683E-2</v>
      </c>
      <c r="P1431" s="433">
        <f>'KYEI BEKIND - TAKORADI'!O14</f>
        <v>0.7249681336911461</v>
      </c>
      <c r="Q1431" s="433" t="str">
        <f>'KYEI BEKIND - TAKORADI'!P14</f>
        <v>B</v>
      </c>
      <c r="R1431" s="434">
        <f>'KYEI BEKIND - TAKORADI'!Q14</f>
        <v>16.439393939393941</v>
      </c>
      <c r="S1431" s="443">
        <f>'KYEI BEKIND - TAKORADI'!R14</f>
        <v>0.21895757575757607</v>
      </c>
      <c r="T1431" s="443">
        <f>'KYEI BEKIND - TAKORADI'!S14</f>
        <v>3545.2127272727271</v>
      </c>
      <c r="U1431" s="433">
        <f>'KYEI BEKIND - TAKORADI'!T14</f>
        <v>14</v>
      </c>
      <c r="V1431" s="433">
        <f>'KYEI BEKIND - TAKORADI'!U14</f>
        <v>3</v>
      </c>
      <c r="W1431" s="433">
        <f>'KYEI BEKIND - TAKORADI'!V14</f>
        <v>17</v>
      </c>
      <c r="X1431" s="434">
        <f>'KYEI BEKIND - TAKORADI'!W14</f>
        <v>279.469696969697</v>
      </c>
      <c r="Y1431" s="434">
        <f>'KYEI BEKIND - TAKORADI'!X14</f>
        <v>0</v>
      </c>
      <c r="Z1431" s="443">
        <f>'KYEI BEKIND - TAKORADI'!Y14</f>
        <v>0</v>
      </c>
      <c r="AA1431" s="444">
        <f>'KYEI BEKIND - TAKORADI'!Z14</f>
        <v>7.6287340742748704</v>
      </c>
      <c r="AB1431" s="446" t="str">
        <f>'KYEI BEKIND - TAKORADI'!AA14</f>
        <v>VERY HIGH-DON’T ORDER</v>
      </c>
      <c r="AC1431" s="443">
        <f>'KYEI BEKIND - TAKORADI'!AB14</f>
        <v>0</v>
      </c>
      <c r="AD1431" s="450">
        <f>Table1[[#This Row],[Stock Sell in/Sell out]]*Table1[[#This Row],[Stock Norm +Transit Time]]/Table1[[#This Row],[Stock Norm QTY]]</f>
        <v>129.68847926267279</v>
      </c>
      <c r="AE1431" s="443">
        <f>Table1[[#This Row],[Stock Norm +Transit Time]]*Table1[[#This Row],[Av. Daily Sales MT]]</f>
        <v>3.7222787878787931</v>
      </c>
    </row>
    <row r="1432" spans="1:31" hidden="1">
      <c r="A1432" s="433" t="s">
        <v>128</v>
      </c>
      <c r="B1432" s="433" t="s">
        <v>150</v>
      </c>
      <c r="C1432" s="433" t="str">
        <f>'KYEI BEKIND - TAKORADI'!B15</f>
        <v>W211</v>
      </c>
      <c r="D1432" s="433" t="str">
        <f>'KYEI BEKIND - TAKORADI'!C15</f>
        <v>850 ML BTL</v>
      </c>
      <c r="E1432" s="433" t="str">
        <f>'KYEI BEKIND - TAKORADI'!D15</f>
        <v>COOKING OIL</v>
      </c>
      <c r="F1432" s="433" t="str">
        <f>'KYEI BEKIND - TAKORADI'!E15</f>
        <v>FRYTOL</v>
      </c>
      <c r="G1432" s="443">
        <f>'KYEI BEKIND - TAKORADI'!F15</f>
        <v>4.5988500000000005</v>
      </c>
      <c r="H1432" s="434">
        <f>'KYEI BEKIND - TAKORADI'!G15</f>
        <v>465</v>
      </c>
      <c r="I1432" s="443">
        <f>'KYEI BEKIND - TAKORADI'!H15</f>
        <v>156460</v>
      </c>
      <c r="J1432" s="433">
        <f>'KYEI BEKIND - TAKORADI'!I15</f>
        <v>504</v>
      </c>
      <c r="K1432" s="443">
        <f>'KYEI BEKIND - TAKORADI'!J15</f>
        <v>4.9845600000000001</v>
      </c>
      <c r="L1432" s="443">
        <f>'KYEI BEKIND - TAKORADI'!K15</f>
        <v>169582.45161290324</v>
      </c>
      <c r="M1432" s="443">
        <f>'KYEI BEKIND - TAKORADI'!L15</f>
        <v>336.47311827956992</v>
      </c>
      <c r="N1432" s="433">
        <f>'KYEI BEKIND - TAKORADI'!M15</f>
        <v>1</v>
      </c>
      <c r="O1432" s="444">
        <f>'KYEI BEKIND - TAKORADI'!N15</f>
        <v>2.5453105233454211E-2</v>
      </c>
      <c r="P1432" s="433">
        <f>'KYEI BEKIND - TAKORADI'!O15</f>
        <v>0.75042123892460033</v>
      </c>
      <c r="Q1432" s="433" t="str">
        <f>'KYEI BEKIND - TAKORADI'!P15</f>
        <v>B</v>
      </c>
      <c r="R1432" s="434">
        <f>'KYEI BEKIND - TAKORADI'!Q15</f>
        <v>21.136363636363637</v>
      </c>
      <c r="S1432" s="443">
        <f>'KYEI BEKIND - TAKORADI'!R15</f>
        <v>0.2090386363636364</v>
      </c>
      <c r="T1432" s="443">
        <f>'KYEI BEKIND - TAKORADI'!S15</f>
        <v>7111.818181818182</v>
      </c>
      <c r="U1432" s="433">
        <f>'KYEI BEKIND - TAKORADI'!T15</f>
        <v>14</v>
      </c>
      <c r="V1432" s="433">
        <f>'KYEI BEKIND - TAKORADI'!U15</f>
        <v>3</v>
      </c>
      <c r="W1432" s="433">
        <f>'KYEI BEKIND - TAKORADI'!V15</f>
        <v>17</v>
      </c>
      <c r="X1432" s="434">
        <f>'KYEI BEKIND - TAKORADI'!W15</f>
        <v>359.31818181818181</v>
      </c>
      <c r="Y1432" s="434">
        <f>'KYEI BEKIND - TAKORADI'!X15</f>
        <v>0</v>
      </c>
      <c r="Z1432" s="443">
        <f>'KYEI BEKIND - TAKORADI'!Y15</f>
        <v>0</v>
      </c>
      <c r="AA1432" s="444">
        <f>'KYEI BEKIND - TAKORADI'!Z15</f>
        <v>1.4026565464895635</v>
      </c>
      <c r="AB1432" s="446" t="str">
        <f>'KYEI BEKIND - TAKORADI'!AA15</f>
        <v>HIGH-DON’T ORDER</v>
      </c>
      <c r="AC1432" s="443">
        <f>'KYEI BEKIND - TAKORADI'!AB15</f>
        <v>0</v>
      </c>
      <c r="AD1432" s="450">
        <f>Table1[[#This Row],[Stock Sell in/Sell out]]*Table1[[#This Row],[Stock Norm +Transit Time]]/Table1[[#This Row],[Stock Norm QTY]]</f>
        <v>23.845161290322579</v>
      </c>
      <c r="AE1432" s="443">
        <f>Table1[[#This Row],[Stock Norm +Transit Time]]*Table1[[#This Row],[Av. Daily Sales MT]]</f>
        <v>3.5536568181818189</v>
      </c>
    </row>
    <row r="1433" spans="1:31" hidden="1">
      <c r="A1433" s="433" t="s">
        <v>128</v>
      </c>
      <c r="B1433" s="433" t="s">
        <v>150</v>
      </c>
      <c r="C1433" s="433" t="str">
        <f>'KYEI BEKIND - TAKORADI'!B16</f>
        <v>W067</v>
      </c>
      <c r="D1433" s="433" t="str">
        <f>'KYEI BEKIND - TAKORADI'!C16</f>
        <v>FORTUNE DELICIOUS 4.5KG</v>
      </c>
      <c r="E1433" s="433" t="str">
        <f>'KYEI BEKIND - TAKORADI'!D16</f>
        <v>RICE</v>
      </c>
      <c r="F1433" s="433" t="str">
        <f>'KYEI BEKIND - TAKORADI'!E16</f>
        <v>FORTUNE DELICIOUS</v>
      </c>
      <c r="G1433" s="443">
        <f>'KYEI BEKIND - TAKORADI'!F16</f>
        <v>3.8774999999999995</v>
      </c>
      <c r="H1433" s="434">
        <f>'KYEI BEKIND - TAKORADI'!G16</f>
        <v>172.33333333333334</v>
      </c>
      <c r="I1433" s="443">
        <f>'KYEI BEKIND - TAKORADI'!H16</f>
        <v>50411</v>
      </c>
      <c r="J1433" s="433">
        <f>'KYEI BEKIND - TAKORADI'!I16</f>
        <v>1915</v>
      </c>
      <c r="K1433" s="443">
        <f>'KYEI BEKIND - TAKORADI'!J16</f>
        <v>43.087499999999999</v>
      </c>
      <c r="L1433" s="443">
        <f>'KYEI BEKIND - TAKORADI'!K16</f>
        <v>560176.39264990319</v>
      </c>
      <c r="M1433" s="443">
        <f>'KYEI BEKIND - TAKORADI'!L16</f>
        <v>292.52030947775626</v>
      </c>
      <c r="N1433" s="433">
        <f>'KYEI BEKIND - TAKORADI'!M16</f>
        <v>16</v>
      </c>
      <c r="O1433" s="444">
        <f>'KYEI BEKIND - TAKORADI'!N16</f>
        <v>2.1460672894901701E-2</v>
      </c>
      <c r="P1433" s="433">
        <f>'KYEI BEKIND - TAKORADI'!O16</f>
        <v>0.77188191181950205</v>
      </c>
      <c r="Q1433" s="433" t="str">
        <f>'KYEI BEKIND - TAKORADI'!P16</f>
        <v>B</v>
      </c>
      <c r="R1433" s="434">
        <f>'KYEI BEKIND - TAKORADI'!Q16</f>
        <v>7.8333333333333339</v>
      </c>
      <c r="S1433" s="443">
        <f>'KYEI BEKIND - TAKORADI'!R16</f>
        <v>0.17624999999999999</v>
      </c>
      <c r="T1433" s="443">
        <f>'KYEI BEKIND - TAKORADI'!S16</f>
        <v>2291.409090909091</v>
      </c>
      <c r="U1433" s="433">
        <f>'KYEI BEKIND - TAKORADI'!T16</f>
        <v>14</v>
      </c>
      <c r="V1433" s="433">
        <f>'KYEI BEKIND - TAKORADI'!U16</f>
        <v>3</v>
      </c>
      <c r="W1433" s="433">
        <f>'KYEI BEKIND - TAKORADI'!V16</f>
        <v>17</v>
      </c>
      <c r="X1433" s="434">
        <f>'KYEI BEKIND - TAKORADI'!W16</f>
        <v>133.16666666666669</v>
      </c>
      <c r="Y1433" s="434">
        <f>'KYEI BEKIND - TAKORADI'!X16</f>
        <v>0</v>
      </c>
      <c r="Z1433" s="443">
        <f>'KYEI BEKIND - TAKORADI'!Y16</f>
        <v>0</v>
      </c>
      <c r="AA1433" s="444">
        <f>'KYEI BEKIND - TAKORADI'!Z16</f>
        <v>14.380475594493115</v>
      </c>
      <c r="AB1433" s="446" t="str">
        <f>'KYEI BEKIND - TAKORADI'!AA16</f>
        <v>VERY HIGH-DON’T ORDER</v>
      </c>
      <c r="AC1433" s="443">
        <f>'KYEI BEKIND - TAKORADI'!AB16</f>
        <v>0</v>
      </c>
      <c r="AD1433" s="450">
        <f>Table1[[#This Row],[Stock Sell in/Sell out]]*Table1[[#This Row],[Stock Norm +Transit Time]]/Table1[[#This Row],[Stock Norm QTY]]</f>
        <v>244.46808510638294</v>
      </c>
      <c r="AE1433" s="443">
        <f>Table1[[#This Row],[Stock Norm +Transit Time]]*Table1[[#This Row],[Av. Daily Sales MT]]</f>
        <v>2.9962499999999999</v>
      </c>
    </row>
    <row r="1434" spans="1:31" hidden="1">
      <c r="A1434" s="433" t="s">
        <v>128</v>
      </c>
      <c r="B1434" s="433" t="s">
        <v>150</v>
      </c>
      <c r="C1434" s="433" t="str">
        <f>'KYEI BEKIND - TAKORADI'!B17</f>
        <v>W140</v>
      </c>
      <c r="D1434" s="433" t="str">
        <f>'KYEI BEKIND - TAKORADI'!C17</f>
        <v>JAMAA CLASSIC 130G</v>
      </c>
      <c r="E1434" s="433" t="str">
        <f>'KYEI BEKIND - TAKORADI'!D17</f>
        <v>SOAP</v>
      </c>
      <c r="F1434" s="433" t="str">
        <f>'KYEI BEKIND - TAKORADI'!E17</f>
        <v>JAMAA</v>
      </c>
      <c r="G1434" s="443">
        <f>'KYEI BEKIND - TAKORADI'!F17</f>
        <v>3.132480000000005</v>
      </c>
      <c r="H1434" s="434">
        <f>'KYEI BEKIND - TAKORADI'!G17</f>
        <v>502</v>
      </c>
      <c r="I1434" s="443">
        <f>'KYEI BEKIND - TAKORADI'!H17</f>
        <v>58728.666666666664</v>
      </c>
      <c r="J1434" s="433">
        <f>'KYEI BEKIND - TAKORADI'!I17</f>
        <v>925</v>
      </c>
      <c r="K1434" s="443">
        <f>'KYEI BEKIND - TAKORADI'!J17</f>
        <v>5.7720000000000002</v>
      </c>
      <c r="L1434" s="443">
        <f>'KYEI BEKIND - TAKORADI'!K17</f>
        <v>108215.17264276228</v>
      </c>
      <c r="M1434" s="443">
        <f>'KYEI BEKIND - TAKORADI'!L17</f>
        <v>116.98937583001327</v>
      </c>
      <c r="N1434" s="433">
        <f>'KYEI BEKIND - TAKORADI'!M17</f>
        <v>20</v>
      </c>
      <c r="O1434" s="444">
        <f>'KYEI BEKIND - TAKORADI'!N17</f>
        <v>1.7337234978677445E-2</v>
      </c>
      <c r="P1434" s="433">
        <f>'KYEI BEKIND - TAKORADI'!O17</f>
        <v>0.7892191467981795</v>
      </c>
      <c r="Q1434" s="433" t="str">
        <f>'KYEI BEKIND - TAKORADI'!P17</f>
        <v>B</v>
      </c>
      <c r="R1434" s="434">
        <f>'KYEI BEKIND - TAKORADI'!Q17</f>
        <v>22.818181818181817</v>
      </c>
      <c r="S1434" s="443">
        <f>'KYEI BEKIND - TAKORADI'!R17</f>
        <v>0.14238545454545479</v>
      </c>
      <c r="T1434" s="443">
        <f>'KYEI BEKIND - TAKORADI'!S17</f>
        <v>2669.4848484848485</v>
      </c>
      <c r="U1434" s="433">
        <f>'KYEI BEKIND - TAKORADI'!T17</f>
        <v>14</v>
      </c>
      <c r="V1434" s="433">
        <f>'KYEI BEKIND - TAKORADI'!U17</f>
        <v>3</v>
      </c>
      <c r="W1434" s="433">
        <f>'KYEI BEKIND - TAKORADI'!V17</f>
        <v>17</v>
      </c>
      <c r="X1434" s="434">
        <f>'KYEI BEKIND - TAKORADI'!W17</f>
        <v>387.90909090909088</v>
      </c>
      <c r="Y1434" s="434">
        <f>'KYEI BEKIND - TAKORADI'!X17</f>
        <v>0</v>
      </c>
      <c r="Z1434" s="443">
        <f>'KYEI BEKIND - TAKORADI'!Y17</f>
        <v>0</v>
      </c>
      <c r="AA1434" s="444">
        <f>'KYEI BEKIND - TAKORADI'!Z17</f>
        <v>2.3845793297398643</v>
      </c>
      <c r="AB1434" s="446" t="str">
        <f>'KYEI BEKIND - TAKORADI'!AA17</f>
        <v>VERY HIGH-DON’T ORDER</v>
      </c>
      <c r="AC1434" s="443">
        <f>'KYEI BEKIND - TAKORADI'!AB17</f>
        <v>0</v>
      </c>
      <c r="AD1434" s="450">
        <f>Table1[[#This Row],[Stock Sell in/Sell out]]*Table1[[#This Row],[Stock Norm +Transit Time]]/Table1[[#This Row],[Stock Norm QTY]]</f>
        <v>40.537848605577693</v>
      </c>
      <c r="AE1434" s="443">
        <f>Table1[[#This Row],[Stock Norm +Transit Time]]*Table1[[#This Row],[Av. Daily Sales MT]]</f>
        <v>2.4205527272727312</v>
      </c>
    </row>
    <row r="1435" spans="1:31" hidden="1">
      <c r="A1435" s="433" t="s">
        <v>128</v>
      </c>
      <c r="B1435" s="433" t="s">
        <v>150</v>
      </c>
      <c r="C1435" s="433" t="str">
        <f>'KYEI BEKIND - TAKORADI'!B18</f>
        <v>W155</v>
      </c>
      <c r="D1435" s="433" t="str">
        <f>'KYEI BEKIND - TAKORADI'!C18</f>
        <v>EAZZY 32X220G</v>
      </c>
      <c r="E1435" s="433" t="str">
        <f>'KYEI BEKIND - TAKORADI'!D18</f>
        <v>SOAP</v>
      </c>
      <c r="F1435" s="433" t="str">
        <f>'KYEI BEKIND - TAKORADI'!E18</f>
        <v>EAZZY</v>
      </c>
      <c r="G1435" s="443">
        <f>'KYEI BEKIND - TAKORADI'!F18</f>
        <v>2.896319999999998</v>
      </c>
      <c r="H1435" s="434">
        <f>'KYEI BEKIND - TAKORADI'!G18</f>
        <v>377</v>
      </c>
      <c r="I1435" s="443">
        <f>'KYEI BEKIND - TAKORADI'!H18</f>
        <v>22573.546666666665</v>
      </c>
      <c r="J1435" s="433">
        <f>'KYEI BEKIND - TAKORADI'!I18</f>
        <v>0</v>
      </c>
      <c r="K1435" s="443">
        <f>'KYEI BEKIND - TAKORADI'!J18</f>
        <v>0</v>
      </c>
      <c r="L1435" s="443">
        <f>'KYEI BEKIND - TAKORADI'!K18</f>
        <v>0</v>
      </c>
      <c r="M1435" s="443">
        <f>'KYEI BEKIND - TAKORADI'!L18</f>
        <v>59.876781609195397</v>
      </c>
      <c r="N1435" s="433">
        <f>'KYEI BEKIND - TAKORADI'!M18</f>
        <v>12</v>
      </c>
      <c r="O1435" s="444">
        <f>'KYEI BEKIND - TAKORADI'!N18</f>
        <v>1.6030167922362774E-2</v>
      </c>
      <c r="P1435" s="433">
        <f>'KYEI BEKIND - TAKORADI'!O18</f>
        <v>0.80524931472054229</v>
      </c>
      <c r="Q1435" s="433" t="str">
        <f>'KYEI BEKIND - TAKORADI'!P18</f>
        <v>C</v>
      </c>
      <c r="R1435" s="434">
        <f>'KYEI BEKIND - TAKORADI'!Q18</f>
        <v>17.136363636363637</v>
      </c>
      <c r="S1435" s="443">
        <f>'KYEI BEKIND - TAKORADI'!R18</f>
        <v>0.13165090909090901</v>
      </c>
      <c r="T1435" s="443">
        <f>'KYEI BEKIND - TAKORADI'!S18</f>
        <v>1026.070303030303</v>
      </c>
      <c r="U1435" s="433">
        <f>'KYEI BEKIND - TAKORADI'!T18</f>
        <v>30</v>
      </c>
      <c r="V1435" s="433">
        <f>'KYEI BEKIND - TAKORADI'!U18</f>
        <v>3</v>
      </c>
      <c r="W1435" s="433">
        <f>'KYEI BEKIND - TAKORADI'!V18</f>
        <v>33</v>
      </c>
      <c r="X1435" s="434">
        <f>'KYEI BEKIND - TAKORADI'!W18</f>
        <v>565.5</v>
      </c>
      <c r="Y1435" s="434">
        <f>'KYEI BEKIND - TAKORADI'!X18</f>
        <v>565.5</v>
      </c>
      <c r="Z1435" s="443">
        <f>'KYEI BEKIND - TAKORADI'!Y18</f>
        <v>4.3444799999999972</v>
      </c>
      <c r="AA1435" s="444">
        <f>'KYEI BEKIND - TAKORADI'!Z18</f>
        <v>0</v>
      </c>
      <c r="AB1435" s="446" t="str">
        <f>'KYEI BEKIND - TAKORADI'!AA18</f>
        <v>VERY LOW-ORDER URGENTLY</v>
      </c>
      <c r="AC1435" s="443">
        <f>'KYEI BEKIND - TAKORADI'!AB18</f>
        <v>33860.32</v>
      </c>
      <c r="AD1435" s="450">
        <f>Table1[[#This Row],[Stock Sell in/Sell out]]*Table1[[#This Row],[Stock Norm +Transit Time]]/Table1[[#This Row],[Stock Norm QTY]]</f>
        <v>0</v>
      </c>
      <c r="AE1435" s="443">
        <f>Table1[[#This Row],[Stock Norm +Transit Time]]*Table1[[#This Row],[Av. Daily Sales MT]]</f>
        <v>4.3444799999999972</v>
      </c>
    </row>
    <row r="1436" spans="1:31" hidden="1">
      <c r="A1436" s="433" t="s">
        <v>128</v>
      </c>
      <c r="B1436" s="433" t="s">
        <v>150</v>
      </c>
      <c r="C1436" s="433" t="str">
        <f>'KYEI BEKIND - TAKORADI'!B19</f>
        <v>W228</v>
      </c>
      <c r="D1436" s="433" t="str">
        <f>'KYEI BEKIND - TAKORADI'!C19</f>
        <v>JAMAA WHITE SOAP 40 X 250G</v>
      </c>
      <c r="E1436" s="433" t="str">
        <f>'KYEI BEKIND - TAKORADI'!D19</f>
        <v>SOAP</v>
      </c>
      <c r="F1436" s="433" t="str">
        <f>'KYEI BEKIND - TAKORADI'!E19</f>
        <v>JAMAA</v>
      </c>
      <c r="G1436" s="443">
        <f>'KYEI BEKIND - TAKORADI'!F19</f>
        <v>2.4166666666666625</v>
      </c>
      <c r="H1436" s="434">
        <f>'KYEI BEKIND - TAKORADI'!G19</f>
        <v>233.33333333333334</v>
      </c>
      <c r="I1436" s="443">
        <f>'KYEI BEKIND - TAKORADI'!H19</f>
        <v>19816.833333333336</v>
      </c>
      <c r="J1436" s="433">
        <f>'KYEI BEKIND - TAKORADI'!I19</f>
        <v>14</v>
      </c>
      <c r="K1436" s="443">
        <f>'KYEI BEKIND - TAKORADI'!J19</f>
        <v>0.14000000000000001</v>
      </c>
      <c r="L1436" s="443">
        <f>'KYEI BEKIND - TAKORADI'!K19</f>
        <v>1189.0100000000002</v>
      </c>
      <c r="M1436" s="443">
        <f>'KYEI BEKIND - TAKORADI'!L19</f>
        <v>84.929285714285726</v>
      </c>
      <c r="N1436" s="433">
        <f>'KYEI BEKIND - TAKORADI'!M19</f>
        <v>1</v>
      </c>
      <c r="O1436" s="444">
        <f>'KYEI BEKIND - TAKORADI'!N19</f>
        <v>1.3375446248702951E-2</v>
      </c>
      <c r="P1436" s="433">
        <f>'KYEI BEKIND - TAKORADI'!O19</f>
        <v>0.81862476096924519</v>
      </c>
      <c r="Q1436" s="433" t="str">
        <f>'KYEI BEKIND - TAKORADI'!P19</f>
        <v>C</v>
      </c>
      <c r="R1436" s="434">
        <f>'KYEI BEKIND - TAKORADI'!Q19</f>
        <v>10.606060606060607</v>
      </c>
      <c r="S1436" s="443">
        <f>'KYEI BEKIND - TAKORADI'!R19</f>
        <v>0.10984848484848465</v>
      </c>
      <c r="T1436" s="443">
        <f>'KYEI BEKIND - TAKORADI'!S19</f>
        <v>900.76515151515162</v>
      </c>
      <c r="U1436" s="433">
        <f>'KYEI BEKIND - TAKORADI'!T19</f>
        <v>30</v>
      </c>
      <c r="V1436" s="433">
        <f>'KYEI BEKIND - TAKORADI'!U19</f>
        <v>3</v>
      </c>
      <c r="W1436" s="433">
        <f>'KYEI BEKIND - TAKORADI'!V19</f>
        <v>33</v>
      </c>
      <c r="X1436" s="434">
        <f>'KYEI BEKIND - TAKORADI'!W19</f>
        <v>350.00000000000006</v>
      </c>
      <c r="Y1436" s="434">
        <f>'KYEI BEKIND - TAKORADI'!X19</f>
        <v>336.00000000000006</v>
      </c>
      <c r="Z1436" s="443">
        <f>'KYEI BEKIND - TAKORADI'!Y19</f>
        <v>3.4799999999999947</v>
      </c>
      <c r="AA1436" s="444">
        <f>'KYEI BEKIND - TAKORADI'!Z19</f>
        <v>3.9999999999999994E-2</v>
      </c>
      <c r="AB1436" s="446" t="str">
        <f>'KYEI BEKIND - TAKORADI'!AA19</f>
        <v>VERY LOW-ORDER URGENTLY</v>
      </c>
      <c r="AC1436" s="443">
        <f>'KYEI BEKIND - TAKORADI'!AB19</f>
        <v>28536.240000000009</v>
      </c>
      <c r="AD1436" s="450">
        <f>Table1[[#This Row],[Stock Sell in/Sell out]]*Table1[[#This Row],[Stock Norm +Transit Time]]/Table1[[#This Row],[Stock Norm QTY]]</f>
        <v>1.3199999999999998</v>
      </c>
      <c r="AE1436" s="443">
        <f>Table1[[#This Row],[Stock Norm +Transit Time]]*Table1[[#This Row],[Av. Daily Sales MT]]</f>
        <v>3.6249999999999938</v>
      </c>
    </row>
    <row r="1437" spans="1:31" hidden="1">
      <c r="A1437" s="433" t="s">
        <v>128</v>
      </c>
      <c r="B1437" s="433" t="s">
        <v>150</v>
      </c>
      <c r="C1437" s="433" t="str">
        <f>'KYEI BEKIND - TAKORADI'!B20</f>
        <v>W141</v>
      </c>
      <c r="D1437" s="433" t="str">
        <f>'KYEI BEKIND - TAKORADI'!C20</f>
        <v>EAZZY 32X300G</v>
      </c>
      <c r="E1437" s="433" t="str">
        <f>'KYEI BEKIND - TAKORADI'!D20</f>
        <v>SOAP</v>
      </c>
      <c r="F1437" s="433" t="str">
        <f>'KYEI BEKIND - TAKORADI'!E20</f>
        <v>EAZZY</v>
      </c>
      <c r="G1437" s="443">
        <f>'KYEI BEKIND - TAKORADI'!F20</f>
        <v>2.1893333333333294</v>
      </c>
      <c r="H1437" s="434">
        <f>'KYEI BEKIND - TAKORADI'!G20</f>
        <v>226.33333333333334</v>
      </c>
      <c r="I1437" s="443">
        <f>'KYEI BEKIND - TAKORADI'!H20</f>
        <v>28080</v>
      </c>
      <c r="J1437" s="433">
        <f>'KYEI BEKIND - TAKORADI'!I20</f>
        <v>30</v>
      </c>
      <c r="K1437" s="443">
        <f>'KYEI BEKIND - TAKORADI'!J20</f>
        <v>0.28799999999999998</v>
      </c>
      <c r="L1437" s="443">
        <f>'KYEI BEKIND - TAKORADI'!K20</f>
        <v>3721.9440353460973</v>
      </c>
      <c r="M1437" s="443">
        <f>'KYEI BEKIND - TAKORADI'!L20</f>
        <v>124.06480117820324</v>
      </c>
      <c r="N1437" s="433">
        <f>'KYEI BEKIND - TAKORADI'!M20</f>
        <v>1</v>
      </c>
      <c r="O1437" s="444">
        <f>'KYEI BEKIND - TAKORADI'!N20</f>
        <v>1.2117231856755997E-2</v>
      </c>
      <c r="P1437" s="433">
        <f>'KYEI BEKIND - TAKORADI'!O20</f>
        <v>0.83074199282600114</v>
      </c>
      <c r="Q1437" s="433" t="str">
        <f>'KYEI BEKIND - TAKORADI'!P20</f>
        <v>C</v>
      </c>
      <c r="R1437" s="434">
        <f>'KYEI BEKIND - TAKORADI'!Q20</f>
        <v>10.287878787878789</v>
      </c>
      <c r="S1437" s="443">
        <f>'KYEI BEKIND - TAKORADI'!R20</f>
        <v>9.9515151515151334E-2</v>
      </c>
      <c r="T1437" s="443">
        <f>'KYEI BEKIND - TAKORADI'!S20</f>
        <v>1276.3636363636363</v>
      </c>
      <c r="U1437" s="433">
        <f>'KYEI BEKIND - TAKORADI'!T20</f>
        <v>30</v>
      </c>
      <c r="V1437" s="433">
        <f>'KYEI BEKIND - TAKORADI'!U20</f>
        <v>3</v>
      </c>
      <c r="W1437" s="433">
        <f>'KYEI BEKIND - TAKORADI'!V20</f>
        <v>33</v>
      </c>
      <c r="X1437" s="434">
        <f>'KYEI BEKIND - TAKORADI'!W20</f>
        <v>339.50000000000006</v>
      </c>
      <c r="Y1437" s="434">
        <f>'KYEI BEKIND - TAKORADI'!X20</f>
        <v>309.50000000000006</v>
      </c>
      <c r="Z1437" s="443">
        <f>'KYEI BEKIND - TAKORADI'!Y20</f>
        <v>2.9938085419734852</v>
      </c>
      <c r="AA1437" s="444">
        <f>'KYEI BEKIND - TAKORADI'!Z20</f>
        <v>8.8365243004418254E-2</v>
      </c>
      <c r="AB1437" s="446" t="str">
        <f>'KYEI BEKIND - TAKORADI'!AA20</f>
        <v>VERY LOW-ORDER URGENTLY</v>
      </c>
      <c r="AC1437" s="443">
        <f>'KYEI BEKIND - TAKORADI'!AB20</f>
        <v>38398.055964653911</v>
      </c>
      <c r="AD1437" s="450">
        <f>Table1[[#This Row],[Stock Sell in/Sell out]]*Table1[[#This Row],[Stock Norm +Transit Time]]/Table1[[#This Row],[Stock Norm QTY]]</f>
        <v>2.9160530191458021</v>
      </c>
      <c r="AE1437" s="443">
        <f>Table1[[#This Row],[Stock Norm +Transit Time]]*Table1[[#This Row],[Av. Daily Sales MT]]</f>
        <v>3.283999999999994</v>
      </c>
    </row>
    <row r="1438" spans="1:31" hidden="1">
      <c r="A1438" s="433" t="s">
        <v>128</v>
      </c>
      <c r="B1438" s="433" t="s">
        <v>150</v>
      </c>
      <c r="C1438" s="433" t="str">
        <f>'KYEI BEKIND - TAKORADI'!B21</f>
        <v>W136</v>
      </c>
      <c r="D1438" s="433" t="str">
        <f>'KYEI BEKIND - TAKORADI'!C21</f>
        <v>FORTUNE EMO PA 4.5KG</v>
      </c>
      <c r="E1438" s="433" t="str">
        <f>'KYEI BEKIND - TAKORADI'!D21</f>
        <v>RICE</v>
      </c>
      <c r="F1438" s="433" t="str">
        <f>'KYEI BEKIND - TAKORADI'!E21</f>
        <v>FORTUNE</v>
      </c>
      <c r="G1438" s="443">
        <f>'KYEI BEKIND - TAKORADI'!F21</f>
        <v>1.95</v>
      </c>
      <c r="H1438" s="434">
        <f>'KYEI BEKIND - TAKORADI'!G21</f>
        <v>86.666666666666671</v>
      </c>
      <c r="I1438" s="443">
        <f>'KYEI BEKIND - TAKORADI'!H21</f>
        <v>21478.333333333332</v>
      </c>
      <c r="J1438" s="433">
        <f>'KYEI BEKIND - TAKORADI'!I21</f>
        <v>0</v>
      </c>
      <c r="K1438" s="443">
        <f>'KYEI BEKIND - TAKORADI'!J21</f>
        <v>0</v>
      </c>
      <c r="L1438" s="443">
        <f>'KYEI BEKIND - TAKORADI'!K21</f>
        <v>0</v>
      </c>
      <c r="M1438" s="443">
        <f>'KYEI BEKIND - TAKORADI'!L21</f>
        <v>247.82692307692304</v>
      </c>
      <c r="N1438" s="433">
        <f>'KYEI BEKIND - TAKORADI'!M21</f>
        <v>5</v>
      </c>
      <c r="O1438" s="444">
        <f>'KYEI BEKIND - TAKORADI'!N21</f>
        <v>1.0792601455849985E-2</v>
      </c>
      <c r="P1438" s="433">
        <f>'KYEI BEKIND - TAKORADI'!O21</f>
        <v>0.84153459428185118</v>
      </c>
      <c r="Q1438" s="433" t="str">
        <f>'KYEI BEKIND - TAKORADI'!P21</f>
        <v>C</v>
      </c>
      <c r="R1438" s="434">
        <f>'KYEI BEKIND - TAKORADI'!Q21</f>
        <v>3.9393939393939394</v>
      </c>
      <c r="S1438" s="443">
        <f>'KYEI BEKIND - TAKORADI'!R21</f>
        <v>8.8636363636363638E-2</v>
      </c>
      <c r="T1438" s="443">
        <f>'KYEI BEKIND - TAKORADI'!S21</f>
        <v>976.28787878787875</v>
      </c>
      <c r="U1438" s="433">
        <f>'KYEI BEKIND - TAKORADI'!T21</f>
        <v>30</v>
      </c>
      <c r="V1438" s="433">
        <f>'KYEI BEKIND - TAKORADI'!U21</f>
        <v>3</v>
      </c>
      <c r="W1438" s="433">
        <f>'KYEI BEKIND - TAKORADI'!V21</f>
        <v>33</v>
      </c>
      <c r="X1438" s="434">
        <f>'KYEI BEKIND - TAKORADI'!W21</f>
        <v>130</v>
      </c>
      <c r="Y1438" s="434">
        <f>'KYEI BEKIND - TAKORADI'!X21</f>
        <v>130</v>
      </c>
      <c r="Z1438" s="443">
        <f>'KYEI BEKIND - TAKORADI'!Y21</f>
        <v>2.9249999999999998</v>
      </c>
      <c r="AA1438" s="444">
        <f>'KYEI BEKIND - TAKORADI'!Z21</f>
        <v>0</v>
      </c>
      <c r="AB1438" s="446" t="str">
        <f>'KYEI BEKIND - TAKORADI'!AA21</f>
        <v>VERY LOW-ORDER URGENTLY</v>
      </c>
      <c r="AC1438" s="443">
        <f>'KYEI BEKIND - TAKORADI'!AB21</f>
        <v>32217.499999999996</v>
      </c>
      <c r="AD1438" s="450">
        <f>Table1[[#This Row],[Stock Sell in/Sell out]]*Table1[[#This Row],[Stock Norm +Transit Time]]/Table1[[#This Row],[Stock Norm QTY]]</f>
        <v>0</v>
      </c>
      <c r="AE1438" s="443">
        <f>Table1[[#This Row],[Stock Norm +Transit Time]]*Table1[[#This Row],[Av. Daily Sales MT]]</f>
        <v>2.9250000000000003</v>
      </c>
    </row>
    <row r="1439" spans="1:31" hidden="1">
      <c r="A1439" s="433" t="s">
        <v>128</v>
      </c>
      <c r="B1439" s="433" t="s">
        <v>150</v>
      </c>
      <c r="C1439" s="433" t="str">
        <f>'KYEI BEKIND - TAKORADI'!B22</f>
        <v>W206</v>
      </c>
      <c r="D1439" s="433" t="str">
        <f>'KYEI BEKIND - TAKORADI'!C22</f>
        <v>PROMISE 4.5KG</v>
      </c>
      <c r="E1439" s="433" t="str">
        <f>'KYEI BEKIND - TAKORADI'!D22</f>
        <v>RICE</v>
      </c>
      <c r="F1439" s="433" t="str">
        <f>'KYEI BEKIND - TAKORADI'!E22</f>
        <v>PROMISE</v>
      </c>
      <c r="G1439" s="443">
        <f>'KYEI BEKIND - TAKORADI'!F22</f>
        <v>1.9124999999999992</v>
      </c>
      <c r="H1439" s="434">
        <f>'KYEI BEKIND - TAKORADI'!G22</f>
        <v>85</v>
      </c>
      <c r="I1439" s="443">
        <f>'KYEI BEKIND - TAKORADI'!H22</f>
        <v>18866.666666666668</v>
      </c>
      <c r="J1439" s="433">
        <f>'KYEI BEKIND - TAKORADI'!I22</f>
        <v>412</v>
      </c>
      <c r="K1439" s="443">
        <f>'KYEI BEKIND - TAKORADI'!J22</f>
        <v>9.27</v>
      </c>
      <c r="L1439" s="443">
        <f>'KYEI BEKIND - TAKORADI'!K22</f>
        <v>91447.843137254909</v>
      </c>
      <c r="M1439" s="443">
        <f>'KYEI BEKIND - TAKORADI'!L22</f>
        <v>221.9607843137255</v>
      </c>
      <c r="N1439" s="433">
        <f>'KYEI BEKIND - TAKORADI'!M22</f>
        <v>48</v>
      </c>
      <c r="O1439" s="444">
        <f>'KYEI BEKIND - TAKORADI'!N22</f>
        <v>1.0585051427852866E-2</v>
      </c>
      <c r="P1439" s="433">
        <f>'KYEI BEKIND - TAKORADI'!O22</f>
        <v>0.852119645709704</v>
      </c>
      <c r="Q1439" s="433" t="str">
        <f>'KYEI BEKIND - TAKORADI'!P22</f>
        <v>C</v>
      </c>
      <c r="R1439" s="434">
        <f>'KYEI BEKIND - TAKORADI'!Q22</f>
        <v>3.8636363636363638</v>
      </c>
      <c r="S1439" s="443">
        <f>'KYEI BEKIND - TAKORADI'!R22</f>
        <v>8.6931818181818152E-2</v>
      </c>
      <c r="T1439" s="443">
        <f>'KYEI BEKIND - TAKORADI'!S22</f>
        <v>857.57575757575762</v>
      </c>
      <c r="U1439" s="433">
        <f>'KYEI BEKIND - TAKORADI'!T22</f>
        <v>30</v>
      </c>
      <c r="V1439" s="433">
        <f>'KYEI BEKIND - TAKORADI'!U22</f>
        <v>3</v>
      </c>
      <c r="W1439" s="433">
        <f>'KYEI BEKIND - TAKORADI'!V22</f>
        <v>33</v>
      </c>
      <c r="X1439" s="434">
        <f>'KYEI BEKIND - TAKORADI'!W22</f>
        <v>127.5</v>
      </c>
      <c r="Y1439" s="434">
        <f>'KYEI BEKIND - TAKORADI'!X22</f>
        <v>0</v>
      </c>
      <c r="Z1439" s="443">
        <f>'KYEI BEKIND - TAKORADI'!Y22</f>
        <v>0</v>
      </c>
      <c r="AA1439" s="444">
        <f>'KYEI BEKIND - TAKORADI'!Z22</f>
        <v>3.2313725490196079</v>
      </c>
      <c r="AB1439" s="446" t="str">
        <f>'KYEI BEKIND - TAKORADI'!AA22</f>
        <v>VERY HIGH-DON’T ORDER</v>
      </c>
      <c r="AC1439" s="443">
        <f>'KYEI BEKIND - TAKORADI'!AB22</f>
        <v>0</v>
      </c>
      <c r="AD1439" s="450">
        <f>Table1[[#This Row],[Stock Sell in/Sell out]]*Table1[[#This Row],[Stock Norm +Transit Time]]/Table1[[#This Row],[Stock Norm QTY]]</f>
        <v>106.63529411764706</v>
      </c>
      <c r="AE1439" s="443">
        <f>Table1[[#This Row],[Stock Norm +Transit Time]]*Table1[[#This Row],[Av. Daily Sales MT]]</f>
        <v>2.868749999999999</v>
      </c>
    </row>
    <row r="1440" spans="1:31" hidden="1">
      <c r="A1440" s="433" t="s">
        <v>128</v>
      </c>
      <c r="B1440" s="433" t="s">
        <v>150</v>
      </c>
      <c r="C1440" s="433" t="str">
        <f>'KYEI BEKIND - TAKORADI'!B23</f>
        <v>W176</v>
      </c>
      <c r="D1440" s="433" t="str">
        <f>'KYEI BEKIND - TAKORADI'!C23</f>
        <v>FORTUNE VIET 50KG</v>
      </c>
      <c r="E1440" s="433" t="str">
        <f>'KYEI BEKIND - TAKORADI'!D23</f>
        <v>RICE</v>
      </c>
      <c r="F1440" s="433" t="str">
        <f>'KYEI BEKIND - TAKORADI'!E23</f>
        <v>FORTUNE</v>
      </c>
      <c r="G1440" s="443">
        <f>'KYEI BEKIND - TAKORADI'!F23</f>
        <v>1.8166666666666664</v>
      </c>
      <c r="H1440" s="434">
        <f>'KYEI BEKIND - TAKORADI'!G23</f>
        <v>36.333333333333329</v>
      </c>
      <c r="I1440" s="443">
        <f>'KYEI BEKIND - TAKORADI'!H23</f>
        <v>20939.666666666668</v>
      </c>
      <c r="J1440" s="433">
        <f>'KYEI BEKIND - TAKORADI'!I23</f>
        <v>0</v>
      </c>
      <c r="K1440" s="443">
        <f>'KYEI BEKIND - TAKORADI'!J23</f>
        <v>0</v>
      </c>
      <c r="L1440" s="443">
        <f>'KYEI BEKIND - TAKORADI'!K23</f>
        <v>0</v>
      </c>
      <c r="M1440" s="443">
        <f>'KYEI BEKIND - TAKORADI'!L23</f>
        <v>576.32110091743129</v>
      </c>
      <c r="N1440" s="433">
        <f>'KYEI BEKIND - TAKORADI'!M23</f>
        <v>5</v>
      </c>
      <c r="O1440" s="444">
        <f>'KYEI BEKIND - TAKORADI'!N23</f>
        <v>1.0054645800749131E-2</v>
      </c>
      <c r="P1440" s="433">
        <f>'KYEI BEKIND - TAKORADI'!O23</f>
        <v>0.86217429151045311</v>
      </c>
      <c r="Q1440" s="433" t="str">
        <f>'KYEI BEKIND - TAKORADI'!P23</f>
        <v>C</v>
      </c>
      <c r="R1440" s="434">
        <f>'KYEI BEKIND - TAKORADI'!Q23</f>
        <v>1.6515151515151514</v>
      </c>
      <c r="S1440" s="443">
        <f>'KYEI BEKIND - TAKORADI'!R23</f>
        <v>8.2575757575757566E-2</v>
      </c>
      <c r="T1440" s="443">
        <f>'KYEI BEKIND - TAKORADI'!S23</f>
        <v>951.80303030303037</v>
      </c>
      <c r="U1440" s="433">
        <f>'KYEI BEKIND - TAKORADI'!T23</f>
        <v>30</v>
      </c>
      <c r="V1440" s="433">
        <f>'KYEI BEKIND - TAKORADI'!U23</f>
        <v>3</v>
      </c>
      <c r="W1440" s="433">
        <f>'KYEI BEKIND - TAKORADI'!V23</f>
        <v>33</v>
      </c>
      <c r="X1440" s="434">
        <f>'KYEI BEKIND - TAKORADI'!W23</f>
        <v>54.499999999999993</v>
      </c>
      <c r="Y1440" s="434">
        <f>'KYEI BEKIND - TAKORADI'!X23</f>
        <v>54.499999999999993</v>
      </c>
      <c r="Z1440" s="443">
        <f>'KYEI BEKIND - TAKORADI'!Y23</f>
        <v>2.7249999999999996</v>
      </c>
      <c r="AA1440" s="444">
        <f>'KYEI BEKIND - TAKORADI'!Z23</f>
        <v>0</v>
      </c>
      <c r="AB1440" s="446" t="str">
        <f>'KYEI BEKIND - TAKORADI'!AA23</f>
        <v>VERY LOW-ORDER URGENTLY</v>
      </c>
      <c r="AC1440" s="443">
        <f>'KYEI BEKIND - TAKORADI'!AB23</f>
        <v>31409.5</v>
      </c>
      <c r="AD1440" s="450">
        <f>Table1[[#This Row],[Stock Sell in/Sell out]]*Table1[[#This Row],[Stock Norm +Transit Time]]/Table1[[#This Row],[Stock Norm QTY]]</f>
        <v>0</v>
      </c>
      <c r="AE1440" s="443">
        <f>Table1[[#This Row],[Stock Norm +Transit Time]]*Table1[[#This Row],[Av. Daily Sales MT]]</f>
        <v>2.7249999999999996</v>
      </c>
    </row>
    <row r="1441" spans="1:31" hidden="1">
      <c r="A1441" s="433" t="s">
        <v>128</v>
      </c>
      <c r="B1441" s="433" t="s">
        <v>150</v>
      </c>
      <c r="C1441" s="433" t="str">
        <f>'KYEI BEKIND - TAKORADI'!B24</f>
        <v>W217</v>
      </c>
      <c r="D1441" s="433" t="str">
        <f>'KYEI BEKIND - TAKORADI'!C24</f>
        <v>PROMISE 22.5KG</v>
      </c>
      <c r="E1441" s="433" t="str">
        <f>'KYEI BEKIND - TAKORADI'!D24</f>
        <v>RICE</v>
      </c>
      <c r="F1441" s="433" t="str">
        <f>'KYEI BEKIND - TAKORADI'!E24</f>
        <v>PROMISE</v>
      </c>
      <c r="G1441" s="443">
        <f>'KYEI BEKIND - TAKORADI'!F24</f>
        <v>1.68</v>
      </c>
      <c r="H1441" s="434">
        <f>'KYEI BEKIND - TAKORADI'!G24</f>
        <v>74.666666666666671</v>
      </c>
      <c r="I1441" s="443">
        <f>'KYEI BEKIND - TAKORADI'!H24</f>
        <v>12763.659999999998</v>
      </c>
      <c r="J1441" s="433">
        <f>'KYEI BEKIND - TAKORADI'!I24</f>
        <v>0</v>
      </c>
      <c r="K1441" s="443">
        <f>'KYEI BEKIND - TAKORADI'!J24</f>
        <v>0</v>
      </c>
      <c r="L1441" s="443">
        <f>'KYEI BEKIND - TAKORADI'!K24</f>
        <v>0</v>
      </c>
      <c r="M1441" s="443">
        <f>'KYEI BEKIND - TAKORADI'!L24</f>
        <v>170.94187499999995</v>
      </c>
      <c r="N1441" s="433">
        <f>'KYEI BEKIND - TAKORADI'!M24</f>
        <v>60</v>
      </c>
      <c r="O1441" s="444">
        <f>'KYEI BEKIND - TAKORADI'!N24</f>
        <v>9.2982412542707577E-3</v>
      </c>
      <c r="P1441" s="433">
        <f>'KYEI BEKIND - TAKORADI'!O24</f>
        <v>0.87147253276472392</v>
      </c>
      <c r="Q1441" s="433" t="str">
        <f>'KYEI BEKIND - TAKORADI'!P24</f>
        <v>C</v>
      </c>
      <c r="R1441" s="434">
        <f>'KYEI BEKIND - TAKORADI'!Q24</f>
        <v>3.393939393939394</v>
      </c>
      <c r="S1441" s="443">
        <f>'KYEI BEKIND - TAKORADI'!R24</f>
        <v>7.6363636363636356E-2</v>
      </c>
      <c r="T1441" s="443">
        <f>'KYEI BEKIND - TAKORADI'!S24</f>
        <v>580.1663636363636</v>
      </c>
      <c r="U1441" s="433">
        <f>'KYEI BEKIND - TAKORADI'!T24</f>
        <v>30</v>
      </c>
      <c r="V1441" s="433">
        <f>'KYEI BEKIND - TAKORADI'!U24</f>
        <v>3</v>
      </c>
      <c r="W1441" s="433">
        <f>'KYEI BEKIND - TAKORADI'!V24</f>
        <v>33</v>
      </c>
      <c r="X1441" s="434">
        <f>'KYEI BEKIND - TAKORADI'!W24</f>
        <v>112</v>
      </c>
      <c r="Y1441" s="434">
        <f>'KYEI BEKIND - TAKORADI'!X24</f>
        <v>112</v>
      </c>
      <c r="Z1441" s="443">
        <f>'KYEI BEKIND - TAKORADI'!Y24</f>
        <v>2.5199999999999996</v>
      </c>
      <c r="AA1441" s="444">
        <f>'KYEI BEKIND - TAKORADI'!Z24</f>
        <v>0</v>
      </c>
      <c r="AB1441" s="446" t="str">
        <f>'KYEI BEKIND - TAKORADI'!AA24</f>
        <v>VERY LOW-ORDER URGENTLY</v>
      </c>
      <c r="AC1441" s="443">
        <f>'KYEI BEKIND - TAKORADI'!AB24</f>
        <v>19145.489999999994</v>
      </c>
      <c r="AD1441" s="450">
        <f>Table1[[#This Row],[Stock Sell in/Sell out]]*Table1[[#This Row],[Stock Norm +Transit Time]]/Table1[[#This Row],[Stock Norm QTY]]</f>
        <v>0</v>
      </c>
      <c r="AE1441" s="443">
        <f>Table1[[#This Row],[Stock Norm +Transit Time]]*Table1[[#This Row],[Av. Daily Sales MT]]</f>
        <v>2.5199999999999996</v>
      </c>
    </row>
    <row r="1442" spans="1:31" hidden="1">
      <c r="A1442" s="433" t="s">
        <v>128</v>
      </c>
      <c r="B1442" s="433" t="s">
        <v>150</v>
      </c>
      <c r="C1442" s="433" t="str">
        <f>'KYEI BEKIND - TAKORADI'!B25</f>
        <v>W027</v>
      </c>
      <c r="D1442" s="433" t="str">
        <f>'KYEI BEKIND - TAKORADI'!C25</f>
        <v xml:space="preserve">FORTUNE MARGARINE 250G X 60 </v>
      </c>
      <c r="E1442" s="433" t="str">
        <f>'KYEI BEKIND - TAKORADI'!D25</f>
        <v>SPECIALTY FATS</v>
      </c>
      <c r="F1442" s="433" t="str">
        <f>'KYEI BEKIND - TAKORADI'!E25</f>
        <v>FORTUNE</v>
      </c>
      <c r="G1442" s="443">
        <f>'KYEI BEKIND - TAKORADI'!F25</f>
        <v>1.6199999999999981</v>
      </c>
      <c r="H1442" s="434">
        <f>'KYEI BEKIND - TAKORADI'!G25</f>
        <v>108</v>
      </c>
      <c r="I1442" s="443">
        <f>'KYEI BEKIND - TAKORADI'!H25</f>
        <v>28266.666666666668</v>
      </c>
      <c r="J1442" s="433">
        <f>'KYEI BEKIND - TAKORADI'!I25</f>
        <v>0</v>
      </c>
      <c r="K1442" s="443">
        <f>'KYEI BEKIND - TAKORADI'!J25</f>
        <v>0</v>
      </c>
      <c r="L1442" s="443">
        <f>'KYEI BEKIND - TAKORADI'!K25</f>
        <v>0</v>
      </c>
      <c r="M1442" s="443">
        <f>'KYEI BEKIND - TAKORADI'!L25</f>
        <v>261.72839506172841</v>
      </c>
      <c r="N1442" s="433">
        <f>'KYEI BEKIND - TAKORADI'!M25</f>
        <v>1</v>
      </c>
      <c r="O1442" s="444">
        <f>'KYEI BEKIND - TAKORADI'!N25</f>
        <v>8.9661612094753627E-3</v>
      </c>
      <c r="P1442" s="433">
        <f>'KYEI BEKIND - TAKORADI'!O25</f>
        <v>0.88043869397419927</v>
      </c>
      <c r="Q1442" s="433" t="str">
        <f>'KYEI BEKIND - TAKORADI'!P25</f>
        <v>C</v>
      </c>
      <c r="R1442" s="434">
        <f>'KYEI BEKIND - TAKORADI'!Q25</f>
        <v>4.9090909090909092</v>
      </c>
      <c r="S1442" s="443">
        <f>'KYEI BEKIND - TAKORADI'!R25</f>
        <v>7.3636363636363555E-2</v>
      </c>
      <c r="T1442" s="443">
        <f>'KYEI BEKIND - TAKORADI'!S25</f>
        <v>1284.848484848485</v>
      </c>
      <c r="U1442" s="433">
        <f>'KYEI BEKIND - TAKORADI'!T25</f>
        <v>30</v>
      </c>
      <c r="V1442" s="433">
        <f>'KYEI BEKIND - TAKORADI'!U25</f>
        <v>3</v>
      </c>
      <c r="W1442" s="433">
        <f>'KYEI BEKIND - TAKORADI'!V25</f>
        <v>33</v>
      </c>
      <c r="X1442" s="434">
        <f>'KYEI BEKIND - TAKORADI'!W25</f>
        <v>162</v>
      </c>
      <c r="Y1442" s="434">
        <f>'KYEI BEKIND - TAKORADI'!X25</f>
        <v>162</v>
      </c>
      <c r="Z1442" s="443">
        <f>'KYEI BEKIND - TAKORADI'!Y25</f>
        <v>2.4299999999999971</v>
      </c>
      <c r="AA1442" s="444">
        <f>'KYEI BEKIND - TAKORADI'!Z25</f>
        <v>0</v>
      </c>
      <c r="AB1442" s="446" t="str">
        <f>'KYEI BEKIND - TAKORADI'!AA25</f>
        <v>VERY LOW-ORDER URGENTLY</v>
      </c>
      <c r="AC1442" s="443">
        <f>'KYEI BEKIND - TAKORADI'!AB25</f>
        <v>42400</v>
      </c>
      <c r="AD1442" s="450">
        <f>Table1[[#This Row],[Stock Sell in/Sell out]]*Table1[[#This Row],[Stock Norm +Transit Time]]/Table1[[#This Row],[Stock Norm QTY]]</f>
        <v>0</v>
      </c>
      <c r="AE1442" s="443">
        <f>Table1[[#This Row],[Stock Norm +Transit Time]]*Table1[[#This Row],[Av. Daily Sales MT]]</f>
        <v>2.4299999999999975</v>
      </c>
    </row>
    <row r="1443" spans="1:31" hidden="1">
      <c r="A1443" s="433" t="s">
        <v>128</v>
      </c>
      <c r="B1443" s="433" t="s">
        <v>150</v>
      </c>
      <c r="C1443" s="433" t="str">
        <f>'KYEI BEKIND - TAKORADI'!B26</f>
        <v>W043</v>
      </c>
      <c r="D1443" s="433" t="str">
        <f>'KYEI BEKIND - TAKORADI'!C26</f>
        <v>FORTUNE VIET 25KG</v>
      </c>
      <c r="E1443" s="433" t="str">
        <f>'KYEI BEKIND - TAKORADI'!D26</f>
        <v>RICE</v>
      </c>
      <c r="F1443" s="433" t="str">
        <f>'KYEI BEKIND - TAKORADI'!E26</f>
        <v>FORTUNE</v>
      </c>
      <c r="G1443" s="443">
        <f>'KYEI BEKIND - TAKORADI'!F26</f>
        <v>1.5999999999999992</v>
      </c>
      <c r="H1443" s="434">
        <f>'KYEI BEKIND - TAKORADI'!G26</f>
        <v>64</v>
      </c>
      <c r="I1443" s="443">
        <f>'KYEI BEKIND - TAKORADI'!H26</f>
        <v>18917.666666666664</v>
      </c>
      <c r="J1443" s="433">
        <f>'KYEI BEKIND - TAKORADI'!I26</f>
        <v>880</v>
      </c>
      <c r="K1443" s="443">
        <f>'KYEI BEKIND - TAKORADI'!J26</f>
        <v>22</v>
      </c>
      <c r="L1443" s="443">
        <f>'KYEI BEKIND - TAKORADI'!K26</f>
        <v>260117.91666666663</v>
      </c>
      <c r="M1443" s="443">
        <f>'KYEI BEKIND - TAKORADI'!L26</f>
        <v>295.58854166666663</v>
      </c>
      <c r="N1443" s="433">
        <f>'KYEI BEKIND - TAKORADI'!M26</f>
        <v>32</v>
      </c>
      <c r="O1443" s="444">
        <f>'KYEI BEKIND - TAKORADI'!N26</f>
        <v>8.8554678612102408E-3</v>
      </c>
      <c r="P1443" s="433">
        <f>'KYEI BEKIND - TAKORADI'!O26</f>
        <v>0.88929416183540955</v>
      </c>
      <c r="Q1443" s="433" t="str">
        <f>'KYEI BEKIND - TAKORADI'!P26</f>
        <v>C</v>
      </c>
      <c r="R1443" s="434">
        <f>'KYEI BEKIND - TAKORADI'!Q26</f>
        <v>2.9090909090909092</v>
      </c>
      <c r="S1443" s="443">
        <f>'KYEI BEKIND - TAKORADI'!R26</f>
        <v>7.2727272727272696E-2</v>
      </c>
      <c r="T1443" s="443">
        <f>'KYEI BEKIND - TAKORADI'!S26</f>
        <v>859.89393939393926</v>
      </c>
      <c r="U1443" s="433">
        <f>'KYEI BEKIND - TAKORADI'!T26</f>
        <v>30</v>
      </c>
      <c r="V1443" s="433">
        <f>'KYEI BEKIND - TAKORADI'!U26</f>
        <v>3</v>
      </c>
      <c r="W1443" s="433">
        <f>'KYEI BEKIND - TAKORADI'!V26</f>
        <v>33</v>
      </c>
      <c r="X1443" s="434">
        <f>'KYEI BEKIND - TAKORADI'!W26</f>
        <v>96</v>
      </c>
      <c r="Y1443" s="434">
        <f>'KYEI BEKIND - TAKORADI'!X26</f>
        <v>0</v>
      </c>
      <c r="Z1443" s="443">
        <f>'KYEI BEKIND - TAKORADI'!Y26</f>
        <v>0</v>
      </c>
      <c r="AA1443" s="444">
        <f>'KYEI BEKIND - TAKORADI'!Z26</f>
        <v>9.1666666666666661</v>
      </c>
      <c r="AB1443" s="446" t="str">
        <f>'KYEI BEKIND - TAKORADI'!AA26</f>
        <v>VERY HIGH-DON’T ORDER</v>
      </c>
      <c r="AC1443" s="443">
        <f>'KYEI BEKIND - TAKORADI'!AB26</f>
        <v>0</v>
      </c>
      <c r="AD1443" s="450">
        <f>Table1[[#This Row],[Stock Sell in/Sell out]]*Table1[[#This Row],[Stock Norm +Transit Time]]/Table1[[#This Row],[Stock Norm QTY]]</f>
        <v>302.5</v>
      </c>
      <c r="AE1443" s="443">
        <f>Table1[[#This Row],[Stock Norm +Transit Time]]*Table1[[#This Row],[Av. Daily Sales MT]]</f>
        <v>2.399999999999999</v>
      </c>
    </row>
    <row r="1444" spans="1:31" hidden="1">
      <c r="A1444" s="433" t="s">
        <v>128</v>
      </c>
      <c r="B1444" s="433" t="s">
        <v>150</v>
      </c>
      <c r="C1444" s="433" t="str">
        <f>'KYEI BEKIND - TAKORADI'!B27</f>
        <v>W112</v>
      </c>
      <c r="D1444" s="433" t="str">
        <f>'KYEI BEKIND - TAKORADI'!C27</f>
        <v>FORTUNE DELIGHT 4.5KG</v>
      </c>
      <c r="E1444" s="433" t="str">
        <f>'KYEI BEKIND - TAKORADI'!D27</f>
        <v>RICE</v>
      </c>
      <c r="F1444" s="433" t="str">
        <f>'KYEI BEKIND - TAKORADI'!E27</f>
        <v>FORTUNE DELIGHT</v>
      </c>
      <c r="G1444" s="443">
        <f>'KYEI BEKIND - TAKORADI'!F27</f>
        <v>1.56</v>
      </c>
      <c r="H1444" s="434">
        <f>'KYEI BEKIND - TAKORADI'!G27</f>
        <v>69.333333333333343</v>
      </c>
      <c r="I1444" s="443">
        <f>'KYEI BEKIND - TAKORADI'!H27</f>
        <v>25231.999999999996</v>
      </c>
      <c r="J1444" s="433">
        <f>'KYEI BEKIND - TAKORADI'!I27</f>
        <v>386</v>
      </c>
      <c r="K1444" s="443">
        <f>'KYEI BEKIND - TAKORADI'!J27</f>
        <v>8.6850000000000005</v>
      </c>
      <c r="L1444" s="443">
        <f>'KYEI BEKIND - TAKORADI'!K27</f>
        <v>140474.30769230766</v>
      </c>
      <c r="M1444" s="443">
        <f>'KYEI BEKIND - TAKORADI'!L27</f>
        <v>363.92307692307685</v>
      </c>
      <c r="N1444" s="433">
        <f>'KYEI BEKIND - TAKORADI'!M27</f>
        <v>1</v>
      </c>
      <c r="O1444" s="444">
        <f>'KYEI BEKIND - TAKORADI'!N27</f>
        <v>8.6340811646799884E-3</v>
      </c>
      <c r="P1444" s="433">
        <f>'KYEI BEKIND - TAKORADI'!O27</f>
        <v>0.89792824300008955</v>
      </c>
      <c r="Q1444" s="433" t="str">
        <f>'KYEI BEKIND - TAKORADI'!P27</f>
        <v>C</v>
      </c>
      <c r="R1444" s="434">
        <f>'KYEI BEKIND - TAKORADI'!Q27</f>
        <v>3.1515151515151518</v>
      </c>
      <c r="S1444" s="443">
        <f>'KYEI BEKIND - TAKORADI'!R27</f>
        <v>7.0909090909090908E-2</v>
      </c>
      <c r="T1444" s="443">
        <f>'KYEI BEKIND - TAKORADI'!S27</f>
        <v>1146.9090909090908</v>
      </c>
      <c r="U1444" s="433">
        <f>'KYEI BEKIND - TAKORADI'!T27</f>
        <v>30</v>
      </c>
      <c r="V1444" s="433">
        <f>'KYEI BEKIND - TAKORADI'!U27</f>
        <v>3</v>
      </c>
      <c r="W1444" s="433">
        <f>'KYEI BEKIND - TAKORADI'!V27</f>
        <v>33</v>
      </c>
      <c r="X1444" s="434">
        <f>'KYEI BEKIND - TAKORADI'!W27</f>
        <v>104.00000000000001</v>
      </c>
      <c r="Y1444" s="434">
        <f>'KYEI BEKIND - TAKORADI'!X27</f>
        <v>0</v>
      </c>
      <c r="Z1444" s="443">
        <f>'KYEI BEKIND - TAKORADI'!Y27</f>
        <v>0</v>
      </c>
      <c r="AA1444" s="444">
        <f>'KYEI BEKIND - TAKORADI'!Z27</f>
        <v>3.7115384615384612</v>
      </c>
      <c r="AB1444" s="446" t="str">
        <f>'KYEI BEKIND - TAKORADI'!AA27</f>
        <v>VERY HIGH-DON’T ORDER</v>
      </c>
      <c r="AC1444" s="443">
        <f>'KYEI BEKIND - TAKORADI'!AB27</f>
        <v>0</v>
      </c>
      <c r="AD1444" s="450">
        <f>Table1[[#This Row],[Stock Sell in/Sell out]]*Table1[[#This Row],[Stock Norm +Transit Time]]/Table1[[#This Row],[Stock Norm QTY]]</f>
        <v>122.48076923076921</v>
      </c>
      <c r="AE1444" s="443">
        <f>Table1[[#This Row],[Stock Norm +Transit Time]]*Table1[[#This Row],[Av. Daily Sales MT]]</f>
        <v>2.34</v>
      </c>
    </row>
    <row r="1445" spans="1:31" hidden="1">
      <c r="A1445" s="433" t="s">
        <v>128</v>
      </c>
      <c r="B1445" s="433" t="s">
        <v>150</v>
      </c>
      <c r="C1445" s="433" t="str">
        <f>'KYEI BEKIND - TAKORADI'!B28</f>
        <v>W241</v>
      </c>
      <c r="D1445" s="433" t="str">
        <f>'KYEI BEKIND - TAKORADI'!C28</f>
        <v>FORTUNE MARGARINE 10KG</v>
      </c>
      <c r="E1445" s="433" t="str">
        <f>'KYEI BEKIND - TAKORADI'!D28</f>
        <v>SPECIALTY FATS</v>
      </c>
      <c r="F1445" s="433" t="str">
        <f>'KYEI BEKIND - TAKORADI'!E28</f>
        <v>FORTUNE</v>
      </c>
      <c r="G1445" s="443">
        <f>'KYEI BEKIND - TAKORADI'!F28</f>
        <v>1.3333333333333319</v>
      </c>
      <c r="H1445" s="434">
        <f>'KYEI BEKIND - TAKORADI'!G28</f>
        <v>133.33333333333334</v>
      </c>
      <c r="I1445" s="443">
        <f>'KYEI BEKIND - TAKORADI'!H28</f>
        <v>42666.666666666664</v>
      </c>
      <c r="J1445" s="433">
        <f>'KYEI BEKIND - TAKORADI'!I28</f>
        <v>1000</v>
      </c>
      <c r="K1445" s="443">
        <f>'KYEI BEKIND - TAKORADI'!J28</f>
        <v>10</v>
      </c>
      <c r="L1445" s="443">
        <f>'KYEI BEKIND - TAKORADI'!K28</f>
        <v>319999.99999999994</v>
      </c>
      <c r="M1445" s="443">
        <f>'KYEI BEKIND - TAKORADI'!L28</f>
        <v>319.99999999999994</v>
      </c>
      <c r="N1445" s="433">
        <f>'KYEI BEKIND - TAKORADI'!M28</f>
        <v>1</v>
      </c>
      <c r="O1445" s="444">
        <f>'KYEI BEKIND - TAKORADI'!N28</f>
        <v>7.3795565510085294E-3</v>
      </c>
      <c r="P1445" s="433">
        <f>'KYEI BEKIND - TAKORADI'!O28</f>
        <v>0.90530779955109808</v>
      </c>
      <c r="Q1445" s="433" t="str">
        <f>'KYEI BEKIND - TAKORADI'!P28</f>
        <v>C</v>
      </c>
      <c r="R1445" s="434">
        <f>'KYEI BEKIND - TAKORADI'!Q28</f>
        <v>6.0606060606060614</v>
      </c>
      <c r="S1445" s="443">
        <f>'KYEI BEKIND - TAKORADI'!R28</f>
        <v>6.0606060606060545E-2</v>
      </c>
      <c r="T1445" s="443">
        <f>'KYEI BEKIND - TAKORADI'!S28</f>
        <v>1939.3939393939393</v>
      </c>
      <c r="U1445" s="433">
        <f>'KYEI BEKIND - TAKORADI'!T28</f>
        <v>30</v>
      </c>
      <c r="V1445" s="433">
        <f>'KYEI BEKIND - TAKORADI'!U28</f>
        <v>3</v>
      </c>
      <c r="W1445" s="433">
        <f>'KYEI BEKIND - TAKORADI'!V28</f>
        <v>33</v>
      </c>
      <c r="X1445" s="434">
        <f>'KYEI BEKIND - TAKORADI'!W28</f>
        <v>200.00000000000003</v>
      </c>
      <c r="Y1445" s="434">
        <f>'KYEI BEKIND - TAKORADI'!X28</f>
        <v>0</v>
      </c>
      <c r="Z1445" s="443">
        <f>'KYEI BEKIND - TAKORADI'!Y28</f>
        <v>0</v>
      </c>
      <c r="AA1445" s="444">
        <f>'KYEI BEKIND - TAKORADI'!Z28</f>
        <v>4.9999999999999991</v>
      </c>
      <c r="AB1445" s="446" t="str">
        <f>'KYEI BEKIND - TAKORADI'!AA28</f>
        <v>VERY HIGH-DON’T ORDER</v>
      </c>
      <c r="AC1445" s="443">
        <f>'KYEI BEKIND - TAKORADI'!AB28</f>
        <v>0</v>
      </c>
      <c r="AD1445" s="450">
        <f>Table1[[#This Row],[Stock Sell in/Sell out]]*Table1[[#This Row],[Stock Norm +Transit Time]]/Table1[[#This Row],[Stock Norm QTY]]</f>
        <v>164.99999999999997</v>
      </c>
      <c r="AE1445" s="443">
        <f>Table1[[#This Row],[Stock Norm +Transit Time]]*Table1[[#This Row],[Av. Daily Sales MT]]</f>
        <v>1.999999999999998</v>
      </c>
    </row>
    <row r="1446" spans="1:31" hidden="1">
      <c r="A1446" s="433" t="s">
        <v>128</v>
      </c>
      <c r="B1446" s="433" t="s">
        <v>150</v>
      </c>
      <c r="C1446" s="433" t="str">
        <f>'KYEI BEKIND - TAKORADI'!B29</f>
        <v>W032</v>
      </c>
      <c r="D1446" s="433" t="str">
        <f>'KYEI BEKIND - TAKORADI'!C29</f>
        <v>WINTER SFO 5L X 4BTL</v>
      </c>
      <c r="E1446" s="433" t="str">
        <f>'KYEI BEKIND - TAKORADI'!D29</f>
        <v>SUNFLOWER OIL</v>
      </c>
      <c r="F1446" s="433" t="str">
        <f>'KYEI BEKIND - TAKORADI'!E29</f>
        <v>FRYTOL</v>
      </c>
      <c r="G1446" s="443">
        <f>'KYEI BEKIND - TAKORADI'!F29</f>
        <v>1.2254666666666667</v>
      </c>
      <c r="H1446" s="434">
        <f>'KYEI BEKIND - TAKORADI'!G29</f>
        <v>67.333333333333329</v>
      </c>
      <c r="I1446" s="443">
        <f>'KYEI BEKIND - TAKORADI'!H29</f>
        <v>32924.666666666672</v>
      </c>
      <c r="J1446" s="433">
        <f>'KYEI BEKIND - TAKORADI'!I29</f>
        <v>0</v>
      </c>
      <c r="K1446" s="443">
        <f>'KYEI BEKIND - TAKORADI'!J29</f>
        <v>0</v>
      </c>
      <c r="L1446" s="443">
        <f>'KYEI BEKIND - TAKORADI'!K29</f>
        <v>0</v>
      </c>
      <c r="M1446" s="443">
        <f>'KYEI BEKIND - TAKORADI'!L29</f>
        <v>488.98019801980206</v>
      </c>
      <c r="N1446" s="433">
        <f>'KYEI BEKIND - TAKORADI'!M29</f>
        <v>1</v>
      </c>
      <c r="O1446" s="444">
        <f>'KYEI BEKIND - TAKORADI'!N29</f>
        <v>6.7825504260319467E-3</v>
      </c>
      <c r="P1446" s="433">
        <f>'KYEI BEKIND - TAKORADI'!O29</f>
        <v>0.91209034997713001</v>
      </c>
      <c r="Q1446" s="433" t="str">
        <f>'KYEI BEKIND - TAKORADI'!P29</f>
        <v>C</v>
      </c>
      <c r="R1446" s="434">
        <f>'KYEI BEKIND - TAKORADI'!Q29</f>
        <v>3.0606060606060606</v>
      </c>
      <c r="S1446" s="443">
        <f>'KYEI BEKIND - TAKORADI'!R29</f>
        <v>5.5703030303030303E-2</v>
      </c>
      <c r="T1446" s="443">
        <f>'KYEI BEKIND - TAKORADI'!S29</f>
        <v>1496.5757575757577</v>
      </c>
      <c r="U1446" s="433">
        <f>'KYEI BEKIND - TAKORADI'!T29</f>
        <v>30</v>
      </c>
      <c r="V1446" s="433">
        <f>'KYEI BEKIND - TAKORADI'!U29</f>
        <v>3</v>
      </c>
      <c r="W1446" s="433">
        <f>'KYEI BEKIND - TAKORADI'!V29</f>
        <v>33</v>
      </c>
      <c r="X1446" s="434">
        <f>'KYEI BEKIND - TAKORADI'!W29</f>
        <v>101</v>
      </c>
      <c r="Y1446" s="434">
        <f>'KYEI BEKIND - TAKORADI'!X29</f>
        <v>101</v>
      </c>
      <c r="Z1446" s="443">
        <f>'KYEI BEKIND - TAKORADI'!Y29</f>
        <v>1.8382000000000001</v>
      </c>
      <c r="AA1446" s="444">
        <f>'KYEI BEKIND - TAKORADI'!Z29</f>
        <v>0</v>
      </c>
      <c r="AB1446" s="446" t="str">
        <f>'KYEI BEKIND - TAKORADI'!AA29</f>
        <v>VERY LOW-ORDER URGENTLY</v>
      </c>
      <c r="AC1446" s="443">
        <f>'KYEI BEKIND - TAKORADI'!AB29</f>
        <v>49387.000000000007</v>
      </c>
      <c r="AD1446" s="450">
        <f>Table1[[#This Row],[Stock Sell in/Sell out]]*Table1[[#This Row],[Stock Norm +Transit Time]]/Table1[[#This Row],[Stock Norm QTY]]</f>
        <v>0</v>
      </c>
      <c r="AE1446" s="443">
        <f>Table1[[#This Row],[Stock Norm +Transit Time]]*Table1[[#This Row],[Av. Daily Sales MT]]</f>
        <v>1.8382000000000001</v>
      </c>
    </row>
    <row r="1447" spans="1:31" hidden="1">
      <c r="A1447" s="433" t="s">
        <v>128</v>
      </c>
      <c r="B1447" s="433" t="s">
        <v>150</v>
      </c>
      <c r="C1447" s="433" t="str">
        <f>'KYEI BEKIND - TAKORADI'!B30</f>
        <v>W106</v>
      </c>
      <c r="D1447" s="433" t="str">
        <f>'KYEI BEKIND - TAKORADI'!C30</f>
        <v>FRYTOL 0.9L X 15 BTL</v>
      </c>
      <c r="E1447" s="433" t="str">
        <f>'KYEI BEKIND - TAKORADI'!D30</f>
        <v>COOKING OIL</v>
      </c>
      <c r="F1447" s="433" t="str">
        <f>'KYEI BEKIND - TAKORADI'!E30</f>
        <v>FRYTOL</v>
      </c>
      <c r="G1447" s="443">
        <f>'KYEI BEKIND - TAKORADI'!F30</f>
        <v>1.0610999999999999</v>
      </c>
      <c r="H1447" s="434">
        <f>'KYEI BEKIND - TAKORADI'!G30</f>
        <v>87.333333333333329</v>
      </c>
      <c r="I1447" s="443">
        <f>'KYEI BEKIND - TAKORADI'!H30</f>
        <v>15150.333333333332</v>
      </c>
      <c r="J1447" s="433">
        <f>'KYEI BEKIND - TAKORADI'!I30</f>
        <v>480</v>
      </c>
      <c r="K1447" s="443">
        <f>'KYEI BEKIND - TAKORADI'!J30</f>
        <v>5.8319999999999999</v>
      </c>
      <c r="L1447" s="443">
        <f>'KYEI BEKIND - TAKORADI'!K30</f>
        <v>83269.007633587782</v>
      </c>
      <c r="M1447" s="443">
        <f>'KYEI BEKIND - TAKORADI'!L30</f>
        <v>173.47709923664121</v>
      </c>
      <c r="N1447" s="433">
        <f>'KYEI BEKIND - TAKORADI'!M30</f>
        <v>32</v>
      </c>
      <c r="O1447" s="444">
        <f>'KYEI BEKIND - TAKORADI'!N30</f>
        <v>5.8728355922063689E-3</v>
      </c>
      <c r="P1447" s="433">
        <f>'KYEI BEKIND - TAKORADI'!O30</f>
        <v>0.91796318556933643</v>
      </c>
      <c r="Q1447" s="433" t="str">
        <f>'KYEI BEKIND - TAKORADI'!P30</f>
        <v>C</v>
      </c>
      <c r="R1447" s="434">
        <f>'KYEI BEKIND - TAKORADI'!Q30</f>
        <v>3.9696969696969693</v>
      </c>
      <c r="S1447" s="443">
        <f>'KYEI BEKIND - TAKORADI'!R30</f>
        <v>4.8231818181818181E-2</v>
      </c>
      <c r="T1447" s="443">
        <f>'KYEI BEKIND - TAKORADI'!S30</f>
        <v>688.65151515151513</v>
      </c>
      <c r="U1447" s="433">
        <f>'KYEI BEKIND - TAKORADI'!T30</f>
        <v>30</v>
      </c>
      <c r="V1447" s="433">
        <f>'KYEI BEKIND - TAKORADI'!U30</f>
        <v>3</v>
      </c>
      <c r="W1447" s="433">
        <f>'KYEI BEKIND - TAKORADI'!V30</f>
        <v>33</v>
      </c>
      <c r="X1447" s="434">
        <f>'KYEI BEKIND - TAKORADI'!W30</f>
        <v>131</v>
      </c>
      <c r="Y1447" s="434">
        <f>'KYEI BEKIND - TAKORADI'!X30</f>
        <v>0</v>
      </c>
      <c r="Z1447" s="443">
        <f>'KYEI BEKIND - TAKORADI'!Y30</f>
        <v>0</v>
      </c>
      <c r="AA1447" s="444">
        <f>'KYEI BEKIND - TAKORADI'!Z30</f>
        <v>3.66412213740458</v>
      </c>
      <c r="AB1447" s="446" t="str">
        <f>'KYEI BEKIND - TAKORADI'!AA30</f>
        <v>VERY HIGH-DON’T ORDER</v>
      </c>
      <c r="AC1447" s="443">
        <f>'KYEI BEKIND - TAKORADI'!AB30</f>
        <v>0</v>
      </c>
      <c r="AD1447" s="450">
        <f>Table1[[#This Row],[Stock Sell in/Sell out]]*Table1[[#This Row],[Stock Norm +Transit Time]]/Table1[[#This Row],[Stock Norm QTY]]</f>
        <v>120.91603053435115</v>
      </c>
      <c r="AE1447" s="443">
        <f>Table1[[#This Row],[Stock Norm +Transit Time]]*Table1[[#This Row],[Av. Daily Sales MT]]</f>
        <v>1.59165</v>
      </c>
    </row>
    <row r="1448" spans="1:31" hidden="1">
      <c r="A1448" s="433" t="s">
        <v>128</v>
      </c>
      <c r="B1448" s="433" t="s">
        <v>150</v>
      </c>
      <c r="C1448" s="433" t="str">
        <f>'KYEI BEKIND - TAKORADI'!B31</f>
        <v>W194</v>
      </c>
      <c r="D1448" s="433" t="str">
        <f>'KYEI BEKIND - TAKORADI'!C31</f>
        <v>ALIFE MEDICATED 18X200G</v>
      </c>
      <c r="E1448" s="433" t="str">
        <f>'KYEI BEKIND - TAKORADI'!D31</f>
        <v>SOAP</v>
      </c>
      <c r="F1448" s="433" t="str">
        <f>'KYEI BEKIND - TAKORADI'!E31</f>
        <v>ALIFE</v>
      </c>
      <c r="G1448" s="443">
        <f>'KYEI BEKIND - TAKORADI'!F31</f>
        <v>1.0210000000000032</v>
      </c>
      <c r="H1448" s="434">
        <f>'KYEI BEKIND - TAKORADI'!G31</f>
        <v>273.33333333333331</v>
      </c>
      <c r="I1448" s="443">
        <f>'KYEI BEKIND - TAKORADI'!H31</f>
        <v>28480.220000000005</v>
      </c>
      <c r="J1448" s="433">
        <f>'KYEI BEKIND - TAKORADI'!I31</f>
        <v>359</v>
      </c>
      <c r="K1448" s="443">
        <f>'KYEI BEKIND - TAKORADI'!J31</f>
        <v>1.2924</v>
      </c>
      <c r="L1448" s="443">
        <f>'KYEI BEKIND - TAKORADI'!K31</f>
        <v>37406.337731707325</v>
      </c>
      <c r="M1448" s="443">
        <f>'KYEI BEKIND - TAKORADI'!L31</f>
        <v>104.19592682926832</v>
      </c>
      <c r="N1448" s="433">
        <f>'KYEI BEKIND - TAKORADI'!M31</f>
        <v>100</v>
      </c>
      <c r="O1448" s="444">
        <f>'KYEI BEKIND - TAKORADI'!N31</f>
        <v>5.6508954289348056E-3</v>
      </c>
      <c r="P1448" s="433">
        <f>'KYEI BEKIND - TAKORADI'!O31</f>
        <v>0.92361408099827125</v>
      </c>
      <c r="Q1448" s="433" t="str">
        <f>'KYEI BEKIND - TAKORADI'!P31</f>
        <v>C</v>
      </c>
      <c r="R1448" s="434">
        <f>'KYEI BEKIND - TAKORADI'!Q31</f>
        <v>12.424242424242424</v>
      </c>
      <c r="S1448" s="443">
        <f>'KYEI BEKIND - TAKORADI'!R31</f>
        <v>4.6409090909091059E-2</v>
      </c>
      <c r="T1448" s="443">
        <f>'KYEI BEKIND - TAKORADI'!S31</f>
        <v>1294.5554545454547</v>
      </c>
      <c r="U1448" s="433">
        <f>'KYEI BEKIND - TAKORADI'!T31</f>
        <v>30</v>
      </c>
      <c r="V1448" s="433">
        <f>'KYEI BEKIND - TAKORADI'!U31</f>
        <v>3</v>
      </c>
      <c r="W1448" s="433">
        <f>'KYEI BEKIND - TAKORADI'!V31</f>
        <v>33</v>
      </c>
      <c r="X1448" s="434">
        <f>'KYEI BEKIND - TAKORADI'!W31</f>
        <v>410</v>
      </c>
      <c r="Y1448" s="434">
        <f>'KYEI BEKIND - TAKORADI'!X31</f>
        <v>51</v>
      </c>
      <c r="Z1448" s="443">
        <f>'KYEI BEKIND - TAKORADI'!Y31</f>
        <v>0.19050365853658599</v>
      </c>
      <c r="AA1448" s="444">
        <f>'KYEI BEKIND - TAKORADI'!Z31</f>
        <v>0.87560975609756098</v>
      </c>
      <c r="AB1448" s="446" t="str">
        <f>'KYEI BEKIND - TAKORADI'!AA31</f>
        <v>LOW MAY- ORDER</v>
      </c>
      <c r="AC1448" s="443">
        <f>'KYEI BEKIND - TAKORADI'!AB31</f>
        <v>5313.9922682926845</v>
      </c>
      <c r="AD1448" s="450">
        <f>Table1[[#This Row],[Stock Sell in/Sell out]]*Table1[[#This Row],[Stock Norm +Transit Time]]/Table1[[#This Row],[Stock Norm QTY]]</f>
        <v>28.895121951219512</v>
      </c>
      <c r="AE1448" s="443">
        <f>Table1[[#This Row],[Stock Norm +Transit Time]]*Table1[[#This Row],[Av. Daily Sales MT]]</f>
        <v>1.531500000000005</v>
      </c>
    </row>
    <row r="1449" spans="1:31" hidden="1">
      <c r="A1449" s="433" t="s">
        <v>128</v>
      </c>
      <c r="B1449" s="433" t="s">
        <v>150</v>
      </c>
      <c r="C1449" s="433" t="str">
        <f>'KYEI BEKIND - TAKORADI'!B32</f>
        <v>W080</v>
      </c>
      <c r="D1449" s="433" t="str">
        <f>'KYEI BEKIND - TAKORADI'!C32</f>
        <v>ALIFE MEDICATED 40 X 100G</v>
      </c>
      <c r="E1449" s="433" t="str">
        <f>'KYEI BEKIND - TAKORADI'!D32</f>
        <v>SOAP</v>
      </c>
      <c r="F1449" s="433" t="str">
        <f>'KYEI BEKIND - TAKORADI'!E32</f>
        <v>ALIFE</v>
      </c>
      <c r="G1449" s="443">
        <f>'KYEI BEKIND - TAKORADI'!F32</f>
        <v>1.0171666666666672</v>
      </c>
      <c r="H1449" s="434">
        <f>'KYEI BEKIND - TAKORADI'!G32</f>
        <v>252.66666666666669</v>
      </c>
      <c r="I1449" s="443">
        <f>'KYEI BEKIND - TAKORADI'!H32</f>
        <v>25937.316666666666</v>
      </c>
      <c r="J1449" s="433">
        <f>'KYEI BEKIND - TAKORADI'!I32</f>
        <v>205</v>
      </c>
      <c r="K1449" s="443">
        <f>'KYEI BEKIND - TAKORADI'!J32</f>
        <v>0.82</v>
      </c>
      <c r="L1449" s="443">
        <f>'KYEI BEKIND - TAKORADI'!K32</f>
        <v>21044.12895778364</v>
      </c>
      <c r="M1449" s="443">
        <f>'KYEI BEKIND - TAKORADI'!L32</f>
        <v>102.65428759894458</v>
      </c>
      <c r="N1449" s="433">
        <f>'KYEI BEKIND - TAKORADI'!M32</f>
        <v>10</v>
      </c>
      <c r="O1449" s="444">
        <f>'KYEI BEKIND - TAKORADI'!N32</f>
        <v>5.6296792038506415E-3</v>
      </c>
      <c r="P1449" s="433">
        <f>'KYEI BEKIND - TAKORADI'!O32</f>
        <v>0.92924376020212185</v>
      </c>
      <c r="Q1449" s="433" t="str">
        <f>'KYEI BEKIND - TAKORADI'!P32</f>
        <v>C</v>
      </c>
      <c r="R1449" s="434">
        <f>'KYEI BEKIND - TAKORADI'!Q32</f>
        <v>11.484848484848486</v>
      </c>
      <c r="S1449" s="443">
        <f>'KYEI BEKIND - TAKORADI'!R32</f>
        <v>4.6234848484848511E-2</v>
      </c>
      <c r="T1449" s="443">
        <f>'KYEI BEKIND - TAKORADI'!S32</f>
        <v>1178.9689393939393</v>
      </c>
      <c r="U1449" s="433">
        <f>'KYEI BEKIND - TAKORADI'!T32</f>
        <v>30</v>
      </c>
      <c r="V1449" s="433">
        <f>'KYEI BEKIND - TAKORADI'!U32</f>
        <v>3</v>
      </c>
      <c r="W1449" s="433">
        <f>'KYEI BEKIND - TAKORADI'!V32</f>
        <v>33</v>
      </c>
      <c r="X1449" s="434">
        <f>'KYEI BEKIND - TAKORADI'!W32</f>
        <v>379.00000000000006</v>
      </c>
      <c r="Y1449" s="434">
        <f>'KYEI BEKIND - TAKORADI'!X32</f>
        <v>174.00000000000006</v>
      </c>
      <c r="Z1449" s="443">
        <f>'KYEI BEKIND - TAKORADI'!Y32</f>
        <v>0.70047625329815366</v>
      </c>
      <c r="AA1449" s="444">
        <f>'KYEI BEKIND - TAKORADI'!Z32</f>
        <v>0.54089709762532978</v>
      </c>
      <c r="AB1449" s="446" t="str">
        <f>'KYEI BEKIND - TAKORADI'!AA32</f>
        <v>VERY LOW-ORDER URGENTLY</v>
      </c>
      <c r="AC1449" s="443">
        <f>'KYEI BEKIND - TAKORADI'!AB32</f>
        <v>17861.846042216363</v>
      </c>
      <c r="AD1449" s="450">
        <f>Table1[[#This Row],[Stock Sell in/Sell out]]*Table1[[#This Row],[Stock Norm +Transit Time]]/Table1[[#This Row],[Stock Norm QTY]]</f>
        <v>17.849604221635882</v>
      </c>
      <c r="AE1449" s="443">
        <f>Table1[[#This Row],[Stock Norm +Transit Time]]*Table1[[#This Row],[Av. Daily Sales MT]]</f>
        <v>1.5257500000000008</v>
      </c>
    </row>
    <row r="1450" spans="1:31" hidden="1">
      <c r="A1450" s="433" t="s">
        <v>128</v>
      </c>
      <c r="B1450" s="433" t="s">
        <v>150</v>
      </c>
      <c r="C1450" s="433" t="str">
        <f>'KYEI BEKIND - TAKORADI'!B33</f>
        <v>W227</v>
      </c>
      <c r="D1450" s="433" t="str">
        <f>'KYEI BEKIND - TAKORADI'!C33</f>
        <v>JAMAA WHITE SOAP 120GM</v>
      </c>
      <c r="E1450" s="433" t="str">
        <f>'KYEI BEKIND - TAKORADI'!D33</f>
        <v>SOAP</v>
      </c>
      <c r="F1450" s="433" t="str">
        <f>'KYEI BEKIND - TAKORADI'!E33</f>
        <v>JAMAA</v>
      </c>
      <c r="G1450" s="443">
        <f>'KYEI BEKIND - TAKORADI'!F33</f>
        <v>0.94655999999999851</v>
      </c>
      <c r="H1450" s="434">
        <f>'KYEI BEKIND - TAKORADI'!G33</f>
        <v>163</v>
      </c>
      <c r="I1450" s="443">
        <f>'KYEI BEKIND - TAKORADI'!H33</f>
        <v>6737.9166666666815</v>
      </c>
      <c r="J1450" s="433">
        <f>'KYEI BEKIND - TAKORADI'!I33</f>
        <v>5</v>
      </c>
      <c r="K1450" s="443">
        <f>'KYEI BEKIND - TAKORADI'!J33</f>
        <v>2.8799999999999996E-2</v>
      </c>
      <c r="L1450" s="443">
        <f>'KYEI BEKIND - TAKORADI'!K33</f>
        <v>206.68456032719882</v>
      </c>
      <c r="M1450" s="443">
        <f>'KYEI BEKIND - TAKORADI'!L33</f>
        <v>41.336912065439762</v>
      </c>
      <c r="N1450" s="433">
        <f>'KYEI BEKIND - TAKORADI'!M33</f>
        <v>40</v>
      </c>
      <c r="O1450" s="444">
        <f>'KYEI BEKIND - TAKORADI'!N33</f>
        <v>5.2388947866919729E-3</v>
      </c>
      <c r="P1450" s="433">
        <f>'KYEI BEKIND - TAKORADI'!O33</f>
        <v>0.93448265498881378</v>
      </c>
      <c r="Q1450" s="433" t="str">
        <f>'KYEI BEKIND - TAKORADI'!P33</f>
        <v>C</v>
      </c>
      <c r="R1450" s="434">
        <f>'KYEI BEKIND - TAKORADI'!Q33</f>
        <v>7.4090909090909092</v>
      </c>
      <c r="S1450" s="443">
        <f>'KYEI BEKIND - TAKORADI'!R33</f>
        <v>4.3025454545454478E-2</v>
      </c>
      <c r="T1450" s="443">
        <f>'KYEI BEKIND - TAKORADI'!S33</f>
        <v>306.26893939394006</v>
      </c>
      <c r="U1450" s="433">
        <f>'KYEI BEKIND - TAKORADI'!T33</f>
        <v>30</v>
      </c>
      <c r="V1450" s="433">
        <f>'KYEI BEKIND - TAKORADI'!U33</f>
        <v>3</v>
      </c>
      <c r="W1450" s="433">
        <f>'KYEI BEKIND - TAKORADI'!V33</f>
        <v>33</v>
      </c>
      <c r="X1450" s="434">
        <f>'KYEI BEKIND - TAKORADI'!W33</f>
        <v>244.5</v>
      </c>
      <c r="Y1450" s="434">
        <f>'KYEI BEKIND - TAKORADI'!X33</f>
        <v>239.5</v>
      </c>
      <c r="Z1450" s="443">
        <f>'KYEI BEKIND - TAKORADI'!Y33</f>
        <v>1.3908044171779119</v>
      </c>
      <c r="AA1450" s="444">
        <f>'KYEI BEKIND - TAKORADI'!Z33</f>
        <v>2.0449897750511249E-2</v>
      </c>
      <c r="AB1450" s="446" t="str">
        <f>'KYEI BEKIND - TAKORADI'!AA33</f>
        <v>VERY LOW-ORDER URGENTLY</v>
      </c>
      <c r="AC1450" s="443">
        <f>'KYEI BEKIND - TAKORADI'!AB33</f>
        <v>9900.1904396728223</v>
      </c>
      <c r="AD1450" s="450">
        <f>Table1[[#This Row],[Stock Sell in/Sell out]]*Table1[[#This Row],[Stock Norm +Transit Time]]/Table1[[#This Row],[Stock Norm QTY]]</f>
        <v>0.67484662576687116</v>
      </c>
      <c r="AE1450" s="443">
        <f>Table1[[#This Row],[Stock Norm +Transit Time]]*Table1[[#This Row],[Av. Daily Sales MT]]</f>
        <v>1.4198399999999978</v>
      </c>
    </row>
    <row r="1451" spans="1:31" hidden="1">
      <c r="A1451" s="433" t="s">
        <v>128</v>
      </c>
      <c r="B1451" s="433" t="s">
        <v>150</v>
      </c>
      <c r="C1451" s="433" t="str">
        <f>'KYEI BEKIND - TAKORADI'!B34</f>
        <v>W020</v>
      </c>
      <c r="D1451" s="433" t="str">
        <f>'KYEI BEKIND - TAKORADI'!C34</f>
        <v>FRYTOL ROL 25L JRG</v>
      </c>
      <c r="E1451" s="433" t="str">
        <f>'KYEI BEKIND - TAKORADI'!D34</f>
        <v>COOKING OIL</v>
      </c>
      <c r="F1451" s="433" t="str">
        <f>'KYEI BEKIND - TAKORADI'!E34</f>
        <v>FRYTOL</v>
      </c>
      <c r="G1451" s="443">
        <f>'KYEI BEKIND - TAKORADI'!F34</f>
        <v>0.87749999999999906</v>
      </c>
      <c r="H1451" s="434">
        <f>'KYEI BEKIND - TAKORADI'!G34</f>
        <v>39</v>
      </c>
      <c r="I1451" s="443">
        <f>'KYEI BEKIND - TAKORADI'!H34</f>
        <v>20283.333333333332</v>
      </c>
      <c r="J1451" s="433">
        <f>'KYEI BEKIND - TAKORADI'!I34</f>
        <v>0</v>
      </c>
      <c r="K1451" s="443">
        <f>'KYEI BEKIND - TAKORADI'!J34</f>
        <v>0</v>
      </c>
      <c r="L1451" s="443">
        <f>'KYEI BEKIND - TAKORADI'!K34</f>
        <v>0</v>
      </c>
      <c r="M1451" s="443">
        <f>'KYEI BEKIND - TAKORADI'!L34</f>
        <v>520.08547008547009</v>
      </c>
      <c r="N1451" s="433">
        <f>'KYEI BEKIND - TAKORADI'!M34</f>
        <v>1</v>
      </c>
      <c r="O1451" s="444">
        <f>'KYEI BEKIND - TAKORADI'!N34</f>
        <v>4.8566706551324886E-3</v>
      </c>
      <c r="P1451" s="433">
        <f>'KYEI BEKIND - TAKORADI'!O34</f>
        <v>0.93933932564394629</v>
      </c>
      <c r="Q1451" s="433" t="str">
        <f>'KYEI BEKIND - TAKORADI'!P34</f>
        <v>C</v>
      </c>
      <c r="R1451" s="434">
        <f>'KYEI BEKIND - TAKORADI'!Q34</f>
        <v>1.7727272727272727</v>
      </c>
      <c r="S1451" s="443">
        <f>'KYEI BEKIND - TAKORADI'!R34</f>
        <v>3.9886363636363595E-2</v>
      </c>
      <c r="T1451" s="443">
        <f>'KYEI BEKIND - TAKORADI'!S34</f>
        <v>921.96969696969688</v>
      </c>
      <c r="U1451" s="433">
        <f>'KYEI BEKIND - TAKORADI'!T34</f>
        <v>30</v>
      </c>
      <c r="V1451" s="433">
        <f>'KYEI BEKIND - TAKORADI'!U34</f>
        <v>3</v>
      </c>
      <c r="W1451" s="433">
        <f>'KYEI BEKIND - TAKORADI'!V34</f>
        <v>33</v>
      </c>
      <c r="X1451" s="434">
        <f>'KYEI BEKIND - TAKORADI'!W34</f>
        <v>58.5</v>
      </c>
      <c r="Y1451" s="434">
        <f>'KYEI BEKIND - TAKORADI'!X34</f>
        <v>58.5</v>
      </c>
      <c r="Z1451" s="443">
        <f>'KYEI BEKIND - TAKORADI'!Y34</f>
        <v>1.3162499999999986</v>
      </c>
      <c r="AA1451" s="444">
        <f>'KYEI BEKIND - TAKORADI'!Z34</f>
        <v>0</v>
      </c>
      <c r="AB1451" s="446" t="str">
        <f>'KYEI BEKIND - TAKORADI'!AA34</f>
        <v>VERY LOW-ORDER URGENTLY</v>
      </c>
      <c r="AC1451" s="443">
        <f>'KYEI BEKIND - TAKORADI'!AB34</f>
        <v>30425</v>
      </c>
      <c r="AD1451" s="450">
        <f>Table1[[#This Row],[Stock Sell in/Sell out]]*Table1[[#This Row],[Stock Norm +Transit Time]]/Table1[[#This Row],[Stock Norm QTY]]</f>
        <v>0</v>
      </c>
      <c r="AE1451" s="443">
        <f>Table1[[#This Row],[Stock Norm +Transit Time]]*Table1[[#This Row],[Av. Daily Sales MT]]</f>
        <v>1.3162499999999986</v>
      </c>
    </row>
    <row r="1452" spans="1:31" hidden="1">
      <c r="A1452" s="433" t="s">
        <v>128</v>
      </c>
      <c r="B1452" s="433" t="s">
        <v>150</v>
      </c>
      <c r="C1452" s="433" t="str">
        <f>'KYEI BEKIND - TAKORADI'!B35</f>
        <v>W068</v>
      </c>
      <c r="D1452" s="433" t="str">
        <f>'KYEI BEKIND - TAKORADI'!C35</f>
        <v>FORTUNE DELICIOUS 900G X 20</v>
      </c>
      <c r="E1452" s="433" t="str">
        <f>'KYEI BEKIND - TAKORADI'!D35</f>
        <v>RICE</v>
      </c>
      <c r="F1452" s="433" t="str">
        <f>'KYEI BEKIND - TAKORADI'!E35</f>
        <v>FORTUNE DELICIOUS</v>
      </c>
      <c r="G1452" s="443">
        <f>'KYEI BEKIND - TAKORADI'!F35</f>
        <v>0.83400000000000007</v>
      </c>
      <c r="H1452" s="434">
        <f>'KYEI BEKIND - TAKORADI'!G35</f>
        <v>46.333333333333329</v>
      </c>
      <c r="I1452" s="443">
        <f>'KYEI BEKIND - TAKORADI'!H35</f>
        <v>10525</v>
      </c>
      <c r="J1452" s="433">
        <f>'KYEI BEKIND - TAKORADI'!I35</f>
        <v>479</v>
      </c>
      <c r="K1452" s="443">
        <f>'KYEI BEKIND - TAKORADI'!J35</f>
        <v>8.6219999999999999</v>
      </c>
      <c r="L1452" s="443">
        <f>'KYEI BEKIND - TAKORADI'!K35</f>
        <v>108808.8129496403</v>
      </c>
      <c r="M1452" s="443">
        <f>'KYEI BEKIND - TAKORADI'!L35</f>
        <v>227.15827338129498</v>
      </c>
      <c r="N1452" s="433">
        <f>'KYEI BEKIND - TAKORADI'!M35</f>
        <v>24</v>
      </c>
      <c r="O1452" s="444">
        <f>'KYEI BEKIND - TAKORADI'!N35</f>
        <v>4.6159126226558407E-3</v>
      </c>
      <c r="P1452" s="433">
        <f>'KYEI BEKIND - TAKORADI'!O35</f>
        <v>0.9439552382666021</v>
      </c>
      <c r="Q1452" s="433" t="str">
        <f>'KYEI BEKIND - TAKORADI'!P35</f>
        <v>C</v>
      </c>
      <c r="R1452" s="434">
        <f>'KYEI BEKIND - TAKORADI'!Q35</f>
        <v>2.106060606060606</v>
      </c>
      <c r="S1452" s="443">
        <f>'KYEI BEKIND - TAKORADI'!R35</f>
        <v>3.7909090909090913E-2</v>
      </c>
      <c r="T1452" s="443">
        <f>'KYEI BEKIND - TAKORADI'!S35</f>
        <v>478.40909090909093</v>
      </c>
      <c r="U1452" s="433">
        <f>'KYEI BEKIND - TAKORADI'!T35</f>
        <v>30</v>
      </c>
      <c r="V1452" s="433">
        <f>'KYEI BEKIND - TAKORADI'!U35</f>
        <v>3</v>
      </c>
      <c r="W1452" s="433">
        <f>'KYEI BEKIND - TAKORADI'!V35</f>
        <v>33</v>
      </c>
      <c r="X1452" s="434">
        <f>'KYEI BEKIND - TAKORADI'!W35</f>
        <v>69.5</v>
      </c>
      <c r="Y1452" s="434">
        <f>'KYEI BEKIND - TAKORADI'!X35</f>
        <v>0</v>
      </c>
      <c r="Z1452" s="443">
        <f>'KYEI BEKIND - TAKORADI'!Y35</f>
        <v>0</v>
      </c>
      <c r="AA1452" s="444">
        <f>'KYEI BEKIND - TAKORADI'!Z35</f>
        <v>6.8920863309352516</v>
      </c>
      <c r="AB1452" s="446" t="str">
        <f>'KYEI BEKIND - TAKORADI'!AA35</f>
        <v>VERY HIGH-DON’T ORDER</v>
      </c>
      <c r="AC1452" s="443">
        <f>'KYEI BEKIND - TAKORADI'!AB35</f>
        <v>0</v>
      </c>
      <c r="AD1452" s="450">
        <f>Table1[[#This Row],[Stock Sell in/Sell out]]*Table1[[#This Row],[Stock Norm +Transit Time]]/Table1[[#This Row],[Stock Norm QTY]]</f>
        <v>227.43884892086331</v>
      </c>
      <c r="AE1452" s="443">
        <f>Table1[[#This Row],[Stock Norm +Transit Time]]*Table1[[#This Row],[Av. Daily Sales MT]]</f>
        <v>1.2510000000000001</v>
      </c>
    </row>
    <row r="1453" spans="1:31" hidden="1">
      <c r="A1453" s="433" t="s">
        <v>128</v>
      </c>
      <c r="B1453" s="433" t="s">
        <v>150</v>
      </c>
      <c r="C1453" s="433" t="str">
        <f>'KYEI BEKIND - TAKORADI'!B36</f>
        <v>W226</v>
      </c>
      <c r="D1453" s="433" t="str">
        <f>'KYEI BEKIND - TAKORADI'!C36</f>
        <v>JAMAA BLUE SOAP 48X120GM</v>
      </c>
      <c r="E1453" s="433" t="str">
        <f>'KYEI BEKIND - TAKORADI'!D36</f>
        <v>SOAP</v>
      </c>
      <c r="F1453" s="433" t="str">
        <f>'KYEI BEKIND - TAKORADI'!E36</f>
        <v>JAMAA</v>
      </c>
      <c r="G1453" s="443">
        <f>'KYEI BEKIND - TAKORADI'!F36</f>
        <v>0.747999999999999</v>
      </c>
      <c r="H1453" s="434">
        <f>'KYEI BEKIND - TAKORADI'!G36</f>
        <v>128.66666666666666</v>
      </c>
      <c r="I1453" s="443">
        <f>'KYEI BEKIND - TAKORADI'!H36</f>
        <v>5324.8966666666747</v>
      </c>
      <c r="J1453" s="433">
        <f>'KYEI BEKIND - TAKORADI'!I36</f>
        <v>1</v>
      </c>
      <c r="K1453" s="443">
        <f>'KYEI BEKIND - TAKORADI'!J36</f>
        <v>5.7599999999999995E-3</v>
      </c>
      <c r="L1453" s="443">
        <f>'KYEI BEKIND - TAKORADI'!K36</f>
        <v>41.385207253886072</v>
      </c>
      <c r="M1453" s="443">
        <f>'KYEI BEKIND - TAKORADI'!L36</f>
        <v>41.385207253886072</v>
      </c>
      <c r="N1453" s="433">
        <f>'KYEI BEKIND - TAKORADI'!M36</f>
        <v>6</v>
      </c>
      <c r="O1453" s="444">
        <f>'KYEI BEKIND - TAKORADI'!N36</f>
        <v>4.139931225115784E-3</v>
      </c>
      <c r="P1453" s="433">
        <f>'KYEI BEKIND - TAKORADI'!O36</f>
        <v>0.9480951694917179</v>
      </c>
      <c r="Q1453" s="433" t="str">
        <f>'KYEI BEKIND - TAKORADI'!P36</f>
        <v>C</v>
      </c>
      <c r="R1453" s="434">
        <f>'KYEI BEKIND - TAKORADI'!Q36</f>
        <v>5.8484848484848477</v>
      </c>
      <c r="S1453" s="443">
        <f>'KYEI BEKIND - TAKORADI'!R36</f>
        <v>3.3999999999999954E-2</v>
      </c>
      <c r="T1453" s="443">
        <f>'KYEI BEKIND - TAKORADI'!S36</f>
        <v>242.04075757575794</v>
      </c>
      <c r="U1453" s="433">
        <f>'KYEI BEKIND - TAKORADI'!T36</f>
        <v>30</v>
      </c>
      <c r="V1453" s="433">
        <f>'KYEI BEKIND - TAKORADI'!U36</f>
        <v>3</v>
      </c>
      <c r="W1453" s="433">
        <f>'KYEI BEKIND - TAKORADI'!V36</f>
        <v>33</v>
      </c>
      <c r="X1453" s="434">
        <f>'KYEI BEKIND - TAKORADI'!W36</f>
        <v>192.99999999999997</v>
      </c>
      <c r="Y1453" s="434">
        <f>'KYEI BEKIND - TAKORADI'!X36</f>
        <v>191.99999999999997</v>
      </c>
      <c r="Z1453" s="443">
        <f>'KYEI BEKIND - TAKORADI'!Y36</f>
        <v>1.1161865284974077</v>
      </c>
      <c r="AA1453" s="444">
        <f>'KYEI BEKIND - TAKORADI'!Z36</f>
        <v>5.1813471502590684E-3</v>
      </c>
      <c r="AB1453" s="446" t="str">
        <f>'KYEI BEKIND - TAKORADI'!AA36</f>
        <v>VERY LOW-ORDER URGENTLY</v>
      </c>
      <c r="AC1453" s="443">
        <f>'KYEI BEKIND - TAKORADI'!AB36</f>
        <v>7945.9597927461245</v>
      </c>
      <c r="AD1453" s="450">
        <f>Table1[[#This Row],[Stock Sell in/Sell out]]*Table1[[#This Row],[Stock Norm +Transit Time]]/Table1[[#This Row],[Stock Norm QTY]]</f>
        <v>0.17098445595854925</v>
      </c>
      <c r="AE1453" s="443">
        <f>Table1[[#This Row],[Stock Norm +Transit Time]]*Table1[[#This Row],[Av. Daily Sales MT]]</f>
        <v>1.1219999999999986</v>
      </c>
    </row>
    <row r="1454" spans="1:31" hidden="1">
      <c r="A1454" s="433" t="s">
        <v>128</v>
      </c>
      <c r="B1454" s="433" t="s">
        <v>150</v>
      </c>
      <c r="C1454" s="433" t="str">
        <f>'KYEI BEKIND - TAKORADI'!B37</f>
        <v>W207</v>
      </c>
      <c r="D1454" s="433" t="str">
        <f>'KYEI BEKIND - TAKORADI'!C37</f>
        <v>DETERGENT 100X75G</v>
      </c>
      <c r="E1454" s="433" t="str">
        <f>'KYEI BEKIND - TAKORADI'!D37</f>
        <v>DETERGENT</v>
      </c>
      <c r="F1454" s="433" t="str">
        <f>'KYEI BEKIND - TAKORADI'!E37</f>
        <v>JAMAA</v>
      </c>
      <c r="G1454" s="443">
        <f>'KYEI BEKIND - TAKORADI'!F37</f>
        <v>0.7359999999999991</v>
      </c>
      <c r="H1454" s="434">
        <f>'KYEI BEKIND - TAKORADI'!G37</f>
        <v>96</v>
      </c>
      <c r="I1454" s="443">
        <f>'KYEI BEKIND - TAKORADI'!H37</f>
        <v>9184.5533333333369</v>
      </c>
      <c r="J1454" s="433">
        <f>'KYEI BEKIND - TAKORADI'!I37</f>
        <v>327</v>
      </c>
      <c r="K1454" s="443">
        <f>'KYEI BEKIND - TAKORADI'!J37</f>
        <v>2.4525000000000001</v>
      </c>
      <c r="L1454" s="443">
        <f>'KYEI BEKIND - TAKORADI'!K37</f>
        <v>31284.884791666678</v>
      </c>
      <c r="M1454" s="443">
        <f>'KYEI BEKIND - TAKORADI'!L37</f>
        <v>95.672430555555593</v>
      </c>
      <c r="N1454" s="433">
        <f>'KYEI BEKIND - TAKORADI'!M37</f>
        <v>40</v>
      </c>
      <c r="O1454" s="444">
        <f>'KYEI BEKIND - TAKORADI'!N37</f>
        <v>4.0735152161567078E-3</v>
      </c>
      <c r="P1454" s="433">
        <f>'KYEI BEKIND - TAKORADI'!O37</f>
        <v>0.95216868470787464</v>
      </c>
      <c r="Q1454" s="433" t="str">
        <f>'KYEI BEKIND - TAKORADI'!P37</f>
        <v>C</v>
      </c>
      <c r="R1454" s="434">
        <f>'KYEI BEKIND - TAKORADI'!Q37</f>
        <v>4.3636363636363633</v>
      </c>
      <c r="S1454" s="443">
        <f>'KYEI BEKIND - TAKORADI'!R37</f>
        <v>3.345454545454541E-2</v>
      </c>
      <c r="T1454" s="443">
        <f>'KYEI BEKIND - TAKORADI'!S37</f>
        <v>417.47969696969716</v>
      </c>
      <c r="U1454" s="433">
        <f>'KYEI BEKIND - TAKORADI'!T37</f>
        <v>30</v>
      </c>
      <c r="V1454" s="433">
        <f>'KYEI BEKIND - TAKORADI'!U37</f>
        <v>3</v>
      </c>
      <c r="W1454" s="433">
        <f>'KYEI BEKIND - TAKORADI'!V37</f>
        <v>33</v>
      </c>
      <c r="X1454" s="434">
        <f>'KYEI BEKIND - TAKORADI'!W37</f>
        <v>144</v>
      </c>
      <c r="Y1454" s="434">
        <f>'KYEI BEKIND - TAKORADI'!X37</f>
        <v>0</v>
      </c>
      <c r="Z1454" s="443">
        <f>'KYEI BEKIND - TAKORADI'!Y37</f>
        <v>0</v>
      </c>
      <c r="AA1454" s="444">
        <f>'KYEI BEKIND - TAKORADI'!Z37</f>
        <v>2.2708333333333335</v>
      </c>
      <c r="AB1454" s="446" t="str">
        <f>'KYEI BEKIND - TAKORADI'!AA37</f>
        <v>VERY HIGH-DON’T ORDER</v>
      </c>
      <c r="AC1454" s="443">
        <f>'KYEI BEKIND - TAKORADI'!AB37</f>
        <v>0</v>
      </c>
      <c r="AD1454" s="450">
        <f>Table1[[#This Row],[Stock Sell in/Sell out]]*Table1[[#This Row],[Stock Norm +Transit Time]]/Table1[[#This Row],[Stock Norm QTY]]</f>
        <v>74.9375</v>
      </c>
      <c r="AE1454" s="443">
        <f>Table1[[#This Row],[Stock Norm +Transit Time]]*Table1[[#This Row],[Av. Daily Sales MT]]</f>
        <v>1.1039999999999985</v>
      </c>
    </row>
    <row r="1455" spans="1:31" hidden="1">
      <c r="A1455" s="433" t="s">
        <v>128</v>
      </c>
      <c r="B1455" s="433" t="s">
        <v>150</v>
      </c>
      <c r="C1455" s="433" t="str">
        <f>'KYEI BEKIND - TAKORADI'!B38</f>
        <v>W203</v>
      </c>
      <c r="D1455" s="433" t="str">
        <f>'KYEI BEKIND - TAKORADI'!C38</f>
        <v>ALIFE LEMON 18X200G</v>
      </c>
      <c r="E1455" s="433" t="str">
        <f>'KYEI BEKIND - TAKORADI'!D38</f>
        <v>SOAP</v>
      </c>
      <c r="F1455" s="433" t="str">
        <f>'KYEI BEKIND - TAKORADI'!E38</f>
        <v>ALIFE</v>
      </c>
      <c r="G1455" s="443">
        <f>'KYEI BEKIND - TAKORADI'!F38</f>
        <v>0.68080000000000085</v>
      </c>
      <c r="H1455" s="434">
        <f>'KYEI BEKIND - TAKORADI'!G38</f>
        <v>180.66666666666669</v>
      </c>
      <c r="I1455" s="443">
        <f>'KYEI BEKIND - TAKORADI'!H38</f>
        <v>11010.666666666677</v>
      </c>
      <c r="J1455" s="433">
        <f>'KYEI BEKIND - TAKORADI'!I38</f>
        <v>0</v>
      </c>
      <c r="K1455" s="443">
        <f>'KYEI BEKIND - TAKORADI'!J38</f>
        <v>0</v>
      </c>
      <c r="L1455" s="443">
        <f>'KYEI BEKIND - TAKORADI'!K38</f>
        <v>0</v>
      </c>
      <c r="M1455" s="443">
        <f>'KYEI BEKIND - TAKORADI'!L38</f>
        <v>60.944649446494516</v>
      </c>
      <c r="N1455" s="433">
        <f>'KYEI BEKIND - TAKORADI'!M38</f>
        <v>5</v>
      </c>
      <c r="O1455" s="444">
        <f>'KYEI BEKIND - TAKORADI'!N38</f>
        <v>3.768001574944964E-3</v>
      </c>
      <c r="P1455" s="433">
        <f>'KYEI BEKIND - TAKORADI'!O38</f>
        <v>0.95593668628281958</v>
      </c>
      <c r="Q1455" s="433" t="str">
        <f>'KYEI BEKIND - TAKORADI'!P38</f>
        <v>C</v>
      </c>
      <c r="R1455" s="434">
        <f>'KYEI BEKIND - TAKORADI'!Q38</f>
        <v>8.2121212121212128</v>
      </c>
      <c r="S1455" s="443">
        <f>'KYEI BEKIND - TAKORADI'!R38</f>
        <v>3.0945454545454585E-2</v>
      </c>
      <c r="T1455" s="443">
        <f>'KYEI BEKIND - TAKORADI'!S38</f>
        <v>500.48484848484895</v>
      </c>
      <c r="U1455" s="433">
        <f>'KYEI BEKIND - TAKORADI'!T38</f>
        <v>30</v>
      </c>
      <c r="V1455" s="433">
        <f>'KYEI BEKIND - TAKORADI'!U38</f>
        <v>3</v>
      </c>
      <c r="W1455" s="433">
        <f>'KYEI BEKIND - TAKORADI'!V38</f>
        <v>33</v>
      </c>
      <c r="X1455" s="434">
        <f>'KYEI BEKIND - TAKORADI'!W38</f>
        <v>271</v>
      </c>
      <c r="Y1455" s="434">
        <f>'KYEI BEKIND - TAKORADI'!X38</f>
        <v>271</v>
      </c>
      <c r="Z1455" s="443">
        <f>'KYEI BEKIND - TAKORADI'!Y38</f>
        <v>1.021200000000001</v>
      </c>
      <c r="AA1455" s="444">
        <f>'KYEI BEKIND - TAKORADI'!Z38</f>
        <v>0</v>
      </c>
      <c r="AB1455" s="446" t="str">
        <f>'KYEI BEKIND - TAKORADI'!AA38</f>
        <v>VERY LOW-ORDER URGENTLY</v>
      </c>
      <c r="AC1455" s="443">
        <f>'KYEI BEKIND - TAKORADI'!AB38</f>
        <v>16516.000000000015</v>
      </c>
      <c r="AD1455" s="450">
        <f>Table1[[#This Row],[Stock Sell in/Sell out]]*Table1[[#This Row],[Stock Norm +Transit Time]]/Table1[[#This Row],[Stock Norm QTY]]</f>
        <v>0</v>
      </c>
      <c r="AE1455" s="443">
        <f>Table1[[#This Row],[Stock Norm +Transit Time]]*Table1[[#This Row],[Av. Daily Sales MT]]</f>
        <v>1.0212000000000012</v>
      </c>
    </row>
    <row r="1456" spans="1:31" hidden="1">
      <c r="A1456" s="433" t="s">
        <v>128</v>
      </c>
      <c r="B1456" s="433" t="s">
        <v>150</v>
      </c>
      <c r="C1456" s="433" t="str">
        <f>'KYEI BEKIND - TAKORADI'!B39</f>
        <v>W197</v>
      </c>
      <c r="D1456" s="433" t="str">
        <f>'KYEI BEKIND - TAKORADI'!C39</f>
        <v>JAMAA DETERGENT 10PCH X 850G</v>
      </c>
      <c r="E1456" s="433" t="str">
        <f>'KYEI BEKIND - TAKORADI'!D39</f>
        <v>DETERGENT</v>
      </c>
      <c r="F1456" s="433" t="str">
        <f>'KYEI BEKIND - TAKORADI'!E39</f>
        <v>JAMAA</v>
      </c>
      <c r="G1456" s="443">
        <f>'KYEI BEKIND - TAKORADI'!F39</f>
        <v>0.66158333333333297</v>
      </c>
      <c r="H1456" s="434">
        <f>'KYEI BEKIND - TAKORADI'!G39</f>
        <v>74.666666666666671</v>
      </c>
      <c r="I1456" s="443">
        <f>'KYEI BEKIND - TAKORADI'!H39</f>
        <v>8142</v>
      </c>
      <c r="J1456" s="433">
        <f>'KYEI BEKIND - TAKORADI'!I39</f>
        <v>0</v>
      </c>
      <c r="K1456" s="443">
        <f>'KYEI BEKIND - TAKORADI'!J39</f>
        <v>0</v>
      </c>
      <c r="L1456" s="443">
        <f>'KYEI BEKIND - TAKORADI'!K39</f>
        <v>0</v>
      </c>
      <c r="M1456" s="443">
        <f>'KYEI BEKIND - TAKORADI'!L39</f>
        <v>109.04464285714285</v>
      </c>
      <c r="N1456" s="433">
        <f>'KYEI BEKIND - TAKORADI'!M39</f>
        <v>1</v>
      </c>
      <c r="O1456" s="444">
        <f>'KYEI BEKIND - TAKORADI'!N39</f>
        <v>3.6616437161535466E-3</v>
      </c>
      <c r="P1456" s="433">
        <f>'KYEI BEKIND - TAKORADI'!O39</f>
        <v>0.9595983299989731</v>
      </c>
      <c r="Q1456" s="433" t="str">
        <f>'KYEI BEKIND - TAKORADI'!P39</f>
        <v>C</v>
      </c>
      <c r="R1456" s="434">
        <f>'KYEI BEKIND - TAKORADI'!Q39</f>
        <v>3.393939393939394</v>
      </c>
      <c r="S1456" s="443">
        <f>'KYEI BEKIND - TAKORADI'!R39</f>
        <v>3.007196969696968E-2</v>
      </c>
      <c r="T1456" s="443">
        <f>'KYEI BEKIND - TAKORADI'!S39</f>
        <v>370.09090909090907</v>
      </c>
      <c r="U1456" s="433">
        <f>'KYEI BEKIND - TAKORADI'!T39</f>
        <v>30</v>
      </c>
      <c r="V1456" s="433">
        <f>'KYEI BEKIND - TAKORADI'!U39</f>
        <v>3</v>
      </c>
      <c r="W1456" s="433">
        <f>'KYEI BEKIND - TAKORADI'!V39</f>
        <v>33</v>
      </c>
      <c r="X1456" s="434">
        <f>'KYEI BEKIND - TAKORADI'!W39</f>
        <v>112</v>
      </c>
      <c r="Y1456" s="434">
        <f>'KYEI BEKIND - TAKORADI'!X39</f>
        <v>112</v>
      </c>
      <c r="Z1456" s="443">
        <f>'KYEI BEKIND - TAKORADI'!Y39</f>
        <v>0.99237499999999934</v>
      </c>
      <c r="AA1456" s="444">
        <f>'KYEI BEKIND - TAKORADI'!Z39</f>
        <v>0</v>
      </c>
      <c r="AB1456" s="446" t="str">
        <f>'KYEI BEKIND - TAKORADI'!AA39</f>
        <v>VERY LOW-ORDER URGENTLY</v>
      </c>
      <c r="AC1456" s="443">
        <f>'KYEI BEKIND - TAKORADI'!AB39</f>
        <v>12212.999999999998</v>
      </c>
      <c r="AD1456" s="450">
        <f>Table1[[#This Row],[Stock Sell in/Sell out]]*Table1[[#This Row],[Stock Norm +Transit Time]]/Table1[[#This Row],[Stock Norm QTY]]</f>
        <v>0</v>
      </c>
      <c r="AE1456" s="443">
        <f>Table1[[#This Row],[Stock Norm +Transit Time]]*Table1[[#This Row],[Av. Daily Sales MT]]</f>
        <v>0.99237499999999945</v>
      </c>
    </row>
    <row r="1457" spans="1:31" hidden="1">
      <c r="A1457" s="433" t="s">
        <v>128</v>
      </c>
      <c r="B1457" s="433" t="s">
        <v>150</v>
      </c>
      <c r="C1457" s="433" t="str">
        <f>'KYEI BEKIND - TAKORADI'!B40</f>
        <v>W188</v>
      </c>
      <c r="D1457" s="433" t="str">
        <f>'KYEI BEKIND - TAKORADI'!C40</f>
        <v>FRYTOL 1.8LT</v>
      </c>
      <c r="E1457" s="433" t="str">
        <f>'KYEI BEKIND - TAKORADI'!D40</f>
        <v>COOKING OIL</v>
      </c>
      <c r="F1457" s="433" t="str">
        <f>'KYEI BEKIND - TAKORADI'!E40</f>
        <v>FRYTOL</v>
      </c>
      <c r="G1457" s="443">
        <f>'KYEI BEKIND - TAKORADI'!F40</f>
        <v>0.59292000000000011</v>
      </c>
      <c r="H1457" s="434">
        <f>'KYEI BEKIND - TAKORADI'!G40</f>
        <v>61</v>
      </c>
      <c r="I1457" s="443">
        <f>'KYEI BEKIND - TAKORADI'!H40</f>
        <v>25426.666666666668</v>
      </c>
      <c r="J1457" s="433">
        <f>'KYEI BEKIND - TAKORADI'!I40</f>
        <v>265</v>
      </c>
      <c r="K1457" s="443">
        <f>'KYEI BEKIND - TAKORADI'!J40</f>
        <v>2.5758000000000001</v>
      </c>
      <c r="L1457" s="443">
        <f>'KYEI BEKIND - TAKORADI'!K40</f>
        <v>110460.1092896175</v>
      </c>
      <c r="M1457" s="443">
        <f>'KYEI BEKIND - TAKORADI'!L40</f>
        <v>416.83060109289619</v>
      </c>
      <c r="N1457" s="433">
        <f>'KYEI BEKIND - TAKORADI'!M40</f>
        <v>12</v>
      </c>
      <c r="O1457" s="444">
        <f>'KYEI BEKIND - TAKORADI'!N40</f>
        <v>3.2816150026679872E-3</v>
      </c>
      <c r="P1457" s="433">
        <f>'KYEI BEKIND - TAKORADI'!O40</f>
        <v>0.96287994500164109</v>
      </c>
      <c r="Q1457" s="433" t="str">
        <f>'KYEI BEKIND - TAKORADI'!P40</f>
        <v>C</v>
      </c>
      <c r="R1457" s="434">
        <f>'KYEI BEKIND - TAKORADI'!Q40</f>
        <v>2.7727272727272729</v>
      </c>
      <c r="S1457" s="443">
        <f>'KYEI BEKIND - TAKORADI'!R40</f>
        <v>2.6950909090909095E-2</v>
      </c>
      <c r="T1457" s="443">
        <f>'KYEI BEKIND - TAKORADI'!S40</f>
        <v>1155.7575757575758</v>
      </c>
      <c r="U1457" s="433">
        <f>'KYEI BEKIND - TAKORADI'!T40</f>
        <v>30</v>
      </c>
      <c r="V1457" s="433">
        <f>'KYEI BEKIND - TAKORADI'!U40</f>
        <v>3</v>
      </c>
      <c r="W1457" s="433">
        <f>'KYEI BEKIND - TAKORADI'!V40</f>
        <v>33</v>
      </c>
      <c r="X1457" s="434">
        <f>'KYEI BEKIND - TAKORADI'!W40</f>
        <v>91.5</v>
      </c>
      <c r="Y1457" s="434">
        <f>'KYEI BEKIND - TAKORADI'!X40</f>
        <v>0</v>
      </c>
      <c r="Z1457" s="443">
        <f>'KYEI BEKIND - TAKORADI'!Y40</f>
        <v>0</v>
      </c>
      <c r="AA1457" s="444">
        <f>'KYEI BEKIND - TAKORADI'!Z40</f>
        <v>2.8961748633879782</v>
      </c>
      <c r="AB1457" s="446" t="str">
        <f>'KYEI BEKIND - TAKORADI'!AA40</f>
        <v>VERY HIGH-DON’T ORDER</v>
      </c>
      <c r="AC1457" s="443">
        <f>'KYEI BEKIND - TAKORADI'!AB40</f>
        <v>0</v>
      </c>
      <c r="AD1457" s="450">
        <f>Table1[[#This Row],[Stock Sell in/Sell out]]*Table1[[#This Row],[Stock Norm +Transit Time]]/Table1[[#This Row],[Stock Norm QTY]]</f>
        <v>95.573770491803273</v>
      </c>
      <c r="AE1457" s="443">
        <f>Table1[[#This Row],[Stock Norm +Transit Time]]*Table1[[#This Row],[Av. Daily Sales MT]]</f>
        <v>0.88938000000000017</v>
      </c>
    </row>
    <row r="1458" spans="1:31" hidden="1">
      <c r="A1458" s="433" t="s">
        <v>128</v>
      </c>
      <c r="B1458" s="433" t="s">
        <v>150</v>
      </c>
      <c r="C1458" s="433" t="str">
        <f>'KYEI BEKIND - TAKORADI'!B41</f>
        <v>W184</v>
      </c>
      <c r="D1458" s="433" t="str">
        <f>'KYEI BEKIND - TAKORADI'!C41</f>
        <v>JAMAA WHITE 200GM</v>
      </c>
      <c r="E1458" s="433" t="str">
        <f>'KYEI BEKIND - TAKORADI'!D41</f>
        <v>SOAP</v>
      </c>
      <c r="F1458" s="433" t="str">
        <f>'KYEI BEKIND - TAKORADI'!E41</f>
        <v>JAMAA</v>
      </c>
      <c r="G1458" s="443">
        <f>'KYEI BEKIND - TAKORADI'!F41</f>
        <v>0.53856000000000004</v>
      </c>
      <c r="H1458" s="434">
        <f>'KYEI BEKIND - TAKORADI'!G41</f>
        <v>101.33333333333333</v>
      </c>
      <c r="I1458" s="443">
        <f>'KYEI BEKIND - TAKORADI'!H41</f>
        <v>14078.146666666667</v>
      </c>
      <c r="J1458" s="433">
        <f>'KYEI BEKIND - TAKORADI'!I41</f>
        <v>155</v>
      </c>
      <c r="K1458" s="443">
        <f>'KYEI BEKIND - TAKORADI'!J41</f>
        <v>0.81840000000000013</v>
      </c>
      <c r="L1458" s="443">
        <f>'KYEI BEKIND - TAKORADI'!K41</f>
        <v>21534.007236842106</v>
      </c>
      <c r="M1458" s="443">
        <f>'KYEI BEKIND - TAKORADI'!L41</f>
        <v>138.92907894736842</v>
      </c>
      <c r="N1458" s="433">
        <f>'KYEI BEKIND - TAKORADI'!M41</f>
        <v>40</v>
      </c>
      <c r="O1458" s="444">
        <f>'KYEI BEKIND - TAKORADI'!N41</f>
        <v>2.9807504820833688E-3</v>
      </c>
      <c r="P1458" s="433">
        <f>'KYEI BEKIND - TAKORADI'!O41</f>
        <v>0.96586069548372444</v>
      </c>
      <c r="Q1458" s="433" t="str">
        <f>'KYEI BEKIND - TAKORADI'!P41</f>
        <v>C</v>
      </c>
      <c r="R1458" s="434">
        <f>'KYEI BEKIND - TAKORADI'!Q41</f>
        <v>4.6060606060606055</v>
      </c>
      <c r="S1458" s="443">
        <f>'KYEI BEKIND - TAKORADI'!R41</f>
        <v>2.4480000000000002E-2</v>
      </c>
      <c r="T1458" s="443">
        <f>'KYEI BEKIND - TAKORADI'!S41</f>
        <v>639.91575757575765</v>
      </c>
      <c r="U1458" s="433">
        <f>'KYEI BEKIND - TAKORADI'!T41</f>
        <v>30</v>
      </c>
      <c r="V1458" s="433">
        <f>'KYEI BEKIND - TAKORADI'!U41</f>
        <v>3</v>
      </c>
      <c r="W1458" s="433">
        <f>'KYEI BEKIND - TAKORADI'!V41</f>
        <v>33</v>
      </c>
      <c r="X1458" s="434">
        <f>'KYEI BEKIND - TAKORADI'!W41</f>
        <v>151.99999999999997</v>
      </c>
      <c r="Y1458" s="434">
        <f>'KYEI BEKIND - TAKORADI'!X41</f>
        <v>0</v>
      </c>
      <c r="Z1458" s="443">
        <f>'KYEI BEKIND - TAKORADI'!Y41</f>
        <v>0</v>
      </c>
      <c r="AA1458" s="444">
        <f>'KYEI BEKIND - TAKORADI'!Z41</f>
        <v>1.0197368421052633</v>
      </c>
      <c r="AB1458" s="446" t="str">
        <f>'KYEI BEKIND - TAKORADI'!AA41</f>
        <v>HIGH-DON’T ORDER</v>
      </c>
      <c r="AC1458" s="443">
        <f>'KYEI BEKIND - TAKORADI'!AB41</f>
        <v>0</v>
      </c>
      <c r="AD1458" s="450">
        <f>Table1[[#This Row],[Stock Sell in/Sell out]]*Table1[[#This Row],[Stock Norm +Transit Time]]/Table1[[#This Row],[Stock Norm QTY]]</f>
        <v>33.651315789473692</v>
      </c>
      <c r="AE1458" s="443">
        <f>Table1[[#This Row],[Stock Norm +Transit Time]]*Table1[[#This Row],[Av. Daily Sales MT]]</f>
        <v>0.80784000000000011</v>
      </c>
    </row>
    <row r="1459" spans="1:31" hidden="1">
      <c r="A1459" s="433" t="s">
        <v>128</v>
      </c>
      <c r="B1459" s="433" t="s">
        <v>150</v>
      </c>
      <c r="C1459" s="433" t="str">
        <f>'KYEI BEKIND - TAKORADI'!B42</f>
        <v>W069</v>
      </c>
      <c r="D1459" s="433" t="str">
        <f>'KYEI BEKIND - TAKORADI'!C42</f>
        <v>FORTUNE DELICIOUS 22.5KG</v>
      </c>
      <c r="E1459" s="433" t="str">
        <f>'KYEI BEKIND - TAKORADI'!D42</f>
        <v>RICE</v>
      </c>
      <c r="F1459" s="433" t="str">
        <f>'KYEI BEKIND - TAKORADI'!E42</f>
        <v>FORTUNE DELICIOUS</v>
      </c>
      <c r="G1459" s="443">
        <f>'KYEI BEKIND - TAKORADI'!F42</f>
        <v>0.495</v>
      </c>
      <c r="H1459" s="434">
        <f>'KYEI BEKIND - TAKORADI'!G42</f>
        <v>22.000000000000004</v>
      </c>
      <c r="I1459" s="443">
        <f>'KYEI BEKIND - TAKORADI'!H42</f>
        <v>7616.6666666666661</v>
      </c>
      <c r="J1459" s="433">
        <f>'KYEI BEKIND - TAKORADI'!I42</f>
        <v>112</v>
      </c>
      <c r="K1459" s="443">
        <f>'KYEI BEKIND - TAKORADI'!J42</f>
        <v>2.52</v>
      </c>
      <c r="L1459" s="443">
        <f>'KYEI BEKIND - TAKORADI'!K42</f>
        <v>38775.757575757569</v>
      </c>
      <c r="M1459" s="443">
        <f>'KYEI BEKIND - TAKORADI'!L42</f>
        <v>346.21212121212113</v>
      </c>
      <c r="N1459" s="433">
        <f>'KYEI BEKIND - TAKORADI'!M42</f>
        <v>18</v>
      </c>
      <c r="O1459" s="444">
        <f>'KYEI BEKIND - TAKORADI'!N42</f>
        <v>2.7396603695619194E-3</v>
      </c>
      <c r="P1459" s="433">
        <f>'KYEI BEKIND - TAKORADI'!O42</f>
        <v>0.96860035585328641</v>
      </c>
      <c r="Q1459" s="433" t="str">
        <f>'KYEI BEKIND - TAKORADI'!P42</f>
        <v>C</v>
      </c>
      <c r="R1459" s="434">
        <f>'KYEI BEKIND - TAKORADI'!Q42</f>
        <v>1.0000000000000002</v>
      </c>
      <c r="S1459" s="443">
        <f>'KYEI BEKIND - TAKORADI'!R42</f>
        <v>2.2499999999999999E-2</v>
      </c>
      <c r="T1459" s="443">
        <f>'KYEI BEKIND - TAKORADI'!S42</f>
        <v>346.21212121212119</v>
      </c>
      <c r="U1459" s="433">
        <f>'KYEI BEKIND - TAKORADI'!T42</f>
        <v>30</v>
      </c>
      <c r="V1459" s="433">
        <f>'KYEI BEKIND - TAKORADI'!U42</f>
        <v>3</v>
      </c>
      <c r="W1459" s="433">
        <f>'KYEI BEKIND - TAKORADI'!V42</f>
        <v>33</v>
      </c>
      <c r="X1459" s="434">
        <f>'KYEI BEKIND - TAKORADI'!W42</f>
        <v>33.000000000000007</v>
      </c>
      <c r="Y1459" s="434">
        <f>'KYEI BEKIND - TAKORADI'!X42</f>
        <v>0</v>
      </c>
      <c r="Z1459" s="443">
        <f>'KYEI BEKIND - TAKORADI'!Y42</f>
        <v>0</v>
      </c>
      <c r="AA1459" s="444">
        <f>'KYEI BEKIND - TAKORADI'!Z42</f>
        <v>3.3939393939393931</v>
      </c>
      <c r="AB1459" s="446" t="str">
        <f>'KYEI BEKIND - TAKORADI'!AA42</f>
        <v>VERY HIGH-DON’T ORDER</v>
      </c>
      <c r="AC1459" s="443">
        <f>'KYEI BEKIND - TAKORADI'!AB42</f>
        <v>0</v>
      </c>
      <c r="AD1459" s="450">
        <f>Table1[[#This Row],[Stock Sell in/Sell out]]*Table1[[#This Row],[Stock Norm +Transit Time]]/Table1[[#This Row],[Stock Norm QTY]]</f>
        <v>111.99999999999997</v>
      </c>
      <c r="AE1459" s="443">
        <f>Table1[[#This Row],[Stock Norm +Transit Time]]*Table1[[#This Row],[Av. Daily Sales MT]]</f>
        <v>0.74249999999999994</v>
      </c>
    </row>
    <row r="1460" spans="1:31" hidden="1">
      <c r="A1460" s="433" t="s">
        <v>128</v>
      </c>
      <c r="B1460" s="433" t="s">
        <v>150</v>
      </c>
      <c r="C1460" s="433" t="str">
        <f>'KYEI BEKIND - TAKORADI'!B43</f>
        <v>W159</v>
      </c>
      <c r="D1460" s="433" t="str">
        <f>'KYEI BEKIND - TAKORADI'!C43</f>
        <v>SFO 900ML SCH</v>
      </c>
      <c r="E1460" s="433" t="str">
        <f>'KYEI BEKIND - TAKORADI'!D43</f>
        <v>SUNFLOWER OIL</v>
      </c>
      <c r="F1460" s="433" t="str">
        <f>'KYEI BEKIND - TAKORADI'!E43</f>
        <v>FRYTOL</v>
      </c>
      <c r="G1460" s="443">
        <f>'KYEI BEKIND - TAKORADI'!F43</f>
        <v>0.48600000000000004</v>
      </c>
      <c r="H1460" s="434">
        <f>'KYEI BEKIND - TAKORADI'!G43</f>
        <v>50</v>
      </c>
      <c r="I1460" s="443">
        <f>'KYEI BEKIND - TAKORADI'!H43</f>
        <v>12685</v>
      </c>
      <c r="J1460" s="433">
        <f>'KYEI BEKIND - TAKORADI'!I43</f>
        <v>0</v>
      </c>
      <c r="K1460" s="443">
        <f>'KYEI BEKIND - TAKORADI'!J43</f>
        <v>0</v>
      </c>
      <c r="L1460" s="443">
        <f>'KYEI BEKIND - TAKORADI'!K43</f>
        <v>0</v>
      </c>
      <c r="M1460" s="443">
        <f>'KYEI BEKIND - TAKORADI'!L43</f>
        <v>253.7</v>
      </c>
      <c r="N1460" s="433">
        <f>'KYEI BEKIND - TAKORADI'!M43</f>
        <v>18</v>
      </c>
      <c r="O1460" s="444">
        <f>'KYEI BEKIND - TAKORADI'!N43</f>
        <v>2.6898483628426122E-3</v>
      </c>
      <c r="P1460" s="433">
        <f>'KYEI BEKIND - TAKORADI'!O43</f>
        <v>0.97129020421612899</v>
      </c>
      <c r="Q1460" s="433" t="str">
        <f>'KYEI BEKIND - TAKORADI'!P43</f>
        <v>C</v>
      </c>
      <c r="R1460" s="434">
        <f>'KYEI BEKIND - TAKORADI'!Q43</f>
        <v>2.2727272727272729</v>
      </c>
      <c r="S1460" s="443">
        <f>'KYEI BEKIND - TAKORADI'!R43</f>
        <v>2.2090909090909092E-2</v>
      </c>
      <c r="T1460" s="443">
        <f>'KYEI BEKIND - TAKORADI'!S43</f>
        <v>576.59090909090912</v>
      </c>
      <c r="U1460" s="433">
        <f>'KYEI BEKIND - TAKORADI'!T43</f>
        <v>30</v>
      </c>
      <c r="V1460" s="433">
        <f>'KYEI BEKIND - TAKORADI'!U43</f>
        <v>3</v>
      </c>
      <c r="W1460" s="433">
        <f>'KYEI BEKIND - TAKORADI'!V43</f>
        <v>33</v>
      </c>
      <c r="X1460" s="434">
        <f>'KYEI BEKIND - TAKORADI'!W43</f>
        <v>75</v>
      </c>
      <c r="Y1460" s="434">
        <f>'KYEI BEKIND - TAKORADI'!X43</f>
        <v>75</v>
      </c>
      <c r="Z1460" s="443">
        <f>'KYEI BEKIND - TAKORADI'!Y43</f>
        <v>0.72900000000000009</v>
      </c>
      <c r="AA1460" s="444">
        <f>'KYEI BEKIND - TAKORADI'!Z43</f>
        <v>0</v>
      </c>
      <c r="AB1460" s="446" t="str">
        <f>'KYEI BEKIND - TAKORADI'!AA43</f>
        <v>VERY LOW-ORDER URGENTLY</v>
      </c>
      <c r="AC1460" s="443">
        <f>'KYEI BEKIND - TAKORADI'!AB43</f>
        <v>19027.5</v>
      </c>
      <c r="AD1460" s="450">
        <f>Table1[[#This Row],[Stock Sell in/Sell out]]*Table1[[#This Row],[Stock Norm +Transit Time]]/Table1[[#This Row],[Stock Norm QTY]]</f>
        <v>0</v>
      </c>
      <c r="AE1460" s="443">
        <f>Table1[[#This Row],[Stock Norm +Transit Time]]*Table1[[#This Row],[Av. Daily Sales MT]]</f>
        <v>0.72899999999999998</v>
      </c>
    </row>
    <row r="1461" spans="1:31" hidden="1">
      <c r="A1461" s="433" t="s">
        <v>128</v>
      </c>
      <c r="B1461" s="433" t="s">
        <v>150</v>
      </c>
      <c r="C1461" s="433" t="str">
        <f>'KYEI BEKIND - TAKORADI'!B44</f>
        <v>W157</v>
      </c>
      <c r="D1461" s="433" t="str">
        <f>'KYEI BEKIND - TAKORADI'!C44</f>
        <v>VIKING 45KG</v>
      </c>
      <c r="E1461" s="433" t="str">
        <f>'KYEI BEKIND - TAKORADI'!D44</f>
        <v>RICE</v>
      </c>
      <c r="F1461" s="433" t="str">
        <f>'KYEI BEKIND - TAKORADI'!E44</f>
        <v>VIKING</v>
      </c>
      <c r="G1461" s="443">
        <f>'KYEI BEKIND - TAKORADI'!F44</f>
        <v>0.46499999999999991</v>
      </c>
      <c r="H1461" s="434">
        <f>'KYEI BEKIND - TAKORADI'!G44</f>
        <v>10.333333333333334</v>
      </c>
      <c r="I1461" s="443">
        <f>'KYEI BEKIND - TAKORADI'!H44</f>
        <v>4006.3333333333335</v>
      </c>
      <c r="J1461" s="433">
        <f>'KYEI BEKIND - TAKORADI'!I44</f>
        <v>0</v>
      </c>
      <c r="K1461" s="443">
        <f>'KYEI BEKIND - TAKORADI'!J44</f>
        <v>0</v>
      </c>
      <c r="L1461" s="443">
        <f>'KYEI BEKIND - TAKORADI'!K44</f>
        <v>0</v>
      </c>
      <c r="M1461" s="443">
        <f>'KYEI BEKIND - TAKORADI'!L44</f>
        <v>387.70967741935482</v>
      </c>
      <c r="N1461" s="433">
        <f>'KYEI BEKIND - TAKORADI'!M44</f>
        <v>5</v>
      </c>
      <c r="O1461" s="444">
        <f>'KYEI BEKIND - TAKORADI'!N44</f>
        <v>2.573620347164227E-3</v>
      </c>
      <c r="P1461" s="433">
        <f>'KYEI BEKIND - TAKORADI'!O44</f>
        <v>0.97386382456329323</v>
      </c>
      <c r="Q1461" s="433" t="str">
        <f>'KYEI BEKIND - TAKORADI'!P44</f>
        <v>C</v>
      </c>
      <c r="R1461" s="434">
        <f>'KYEI BEKIND - TAKORADI'!Q44</f>
        <v>0.46969696969696972</v>
      </c>
      <c r="S1461" s="443">
        <f>'KYEI BEKIND - TAKORADI'!R44</f>
        <v>2.1136363636363634E-2</v>
      </c>
      <c r="T1461" s="443">
        <f>'KYEI BEKIND - TAKORADI'!S44</f>
        <v>182.10606060606062</v>
      </c>
      <c r="U1461" s="433">
        <f>'KYEI BEKIND - TAKORADI'!T44</f>
        <v>30</v>
      </c>
      <c r="V1461" s="433">
        <f>'KYEI BEKIND - TAKORADI'!U44</f>
        <v>3</v>
      </c>
      <c r="W1461" s="433">
        <f>'KYEI BEKIND - TAKORADI'!V44</f>
        <v>33</v>
      </c>
      <c r="X1461" s="434">
        <f>'KYEI BEKIND - TAKORADI'!W44</f>
        <v>15.5</v>
      </c>
      <c r="Y1461" s="434">
        <f>'KYEI BEKIND - TAKORADI'!X44</f>
        <v>15.5</v>
      </c>
      <c r="Z1461" s="443">
        <f>'KYEI BEKIND - TAKORADI'!Y44</f>
        <v>0.69749999999999979</v>
      </c>
      <c r="AA1461" s="444">
        <f>'KYEI BEKIND - TAKORADI'!Z44</f>
        <v>0</v>
      </c>
      <c r="AB1461" s="446" t="str">
        <f>'KYEI BEKIND - TAKORADI'!AA44</f>
        <v>VERY LOW-ORDER URGENTLY</v>
      </c>
      <c r="AC1461" s="443">
        <f>'KYEI BEKIND - TAKORADI'!AB44</f>
        <v>6009.5</v>
      </c>
      <c r="AD1461" s="450">
        <f>Table1[[#This Row],[Stock Sell in/Sell out]]*Table1[[#This Row],[Stock Norm +Transit Time]]/Table1[[#This Row],[Stock Norm QTY]]</f>
        <v>0</v>
      </c>
      <c r="AE1461" s="443">
        <f>Table1[[#This Row],[Stock Norm +Transit Time]]*Table1[[#This Row],[Av. Daily Sales MT]]</f>
        <v>0.6974999999999999</v>
      </c>
    </row>
    <row r="1462" spans="1:31" hidden="1">
      <c r="A1462" s="433" t="s">
        <v>128</v>
      </c>
      <c r="B1462" s="433" t="s">
        <v>150</v>
      </c>
      <c r="C1462" s="433" t="str">
        <f>'KYEI BEKIND - TAKORADI'!B45</f>
        <v>W205</v>
      </c>
      <c r="D1462" s="433" t="str">
        <f>'KYEI BEKIND - TAKORADI'!C45</f>
        <v>ALIFE ROSE 18X200G</v>
      </c>
      <c r="E1462" s="433" t="str">
        <f>'KYEI BEKIND - TAKORADI'!D45</f>
        <v>SOAP</v>
      </c>
      <c r="F1462" s="433" t="str">
        <f>'KYEI BEKIND - TAKORADI'!E45</f>
        <v>ALIFE</v>
      </c>
      <c r="G1462" s="443">
        <f>'KYEI BEKIND - TAKORADI'!F45</f>
        <v>0.43799999999999961</v>
      </c>
      <c r="H1462" s="434">
        <f>'KYEI BEKIND - TAKORADI'!G45</f>
        <v>114</v>
      </c>
      <c r="I1462" s="443">
        <f>'KYEI BEKIND - TAKORADI'!H45</f>
        <v>11596.419999999998</v>
      </c>
      <c r="J1462" s="433">
        <f>'KYEI BEKIND - TAKORADI'!I45</f>
        <v>365</v>
      </c>
      <c r="K1462" s="443">
        <f>'KYEI BEKIND - TAKORADI'!J45</f>
        <v>1.3140000000000001</v>
      </c>
      <c r="L1462" s="443">
        <f>'KYEI BEKIND - TAKORADI'!K45</f>
        <v>37128.888596491219</v>
      </c>
      <c r="M1462" s="443">
        <f>'KYEI BEKIND - TAKORADI'!L45</f>
        <v>101.72298245614033</v>
      </c>
      <c r="N1462" s="433">
        <f>'KYEI BEKIND - TAKORADI'!M45</f>
        <v>18</v>
      </c>
      <c r="O1462" s="444">
        <f>'KYEI BEKIND - TAKORADI'!N45</f>
        <v>2.4241843270063025E-3</v>
      </c>
      <c r="P1462" s="433">
        <f>'KYEI BEKIND - TAKORADI'!O45</f>
        <v>0.97628800889029954</v>
      </c>
      <c r="Q1462" s="433" t="str">
        <f>'KYEI BEKIND - TAKORADI'!P45</f>
        <v>C</v>
      </c>
      <c r="R1462" s="434">
        <f>'KYEI BEKIND - TAKORADI'!Q45</f>
        <v>5.1818181818181817</v>
      </c>
      <c r="S1462" s="443">
        <f>'KYEI BEKIND - TAKORADI'!R45</f>
        <v>1.990909090909089E-2</v>
      </c>
      <c r="T1462" s="443">
        <f>'KYEI BEKIND - TAKORADI'!S45</f>
        <v>527.1099999999999</v>
      </c>
      <c r="U1462" s="433">
        <f>'KYEI BEKIND - TAKORADI'!T45</f>
        <v>30</v>
      </c>
      <c r="V1462" s="433">
        <f>'KYEI BEKIND - TAKORADI'!U45</f>
        <v>3</v>
      </c>
      <c r="W1462" s="433">
        <f>'KYEI BEKIND - TAKORADI'!V45</f>
        <v>33</v>
      </c>
      <c r="X1462" s="434">
        <f>'KYEI BEKIND - TAKORADI'!W45</f>
        <v>171</v>
      </c>
      <c r="Y1462" s="434">
        <f>'KYEI BEKIND - TAKORADI'!X45</f>
        <v>0</v>
      </c>
      <c r="Z1462" s="443">
        <f>'KYEI BEKIND - TAKORADI'!Y45</f>
        <v>0</v>
      </c>
      <c r="AA1462" s="444">
        <f>'KYEI BEKIND - TAKORADI'!Z45</f>
        <v>2.134502923976608</v>
      </c>
      <c r="AB1462" s="446" t="str">
        <f>'KYEI BEKIND - TAKORADI'!AA45</f>
        <v>VERY HIGH-DON’T ORDER</v>
      </c>
      <c r="AC1462" s="443">
        <f>'KYEI BEKIND - TAKORADI'!AB45</f>
        <v>0</v>
      </c>
      <c r="AD1462" s="450">
        <f>Table1[[#This Row],[Stock Sell in/Sell out]]*Table1[[#This Row],[Stock Norm +Transit Time]]/Table1[[#This Row],[Stock Norm QTY]]</f>
        <v>70.438596491228068</v>
      </c>
      <c r="AE1462" s="443">
        <f>Table1[[#This Row],[Stock Norm +Transit Time]]*Table1[[#This Row],[Av. Daily Sales MT]]</f>
        <v>0.65699999999999936</v>
      </c>
    </row>
    <row r="1463" spans="1:31" hidden="1">
      <c r="A1463" s="433" t="s">
        <v>128</v>
      </c>
      <c r="B1463" s="433" t="s">
        <v>150</v>
      </c>
      <c r="C1463" s="433" t="str">
        <f>'KYEI BEKIND - TAKORADI'!B46</f>
        <v>W196</v>
      </c>
      <c r="D1463" s="433" t="str">
        <f>'KYEI BEKIND - TAKORADI'!C46</f>
        <v xml:space="preserve">JAMAA DETERGENT 40PCH X 160G </v>
      </c>
      <c r="E1463" s="433" t="str">
        <f>'KYEI BEKIND - TAKORADI'!D46</f>
        <v>DETERGENT</v>
      </c>
      <c r="F1463" s="433" t="str">
        <f>'KYEI BEKIND - TAKORADI'!E46</f>
        <v>JAMAA</v>
      </c>
      <c r="G1463" s="443">
        <f>'KYEI BEKIND - TAKORADI'!F46</f>
        <v>0.38186666666666658</v>
      </c>
      <c r="H1463" s="434">
        <f>'KYEI BEKIND - TAKORADI'!G46</f>
        <v>57.666666666666671</v>
      </c>
      <c r="I1463" s="443">
        <f>'KYEI BEKIND - TAKORADI'!H46</f>
        <v>4792.666666666667</v>
      </c>
      <c r="J1463" s="433">
        <f>'KYEI BEKIND - TAKORADI'!I46</f>
        <v>258</v>
      </c>
      <c r="K1463" s="443">
        <f>'KYEI BEKIND - TAKORADI'!J46</f>
        <v>1.6512</v>
      </c>
      <c r="L1463" s="443">
        <f>'KYEI BEKIND - TAKORADI'!K46</f>
        <v>21442.335260115608</v>
      </c>
      <c r="M1463" s="443">
        <f>'KYEI BEKIND - TAKORADI'!L46</f>
        <v>83.109826589595372</v>
      </c>
      <c r="N1463" s="433">
        <f>'KYEI BEKIND - TAKORADI'!M46</f>
        <v>12</v>
      </c>
      <c r="O1463" s="444">
        <f>'KYEI BEKIND - TAKORADI'!N46</f>
        <v>2.1135049962088446E-3</v>
      </c>
      <c r="P1463" s="433">
        <f>'KYEI BEKIND - TAKORADI'!O46</f>
        <v>0.97840151388650842</v>
      </c>
      <c r="Q1463" s="433" t="str">
        <f>'KYEI BEKIND - TAKORADI'!P46</f>
        <v>C</v>
      </c>
      <c r="R1463" s="434">
        <f>'KYEI BEKIND - TAKORADI'!Q46</f>
        <v>2.6212121212121215</v>
      </c>
      <c r="S1463" s="443">
        <f>'KYEI BEKIND - TAKORADI'!R46</f>
        <v>1.7357575757575752E-2</v>
      </c>
      <c r="T1463" s="443">
        <f>'KYEI BEKIND - TAKORADI'!S46</f>
        <v>217.84848484848487</v>
      </c>
      <c r="U1463" s="433">
        <f>'KYEI BEKIND - TAKORADI'!T46</f>
        <v>30</v>
      </c>
      <c r="V1463" s="433">
        <f>'KYEI BEKIND - TAKORADI'!U46</f>
        <v>3</v>
      </c>
      <c r="W1463" s="433">
        <f>'KYEI BEKIND - TAKORADI'!V46</f>
        <v>33</v>
      </c>
      <c r="X1463" s="434">
        <f>'KYEI BEKIND - TAKORADI'!W46</f>
        <v>86.500000000000014</v>
      </c>
      <c r="Y1463" s="434">
        <f>'KYEI BEKIND - TAKORADI'!X46</f>
        <v>0</v>
      </c>
      <c r="Z1463" s="443">
        <f>'KYEI BEKIND - TAKORADI'!Y46</f>
        <v>0</v>
      </c>
      <c r="AA1463" s="444">
        <f>'KYEI BEKIND - TAKORADI'!Z46</f>
        <v>2.9826589595375719</v>
      </c>
      <c r="AB1463" s="446" t="str">
        <f>'KYEI BEKIND - TAKORADI'!AA46</f>
        <v>VERY HIGH-DON’T ORDER</v>
      </c>
      <c r="AC1463" s="443">
        <f>'KYEI BEKIND - TAKORADI'!AB46</f>
        <v>0</v>
      </c>
      <c r="AD1463" s="450">
        <f>Table1[[#This Row],[Stock Sell in/Sell out]]*Table1[[#This Row],[Stock Norm +Transit Time]]/Table1[[#This Row],[Stock Norm QTY]]</f>
        <v>98.427745664739874</v>
      </c>
      <c r="AE1463" s="443">
        <f>Table1[[#This Row],[Stock Norm +Transit Time]]*Table1[[#This Row],[Av. Daily Sales MT]]</f>
        <v>0.57279999999999986</v>
      </c>
    </row>
    <row r="1464" spans="1:31" hidden="1">
      <c r="A1464" s="433" t="s">
        <v>128</v>
      </c>
      <c r="B1464" s="433" t="s">
        <v>150</v>
      </c>
      <c r="C1464" s="433" t="str">
        <f>'KYEI BEKIND - TAKORADI'!B47</f>
        <v>W144</v>
      </c>
      <c r="D1464" s="433" t="str">
        <f>'KYEI BEKIND - TAKORADI'!C47</f>
        <v>JAMAA DETERGENT 30G</v>
      </c>
      <c r="E1464" s="433" t="str">
        <f>'KYEI BEKIND - TAKORADI'!D47</f>
        <v>DETERGENT</v>
      </c>
      <c r="F1464" s="433" t="str">
        <f>'KYEI BEKIND - TAKORADI'!E47</f>
        <v>JAMAA</v>
      </c>
      <c r="G1464" s="443">
        <f>'KYEI BEKIND - TAKORADI'!F47</f>
        <v>0.31050000000000011</v>
      </c>
      <c r="H1464" s="434">
        <f>'KYEI BEKIND - TAKORADI'!G47</f>
        <v>69</v>
      </c>
      <c r="I1464" s="443">
        <f>'KYEI BEKIND - TAKORADI'!H47</f>
        <v>4119.333333333333</v>
      </c>
      <c r="J1464" s="433">
        <f>'KYEI BEKIND - TAKORADI'!I47</f>
        <v>74</v>
      </c>
      <c r="K1464" s="443">
        <f>'KYEI BEKIND - TAKORADI'!J47</f>
        <v>0.33300000000000002</v>
      </c>
      <c r="L1464" s="443">
        <f>'KYEI BEKIND - TAKORADI'!K47</f>
        <v>4417.8357487922704</v>
      </c>
      <c r="M1464" s="443">
        <f>'KYEI BEKIND - TAKORADI'!L47</f>
        <v>59.700483091787433</v>
      </c>
      <c r="N1464" s="433">
        <f>'KYEI BEKIND - TAKORADI'!M47</f>
        <v>1</v>
      </c>
      <c r="O1464" s="444">
        <f>'KYEI BEKIND - TAKORADI'!N47</f>
        <v>1.7185142318161138E-3</v>
      </c>
      <c r="P1464" s="433">
        <f>'KYEI BEKIND - TAKORADI'!O47</f>
        <v>0.98012002811832455</v>
      </c>
      <c r="Q1464" s="433" t="str">
        <f>'KYEI BEKIND - TAKORADI'!P47</f>
        <v>C</v>
      </c>
      <c r="R1464" s="434">
        <f>'KYEI BEKIND - TAKORADI'!Q47</f>
        <v>3.1363636363636362</v>
      </c>
      <c r="S1464" s="443">
        <f>'KYEI BEKIND - TAKORADI'!R47</f>
        <v>1.4113636363636368E-2</v>
      </c>
      <c r="T1464" s="443">
        <f>'KYEI BEKIND - TAKORADI'!S47</f>
        <v>187.24242424242422</v>
      </c>
      <c r="U1464" s="433">
        <f>'KYEI BEKIND - TAKORADI'!T47</f>
        <v>30</v>
      </c>
      <c r="V1464" s="433">
        <f>'KYEI BEKIND - TAKORADI'!U47</f>
        <v>3</v>
      </c>
      <c r="W1464" s="433">
        <f>'KYEI BEKIND - TAKORADI'!V47</f>
        <v>33</v>
      </c>
      <c r="X1464" s="434">
        <f>'KYEI BEKIND - TAKORADI'!W47</f>
        <v>103.5</v>
      </c>
      <c r="Y1464" s="434">
        <f>'KYEI BEKIND - TAKORADI'!X47</f>
        <v>29.5</v>
      </c>
      <c r="Z1464" s="443">
        <f>'KYEI BEKIND - TAKORADI'!Y47</f>
        <v>0.13275000000000003</v>
      </c>
      <c r="AA1464" s="444">
        <f>'KYEI BEKIND - TAKORADI'!Z47</f>
        <v>0.71497584541062797</v>
      </c>
      <c r="AB1464" s="446" t="str">
        <f>'KYEI BEKIND - TAKORADI'!AA47</f>
        <v>VERY LOW-ORDER URGENTLY</v>
      </c>
      <c r="AC1464" s="443">
        <f>'KYEI BEKIND - TAKORADI'!AB47</f>
        <v>1761.1642512077292</v>
      </c>
      <c r="AD1464" s="450">
        <f>Table1[[#This Row],[Stock Sell in/Sell out]]*Table1[[#This Row],[Stock Norm +Transit Time]]/Table1[[#This Row],[Stock Norm QTY]]</f>
        <v>23.594202898550726</v>
      </c>
      <c r="AE1464" s="443">
        <f>Table1[[#This Row],[Stock Norm +Transit Time]]*Table1[[#This Row],[Av. Daily Sales MT]]</f>
        <v>0.46575000000000016</v>
      </c>
    </row>
    <row r="1465" spans="1:31" hidden="1">
      <c r="A1465" s="433" t="s">
        <v>128</v>
      </c>
      <c r="B1465" s="433" t="s">
        <v>150</v>
      </c>
      <c r="C1465" s="433" t="str">
        <f>'KYEI BEKIND - TAKORADI'!B48</f>
        <v>W071</v>
      </c>
      <c r="D1465" s="433" t="str">
        <f>'KYEI BEKIND - TAKORADI'!C48</f>
        <v>ALIFE LEMON 40 X 100G</v>
      </c>
      <c r="E1465" s="433" t="str">
        <f>'KYEI BEKIND - TAKORADI'!D48</f>
        <v>SOAP</v>
      </c>
      <c r="F1465" s="433" t="str">
        <f>'KYEI BEKIND - TAKORADI'!E48</f>
        <v>ALIFE</v>
      </c>
      <c r="G1465" s="443">
        <f>'KYEI BEKIND - TAKORADI'!F48</f>
        <v>0.31033333333333352</v>
      </c>
      <c r="H1465" s="434">
        <f>'KYEI BEKIND - TAKORADI'!G48</f>
        <v>77</v>
      </c>
      <c r="I1465" s="443">
        <f>'KYEI BEKIND - TAKORADI'!H48</f>
        <v>7394.1333333333332</v>
      </c>
      <c r="J1465" s="433">
        <f>'KYEI BEKIND - TAKORADI'!I48</f>
        <v>333</v>
      </c>
      <c r="K1465" s="443">
        <f>'KYEI BEKIND - TAKORADI'!J48</f>
        <v>1.3320000000000001</v>
      </c>
      <c r="L1465" s="443">
        <f>'KYEI BEKIND - TAKORADI'!K48</f>
        <v>31977.225974025976</v>
      </c>
      <c r="M1465" s="443">
        <f>'KYEI BEKIND - TAKORADI'!L48</f>
        <v>96.027705627705629</v>
      </c>
      <c r="N1465" s="433">
        <f>'KYEI BEKIND - TAKORADI'!M48</f>
        <v>18</v>
      </c>
      <c r="O1465" s="444">
        <f>'KYEI BEKIND - TAKORADI'!N48</f>
        <v>1.7175917872472382E-3</v>
      </c>
      <c r="P1465" s="433">
        <f>'KYEI BEKIND - TAKORADI'!O48</f>
        <v>0.98183761990557183</v>
      </c>
      <c r="Q1465" s="433" t="str">
        <f>'KYEI BEKIND - TAKORADI'!P48</f>
        <v>C</v>
      </c>
      <c r="R1465" s="434">
        <f>'KYEI BEKIND - TAKORADI'!Q48</f>
        <v>3.5</v>
      </c>
      <c r="S1465" s="443">
        <f>'KYEI BEKIND - TAKORADI'!R48</f>
        <v>1.4106060606060615E-2</v>
      </c>
      <c r="T1465" s="443">
        <f>'KYEI BEKIND - TAKORADI'!S48</f>
        <v>336.09696969696967</v>
      </c>
      <c r="U1465" s="433">
        <f>'KYEI BEKIND - TAKORADI'!T48</f>
        <v>30</v>
      </c>
      <c r="V1465" s="433">
        <f>'KYEI BEKIND - TAKORADI'!U48</f>
        <v>3</v>
      </c>
      <c r="W1465" s="433">
        <f>'KYEI BEKIND - TAKORADI'!V48</f>
        <v>33</v>
      </c>
      <c r="X1465" s="434">
        <f>'KYEI BEKIND - TAKORADI'!W48</f>
        <v>115.5</v>
      </c>
      <c r="Y1465" s="434">
        <f>'KYEI BEKIND - TAKORADI'!X48</f>
        <v>0</v>
      </c>
      <c r="Z1465" s="443">
        <f>'KYEI BEKIND - TAKORADI'!Y48</f>
        <v>0</v>
      </c>
      <c r="AA1465" s="444">
        <f>'KYEI BEKIND - TAKORADI'!Z48</f>
        <v>2.883116883116883</v>
      </c>
      <c r="AB1465" s="446" t="str">
        <f>'KYEI BEKIND - TAKORADI'!AA48</f>
        <v>VERY HIGH-DON’T ORDER</v>
      </c>
      <c r="AC1465" s="443">
        <f>'KYEI BEKIND - TAKORADI'!AB48</f>
        <v>0</v>
      </c>
      <c r="AD1465" s="450">
        <f>Table1[[#This Row],[Stock Sell in/Sell out]]*Table1[[#This Row],[Stock Norm +Transit Time]]/Table1[[#This Row],[Stock Norm QTY]]</f>
        <v>95.142857142857139</v>
      </c>
      <c r="AE1465" s="443">
        <f>Table1[[#This Row],[Stock Norm +Transit Time]]*Table1[[#This Row],[Av. Daily Sales MT]]</f>
        <v>0.4655000000000003</v>
      </c>
    </row>
    <row r="1466" spans="1:31" hidden="1">
      <c r="A1466" s="433" t="s">
        <v>128</v>
      </c>
      <c r="B1466" s="433" t="s">
        <v>150</v>
      </c>
      <c r="C1466" s="433" t="str">
        <f>'KYEI BEKIND - TAKORADI'!B49</f>
        <v>W160</v>
      </c>
      <c r="D1466" s="433" t="str">
        <f>'KYEI BEKIND - TAKORADI'!C49</f>
        <v>SFO 450ML SCH</v>
      </c>
      <c r="E1466" s="433" t="str">
        <f>'KYEI BEKIND - TAKORADI'!D49</f>
        <v>SUNFLOWER OIL</v>
      </c>
      <c r="F1466" s="433" t="str">
        <f>'KYEI BEKIND - TAKORADI'!E49</f>
        <v>FRYTOL</v>
      </c>
      <c r="G1466" s="443">
        <f>'KYEI BEKIND - TAKORADI'!F49</f>
        <v>0.30726666666666669</v>
      </c>
      <c r="H1466" s="434">
        <f>'KYEI BEKIND - TAKORADI'!G49</f>
        <v>36.666666666666664</v>
      </c>
      <c r="I1466" s="443">
        <f>'KYEI BEKIND - TAKORADI'!H49</f>
        <v>8066.666666666667</v>
      </c>
      <c r="J1466" s="433">
        <f>'KYEI BEKIND - TAKORADI'!I49</f>
        <v>0</v>
      </c>
      <c r="K1466" s="443">
        <f>'KYEI BEKIND - TAKORADI'!J49</f>
        <v>0</v>
      </c>
      <c r="L1466" s="443">
        <f>'KYEI BEKIND - TAKORADI'!K49</f>
        <v>0</v>
      </c>
      <c r="M1466" s="443">
        <f>'KYEI BEKIND - TAKORADI'!L49</f>
        <v>220.00000000000003</v>
      </c>
      <c r="N1466" s="433">
        <f>'KYEI BEKIND - TAKORADI'!M49</f>
        <v>12</v>
      </c>
      <c r="O1466" s="444">
        <f>'KYEI BEKIND - TAKORADI'!N49</f>
        <v>1.7006188071799176E-3</v>
      </c>
      <c r="P1466" s="433">
        <f>'KYEI BEKIND - TAKORADI'!O49</f>
        <v>0.9835382387127517</v>
      </c>
      <c r="Q1466" s="433" t="str">
        <f>'KYEI BEKIND - TAKORADI'!P49</f>
        <v>C</v>
      </c>
      <c r="R1466" s="434">
        <f>'KYEI BEKIND - TAKORADI'!Q49</f>
        <v>1.6666666666666665</v>
      </c>
      <c r="S1466" s="443">
        <f>'KYEI BEKIND - TAKORADI'!R49</f>
        <v>1.3966666666666667E-2</v>
      </c>
      <c r="T1466" s="443">
        <f>'KYEI BEKIND - TAKORADI'!S49</f>
        <v>366.66666666666669</v>
      </c>
      <c r="U1466" s="433">
        <f>'KYEI BEKIND - TAKORADI'!T49</f>
        <v>30</v>
      </c>
      <c r="V1466" s="433">
        <f>'KYEI BEKIND - TAKORADI'!U49</f>
        <v>3</v>
      </c>
      <c r="W1466" s="433">
        <f>'KYEI BEKIND - TAKORADI'!V49</f>
        <v>33</v>
      </c>
      <c r="X1466" s="434">
        <f>'KYEI BEKIND - TAKORADI'!W49</f>
        <v>54.999999999999993</v>
      </c>
      <c r="Y1466" s="434">
        <f>'KYEI BEKIND - TAKORADI'!X49</f>
        <v>54.999999999999993</v>
      </c>
      <c r="Z1466" s="443">
        <f>'KYEI BEKIND - TAKORADI'!Y49</f>
        <v>0.46090000000000003</v>
      </c>
      <c r="AA1466" s="444">
        <f>'KYEI BEKIND - TAKORADI'!Z49</f>
        <v>0</v>
      </c>
      <c r="AB1466" s="446" t="str">
        <f>'KYEI BEKIND - TAKORADI'!AA49</f>
        <v>VERY LOW-ORDER URGENTLY</v>
      </c>
      <c r="AC1466" s="443">
        <f>'KYEI BEKIND - TAKORADI'!AB49</f>
        <v>12100</v>
      </c>
      <c r="AD1466" s="450">
        <f>Table1[[#This Row],[Stock Sell in/Sell out]]*Table1[[#This Row],[Stock Norm +Transit Time]]/Table1[[#This Row],[Stock Norm QTY]]</f>
        <v>0</v>
      </c>
      <c r="AE1466" s="443">
        <f>Table1[[#This Row],[Stock Norm +Transit Time]]*Table1[[#This Row],[Av. Daily Sales MT]]</f>
        <v>0.46090000000000003</v>
      </c>
    </row>
    <row r="1467" spans="1:31" hidden="1">
      <c r="A1467" s="433" t="s">
        <v>128</v>
      </c>
      <c r="B1467" s="433" t="s">
        <v>150</v>
      </c>
      <c r="C1467" s="433" t="str">
        <f>'KYEI BEKIND - TAKORADI'!B50</f>
        <v>W158</v>
      </c>
      <c r="D1467" s="433" t="str">
        <f>'KYEI BEKIND - TAKORADI'!C50</f>
        <v>JAMAA DETERGENT 3KG</v>
      </c>
      <c r="E1467" s="433" t="str">
        <f>'KYEI BEKIND - TAKORADI'!D50</f>
        <v>DETERGENT</v>
      </c>
      <c r="F1467" s="433" t="str">
        <f>'KYEI BEKIND - TAKORADI'!E50</f>
        <v>JAMAA</v>
      </c>
      <c r="G1467" s="443">
        <f>'KYEI BEKIND - TAKORADI'!F50</f>
        <v>0.30700000000000005</v>
      </c>
      <c r="H1467" s="434">
        <f>'KYEI BEKIND - TAKORADI'!G50</f>
        <v>102.33333333333334</v>
      </c>
      <c r="I1467" s="443">
        <f>'KYEI BEKIND - TAKORADI'!H50</f>
        <v>5270.6666666666661</v>
      </c>
      <c r="J1467" s="433">
        <f>'KYEI BEKIND - TAKORADI'!I50</f>
        <v>231</v>
      </c>
      <c r="K1467" s="443">
        <f>'KYEI BEKIND - TAKORADI'!J50</f>
        <v>0.69299999999999995</v>
      </c>
      <c r="L1467" s="443">
        <f>'KYEI BEKIND - TAKORADI'!K50</f>
        <v>11897.628664495112</v>
      </c>
      <c r="M1467" s="443">
        <f>'KYEI BEKIND - TAKORADI'!L50</f>
        <v>51.504885993485331</v>
      </c>
      <c r="N1467" s="433">
        <f>'KYEI BEKIND - TAKORADI'!M50</f>
        <v>40</v>
      </c>
      <c r="O1467" s="444">
        <f>'KYEI BEKIND - TAKORADI'!N50</f>
        <v>1.6991428958697161E-3</v>
      </c>
      <c r="P1467" s="433">
        <f>'KYEI BEKIND - TAKORADI'!O50</f>
        <v>0.9852373816086214</v>
      </c>
      <c r="Q1467" s="433" t="str">
        <f>'KYEI BEKIND - TAKORADI'!P50</f>
        <v>C</v>
      </c>
      <c r="R1467" s="434">
        <f>'KYEI BEKIND - TAKORADI'!Q50</f>
        <v>4.6515151515151523</v>
      </c>
      <c r="S1467" s="443">
        <f>'KYEI BEKIND - TAKORADI'!R50</f>
        <v>1.3954545454545457E-2</v>
      </c>
      <c r="T1467" s="443">
        <f>'KYEI BEKIND - TAKORADI'!S50</f>
        <v>239.57575757575754</v>
      </c>
      <c r="U1467" s="433">
        <f>'KYEI BEKIND - TAKORADI'!T50</f>
        <v>30</v>
      </c>
      <c r="V1467" s="433">
        <f>'KYEI BEKIND - TAKORADI'!U50</f>
        <v>3</v>
      </c>
      <c r="W1467" s="433">
        <f>'KYEI BEKIND - TAKORADI'!V50</f>
        <v>33</v>
      </c>
      <c r="X1467" s="434">
        <f>'KYEI BEKIND - TAKORADI'!W50</f>
        <v>153.50000000000003</v>
      </c>
      <c r="Y1467" s="434">
        <f>'KYEI BEKIND - TAKORADI'!X50</f>
        <v>0</v>
      </c>
      <c r="Z1467" s="443">
        <f>'KYEI BEKIND - TAKORADI'!Y50</f>
        <v>0</v>
      </c>
      <c r="AA1467" s="444">
        <f>'KYEI BEKIND - TAKORADI'!Z50</f>
        <v>1.5048859934853418</v>
      </c>
      <c r="AB1467" s="446" t="str">
        <f>'KYEI BEKIND - TAKORADI'!AA50</f>
        <v>HIGH-DON’T ORDER</v>
      </c>
      <c r="AC1467" s="443">
        <f>'KYEI BEKIND - TAKORADI'!AB50</f>
        <v>0</v>
      </c>
      <c r="AD1467" s="450">
        <f>Table1[[#This Row],[Stock Sell in/Sell out]]*Table1[[#This Row],[Stock Norm +Transit Time]]/Table1[[#This Row],[Stock Norm QTY]]</f>
        <v>49.661237785016276</v>
      </c>
      <c r="AE1467" s="443">
        <f>Table1[[#This Row],[Stock Norm +Transit Time]]*Table1[[#This Row],[Av. Daily Sales MT]]</f>
        <v>0.46050000000000008</v>
      </c>
    </row>
    <row r="1468" spans="1:31" hidden="1">
      <c r="A1468" s="433" t="s">
        <v>128</v>
      </c>
      <c r="B1468" s="433" t="s">
        <v>150</v>
      </c>
      <c r="C1468" s="433" t="str">
        <f>'KYEI BEKIND - TAKORADI'!B51</f>
        <v>W111</v>
      </c>
      <c r="D1468" s="433" t="str">
        <f>'KYEI BEKIND - TAKORADI'!C51</f>
        <v>FORTUNE DELIGHT 900GM</v>
      </c>
      <c r="E1468" s="433" t="str">
        <f>'KYEI BEKIND - TAKORADI'!D51</f>
        <v>RICE</v>
      </c>
      <c r="F1468" s="433" t="str">
        <f>'KYEI BEKIND - TAKORADI'!E51</f>
        <v>FORTUNE DELIGHT</v>
      </c>
      <c r="G1468" s="443">
        <f>'KYEI BEKIND - TAKORADI'!F51</f>
        <v>0.30599999999999999</v>
      </c>
      <c r="H1468" s="434">
        <f>'KYEI BEKIND - TAKORADI'!G51</f>
        <v>17</v>
      </c>
      <c r="I1468" s="443">
        <f>'KYEI BEKIND - TAKORADI'!H51</f>
        <v>6743.333333333333</v>
      </c>
      <c r="J1468" s="433">
        <f>'KYEI BEKIND - TAKORADI'!I51</f>
        <v>99</v>
      </c>
      <c r="K1468" s="443">
        <f>'KYEI BEKIND - TAKORADI'!J51</f>
        <v>1.782</v>
      </c>
      <c r="L1468" s="443">
        <f>'KYEI BEKIND - TAKORADI'!K51</f>
        <v>39269.999999999993</v>
      </c>
      <c r="M1468" s="443">
        <f>'KYEI BEKIND - TAKORADI'!L51</f>
        <v>396.66666666666663</v>
      </c>
      <c r="N1468" s="433">
        <f>'KYEI BEKIND - TAKORADI'!M51</f>
        <v>40</v>
      </c>
      <c r="O1468" s="444">
        <f>'KYEI BEKIND - TAKORADI'!N51</f>
        <v>1.6936082284564594E-3</v>
      </c>
      <c r="P1468" s="433">
        <f>'KYEI BEKIND - TAKORADI'!O51</f>
        <v>0.98693098983707783</v>
      </c>
      <c r="Q1468" s="433" t="str">
        <f>'KYEI BEKIND - TAKORADI'!P51</f>
        <v>C</v>
      </c>
      <c r="R1468" s="434">
        <f>'KYEI BEKIND - TAKORADI'!Q51</f>
        <v>0.77272727272727271</v>
      </c>
      <c r="S1468" s="443">
        <f>'KYEI BEKIND - TAKORADI'!R51</f>
        <v>1.3909090909090909E-2</v>
      </c>
      <c r="T1468" s="443">
        <f>'KYEI BEKIND - TAKORADI'!S51</f>
        <v>306.5151515151515</v>
      </c>
      <c r="U1468" s="433">
        <f>'KYEI BEKIND - TAKORADI'!T51</f>
        <v>30</v>
      </c>
      <c r="V1468" s="433">
        <f>'KYEI BEKIND - TAKORADI'!U51</f>
        <v>3</v>
      </c>
      <c r="W1468" s="433">
        <f>'KYEI BEKIND - TAKORADI'!V51</f>
        <v>33</v>
      </c>
      <c r="X1468" s="434">
        <f>'KYEI BEKIND - TAKORADI'!W51</f>
        <v>25.5</v>
      </c>
      <c r="Y1468" s="434">
        <f>'KYEI BEKIND - TAKORADI'!X51</f>
        <v>0</v>
      </c>
      <c r="Z1468" s="443">
        <f>'KYEI BEKIND - TAKORADI'!Y51</f>
        <v>0</v>
      </c>
      <c r="AA1468" s="444">
        <f>'KYEI BEKIND - TAKORADI'!Z51</f>
        <v>3.8823529411764706</v>
      </c>
      <c r="AB1468" s="446" t="str">
        <f>'KYEI BEKIND - TAKORADI'!AA51</f>
        <v>VERY HIGH-DON’T ORDER</v>
      </c>
      <c r="AC1468" s="443">
        <f>'KYEI BEKIND - TAKORADI'!AB51</f>
        <v>0</v>
      </c>
      <c r="AD1468" s="450">
        <f>Table1[[#This Row],[Stock Sell in/Sell out]]*Table1[[#This Row],[Stock Norm +Transit Time]]/Table1[[#This Row],[Stock Norm QTY]]</f>
        <v>128.11764705882354</v>
      </c>
      <c r="AE1468" s="443">
        <f>Table1[[#This Row],[Stock Norm +Transit Time]]*Table1[[#This Row],[Av. Daily Sales MT]]</f>
        <v>0.45900000000000002</v>
      </c>
    </row>
    <row r="1469" spans="1:31" hidden="1">
      <c r="A1469" s="433" t="s">
        <v>128</v>
      </c>
      <c r="B1469" s="433" t="s">
        <v>150</v>
      </c>
      <c r="C1469" s="433" t="str">
        <f>'KYEI BEKIND - TAKORADI'!B52</f>
        <v>W208</v>
      </c>
      <c r="D1469" s="433" t="str">
        <f>'KYEI BEKIND - TAKORADI'!C52</f>
        <v>ALIFE ROSE 40X100G</v>
      </c>
      <c r="E1469" s="433" t="str">
        <f>'KYEI BEKIND - TAKORADI'!D52</f>
        <v>SOAP</v>
      </c>
      <c r="F1469" s="433" t="str">
        <f>'KYEI BEKIND - TAKORADI'!E52</f>
        <v>ALIFE</v>
      </c>
      <c r="G1469" s="443">
        <f>'KYEI BEKIND - TAKORADI'!F52</f>
        <v>0.29866666666666686</v>
      </c>
      <c r="H1469" s="434">
        <f>'KYEI BEKIND - TAKORADI'!G52</f>
        <v>74</v>
      </c>
      <c r="I1469" s="443">
        <f>'KYEI BEKIND - TAKORADI'!H52</f>
        <v>6930.3333333333321</v>
      </c>
      <c r="J1469" s="433">
        <f>'KYEI BEKIND - TAKORADI'!I52</f>
        <v>0</v>
      </c>
      <c r="K1469" s="443">
        <f>'KYEI BEKIND - TAKORADI'!J52</f>
        <v>0</v>
      </c>
      <c r="L1469" s="443">
        <f>'KYEI BEKIND - TAKORADI'!K52</f>
        <v>0</v>
      </c>
      <c r="M1469" s="443">
        <f>'KYEI BEKIND - TAKORADI'!L52</f>
        <v>93.653153153153141</v>
      </c>
      <c r="N1469" s="433">
        <f>'KYEI BEKIND - TAKORADI'!M52</f>
        <v>30</v>
      </c>
      <c r="O1469" s="444">
        <f>'KYEI BEKIND - TAKORADI'!N52</f>
        <v>1.6530206674259134E-3</v>
      </c>
      <c r="P1469" s="433">
        <f>'KYEI BEKIND - TAKORADI'!O52</f>
        <v>0.98858401050450373</v>
      </c>
      <c r="Q1469" s="433" t="str">
        <f>'KYEI BEKIND - TAKORADI'!P52</f>
        <v>C</v>
      </c>
      <c r="R1469" s="434">
        <f>'KYEI BEKIND - TAKORADI'!Q52</f>
        <v>3.3636363636363638</v>
      </c>
      <c r="S1469" s="443">
        <f>'KYEI BEKIND - TAKORADI'!R52</f>
        <v>1.3575757575757585E-2</v>
      </c>
      <c r="T1469" s="443">
        <f>'KYEI BEKIND - TAKORADI'!S52</f>
        <v>315.01515151515144</v>
      </c>
      <c r="U1469" s="433">
        <f>'KYEI BEKIND - TAKORADI'!T52</f>
        <v>30</v>
      </c>
      <c r="V1469" s="433">
        <f>'KYEI BEKIND - TAKORADI'!U52</f>
        <v>3</v>
      </c>
      <c r="W1469" s="433">
        <f>'KYEI BEKIND - TAKORADI'!V52</f>
        <v>33</v>
      </c>
      <c r="X1469" s="434">
        <f>'KYEI BEKIND - TAKORADI'!W52</f>
        <v>111</v>
      </c>
      <c r="Y1469" s="434">
        <f>'KYEI BEKIND - TAKORADI'!X52</f>
        <v>111</v>
      </c>
      <c r="Z1469" s="443">
        <f>'KYEI BEKIND - TAKORADI'!Y52</f>
        <v>0.44800000000000029</v>
      </c>
      <c r="AA1469" s="444">
        <f>'KYEI BEKIND - TAKORADI'!Z52</f>
        <v>0</v>
      </c>
      <c r="AB1469" s="446" t="str">
        <f>'KYEI BEKIND - TAKORADI'!AA52</f>
        <v>VERY LOW-ORDER URGENTLY</v>
      </c>
      <c r="AC1469" s="443">
        <f>'KYEI BEKIND - TAKORADI'!AB52</f>
        <v>10395.499999999998</v>
      </c>
      <c r="AD1469" s="450">
        <f>Table1[[#This Row],[Stock Sell in/Sell out]]*Table1[[#This Row],[Stock Norm +Transit Time]]/Table1[[#This Row],[Stock Norm QTY]]</f>
        <v>0</v>
      </c>
      <c r="AE1469" s="443">
        <f>Table1[[#This Row],[Stock Norm +Transit Time]]*Table1[[#This Row],[Av. Daily Sales MT]]</f>
        <v>0.44800000000000029</v>
      </c>
    </row>
    <row r="1470" spans="1:31" hidden="1">
      <c r="A1470" s="433" t="s">
        <v>128</v>
      </c>
      <c r="B1470" s="433" t="s">
        <v>150</v>
      </c>
      <c r="C1470" s="433" t="str">
        <f>'KYEI BEKIND - TAKORADI'!B53</f>
        <v>W077</v>
      </c>
      <c r="D1470" s="433" t="str">
        <f>'KYEI BEKIND - TAKORADI'!C53</f>
        <v>ALIFE COCONUT 40 X 100G</v>
      </c>
      <c r="E1470" s="433" t="str">
        <f>'KYEI BEKIND - TAKORADI'!D53</f>
        <v>SOAP</v>
      </c>
      <c r="F1470" s="433" t="str">
        <f>'KYEI BEKIND - TAKORADI'!E53</f>
        <v>ALIFE</v>
      </c>
      <c r="G1470" s="443">
        <f>'KYEI BEKIND - TAKORADI'!F53</f>
        <v>0.26683333333333348</v>
      </c>
      <c r="H1470" s="434">
        <f>'KYEI BEKIND - TAKORADI'!G53</f>
        <v>66.333333333333329</v>
      </c>
      <c r="I1470" s="443">
        <f>'KYEI BEKIND - TAKORADI'!H53</f>
        <v>6736.7999999999993</v>
      </c>
      <c r="J1470" s="433">
        <f>'KYEI BEKIND - TAKORADI'!I53</f>
        <v>113</v>
      </c>
      <c r="K1470" s="443">
        <f>'KYEI BEKIND - TAKORADI'!J53</f>
        <v>0.45200000000000001</v>
      </c>
      <c r="L1470" s="443">
        <f>'KYEI BEKIND - TAKORADI'!K53</f>
        <v>11476.257286432161</v>
      </c>
      <c r="M1470" s="443">
        <f>'KYEI BEKIND - TAKORADI'!L53</f>
        <v>101.55979899497487</v>
      </c>
      <c r="N1470" s="433">
        <f>'KYEI BEKIND - TAKORADI'!M53</f>
        <v>20</v>
      </c>
      <c r="O1470" s="444">
        <f>'KYEI BEKIND - TAKORADI'!N53</f>
        <v>1.4768337547705845E-3</v>
      </c>
      <c r="P1470" s="433">
        <f>'KYEI BEKIND - TAKORADI'!O53</f>
        <v>0.99006084425927432</v>
      </c>
      <c r="Q1470" s="433" t="str">
        <f>'KYEI BEKIND - TAKORADI'!P53</f>
        <v>C</v>
      </c>
      <c r="R1470" s="434">
        <f>'KYEI BEKIND - TAKORADI'!Q53</f>
        <v>3.0151515151515151</v>
      </c>
      <c r="S1470" s="443">
        <f>'KYEI BEKIND - TAKORADI'!R53</f>
        <v>1.2128787878787885E-2</v>
      </c>
      <c r="T1470" s="443">
        <f>'KYEI BEKIND - TAKORADI'!S53</f>
        <v>306.21818181818179</v>
      </c>
      <c r="U1470" s="433">
        <f>'KYEI BEKIND - TAKORADI'!T53</f>
        <v>30</v>
      </c>
      <c r="V1470" s="433">
        <f>'KYEI BEKIND - TAKORADI'!U53</f>
        <v>3</v>
      </c>
      <c r="W1470" s="433">
        <f>'KYEI BEKIND - TAKORADI'!V53</f>
        <v>33</v>
      </c>
      <c r="X1470" s="434">
        <f>'KYEI BEKIND - TAKORADI'!W53</f>
        <v>99.5</v>
      </c>
      <c r="Y1470" s="434">
        <f>'KYEI BEKIND - TAKORADI'!X53</f>
        <v>0</v>
      </c>
      <c r="Z1470" s="443">
        <f>'KYEI BEKIND - TAKORADI'!Y53</f>
        <v>0</v>
      </c>
      <c r="AA1470" s="444">
        <f>'KYEI BEKIND - TAKORADI'!Z53</f>
        <v>1.135678391959799</v>
      </c>
      <c r="AB1470" s="446" t="str">
        <f>'KYEI BEKIND - TAKORADI'!AA53</f>
        <v>HIGH-DON’T ORDER</v>
      </c>
      <c r="AC1470" s="443">
        <f>'KYEI BEKIND - TAKORADI'!AB53</f>
        <v>0</v>
      </c>
      <c r="AD1470" s="450">
        <f>Table1[[#This Row],[Stock Sell in/Sell out]]*Table1[[#This Row],[Stock Norm +Transit Time]]/Table1[[#This Row],[Stock Norm QTY]]</f>
        <v>37.477386934673369</v>
      </c>
      <c r="AE1470" s="443">
        <f>Table1[[#This Row],[Stock Norm +Transit Time]]*Table1[[#This Row],[Av. Daily Sales MT]]</f>
        <v>0.40025000000000022</v>
      </c>
    </row>
    <row r="1471" spans="1:31" hidden="1">
      <c r="A1471" s="433" t="s">
        <v>128</v>
      </c>
      <c r="B1471" s="433" t="s">
        <v>150</v>
      </c>
      <c r="C1471" s="433" t="str">
        <f>'KYEI BEKIND - TAKORADI'!B54</f>
        <v>W198</v>
      </c>
      <c r="D1471" s="433" t="str">
        <f>'KYEI BEKIND - TAKORADI'!C54</f>
        <v>JAMAA DETERGENT 12PCH X 450G</v>
      </c>
      <c r="E1471" s="433" t="str">
        <f>'KYEI BEKIND - TAKORADI'!D54</f>
        <v>DETERGENT</v>
      </c>
      <c r="F1471" s="433" t="str">
        <f>'KYEI BEKIND - TAKORADI'!E54</f>
        <v>JAMAA</v>
      </c>
      <c r="G1471" s="443">
        <f>'KYEI BEKIND - TAKORADI'!F54</f>
        <v>0.26640000000000008</v>
      </c>
      <c r="H1471" s="434">
        <f>'KYEI BEKIND - TAKORADI'!G54</f>
        <v>49.333333333333329</v>
      </c>
      <c r="I1471" s="443">
        <f>'KYEI BEKIND - TAKORADI'!H54</f>
        <v>3213</v>
      </c>
      <c r="J1471" s="433">
        <f>'KYEI BEKIND - TAKORADI'!I54</f>
        <v>0</v>
      </c>
      <c r="K1471" s="443">
        <f>'KYEI BEKIND - TAKORADI'!J54</f>
        <v>0</v>
      </c>
      <c r="L1471" s="443">
        <f>'KYEI BEKIND - TAKORADI'!K54</f>
        <v>0</v>
      </c>
      <c r="M1471" s="443">
        <f>'KYEI BEKIND - TAKORADI'!L54</f>
        <v>65.128378378378386</v>
      </c>
      <c r="N1471" s="433">
        <f>'KYEI BEKIND - TAKORADI'!M54</f>
        <v>48</v>
      </c>
      <c r="O1471" s="444">
        <f>'KYEI BEKIND - TAKORADI'!N54</f>
        <v>1.4744353988915063E-3</v>
      </c>
      <c r="P1471" s="433">
        <f>'KYEI BEKIND - TAKORADI'!O54</f>
        <v>0.99153527965816579</v>
      </c>
      <c r="Q1471" s="433" t="str">
        <f>'KYEI BEKIND - TAKORADI'!P54</f>
        <v>C</v>
      </c>
      <c r="R1471" s="434">
        <f>'KYEI BEKIND - TAKORADI'!Q54</f>
        <v>2.2424242424242422</v>
      </c>
      <c r="S1471" s="443">
        <f>'KYEI BEKIND - TAKORADI'!R54</f>
        <v>1.2109090909090913E-2</v>
      </c>
      <c r="T1471" s="443">
        <f>'KYEI BEKIND - TAKORADI'!S54</f>
        <v>146.04545454545453</v>
      </c>
      <c r="U1471" s="433">
        <f>'KYEI BEKIND - TAKORADI'!T54</f>
        <v>30</v>
      </c>
      <c r="V1471" s="433">
        <f>'KYEI BEKIND - TAKORADI'!U54</f>
        <v>3</v>
      </c>
      <c r="W1471" s="433">
        <f>'KYEI BEKIND - TAKORADI'!V54</f>
        <v>33</v>
      </c>
      <c r="X1471" s="434">
        <f>'KYEI BEKIND - TAKORADI'!W54</f>
        <v>74</v>
      </c>
      <c r="Y1471" s="434">
        <f>'KYEI BEKIND - TAKORADI'!X54</f>
        <v>74</v>
      </c>
      <c r="Z1471" s="443">
        <f>'KYEI BEKIND - TAKORADI'!Y54</f>
        <v>0.39960000000000018</v>
      </c>
      <c r="AA1471" s="444">
        <f>'KYEI BEKIND - TAKORADI'!Z54</f>
        <v>0</v>
      </c>
      <c r="AB1471" s="446" t="str">
        <f>'KYEI BEKIND - TAKORADI'!AA54</f>
        <v>VERY LOW-ORDER URGENTLY</v>
      </c>
      <c r="AC1471" s="443">
        <f>'KYEI BEKIND - TAKORADI'!AB54</f>
        <v>4819.5000000000009</v>
      </c>
      <c r="AD1471" s="450">
        <f>Table1[[#This Row],[Stock Sell in/Sell out]]*Table1[[#This Row],[Stock Norm +Transit Time]]/Table1[[#This Row],[Stock Norm QTY]]</f>
        <v>0</v>
      </c>
      <c r="AE1471" s="443">
        <f>Table1[[#This Row],[Stock Norm +Transit Time]]*Table1[[#This Row],[Av. Daily Sales MT]]</f>
        <v>0.39960000000000012</v>
      </c>
    </row>
    <row r="1472" spans="1:31" hidden="1">
      <c r="A1472" s="433" t="s">
        <v>128</v>
      </c>
      <c r="B1472" s="433" t="s">
        <v>150</v>
      </c>
      <c r="C1472" s="433" t="str">
        <f>'KYEI BEKIND - TAKORADI'!B55</f>
        <v>W204</v>
      </c>
      <c r="D1472" s="433" t="str">
        <f>'KYEI BEKIND - TAKORADI'!C55</f>
        <v>ALIFE COCONUT 18X200G</v>
      </c>
      <c r="E1472" s="433" t="str">
        <f>'KYEI BEKIND - TAKORADI'!D55</f>
        <v>SOAP</v>
      </c>
      <c r="F1472" s="433" t="str">
        <f>'KYEI BEKIND - TAKORADI'!E55</f>
        <v>ALIFE</v>
      </c>
      <c r="G1472" s="443">
        <f>'KYEI BEKIND - TAKORADI'!F55</f>
        <v>0.22439999999999982</v>
      </c>
      <c r="H1472" s="434">
        <f>'KYEI BEKIND - TAKORADI'!G55</f>
        <v>61.333333333333329</v>
      </c>
      <c r="I1472" s="443">
        <f>'KYEI BEKIND - TAKORADI'!H55</f>
        <v>5813.3866666666672</v>
      </c>
      <c r="J1472" s="433">
        <f>'KYEI BEKIND - TAKORADI'!I55</f>
        <v>10</v>
      </c>
      <c r="K1472" s="443">
        <f>'KYEI BEKIND - TAKORADI'!J55</f>
        <v>3.5999999999999997E-2</v>
      </c>
      <c r="L1472" s="443">
        <f>'KYEI BEKIND - TAKORADI'!K55</f>
        <v>947.83478260869583</v>
      </c>
      <c r="M1472" s="443">
        <f>'KYEI BEKIND - TAKORADI'!L55</f>
        <v>94.783478260869586</v>
      </c>
      <c r="N1472" s="433">
        <f>'KYEI BEKIND - TAKORADI'!M55</f>
        <v>40</v>
      </c>
      <c r="O1472" s="444">
        <f>'KYEI BEKIND - TAKORADI'!N55</f>
        <v>1.241979367534736E-3</v>
      </c>
      <c r="P1472" s="433">
        <f>'KYEI BEKIND - TAKORADI'!O55</f>
        <v>0.99277725902570058</v>
      </c>
      <c r="Q1472" s="433" t="str">
        <f>'KYEI BEKIND - TAKORADI'!P55</f>
        <v>C</v>
      </c>
      <c r="R1472" s="434">
        <f>'KYEI BEKIND - TAKORADI'!Q55</f>
        <v>2.7878787878787876</v>
      </c>
      <c r="S1472" s="443">
        <f>'KYEI BEKIND - TAKORADI'!R55</f>
        <v>1.0199999999999992E-2</v>
      </c>
      <c r="T1472" s="443">
        <f>'KYEI BEKIND - TAKORADI'!S55</f>
        <v>264.24484848484849</v>
      </c>
      <c r="U1472" s="433">
        <f>'KYEI BEKIND - TAKORADI'!T55</f>
        <v>30</v>
      </c>
      <c r="V1472" s="433">
        <f>'KYEI BEKIND - TAKORADI'!U55</f>
        <v>3</v>
      </c>
      <c r="W1472" s="433">
        <f>'KYEI BEKIND - TAKORADI'!V55</f>
        <v>33</v>
      </c>
      <c r="X1472" s="434">
        <f>'KYEI BEKIND - TAKORADI'!W55</f>
        <v>91.999999999999986</v>
      </c>
      <c r="Y1472" s="434">
        <f>'KYEI BEKIND - TAKORADI'!X55</f>
        <v>81.999999999999986</v>
      </c>
      <c r="Z1472" s="443">
        <f>'KYEI BEKIND - TAKORADI'!Y55</f>
        <v>0.30001304347826063</v>
      </c>
      <c r="AA1472" s="444">
        <f>'KYEI BEKIND - TAKORADI'!Z55</f>
        <v>0.10869565217391305</v>
      </c>
      <c r="AB1472" s="446" t="str">
        <f>'KYEI BEKIND - TAKORADI'!AA55</f>
        <v>VERY LOW-ORDER URGENTLY</v>
      </c>
      <c r="AC1472" s="443">
        <f>'KYEI BEKIND - TAKORADI'!AB55</f>
        <v>7772.2452173913043</v>
      </c>
      <c r="AD1472" s="450">
        <f>Table1[[#This Row],[Stock Sell in/Sell out]]*Table1[[#This Row],[Stock Norm +Transit Time]]/Table1[[#This Row],[Stock Norm QTY]]</f>
        <v>3.5869565217391308</v>
      </c>
      <c r="AE1472" s="443">
        <f>Table1[[#This Row],[Stock Norm +Transit Time]]*Table1[[#This Row],[Av. Daily Sales MT]]</f>
        <v>0.33659999999999973</v>
      </c>
    </row>
    <row r="1473" spans="1:31" hidden="1">
      <c r="A1473" s="433" t="s">
        <v>128</v>
      </c>
      <c r="B1473" s="433" t="s">
        <v>150</v>
      </c>
      <c r="C1473" s="433" t="str">
        <f>'KYEI BEKIND - TAKORADI'!B56</f>
        <v>W164</v>
      </c>
      <c r="D1473" s="433" t="str">
        <f>'KYEI BEKIND - TAKORADI'!C56</f>
        <v>EAZZY 800G</v>
      </c>
      <c r="E1473" s="433" t="str">
        <f>'KYEI BEKIND - TAKORADI'!D56</f>
        <v>SOAP</v>
      </c>
      <c r="F1473" s="433" t="str">
        <f>'KYEI BEKIND - TAKORADI'!E56</f>
        <v>EAZZY</v>
      </c>
      <c r="G1473" s="443">
        <f>'KYEI BEKIND - TAKORADI'!F56</f>
        <v>0.22186666666666668</v>
      </c>
      <c r="H1473" s="434">
        <f>'KYEI BEKIND - TAKORADI'!G56</f>
        <v>17.333333333333332</v>
      </c>
      <c r="I1473" s="443">
        <f>'KYEI BEKIND - TAKORADI'!H56</f>
        <v>2774</v>
      </c>
      <c r="J1473" s="433">
        <f>'KYEI BEKIND - TAKORADI'!I56</f>
        <v>64</v>
      </c>
      <c r="K1473" s="443">
        <f>'KYEI BEKIND - TAKORADI'!J56</f>
        <v>0.81920000000000004</v>
      </c>
      <c r="L1473" s="443">
        <f>'KYEI BEKIND - TAKORADI'!K56</f>
        <v>10242.461538461539</v>
      </c>
      <c r="M1473" s="443">
        <f>'KYEI BEKIND - TAKORADI'!L56</f>
        <v>160.03846153846155</v>
      </c>
      <c r="N1473" s="433">
        <f>'KYEI BEKIND - TAKORADI'!M56</f>
        <v>24</v>
      </c>
      <c r="O1473" s="444">
        <f>'KYEI BEKIND - TAKORADI'!N56</f>
        <v>1.2279582100878208E-3</v>
      </c>
      <c r="P1473" s="433">
        <f>'KYEI BEKIND - TAKORADI'!O56</f>
        <v>0.99400521723578839</v>
      </c>
      <c r="Q1473" s="433" t="str">
        <f>'KYEI BEKIND - TAKORADI'!P56</f>
        <v>C</v>
      </c>
      <c r="R1473" s="434">
        <f>'KYEI BEKIND - TAKORADI'!Q56</f>
        <v>0.78787878787878785</v>
      </c>
      <c r="S1473" s="443">
        <f>'KYEI BEKIND - TAKORADI'!R56</f>
        <v>1.0084848484848486E-2</v>
      </c>
      <c r="T1473" s="443">
        <f>'KYEI BEKIND - TAKORADI'!S56</f>
        <v>126.09090909090909</v>
      </c>
      <c r="U1473" s="433">
        <f>'KYEI BEKIND - TAKORADI'!T56</f>
        <v>30</v>
      </c>
      <c r="V1473" s="433">
        <f>'KYEI BEKIND - TAKORADI'!U56</f>
        <v>3</v>
      </c>
      <c r="W1473" s="433">
        <f>'KYEI BEKIND - TAKORADI'!V56</f>
        <v>33</v>
      </c>
      <c r="X1473" s="434">
        <f>'KYEI BEKIND - TAKORADI'!W56</f>
        <v>26</v>
      </c>
      <c r="Y1473" s="434">
        <f>'KYEI BEKIND - TAKORADI'!X56</f>
        <v>0</v>
      </c>
      <c r="Z1473" s="443">
        <f>'KYEI BEKIND - TAKORADI'!Y56</f>
        <v>0</v>
      </c>
      <c r="AA1473" s="444">
        <f>'KYEI BEKIND - TAKORADI'!Z56</f>
        <v>2.4615384615384617</v>
      </c>
      <c r="AB1473" s="446" t="str">
        <f>'KYEI BEKIND - TAKORADI'!AA56</f>
        <v>VERY HIGH-DON’T ORDER</v>
      </c>
      <c r="AC1473" s="443">
        <f>'KYEI BEKIND - TAKORADI'!AB56</f>
        <v>0</v>
      </c>
      <c r="AD1473" s="450">
        <f>Table1[[#This Row],[Stock Sell in/Sell out]]*Table1[[#This Row],[Stock Norm +Transit Time]]/Table1[[#This Row],[Stock Norm QTY]]</f>
        <v>81.230769230769226</v>
      </c>
      <c r="AE1473" s="443">
        <f>Table1[[#This Row],[Stock Norm +Transit Time]]*Table1[[#This Row],[Av. Daily Sales MT]]</f>
        <v>0.33280000000000004</v>
      </c>
    </row>
    <row r="1474" spans="1:31" hidden="1">
      <c r="A1474" s="433" t="s">
        <v>128</v>
      </c>
      <c r="B1474" s="433" t="s">
        <v>150</v>
      </c>
      <c r="C1474" s="433" t="str">
        <f>'KYEI BEKIND - TAKORADI'!B57</f>
        <v>W021</v>
      </c>
      <c r="D1474" s="433" t="str">
        <f>'KYEI BEKIND - TAKORADI'!C57</f>
        <v>FRYTOL OIL 10L</v>
      </c>
      <c r="E1474" s="433" t="str">
        <f>'KYEI BEKIND - TAKORADI'!D57</f>
        <v>COOKING OIL</v>
      </c>
      <c r="F1474" s="433" t="str">
        <f>'KYEI BEKIND - TAKORADI'!E57</f>
        <v>FRYTOL</v>
      </c>
      <c r="G1474" s="443">
        <f>'KYEI BEKIND - TAKORADI'!F57</f>
        <v>0.20400000000000001</v>
      </c>
      <c r="H1474" s="434">
        <f>'KYEI BEKIND - TAKORADI'!G57</f>
        <v>22.666666666666664</v>
      </c>
      <c r="I1474" s="443">
        <f>'KYEI BEKIND - TAKORADI'!H57</f>
        <v>7049.3333333333339</v>
      </c>
      <c r="J1474" s="433">
        <f>'KYEI BEKIND - TAKORADI'!I57</f>
        <v>140</v>
      </c>
      <c r="K1474" s="443">
        <f>'KYEI BEKIND - TAKORADI'!J57</f>
        <v>1.26</v>
      </c>
      <c r="L1474" s="443">
        <f>'KYEI BEKIND - TAKORADI'!K57</f>
        <v>43540.000000000007</v>
      </c>
      <c r="M1474" s="443">
        <f>'KYEI BEKIND - TAKORADI'!L57</f>
        <v>311.00000000000006</v>
      </c>
      <c r="N1474" s="433">
        <f>'KYEI BEKIND - TAKORADI'!M57</f>
        <v>40</v>
      </c>
      <c r="O1474" s="444">
        <f>'KYEI BEKIND - TAKORADI'!N57</f>
        <v>1.1290721523043064E-3</v>
      </c>
      <c r="P1474" s="433">
        <f>'KYEI BEKIND - TAKORADI'!O57</f>
        <v>0.99513428938809267</v>
      </c>
      <c r="Q1474" s="433" t="str">
        <f>'KYEI BEKIND - TAKORADI'!P57</f>
        <v>C</v>
      </c>
      <c r="R1474" s="434">
        <f>'KYEI BEKIND - TAKORADI'!Q57</f>
        <v>1.0303030303030303</v>
      </c>
      <c r="S1474" s="443">
        <f>'KYEI BEKIND - TAKORADI'!R57</f>
        <v>9.2727272727272728E-3</v>
      </c>
      <c r="T1474" s="443">
        <f>'KYEI BEKIND - TAKORADI'!S57</f>
        <v>320.42424242424244</v>
      </c>
      <c r="U1474" s="433">
        <f>'KYEI BEKIND - TAKORADI'!T57</f>
        <v>30</v>
      </c>
      <c r="V1474" s="433">
        <f>'KYEI BEKIND - TAKORADI'!U57</f>
        <v>3</v>
      </c>
      <c r="W1474" s="433">
        <f>'KYEI BEKIND - TAKORADI'!V57</f>
        <v>33</v>
      </c>
      <c r="X1474" s="434">
        <f>'KYEI BEKIND - TAKORADI'!W57</f>
        <v>34</v>
      </c>
      <c r="Y1474" s="434">
        <f>'KYEI BEKIND - TAKORADI'!X57</f>
        <v>0</v>
      </c>
      <c r="Z1474" s="443">
        <f>'KYEI BEKIND - TAKORADI'!Y57</f>
        <v>0</v>
      </c>
      <c r="AA1474" s="444">
        <f>'KYEI BEKIND - TAKORADI'!Z57</f>
        <v>4.117647058823529</v>
      </c>
      <c r="AB1474" s="446" t="str">
        <f>'KYEI BEKIND - TAKORADI'!AA57</f>
        <v>VERY HIGH-DON’T ORDER</v>
      </c>
      <c r="AC1474" s="443">
        <f>'KYEI BEKIND - TAKORADI'!AB57</f>
        <v>0</v>
      </c>
      <c r="AD1474" s="450">
        <f>Table1[[#This Row],[Stock Sell in/Sell out]]*Table1[[#This Row],[Stock Norm +Transit Time]]/Table1[[#This Row],[Stock Norm QTY]]</f>
        <v>135.88235294117646</v>
      </c>
      <c r="AE1474" s="443">
        <f>Table1[[#This Row],[Stock Norm +Transit Time]]*Table1[[#This Row],[Av. Daily Sales MT]]</f>
        <v>0.30599999999999999</v>
      </c>
    </row>
    <row r="1475" spans="1:31" hidden="1">
      <c r="A1475" s="433" t="s">
        <v>128</v>
      </c>
      <c r="B1475" s="433" t="s">
        <v>150</v>
      </c>
      <c r="C1475" s="433" t="str">
        <f>'KYEI BEKIND - TAKORADI'!B58</f>
        <v>W191</v>
      </c>
      <c r="D1475" s="433" t="str">
        <f>'KYEI BEKIND - TAKORADI'!C58</f>
        <v>DETERGENT 2KG X 4PCH</v>
      </c>
      <c r="E1475" s="433" t="str">
        <f>'KYEI BEKIND - TAKORADI'!D58</f>
        <v>DETERGENT</v>
      </c>
      <c r="F1475" s="433" t="str">
        <f>'KYEI BEKIND - TAKORADI'!E58</f>
        <v>JAMAA</v>
      </c>
      <c r="G1475" s="443">
        <f>'KYEI BEKIND - TAKORADI'!F58</f>
        <v>0.20000000000000007</v>
      </c>
      <c r="H1475" s="434">
        <f>'KYEI BEKIND - TAKORADI'!G58</f>
        <v>24.666666666666668</v>
      </c>
      <c r="I1475" s="443">
        <f>'KYEI BEKIND - TAKORADI'!H58</f>
        <v>2386.6666666666665</v>
      </c>
      <c r="J1475" s="433">
        <f>'KYEI BEKIND - TAKORADI'!I58</f>
        <v>112</v>
      </c>
      <c r="K1475" s="443">
        <f>'KYEI BEKIND - TAKORADI'!J58</f>
        <v>0.89600000000000002</v>
      </c>
      <c r="L1475" s="443">
        <f>'KYEI BEKIND - TAKORADI'!K58</f>
        <v>10836.756756756755</v>
      </c>
      <c r="M1475" s="443">
        <f>'KYEI BEKIND - TAKORADI'!L58</f>
        <v>96.756756756756744</v>
      </c>
      <c r="N1475" s="433">
        <f>'KYEI BEKIND - TAKORADI'!M58</f>
        <v>4</v>
      </c>
      <c r="O1475" s="444">
        <f>'KYEI BEKIND - TAKORADI'!N58</f>
        <v>1.106933482651281E-3</v>
      </c>
      <c r="P1475" s="433">
        <f>'KYEI BEKIND - TAKORADI'!O58</f>
        <v>0.9962412228707439</v>
      </c>
      <c r="Q1475" s="433" t="str">
        <f>'KYEI BEKIND - TAKORADI'!P58</f>
        <v>C</v>
      </c>
      <c r="R1475" s="434">
        <f>'KYEI BEKIND - TAKORADI'!Q58</f>
        <v>1.1212121212121213</v>
      </c>
      <c r="S1475" s="443">
        <f>'KYEI BEKIND - TAKORADI'!R58</f>
        <v>9.0909090909090939E-3</v>
      </c>
      <c r="T1475" s="443">
        <f>'KYEI BEKIND - TAKORADI'!S58</f>
        <v>108.48484848484848</v>
      </c>
      <c r="U1475" s="433">
        <f>'KYEI BEKIND - TAKORADI'!T58</f>
        <v>30</v>
      </c>
      <c r="V1475" s="433">
        <f>'KYEI BEKIND - TAKORADI'!U58</f>
        <v>3</v>
      </c>
      <c r="W1475" s="433">
        <f>'KYEI BEKIND - TAKORADI'!V58</f>
        <v>33</v>
      </c>
      <c r="X1475" s="434">
        <f>'KYEI BEKIND - TAKORADI'!W58</f>
        <v>37.000000000000007</v>
      </c>
      <c r="Y1475" s="434">
        <f>'KYEI BEKIND - TAKORADI'!X58</f>
        <v>0</v>
      </c>
      <c r="Z1475" s="443">
        <f>'KYEI BEKIND - TAKORADI'!Y58</f>
        <v>0</v>
      </c>
      <c r="AA1475" s="444">
        <f>'KYEI BEKIND - TAKORADI'!Z58</f>
        <v>3.0270270270270263</v>
      </c>
      <c r="AB1475" s="446" t="str">
        <f>'KYEI BEKIND - TAKORADI'!AA58</f>
        <v>VERY HIGH-DON’T ORDER</v>
      </c>
      <c r="AC1475" s="443">
        <f>'KYEI BEKIND - TAKORADI'!AB58</f>
        <v>0</v>
      </c>
      <c r="AD1475" s="450">
        <f>Table1[[#This Row],[Stock Sell in/Sell out]]*Table1[[#This Row],[Stock Norm +Transit Time]]/Table1[[#This Row],[Stock Norm QTY]]</f>
        <v>99.891891891891873</v>
      </c>
      <c r="AE1475" s="443">
        <f>Table1[[#This Row],[Stock Norm +Transit Time]]*Table1[[#This Row],[Av. Daily Sales MT]]</f>
        <v>0.3000000000000001</v>
      </c>
    </row>
    <row r="1476" spans="1:31" hidden="1">
      <c r="A1476" s="433" t="s">
        <v>128</v>
      </c>
      <c r="B1476" s="433" t="s">
        <v>150</v>
      </c>
      <c r="C1476" s="433" t="str">
        <f>'KYEI BEKIND - TAKORADI'!B59</f>
        <v>W150</v>
      </c>
      <c r="D1476" s="433" t="str">
        <f>'KYEI BEKIND - TAKORADI'!C59</f>
        <v>FRYTOL 0.9L X 12 BTL</v>
      </c>
      <c r="E1476" s="433" t="str">
        <f>'KYEI BEKIND - TAKORADI'!D59</f>
        <v>COOKING OIL</v>
      </c>
      <c r="F1476" s="433" t="str">
        <f>'KYEI BEKIND - TAKORADI'!E59</f>
        <v>FRYTOL</v>
      </c>
      <c r="G1476" s="443">
        <f>'KYEI BEKIND - TAKORADI'!F59</f>
        <v>0.18720000000000003</v>
      </c>
      <c r="H1476" s="434">
        <f>'KYEI BEKIND - TAKORADI'!G59</f>
        <v>18</v>
      </c>
      <c r="I1476" s="443">
        <f>'KYEI BEKIND - TAKORADI'!H59</f>
        <v>4626</v>
      </c>
      <c r="J1476" s="433">
        <f>'KYEI BEKIND - TAKORADI'!I59</f>
        <v>38</v>
      </c>
      <c r="K1476" s="443">
        <f>'KYEI BEKIND - TAKORADI'!J59</f>
        <v>0.3952</v>
      </c>
      <c r="L1476" s="443">
        <f>'KYEI BEKIND - TAKORADI'!K59</f>
        <v>9766</v>
      </c>
      <c r="M1476" s="443">
        <f>'KYEI BEKIND - TAKORADI'!L59</f>
        <v>257</v>
      </c>
      <c r="N1476" s="433">
        <f>'KYEI BEKIND - TAKORADI'!M59</f>
        <v>10</v>
      </c>
      <c r="O1476" s="444">
        <f>'KYEI BEKIND - TAKORADI'!N59</f>
        <v>1.0360897397615988E-3</v>
      </c>
      <c r="P1476" s="433">
        <f>'KYEI BEKIND - TAKORADI'!O59</f>
        <v>0.99727731261050545</v>
      </c>
      <c r="Q1476" s="433" t="str">
        <f>'KYEI BEKIND - TAKORADI'!P59</f>
        <v>C</v>
      </c>
      <c r="R1476" s="434">
        <f>'KYEI BEKIND - TAKORADI'!Q59</f>
        <v>0.81818181818181823</v>
      </c>
      <c r="S1476" s="443">
        <f>'KYEI BEKIND - TAKORADI'!R59</f>
        <v>8.5090909090909106E-3</v>
      </c>
      <c r="T1476" s="443">
        <f>'KYEI BEKIND - TAKORADI'!S59</f>
        <v>210.27272727272728</v>
      </c>
      <c r="U1476" s="433">
        <f>'KYEI BEKIND - TAKORADI'!T59</f>
        <v>30</v>
      </c>
      <c r="V1476" s="433">
        <f>'KYEI BEKIND - TAKORADI'!U59</f>
        <v>3</v>
      </c>
      <c r="W1476" s="433">
        <f>'KYEI BEKIND - TAKORADI'!V59</f>
        <v>33</v>
      </c>
      <c r="X1476" s="434">
        <f>'KYEI BEKIND - TAKORADI'!W59</f>
        <v>27</v>
      </c>
      <c r="Y1476" s="434">
        <f>'KYEI BEKIND - TAKORADI'!X59</f>
        <v>0</v>
      </c>
      <c r="Z1476" s="443">
        <f>'KYEI BEKIND - TAKORADI'!Y59</f>
        <v>0</v>
      </c>
      <c r="AA1476" s="444">
        <f>'KYEI BEKIND - TAKORADI'!Z59</f>
        <v>1.4074074074074074</v>
      </c>
      <c r="AB1476" s="446" t="str">
        <f>'KYEI BEKIND - TAKORADI'!AA59</f>
        <v>HIGH-DON’T ORDER</v>
      </c>
      <c r="AC1476" s="443">
        <f>'KYEI BEKIND - TAKORADI'!AB59</f>
        <v>0</v>
      </c>
      <c r="AD1476" s="450">
        <f>Table1[[#This Row],[Stock Sell in/Sell out]]*Table1[[#This Row],[Stock Norm +Transit Time]]/Table1[[#This Row],[Stock Norm QTY]]</f>
        <v>46.444444444444443</v>
      </c>
      <c r="AE1476" s="443">
        <f>Table1[[#This Row],[Stock Norm +Transit Time]]*Table1[[#This Row],[Av. Daily Sales MT]]</f>
        <v>0.28080000000000005</v>
      </c>
    </row>
    <row r="1477" spans="1:31" hidden="1">
      <c r="A1477" s="433" t="s">
        <v>128</v>
      </c>
      <c r="B1477" s="433" t="s">
        <v>150</v>
      </c>
      <c r="C1477" s="433" t="str">
        <f>'KYEI BEKIND - TAKORADI'!B60</f>
        <v>W229</v>
      </c>
      <c r="D1477" s="433" t="str">
        <f>'KYEI BEKIND - TAKORADI'!C60</f>
        <v xml:space="preserve">EAZZY DETERGENT 40PCH X 160G </v>
      </c>
      <c r="E1477" s="433" t="str">
        <f>'KYEI BEKIND - TAKORADI'!D60</f>
        <v>DETERGENT</v>
      </c>
      <c r="F1477" s="433" t="str">
        <f>'KYEI BEKIND - TAKORADI'!E60</f>
        <v>EAZZY</v>
      </c>
      <c r="G1477" s="443">
        <f>'KYEI BEKIND - TAKORADI'!F60</f>
        <v>0.18559999999999999</v>
      </c>
      <c r="H1477" s="434">
        <f>'KYEI BEKIND - TAKORADI'!G60</f>
        <v>29</v>
      </c>
      <c r="I1477" s="443">
        <f>'KYEI BEKIND - TAKORADI'!H60</f>
        <v>1856</v>
      </c>
      <c r="J1477" s="433">
        <f>'KYEI BEKIND - TAKORADI'!I60</f>
        <v>91</v>
      </c>
      <c r="K1477" s="443">
        <f>'KYEI BEKIND - TAKORADI'!J60</f>
        <v>0.58240000000000003</v>
      </c>
      <c r="L1477" s="443">
        <f>'KYEI BEKIND - TAKORADI'!K60</f>
        <v>5824</v>
      </c>
      <c r="M1477" s="443">
        <f>'KYEI BEKIND - TAKORADI'!L60</f>
        <v>64</v>
      </c>
      <c r="N1477" s="433">
        <f>'KYEI BEKIND - TAKORADI'!M60</f>
        <v>40</v>
      </c>
      <c r="O1477" s="444">
        <f>'KYEI BEKIND - TAKORADI'!N60</f>
        <v>1.0272342719003884E-3</v>
      </c>
      <c r="P1477" s="433">
        <f>'KYEI BEKIND - TAKORADI'!O60</f>
        <v>0.99830454688240589</v>
      </c>
      <c r="Q1477" s="433" t="str">
        <f>'KYEI BEKIND - TAKORADI'!P60</f>
        <v>C</v>
      </c>
      <c r="R1477" s="434">
        <f>'KYEI BEKIND - TAKORADI'!Q60</f>
        <v>1.3181818181818181</v>
      </c>
      <c r="S1477" s="443">
        <f>'KYEI BEKIND - TAKORADI'!R60</f>
        <v>8.4363636363636359E-3</v>
      </c>
      <c r="T1477" s="443">
        <f>'KYEI BEKIND - TAKORADI'!S60</f>
        <v>84.36363636363636</v>
      </c>
      <c r="U1477" s="433">
        <f>'KYEI BEKIND - TAKORADI'!T60</f>
        <v>30</v>
      </c>
      <c r="V1477" s="433">
        <f>'KYEI BEKIND - TAKORADI'!U60</f>
        <v>3</v>
      </c>
      <c r="W1477" s="433">
        <f>'KYEI BEKIND - TAKORADI'!V60</f>
        <v>33</v>
      </c>
      <c r="X1477" s="434">
        <f>'KYEI BEKIND - TAKORADI'!W60</f>
        <v>43.5</v>
      </c>
      <c r="Y1477" s="434">
        <f>'KYEI BEKIND - TAKORADI'!X60</f>
        <v>0</v>
      </c>
      <c r="Z1477" s="443">
        <f>'KYEI BEKIND - TAKORADI'!Y60</f>
        <v>0</v>
      </c>
      <c r="AA1477" s="444">
        <f>'KYEI BEKIND - TAKORADI'!Z60</f>
        <v>2.0919540229885056</v>
      </c>
      <c r="AB1477" s="446" t="str">
        <f>'KYEI BEKIND - TAKORADI'!AA60</f>
        <v>VERY HIGH-DON’T ORDER</v>
      </c>
      <c r="AC1477" s="443">
        <f>'KYEI BEKIND - TAKORADI'!AB60</f>
        <v>0</v>
      </c>
      <c r="AD1477" s="450">
        <f>Table1[[#This Row],[Stock Sell in/Sell out]]*Table1[[#This Row],[Stock Norm +Transit Time]]/Table1[[#This Row],[Stock Norm QTY]]</f>
        <v>69.034482758620683</v>
      </c>
      <c r="AE1477" s="443">
        <f>Table1[[#This Row],[Stock Norm +Transit Time]]*Table1[[#This Row],[Av. Daily Sales MT]]</f>
        <v>0.27839999999999998</v>
      </c>
    </row>
    <row r="1478" spans="1:31" hidden="1">
      <c r="A1478" s="433" t="s">
        <v>128</v>
      </c>
      <c r="B1478" s="433" t="s">
        <v>150</v>
      </c>
      <c r="C1478" s="433" t="str">
        <f>'KYEI BEKIND - TAKORADI'!B61</f>
        <v>W230</v>
      </c>
      <c r="D1478" s="433" t="str">
        <f>'KYEI BEKIND - TAKORADI'!C61</f>
        <v>EAZZY DETERGENT 10PCH X 850G</v>
      </c>
      <c r="E1478" s="433" t="str">
        <f>'KYEI BEKIND - TAKORADI'!D61</f>
        <v>DETERGENT</v>
      </c>
      <c r="F1478" s="433" t="str">
        <f>'KYEI BEKIND - TAKORADI'!E61</f>
        <v>EAZZY</v>
      </c>
      <c r="G1478" s="443">
        <f>'KYEI BEKIND - TAKORADI'!F61</f>
        <v>0.17566666666666672</v>
      </c>
      <c r="H1478" s="434">
        <f>'KYEI BEKIND - TAKORADI'!G61</f>
        <v>20.666666666666668</v>
      </c>
      <c r="I1478" s="443">
        <f>'KYEI BEKIND - TAKORADI'!H61</f>
        <v>1942.6666666666667</v>
      </c>
      <c r="J1478" s="433">
        <f>'KYEI BEKIND - TAKORADI'!I61</f>
        <v>108</v>
      </c>
      <c r="K1478" s="443">
        <f>'KYEI BEKIND - TAKORADI'!J61</f>
        <v>0.91800000000000004</v>
      </c>
      <c r="L1478" s="443">
        <f>'KYEI BEKIND - TAKORADI'!K61</f>
        <v>10152</v>
      </c>
      <c r="M1478" s="443">
        <f>'KYEI BEKIND - TAKORADI'!L61</f>
        <v>94</v>
      </c>
      <c r="N1478" s="433">
        <f>'KYEI BEKIND - TAKORADI'!M61</f>
        <v>20</v>
      </c>
      <c r="O1478" s="444">
        <f>'KYEI BEKIND - TAKORADI'!N61</f>
        <v>9.7225657559537508E-4</v>
      </c>
      <c r="P1478" s="433">
        <f>'KYEI BEKIND - TAKORADI'!O61</f>
        <v>0.99927680345800129</v>
      </c>
      <c r="Q1478" s="433" t="str">
        <f>'KYEI BEKIND - TAKORADI'!P61</f>
        <v>C</v>
      </c>
      <c r="R1478" s="434">
        <f>'KYEI BEKIND - TAKORADI'!Q61</f>
        <v>0.93939393939393945</v>
      </c>
      <c r="S1478" s="443">
        <f>'KYEI BEKIND - TAKORADI'!R61</f>
        <v>7.984848484848487E-3</v>
      </c>
      <c r="T1478" s="443">
        <f>'KYEI BEKIND - TAKORADI'!S61</f>
        <v>88.303030303030312</v>
      </c>
      <c r="U1478" s="433">
        <f>'KYEI BEKIND - TAKORADI'!T61</f>
        <v>30</v>
      </c>
      <c r="V1478" s="433">
        <f>'KYEI BEKIND - TAKORADI'!U61</f>
        <v>3</v>
      </c>
      <c r="W1478" s="433">
        <f>'KYEI BEKIND - TAKORADI'!V61</f>
        <v>33</v>
      </c>
      <c r="X1478" s="434">
        <f>'KYEI BEKIND - TAKORADI'!W61</f>
        <v>31</v>
      </c>
      <c r="Y1478" s="434">
        <f>'KYEI BEKIND - TAKORADI'!X61</f>
        <v>0</v>
      </c>
      <c r="Z1478" s="443">
        <f>'KYEI BEKIND - TAKORADI'!Y61</f>
        <v>0</v>
      </c>
      <c r="AA1478" s="444">
        <f>'KYEI BEKIND - TAKORADI'!Z61</f>
        <v>3.4838709677419355</v>
      </c>
      <c r="AB1478" s="446" t="str">
        <f>'KYEI BEKIND - TAKORADI'!AA61</f>
        <v>VERY HIGH-DON’T ORDER</v>
      </c>
      <c r="AC1478" s="443">
        <f>'KYEI BEKIND - TAKORADI'!AB61</f>
        <v>0</v>
      </c>
      <c r="AD1478" s="450">
        <f>Table1[[#This Row],[Stock Sell in/Sell out]]*Table1[[#This Row],[Stock Norm +Transit Time]]/Table1[[#This Row],[Stock Norm QTY]]</f>
        <v>114.96774193548387</v>
      </c>
      <c r="AE1478" s="443">
        <f>Table1[[#This Row],[Stock Norm +Transit Time]]*Table1[[#This Row],[Av. Daily Sales MT]]</f>
        <v>0.26350000000000007</v>
      </c>
    </row>
    <row r="1479" spans="1:31" hidden="1">
      <c r="A1479" s="433" t="s">
        <v>128</v>
      </c>
      <c r="B1479" s="433" t="s">
        <v>150</v>
      </c>
      <c r="C1479" s="433" t="str">
        <f>'KYEI BEKIND - TAKORADI'!B62</f>
        <v>W236</v>
      </c>
      <c r="D1479" s="433" t="str">
        <f>'KYEI BEKIND - TAKORADI'!C62</f>
        <v xml:space="preserve">ALIFE ALOE VERA SOAP 40 X 100G </v>
      </c>
      <c r="E1479" s="433" t="str">
        <f>'KYEI BEKIND - TAKORADI'!D62</f>
        <v>SOAP</v>
      </c>
      <c r="F1479" s="433" t="str">
        <f>'KYEI BEKIND - TAKORADI'!E62</f>
        <v>ALIFE</v>
      </c>
      <c r="G1479" s="443">
        <f>'KYEI BEKIND - TAKORADI'!F62</f>
        <v>0.13066666666666676</v>
      </c>
      <c r="H1479" s="434">
        <f>'KYEI BEKIND - TAKORADI'!G62</f>
        <v>32.666666666666664</v>
      </c>
      <c r="I1479" s="443">
        <f>'KYEI BEKIND - TAKORADI'!H62</f>
        <v>2162.0733333333328</v>
      </c>
      <c r="J1479" s="433">
        <f>'KYEI BEKIND - TAKORADI'!I62</f>
        <v>0</v>
      </c>
      <c r="K1479" s="443">
        <f>'KYEI BEKIND - TAKORADI'!J62</f>
        <v>0</v>
      </c>
      <c r="L1479" s="443">
        <f>'KYEI BEKIND - TAKORADI'!K62</f>
        <v>0</v>
      </c>
      <c r="M1479" s="443">
        <f>'KYEI BEKIND - TAKORADI'!L62</f>
        <v>66.185918367346929</v>
      </c>
      <c r="N1479" s="433">
        <f>'KYEI BEKIND - TAKORADI'!M62</f>
        <v>48</v>
      </c>
      <c r="O1479" s="444">
        <f>'KYEI BEKIND - TAKORADI'!N62</f>
        <v>7.2319654199883726E-4</v>
      </c>
      <c r="P1479" s="433">
        <f>'KYEI BEKIND - TAKORADI'!O62</f>
        <v>1.0000000000000002</v>
      </c>
      <c r="Q1479" s="433" t="str">
        <f>'KYEI BEKIND - TAKORADI'!P62</f>
        <v>C</v>
      </c>
      <c r="R1479" s="434">
        <f>'KYEI BEKIND - TAKORADI'!Q62</f>
        <v>1.4848484848484846</v>
      </c>
      <c r="S1479" s="443">
        <f>'KYEI BEKIND - TAKORADI'!R62</f>
        <v>5.939393939393944E-3</v>
      </c>
      <c r="T1479" s="443">
        <f>'KYEI BEKIND - TAKORADI'!S62</f>
        <v>98.276060606060582</v>
      </c>
      <c r="U1479" s="433">
        <f>'KYEI BEKIND - TAKORADI'!T62</f>
        <v>30</v>
      </c>
      <c r="V1479" s="433">
        <f>'KYEI BEKIND - TAKORADI'!U62</f>
        <v>3</v>
      </c>
      <c r="W1479" s="433">
        <f>'KYEI BEKIND - TAKORADI'!V62</f>
        <v>33</v>
      </c>
      <c r="X1479" s="434">
        <f>'KYEI BEKIND - TAKORADI'!W62</f>
        <v>48.999999999999993</v>
      </c>
      <c r="Y1479" s="434">
        <f>'KYEI BEKIND - TAKORADI'!X62</f>
        <v>48.999999999999993</v>
      </c>
      <c r="Z1479" s="443">
        <f>'KYEI BEKIND - TAKORADI'!Y62</f>
        <v>0.19600000000000012</v>
      </c>
      <c r="AA1479" s="444">
        <f>'KYEI BEKIND - TAKORADI'!Z62</f>
        <v>0</v>
      </c>
      <c r="AB1479" s="446" t="str">
        <f>'KYEI BEKIND - TAKORADI'!AA62</f>
        <v>VERY LOW-ORDER URGENTLY</v>
      </c>
      <c r="AC1479" s="443">
        <f>'KYEI BEKIND - TAKORADI'!AB62</f>
        <v>3243.1099999999992</v>
      </c>
      <c r="AD1479" s="450">
        <f>Table1[[#This Row],[Stock Sell in/Sell out]]*Table1[[#This Row],[Stock Norm +Transit Time]]/Table1[[#This Row],[Stock Norm QTY]]</f>
        <v>0</v>
      </c>
      <c r="AE1479" s="443">
        <f>Table1[[#This Row],[Stock Norm +Transit Time]]*Table1[[#This Row],[Av. Daily Sales MT]]</f>
        <v>0.19600000000000015</v>
      </c>
    </row>
    <row r="1480" spans="1:31" hidden="1">
      <c r="A1480" s="433" t="s">
        <v>134</v>
      </c>
      <c r="B1480" s="433" t="s">
        <v>150</v>
      </c>
      <c r="C1480" s="433" t="str">
        <f>'KYEI BEKIND - SWEDRU'!B5</f>
        <v>W042</v>
      </c>
      <c r="D1480" s="433" t="str">
        <f>'KYEI BEKIND - SWEDRU'!C5</f>
        <v>FORTUNE VIET 5KG</v>
      </c>
      <c r="E1480" s="433" t="str">
        <f>'KYEI BEKIND - SWEDRU'!D5</f>
        <v>RICE</v>
      </c>
      <c r="F1480" s="433" t="str">
        <f>'KYEI BEKIND - SWEDRU'!E5</f>
        <v>FORTUNE</v>
      </c>
      <c r="G1480" s="443">
        <f>'KYEI BEKIND - SWEDRU'!F5</f>
        <v>4.6916666666666771</v>
      </c>
      <c r="H1480" s="434">
        <f>'KYEI BEKIND - SWEDRU'!G5</f>
        <v>187.66666666666666</v>
      </c>
      <c r="I1480" s="443">
        <f>'KYEI BEKIND - SWEDRU'!H5</f>
        <v>57299.333333333328</v>
      </c>
      <c r="J1480" s="433">
        <f>'KYEI BEKIND - SWEDRU'!I5</f>
        <v>0</v>
      </c>
      <c r="K1480" s="443">
        <f>'KYEI BEKIND - SWEDRU'!J5</f>
        <v>0</v>
      </c>
      <c r="L1480" s="443">
        <f>'KYEI BEKIND - SWEDRU'!K5</f>
        <v>0</v>
      </c>
      <c r="M1480" s="443">
        <f>'KYEI BEKIND - SWEDRU'!L5</f>
        <v>305.32504440497337</v>
      </c>
      <c r="N1480" s="433">
        <f>'KYEI BEKIND - SWEDRU'!M5</f>
        <v>12</v>
      </c>
      <c r="O1480" s="444">
        <f>'KYEI BEKIND - SWEDRU'!N5</f>
        <v>0.15105344619717745</v>
      </c>
      <c r="P1480" s="433">
        <f>'KYEI BEKIND - SWEDRU'!O5</f>
        <v>0.15105344619717745</v>
      </c>
      <c r="Q1480" s="433" t="str">
        <f>'KYEI BEKIND - SWEDRU'!P5</f>
        <v>A</v>
      </c>
      <c r="R1480" s="434">
        <f>'KYEI BEKIND - SWEDRU'!Q5</f>
        <v>8.5303030303030294</v>
      </c>
      <c r="S1480" s="443">
        <f>'KYEI BEKIND - SWEDRU'!R5</f>
        <v>0.21325757575757623</v>
      </c>
      <c r="T1480" s="443">
        <f>'KYEI BEKIND - SWEDRU'!S5</f>
        <v>2604.5151515151515</v>
      </c>
      <c r="U1480" s="433">
        <f>'KYEI BEKIND - SWEDRU'!T5</f>
        <v>7</v>
      </c>
      <c r="V1480" s="433">
        <f>'KYEI BEKIND - SWEDRU'!U5</f>
        <v>3</v>
      </c>
      <c r="W1480" s="433">
        <f>'KYEI BEKIND - SWEDRU'!V5</f>
        <v>10</v>
      </c>
      <c r="X1480" s="434">
        <f>'KYEI BEKIND - SWEDRU'!W5</f>
        <v>85.303030303030297</v>
      </c>
      <c r="Y1480" s="434">
        <f>'KYEI BEKIND - SWEDRU'!X5</f>
        <v>85.303030303030297</v>
      </c>
      <c r="Z1480" s="443">
        <f>'KYEI BEKIND - SWEDRU'!Y5</f>
        <v>2.1325757575757622</v>
      </c>
      <c r="AA1480" s="444">
        <f>'KYEI BEKIND - SWEDRU'!Z5</f>
        <v>0</v>
      </c>
      <c r="AB1480" s="446" t="str">
        <f>'KYEI BEKIND - SWEDRU'!AA5</f>
        <v>VERY LOW-ORDER URGENTLY</v>
      </c>
      <c r="AC1480" s="443">
        <f>'KYEI BEKIND - SWEDRU'!AB5</f>
        <v>26045.151515151516</v>
      </c>
      <c r="AD1480" s="450">
        <f>Table1[[#This Row],[Stock Sell in/Sell out]]*Table1[[#This Row],[Stock Norm +Transit Time]]/Table1[[#This Row],[Stock Norm QTY]]</f>
        <v>0</v>
      </c>
      <c r="AE1480" s="443">
        <f>Table1[[#This Row],[Stock Norm +Transit Time]]*Table1[[#This Row],[Av. Daily Sales MT]]</f>
        <v>2.1325757575757622</v>
      </c>
    </row>
    <row r="1481" spans="1:31" hidden="1">
      <c r="A1481" s="433" t="s">
        <v>134</v>
      </c>
      <c r="B1481" s="433" t="s">
        <v>150</v>
      </c>
      <c r="C1481" s="433" t="str">
        <f>'KYEI BEKIND - SWEDRU'!B6</f>
        <v>W019</v>
      </c>
      <c r="D1481" s="433" t="str">
        <f>'KYEI BEKIND - SWEDRU'!C6</f>
        <v xml:space="preserve">FRYTOL YELLOW @25L </v>
      </c>
      <c r="E1481" s="433" t="str">
        <f>'KYEI BEKIND - SWEDRU'!D6</f>
        <v>COOKING OIL</v>
      </c>
      <c r="F1481" s="433" t="str">
        <f>'KYEI BEKIND - SWEDRU'!E6</f>
        <v>FRYTOL</v>
      </c>
      <c r="G1481" s="443">
        <f>'KYEI BEKIND - SWEDRU'!F6</f>
        <v>3.9674999999999994</v>
      </c>
      <c r="H1481" s="434">
        <f>'KYEI BEKIND - SWEDRU'!G6</f>
        <v>176.33333333333334</v>
      </c>
      <c r="I1481" s="443">
        <f>'KYEI BEKIND - SWEDRU'!H6</f>
        <v>118713.33333333334</v>
      </c>
      <c r="J1481" s="433">
        <f>'KYEI BEKIND - SWEDRU'!I6</f>
        <v>862</v>
      </c>
      <c r="K1481" s="443">
        <f>'KYEI BEKIND - SWEDRU'!J6</f>
        <v>19.395</v>
      </c>
      <c r="L1481" s="443">
        <f>'KYEI BEKIND - SWEDRU'!K6</f>
        <v>580326.42722117202</v>
      </c>
      <c r="M1481" s="443">
        <f>'KYEI BEKIND - SWEDRU'!L6</f>
        <v>673.23251417769382</v>
      </c>
      <c r="N1481" s="433">
        <f>'KYEI BEKIND - SWEDRU'!M6</f>
        <v>4</v>
      </c>
      <c r="O1481" s="444">
        <f>'KYEI BEKIND - SWEDRU'!N6</f>
        <v>0.12773809189072116</v>
      </c>
      <c r="P1481" s="433">
        <f>'KYEI BEKIND - SWEDRU'!O6</f>
        <v>0.27879153808789858</v>
      </c>
      <c r="Q1481" s="433" t="str">
        <f>'KYEI BEKIND - SWEDRU'!P6</f>
        <v>A</v>
      </c>
      <c r="R1481" s="434">
        <f>'KYEI BEKIND - SWEDRU'!Q6</f>
        <v>8.0151515151515156</v>
      </c>
      <c r="S1481" s="443">
        <f>'KYEI BEKIND - SWEDRU'!R6</f>
        <v>0.18034090909090905</v>
      </c>
      <c r="T1481" s="443">
        <f>'KYEI BEKIND - SWEDRU'!S6</f>
        <v>5396.0606060606069</v>
      </c>
      <c r="U1481" s="433">
        <f>'KYEI BEKIND - SWEDRU'!T6</f>
        <v>7</v>
      </c>
      <c r="V1481" s="433">
        <f>'KYEI BEKIND - SWEDRU'!U6</f>
        <v>3</v>
      </c>
      <c r="W1481" s="433">
        <f>'KYEI BEKIND - SWEDRU'!V6</f>
        <v>10</v>
      </c>
      <c r="X1481" s="434">
        <f>'KYEI BEKIND - SWEDRU'!W6</f>
        <v>80.151515151515156</v>
      </c>
      <c r="Y1481" s="434">
        <f>'KYEI BEKIND - SWEDRU'!X6</f>
        <v>0</v>
      </c>
      <c r="Z1481" s="443">
        <f>'KYEI BEKIND - SWEDRU'!Y6</f>
        <v>0</v>
      </c>
      <c r="AA1481" s="444">
        <f>'KYEI BEKIND - SWEDRU'!Z6</f>
        <v>10.754631379962193</v>
      </c>
      <c r="AB1481" s="446" t="str">
        <f>'KYEI BEKIND - SWEDRU'!AA6</f>
        <v>VERY HIGH-DON’T ORDER</v>
      </c>
      <c r="AC1481" s="443">
        <f>'KYEI BEKIND - SWEDRU'!AB6</f>
        <v>0</v>
      </c>
      <c r="AD1481" s="450">
        <f>Table1[[#This Row],[Stock Sell in/Sell out]]*Table1[[#This Row],[Stock Norm +Transit Time]]/Table1[[#This Row],[Stock Norm QTY]]</f>
        <v>107.54631379962193</v>
      </c>
      <c r="AE1481" s="443">
        <f>Table1[[#This Row],[Stock Norm +Transit Time]]*Table1[[#This Row],[Av. Daily Sales MT]]</f>
        <v>1.8034090909090905</v>
      </c>
    </row>
    <row r="1482" spans="1:31" hidden="1">
      <c r="A1482" s="433" t="s">
        <v>134</v>
      </c>
      <c r="B1482" s="433" t="s">
        <v>150</v>
      </c>
      <c r="C1482" s="433" t="str">
        <f>'KYEI BEKIND - SWEDRU'!B7</f>
        <v>W170</v>
      </c>
      <c r="D1482" s="433" t="str">
        <f>'KYEI BEKIND - SWEDRU'!C7</f>
        <v>FRYTOL 900ML SCH</v>
      </c>
      <c r="E1482" s="433" t="str">
        <f>'KYEI BEKIND - SWEDRU'!D7</f>
        <v>COOKING OIL</v>
      </c>
      <c r="F1482" s="433" t="str">
        <f>'KYEI BEKIND - SWEDRU'!E7</f>
        <v>FRYTOL</v>
      </c>
      <c r="G1482" s="443">
        <f>'KYEI BEKIND - SWEDRU'!F7</f>
        <v>3.8491200000000005</v>
      </c>
      <c r="H1482" s="434">
        <f>'KYEI BEKIND - SWEDRU'!G7</f>
        <v>396</v>
      </c>
      <c r="I1482" s="443">
        <f>'KYEI BEKIND - SWEDRU'!H7</f>
        <v>133133.33333333331</v>
      </c>
      <c r="J1482" s="433">
        <f>'KYEI BEKIND - SWEDRU'!I7</f>
        <v>1081</v>
      </c>
      <c r="K1482" s="443">
        <f>'KYEI BEKIND - SWEDRU'!J7</f>
        <v>10.507320000000002</v>
      </c>
      <c r="L1482" s="443">
        <f>'KYEI BEKIND - SWEDRU'!K7</f>
        <v>363427.10437710432</v>
      </c>
      <c r="M1482" s="443">
        <f>'KYEI BEKIND - SWEDRU'!L7</f>
        <v>336.19528619528614</v>
      </c>
      <c r="N1482" s="433">
        <f>'KYEI BEKIND - SWEDRU'!M7</f>
        <v>1</v>
      </c>
      <c r="O1482" s="444">
        <f>'KYEI BEKIND - SWEDRU'!N7</f>
        <v>0.12392671562908954</v>
      </c>
      <c r="P1482" s="433">
        <f>'KYEI BEKIND - SWEDRU'!O7</f>
        <v>0.40271825371698811</v>
      </c>
      <c r="Q1482" s="433" t="str">
        <f>'KYEI BEKIND - SWEDRU'!P7</f>
        <v>A</v>
      </c>
      <c r="R1482" s="434">
        <f>'KYEI BEKIND - SWEDRU'!Q7</f>
        <v>18</v>
      </c>
      <c r="S1482" s="443">
        <f>'KYEI BEKIND - SWEDRU'!R7</f>
        <v>0.17496000000000003</v>
      </c>
      <c r="T1482" s="443">
        <f>'KYEI BEKIND - SWEDRU'!S7</f>
        <v>6051.515151515151</v>
      </c>
      <c r="U1482" s="433">
        <f>'KYEI BEKIND - SWEDRU'!T7</f>
        <v>7</v>
      </c>
      <c r="V1482" s="433">
        <f>'KYEI BEKIND - SWEDRU'!U7</f>
        <v>3</v>
      </c>
      <c r="W1482" s="433">
        <f>'KYEI BEKIND - SWEDRU'!V7</f>
        <v>10</v>
      </c>
      <c r="X1482" s="434">
        <f>'KYEI BEKIND - SWEDRU'!W7</f>
        <v>180</v>
      </c>
      <c r="Y1482" s="434">
        <f>'KYEI BEKIND - SWEDRU'!X7</f>
        <v>0</v>
      </c>
      <c r="Z1482" s="443">
        <f>'KYEI BEKIND - SWEDRU'!Y7</f>
        <v>0</v>
      </c>
      <c r="AA1482" s="444">
        <f>'KYEI BEKIND - SWEDRU'!Z7</f>
        <v>6.0055555555555555</v>
      </c>
      <c r="AB1482" s="446" t="str">
        <f>'KYEI BEKIND - SWEDRU'!AA7</f>
        <v>VERY HIGH-DON’T ORDER</v>
      </c>
      <c r="AC1482" s="443">
        <f>'KYEI BEKIND - SWEDRU'!AB7</f>
        <v>0</v>
      </c>
      <c r="AD1482" s="450">
        <f>Table1[[#This Row],[Stock Sell in/Sell out]]*Table1[[#This Row],[Stock Norm +Transit Time]]/Table1[[#This Row],[Stock Norm QTY]]</f>
        <v>60.055555555555557</v>
      </c>
      <c r="AE1482" s="443">
        <f>Table1[[#This Row],[Stock Norm +Transit Time]]*Table1[[#This Row],[Av. Daily Sales MT]]</f>
        <v>1.7496000000000003</v>
      </c>
    </row>
    <row r="1483" spans="1:31" hidden="1">
      <c r="A1483" s="433" t="s">
        <v>134</v>
      </c>
      <c r="B1483" s="433" t="s">
        <v>150</v>
      </c>
      <c r="C1483" s="433" t="str">
        <f>'KYEI BEKIND - SWEDRU'!B8</f>
        <v>W151</v>
      </c>
      <c r="D1483" s="433" t="str">
        <f>'KYEI BEKIND - SWEDRU'!C8</f>
        <v>FRYTOL 4.5 LT</v>
      </c>
      <c r="E1483" s="433" t="str">
        <f>'KYEI BEKIND - SWEDRU'!D8</f>
        <v>COOKING OIL</v>
      </c>
      <c r="F1483" s="433" t="str">
        <f>'KYEI BEKIND - SWEDRU'!E8</f>
        <v>FRYTOL</v>
      </c>
      <c r="G1483" s="443">
        <f>'KYEI BEKIND - SWEDRU'!F8</f>
        <v>2.4785999999999992</v>
      </c>
      <c r="H1483" s="434">
        <f>'KYEI BEKIND - SWEDRU'!G8</f>
        <v>153</v>
      </c>
      <c r="I1483" s="443">
        <f>'KYEI BEKIND - SWEDRU'!H8</f>
        <v>90823.333333333343</v>
      </c>
      <c r="J1483" s="433">
        <f>'KYEI BEKIND - SWEDRU'!I8</f>
        <v>179</v>
      </c>
      <c r="K1483" s="443">
        <f>'KYEI BEKIND - SWEDRU'!J8</f>
        <v>2.8997999999999999</v>
      </c>
      <c r="L1483" s="443">
        <f>'KYEI BEKIND - SWEDRU'!K8</f>
        <v>106257.36383442268</v>
      </c>
      <c r="M1483" s="443">
        <f>'KYEI BEKIND - SWEDRU'!L8</f>
        <v>593.61655773420489</v>
      </c>
      <c r="N1483" s="433">
        <f>'KYEI BEKIND - SWEDRU'!M8</f>
        <v>20</v>
      </c>
      <c r="O1483" s="444">
        <f>'KYEI BEKIND - SWEDRU'!N8</f>
        <v>7.9801294155095501E-2</v>
      </c>
      <c r="P1483" s="433">
        <f>'KYEI BEKIND - SWEDRU'!O8</f>
        <v>0.48251954787208362</v>
      </c>
      <c r="Q1483" s="433" t="str">
        <f>'KYEI BEKIND - SWEDRU'!P8</f>
        <v>A</v>
      </c>
      <c r="R1483" s="434">
        <f>'KYEI BEKIND - SWEDRU'!Q8</f>
        <v>6.9545454545454541</v>
      </c>
      <c r="S1483" s="443">
        <f>'KYEI BEKIND - SWEDRU'!R8</f>
        <v>0.11266363636363633</v>
      </c>
      <c r="T1483" s="443">
        <f>'KYEI BEKIND - SWEDRU'!S8</f>
        <v>4128.3333333333339</v>
      </c>
      <c r="U1483" s="433">
        <f>'KYEI BEKIND - SWEDRU'!T8</f>
        <v>7</v>
      </c>
      <c r="V1483" s="433">
        <f>'KYEI BEKIND - SWEDRU'!U8</f>
        <v>3</v>
      </c>
      <c r="W1483" s="433">
        <f>'KYEI BEKIND - SWEDRU'!V8</f>
        <v>10</v>
      </c>
      <c r="X1483" s="434">
        <f>'KYEI BEKIND - SWEDRU'!W8</f>
        <v>69.545454545454547</v>
      </c>
      <c r="Y1483" s="434">
        <f>'KYEI BEKIND - SWEDRU'!X8</f>
        <v>0</v>
      </c>
      <c r="Z1483" s="443">
        <f>'KYEI BEKIND - SWEDRU'!Y8</f>
        <v>0</v>
      </c>
      <c r="AA1483" s="444">
        <f>'KYEI BEKIND - SWEDRU'!Z8</f>
        <v>2.5738562091503265</v>
      </c>
      <c r="AB1483" s="446" t="str">
        <f>'KYEI BEKIND - SWEDRU'!AA8</f>
        <v>VERY HIGH-DON’T ORDER</v>
      </c>
      <c r="AC1483" s="443">
        <f>'KYEI BEKIND - SWEDRU'!AB8</f>
        <v>0</v>
      </c>
      <c r="AD1483" s="450">
        <f>Table1[[#This Row],[Stock Sell in/Sell out]]*Table1[[#This Row],[Stock Norm +Transit Time]]/Table1[[#This Row],[Stock Norm QTY]]</f>
        <v>25.738562091503269</v>
      </c>
      <c r="AE1483" s="443">
        <f>Table1[[#This Row],[Stock Norm +Transit Time]]*Table1[[#This Row],[Av. Daily Sales MT]]</f>
        <v>1.1266363636363632</v>
      </c>
    </row>
    <row r="1484" spans="1:31" hidden="1">
      <c r="A1484" s="433" t="s">
        <v>134</v>
      </c>
      <c r="B1484" s="433" t="s">
        <v>150</v>
      </c>
      <c r="C1484" s="433" t="str">
        <f>'KYEI BEKIND - SWEDRU'!B9</f>
        <v>W020</v>
      </c>
      <c r="D1484" s="433" t="str">
        <f>'KYEI BEKIND - SWEDRU'!C9</f>
        <v>FRYTOL ROL 25L JRG</v>
      </c>
      <c r="E1484" s="433" t="str">
        <f>'KYEI BEKIND - SWEDRU'!D9</f>
        <v>COOKING OIL</v>
      </c>
      <c r="F1484" s="433" t="str">
        <f>'KYEI BEKIND - SWEDRU'!E9</f>
        <v>FRYTOL</v>
      </c>
      <c r="G1484" s="443">
        <f>'KYEI BEKIND - SWEDRU'!F9</f>
        <v>2.1</v>
      </c>
      <c r="H1484" s="434">
        <f>'KYEI BEKIND - SWEDRU'!G9</f>
        <v>93.333333333333329</v>
      </c>
      <c r="I1484" s="443">
        <f>'KYEI BEKIND - SWEDRU'!H9</f>
        <v>58656.666666666664</v>
      </c>
      <c r="J1484" s="433">
        <f>'KYEI BEKIND - SWEDRU'!I9</f>
        <v>0</v>
      </c>
      <c r="K1484" s="443">
        <f>'KYEI BEKIND - SWEDRU'!J9</f>
        <v>0</v>
      </c>
      <c r="L1484" s="443">
        <f>'KYEI BEKIND - SWEDRU'!K9</f>
        <v>0</v>
      </c>
      <c r="M1484" s="443">
        <f>'KYEI BEKIND - SWEDRU'!L9</f>
        <v>628.46428571428567</v>
      </c>
      <c r="N1484" s="433">
        <f>'KYEI BEKIND - SWEDRU'!M9</f>
        <v>1</v>
      </c>
      <c r="O1484" s="444">
        <f>'KYEI BEKIND - SWEDRU'!N9</f>
        <v>6.7611844479020661E-2</v>
      </c>
      <c r="P1484" s="433">
        <f>'KYEI BEKIND - SWEDRU'!O9</f>
        <v>0.55013139235110431</v>
      </c>
      <c r="Q1484" s="433" t="str">
        <f>'KYEI BEKIND - SWEDRU'!P9</f>
        <v>B</v>
      </c>
      <c r="R1484" s="434">
        <f>'KYEI BEKIND - SWEDRU'!Q9</f>
        <v>4.2424242424242422</v>
      </c>
      <c r="S1484" s="443">
        <f>'KYEI BEKIND - SWEDRU'!R9</f>
        <v>9.5454545454545459E-2</v>
      </c>
      <c r="T1484" s="443">
        <f>'KYEI BEKIND - SWEDRU'!S9</f>
        <v>2666.212121212121</v>
      </c>
      <c r="U1484" s="433">
        <f>'KYEI BEKIND - SWEDRU'!T9</f>
        <v>14</v>
      </c>
      <c r="V1484" s="433">
        <f>'KYEI BEKIND - SWEDRU'!U9</f>
        <v>3</v>
      </c>
      <c r="W1484" s="433">
        <f>'KYEI BEKIND - SWEDRU'!V9</f>
        <v>17</v>
      </c>
      <c r="X1484" s="434">
        <f>'KYEI BEKIND - SWEDRU'!W9</f>
        <v>72.121212121212125</v>
      </c>
      <c r="Y1484" s="434">
        <f>'KYEI BEKIND - SWEDRU'!X9</f>
        <v>72.121212121212125</v>
      </c>
      <c r="Z1484" s="443">
        <f>'KYEI BEKIND - SWEDRU'!Y9</f>
        <v>1.6227272727272728</v>
      </c>
      <c r="AA1484" s="444">
        <f>'KYEI BEKIND - SWEDRU'!Z9</f>
        <v>0</v>
      </c>
      <c r="AB1484" s="446" t="str">
        <f>'KYEI BEKIND - SWEDRU'!AA9</f>
        <v>VERY LOW-ORDER URGENTLY</v>
      </c>
      <c r="AC1484" s="443">
        <f>'KYEI BEKIND - SWEDRU'!AB9</f>
        <v>45325.606060606056</v>
      </c>
      <c r="AD1484" s="450">
        <f>Table1[[#This Row],[Stock Sell in/Sell out]]*Table1[[#This Row],[Stock Norm +Transit Time]]/Table1[[#This Row],[Stock Norm QTY]]</f>
        <v>0</v>
      </c>
      <c r="AE1484" s="443">
        <f>Table1[[#This Row],[Stock Norm +Transit Time]]*Table1[[#This Row],[Av. Daily Sales MT]]</f>
        <v>1.6227272727272728</v>
      </c>
    </row>
    <row r="1485" spans="1:31" hidden="1">
      <c r="A1485" s="433" t="s">
        <v>134</v>
      </c>
      <c r="B1485" s="433" t="s">
        <v>150</v>
      </c>
      <c r="C1485" s="433" t="str">
        <f>'KYEI BEKIND - SWEDRU'!B10</f>
        <v>W178</v>
      </c>
      <c r="D1485" s="433" t="str">
        <f>'KYEI BEKIND - SWEDRU'!C10</f>
        <v>FRYTOL 450 ML SCH</v>
      </c>
      <c r="E1485" s="433" t="str">
        <f>'KYEI BEKIND - SWEDRU'!D10</f>
        <v>COOKING OIL</v>
      </c>
      <c r="F1485" s="433" t="str">
        <f>'KYEI BEKIND - SWEDRU'!E10</f>
        <v>FRYTOL</v>
      </c>
      <c r="G1485" s="443">
        <f>'KYEI BEKIND - SWEDRU'!F10</f>
        <v>1.6415999999999999</v>
      </c>
      <c r="H1485" s="434">
        <f>'KYEI BEKIND - SWEDRU'!G10</f>
        <v>202.66666666666669</v>
      </c>
      <c r="I1485" s="443">
        <f>'KYEI BEKIND - SWEDRU'!H10</f>
        <v>52490.666666666672</v>
      </c>
      <c r="J1485" s="433">
        <f>'KYEI BEKIND - SWEDRU'!I10</f>
        <v>172</v>
      </c>
      <c r="K1485" s="443">
        <f>'KYEI BEKIND - SWEDRU'!J10</f>
        <v>1.3932</v>
      </c>
      <c r="L1485" s="443">
        <f>'KYEI BEKIND - SWEDRU'!K10</f>
        <v>44548</v>
      </c>
      <c r="M1485" s="443">
        <f>'KYEI BEKIND - SWEDRU'!L10</f>
        <v>259</v>
      </c>
      <c r="N1485" s="433">
        <f>'KYEI BEKIND - SWEDRU'!M10</f>
        <v>5</v>
      </c>
      <c r="O1485" s="444">
        <f>'KYEI BEKIND - SWEDRU'!N10</f>
        <v>5.2853144712743008E-2</v>
      </c>
      <c r="P1485" s="433">
        <f>'KYEI BEKIND - SWEDRU'!O10</f>
        <v>0.60298453706384736</v>
      </c>
      <c r="Q1485" s="433" t="str">
        <f>'KYEI BEKIND - SWEDRU'!P10</f>
        <v>B</v>
      </c>
      <c r="R1485" s="434">
        <f>'KYEI BEKIND - SWEDRU'!Q10</f>
        <v>9.2121212121212128</v>
      </c>
      <c r="S1485" s="443">
        <f>'KYEI BEKIND - SWEDRU'!R10</f>
        <v>7.461818181818182E-2</v>
      </c>
      <c r="T1485" s="443">
        <f>'KYEI BEKIND - SWEDRU'!S10</f>
        <v>2385.939393939394</v>
      </c>
      <c r="U1485" s="433">
        <f>'KYEI BEKIND - SWEDRU'!T10</f>
        <v>14</v>
      </c>
      <c r="V1485" s="433">
        <f>'KYEI BEKIND - SWEDRU'!U10</f>
        <v>3</v>
      </c>
      <c r="W1485" s="433">
        <f>'KYEI BEKIND - SWEDRU'!V10</f>
        <v>17</v>
      </c>
      <c r="X1485" s="434">
        <f>'KYEI BEKIND - SWEDRU'!W10</f>
        <v>156.60606060606062</v>
      </c>
      <c r="Y1485" s="434">
        <f>'KYEI BEKIND - SWEDRU'!X10</f>
        <v>0</v>
      </c>
      <c r="Z1485" s="443">
        <f>'KYEI BEKIND - SWEDRU'!Y10</f>
        <v>0</v>
      </c>
      <c r="AA1485" s="444">
        <f>'KYEI BEKIND - SWEDRU'!Z10</f>
        <v>1.0982972136222908</v>
      </c>
      <c r="AB1485" s="446" t="str">
        <f>'KYEI BEKIND - SWEDRU'!AA10</f>
        <v>HIGH-DON’T ORDER</v>
      </c>
      <c r="AC1485" s="443">
        <f>'KYEI BEKIND - SWEDRU'!AB10</f>
        <v>0</v>
      </c>
      <c r="AD1485" s="450">
        <f>Table1[[#This Row],[Stock Sell in/Sell out]]*Table1[[#This Row],[Stock Norm +Transit Time]]/Table1[[#This Row],[Stock Norm QTY]]</f>
        <v>18.671052631578945</v>
      </c>
      <c r="AE1485" s="443">
        <f>Table1[[#This Row],[Stock Norm +Transit Time]]*Table1[[#This Row],[Av. Daily Sales MT]]</f>
        <v>1.268509090909091</v>
      </c>
    </row>
    <row r="1486" spans="1:31" hidden="1">
      <c r="A1486" s="433" t="s">
        <v>134</v>
      </c>
      <c r="B1486" s="433" t="s">
        <v>150</v>
      </c>
      <c r="C1486" s="433" t="str">
        <f>'KYEI BEKIND - SWEDRU'!B11</f>
        <v>W112</v>
      </c>
      <c r="D1486" s="433" t="str">
        <f>'KYEI BEKIND - SWEDRU'!C11</f>
        <v>FORTUNE DELIGHT 4.5KG</v>
      </c>
      <c r="E1486" s="433" t="str">
        <f>'KYEI BEKIND - SWEDRU'!D11</f>
        <v>RICE</v>
      </c>
      <c r="F1486" s="433" t="str">
        <f>'KYEI BEKIND - SWEDRU'!E11</f>
        <v>FORTUNE DELIGHT</v>
      </c>
      <c r="G1486" s="443">
        <f>'KYEI BEKIND - SWEDRU'!F11</f>
        <v>1.6349999999999998</v>
      </c>
      <c r="H1486" s="434">
        <f>'KYEI BEKIND - SWEDRU'!G11</f>
        <v>72.666666666666671</v>
      </c>
      <c r="I1486" s="443">
        <f>'KYEI BEKIND - SWEDRU'!H11</f>
        <v>34700</v>
      </c>
      <c r="J1486" s="433">
        <f>'KYEI BEKIND - SWEDRU'!I11</f>
        <v>163</v>
      </c>
      <c r="K1486" s="443">
        <f>'KYEI BEKIND - SWEDRU'!J11</f>
        <v>3.6675</v>
      </c>
      <c r="L1486" s="443">
        <f>'KYEI BEKIND - SWEDRU'!K11</f>
        <v>77836.238532110088</v>
      </c>
      <c r="M1486" s="443">
        <f>'KYEI BEKIND - SWEDRU'!L11</f>
        <v>477.52293577981646</v>
      </c>
      <c r="N1486" s="433">
        <f>'KYEI BEKIND - SWEDRU'!M11</f>
        <v>1</v>
      </c>
      <c r="O1486" s="444">
        <f>'KYEI BEKIND - SWEDRU'!N11</f>
        <v>5.2640650344380362E-2</v>
      </c>
      <c r="P1486" s="433">
        <f>'KYEI BEKIND - SWEDRU'!O11</f>
        <v>0.65562518740822773</v>
      </c>
      <c r="Q1486" s="433" t="str">
        <f>'KYEI BEKIND - SWEDRU'!P11</f>
        <v>B</v>
      </c>
      <c r="R1486" s="434">
        <f>'KYEI BEKIND - SWEDRU'!Q11</f>
        <v>3.3030303030303032</v>
      </c>
      <c r="S1486" s="443">
        <f>'KYEI BEKIND - SWEDRU'!R11</f>
        <v>7.4318181818181811E-2</v>
      </c>
      <c r="T1486" s="443">
        <f>'KYEI BEKIND - SWEDRU'!S11</f>
        <v>1577.2727272727273</v>
      </c>
      <c r="U1486" s="433">
        <f>'KYEI BEKIND - SWEDRU'!T11</f>
        <v>14</v>
      </c>
      <c r="V1486" s="433">
        <f>'KYEI BEKIND - SWEDRU'!U11</f>
        <v>3</v>
      </c>
      <c r="W1486" s="433">
        <f>'KYEI BEKIND - SWEDRU'!V11</f>
        <v>17</v>
      </c>
      <c r="X1486" s="434">
        <f>'KYEI BEKIND - SWEDRU'!W11</f>
        <v>56.151515151515156</v>
      </c>
      <c r="Y1486" s="434">
        <f>'KYEI BEKIND - SWEDRU'!X11</f>
        <v>0</v>
      </c>
      <c r="Z1486" s="443">
        <f>'KYEI BEKIND - SWEDRU'!Y11</f>
        <v>0</v>
      </c>
      <c r="AA1486" s="444">
        <f>'KYEI BEKIND - SWEDRU'!Z11</f>
        <v>2.9028602266594707</v>
      </c>
      <c r="AB1486" s="446" t="str">
        <f>'KYEI BEKIND - SWEDRU'!AA11</f>
        <v>VERY HIGH-DON’T ORDER</v>
      </c>
      <c r="AC1486" s="443">
        <f>'KYEI BEKIND - SWEDRU'!AB11</f>
        <v>0</v>
      </c>
      <c r="AD1486" s="450">
        <f>Table1[[#This Row],[Stock Sell in/Sell out]]*Table1[[#This Row],[Stock Norm +Transit Time]]/Table1[[#This Row],[Stock Norm QTY]]</f>
        <v>49.348623853211002</v>
      </c>
      <c r="AE1486" s="443">
        <f>Table1[[#This Row],[Stock Norm +Transit Time]]*Table1[[#This Row],[Av. Daily Sales MT]]</f>
        <v>1.2634090909090907</v>
      </c>
    </row>
    <row r="1487" spans="1:31" hidden="1">
      <c r="A1487" s="433" t="s">
        <v>134</v>
      </c>
      <c r="B1487" s="433" t="s">
        <v>150</v>
      </c>
      <c r="C1487" s="433" t="str">
        <f>'KYEI BEKIND - SWEDRU'!B12</f>
        <v>W150</v>
      </c>
      <c r="D1487" s="433" t="str">
        <f>'KYEI BEKIND - SWEDRU'!C12</f>
        <v>FRYTOL 0.9L X 12 BTL</v>
      </c>
      <c r="E1487" s="433" t="str">
        <f>'KYEI BEKIND - SWEDRU'!D12</f>
        <v>COOKING OIL</v>
      </c>
      <c r="F1487" s="433" t="str">
        <f>'KYEI BEKIND - SWEDRU'!E12</f>
        <v>FRYTOL</v>
      </c>
      <c r="G1487" s="443">
        <f>'KYEI BEKIND - SWEDRU'!F12</f>
        <v>1.3450666666666666</v>
      </c>
      <c r="H1487" s="434">
        <f>'KYEI BEKIND - SWEDRU'!G12</f>
        <v>129.33333333333334</v>
      </c>
      <c r="I1487" s="443">
        <f>'KYEI BEKIND - SWEDRU'!H12</f>
        <v>32905.333333333336</v>
      </c>
      <c r="J1487" s="433">
        <f>'KYEI BEKIND - SWEDRU'!I12</f>
        <v>0</v>
      </c>
      <c r="K1487" s="443">
        <f>'KYEI BEKIND - SWEDRU'!J12</f>
        <v>0</v>
      </c>
      <c r="L1487" s="443">
        <f>'KYEI BEKIND - SWEDRU'!K12</f>
        <v>0</v>
      </c>
      <c r="M1487" s="443">
        <f>'KYEI BEKIND - SWEDRU'!L12</f>
        <v>254.42268041237114</v>
      </c>
      <c r="N1487" s="433">
        <f>'KYEI BEKIND - SWEDRU'!M12</f>
        <v>5</v>
      </c>
      <c r="O1487" s="444">
        <f>'KYEI BEKIND - SWEDRU'!N12</f>
        <v>4.3305922990753039E-2</v>
      </c>
      <c r="P1487" s="433">
        <f>'KYEI BEKIND - SWEDRU'!O12</f>
        <v>0.69893111039898081</v>
      </c>
      <c r="Q1487" s="433" t="str">
        <f>'KYEI BEKIND - SWEDRU'!P12</f>
        <v>B</v>
      </c>
      <c r="R1487" s="434">
        <f>'KYEI BEKIND - SWEDRU'!Q12</f>
        <v>5.8787878787878789</v>
      </c>
      <c r="S1487" s="443">
        <f>'KYEI BEKIND - SWEDRU'!R12</f>
        <v>6.1139393939393938E-2</v>
      </c>
      <c r="T1487" s="443">
        <f>'KYEI BEKIND - SWEDRU'!S12</f>
        <v>1495.6969696969697</v>
      </c>
      <c r="U1487" s="433">
        <f>'KYEI BEKIND - SWEDRU'!T12</f>
        <v>14</v>
      </c>
      <c r="V1487" s="433">
        <f>'KYEI BEKIND - SWEDRU'!U12</f>
        <v>3</v>
      </c>
      <c r="W1487" s="433">
        <f>'KYEI BEKIND - SWEDRU'!V12</f>
        <v>17</v>
      </c>
      <c r="X1487" s="434">
        <f>'KYEI BEKIND - SWEDRU'!W12</f>
        <v>99.939393939393938</v>
      </c>
      <c r="Y1487" s="434">
        <f>'KYEI BEKIND - SWEDRU'!X12</f>
        <v>99.939393939393938</v>
      </c>
      <c r="Z1487" s="443">
        <f>'KYEI BEKIND - SWEDRU'!Y12</f>
        <v>1.0393696969696968</v>
      </c>
      <c r="AA1487" s="444">
        <f>'KYEI BEKIND - SWEDRU'!Z12</f>
        <v>0</v>
      </c>
      <c r="AB1487" s="446" t="str">
        <f>'KYEI BEKIND - SWEDRU'!AA12</f>
        <v>VERY LOW-ORDER URGENTLY</v>
      </c>
      <c r="AC1487" s="443">
        <f>'KYEI BEKIND - SWEDRU'!AB12</f>
        <v>25426.848484848484</v>
      </c>
      <c r="AD1487" s="450">
        <f>Table1[[#This Row],[Stock Sell in/Sell out]]*Table1[[#This Row],[Stock Norm +Transit Time]]/Table1[[#This Row],[Stock Norm QTY]]</f>
        <v>0</v>
      </c>
      <c r="AE1487" s="443">
        <f>Table1[[#This Row],[Stock Norm +Transit Time]]*Table1[[#This Row],[Av. Daily Sales MT]]</f>
        <v>1.0393696969696968</v>
      </c>
    </row>
    <row r="1488" spans="1:31" hidden="1">
      <c r="A1488" s="433" t="s">
        <v>134</v>
      </c>
      <c r="B1488" s="433" t="s">
        <v>150</v>
      </c>
      <c r="C1488" s="433" t="str">
        <f>'KYEI BEKIND - SWEDRU'!B13</f>
        <v>W211</v>
      </c>
      <c r="D1488" s="433" t="str">
        <f>'KYEI BEKIND - SWEDRU'!C13</f>
        <v>850 ML BTL</v>
      </c>
      <c r="E1488" s="433" t="str">
        <f>'KYEI BEKIND - SWEDRU'!D13</f>
        <v>COOKING OIL</v>
      </c>
      <c r="F1488" s="433" t="str">
        <f>'KYEI BEKIND - SWEDRU'!E13</f>
        <v>FRYTOL</v>
      </c>
      <c r="G1488" s="443">
        <f>'KYEI BEKIND - SWEDRU'!F13</f>
        <v>1.2494366666666665</v>
      </c>
      <c r="H1488" s="434">
        <f>'KYEI BEKIND - SWEDRU'!G13</f>
        <v>126.33333333333333</v>
      </c>
      <c r="I1488" s="443">
        <f>'KYEI BEKIND - SWEDRU'!H13</f>
        <v>53060</v>
      </c>
      <c r="J1488" s="433">
        <f>'KYEI BEKIND - SWEDRU'!I13</f>
        <v>138</v>
      </c>
      <c r="K1488" s="443">
        <f>'KYEI BEKIND - SWEDRU'!J13</f>
        <v>1.3648200000000001</v>
      </c>
      <c r="L1488" s="443">
        <f>'KYEI BEKIND - SWEDRU'!K13</f>
        <v>57960</v>
      </c>
      <c r="M1488" s="443">
        <f>'KYEI BEKIND - SWEDRU'!L13</f>
        <v>420</v>
      </c>
      <c r="N1488" s="433">
        <f>'KYEI BEKIND - SWEDRU'!M13</f>
        <v>1</v>
      </c>
      <c r="O1488" s="444">
        <f>'KYEI BEKIND - SWEDRU'!N13</f>
        <v>4.0227008377644112E-2</v>
      </c>
      <c r="P1488" s="433">
        <f>'KYEI BEKIND - SWEDRU'!O13</f>
        <v>0.73915811877662496</v>
      </c>
      <c r="Q1488" s="433" t="str">
        <f>'KYEI BEKIND - SWEDRU'!P13</f>
        <v>B</v>
      </c>
      <c r="R1488" s="434">
        <f>'KYEI BEKIND - SWEDRU'!Q13</f>
        <v>5.7424242424242422</v>
      </c>
      <c r="S1488" s="443">
        <f>'KYEI BEKIND - SWEDRU'!R13</f>
        <v>5.679257575757575E-2</v>
      </c>
      <c r="T1488" s="443">
        <f>'KYEI BEKIND - SWEDRU'!S13</f>
        <v>2411.818181818182</v>
      </c>
      <c r="U1488" s="433">
        <f>'KYEI BEKIND - SWEDRU'!T13</f>
        <v>14</v>
      </c>
      <c r="V1488" s="433">
        <f>'KYEI BEKIND - SWEDRU'!U13</f>
        <v>3</v>
      </c>
      <c r="W1488" s="433">
        <f>'KYEI BEKIND - SWEDRU'!V13</f>
        <v>17</v>
      </c>
      <c r="X1488" s="434">
        <f>'KYEI BEKIND - SWEDRU'!W13</f>
        <v>97.621212121212125</v>
      </c>
      <c r="Y1488" s="434">
        <f>'KYEI BEKIND - SWEDRU'!X13</f>
        <v>0</v>
      </c>
      <c r="Z1488" s="443">
        <f>'KYEI BEKIND - SWEDRU'!Y13</f>
        <v>0</v>
      </c>
      <c r="AA1488" s="444">
        <f>'KYEI BEKIND - SWEDRU'!Z13</f>
        <v>1.4136271923017227</v>
      </c>
      <c r="AB1488" s="446" t="str">
        <f>'KYEI BEKIND - SWEDRU'!AA13</f>
        <v>HIGH-DON’T ORDER</v>
      </c>
      <c r="AC1488" s="443">
        <f>'KYEI BEKIND - SWEDRU'!AB13</f>
        <v>0</v>
      </c>
      <c r="AD1488" s="450">
        <f>Table1[[#This Row],[Stock Sell in/Sell out]]*Table1[[#This Row],[Stock Norm +Transit Time]]/Table1[[#This Row],[Stock Norm QTY]]</f>
        <v>24.031662269129288</v>
      </c>
      <c r="AE1488" s="443">
        <f>Table1[[#This Row],[Stock Norm +Transit Time]]*Table1[[#This Row],[Av. Daily Sales MT]]</f>
        <v>0.96547378787878779</v>
      </c>
    </row>
    <row r="1489" spans="1:31" hidden="1">
      <c r="A1489" s="433" t="s">
        <v>134</v>
      </c>
      <c r="B1489" s="433" t="s">
        <v>150</v>
      </c>
      <c r="C1489" s="433" t="str">
        <f>'KYEI BEKIND - SWEDRU'!B14</f>
        <v>W176</v>
      </c>
      <c r="D1489" s="433" t="str">
        <f>'KYEI BEKIND - SWEDRU'!C14</f>
        <v>FORTUNE VIET 50KG</v>
      </c>
      <c r="E1489" s="433" t="str">
        <f>'KYEI BEKIND - SWEDRU'!D14</f>
        <v>RICE</v>
      </c>
      <c r="F1489" s="433" t="str">
        <f>'KYEI BEKIND - SWEDRU'!E14</f>
        <v>FORTUNE</v>
      </c>
      <c r="G1489" s="443">
        <f>'KYEI BEKIND - SWEDRU'!F14</f>
        <v>1.1833333333333333</v>
      </c>
      <c r="H1489" s="434">
        <f>'KYEI BEKIND - SWEDRU'!G14</f>
        <v>23.666666666666668</v>
      </c>
      <c r="I1489" s="443">
        <f>'KYEI BEKIND - SWEDRU'!H14</f>
        <v>13688</v>
      </c>
      <c r="J1489" s="433">
        <f>'KYEI BEKIND - SWEDRU'!I14</f>
        <v>0</v>
      </c>
      <c r="K1489" s="443">
        <f>'KYEI BEKIND - SWEDRU'!J14</f>
        <v>0</v>
      </c>
      <c r="L1489" s="443">
        <f>'KYEI BEKIND - SWEDRU'!K14</f>
        <v>0</v>
      </c>
      <c r="M1489" s="443">
        <f>'KYEI BEKIND - SWEDRU'!L14</f>
        <v>578.36619718309851</v>
      </c>
      <c r="N1489" s="433">
        <f>'KYEI BEKIND - SWEDRU'!M14</f>
        <v>12</v>
      </c>
      <c r="O1489" s="444">
        <f>'KYEI BEKIND - SWEDRU'!N14</f>
        <v>3.8098737761987835E-2</v>
      </c>
      <c r="P1489" s="433">
        <f>'KYEI BEKIND - SWEDRU'!O14</f>
        <v>0.77725685653861276</v>
      </c>
      <c r="Q1489" s="433" t="str">
        <f>'KYEI BEKIND - SWEDRU'!P14</f>
        <v>B</v>
      </c>
      <c r="R1489" s="434">
        <f>'KYEI BEKIND - SWEDRU'!Q14</f>
        <v>1.0757575757575759</v>
      </c>
      <c r="S1489" s="443">
        <f>'KYEI BEKIND - SWEDRU'!R14</f>
        <v>5.3787878787878787E-2</v>
      </c>
      <c r="T1489" s="443">
        <f>'KYEI BEKIND - SWEDRU'!S14</f>
        <v>622.18181818181813</v>
      </c>
      <c r="U1489" s="433">
        <f>'KYEI BEKIND - SWEDRU'!T14</f>
        <v>14</v>
      </c>
      <c r="V1489" s="433">
        <f>'KYEI BEKIND - SWEDRU'!U14</f>
        <v>3</v>
      </c>
      <c r="W1489" s="433">
        <f>'KYEI BEKIND - SWEDRU'!V14</f>
        <v>17</v>
      </c>
      <c r="X1489" s="434">
        <f>'KYEI BEKIND - SWEDRU'!W14</f>
        <v>18.287878787878789</v>
      </c>
      <c r="Y1489" s="434">
        <f>'KYEI BEKIND - SWEDRU'!X14</f>
        <v>18.287878787878789</v>
      </c>
      <c r="Z1489" s="443">
        <f>'KYEI BEKIND - SWEDRU'!Y14</f>
        <v>0.91439393939393943</v>
      </c>
      <c r="AA1489" s="444">
        <f>'KYEI BEKIND - SWEDRU'!Z14</f>
        <v>0</v>
      </c>
      <c r="AB1489" s="446" t="str">
        <f>'KYEI BEKIND - SWEDRU'!AA14</f>
        <v>VERY LOW-ORDER URGENTLY</v>
      </c>
      <c r="AC1489" s="443">
        <f>'KYEI BEKIND - SWEDRU'!AB14</f>
        <v>10577.090909090908</v>
      </c>
      <c r="AD1489" s="450">
        <f>Table1[[#This Row],[Stock Sell in/Sell out]]*Table1[[#This Row],[Stock Norm +Transit Time]]/Table1[[#This Row],[Stock Norm QTY]]</f>
        <v>0</v>
      </c>
      <c r="AE1489" s="443">
        <f>Table1[[#This Row],[Stock Norm +Transit Time]]*Table1[[#This Row],[Av. Daily Sales MT]]</f>
        <v>0.91439393939393943</v>
      </c>
    </row>
    <row r="1490" spans="1:31" hidden="1">
      <c r="A1490" s="433" t="s">
        <v>134</v>
      </c>
      <c r="B1490" s="433" t="s">
        <v>150</v>
      </c>
      <c r="C1490" s="433" t="str">
        <f>'KYEI BEKIND - SWEDRU'!B15</f>
        <v>W115</v>
      </c>
      <c r="D1490" s="433" t="str">
        <f>'KYEI BEKIND - SWEDRU'!C15</f>
        <v>FORTUNE THAI 4.5KG</v>
      </c>
      <c r="E1490" s="433" t="str">
        <f>'KYEI BEKIND - SWEDRU'!D15</f>
        <v>RICE</v>
      </c>
      <c r="F1490" s="433" t="str">
        <f>'KYEI BEKIND - SWEDRU'!E15</f>
        <v>FORTUNE</v>
      </c>
      <c r="G1490" s="443">
        <f>'KYEI BEKIND - SWEDRU'!F15</f>
        <v>0.98999999999999944</v>
      </c>
      <c r="H1490" s="434">
        <f>'KYEI BEKIND - SWEDRU'!G15</f>
        <v>44</v>
      </c>
      <c r="I1490" s="443">
        <f>'KYEI BEKIND - SWEDRU'!H15</f>
        <v>24200</v>
      </c>
      <c r="J1490" s="433">
        <f>'KYEI BEKIND - SWEDRU'!I15</f>
        <v>0</v>
      </c>
      <c r="K1490" s="443">
        <f>'KYEI BEKIND - SWEDRU'!J15</f>
        <v>0</v>
      </c>
      <c r="L1490" s="443">
        <f>'KYEI BEKIND - SWEDRU'!K15</f>
        <v>0</v>
      </c>
      <c r="M1490" s="443">
        <f>'KYEI BEKIND - SWEDRU'!L15</f>
        <v>550</v>
      </c>
      <c r="N1490" s="433">
        <f>'KYEI BEKIND - SWEDRU'!M15</f>
        <v>12</v>
      </c>
      <c r="O1490" s="444">
        <f>'KYEI BEKIND - SWEDRU'!N15</f>
        <v>3.1874155254395437E-2</v>
      </c>
      <c r="P1490" s="433">
        <f>'KYEI BEKIND - SWEDRU'!O15</f>
        <v>0.80913101179300817</v>
      </c>
      <c r="Q1490" s="433" t="str">
        <f>'KYEI BEKIND - SWEDRU'!P15</f>
        <v>C</v>
      </c>
      <c r="R1490" s="434">
        <f>'KYEI BEKIND - SWEDRU'!Q15</f>
        <v>2</v>
      </c>
      <c r="S1490" s="443">
        <f>'KYEI BEKIND - SWEDRU'!R15</f>
        <v>4.4999999999999978E-2</v>
      </c>
      <c r="T1490" s="443">
        <f>'KYEI BEKIND - SWEDRU'!S15</f>
        <v>1100</v>
      </c>
      <c r="U1490" s="433">
        <f>'KYEI BEKIND - SWEDRU'!T15</f>
        <v>30</v>
      </c>
      <c r="V1490" s="433">
        <f>'KYEI BEKIND - SWEDRU'!U15</f>
        <v>3</v>
      </c>
      <c r="W1490" s="433">
        <f>'KYEI BEKIND - SWEDRU'!V15</f>
        <v>33</v>
      </c>
      <c r="X1490" s="434">
        <f>'KYEI BEKIND - SWEDRU'!W15</f>
        <v>66</v>
      </c>
      <c r="Y1490" s="434">
        <f>'KYEI BEKIND - SWEDRU'!X15</f>
        <v>66</v>
      </c>
      <c r="Z1490" s="443">
        <f>'KYEI BEKIND - SWEDRU'!Y15</f>
        <v>1.4849999999999992</v>
      </c>
      <c r="AA1490" s="444">
        <f>'KYEI BEKIND - SWEDRU'!Z15</f>
        <v>0</v>
      </c>
      <c r="AB1490" s="446" t="str">
        <f>'KYEI BEKIND - SWEDRU'!AA15</f>
        <v>VERY LOW-ORDER URGENTLY</v>
      </c>
      <c r="AC1490" s="443">
        <f>'KYEI BEKIND - SWEDRU'!AB15</f>
        <v>36300</v>
      </c>
      <c r="AD1490" s="450">
        <f>Table1[[#This Row],[Stock Sell in/Sell out]]*Table1[[#This Row],[Stock Norm +Transit Time]]/Table1[[#This Row],[Stock Norm QTY]]</f>
        <v>0</v>
      </c>
      <c r="AE1490" s="443">
        <f>Table1[[#This Row],[Stock Norm +Transit Time]]*Table1[[#This Row],[Av. Daily Sales MT]]</f>
        <v>1.4849999999999992</v>
      </c>
    </row>
    <row r="1491" spans="1:31" hidden="1">
      <c r="A1491" s="433" t="s">
        <v>134</v>
      </c>
      <c r="B1491" s="433" t="s">
        <v>150</v>
      </c>
      <c r="C1491" s="433" t="str">
        <f>'KYEI BEKIND - SWEDRU'!B16</f>
        <v>W065</v>
      </c>
      <c r="D1491" s="433" t="str">
        <f>'KYEI BEKIND - SWEDRU'!C16</f>
        <v>VIET NCP KDM 1KG</v>
      </c>
      <c r="E1491" s="433" t="str">
        <f>'KYEI BEKIND - SWEDRU'!D16</f>
        <v>RICE</v>
      </c>
      <c r="F1491" s="433" t="str">
        <f>'KYEI BEKIND - SWEDRU'!E16</f>
        <v>VIET NCP</v>
      </c>
      <c r="G1491" s="443">
        <f>'KYEI BEKIND - SWEDRU'!F16</f>
        <v>0.72</v>
      </c>
      <c r="H1491" s="434">
        <f>'KYEI BEKIND - SWEDRU'!G16</f>
        <v>36</v>
      </c>
      <c r="I1491" s="443">
        <f>'KYEI BEKIND - SWEDRU'!H16</f>
        <v>4068</v>
      </c>
      <c r="J1491" s="433">
        <f>'KYEI BEKIND - SWEDRU'!I16</f>
        <v>0</v>
      </c>
      <c r="K1491" s="443">
        <f>'KYEI BEKIND - SWEDRU'!J16</f>
        <v>0</v>
      </c>
      <c r="L1491" s="443">
        <f>'KYEI BEKIND - SWEDRU'!K16</f>
        <v>0</v>
      </c>
      <c r="M1491" s="443">
        <f>'KYEI BEKIND - SWEDRU'!L16</f>
        <v>113</v>
      </c>
      <c r="N1491" s="433">
        <f>'KYEI BEKIND - SWEDRU'!M16</f>
        <v>24</v>
      </c>
      <c r="O1491" s="444">
        <f>'KYEI BEKIND - SWEDRU'!N16</f>
        <v>2.3181203821378511E-2</v>
      </c>
      <c r="P1491" s="433">
        <f>'KYEI BEKIND - SWEDRU'!O16</f>
        <v>0.83231221561438673</v>
      </c>
      <c r="Q1491" s="433" t="str">
        <f>'KYEI BEKIND - SWEDRU'!P16</f>
        <v>C</v>
      </c>
      <c r="R1491" s="434">
        <f>'KYEI BEKIND - SWEDRU'!Q16</f>
        <v>1.6363636363636365</v>
      </c>
      <c r="S1491" s="443">
        <f>'KYEI BEKIND - SWEDRU'!R16</f>
        <v>3.2727272727272723E-2</v>
      </c>
      <c r="T1491" s="443">
        <f>'KYEI BEKIND - SWEDRU'!S16</f>
        <v>184.90909090909091</v>
      </c>
      <c r="U1491" s="433">
        <f>'KYEI BEKIND - SWEDRU'!T16</f>
        <v>30</v>
      </c>
      <c r="V1491" s="433">
        <f>'KYEI BEKIND - SWEDRU'!U16</f>
        <v>3</v>
      </c>
      <c r="W1491" s="433">
        <f>'KYEI BEKIND - SWEDRU'!V16</f>
        <v>33</v>
      </c>
      <c r="X1491" s="434">
        <f>'KYEI BEKIND - SWEDRU'!W16</f>
        <v>54</v>
      </c>
      <c r="Y1491" s="434">
        <f>'KYEI BEKIND - SWEDRU'!X16</f>
        <v>54</v>
      </c>
      <c r="Z1491" s="443">
        <f>'KYEI BEKIND - SWEDRU'!Y16</f>
        <v>1.08</v>
      </c>
      <c r="AA1491" s="444">
        <f>'KYEI BEKIND - SWEDRU'!Z16</f>
        <v>0</v>
      </c>
      <c r="AB1491" s="446" t="str">
        <f>'KYEI BEKIND - SWEDRU'!AA16</f>
        <v>VERY LOW-ORDER URGENTLY</v>
      </c>
      <c r="AC1491" s="443">
        <f>'KYEI BEKIND - SWEDRU'!AB16</f>
        <v>6102</v>
      </c>
      <c r="AD1491" s="450">
        <f>Table1[[#This Row],[Stock Sell in/Sell out]]*Table1[[#This Row],[Stock Norm +Transit Time]]/Table1[[#This Row],[Stock Norm QTY]]</f>
        <v>0</v>
      </c>
      <c r="AE1491" s="443">
        <f>Table1[[#This Row],[Stock Norm +Transit Time]]*Table1[[#This Row],[Av. Daily Sales MT]]</f>
        <v>1.0799999999999998</v>
      </c>
    </row>
    <row r="1492" spans="1:31" hidden="1">
      <c r="A1492" s="433" t="s">
        <v>134</v>
      </c>
      <c r="B1492" s="433" t="s">
        <v>150</v>
      </c>
      <c r="C1492" s="433" t="str">
        <f>'KYEI BEKIND - SWEDRU'!B17</f>
        <v>W021</v>
      </c>
      <c r="D1492" s="433" t="str">
        <f>'KYEI BEKIND - SWEDRU'!C17</f>
        <v>FRYTOL OIL 10L</v>
      </c>
      <c r="E1492" s="433" t="str">
        <f>'KYEI BEKIND - SWEDRU'!D17</f>
        <v>COOKING OIL</v>
      </c>
      <c r="F1492" s="433" t="str">
        <f>'KYEI BEKIND - SWEDRU'!E17</f>
        <v>FRYTOL</v>
      </c>
      <c r="G1492" s="443">
        <f>'KYEI BEKIND - SWEDRU'!F17</f>
        <v>0.70500000000000007</v>
      </c>
      <c r="H1492" s="434">
        <f>'KYEI BEKIND - SWEDRU'!G17</f>
        <v>78.333333333333343</v>
      </c>
      <c r="I1492" s="443">
        <f>'KYEI BEKIND - SWEDRU'!H17</f>
        <v>24128.666666666668</v>
      </c>
      <c r="J1492" s="433">
        <f>'KYEI BEKIND - SWEDRU'!I17</f>
        <v>64</v>
      </c>
      <c r="K1492" s="443">
        <f>'KYEI BEKIND - SWEDRU'!J17</f>
        <v>0.57599999999999996</v>
      </c>
      <c r="L1492" s="443">
        <f>'KYEI BEKIND - SWEDRU'!K17</f>
        <v>19713.634042553189</v>
      </c>
      <c r="M1492" s="443">
        <f>'KYEI BEKIND - SWEDRU'!L17</f>
        <v>308.02553191489358</v>
      </c>
      <c r="N1492" s="433">
        <f>'KYEI BEKIND - SWEDRU'!M17</f>
        <v>1</v>
      </c>
      <c r="O1492" s="444">
        <f>'KYEI BEKIND - SWEDRU'!N17</f>
        <v>2.2698262075099795E-2</v>
      </c>
      <c r="P1492" s="433">
        <f>'KYEI BEKIND - SWEDRU'!O17</f>
        <v>0.85501047768948657</v>
      </c>
      <c r="Q1492" s="433" t="str">
        <f>'KYEI BEKIND - SWEDRU'!P17</f>
        <v>C</v>
      </c>
      <c r="R1492" s="434">
        <f>'KYEI BEKIND - SWEDRU'!Q17</f>
        <v>3.560606060606061</v>
      </c>
      <c r="S1492" s="443">
        <f>'KYEI BEKIND - SWEDRU'!R17</f>
        <v>3.2045454545454551E-2</v>
      </c>
      <c r="T1492" s="443">
        <f>'KYEI BEKIND - SWEDRU'!S17</f>
        <v>1096.7575757575758</v>
      </c>
      <c r="U1492" s="433">
        <f>'KYEI BEKIND - SWEDRU'!T17</f>
        <v>30</v>
      </c>
      <c r="V1492" s="433">
        <f>'KYEI BEKIND - SWEDRU'!U17</f>
        <v>3</v>
      </c>
      <c r="W1492" s="433">
        <f>'KYEI BEKIND - SWEDRU'!V17</f>
        <v>33</v>
      </c>
      <c r="X1492" s="434">
        <f>'KYEI BEKIND - SWEDRU'!W17</f>
        <v>117.50000000000001</v>
      </c>
      <c r="Y1492" s="434">
        <f>'KYEI BEKIND - SWEDRU'!X17</f>
        <v>53.500000000000014</v>
      </c>
      <c r="Z1492" s="443">
        <f>'KYEI BEKIND - SWEDRU'!Y17</f>
        <v>0.48150000000000009</v>
      </c>
      <c r="AA1492" s="444">
        <f>'KYEI BEKIND - SWEDRU'!Z17</f>
        <v>0.54468085106382969</v>
      </c>
      <c r="AB1492" s="446" t="str">
        <f>'KYEI BEKIND - SWEDRU'!AA17</f>
        <v>VERY LOW-ORDER URGENTLY</v>
      </c>
      <c r="AC1492" s="443">
        <f>'KYEI BEKIND - SWEDRU'!AB17</f>
        <v>16479.365957446811</v>
      </c>
      <c r="AD1492" s="450">
        <f>Table1[[#This Row],[Stock Sell in/Sell out]]*Table1[[#This Row],[Stock Norm +Transit Time]]/Table1[[#This Row],[Stock Norm QTY]]</f>
        <v>17.97446808510638</v>
      </c>
      <c r="AE1492" s="443">
        <f>Table1[[#This Row],[Stock Norm +Transit Time]]*Table1[[#This Row],[Av. Daily Sales MT]]</f>
        <v>1.0575000000000001</v>
      </c>
    </row>
    <row r="1493" spans="1:31" hidden="1">
      <c r="A1493" s="433" t="s">
        <v>134</v>
      </c>
      <c r="B1493" s="433" t="s">
        <v>150</v>
      </c>
      <c r="C1493" s="433" t="str">
        <f>'KYEI BEKIND - SWEDRU'!B18</f>
        <v>W069</v>
      </c>
      <c r="D1493" s="433" t="str">
        <f>'KYEI BEKIND - SWEDRU'!C18</f>
        <v>FORTUNE DELICIOUS 22.5KG</v>
      </c>
      <c r="E1493" s="433" t="str">
        <f>'KYEI BEKIND - SWEDRU'!D18</f>
        <v>RICE</v>
      </c>
      <c r="F1493" s="433" t="str">
        <f>'KYEI BEKIND - SWEDRU'!E18</f>
        <v>FORTUNE DELICIOUS</v>
      </c>
      <c r="G1493" s="443">
        <f>'KYEI BEKIND - SWEDRU'!F18</f>
        <v>0.67499999999999971</v>
      </c>
      <c r="H1493" s="434">
        <f>'KYEI BEKIND - SWEDRU'!G18</f>
        <v>30</v>
      </c>
      <c r="I1493" s="443">
        <f>'KYEI BEKIND - SWEDRU'!H18</f>
        <v>9830</v>
      </c>
      <c r="J1493" s="433">
        <f>'KYEI BEKIND - SWEDRU'!I18</f>
        <v>0</v>
      </c>
      <c r="K1493" s="443">
        <f>'KYEI BEKIND - SWEDRU'!J18</f>
        <v>0</v>
      </c>
      <c r="L1493" s="443">
        <f>'KYEI BEKIND - SWEDRU'!K18</f>
        <v>0</v>
      </c>
      <c r="M1493" s="443">
        <f>'KYEI BEKIND - SWEDRU'!L18</f>
        <v>327.66666666666669</v>
      </c>
      <c r="N1493" s="433">
        <f>'KYEI BEKIND - SWEDRU'!M18</f>
        <v>5</v>
      </c>
      <c r="O1493" s="444">
        <f>'KYEI BEKIND - SWEDRU'!N18</f>
        <v>2.1732378582542344E-2</v>
      </c>
      <c r="P1493" s="433">
        <f>'KYEI BEKIND - SWEDRU'!O18</f>
        <v>0.87674285627202897</v>
      </c>
      <c r="Q1493" s="433" t="str">
        <f>'KYEI BEKIND - SWEDRU'!P18</f>
        <v>C</v>
      </c>
      <c r="R1493" s="434">
        <f>'KYEI BEKIND - SWEDRU'!Q18</f>
        <v>1.3636363636363635</v>
      </c>
      <c r="S1493" s="443">
        <f>'KYEI BEKIND - SWEDRU'!R18</f>
        <v>3.0681818181818168E-2</v>
      </c>
      <c r="T1493" s="443">
        <f>'KYEI BEKIND - SWEDRU'!S18</f>
        <v>446.81818181818181</v>
      </c>
      <c r="U1493" s="433">
        <f>'KYEI BEKIND - SWEDRU'!T18</f>
        <v>30</v>
      </c>
      <c r="V1493" s="433">
        <f>'KYEI BEKIND - SWEDRU'!U18</f>
        <v>3</v>
      </c>
      <c r="W1493" s="433">
        <f>'KYEI BEKIND - SWEDRU'!V18</f>
        <v>33</v>
      </c>
      <c r="X1493" s="434">
        <f>'KYEI BEKIND - SWEDRU'!W18</f>
        <v>45</v>
      </c>
      <c r="Y1493" s="434">
        <f>'KYEI BEKIND - SWEDRU'!X18</f>
        <v>45</v>
      </c>
      <c r="Z1493" s="443">
        <f>'KYEI BEKIND - SWEDRU'!Y18</f>
        <v>1.0124999999999995</v>
      </c>
      <c r="AA1493" s="444">
        <f>'KYEI BEKIND - SWEDRU'!Z18</f>
        <v>0</v>
      </c>
      <c r="AB1493" s="446" t="str">
        <f>'KYEI BEKIND - SWEDRU'!AA18</f>
        <v>VERY LOW-ORDER URGENTLY</v>
      </c>
      <c r="AC1493" s="443">
        <f>'KYEI BEKIND - SWEDRU'!AB18</f>
        <v>14745</v>
      </c>
      <c r="AD1493" s="450">
        <f>Table1[[#This Row],[Stock Sell in/Sell out]]*Table1[[#This Row],[Stock Norm +Transit Time]]/Table1[[#This Row],[Stock Norm QTY]]</f>
        <v>0</v>
      </c>
      <c r="AE1493" s="443">
        <f>Table1[[#This Row],[Stock Norm +Transit Time]]*Table1[[#This Row],[Av. Daily Sales MT]]</f>
        <v>1.0124999999999995</v>
      </c>
    </row>
    <row r="1494" spans="1:31" hidden="1">
      <c r="A1494" s="433" t="s">
        <v>134</v>
      </c>
      <c r="B1494" s="433" t="s">
        <v>150</v>
      </c>
      <c r="C1494" s="433" t="str">
        <f>'KYEI BEKIND - SWEDRU'!B19</f>
        <v>W216</v>
      </c>
      <c r="D1494" s="433" t="str">
        <f>'KYEI BEKIND - SWEDRU'!C19</f>
        <v>THAI 25KG</v>
      </c>
      <c r="E1494" s="433" t="str">
        <f>'KYEI BEKIND - SWEDRU'!D19</f>
        <v>RICE</v>
      </c>
      <c r="F1494" s="433" t="str">
        <f>'KYEI BEKIND - SWEDRU'!E19</f>
        <v>FORTUNE</v>
      </c>
      <c r="G1494" s="443">
        <f>'KYEI BEKIND - SWEDRU'!F19</f>
        <v>0.60000000000000009</v>
      </c>
      <c r="H1494" s="434">
        <f>'KYEI BEKIND - SWEDRU'!G19</f>
        <v>24</v>
      </c>
      <c r="I1494" s="443">
        <f>'KYEI BEKIND - SWEDRU'!H19</f>
        <v>6498.48</v>
      </c>
      <c r="J1494" s="433">
        <f>'KYEI BEKIND - SWEDRU'!I19</f>
        <v>0</v>
      </c>
      <c r="K1494" s="443">
        <f>'KYEI BEKIND - SWEDRU'!J19</f>
        <v>0</v>
      </c>
      <c r="L1494" s="443">
        <f>'KYEI BEKIND - SWEDRU'!K19</f>
        <v>0</v>
      </c>
      <c r="M1494" s="443">
        <f>'KYEI BEKIND - SWEDRU'!L19</f>
        <v>270.77</v>
      </c>
      <c r="N1494" s="433">
        <f>'KYEI BEKIND - SWEDRU'!M19</f>
        <v>12</v>
      </c>
      <c r="O1494" s="444">
        <f>'KYEI BEKIND - SWEDRU'!N19</f>
        <v>1.9317669851148762E-2</v>
      </c>
      <c r="P1494" s="433">
        <f>'KYEI BEKIND - SWEDRU'!O19</f>
        <v>0.89606052612317777</v>
      </c>
      <c r="Q1494" s="433" t="str">
        <f>'KYEI BEKIND - SWEDRU'!P19</f>
        <v>C</v>
      </c>
      <c r="R1494" s="434">
        <f>'KYEI BEKIND - SWEDRU'!Q19</f>
        <v>1.0909090909090908</v>
      </c>
      <c r="S1494" s="443">
        <f>'KYEI BEKIND - SWEDRU'!R19</f>
        <v>2.7272727272727278E-2</v>
      </c>
      <c r="T1494" s="443">
        <f>'KYEI BEKIND - SWEDRU'!S19</f>
        <v>295.38545454545454</v>
      </c>
      <c r="U1494" s="433">
        <f>'KYEI BEKIND - SWEDRU'!T19</f>
        <v>30</v>
      </c>
      <c r="V1494" s="433">
        <f>'KYEI BEKIND - SWEDRU'!U19</f>
        <v>3</v>
      </c>
      <c r="W1494" s="433">
        <f>'KYEI BEKIND - SWEDRU'!V19</f>
        <v>33</v>
      </c>
      <c r="X1494" s="434">
        <f>'KYEI BEKIND - SWEDRU'!W19</f>
        <v>36</v>
      </c>
      <c r="Y1494" s="434">
        <f>'KYEI BEKIND - SWEDRU'!X19</f>
        <v>36</v>
      </c>
      <c r="Z1494" s="443">
        <f>'KYEI BEKIND - SWEDRU'!Y19</f>
        <v>0.90000000000000013</v>
      </c>
      <c r="AA1494" s="444">
        <f>'KYEI BEKIND - SWEDRU'!Z19</f>
        <v>0</v>
      </c>
      <c r="AB1494" s="446" t="str">
        <f>'KYEI BEKIND - SWEDRU'!AA19</f>
        <v>VERY LOW-ORDER URGENTLY</v>
      </c>
      <c r="AC1494" s="443">
        <f>'KYEI BEKIND - SWEDRU'!AB19</f>
        <v>9747.7199999999993</v>
      </c>
      <c r="AD1494" s="450">
        <f>Table1[[#This Row],[Stock Sell in/Sell out]]*Table1[[#This Row],[Stock Norm +Transit Time]]/Table1[[#This Row],[Stock Norm QTY]]</f>
        <v>0</v>
      </c>
      <c r="AE1494" s="443">
        <f>Table1[[#This Row],[Stock Norm +Transit Time]]*Table1[[#This Row],[Av. Daily Sales MT]]</f>
        <v>0.90000000000000013</v>
      </c>
    </row>
    <row r="1495" spans="1:31" hidden="1">
      <c r="A1495" s="433" t="s">
        <v>134</v>
      </c>
      <c r="B1495" s="433" t="s">
        <v>150</v>
      </c>
      <c r="C1495" s="433" t="str">
        <f>'KYEI BEKIND - SWEDRU'!B20</f>
        <v>W043</v>
      </c>
      <c r="D1495" s="433" t="str">
        <f>'KYEI BEKIND - SWEDRU'!C20</f>
        <v>FORTUNE VIET 25KG</v>
      </c>
      <c r="E1495" s="433" t="str">
        <f>'KYEI BEKIND - SWEDRU'!D20</f>
        <v>RICE</v>
      </c>
      <c r="F1495" s="433" t="str">
        <f>'KYEI BEKIND - SWEDRU'!E20</f>
        <v>FORTUNE</v>
      </c>
      <c r="G1495" s="443">
        <f>'KYEI BEKIND - SWEDRU'!F20</f>
        <v>0.56666666666666676</v>
      </c>
      <c r="H1495" s="434">
        <f>'KYEI BEKIND - SWEDRU'!G20</f>
        <v>22.666666666666664</v>
      </c>
      <c r="I1495" s="443">
        <f>'KYEI BEKIND - SWEDRU'!H20</f>
        <v>6640.3333333333339</v>
      </c>
      <c r="J1495" s="433">
        <f>'KYEI BEKIND - SWEDRU'!I20</f>
        <v>49</v>
      </c>
      <c r="K1495" s="443">
        <f>'KYEI BEKIND - SWEDRU'!J20</f>
        <v>1.2250000000000001</v>
      </c>
      <c r="L1495" s="443">
        <f>'KYEI BEKIND - SWEDRU'!K20</f>
        <v>14354.838235294119</v>
      </c>
      <c r="M1495" s="443">
        <f>'KYEI BEKIND - SWEDRU'!L20</f>
        <v>292.95588235294122</v>
      </c>
      <c r="N1495" s="433">
        <f>'KYEI BEKIND - SWEDRU'!M20</f>
        <v>1</v>
      </c>
      <c r="O1495" s="444">
        <f>'KYEI BEKIND - SWEDRU'!N20</f>
        <v>1.8244465970529387E-2</v>
      </c>
      <c r="P1495" s="433">
        <f>'KYEI BEKIND - SWEDRU'!O20</f>
        <v>0.91430499209370719</v>
      </c>
      <c r="Q1495" s="433" t="str">
        <f>'KYEI BEKIND - SWEDRU'!P20</f>
        <v>C</v>
      </c>
      <c r="R1495" s="434">
        <f>'KYEI BEKIND - SWEDRU'!Q20</f>
        <v>1.0303030303030303</v>
      </c>
      <c r="S1495" s="443">
        <f>'KYEI BEKIND - SWEDRU'!R20</f>
        <v>2.575757575757576E-2</v>
      </c>
      <c r="T1495" s="443">
        <f>'KYEI BEKIND - SWEDRU'!S20</f>
        <v>301.83333333333337</v>
      </c>
      <c r="U1495" s="433">
        <f>'KYEI BEKIND - SWEDRU'!T20</f>
        <v>30</v>
      </c>
      <c r="V1495" s="433">
        <f>'KYEI BEKIND - SWEDRU'!U20</f>
        <v>3</v>
      </c>
      <c r="W1495" s="433">
        <f>'KYEI BEKIND - SWEDRU'!V20</f>
        <v>33</v>
      </c>
      <c r="X1495" s="434">
        <f>'KYEI BEKIND - SWEDRU'!W20</f>
        <v>34</v>
      </c>
      <c r="Y1495" s="434">
        <f>'KYEI BEKIND - SWEDRU'!X20</f>
        <v>0</v>
      </c>
      <c r="Z1495" s="443">
        <f>'KYEI BEKIND - SWEDRU'!Y20</f>
        <v>0</v>
      </c>
      <c r="AA1495" s="444">
        <f>'KYEI BEKIND - SWEDRU'!Z20</f>
        <v>1.4411764705882353</v>
      </c>
      <c r="AB1495" s="446" t="str">
        <f>'KYEI BEKIND - SWEDRU'!AA20</f>
        <v>HIGH-DON’T ORDER</v>
      </c>
      <c r="AC1495" s="443">
        <f>'KYEI BEKIND - SWEDRU'!AB20</f>
        <v>0</v>
      </c>
      <c r="AD1495" s="450">
        <f>Table1[[#This Row],[Stock Sell in/Sell out]]*Table1[[#This Row],[Stock Norm +Transit Time]]/Table1[[#This Row],[Stock Norm QTY]]</f>
        <v>47.558823529411768</v>
      </c>
      <c r="AE1495" s="443">
        <f>Table1[[#This Row],[Stock Norm +Transit Time]]*Table1[[#This Row],[Av. Daily Sales MT]]</f>
        <v>0.85000000000000009</v>
      </c>
    </row>
    <row r="1496" spans="1:31" hidden="1">
      <c r="A1496" s="433" t="s">
        <v>134</v>
      </c>
      <c r="B1496" s="433" t="s">
        <v>150</v>
      </c>
      <c r="C1496" s="433" t="str">
        <f>'KYEI BEKIND - SWEDRU'!B21</f>
        <v>W067</v>
      </c>
      <c r="D1496" s="433" t="str">
        <f>'KYEI BEKIND - SWEDRU'!C21</f>
        <v>FORTUNE DELICIOUS 4.5KG</v>
      </c>
      <c r="E1496" s="433" t="str">
        <f>'KYEI BEKIND - SWEDRU'!D21</f>
        <v>RICE</v>
      </c>
      <c r="F1496" s="433" t="str">
        <f>'KYEI BEKIND - SWEDRU'!E21</f>
        <v>FORTUNE DELICIOUS</v>
      </c>
      <c r="G1496" s="443">
        <f>'KYEI BEKIND - SWEDRU'!F21</f>
        <v>0.50999999999999979</v>
      </c>
      <c r="H1496" s="434">
        <f>'KYEI BEKIND - SWEDRU'!G21</f>
        <v>22.666666666666668</v>
      </c>
      <c r="I1496" s="443">
        <f>'KYEI BEKIND - SWEDRU'!H21</f>
        <v>5018.333333333333</v>
      </c>
      <c r="J1496" s="433">
        <f>'KYEI BEKIND - SWEDRU'!I21</f>
        <v>0</v>
      </c>
      <c r="K1496" s="443">
        <f>'KYEI BEKIND - SWEDRU'!J21</f>
        <v>0</v>
      </c>
      <c r="L1496" s="443">
        <f>'KYEI BEKIND - SWEDRU'!K21</f>
        <v>0</v>
      </c>
      <c r="M1496" s="443">
        <f>'KYEI BEKIND - SWEDRU'!L21</f>
        <v>221.39705882352939</v>
      </c>
      <c r="N1496" s="433">
        <f>'KYEI BEKIND - SWEDRU'!M21</f>
        <v>5</v>
      </c>
      <c r="O1496" s="444">
        <f>'KYEI BEKIND - SWEDRU'!N21</f>
        <v>1.6420019373476438E-2</v>
      </c>
      <c r="P1496" s="433">
        <f>'KYEI BEKIND - SWEDRU'!O21</f>
        <v>0.93072501146718367</v>
      </c>
      <c r="Q1496" s="433" t="str">
        <f>'KYEI BEKIND - SWEDRU'!P21</f>
        <v>C</v>
      </c>
      <c r="R1496" s="434">
        <f>'KYEI BEKIND - SWEDRU'!Q21</f>
        <v>1.0303030303030303</v>
      </c>
      <c r="S1496" s="443">
        <f>'KYEI BEKIND - SWEDRU'!R21</f>
        <v>2.3181818181818171E-2</v>
      </c>
      <c r="T1496" s="443">
        <f>'KYEI BEKIND - SWEDRU'!S21</f>
        <v>228.10606060606059</v>
      </c>
      <c r="U1496" s="433">
        <f>'KYEI BEKIND - SWEDRU'!T21</f>
        <v>30</v>
      </c>
      <c r="V1496" s="433">
        <f>'KYEI BEKIND - SWEDRU'!U21</f>
        <v>3</v>
      </c>
      <c r="W1496" s="433">
        <f>'KYEI BEKIND - SWEDRU'!V21</f>
        <v>33</v>
      </c>
      <c r="X1496" s="434">
        <f>'KYEI BEKIND - SWEDRU'!W21</f>
        <v>34</v>
      </c>
      <c r="Y1496" s="434">
        <f>'KYEI BEKIND - SWEDRU'!X21</f>
        <v>34</v>
      </c>
      <c r="Z1496" s="443">
        <f>'KYEI BEKIND - SWEDRU'!Y21</f>
        <v>0.76499999999999968</v>
      </c>
      <c r="AA1496" s="444">
        <f>'KYEI BEKIND - SWEDRU'!Z21</f>
        <v>0</v>
      </c>
      <c r="AB1496" s="446" t="str">
        <f>'KYEI BEKIND - SWEDRU'!AA21</f>
        <v>VERY LOW-ORDER URGENTLY</v>
      </c>
      <c r="AC1496" s="443">
        <f>'KYEI BEKIND - SWEDRU'!AB21</f>
        <v>7527.4999999999991</v>
      </c>
      <c r="AD1496" s="450">
        <f>Table1[[#This Row],[Stock Sell in/Sell out]]*Table1[[#This Row],[Stock Norm +Transit Time]]/Table1[[#This Row],[Stock Norm QTY]]</f>
        <v>0</v>
      </c>
      <c r="AE1496" s="443">
        <f>Table1[[#This Row],[Stock Norm +Transit Time]]*Table1[[#This Row],[Av. Daily Sales MT]]</f>
        <v>0.76499999999999968</v>
      </c>
    </row>
    <row r="1497" spans="1:31" hidden="1">
      <c r="A1497" s="433" t="s">
        <v>134</v>
      </c>
      <c r="B1497" s="433" t="s">
        <v>150</v>
      </c>
      <c r="C1497" s="433" t="str">
        <f>'KYEI BEKIND - SWEDRU'!B22</f>
        <v>W185</v>
      </c>
      <c r="D1497" s="433" t="str">
        <f>'KYEI BEKIND - SWEDRU'!C22</f>
        <v>FORTUNE DELIGHT 22.5KG</v>
      </c>
      <c r="E1497" s="433" t="str">
        <f>'KYEI BEKIND - SWEDRU'!D22</f>
        <v>RICE</v>
      </c>
      <c r="F1497" s="433" t="str">
        <f>'KYEI BEKIND - SWEDRU'!E22</f>
        <v>FORTUNE DELIGHT</v>
      </c>
      <c r="G1497" s="443">
        <f>'KYEI BEKIND - SWEDRU'!F22</f>
        <v>0.43499999999999983</v>
      </c>
      <c r="H1497" s="434">
        <f>'KYEI BEKIND - SWEDRU'!G22</f>
        <v>19.333333333333332</v>
      </c>
      <c r="I1497" s="443">
        <f>'KYEI BEKIND - SWEDRU'!H22</f>
        <v>8539.3333333333339</v>
      </c>
      <c r="J1497" s="433">
        <f>'KYEI BEKIND - SWEDRU'!I22</f>
        <v>7</v>
      </c>
      <c r="K1497" s="443">
        <f>'KYEI BEKIND - SWEDRU'!J22</f>
        <v>0.1575</v>
      </c>
      <c r="L1497" s="443">
        <f>'KYEI BEKIND - SWEDRU'!K22</f>
        <v>3091.8275862068967</v>
      </c>
      <c r="M1497" s="443">
        <f>'KYEI BEKIND - SWEDRU'!L22</f>
        <v>441.68965517241384</v>
      </c>
      <c r="N1497" s="433">
        <f>'KYEI BEKIND - SWEDRU'!M22</f>
        <v>5</v>
      </c>
      <c r="O1497" s="444">
        <f>'KYEI BEKIND - SWEDRU'!N22</f>
        <v>1.4005310642082845E-2</v>
      </c>
      <c r="P1497" s="433">
        <f>'KYEI BEKIND - SWEDRU'!O22</f>
        <v>0.94473032210926655</v>
      </c>
      <c r="Q1497" s="433" t="str">
        <f>'KYEI BEKIND - SWEDRU'!P22</f>
        <v>C</v>
      </c>
      <c r="R1497" s="434">
        <f>'KYEI BEKIND - SWEDRU'!Q22</f>
        <v>0.87878787878787878</v>
      </c>
      <c r="S1497" s="443">
        <f>'KYEI BEKIND - SWEDRU'!R22</f>
        <v>1.9772727272727265E-2</v>
      </c>
      <c r="T1497" s="443">
        <f>'KYEI BEKIND - SWEDRU'!S22</f>
        <v>388.15151515151518</v>
      </c>
      <c r="U1497" s="433">
        <f>'KYEI BEKIND - SWEDRU'!T22</f>
        <v>30</v>
      </c>
      <c r="V1497" s="433">
        <f>'KYEI BEKIND - SWEDRU'!U22</f>
        <v>3</v>
      </c>
      <c r="W1497" s="433">
        <f>'KYEI BEKIND - SWEDRU'!V22</f>
        <v>33</v>
      </c>
      <c r="X1497" s="434">
        <f>'KYEI BEKIND - SWEDRU'!W22</f>
        <v>29</v>
      </c>
      <c r="Y1497" s="434">
        <f>'KYEI BEKIND - SWEDRU'!X22</f>
        <v>22</v>
      </c>
      <c r="Z1497" s="443">
        <f>'KYEI BEKIND - SWEDRU'!Y22</f>
        <v>0.49499999999999988</v>
      </c>
      <c r="AA1497" s="444">
        <f>'KYEI BEKIND - SWEDRU'!Z22</f>
        <v>0.2413793103448276</v>
      </c>
      <c r="AB1497" s="446" t="str">
        <f>'KYEI BEKIND - SWEDRU'!AA22</f>
        <v>VERY LOW-ORDER URGENTLY</v>
      </c>
      <c r="AC1497" s="443">
        <f>'KYEI BEKIND - SWEDRU'!AB22</f>
        <v>9717.1724137931051</v>
      </c>
      <c r="AD1497" s="450">
        <f>Table1[[#This Row],[Stock Sell in/Sell out]]*Table1[[#This Row],[Stock Norm +Transit Time]]/Table1[[#This Row],[Stock Norm QTY]]</f>
        <v>7.9655172413793105</v>
      </c>
      <c r="AE1497" s="443">
        <f>Table1[[#This Row],[Stock Norm +Transit Time]]*Table1[[#This Row],[Av. Daily Sales MT]]</f>
        <v>0.65249999999999975</v>
      </c>
    </row>
    <row r="1498" spans="1:31" hidden="1">
      <c r="A1498" s="433" t="s">
        <v>134</v>
      </c>
      <c r="B1498" s="433" t="s">
        <v>150</v>
      </c>
      <c r="C1498" s="433" t="str">
        <f>'KYEI BEKIND - SWEDRU'!B23</f>
        <v>W026</v>
      </c>
      <c r="D1498" s="433" t="str">
        <f>'KYEI BEKIND - SWEDRU'!C23</f>
        <v>FORTUNE MARGARINE @15KG</v>
      </c>
      <c r="E1498" s="433" t="str">
        <f>'KYEI BEKIND - SWEDRU'!D23</f>
        <v>SPECIALTY FATS</v>
      </c>
      <c r="F1498" s="433" t="str">
        <f>'KYEI BEKIND - SWEDRU'!E23</f>
        <v>FORTUNE</v>
      </c>
      <c r="G1498" s="443">
        <f>'KYEI BEKIND - SWEDRU'!F23</f>
        <v>0.42999999999999994</v>
      </c>
      <c r="H1498" s="434">
        <f>'KYEI BEKIND - SWEDRU'!G23</f>
        <v>28.666666666666668</v>
      </c>
      <c r="I1498" s="443">
        <f>'KYEI BEKIND - SWEDRU'!H23</f>
        <v>6921.666666666667</v>
      </c>
      <c r="J1498" s="433">
        <f>'KYEI BEKIND - SWEDRU'!I23</f>
        <v>0</v>
      </c>
      <c r="K1498" s="443">
        <f>'KYEI BEKIND - SWEDRU'!J23</f>
        <v>0</v>
      </c>
      <c r="L1498" s="443">
        <f>'KYEI BEKIND - SWEDRU'!K23</f>
        <v>0</v>
      </c>
      <c r="M1498" s="443">
        <f>'KYEI BEKIND - SWEDRU'!L23</f>
        <v>241.45348837209303</v>
      </c>
      <c r="N1498" s="433">
        <f>'KYEI BEKIND - SWEDRU'!M23</f>
        <v>1</v>
      </c>
      <c r="O1498" s="444">
        <f>'KYEI BEKIND - SWEDRU'!N23</f>
        <v>1.3844330059989942E-2</v>
      </c>
      <c r="P1498" s="433">
        <f>'KYEI BEKIND - SWEDRU'!O23</f>
        <v>0.95857465216925652</v>
      </c>
      <c r="Q1498" s="433" t="str">
        <f>'KYEI BEKIND - SWEDRU'!P23</f>
        <v>C</v>
      </c>
      <c r="R1498" s="434">
        <f>'KYEI BEKIND - SWEDRU'!Q23</f>
        <v>1.303030303030303</v>
      </c>
      <c r="S1498" s="443">
        <f>'KYEI BEKIND - SWEDRU'!R23</f>
        <v>1.9545454545454543E-2</v>
      </c>
      <c r="T1498" s="443">
        <f>'KYEI BEKIND - SWEDRU'!S23</f>
        <v>314.62121212121212</v>
      </c>
      <c r="U1498" s="433">
        <f>'KYEI BEKIND - SWEDRU'!T23</f>
        <v>30</v>
      </c>
      <c r="V1498" s="433">
        <f>'KYEI BEKIND - SWEDRU'!U23</f>
        <v>3</v>
      </c>
      <c r="W1498" s="433">
        <f>'KYEI BEKIND - SWEDRU'!V23</f>
        <v>33</v>
      </c>
      <c r="X1498" s="434">
        <f>'KYEI BEKIND - SWEDRU'!W23</f>
        <v>43</v>
      </c>
      <c r="Y1498" s="434">
        <f>'KYEI BEKIND - SWEDRU'!X23</f>
        <v>43</v>
      </c>
      <c r="Z1498" s="443">
        <f>'KYEI BEKIND - SWEDRU'!Y23</f>
        <v>0.6449999999999998</v>
      </c>
      <c r="AA1498" s="444">
        <f>'KYEI BEKIND - SWEDRU'!Z23</f>
        <v>0</v>
      </c>
      <c r="AB1498" s="446" t="str">
        <f>'KYEI BEKIND - SWEDRU'!AA23</f>
        <v>VERY LOW-ORDER URGENTLY</v>
      </c>
      <c r="AC1498" s="443">
        <f>'KYEI BEKIND - SWEDRU'!AB23</f>
        <v>10382.5</v>
      </c>
      <c r="AD1498" s="450">
        <f>Table1[[#This Row],[Stock Sell in/Sell out]]*Table1[[#This Row],[Stock Norm +Transit Time]]/Table1[[#This Row],[Stock Norm QTY]]</f>
        <v>0</v>
      </c>
      <c r="AE1498" s="443">
        <f>Table1[[#This Row],[Stock Norm +Transit Time]]*Table1[[#This Row],[Av. Daily Sales MT]]</f>
        <v>0.64499999999999991</v>
      </c>
    </row>
    <row r="1499" spans="1:31" hidden="1">
      <c r="A1499" s="433" t="s">
        <v>134</v>
      </c>
      <c r="B1499" s="433" t="s">
        <v>150</v>
      </c>
      <c r="C1499" s="433" t="str">
        <f>'KYEI BEKIND - SWEDRU'!B24</f>
        <v>W059</v>
      </c>
      <c r="D1499" s="433" t="str">
        <f>'KYEI BEKIND - SWEDRU'!C24</f>
        <v xml:space="preserve">FORTUNE DELIGHT 5KG *5 </v>
      </c>
      <c r="E1499" s="433" t="str">
        <f>'KYEI BEKIND - SWEDRU'!D24</f>
        <v>RICE</v>
      </c>
      <c r="F1499" s="433" t="str">
        <f>'KYEI BEKIND - SWEDRU'!E24</f>
        <v>FORTUNE DELIGHT</v>
      </c>
      <c r="G1499" s="443">
        <f>'KYEI BEKIND - SWEDRU'!F24</f>
        <v>0.33333333333333343</v>
      </c>
      <c r="H1499" s="434">
        <f>'KYEI BEKIND - SWEDRU'!G24</f>
        <v>13.333333333333334</v>
      </c>
      <c r="I1499" s="443">
        <f>'KYEI BEKIND - SWEDRU'!H24</f>
        <v>2868.0000000000005</v>
      </c>
      <c r="J1499" s="433">
        <f>'KYEI BEKIND - SWEDRU'!I24</f>
        <v>0</v>
      </c>
      <c r="K1499" s="443">
        <f>'KYEI BEKIND - SWEDRU'!J24</f>
        <v>0</v>
      </c>
      <c r="L1499" s="443">
        <f>'KYEI BEKIND - SWEDRU'!K24</f>
        <v>0</v>
      </c>
      <c r="M1499" s="443">
        <f>'KYEI BEKIND - SWEDRU'!L24</f>
        <v>215.10000000000002</v>
      </c>
      <c r="N1499" s="433">
        <f>'KYEI BEKIND - SWEDRU'!M24</f>
        <v>20</v>
      </c>
      <c r="O1499" s="444">
        <f>'KYEI BEKIND - SWEDRU'!N24</f>
        <v>1.0732038806193759E-2</v>
      </c>
      <c r="P1499" s="433">
        <f>'KYEI BEKIND - SWEDRU'!O24</f>
        <v>0.9693066909754503</v>
      </c>
      <c r="Q1499" s="433" t="str">
        <f>'KYEI BEKIND - SWEDRU'!P24</f>
        <v>C</v>
      </c>
      <c r="R1499" s="434">
        <f>'KYEI BEKIND - SWEDRU'!Q24</f>
        <v>0.60606060606060608</v>
      </c>
      <c r="S1499" s="443">
        <f>'KYEI BEKIND - SWEDRU'!R24</f>
        <v>1.5151515151515155E-2</v>
      </c>
      <c r="T1499" s="443">
        <f>'KYEI BEKIND - SWEDRU'!S24</f>
        <v>130.36363636363637</v>
      </c>
      <c r="U1499" s="433">
        <f>'KYEI BEKIND - SWEDRU'!T24</f>
        <v>30</v>
      </c>
      <c r="V1499" s="433">
        <f>'KYEI BEKIND - SWEDRU'!U24</f>
        <v>3</v>
      </c>
      <c r="W1499" s="433">
        <f>'KYEI BEKIND - SWEDRU'!V24</f>
        <v>33</v>
      </c>
      <c r="X1499" s="434">
        <f>'KYEI BEKIND - SWEDRU'!W24</f>
        <v>20</v>
      </c>
      <c r="Y1499" s="434">
        <f>'KYEI BEKIND - SWEDRU'!X24</f>
        <v>20</v>
      </c>
      <c r="Z1499" s="443">
        <f>'KYEI BEKIND - SWEDRU'!Y24</f>
        <v>0.50000000000000011</v>
      </c>
      <c r="AA1499" s="444">
        <f>'KYEI BEKIND - SWEDRU'!Z24</f>
        <v>0</v>
      </c>
      <c r="AB1499" s="446" t="str">
        <f>'KYEI BEKIND - SWEDRU'!AA24</f>
        <v>VERY LOW-ORDER URGENTLY</v>
      </c>
      <c r="AC1499" s="443">
        <f>'KYEI BEKIND - SWEDRU'!AB24</f>
        <v>4302</v>
      </c>
      <c r="AD1499" s="450">
        <f>Table1[[#This Row],[Stock Sell in/Sell out]]*Table1[[#This Row],[Stock Norm +Transit Time]]/Table1[[#This Row],[Stock Norm QTY]]</f>
        <v>0</v>
      </c>
      <c r="AE1499" s="443">
        <f>Table1[[#This Row],[Stock Norm +Transit Time]]*Table1[[#This Row],[Av. Daily Sales MT]]</f>
        <v>0.50000000000000011</v>
      </c>
    </row>
    <row r="1500" spans="1:31" hidden="1">
      <c r="A1500" s="433" t="s">
        <v>134</v>
      </c>
      <c r="B1500" s="433" t="s">
        <v>150</v>
      </c>
      <c r="C1500" s="433" t="str">
        <f>'KYEI BEKIND - SWEDRU'!B25</f>
        <v>W064</v>
      </c>
      <c r="D1500" s="433" t="str">
        <f>'KYEI BEKIND - SWEDRU'!C25</f>
        <v>VIET NCP KDM 5KG</v>
      </c>
      <c r="E1500" s="433" t="str">
        <f>'KYEI BEKIND - SWEDRU'!D25</f>
        <v>RICE</v>
      </c>
      <c r="F1500" s="433" t="str">
        <f>'KYEI BEKIND - SWEDRU'!E25</f>
        <v>VIET NCP</v>
      </c>
      <c r="G1500" s="443">
        <f>'KYEI BEKIND - SWEDRU'!F25</f>
        <v>0.33333333333333343</v>
      </c>
      <c r="H1500" s="434">
        <f>'KYEI BEKIND - SWEDRU'!G25</f>
        <v>13.333333333333334</v>
      </c>
      <c r="I1500" s="443">
        <f>'KYEI BEKIND - SWEDRU'!H25</f>
        <v>1626.6666666666667</v>
      </c>
      <c r="J1500" s="433">
        <f>'KYEI BEKIND - SWEDRU'!I25</f>
        <v>32</v>
      </c>
      <c r="K1500" s="443">
        <f>'KYEI BEKIND - SWEDRU'!J25</f>
        <v>0.8</v>
      </c>
      <c r="L1500" s="443">
        <f>'KYEI BEKIND - SWEDRU'!K25</f>
        <v>3904</v>
      </c>
      <c r="M1500" s="443">
        <f>'KYEI BEKIND - SWEDRU'!L25</f>
        <v>122</v>
      </c>
      <c r="N1500" s="433">
        <f>'KYEI BEKIND - SWEDRU'!M25</f>
        <v>20</v>
      </c>
      <c r="O1500" s="444">
        <f>'KYEI BEKIND - SWEDRU'!N25</f>
        <v>1.0732038806193759E-2</v>
      </c>
      <c r="P1500" s="433">
        <f>'KYEI BEKIND - SWEDRU'!O25</f>
        <v>0.98003872978164408</v>
      </c>
      <c r="Q1500" s="433" t="str">
        <f>'KYEI BEKIND - SWEDRU'!P25</f>
        <v>C</v>
      </c>
      <c r="R1500" s="434">
        <f>'KYEI BEKIND - SWEDRU'!Q25</f>
        <v>0.60606060606060608</v>
      </c>
      <c r="S1500" s="443">
        <f>'KYEI BEKIND - SWEDRU'!R25</f>
        <v>1.5151515151515155E-2</v>
      </c>
      <c r="T1500" s="443">
        <f>'KYEI BEKIND - SWEDRU'!S25</f>
        <v>73.939393939393938</v>
      </c>
      <c r="U1500" s="433">
        <f>'KYEI BEKIND - SWEDRU'!T25</f>
        <v>30</v>
      </c>
      <c r="V1500" s="433">
        <f>'KYEI BEKIND - SWEDRU'!U25</f>
        <v>3</v>
      </c>
      <c r="W1500" s="433">
        <f>'KYEI BEKIND - SWEDRU'!V25</f>
        <v>33</v>
      </c>
      <c r="X1500" s="434">
        <f>'KYEI BEKIND - SWEDRU'!W25</f>
        <v>20</v>
      </c>
      <c r="Y1500" s="434">
        <f>'KYEI BEKIND - SWEDRU'!X25</f>
        <v>0</v>
      </c>
      <c r="Z1500" s="443">
        <f>'KYEI BEKIND - SWEDRU'!Y25</f>
        <v>0</v>
      </c>
      <c r="AA1500" s="444">
        <f>'KYEI BEKIND - SWEDRU'!Z25</f>
        <v>1.6</v>
      </c>
      <c r="AB1500" s="446" t="str">
        <f>'KYEI BEKIND - SWEDRU'!AA25</f>
        <v>HIGH-DON’T ORDER</v>
      </c>
      <c r="AC1500" s="443">
        <f>'KYEI BEKIND - SWEDRU'!AB25</f>
        <v>0</v>
      </c>
      <c r="AD1500" s="450">
        <f>Table1[[#This Row],[Stock Sell in/Sell out]]*Table1[[#This Row],[Stock Norm +Transit Time]]/Table1[[#This Row],[Stock Norm QTY]]</f>
        <v>52.8</v>
      </c>
      <c r="AE1500" s="443">
        <f>Table1[[#This Row],[Stock Norm +Transit Time]]*Table1[[#This Row],[Av. Daily Sales MT]]</f>
        <v>0.50000000000000011</v>
      </c>
    </row>
    <row r="1501" spans="1:31" hidden="1">
      <c r="A1501" s="433" t="s">
        <v>134</v>
      </c>
      <c r="B1501" s="433" t="s">
        <v>150</v>
      </c>
      <c r="C1501" s="433" t="str">
        <f>'KYEI BEKIND - SWEDRU'!B26</f>
        <v>W068</v>
      </c>
      <c r="D1501" s="433" t="str">
        <f>'KYEI BEKIND - SWEDRU'!C26</f>
        <v>FORTUNE DELICIOUS 900G X 20</v>
      </c>
      <c r="E1501" s="433" t="str">
        <f>'KYEI BEKIND - SWEDRU'!D26</f>
        <v>RICE</v>
      </c>
      <c r="F1501" s="433" t="str">
        <f>'KYEI BEKIND - SWEDRU'!E26</f>
        <v>FORTUNE DELICIOUS</v>
      </c>
      <c r="G1501" s="443">
        <f>'KYEI BEKIND - SWEDRU'!F26</f>
        <v>0.22199999999999998</v>
      </c>
      <c r="H1501" s="434">
        <f>'KYEI BEKIND - SWEDRU'!G26</f>
        <v>12.333333333333334</v>
      </c>
      <c r="I1501" s="443">
        <f>'KYEI BEKIND - SWEDRU'!H26</f>
        <v>3363.3333333333335</v>
      </c>
      <c r="J1501" s="433">
        <f>'KYEI BEKIND - SWEDRU'!I26</f>
        <v>9</v>
      </c>
      <c r="K1501" s="443">
        <f>'KYEI BEKIND - SWEDRU'!J26</f>
        <v>0.16200000000000001</v>
      </c>
      <c r="L1501" s="443">
        <f>'KYEI BEKIND - SWEDRU'!K26</f>
        <v>2454.3243243243242</v>
      </c>
      <c r="M1501" s="443">
        <f>'KYEI BEKIND - SWEDRU'!L26</f>
        <v>272.70270270270271</v>
      </c>
      <c r="N1501" s="433">
        <f>'KYEI BEKIND - SWEDRU'!M26</f>
        <v>5</v>
      </c>
      <c r="O1501" s="444">
        <f>'KYEI BEKIND - SWEDRU'!N26</f>
        <v>7.1475378449250403E-3</v>
      </c>
      <c r="P1501" s="433">
        <f>'KYEI BEKIND - SWEDRU'!O26</f>
        <v>0.98718626762656914</v>
      </c>
      <c r="Q1501" s="433" t="str">
        <f>'KYEI BEKIND - SWEDRU'!P26</f>
        <v>C</v>
      </c>
      <c r="R1501" s="434">
        <f>'KYEI BEKIND - SWEDRU'!Q26</f>
        <v>0.56060606060606066</v>
      </c>
      <c r="S1501" s="443">
        <f>'KYEI BEKIND - SWEDRU'!R26</f>
        <v>1.009090909090909E-2</v>
      </c>
      <c r="T1501" s="443">
        <f>'KYEI BEKIND - SWEDRU'!S26</f>
        <v>152.87878787878788</v>
      </c>
      <c r="U1501" s="433">
        <f>'KYEI BEKIND - SWEDRU'!T26</f>
        <v>30</v>
      </c>
      <c r="V1501" s="433">
        <f>'KYEI BEKIND - SWEDRU'!U26</f>
        <v>3</v>
      </c>
      <c r="W1501" s="433">
        <f>'KYEI BEKIND - SWEDRU'!V26</f>
        <v>33</v>
      </c>
      <c r="X1501" s="434">
        <f>'KYEI BEKIND - SWEDRU'!W26</f>
        <v>18.500000000000004</v>
      </c>
      <c r="Y1501" s="434">
        <f>'KYEI BEKIND - SWEDRU'!X26</f>
        <v>9.5000000000000036</v>
      </c>
      <c r="Z1501" s="443">
        <f>'KYEI BEKIND - SWEDRU'!Y26</f>
        <v>0.17100000000000004</v>
      </c>
      <c r="AA1501" s="444">
        <f>'KYEI BEKIND - SWEDRU'!Z26</f>
        <v>0.4864864864864864</v>
      </c>
      <c r="AB1501" s="446" t="str">
        <f>'KYEI BEKIND - SWEDRU'!AA26</f>
        <v>VERY LOW-ORDER URGENTLY</v>
      </c>
      <c r="AC1501" s="443">
        <f>'KYEI BEKIND - SWEDRU'!AB26</f>
        <v>2590.6756756756768</v>
      </c>
      <c r="AD1501" s="450">
        <f>Table1[[#This Row],[Stock Sell in/Sell out]]*Table1[[#This Row],[Stock Norm +Transit Time]]/Table1[[#This Row],[Stock Norm QTY]]</f>
        <v>16.054054054054053</v>
      </c>
      <c r="AE1501" s="443">
        <f>Table1[[#This Row],[Stock Norm +Transit Time]]*Table1[[#This Row],[Av. Daily Sales MT]]</f>
        <v>0.33299999999999996</v>
      </c>
    </row>
    <row r="1502" spans="1:31" hidden="1">
      <c r="A1502" s="433" t="s">
        <v>134</v>
      </c>
      <c r="B1502" s="433" t="s">
        <v>150</v>
      </c>
      <c r="C1502" s="433" t="str">
        <f>'KYEI BEKIND - SWEDRU'!B27</f>
        <v>W225</v>
      </c>
      <c r="D1502" s="433" t="str">
        <f>'KYEI BEKIND - SWEDRU'!C27</f>
        <v>FRYTOL 4.5L X 3</v>
      </c>
      <c r="E1502" s="433" t="str">
        <f>'KYEI BEKIND - SWEDRU'!D27</f>
        <v>COOKING OIL</v>
      </c>
      <c r="F1502" s="433" t="str">
        <f>'KYEI BEKIND - SWEDRU'!E27</f>
        <v>FRYTOL</v>
      </c>
      <c r="G1502" s="443">
        <f>'KYEI BEKIND - SWEDRU'!F27</f>
        <v>0.15798999999999999</v>
      </c>
      <c r="H1502" s="434">
        <f>'KYEI BEKIND - SWEDRU'!G27</f>
        <v>12.333333333333334</v>
      </c>
      <c r="I1502" s="443">
        <f>'KYEI BEKIND - SWEDRU'!H27</f>
        <v>4070</v>
      </c>
      <c r="J1502" s="433">
        <f>'KYEI BEKIND - SWEDRU'!I27</f>
        <v>0</v>
      </c>
      <c r="K1502" s="443">
        <f>'KYEI BEKIND - SWEDRU'!J27</f>
        <v>0</v>
      </c>
      <c r="L1502" s="443">
        <f>'KYEI BEKIND - SWEDRU'!K27</f>
        <v>0</v>
      </c>
      <c r="M1502" s="443">
        <f>'KYEI BEKIND - SWEDRU'!L27</f>
        <v>330</v>
      </c>
      <c r="N1502" s="433">
        <f>'KYEI BEKIND - SWEDRU'!M27</f>
        <v>1</v>
      </c>
      <c r="O1502" s="444">
        <f>'KYEI BEKIND - SWEDRU'!N27</f>
        <v>5.0866644329716536E-3</v>
      </c>
      <c r="P1502" s="433">
        <f>'KYEI BEKIND - SWEDRU'!O27</f>
        <v>0.99227293205954081</v>
      </c>
      <c r="Q1502" s="433" t="str">
        <f>'KYEI BEKIND - SWEDRU'!P27</f>
        <v>C</v>
      </c>
      <c r="R1502" s="434">
        <f>'KYEI BEKIND - SWEDRU'!Q27</f>
        <v>0.56060606060606066</v>
      </c>
      <c r="S1502" s="443">
        <f>'KYEI BEKIND - SWEDRU'!R27</f>
        <v>7.1813636363636359E-3</v>
      </c>
      <c r="T1502" s="443">
        <f>'KYEI BEKIND - SWEDRU'!S27</f>
        <v>185</v>
      </c>
      <c r="U1502" s="433">
        <f>'KYEI BEKIND - SWEDRU'!T27</f>
        <v>30</v>
      </c>
      <c r="V1502" s="433">
        <f>'KYEI BEKIND - SWEDRU'!U27</f>
        <v>3</v>
      </c>
      <c r="W1502" s="433">
        <f>'KYEI BEKIND - SWEDRU'!V27</f>
        <v>33</v>
      </c>
      <c r="X1502" s="434">
        <f>'KYEI BEKIND - SWEDRU'!W27</f>
        <v>18.500000000000004</v>
      </c>
      <c r="Y1502" s="434">
        <f>'KYEI BEKIND - SWEDRU'!X27</f>
        <v>18.500000000000004</v>
      </c>
      <c r="Z1502" s="443">
        <f>'KYEI BEKIND - SWEDRU'!Y27</f>
        <v>0.23698500000000003</v>
      </c>
      <c r="AA1502" s="444">
        <f>'KYEI BEKIND - SWEDRU'!Z27</f>
        <v>0</v>
      </c>
      <c r="AB1502" s="446" t="str">
        <f>'KYEI BEKIND - SWEDRU'!AA27</f>
        <v>VERY LOW-ORDER URGENTLY</v>
      </c>
      <c r="AC1502" s="443">
        <f>'KYEI BEKIND - SWEDRU'!AB27</f>
        <v>6105.0000000000009</v>
      </c>
      <c r="AD1502" s="450">
        <f>Table1[[#This Row],[Stock Sell in/Sell out]]*Table1[[#This Row],[Stock Norm +Transit Time]]/Table1[[#This Row],[Stock Norm QTY]]</f>
        <v>0</v>
      </c>
      <c r="AE1502" s="443">
        <f>Table1[[#This Row],[Stock Norm +Transit Time]]*Table1[[#This Row],[Av. Daily Sales MT]]</f>
        <v>0.23698499999999997</v>
      </c>
    </row>
    <row r="1503" spans="1:31" hidden="1">
      <c r="A1503" s="433" t="s">
        <v>134</v>
      </c>
      <c r="B1503" s="433" t="s">
        <v>150</v>
      </c>
      <c r="C1503" s="433" t="str">
        <f>'KYEI BEKIND - SWEDRU'!B28</f>
        <v>W111</v>
      </c>
      <c r="D1503" s="433" t="str">
        <f>'KYEI BEKIND - SWEDRU'!C28</f>
        <v>FORTUNE DELIGHT 900GM</v>
      </c>
      <c r="E1503" s="433" t="str">
        <f>'KYEI BEKIND - SWEDRU'!D28</f>
        <v>RICE</v>
      </c>
      <c r="F1503" s="433" t="str">
        <f>'KYEI BEKIND - SWEDRU'!E28</f>
        <v>FORTUNE DELIGHT</v>
      </c>
      <c r="G1503" s="443">
        <f>'KYEI BEKIND - SWEDRU'!F28</f>
        <v>0.13200000000000001</v>
      </c>
      <c r="H1503" s="434">
        <f>'KYEI BEKIND - SWEDRU'!G28</f>
        <v>7.333333333333333</v>
      </c>
      <c r="I1503" s="443">
        <f>'KYEI BEKIND - SWEDRU'!H28</f>
        <v>2724.666666666667</v>
      </c>
      <c r="J1503" s="433">
        <f>'KYEI BEKIND - SWEDRU'!I28</f>
        <v>0</v>
      </c>
      <c r="K1503" s="443">
        <f>'KYEI BEKIND - SWEDRU'!J28</f>
        <v>0</v>
      </c>
      <c r="L1503" s="443">
        <f>'KYEI BEKIND - SWEDRU'!K28</f>
        <v>0</v>
      </c>
      <c r="M1503" s="443">
        <f>'KYEI BEKIND - SWEDRU'!L28</f>
        <v>371.54545454545462</v>
      </c>
      <c r="N1503" s="433">
        <f>'KYEI BEKIND - SWEDRU'!M28</f>
        <v>36</v>
      </c>
      <c r="O1503" s="444">
        <f>'KYEI BEKIND - SWEDRU'!N28</f>
        <v>4.2498873672527273E-3</v>
      </c>
      <c r="P1503" s="433">
        <f>'KYEI BEKIND - SWEDRU'!O28</f>
        <v>0.99652281942679355</v>
      </c>
      <c r="Q1503" s="433" t="str">
        <f>'KYEI BEKIND - SWEDRU'!P28</f>
        <v>C</v>
      </c>
      <c r="R1503" s="434">
        <f>'KYEI BEKIND - SWEDRU'!Q28</f>
        <v>0.33333333333333331</v>
      </c>
      <c r="S1503" s="443">
        <f>'KYEI BEKIND - SWEDRU'!R28</f>
        <v>6.0000000000000001E-3</v>
      </c>
      <c r="T1503" s="443">
        <f>'KYEI BEKIND - SWEDRU'!S28</f>
        <v>123.84848484848486</v>
      </c>
      <c r="U1503" s="433">
        <f>'KYEI BEKIND - SWEDRU'!T28</f>
        <v>30</v>
      </c>
      <c r="V1503" s="433">
        <f>'KYEI BEKIND - SWEDRU'!U28</f>
        <v>3</v>
      </c>
      <c r="W1503" s="433">
        <f>'KYEI BEKIND - SWEDRU'!V28</f>
        <v>33</v>
      </c>
      <c r="X1503" s="434">
        <f>'KYEI BEKIND - SWEDRU'!W28</f>
        <v>11</v>
      </c>
      <c r="Y1503" s="434">
        <f>'KYEI BEKIND - SWEDRU'!X28</f>
        <v>11</v>
      </c>
      <c r="Z1503" s="443">
        <f>'KYEI BEKIND - SWEDRU'!Y28</f>
        <v>0.19800000000000001</v>
      </c>
      <c r="AA1503" s="444">
        <f>'KYEI BEKIND - SWEDRU'!Z28</f>
        <v>0</v>
      </c>
      <c r="AB1503" s="446" t="str">
        <f>'KYEI BEKIND - SWEDRU'!AA28</f>
        <v>VERY LOW-ORDER URGENTLY</v>
      </c>
      <c r="AC1503" s="443">
        <f>'KYEI BEKIND - SWEDRU'!AB28</f>
        <v>4087.0000000000009</v>
      </c>
      <c r="AD1503" s="450">
        <f>Table1[[#This Row],[Stock Sell in/Sell out]]*Table1[[#This Row],[Stock Norm +Transit Time]]/Table1[[#This Row],[Stock Norm QTY]]</f>
        <v>0</v>
      </c>
      <c r="AE1503" s="443">
        <f>Table1[[#This Row],[Stock Norm +Transit Time]]*Table1[[#This Row],[Av. Daily Sales MT]]</f>
        <v>0.19800000000000001</v>
      </c>
    </row>
    <row r="1504" spans="1:31" hidden="1">
      <c r="A1504" s="433" t="s">
        <v>134</v>
      </c>
      <c r="B1504" s="433" t="s">
        <v>150</v>
      </c>
      <c r="C1504" s="433" t="str">
        <f>'KYEI BEKIND - SWEDRU'!B29</f>
        <v>W138</v>
      </c>
      <c r="D1504" s="433" t="str">
        <f>'KYEI BEKIND - SWEDRU'!C29</f>
        <v>VIKING ROL 20L</v>
      </c>
      <c r="E1504" s="433" t="str">
        <f>'KYEI BEKIND - SWEDRU'!D29</f>
        <v>COOKING OIL</v>
      </c>
      <c r="F1504" s="433" t="str">
        <f>'KYEI BEKIND - SWEDRU'!E29</f>
        <v>VIKING</v>
      </c>
      <c r="G1504" s="443">
        <f>'KYEI BEKIND - SWEDRU'!F29</f>
        <v>0.108</v>
      </c>
      <c r="H1504" s="434">
        <f>'KYEI BEKIND - SWEDRU'!G29</f>
        <v>6</v>
      </c>
      <c r="I1504" s="443">
        <f>'KYEI BEKIND - SWEDRU'!H29</f>
        <v>1372.6666666666665</v>
      </c>
      <c r="J1504" s="433">
        <f>'KYEI BEKIND - SWEDRU'!I29</f>
        <v>0</v>
      </c>
      <c r="K1504" s="443">
        <f>'KYEI BEKIND - SWEDRU'!J29</f>
        <v>0</v>
      </c>
      <c r="L1504" s="443">
        <f>'KYEI BEKIND - SWEDRU'!K29</f>
        <v>0</v>
      </c>
      <c r="M1504" s="443">
        <f>'KYEI BEKIND - SWEDRU'!L29</f>
        <v>228.77777777777774</v>
      </c>
      <c r="N1504" s="433">
        <f>'KYEI BEKIND - SWEDRU'!M29</f>
        <v>6</v>
      </c>
      <c r="O1504" s="444">
        <f>'KYEI BEKIND - SWEDRU'!N29</f>
        <v>3.4771805732067766E-3</v>
      </c>
      <c r="P1504" s="433">
        <f>'KYEI BEKIND - SWEDRU'!O29</f>
        <v>1.0000000000000002</v>
      </c>
      <c r="Q1504" s="433" t="str">
        <f>'KYEI BEKIND - SWEDRU'!P29</f>
        <v>C</v>
      </c>
      <c r="R1504" s="434">
        <f>'KYEI BEKIND - SWEDRU'!Q29</f>
        <v>0.27272727272727271</v>
      </c>
      <c r="S1504" s="443">
        <f>'KYEI BEKIND - SWEDRU'!R29</f>
        <v>4.909090909090909E-3</v>
      </c>
      <c r="T1504" s="443">
        <f>'KYEI BEKIND - SWEDRU'!S29</f>
        <v>62.393939393939384</v>
      </c>
      <c r="U1504" s="433">
        <f>'KYEI BEKIND - SWEDRU'!T29</f>
        <v>30</v>
      </c>
      <c r="V1504" s="433">
        <f>'KYEI BEKIND - SWEDRU'!U29</f>
        <v>3</v>
      </c>
      <c r="W1504" s="433">
        <f>'KYEI BEKIND - SWEDRU'!V29</f>
        <v>33</v>
      </c>
      <c r="X1504" s="434">
        <f>'KYEI BEKIND - SWEDRU'!W29</f>
        <v>9</v>
      </c>
      <c r="Y1504" s="434">
        <f>'KYEI BEKIND - SWEDRU'!X29</f>
        <v>9</v>
      </c>
      <c r="Z1504" s="443">
        <f>'KYEI BEKIND - SWEDRU'!Y29</f>
        <v>0.16200000000000001</v>
      </c>
      <c r="AA1504" s="444">
        <f>'KYEI BEKIND - SWEDRU'!Z29</f>
        <v>0</v>
      </c>
      <c r="AB1504" s="446" t="str">
        <f>'KYEI BEKIND - SWEDRU'!AA29</f>
        <v>VERY LOW-ORDER URGENTLY</v>
      </c>
      <c r="AC1504" s="443">
        <f>'KYEI BEKIND - SWEDRU'!AB29</f>
        <v>2058.9999999999995</v>
      </c>
      <c r="AD1504" s="450">
        <f>Table1[[#This Row],[Stock Sell in/Sell out]]*Table1[[#This Row],[Stock Norm +Transit Time]]/Table1[[#This Row],[Stock Norm QTY]]</f>
        <v>0</v>
      </c>
      <c r="AE1504" s="443">
        <f>Table1[[#This Row],[Stock Norm +Transit Time]]*Table1[[#This Row],[Av. Daily Sales MT]]</f>
        <v>0.16200000000000001</v>
      </c>
    </row>
    <row r="1505" spans="1:31" hidden="1">
      <c r="A1505" s="433" t="s">
        <v>141</v>
      </c>
      <c r="B1505" s="433" t="s">
        <v>150</v>
      </c>
      <c r="C1505" s="433" t="str">
        <f>'KYEI BEKIND - CAPE COAST'!B5</f>
        <v>W170</v>
      </c>
      <c r="D1505" s="433" t="str">
        <f>'KYEI BEKIND - CAPE COAST'!C5</f>
        <v>FRYTOL 900ML SCH</v>
      </c>
      <c r="E1505" s="433" t="str">
        <f>'KYEI BEKIND - CAPE COAST'!D5</f>
        <v>COOKING OIL</v>
      </c>
      <c r="F1505" s="433" t="str">
        <f>'KYEI BEKIND - CAPE COAST'!E5</f>
        <v>FRYTOL</v>
      </c>
      <c r="G1505" s="443">
        <f>'KYEI BEKIND - CAPE COAST'!F5</f>
        <v>6.7473000000000267</v>
      </c>
      <c r="H1505" s="434">
        <f>'KYEI BEKIND - CAPE COAST'!G5</f>
        <v>692.33333333333337</v>
      </c>
      <c r="I1505" s="443">
        <f>'KYEI BEKIND - CAPE COAST'!H5</f>
        <v>166131.66666666666</v>
      </c>
      <c r="J1505" s="433">
        <f>'KYEI BEKIND - CAPE COAST'!I5</f>
        <v>1684</v>
      </c>
      <c r="K1505" s="443">
        <f>'KYEI BEKIND - CAPE COAST'!J5</f>
        <v>16.368480000000002</v>
      </c>
      <c r="L1505" s="443">
        <f>'KYEI BEKIND - CAPE COAST'!K5</f>
        <v>404091.0832932113</v>
      </c>
      <c r="M1505" s="443">
        <f>'KYEI BEKIND - CAPE COAST'!L5</f>
        <v>239.95907558979295</v>
      </c>
      <c r="N1505" s="433">
        <f>'KYEI BEKIND - CAPE COAST'!M5</f>
        <v>12</v>
      </c>
      <c r="O1505" s="444">
        <f>'KYEI BEKIND - CAPE COAST'!N5</f>
        <v>0.22587418158981382</v>
      </c>
      <c r="P1505" s="433">
        <f>'KYEI BEKIND - CAPE COAST'!O5</f>
        <v>0.22587418158981382</v>
      </c>
      <c r="Q1505" s="433" t="str">
        <f>'KYEI BEKIND - CAPE COAST'!P5</f>
        <v>A</v>
      </c>
      <c r="R1505" s="434">
        <f>'KYEI BEKIND - CAPE COAST'!Q5</f>
        <v>31.469696969696972</v>
      </c>
      <c r="S1505" s="443">
        <f>'KYEI BEKIND - CAPE COAST'!R5</f>
        <v>0.30669545454545577</v>
      </c>
      <c r="T1505" s="443">
        <f>'KYEI BEKIND - CAPE COAST'!S5</f>
        <v>7551.4393939393931</v>
      </c>
      <c r="U1505" s="433">
        <f>'KYEI BEKIND - CAPE COAST'!T5</f>
        <v>7</v>
      </c>
      <c r="V1505" s="433">
        <f>'KYEI BEKIND - CAPE COAST'!U5</f>
        <v>3</v>
      </c>
      <c r="W1505" s="433">
        <f>'KYEI BEKIND - CAPE COAST'!V5</f>
        <v>10</v>
      </c>
      <c r="X1505" s="434">
        <f>'KYEI BEKIND - CAPE COAST'!W5</f>
        <v>314.69696969696975</v>
      </c>
      <c r="Y1505" s="434">
        <f>'KYEI BEKIND - CAPE COAST'!X5</f>
        <v>0</v>
      </c>
      <c r="Z1505" s="443">
        <f>'KYEI BEKIND - CAPE COAST'!Y5</f>
        <v>0</v>
      </c>
      <c r="AA1505" s="444">
        <f>'KYEI BEKIND - CAPE COAST'!Z5</f>
        <v>5.351179585941261</v>
      </c>
      <c r="AB1505" s="446" t="str">
        <f>'KYEI BEKIND - CAPE COAST'!AA5</f>
        <v>VERY HIGH-DON’T ORDER</v>
      </c>
      <c r="AC1505" s="443">
        <f>'KYEI BEKIND - CAPE COAST'!AB5</f>
        <v>0</v>
      </c>
      <c r="AD1505" s="450">
        <f>Table1[[#This Row],[Stock Sell in/Sell out]]*Table1[[#This Row],[Stock Norm +Transit Time]]/Table1[[#This Row],[Stock Norm QTY]]</f>
        <v>53.511795859412608</v>
      </c>
      <c r="AE1505" s="443">
        <f>Table1[[#This Row],[Stock Norm +Transit Time]]*Table1[[#This Row],[Av. Daily Sales MT]]</f>
        <v>3.0669545454545579</v>
      </c>
    </row>
    <row r="1506" spans="1:31" hidden="1">
      <c r="A1506" s="433" t="s">
        <v>141</v>
      </c>
      <c r="B1506" s="433" t="s">
        <v>150</v>
      </c>
      <c r="C1506" s="433" t="str">
        <f>'KYEI BEKIND - CAPE COAST'!B6</f>
        <v>W042</v>
      </c>
      <c r="D1506" s="433" t="str">
        <f>'KYEI BEKIND - CAPE COAST'!C6</f>
        <v>FORTUNE VIET 5KG</v>
      </c>
      <c r="E1506" s="433" t="str">
        <f>'KYEI BEKIND - CAPE COAST'!D6</f>
        <v>RICE</v>
      </c>
      <c r="F1506" s="433" t="str">
        <f>'KYEI BEKIND - CAPE COAST'!E6</f>
        <v>FORTUNE</v>
      </c>
      <c r="G1506" s="443">
        <f>'KYEI BEKIND - CAPE COAST'!F6</f>
        <v>5.5249999999999995</v>
      </c>
      <c r="H1506" s="434">
        <f>'KYEI BEKIND - CAPE COAST'!G6</f>
        <v>221</v>
      </c>
      <c r="I1506" s="443">
        <f>'KYEI BEKIND - CAPE COAST'!H6</f>
        <v>46252</v>
      </c>
      <c r="J1506" s="433">
        <f>'KYEI BEKIND - CAPE COAST'!I6</f>
        <v>331</v>
      </c>
      <c r="K1506" s="443">
        <f>'KYEI BEKIND - CAPE COAST'!J6</f>
        <v>8.2750000000000004</v>
      </c>
      <c r="L1506" s="443">
        <f>'KYEI BEKIND - CAPE COAST'!K6</f>
        <v>69273.357466063346</v>
      </c>
      <c r="M1506" s="443">
        <f>'KYEI BEKIND - CAPE COAST'!L6</f>
        <v>209.28506787330318</v>
      </c>
      <c r="N1506" s="433">
        <f>'KYEI BEKIND - CAPE COAST'!M6</f>
        <v>5</v>
      </c>
      <c r="O1506" s="444">
        <f>'KYEI BEKIND - CAPE COAST'!N6</f>
        <v>0.18495618295966035</v>
      </c>
      <c r="P1506" s="433">
        <f>'KYEI BEKIND - CAPE COAST'!O6</f>
        <v>0.41083036454947419</v>
      </c>
      <c r="Q1506" s="433" t="str">
        <f>'KYEI BEKIND - CAPE COAST'!P6</f>
        <v>A</v>
      </c>
      <c r="R1506" s="434">
        <f>'KYEI BEKIND - CAPE COAST'!Q6</f>
        <v>10.045454545454545</v>
      </c>
      <c r="S1506" s="443">
        <f>'KYEI BEKIND - CAPE COAST'!R6</f>
        <v>0.2511363636363636</v>
      </c>
      <c r="T1506" s="443">
        <f>'KYEI BEKIND - CAPE COAST'!S6</f>
        <v>2102.3636363636365</v>
      </c>
      <c r="U1506" s="433">
        <f>'KYEI BEKIND - CAPE COAST'!T6</f>
        <v>7</v>
      </c>
      <c r="V1506" s="433">
        <f>'KYEI BEKIND - CAPE COAST'!U6</f>
        <v>3</v>
      </c>
      <c r="W1506" s="433">
        <f>'KYEI BEKIND - CAPE COAST'!V6</f>
        <v>10</v>
      </c>
      <c r="X1506" s="434">
        <f>'KYEI BEKIND - CAPE COAST'!W6</f>
        <v>100.45454545454545</v>
      </c>
      <c r="Y1506" s="434">
        <f>'KYEI BEKIND - CAPE COAST'!X6</f>
        <v>0</v>
      </c>
      <c r="Z1506" s="443">
        <f>'KYEI BEKIND - CAPE COAST'!Y6</f>
        <v>0</v>
      </c>
      <c r="AA1506" s="444">
        <f>'KYEI BEKIND - CAPE COAST'!Z6</f>
        <v>3.295022624434389</v>
      </c>
      <c r="AB1506" s="446" t="str">
        <f>'KYEI BEKIND - CAPE COAST'!AA6</f>
        <v>VERY HIGH-DON’T ORDER</v>
      </c>
      <c r="AC1506" s="443">
        <f>'KYEI BEKIND - CAPE COAST'!AB6</f>
        <v>0</v>
      </c>
      <c r="AD1506" s="450">
        <f>Table1[[#This Row],[Stock Sell in/Sell out]]*Table1[[#This Row],[Stock Norm +Transit Time]]/Table1[[#This Row],[Stock Norm QTY]]</f>
        <v>32.950226244343895</v>
      </c>
      <c r="AE1506" s="443">
        <f>Table1[[#This Row],[Stock Norm +Transit Time]]*Table1[[#This Row],[Av. Daily Sales MT]]</f>
        <v>2.5113636363636358</v>
      </c>
    </row>
    <row r="1507" spans="1:31" hidden="1">
      <c r="A1507" s="433" t="s">
        <v>141</v>
      </c>
      <c r="B1507" s="433" t="s">
        <v>150</v>
      </c>
      <c r="C1507" s="433" t="str">
        <f>'KYEI BEKIND - CAPE COAST'!B7</f>
        <v>W151</v>
      </c>
      <c r="D1507" s="433" t="str">
        <f>'KYEI BEKIND - CAPE COAST'!C7</f>
        <v>FRYTOL 4.5 LT</v>
      </c>
      <c r="E1507" s="433" t="str">
        <f>'KYEI BEKIND - CAPE COAST'!D7</f>
        <v>COOKING OIL</v>
      </c>
      <c r="F1507" s="433" t="str">
        <f>'KYEI BEKIND - CAPE COAST'!E7</f>
        <v>FRYTOL</v>
      </c>
      <c r="G1507" s="443">
        <f>'KYEI BEKIND - CAPE COAST'!F7</f>
        <v>3.4694999999999965</v>
      </c>
      <c r="H1507" s="434">
        <f>'KYEI BEKIND - CAPE COAST'!G7</f>
        <v>210</v>
      </c>
      <c r="I1507" s="443">
        <f>'KYEI BEKIND - CAPE COAST'!H7</f>
        <v>87697.5</v>
      </c>
      <c r="J1507" s="433">
        <f>'KYEI BEKIND - CAPE COAST'!I7</f>
        <v>450</v>
      </c>
      <c r="K1507" s="443">
        <f>'KYEI BEKIND - CAPE COAST'!J7</f>
        <v>7.29</v>
      </c>
      <c r="L1507" s="443">
        <f>'KYEI BEKIND - CAPE COAST'!K7</f>
        <v>187923.21428571426</v>
      </c>
      <c r="M1507" s="443">
        <f>'KYEI BEKIND - CAPE COAST'!L7</f>
        <v>417.60714285714283</v>
      </c>
      <c r="N1507" s="433">
        <f>'KYEI BEKIND - CAPE COAST'!M7</f>
        <v>1</v>
      </c>
      <c r="O1507" s="444">
        <f>'KYEI BEKIND - CAPE COAST'!N7</f>
        <v>0.11614578765222462</v>
      </c>
      <c r="P1507" s="433">
        <f>'KYEI BEKIND - CAPE COAST'!O7</f>
        <v>0.5269761522016988</v>
      </c>
      <c r="Q1507" s="433" t="str">
        <f>'KYEI BEKIND - CAPE COAST'!P7</f>
        <v>B</v>
      </c>
      <c r="R1507" s="434">
        <f>'KYEI BEKIND - CAPE COAST'!Q7</f>
        <v>9.545454545454545</v>
      </c>
      <c r="S1507" s="443">
        <f>'KYEI BEKIND - CAPE COAST'!R7</f>
        <v>0.15770454545454529</v>
      </c>
      <c r="T1507" s="443">
        <f>'KYEI BEKIND - CAPE COAST'!S7</f>
        <v>3986.25</v>
      </c>
      <c r="U1507" s="433">
        <f>'KYEI BEKIND - CAPE COAST'!T7</f>
        <v>14</v>
      </c>
      <c r="V1507" s="433">
        <f>'KYEI BEKIND - CAPE COAST'!U7</f>
        <v>3</v>
      </c>
      <c r="W1507" s="433">
        <f>'KYEI BEKIND - CAPE COAST'!V7</f>
        <v>17</v>
      </c>
      <c r="X1507" s="434">
        <f>'KYEI BEKIND - CAPE COAST'!W7</f>
        <v>162.27272727272725</v>
      </c>
      <c r="Y1507" s="434">
        <f>'KYEI BEKIND - CAPE COAST'!X7</f>
        <v>0</v>
      </c>
      <c r="Z1507" s="443">
        <f>'KYEI BEKIND - CAPE COAST'!Y7</f>
        <v>0</v>
      </c>
      <c r="AA1507" s="444">
        <f>'KYEI BEKIND - CAPE COAST'!Z7</f>
        <v>2.7731092436974794</v>
      </c>
      <c r="AB1507" s="446" t="str">
        <f>'KYEI BEKIND - CAPE COAST'!AA7</f>
        <v>VERY HIGH-DON’T ORDER</v>
      </c>
      <c r="AC1507" s="443">
        <f>'KYEI BEKIND - CAPE COAST'!AB7</f>
        <v>0</v>
      </c>
      <c r="AD1507" s="450">
        <f>Table1[[#This Row],[Stock Sell in/Sell out]]*Table1[[#This Row],[Stock Norm +Transit Time]]/Table1[[#This Row],[Stock Norm QTY]]</f>
        <v>47.142857142857146</v>
      </c>
      <c r="AE1507" s="443">
        <f>Table1[[#This Row],[Stock Norm +Transit Time]]*Table1[[#This Row],[Av. Daily Sales MT]]</f>
        <v>2.68097727272727</v>
      </c>
    </row>
    <row r="1508" spans="1:31" hidden="1">
      <c r="A1508" s="433" t="s">
        <v>141</v>
      </c>
      <c r="B1508" s="433" t="s">
        <v>150</v>
      </c>
      <c r="C1508" s="433" t="str">
        <f>'KYEI BEKIND - CAPE COAST'!B8</f>
        <v>W178</v>
      </c>
      <c r="D1508" s="433" t="str">
        <f>'KYEI BEKIND - CAPE COAST'!C8</f>
        <v>FRYTOL 450 ML SCH</v>
      </c>
      <c r="E1508" s="433" t="str">
        <f>'KYEI BEKIND - CAPE COAST'!D8</f>
        <v>COOKING OIL</v>
      </c>
      <c r="F1508" s="433" t="str">
        <f>'KYEI BEKIND - CAPE COAST'!E8</f>
        <v>FRYTOL</v>
      </c>
      <c r="G1508" s="443">
        <f>'KYEI BEKIND - CAPE COAST'!F8</f>
        <v>2.785916666666663</v>
      </c>
      <c r="H1508" s="434">
        <f>'KYEI BEKIND - CAPE COAST'!G8</f>
        <v>342</v>
      </c>
      <c r="I1508" s="443">
        <f>'KYEI BEKIND - CAPE COAST'!H8</f>
        <v>68678.999999999971</v>
      </c>
      <c r="J1508" s="433">
        <f>'KYEI BEKIND - CAPE COAST'!I8</f>
        <v>745</v>
      </c>
      <c r="K1508" s="443">
        <f>'KYEI BEKIND - CAPE COAST'!J8</f>
        <v>6.0345000000000004</v>
      </c>
      <c r="L1508" s="443">
        <f>'KYEI BEKIND - CAPE COAST'!K8</f>
        <v>149607.76315789469</v>
      </c>
      <c r="M1508" s="443">
        <f>'KYEI BEKIND - CAPE COAST'!L8</f>
        <v>200.81578947368413</v>
      </c>
      <c r="N1508" s="433">
        <f>'KYEI BEKIND - CAPE COAST'!M8</f>
        <v>4</v>
      </c>
      <c r="O1508" s="444">
        <f>'KYEI BEKIND - CAPE COAST'!N8</f>
        <v>9.3261993250745065E-2</v>
      </c>
      <c r="P1508" s="433">
        <f>'KYEI BEKIND - CAPE COAST'!O8</f>
        <v>0.62023814545244382</v>
      </c>
      <c r="Q1508" s="433" t="str">
        <f>'KYEI BEKIND - CAPE COAST'!P8</f>
        <v>B</v>
      </c>
      <c r="R1508" s="434">
        <f>'KYEI BEKIND - CAPE COAST'!Q8</f>
        <v>15.545454545454545</v>
      </c>
      <c r="S1508" s="443">
        <f>'KYEI BEKIND - CAPE COAST'!R8</f>
        <v>0.12663257575757558</v>
      </c>
      <c r="T1508" s="443">
        <f>'KYEI BEKIND - CAPE COAST'!S8</f>
        <v>3121.7727272727261</v>
      </c>
      <c r="U1508" s="433">
        <f>'KYEI BEKIND - CAPE COAST'!T8</f>
        <v>14</v>
      </c>
      <c r="V1508" s="433">
        <f>'KYEI BEKIND - CAPE COAST'!U8</f>
        <v>3</v>
      </c>
      <c r="W1508" s="433">
        <f>'KYEI BEKIND - CAPE COAST'!V8</f>
        <v>17</v>
      </c>
      <c r="X1508" s="434">
        <f>'KYEI BEKIND - CAPE COAST'!W8</f>
        <v>264.27272727272725</v>
      </c>
      <c r="Y1508" s="434">
        <f>'KYEI BEKIND - CAPE COAST'!X8</f>
        <v>0</v>
      </c>
      <c r="Z1508" s="443">
        <f>'KYEI BEKIND - CAPE COAST'!Y8</f>
        <v>0</v>
      </c>
      <c r="AA1508" s="444">
        <f>'KYEI BEKIND - CAPE COAST'!Z8</f>
        <v>2.8190574475404198</v>
      </c>
      <c r="AB1508" s="446" t="str">
        <f>'KYEI BEKIND - CAPE COAST'!AA8</f>
        <v>VERY HIGH-DON’T ORDER</v>
      </c>
      <c r="AC1508" s="443">
        <f>'KYEI BEKIND - CAPE COAST'!AB8</f>
        <v>0</v>
      </c>
      <c r="AD1508" s="450">
        <f>Table1[[#This Row],[Stock Sell in/Sell out]]*Table1[[#This Row],[Stock Norm +Transit Time]]/Table1[[#This Row],[Stock Norm QTY]]</f>
        <v>47.923976608187139</v>
      </c>
      <c r="AE1508" s="443">
        <f>Table1[[#This Row],[Stock Norm +Transit Time]]*Table1[[#This Row],[Av. Daily Sales MT]]</f>
        <v>2.152753787878785</v>
      </c>
    </row>
    <row r="1509" spans="1:31" hidden="1">
      <c r="A1509" s="433" t="s">
        <v>141</v>
      </c>
      <c r="B1509" s="433" t="s">
        <v>150</v>
      </c>
      <c r="C1509" s="433" t="str">
        <f>'KYEI BEKIND - CAPE COAST'!B9</f>
        <v>W112</v>
      </c>
      <c r="D1509" s="433" t="str">
        <f>'KYEI BEKIND - CAPE COAST'!C9</f>
        <v>FORTUNE DELIGHT 4.5KG</v>
      </c>
      <c r="E1509" s="433" t="str">
        <f>'KYEI BEKIND - CAPE COAST'!D9</f>
        <v>RICE</v>
      </c>
      <c r="F1509" s="433" t="str">
        <f>'KYEI BEKIND - CAPE COAST'!E9</f>
        <v>FORTUNE DELIGHT</v>
      </c>
      <c r="G1509" s="443">
        <f>'KYEI BEKIND - CAPE COAST'!F9</f>
        <v>2.662500000000001</v>
      </c>
      <c r="H1509" s="434">
        <f>'KYEI BEKIND - CAPE COAST'!G9</f>
        <v>116.66666666666667</v>
      </c>
      <c r="I1509" s="443">
        <f>'KYEI BEKIND - CAPE COAST'!H9</f>
        <v>23973.466666666674</v>
      </c>
      <c r="J1509" s="433">
        <f>'KYEI BEKIND - CAPE COAST'!I9</f>
        <v>599</v>
      </c>
      <c r="K1509" s="443">
        <f>'KYEI BEKIND - CAPE COAST'!J9</f>
        <v>13.477499999999999</v>
      </c>
      <c r="L1509" s="443">
        <f>'KYEI BEKIND - CAPE COAST'!K9</f>
        <v>123086.62742857146</v>
      </c>
      <c r="M1509" s="443">
        <f>'KYEI BEKIND - CAPE COAST'!L9</f>
        <v>205.48685714285719</v>
      </c>
      <c r="N1509" s="433">
        <f>'KYEI BEKIND - CAPE COAST'!M9</f>
        <v>5</v>
      </c>
      <c r="O1509" s="444">
        <f>'KYEI BEKIND - CAPE COAST'!N9</f>
        <v>8.9130468258840884E-2</v>
      </c>
      <c r="P1509" s="433">
        <f>'KYEI BEKIND - CAPE COAST'!O9</f>
        <v>0.70936861371128468</v>
      </c>
      <c r="Q1509" s="433" t="str">
        <f>'KYEI BEKIND - CAPE COAST'!P9</f>
        <v>B</v>
      </c>
      <c r="R1509" s="434">
        <f>'KYEI BEKIND - CAPE COAST'!Q9</f>
        <v>5.3030303030303036</v>
      </c>
      <c r="S1509" s="443">
        <f>'KYEI BEKIND - CAPE COAST'!R9</f>
        <v>0.12102272727272732</v>
      </c>
      <c r="T1509" s="443">
        <f>'KYEI BEKIND - CAPE COAST'!S9</f>
        <v>1089.7030303030306</v>
      </c>
      <c r="U1509" s="433">
        <f>'KYEI BEKIND - CAPE COAST'!T9</f>
        <v>14</v>
      </c>
      <c r="V1509" s="433">
        <f>'KYEI BEKIND - CAPE COAST'!U9</f>
        <v>3</v>
      </c>
      <c r="W1509" s="433">
        <f>'KYEI BEKIND - CAPE COAST'!V9</f>
        <v>17</v>
      </c>
      <c r="X1509" s="434">
        <f>'KYEI BEKIND - CAPE COAST'!W9</f>
        <v>90.151515151515156</v>
      </c>
      <c r="Y1509" s="434">
        <f>'KYEI BEKIND - CAPE COAST'!X9</f>
        <v>0</v>
      </c>
      <c r="Z1509" s="443">
        <f>'KYEI BEKIND - CAPE COAST'!Y9</f>
        <v>0</v>
      </c>
      <c r="AA1509" s="444">
        <f>'KYEI BEKIND - CAPE COAST'!Z9</f>
        <v>6.6443697478991597</v>
      </c>
      <c r="AB1509" s="446" t="str">
        <f>'KYEI BEKIND - CAPE COAST'!AA9</f>
        <v>VERY HIGH-DON’T ORDER</v>
      </c>
      <c r="AC1509" s="443">
        <f>'KYEI BEKIND - CAPE COAST'!AB9</f>
        <v>0</v>
      </c>
      <c r="AD1509" s="450">
        <f>Table1[[#This Row],[Stock Sell in/Sell out]]*Table1[[#This Row],[Stock Norm +Transit Time]]/Table1[[#This Row],[Stock Norm QTY]]</f>
        <v>112.9542857142857</v>
      </c>
      <c r="AE1509" s="443">
        <f>Table1[[#This Row],[Stock Norm +Transit Time]]*Table1[[#This Row],[Av. Daily Sales MT]]</f>
        <v>2.0573863636363643</v>
      </c>
    </row>
    <row r="1510" spans="1:31" hidden="1">
      <c r="A1510" s="433" t="s">
        <v>141</v>
      </c>
      <c r="B1510" s="433" t="s">
        <v>150</v>
      </c>
      <c r="C1510" s="433" t="str">
        <f>'KYEI BEKIND - CAPE COAST'!B10</f>
        <v>W020</v>
      </c>
      <c r="D1510" s="433" t="str">
        <f>'KYEI BEKIND - CAPE COAST'!C10</f>
        <v>FRYTOL ROL 25L JRG</v>
      </c>
      <c r="E1510" s="433" t="str">
        <f>'KYEI BEKIND - CAPE COAST'!D10</f>
        <v>COOKING OIL</v>
      </c>
      <c r="F1510" s="433" t="str">
        <f>'KYEI BEKIND - CAPE COAST'!E10</f>
        <v>FRYTOL</v>
      </c>
      <c r="G1510" s="443">
        <f>'KYEI BEKIND - CAPE COAST'!F10</f>
        <v>2.25</v>
      </c>
      <c r="H1510" s="434">
        <f>'KYEI BEKIND - CAPE COAST'!G10</f>
        <v>100</v>
      </c>
      <c r="I1510" s="443">
        <f>'KYEI BEKIND - CAPE COAST'!H10</f>
        <v>49000</v>
      </c>
      <c r="J1510" s="433">
        <f>'KYEI BEKIND - CAPE COAST'!I10</f>
        <v>0</v>
      </c>
      <c r="K1510" s="443">
        <f>'KYEI BEKIND - CAPE COAST'!J10</f>
        <v>0</v>
      </c>
      <c r="L1510" s="443">
        <f>'KYEI BEKIND - CAPE COAST'!K10</f>
        <v>0</v>
      </c>
      <c r="M1510" s="443">
        <f>'KYEI BEKIND - CAPE COAST'!L10</f>
        <v>490</v>
      </c>
      <c r="N1510" s="433">
        <f>'KYEI BEKIND - CAPE COAST'!M10</f>
        <v>20</v>
      </c>
      <c r="O1510" s="444">
        <f>'KYEI BEKIND - CAPE COAST'!N10</f>
        <v>7.5321522472259886E-2</v>
      </c>
      <c r="P1510" s="433">
        <f>'KYEI BEKIND - CAPE COAST'!O10</f>
        <v>0.78469013618354455</v>
      </c>
      <c r="Q1510" s="433" t="str">
        <f>'KYEI BEKIND - CAPE COAST'!P10</f>
        <v>B</v>
      </c>
      <c r="R1510" s="434">
        <f>'KYEI BEKIND - CAPE COAST'!Q10</f>
        <v>4.5454545454545459</v>
      </c>
      <c r="S1510" s="443">
        <f>'KYEI BEKIND - CAPE COAST'!R10</f>
        <v>0.10227272727272728</v>
      </c>
      <c r="T1510" s="443">
        <f>'KYEI BEKIND - CAPE COAST'!S10</f>
        <v>2227.2727272727275</v>
      </c>
      <c r="U1510" s="433">
        <f>'KYEI BEKIND - CAPE COAST'!T10</f>
        <v>14</v>
      </c>
      <c r="V1510" s="433">
        <f>'KYEI BEKIND - CAPE COAST'!U10</f>
        <v>3</v>
      </c>
      <c r="W1510" s="433">
        <f>'KYEI BEKIND - CAPE COAST'!V10</f>
        <v>17</v>
      </c>
      <c r="X1510" s="434">
        <f>'KYEI BEKIND - CAPE COAST'!W10</f>
        <v>77.27272727272728</v>
      </c>
      <c r="Y1510" s="434">
        <f>'KYEI BEKIND - CAPE COAST'!X10</f>
        <v>77.27272727272728</v>
      </c>
      <c r="Z1510" s="443">
        <f>'KYEI BEKIND - CAPE COAST'!Y10</f>
        <v>1.738636363636364</v>
      </c>
      <c r="AA1510" s="444">
        <f>'KYEI BEKIND - CAPE COAST'!Z10</f>
        <v>0</v>
      </c>
      <c r="AB1510" s="446" t="str">
        <f>'KYEI BEKIND - CAPE COAST'!AA10</f>
        <v>VERY LOW-ORDER URGENTLY</v>
      </c>
      <c r="AC1510" s="443">
        <f>'KYEI BEKIND - CAPE COAST'!AB10</f>
        <v>37863.636363636368</v>
      </c>
      <c r="AD1510" s="450">
        <f>Table1[[#This Row],[Stock Sell in/Sell out]]*Table1[[#This Row],[Stock Norm +Transit Time]]/Table1[[#This Row],[Stock Norm QTY]]</f>
        <v>0</v>
      </c>
      <c r="AE1510" s="443">
        <f>Table1[[#This Row],[Stock Norm +Transit Time]]*Table1[[#This Row],[Av. Daily Sales MT]]</f>
        <v>1.7386363636363638</v>
      </c>
    </row>
    <row r="1511" spans="1:31" hidden="1">
      <c r="A1511" s="433" t="s">
        <v>141</v>
      </c>
      <c r="B1511" s="433" t="s">
        <v>150</v>
      </c>
      <c r="C1511" s="433" t="str">
        <f>'KYEI BEKIND - CAPE COAST'!B11</f>
        <v>W003</v>
      </c>
      <c r="D1511" s="433" t="str">
        <f>'KYEI BEKIND - CAPE COAST'!C11</f>
        <v>VIKING OIL 25L</v>
      </c>
      <c r="E1511" s="433" t="str">
        <f>'KYEI BEKIND - CAPE COAST'!D11</f>
        <v>COOKING OIL</v>
      </c>
      <c r="F1511" s="433" t="str">
        <f>'KYEI BEKIND - CAPE COAST'!E11</f>
        <v>VIKING</v>
      </c>
      <c r="G1511" s="443">
        <f>'KYEI BEKIND - CAPE COAST'!F11</f>
        <v>1.8524999999999998</v>
      </c>
      <c r="H1511" s="434">
        <f>'KYEI BEKIND - CAPE COAST'!G11</f>
        <v>82.333333333333329</v>
      </c>
      <c r="I1511" s="443">
        <f>'KYEI BEKIND - CAPE COAST'!H11</f>
        <v>38741.333333333336</v>
      </c>
      <c r="J1511" s="433">
        <f>'KYEI BEKIND - CAPE COAST'!I11</f>
        <v>0</v>
      </c>
      <c r="K1511" s="443">
        <f>'KYEI BEKIND - CAPE COAST'!J11</f>
        <v>0</v>
      </c>
      <c r="L1511" s="443">
        <f>'KYEI BEKIND - CAPE COAST'!K11</f>
        <v>0</v>
      </c>
      <c r="M1511" s="443">
        <f>'KYEI BEKIND - CAPE COAST'!L11</f>
        <v>470.54251012145755</v>
      </c>
      <c r="N1511" s="433">
        <f>'KYEI BEKIND - CAPE COAST'!M11</f>
        <v>1</v>
      </c>
      <c r="O1511" s="444">
        <f>'KYEI BEKIND - CAPE COAST'!N11</f>
        <v>6.2014720168827295E-2</v>
      </c>
      <c r="P1511" s="433">
        <f>'KYEI BEKIND - CAPE COAST'!O11</f>
        <v>0.8467048563523718</v>
      </c>
      <c r="Q1511" s="433" t="str">
        <f>'KYEI BEKIND - CAPE COAST'!P11</f>
        <v>C</v>
      </c>
      <c r="R1511" s="434">
        <f>'KYEI BEKIND - CAPE COAST'!Q11</f>
        <v>3.7424242424242422</v>
      </c>
      <c r="S1511" s="443">
        <f>'KYEI BEKIND - CAPE COAST'!R11</f>
        <v>8.4204545454545449E-2</v>
      </c>
      <c r="T1511" s="443">
        <f>'KYEI BEKIND - CAPE COAST'!S11</f>
        <v>1760.969696969697</v>
      </c>
      <c r="U1511" s="433">
        <f>'KYEI BEKIND - CAPE COAST'!T11</f>
        <v>30</v>
      </c>
      <c r="V1511" s="433">
        <f>'KYEI BEKIND - CAPE COAST'!U11</f>
        <v>3</v>
      </c>
      <c r="W1511" s="433">
        <f>'KYEI BEKIND - CAPE COAST'!V11</f>
        <v>33</v>
      </c>
      <c r="X1511" s="434">
        <f>'KYEI BEKIND - CAPE COAST'!W11</f>
        <v>123.5</v>
      </c>
      <c r="Y1511" s="434">
        <f>'KYEI BEKIND - CAPE COAST'!X11</f>
        <v>123.5</v>
      </c>
      <c r="Z1511" s="443">
        <f>'KYEI BEKIND - CAPE COAST'!Y11</f>
        <v>2.7787500000000001</v>
      </c>
      <c r="AA1511" s="444">
        <f>'KYEI BEKIND - CAPE COAST'!Z11</f>
        <v>0</v>
      </c>
      <c r="AB1511" s="446" t="str">
        <f>'KYEI BEKIND - CAPE COAST'!AA11</f>
        <v>VERY LOW-ORDER URGENTLY</v>
      </c>
      <c r="AC1511" s="443">
        <f>'KYEI BEKIND - CAPE COAST'!AB11</f>
        <v>58112.000000000007</v>
      </c>
      <c r="AD1511" s="450">
        <f>Table1[[#This Row],[Stock Sell in/Sell out]]*Table1[[#This Row],[Stock Norm +Transit Time]]/Table1[[#This Row],[Stock Norm QTY]]</f>
        <v>0</v>
      </c>
      <c r="AE1511" s="443">
        <f>Table1[[#This Row],[Stock Norm +Transit Time]]*Table1[[#This Row],[Av. Daily Sales MT]]</f>
        <v>2.7787499999999996</v>
      </c>
    </row>
    <row r="1512" spans="1:31" hidden="1">
      <c r="A1512" s="433" t="s">
        <v>141</v>
      </c>
      <c r="B1512" s="433" t="s">
        <v>150</v>
      </c>
      <c r="C1512" s="433" t="str">
        <f>'KYEI BEKIND - CAPE COAST'!B12</f>
        <v>W040</v>
      </c>
      <c r="D1512" s="433" t="str">
        <f>'KYEI BEKIND - CAPE COAST'!C12</f>
        <v>FORTUNE VIET 1KG X 20BAG</v>
      </c>
      <c r="E1512" s="433" t="str">
        <f>'KYEI BEKIND - CAPE COAST'!D12</f>
        <v>RICE</v>
      </c>
      <c r="F1512" s="433" t="str">
        <f>'KYEI BEKIND - CAPE COAST'!E12</f>
        <v>FORTUNE</v>
      </c>
      <c r="G1512" s="443">
        <f>'KYEI BEKIND - CAPE COAST'!F12</f>
        <v>1.26</v>
      </c>
      <c r="H1512" s="434">
        <f>'KYEI BEKIND - CAPE COAST'!G12</f>
        <v>63</v>
      </c>
      <c r="I1512" s="443">
        <f>'KYEI BEKIND - CAPE COAST'!H12</f>
        <v>11762</v>
      </c>
      <c r="J1512" s="433">
        <f>'KYEI BEKIND - CAPE COAST'!I12</f>
        <v>411</v>
      </c>
      <c r="K1512" s="443">
        <f>'KYEI BEKIND - CAPE COAST'!J12</f>
        <v>8.2200000000000006</v>
      </c>
      <c r="L1512" s="443">
        <f>'KYEI BEKIND - CAPE COAST'!K12</f>
        <v>76733.047619047618</v>
      </c>
      <c r="M1512" s="443">
        <f>'KYEI BEKIND - CAPE COAST'!L12</f>
        <v>186.69841269841271</v>
      </c>
      <c r="N1512" s="433">
        <f>'KYEI BEKIND - CAPE COAST'!M12</f>
        <v>20</v>
      </c>
      <c r="O1512" s="444">
        <f>'KYEI BEKIND - CAPE COAST'!N12</f>
        <v>4.2180052584465534E-2</v>
      </c>
      <c r="P1512" s="433">
        <f>'KYEI BEKIND - CAPE COAST'!O12</f>
        <v>0.88888490893683736</v>
      </c>
      <c r="Q1512" s="433" t="str">
        <f>'KYEI BEKIND - CAPE COAST'!P12</f>
        <v>C</v>
      </c>
      <c r="R1512" s="434">
        <f>'KYEI BEKIND - CAPE COAST'!Q12</f>
        <v>2.8636363636363638</v>
      </c>
      <c r="S1512" s="443">
        <f>'KYEI BEKIND - CAPE COAST'!R12</f>
        <v>5.7272727272727274E-2</v>
      </c>
      <c r="T1512" s="443">
        <f>'KYEI BEKIND - CAPE COAST'!S12</f>
        <v>534.63636363636363</v>
      </c>
      <c r="U1512" s="433">
        <f>'KYEI BEKIND - CAPE COAST'!T12</f>
        <v>30</v>
      </c>
      <c r="V1512" s="433">
        <f>'KYEI BEKIND - CAPE COAST'!U12</f>
        <v>3</v>
      </c>
      <c r="W1512" s="433">
        <f>'KYEI BEKIND - CAPE COAST'!V12</f>
        <v>33</v>
      </c>
      <c r="X1512" s="434">
        <f>'KYEI BEKIND - CAPE COAST'!W12</f>
        <v>94.5</v>
      </c>
      <c r="Y1512" s="434">
        <f>'KYEI BEKIND - CAPE COAST'!X12</f>
        <v>0</v>
      </c>
      <c r="Z1512" s="443">
        <f>'KYEI BEKIND - CAPE COAST'!Y12</f>
        <v>0</v>
      </c>
      <c r="AA1512" s="444">
        <f>'KYEI BEKIND - CAPE COAST'!Z12</f>
        <v>4.3492063492063489</v>
      </c>
      <c r="AB1512" s="446" t="str">
        <f>'KYEI BEKIND - CAPE COAST'!AA12</f>
        <v>VERY HIGH-DON’T ORDER</v>
      </c>
      <c r="AC1512" s="443">
        <f>'KYEI BEKIND - CAPE COAST'!AB12</f>
        <v>0</v>
      </c>
      <c r="AD1512" s="450">
        <f>Table1[[#This Row],[Stock Sell in/Sell out]]*Table1[[#This Row],[Stock Norm +Transit Time]]/Table1[[#This Row],[Stock Norm QTY]]</f>
        <v>143.52380952380952</v>
      </c>
      <c r="AE1512" s="443">
        <f>Table1[[#This Row],[Stock Norm +Transit Time]]*Table1[[#This Row],[Av. Daily Sales MT]]</f>
        <v>1.8900000000000001</v>
      </c>
    </row>
    <row r="1513" spans="1:31" hidden="1">
      <c r="A1513" s="433" t="s">
        <v>141</v>
      </c>
      <c r="B1513" s="433" t="s">
        <v>150</v>
      </c>
      <c r="C1513" s="433" t="str">
        <f>'KYEI BEKIND - CAPE COAST'!B13</f>
        <v>W111</v>
      </c>
      <c r="D1513" s="433" t="str">
        <f>'KYEI BEKIND - CAPE COAST'!C13</f>
        <v>FORTUNE DELIGHT 900GM</v>
      </c>
      <c r="E1513" s="433" t="str">
        <f>'KYEI BEKIND - CAPE COAST'!D13</f>
        <v>RICE</v>
      </c>
      <c r="F1513" s="433" t="str">
        <f>'KYEI BEKIND - CAPE COAST'!E13</f>
        <v>FORTUNE DELIGHT</v>
      </c>
      <c r="G1513" s="443">
        <f>'KYEI BEKIND - CAPE COAST'!F13</f>
        <v>0.97799999999999976</v>
      </c>
      <c r="H1513" s="434">
        <f>'KYEI BEKIND - CAPE COAST'!G13</f>
        <v>54.333333333333336</v>
      </c>
      <c r="I1513" s="443">
        <f>'KYEI BEKIND - CAPE COAST'!H13</f>
        <v>9245.3333333333339</v>
      </c>
      <c r="J1513" s="433">
        <f>'KYEI BEKIND - CAPE COAST'!I13</f>
        <v>107</v>
      </c>
      <c r="K1513" s="443">
        <f>'KYEI BEKIND - CAPE COAST'!J13</f>
        <v>1.9259999999999999</v>
      </c>
      <c r="L1513" s="443">
        <f>'KYEI BEKIND - CAPE COAST'!K13</f>
        <v>18207.067484662577</v>
      </c>
      <c r="M1513" s="443">
        <f>'KYEI BEKIND - CAPE COAST'!L13</f>
        <v>170.15950920245399</v>
      </c>
      <c r="N1513" s="433">
        <f>'KYEI BEKIND - CAPE COAST'!M13</f>
        <v>20</v>
      </c>
      <c r="O1513" s="444">
        <f>'KYEI BEKIND - CAPE COAST'!N13</f>
        <v>3.2739755101275622E-2</v>
      </c>
      <c r="P1513" s="433">
        <f>'KYEI BEKIND - CAPE COAST'!O13</f>
        <v>0.92162466403811294</v>
      </c>
      <c r="Q1513" s="433" t="str">
        <f>'KYEI BEKIND - CAPE COAST'!P13</f>
        <v>C</v>
      </c>
      <c r="R1513" s="434">
        <f>'KYEI BEKIND - CAPE COAST'!Q13</f>
        <v>2.4696969696969697</v>
      </c>
      <c r="S1513" s="443">
        <f>'KYEI BEKIND - CAPE COAST'!R13</f>
        <v>4.4454545454545441E-2</v>
      </c>
      <c r="T1513" s="443">
        <f>'KYEI BEKIND - CAPE COAST'!S13</f>
        <v>420.24242424242425</v>
      </c>
      <c r="U1513" s="433">
        <f>'KYEI BEKIND - CAPE COAST'!T13</f>
        <v>30</v>
      </c>
      <c r="V1513" s="433">
        <f>'KYEI BEKIND - CAPE COAST'!U13</f>
        <v>3</v>
      </c>
      <c r="W1513" s="433">
        <f>'KYEI BEKIND - CAPE COAST'!V13</f>
        <v>33</v>
      </c>
      <c r="X1513" s="434">
        <f>'KYEI BEKIND - CAPE COAST'!W13</f>
        <v>81.5</v>
      </c>
      <c r="Y1513" s="434">
        <f>'KYEI BEKIND - CAPE COAST'!X13</f>
        <v>0</v>
      </c>
      <c r="Z1513" s="443">
        <f>'KYEI BEKIND - CAPE COAST'!Y13</f>
        <v>0</v>
      </c>
      <c r="AA1513" s="444">
        <f>'KYEI BEKIND - CAPE COAST'!Z13</f>
        <v>1.3128834355828221</v>
      </c>
      <c r="AB1513" s="446" t="str">
        <f>'KYEI BEKIND - CAPE COAST'!AA13</f>
        <v>HIGH-DON’T ORDER</v>
      </c>
      <c r="AC1513" s="443">
        <f>'KYEI BEKIND - CAPE COAST'!AB13</f>
        <v>0</v>
      </c>
      <c r="AD1513" s="450">
        <f>Table1[[#This Row],[Stock Sell in/Sell out]]*Table1[[#This Row],[Stock Norm +Transit Time]]/Table1[[#This Row],[Stock Norm QTY]]</f>
        <v>43.325153374233132</v>
      </c>
      <c r="AE1513" s="443">
        <f>Table1[[#This Row],[Stock Norm +Transit Time]]*Table1[[#This Row],[Av. Daily Sales MT]]</f>
        <v>1.4669999999999996</v>
      </c>
    </row>
    <row r="1514" spans="1:31" hidden="1">
      <c r="A1514" s="433" t="s">
        <v>141</v>
      </c>
      <c r="B1514" s="433" t="s">
        <v>150</v>
      </c>
      <c r="C1514" s="433" t="str">
        <f>'KYEI BEKIND - CAPE COAST'!B14</f>
        <v>W062</v>
      </c>
      <c r="D1514" s="433" t="str">
        <f>'KYEI BEKIND - CAPE COAST'!C14</f>
        <v>FORTUNE DELIGHT 1KG</v>
      </c>
      <c r="E1514" s="433" t="str">
        <f>'KYEI BEKIND - CAPE COAST'!D14</f>
        <v>RICE</v>
      </c>
      <c r="F1514" s="433" t="str">
        <f>'KYEI BEKIND - CAPE COAST'!E14</f>
        <v>FORTUNE DELIGHT</v>
      </c>
      <c r="G1514" s="443">
        <f>'KYEI BEKIND - CAPE COAST'!F14</f>
        <v>0.80666666666666664</v>
      </c>
      <c r="H1514" s="434">
        <f>'KYEI BEKIND - CAPE COAST'!G14</f>
        <v>39</v>
      </c>
      <c r="I1514" s="443">
        <f>'KYEI BEKIND - CAPE COAST'!H14</f>
        <v>5195.0000000000009</v>
      </c>
      <c r="J1514" s="433">
        <f>'KYEI BEKIND - CAPE COAST'!I14</f>
        <v>0</v>
      </c>
      <c r="K1514" s="443">
        <f>'KYEI BEKIND - CAPE COAST'!J14</f>
        <v>0</v>
      </c>
      <c r="L1514" s="443">
        <f>'KYEI BEKIND - CAPE COAST'!K14</f>
        <v>0</v>
      </c>
      <c r="M1514" s="443">
        <f>'KYEI BEKIND - CAPE COAST'!L14</f>
        <v>133.20512820512823</v>
      </c>
      <c r="N1514" s="433">
        <f>'KYEI BEKIND - CAPE COAST'!M14</f>
        <v>20</v>
      </c>
      <c r="O1514" s="444">
        <f>'KYEI BEKIND - CAPE COAST'!N14</f>
        <v>2.7004160649313911E-2</v>
      </c>
      <c r="P1514" s="433">
        <f>'KYEI BEKIND - CAPE COAST'!O14</f>
        <v>0.94862882468742682</v>
      </c>
      <c r="Q1514" s="433" t="str">
        <f>'KYEI BEKIND - CAPE COAST'!P14</f>
        <v>C</v>
      </c>
      <c r="R1514" s="434">
        <f>'KYEI BEKIND - CAPE COAST'!Q14</f>
        <v>1.7727272727272727</v>
      </c>
      <c r="S1514" s="443">
        <f>'KYEI BEKIND - CAPE COAST'!R14</f>
        <v>3.6666666666666667E-2</v>
      </c>
      <c r="T1514" s="443">
        <f>'KYEI BEKIND - CAPE COAST'!S14</f>
        <v>236.13636363636368</v>
      </c>
      <c r="U1514" s="433">
        <f>'KYEI BEKIND - CAPE COAST'!T14</f>
        <v>30</v>
      </c>
      <c r="V1514" s="433">
        <f>'KYEI BEKIND - CAPE COAST'!U14</f>
        <v>3</v>
      </c>
      <c r="W1514" s="433">
        <f>'KYEI BEKIND - CAPE COAST'!V14</f>
        <v>33</v>
      </c>
      <c r="X1514" s="434">
        <f>'KYEI BEKIND - CAPE COAST'!W14</f>
        <v>58.5</v>
      </c>
      <c r="Y1514" s="434">
        <f>'KYEI BEKIND - CAPE COAST'!X14</f>
        <v>58.5</v>
      </c>
      <c r="Z1514" s="443">
        <f>'KYEI BEKIND - CAPE COAST'!Y14</f>
        <v>1.21</v>
      </c>
      <c r="AA1514" s="444">
        <f>'KYEI BEKIND - CAPE COAST'!Z14</f>
        <v>0</v>
      </c>
      <c r="AB1514" s="446" t="str">
        <f>'KYEI BEKIND - CAPE COAST'!AA14</f>
        <v>VERY LOW-ORDER URGENTLY</v>
      </c>
      <c r="AC1514" s="443">
        <f>'KYEI BEKIND - CAPE COAST'!AB14</f>
        <v>7792.5000000000018</v>
      </c>
      <c r="AD1514" s="450">
        <f>Table1[[#This Row],[Stock Sell in/Sell out]]*Table1[[#This Row],[Stock Norm +Transit Time]]/Table1[[#This Row],[Stock Norm QTY]]</f>
        <v>0</v>
      </c>
      <c r="AE1514" s="443">
        <f>Table1[[#This Row],[Stock Norm +Transit Time]]*Table1[[#This Row],[Av. Daily Sales MT]]</f>
        <v>1.21</v>
      </c>
    </row>
    <row r="1515" spans="1:31" hidden="1">
      <c r="A1515" s="433" t="s">
        <v>141</v>
      </c>
      <c r="B1515" s="433" t="s">
        <v>150</v>
      </c>
      <c r="C1515" s="433" t="str">
        <f>'KYEI BEKIND - CAPE COAST'!B15</f>
        <v>W043</v>
      </c>
      <c r="D1515" s="433" t="str">
        <f>'KYEI BEKIND - CAPE COAST'!C15</f>
        <v>FORTUNE VIET 25KG</v>
      </c>
      <c r="E1515" s="433" t="str">
        <f>'KYEI BEKIND - CAPE COAST'!D15</f>
        <v>RICE</v>
      </c>
      <c r="F1515" s="433" t="str">
        <f>'KYEI BEKIND - CAPE COAST'!E15</f>
        <v>FORTUNE</v>
      </c>
      <c r="G1515" s="443">
        <f>'KYEI BEKIND - CAPE COAST'!F15</f>
        <v>0.55833333333333335</v>
      </c>
      <c r="H1515" s="434">
        <f>'KYEI BEKIND - CAPE COAST'!G15</f>
        <v>22.333333333333332</v>
      </c>
      <c r="I1515" s="443">
        <f>'KYEI BEKIND - CAPE COAST'!H15</f>
        <v>4589.666666666667</v>
      </c>
      <c r="J1515" s="433">
        <f>'KYEI BEKIND - CAPE COAST'!I15</f>
        <v>0</v>
      </c>
      <c r="K1515" s="443">
        <f>'KYEI BEKIND - CAPE COAST'!J15</f>
        <v>0</v>
      </c>
      <c r="L1515" s="443">
        <f>'KYEI BEKIND - CAPE COAST'!K15</f>
        <v>0</v>
      </c>
      <c r="M1515" s="443">
        <f>'KYEI BEKIND - CAPE COAST'!L15</f>
        <v>205.50746268656718</v>
      </c>
      <c r="N1515" s="433">
        <f>'KYEI BEKIND - CAPE COAST'!M15</f>
        <v>12</v>
      </c>
      <c r="O1515" s="444">
        <f>'KYEI BEKIND - CAPE COAST'!N15</f>
        <v>1.8690896317190415E-2</v>
      </c>
      <c r="P1515" s="433">
        <f>'KYEI BEKIND - CAPE COAST'!O15</f>
        <v>0.96731972100461727</v>
      </c>
      <c r="Q1515" s="433" t="str">
        <f>'KYEI BEKIND - CAPE COAST'!P15</f>
        <v>C</v>
      </c>
      <c r="R1515" s="434">
        <f>'KYEI BEKIND - CAPE COAST'!Q15</f>
        <v>1.0151515151515151</v>
      </c>
      <c r="S1515" s="443">
        <f>'KYEI BEKIND - CAPE COAST'!R15</f>
        <v>2.5378787878787879E-2</v>
      </c>
      <c r="T1515" s="443">
        <f>'KYEI BEKIND - CAPE COAST'!S15</f>
        <v>208.62121212121212</v>
      </c>
      <c r="U1515" s="433">
        <f>'KYEI BEKIND - CAPE COAST'!T15</f>
        <v>30</v>
      </c>
      <c r="V1515" s="433">
        <f>'KYEI BEKIND - CAPE COAST'!U15</f>
        <v>3</v>
      </c>
      <c r="W1515" s="433">
        <f>'KYEI BEKIND - CAPE COAST'!V15</f>
        <v>33</v>
      </c>
      <c r="X1515" s="434">
        <f>'KYEI BEKIND - CAPE COAST'!W15</f>
        <v>33.5</v>
      </c>
      <c r="Y1515" s="434">
        <f>'KYEI BEKIND - CAPE COAST'!X15</f>
        <v>33.5</v>
      </c>
      <c r="Z1515" s="443">
        <f>'KYEI BEKIND - CAPE COAST'!Y15</f>
        <v>0.83750000000000002</v>
      </c>
      <c r="AA1515" s="444">
        <f>'KYEI BEKIND - CAPE COAST'!Z15</f>
        <v>0</v>
      </c>
      <c r="AB1515" s="446" t="str">
        <f>'KYEI BEKIND - CAPE COAST'!AA15</f>
        <v>VERY LOW-ORDER URGENTLY</v>
      </c>
      <c r="AC1515" s="443">
        <f>'KYEI BEKIND - CAPE COAST'!AB15</f>
        <v>6884.5000000000009</v>
      </c>
      <c r="AD1515" s="450">
        <f>Table1[[#This Row],[Stock Sell in/Sell out]]*Table1[[#This Row],[Stock Norm +Transit Time]]/Table1[[#This Row],[Stock Norm QTY]]</f>
        <v>0</v>
      </c>
      <c r="AE1515" s="443">
        <f>Table1[[#This Row],[Stock Norm +Transit Time]]*Table1[[#This Row],[Av. Daily Sales MT]]</f>
        <v>0.83750000000000002</v>
      </c>
    </row>
    <row r="1516" spans="1:31" hidden="1">
      <c r="A1516" s="433" t="s">
        <v>141</v>
      </c>
      <c r="B1516" s="433" t="s">
        <v>150</v>
      </c>
      <c r="C1516" s="433" t="str">
        <f>'KYEI BEKIND - CAPE COAST'!B16</f>
        <v>W211</v>
      </c>
      <c r="D1516" s="433" t="str">
        <f>'KYEI BEKIND - CAPE COAST'!C16</f>
        <v>850 ML BTL</v>
      </c>
      <c r="E1516" s="433" t="str">
        <f>'KYEI BEKIND - CAPE COAST'!D16</f>
        <v>COOKING OIL</v>
      </c>
      <c r="F1516" s="433" t="str">
        <f>'KYEI BEKIND - CAPE COAST'!E16</f>
        <v>FRYTOL</v>
      </c>
      <c r="G1516" s="443">
        <f>'KYEI BEKIND - CAPE COAST'!F16</f>
        <v>0.2571233333333332</v>
      </c>
      <c r="H1516" s="434">
        <f>'KYEI BEKIND - CAPE COAST'!G16</f>
        <v>25.666666666666668</v>
      </c>
      <c r="I1516" s="443">
        <f>'KYEI BEKIND - CAPE COAST'!H16</f>
        <v>6665.1799999999994</v>
      </c>
      <c r="J1516" s="433">
        <f>'KYEI BEKIND - CAPE COAST'!I16</f>
        <v>347</v>
      </c>
      <c r="K1516" s="443">
        <f>'KYEI BEKIND - CAPE COAST'!J16</f>
        <v>3.4318300000000006</v>
      </c>
      <c r="L1516" s="443">
        <f>'KYEI BEKIND - CAPE COAST'!K16</f>
        <v>90109.771168831154</v>
      </c>
      <c r="M1516" s="443">
        <f>'KYEI BEKIND - CAPE COAST'!L16</f>
        <v>259.6823376623376</v>
      </c>
      <c r="N1516" s="433">
        <f>'KYEI BEKIND - CAPE COAST'!M16</f>
        <v>1</v>
      </c>
      <c r="O1516" s="444">
        <f>'KYEI BEKIND - CAPE COAST'!N16</f>
        <v>8.607520413248455E-3</v>
      </c>
      <c r="P1516" s="433">
        <f>'KYEI BEKIND - CAPE COAST'!O16</f>
        <v>0.97592724141786569</v>
      </c>
      <c r="Q1516" s="433" t="str">
        <f>'KYEI BEKIND - CAPE COAST'!P16</f>
        <v>C</v>
      </c>
      <c r="R1516" s="434">
        <f>'KYEI BEKIND - CAPE COAST'!Q16</f>
        <v>1.1666666666666667</v>
      </c>
      <c r="S1516" s="443">
        <f>'KYEI BEKIND - CAPE COAST'!R16</f>
        <v>1.1687424242424237E-2</v>
      </c>
      <c r="T1516" s="443">
        <f>'KYEI BEKIND - CAPE COAST'!S16</f>
        <v>302.96272727272725</v>
      </c>
      <c r="U1516" s="433">
        <f>'KYEI BEKIND - CAPE COAST'!T16</f>
        <v>30</v>
      </c>
      <c r="V1516" s="433">
        <f>'KYEI BEKIND - CAPE COAST'!U16</f>
        <v>3</v>
      </c>
      <c r="W1516" s="433">
        <f>'KYEI BEKIND - CAPE COAST'!V16</f>
        <v>33</v>
      </c>
      <c r="X1516" s="434">
        <f>'KYEI BEKIND - CAPE COAST'!W16</f>
        <v>38.5</v>
      </c>
      <c r="Y1516" s="434">
        <f>'KYEI BEKIND - CAPE COAST'!X16</f>
        <v>0</v>
      </c>
      <c r="Z1516" s="443">
        <f>'KYEI BEKIND - CAPE COAST'!Y16</f>
        <v>0</v>
      </c>
      <c r="AA1516" s="444">
        <f>'KYEI BEKIND - CAPE COAST'!Z16</f>
        <v>9.0129870129870131</v>
      </c>
      <c r="AB1516" s="446" t="str">
        <f>'KYEI BEKIND - CAPE COAST'!AA16</f>
        <v>VERY HIGH-DON’T ORDER</v>
      </c>
      <c r="AC1516" s="443">
        <f>'KYEI BEKIND - CAPE COAST'!AB16</f>
        <v>0</v>
      </c>
      <c r="AD1516" s="450">
        <f>Table1[[#This Row],[Stock Sell in/Sell out]]*Table1[[#This Row],[Stock Norm +Transit Time]]/Table1[[#This Row],[Stock Norm QTY]]</f>
        <v>297.42857142857144</v>
      </c>
      <c r="AE1516" s="443">
        <f>Table1[[#This Row],[Stock Norm +Transit Time]]*Table1[[#This Row],[Av. Daily Sales MT]]</f>
        <v>0.38568499999999983</v>
      </c>
    </row>
    <row r="1517" spans="1:31" hidden="1">
      <c r="A1517" s="433" t="s">
        <v>141</v>
      </c>
      <c r="B1517" s="433" t="s">
        <v>150</v>
      </c>
      <c r="C1517" s="433" t="str">
        <f>'KYEI BEKIND - CAPE COAST'!B17</f>
        <v>W021</v>
      </c>
      <c r="D1517" s="433" t="str">
        <f>'KYEI BEKIND - CAPE COAST'!C17</f>
        <v>FRYTOL OIL 10L</v>
      </c>
      <c r="E1517" s="433" t="str">
        <f>'KYEI BEKIND - CAPE COAST'!D17</f>
        <v>COOKING OIL</v>
      </c>
      <c r="F1517" s="433" t="str">
        <f>'KYEI BEKIND - CAPE COAST'!E17</f>
        <v>FRYTOL</v>
      </c>
      <c r="G1517" s="443">
        <f>'KYEI BEKIND - CAPE COAST'!F17</f>
        <v>0.25200000000000017</v>
      </c>
      <c r="H1517" s="434">
        <f>'KYEI BEKIND - CAPE COAST'!G17</f>
        <v>28</v>
      </c>
      <c r="I1517" s="443">
        <f>'KYEI BEKIND - CAPE COAST'!H17</f>
        <v>6260</v>
      </c>
      <c r="J1517" s="433">
        <f>'KYEI BEKIND - CAPE COAST'!I17</f>
        <v>0</v>
      </c>
      <c r="K1517" s="443">
        <f>'KYEI BEKIND - CAPE COAST'!J17</f>
        <v>0</v>
      </c>
      <c r="L1517" s="443">
        <f>'KYEI BEKIND - CAPE COAST'!K17</f>
        <v>0</v>
      </c>
      <c r="M1517" s="443">
        <f>'KYEI BEKIND - CAPE COAST'!L17</f>
        <v>223.57142857142858</v>
      </c>
      <c r="N1517" s="433">
        <f>'KYEI BEKIND - CAPE COAST'!M17</f>
        <v>1</v>
      </c>
      <c r="O1517" s="444">
        <f>'KYEI BEKIND - CAPE COAST'!N17</f>
        <v>8.4360105168931124E-3</v>
      </c>
      <c r="P1517" s="433">
        <f>'KYEI BEKIND - CAPE COAST'!O17</f>
        <v>0.98436325193475882</v>
      </c>
      <c r="Q1517" s="433" t="str">
        <f>'KYEI BEKIND - CAPE COAST'!P17</f>
        <v>C</v>
      </c>
      <c r="R1517" s="434">
        <f>'KYEI BEKIND - CAPE COAST'!Q17</f>
        <v>1.2727272727272727</v>
      </c>
      <c r="S1517" s="443">
        <f>'KYEI BEKIND - CAPE COAST'!R17</f>
        <v>1.1454545454545462E-2</v>
      </c>
      <c r="T1517" s="443">
        <f>'KYEI BEKIND - CAPE COAST'!S17</f>
        <v>284.54545454545456</v>
      </c>
      <c r="U1517" s="433">
        <f>'KYEI BEKIND - CAPE COAST'!T17</f>
        <v>30</v>
      </c>
      <c r="V1517" s="433">
        <f>'KYEI BEKIND - CAPE COAST'!U17</f>
        <v>3</v>
      </c>
      <c r="W1517" s="433">
        <f>'KYEI BEKIND - CAPE COAST'!V17</f>
        <v>33</v>
      </c>
      <c r="X1517" s="434">
        <f>'KYEI BEKIND - CAPE COAST'!W17</f>
        <v>42</v>
      </c>
      <c r="Y1517" s="434">
        <f>'KYEI BEKIND - CAPE COAST'!X17</f>
        <v>42</v>
      </c>
      <c r="Z1517" s="443">
        <f>'KYEI BEKIND - CAPE COAST'!Y17</f>
        <v>0.37800000000000022</v>
      </c>
      <c r="AA1517" s="444">
        <f>'KYEI BEKIND - CAPE COAST'!Z17</f>
        <v>0</v>
      </c>
      <c r="AB1517" s="446" t="str">
        <f>'KYEI BEKIND - CAPE COAST'!AA17</f>
        <v>VERY LOW-ORDER URGENTLY</v>
      </c>
      <c r="AC1517" s="443">
        <f>'KYEI BEKIND - CAPE COAST'!AB17</f>
        <v>9390</v>
      </c>
      <c r="AD1517" s="450">
        <f>Table1[[#This Row],[Stock Sell in/Sell out]]*Table1[[#This Row],[Stock Norm +Transit Time]]/Table1[[#This Row],[Stock Norm QTY]]</f>
        <v>0</v>
      </c>
      <c r="AE1517" s="443">
        <f>Table1[[#This Row],[Stock Norm +Transit Time]]*Table1[[#This Row],[Av. Daily Sales MT]]</f>
        <v>0.37800000000000022</v>
      </c>
    </row>
    <row r="1518" spans="1:31" hidden="1">
      <c r="A1518" s="433" t="s">
        <v>141</v>
      </c>
      <c r="B1518" s="433" t="s">
        <v>150</v>
      </c>
      <c r="C1518" s="433" t="str">
        <f>'KYEI BEKIND - CAPE COAST'!B18</f>
        <v>W067</v>
      </c>
      <c r="D1518" s="433" t="str">
        <f>'KYEI BEKIND - CAPE COAST'!C18</f>
        <v>FORTUNE DELICIOUS 4.5KG</v>
      </c>
      <c r="E1518" s="433" t="str">
        <f>'KYEI BEKIND - CAPE COAST'!D18</f>
        <v>RICE</v>
      </c>
      <c r="F1518" s="433" t="str">
        <f>'KYEI BEKIND - CAPE COAST'!E18</f>
        <v>FORTUNE DELICIOUS</v>
      </c>
      <c r="G1518" s="443">
        <f>'KYEI BEKIND - CAPE COAST'!F18</f>
        <v>0.105</v>
      </c>
      <c r="H1518" s="434">
        <f>'KYEI BEKIND - CAPE COAST'!G18</f>
        <v>4.666666666666667</v>
      </c>
      <c r="I1518" s="443">
        <f>'KYEI BEKIND - CAPE COAST'!H18</f>
        <v>932.66666666666663</v>
      </c>
      <c r="J1518" s="433">
        <f>'KYEI BEKIND - CAPE COAST'!I18</f>
        <v>92</v>
      </c>
      <c r="K1518" s="443">
        <f>'KYEI BEKIND - CAPE COAST'!J18</f>
        <v>2.0699999999999998</v>
      </c>
      <c r="L1518" s="443">
        <f>'KYEI BEKIND - CAPE COAST'!K18</f>
        <v>18386.857142857141</v>
      </c>
      <c r="M1518" s="443">
        <f>'KYEI BEKIND - CAPE COAST'!L18</f>
        <v>199.85714285714283</v>
      </c>
      <c r="N1518" s="433">
        <f>'KYEI BEKIND - CAPE COAST'!M18</f>
        <v>12</v>
      </c>
      <c r="O1518" s="444">
        <f>'KYEI BEKIND - CAPE COAST'!N18</f>
        <v>3.5150043820387942E-3</v>
      </c>
      <c r="P1518" s="433">
        <f>'KYEI BEKIND - CAPE COAST'!O18</f>
        <v>0.9878782563167976</v>
      </c>
      <c r="Q1518" s="433" t="str">
        <f>'KYEI BEKIND - CAPE COAST'!P18</f>
        <v>C</v>
      </c>
      <c r="R1518" s="434">
        <f>'KYEI BEKIND - CAPE COAST'!Q18</f>
        <v>0.21212121212121213</v>
      </c>
      <c r="S1518" s="443">
        <f>'KYEI BEKIND - CAPE COAST'!R18</f>
        <v>4.7727272727272722E-3</v>
      </c>
      <c r="T1518" s="443">
        <f>'KYEI BEKIND - CAPE COAST'!S18</f>
        <v>42.393939393939391</v>
      </c>
      <c r="U1518" s="433">
        <f>'KYEI BEKIND - CAPE COAST'!T18</f>
        <v>30</v>
      </c>
      <c r="V1518" s="433">
        <f>'KYEI BEKIND - CAPE COAST'!U18</f>
        <v>3</v>
      </c>
      <c r="W1518" s="433">
        <f>'KYEI BEKIND - CAPE COAST'!V18</f>
        <v>33</v>
      </c>
      <c r="X1518" s="434">
        <f>'KYEI BEKIND - CAPE COAST'!W18</f>
        <v>7</v>
      </c>
      <c r="Y1518" s="434">
        <f>'KYEI BEKIND - CAPE COAST'!X18</f>
        <v>0</v>
      </c>
      <c r="Z1518" s="443">
        <f>'KYEI BEKIND - CAPE COAST'!Y18</f>
        <v>0</v>
      </c>
      <c r="AA1518" s="444">
        <f>'KYEI BEKIND - CAPE COAST'!Z18</f>
        <v>13.142857142857142</v>
      </c>
      <c r="AB1518" s="446" t="str">
        <f>'KYEI BEKIND - CAPE COAST'!AA18</f>
        <v>VERY HIGH-DON’T ORDER</v>
      </c>
      <c r="AC1518" s="443">
        <f>'KYEI BEKIND - CAPE COAST'!AB18</f>
        <v>0</v>
      </c>
      <c r="AD1518" s="450">
        <f>Table1[[#This Row],[Stock Sell in/Sell out]]*Table1[[#This Row],[Stock Norm +Transit Time]]/Table1[[#This Row],[Stock Norm QTY]]</f>
        <v>433.71428571428572</v>
      </c>
      <c r="AE1518" s="443">
        <f>Table1[[#This Row],[Stock Norm +Transit Time]]*Table1[[#This Row],[Av. Daily Sales MT]]</f>
        <v>0.15749999999999997</v>
      </c>
    </row>
    <row r="1519" spans="1:31" hidden="1">
      <c r="A1519" s="433" t="s">
        <v>141</v>
      </c>
      <c r="B1519" s="433" t="s">
        <v>150</v>
      </c>
      <c r="C1519" s="433" t="str">
        <f>'KYEI BEKIND - CAPE COAST'!B19</f>
        <v>W152</v>
      </c>
      <c r="D1519" s="433" t="str">
        <f>'KYEI BEKIND - CAPE COAST'!C19</f>
        <v>FRYTOL SFO 0.9L</v>
      </c>
      <c r="E1519" s="433" t="str">
        <f>'KYEI BEKIND - CAPE COAST'!D19</f>
        <v>SUNFLOWER OIL</v>
      </c>
      <c r="F1519" s="433" t="str">
        <f>'KYEI BEKIND - CAPE COAST'!E19</f>
        <v>FRYTOL</v>
      </c>
      <c r="G1519" s="443">
        <f>'KYEI BEKIND - CAPE COAST'!F19</f>
        <v>9.7939999999999972E-2</v>
      </c>
      <c r="H1519" s="434">
        <f>'KYEI BEKIND - CAPE COAST'!G19</f>
        <v>8.6666666666666661</v>
      </c>
      <c r="I1519" s="443">
        <f>'KYEI BEKIND - CAPE COAST'!H19</f>
        <v>2797.1666666666665</v>
      </c>
      <c r="J1519" s="433">
        <f>'KYEI BEKIND - CAPE COAST'!I19</f>
        <v>0</v>
      </c>
      <c r="K1519" s="443">
        <f>'KYEI BEKIND - CAPE COAST'!J19</f>
        <v>0</v>
      </c>
      <c r="L1519" s="443">
        <f>'KYEI BEKIND - CAPE COAST'!K19</f>
        <v>0</v>
      </c>
      <c r="M1519" s="443">
        <f>'KYEI BEKIND - CAPE COAST'!L19</f>
        <v>322.75</v>
      </c>
      <c r="N1519" s="433">
        <f>'KYEI BEKIND - CAPE COAST'!M19</f>
        <v>12</v>
      </c>
      <c r="O1519" s="444">
        <f>'KYEI BEKIND - CAPE COAST'!N19</f>
        <v>3.2786621826369467E-3</v>
      </c>
      <c r="P1519" s="433">
        <f>'KYEI BEKIND - CAPE COAST'!O19</f>
        <v>0.99115691849943455</v>
      </c>
      <c r="Q1519" s="433" t="str">
        <f>'KYEI BEKIND - CAPE COAST'!P19</f>
        <v>C</v>
      </c>
      <c r="R1519" s="434">
        <f>'KYEI BEKIND - CAPE COAST'!Q19</f>
        <v>0.39393939393939392</v>
      </c>
      <c r="S1519" s="443">
        <f>'KYEI BEKIND - CAPE COAST'!R19</f>
        <v>4.4518181818181809E-3</v>
      </c>
      <c r="T1519" s="443">
        <f>'KYEI BEKIND - CAPE COAST'!S19</f>
        <v>127.14393939393939</v>
      </c>
      <c r="U1519" s="433">
        <f>'KYEI BEKIND - CAPE COAST'!T19</f>
        <v>30</v>
      </c>
      <c r="V1519" s="433">
        <f>'KYEI BEKIND - CAPE COAST'!U19</f>
        <v>3</v>
      </c>
      <c r="W1519" s="433">
        <f>'KYEI BEKIND - CAPE COAST'!V19</f>
        <v>33</v>
      </c>
      <c r="X1519" s="434">
        <f>'KYEI BEKIND - CAPE COAST'!W19</f>
        <v>13</v>
      </c>
      <c r="Y1519" s="434">
        <f>'KYEI BEKIND - CAPE COAST'!X19</f>
        <v>13</v>
      </c>
      <c r="Z1519" s="443">
        <f>'KYEI BEKIND - CAPE COAST'!Y19</f>
        <v>0.14690999999999996</v>
      </c>
      <c r="AA1519" s="444">
        <f>'KYEI BEKIND - CAPE COAST'!Z19</f>
        <v>0</v>
      </c>
      <c r="AB1519" s="446" t="str">
        <f>'KYEI BEKIND - CAPE COAST'!AA19</f>
        <v>VERY LOW-ORDER URGENTLY</v>
      </c>
      <c r="AC1519" s="443">
        <f>'KYEI BEKIND - CAPE COAST'!AB19</f>
        <v>4195.75</v>
      </c>
      <c r="AD1519" s="450">
        <f>Table1[[#This Row],[Stock Sell in/Sell out]]*Table1[[#This Row],[Stock Norm +Transit Time]]/Table1[[#This Row],[Stock Norm QTY]]</f>
        <v>0</v>
      </c>
      <c r="AE1519" s="443">
        <f>Table1[[#This Row],[Stock Norm +Transit Time]]*Table1[[#This Row],[Av. Daily Sales MT]]</f>
        <v>0.14690999999999996</v>
      </c>
    </row>
    <row r="1520" spans="1:31" hidden="1">
      <c r="A1520" s="433" t="s">
        <v>141</v>
      </c>
      <c r="B1520" s="433" t="s">
        <v>150</v>
      </c>
      <c r="C1520" s="433" t="str">
        <f>'KYEI BEKIND - CAPE COAST'!B20</f>
        <v>W023</v>
      </c>
      <c r="D1520" s="433" t="str">
        <f>'KYEI BEKIND - CAPE COAST'!C20</f>
        <v>FRYTOL 100ML X 36SCH</v>
      </c>
      <c r="E1520" s="433" t="str">
        <f>'KYEI BEKIND - CAPE COAST'!D20</f>
        <v>COOKING OIL</v>
      </c>
      <c r="F1520" s="433" t="str">
        <f>'KYEI BEKIND - CAPE COAST'!E20</f>
        <v>FRYTOL</v>
      </c>
      <c r="G1520" s="443">
        <f>'KYEI BEKIND - CAPE COAST'!F20</f>
        <v>9.7199999999999995E-2</v>
      </c>
      <c r="H1520" s="434">
        <f>'KYEI BEKIND - CAPE COAST'!G20</f>
        <v>29.666666666666668</v>
      </c>
      <c r="I1520" s="443">
        <f>'KYEI BEKIND - CAPE COAST'!H20</f>
        <v>2650.6933333333341</v>
      </c>
      <c r="J1520" s="433">
        <f>'KYEI BEKIND - CAPE COAST'!I20</f>
        <v>0</v>
      </c>
      <c r="K1520" s="443">
        <f>'KYEI BEKIND - CAPE COAST'!J20</f>
        <v>0</v>
      </c>
      <c r="L1520" s="443">
        <f>'KYEI BEKIND - CAPE COAST'!K20</f>
        <v>0</v>
      </c>
      <c r="M1520" s="443">
        <f>'KYEI BEKIND - CAPE COAST'!L20</f>
        <v>89.349213483146087</v>
      </c>
      <c r="N1520" s="433">
        <f>'KYEI BEKIND - CAPE COAST'!M20</f>
        <v>5</v>
      </c>
      <c r="O1520" s="444">
        <f>'KYEI BEKIND - CAPE COAST'!N20</f>
        <v>3.2538897708016268E-3</v>
      </c>
      <c r="P1520" s="433">
        <f>'KYEI BEKIND - CAPE COAST'!O20</f>
        <v>0.9944108082702362</v>
      </c>
      <c r="Q1520" s="433" t="str">
        <f>'KYEI BEKIND - CAPE COAST'!P20</f>
        <v>C</v>
      </c>
      <c r="R1520" s="434">
        <f>'KYEI BEKIND - CAPE COAST'!Q20</f>
        <v>1.3484848484848486</v>
      </c>
      <c r="S1520" s="443">
        <f>'KYEI BEKIND - CAPE COAST'!R20</f>
        <v>4.4181818181818176E-3</v>
      </c>
      <c r="T1520" s="443">
        <f>'KYEI BEKIND - CAPE COAST'!S20</f>
        <v>120.48606060606063</v>
      </c>
      <c r="U1520" s="433">
        <f>'KYEI BEKIND - CAPE COAST'!T20</f>
        <v>30</v>
      </c>
      <c r="V1520" s="433">
        <f>'KYEI BEKIND - CAPE COAST'!U20</f>
        <v>3</v>
      </c>
      <c r="W1520" s="433">
        <f>'KYEI BEKIND - CAPE COAST'!V20</f>
        <v>33</v>
      </c>
      <c r="X1520" s="434">
        <f>'KYEI BEKIND - CAPE COAST'!W20</f>
        <v>44.500000000000007</v>
      </c>
      <c r="Y1520" s="434">
        <f>'KYEI BEKIND - CAPE COAST'!X20</f>
        <v>44.500000000000007</v>
      </c>
      <c r="Z1520" s="443">
        <f>'KYEI BEKIND - CAPE COAST'!Y20</f>
        <v>0.14580000000000001</v>
      </c>
      <c r="AA1520" s="444">
        <f>'KYEI BEKIND - CAPE COAST'!Z20</f>
        <v>0</v>
      </c>
      <c r="AB1520" s="446" t="str">
        <f>'KYEI BEKIND - CAPE COAST'!AA20</f>
        <v>VERY LOW-ORDER URGENTLY</v>
      </c>
      <c r="AC1520" s="443">
        <f>'KYEI BEKIND - CAPE COAST'!AB20</f>
        <v>3976.0400000000013</v>
      </c>
      <c r="AD1520" s="450">
        <f>Table1[[#This Row],[Stock Sell in/Sell out]]*Table1[[#This Row],[Stock Norm +Transit Time]]/Table1[[#This Row],[Stock Norm QTY]]</f>
        <v>0</v>
      </c>
      <c r="AE1520" s="443">
        <f>Table1[[#This Row],[Stock Norm +Transit Time]]*Table1[[#This Row],[Av. Daily Sales MT]]</f>
        <v>0.14579999999999999</v>
      </c>
    </row>
    <row r="1521" spans="1:31" hidden="1">
      <c r="A1521" s="433" t="s">
        <v>141</v>
      </c>
      <c r="B1521" s="433" t="s">
        <v>150</v>
      </c>
      <c r="C1521" s="433" t="str">
        <f>'KYEI BEKIND - CAPE COAST'!B21</f>
        <v>W136</v>
      </c>
      <c r="D1521" s="433" t="str">
        <f>'KYEI BEKIND - CAPE COAST'!C21</f>
        <v>FORTUNE EMO PA 4.5KG</v>
      </c>
      <c r="E1521" s="433" t="str">
        <f>'KYEI BEKIND - CAPE COAST'!D21</f>
        <v>RICE</v>
      </c>
      <c r="F1521" s="433" t="str">
        <f>'KYEI BEKIND - CAPE COAST'!E21</f>
        <v>FORTUNE</v>
      </c>
      <c r="G1521" s="443">
        <f>'KYEI BEKIND - CAPE COAST'!F21</f>
        <v>5.2499999999999998E-2</v>
      </c>
      <c r="H1521" s="434">
        <f>'KYEI BEKIND - CAPE COAST'!G21</f>
        <v>2.3333333333333335</v>
      </c>
      <c r="I1521" s="443">
        <f>'KYEI BEKIND - CAPE COAST'!H21</f>
        <v>471.33333333333331</v>
      </c>
      <c r="J1521" s="433">
        <f>'KYEI BEKIND - CAPE COAST'!I21</f>
        <v>0</v>
      </c>
      <c r="K1521" s="443">
        <f>'KYEI BEKIND - CAPE COAST'!J21</f>
        <v>0</v>
      </c>
      <c r="L1521" s="443">
        <f>'KYEI BEKIND - CAPE COAST'!K21</f>
        <v>0</v>
      </c>
      <c r="M1521" s="443">
        <f>'KYEI BEKIND - CAPE COAST'!L21</f>
        <v>201.99999999999997</v>
      </c>
      <c r="N1521" s="433">
        <f>'KYEI BEKIND - CAPE COAST'!M21</f>
        <v>36</v>
      </c>
      <c r="O1521" s="444">
        <f>'KYEI BEKIND - CAPE COAST'!N21</f>
        <v>1.7575021910193971E-3</v>
      </c>
      <c r="P1521" s="433">
        <f>'KYEI BEKIND - CAPE COAST'!O21</f>
        <v>0.99616831046125565</v>
      </c>
      <c r="Q1521" s="433" t="str">
        <f>'KYEI BEKIND - CAPE COAST'!P21</f>
        <v>C</v>
      </c>
      <c r="R1521" s="434">
        <f>'KYEI BEKIND - CAPE COAST'!Q21</f>
        <v>0.10606060606060606</v>
      </c>
      <c r="S1521" s="443">
        <f>'KYEI BEKIND - CAPE COAST'!R21</f>
        <v>2.3863636363636361E-3</v>
      </c>
      <c r="T1521" s="443">
        <f>'KYEI BEKIND - CAPE COAST'!S21</f>
        <v>21.424242424242422</v>
      </c>
      <c r="U1521" s="433">
        <f>'KYEI BEKIND - CAPE COAST'!T21</f>
        <v>30</v>
      </c>
      <c r="V1521" s="433">
        <f>'KYEI BEKIND - CAPE COAST'!U21</f>
        <v>3</v>
      </c>
      <c r="W1521" s="433">
        <f>'KYEI BEKIND - CAPE COAST'!V21</f>
        <v>33</v>
      </c>
      <c r="X1521" s="434">
        <f>'KYEI BEKIND - CAPE COAST'!W21</f>
        <v>3.5</v>
      </c>
      <c r="Y1521" s="434">
        <f>'KYEI BEKIND - CAPE COAST'!X21</f>
        <v>3.5</v>
      </c>
      <c r="Z1521" s="443">
        <f>'KYEI BEKIND - CAPE COAST'!Y21</f>
        <v>7.8749999999999987E-2</v>
      </c>
      <c r="AA1521" s="444">
        <f>'KYEI BEKIND - CAPE COAST'!Z21</f>
        <v>0</v>
      </c>
      <c r="AB1521" s="446" t="str">
        <f>'KYEI BEKIND - CAPE COAST'!AA21</f>
        <v>VERY LOW-ORDER URGENTLY</v>
      </c>
      <c r="AC1521" s="443">
        <f>'KYEI BEKIND - CAPE COAST'!AB21</f>
        <v>706.99999999999989</v>
      </c>
      <c r="AD1521" s="450">
        <f>Table1[[#This Row],[Stock Sell in/Sell out]]*Table1[[#This Row],[Stock Norm +Transit Time]]/Table1[[#This Row],[Stock Norm QTY]]</f>
        <v>0</v>
      </c>
      <c r="AE1521" s="443">
        <f>Table1[[#This Row],[Stock Norm +Transit Time]]*Table1[[#This Row],[Av. Daily Sales MT]]</f>
        <v>7.8749999999999987E-2</v>
      </c>
    </row>
    <row r="1522" spans="1:31" hidden="1">
      <c r="A1522" s="433" t="s">
        <v>141</v>
      </c>
      <c r="B1522" s="433" t="s">
        <v>150</v>
      </c>
      <c r="C1522" s="433" t="str">
        <f>'KYEI BEKIND - CAPE COAST'!B22</f>
        <v>W165</v>
      </c>
      <c r="D1522" s="433" t="str">
        <f>'KYEI BEKIND - CAPE COAST'!C22</f>
        <v>FORTUNE 4.5</v>
      </c>
      <c r="E1522" s="433" t="str">
        <f>'KYEI BEKIND - CAPE COAST'!D22</f>
        <v>COOKING OIL</v>
      </c>
      <c r="F1522" s="433" t="str">
        <f>'KYEI BEKIND - CAPE COAST'!E22</f>
        <v>FORTUNE</v>
      </c>
      <c r="G1522" s="443">
        <f>'KYEI BEKIND - CAPE COAST'!F22</f>
        <v>4.2699999999999988E-2</v>
      </c>
      <c r="H1522" s="434">
        <f>'KYEI BEKIND - CAPE COAST'!G22</f>
        <v>2.6666666666666665</v>
      </c>
      <c r="I1522" s="443">
        <f>'KYEI BEKIND - CAPE COAST'!H22</f>
        <v>923.32666666666648</v>
      </c>
      <c r="J1522" s="433">
        <f>'KYEI BEKIND - CAPE COAST'!I22</f>
        <v>0</v>
      </c>
      <c r="K1522" s="443">
        <f>'KYEI BEKIND - CAPE COAST'!J22</f>
        <v>0</v>
      </c>
      <c r="L1522" s="443">
        <f>'KYEI BEKIND - CAPE COAST'!K22</f>
        <v>0</v>
      </c>
      <c r="M1522" s="443">
        <f>'KYEI BEKIND - CAPE COAST'!L22</f>
        <v>346.24749999999995</v>
      </c>
      <c r="N1522" s="433">
        <f>'KYEI BEKIND - CAPE COAST'!M22</f>
        <v>3</v>
      </c>
      <c r="O1522" s="444">
        <f>'KYEI BEKIND - CAPE COAST'!N22</f>
        <v>1.4294351153624426E-3</v>
      </c>
      <c r="P1522" s="433">
        <f>'KYEI BEKIND - CAPE COAST'!O22</f>
        <v>0.99759774557661807</v>
      </c>
      <c r="Q1522" s="433" t="str">
        <f>'KYEI BEKIND - CAPE COAST'!P22</f>
        <v>C</v>
      </c>
      <c r="R1522" s="434">
        <f>'KYEI BEKIND - CAPE COAST'!Q22</f>
        <v>0.1212121212121212</v>
      </c>
      <c r="S1522" s="443">
        <f>'KYEI BEKIND - CAPE COAST'!R22</f>
        <v>1.9409090909090904E-3</v>
      </c>
      <c r="T1522" s="443">
        <f>'KYEI BEKIND - CAPE COAST'!S22</f>
        <v>41.969393939393932</v>
      </c>
      <c r="U1522" s="433">
        <f>'KYEI BEKIND - CAPE COAST'!T22</f>
        <v>30</v>
      </c>
      <c r="V1522" s="433">
        <f>'KYEI BEKIND - CAPE COAST'!U22</f>
        <v>3</v>
      </c>
      <c r="W1522" s="433">
        <f>'KYEI BEKIND - CAPE COAST'!V22</f>
        <v>33</v>
      </c>
      <c r="X1522" s="434">
        <f>'KYEI BEKIND - CAPE COAST'!W22</f>
        <v>3.9999999999999996</v>
      </c>
      <c r="Y1522" s="434">
        <f>'KYEI BEKIND - CAPE COAST'!X22</f>
        <v>3.9999999999999996</v>
      </c>
      <c r="Z1522" s="443">
        <f>'KYEI BEKIND - CAPE COAST'!Y22</f>
        <v>6.4049999999999982E-2</v>
      </c>
      <c r="AA1522" s="444">
        <f>'KYEI BEKIND - CAPE COAST'!Z22</f>
        <v>0</v>
      </c>
      <c r="AB1522" s="446" t="str">
        <f>'KYEI BEKIND - CAPE COAST'!AA22</f>
        <v>VERY LOW-ORDER URGENTLY</v>
      </c>
      <c r="AC1522" s="443">
        <f>'KYEI BEKIND - CAPE COAST'!AB22</f>
        <v>1384.9899999999996</v>
      </c>
      <c r="AD1522" s="450">
        <f>Table1[[#This Row],[Stock Sell in/Sell out]]*Table1[[#This Row],[Stock Norm +Transit Time]]/Table1[[#This Row],[Stock Norm QTY]]</f>
        <v>0</v>
      </c>
      <c r="AE1522" s="443">
        <f>Table1[[#This Row],[Stock Norm +Transit Time]]*Table1[[#This Row],[Av. Daily Sales MT]]</f>
        <v>6.4049999999999982E-2</v>
      </c>
    </row>
    <row r="1523" spans="1:31" hidden="1">
      <c r="A1523" s="433" t="s">
        <v>141</v>
      </c>
      <c r="B1523" s="433" t="s">
        <v>150</v>
      </c>
      <c r="C1523" s="433" t="str">
        <f>'KYEI BEKIND - CAPE COAST'!B23</f>
        <v>W024</v>
      </c>
      <c r="D1523" s="433" t="str">
        <f>'KYEI BEKIND - CAPE COAST'!C23</f>
        <v>FRYTOL 200ML X 24SCH</v>
      </c>
      <c r="E1523" s="433" t="str">
        <f>'KYEI BEKIND - CAPE COAST'!D23</f>
        <v>COOKING OIL</v>
      </c>
      <c r="F1523" s="433" t="str">
        <f>'KYEI BEKIND - CAPE COAST'!E23</f>
        <v>FRYTOL</v>
      </c>
      <c r="G1523" s="443">
        <f>'KYEI BEKIND - CAPE COAST'!F23</f>
        <v>4.1759999999999999E-2</v>
      </c>
      <c r="H1523" s="434">
        <f>'KYEI BEKIND - CAPE COAST'!G23</f>
        <v>9.6666666666666661</v>
      </c>
      <c r="I1523" s="443">
        <f>'KYEI BEKIND - CAPE COAST'!H23</f>
        <v>1208.3333333333333</v>
      </c>
      <c r="J1523" s="433">
        <f>'KYEI BEKIND - CAPE COAST'!I23</f>
        <v>0</v>
      </c>
      <c r="K1523" s="443">
        <f>'KYEI BEKIND - CAPE COAST'!J23</f>
        <v>0</v>
      </c>
      <c r="L1523" s="443">
        <f>'KYEI BEKIND - CAPE COAST'!K23</f>
        <v>0</v>
      </c>
      <c r="M1523" s="443">
        <f>'KYEI BEKIND - CAPE COAST'!L23</f>
        <v>125</v>
      </c>
      <c r="N1523" s="433">
        <f>'KYEI BEKIND - CAPE COAST'!M23</f>
        <v>5</v>
      </c>
      <c r="O1523" s="444">
        <f>'KYEI BEKIND - CAPE COAST'!N23</f>
        <v>1.3979674570851433E-3</v>
      </c>
      <c r="P1523" s="433">
        <f>'KYEI BEKIND - CAPE COAST'!O23</f>
        <v>0.99899571303370316</v>
      </c>
      <c r="Q1523" s="433" t="str">
        <f>'KYEI BEKIND - CAPE COAST'!P23</f>
        <v>C</v>
      </c>
      <c r="R1523" s="434">
        <f>'KYEI BEKIND - CAPE COAST'!Q23</f>
        <v>0.43939393939393939</v>
      </c>
      <c r="S1523" s="443">
        <f>'KYEI BEKIND - CAPE COAST'!R23</f>
        <v>1.8981818181818182E-3</v>
      </c>
      <c r="T1523" s="443">
        <f>'KYEI BEKIND - CAPE COAST'!S23</f>
        <v>54.924242424242422</v>
      </c>
      <c r="U1523" s="433">
        <f>'KYEI BEKIND - CAPE COAST'!T23</f>
        <v>30</v>
      </c>
      <c r="V1523" s="433">
        <f>'KYEI BEKIND - CAPE COAST'!U23</f>
        <v>3</v>
      </c>
      <c r="W1523" s="433">
        <f>'KYEI BEKIND - CAPE COAST'!V23</f>
        <v>33</v>
      </c>
      <c r="X1523" s="434">
        <f>'KYEI BEKIND - CAPE COAST'!W23</f>
        <v>14.5</v>
      </c>
      <c r="Y1523" s="434">
        <f>'KYEI BEKIND - CAPE COAST'!X23</f>
        <v>14.5</v>
      </c>
      <c r="Z1523" s="443">
        <f>'KYEI BEKIND - CAPE COAST'!Y23</f>
        <v>6.2640000000000001E-2</v>
      </c>
      <c r="AA1523" s="444">
        <f>'KYEI BEKIND - CAPE COAST'!Z23</f>
        <v>0</v>
      </c>
      <c r="AB1523" s="446" t="str">
        <f>'KYEI BEKIND - CAPE COAST'!AA23</f>
        <v>VERY LOW-ORDER URGENTLY</v>
      </c>
      <c r="AC1523" s="443">
        <f>'KYEI BEKIND - CAPE COAST'!AB23</f>
        <v>1812.5</v>
      </c>
      <c r="AD1523" s="450">
        <f>Table1[[#This Row],[Stock Sell in/Sell out]]*Table1[[#This Row],[Stock Norm +Transit Time]]/Table1[[#This Row],[Stock Norm QTY]]</f>
        <v>0</v>
      </c>
      <c r="AE1523" s="443">
        <f>Table1[[#This Row],[Stock Norm +Transit Time]]*Table1[[#This Row],[Av. Daily Sales MT]]</f>
        <v>6.2640000000000001E-2</v>
      </c>
    </row>
    <row r="1524" spans="1:31" hidden="1">
      <c r="A1524" s="433" t="s">
        <v>141</v>
      </c>
      <c r="B1524" s="433" t="s">
        <v>150</v>
      </c>
      <c r="C1524" s="433" t="str">
        <f>'KYEI BEKIND - CAPE COAST'!B24</f>
        <v>W019</v>
      </c>
      <c r="D1524" s="433" t="str">
        <f>'KYEI BEKIND - CAPE COAST'!C24</f>
        <v xml:space="preserve">FRYTOL YELLOW @25L </v>
      </c>
      <c r="E1524" s="433" t="str">
        <f>'KYEI BEKIND - CAPE COAST'!D24</f>
        <v>COOKING OIL</v>
      </c>
      <c r="F1524" s="433" t="str">
        <f>'KYEI BEKIND - CAPE COAST'!E24</f>
        <v>FRYTOL</v>
      </c>
      <c r="G1524" s="443">
        <f>'KYEI BEKIND - CAPE COAST'!F24</f>
        <v>0.03</v>
      </c>
      <c r="H1524" s="434">
        <f>'KYEI BEKIND - CAPE COAST'!G24</f>
        <v>1.3333333333333333</v>
      </c>
      <c r="I1524" s="443">
        <f>'KYEI BEKIND - CAPE COAST'!H24</f>
        <v>636</v>
      </c>
      <c r="J1524" s="433">
        <f>'KYEI BEKIND - CAPE COAST'!I24</f>
        <v>196</v>
      </c>
      <c r="K1524" s="443">
        <f>'KYEI BEKIND - CAPE COAST'!J24</f>
        <v>4.41</v>
      </c>
      <c r="L1524" s="443">
        <f>'KYEI BEKIND - CAPE COAST'!K24</f>
        <v>93492</v>
      </c>
      <c r="M1524" s="443">
        <f>'KYEI BEKIND - CAPE COAST'!L24</f>
        <v>477</v>
      </c>
      <c r="N1524" s="433">
        <f>'KYEI BEKIND - CAPE COAST'!M24</f>
        <v>24</v>
      </c>
      <c r="O1524" s="444">
        <f>'KYEI BEKIND - CAPE COAST'!N24</f>
        <v>1.0042869662967983E-3</v>
      </c>
      <c r="P1524" s="433">
        <f>'KYEI BEKIND - CAPE COAST'!O24</f>
        <v>1</v>
      </c>
      <c r="Q1524" s="433" t="str">
        <f>'KYEI BEKIND - CAPE COAST'!P24</f>
        <v>C</v>
      </c>
      <c r="R1524" s="434">
        <f>'KYEI BEKIND - CAPE COAST'!Q24</f>
        <v>6.0606060606060601E-2</v>
      </c>
      <c r="S1524" s="443">
        <f>'KYEI BEKIND - CAPE COAST'!R24</f>
        <v>1.3636363636363635E-3</v>
      </c>
      <c r="T1524" s="443">
        <f>'KYEI BEKIND - CAPE COAST'!S24</f>
        <v>28.90909090909091</v>
      </c>
      <c r="U1524" s="433">
        <f>'KYEI BEKIND - CAPE COAST'!T24</f>
        <v>30</v>
      </c>
      <c r="V1524" s="433">
        <f>'KYEI BEKIND - CAPE COAST'!U24</f>
        <v>3</v>
      </c>
      <c r="W1524" s="433">
        <f>'KYEI BEKIND - CAPE COAST'!V24</f>
        <v>33</v>
      </c>
      <c r="X1524" s="434">
        <f>'KYEI BEKIND - CAPE COAST'!W24</f>
        <v>1.9999999999999998</v>
      </c>
      <c r="Y1524" s="434">
        <f>'KYEI BEKIND - CAPE COAST'!X24</f>
        <v>0</v>
      </c>
      <c r="Z1524" s="443">
        <f>'KYEI BEKIND - CAPE COAST'!Y24</f>
        <v>0</v>
      </c>
      <c r="AA1524" s="444">
        <f>'KYEI BEKIND - CAPE COAST'!Z24</f>
        <v>98.000000000000014</v>
      </c>
      <c r="AB1524" s="446" t="str">
        <f>'KYEI BEKIND - CAPE COAST'!AA24</f>
        <v>VERY HIGH-DON’T ORDER</v>
      </c>
      <c r="AC1524" s="443">
        <f>'KYEI BEKIND - CAPE COAST'!AB24</f>
        <v>0</v>
      </c>
      <c r="AD1524" s="450">
        <f>Table1[[#This Row],[Stock Sell in/Sell out]]*Table1[[#This Row],[Stock Norm +Transit Time]]/Table1[[#This Row],[Stock Norm QTY]]</f>
        <v>3234.0000000000005</v>
      </c>
      <c r="AE1524" s="443">
        <f>Table1[[#This Row],[Stock Norm +Transit Time]]*Table1[[#This Row],[Av. Daily Sales MT]]</f>
        <v>4.4999999999999998E-2</v>
      </c>
    </row>
    <row r="1525" spans="1:31" hidden="1">
      <c r="A1525" s="481" t="s">
        <v>505</v>
      </c>
      <c r="B1525" s="433" t="s">
        <v>342</v>
      </c>
      <c r="C1525" s="433" t="str">
        <f>'TIDEEYA COMPANY LIMITED'!B5</f>
        <v>W043</v>
      </c>
      <c r="D1525" s="433" t="str">
        <f>'TIDEEYA COMPANY LIMITED'!C5</f>
        <v>FORTUNE VIET 25KG</v>
      </c>
      <c r="E1525" s="433" t="str">
        <f>'TIDEEYA COMPANY LIMITED'!D5</f>
        <v>RICE</v>
      </c>
      <c r="F1525" s="433" t="str">
        <f>'TIDEEYA COMPANY LIMITED'!E5</f>
        <v>FORTUNE</v>
      </c>
      <c r="G1525" s="433">
        <f>'TIDEEYA COMPANY LIMITED'!F5</f>
        <v>6.3333333333333339</v>
      </c>
      <c r="H1525" s="433">
        <f>'TIDEEYA COMPANY LIMITED'!G5</f>
        <v>253.33333333333334</v>
      </c>
      <c r="I1525" s="433">
        <f>'TIDEEYA COMPANY LIMITED'!H5</f>
        <v>55722.333333333328</v>
      </c>
      <c r="J1525" s="433">
        <f>'TIDEEYA COMPANY LIMITED'!I5</f>
        <v>30</v>
      </c>
      <c r="K1525" s="433">
        <f>'TIDEEYA COMPANY LIMITED'!J5</f>
        <v>0.75</v>
      </c>
      <c r="L1525" s="433">
        <f>'TIDEEYA COMPANY LIMITED'!K5</f>
        <v>6598.6973684210516</v>
      </c>
      <c r="M1525" s="433">
        <f>'TIDEEYA COMPANY LIMITED'!L5</f>
        <v>219.9565789473684</v>
      </c>
      <c r="N1525" s="433">
        <f>'TIDEEYA COMPANY LIMITED'!M5</f>
        <v>1</v>
      </c>
      <c r="O1525" s="433">
        <f>'TIDEEYA COMPANY LIMITED'!N5</f>
        <v>0.4256087437060308</v>
      </c>
      <c r="P1525" s="433">
        <f>'TIDEEYA COMPANY LIMITED'!O5</f>
        <v>0.4256087437060308</v>
      </c>
      <c r="Q1525" s="433" t="str">
        <f>'TIDEEYA COMPANY LIMITED'!P5</f>
        <v>A</v>
      </c>
      <c r="R1525" s="433">
        <f>'TIDEEYA COMPANY LIMITED'!Q5</f>
        <v>11.515151515151516</v>
      </c>
      <c r="S1525" s="433">
        <f>'TIDEEYA COMPANY LIMITED'!R5</f>
        <v>0.2878787878787879</v>
      </c>
      <c r="T1525" s="433">
        <f>'TIDEEYA COMPANY LIMITED'!S5</f>
        <v>2532.833333333333</v>
      </c>
      <c r="U1525" s="433">
        <f>'TIDEEYA COMPANY LIMITED'!T5</f>
        <v>7</v>
      </c>
      <c r="V1525" s="433">
        <f>'TIDEEYA COMPANY LIMITED'!U5</f>
        <v>4</v>
      </c>
      <c r="W1525" s="433">
        <f>'TIDEEYA COMPANY LIMITED'!V5</f>
        <v>11</v>
      </c>
      <c r="X1525" s="433">
        <f>'TIDEEYA COMPANY LIMITED'!W5</f>
        <v>126.66666666666667</v>
      </c>
      <c r="Y1525" s="433">
        <f>'TIDEEYA COMPANY LIMITED'!X5</f>
        <v>96.666666666666671</v>
      </c>
      <c r="Z1525" s="433">
        <f>'TIDEEYA COMPANY LIMITED'!Y5</f>
        <v>2.416666666666667</v>
      </c>
      <c r="AA1525" s="433">
        <f>'TIDEEYA COMPANY LIMITED'!Z5</f>
        <v>0.23684210526315788</v>
      </c>
      <c r="AB1525" s="446" t="str">
        <f>'TIDEEYA COMPANY LIMITED'!AA5</f>
        <v>VERY LOW-ORDER URGENTLY</v>
      </c>
      <c r="AC1525" s="433">
        <f>'TIDEEYA COMPANY LIMITED'!AB5</f>
        <v>21262.469298245614</v>
      </c>
      <c r="AD1525" s="433">
        <f>'TIDEEYA COMPANY LIMITED'!AC5</f>
        <v>0</v>
      </c>
      <c r="AE1525" s="443">
        <f>Table1[[#This Row],[Stock Norm +Transit Time]]*Table1[[#This Row],[Av. Daily Sales MT]]</f>
        <v>3.166666666666667</v>
      </c>
    </row>
    <row r="1526" spans="1:31" hidden="1">
      <c r="A1526" s="481" t="s">
        <v>505</v>
      </c>
      <c r="B1526" s="433" t="s">
        <v>342</v>
      </c>
      <c r="C1526" s="433" t="str">
        <f>'TIDEEYA COMPANY LIMITED'!B6</f>
        <v>W026</v>
      </c>
      <c r="D1526" s="433" t="str">
        <f>'TIDEEYA COMPANY LIMITED'!C6</f>
        <v>FORTUNE MARGARINE @15KG</v>
      </c>
      <c r="E1526" s="433" t="str">
        <f>'TIDEEYA COMPANY LIMITED'!D6</f>
        <v>SPECIALTY FATS</v>
      </c>
      <c r="F1526" s="433" t="str">
        <f>'TIDEEYA COMPANY LIMITED'!E6</f>
        <v>FORTUNE</v>
      </c>
      <c r="G1526" s="433">
        <f>'TIDEEYA COMPANY LIMITED'!F6</f>
        <v>2.9799999999999969</v>
      </c>
      <c r="H1526" s="433">
        <f>'TIDEEYA COMPANY LIMITED'!G6</f>
        <v>198.66666666666669</v>
      </c>
      <c r="I1526" s="433">
        <f>'TIDEEYA COMPANY LIMITED'!H6</f>
        <v>52188.333333333328</v>
      </c>
      <c r="J1526" s="433">
        <f>'TIDEEYA COMPANY LIMITED'!I6</f>
        <v>0</v>
      </c>
      <c r="K1526" s="433">
        <f>'TIDEEYA COMPANY LIMITED'!J6</f>
        <v>0</v>
      </c>
      <c r="L1526" s="433">
        <f>'TIDEEYA COMPANY LIMITED'!K6</f>
        <v>0</v>
      </c>
      <c r="M1526" s="433">
        <f>'TIDEEYA COMPANY LIMITED'!L6</f>
        <v>262.69295302013415</v>
      </c>
      <c r="N1526" s="433">
        <f>'TIDEEYA COMPANY LIMITED'!M6</f>
        <v>12</v>
      </c>
      <c r="O1526" s="433">
        <f>'TIDEEYA COMPANY LIMITED'!N6</f>
        <v>0.20026011414378481</v>
      </c>
      <c r="P1526" s="433">
        <f>'TIDEEYA COMPANY LIMITED'!O6</f>
        <v>0.62586885784981561</v>
      </c>
      <c r="Q1526" s="433" t="str">
        <f>'TIDEEYA COMPANY LIMITED'!P6</f>
        <v>B</v>
      </c>
      <c r="R1526" s="433">
        <f>'TIDEEYA COMPANY LIMITED'!Q6</f>
        <v>9.0303030303030312</v>
      </c>
      <c r="S1526" s="433">
        <f>'TIDEEYA COMPANY LIMITED'!R6</f>
        <v>0.1354545454545453</v>
      </c>
      <c r="T1526" s="433">
        <f>'TIDEEYA COMPANY LIMITED'!S6</f>
        <v>2372.1969696969695</v>
      </c>
      <c r="U1526" s="433">
        <f>'TIDEEYA COMPANY LIMITED'!T6</f>
        <v>14</v>
      </c>
      <c r="V1526" s="433">
        <f>'TIDEEYA COMPANY LIMITED'!U6</f>
        <v>4</v>
      </c>
      <c r="W1526" s="433">
        <f>'TIDEEYA COMPANY LIMITED'!V6</f>
        <v>18</v>
      </c>
      <c r="X1526" s="433">
        <f>'TIDEEYA COMPANY LIMITED'!W6</f>
        <v>162.54545454545456</v>
      </c>
      <c r="Y1526" s="433">
        <f>'TIDEEYA COMPANY LIMITED'!X6</f>
        <v>162.54545454545456</v>
      </c>
      <c r="Z1526" s="433">
        <f>'TIDEEYA COMPANY LIMITED'!Y6</f>
        <v>2.4381818181818158</v>
      </c>
      <c r="AA1526" s="433">
        <f>'TIDEEYA COMPANY LIMITED'!Z6</f>
        <v>0</v>
      </c>
      <c r="AB1526" s="446" t="str">
        <f>'TIDEEYA COMPANY LIMITED'!AA6</f>
        <v>VERY LOW-ORDER URGENTLY</v>
      </c>
      <c r="AC1526" s="433">
        <f>'TIDEEYA COMPANY LIMITED'!AB6</f>
        <v>42699.545454545449</v>
      </c>
      <c r="AD1526" s="433">
        <f>'TIDEEYA COMPANY LIMITED'!AC6</f>
        <v>0</v>
      </c>
      <c r="AE1526" s="443">
        <f>Table1[[#This Row],[Stock Norm +Transit Time]]*Table1[[#This Row],[Av. Daily Sales MT]]</f>
        <v>2.4381818181818153</v>
      </c>
    </row>
    <row r="1527" spans="1:31" hidden="1">
      <c r="A1527" s="481" t="s">
        <v>505</v>
      </c>
      <c r="B1527" s="433" t="s">
        <v>342</v>
      </c>
      <c r="C1527" s="433" t="str">
        <f>'TIDEEYA COMPANY LIMITED'!B7</f>
        <v>W151</v>
      </c>
      <c r="D1527" s="433" t="str">
        <f>'TIDEEYA COMPANY LIMITED'!C7</f>
        <v>FRYTOL 4.5 LT</v>
      </c>
      <c r="E1527" s="433" t="str">
        <f>'TIDEEYA COMPANY LIMITED'!D7</f>
        <v>COOKING OIL</v>
      </c>
      <c r="F1527" s="433" t="str">
        <f>'TIDEEYA COMPANY LIMITED'!E7</f>
        <v>FRYTOL</v>
      </c>
      <c r="G1527" s="433">
        <f>'TIDEEYA COMPANY LIMITED'!F7</f>
        <v>2.4515999999999996</v>
      </c>
      <c r="H1527" s="433">
        <f>'TIDEEYA COMPANY LIMITED'!G7</f>
        <v>151.33333333333334</v>
      </c>
      <c r="I1527" s="433">
        <f>'TIDEEYA COMPANY LIMITED'!H7</f>
        <v>65830</v>
      </c>
      <c r="J1527" s="433">
        <f>'TIDEEYA COMPANY LIMITED'!I7</f>
        <v>4</v>
      </c>
      <c r="K1527" s="433">
        <f>'TIDEEYA COMPANY LIMITED'!J7</f>
        <v>6.4799999999999996E-2</v>
      </c>
      <c r="L1527" s="433">
        <f>'TIDEEYA COMPANY LIMITED'!K7</f>
        <v>1740</v>
      </c>
      <c r="M1527" s="433">
        <f>'TIDEEYA COMPANY LIMITED'!L7</f>
        <v>435</v>
      </c>
      <c r="N1527" s="433">
        <f>'TIDEEYA COMPANY LIMITED'!M7</f>
        <v>12</v>
      </c>
      <c r="O1527" s="433">
        <f>'TIDEEYA COMPANY LIMITED'!N7</f>
        <v>0.16475090464258499</v>
      </c>
      <c r="P1527" s="433">
        <f>'TIDEEYA COMPANY LIMITED'!O7</f>
        <v>0.79061976249240062</v>
      </c>
      <c r="Q1527" s="433" t="str">
        <f>'TIDEEYA COMPANY LIMITED'!P7</f>
        <v>B</v>
      </c>
      <c r="R1527" s="433">
        <f>'TIDEEYA COMPANY LIMITED'!Q7</f>
        <v>6.8787878787878789</v>
      </c>
      <c r="S1527" s="433">
        <f>'TIDEEYA COMPANY LIMITED'!R7</f>
        <v>0.11143636363636361</v>
      </c>
      <c r="T1527" s="433">
        <f>'TIDEEYA COMPANY LIMITED'!S7</f>
        <v>2992.2727272727275</v>
      </c>
      <c r="U1527" s="433">
        <f>'TIDEEYA COMPANY LIMITED'!T7</f>
        <v>14</v>
      </c>
      <c r="V1527" s="433">
        <f>'TIDEEYA COMPANY LIMITED'!U7</f>
        <v>4</v>
      </c>
      <c r="W1527" s="433">
        <f>'TIDEEYA COMPANY LIMITED'!V7</f>
        <v>18</v>
      </c>
      <c r="X1527" s="433">
        <f>'TIDEEYA COMPANY LIMITED'!W7</f>
        <v>123.81818181818181</v>
      </c>
      <c r="Y1527" s="433">
        <f>'TIDEEYA COMPANY LIMITED'!X7</f>
        <v>119.81818181818181</v>
      </c>
      <c r="Z1527" s="433">
        <f>'TIDEEYA COMPANY LIMITED'!Y7</f>
        <v>1.9410545454545447</v>
      </c>
      <c r="AA1527" s="433">
        <f>'TIDEEYA COMPANY LIMITED'!Z7</f>
        <v>3.2305433186490456E-2</v>
      </c>
      <c r="AB1527" s="446" t="str">
        <f>'TIDEEYA COMPANY LIMITED'!AA7</f>
        <v>VERY LOW-ORDER URGENTLY</v>
      </c>
      <c r="AC1527" s="433">
        <f>'TIDEEYA COMPANY LIMITED'!AB7</f>
        <v>52120.909090909088</v>
      </c>
      <c r="AD1527" s="433">
        <f>'TIDEEYA COMPANY LIMITED'!AC7</f>
        <v>0</v>
      </c>
      <c r="AE1527" s="443">
        <f>Table1[[#This Row],[Stock Norm +Transit Time]]*Table1[[#This Row],[Av. Daily Sales MT]]</f>
        <v>2.0058545454545449</v>
      </c>
    </row>
    <row r="1528" spans="1:31" hidden="1">
      <c r="A1528" s="481" t="s">
        <v>505</v>
      </c>
      <c r="B1528" s="433" t="s">
        <v>342</v>
      </c>
      <c r="C1528" s="433" t="str">
        <f>'TIDEEYA COMPANY LIMITED'!B8</f>
        <v>W042</v>
      </c>
      <c r="D1528" s="433" t="str">
        <f>'TIDEEYA COMPANY LIMITED'!C8</f>
        <v>FORTUNE VIET 5KG</v>
      </c>
      <c r="E1528" s="433" t="str">
        <f>'TIDEEYA COMPANY LIMITED'!D8</f>
        <v>RICE</v>
      </c>
      <c r="F1528" s="433" t="str">
        <f>'TIDEEYA COMPANY LIMITED'!E8</f>
        <v>FORTUNE</v>
      </c>
      <c r="G1528" s="433">
        <f>'TIDEEYA COMPANY LIMITED'!F8</f>
        <v>0.93333333333333335</v>
      </c>
      <c r="H1528" s="433">
        <f>'TIDEEYA COMPANY LIMITED'!G8</f>
        <v>37.333333333333336</v>
      </c>
      <c r="I1528" s="433">
        <f>'TIDEEYA COMPANY LIMITED'!H8</f>
        <v>7871.666666666667</v>
      </c>
      <c r="J1528" s="433">
        <f>'TIDEEYA COMPANY LIMITED'!I8</f>
        <v>0</v>
      </c>
      <c r="K1528" s="433">
        <f>'TIDEEYA COMPANY LIMITED'!J8</f>
        <v>0</v>
      </c>
      <c r="L1528" s="433">
        <f>'TIDEEYA COMPANY LIMITED'!K8</f>
        <v>0</v>
      </c>
      <c r="M1528" s="433">
        <f>'TIDEEYA COMPANY LIMITED'!L8</f>
        <v>210.84821428571428</v>
      </c>
      <c r="N1528" s="433">
        <f>'TIDEEYA COMPANY LIMITED'!M8</f>
        <v>6</v>
      </c>
      <c r="O1528" s="433">
        <f>'TIDEEYA COMPANY LIMITED'!N8</f>
        <v>6.2721288546151902E-2</v>
      </c>
      <c r="P1528" s="433">
        <f>'TIDEEYA COMPANY LIMITED'!O8</f>
        <v>0.85334105103855251</v>
      </c>
      <c r="Q1528" s="433" t="str">
        <f>'TIDEEYA COMPANY LIMITED'!P8</f>
        <v>C</v>
      </c>
      <c r="R1528" s="433">
        <f>'TIDEEYA COMPANY LIMITED'!Q8</f>
        <v>1.696969696969697</v>
      </c>
      <c r="S1528" s="433">
        <f>'TIDEEYA COMPANY LIMITED'!R8</f>
        <v>4.2424242424242427E-2</v>
      </c>
      <c r="T1528" s="433">
        <f>'TIDEEYA COMPANY LIMITED'!S8</f>
        <v>357.80303030303031</v>
      </c>
      <c r="U1528" s="433">
        <f>'TIDEEYA COMPANY LIMITED'!T8</f>
        <v>30</v>
      </c>
      <c r="V1528" s="433">
        <f>'TIDEEYA COMPANY LIMITED'!U8</f>
        <v>4</v>
      </c>
      <c r="W1528" s="433">
        <f>'TIDEEYA COMPANY LIMITED'!V8</f>
        <v>34</v>
      </c>
      <c r="X1528" s="433">
        <f>'TIDEEYA COMPANY LIMITED'!W8</f>
        <v>57.696969696969695</v>
      </c>
      <c r="Y1528" s="433">
        <f>'TIDEEYA COMPANY LIMITED'!X8</f>
        <v>57.696969696969695</v>
      </c>
      <c r="Z1528" s="433">
        <f>'TIDEEYA COMPANY LIMITED'!Y8</f>
        <v>1.4424242424242424</v>
      </c>
      <c r="AA1528" s="433">
        <f>'TIDEEYA COMPANY LIMITED'!Z8</f>
        <v>0</v>
      </c>
      <c r="AB1528" s="446" t="str">
        <f>'TIDEEYA COMPANY LIMITED'!AA8</f>
        <v>VERY LOW-ORDER URGENTLY</v>
      </c>
      <c r="AC1528" s="433">
        <f>'TIDEEYA COMPANY LIMITED'!AB8</f>
        <v>12165.30303030303</v>
      </c>
      <c r="AD1528" s="433">
        <f>'TIDEEYA COMPANY LIMITED'!AC8</f>
        <v>0</v>
      </c>
      <c r="AE1528" s="443">
        <f>Table1[[#This Row],[Stock Norm +Transit Time]]*Table1[[#This Row],[Av. Daily Sales MT]]</f>
        <v>1.4424242424242426</v>
      </c>
    </row>
    <row r="1529" spans="1:31" hidden="1">
      <c r="A1529" s="481" t="s">
        <v>505</v>
      </c>
      <c r="B1529" s="433" t="s">
        <v>342</v>
      </c>
      <c r="C1529" s="433" t="str">
        <f>'TIDEEYA COMPANY LIMITED'!B9</f>
        <v>W069</v>
      </c>
      <c r="D1529" s="433" t="str">
        <f>'TIDEEYA COMPANY LIMITED'!C9</f>
        <v>FORTUNE DELICIOUS 22.5KG</v>
      </c>
      <c r="E1529" s="433" t="str">
        <f>'TIDEEYA COMPANY LIMITED'!D9</f>
        <v>RICE</v>
      </c>
      <c r="F1529" s="433" t="str">
        <f>'TIDEEYA COMPANY LIMITED'!E9</f>
        <v>FORTUNE DELICIOUS</v>
      </c>
      <c r="G1529" s="433">
        <f>'TIDEEYA COMPANY LIMITED'!F9</f>
        <v>0.86249999999999982</v>
      </c>
      <c r="H1529" s="433">
        <f>'TIDEEYA COMPANY LIMITED'!G9</f>
        <v>38.333333333333336</v>
      </c>
      <c r="I1529" s="433">
        <f>'TIDEEYA COMPANY LIMITED'!H9</f>
        <v>8428.3333333333339</v>
      </c>
      <c r="J1529" s="433">
        <f>'TIDEEYA COMPANY LIMITED'!I9</f>
        <v>0</v>
      </c>
      <c r="K1529" s="433">
        <f>'TIDEEYA COMPANY LIMITED'!J9</f>
        <v>0</v>
      </c>
      <c r="L1529" s="433">
        <f>'TIDEEYA COMPANY LIMITED'!K9</f>
        <v>0</v>
      </c>
      <c r="M1529" s="433">
        <f>'TIDEEYA COMPANY LIMITED'!L9</f>
        <v>219.86956521739131</v>
      </c>
      <c r="N1529" s="433">
        <f>'TIDEEYA COMPANY LIMITED'!M9</f>
        <v>4</v>
      </c>
      <c r="O1529" s="433">
        <f>'TIDEEYA COMPANY LIMITED'!N9</f>
        <v>5.7961190754702865E-2</v>
      </c>
      <c r="P1529" s="433">
        <f>'TIDEEYA COMPANY LIMITED'!O9</f>
        <v>0.91130224179325536</v>
      </c>
      <c r="Q1529" s="433" t="str">
        <f>'TIDEEYA COMPANY LIMITED'!P9</f>
        <v>C</v>
      </c>
      <c r="R1529" s="433">
        <f>'TIDEEYA COMPANY LIMITED'!Q9</f>
        <v>1.7424242424242424</v>
      </c>
      <c r="S1529" s="433">
        <f>'TIDEEYA COMPANY LIMITED'!R9</f>
        <v>3.9204545454545443E-2</v>
      </c>
      <c r="T1529" s="433">
        <f>'TIDEEYA COMPANY LIMITED'!S9</f>
        <v>383.10606060606062</v>
      </c>
      <c r="U1529" s="433">
        <f>'TIDEEYA COMPANY LIMITED'!T9</f>
        <v>30</v>
      </c>
      <c r="V1529" s="433">
        <f>'TIDEEYA COMPANY LIMITED'!U9</f>
        <v>4</v>
      </c>
      <c r="W1529" s="433">
        <f>'TIDEEYA COMPANY LIMITED'!V9</f>
        <v>34</v>
      </c>
      <c r="X1529" s="433">
        <f>'TIDEEYA COMPANY LIMITED'!W9</f>
        <v>59.242424242424242</v>
      </c>
      <c r="Y1529" s="433">
        <f>'TIDEEYA COMPANY LIMITED'!X9</f>
        <v>59.242424242424242</v>
      </c>
      <c r="Z1529" s="433">
        <f>'TIDEEYA COMPANY LIMITED'!Y9</f>
        <v>1.3329545454545451</v>
      </c>
      <c r="AA1529" s="433">
        <f>'TIDEEYA COMPANY LIMITED'!Z9</f>
        <v>0</v>
      </c>
      <c r="AB1529" s="446" t="str">
        <f>'TIDEEYA COMPANY LIMITED'!AA9</f>
        <v>VERY LOW-ORDER URGENTLY</v>
      </c>
      <c r="AC1529" s="433">
        <f>'TIDEEYA COMPANY LIMITED'!AB9</f>
        <v>13025.606060606062</v>
      </c>
      <c r="AD1529" s="433">
        <f>'TIDEEYA COMPANY LIMITED'!AC9</f>
        <v>0</v>
      </c>
      <c r="AE1529" s="443">
        <f>Table1[[#This Row],[Stock Norm +Transit Time]]*Table1[[#This Row],[Av. Daily Sales MT]]</f>
        <v>1.3329545454545451</v>
      </c>
    </row>
    <row r="1530" spans="1:31" hidden="1">
      <c r="A1530" s="482" t="s">
        <v>505</v>
      </c>
      <c r="B1530" s="433" t="s">
        <v>342</v>
      </c>
      <c r="C1530" s="433" t="str">
        <f>'TIDEEYA COMPANY LIMITED'!B10</f>
        <v>W019</v>
      </c>
      <c r="D1530" s="433" t="str">
        <f>'TIDEEYA COMPANY LIMITED'!C10</f>
        <v xml:space="preserve">FRYTOL YELLOW @25L </v>
      </c>
      <c r="E1530" s="433" t="str">
        <f>'TIDEEYA COMPANY LIMITED'!D10</f>
        <v>COOKING OIL</v>
      </c>
      <c r="F1530" s="433" t="str">
        <f>'TIDEEYA COMPANY LIMITED'!E10</f>
        <v>FRYTOL</v>
      </c>
      <c r="G1530" s="433">
        <f>'TIDEEYA COMPANY LIMITED'!F10</f>
        <v>0.75</v>
      </c>
      <c r="H1530" s="433">
        <f>'TIDEEYA COMPANY LIMITED'!G10</f>
        <v>33.333333333333336</v>
      </c>
      <c r="I1530" s="433">
        <f>'TIDEEYA COMPANY LIMITED'!H10</f>
        <v>17543.333333333332</v>
      </c>
      <c r="J1530" s="433">
        <f>'TIDEEYA COMPANY LIMITED'!I10</f>
        <v>0</v>
      </c>
      <c r="K1530" s="433">
        <f>'TIDEEYA COMPANY LIMITED'!J10</f>
        <v>0</v>
      </c>
      <c r="L1530" s="433">
        <f>'TIDEEYA COMPANY LIMITED'!K10</f>
        <v>0</v>
      </c>
      <c r="M1530" s="433">
        <f>'TIDEEYA COMPANY LIMITED'!L10</f>
        <v>526.29999999999995</v>
      </c>
      <c r="N1530" s="433">
        <f>'TIDEEYA COMPANY LIMITED'!M10</f>
        <v>60</v>
      </c>
      <c r="O1530" s="433">
        <f>'TIDEEYA COMPANY LIMITED'!N10</f>
        <v>5.0401035438872067E-2</v>
      </c>
      <c r="P1530" s="433">
        <f>'TIDEEYA COMPANY LIMITED'!O10</f>
        <v>0.96170327723212745</v>
      </c>
      <c r="Q1530" s="433" t="str">
        <f>'TIDEEYA COMPANY LIMITED'!P10</f>
        <v>C</v>
      </c>
      <c r="R1530" s="433">
        <f>'TIDEEYA COMPANY LIMITED'!Q10</f>
        <v>1.5151515151515154</v>
      </c>
      <c r="S1530" s="433">
        <f>'TIDEEYA COMPANY LIMITED'!R10</f>
        <v>3.4090909090909088E-2</v>
      </c>
      <c r="T1530" s="433">
        <f>'TIDEEYA COMPANY LIMITED'!S10</f>
        <v>797.42424242424238</v>
      </c>
      <c r="U1530" s="433">
        <f>'TIDEEYA COMPANY LIMITED'!T10</f>
        <v>30</v>
      </c>
      <c r="V1530" s="433">
        <f>'TIDEEYA COMPANY LIMITED'!U10</f>
        <v>4</v>
      </c>
      <c r="W1530" s="433">
        <f>'TIDEEYA COMPANY LIMITED'!V10</f>
        <v>34</v>
      </c>
      <c r="X1530" s="433">
        <f>'TIDEEYA COMPANY LIMITED'!W10</f>
        <v>51.515151515151523</v>
      </c>
      <c r="Y1530" s="433">
        <f>'TIDEEYA COMPANY LIMITED'!X10</f>
        <v>51.515151515151523</v>
      </c>
      <c r="Z1530" s="433">
        <f>'TIDEEYA COMPANY LIMITED'!Y10</f>
        <v>1.1590909090909092</v>
      </c>
      <c r="AA1530" s="433">
        <f>'TIDEEYA COMPANY LIMITED'!Z10</f>
        <v>0</v>
      </c>
      <c r="AB1530" s="446" t="str">
        <f>'TIDEEYA COMPANY LIMITED'!AA10</f>
        <v>VERY LOW-ORDER URGENTLY</v>
      </c>
      <c r="AC1530" s="433">
        <f>'TIDEEYA COMPANY LIMITED'!AB10</f>
        <v>27112.424242424244</v>
      </c>
      <c r="AD1530" s="433">
        <f>'TIDEEYA COMPANY LIMITED'!AC10</f>
        <v>0</v>
      </c>
      <c r="AE1530" s="443">
        <f>Table1[[#This Row],[Stock Norm +Transit Time]]*Table1[[#This Row],[Av. Daily Sales MT]]</f>
        <v>1.1590909090909089</v>
      </c>
    </row>
    <row r="1531" spans="1:31" hidden="1">
      <c r="A1531" s="481" t="s">
        <v>505</v>
      </c>
      <c r="B1531" s="433" t="s">
        <v>342</v>
      </c>
      <c r="C1531" s="433" t="str">
        <f>'TIDEEYA COMPANY LIMITED'!B11</f>
        <v>W067</v>
      </c>
      <c r="D1531" s="433" t="str">
        <f>'TIDEEYA COMPANY LIMITED'!C11</f>
        <v>FORTUNE DELICIOUS 4.5KG</v>
      </c>
      <c r="E1531" s="433" t="str">
        <f>'TIDEEYA COMPANY LIMITED'!D11</f>
        <v>RICE</v>
      </c>
      <c r="F1531" s="433" t="str">
        <f>'TIDEEYA COMPANY LIMITED'!E11</f>
        <v>FORTUNE DELICIOUS</v>
      </c>
      <c r="G1531" s="433">
        <f>'TIDEEYA COMPANY LIMITED'!F11</f>
        <v>0.3</v>
      </c>
      <c r="H1531" s="433">
        <f>'TIDEEYA COMPANY LIMITED'!G11</f>
        <v>13.333333333333334</v>
      </c>
      <c r="I1531" s="433">
        <f>'TIDEEYA COMPANY LIMITED'!H11</f>
        <v>3046.6666666666665</v>
      </c>
      <c r="J1531" s="433">
        <f>'TIDEEYA COMPANY LIMITED'!I11</f>
        <v>0</v>
      </c>
      <c r="K1531" s="433">
        <f>'TIDEEYA COMPANY LIMITED'!J11</f>
        <v>0</v>
      </c>
      <c r="L1531" s="433">
        <f>'TIDEEYA COMPANY LIMITED'!K11</f>
        <v>0</v>
      </c>
      <c r="M1531" s="433">
        <f>'TIDEEYA COMPANY LIMITED'!L11</f>
        <v>228.49999999999997</v>
      </c>
      <c r="N1531" s="433">
        <f>'TIDEEYA COMPANY LIMITED'!M11</f>
        <v>6</v>
      </c>
      <c r="O1531" s="433">
        <f>'TIDEEYA COMPANY LIMITED'!N11</f>
        <v>2.0160414175548827E-2</v>
      </c>
      <c r="P1531" s="433">
        <f>'TIDEEYA COMPANY LIMITED'!O11</f>
        <v>0.98186369140767626</v>
      </c>
      <c r="Q1531" s="433" t="str">
        <f>'TIDEEYA COMPANY LIMITED'!P11</f>
        <v>C</v>
      </c>
      <c r="R1531" s="433">
        <f>'TIDEEYA COMPANY LIMITED'!Q11</f>
        <v>0.60606060606060608</v>
      </c>
      <c r="S1531" s="433">
        <f>'TIDEEYA COMPANY LIMITED'!R11</f>
        <v>1.3636363636363636E-2</v>
      </c>
      <c r="T1531" s="433">
        <f>'TIDEEYA COMPANY LIMITED'!S11</f>
        <v>138.48484848484847</v>
      </c>
      <c r="U1531" s="433">
        <f>'TIDEEYA COMPANY LIMITED'!T11</f>
        <v>30</v>
      </c>
      <c r="V1531" s="433">
        <f>'TIDEEYA COMPANY LIMITED'!U11</f>
        <v>4</v>
      </c>
      <c r="W1531" s="433">
        <f>'TIDEEYA COMPANY LIMITED'!V11</f>
        <v>34</v>
      </c>
      <c r="X1531" s="433">
        <f>'TIDEEYA COMPANY LIMITED'!W11</f>
        <v>20.606060606060606</v>
      </c>
      <c r="Y1531" s="433">
        <f>'TIDEEYA COMPANY LIMITED'!X11</f>
        <v>20.606060606060606</v>
      </c>
      <c r="Z1531" s="433">
        <f>'TIDEEYA COMPANY LIMITED'!Y11</f>
        <v>0.46363636363636357</v>
      </c>
      <c r="AA1531" s="433">
        <f>'TIDEEYA COMPANY LIMITED'!Z11</f>
        <v>0</v>
      </c>
      <c r="AB1531" s="446" t="str">
        <f>'TIDEEYA COMPANY LIMITED'!AA11</f>
        <v>VERY LOW-ORDER URGENTLY</v>
      </c>
      <c r="AC1531" s="433">
        <f>'TIDEEYA COMPANY LIMITED'!AB11</f>
        <v>4708.484848484848</v>
      </c>
      <c r="AD1531" s="433">
        <f>'TIDEEYA COMPANY LIMITED'!AC11</f>
        <v>0</v>
      </c>
      <c r="AE1531" s="443">
        <f>Table1[[#This Row],[Stock Norm +Transit Time]]*Table1[[#This Row],[Av. Daily Sales MT]]</f>
        <v>0.46363636363636362</v>
      </c>
    </row>
    <row r="1532" spans="1:31" hidden="1">
      <c r="A1532" s="481" t="s">
        <v>505</v>
      </c>
      <c r="B1532" s="433" t="s">
        <v>342</v>
      </c>
      <c r="C1532" s="433" t="str">
        <f>'TIDEEYA COMPANY LIMITED'!B12</f>
        <v>W206</v>
      </c>
      <c r="D1532" s="433" t="str">
        <f>'TIDEEYA COMPANY LIMITED'!C12</f>
        <v>PROMISE 4.5KG</v>
      </c>
      <c r="E1532" s="433" t="str">
        <f>'TIDEEYA COMPANY LIMITED'!D12</f>
        <v>RICE</v>
      </c>
      <c r="F1532" s="433" t="str">
        <f>'TIDEEYA COMPANY LIMITED'!E12</f>
        <v>PROMISE</v>
      </c>
      <c r="G1532" s="433">
        <f>'TIDEEYA COMPANY LIMITED'!F12</f>
        <v>0.15</v>
      </c>
      <c r="H1532" s="433">
        <f>'TIDEEYA COMPANY LIMITED'!G12</f>
        <v>6.666666666666667</v>
      </c>
      <c r="I1532" s="433">
        <f>'TIDEEYA COMPANY LIMITED'!H12</f>
        <v>1380</v>
      </c>
      <c r="J1532" s="433">
        <f>'TIDEEYA COMPANY LIMITED'!I12</f>
        <v>0</v>
      </c>
      <c r="K1532" s="433">
        <f>'TIDEEYA COMPANY LIMITED'!J12</f>
        <v>0</v>
      </c>
      <c r="L1532" s="433">
        <f>'TIDEEYA COMPANY LIMITED'!K12</f>
        <v>0</v>
      </c>
      <c r="M1532" s="433">
        <f>'TIDEEYA COMPANY LIMITED'!L12</f>
        <v>207</v>
      </c>
      <c r="N1532" s="433">
        <f>'TIDEEYA COMPANY LIMITED'!M12</f>
        <v>4</v>
      </c>
      <c r="O1532" s="433">
        <f>'TIDEEYA COMPANY LIMITED'!N12</f>
        <v>1.0080207087774413E-2</v>
      </c>
      <c r="P1532" s="433">
        <f>'TIDEEYA COMPANY LIMITED'!O12</f>
        <v>0.99194389849545073</v>
      </c>
      <c r="Q1532" s="433" t="str">
        <f>'TIDEEYA COMPANY LIMITED'!P12</f>
        <v>C</v>
      </c>
      <c r="R1532" s="433">
        <f>'TIDEEYA COMPANY LIMITED'!Q12</f>
        <v>0.30303030303030304</v>
      </c>
      <c r="S1532" s="433">
        <f>'TIDEEYA COMPANY LIMITED'!R12</f>
        <v>6.8181818181818179E-3</v>
      </c>
      <c r="T1532" s="433">
        <f>'TIDEEYA COMPANY LIMITED'!S12</f>
        <v>62.727272727272727</v>
      </c>
      <c r="U1532" s="433">
        <f>'TIDEEYA COMPANY LIMITED'!T12</f>
        <v>30</v>
      </c>
      <c r="V1532" s="433">
        <f>'TIDEEYA COMPANY LIMITED'!U12</f>
        <v>4</v>
      </c>
      <c r="W1532" s="433">
        <f>'TIDEEYA COMPANY LIMITED'!V12</f>
        <v>34</v>
      </c>
      <c r="X1532" s="433">
        <f>'TIDEEYA COMPANY LIMITED'!W12</f>
        <v>10.303030303030303</v>
      </c>
      <c r="Y1532" s="433">
        <f>'TIDEEYA COMPANY LIMITED'!X12</f>
        <v>10.303030303030303</v>
      </c>
      <c r="Z1532" s="433">
        <f>'TIDEEYA COMPANY LIMITED'!Y12</f>
        <v>0.23181818181818178</v>
      </c>
      <c r="AA1532" s="433">
        <f>'TIDEEYA COMPANY LIMITED'!Z12</f>
        <v>0</v>
      </c>
      <c r="AB1532" s="446" t="str">
        <f>'TIDEEYA COMPANY LIMITED'!AA12</f>
        <v>VERY LOW-ORDER URGENTLY</v>
      </c>
      <c r="AC1532" s="433">
        <f>'TIDEEYA COMPANY LIMITED'!AB12</f>
        <v>2132.7272727272725</v>
      </c>
      <c r="AD1532" s="433">
        <f>'TIDEEYA COMPANY LIMITED'!AC12</f>
        <v>0</v>
      </c>
      <c r="AE1532" s="443">
        <f>Table1[[#This Row],[Stock Norm +Transit Time]]*Table1[[#This Row],[Av. Daily Sales MT]]</f>
        <v>0.23181818181818181</v>
      </c>
    </row>
    <row r="1533" spans="1:31" hidden="1">
      <c r="A1533" s="481" t="s">
        <v>505</v>
      </c>
      <c r="B1533" s="433" t="s">
        <v>342</v>
      </c>
      <c r="C1533" s="433" t="str">
        <f>'TIDEEYA COMPANY LIMITED'!B13</f>
        <v>W170</v>
      </c>
      <c r="D1533" s="433" t="str">
        <f>'TIDEEYA COMPANY LIMITED'!C13</f>
        <v>FRYTOL 900ML SCH</v>
      </c>
      <c r="E1533" s="433" t="str">
        <f>'TIDEEYA COMPANY LIMITED'!D13</f>
        <v>COOKING OIL</v>
      </c>
      <c r="F1533" s="433" t="str">
        <f>'TIDEEYA COMPANY LIMITED'!E13</f>
        <v>FRYTOL</v>
      </c>
      <c r="G1533" s="433">
        <f>'TIDEEYA COMPANY LIMITED'!F13</f>
        <v>0.11988000000000006</v>
      </c>
      <c r="H1533" s="433">
        <f>'TIDEEYA COMPANY LIMITED'!G13</f>
        <v>12.333333333333334</v>
      </c>
      <c r="I1533" s="433">
        <f>'TIDEEYA COMPANY LIMITED'!H13</f>
        <v>3145</v>
      </c>
      <c r="J1533" s="433">
        <f>'TIDEEYA COMPANY LIMITED'!I13</f>
        <v>0</v>
      </c>
      <c r="K1533" s="433">
        <f>'TIDEEYA COMPANY LIMITED'!J13</f>
        <v>0</v>
      </c>
      <c r="L1533" s="433">
        <f>'TIDEEYA COMPANY LIMITED'!K13</f>
        <v>0</v>
      </c>
      <c r="M1533" s="433">
        <f>'TIDEEYA COMPANY LIMITED'!L13</f>
        <v>255</v>
      </c>
      <c r="N1533" s="433">
        <f>'TIDEEYA COMPANY LIMITED'!M13</f>
        <v>20</v>
      </c>
      <c r="O1533" s="433">
        <f>'TIDEEYA COMPANY LIMITED'!N13</f>
        <v>8.0561015045493151E-3</v>
      </c>
      <c r="P1533" s="433">
        <f>'TIDEEYA COMPANY LIMITED'!O13</f>
        <v>1</v>
      </c>
      <c r="Q1533" s="433" t="str">
        <f>'TIDEEYA COMPANY LIMITED'!P13</f>
        <v>C</v>
      </c>
      <c r="R1533" s="433">
        <f>'TIDEEYA COMPANY LIMITED'!Q13</f>
        <v>0.56060606060606066</v>
      </c>
      <c r="S1533" s="433">
        <f>'TIDEEYA COMPANY LIMITED'!R13</f>
        <v>5.4490909090909112E-3</v>
      </c>
      <c r="T1533" s="433">
        <f>'TIDEEYA COMPANY LIMITED'!S13</f>
        <v>142.95454545454547</v>
      </c>
      <c r="U1533" s="433">
        <f>'TIDEEYA COMPANY LIMITED'!T13</f>
        <v>30</v>
      </c>
      <c r="V1533" s="433">
        <f>'TIDEEYA COMPANY LIMITED'!U13</f>
        <v>4</v>
      </c>
      <c r="W1533" s="433">
        <f>'TIDEEYA COMPANY LIMITED'!V13</f>
        <v>34</v>
      </c>
      <c r="X1533" s="433">
        <f>'TIDEEYA COMPANY LIMITED'!W13</f>
        <v>19.060606060606062</v>
      </c>
      <c r="Y1533" s="433">
        <f>'TIDEEYA COMPANY LIMITED'!X13</f>
        <v>19.060606060606062</v>
      </c>
      <c r="Z1533" s="433">
        <f>'TIDEEYA COMPANY LIMITED'!Y13</f>
        <v>0.18526909090909099</v>
      </c>
      <c r="AA1533" s="433">
        <f>'TIDEEYA COMPANY LIMITED'!Z13</f>
        <v>0</v>
      </c>
      <c r="AB1533" s="446" t="str">
        <f>'TIDEEYA COMPANY LIMITED'!AA13</f>
        <v>VERY LOW-ORDER URGENTLY</v>
      </c>
      <c r="AC1533" s="433">
        <f>'TIDEEYA COMPANY LIMITED'!AB13</f>
        <v>4860.454545454546</v>
      </c>
      <c r="AD1533" s="433">
        <f>'TIDEEYA COMPANY LIMITED'!AC13</f>
        <v>0</v>
      </c>
      <c r="AE1533" s="443">
        <f>Table1[[#This Row],[Stock Norm +Transit Time]]*Table1[[#This Row],[Av. Daily Sales MT]]</f>
        <v>0.18526909090909099</v>
      </c>
    </row>
    <row r="1534" spans="1:31" hidden="1">
      <c r="A1534" s="433" t="s">
        <v>563</v>
      </c>
      <c r="B1534" s="433" t="s">
        <v>342</v>
      </c>
      <c r="C1534" s="433" t="str">
        <f>'BIZARA ENTERPRISE'!B5</f>
        <v>W167</v>
      </c>
      <c r="D1534" s="433" t="str">
        <f>'BIZARA ENTERPRISE'!C5</f>
        <v>EAZZY 32 X 220</v>
      </c>
      <c r="E1534" s="433" t="str">
        <f>'BIZARA ENTERPRISE'!D5</f>
        <v>SOAP</v>
      </c>
      <c r="F1534" s="433" t="str">
        <f>'BIZARA ENTERPRISE'!E5</f>
        <v>EAZZY</v>
      </c>
      <c r="G1534" s="433">
        <f>'BIZARA ENTERPRISE'!F5</f>
        <v>7.2863999999999916</v>
      </c>
      <c r="H1534" s="433">
        <f>'BIZARA ENTERPRISE'!G5</f>
        <v>1034.6666666666665</v>
      </c>
      <c r="I1534" s="433">
        <f>'BIZARA ENTERPRISE'!H5</f>
        <v>155250.02666666667</v>
      </c>
      <c r="J1534" s="433">
        <f>'BIZARA ENTERPRISE'!I5</f>
        <v>0</v>
      </c>
      <c r="K1534" s="433">
        <f>'BIZARA ENTERPRISE'!J5</f>
        <v>0</v>
      </c>
      <c r="L1534" s="433">
        <f>'BIZARA ENTERPRISE'!K5</f>
        <v>0</v>
      </c>
      <c r="M1534" s="433">
        <f>'BIZARA ENTERPRISE'!L5</f>
        <v>150.04835051546394</v>
      </c>
      <c r="N1534" s="433">
        <f>'BIZARA ENTERPRISE'!M5</f>
        <v>12</v>
      </c>
      <c r="O1534" s="433">
        <f>'BIZARA ENTERPRISE'!N5</f>
        <v>0.17420193309062071</v>
      </c>
      <c r="P1534" s="433">
        <f>'BIZARA ENTERPRISE'!O5</f>
        <v>0.17420193309062071</v>
      </c>
      <c r="Q1534" s="433" t="str">
        <f>'BIZARA ENTERPRISE'!P5</f>
        <v>A</v>
      </c>
      <c r="R1534" s="433">
        <f>'BIZARA ENTERPRISE'!Q5</f>
        <v>47.030303030303024</v>
      </c>
      <c r="S1534" s="433">
        <f>'BIZARA ENTERPRISE'!R5</f>
        <v>0.33119999999999961</v>
      </c>
      <c r="T1534" s="433">
        <f>'BIZARA ENTERPRISE'!S5</f>
        <v>7056.8193939393941</v>
      </c>
      <c r="U1534" s="433">
        <f>'BIZARA ENTERPRISE'!T5</f>
        <v>7</v>
      </c>
      <c r="V1534" s="433">
        <f>'BIZARA ENTERPRISE'!U5</f>
        <v>4</v>
      </c>
      <c r="W1534" s="433">
        <f>'BIZARA ENTERPRISE'!V5</f>
        <v>11</v>
      </c>
      <c r="X1534" s="433">
        <f>'BIZARA ENTERPRISE'!W5</f>
        <v>517.33333333333326</v>
      </c>
      <c r="Y1534" s="433">
        <f>'BIZARA ENTERPRISE'!X5</f>
        <v>517.33333333333326</v>
      </c>
      <c r="Z1534" s="433">
        <f>'BIZARA ENTERPRISE'!Y5</f>
        <v>3.6431999999999958</v>
      </c>
      <c r="AA1534" s="433">
        <f>'BIZARA ENTERPRISE'!Z5</f>
        <v>0</v>
      </c>
      <c r="AB1534" s="446" t="str">
        <f>'BIZARA ENTERPRISE'!AA5</f>
        <v>VERY LOW-ORDER URGENTLY</v>
      </c>
      <c r="AC1534" s="433">
        <f>'BIZARA ENTERPRISE'!AB5</f>
        <v>77625.013333333336</v>
      </c>
      <c r="AD1534" s="433">
        <f>'BIZARA ENTERPRISE'!AC5</f>
        <v>0</v>
      </c>
      <c r="AE1534" s="433">
        <f>'BIZARA ENTERPRISE'!AD5</f>
        <v>0</v>
      </c>
    </row>
    <row r="1535" spans="1:31" hidden="1">
      <c r="A1535" s="433" t="s">
        <v>563</v>
      </c>
      <c r="B1535" s="433" t="s">
        <v>342</v>
      </c>
      <c r="C1535" s="433" t="str">
        <f>'BIZARA ENTERPRISE'!B6</f>
        <v>W084</v>
      </c>
      <c r="D1535" s="433" t="str">
        <f>'BIZARA ENTERPRISE'!C6</f>
        <v>JAMAA CLASS 16 X 800G</v>
      </c>
      <c r="E1535" s="433" t="str">
        <f>'BIZARA ENTERPRISE'!D6</f>
        <v>SOAP</v>
      </c>
      <c r="F1535" s="433" t="str">
        <f>'BIZARA ENTERPRISE'!E6</f>
        <v>JAMAA</v>
      </c>
      <c r="G1535" s="433">
        <f>'BIZARA ENTERPRISE'!F6</f>
        <v>5.5722666666666854</v>
      </c>
      <c r="H1535" s="433">
        <f>'BIZARA ENTERPRISE'!G6</f>
        <v>434.66666666666669</v>
      </c>
      <c r="I1535" s="433">
        <f>'BIZARA ENTERPRISE'!H6</f>
        <v>89294.999999999985</v>
      </c>
      <c r="J1535" s="433">
        <f>'BIZARA ENTERPRISE'!I6</f>
        <v>0</v>
      </c>
      <c r="K1535" s="433">
        <f>'BIZARA ENTERPRISE'!J6</f>
        <v>0</v>
      </c>
      <c r="L1535" s="433">
        <f>'BIZARA ENTERPRISE'!K6</f>
        <v>0</v>
      </c>
      <c r="M1535" s="433">
        <f>'BIZARA ENTERPRISE'!L6</f>
        <v>205.43328220858891</v>
      </c>
      <c r="N1535" s="433">
        <f>'BIZARA ENTERPRISE'!M6</f>
        <v>5</v>
      </c>
      <c r="O1535" s="433">
        <f>'BIZARA ENTERPRISE'!N6</f>
        <v>0.1332207434439184</v>
      </c>
      <c r="P1535" s="433">
        <f>'BIZARA ENTERPRISE'!O6</f>
        <v>0.30742267653453914</v>
      </c>
      <c r="Q1535" s="433" t="str">
        <f>'BIZARA ENTERPRISE'!P6</f>
        <v>A</v>
      </c>
      <c r="R1535" s="433">
        <f>'BIZARA ENTERPRISE'!Q6</f>
        <v>19.757575757575758</v>
      </c>
      <c r="S1535" s="433">
        <f>'BIZARA ENTERPRISE'!R6</f>
        <v>0.25328484848484933</v>
      </c>
      <c r="T1535" s="433">
        <f>'BIZARA ENTERPRISE'!S6</f>
        <v>4058.8636363636356</v>
      </c>
      <c r="U1535" s="433">
        <f>'BIZARA ENTERPRISE'!T6</f>
        <v>7</v>
      </c>
      <c r="V1535" s="433">
        <f>'BIZARA ENTERPRISE'!U6</f>
        <v>4</v>
      </c>
      <c r="W1535" s="433">
        <f>'BIZARA ENTERPRISE'!V6</f>
        <v>11</v>
      </c>
      <c r="X1535" s="433">
        <f>'BIZARA ENTERPRISE'!W6</f>
        <v>217.33333333333334</v>
      </c>
      <c r="Y1535" s="433">
        <f>'BIZARA ENTERPRISE'!X6</f>
        <v>217.33333333333334</v>
      </c>
      <c r="Z1535" s="433">
        <f>'BIZARA ENTERPRISE'!Y6</f>
        <v>2.7861333333333427</v>
      </c>
      <c r="AA1535" s="433">
        <f>'BIZARA ENTERPRISE'!Z6</f>
        <v>0</v>
      </c>
      <c r="AB1535" s="446" t="str">
        <f>'BIZARA ENTERPRISE'!AA6</f>
        <v>VERY LOW-ORDER URGENTLY</v>
      </c>
      <c r="AC1535" s="433">
        <f>'BIZARA ENTERPRISE'!AB6</f>
        <v>44647.499999999993</v>
      </c>
      <c r="AD1535" s="433">
        <f>'BIZARA ENTERPRISE'!AC6</f>
        <v>0</v>
      </c>
      <c r="AE1535" s="433">
        <f>'BIZARA ENTERPRISE'!AD6</f>
        <v>0</v>
      </c>
    </row>
    <row r="1536" spans="1:31" hidden="1">
      <c r="A1536" s="433" t="s">
        <v>563</v>
      </c>
      <c r="B1536" s="433" t="s">
        <v>342</v>
      </c>
      <c r="C1536" s="433" t="str">
        <f>'BIZARA ENTERPRISE'!B7</f>
        <v>W140</v>
      </c>
      <c r="D1536" s="433" t="str">
        <f>'BIZARA ENTERPRISE'!C7</f>
        <v>JAMAA CLASSIC 130G</v>
      </c>
      <c r="E1536" s="433" t="str">
        <f>'BIZARA ENTERPRISE'!D7</f>
        <v>SOAP</v>
      </c>
      <c r="F1536" s="433" t="str">
        <f>'BIZARA ENTERPRISE'!E7</f>
        <v>JAMAA</v>
      </c>
      <c r="G1536" s="433">
        <f>'BIZARA ENTERPRISE'!F7</f>
        <v>4.9400000000000022</v>
      </c>
      <c r="H1536" s="433">
        <f>'BIZARA ENTERPRISE'!G7</f>
        <v>791.33333333333326</v>
      </c>
      <c r="I1536" s="433">
        <f>'BIZARA ENTERPRISE'!H7</f>
        <v>79166.613333333342</v>
      </c>
      <c r="J1536" s="433">
        <f>'BIZARA ENTERPRISE'!I7</f>
        <v>1436</v>
      </c>
      <c r="K1536" s="433">
        <f>'BIZARA ENTERPRISE'!J7</f>
        <v>8.9606399999999997</v>
      </c>
      <c r="L1536" s="433">
        <f>'BIZARA ENTERPRISE'!K7</f>
        <v>143660.3918449874</v>
      </c>
      <c r="M1536" s="433">
        <f>'BIZARA ENTERPRISE'!L7</f>
        <v>100.04205560235891</v>
      </c>
      <c r="N1536" s="433">
        <f>'BIZARA ENTERPRISE'!M7</f>
        <v>1</v>
      </c>
      <c r="O1536" s="433">
        <f>'BIZARA ENTERPRISE'!N7</f>
        <v>0.11810462635425831</v>
      </c>
      <c r="P1536" s="433">
        <f>'BIZARA ENTERPRISE'!O7</f>
        <v>0.42552730288879748</v>
      </c>
      <c r="Q1536" s="433" t="str">
        <f>'BIZARA ENTERPRISE'!P7</f>
        <v>A</v>
      </c>
      <c r="R1536" s="433">
        <f>'BIZARA ENTERPRISE'!Q7</f>
        <v>35.969696969696969</v>
      </c>
      <c r="S1536" s="433">
        <f>'BIZARA ENTERPRISE'!R7</f>
        <v>0.22454545454545463</v>
      </c>
      <c r="T1536" s="433">
        <f>'BIZARA ENTERPRISE'!S7</f>
        <v>3598.4824242424247</v>
      </c>
      <c r="U1536" s="433">
        <f>'BIZARA ENTERPRISE'!T7</f>
        <v>7</v>
      </c>
      <c r="V1536" s="433">
        <f>'BIZARA ENTERPRISE'!U7</f>
        <v>4</v>
      </c>
      <c r="W1536" s="433">
        <f>'BIZARA ENTERPRISE'!V7</f>
        <v>11</v>
      </c>
      <c r="X1536" s="433">
        <f>'BIZARA ENTERPRISE'!W7</f>
        <v>395.66666666666663</v>
      </c>
      <c r="Y1536" s="433">
        <f>'BIZARA ENTERPRISE'!X7</f>
        <v>0</v>
      </c>
      <c r="Z1536" s="433">
        <f>'BIZARA ENTERPRISE'!Y7</f>
        <v>0</v>
      </c>
      <c r="AA1536" s="433">
        <f>'BIZARA ENTERPRISE'!Z7</f>
        <v>3.6293176074136482</v>
      </c>
      <c r="AB1536" s="446" t="str">
        <f>'BIZARA ENTERPRISE'!AA7</f>
        <v>VERY HIGH-DON’T ORDER</v>
      </c>
      <c r="AC1536" s="433">
        <f>'BIZARA ENTERPRISE'!AB7</f>
        <v>0</v>
      </c>
      <c r="AD1536" s="433">
        <f>'BIZARA ENTERPRISE'!AC7</f>
        <v>0</v>
      </c>
      <c r="AE1536" s="433">
        <f>'BIZARA ENTERPRISE'!AD7</f>
        <v>0</v>
      </c>
    </row>
    <row r="1537" spans="1:31" hidden="1">
      <c r="A1537" s="433" t="s">
        <v>563</v>
      </c>
      <c r="B1537" s="433" t="s">
        <v>342</v>
      </c>
      <c r="C1537" s="433" t="str">
        <f>'BIZARA ENTERPRISE'!B8</f>
        <v>W086</v>
      </c>
      <c r="D1537" s="433" t="str">
        <f>'BIZARA ENTERPRISE'!C8</f>
        <v>JAMAA CLASSI 24 X 300G</v>
      </c>
      <c r="E1537" s="433" t="str">
        <f>'BIZARA ENTERPRISE'!D8</f>
        <v>SOAP</v>
      </c>
      <c r="F1537" s="433" t="str">
        <f>'BIZARA ENTERPRISE'!E8</f>
        <v>JAMAA</v>
      </c>
      <c r="G1537" s="433">
        <f>'BIZARA ENTERPRISE'!F8</f>
        <v>4.4040000000000097</v>
      </c>
      <c r="H1537" s="433">
        <f>'BIZARA ENTERPRISE'!G8</f>
        <v>611.33333333333337</v>
      </c>
      <c r="I1537" s="433">
        <f>'BIZARA ENTERPRISE'!H8</f>
        <v>82379.946666666554</v>
      </c>
      <c r="J1537" s="433">
        <f>'BIZARA ENTERPRISE'!I8</f>
        <v>0</v>
      </c>
      <c r="K1537" s="433">
        <f>'BIZARA ENTERPRISE'!J8</f>
        <v>0</v>
      </c>
      <c r="L1537" s="433">
        <f>'BIZARA ENTERPRISE'!K8</f>
        <v>0</v>
      </c>
      <c r="M1537" s="433">
        <f>'BIZARA ENTERPRISE'!L8</f>
        <v>134.75454743729534</v>
      </c>
      <c r="N1537" s="433">
        <f>'BIZARA ENTERPRISE'!M8</f>
        <v>16</v>
      </c>
      <c r="O1537" s="433">
        <f>'BIZARA ENTERPRISE'!N8</f>
        <v>0.10529003531663046</v>
      </c>
      <c r="P1537" s="433">
        <f>'BIZARA ENTERPRISE'!O8</f>
        <v>0.53081733820542798</v>
      </c>
      <c r="Q1537" s="433" t="str">
        <f>'BIZARA ENTERPRISE'!P8</f>
        <v>B</v>
      </c>
      <c r="R1537" s="433">
        <f>'BIZARA ENTERPRISE'!Q8</f>
        <v>27.787878787878789</v>
      </c>
      <c r="S1537" s="433">
        <f>'BIZARA ENTERPRISE'!R8</f>
        <v>0.20018181818181863</v>
      </c>
      <c r="T1537" s="433">
        <f>'BIZARA ENTERPRISE'!S8</f>
        <v>3744.5430303030253</v>
      </c>
      <c r="U1537" s="433">
        <f>'BIZARA ENTERPRISE'!T8</f>
        <v>14</v>
      </c>
      <c r="V1537" s="433">
        <f>'BIZARA ENTERPRISE'!U8</f>
        <v>4</v>
      </c>
      <c r="W1537" s="433">
        <f>'BIZARA ENTERPRISE'!V8</f>
        <v>18</v>
      </c>
      <c r="X1537" s="433">
        <f>'BIZARA ENTERPRISE'!W8</f>
        <v>500.18181818181819</v>
      </c>
      <c r="Y1537" s="433">
        <f>'BIZARA ENTERPRISE'!X8</f>
        <v>500.18181818181819</v>
      </c>
      <c r="Z1537" s="433">
        <f>'BIZARA ENTERPRISE'!Y8</f>
        <v>3.6032727272727345</v>
      </c>
      <c r="AA1537" s="433">
        <f>'BIZARA ENTERPRISE'!Z8</f>
        <v>0</v>
      </c>
      <c r="AB1537" s="446" t="str">
        <f>'BIZARA ENTERPRISE'!AA8</f>
        <v>VERY LOW-ORDER URGENTLY</v>
      </c>
      <c r="AC1537" s="433">
        <f>'BIZARA ENTERPRISE'!AB8</f>
        <v>67401.774545454449</v>
      </c>
      <c r="AD1537" s="433">
        <f>'BIZARA ENTERPRISE'!AC8</f>
        <v>0</v>
      </c>
      <c r="AE1537" s="433">
        <f>'BIZARA ENTERPRISE'!AD8</f>
        <v>0</v>
      </c>
    </row>
    <row r="1538" spans="1:31" hidden="1">
      <c r="A1538" s="433" t="s">
        <v>563</v>
      </c>
      <c r="B1538" s="433" t="s">
        <v>342</v>
      </c>
      <c r="C1538" s="433" t="str">
        <f>'BIZARA ENTERPRISE'!B9</f>
        <v>W237</v>
      </c>
      <c r="D1538" s="433" t="str">
        <f>'BIZARA ENTERPRISE'!C9</f>
        <v>EAZZY LAUNDRY SOAP 24X220G</v>
      </c>
      <c r="E1538" s="433" t="str">
        <f>'BIZARA ENTERPRISE'!D9</f>
        <v>SOAP</v>
      </c>
      <c r="F1538" s="433" t="str">
        <f>'BIZARA ENTERPRISE'!E9</f>
        <v>EAZZY</v>
      </c>
      <c r="G1538" s="433">
        <f>'BIZARA ENTERPRISE'!F9</f>
        <v>4.1641600000000061</v>
      </c>
      <c r="H1538" s="433">
        <f>'BIZARA ENTERPRISE'!G9</f>
        <v>788.66666666666663</v>
      </c>
      <c r="I1538" s="433">
        <f>'BIZARA ENTERPRISE'!H9</f>
        <v>70325</v>
      </c>
      <c r="J1538" s="433">
        <f>'BIZARA ENTERPRISE'!I9</f>
        <v>0</v>
      </c>
      <c r="K1538" s="433">
        <f>'BIZARA ENTERPRISE'!J9</f>
        <v>0</v>
      </c>
      <c r="L1538" s="433">
        <f>'BIZARA ENTERPRISE'!K9</f>
        <v>0</v>
      </c>
      <c r="M1538" s="433">
        <f>'BIZARA ENTERPRISE'!L9</f>
        <v>89.169484361792058</v>
      </c>
      <c r="N1538" s="433">
        <f>'BIZARA ENTERPRISE'!M9</f>
        <v>18</v>
      </c>
      <c r="O1538" s="433">
        <f>'BIZARA ENTERPRISE'!N9</f>
        <v>9.9555983983673838E-2</v>
      </c>
      <c r="P1538" s="433">
        <f>'BIZARA ENTERPRISE'!O9</f>
        <v>0.6303733221891018</v>
      </c>
      <c r="Q1538" s="433" t="str">
        <f>'BIZARA ENTERPRISE'!P9</f>
        <v>B</v>
      </c>
      <c r="R1538" s="433">
        <f>'BIZARA ENTERPRISE'!Q9</f>
        <v>35.848484848484844</v>
      </c>
      <c r="S1538" s="433">
        <f>'BIZARA ENTERPRISE'!R9</f>
        <v>0.18928000000000028</v>
      </c>
      <c r="T1538" s="433">
        <f>'BIZARA ENTERPRISE'!S9</f>
        <v>3196.590909090909</v>
      </c>
      <c r="U1538" s="433">
        <f>'BIZARA ENTERPRISE'!T9</f>
        <v>14</v>
      </c>
      <c r="V1538" s="433">
        <f>'BIZARA ENTERPRISE'!U9</f>
        <v>4</v>
      </c>
      <c r="W1538" s="433">
        <f>'BIZARA ENTERPRISE'!V9</f>
        <v>18</v>
      </c>
      <c r="X1538" s="433">
        <f>'BIZARA ENTERPRISE'!W9</f>
        <v>645.27272727272725</v>
      </c>
      <c r="Y1538" s="433">
        <f>'BIZARA ENTERPRISE'!X9</f>
        <v>645.27272727272725</v>
      </c>
      <c r="Z1538" s="433">
        <f>'BIZARA ENTERPRISE'!Y9</f>
        <v>3.4070400000000047</v>
      </c>
      <c r="AA1538" s="433">
        <f>'BIZARA ENTERPRISE'!Z9</f>
        <v>0</v>
      </c>
      <c r="AB1538" s="446" t="str">
        <f>'BIZARA ENTERPRISE'!AA9</f>
        <v>VERY LOW-ORDER URGENTLY</v>
      </c>
      <c r="AC1538" s="433">
        <f>'BIZARA ENTERPRISE'!AB9</f>
        <v>57538.636363636368</v>
      </c>
      <c r="AD1538" s="433">
        <f>'BIZARA ENTERPRISE'!AC9</f>
        <v>0</v>
      </c>
      <c r="AE1538" s="433">
        <f>'BIZARA ENTERPRISE'!AD9</f>
        <v>0</v>
      </c>
    </row>
    <row r="1539" spans="1:31" hidden="1">
      <c r="A1539" s="433" t="s">
        <v>563</v>
      </c>
      <c r="B1539" s="433" t="s">
        <v>342</v>
      </c>
      <c r="C1539" s="433" t="str">
        <f>'BIZARA ENTERPRISE'!B10</f>
        <v>W168</v>
      </c>
      <c r="D1539" s="433" t="str">
        <f>'BIZARA ENTERPRISE'!C10</f>
        <v>JAMAA 24 X 200G</v>
      </c>
      <c r="E1539" s="433" t="str">
        <f>'BIZARA ENTERPRISE'!D10</f>
        <v>SOAP</v>
      </c>
      <c r="F1539" s="433" t="str">
        <f>'BIZARA ENTERPRISE'!E10</f>
        <v>JAMAA</v>
      </c>
      <c r="G1539" s="433">
        <f>'BIZARA ENTERPRISE'!F10</f>
        <v>2.8624000000000143</v>
      </c>
      <c r="H1539" s="433">
        <f>'BIZARA ENTERPRISE'!G10</f>
        <v>595.66666666666674</v>
      </c>
      <c r="I1539" s="433">
        <f>'BIZARA ENTERPRISE'!H10</f>
        <v>36436.033333333326</v>
      </c>
      <c r="J1539" s="433">
        <f>'BIZARA ENTERPRISE'!I10</f>
        <v>0</v>
      </c>
      <c r="K1539" s="433">
        <f>'BIZARA ENTERPRISE'!J10</f>
        <v>0</v>
      </c>
      <c r="L1539" s="433">
        <f>'BIZARA ENTERPRISE'!K10</f>
        <v>0</v>
      </c>
      <c r="M1539" s="433">
        <f>'BIZARA ENTERPRISE'!L10</f>
        <v>61.168494683827625</v>
      </c>
      <c r="N1539" s="433">
        <f>'BIZARA ENTERPRISE'!M10</f>
        <v>18</v>
      </c>
      <c r="O1539" s="433">
        <f>'BIZARA ENTERPRISE'!N10</f>
        <v>6.8433741391989975E-2</v>
      </c>
      <c r="P1539" s="433">
        <f>'BIZARA ENTERPRISE'!O10</f>
        <v>0.69880706358109179</v>
      </c>
      <c r="Q1539" s="433" t="str">
        <f>'BIZARA ENTERPRISE'!P10</f>
        <v>B</v>
      </c>
      <c r="R1539" s="433">
        <f>'BIZARA ENTERPRISE'!Q10</f>
        <v>27.075757575757578</v>
      </c>
      <c r="S1539" s="433">
        <f>'BIZARA ENTERPRISE'!R10</f>
        <v>0.13010909090909156</v>
      </c>
      <c r="T1539" s="433">
        <f>'BIZARA ENTERPRISE'!S10</f>
        <v>1656.1833333333329</v>
      </c>
      <c r="U1539" s="433">
        <f>'BIZARA ENTERPRISE'!T10</f>
        <v>14</v>
      </c>
      <c r="V1539" s="433">
        <f>'BIZARA ENTERPRISE'!U10</f>
        <v>4</v>
      </c>
      <c r="W1539" s="433">
        <f>'BIZARA ENTERPRISE'!V10</f>
        <v>18</v>
      </c>
      <c r="X1539" s="433">
        <f>'BIZARA ENTERPRISE'!W10</f>
        <v>487.36363636363637</v>
      </c>
      <c r="Y1539" s="433">
        <f>'BIZARA ENTERPRISE'!X10</f>
        <v>487.36363636363637</v>
      </c>
      <c r="Z1539" s="433">
        <f>'BIZARA ENTERPRISE'!Y10</f>
        <v>2.3419636363636478</v>
      </c>
      <c r="AA1539" s="433">
        <f>'BIZARA ENTERPRISE'!Z10</f>
        <v>0</v>
      </c>
      <c r="AB1539" s="446" t="str">
        <f>'BIZARA ENTERPRISE'!AA10</f>
        <v>VERY LOW-ORDER URGENTLY</v>
      </c>
      <c r="AC1539" s="433">
        <f>'BIZARA ENTERPRISE'!AB10</f>
        <v>29811.299999999992</v>
      </c>
      <c r="AD1539" s="433">
        <f>'BIZARA ENTERPRISE'!AC10</f>
        <v>0</v>
      </c>
      <c r="AE1539" s="433">
        <f>'BIZARA ENTERPRISE'!AD10</f>
        <v>0</v>
      </c>
    </row>
    <row r="1540" spans="1:31" hidden="1">
      <c r="A1540" s="433" t="s">
        <v>563</v>
      </c>
      <c r="B1540" s="433" t="s">
        <v>342</v>
      </c>
      <c r="C1540" s="433" t="str">
        <f>'BIZARA ENTERPRISE'!B11</f>
        <v>W239</v>
      </c>
      <c r="D1540" s="433" t="str">
        <f>'BIZARA ENTERPRISE'!C11</f>
        <v>EAZZY LAUNDRY SOAP 32X280G</v>
      </c>
      <c r="E1540" s="433" t="str">
        <f>'BIZARA ENTERPRISE'!D11</f>
        <v>SOAP</v>
      </c>
      <c r="F1540" s="433" t="str">
        <f>'BIZARA ENTERPRISE'!E11</f>
        <v>EAZZY</v>
      </c>
      <c r="G1540" s="433">
        <f>'BIZARA ENTERPRISE'!F11</f>
        <v>1.9741866666666672</v>
      </c>
      <c r="H1540" s="433">
        <f>'BIZARA ENTERPRISE'!G11</f>
        <v>220.33333333333331</v>
      </c>
      <c r="I1540" s="433">
        <f>'BIZARA ENTERPRISE'!H11</f>
        <v>25864</v>
      </c>
      <c r="J1540" s="433">
        <f>'BIZARA ENTERPRISE'!I11</f>
        <v>0</v>
      </c>
      <c r="K1540" s="433">
        <f>'BIZARA ENTERPRISE'!J11</f>
        <v>0</v>
      </c>
      <c r="L1540" s="433">
        <f>'BIZARA ENTERPRISE'!K11</f>
        <v>0</v>
      </c>
      <c r="M1540" s="433">
        <f>'BIZARA ENTERPRISE'!L11</f>
        <v>117.38577912254162</v>
      </c>
      <c r="N1540" s="433">
        <f>'BIZARA ENTERPRISE'!M11</f>
        <v>48</v>
      </c>
      <c r="O1540" s="433">
        <f>'BIZARA ENTERPRISE'!N11</f>
        <v>4.7198497696401887E-2</v>
      </c>
      <c r="P1540" s="433">
        <f>'BIZARA ENTERPRISE'!O11</f>
        <v>0.74600556127749362</v>
      </c>
      <c r="Q1540" s="433" t="str">
        <f>'BIZARA ENTERPRISE'!P11</f>
        <v>B</v>
      </c>
      <c r="R1540" s="433">
        <f>'BIZARA ENTERPRISE'!Q11</f>
        <v>10.015151515151514</v>
      </c>
      <c r="S1540" s="433">
        <f>'BIZARA ENTERPRISE'!R11</f>
        <v>8.9735757575757594E-2</v>
      </c>
      <c r="T1540" s="433">
        <f>'BIZARA ENTERPRISE'!S11</f>
        <v>1175.6363636363637</v>
      </c>
      <c r="U1540" s="433">
        <f>'BIZARA ENTERPRISE'!T11</f>
        <v>14</v>
      </c>
      <c r="V1540" s="433">
        <f>'BIZARA ENTERPRISE'!U11</f>
        <v>4</v>
      </c>
      <c r="W1540" s="433">
        <f>'BIZARA ENTERPRISE'!V11</f>
        <v>18</v>
      </c>
      <c r="X1540" s="433">
        <f>'BIZARA ENTERPRISE'!W11</f>
        <v>180.27272727272725</v>
      </c>
      <c r="Y1540" s="433">
        <f>'BIZARA ENTERPRISE'!X11</f>
        <v>180.27272727272725</v>
      </c>
      <c r="Z1540" s="433">
        <f>'BIZARA ENTERPRISE'!Y11</f>
        <v>1.6152436363636367</v>
      </c>
      <c r="AA1540" s="433">
        <f>'BIZARA ENTERPRISE'!Z11</f>
        <v>0</v>
      </c>
      <c r="AB1540" s="446" t="str">
        <f>'BIZARA ENTERPRISE'!AA11</f>
        <v>VERY LOW-ORDER URGENTLY</v>
      </c>
      <c r="AC1540" s="433">
        <f>'BIZARA ENTERPRISE'!AB11</f>
        <v>21161.454545454548</v>
      </c>
      <c r="AD1540" s="433">
        <f>'BIZARA ENTERPRISE'!AC11</f>
        <v>0</v>
      </c>
      <c r="AE1540" s="433">
        <f>'BIZARA ENTERPRISE'!AD11</f>
        <v>0</v>
      </c>
    </row>
    <row r="1541" spans="1:31" hidden="1">
      <c r="A1541" s="433" t="s">
        <v>563</v>
      </c>
      <c r="B1541" s="433" t="s">
        <v>342</v>
      </c>
      <c r="C1541" s="433" t="str">
        <f>'BIZARA ENTERPRISE'!B12</f>
        <v>W233</v>
      </c>
      <c r="D1541" s="433" t="str">
        <f>'BIZARA ENTERPRISE'!C12</f>
        <v>EAZZY DETERGENT POWDER 75G X 100PCH</v>
      </c>
      <c r="E1541" s="433" t="str">
        <f>'BIZARA ENTERPRISE'!D12</f>
        <v>DETERGENT</v>
      </c>
      <c r="F1541" s="433" t="str">
        <f>'BIZARA ENTERPRISE'!E12</f>
        <v>EAZZY</v>
      </c>
      <c r="G1541" s="433">
        <f>'BIZARA ENTERPRISE'!F12</f>
        <v>1.8974999999999911</v>
      </c>
      <c r="H1541" s="433">
        <f>'BIZARA ENTERPRISE'!G12</f>
        <v>253</v>
      </c>
      <c r="I1541" s="433">
        <f>'BIZARA ENTERPRISE'!H12</f>
        <v>22220.990000000107</v>
      </c>
      <c r="J1541" s="433">
        <f>'BIZARA ENTERPRISE'!I12</f>
        <v>23</v>
      </c>
      <c r="K1541" s="433">
        <f>'BIZARA ENTERPRISE'!J12</f>
        <v>0.17249999999999999</v>
      </c>
      <c r="L1541" s="433">
        <f>'BIZARA ENTERPRISE'!K12</f>
        <v>2020.0900000000097</v>
      </c>
      <c r="M1541" s="433">
        <f>'BIZARA ENTERPRISE'!L12</f>
        <v>87.830000000000425</v>
      </c>
      <c r="N1541" s="433">
        <f>'BIZARA ENTERPRISE'!M12</f>
        <v>32</v>
      </c>
      <c r="O1541" s="433">
        <f>'BIZARA ENTERPRISE'!N12</f>
        <v>4.5365086742348987E-2</v>
      </c>
      <c r="P1541" s="433">
        <f>'BIZARA ENTERPRISE'!O12</f>
        <v>0.79137064801984258</v>
      </c>
      <c r="Q1541" s="433" t="str">
        <f>'BIZARA ENTERPRISE'!P12</f>
        <v>B</v>
      </c>
      <c r="R1541" s="433">
        <f>'BIZARA ENTERPRISE'!Q12</f>
        <v>11.5</v>
      </c>
      <c r="S1541" s="433">
        <f>'BIZARA ENTERPRISE'!R12</f>
        <v>8.6249999999999591E-2</v>
      </c>
      <c r="T1541" s="433">
        <f>'BIZARA ENTERPRISE'!S12</f>
        <v>1010.0450000000048</v>
      </c>
      <c r="U1541" s="433">
        <f>'BIZARA ENTERPRISE'!T12</f>
        <v>14</v>
      </c>
      <c r="V1541" s="433">
        <f>'BIZARA ENTERPRISE'!U12</f>
        <v>4</v>
      </c>
      <c r="W1541" s="433">
        <f>'BIZARA ENTERPRISE'!V12</f>
        <v>18</v>
      </c>
      <c r="X1541" s="433">
        <f>'BIZARA ENTERPRISE'!W12</f>
        <v>207</v>
      </c>
      <c r="Y1541" s="433">
        <f>'BIZARA ENTERPRISE'!X12</f>
        <v>184</v>
      </c>
      <c r="Z1541" s="433">
        <f>'BIZARA ENTERPRISE'!Y12</f>
        <v>1.3799999999999935</v>
      </c>
      <c r="AA1541" s="433">
        <f>'BIZARA ENTERPRISE'!Z12</f>
        <v>0.1111111111111111</v>
      </c>
      <c r="AB1541" s="446" t="str">
        <f>'BIZARA ENTERPRISE'!AA12</f>
        <v>VERY LOW-ORDER URGENTLY</v>
      </c>
      <c r="AC1541" s="433">
        <f>'BIZARA ENTERPRISE'!AB12</f>
        <v>16160.720000000078</v>
      </c>
      <c r="AD1541" s="433">
        <f>'BIZARA ENTERPRISE'!AC12</f>
        <v>0</v>
      </c>
      <c r="AE1541" s="433">
        <f>'BIZARA ENTERPRISE'!AD12</f>
        <v>0</v>
      </c>
    </row>
    <row r="1542" spans="1:31" hidden="1">
      <c r="A1542" s="433" t="s">
        <v>563</v>
      </c>
      <c r="B1542" s="433" t="s">
        <v>342</v>
      </c>
      <c r="C1542" s="433" t="str">
        <f>'BIZARA ENTERPRISE'!B13</f>
        <v>W230</v>
      </c>
      <c r="D1542" s="433" t="str">
        <f>'BIZARA ENTERPRISE'!C13</f>
        <v>EAZZY DETERGENT 10PCH X 850G</v>
      </c>
      <c r="E1542" s="433" t="str">
        <f>'BIZARA ENTERPRISE'!D13</f>
        <v>DETERGENT</v>
      </c>
      <c r="F1542" s="433" t="str">
        <f>'BIZARA ENTERPRISE'!E13</f>
        <v>EAZZY</v>
      </c>
      <c r="G1542" s="433">
        <f>'BIZARA ENTERPRISE'!F13</f>
        <v>1.8303333333333389</v>
      </c>
      <c r="H1542" s="433">
        <f>'BIZARA ENTERPRISE'!G13</f>
        <v>215.33333333333331</v>
      </c>
      <c r="I1542" s="433">
        <f>'BIZARA ENTERPRISE'!H13</f>
        <v>18167.333333333332</v>
      </c>
      <c r="J1542" s="433">
        <f>'BIZARA ENTERPRISE'!I13</f>
        <v>0</v>
      </c>
      <c r="K1542" s="433">
        <f>'BIZARA ENTERPRISE'!J13</f>
        <v>0</v>
      </c>
      <c r="L1542" s="433">
        <f>'BIZARA ENTERPRISE'!K13</f>
        <v>0</v>
      </c>
      <c r="M1542" s="433">
        <f>'BIZARA ENTERPRISE'!L13</f>
        <v>84.368421052631575</v>
      </c>
      <c r="N1542" s="433">
        <f>'BIZARA ENTERPRISE'!M13</f>
        <v>1</v>
      </c>
      <c r="O1542" s="433">
        <f>'BIZARA ENTERPRISE'!N13</f>
        <v>4.3759278226129156E-2</v>
      </c>
      <c r="P1542" s="433">
        <f>'BIZARA ENTERPRISE'!O13</f>
        <v>0.83512992624597171</v>
      </c>
      <c r="Q1542" s="433" t="str">
        <f>'BIZARA ENTERPRISE'!P13</f>
        <v>C</v>
      </c>
      <c r="R1542" s="433">
        <f>'BIZARA ENTERPRISE'!Q13</f>
        <v>9.7878787878787872</v>
      </c>
      <c r="S1542" s="433">
        <f>'BIZARA ENTERPRISE'!R13</f>
        <v>8.319696969696995E-2</v>
      </c>
      <c r="T1542" s="433">
        <f>'BIZARA ENTERPRISE'!S13</f>
        <v>825.78787878787875</v>
      </c>
      <c r="U1542" s="433">
        <f>'BIZARA ENTERPRISE'!T13</f>
        <v>30</v>
      </c>
      <c r="V1542" s="433">
        <f>'BIZARA ENTERPRISE'!U13</f>
        <v>4</v>
      </c>
      <c r="W1542" s="433">
        <f>'BIZARA ENTERPRISE'!V13</f>
        <v>34</v>
      </c>
      <c r="X1542" s="433">
        <f>'BIZARA ENTERPRISE'!W13</f>
        <v>332.78787878787875</v>
      </c>
      <c r="Y1542" s="433">
        <f>'BIZARA ENTERPRISE'!X13</f>
        <v>332.78787878787875</v>
      </c>
      <c r="Z1542" s="433">
        <f>'BIZARA ENTERPRISE'!Y13</f>
        <v>2.8286969696969786</v>
      </c>
      <c r="AA1542" s="433">
        <f>'BIZARA ENTERPRISE'!Z13</f>
        <v>0</v>
      </c>
      <c r="AB1542" s="446" t="str">
        <f>'BIZARA ENTERPRISE'!AA13</f>
        <v>VERY LOW-ORDER URGENTLY</v>
      </c>
      <c r="AC1542" s="433">
        <f>'BIZARA ENTERPRISE'!AB13</f>
        <v>28076.787878787876</v>
      </c>
      <c r="AD1542" s="433">
        <f>'BIZARA ENTERPRISE'!AC13</f>
        <v>0</v>
      </c>
      <c r="AE1542" s="433">
        <f>'BIZARA ENTERPRISE'!AD13</f>
        <v>0</v>
      </c>
    </row>
    <row r="1543" spans="1:31" hidden="1">
      <c r="A1543" s="433" t="s">
        <v>563</v>
      </c>
      <c r="B1543" s="433" t="s">
        <v>342</v>
      </c>
      <c r="C1543" s="433" t="str">
        <f>'BIZARA ENTERPRISE'!B14</f>
        <v>W194</v>
      </c>
      <c r="D1543" s="433" t="str">
        <f>'BIZARA ENTERPRISE'!C14</f>
        <v>ALIFE MEDICATED 18X200G</v>
      </c>
      <c r="E1543" s="433" t="str">
        <f>'BIZARA ENTERPRISE'!D14</f>
        <v>SOAP</v>
      </c>
      <c r="F1543" s="433" t="str">
        <f>'BIZARA ENTERPRISE'!E14</f>
        <v>ALIFE</v>
      </c>
      <c r="G1543" s="433">
        <f>'BIZARA ENTERPRISE'!F14</f>
        <v>0.93000000000000349</v>
      </c>
      <c r="H1543" s="433">
        <f>'BIZARA ENTERPRISE'!G14</f>
        <v>254.33333333333331</v>
      </c>
      <c r="I1543" s="433">
        <f>'BIZARA ENTERPRISE'!H14</f>
        <v>21161.346666666661</v>
      </c>
      <c r="J1543" s="433">
        <f>'BIZARA ENTERPRISE'!I14</f>
        <v>850</v>
      </c>
      <c r="K1543" s="433">
        <f>'BIZARA ENTERPRISE'!J14</f>
        <v>3.06</v>
      </c>
      <c r="L1543" s="433">
        <f>'BIZARA ENTERPRISE'!K14</f>
        <v>70722.718217562244</v>
      </c>
      <c r="M1543" s="433">
        <f>'BIZARA ENTERPRISE'!L14</f>
        <v>83.203197903014399</v>
      </c>
      <c r="N1543" s="433">
        <f>'BIZARA ENTERPRISE'!M14</f>
        <v>1</v>
      </c>
      <c r="O1543" s="433">
        <f>'BIZARA ENTERPRISE'!N14</f>
        <v>2.2234271763048701E-2</v>
      </c>
      <c r="P1543" s="433">
        <f>'BIZARA ENTERPRISE'!O14</f>
        <v>0.85736419800902042</v>
      </c>
      <c r="Q1543" s="433" t="str">
        <f>'BIZARA ENTERPRISE'!P14</f>
        <v>C</v>
      </c>
      <c r="R1543" s="433">
        <f>'BIZARA ENTERPRISE'!Q14</f>
        <v>11.560606060606061</v>
      </c>
      <c r="S1543" s="433">
        <f>'BIZARA ENTERPRISE'!R14</f>
        <v>4.2272727272727434E-2</v>
      </c>
      <c r="T1543" s="433">
        <f>'BIZARA ENTERPRISE'!S14</f>
        <v>961.87939393939371</v>
      </c>
      <c r="U1543" s="433">
        <f>'BIZARA ENTERPRISE'!T14</f>
        <v>30</v>
      </c>
      <c r="V1543" s="433">
        <f>'BIZARA ENTERPRISE'!U14</f>
        <v>4</v>
      </c>
      <c r="W1543" s="433">
        <f>'BIZARA ENTERPRISE'!V14</f>
        <v>34</v>
      </c>
      <c r="X1543" s="433">
        <f>'BIZARA ENTERPRISE'!W14</f>
        <v>393.06060606060606</v>
      </c>
      <c r="Y1543" s="433">
        <f>'BIZARA ENTERPRISE'!X14</f>
        <v>0</v>
      </c>
      <c r="Z1543" s="433">
        <f>'BIZARA ENTERPRISE'!Y14</f>
        <v>0</v>
      </c>
      <c r="AA1543" s="433">
        <f>'BIZARA ENTERPRISE'!Z14</f>
        <v>2.1625163826998688</v>
      </c>
      <c r="AB1543" s="446" t="str">
        <f>'BIZARA ENTERPRISE'!AA14</f>
        <v>VERY HIGH-DON’T ORDER</v>
      </c>
      <c r="AC1543" s="433">
        <f>'BIZARA ENTERPRISE'!AB14</f>
        <v>0</v>
      </c>
      <c r="AD1543" s="433">
        <f>'BIZARA ENTERPRISE'!AC14</f>
        <v>0</v>
      </c>
      <c r="AE1543" s="433">
        <f>'BIZARA ENTERPRISE'!AD14</f>
        <v>0</v>
      </c>
    </row>
    <row r="1544" spans="1:31" hidden="1">
      <c r="A1544" s="433" t="s">
        <v>563</v>
      </c>
      <c r="B1544" s="433" t="s">
        <v>342</v>
      </c>
      <c r="C1544" s="433" t="str">
        <f>'BIZARA ENTERPRISE'!B15</f>
        <v>W203</v>
      </c>
      <c r="D1544" s="433" t="str">
        <f>'BIZARA ENTERPRISE'!C15</f>
        <v>ALIFE LEMON 18X200G</v>
      </c>
      <c r="E1544" s="433" t="str">
        <f>'BIZARA ENTERPRISE'!D15</f>
        <v>SOAP</v>
      </c>
      <c r="F1544" s="433" t="str">
        <f>'BIZARA ENTERPRISE'!E15</f>
        <v>ALIFE</v>
      </c>
      <c r="G1544" s="433">
        <f>'BIZARA ENTERPRISE'!F15</f>
        <v>0.92400000000000382</v>
      </c>
      <c r="H1544" s="433">
        <f>'BIZARA ENTERPRISE'!G15</f>
        <v>252.66666666666666</v>
      </c>
      <c r="I1544" s="433">
        <f>'BIZARA ENTERPRISE'!H15</f>
        <v>21148.013333333329</v>
      </c>
      <c r="J1544" s="433">
        <f>'BIZARA ENTERPRISE'!I15</f>
        <v>0</v>
      </c>
      <c r="K1544" s="433">
        <f>'BIZARA ENTERPRISE'!J15</f>
        <v>0</v>
      </c>
      <c r="L1544" s="433">
        <f>'BIZARA ENTERPRISE'!K15</f>
        <v>0</v>
      </c>
      <c r="M1544" s="433">
        <f>'BIZARA ENTERPRISE'!L15</f>
        <v>83.699261213720305</v>
      </c>
      <c r="N1544" s="433">
        <f>'BIZARA ENTERPRISE'!M15</f>
        <v>16</v>
      </c>
      <c r="O1544" s="433">
        <f>'BIZARA ENTERPRISE'!N15</f>
        <v>2.2090824848448397E-2</v>
      </c>
      <c r="P1544" s="433">
        <f>'BIZARA ENTERPRISE'!O15</f>
        <v>0.87945502285746879</v>
      </c>
      <c r="Q1544" s="433" t="str">
        <f>'BIZARA ENTERPRISE'!P15</f>
        <v>C</v>
      </c>
      <c r="R1544" s="433">
        <f>'BIZARA ENTERPRISE'!Q15</f>
        <v>11.484848484848484</v>
      </c>
      <c r="S1544" s="433">
        <f>'BIZARA ENTERPRISE'!R15</f>
        <v>4.2000000000000176E-2</v>
      </c>
      <c r="T1544" s="433">
        <f>'BIZARA ENTERPRISE'!S15</f>
        <v>961.27333333333308</v>
      </c>
      <c r="U1544" s="433">
        <f>'BIZARA ENTERPRISE'!T15</f>
        <v>30</v>
      </c>
      <c r="V1544" s="433">
        <f>'BIZARA ENTERPRISE'!U15</f>
        <v>4</v>
      </c>
      <c r="W1544" s="433">
        <f>'BIZARA ENTERPRISE'!V15</f>
        <v>34</v>
      </c>
      <c r="X1544" s="433">
        <f>'BIZARA ENTERPRISE'!W15</f>
        <v>390.4848484848485</v>
      </c>
      <c r="Y1544" s="433">
        <f>'BIZARA ENTERPRISE'!X15</f>
        <v>390.4848484848485</v>
      </c>
      <c r="Z1544" s="433">
        <f>'BIZARA ENTERPRISE'!Y15</f>
        <v>1.4280000000000059</v>
      </c>
      <c r="AA1544" s="433">
        <f>'BIZARA ENTERPRISE'!Z15</f>
        <v>0</v>
      </c>
      <c r="AB1544" s="446" t="str">
        <f>'BIZARA ENTERPRISE'!AA15</f>
        <v>VERY LOW-ORDER URGENTLY</v>
      </c>
      <c r="AC1544" s="433">
        <f>'BIZARA ENTERPRISE'!AB15</f>
        <v>32683.293333333331</v>
      </c>
      <c r="AD1544" s="433">
        <f>'BIZARA ENTERPRISE'!AC15</f>
        <v>0</v>
      </c>
      <c r="AE1544" s="433">
        <f>'BIZARA ENTERPRISE'!AD15</f>
        <v>0</v>
      </c>
    </row>
    <row r="1545" spans="1:31" hidden="1">
      <c r="A1545" s="433" t="s">
        <v>563</v>
      </c>
      <c r="B1545" s="433" t="s">
        <v>342</v>
      </c>
      <c r="C1545" s="433" t="str">
        <f>'BIZARA ENTERPRISE'!B16</f>
        <v>W184</v>
      </c>
      <c r="D1545" s="433" t="str">
        <f>'BIZARA ENTERPRISE'!C16</f>
        <v>JAMAA WHITE 200GM</v>
      </c>
      <c r="E1545" s="433" t="str">
        <f>'BIZARA ENTERPRISE'!D16</f>
        <v>SOAP</v>
      </c>
      <c r="F1545" s="433" t="str">
        <f>'BIZARA ENTERPRISE'!E16</f>
        <v>JAMAA</v>
      </c>
      <c r="G1545" s="433">
        <f>'BIZARA ENTERPRISE'!F16</f>
        <v>0.92399999999999838</v>
      </c>
      <c r="H1545" s="433">
        <f>'BIZARA ENTERPRISE'!G16</f>
        <v>174.33333333333334</v>
      </c>
      <c r="I1545" s="433">
        <f>'BIZARA ENTERPRISE'!H16</f>
        <v>14293.28</v>
      </c>
      <c r="J1545" s="433">
        <f>'BIZARA ENTERPRISE'!I16</f>
        <v>1369</v>
      </c>
      <c r="K1545" s="433">
        <f>'BIZARA ENTERPRISE'!J16</f>
        <v>7.228320000000001</v>
      </c>
      <c r="L1545" s="433">
        <f>'BIZARA ENTERPRISE'!K16</f>
        <v>112241.87564053538</v>
      </c>
      <c r="M1545" s="433">
        <f>'BIZARA ENTERPRISE'!L16</f>
        <v>81.988221797323135</v>
      </c>
      <c r="N1545" s="433">
        <f>'BIZARA ENTERPRISE'!M16</f>
        <v>24</v>
      </c>
      <c r="O1545" s="433">
        <f>'BIZARA ENTERPRISE'!N16</f>
        <v>2.2090824848448265E-2</v>
      </c>
      <c r="P1545" s="433">
        <f>'BIZARA ENTERPRISE'!O16</f>
        <v>0.90154584770591706</v>
      </c>
      <c r="Q1545" s="433" t="str">
        <f>'BIZARA ENTERPRISE'!P16</f>
        <v>C</v>
      </c>
      <c r="R1545" s="433">
        <f>'BIZARA ENTERPRISE'!Q16</f>
        <v>7.9242424242424248</v>
      </c>
      <c r="S1545" s="433">
        <f>'BIZARA ENTERPRISE'!R16</f>
        <v>4.1999999999999926E-2</v>
      </c>
      <c r="T1545" s="433">
        <f>'BIZARA ENTERPRISE'!S16</f>
        <v>649.6945454545455</v>
      </c>
      <c r="U1545" s="433">
        <f>'BIZARA ENTERPRISE'!T16</f>
        <v>30</v>
      </c>
      <c r="V1545" s="433">
        <f>'BIZARA ENTERPRISE'!U16</f>
        <v>4</v>
      </c>
      <c r="W1545" s="433">
        <f>'BIZARA ENTERPRISE'!V16</f>
        <v>34</v>
      </c>
      <c r="X1545" s="433">
        <f>'BIZARA ENTERPRISE'!W16</f>
        <v>269.42424242424244</v>
      </c>
      <c r="Y1545" s="433">
        <f>'BIZARA ENTERPRISE'!X16</f>
        <v>0</v>
      </c>
      <c r="Z1545" s="433">
        <f>'BIZARA ENTERPRISE'!Y16</f>
        <v>0</v>
      </c>
      <c r="AA1545" s="433">
        <f>'BIZARA ENTERPRISE'!Z16</f>
        <v>5.0812057136430093</v>
      </c>
      <c r="AB1545" s="446" t="str">
        <f>'BIZARA ENTERPRISE'!AA16</f>
        <v>VERY HIGH-DON’T ORDER</v>
      </c>
      <c r="AC1545" s="433">
        <f>'BIZARA ENTERPRISE'!AB16</f>
        <v>0</v>
      </c>
      <c r="AD1545" s="433">
        <f>'BIZARA ENTERPRISE'!AC16</f>
        <v>0</v>
      </c>
      <c r="AE1545" s="433">
        <f>'BIZARA ENTERPRISE'!AD16</f>
        <v>0</v>
      </c>
    </row>
    <row r="1546" spans="1:31" hidden="1">
      <c r="A1546" s="433" t="s">
        <v>563</v>
      </c>
      <c r="B1546" s="433" t="s">
        <v>342</v>
      </c>
      <c r="C1546" s="433" t="str">
        <f>'BIZARA ENTERPRISE'!B17</f>
        <v>W204</v>
      </c>
      <c r="D1546" s="433" t="str">
        <f>'BIZARA ENTERPRISE'!C17</f>
        <v>ALIFE COCONUT 18X200G</v>
      </c>
      <c r="E1546" s="433" t="str">
        <f>'BIZARA ENTERPRISE'!D17</f>
        <v>SOAP</v>
      </c>
      <c r="F1546" s="433" t="str">
        <f>'BIZARA ENTERPRISE'!E17</f>
        <v>ALIFE</v>
      </c>
      <c r="G1546" s="433">
        <f>'BIZARA ENTERPRISE'!F17</f>
        <v>0.9180000000000037</v>
      </c>
      <c r="H1546" s="433">
        <f>'BIZARA ENTERPRISE'!G17</f>
        <v>251</v>
      </c>
      <c r="I1546" s="433">
        <f>'BIZARA ENTERPRISE'!H17</f>
        <v>21049.679999999993</v>
      </c>
      <c r="J1546" s="433">
        <f>'BIZARA ENTERPRISE'!I17</f>
        <v>627</v>
      </c>
      <c r="K1546" s="433">
        <f>'BIZARA ENTERPRISE'!J17</f>
        <v>2.2572000000000001</v>
      </c>
      <c r="L1546" s="433">
        <f>'BIZARA ENTERPRISE'!K17</f>
        <v>52582.268366533848</v>
      </c>
      <c r="M1546" s="433">
        <f>'BIZARA ENTERPRISE'!L17</f>
        <v>83.863266932270889</v>
      </c>
      <c r="N1546" s="433">
        <f>'BIZARA ENTERPRISE'!M17</f>
        <v>48</v>
      </c>
      <c r="O1546" s="433">
        <f>'BIZARA ENTERPRISE'!N17</f>
        <v>2.1947377933848079E-2</v>
      </c>
      <c r="P1546" s="433">
        <f>'BIZARA ENTERPRISE'!O17</f>
        <v>0.9234932256397651</v>
      </c>
      <c r="Q1546" s="433" t="str">
        <f>'BIZARA ENTERPRISE'!P17</f>
        <v>C</v>
      </c>
      <c r="R1546" s="433">
        <f>'BIZARA ENTERPRISE'!Q17</f>
        <v>11.409090909090908</v>
      </c>
      <c r="S1546" s="433">
        <f>'BIZARA ENTERPRISE'!R17</f>
        <v>4.1727272727272897E-2</v>
      </c>
      <c r="T1546" s="433">
        <f>'BIZARA ENTERPRISE'!S17</f>
        <v>956.80363636363609</v>
      </c>
      <c r="U1546" s="433">
        <f>'BIZARA ENTERPRISE'!T17</f>
        <v>30</v>
      </c>
      <c r="V1546" s="433">
        <f>'BIZARA ENTERPRISE'!U17</f>
        <v>4</v>
      </c>
      <c r="W1546" s="433">
        <f>'BIZARA ENTERPRISE'!V17</f>
        <v>34</v>
      </c>
      <c r="X1546" s="433">
        <f>'BIZARA ENTERPRISE'!W17</f>
        <v>387.90909090909088</v>
      </c>
      <c r="Y1546" s="433">
        <f>'BIZARA ENTERPRISE'!X17</f>
        <v>0</v>
      </c>
      <c r="Z1546" s="433">
        <f>'BIZARA ENTERPRISE'!Y17</f>
        <v>0</v>
      </c>
      <c r="AA1546" s="433">
        <f>'BIZARA ENTERPRISE'!Z17</f>
        <v>1.6163580970236702</v>
      </c>
      <c r="AB1546" s="446" t="str">
        <f>'BIZARA ENTERPRISE'!AA17</f>
        <v>HIGH-DON’T ORDER</v>
      </c>
      <c r="AC1546" s="433">
        <f>'BIZARA ENTERPRISE'!AB17</f>
        <v>0</v>
      </c>
      <c r="AD1546" s="433">
        <f>'BIZARA ENTERPRISE'!AC17</f>
        <v>0</v>
      </c>
      <c r="AE1546" s="433">
        <f>'BIZARA ENTERPRISE'!AD17</f>
        <v>0</v>
      </c>
    </row>
    <row r="1547" spans="1:31" hidden="1">
      <c r="A1547" s="433" t="s">
        <v>563</v>
      </c>
      <c r="B1547" s="433" t="s">
        <v>342</v>
      </c>
      <c r="C1547" s="433" t="str">
        <f>'BIZARA ENTERPRISE'!B18</f>
        <v>W205</v>
      </c>
      <c r="D1547" s="433" t="str">
        <f>'BIZARA ENTERPRISE'!C18</f>
        <v>ALIFE ROSE 18X200G</v>
      </c>
      <c r="E1547" s="433" t="str">
        <f>'BIZARA ENTERPRISE'!D18</f>
        <v>SOAP</v>
      </c>
      <c r="F1547" s="433" t="str">
        <f>'BIZARA ENTERPRISE'!E18</f>
        <v>ALIFE</v>
      </c>
      <c r="G1547" s="433">
        <f>'BIZARA ENTERPRISE'!F18</f>
        <v>0.90720000000000356</v>
      </c>
      <c r="H1547" s="433">
        <f>'BIZARA ENTERPRISE'!G18</f>
        <v>247.99999999999997</v>
      </c>
      <c r="I1547" s="433">
        <f>'BIZARA ENTERPRISE'!H18</f>
        <v>20809.679999999997</v>
      </c>
      <c r="J1547" s="433">
        <f>'BIZARA ENTERPRISE'!I18</f>
        <v>0</v>
      </c>
      <c r="K1547" s="433">
        <f>'BIZARA ENTERPRISE'!J18</f>
        <v>0</v>
      </c>
      <c r="L1547" s="433">
        <f>'BIZARA ENTERPRISE'!K18</f>
        <v>0</v>
      </c>
      <c r="M1547" s="433">
        <f>'BIZARA ENTERPRISE'!L18</f>
        <v>83.91</v>
      </c>
      <c r="N1547" s="433">
        <f>'BIZARA ENTERPRISE'!M18</f>
        <v>4</v>
      </c>
      <c r="O1547" s="433">
        <f>'BIZARA ENTERPRISE'!N18</f>
        <v>2.168917348756751E-2</v>
      </c>
      <c r="P1547" s="433">
        <f>'BIZARA ENTERPRISE'!O18</f>
        <v>0.9451823991273326</v>
      </c>
      <c r="Q1547" s="433" t="str">
        <f>'BIZARA ENTERPRISE'!P18</f>
        <v>C</v>
      </c>
      <c r="R1547" s="433">
        <f>'BIZARA ENTERPRISE'!Q18</f>
        <v>11.272727272727272</v>
      </c>
      <c r="S1547" s="433">
        <f>'BIZARA ENTERPRISE'!R18</f>
        <v>4.12363636363638E-2</v>
      </c>
      <c r="T1547" s="433">
        <f>'BIZARA ENTERPRISE'!S18</f>
        <v>945.89454545454532</v>
      </c>
      <c r="U1547" s="433">
        <f>'BIZARA ENTERPRISE'!T18</f>
        <v>30</v>
      </c>
      <c r="V1547" s="433">
        <f>'BIZARA ENTERPRISE'!U18</f>
        <v>4</v>
      </c>
      <c r="W1547" s="433">
        <f>'BIZARA ENTERPRISE'!V18</f>
        <v>34</v>
      </c>
      <c r="X1547" s="433">
        <f>'BIZARA ENTERPRISE'!W18</f>
        <v>383.27272727272725</v>
      </c>
      <c r="Y1547" s="433">
        <f>'BIZARA ENTERPRISE'!X18</f>
        <v>383.27272727272725</v>
      </c>
      <c r="Z1547" s="433">
        <f>'BIZARA ENTERPRISE'!Y18</f>
        <v>1.4020363636363693</v>
      </c>
      <c r="AA1547" s="433">
        <f>'BIZARA ENTERPRISE'!Z18</f>
        <v>0</v>
      </c>
      <c r="AB1547" s="446" t="str">
        <f>'BIZARA ENTERPRISE'!AA18</f>
        <v>VERY LOW-ORDER URGENTLY</v>
      </c>
      <c r="AC1547" s="433">
        <f>'BIZARA ENTERPRISE'!AB18</f>
        <v>32160.414545454543</v>
      </c>
      <c r="AD1547" s="433">
        <f>'BIZARA ENTERPRISE'!AC18</f>
        <v>0</v>
      </c>
      <c r="AE1547" s="433">
        <f>'BIZARA ENTERPRISE'!AD18</f>
        <v>0</v>
      </c>
    </row>
    <row r="1548" spans="1:31" hidden="1">
      <c r="A1548" s="433" t="s">
        <v>563</v>
      </c>
      <c r="B1548" s="433" t="s">
        <v>342</v>
      </c>
      <c r="C1548" s="433" t="str">
        <f>'BIZARA ENTERPRISE'!B19</f>
        <v>W198</v>
      </c>
      <c r="D1548" s="433" t="str">
        <f>'BIZARA ENTERPRISE'!C19</f>
        <v>JAMAA DETERGENT 12PCH X 450G</v>
      </c>
      <c r="E1548" s="433" t="str">
        <f>'BIZARA ENTERPRISE'!D19</f>
        <v>DETERGENT</v>
      </c>
      <c r="F1548" s="433" t="str">
        <f>'BIZARA ENTERPRISE'!E19</f>
        <v>JAMAA</v>
      </c>
      <c r="G1548" s="433">
        <f>'BIZARA ENTERPRISE'!F19</f>
        <v>0.48959999999999915</v>
      </c>
      <c r="H1548" s="433">
        <f>'BIZARA ENTERPRISE'!G19</f>
        <v>90.666666666666671</v>
      </c>
      <c r="I1548" s="433">
        <f>'BIZARA ENTERPRISE'!H19</f>
        <v>7262.333333333333</v>
      </c>
      <c r="J1548" s="433">
        <f>'BIZARA ENTERPRISE'!I19</f>
        <v>0</v>
      </c>
      <c r="K1548" s="433">
        <f>'BIZARA ENTERPRISE'!J19</f>
        <v>0</v>
      </c>
      <c r="L1548" s="433">
        <f>'BIZARA ENTERPRISE'!K19</f>
        <v>0</v>
      </c>
      <c r="M1548" s="433">
        <f>'BIZARA ENTERPRISE'!L19</f>
        <v>80.099264705882348</v>
      </c>
      <c r="N1548" s="433">
        <f>'BIZARA ENTERPRISE'!M19</f>
        <v>18</v>
      </c>
      <c r="O1548" s="433">
        <f>'BIZARA ENTERPRISE'!N19</f>
        <v>1.1705268231385575E-2</v>
      </c>
      <c r="P1548" s="433">
        <f>'BIZARA ENTERPRISE'!O19</f>
        <v>0.95688766735871822</v>
      </c>
      <c r="Q1548" s="433" t="str">
        <f>'BIZARA ENTERPRISE'!P19</f>
        <v>C</v>
      </c>
      <c r="R1548" s="433">
        <f>'BIZARA ENTERPRISE'!Q19</f>
        <v>4.1212121212121211</v>
      </c>
      <c r="S1548" s="433">
        <f>'BIZARA ENTERPRISE'!R19</f>
        <v>2.2254545454545416E-2</v>
      </c>
      <c r="T1548" s="433">
        <f>'BIZARA ENTERPRISE'!S19</f>
        <v>330.10606060606057</v>
      </c>
      <c r="U1548" s="433">
        <f>'BIZARA ENTERPRISE'!T19</f>
        <v>30</v>
      </c>
      <c r="V1548" s="433">
        <f>'BIZARA ENTERPRISE'!U19</f>
        <v>4</v>
      </c>
      <c r="W1548" s="433">
        <f>'BIZARA ENTERPRISE'!V19</f>
        <v>34</v>
      </c>
      <c r="X1548" s="433">
        <f>'BIZARA ENTERPRISE'!W19</f>
        <v>140.12121212121212</v>
      </c>
      <c r="Y1548" s="433">
        <f>'BIZARA ENTERPRISE'!X19</f>
        <v>140.12121212121212</v>
      </c>
      <c r="Z1548" s="433">
        <f>'BIZARA ENTERPRISE'!Y19</f>
        <v>0.75665454545454403</v>
      </c>
      <c r="AA1548" s="433">
        <f>'BIZARA ENTERPRISE'!Z19</f>
        <v>0</v>
      </c>
      <c r="AB1548" s="446" t="str">
        <f>'BIZARA ENTERPRISE'!AA19</f>
        <v>VERY LOW-ORDER URGENTLY</v>
      </c>
      <c r="AC1548" s="433">
        <f>'BIZARA ENTERPRISE'!AB19</f>
        <v>11223.60606060606</v>
      </c>
      <c r="AD1548" s="433">
        <f>'BIZARA ENTERPRISE'!AC19</f>
        <v>0</v>
      </c>
      <c r="AE1548" s="433">
        <f>'BIZARA ENTERPRISE'!AD19</f>
        <v>0</v>
      </c>
    </row>
    <row r="1549" spans="1:31" hidden="1">
      <c r="A1549" s="433" t="s">
        <v>563</v>
      </c>
      <c r="B1549" s="433" t="s">
        <v>342</v>
      </c>
      <c r="C1549" s="433" t="str">
        <f>'BIZARA ENTERPRISE'!B20</f>
        <v>W226</v>
      </c>
      <c r="D1549" s="433" t="str">
        <f>'BIZARA ENTERPRISE'!C20</f>
        <v>JAMAA BLUE SOAP 48X120GM</v>
      </c>
      <c r="E1549" s="433" t="str">
        <f>'BIZARA ENTERPRISE'!D20</f>
        <v>SOAP</v>
      </c>
      <c r="F1549" s="433" t="str">
        <f>'BIZARA ENTERPRISE'!E20</f>
        <v>JAMAA</v>
      </c>
      <c r="G1549" s="433">
        <f>'BIZARA ENTERPRISE'!F20</f>
        <v>0.38343999999999978</v>
      </c>
      <c r="H1549" s="433">
        <f>'BIZARA ENTERPRISE'!G20</f>
        <v>66</v>
      </c>
      <c r="I1549" s="433">
        <f>'BIZARA ENTERPRISE'!H20</f>
        <v>2729.8933333333343</v>
      </c>
      <c r="J1549" s="433">
        <f>'BIZARA ENTERPRISE'!I20</f>
        <v>0</v>
      </c>
      <c r="K1549" s="433">
        <f>'BIZARA ENTERPRISE'!J20</f>
        <v>0</v>
      </c>
      <c r="L1549" s="433">
        <f>'BIZARA ENTERPRISE'!K20</f>
        <v>0</v>
      </c>
      <c r="M1549" s="433">
        <f>'BIZARA ENTERPRISE'!L20</f>
        <v>41.362020202020219</v>
      </c>
      <c r="N1549" s="433">
        <f>'BIZARA ENTERPRISE'!M20</f>
        <v>100</v>
      </c>
      <c r="O1549" s="433">
        <f>'BIZARA ENTERPRISE'!N20</f>
        <v>9.1672141557240395E-3</v>
      </c>
      <c r="P1549" s="433">
        <f>'BIZARA ENTERPRISE'!O20</f>
        <v>0.9660548815144423</v>
      </c>
      <c r="Q1549" s="433" t="str">
        <f>'BIZARA ENTERPRISE'!P20</f>
        <v>C</v>
      </c>
      <c r="R1549" s="433">
        <f>'BIZARA ENTERPRISE'!Q20</f>
        <v>3</v>
      </c>
      <c r="S1549" s="433">
        <f>'BIZARA ENTERPRISE'!R20</f>
        <v>1.7429090909090898E-2</v>
      </c>
      <c r="T1549" s="433">
        <f>'BIZARA ENTERPRISE'!S20</f>
        <v>124.08606060606066</v>
      </c>
      <c r="U1549" s="433">
        <f>'BIZARA ENTERPRISE'!T20</f>
        <v>30</v>
      </c>
      <c r="V1549" s="433">
        <f>'BIZARA ENTERPRISE'!U20</f>
        <v>4</v>
      </c>
      <c r="W1549" s="433">
        <f>'BIZARA ENTERPRISE'!V20</f>
        <v>34</v>
      </c>
      <c r="X1549" s="433">
        <f>'BIZARA ENTERPRISE'!W20</f>
        <v>102</v>
      </c>
      <c r="Y1549" s="433">
        <f>'BIZARA ENTERPRISE'!X20</f>
        <v>102</v>
      </c>
      <c r="Z1549" s="433">
        <f>'BIZARA ENTERPRISE'!Y20</f>
        <v>0.59258909090909062</v>
      </c>
      <c r="AA1549" s="433">
        <f>'BIZARA ENTERPRISE'!Z20</f>
        <v>0</v>
      </c>
      <c r="AB1549" s="446" t="str">
        <f>'BIZARA ENTERPRISE'!AA20</f>
        <v>VERY LOW-ORDER URGENTLY</v>
      </c>
      <c r="AC1549" s="433">
        <f>'BIZARA ENTERPRISE'!AB20</f>
        <v>4218.9260606060625</v>
      </c>
      <c r="AD1549" s="433">
        <f>'BIZARA ENTERPRISE'!AC20</f>
        <v>0</v>
      </c>
      <c r="AE1549" s="433">
        <f>'BIZARA ENTERPRISE'!AD20</f>
        <v>0</v>
      </c>
    </row>
    <row r="1550" spans="1:31" hidden="1">
      <c r="A1550" s="433" t="s">
        <v>563</v>
      </c>
      <c r="B1550" s="433" t="s">
        <v>342</v>
      </c>
      <c r="C1550" s="433" t="str">
        <f>'BIZARA ENTERPRISE'!B21</f>
        <v>W234</v>
      </c>
      <c r="D1550" s="433" t="str">
        <f>'BIZARA ENTERPRISE'!C21</f>
        <v>JAMAA BLUE SOAP LAMINATED 24 X 200G</v>
      </c>
      <c r="E1550" s="433" t="str">
        <f>'BIZARA ENTERPRISE'!D21</f>
        <v>SOAP</v>
      </c>
      <c r="F1550" s="433" t="str">
        <f>'BIZARA ENTERPRISE'!E21</f>
        <v>JAMAA</v>
      </c>
      <c r="G1550" s="433">
        <f>'BIZARA ENTERPRISE'!F21</f>
        <v>0.32506666666666695</v>
      </c>
      <c r="H1550" s="433">
        <f>'BIZARA ENTERPRISE'!G21</f>
        <v>67</v>
      </c>
      <c r="I1550" s="433">
        <f>'BIZARA ENTERPRISE'!H21</f>
        <v>4966.2466666666678</v>
      </c>
      <c r="J1550" s="433">
        <f>'BIZARA ENTERPRISE'!I21</f>
        <v>0</v>
      </c>
      <c r="K1550" s="433">
        <f>'BIZARA ENTERPRISE'!J21</f>
        <v>0</v>
      </c>
      <c r="L1550" s="433">
        <f>'BIZARA ENTERPRISE'!K21</f>
        <v>0</v>
      </c>
      <c r="M1550" s="433">
        <f>'BIZARA ENTERPRISE'!L21</f>
        <v>74.12308457711444</v>
      </c>
      <c r="N1550" s="433">
        <f>'BIZARA ENTERPRISE'!M21</f>
        <v>10</v>
      </c>
      <c r="O1550" s="433">
        <f>'BIZARA ENTERPRISE'!N21</f>
        <v>7.7716350621236671E-3</v>
      </c>
      <c r="P1550" s="433">
        <f>'BIZARA ENTERPRISE'!O21</f>
        <v>0.97382651657656594</v>
      </c>
      <c r="Q1550" s="433" t="str">
        <f>'BIZARA ENTERPRISE'!P21</f>
        <v>C</v>
      </c>
      <c r="R1550" s="433">
        <f>'BIZARA ENTERPRISE'!Q21</f>
        <v>3.0454545454545454</v>
      </c>
      <c r="S1550" s="433">
        <f>'BIZARA ENTERPRISE'!R21</f>
        <v>1.4775757575757588E-2</v>
      </c>
      <c r="T1550" s="433">
        <f>'BIZARA ENTERPRISE'!S21</f>
        <v>225.73848484848489</v>
      </c>
      <c r="U1550" s="433">
        <f>'BIZARA ENTERPRISE'!T21</f>
        <v>30</v>
      </c>
      <c r="V1550" s="433">
        <f>'BIZARA ENTERPRISE'!U21</f>
        <v>4</v>
      </c>
      <c r="W1550" s="433">
        <f>'BIZARA ENTERPRISE'!V21</f>
        <v>34</v>
      </c>
      <c r="X1550" s="433">
        <f>'BIZARA ENTERPRISE'!W21</f>
        <v>103.54545454545455</v>
      </c>
      <c r="Y1550" s="433">
        <f>'BIZARA ENTERPRISE'!X21</f>
        <v>103.54545454545455</v>
      </c>
      <c r="Z1550" s="433">
        <f>'BIZARA ENTERPRISE'!Y21</f>
        <v>0.50237575757575803</v>
      </c>
      <c r="AA1550" s="433">
        <f>'BIZARA ENTERPRISE'!Z21</f>
        <v>0</v>
      </c>
      <c r="AB1550" s="446" t="str">
        <f>'BIZARA ENTERPRISE'!AA21</f>
        <v>VERY LOW-ORDER URGENTLY</v>
      </c>
      <c r="AC1550" s="433">
        <f>'BIZARA ENTERPRISE'!AB21</f>
        <v>7675.1084848484861</v>
      </c>
      <c r="AD1550" s="433">
        <f>'BIZARA ENTERPRISE'!AC21</f>
        <v>0</v>
      </c>
      <c r="AE1550" s="433">
        <f>'BIZARA ENTERPRISE'!AD21</f>
        <v>0</v>
      </c>
    </row>
    <row r="1551" spans="1:31" hidden="1">
      <c r="A1551" s="433" t="s">
        <v>563</v>
      </c>
      <c r="B1551" s="433" t="s">
        <v>342</v>
      </c>
      <c r="C1551" s="433" t="str">
        <f>'BIZARA ENTERPRISE'!B22</f>
        <v>W162</v>
      </c>
      <c r="D1551" s="433" t="str">
        <f>'BIZARA ENTERPRISE'!C22</f>
        <v>DETERGENT 5KG</v>
      </c>
      <c r="E1551" s="433" t="str">
        <f>'BIZARA ENTERPRISE'!D22</f>
        <v>DETERGENT</v>
      </c>
      <c r="F1551" s="433" t="str">
        <f>'BIZARA ENTERPRISE'!E22</f>
        <v>JAMAA</v>
      </c>
      <c r="G1551" s="433">
        <f>'BIZARA ENTERPRISE'!F22</f>
        <v>0.32500000000000012</v>
      </c>
      <c r="H1551" s="433">
        <f>'BIZARA ENTERPRISE'!G22</f>
        <v>65</v>
      </c>
      <c r="I1551" s="433">
        <f>'BIZARA ENTERPRISE'!H22</f>
        <v>5135</v>
      </c>
      <c r="J1551" s="433">
        <f>'BIZARA ENTERPRISE'!I22</f>
        <v>21</v>
      </c>
      <c r="K1551" s="433">
        <f>'BIZARA ENTERPRISE'!J22</f>
        <v>0.105</v>
      </c>
      <c r="L1551" s="433">
        <f>'BIZARA ENTERPRISE'!K22</f>
        <v>1659</v>
      </c>
      <c r="M1551" s="433">
        <f>'BIZARA ENTERPRISE'!L22</f>
        <v>79</v>
      </c>
      <c r="N1551" s="433">
        <f>'BIZARA ENTERPRISE'!M22</f>
        <v>12</v>
      </c>
      <c r="O1551" s="433">
        <f>'BIZARA ENTERPRISE'!N22</f>
        <v>7.7700412075169933E-3</v>
      </c>
      <c r="P1551" s="433">
        <f>'BIZARA ENTERPRISE'!O22</f>
        <v>0.98159655778408295</v>
      </c>
      <c r="Q1551" s="433" t="str">
        <f>'BIZARA ENTERPRISE'!P22</f>
        <v>C</v>
      </c>
      <c r="R1551" s="433">
        <f>'BIZARA ENTERPRISE'!Q22</f>
        <v>2.9545454545454546</v>
      </c>
      <c r="S1551" s="433">
        <f>'BIZARA ENTERPRISE'!R22</f>
        <v>1.4772727272727278E-2</v>
      </c>
      <c r="T1551" s="433">
        <f>'BIZARA ENTERPRISE'!S22</f>
        <v>233.40909090909091</v>
      </c>
      <c r="U1551" s="433">
        <f>'BIZARA ENTERPRISE'!T22</f>
        <v>30</v>
      </c>
      <c r="V1551" s="433">
        <f>'BIZARA ENTERPRISE'!U22</f>
        <v>4</v>
      </c>
      <c r="W1551" s="433">
        <f>'BIZARA ENTERPRISE'!V22</f>
        <v>34</v>
      </c>
      <c r="X1551" s="433">
        <f>'BIZARA ENTERPRISE'!W22</f>
        <v>100.45454545454545</v>
      </c>
      <c r="Y1551" s="433">
        <f>'BIZARA ENTERPRISE'!X22</f>
        <v>79.454545454545453</v>
      </c>
      <c r="Z1551" s="433">
        <f>'BIZARA ENTERPRISE'!Y22</f>
        <v>0.39727272727272744</v>
      </c>
      <c r="AA1551" s="433">
        <f>'BIZARA ENTERPRISE'!Z22</f>
        <v>0.20904977375565612</v>
      </c>
      <c r="AB1551" s="446" t="str">
        <f>'BIZARA ENTERPRISE'!AA22</f>
        <v>VERY LOW-ORDER URGENTLY</v>
      </c>
      <c r="AC1551" s="433">
        <f>'BIZARA ENTERPRISE'!AB22</f>
        <v>6276.909090909091</v>
      </c>
      <c r="AD1551" s="433">
        <f>'BIZARA ENTERPRISE'!AC22</f>
        <v>0</v>
      </c>
      <c r="AE1551" s="433">
        <f>'BIZARA ENTERPRISE'!AD22</f>
        <v>0</v>
      </c>
    </row>
    <row r="1552" spans="1:31" hidden="1">
      <c r="A1552" s="433" t="s">
        <v>563</v>
      </c>
      <c r="B1552" s="433" t="s">
        <v>342</v>
      </c>
      <c r="C1552" s="433" t="str">
        <f>'BIZARA ENTERPRISE'!B23</f>
        <v>W229</v>
      </c>
      <c r="D1552" s="433" t="str">
        <f>'BIZARA ENTERPRISE'!C23</f>
        <v xml:space="preserve">EAZZY DETERGENT 40PCH X 160G </v>
      </c>
      <c r="E1552" s="433" t="str">
        <f>'BIZARA ENTERPRISE'!D23</f>
        <v>DETERGENT</v>
      </c>
      <c r="F1552" s="433" t="str">
        <f>'BIZARA ENTERPRISE'!E23</f>
        <v>EAZZY</v>
      </c>
      <c r="G1552" s="433">
        <f>'BIZARA ENTERPRISE'!F23</f>
        <v>0.2922666666666664</v>
      </c>
      <c r="H1552" s="433">
        <f>'BIZARA ENTERPRISE'!G23</f>
        <v>45.666666666666671</v>
      </c>
      <c r="I1552" s="433">
        <f>'BIZARA ENTERPRISE'!H23</f>
        <v>2556.8766666666647</v>
      </c>
      <c r="J1552" s="433">
        <f>'BIZARA ENTERPRISE'!I23</f>
        <v>0</v>
      </c>
      <c r="K1552" s="433">
        <f>'BIZARA ENTERPRISE'!J23</f>
        <v>0</v>
      </c>
      <c r="L1552" s="433">
        <f>'BIZARA ENTERPRISE'!K23</f>
        <v>0</v>
      </c>
      <c r="M1552" s="433">
        <f>'BIZARA ENTERPRISE'!L23</f>
        <v>55.989999999999952</v>
      </c>
      <c r="N1552" s="433">
        <f>'BIZARA ENTERPRISE'!M23</f>
        <v>18</v>
      </c>
      <c r="O1552" s="433">
        <f>'BIZARA ENTERPRISE'!N23</f>
        <v>6.9874585956419396E-3</v>
      </c>
      <c r="P1552" s="433">
        <f>'BIZARA ENTERPRISE'!O23</f>
        <v>0.98858401637972493</v>
      </c>
      <c r="Q1552" s="433" t="str">
        <f>'BIZARA ENTERPRISE'!P23</f>
        <v>C</v>
      </c>
      <c r="R1552" s="433">
        <f>'BIZARA ENTERPRISE'!Q23</f>
        <v>2.0757575757575761</v>
      </c>
      <c r="S1552" s="433">
        <f>'BIZARA ENTERPRISE'!R23</f>
        <v>1.3284848484848472E-2</v>
      </c>
      <c r="T1552" s="433">
        <f>'BIZARA ENTERPRISE'!S23</f>
        <v>116.22166666666658</v>
      </c>
      <c r="U1552" s="433">
        <f>'BIZARA ENTERPRISE'!T23</f>
        <v>30</v>
      </c>
      <c r="V1552" s="433">
        <f>'BIZARA ENTERPRISE'!U23</f>
        <v>4</v>
      </c>
      <c r="W1552" s="433">
        <f>'BIZARA ENTERPRISE'!V23</f>
        <v>34</v>
      </c>
      <c r="X1552" s="433">
        <f>'BIZARA ENTERPRISE'!W23</f>
        <v>70.575757575757592</v>
      </c>
      <c r="Y1552" s="433">
        <f>'BIZARA ENTERPRISE'!X23</f>
        <v>70.575757575757592</v>
      </c>
      <c r="Z1552" s="433">
        <f>'BIZARA ENTERPRISE'!Y23</f>
        <v>0.45168484848484808</v>
      </c>
      <c r="AA1552" s="433">
        <f>'BIZARA ENTERPRISE'!Z23</f>
        <v>0</v>
      </c>
      <c r="AB1552" s="446" t="str">
        <f>'BIZARA ENTERPRISE'!AA23</f>
        <v>VERY LOW-ORDER URGENTLY</v>
      </c>
      <c r="AC1552" s="433">
        <f>'BIZARA ENTERPRISE'!AB23</f>
        <v>3951.5366666666641</v>
      </c>
      <c r="AD1552" s="433">
        <f>'BIZARA ENTERPRISE'!AC23</f>
        <v>0</v>
      </c>
      <c r="AE1552" s="433">
        <f>'BIZARA ENTERPRISE'!AD23</f>
        <v>0</v>
      </c>
    </row>
    <row r="1553" spans="1:31" hidden="1">
      <c r="A1553" s="433" t="s">
        <v>563</v>
      </c>
      <c r="B1553" s="433" t="s">
        <v>342</v>
      </c>
      <c r="C1553" s="433" t="str">
        <f>'BIZARA ENTERPRISE'!B24</f>
        <v>W196</v>
      </c>
      <c r="D1553" s="433" t="str">
        <f>'BIZARA ENTERPRISE'!C24</f>
        <v xml:space="preserve">JAMAA DETERGENT 40PCH X 160G </v>
      </c>
      <c r="E1553" s="433" t="str">
        <f>'BIZARA ENTERPRISE'!D24</f>
        <v>DETERGENT</v>
      </c>
      <c r="F1553" s="433" t="str">
        <f>'BIZARA ENTERPRISE'!E24</f>
        <v>JAMAA</v>
      </c>
      <c r="G1553" s="433">
        <f>'BIZARA ENTERPRISE'!F24</f>
        <v>0.15360000000000007</v>
      </c>
      <c r="H1553" s="433">
        <f>'BIZARA ENTERPRISE'!G24</f>
        <v>24</v>
      </c>
      <c r="I1553" s="433">
        <f>'BIZARA ENTERPRISE'!H24</f>
        <v>1343.7599999999986</v>
      </c>
      <c r="J1553" s="433">
        <f>'BIZARA ENTERPRISE'!I24</f>
        <v>0</v>
      </c>
      <c r="K1553" s="433">
        <f>'BIZARA ENTERPRISE'!J24</f>
        <v>0</v>
      </c>
      <c r="L1553" s="433">
        <f>'BIZARA ENTERPRISE'!K24</f>
        <v>0</v>
      </c>
      <c r="M1553" s="433">
        <f>'BIZARA ENTERPRISE'!L24</f>
        <v>55.989999999999945</v>
      </c>
      <c r="N1553" s="433">
        <f>'BIZARA ENTERPRISE'!M24</f>
        <v>18</v>
      </c>
      <c r="O1553" s="433">
        <f>'BIZARA ENTERPRISE'!N24</f>
        <v>3.6722410137680316E-3</v>
      </c>
      <c r="P1553" s="433">
        <f>'BIZARA ENTERPRISE'!O24</f>
        <v>0.99225625739349299</v>
      </c>
      <c r="Q1553" s="433" t="str">
        <f>'BIZARA ENTERPRISE'!P24</f>
        <v>C</v>
      </c>
      <c r="R1553" s="433">
        <f>'BIZARA ENTERPRISE'!Q24</f>
        <v>1.0909090909090908</v>
      </c>
      <c r="S1553" s="433">
        <f>'BIZARA ENTERPRISE'!R24</f>
        <v>6.9818181818181854E-3</v>
      </c>
      <c r="T1553" s="433">
        <f>'BIZARA ENTERPRISE'!S24</f>
        <v>61.079999999999934</v>
      </c>
      <c r="U1553" s="433">
        <f>'BIZARA ENTERPRISE'!T24</f>
        <v>30</v>
      </c>
      <c r="V1553" s="433">
        <f>'BIZARA ENTERPRISE'!U24</f>
        <v>4</v>
      </c>
      <c r="W1553" s="433">
        <f>'BIZARA ENTERPRISE'!V24</f>
        <v>34</v>
      </c>
      <c r="X1553" s="433">
        <f>'BIZARA ENTERPRISE'!W24</f>
        <v>37.090909090909086</v>
      </c>
      <c r="Y1553" s="433">
        <f>'BIZARA ENTERPRISE'!X24</f>
        <v>37.090909090909086</v>
      </c>
      <c r="Z1553" s="433">
        <f>'BIZARA ENTERPRISE'!Y24</f>
        <v>0.23738181818181825</v>
      </c>
      <c r="AA1553" s="433">
        <f>'BIZARA ENTERPRISE'!Z24</f>
        <v>0</v>
      </c>
      <c r="AB1553" s="446" t="str">
        <f>'BIZARA ENTERPRISE'!AA24</f>
        <v>VERY LOW-ORDER URGENTLY</v>
      </c>
      <c r="AC1553" s="433">
        <f>'BIZARA ENTERPRISE'!AB24</f>
        <v>2076.7199999999975</v>
      </c>
      <c r="AD1553" s="433">
        <f>'BIZARA ENTERPRISE'!AC24</f>
        <v>0</v>
      </c>
      <c r="AE1553" s="433">
        <f>'BIZARA ENTERPRISE'!AD24</f>
        <v>0</v>
      </c>
    </row>
    <row r="1554" spans="1:31" hidden="1">
      <c r="A1554" s="433" t="s">
        <v>563</v>
      </c>
      <c r="B1554" s="433" t="s">
        <v>342</v>
      </c>
      <c r="C1554" s="433" t="str">
        <f>'BIZARA ENTERPRISE'!B25</f>
        <v>W197</v>
      </c>
      <c r="D1554" s="433" t="str">
        <f>'BIZARA ENTERPRISE'!C25</f>
        <v>JAMAA DETERGENT 10PCH X 850G</v>
      </c>
      <c r="E1554" s="433" t="str">
        <f>'BIZARA ENTERPRISE'!D25</f>
        <v>DETERGENT</v>
      </c>
      <c r="F1554" s="433" t="str">
        <f>'BIZARA ENTERPRISE'!E25</f>
        <v>JAMAA</v>
      </c>
      <c r="G1554" s="433">
        <f>'BIZARA ENTERPRISE'!F25</f>
        <v>0.13600000000000004</v>
      </c>
      <c r="H1554" s="433">
        <f>'BIZARA ENTERPRISE'!G25</f>
        <v>16</v>
      </c>
      <c r="I1554" s="433">
        <f>'BIZARA ENTERPRISE'!H25</f>
        <v>2160</v>
      </c>
      <c r="J1554" s="433">
        <f>'BIZARA ENTERPRISE'!I25</f>
        <v>0</v>
      </c>
      <c r="K1554" s="433">
        <f>'BIZARA ENTERPRISE'!J25</f>
        <v>0</v>
      </c>
      <c r="L1554" s="433">
        <f>'BIZARA ENTERPRISE'!K25</f>
        <v>0</v>
      </c>
      <c r="M1554" s="433">
        <f>'BIZARA ENTERPRISE'!L25</f>
        <v>135</v>
      </c>
      <c r="N1554" s="433">
        <f>'BIZARA ENTERPRISE'!M25</f>
        <v>18</v>
      </c>
      <c r="O1554" s="433">
        <f>'BIZARA ENTERPRISE'!N25</f>
        <v>3.2514633976071109E-3</v>
      </c>
      <c r="P1554" s="433">
        <f>'BIZARA ENTERPRISE'!O25</f>
        <v>0.99550772079110006</v>
      </c>
      <c r="Q1554" s="433" t="str">
        <f>'BIZARA ENTERPRISE'!P25</f>
        <v>C</v>
      </c>
      <c r="R1554" s="433">
        <f>'BIZARA ENTERPRISE'!Q25</f>
        <v>0.72727272727272729</v>
      </c>
      <c r="S1554" s="433">
        <f>'BIZARA ENTERPRISE'!R25</f>
        <v>6.1818181818181833E-3</v>
      </c>
      <c r="T1554" s="433">
        <f>'BIZARA ENTERPRISE'!S25</f>
        <v>98.181818181818187</v>
      </c>
      <c r="U1554" s="433">
        <f>'BIZARA ENTERPRISE'!T25</f>
        <v>30</v>
      </c>
      <c r="V1554" s="433">
        <f>'BIZARA ENTERPRISE'!U25</f>
        <v>4</v>
      </c>
      <c r="W1554" s="433">
        <f>'BIZARA ENTERPRISE'!V25</f>
        <v>34</v>
      </c>
      <c r="X1554" s="433">
        <f>'BIZARA ENTERPRISE'!W25</f>
        <v>24.727272727272727</v>
      </c>
      <c r="Y1554" s="433">
        <f>'BIZARA ENTERPRISE'!X25</f>
        <v>24.727272727272727</v>
      </c>
      <c r="Z1554" s="433">
        <f>'BIZARA ENTERPRISE'!Y25</f>
        <v>0.21018181818181825</v>
      </c>
      <c r="AA1554" s="433">
        <f>'BIZARA ENTERPRISE'!Z25</f>
        <v>0</v>
      </c>
      <c r="AB1554" s="446" t="str">
        <f>'BIZARA ENTERPRISE'!AA25</f>
        <v>VERY LOW-ORDER URGENTLY</v>
      </c>
      <c r="AC1554" s="433">
        <f>'BIZARA ENTERPRISE'!AB25</f>
        <v>3338.181818181818</v>
      </c>
      <c r="AD1554" s="433">
        <f>'BIZARA ENTERPRISE'!AC25</f>
        <v>0</v>
      </c>
      <c r="AE1554" s="433">
        <f>'BIZARA ENTERPRISE'!AD25</f>
        <v>0</v>
      </c>
    </row>
    <row r="1555" spans="1:31" hidden="1">
      <c r="A1555" s="433" t="s">
        <v>563</v>
      </c>
      <c r="B1555" s="433" t="s">
        <v>342</v>
      </c>
      <c r="C1555" s="433" t="str">
        <f>'BIZARA ENTERPRISE'!B26</f>
        <v>W147</v>
      </c>
      <c r="D1555" s="433" t="str">
        <f>'BIZARA ENTERPRISE'!C26</f>
        <v>JAMAA DETERGENT 250G</v>
      </c>
      <c r="E1555" s="433" t="str">
        <f>'BIZARA ENTERPRISE'!D26</f>
        <v>DETERGENT</v>
      </c>
      <c r="F1555" s="433" t="str">
        <f>'BIZARA ENTERPRISE'!E26</f>
        <v>JAMAA</v>
      </c>
      <c r="G1555" s="433">
        <f>'BIZARA ENTERPRISE'!F26</f>
        <v>6.9999999999999993E-2</v>
      </c>
      <c r="H1555" s="433">
        <f>'BIZARA ENTERPRISE'!G26</f>
        <v>7</v>
      </c>
      <c r="I1555" s="433">
        <f>'BIZARA ENTERPRISE'!H26</f>
        <v>1295</v>
      </c>
      <c r="J1555" s="433">
        <f>'BIZARA ENTERPRISE'!I26</f>
        <v>0</v>
      </c>
      <c r="K1555" s="433">
        <f>'BIZARA ENTERPRISE'!J26</f>
        <v>0</v>
      </c>
      <c r="L1555" s="433">
        <f>'BIZARA ENTERPRISE'!K26</f>
        <v>0</v>
      </c>
      <c r="M1555" s="433">
        <f>'BIZARA ENTERPRISE'!L26</f>
        <v>185</v>
      </c>
      <c r="N1555" s="433">
        <f>'BIZARA ENTERPRISE'!M26</f>
        <v>100</v>
      </c>
      <c r="O1555" s="433">
        <f>'BIZARA ENTERPRISE'!N26</f>
        <v>1.6735473370036592E-3</v>
      </c>
      <c r="P1555" s="433">
        <f>'BIZARA ENTERPRISE'!O26</f>
        <v>0.9971812681281037</v>
      </c>
      <c r="Q1555" s="433" t="str">
        <f>'BIZARA ENTERPRISE'!P26</f>
        <v>C</v>
      </c>
      <c r="R1555" s="433">
        <f>'BIZARA ENTERPRISE'!Q26</f>
        <v>0.31818181818181818</v>
      </c>
      <c r="S1555" s="433">
        <f>'BIZARA ENTERPRISE'!R26</f>
        <v>3.1818181818181815E-3</v>
      </c>
      <c r="T1555" s="433">
        <f>'BIZARA ENTERPRISE'!S26</f>
        <v>58.863636363636367</v>
      </c>
      <c r="U1555" s="433">
        <f>'BIZARA ENTERPRISE'!T26</f>
        <v>30</v>
      </c>
      <c r="V1555" s="433">
        <f>'BIZARA ENTERPRISE'!U26</f>
        <v>4</v>
      </c>
      <c r="W1555" s="433">
        <f>'BIZARA ENTERPRISE'!V26</f>
        <v>34</v>
      </c>
      <c r="X1555" s="433">
        <f>'BIZARA ENTERPRISE'!W26</f>
        <v>10.818181818181818</v>
      </c>
      <c r="Y1555" s="433">
        <f>'BIZARA ENTERPRISE'!X26</f>
        <v>10.818181818181818</v>
      </c>
      <c r="Z1555" s="433">
        <f>'BIZARA ENTERPRISE'!Y26</f>
        <v>0.10818181818181817</v>
      </c>
      <c r="AA1555" s="433">
        <f>'BIZARA ENTERPRISE'!Z26</f>
        <v>0</v>
      </c>
      <c r="AB1555" s="446" t="str">
        <f>'BIZARA ENTERPRISE'!AA26</f>
        <v>VERY LOW-ORDER URGENTLY</v>
      </c>
      <c r="AC1555" s="433">
        <f>'BIZARA ENTERPRISE'!AB26</f>
        <v>2001.3636363636365</v>
      </c>
      <c r="AD1555" s="433">
        <f>'BIZARA ENTERPRISE'!AC26</f>
        <v>0</v>
      </c>
      <c r="AE1555" s="433">
        <f>'BIZARA ENTERPRISE'!AD26</f>
        <v>0</v>
      </c>
    </row>
    <row r="1556" spans="1:31" hidden="1">
      <c r="A1556" s="433" t="s">
        <v>563</v>
      </c>
      <c r="B1556" s="433" t="s">
        <v>342</v>
      </c>
      <c r="C1556" s="433" t="str">
        <f>'BIZARA ENTERPRISE'!B27</f>
        <v>W144</v>
      </c>
      <c r="D1556" s="433" t="str">
        <f>'BIZARA ENTERPRISE'!C27</f>
        <v>JAMAA DETERGENT 30G</v>
      </c>
      <c r="E1556" s="433" t="str">
        <f>'BIZARA ENTERPRISE'!D27</f>
        <v>DETERGENT</v>
      </c>
      <c r="F1556" s="433" t="str">
        <f>'BIZARA ENTERPRISE'!E27</f>
        <v>JAMAA</v>
      </c>
      <c r="G1556" s="433">
        <f>'BIZARA ENTERPRISE'!F27</f>
        <v>6.1499999999999999E-2</v>
      </c>
      <c r="H1556" s="433">
        <f>'BIZARA ENTERPRISE'!G27</f>
        <v>13.666666666666666</v>
      </c>
      <c r="I1556" s="433">
        <f>'BIZARA ENTERPRISE'!H27</f>
        <v>2514.6666666666665</v>
      </c>
      <c r="J1556" s="433">
        <f>'BIZARA ENTERPRISE'!I27</f>
        <v>0</v>
      </c>
      <c r="K1556" s="433">
        <f>'BIZARA ENTERPRISE'!J27</f>
        <v>0</v>
      </c>
      <c r="L1556" s="433">
        <f>'BIZARA ENTERPRISE'!K27</f>
        <v>0</v>
      </c>
      <c r="M1556" s="433">
        <f>'BIZARA ENTERPRISE'!L27</f>
        <v>184</v>
      </c>
      <c r="N1556" s="433">
        <f>'BIZARA ENTERPRISE'!M27</f>
        <v>36</v>
      </c>
      <c r="O1556" s="433">
        <f>'BIZARA ENTERPRISE'!N27</f>
        <v>1.470330874653215E-3</v>
      </c>
      <c r="P1556" s="433">
        <f>'BIZARA ENTERPRISE'!O27</f>
        <v>0.99865159900275691</v>
      </c>
      <c r="Q1556" s="433" t="str">
        <f>'BIZARA ENTERPRISE'!P27</f>
        <v>C</v>
      </c>
      <c r="R1556" s="433">
        <f>'BIZARA ENTERPRISE'!Q27</f>
        <v>0.62121212121212122</v>
      </c>
      <c r="S1556" s="433">
        <f>'BIZARA ENTERPRISE'!R27</f>
        <v>2.7954545454545454E-3</v>
      </c>
      <c r="T1556" s="433">
        <f>'BIZARA ENTERPRISE'!S27</f>
        <v>114.3030303030303</v>
      </c>
      <c r="U1556" s="433">
        <f>'BIZARA ENTERPRISE'!T27</f>
        <v>30</v>
      </c>
      <c r="V1556" s="433">
        <f>'BIZARA ENTERPRISE'!U27</f>
        <v>4</v>
      </c>
      <c r="W1556" s="433">
        <f>'BIZARA ENTERPRISE'!V27</f>
        <v>34</v>
      </c>
      <c r="X1556" s="433">
        <f>'BIZARA ENTERPRISE'!W27</f>
        <v>21.121212121212121</v>
      </c>
      <c r="Y1556" s="433">
        <f>'BIZARA ENTERPRISE'!X27</f>
        <v>21.121212121212121</v>
      </c>
      <c r="Z1556" s="433">
        <f>'BIZARA ENTERPRISE'!Y27</f>
        <v>9.5045454545454544E-2</v>
      </c>
      <c r="AA1556" s="433">
        <f>'BIZARA ENTERPRISE'!Z27</f>
        <v>0</v>
      </c>
      <c r="AB1556" s="446" t="str">
        <f>'BIZARA ENTERPRISE'!AA27</f>
        <v>VERY LOW-ORDER URGENTLY</v>
      </c>
      <c r="AC1556" s="433">
        <f>'BIZARA ENTERPRISE'!AB27</f>
        <v>3886.3030303030305</v>
      </c>
      <c r="AD1556" s="433">
        <f>'BIZARA ENTERPRISE'!AC27</f>
        <v>0</v>
      </c>
      <c r="AE1556" s="433">
        <f>'BIZARA ENTERPRISE'!AD27</f>
        <v>0</v>
      </c>
    </row>
    <row r="1557" spans="1:31" hidden="1">
      <c r="A1557" s="433" t="s">
        <v>563</v>
      </c>
      <c r="B1557" s="433" t="s">
        <v>342</v>
      </c>
      <c r="C1557" s="433" t="str">
        <f>'BIZARA ENTERPRISE'!B28</f>
        <v>W238</v>
      </c>
      <c r="D1557" s="433" t="str">
        <f>'BIZARA ENTERPRISE'!C28</f>
        <v>ALIFE ALOE VERA 18X200G</v>
      </c>
      <c r="E1557" s="433" t="str">
        <f>'BIZARA ENTERPRISE'!D28</f>
        <v>SOAP</v>
      </c>
      <c r="F1557" s="433" t="str">
        <f>'BIZARA ENTERPRISE'!E28</f>
        <v>ALIFE</v>
      </c>
      <c r="G1557" s="433">
        <f>'BIZARA ENTERPRISE'!F28</f>
        <v>5.6399999999999985E-2</v>
      </c>
      <c r="H1557" s="433">
        <f>'BIZARA ENTERPRISE'!G28</f>
        <v>15.666666666666666</v>
      </c>
      <c r="I1557" s="433">
        <f>'BIZARA ENTERPRISE'!H28</f>
        <v>1566.6666666666667</v>
      </c>
      <c r="J1557" s="433">
        <f>'BIZARA ENTERPRISE'!I28</f>
        <v>0</v>
      </c>
      <c r="K1557" s="433">
        <f>'BIZARA ENTERPRISE'!J28</f>
        <v>0</v>
      </c>
      <c r="L1557" s="433">
        <f>'BIZARA ENTERPRISE'!K28</f>
        <v>0</v>
      </c>
      <c r="M1557" s="433">
        <f>'BIZARA ENTERPRISE'!L28</f>
        <v>100.00000000000001</v>
      </c>
      <c r="N1557" s="433">
        <f>'BIZARA ENTERPRISE'!M28</f>
        <v>16</v>
      </c>
      <c r="O1557" s="433">
        <f>'BIZARA ENTERPRISE'!N28</f>
        <v>1.3484009972429482E-3</v>
      </c>
      <c r="P1557" s="433">
        <f>'BIZARA ENTERPRISE'!O28</f>
        <v>0.99999999999999989</v>
      </c>
      <c r="Q1557" s="433" t="str">
        <f>'BIZARA ENTERPRISE'!P28</f>
        <v>C</v>
      </c>
      <c r="R1557" s="433">
        <f>'BIZARA ENTERPRISE'!Q28</f>
        <v>0.71212121212121204</v>
      </c>
      <c r="S1557" s="433">
        <f>'BIZARA ENTERPRISE'!R28</f>
        <v>2.563636363636363E-3</v>
      </c>
      <c r="T1557" s="433">
        <f>'BIZARA ENTERPRISE'!S28</f>
        <v>71.212121212121218</v>
      </c>
      <c r="U1557" s="433">
        <f>'BIZARA ENTERPRISE'!T28</f>
        <v>30</v>
      </c>
      <c r="V1557" s="433">
        <f>'BIZARA ENTERPRISE'!U28</f>
        <v>4</v>
      </c>
      <c r="W1557" s="433">
        <f>'BIZARA ENTERPRISE'!V28</f>
        <v>34</v>
      </c>
      <c r="X1557" s="433">
        <f>'BIZARA ENTERPRISE'!W28</f>
        <v>24.212121212121211</v>
      </c>
      <c r="Y1557" s="433">
        <f>'BIZARA ENTERPRISE'!X28</f>
        <v>24.212121212121211</v>
      </c>
      <c r="Z1557" s="433">
        <f>'BIZARA ENTERPRISE'!Y28</f>
        <v>8.7163636363636346E-2</v>
      </c>
      <c r="AA1557" s="433">
        <f>'BIZARA ENTERPRISE'!Z28</f>
        <v>0</v>
      </c>
      <c r="AB1557" s="446" t="str">
        <f>'BIZARA ENTERPRISE'!AA28</f>
        <v>VERY LOW-ORDER URGENTLY</v>
      </c>
      <c r="AC1557" s="433">
        <f>'BIZARA ENTERPRISE'!AB28</f>
        <v>2421.2121212121215</v>
      </c>
      <c r="AD1557" s="433">
        <f>'BIZARA ENTERPRISE'!AC28</f>
        <v>0</v>
      </c>
      <c r="AE1557" s="433">
        <f>'BIZARA ENTERPRISE'!AD28</f>
        <v>0</v>
      </c>
    </row>
    <row r="1558" spans="1:31" hidden="1">
      <c r="A1558" s="433" t="s">
        <v>564</v>
      </c>
      <c r="B1558" s="433" t="s">
        <v>151</v>
      </c>
      <c r="C1558" s="433" t="str">
        <f>'GIANT TRADERS - OBUASI'!B5</f>
        <v>W086</v>
      </c>
      <c r="D1558" s="433" t="str">
        <f>'GIANT TRADERS - OBUASI'!C5</f>
        <v>JAMAA CLASSI 24 X 300G</v>
      </c>
      <c r="E1558" s="433" t="str">
        <f>'GIANT TRADERS - OBUASI'!D5</f>
        <v>SOAP</v>
      </c>
      <c r="F1558" s="433" t="str">
        <f>'GIANT TRADERS - OBUASI'!E5</f>
        <v>JAMAA</v>
      </c>
      <c r="G1558" s="433">
        <f>'GIANT TRADERS - OBUASI'!F5</f>
        <v>2.6184000000000012</v>
      </c>
      <c r="H1558" s="433">
        <f>'GIANT TRADERS - OBUASI'!G5</f>
        <v>363.66666666666669</v>
      </c>
      <c r="I1558" s="433">
        <f>'GIANT TRADERS - OBUASI'!H5</f>
        <v>37094</v>
      </c>
      <c r="J1558" s="433">
        <f>'GIANT TRADERS - OBUASI'!I5</f>
        <v>0</v>
      </c>
      <c r="K1558" s="433">
        <f>'GIANT TRADERS - OBUASI'!J5</f>
        <v>0</v>
      </c>
      <c r="L1558" s="433">
        <f>'GIANT TRADERS - OBUASI'!K5</f>
        <v>0</v>
      </c>
      <c r="M1558" s="433">
        <f>'GIANT TRADERS - OBUASI'!L5</f>
        <v>102</v>
      </c>
      <c r="N1558" s="433">
        <f>'GIANT TRADERS - OBUASI'!M5</f>
        <v>5</v>
      </c>
      <c r="O1558" s="433">
        <f>'GIANT TRADERS - OBUASI'!N5</f>
        <v>0.13964931580688669</v>
      </c>
      <c r="P1558" s="433">
        <f>'GIANT TRADERS - OBUASI'!O5</f>
        <v>0.13964931580688669</v>
      </c>
      <c r="Q1558" s="433" t="str">
        <f>'GIANT TRADERS - OBUASI'!P5</f>
        <v>A</v>
      </c>
      <c r="R1558" s="433">
        <f>'GIANT TRADERS - OBUASI'!Q5</f>
        <v>16.530303030303031</v>
      </c>
      <c r="S1558" s="433">
        <f>'GIANT TRADERS - OBUASI'!R5</f>
        <v>0.11901818181818187</v>
      </c>
      <c r="T1558" s="433">
        <f>'GIANT TRADERS - OBUASI'!S5</f>
        <v>1686.090909090909</v>
      </c>
      <c r="U1558" s="433">
        <f>'GIANT TRADERS - OBUASI'!T5</f>
        <v>7</v>
      </c>
      <c r="V1558" s="433">
        <f>'GIANT TRADERS - OBUASI'!U5</f>
        <v>3</v>
      </c>
      <c r="W1558" s="433">
        <f>'GIANT TRADERS - OBUASI'!V5</f>
        <v>10</v>
      </c>
      <c r="X1558" s="433">
        <f>'GIANT TRADERS - OBUASI'!W5</f>
        <v>165.30303030303031</v>
      </c>
      <c r="Y1558" s="433">
        <f>'GIANT TRADERS - OBUASI'!X5</f>
        <v>165.30303030303031</v>
      </c>
      <c r="Z1558" s="433">
        <f>'GIANT TRADERS - OBUASI'!Y5</f>
        <v>1.1901818181818187</v>
      </c>
      <c r="AA1558" s="433">
        <f>'GIANT TRADERS - OBUASI'!Z5</f>
        <v>0</v>
      </c>
      <c r="AB1558" s="446" t="str">
        <f>'GIANT TRADERS - OBUASI'!AA5</f>
        <v>VERY LOW-ORDER URGENTLY</v>
      </c>
      <c r="AC1558" s="433">
        <f>'GIANT TRADERS - OBUASI'!AB5</f>
        <v>16860.909090909092</v>
      </c>
      <c r="AD1558" s="433">
        <f>'GIANT TRADERS - OBUASI'!AC5</f>
        <v>0</v>
      </c>
      <c r="AE1558" s="433">
        <f>'GIANT TRADERS - OBUASI'!AD5</f>
        <v>0</v>
      </c>
    </row>
    <row r="1559" spans="1:31" hidden="1">
      <c r="A1559" s="433" t="s">
        <v>564</v>
      </c>
      <c r="B1559" s="433" t="s">
        <v>151</v>
      </c>
      <c r="C1559" s="433" t="str">
        <f>'GIANT TRADERS - OBUASI'!B6</f>
        <v>W193</v>
      </c>
      <c r="D1559" s="433" t="str">
        <f>'GIANT TRADERS - OBUASI'!C6</f>
        <v>JAMAA WHITE 24X300G</v>
      </c>
      <c r="E1559" s="433" t="str">
        <f>'GIANT TRADERS - OBUASI'!D6</f>
        <v>SOAP</v>
      </c>
      <c r="F1559" s="433" t="str">
        <f>'GIANT TRADERS - OBUASI'!E6</f>
        <v>JAMAA</v>
      </c>
      <c r="G1559" s="433">
        <f>'GIANT TRADERS - OBUASI'!F6</f>
        <v>2.3136000000000001</v>
      </c>
      <c r="H1559" s="433">
        <f>'GIANT TRADERS - OBUASI'!G6</f>
        <v>321.33333333333331</v>
      </c>
      <c r="I1559" s="433">
        <f>'GIANT TRADERS - OBUASI'!H6</f>
        <v>321.33333333333331</v>
      </c>
      <c r="J1559" s="433">
        <f>'GIANT TRADERS - OBUASI'!I6</f>
        <v>0</v>
      </c>
      <c r="K1559" s="433">
        <f>'GIANT TRADERS - OBUASI'!J6</f>
        <v>0</v>
      </c>
      <c r="L1559" s="433">
        <f>'GIANT TRADERS - OBUASI'!K6</f>
        <v>0</v>
      </c>
      <c r="M1559" s="433">
        <f>'GIANT TRADERS - OBUASI'!L6</f>
        <v>1</v>
      </c>
      <c r="N1559" s="433">
        <f>'GIANT TRADERS - OBUASI'!M6</f>
        <v>1</v>
      </c>
      <c r="O1559" s="433">
        <f>'GIANT TRADERS - OBUASI'!N6</f>
        <v>0.12339316263779899</v>
      </c>
      <c r="P1559" s="433">
        <f>'GIANT TRADERS - OBUASI'!O6</f>
        <v>0.2630424784446857</v>
      </c>
      <c r="Q1559" s="433" t="str">
        <f>'GIANT TRADERS - OBUASI'!P6</f>
        <v>A</v>
      </c>
      <c r="R1559" s="433">
        <f>'GIANT TRADERS - OBUASI'!Q6</f>
        <v>14.606060606060606</v>
      </c>
      <c r="S1559" s="433">
        <f>'GIANT TRADERS - OBUASI'!R6</f>
        <v>0.10516363636363636</v>
      </c>
      <c r="T1559" s="433">
        <f>'GIANT TRADERS - OBUASI'!S6</f>
        <v>14.606060606060606</v>
      </c>
      <c r="U1559" s="433">
        <f>'GIANT TRADERS - OBUASI'!T6</f>
        <v>7</v>
      </c>
      <c r="V1559" s="433">
        <f>'GIANT TRADERS - OBUASI'!U6</f>
        <v>3</v>
      </c>
      <c r="W1559" s="433">
        <f>'GIANT TRADERS - OBUASI'!V6</f>
        <v>10</v>
      </c>
      <c r="X1559" s="433">
        <f>'GIANT TRADERS - OBUASI'!W6</f>
        <v>146.06060606060606</v>
      </c>
      <c r="Y1559" s="433">
        <f>'GIANT TRADERS - OBUASI'!X6</f>
        <v>146.06060606060606</v>
      </c>
      <c r="Z1559" s="433">
        <f>'GIANT TRADERS - OBUASI'!Y6</f>
        <v>1.0516363636363637</v>
      </c>
      <c r="AA1559" s="433">
        <f>'GIANT TRADERS - OBUASI'!Z6</f>
        <v>0</v>
      </c>
      <c r="AB1559" s="446" t="str">
        <f>'GIANT TRADERS - OBUASI'!AA6</f>
        <v>VERY LOW-ORDER URGENTLY</v>
      </c>
      <c r="AC1559" s="433">
        <f>'GIANT TRADERS - OBUASI'!AB6</f>
        <v>146.06060606060606</v>
      </c>
      <c r="AD1559" s="433">
        <f>'GIANT TRADERS - OBUASI'!AC6</f>
        <v>0</v>
      </c>
      <c r="AE1559" s="433">
        <f>'GIANT TRADERS - OBUASI'!AD6</f>
        <v>0</v>
      </c>
    </row>
    <row r="1560" spans="1:31" hidden="1">
      <c r="A1560" s="433" t="s">
        <v>564</v>
      </c>
      <c r="B1560" s="433" t="s">
        <v>151</v>
      </c>
      <c r="C1560" s="433" t="str">
        <f>'GIANT TRADERS - OBUASI'!B7</f>
        <v>W184</v>
      </c>
      <c r="D1560" s="433" t="str">
        <f>'GIANT TRADERS - OBUASI'!C7</f>
        <v>JAMAA WHITE 200GM</v>
      </c>
      <c r="E1560" s="433" t="str">
        <f>'GIANT TRADERS - OBUASI'!D7</f>
        <v>SOAP</v>
      </c>
      <c r="F1560" s="433" t="str">
        <f>'GIANT TRADERS - OBUASI'!E7</f>
        <v>JAMAA</v>
      </c>
      <c r="G1560" s="433">
        <f>'GIANT TRADERS - OBUASI'!F7</f>
        <v>2.2598400000000001</v>
      </c>
      <c r="H1560" s="433">
        <f>'GIANT TRADERS - OBUASI'!G7</f>
        <v>428</v>
      </c>
      <c r="I1560" s="433">
        <f>'GIANT TRADERS - OBUASI'!H7</f>
        <v>29960</v>
      </c>
      <c r="J1560" s="433">
        <f>'GIANT TRADERS - OBUASI'!I7</f>
        <v>262</v>
      </c>
      <c r="K1560" s="433">
        <f>'GIANT TRADERS - OBUASI'!J7</f>
        <v>1.3833600000000001</v>
      </c>
      <c r="L1560" s="433">
        <f>'GIANT TRADERS - OBUASI'!K7</f>
        <v>18340</v>
      </c>
      <c r="M1560" s="433">
        <f>'GIANT TRADERS - OBUASI'!L7</f>
        <v>70</v>
      </c>
      <c r="N1560" s="433">
        <f>'GIANT TRADERS - OBUASI'!M7</f>
        <v>12</v>
      </c>
      <c r="O1560" s="433">
        <f>'GIANT TRADERS - OBUASI'!N7</f>
        <v>0.1205259356221489</v>
      </c>
      <c r="P1560" s="433">
        <f>'GIANT TRADERS - OBUASI'!O7</f>
        <v>0.38356841406683462</v>
      </c>
      <c r="Q1560" s="433" t="str">
        <f>'GIANT TRADERS - OBUASI'!P7</f>
        <v>A</v>
      </c>
      <c r="R1560" s="433">
        <f>'GIANT TRADERS - OBUASI'!Q7</f>
        <v>19.454545454545453</v>
      </c>
      <c r="S1560" s="433">
        <f>'GIANT TRADERS - OBUASI'!R7</f>
        <v>0.10272000000000001</v>
      </c>
      <c r="T1560" s="433">
        <f>'GIANT TRADERS - OBUASI'!S7</f>
        <v>1361.8181818181818</v>
      </c>
      <c r="U1560" s="433">
        <f>'GIANT TRADERS - OBUASI'!T7</f>
        <v>7</v>
      </c>
      <c r="V1560" s="433">
        <f>'GIANT TRADERS - OBUASI'!U7</f>
        <v>3</v>
      </c>
      <c r="W1560" s="433">
        <f>'GIANT TRADERS - OBUASI'!V7</f>
        <v>10</v>
      </c>
      <c r="X1560" s="433">
        <f>'GIANT TRADERS - OBUASI'!W7</f>
        <v>194.54545454545453</v>
      </c>
      <c r="Y1560" s="433">
        <f>'GIANT TRADERS - OBUASI'!X7</f>
        <v>0</v>
      </c>
      <c r="Z1560" s="433">
        <f>'GIANT TRADERS - OBUASI'!Y7</f>
        <v>0</v>
      </c>
      <c r="AA1560" s="433">
        <f>'GIANT TRADERS - OBUASI'!Z7</f>
        <v>1.346728971962617</v>
      </c>
      <c r="AB1560" s="446" t="str">
        <f>'GIANT TRADERS - OBUASI'!AA7</f>
        <v>HIGH-DON’T ORDER</v>
      </c>
      <c r="AC1560" s="433">
        <f>'GIANT TRADERS - OBUASI'!AB7</f>
        <v>0</v>
      </c>
      <c r="AD1560" s="433">
        <f>'GIANT TRADERS - OBUASI'!AC7</f>
        <v>0</v>
      </c>
      <c r="AE1560" s="433">
        <f>'GIANT TRADERS - OBUASI'!AD7</f>
        <v>0</v>
      </c>
    </row>
    <row r="1561" spans="1:31" hidden="1">
      <c r="A1561" s="433" t="s">
        <v>564</v>
      </c>
      <c r="B1561" s="433" t="s">
        <v>151</v>
      </c>
      <c r="C1561" s="433" t="str">
        <f>'GIANT TRADERS - OBUASI'!B8</f>
        <v>W168</v>
      </c>
      <c r="D1561" s="433" t="str">
        <f>'GIANT TRADERS - OBUASI'!C8</f>
        <v>JAMAA 24 X 200G</v>
      </c>
      <c r="E1561" s="433" t="str">
        <f>'GIANT TRADERS - OBUASI'!D8</f>
        <v>SOAP</v>
      </c>
      <c r="F1561" s="433" t="str">
        <f>'GIANT TRADERS - OBUASI'!E8</f>
        <v>JAMAA</v>
      </c>
      <c r="G1561" s="433">
        <f>'GIANT TRADERS - OBUASI'!F8</f>
        <v>2.2576000000000018</v>
      </c>
      <c r="H1561" s="433">
        <f>'GIANT TRADERS - OBUASI'!G8</f>
        <v>470.33333333333331</v>
      </c>
      <c r="I1561" s="433">
        <f>'GIANT TRADERS - OBUASI'!H8</f>
        <v>32923.333333333336</v>
      </c>
      <c r="J1561" s="433">
        <f>'GIANT TRADERS - OBUASI'!I8</f>
        <v>30</v>
      </c>
      <c r="K1561" s="433">
        <f>'GIANT TRADERS - OBUASI'!J8</f>
        <v>0.14399999999999999</v>
      </c>
      <c r="L1561" s="433">
        <f>'GIANT TRADERS - OBUASI'!K8</f>
        <v>2100.0000000000005</v>
      </c>
      <c r="M1561" s="433">
        <f>'GIANT TRADERS - OBUASI'!L8</f>
        <v>70.000000000000014</v>
      </c>
      <c r="N1561" s="433">
        <f>'GIANT TRADERS - OBUASI'!M8</f>
        <v>4</v>
      </c>
      <c r="O1561" s="433">
        <f>'GIANT TRADERS - OBUASI'!N8</f>
        <v>0.12040646782983024</v>
      </c>
      <c r="P1561" s="433">
        <f>'GIANT TRADERS - OBUASI'!O8</f>
        <v>0.50397488189666484</v>
      </c>
      <c r="Q1561" s="433" t="str">
        <f>'GIANT TRADERS - OBUASI'!P8</f>
        <v>B</v>
      </c>
      <c r="R1561" s="433">
        <f>'GIANT TRADERS - OBUASI'!Q8</f>
        <v>21.378787878787879</v>
      </c>
      <c r="S1561" s="433">
        <f>'GIANT TRADERS - OBUASI'!R8</f>
        <v>0.1026181818181819</v>
      </c>
      <c r="T1561" s="433">
        <f>'GIANT TRADERS - OBUASI'!S8</f>
        <v>1496.5151515151517</v>
      </c>
      <c r="U1561" s="433">
        <f>'GIANT TRADERS - OBUASI'!T8</f>
        <v>14</v>
      </c>
      <c r="V1561" s="433">
        <f>'GIANT TRADERS - OBUASI'!U8</f>
        <v>3</v>
      </c>
      <c r="W1561" s="433">
        <f>'GIANT TRADERS - OBUASI'!V8</f>
        <v>17</v>
      </c>
      <c r="X1561" s="433">
        <f>'GIANT TRADERS - OBUASI'!W8</f>
        <v>363.43939393939394</v>
      </c>
      <c r="Y1561" s="433">
        <f>'GIANT TRADERS - OBUASI'!X8</f>
        <v>333.43939393939394</v>
      </c>
      <c r="Z1561" s="433">
        <f>'GIANT TRADERS - OBUASI'!Y8</f>
        <v>1.6005090909090924</v>
      </c>
      <c r="AA1561" s="433">
        <f>'GIANT TRADERS - OBUASI'!Z8</f>
        <v>8.254471171884771E-2</v>
      </c>
      <c r="AB1561" s="446" t="str">
        <f>'GIANT TRADERS - OBUASI'!AA8</f>
        <v>VERY LOW-ORDER URGENTLY</v>
      </c>
      <c r="AC1561" s="433">
        <f>'GIANT TRADERS - OBUASI'!AB8</f>
        <v>23340.75757575758</v>
      </c>
      <c r="AD1561" s="433">
        <f>'GIANT TRADERS - OBUASI'!AC8</f>
        <v>0</v>
      </c>
      <c r="AE1561" s="433">
        <f>'GIANT TRADERS - OBUASI'!AD8</f>
        <v>0</v>
      </c>
    </row>
    <row r="1562" spans="1:31" hidden="1">
      <c r="A1562" s="433" t="s">
        <v>564</v>
      </c>
      <c r="B1562" s="433" t="s">
        <v>151</v>
      </c>
      <c r="C1562" s="433" t="str">
        <f>'GIANT TRADERS - OBUASI'!B9</f>
        <v>W140</v>
      </c>
      <c r="D1562" s="433" t="str">
        <f>'GIANT TRADERS - OBUASI'!C9</f>
        <v>JAMAA CLASSIC 130G</v>
      </c>
      <c r="E1562" s="433" t="str">
        <f>'GIANT TRADERS - OBUASI'!D9</f>
        <v>SOAP</v>
      </c>
      <c r="F1562" s="433" t="str">
        <f>'GIANT TRADERS - OBUASI'!E9</f>
        <v>JAMAA</v>
      </c>
      <c r="G1562" s="433">
        <f>'GIANT TRADERS - OBUASI'!F9</f>
        <v>2.25264</v>
      </c>
      <c r="H1562" s="433">
        <f>'GIANT TRADERS - OBUASI'!G9</f>
        <v>361</v>
      </c>
      <c r="I1562" s="433">
        <f>'GIANT TRADERS - OBUASI'!H9</f>
        <v>32490</v>
      </c>
      <c r="J1562" s="433">
        <f>'GIANT TRADERS - OBUASI'!I9</f>
        <v>800</v>
      </c>
      <c r="K1562" s="433">
        <f>'GIANT TRADERS - OBUASI'!J9</f>
        <v>4.992</v>
      </c>
      <c r="L1562" s="433">
        <f>'GIANT TRADERS - OBUASI'!K9</f>
        <v>72000</v>
      </c>
      <c r="M1562" s="433">
        <f>'GIANT TRADERS - OBUASI'!L9</f>
        <v>90</v>
      </c>
      <c r="N1562" s="433">
        <f>'GIANT TRADERS - OBUASI'!M9</f>
        <v>5</v>
      </c>
      <c r="O1562" s="433">
        <f>'GIANT TRADERS - OBUASI'!N9</f>
        <v>0.12014193200398146</v>
      </c>
      <c r="P1562" s="433">
        <f>'GIANT TRADERS - OBUASI'!O9</f>
        <v>0.62411681390064633</v>
      </c>
      <c r="Q1562" s="433" t="str">
        <f>'GIANT TRADERS - OBUASI'!P9</f>
        <v>B</v>
      </c>
      <c r="R1562" s="433">
        <f>'GIANT TRADERS - OBUASI'!Q9</f>
        <v>16.40909090909091</v>
      </c>
      <c r="S1562" s="433">
        <f>'GIANT TRADERS - OBUASI'!R9</f>
        <v>0.10239272727272727</v>
      </c>
      <c r="T1562" s="433">
        <f>'GIANT TRADERS - OBUASI'!S9</f>
        <v>1476.8181818181818</v>
      </c>
      <c r="U1562" s="433">
        <f>'GIANT TRADERS - OBUASI'!T9</f>
        <v>14</v>
      </c>
      <c r="V1562" s="433">
        <f>'GIANT TRADERS - OBUASI'!U9</f>
        <v>3</v>
      </c>
      <c r="W1562" s="433">
        <f>'GIANT TRADERS - OBUASI'!V9</f>
        <v>17</v>
      </c>
      <c r="X1562" s="433">
        <f>'GIANT TRADERS - OBUASI'!W9</f>
        <v>278.9545454545455</v>
      </c>
      <c r="Y1562" s="433">
        <f>'GIANT TRADERS - OBUASI'!X9</f>
        <v>0</v>
      </c>
      <c r="Z1562" s="433">
        <f>'GIANT TRADERS - OBUASI'!Y9</f>
        <v>0</v>
      </c>
      <c r="AA1562" s="433">
        <f>'GIANT TRADERS - OBUASI'!Z9</f>
        <v>2.8678507414045948</v>
      </c>
      <c r="AB1562" s="446" t="str">
        <f>'GIANT TRADERS - OBUASI'!AA9</f>
        <v>VERY HIGH-DON’T ORDER</v>
      </c>
      <c r="AC1562" s="433">
        <f>'GIANT TRADERS - OBUASI'!AB9</f>
        <v>0</v>
      </c>
      <c r="AD1562" s="433">
        <f>'GIANT TRADERS - OBUASI'!AC9</f>
        <v>0</v>
      </c>
      <c r="AE1562" s="433">
        <f>'GIANT TRADERS - OBUASI'!AD9</f>
        <v>0</v>
      </c>
    </row>
    <row r="1563" spans="1:31" hidden="1">
      <c r="A1563" s="433" t="s">
        <v>564</v>
      </c>
      <c r="B1563" s="433" t="s">
        <v>151</v>
      </c>
      <c r="C1563" s="433" t="str">
        <f>'GIANT TRADERS - OBUASI'!B10</f>
        <v>W234</v>
      </c>
      <c r="D1563" s="433" t="str">
        <f>'GIANT TRADERS - OBUASI'!C10</f>
        <v>JAMAA BLUE SOAP LAMINATED 24 X 200G</v>
      </c>
      <c r="E1563" s="433" t="str">
        <f>'GIANT TRADERS - OBUASI'!D10</f>
        <v>SOAP</v>
      </c>
      <c r="F1563" s="433" t="str">
        <f>'GIANT TRADERS - OBUASI'!E10</f>
        <v>JAMAA</v>
      </c>
      <c r="G1563" s="433">
        <f>'GIANT TRADERS - OBUASI'!F10</f>
        <v>2.0579333333333434</v>
      </c>
      <c r="H1563" s="433">
        <f>'GIANT TRADERS - OBUASI'!G10</f>
        <v>428.33333333333331</v>
      </c>
      <c r="I1563" s="433">
        <f>'GIANT TRADERS - OBUASI'!H10</f>
        <v>31692.173333333179</v>
      </c>
      <c r="J1563" s="433">
        <f>'GIANT TRADERS - OBUASI'!I10</f>
        <v>150</v>
      </c>
      <c r="K1563" s="433">
        <f>'GIANT TRADERS - OBUASI'!J10</f>
        <v>0.72</v>
      </c>
      <c r="L1563" s="433">
        <f>'GIANT TRADERS - OBUASI'!K10</f>
        <v>11098.426459143915</v>
      </c>
      <c r="M1563" s="433">
        <f>'GIANT TRADERS - OBUASI'!L10</f>
        <v>73.9895097276261</v>
      </c>
      <c r="N1563" s="433">
        <f>'GIANT TRADERS - OBUASI'!M10</f>
        <v>1</v>
      </c>
      <c r="O1563" s="433">
        <f>'GIANT TRADERS - OBUASI'!N10</f>
        <v>0.10975747860379886</v>
      </c>
      <c r="P1563" s="433">
        <f>'GIANT TRADERS - OBUASI'!O10</f>
        <v>0.73387429250444525</v>
      </c>
      <c r="Q1563" s="433" t="str">
        <f>'GIANT TRADERS - OBUASI'!P10</f>
        <v>B</v>
      </c>
      <c r="R1563" s="433">
        <f>'GIANT TRADERS - OBUASI'!Q10</f>
        <v>19.469696969696969</v>
      </c>
      <c r="S1563" s="433">
        <f>'GIANT TRADERS - OBUASI'!R10</f>
        <v>9.3542424242424704E-2</v>
      </c>
      <c r="T1563" s="433">
        <f>'GIANT TRADERS - OBUASI'!S10</f>
        <v>1440.5533333333262</v>
      </c>
      <c r="U1563" s="433">
        <f>'GIANT TRADERS - OBUASI'!T10</f>
        <v>14</v>
      </c>
      <c r="V1563" s="433">
        <f>'GIANT TRADERS - OBUASI'!U10</f>
        <v>3</v>
      </c>
      <c r="W1563" s="433">
        <f>'GIANT TRADERS - OBUASI'!V10</f>
        <v>17</v>
      </c>
      <c r="X1563" s="433">
        <f>'GIANT TRADERS - OBUASI'!W10</f>
        <v>330.9848484848485</v>
      </c>
      <c r="Y1563" s="433">
        <f>'GIANT TRADERS - OBUASI'!X10</f>
        <v>180.9848484848485</v>
      </c>
      <c r="Z1563" s="433">
        <f>'GIANT TRADERS - OBUASI'!Y10</f>
        <v>0.86954416931966005</v>
      </c>
      <c r="AA1563" s="433">
        <f>'GIANT TRADERS - OBUASI'!Z10</f>
        <v>0.45319295033188373</v>
      </c>
      <c r="AB1563" s="446" t="str">
        <f>'GIANT TRADERS - OBUASI'!AA10</f>
        <v>VERY LOW-ORDER URGENTLY</v>
      </c>
      <c r="AC1563" s="433">
        <f>'GIANT TRADERS - OBUASI'!AB10</f>
        <v>13390.980207522634</v>
      </c>
      <c r="AD1563" s="433">
        <f>'GIANT TRADERS - OBUASI'!AC10</f>
        <v>0</v>
      </c>
      <c r="AE1563" s="433">
        <f>'GIANT TRADERS - OBUASI'!AD10</f>
        <v>0</v>
      </c>
    </row>
    <row r="1564" spans="1:31" hidden="1">
      <c r="A1564" s="433" t="s">
        <v>564</v>
      </c>
      <c r="B1564" s="433" t="s">
        <v>151</v>
      </c>
      <c r="C1564" s="433" t="str">
        <f>'GIANT TRADERS - OBUASI'!B11</f>
        <v>W084</v>
      </c>
      <c r="D1564" s="433" t="str">
        <f>'GIANT TRADERS - OBUASI'!C11</f>
        <v>JAMAA CLASS 16 X 800G</v>
      </c>
      <c r="E1564" s="433" t="str">
        <f>'GIANT TRADERS - OBUASI'!D11</f>
        <v>SOAP</v>
      </c>
      <c r="F1564" s="433" t="str">
        <f>'GIANT TRADERS - OBUASI'!E11</f>
        <v>JAMAA</v>
      </c>
      <c r="G1564" s="433">
        <f>'GIANT TRADERS - OBUASI'!F11</f>
        <v>1.1434666666666666</v>
      </c>
      <c r="H1564" s="433">
        <f>'GIANT TRADERS - OBUASI'!G11</f>
        <v>89.333333333333343</v>
      </c>
      <c r="I1564" s="433">
        <f>'GIANT TRADERS - OBUASI'!H11</f>
        <v>15722.666666666668</v>
      </c>
      <c r="J1564" s="433">
        <f>'GIANT TRADERS - OBUASI'!I11</f>
        <v>307</v>
      </c>
      <c r="K1564" s="433">
        <f>'GIANT TRADERS - OBUASI'!J11</f>
        <v>3.9360000000000004</v>
      </c>
      <c r="L1564" s="433">
        <f>'GIANT TRADERS - OBUASI'!K11</f>
        <v>54032</v>
      </c>
      <c r="M1564" s="433">
        <f>'GIANT TRADERS - OBUASI'!L11</f>
        <v>176</v>
      </c>
      <c r="N1564" s="433">
        <f>'GIANT TRADERS - OBUASI'!M11</f>
        <v>5</v>
      </c>
      <c r="O1564" s="433">
        <f>'GIANT TRADERS - OBUASI'!N11</f>
        <v>6.0985463507478341E-2</v>
      </c>
      <c r="P1564" s="433">
        <f>'GIANT TRADERS - OBUASI'!O11</f>
        <v>0.7948597560119236</v>
      </c>
      <c r="Q1564" s="433" t="str">
        <f>'GIANT TRADERS - OBUASI'!P11</f>
        <v>B</v>
      </c>
      <c r="R1564" s="433">
        <f>'GIANT TRADERS - OBUASI'!Q11</f>
        <v>4.0606060606060614</v>
      </c>
      <c r="S1564" s="433">
        <f>'GIANT TRADERS - OBUASI'!R11</f>
        <v>5.1975757575757571E-2</v>
      </c>
      <c r="T1564" s="433">
        <f>'GIANT TRADERS - OBUASI'!S11</f>
        <v>714.66666666666674</v>
      </c>
      <c r="U1564" s="433">
        <f>'GIANT TRADERS - OBUASI'!T11</f>
        <v>14</v>
      </c>
      <c r="V1564" s="433">
        <f>'GIANT TRADERS - OBUASI'!U11</f>
        <v>3</v>
      </c>
      <c r="W1564" s="433">
        <f>'GIANT TRADERS - OBUASI'!V11</f>
        <v>17</v>
      </c>
      <c r="X1564" s="433">
        <f>'GIANT TRADERS - OBUASI'!W11</f>
        <v>69.030303030303045</v>
      </c>
      <c r="Y1564" s="433">
        <f>'GIANT TRADERS - OBUASI'!X11</f>
        <v>0</v>
      </c>
      <c r="Z1564" s="433">
        <f>'GIANT TRADERS - OBUASI'!Y11</f>
        <v>0</v>
      </c>
      <c r="AA1564" s="433">
        <f>'GIANT TRADERS - OBUASI'!Z11</f>
        <v>4.4473222124670757</v>
      </c>
      <c r="AB1564" s="446" t="str">
        <f>'GIANT TRADERS - OBUASI'!AA11</f>
        <v>VERY HIGH-DON’T ORDER</v>
      </c>
      <c r="AC1564" s="433">
        <f>'GIANT TRADERS - OBUASI'!AB11</f>
        <v>0</v>
      </c>
      <c r="AD1564" s="433">
        <f>'GIANT TRADERS - OBUASI'!AC11</f>
        <v>0</v>
      </c>
      <c r="AE1564" s="433">
        <f>'GIANT TRADERS - OBUASI'!AD11</f>
        <v>0</v>
      </c>
    </row>
    <row r="1565" spans="1:31" hidden="1">
      <c r="A1565" s="433" t="s">
        <v>564</v>
      </c>
      <c r="B1565" s="433" t="s">
        <v>151</v>
      </c>
      <c r="C1565" s="433" t="str">
        <f>'GIANT TRADERS - OBUASI'!B12</f>
        <v>W226</v>
      </c>
      <c r="D1565" s="433" t="str">
        <f>'GIANT TRADERS - OBUASI'!C12</f>
        <v>JAMAA BLUE SOAP 48X120GM</v>
      </c>
      <c r="E1565" s="433" t="str">
        <f>'GIANT TRADERS - OBUASI'!D12</f>
        <v>SOAP</v>
      </c>
      <c r="F1565" s="433" t="str">
        <f>'GIANT TRADERS - OBUASI'!E12</f>
        <v>JAMAA</v>
      </c>
      <c r="G1565" s="433">
        <f>'GIANT TRADERS - OBUASI'!F12</f>
        <v>0.92927999999999988</v>
      </c>
      <c r="H1565" s="433">
        <f>'GIANT TRADERS - OBUASI'!G12</f>
        <v>161.33333333333334</v>
      </c>
      <c r="I1565" s="433">
        <f>'GIANT TRADERS - OBUASI'!H12</f>
        <v>6616.2800000000034</v>
      </c>
      <c r="J1565" s="433">
        <f>'GIANT TRADERS - OBUASI'!I12</f>
        <v>0</v>
      </c>
      <c r="K1565" s="433">
        <f>'GIANT TRADERS - OBUASI'!J12</f>
        <v>0</v>
      </c>
      <c r="L1565" s="433">
        <f>'GIANT TRADERS - OBUASI'!K12</f>
        <v>0</v>
      </c>
      <c r="M1565" s="433">
        <f>'GIANT TRADERS - OBUASI'!L12</f>
        <v>41.010000000000019</v>
      </c>
      <c r="N1565" s="433">
        <f>'GIANT TRADERS - OBUASI'!M12</f>
        <v>20</v>
      </c>
      <c r="O1565" s="433">
        <f>'GIANT TRADERS - OBUASI'!N12</f>
        <v>4.9562066984808882E-2</v>
      </c>
      <c r="P1565" s="433">
        <f>'GIANT TRADERS - OBUASI'!O12</f>
        <v>0.84442182299673252</v>
      </c>
      <c r="Q1565" s="433" t="str">
        <f>'GIANT TRADERS - OBUASI'!P12</f>
        <v>C</v>
      </c>
      <c r="R1565" s="433">
        <f>'GIANT TRADERS - OBUASI'!Q12</f>
        <v>7.3333333333333339</v>
      </c>
      <c r="S1565" s="433">
        <f>'GIANT TRADERS - OBUASI'!R12</f>
        <v>4.2239999999999993E-2</v>
      </c>
      <c r="T1565" s="433">
        <f>'GIANT TRADERS - OBUASI'!S12</f>
        <v>300.74000000000018</v>
      </c>
      <c r="U1565" s="433">
        <f>'GIANT TRADERS - OBUASI'!T12</f>
        <v>30</v>
      </c>
      <c r="V1565" s="433">
        <f>'GIANT TRADERS - OBUASI'!U12</f>
        <v>3</v>
      </c>
      <c r="W1565" s="433">
        <f>'GIANT TRADERS - OBUASI'!V12</f>
        <v>33</v>
      </c>
      <c r="X1565" s="433">
        <f>'GIANT TRADERS - OBUASI'!W12</f>
        <v>242.00000000000003</v>
      </c>
      <c r="Y1565" s="433">
        <f>'GIANT TRADERS - OBUASI'!X12</f>
        <v>242.00000000000003</v>
      </c>
      <c r="Z1565" s="433">
        <f>'GIANT TRADERS - OBUASI'!Y12</f>
        <v>1.3939199999999998</v>
      </c>
      <c r="AA1565" s="433">
        <f>'GIANT TRADERS - OBUASI'!Z12</f>
        <v>0</v>
      </c>
      <c r="AB1565" s="446" t="str">
        <f>'GIANT TRADERS - OBUASI'!AA12</f>
        <v>VERY LOW-ORDER URGENTLY</v>
      </c>
      <c r="AC1565" s="433">
        <f>'GIANT TRADERS - OBUASI'!AB12</f>
        <v>9924.4200000000055</v>
      </c>
      <c r="AD1565" s="433">
        <f>'GIANT TRADERS - OBUASI'!AC12</f>
        <v>0</v>
      </c>
      <c r="AE1565" s="433">
        <f>'GIANT TRADERS - OBUASI'!AD12</f>
        <v>0</v>
      </c>
    </row>
    <row r="1566" spans="1:31" hidden="1">
      <c r="A1566" s="433" t="s">
        <v>564</v>
      </c>
      <c r="B1566" s="433" t="s">
        <v>151</v>
      </c>
      <c r="C1566" s="433" t="str">
        <f>'GIANT TRADERS - OBUASI'!B13</f>
        <v>W164</v>
      </c>
      <c r="D1566" s="433" t="str">
        <f>'GIANT TRADERS - OBUASI'!C13</f>
        <v>EAZZY 800G</v>
      </c>
      <c r="E1566" s="433" t="str">
        <f>'GIANT TRADERS - OBUASI'!D13</f>
        <v>SOAP</v>
      </c>
      <c r="F1566" s="433" t="str">
        <f>'GIANT TRADERS - OBUASI'!E13</f>
        <v>EAZZY</v>
      </c>
      <c r="G1566" s="433">
        <f>'GIANT TRADERS - OBUASI'!F13</f>
        <v>0.39253333333333329</v>
      </c>
      <c r="H1566" s="433">
        <f>'GIANT TRADERS - OBUASI'!G13</f>
        <v>30.666666666666664</v>
      </c>
      <c r="I1566" s="433">
        <f>'GIANT TRADERS - OBUASI'!H13</f>
        <v>5213.3333333333339</v>
      </c>
      <c r="J1566" s="433">
        <f>'GIANT TRADERS - OBUASI'!I13</f>
        <v>193</v>
      </c>
      <c r="K1566" s="433">
        <f>'GIANT TRADERS - OBUASI'!J13</f>
        <v>2.4704000000000002</v>
      </c>
      <c r="L1566" s="433">
        <f>'GIANT TRADERS - OBUASI'!K13</f>
        <v>32810.000000000007</v>
      </c>
      <c r="M1566" s="433">
        <f>'GIANT TRADERS - OBUASI'!L13</f>
        <v>170.00000000000003</v>
      </c>
      <c r="N1566" s="433">
        <f>'GIANT TRADERS - OBUASI'!M13</f>
        <v>1</v>
      </c>
      <c r="O1566" s="433">
        <f>'GIANT TRADERS - OBUASI'!N13</f>
        <v>2.0935308368238831E-2</v>
      </c>
      <c r="P1566" s="433">
        <f>'GIANT TRADERS - OBUASI'!O13</f>
        <v>0.86535713136497139</v>
      </c>
      <c r="Q1566" s="433" t="str">
        <f>'GIANT TRADERS - OBUASI'!P13</f>
        <v>C</v>
      </c>
      <c r="R1566" s="433">
        <f>'GIANT TRADERS - OBUASI'!Q13</f>
        <v>1.3939393939393938</v>
      </c>
      <c r="S1566" s="433">
        <f>'GIANT TRADERS - OBUASI'!R13</f>
        <v>1.7842424242424239E-2</v>
      </c>
      <c r="T1566" s="433">
        <f>'GIANT TRADERS - OBUASI'!S13</f>
        <v>236.969696969697</v>
      </c>
      <c r="U1566" s="433">
        <f>'GIANT TRADERS - OBUASI'!T13</f>
        <v>30</v>
      </c>
      <c r="V1566" s="433">
        <f>'GIANT TRADERS - OBUASI'!U13</f>
        <v>3</v>
      </c>
      <c r="W1566" s="433">
        <f>'GIANT TRADERS - OBUASI'!V13</f>
        <v>33</v>
      </c>
      <c r="X1566" s="433">
        <f>'GIANT TRADERS - OBUASI'!W13</f>
        <v>45.999999999999993</v>
      </c>
      <c r="Y1566" s="433">
        <f>'GIANT TRADERS - OBUASI'!X13</f>
        <v>0</v>
      </c>
      <c r="Z1566" s="433">
        <f>'GIANT TRADERS - OBUASI'!Y13</f>
        <v>0</v>
      </c>
      <c r="AA1566" s="433">
        <f>'GIANT TRADERS - OBUASI'!Z13</f>
        <v>4.1956521739130439</v>
      </c>
      <c r="AB1566" s="446" t="str">
        <f>'GIANT TRADERS - OBUASI'!AA13</f>
        <v>VERY HIGH-DON’T ORDER</v>
      </c>
      <c r="AC1566" s="433">
        <f>'GIANT TRADERS - OBUASI'!AB13</f>
        <v>0</v>
      </c>
      <c r="AD1566" s="433">
        <f>'GIANT TRADERS - OBUASI'!AC13</f>
        <v>0</v>
      </c>
      <c r="AE1566" s="433">
        <f>'GIANT TRADERS - OBUASI'!AD13</f>
        <v>0</v>
      </c>
    </row>
    <row r="1567" spans="1:31" hidden="1">
      <c r="A1567" s="433" t="s">
        <v>564</v>
      </c>
      <c r="B1567" s="433" t="s">
        <v>151</v>
      </c>
      <c r="C1567" s="433" t="str">
        <f>'GIANT TRADERS - OBUASI'!B14</f>
        <v>W230</v>
      </c>
      <c r="D1567" s="433" t="str">
        <f>'GIANT TRADERS - OBUASI'!C14</f>
        <v>EAZZY DETERGENT 10PCH X 850G</v>
      </c>
      <c r="E1567" s="433" t="str">
        <f>'GIANT TRADERS - OBUASI'!D14</f>
        <v>DETERGENT</v>
      </c>
      <c r="F1567" s="433" t="str">
        <f>'GIANT TRADERS - OBUASI'!E14</f>
        <v>EAZZY</v>
      </c>
      <c r="G1567" s="433">
        <f>'GIANT TRADERS - OBUASI'!F14</f>
        <v>0.30741666666666645</v>
      </c>
      <c r="H1567" s="433">
        <f>'GIANT TRADERS - OBUASI'!G14</f>
        <v>36</v>
      </c>
      <c r="I1567" s="433">
        <f>'GIANT TRADERS - OBUASI'!H14</f>
        <v>2604</v>
      </c>
      <c r="J1567" s="433">
        <f>'GIANT TRADERS - OBUASI'!I14</f>
        <v>0</v>
      </c>
      <c r="K1567" s="433">
        <f>'GIANT TRADERS - OBUASI'!J14</f>
        <v>0</v>
      </c>
      <c r="L1567" s="433">
        <f>'GIANT TRADERS - OBUASI'!K14</f>
        <v>0</v>
      </c>
      <c r="M1567" s="433">
        <f>'GIANT TRADERS - OBUASI'!L14</f>
        <v>72.333333333333329</v>
      </c>
      <c r="N1567" s="433">
        <f>'GIANT TRADERS - OBUASI'!M14</f>
        <v>5</v>
      </c>
      <c r="O1567" s="433">
        <f>'GIANT TRADERS - OBUASI'!N14</f>
        <v>1.6395710039579018E-2</v>
      </c>
      <c r="P1567" s="433">
        <f>'GIANT TRADERS - OBUASI'!O14</f>
        <v>0.88175284140455046</v>
      </c>
      <c r="Q1567" s="433" t="str">
        <f>'GIANT TRADERS - OBUASI'!P14</f>
        <v>C</v>
      </c>
      <c r="R1567" s="433">
        <f>'GIANT TRADERS - OBUASI'!Q14</f>
        <v>1.6363636363636365</v>
      </c>
      <c r="S1567" s="433">
        <f>'GIANT TRADERS - OBUASI'!R14</f>
        <v>1.3973484848484839E-2</v>
      </c>
      <c r="T1567" s="433">
        <f>'GIANT TRADERS - OBUASI'!S14</f>
        <v>118.36363636363636</v>
      </c>
      <c r="U1567" s="433">
        <f>'GIANT TRADERS - OBUASI'!T14</f>
        <v>30</v>
      </c>
      <c r="V1567" s="433">
        <f>'GIANT TRADERS - OBUASI'!U14</f>
        <v>3</v>
      </c>
      <c r="W1567" s="433">
        <f>'GIANT TRADERS - OBUASI'!V14</f>
        <v>33</v>
      </c>
      <c r="X1567" s="433">
        <f>'GIANT TRADERS - OBUASI'!W14</f>
        <v>54</v>
      </c>
      <c r="Y1567" s="433">
        <f>'GIANT TRADERS - OBUASI'!X14</f>
        <v>54</v>
      </c>
      <c r="Z1567" s="433">
        <f>'GIANT TRADERS - OBUASI'!Y14</f>
        <v>0.46112499999999967</v>
      </c>
      <c r="AA1567" s="433">
        <f>'GIANT TRADERS - OBUASI'!Z14</f>
        <v>0</v>
      </c>
      <c r="AB1567" s="446" t="str">
        <f>'GIANT TRADERS - OBUASI'!AA14</f>
        <v>VERY LOW-ORDER URGENTLY</v>
      </c>
      <c r="AC1567" s="433">
        <f>'GIANT TRADERS - OBUASI'!AB14</f>
        <v>3905.9999999999995</v>
      </c>
      <c r="AD1567" s="433">
        <f>'GIANT TRADERS - OBUASI'!AC14</f>
        <v>0</v>
      </c>
      <c r="AE1567" s="433">
        <f>'GIANT TRADERS - OBUASI'!AD14</f>
        <v>0</v>
      </c>
    </row>
    <row r="1568" spans="1:31" hidden="1">
      <c r="A1568" s="433" t="s">
        <v>564</v>
      </c>
      <c r="B1568" s="433" t="s">
        <v>151</v>
      </c>
      <c r="C1568" s="433" t="str">
        <f>'GIANT TRADERS - OBUASI'!B15</f>
        <v>W162</v>
      </c>
      <c r="D1568" s="433" t="str">
        <f>'GIANT TRADERS - OBUASI'!C15</f>
        <v>DETERGENT 5KG</v>
      </c>
      <c r="E1568" s="433" t="str">
        <f>'GIANT TRADERS - OBUASI'!D15</f>
        <v>DETERGENT</v>
      </c>
      <c r="F1568" s="433" t="str">
        <f>'GIANT TRADERS - OBUASI'!E15</f>
        <v>JAMAA</v>
      </c>
      <c r="G1568" s="433">
        <f>'GIANT TRADERS - OBUASI'!F15</f>
        <v>0.28333333333333349</v>
      </c>
      <c r="H1568" s="433">
        <f>'GIANT TRADERS - OBUASI'!G15</f>
        <v>56.666666666666664</v>
      </c>
      <c r="I1568" s="433">
        <f>'GIANT TRADERS - OBUASI'!H15</f>
        <v>2950.3333333333335</v>
      </c>
      <c r="J1568" s="433">
        <f>'GIANT TRADERS - OBUASI'!I15</f>
        <v>16</v>
      </c>
      <c r="K1568" s="433">
        <f>'GIANT TRADERS - OBUASI'!J15</f>
        <v>0.08</v>
      </c>
      <c r="L1568" s="433">
        <f>'GIANT TRADERS - OBUASI'!K15</f>
        <v>833.03529411764714</v>
      </c>
      <c r="M1568" s="433">
        <f>'GIANT TRADERS - OBUASI'!L15</f>
        <v>52.064705882352946</v>
      </c>
      <c r="N1568" s="433">
        <f>'GIANT TRADERS - OBUASI'!M15</f>
        <v>20</v>
      </c>
      <c r="O1568" s="433">
        <f>'GIANT TRADERS - OBUASI'!N15</f>
        <v>1.5111253492699574E-2</v>
      </c>
      <c r="P1568" s="433">
        <f>'GIANT TRADERS - OBUASI'!O15</f>
        <v>0.89686409489725005</v>
      </c>
      <c r="Q1568" s="433" t="str">
        <f>'GIANT TRADERS - OBUASI'!P15</f>
        <v>C</v>
      </c>
      <c r="R1568" s="433">
        <f>'GIANT TRADERS - OBUASI'!Q15</f>
        <v>2.5757575757575757</v>
      </c>
      <c r="S1568" s="433">
        <f>'GIANT TRADERS - OBUASI'!R15</f>
        <v>1.2878787878787885E-2</v>
      </c>
      <c r="T1568" s="433">
        <f>'GIANT TRADERS - OBUASI'!S15</f>
        <v>134.10606060606062</v>
      </c>
      <c r="U1568" s="433">
        <f>'GIANT TRADERS - OBUASI'!T15</f>
        <v>30</v>
      </c>
      <c r="V1568" s="433">
        <f>'GIANT TRADERS - OBUASI'!U15</f>
        <v>3</v>
      </c>
      <c r="W1568" s="433">
        <f>'GIANT TRADERS - OBUASI'!V15</f>
        <v>33</v>
      </c>
      <c r="X1568" s="433">
        <f>'GIANT TRADERS - OBUASI'!W15</f>
        <v>85</v>
      </c>
      <c r="Y1568" s="433">
        <f>'GIANT TRADERS - OBUASI'!X15</f>
        <v>69</v>
      </c>
      <c r="Z1568" s="433">
        <f>'GIANT TRADERS - OBUASI'!Y15</f>
        <v>0.3450000000000002</v>
      </c>
      <c r="AA1568" s="433">
        <f>'GIANT TRADERS - OBUASI'!Z15</f>
        <v>0.18823529411764706</v>
      </c>
      <c r="AB1568" s="446" t="str">
        <f>'GIANT TRADERS - OBUASI'!AA15</f>
        <v>VERY LOW-ORDER URGENTLY</v>
      </c>
      <c r="AC1568" s="433">
        <f>'GIANT TRADERS - OBUASI'!AB15</f>
        <v>3592.4647058823534</v>
      </c>
      <c r="AD1568" s="433">
        <f>'GIANT TRADERS - OBUASI'!AC15</f>
        <v>0</v>
      </c>
      <c r="AE1568" s="433">
        <f>'GIANT TRADERS - OBUASI'!AD15</f>
        <v>0</v>
      </c>
    </row>
    <row r="1569" spans="1:31" hidden="1">
      <c r="A1569" s="433" t="s">
        <v>564</v>
      </c>
      <c r="B1569" s="433" t="s">
        <v>151</v>
      </c>
      <c r="C1569" s="433" t="str">
        <f>'GIANT TRADERS - OBUASI'!B16</f>
        <v>W197</v>
      </c>
      <c r="D1569" s="433" t="str">
        <f>'GIANT TRADERS - OBUASI'!C16</f>
        <v>JAMAA DETERGENT 10PCH X 850G</v>
      </c>
      <c r="E1569" s="433" t="str">
        <f>'GIANT TRADERS - OBUASI'!D16</f>
        <v>DETERGENT</v>
      </c>
      <c r="F1569" s="433" t="str">
        <f>'GIANT TRADERS - OBUASI'!E16</f>
        <v>JAMAA</v>
      </c>
      <c r="G1569" s="433">
        <f>'GIANT TRADERS - OBUASI'!F16</f>
        <v>0.27766666666666673</v>
      </c>
      <c r="H1569" s="433">
        <f>'GIANT TRADERS - OBUASI'!G16</f>
        <v>32.333333333333336</v>
      </c>
      <c r="I1569" s="433">
        <f>'GIANT TRADERS - OBUASI'!H16</f>
        <v>3593.3333333333335</v>
      </c>
      <c r="J1569" s="433">
        <f>'GIANT TRADERS - OBUASI'!I16</f>
        <v>0</v>
      </c>
      <c r="K1569" s="433">
        <f>'GIANT TRADERS - OBUASI'!J16</f>
        <v>0</v>
      </c>
      <c r="L1569" s="433">
        <f>'GIANT TRADERS - OBUASI'!K16</f>
        <v>0</v>
      </c>
      <c r="M1569" s="433">
        <f>'GIANT TRADERS - OBUASI'!L16</f>
        <v>111.1340206185567</v>
      </c>
      <c r="N1569" s="433">
        <f>'GIANT TRADERS - OBUASI'!M16</f>
        <v>20</v>
      </c>
      <c r="O1569" s="433">
        <f>'GIANT TRADERS - OBUASI'!N16</f>
        <v>1.4809028422845578E-2</v>
      </c>
      <c r="P1569" s="433">
        <f>'GIANT TRADERS - OBUASI'!O16</f>
        <v>0.91167312332009565</v>
      </c>
      <c r="Q1569" s="433" t="str">
        <f>'GIANT TRADERS - OBUASI'!P16</f>
        <v>C</v>
      </c>
      <c r="R1569" s="433">
        <f>'GIANT TRADERS - OBUASI'!Q16</f>
        <v>1.4696969696969697</v>
      </c>
      <c r="S1569" s="433">
        <f>'GIANT TRADERS - OBUASI'!R16</f>
        <v>1.2621212121212123E-2</v>
      </c>
      <c r="T1569" s="433">
        <f>'GIANT TRADERS - OBUASI'!S16</f>
        <v>163.33333333333334</v>
      </c>
      <c r="U1569" s="433">
        <f>'GIANT TRADERS - OBUASI'!T16</f>
        <v>30</v>
      </c>
      <c r="V1569" s="433">
        <f>'GIANT TRADERS - OBUASI'!U16</f>
        <v>3</v>
      </c>
      <c r="W1569" s="433">
        <f>'GIANT TRADERS - OBUASI'!V16</f>
        <v>33</v>
      </c>
      <c r="X1569" s="433">
        <f>'GIANT TRADERS - OBUASI'!W16</f>
        <v>48.5</v>
      </c>
      <c r="Y1569" s="433">
        <f>'GIANT TRADERS - OBUASI'!X16</f>
        <v>48.5</v>
      </c>
      <c r="Z1569" s="433">
        <f>'GIANT TRADERS - OBUASI'!Y16</f>
        <v>0.41650000000000004</v>
      </c>
      <c r="AA1569" s="433">
        <f>'GIANT TRADERS - OBUASI'!Z16</f>
        <v>0</v>
      </c>
      <c r="AB1569" s="446" t="str">
        <f>'GIANT TRADERS - OBUASI'!AA16</f>
        <v>VERY LOW-ORDER URGENTLY</v>
      </c>
      <c r="AC1569" s="433">
        <f>'GIANT TRADERS - OBUASI'!AB16</f>
        <v>5390</v>
      </c>
      <c r="AD1569" s="433">
        <f>'GIANT TRADERS - OBUASI'!AC16</f>
        <v>0</v>
      </c>
      <c r="AE1569" s="433">
        <f>'GIANT TRADERS - OBUASI'!AD16</f>
        <v>0</v>
      </c>
    </row>
    <row r="1570" spans="1:31" hidden="1">
      <c r="A1570" s="433" t="s">
        <v>564</v>
      </c>
      <c r="B1570" s="433" t="s">
        <v>151</v>
      </c>
      <c r="C1570" s="433" t="str">
        <f>'GIANT TRADERS - OBUASI'!B17</f>
        <v>W203</v>
      </c>
      <c r="D1570" s="433" t="str">
        <f>'GIANT TRADERS - OBUASI'!C17</f>
        <v>ALIFE LEMON 18X200G</v>
      </c>
      <c r="E1570" s="433" t="str">
        <f>'GIANT TRADERS - OBUASI'!D17</f>
        <v>SOAP</v>
      </c>
      <c r="F1570" s="433" t="str">
        <f>'GIANT TRADERS - OBUASI'!E17</f>
        <v>ALIFE</v>
      </c>
      <c r="G1570" s="433">
        <f>'GIANT TRADERS - OBUASI'!F17</f>
        <v>0.26280000000000009</v>
      </c>
      <c r="H1570" s="433">
        <f>'GIANT TRADERS - OBUASI'!G17</f>
        <v>73</v>
      </c>
      <c r="I1570" s="433">
        <f>'GIANT TRADERS - OBUASI'!H17</f>
        <v>5840</v>
      </c>
      <c r="J1570" s="433">
        <f>'GIANT TRADERS - OBUASI'!I17</f>
        <v>39</v>
      </c>
      <c r="K1570" s="433">
        <f>'GIANT TRADERS - OBUASI'!J17</f>
        <v>0.1404</v>
      </c>
      <c r="L1570" s="433">
        <f>'GIANT TRADERS - OBUASI'!K17</f>
        <v>3120</v>
      </c>
      <c r="M1570" s="433">
        <f>'GIANT TRADERS - OBUASI'!L17</f>
        <v>80</v>
      </c>
      <c r="N1570" s="433">
        <f>'GIANT TRADERS - OBUASI'!M17</f>
        <v>12</v>
      </c>
      <c r="O1570" s="433">
        <f>'GIANT TRADERS - OBUASI'!N17</f>
        <v>1.4016132063110989E-2</v>
      </c>
      <c r="P1570" s="433">
        <f>'GIANT TRADERS - OBUASI'!O17</f>
        <v>0.92568925538320668</v>
      </c>
      <c r="Q1570" s="433" t="str">
        <f>'GIANT TRADERS - OBUASI'!P17</f>
        <v>C</v>
      </c>
      <c r="R1570" s="433">
        <f>'GIANT TRADERS - OBUASI'!Q17</f>
        <v>3.3181818181818183</v>
      </c>
      <c r="S1570" s="433">
        <f>'GIANT TRADERS - OBUASI'!R17</f>
        <v>1.1945454545454549E-2</v>
      </c>
      <c r="T1570" s="433">
        <f>'GIANT TRADERS - OBUASI'!S17</f>
        <v>265.45454545454544</v>
      </c>
      <c r="U1570" s="433">
        <f>'GIANT TRADERS - OBUASI'!T17</f>
        <v>30</v>
      </c>
      <c r="V1570" s="433">
        <f>'GIANT TRADERS - OBUASI'!U17</f>
        <v>3</v>
      </c>
      <c r="W1570" s="433">
        <f>'GIANT TRADERS - OBUASI'!V17</f>
        <v>33</v>
      </c>
      <c r="X1570" s="433">
        <f>'GIANT TRADERS - OBUASI'!W17</f>
        <v>109.5</v>
      </c>
      <c r="Y1570" s="433">
        <f>'GIANT TRADERS - OBUASI'!X17</f>
        <v>70.5</v>
      </c>
      <c r="Z1570" s="433">
        <f>'GIANT TRADERS - OBUASI'!Y17</f>
        <v>0.25380000000000014</v>
      </c>
      <c r="AA1570" s="433">
        <f>'GIANT TRADERS - OBUASI'!Z17</f>
        <v>0.35616438356164382</v>
      </c>
      <c r="AB1570" s="446" t="str">
        <f>'GIANT TRADERS - OBUASI'!AA17</f>
        <v>VERY LOW-ORDER URGENTLY</v>
      </c>
      <c r="AC1570" s="433">
        <f>'GIANT TRADERS - OBUASI'!AB17</f>
        <v>5640</v>
      </c>
      <c r="AD1570" s="433">
        <f>'GIANT TRADERS - OBUASI'!AC17</f>
        <v>0</v>
      </c>
      <c r="AE1570" s="433">
        <f>'GIANT TRADERS - OBUASI'!AD17</f>
        <v>0</v>
      </c>
    </row>
    <row r="1571" spans="1:31" hidden="1">
      <c r="A1571" s="433" t="s">
        <v>564</v>
      </c>
      <c r="B1571" s="433" t="s">
        <v>151</v>
      </c>
      <c r="C1571" s="433" t="str">
        <f>'GIANT TRADERS - OBUASI'!B18</f>
        <v>W158</v>
      </c>
      <c r="D1571" s="433" t="str">
        <f>'GIANT TRADERS - OBUASI'!C18</f>
        <v>JAMAA DETERGENT 3KG</v>
      </c>
      <c r="E1571" s="433" t="str">
        <f>'GIANT TRADERS - OBUASI'!D18</f>
        <v>DETERGENT</v>
      </c>
      <c r="F1571" s="433" t="str">
        <f>'GIANT TRADERS - OBUASI'!E18</f>
        <v>JAMAA</v>
      </c>
      <c r="G1571" s="433">
        <f>'GIANT TRADERS - OBUASI'!F18</f>
        <v>0.2430000000000001</v>
      </c>
      <c r="H1571" s="433">
        <f>'GIANT TRADERS - OBUASI'!G18</f>
        <v>81</v>
      </c>
      <c r="I1571" s="433">
        <f>'GIANT TRADERS - OBUASI'!H18</f>
        <v>4374</v>
      </c>
      <c r="J1571" s="433">
        <f>'GIANT TRADERS - OBUASI'!I18</f>
        <v>150</v>
      </c>
      <c r="K1571" s="433">
        <f>'GIANT TRADERS - OBUASI'!J18</f>
        <v>0.45</v>
      </c>
      <c r="L1571" s="433">
        <f>'GIANT TRADERS - OBUASI'!K18</f>
        <v>8100</v>
      </c>
      <c r="M1571" s="433">
        <f>'GIANT TRADERS - OBUASI'!L18</f>
        <v>54</v>
      </c>
      <c r="N1571" s="433">
        <f>'GIANT TRADERS - OBUASI'!M18</f>
        <v>1</v>
      </c>
      <c r="O1571" s="433">
        <f>'GIANT TRADERS - OBUASI'!N18</f>
        <v>1.2960122113150573E-2</v>
      </c>
      <c r="P1571" s="433">
        <f>'GIANT TRADERS - OBUASI'!O18</f>
        <v>0.93864937749635724</v>
      </c>
      <c r="Q1571" s="433" t="str">
        <f>'GIANT TRADERS - OBUASI'!P18</f>
        <v>C</v>
      </c>
      <c r="R1571" s="433">
        <f>'GIANT TRADERS - OBUASI'!Q18</f>
        <v>3.6818181818181817</v>
      </c>
      <c r="S1571" s="433">
        <f>'GIANT TRADERS - OBUASI'!R18</f>
        <v>1.1045454545454551E-2</v>
      </c>
      <c r="T1571" s="433">
        <f>'GIANT TRADERS - OBUASI'!S18</f>
        <v>198.81818181818181</v>
      </c>
      <c r="U1571" s="433">
        <f>'GIANT TRADERS - OBUASI'!T18</f>
        <v>30</v>
      </c>
      <c r="V1571" s="433">
        <f>'GIANT TRADERS - OBUASI'!U18</f>
        <v>3</v>
      </c>
      <c r="W1571" s="433">
        <f>'GIANT TRADERS - OBUASI'!V18</f>
        <v>33</v>
      </c>
      <c r="X1571" s="433">
        <f>'GIANT TRADERS - OBUASI'!W18</f>
        <v>121.5</v>
      </c>
      <c r="Y1571" s="433">
        <f>'GIANT TRADERS - OBUASI'!X18</f>
        <v>0</v>
      </c>
      <c r="Z1571" s="433">
        <f>'GIANT TRADERS - OBUASI'!Y18</f>
        <v>0</v>
      </c>
      <c r="AA1571" s="433">
        <f>'GIANT TRADERS - OBUASI'!Z18</f>
        <v>1.2345679012345678</v>
      </c>
      <c r="AB1571" s="446" t="str">
        <f>'GIANT TRADERS - OBUASI'!AA18</f>
        <v>HIGH-DON’T ORDER</v>
      </c>
      <c r="AC1571" s="433">
        <f>'GIANT TRADERS - OBUASI'!AB18</f>
        <v>0</v>
      </c>
      <c r="AD1571" s="433">
        <f>'GIANT TRADERS - OBUASI'!AC18</f>
        <v>0</v>
      </c>
      <c r="AE1571" s="433">
        <f>'GIANT TRADERS - OBUASI'!AD18</f>
        <v>0</v>
      </c>
    </row>
    <row r="1572" spans="1:31" hidden="1">
      <c r="A1572" s="433" t="s">
        <v>564</v>
      </c>
      <c r="B1572" s="433" t="s">
        <v>151</v>
      </c>
      <c r="C1572" s="433" t="str">
        <f>'GIANT TRADERS - OBUASI'!B19</f>
        <v>W155</v>
      </c>
      <c r="D1572" s="433" t="str">
        <f>'GIANT TRADERS - OBUASI'!C19</f>
        <v>EAZZY 32X220G</v>
      </c>
      <c r="E1572" s="433" t="str">
        <f>'GIANT TRADERS - OBUASI'!D19</f>
        <v>SOAP</v>
      </c>
      <c r="F1572" s="433" t="str">
        <f>'GIANT TRADERS - OBUASI'!E19</f>
        <v>EAZZY</v>
      </c>
      <c r="G1572" s="433">
        <f>'GIANT TRADERS - OBUASI'!F19</f>
        <v>0.22527999999999992</v>
      </c>
      <c r="H1572" s="433">
        <f>'GIANT TRADERS - OBUASI'!G19</f>
        <v>29.333333333333336</v>
      </c>
      <c r="I1572" s="433">
        <f>'GIANT TRADERS - OBUASI'!H19</f>
        <v>1613.3333333333335</v>
      </c>
      <c r="J1572" s="433">
        <f>'GIANT TRADERS - OBUASI'!I19</f>
        <v>0</v>
      </c>
      <c r="K1572" s="433">
        <f>'GIANT TRADERS - OBUASI'!J19</f>
        <v>0</v>
      </c>
      <c r="L1572" s="433">
        <f>'GIANT TRADERS - OBUASI'!K19</f>
        <v>0</v>
      </c>
      <c r="M1572" s="433">
        <f>'GIANT TRADERS - OBUASI'!L19</f>
        <v>55</v>
      </c>
      <c r="N1572" s="433">
        <f>'GIANT TRADERS - OBUASI'!M19</f>
        <v>5</v>
      </c>
      <c r="O1572" s="433">
        <f>'GIANT TRADERS - OBUASI'!N19</f>
        <v>1.2015046541771848E-2</v>
      </c>
      <c r="P1572" s="433">
        <f>'GIANT TRADERS - OBUASI'!O19</f>
        <v>0.95066442403812912</v>
      </c>
      <c r="Q1572" s="433" t="str">
        <f>'GIANT TRADERS - OBUASI'!P19</f>
        <v>C</v>
      </c>
      <c r="R1572" s="433">
        <f>'GIANT TRADERS - OBUASI'!Q19</f>
        <v>1.3333333333333335</v>
      </c>
      <c r="S1572" s="433">
        <f>'GIANT TRADERS - OBUASI'!R19</f>
        <v>1.0239999999999997E-2</v>
      </c>
      <c r="T1572" s="433">
        <f>'GIANT TRADERS - OBUASI'!S19</f>
        <v>73.333333333333343</v>
      </c>
      <c r="U1572" s="433">
        <f>'GIANT TRADERS - OBUASI'!T19</f>
        <v>30</v>
      </c>
      <c r="V1572" s="433">
        <f>'GIANT TRADERS - OBUASI'!U19</f>
        <v>3</v>
      </c>
      <c r="W1572" s="433">
        <f>'GIANT TRADERS - OBUASI'!V19</f>
        <v>33</v>
      </c>
      <c r="X1572" s="433">
        <f>'GIANT TRADERS - OBUASI'!W19</f>
        <v>44.000000000000007</v>
      </c>
      <c r="Y1572" s="433">
        <f>'GIANT TRADERS - OBUASI'!X19</f>
        <v>44.000000000000007</v>
      </c>
      <c r="Z1572" s="433">
        <f>'GIANT TRADERS - OBUASI'!Y19</f>
        <v>0.33791999999999989</v>
      </c>
      <c r="AA1572" s="433">
        <f>'GIANT TRADERS - OBUASI'!Z19</f>
        <v>0</v>
      </c>
      <c r="AB1572" s="446" t="str">
        <f>'GIANT TRADERS - OBUASI'!AA19</f>
        <v>VERY LOW-ORDER URGENTLY</v>
      </c>
      <c r="AC1572" s="433">
        <f>'GIANT TRADERS - OBUASI'!AB19</f>
        <v>2420.0000000000005</v>
      </c>
      <c r="AD1572" s="433">
        <f>'GIANT TRADERS - OBUASI'!AC19</f>
        <v>0</v>
      </c>
      <c r="AE1572" s="433">
        <f>'GIANT TRADERS - OBUASI'!AD19</f>
        <v>0</v>
      </c>
    </row>
    <row r="1573" spans="1:31" hidden="1">
      <c r="A1573" s="433" t="s">
        <v>564</v>
      </c>
      <c r="B1573" s="433" t="s">
        <v>151</v>
      </c>
      <c r="C1573" s="433" t="str">
        <f>'GIANT TRADERS - OBUASI'!B20</f>
        <v>W205</v>
      </c>
      <c r="D1573" s="433" t="str">
        <f>'GIANT TRADERS - OBUASI'!C20</f>
        <v>ALIFE ROSE 18X200G</v>
      </c>
      <c r="E1573" s="433" t="str">
        <f>'GIANT TRADERS - OBUASI'!D20</f>
        <v>SOAP</v>
      </c>
      <c r="F1573" s="433" t="str">
        <f>'GIANT TRADERS - OBUASI'!E20</f>
        <v>ALIFE</v>
      </c>
      <c r="G1573" s="433">
        <f>'GIANT TRADERS - OBUASI'!F20</f>
        <v>0.20760000000000001</v>
      </c>
      <c r="H1573" s="433">
        <f>'GIANT TRADERS - OBUASI'!G20</f>
        <v>57.666666666666664</v>
      </c>
      <c r="I1573" s="433">
        <f>'GIANT TRADERS - OBUASI'!H20</f>
        <v>4613.3333333333339</v>
      </c>
      <c r="J1573" s="433">
        <f>'GIANT TRADERS - OBUASI'!I20</f>
        <v>0</v>
      </c>
      <c r="K1573" s="433">
        <f>'GIANT TRADERS - OBUASI'!J20</f>
        <v>0</v>
      </c>
      <c r="L1573" s="433">
        <f>'GIANT TRADERS - OBUASI'!K20</f>
        <v>0</v>
      </c>
      <c r="M1573" s="433">
        <f>'GIANT TRADERS - OBUASI'!L20</f>
        <v>80.000000000000014</v>
      </c>
      <c r="N1573" s="433">
        <f>'GIANT TRADERS - OBUASI'!M20</f>
        <v>12</v>
      </c>
      <c r="O1573" s="433">
        <f>'GIANT TRADERS - OBUASI'!N20</f>
        <v>1.10721043238274E-2</v>
      </c>
      <c r="P1573" s="433">
        <f>'GIANT TRADERS - OBUASI'!O20</f>
        <v>0.96173652836195656</v>
      </c>
      <c r="Q1573" s="433" t="str">
        <f>'GIANT TRADERS - OBUASI'!P20</f>
        <v>C</v>
      </c>
      <c r="R1573" s="433">
        <f>'GIANT TRADERS - OBUASI'!Q20</f>
        <v>2.6212121212121211</v>
      </c>
      <c r="S1573" s="433">
        <f>'GIANT TRADERS - OBUASI'!R20</f>
        <v>9.4363636363636368E-3</v>
      </c>
      <c r="T1573" s="433">
        <f>'GIANT TRADERS - OBUASI'!S20</f>
        <v>209.69696969696972</v>
      </c>
      <c r="U1573" s="433">
        <f>'GIANT TRADERS - OBUASI'!T20</f>
        <v>30</v>
      </c>
      <c r="V1573" s="433">
        <f>'GIANT TRADERS - OBUASI'!U20</f>
        <v>3</v>
      </c>
      <c r="W1573" s="433">
        <f>'GIANT TRADERS - OBUASI'!V20</f>
        <v>33</v>
      </c>
      <c r="X1573" s="433">
        <f>'GIANT TRADERS - OBUASI'!W20</f>
        <v>86.5</v>
      </c>
      <c r="Y1573" s="433">
        <f>'GIANT TRADERS - OBUASI'!X20</f>
        <v>86.5</v>
      </c>
      <c r="Z1573" s="433">
        <f>'GIANT TRADERS - OBUASI'!Y20</f>
        <v>0.31140000000000001</v>
      </c>
      <c r="AA1573" s="433">
        <f>'GIANT TRADERS - OBUASI'!Z20</f>
        <v>0</v>
      </c>
      <c r="AB1573" s="446" t="str">
        <f>'GIANT TRADERS - OBUASI'!AA20</f>
        <v>VERY LOW-ORDER URGENTLY</v>
      </c>
      <c r="AC1573" s="433">
        <f>'GIANT TRADERS - OBUASI'!AB20</f>
        <v>6920.0000000000009</v>
      </c>
      <c r="AD1573" s="433">
        <f>'GIANT TRADERS - OBUASI'!AC20</f>
        <v>0</v>
      </c>
      <c r="AE1573" s="433">
        <f>'GIANT TRADERS - OBUASI'!AD20</f>
        <v>0</v>
      </c>
    </row>
    <row r="1574" spans="1:31" hidden="1">
      <c r="A1574" s="433" t="s">
        <v>564</v>
      </c>
      <c r="B1574" s="433" t="s">
        <v>151</v>
      </c>
      <c r="C1574" s="433" t="str">
        <f>'GIANT TRADERS - OBUASI'!B21</f>
        <v>W191</v>
      </c>
      <c r="D1574" s="433" t="str">
        <f>'GIANT TRADERS - OBUASI'!C21</f>
        <v>DETERGENT 2KG X 4PCH</v>
      </c>
      <c r="E1574" s="433" t="str">
        <f>'GIANT TRADERS - OBUASI'!D21</f>
        <v>DETERGENT</v>
      </c>
      <c r="F1574" s="433" t="str">
        <f>'GIANT TRADERS - OBUASI'!E21</f>
        <v>JAMAA</v>
      </c>
      <c r="G1574" s="433">
        <f>'GIANT TRADERS - OBUASI'!F21</f>
        <v>0.184</v>
      </c>
      <c r="H1574" s="433">
        <f>'GIANT TRADERS - OBUASI'!G21</f>
        <v>23</v>
      </c>
      <c r="I1574" s="433">
        <f>'GIANT TRADERS - OBUASI'!H21</f>
        <v>2300</v>
      </c>
      <c r="J1574" s="433">
        <f>'GIANT TRADERS - OBUASI'!I21</f>
        <v>0</v>
      </c>
      <c r="K1574" s="433">
        <f>'GIANT TRADERS - OBUASI'!J21</f>
        <v>0</v>
      </c>
      <c r="L1574" s="433">
        <f>'GIANT TRADERS - OBUASI'!K21</f>
        <v>0</v>
      </c>
      <c r="M1574" s="433">
        <f>'GIANT TRADERS - OBUASI'!L21</f>
        <v>100</v>
      </c>
      <c r="N1574" s="433">
        <f>'GIANT TRADERS - OBUASI'!M21</f>
        <v>1</v>
      </c>
      <c r="O1574" s="433">
        <f>'GIANT TRADERS - OBUASI'!N21</f>
        <v>9.8134257976119528E-3</v>
      </c>
      <c r="P1574" s="433">
        <f>'GIANT TRADERS - OBUASI'!O21</f>
        <v>0.97154995415956846</v>
      </c>
      <c r="Q1574" s="433" t="str">
        <f>'GIANT TRADERS - OBUASI'!P21</f>
        <v>C</v>
      </c>
      <c r="R1574" s="433">
        <f>'GIANT TRADERS - OBUASI'!Q21</f>
        <v>1.0454545454545454</v>
      </c>
      <c r="S1574" s="433">
        <f>'GIANT TRADERS - OBUASI'!R21</f>
        <v>8.363636363636363E-3</v>
      </c>
      <c r="T1574" s="433">
        <f>'GIANT TRADERS - OBUASI'!S21</f>
        <v>104.54545454545455</v>
      </c>
      <c r="U1574" s="433">
        <f>'GIANT TRADERS - OBUASI'!T21</f>
        <v>30</v>
      </c>
      <c r="V1574" s="433">
        <f>'GIANT TRADERS - OBUASI'!U21</f>
        <v>3</v>
      </c>
      <c r="W1574" s="433">
        <f>'GIANT TRADERS - OBUASI'!V21</f>
        <v>33</v>
      </c>
      <c r="X1574" s="433">
        <f>'GIANT TRADERS - OBUASI'!W21</f>
        <v>34.5</v>
      </c>
      <c r="Y1574" s="433">
        <f>'GIANT TRADERS - OBUASI'!X21</f>
        <v>34.5</v>
      </c>
      <c r="Z1574" s="433">
        <f>'GIANT TRADERS - OBUASI'!Y21</f>
        <v>0.27600000000000002</v>
      </c>
      <c r="AA1574" s="433">
        <f>'GIANT TRADERS - OBUASI'!Z21</f>
        <v>0</v>
      </c>
      <c r="AB1574" s="446" t="str">
        <f>'GIANT TRADERS - OBUASI'!AA21</f>
        <v>VERY LOW-ORDER URGENTLY</v>
      </c>
      <c r="AC1574" s="433">
        <f>'GIANT TRADERS - OBUASI'!AB21</f>
        <v>3450</v>
      </c>
      <c r="AD1574" s="433">
        <f>'GIANT TRADERS - OBUASI'!AC21</f>
        <v>0</v>
      </c>
      <c r="AE1574" s="433">
        <f>'GIANT TRADERS - OBUASI'!AD21</f>
        <v>0</v>
      </c>
    </row>
    <row r="1575" spans="1:31" hidden="1">
      <c r="A1575" s="433" t="s">
        <v>564</v>
      </c>
      <c r="B1575" s="433" t="s">
        <v>151</v>
      </c>
      <c r="C1575" s="433" t="str">
        <f>'GIANT TRADERS - OBUASI'!B22</f>
        <v>W196</v>
      </c>
      <c r="D1575" s="433" t="str">
        <f>'GIANT TRADERS - OBUASI'!C22</f>
        <v xml:space="preserve">JAMAA DETERGENT 40PCH X 160G </v>
      </c>
      <c r="E1575" s="433" t="str">
        <f>'GIANT TRADERS - OBUASI'!D22</f>
        <v>DETERGENT</v>
      </c>
      <c r="F1575" s="433" t="str">
        <f>'GIANT TRADERS - OBUASI'!E22</f>
        <v>JAMAA</v>
      </c>
      <c r="G1575" s="433">
        <f>'GIANT TRADERS - OBUASI'!F22</f>
        <v>0.15146666666666664</v>
      </c>
      <c r="H1575" s="433">
        <f>'GIANT TRADERS - OBUASI'!G22</f>
        <v>23.666666666666664</v>
      </c>
      <c r="I1575" s="433">
        <f>'GIANT TRADERS - OBUASI'!H22</f>
        <v>1988</v>
      </c>
      <c r="J1575" s="433">
        <f>'GIANT TRADERS - OBUASI'!I22</f>
        <v>0</v>
      </c>
      <c r="K1575" s="433">
        <f>'GIANT TRADERS - OBUASI'!J22</f>
        <v>0</v>
      </c>
      <c r="L1575" s="433">
        <f>'GIANT TRADERS - OBUASI'!K22</f>
        <v>0</v>
      </c>
      <c r="M1575" s="433">
        <f>'GIANT TRADERS - OBUASI'!L22</f>
        <v>84.000000000000014</v>
      </c>
      <c r="N1575" s="433">
        <f>'GIANT TRADERS - OBUASI'!M22</f>
        <v>1</v>
      </c>
      <c r="O1575" s="433">
        <f>'GIANT TRADERS - OBUASI'!N22</f>
        <v>8.0782983377443301E-3</v>
      </c>
      <c r="P1575" s="433">
        <f>'GIANT TRADERS - OBUASI'!O22</f>
        <v>0.97962825249731278</v>
      </c>
      <c r="Q1575" s="433" t="str">
        <f>'GIANT TRADERS - OBUASI'!P22</f>
        <v>C</v>
      </c>
      <c r="R1575" s="433">
        <f>'GIANT TRADERS - OBUASI'!Q22</f>
        <v>1.0757575757575757</v>
      </c>
      <c r="S1575" s="433">
        <f>'GIANT TRADERS - OBUASI'!R22</f>
        <v>6.8848484848484832E-3</v>
      </c>
      <c r="T1575" s="433">
        <f>'GIANT TRADERS - OBUASI'!S22</f>
        <v>90.36363636363636</v>
      </c>
      <c r="U1575" s="433">
        <f>'GIANT TRADERS - OBUASI'!T22</f>
        <v>30</v>
      </c>
      <c r="V1575" s="433">
        <f>'GIANT TRADERS - OBUASI'!U22</f>
        <v>3</v>
      </c>
      <c r="W1575" s="433">
        <f>'GIANT TRADERS - OBUASI'!V22</f>
        <v>33</v>
      </c>
      <c r="X1575" s="433">
        <f>'GIANT TRADERS - OBUASI'!W22</f>
        <v>35.5</v>
      </c>
      <c r="Y1575" s="433">
        <f>'GIANT TRADERS - OBUASI'!X22</f>
        <v>35.5</v>
      </c>
      <c r="Z1575" s="433">
        <f>'GIANT TRADERS - OBUASI'!Y22</f>
        <v>0.22720000000000001</v>
      </c>
      <c r="AA1575" s="433">
        <f>'GIANT TRADERS - OBUASI'!Z22</f>
        <v>0</v>
      </c>
      <c r="AB1575" s="446" t="str">
        <f>'GIANT TRADERS - OBUASI'!AA22</f>
        <v>VERY LOW-ORDER URGENTLY</v>
      </c>
      <c r="AC1575" s="433">
        <f>'GIANT TRADERS - OBUASI'!AB22</f>
        <v>2982.0000000000005</v>
      </c>
      <c r="AD1575" s="433">
        <f>'GIANT TRADERS - OBUASI'!AC22</f>
        <v>0</v>
      </c>
      <c r="AE1575" s="433">
        <f>'GIANT TRADERS - OBUASI'!AD22</f>
        <v>0</v>
      </c>
    </row>
    <row r="1576" spans="1:31" hidden="1">
      <c r="A1576" s="433" t="s">
        <v>564</v>
      </c>
      <c r="B1576" s="433" t="s">
        <v>151</v>
      </c>
      <c r="C1576" s="433" t="str">
        <f>'GIANT TRADERS - OBUASI'!B23</f>
        <v>W144</v>
      </c>
      <c r="D1576" s="433" t="str">
        <f>'GIANT TRADERS - OBUASI'!C23</f>
        <v>JAMAA DETERGENT 30G</v>
      </c>
      <c r="E1576" s="433" t="str">
        <f>'GIANT TRADERS - OBUASI'!D23</f>
        <v>DETERGENT</v>
      </c>
      <c r="F1576" s="433" t="str">
        <f>'GIANT TRADERS - OBUASI'!E23</f>
        <v>JAMAA</v>
      </c>
      <c r="G1576" s="433">
        <f>'GIANT TRADERS - OBUASI'!F23</f>
        <v>0.10050000000000003</v>
      </c>
      <c r="H1576" s="433">
        <f>'GIANT TRADERS - OBUASI'!G23</f>
        <v>22.333333333333332</v>
      </c>
      <c r="I1576" s="433">
        <f>'GIANT TRADERS - OBUASI'!H23</f>
        <v>1406</v>
      </c>
      <c r="J1576" s="433">
        <f>'GIANT TRADERS - OBUASI'!I23</f>
        <v>70</v>
      </c>
      <c r="K1576" s="433">
        <f>'GIANT TRADERS - OBUASI'!J23</f>
        <v>0.315</v>
      </c>
      <c r="L1576" s="433">
        <f>'GIANT TRADERS - OBUASI'!K23</f>
        <v>4406.8656716417909</v>
      </c>
      <c r="M1576" s="433">
        <f>'GIANT TRADERS - OBUASI'!L23</f>
        <v>62.955223880597018</v>
      </c>
      <c r="N1576" s="433">
        <f>'GIANT TRADERS - OBUASI'!M23</f>
        <v>4</v>
      </c>
      <c r="O1576" s="433">
        <f>'GIANT TRADERS - OBUASI'!N23</f>
        <v>5.3600505035869654E-3</v>
      </c>
      <c r="P1576" s="433">
        <f>'GIANT TRADERS - OBUASI'!O23</f>
        <v>0.98498830300089979</v>
      </c>
      <c r="Q1576" s="433" t="str">
        <f>'GIANT TRADERS - OBUASI'!P23</f>
        <v>C</v>
      </c>
      <c r="R1576" s="433">
        <f>'GIANT TRADERS - OBUASI'!Q23</f>
        <v>1.0151515151515151</v>
      </c>
      <c r="S1576" s="433">
        <f>'GIANT TRADERS - OBUASI'!R23</f>
        <v>4.5681818181818193E-3</v>
      </c>
      <c r="T1576" s="433">
        <f>'GIANT TRADERS - OBUASI'!S23</f>
        <v>63.909090909090907</v>
      </c>
      <c r="U1576" s="433">
        <f>'GIANT TRADERS - OBUASI'!T23</f>
        <v>30</v>
      </c>
      <c r="V1576" s="433">
        <f>'GIANT TRADERS - OBUASI'!U23</f>
        <v>3</v>
      </c>
      <c r="W1576" s="433">
        <f>'GIANT TRADERS - OBUASI'!V23</f>
        <v>33</v>
      </c>
      <c r="X1576" s="433">
        <f>'GIANT TRADERS - OBUASI'!W23</f>
        <v>33.5</v>
      </c>
      <c r="Y1576" s="433">
        <f>'GIANT TRADERS - OBUASI'!X23</f>
        <v>0</v>
      </c>
      <c r="Z1576" s="433">
        <f>'GIANT TRADERS - OBUASI'!Y23</f>
        <v>0</v>
      </c>
      <c r="AA1576" s="433">
        <f>'GIANT TRADERS - OBUASI'!Z23</f>
        <v>2.08955223880597</v>
      </c>
      <c r="AB1576" s="446" t="str">
        <f>'GIANT TRADERS - OBUASI'!AA23</f>
        <v>VERY HIGH-DON’T ORDER</v>
      </c>
      <c r="AC1576" s="433">
        <f>'GIANT TRADERS - OBUASI'!AB23</f>
        <v>0</v>
      </c>
      <c r="AD1576" s="433">
        <f>'GIANT TRADERS - OBUASI'!AC23</f>
        <v>0</v>
      </c>
      <c r="AE1576" s="433">
        <f>'GIANT TRADERS - OBUASI'!AD23</f>
        <v>0</v>
      </c>
    </row>
    <row r="1577" spans="1:31" hidden="1">
      <c r="A1577" s="433" t="s">
        <v>564</v>
      </c>
      <c r="B1577" s="433" t="s">
        <v>151</v>
      </c>
      <c r="C1577" s="433" t="str">
        <f>'GIANT TRADERS - OBUASI'!B24</f>
        <v>W198</v>
      </c>
      <c r="D1577" s="433" t="str">
        <f>'GIANT TRADERS - OBUASI'!C24</f>
        <v>JAMAA DETERGENT 12PCH X 450G</v>
      </c>
      <c r="E1577" s="433" t="str">
        <f>'GIANT TRADERS - OBUASI'!D24</f>
        <v>DETERGENT</v>
      </c>
      <c r="F1577" s="433" t="str">
        <f>'GIANT TRADERS - OBUASI'!E24</f>
        <v>JAMAA</v>
      </c>
      <c r="G1577" s="433">
        <f>'GIANT TRADERS - OBUASI'!F24</f>
        <v>8.2800000000000012E-2</v>
      </c>
      <c r="H1577" s="433">
        <f>'GIANT TRADERS - OBUASI'!G24</f>
        <v>15.333333333333332</v>
      </c>
      <c r="I1577" s="433">
        <f>'GIANT TRADERS - OBUASI'!H24</f>
        <v>1088.6666666666667</v>
      </c>
      <c r="J1577" s="433">
        <f>'GIANT TRADERS - OBUASI'!I24</f>
        <v>0</v>
      </c>
      <c r="K1577" s="433">
        <f>'GIANT TRADERS - OBUASI'!J24</f>
        <v>0</v>
      </c>
      <c r="L1577" s="433">
        <f>'GIANT TRADERS - OBUASI'!K24</f>
        <v>0</v>
      </c>
      <c r="M1577" s="433">
        <f>'GIANT TRADERS - OBUASI'!L24</f>
        <v>71.000000000000014</v>
      </c>
      <c r="N1577" s="433">
        <f>'GIANT TRADERS - OBUASI'!M24</f>
        <v>5</v>
      </c>
      <c r="O1577" s="433">
        <f>'GIANT TRADERS - OBUASI'!N24</f>
        <v>4.4160416089253796E-3</v>
      </c>
      <c r="P1577" s="433">
        <f>'GIANT TRADERS - OBUASI'!O24</f>
        <v>0.98940434460982518</v>
      </c>
      <c r="Q1577" s="433" t="str">
        <f>'GIANT TRADERS - OBUASI'!P24</f>
        <v>C</v>
      </c>
      <c r="R1577" s="433">
        <f>'GIANT TRADERS - OBUASI'!Q24</f>
        <v>0.69696969696969691</v>
      </c>
      <c r="S1577" s="433">
        <f>'GIANT TRADERS - OBUASI'!R24</f>
        <v>3.7636363636363644E-3</v>
      </c>
      <c r="T1577" s="433">
        <f>'GIANT TRADERS - OBUASI'!S24</f>
        <v>49.484848484848492</v>
      </c>
      <c r="U1577" s="433">
        <f>'GIANT TRADERS - OBUASI'!T24</f>
        <v>30</v>
      </c>
      <c r="V1577" s="433">
        <f>'GIANT TRADERS - OBUASI'!U24</f>
        <v>3</v>
      </c>
      <c r="W1577" s="433">
        <f>'GIANT TRADERS - OBUASI'!V24</f>
        <v>33</v>
      </c>
      <c r="X1577" s="433">
        <f>'GIANT TRADERS - OBUASI'!W24</f>
        <v>22.999999999999996</v>
      </c>
      <c r="Y1577" s="433">
        <f>'GIANT TRADERS - OBUASI'!X24</f>
        <v>22.999999999999996</v>
      </c>
      <c r="Z1577" s="433">
        <f>'GIANT TRADERS - OBUASI'!Y24</f>
        <v>0.12420000000000002</v>
      </c>
      <c r="AA1577" s="433">
        <f>'GIANT TRADERS - OBUASI'!Z24</f>
        <v>0</v>
      </c>
      <c r="AB1577" s="446" t="str">
        <f>'GIANT TRADERS - OBUASI'!AA24</f>
        <v>VERY LOW-ORDER URGENTLY</v>
      </c>
      <c r="AC1577" s="433">
        <f>'GIANT TRADERS - OBUASI'!AB24</f>
        <v>1633</v>
      </c>
      <c r="AD1577" s="433">
        <f>'GIANT TRADERS - OBUASI'!AC24</f>
        <v>0</v>
      </c>
      <c r="AE1577" s="433">
        <f>'GIANT TRADERS - OBUASI'!AD24</f>
        <v>0</v>
      </c>
    </row>
    <row r="1578" spans="1:31" hidden="1">
      <c r="A1578" s="433" t="s">
        <v>564</v>
      </c>
      <c r="B1578" s="433" t="s">
        <v>151</v>
      </c>
      <c r="C1578" s="433" t="str">
        <f>'GIANT TRADERS - OBUASI'!B25</f>
        <v>W071</v>
      </c>
      <c r="D1578" s="433" t="str">
        <f>'GIANT TRADERS - OBUASI'!C25</f>
        <v>ALIFE LEMON 40 X 100G</v>
      </c>
      <c r="E1578" s="433" t="str">
        <f>'GIANT TRADERS - OBUASI'!D25</f>
        <v>SOAP</v>
      </c>
      <c r="F1578" s="433" t="str">
        <f>'GIANT TRADERS - OBUASI'!E25</f>
        <v>ALIFE</v>
      </c>
      <c r="G1578" s="433">
        <f>'GIANT TRADERS - OBUASI'!F25</f>
        <v>6.6666666666666693E-2</v>
      </c>
      <c r="H1578" s="433">
        <f>'GIANT TRADERS - OBUASI'!G25</f>
        <v>16.666666666666668</v>
      </c>
      <c r="I1578" s="433">
        <f>'GIANT TRADERS - OBUASI'!H25</f>
        <v>1416.6666666666667</v>
      </c>
      <c r="J1578" s="433">
        <f>'GIANT TRADERS - OBUASI'!I25</f>
        <v>30</v>
      </c>
      <c r="K1578" s="433">
        <f>'GIANT TRADERS - OBUASI'!J25</f>
        <v>0.12</v>
      </c>
      <c r="L1578" s="433">
        <f>'GIANT TRADERS - OBUASI'!K25</f>
        <v>2550</v>
      </c>
      <c r="M1578" s="433">
        <f>'GIANT TRADERS - OBUASI'!L25</f>
        <v>85</v>
      </c>
      <c r="N1578" s="433">
        <f>'GIANT TRADERS - OBUASI'!M25</f>
        <v>36</v>
      </c>
      <c r="O1578" s="433">
        <f>'GIANT TRADERS - OBUASI'!N25</f>
        <v>3.5555890571057815E-3</v>
      </c>
      <c r="P1578" s="433">
        <f>'GIANT TRADERS - OBUASI'!O25</f>
        <v>0.99295993366693092</v>
      </c>
      <c r="Q1578" s="433" t="str">
        <f>'GIANT TRADERS - OBUASI'!P25</f>
        <v>C</v>
      </c>
      <c r="R1578" s="433">
        <f>'GIANT TRADERS - OBUASI'!Q25</f>
        <v>0.75757575757575768</v>
      </c>
      <c r="S1578" s="433">
        <f>'GIANT TRADERS - OBUASI'!R25</f>
        <v>3.0303030303030316E-3</v>
      </c>
      <c r="T1578" s="433">
        <f>'GIANT TRADERS - OBUASI'!S25</f>
        <v>64.393939393939391</v>
      </c>
      <c r="U1578" s="433">
        <f>'GIANT TRADERS - OBUASI'!T25</f>
        <v>30</v>
      </c>
      <c r="V1578" s="433">
        <f>'GIANT TRADERS - OBUASI'!U25</f>
        <v>3</v>
      </c>
      <c r="W1578" s="433">
        <f>'GIANT TRADERS - OBUASI'!V25</f>
        <v>33</v>
      </c>
      <c r="X1578" s="433">
        <f>'GIANT TRADERS - OBUASI'!W25</f>
        <v>25.000000000000004</v>
      </c>
      <c r="Y1578" s="433">
        <f>'GIANT TRADERS - OBUASI'!X25</f>
        <v>0</v>
      </c>
      <c r="Z1578" s="433">
        <f>'GIANT TRADERS - OBUASI'!Y25</f>
        <v>0</v>
      </c>
      <c r="AA1578" s="433">
        <f>'GIANT TRADERS - OBUASI'!Z25</f>
        <v>1.1999999999999997</v>
      </c>
      <c r="AB1578" s="446" t="str">
        <f>'GIANT TRADERS - OBUASI'!AA25</f>
        <v>HIGH-DON’T ORDER</v>
      </c>
      <c r="AC1578" s="433">
        <f>'GIANT TRADERS - OBUASI'!AB25</f>
        <v>0</v>
      </c>
      <c r="AD1578" s="433">
        <f>'GIANT TRADERS - OBUASI'!AC25</f>
        <v>0</v>
      </c>
      <c r="AE1578" s="433">
        <f>'GIANT TRADERS - OBUASI'!AD25</f>
        <v>0</v>
      </c>
    </row>
    <row r="1579" spans="1:31" hidden="1">
      <c r="A1579" s="433" t="s">
        <v>564</v>
      </c>
      <c r="B1579" s="433" t="s">
        <v>151</v>
      </c>
      <c r="C1579" s="433" t="str">
        <f>'GIANT TRADERS - OBUASI'!B26</f>
        <v>W204</v>
      </c>
      <c r="D1579" s="433" t="str">
        <f>'GIANT TRADERS - OBUASI'!C26</f>
        <v>ALIFE COCONUT 18X200G</v>
      </c>
      <c r="E1579" s="433" t="str">
        <f>'GIANT TRADERS - OBUASI'!D26</f>
        <v>SOAP</v>
      </c>
      <c r="F1579" s="433" t="str">
        <f>'GIANT TRADERS - OBUASI'!E26</f>
        <v>ALIFE</v>
      </c>
      <c r="G1579" s="433">
        <f>'GIANT TRADERS - OBUASI'!F26</f>
        <v>6.6000000000000017E-2</v>
      </c>
      <c r="H1579" s="433">
        <f>'GIANT TRADERS - OBUASI'!G26</f>
        <v>18.333333333333336</v>
      </c>
      <c r="I1579" s="433">
        <f>'GIANT TRADERS - OBUASI'!H26</f>
        <v>1466.6666666666665</v>
      </c>
      <c r="J1579" s="433">
        <f>'GIANT TRADERS - OBUASI'!I26</f>
        <v>27</v>
      </c>
      <c r="K1579" s="433">
        <f>'GIANT TRADERS - OBUASI'!J26</f>
        <v>9.7200000000000009E-2</v>
      </c>
      <c r="L1579" s="433">
        <f>'GIANT TRADERS - OBUASI'!K26</f>
        <v>2159.9999999999995</v>
      </c>
      <c r="M1579" s="433">
        <f>'GIANT TRADERS - OBUASI'!L26</f>
        <v>79.999999999999986</v>
      </c>
      <c r="N1579" s="433">
        <f>'GIANT TRADERS - OBUASI'!M26</f>
        <v>24</v>
      </c>
      <c r="O1579" s="433">
        <f>'GIANT TRADERS - OBUASI'!N26</f>
        <v>3.5200331665347232E-3</v>
      </c>
      <c r="P1579" s="433">
        <f>'GIANT TRADERS - OBUASI'!O26</f>
        <v>0.99647996683346562</v>
      </c>
      <c r="Q1579" s="433" t="str">
        <f>'GIANT TRADERS - OBUASI'!P26</f>
        <v>C</v>
      </c>
      <c r="R1579" s="433">
        <f>'GIANT TRADERS - OBUASI'!Q26</f>
        <v>0.83333333333333348</v>
      </c>
      <c r="S1579" s="433">
        <f>'GIANT TRADERS - OBUASI'!R26</f>
        <v>3.0000000000000009E-3</v>
      </c>
      <c r="T1579" s="433">
        <f>'GIANT TRADERS - OBUASI'!S26</f>
        <v>66.666666666666657</v>
      </c>
      <c r="U1579" s="433">
        <f>'GIANT TRADERS - OBUASI'!T26</f>
        <v>30</v>
      </c>
      <c r="V1579" s="433">
        <f>'GIANT TRADERS - OBUASI'!U26</f>
        <v>3</v>
      </c>
      <c r="W1579" s="433">
        <f>'GIANT TRADERS - OBUASI'!V26</f>
        <v>33</v>
      </c>
      <c r="X1579" s="433">
        <f>'GIANT TRADERS - OBUASI'!W26</f>
        <v>27.500000000000004</v>
      </c>
      <c r="Y1579" s="433">
        <f>'GIANT TRADERS - OBUASI'!X26</f>
        <v>0.50000000000000355</v>
      </c>
      <c r="Z1579" s="433">
        <f>'GIANT TRADERS - OBUASI'!Y26</f>
        <v>1.8000000000000132E-3</v>
      </c>
      <c r="AA1579" s="433">
        <f>'GIANT TRADERS - OBUASI'!Z26</f>
        <v>0.9818181818181817</v>
      </c>
      <c r="AB1579" s="446" t="str">
        <f>'GIANT TRADERS - OBUASI'!AA26</f>
        <v>LOW MAY- ORDER</v>
      </c>
      <c r="AC1579" s="433">
        <f>'GIANT TRADERS - OBUASI'!AB26</f>
        <v>40.000000000000277</v>
      </c>
      <c r="AD1579" s="433">
        <f>'GIANT TRADERS - OBUASI'!AC26</f>
        <v>0</v>
      </c>
      <c r="AE1579" s="433">
        <f>'GIANT TRADERS - OBUASI'!AD26</f>
        <v>0</v>
      </c>
    </row>
    <row r="1580" spans="1:31" hidden="1">
      <c r="A1580" s="433" t="s">
        <v>564</v>
      </c>
      <c r="B1580" s="433" t="s">
        <v>151</v>
      </c>
      <c r="C1580" s="433" t="str">
        <f>'GIANT TRADERS - OBUASI'!B27</f>
        <v>W194</v>
      </c>
      <c r="D1580" s="433" t="str">
        <f>'GIANT TRADERS - OBUASI'!C27</f>
        <v>ALIFE MEDICATED 18X200G</v>
      </c>
      <c r="E1580" s="433" t="str">
        <f>'GIANT TRADERS - OBUASI'!D27</f>
        <v>SOAP</v>
      </c>
      <c r="F1580" s="433" t="str">
        <f>'GIANT TRADERS - OBUASI'!E27</f>
        <v>ALIFE</v>
      </c>
      <c r="G1580" s="433">
        <f>'GIANT TRADERS - OBUASI'!F27</f>
        <v>6.5999999999999989E-2</v>
      </c>
      <c r="H1580" s="433">
        <f>'GIANT TRADERS - OBUASI'!G27</f>
        <v>18.333333333333336</v>
      </c>
      <c r="I1580" s="433">
        <f>'GIANT TRADERS - OBUASI'!H27</f>
        <v>1466.6666666666665</v>
      </c>
      <c r="J1580" s="433">
        <f>'GIANT TRADERS - OBUASI'!I27</f>
        <v>0</v>
      </c>
      <c r="K1580" s="433">
        <f>'GIANT TRADERS - OBUASI'!J27</f>
        <v>0</v>
      </c>
      <c r="L1580" s="433">
        <f>'GIANT TRADERS - OBUASI'!K27</f>
        <v>0</v>
      </c>
      <c r="M1580" s="433">
        <f>'GIANT TRADERS - OBUASI'!L27</f>
        <v>79.999999999999986</v>
      </c>
      <c r="N1580" s="433">
        <f>'GIANT TRADERS - OBUASI'!M27</f>
        <v>5</v>
      </c>
      <c r="O1580" s="433">
        <f>'GIANT TRADERS - OBUASI'!N27</f>
        <v>3.5200331665347219E-3</v>
      </c>
      <c r="P1580" s="433">
        <f>'GIANT TRADERS - OBUASI'!O27</f>
        <v>1.0000000000000004</v>
      </c>
      <c r="Q1580" s="433" t="str">
        <f>'GIANT TRADERS - OBUASI'!P27</f>
        <v>C</v>
      </c>
      <c r="R1580" s="433">
        <f>'GIANT TRADERS - OBUASI'!Q27</f>
        <v>0.83333333333333348</v>
      </c>
      <c r="S1580" s="433">
        <f>'GIANT TRADERS - OBUASI'!R27</f>
        <v>2.9999999999999996E-3</v>
      </c>
      <c r="T1580" s="433">
        <f>'GIANT TRADERS - OBUASI'!S27</f>
        <v>66.666666666666657</v>
      </c>
      <c r="U1580" s="433">
        <f>'GIANT TRADERS - OBUASI'!T27</f>
        <v>30</v>
      </c>
      <c r="V1580" s="433">
        <f>'GIANT TRADERS - OBUASI'!U27</f>
        <v>3</v>
      </c>
      <c r="W1580" s="433">
        <f>'GIANT TRADERS - OBUASI'!V27</f>
        <v>33</v>
      </c>
      <c r="X1580" s="433">
        <f>'GIANT TRADERS - OBUASI'!W27</f>
        <v>27.500000000000004</v>
      </c>
      <c r="Y1580" s="433">
        <f>'GIANT TRADERS - OBUASI'!X27</f>
        <v>27.500000000000004</v>
      </c>
      <c r="Z1580" s="433">
        <f>'GIANT TRADERS - OBUASI'!Y27</f>
        <v>9.8999999999999977E-2</v>
      </c>
      <c r="AA1580" s="433">
        <f>'GIANT TRADERS - OBUASI'!Z27</f>
        <v>0</v>
      </c>
      <c r="AB1580" s="446" t="str">
        <f>'GIANT TRADERS - OBUASI'!AA27</f>
        <v>VERY LOW-ORDER URGENTLY</v>
      </c>
      <c r="AC1580" s="433">
        <f>'GIANT TRADERS - OBUASI'!AB27</f>
        <v>2200</v>
      </c>
      <c r="AD1580" s="433">
        <f>'GIANT TRADERS - OBUASI'!AC27</f>
        <v>0</v>
      </c>
      <c r="AE1580" s="433">
        <f>'GIANT TRADERS - OBUASI'!AD27</f>
        <v>0</v>
      </c>
    </row>
  </sheetData>
  <conditionalFormatting sqref="AB2:AB1524">
    <cfRule type="containsText" dxfId="723" priority="17" operator="containsText" text="LOW MAY- ORDER">
      <formula>NOT(ISERROR(SEARCH("LOW MAY- ORDER",AB2)))</formula>
    </cfRule>
    <cfRule type="containsText" dxfId="722" priority="18" operator="containsText" text="HIGH">
      <formula>NOT(ISERROR(SEARCH("HIGH",AB2)))</formula>
    </cfRule>
    <cfRule type="containsText" dxfId="721" priority="19" operator="containsText" text="HIGH">
      <formula>NOT(ISERROR(SEARCH("HIGH",AB2)))</formula>
    </cfRule>
    <cfRule type="containsText" dxfId="720" priority="20" operator="containsText" text="VERY LOW-ORDER URGENTLY">
      <formula>NOT(ISERROR(SEARCH("VERY LOW-ORDER URGENTLY",AB2)))</formula>
    </cfRule>
  </conditionalFormatting>
  <conditionalFormatting sqref="AB1525:AB1533">
    <cfRule type="containsText" dxfId="719" priority="9" operator="containsText" text="LOW MAY- ORDER">
      <formula>NOT(ISERROR(SEARCH("LOW MAY- ORDER",AB1525)))</formula>
    </cfRule>
    <cfRule type="containsText" dxfId="718" priority="10" operator="containsText" text="HIGH">
      <formula>NOT(ISERROR(SEARCH("HIGH",AB1525)))</formula>
    </cfRule>
    <cfRule type="containsText" dxfId="717" priority="11" operator="containsText" text="HIGH">
      <formula>NOT(ISERROR(SEARCH("HIGH",AB1525)))</formula>
    </cfRule>
    <cfRule type="containsText" dxfId="716" priority="12" operator="containsText" text="VERY LOW-ORDER URGENTLY">
      <formula>NOT(ISERROR(SEARCH("VERY LOW-ORDER URGENTLY",AB1525)))</formula>
    </cfRule>
  </conditionalFormatting>
  <conditionalFormatting sqref="AB1534:AB1557">
    <cfRule type="containsText" dxfId="715" priority="5" operator="containsText" text="LOW MAY- ORDER">
      <formula>NOT(ISERROR(SEARCH("LOW MAY- ORDER",AB1534)))</formula>
    </cfRule>
    <cfRule type="containsText" dxfId="714" priority="6" operator="containsText" text="HIGH">
      <formula>NOT(ISERROR(SEARCH("HIGH",AB1534)))</formula>
    </cfRule>
    <cfRule type="containsText" dxfId="713" priority="7" operator="containsText" text="HIGH">
      <formula>NOT(ISERROR(SEARCH("HIGH",AB1534)))</formula>
    </cfRule>
    <cfRule type="containsText" dxfId="712" priority="8" operator="containsText" text="VERY LOW-ORDER URGENTLY">
      <formula>NOT(ISERROR(SEARCH("VERY LOW-ORDER URGENTLY",AB1534)))</formula>
    </cfRule>
  </conditionalFormatting>
  <conditionalFormatting sqref="AB1558:AB1580">
    <cfRule type="containsText" dxfId="711" priority="1" operator="containsText" text="LOW MAY- ORDER">
      <formula>NOT(ISERROR(SEARCH("LOW MAY- ORDER",AB1558)))</formula>
    </cfRule>
    <cfRule type="containsText" dxfId="710" priority="2" operator="containsText" text="HIGH">
      <formula>NOT(ISERROR(SEARCH("HIGH",AB1558)))</formula>
    </cfRule>
    <cfRule type="containsText" dxfId="709" priority="3" operator="containsText" text="HIGH">
      <formula>NOT(ISERROR(SEARCH("HIGH",AB1558)))</formula>
    </cfRule>
    <cfRule type="containsText" dxfId="708" priority="4" operator="containsText" text="VERY LOW-ORDER URGENTLY">
      <formula>NOT(ISERROR(SEARCH("VERY LOW-ORDER URGENTLY",AB1558)))</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5F2A8-42E8-4C22-9F0D-FB77607AB51C}">
  <sheetPr>
    <tabColor theme="3" tint="-0.249977111117893"/>
    <pageSetUpPr fitToPage="1"/>
  </sheetPr>
  <dimension ref="A1:AB43"/>
  <sheetViews>
    <sheetView showGridLines="0" topLeftCell="G1" zoomScale="67" workbookViewId="0">
      <selection activeCell="N14" sqref="N14"/>
    </sheetView>
  </sheetViews>
  <sheetFormatPr defaultRowHeight="14.5"/>
  <cols>
    <col min="1" max="1" width="20.26953125" bestFit="1" customWidth="1"/>
    <col min="2" max="6" width="11.6328125" bestFit="1" customWidth="1"/>
    <col min="7" max="7" width="10.7265625" bestFit="1" customWidth="1"/>
    <col min="11" max="11" width="31" bestFit="1" customWidth="1"/>
    <col min="12" max="15" width="16.54296875" bestFit="1" customWidth="1"/>
    <col min="16" max="16" width="17.453125" bestFit="1" customWidth="1"/>
    <col min="17" max="17" width="16.54296875" bestFit="1" customWidth="1"/>
    <col min="18" max="18" width="6.453125" bestFit="1" customWidth="1"/>
    <col min="19" max="19" width="7.81640625" bestFit="1" customWidth="1"/>
    <col min="21" max="21" width="36.08984375" bestFit="1" customWidth="1"/>
    <col min="22" max="27" width="16.90625" bestFit="1" customWidth="1"/>
    <col min="28" max="28" width="13.36328125" bestFit="1" customWidth="1"/>
    <col min="29" max="30" width="11.6328125" bestFit="1" customWidth="1"/>
  </cols>
  <sheetData>
    <row r="1" spans="1:28" ht="26">
      <c r="M1" s="452" t="s">
        <v>500</v>
      </c>
      <c r="X1" s="452" t="s">
        <v>499</v>
      </c>
    </row>
    <row r="3" spans="1:28">
      <c r="A3" s="352" t="s">
        <v>229</v>
      </c>
      <c r="B3" s="352" t="s">
        <v>339</v>
      </c>
      <c r="K3" s="352" t="s">
        <v>229</v>
      </c>
      <c r="L3" s="352" t="s">
        <v>11</v>
      </c>
      <c r="U3" s="352" t="s">
        <v>334</v>
      </c>
      <c r="V3" s="352" t="s">
        <v>11</v>
      </c>
    </row>
    <row r="4" spans="1:28" ht="15">
      <c r="A4" s="85" t="s">
        <v>11</v>
      </c>
      <c r="B4" s="439" t="s">
        <v>152</v>
      </c>
      <c r="C4" s="439" t="s">
        <v>151</v>
      </c>
      <c r="D4" s="439" t="s">
        <v>1</v>
      </c>
      <c r="E4" s="439" t="s">
        <v>342</v>
      </c>
      <c r="F4" s="439" t="s">
        <v>150</v>
      </c>
      <c r="G4" s="439" t="s">
        <v>221</v>
      </c>
      <c r="K4" s="539" t="s">
        <v>198</v>
      </c>
      <c r="L4" s="540" t="s">
        <v>23</v>
      </c>
      <c r="M4" s="540" t="s">
        <v>58</v>
      </c>
      <c r="N4" s="540" t="s">
        <v>29</v>
      </c>
      <c r="O4" s="540" t="s">
        <v>26</v>
      </c>
      <c r="P4" s="540" t="s">
        <v>81</v>
      </c>
      <c r="Q4" s="540" t="s">
        <v>52</v>
      </c>
      <c r="R4" s="540" t="s">
        <v>319</v>
      </c>
      <c r="U4" s="533" t="s">
        <v>198</v>
      </c>
      <c r="V4" s="534" t="s">
        <v>23</v>
      </c>
      <c r="W4" s="534" t="s">
        <v>58</v>
      </c>
      <c r="X4" s="534" t="s">
        <v>29</v>
      </c>
      <c r="Y4" s="534" t="s">
        <v>26</v>
      </c>
      <c r="Z4" s="534" t="s">
        <v>81</v>
      </c>
      <c r="AA4" s="534" t="s">
        <v>52</v>
      </c>
      <c r="AB4" s="534" t="s">
        <v>221</v>
      </c>
    </row>
    <row r="5" spans="1:28">
      <c r="A5" s="341" t="s">
        <v>23</v>
      </c>
      <c r="B5" s="440">
        <v>15.257631151231838</v>
      </c>
      <c r="C5" s="440">
        <v>159.28929775910839</v>
      </c>
      <c r="D5" s="440">
        <v>106.19975537645274</v>
      </c>
      <c r="E5" s="440">
        <v>25.274056862354925</v>
      </c>
      <c r="F5" s="440">
        <v>95.269782293754048</v>
      </c>
      <c r="G5" s="440">
        <v>401.29052344290199</v>
      </c>
      <c r="K5" s="532" t="s">
        <v>3</v>
      </c>
      <c r="L5" s="538">
        <v>56.341993653906329</v>
      </c>
      <c r="M5" s="538"/>
      <c r="N5" s="538">
        <v>12.962500000000002</v>
      </c>
      <c r="O5" s="538">
        <v>12.254080000000002</v>
      </c>
      <c r="P5" s="538"/>
      <c r="Q5" s="538">
        <v>2.8684800000000128</v>
      </c>
      <c r="R5" s="538">
        <v>84.427053653906356</v>
      </c>
      <c r="U5" s="535" t="s">
        <v>226</v>
      </c>
      <c r="V5" s="536">
        <v>202.73349000000002</v>
      </c>
      <c r="W5" s="536">
        <v>0.41941999999999996</v>
      </c>
      <c r="X5" s="536">
        <v>25.227499999999999</v>
      </c>
      <c r="Y5" s="536">
        <v>0.57087999999999994</v>
      </c>
      <c r="Z5" s="536"/>
      <c r="AA5" s="536">
        <v>7.1399999999999996E-3</v>
      </c>
      <c r="AB5" s="536">
        <v>228.95842999999999</v>
      </c>
    </row>
    <row r="6" spans="1:28">
      <c r="A6" s="341" t="s">
        <v>58</v>
      </c>
      <c r="B6" s="440">
        <v>0.61530444574152443</v>
      </c>
      <c r="C6" s="440">
        <v>30.761950887089139</v>
      </c>
      <c r="D6" s="440">
        <v>10.835943735901122</v>
      </c>
      <c r="E6" s="440">
        <v>28.539565515160643</v>
      </c>
      <c r="F6" s="440">
        <v>8.1116283340746627</v>
      </c>
      <c r="G6" s="440">
        <v>78.864392917967095</v>
      </c>
      <c r="K6" s="532" t="s">
        <v>146</v>
      </c>
      <c r="L6" s="538">
        <v>32.99017896727004</v>
      </c>
      <c r="M6" s="538">
        <v>0.9551993087557602</v>
      </c>
      <c r="N6" s="538">
        <v>9.4046602702894138</v>
      </c>
      <c r="O6" s="538">
        <v>19.524704242424239</v>
      </c>
      <c r="P6" s="538">
        <v>1.1672500000000012</v>
      </c>
      <c r="Q6" s="538">
        <v>1.5252300000000003</v>
      </c>
      <c r="R6" s="538">
        <v>65.567222788739443</v>
      </c>
      <c r="U6" s="535" t="s">
        <v>148</v>
      </c>
      <c r="V6" s="536">
        <v>160.78644</v>
      </c>
      <c r="W6" s="536">
        <v>10.514649999999998</v>
      </c>
      <c r="X6" s="536">
        <v>50.870000000000005</v>
      </c>
      <c r="Y6" s="536">
        <v>45.334310000000009</v>
      </c>
      <c r="Z6" s="536">
        <v>0.255</v>
      </c>
      <c r="AA6" s="536">
        <v>0</v>
      </c>
      <c r="AB6" s="536">
        <v>267.7604</v>
      </c>
    </row>
    <row r="7" spans="1:28">
      <c r="A7" s="341" t="s">
        <v>29</v>
      </c>
      <c r="B7" s="440">
        <v>8.0170984848484839</v>
      </c>
      <c r="C7" s="440">
        <v>102.53705923298098</v>
      </c>
      <c r="D7" s="440">
        <v>76.984633486350788</v>
      </c>
      <c r="E7" s="440">
        <v>83.727440754199662</v>
      </c>
      <c r="F7" s="440">
        <v>89.075615544474246</v>
      </c>
      <c r="G7" s="440">
        <v>360.34184750285419</v>
      </c>
      <c r="K7" s="532" t="s">
        <v>113</v>
      </c>
      <c r="L7" s="538">
        <v>29.405962759311993</v>
      </c>
      <c r="M7" s="538"/>
      <c r="N7" s="538">
        <v>29.463742424242426</v>
      </c>
      <c r="O7" s="538"/>
      <c r="P7" s="538">
        <v>4.0275000000000034</v>
      </c>
      <c r="Q7" s="538">
        <v>0.25919000000000003</v>
      </c>
      <c r="R7" s="538">
        <v>63.156395183554416</v>
      </c>
      <c r="U7" s="535" t="s">
        <v>123</v>
      </c>
      <c r="V7" s="536">
        <v>124.72606</v>
      </c>
      <c r="W7" s="536">
        <v>1.3855</v>
      </c>
      <c r="X7" s="536">
        <v>61.526999999999994</v>
      </c>
      <c r="Y7" s="536">
        <v>6.26905</v>
      </c>
      <c r="Z7" s="536">
        <v>1.7149999999999999</v>
      </c>
      <c r="AA7" s="536">
        <v>0.75585000000000002</v>
      </c>
      <c r="AB7" s="536">
        <v>196.37845999999999</v>
      </c>
    </row>
    <row r="8" spans="1:28">
      <c r="A8" s="341" t="s">
        <v>26</v>
      </c>
      <c r="B8" s="440">
        <v>21.410796415854129</v>
      </c>
      <c r="C8" s="440">
        <v>114.99709800482519</v>
      </c>
      <c r="D8" s="440">
        <v>106.92982985623594</v>
      </c>
      <c r="E8" s="440">
        <v>170.17841259809381</v>
      </c>
      <c r="F8" s="440">
        <v>100.95667864637011</v>
      </c>
      <c r="G8" s="440">
        <v>514.47281552137918</v>
      </c>
      <c r="K8" s="532" t="s">
        <v>148</v>
      </c>
      <c r="L8" s="538">
        <v>27.225785947775691</v>
      </c>
      <c r="M8" s="538">
        <v>6.0800000000000007E-2</v>
      </c>
      <c r="N8" s="538">
        <v>15.03990172542699</v>
      </c>
      <c r="O8" s="538">
        <v>1.1085075472528334</v>
      </c>
      <c r="P8" s="538">
        <v>1.3424999999999991</v>
      </c>
      <c r="Q8" s="538">
        <v>1.5101849999999981</v>
      </c>
      <c r="R8" s="538">
        <v>46.287680220455513</v>
      </c>
      <c r="U8" s="535" t="s">
        <v>137</v>
      </c>
      <c r="V8" s="536">
        <v>115.70172000000001</v>
      </c>
      <c r="W8" s="536"/>
      <c r="X8" s="536">
        <v>16.177500000000002</v>
      </c>
      <c r="Y8" s="536"/>
      <c r="Z8" s="536"/>
      <c r="AA8" s="536">
        <v>4.5335999999999999</v>
      </c>
      <c r="AB8" s="536">
        <v>136.41282000000001</v>
      </c>
    </row>
    <row r="9" spans="1:28">
      <c r="A9" s="341" t="s">
        <v>81</v>
      </c>
      <c r="B9" s="440">
        <v>2.2230340909090844</v>
      </c>
      <c r="C9" s="440">
        <v>21.485174242424243</v>
      </c>
      <c r="D9" s="440">
        <v>19.466323422581979</v>
      </c>
      <c r="E9" s="440">
        <v>8.4871212121212096</v>
      </c>
      <c r="F9" s="440">
        <v>18.5326218919969</v>
      </c>
      <c r="G9" s="440">
        <v>70.194274860033417</v>
      </c>
      <c r="K9" s="532" t="s">
        <v>137</v>
      </c>
      <c r="L9" s="538">
        <v>26.001641330429194</v>
      </c>
      <c r="M9" s="538"/>
      <c r="N9" s="538">
        <v>13.934015151515149</v>
      </c>
      <c r="O9" s="538"/>
      <c r="P9" s="538"/>
      <c r="Q9" s="538">
        <v>3.8182027102803744</v>
      </c>
      <c r="R9" s="538">
        <v>43.753859192224716</v>
      </c>
      <c r="U9" s="535" t="s">
        <v>130</v>
      </c>
      <c r="V9" s="536">
        <v>102.34256000000001</v>
      </c>
      <c r="W9" s="536">
        <v>8.4783000000000008</v>
      </c>
      <c r="X9" s="536">
        <v>48.854000000000006</v>
      </c>
      <c r="Y9" s="536">
        <v>39.120899999999999</v>
      </c>
      <c r="Z9" s="536">
        <v>2.2919999999999998</v>
      </c>
      <c r="AA9" s="536">
        <v>0</v>
      </c>
      <c r="AB9" s="536">
        <v>201.08776000000003</v>
      </c>
    </row>
    <row r="10" spans="1:28">
      <c r="A10" s="341" t="s">
        <v>52</v>
      </c>
      <c r="B10" s="440">
        <v>2.2351801694106399</v>
      </c>
      <c r="C10" s="440">
        <v>10.487863609156779</v>
      </c>
      <c r="D10" s="440">
        <v>7.9091707575757582</v>
      </c>
      <c r="E10" s="440">
        <v>0.43597272727272723</v>
      </c>
      <c r="F10" s="440">
        <v>9.3866249999999987</v>
      </c>
      <c r="G10" s="440">
        <v>30.454812263415903</v>
      </c>
      <c r="K10" s="532" t="s">
        <v>119</v>
      </c>
      <c r="L10" s="538">
        <v>23.260134659901372</v>
      </c>
      <c r="M10" s="538">
        <v>4.3905540253189033</v>
      </c>
      <c r="N10" s="538">
        <v>39.62724315297271</v>
      </c>
      <c r="O10" s="538">
        <v>40.335102369324552</v>
      </c>
      <c r="P10" s="538">
        <v>1.9462809829059833</v>
      </c>
      <c r="Q10" s="538">
        <v>0.55186999999999953</v>
      </c>
      <c r="R10" s="538">
        <v>110.11118519042351</v>
      </c>
      <c r="U10" s="535" t="s">
        <v>113</v>
      </c>
      <c r="V10" s="536">
        <v>84.48245</v>
      </c>
      <c r="W10" s="536"/>
      <c r="X10" s="536">
        <v>0</v>
      </c>
      <c r="Y10" s="536"/>
      <c r="Z10" s="536">
        <v>0</v>
      </c>
      <c r="AA10" s="536">
        <v>0</v>
      </c>
      <c r="AB10" s="536">
        <v>84.48245</v>
      </c>
    </row>
    <row r="11" spans="1:28">
      <c r="A11" s="341" t="s">
        <v>221</v>
      </c>
      <c r="B11" s="440">
        <v>49.759044757995696</v>
      </c>
      <c r="C11" s="440">
        <v>439.55844373558472</v>
      </c>
      <c r="D11" s="440">
        <v>328.32565663509831</v>
      </c>
      <c r="E11" s="440">
        <v>316.642569669203</v>
      </c>
      <c r="F11" s="440">
        <v>321.33295171066993</v>
      </c>
      <c r="G11" s="440">
        <v>1455.6186665085518</v>
      </c>
      <c r="K11" s="532" t="s">
        <v>115</v>
      </c>
      <c r="L11" s="538">
        <v>23.035797177074706</v>
      </c>
      <c r="M11" s="538">
        <v>5.3432570498622454</v>
      </c>
      <c r="N11" s="538">
        <v>11.13112073863636</v>
      </c>
      <c r="O11" s="538">
        <v>19.619625977603107</v>
      </c>
      <c r="P11" s="538">
        <v>3.9572196969696938</v>
      </c>
      <c r="Q11" s="538">
        <v>0.73790999999999618</v>
      </c>
      <c r="R11" s="538">
        <v>63.824930640146114</v>
      </c>
      <c r="U11" s="535" t="s">
        <v>146</v>
      </c>
      <c r="V11" s="536">
        <v>78.303190000000001</v>
      </c>
      <c r="W11" s="536">
        <v>10.810299999999998</v>
      </c>
      <c r="X11" s="536">
        <v>14.149000000000001</v>
      </c>
      <c r="Y11" s="536">
        <v>11.541519999999998</v>
      </c>
      <c r="Z11" s="536">
        <v>0</v>
      </c>
      <c r="AA11" s="536">
        <v>0</v>
      </c>
      <c r="AB11" s="536">
        <v>114.80401000000001</v>
      </c>
    </row>
    <row r="12" spans="1:28">
      <c r="K12" s="532" t="s">
        <v>121</v>
      </c>
      <c r="L12" s="538">
        <v>21.728183636363632</v>
      </c>
      <c r="M12" s="538">
        <v>3.2500000000000008E-2</v>
      </c>
      <c r="N12" s="538">
        <v>14.94184090909091</v>
      </c>
      <c r="O12" s="538">
        <v>10.381864545454553</v>
      </c>
      <c r="P12" s="538">
        <v>5.3224999999999998</v>
      </c>
      <c r="Q12" s="538">
        <v>1.1816649999999997</v>
      </c>
      <c r="R12" s="538">
        <v>53.588554090909092</v>
      </c>
      <c r="U12" s="535" t="s">
        <v>125</v>
      </c>
      <c r="V12" s="536">
        <v>72.134209999999996</v>
      </c>
      <c r="W12" s="536">
        <v>1.38175</v>
      </c>
      <c r="X12" s="536">
        <v>18.7623</v>
      </c>
      <c r="Y12" s="536">
        <v>38.286239999999999</v>
      </c>
      <c r="Z12" s="536">
        <v>11.49</v>
      </c>
      <c r="AA12" s="536">
        <v>0.54470000000000007</v>
      </c>
      <c r="AB12" s="536">
        <v>142.5992</v>
      </c>
    </row>
    <row r="13" spans="1:28">
      <c r="K13" s="532" t="s">
        <v>125</v>
      </c>
      <c r="L13" s="538">
        <v>18.599822881530251</v>
      </c>
      <c r="M13" s="538">
        <v>5.8382273231794555</v>
      </c>
      <c r="N13" s="538">
        <v>11.024464433811804</v>
      </c>
      <c r="O13" s="538">
        <v>20.388977998774763</v>
      </c>
      <c r="P13" s="538">
        <v>1.3727272727272735</v>
      </c>
      <c r="Q13" s="538">
        <v>2.5049357575757578</v>
      </c>
      <c r="R13" s="538">
        <v>59.729155667599308</v>
      </c>
      <c r="U13" s="535" t="s">
        <v>121</v>
      </c>
      <c r="V13" s="536">
        <v>57.862409999999997</v>
      </c>
      <c r="W13" s="536">
        <v>9.6000000000000002E-2</v>
      </c>
      <c r="X13" s="536">
        <v>35.324999999999996</v>
      </c>
      <c r="Y13" s="536">
        <v>34.842620000000004</v>
      </c>
      <c r="Z13" s="536">
        <v>1.5</v>
      </c>
      <c r="AA13" s="536">
        <v>0</v>
      </c>
      <c r="AB13" s="536">
        <v>129.62602999999999</v>
      </c>
    </row>
    <row r="14" spans="1:28">
      <c r="K14" s="532" t="s">
        <v>116</v>
      </c>
      <c r="L14" s="538">
        <v>16.965929594479615</v>
      </c>
      <c r="M14" s="538">
        <v>0</v>
      </c>
      <c r="N14" s="538">
        <v>2.6332727272727263</v>
      </c>
      <c r="O14" s="538">
        <v>1.3903999999999999</v>
      </c>
      <c r="P14" s="538"/>
      <c r="Q14" s="538">
        <v>0.18923999999999996</v>
      </c>
      <c r="R14" s="538">
        <v>21.178842321752342</v>
      </c>
      <c r="U14" s="535" t="s">
        <v>136</v>
      </c>
      <c r="V14" s="536">
        <v>47.562690000000003</v>
      </c>
      <c r="W14" s="536">
        <v>1.8505</v>
      </c>
      <c r="X14" s="536">
        <v>23.030500000000004</v>
      </c>
      <c r="Y14" s="536">
        <v>13.04542</v>
      </c>
      <c r="Z14" s="536">
        <v>3.51</v>
      </c>
      <c r="AA14" s="536">
        <v>0</v>
      </c>
      <c r="AB14" s="536">
        <v>88.999110000000016</v>
      </c>
    </row>
    <row r="15" spans="1:28">
      <c r="K15" s="532" t="s">
        <v>114</v>
      </c>
      <c r="L15" s="538">
        <v>12.611986475625832</v>
      </c>
      <c r="M15" s="538">
        <v>1.8555504400000011</v>
      </c>
      <c r="N15" s="538">
        <v>4.6077272727272787</v>
      </c>
      <c r="O15" s="538">
        <v>22.977989369168291</v>
      </c>
      <c r="P15" s="538">
        <v>2.3953977272727376</v>
      </c>
      <c r="Q15" s="538">
        <v>1.1635099999999994</v>
      </c>
      <c r="R15" s="538">
        <v>45.612161284794141</v>
      </c>
      <c r="U15" s="535" t="s">
        <v>128</v>
      </c>
      <c r="V15" s="536">
        <v>46.50958</v>
      </c>
      <c r="W15" s="536">
        <v>7.5260999999999996</v>
      </c>
      <c r="X15" s="536">
        <v>173.68650000000002</v>
      </c>
      <c r="Y15" s="536">
        <v>50.362559999999995</v>
      </c>
      <c r="Z15" s="536">
        <v>10</v>
      </c>
      <c r="AA15" s="536">
        <v>0</v>
      </c>
      <c r="AB15" s="536">
        <v>288.08474000000001</v>
      </c>
    </row>
    <row r="16" spans="1:28">
      <c r="K16" s="532" t="s">
        <v>123</v>
      </c>
      <c r="L16" s="538">
        <v>11.35323410591532</v>
      </c>
      <c r="M16" s="538">
        <v>1.2411500000000004</v>
      </c>
      <c r="N16" s="538">
        <v>12.918901515151518</v>
      </c>
      <c r="O16" s="538">
        <v>17.814600333615171</v>
      </c>
      <c r="P16" s="538">
        <v>4.2895454545454541</v>
      </c>
      <c r="Q16" s="538">
        <v>3.9452749999999983</v>
      </c>
      <c r="R16" s="538">
        <v>51.562706409227459</v>
      </c>
      <c r="U16" s="535" t="s">
        <v>120</v>
      </c>
      <c r="V16" s="536">
        <v>42.55980000000001</v>
      </c>
      <c r="W16" s="536">
        <v>6.9954999999999998</v>
      </c>
      <c r="X16" s="536">
        <v>25.542999999999996</v>
      </c>
      <c r="Y16" s="536">
        <v>122.36997999999998</v>
      </c>
      <c r="Z16" s="536">
        <v>2.25</v>
      </c>
      <c r="AA16" s="536">
        <v>0</v>
      </c>
      <c r="AB16" s="536">
        <v>199.71827999999999</v>
      </c>
    </row>
    <row r="17" spans="11:28">
      <c r="K17" s="532" t="s">
        <v>118</v>
      </c>
      <c r="L17" s="538">
        <v>9.5473936363636369</v>
      </c>
      <c r="M17" s="538"/>
      <c r="N17" s="538">
        <v>12.083920696324951</v>
      </c>
      <c r="O17" s="538"/>
      <c r="P17" s="538">
        <v>0.18000000000000008</v>
      </c>
      <c r="Q17" s="538"/>
      <c r="R17" s="538">
        <v>21.811314332688589</v>
      </c>
      <c r="U17" s="535" t="s">
        <v>5</v>
      </c>
      <c r="V17" s="536">
        <v>42.255129999999994</v>
      </c>
      <c r="W17" s="536">
        <v>8.0488299999999988</v>
      </c>
      <c r="X17" s="536">
        <v>28.272000000000002</v>
      </c>
      <c r="Y17" s="536">
        <v>1.69591</v>
      </c>
      <c r="Z17" s="536">
        <v>0</v>
      </c>
      <c r="AA17" s="536">
        <v>0</v>
      </c>
      <c r="AB17" s="536">
        <v>80.271869999999993</v>
      </c>
    </row>
    <row r="18" spans="11:28">
      <c r="K18" s="532" t="s">
        <v>143</v>
      </c>
      <c r="L18" s="538">
        <v>9.3296307391570839</v>
      </c>
      <c r="M18" s="538"/>
      <c r="N18" s="538">
        <v>7.097576906779647</v>
      </c>
      <c r="O18" s="538"/>
      <c r="P18" s="538"/>
      <c r="Q18" s="538"/>
      <c r="R18" s="538">
        <v>16.427207645936733</v>
      </c>
      <c r="U18" s="535" t="s">
        <v>142</v>
      </c>
      <c r="V18" s="536">
        <v>39.98283</v>
      </c>
      <c r="W18" s="536">
        <v>3.4412099999999999</v>
      </c>
      <c r="X18" s="536">
        <v>45.859899999999996</v>
      </c>
      <c r="Y18" s="536">
        <v>14.625220000000002</v>
      </c>
      <c r="Z18" s="536">
        <v>0.06</v>
      </c>
      <c r="AA18" s="536"/>
      <c r="AB18" s="536">
        <v>103.96916</v>
      </c>
    </row>
    <row r="19" spans="11:28">
      <c r="K19" s="532" t="s">
        <v>142</v>
      </c>
      <c r="L19" s="538">
        <v>9.2411706805367384</v>
      </c>
      <c r="M19" s="538">
        <v>8.6009464143553291</v>
      </c>
      <c r="N19" s="538">
        <v>16.303936482989453</v>
      </c>
      <c r="O19" s="538">
        <v>54.794963166963292</v>
      </c>
      <c r="P19" s="538">
        <v>0.6457575757575762</v>
      </c>
      <c r="Q19" s="538"/>
      <c r="R19" s="538">
        <v>89.586774320602373</v>
      </c>
      <c r="U19" s="535" t="s">
        <v>118</v>
      </c>
      <c r="V19" s="536">
        <v>39.948519999999995</v>
      </c>
      <c r="W19" s="536"/>
      <c r="X19" s="536">
        <v>27.005000000000003</v>
      </c>
      <c r="Y19" s="536"/>
      <c r="Z19" s="536">
        <v>0</v>
      </c>
      <c r="AA19" s="536"/>
      <c r="AB19" s="536">
        <v>66.953519999999997</v>
      </c>
    </row>
    <row r="20" spans="11:28">
      <c r="K20" s="532" t="s">
        <v>208</v>
      </c>
      <c r="L20" s="538">
        <v>8.9070201307783048</v>
      </c>
      <c r="M20" s="538">
        <v>0.16498787878787882</v>
      </c>
      <c r="N20" s="538">
        <v>3.4524621212121209</v>
      </c>
      <c r="O20" s="538">
        <v>3.8154053030303028</v>
      </c>
      <c r="P20" s="538">
        <v>1.3363636363636331</v>
      </c>
      <c r="Q20" s="538">
        <v>1.4264700178954888</v>
      </c>
      <c r="R20" s="538">
        <v>19.10270908806773</v>
      </c>
      <c r="U20" s="535" t="s">
        <v>4</v>
      </c>
      <c r="V20" s="536">
        <v>38.165149999999997</v>
      </c>
      <c r="W20" s="536">
        <v>2.9180000000000001</v>
      </c>
      <c r="X20" s="536">
        <v>27.597300000000001</v>
      </c>
      <c r="Y20" s="536">
        <v>6.5663999999999998</v>
      </c>
      <c r="Z20" s="536"/>
      <c r="AA20" s="536">
        <v>5.3460000000000001E-2</v>
      </c>
      <c r="AB20" s="536">
        <v>75.300309999999996</v>
      </c>
    </row>
    <row r="21" spans="11:28">
      <c r="K21" s="532" t="s">
        <v>136</v>
      </c>
      <c r="L21" s="538">
        <v>8.6617832830854784</v>
      </c>
      <c r="M21" s="538">
        <v>0</v>
      </c>
      <c r="N21" s="538">
        <v>5.7461742424242352</v>
      </c>
      <c r="O21" s="538">
        <v>6.9980722359623018</v>
      </c>
      <c r="P21" s="538">
        <v>0</v>
      </c>
      <c r="Q21" s="538">
        <v>0.77760500000000077</v>
      </c>
      <c r="R21" s="538">
        <v>22.183634761472018</v>
      </c>
      <c r="U21" s="535" t="s">
        <v>141</v>
      </c>
      <c r="V21" s="536">
        <v>37.534810000000007</v>
      </c>
      <c r="W21" s="536"/>
      <c r="X21" s="536">
        <v>33.968499999999992</v>
      </c>
      <c r="Y21" s="536"/>
      <c r="Z21" s="536"/>
      <c r="AA21" s="536">
        <v>0</v>
      </c>
      <c r="AB21" s="536">
        <v>71.503309999999999</v>
      </c>
    </row>
    <row r="22" spans="11:28">
      <c r="K22" s="532" t="s">
        <v>2</v>
      </c>
      <c r="L22" s="538">
        <v>7.1830710131964786</v>
      </c>
      <c r="M22" s="538"/>
      <c r="N22" s="538">
        <v>13.072037125159454</v>
      </c>
      <c r="O22" s="538"/>
      <c r="P22" s="538"/>
      <c r="Q22" s="538">
        <v>9.1000000000000004E-3</v>
      </c>
      <c r="R22" s="538">
        <v>20.264208138355933</v>
      </c>
      <c r="U22" s="535" t="s">
        <v>134</v>
      </c>
      <c r="V22" s="536">
        <v>36.136140000000005</v>
      </c>
      <c r="W22" s="536"/>
      <c r="X22" s="536">
        <v>6.0119999999999996</v>
      </c>
      <c r="Y22" s="536"/>
      <c r="Z22" s="536">
        <v>0</v>
      </c>
      <c r="AA22" s="536"/>
      <c r="AB22" s="536">
        <v>42.148140000000005</v>
      </c>
    </row>
    <row r="23" spans="11:28">
      <c r="K23" s="532" t="s">
        <v>5</v>
      </c>
      <c r="L23" s="538">
        <v>5.4641021282199826</v>
      </c>
      <c r="M23" s="538">
        <v>5.61530676805409</v>
      </c>
      <c r="N23" s="538">
        <v>7.6621730769230734</v>
      </c>
      <c r="O23" s="538">
        <v>42.081435673601376</v>
      </c>
      <c r="P23" s="538">
        <v>2.3749999999999982</v>
      </c>
      <c r="Q23" s="538">
        <v>0.74357999999999835</v>
      </c>
      <c r="R23" s="538">
        <v>63.94159764679852</v>
      </c>
      <c r="U23" s="535" t="s">
        <v>3</v>
      </c>
      <c r="V23" s="536">
        <v>34.127890000000001</v>
      </c>
      <c r="W23" s="536"/>
      <c r="X23" s="536">
        <v>57.715000000000003</v>
      </c>
      <c r="Y23" s="536">
        <v>11.856479999999999</v>
      </c>
      <c r="Z23" s="536"/>
      <c r="AA23" s="536">
        <v>0</v>
      </c>
      <c r="AB23" s="536">
        <v>103.69937000000002</v>
      </c>
    </row>
    <row r="24" spans="11:28">
      <c r="K24" s="532" t="s">
        <v>141</v>
      </c>
      <c r="L24" s="538">
        <v>5.1678763636363643</v>
      </c>
      <c r="M24" s="538"/>
      <c r="N24" s="538">
        <v>2.1262499999999998</v>
      </c>
      <c r="O24" s="538"/>
      <c r="P24" s="538"/>
      <c r="Q24" s="538">
        <v>0.14690999999999996</v>
      </c>
      <c r="R24" s="538">
        <v>7.4410363636363641</v>
      </c>
      <c r="U24" s="535" t="s">
        <v>119</v>
      </c>
      <c r="V24" s="536">
        <v>32.729529999999997</v>
      </c>
      <c r="W24" s="536">
        <v>9.5326999999999984</v>
      </c>
      <c r="X24" s="536">
        <v>22.349499999999999</v>
      </c>
      <c r="Y24" s="536">
        <v>6.6109</v>
      </c>
      <c r="Z24" s="536">
        <v>0.16875000000000001</v>
      </c>
      <c r="AA24" s="536">
        <v>0</v>
      </c>
      <c r="AB24" s="536">
        <v>71.391379999999998</v>
      </c>
    </row>
    <row r="25" spans="11:28">
      <c r="K25" s="532" t="s">
        <v>129</v>
      </c>
      <c r="L25" s="538">
        <v>4.4633916363636397</v>
      </c>
      <c r="M25" s="538">
        <v>5.7536281917143999</v>
      </c>
      <c r="N25" s="538">
        <v>16.412179231337767</v>
      </c>
      <c r="O25" s="538">
        <v>21.614438983531446</v>
      </c>
      <c r="P25" s="538"/>
      <c r="Q25" s="538"/>
      <c r="R25" s="538">
        <v>48.243638042947254</v>
      </c>
      <c r="U25" s="535" t="s">
        <v>117</v>
      </c>
      <c r="V25" s="536">
        <v>24.072129999999998</v>
      </c>
      <c r="W25" s="536">
        <v>1.4925999999999999</v>
      </c>
      <c r="X25" s="536">
        <v>16.375</v>
      </c>
      <c r="Y25" s="536">
        <v>9.685100000000002</v>
      </c>
      <c r="Z25" s="536">
        <v>0</v>
      </c>
      <c r="AA25" s="536">
        <v>0</v>
      </c>
      <c r="AB25" s="536">
        <v>51.624830000000003</v>
      </c>
    </row>
    <row r="26" spans="11:28">
      <c r="K26" s="532" t="s">
        <v>124</v>
      </c>
      <c r="L26" s="538">
        <v>4.3857927272727224</v>
      </c>
      <c r="M26" s="538">
        <v>1.9022030303030302</v>
      </c>
      <c r="N26" s="538">
        <v>24.636060606060603</v>
      </c>
      <c r="O26" s="538">
        <v>43.333877575757597</v>
      </c>
      <c r="P26" s="538">
        <v>3.9272727272727268</v>
      </c>
      <c r="Q26" s="538"/>
      <c r="R26" s="538">
        <v>78.185206666666673</v>
      </c>
      <c r="U26" s="535" t="s">
        <v>132</v>
      </c>
      <c r="V26" s="536">
        <v>22.60568</v>
      </c>
      <c r="W26" s="536">
        <v>5.0386500000000005</v>
      </c>
      <c r="X26" s="536">
        <v>25.805</v>
      </c>
      <c r="Y26" s="536">
        <v>13.18614</v>
      </c>
      <c r="Z26" s="536">
        <v>0.46500000000000002</v>
      </c>
      <c r="AA26" s="536">
        <v>0</v>
      </c>
      <c r="AB26" s="536">
        <v>67.100470000000001</v>
      </c>
    </row>
    <row r="27" spans="11:28">
      <c r="K27" s="532" t="s">
        <v>226</v>
      </c>
      <c r="L27" s="538">
        <v>4.1545005659080809</v>
      </c>
      <c r="M27" s="538">
        <v>0.31997565786273652</v>
      </c>
      <c r="N27" s="538">
        <v>0.8877272727272727</v>
      </c>
      <c r="O27" s="538">
        <v>13.538310794808513</v>
      </c>
      <c r="P27" s="538"/>
      <c r="Q27" s="538">
        <v>0.17719787878787874</v>
      </c>
      <c r="R27" s="538">
        <v>19.077712170094483</v>
      </c>
      <c r="U27" s="535" t="s">
        <v>116</v>
      </c>
      <c r="V27" s="536">
        <v>19.629379999999998</v>
      </c>
      <c r="W27" s="536">
        <v>4.9455</v>
      </c>
      <c r="X27" s="536">
        <v>26.135999999999999</v>
      </c>
      <c r="Y27" s="536">
        <v>4.2467999999999995</v>
      </c>
      <c r="Z27" s="536"/>
      <c r="AA27" s="536">
        <v>0</v>
      </c>
      <c r="AB27" s="536">
        <v>54.957679999999996</v>
      </c>
    </row>
    <row r="28" spans="11:28">
      <c r="K28" s="532" t="s">
        <v>134</v>
      </c>
      <c r="L28" s="538">
        <v>3.54258196969697</v>
      </c>
      <c r="M28" s="538"/>
      <c r="N28" s="538">
        <v>9.6534696969696991</v>
      </c>
      <c r="O28" s="538"/>
      <c r="P28" s="538">
        <v>0.6449999999999998</v>
      </c>
      <c r="Q28" s="538"/>
      <c r="R28" s="538">
        <v>13.841051666666669</v>
      </c>
      <c r="U28" s="535" t="s">
        <v>2</v>
      </c>
      <c r="V28" s="536">
        <v>13.86365</v>
      </c>
      <c r="W28" s="536"/>
      <c r="X28" s="536">
        <v>1.0125</v>
      </c>
      <c r="Y28" s="536"/>
      <c r="Z28" s="536"/>
      <c r="AA28" s="536">
        <v>0</v>
      </c>
      <c r="AB28" s="536">
        <v>14.876149999999999</v>
      </c>
    </row>
    <row r="29" spans="11:28">
      <c r="K29" s="532" t="s">
        <v>505</v>
      </c>
      <c r="L29" s="538">
        <v>3.2854145454545449</v>
      </c>
      <c r="M29" s="538"/>
      <c r="N29" s="538">
        <v>5.8874999999999993</v>
      </c>
      <c r="O29" s="538"/>
      <c r="P29" s="538">
        <v>2.4381818181818158</v>
      </c>
      <c r="Q29" s="538"/>
      <c r="R29" s="538">
        <v>11.61109636363636</v>
      </c>
      <c r="U29" s="535" t="s">
        <v>129</v>
      </c>
      <c r="V29" s="536">
        <v>13.118789999999999</v>
      </c>
      <c r="W29" s="536">
        <v>3.3656000000000006</v>
      </c>
      <c r="X29" s="536">
        <v>5.120000000000001</v>
      </c>
      <c r="Y29" s="536">
        <v>42.951360000000001</v>
      </c>
      <c r="Z29" s="536"/>
      <c r="AA29" s="536"/>
      <c r="AB29" s="536">
        <v>64.555750000000003</v>
      </c>
    </row>
    <row r="30" spans="11:28">
      <c r="K30" s="532" t="s">
        <v>135</v>
      </c>
      <c r="L30" s="538">
        <v>3.1935136363636354</v>
      </c>
      <c r="M30" s="538">
        <v>2.5851121212121213</v>
      </c>
      <c r="N30" s="538"/>
      <c r="O30" s="538">
        <v>17.000065454545464</v>
      </c>
      <c r="P30" s="538"/>
      <c r="Q30" s="538"/>
      <c r="R30" s="538">
        <v>22.77869121212122</v>
      </c>
      <c r="U30" s="535" t="s">
        <v>6</v>
      </c>
      <c r="V30" s="536">
        <v>12.529930000000002</v>
      </c>
      <c r="W30" s="536">
        <v>7.1494999999999997</v>
      </c>
      <c r="X30" s="536">
        <v>63.003000000000007</v>
      </c>
      <c r="Y30" s="536">
        <v>12.506079999999999</v>
      </c>
      <c r="Z30" s="536">
        <v>-0.36</v>
      </c>
      <c r="AA30" s="536">
        <v>0</v>
      </c>
      <c r="AB30" s="536">
        <v>94.828510000000009</v>
      </c>
    </row>
    <row r="31" spans="11:28">
      <c r="K31" s="532" t="s">
        <v>130</v>
      </c>
      <c r="L31" s="538">
        <v>2.8567472727272727</v>
      </c>
      <c r="M31" s="538">
        <v>2.5461803079817784</v>
      </c>
      <c r="N31" s="538">
        <v>4.8985545454545445</v>
      </c>
      <c r="O31" s="538">
        <v>11.446722507331396</v>
      </c>
      <c r="P31" s="538">
        <v>2.3887499999999968</v>
      </c>
      <c r="Q31" s="538">
        <v>0.53295000000000003</v>
      </c>
      <c r="R31" s="538">
        <v>24.669904633494991</v>
      </c>
      <c r="U31" s="535" t="s">
        <v>208</v>
      </c>
      <c r="V31" s="536">
        <v>10.761209999999998</v>
      </c>
      <c r="W31" s="536">
        <v>0.65979999999999994</v>
      </c>
      <c r="X31" s="536">
        <v>5.3010000000000002</v>
      </c>
      <c r="Y31" s="536">
        <v>0</v>
      </c>
      <c r="Z31" s="536">
        <v>0</v>
      </c>
      <c r="AA31" s="536">
        <v>4.965E-2</v>
      </c>
      <c r="AB31" s="536">
        <v>16.771659999999997</v>
      </c>
    </row>
    <row r="32" spans="11:28">
      <c r="K32" s="532" t="s">
        <v>6</v>
      </c>
      <c r="L32" s="538">
        <v>2.8537199165432172</v>
      </c>
      <c r="M32" s="538">
        <v>0.14273566473988447</v>
      </c>
      <c r="N32" s="538">
        <v>11.411878299120234</v>
      </c>
      <c r="O32" s="538">
        <v>25.544956561382723</v>
      </c>
      <c r="P32" s="538">
        <v>5.6231984225819804</v>
      </c>
      <c r="Q32" s="538">
        <v>0.15437999999999996</v>
      </c>
      <c r="R32" s="538">
        <v>45.730868864368041</v>
      </c>
      <c r="U32" s="535" t="s">
        <v>143</v>
      </c>
      <c r="V32" s="536">
        <v>10.60971</v>
      </c>
      <c r="W32" s="536"/>
      <c r="X32" s="536">
        <v>12.234999999999999</v>
      </c>
      <c r="Y32" s="536"/>
      <c r="Z32" s="536"/>
      <c r="AA32" s="536"/>
      <c r="AB32" s="536">
        <v>22.844709999999999</v>
      </c>
    </row>
    <row r="33" spans="11:28">
      <c r="K33" s="532" t="s">
        <v>117</v>
      </c>
      <c r="L33" s="538">
        <v>2.3320952236442789</v>
      </c>
      <c r="M33" s="538">
        <v>0.35995000000000005</v>
      </c>
      <c r="N33" s="538">
        <v>2.2165151515151518</v>
      </c>
      <c r="O33" s="538">
        <v>8.0827390909090955</v>
      </c>
      <c r="P33" s="538">
        <v>1.0212499999999936</v>
      </c>
      <c r="Q33" s="538">
        <v>8.3940000000000015E-2</v>
      </c>
      <c r="R33" s="538">
        <v>14.096489466068519</v>
      </c>
      <c r="U33" s="535" t="s">
        <v>115</v>
      </c>
      <c r="V33" s="536">
        <v>10.33971</v>
      </c>
      <c r="W33" s="536">
        <v>0.47299999999999998</v>
      </c>
      <c r="X33" s="536">
        <v>27.4465</v>
      </c>
      <c r="Y33" s="536">
        <v>1.46936</v>
      </c>
      <c r="Z33" s="536">
        <v>0</v>
      </c>
      <c r="AA33" s="536">
        <v>1.6200000000000001E-3</v>
      </c>
      <c r="AB33" s="536">
        <v>39.730190000000007</v>
      </c>
    </row>
    <row r="34" spans="11:28">
      <c r="K34" s="532" t="s">
        <v>4</v>
      </c>
      <c r="L34" s="538">
        <v>2.309336060606062</v>
      </c>
      <c r="M34" s="538">
        <v>0.67520000000000013</v>
      </c>
      <c r="N34" s="538">
        <v>2.227550020179601</v>
      </c>
      <c r="O34" s="538">
        <v>8.1495127272727323</v>
      </c>
      <c r="P34" s="538"/>
      <c r="Q34" s="538">
        <v>2.0514008988763983</v>
      </c>
      <c r="R34" s="538">
        <v>15.412999706934794</v>
      </c>
      <c r="U34" s="535" t="s">
        <v>114</v>
      </c>
      <c r="V34" s="536">
        <v>5.9533199999999997</v>
      </c>
      <c r="W34" s="536">
        <v>0.83000000000000007</v>
      </c>
      <c r="X34" s="536">
        <v>64.122200000000007</v>
      </c>
      <c r="Y34" s="536">
        <v>4.0680800000000001</v>
      </c>
      <c r="Z34" s="536">
        <v>0</v>
      </c>
      <c r="AA34" s="536">
        <v>0</v>
      </c>
      <c r="AB34" s="536">
        <v>74.973600000000005</v>
      </c>
    </row>
    <row r="35" spans="11:28">
      <c r="K35" s="532" t="s">
        <v>132</v>
      </c>
      <c r="L35" s="538">
        <v>2.1961104545454537</v>
      </c>
      <c r="M35" s="538">
        <v>0.13034090909090906</v>
      </c>
      <c r="N35" s="538">
        <v>3.6769090909090894</v>
      </c>
      <c r="O35" s="538">
        <v>4.057080318015319</v>
      </c>
      <c r="P35" s="538">
        <v>0.88667045454545157</v>
      </c>
      <c r="Q35" s="538">
        <v>0.63151227272727239</v>
      </c>
      <c r="R35" s="538">
        <v>11.578623499833496</v>
      </c>
      <c r="U35" s="535" t="s">
        <v>124</v>
      </c>
      <c r="V35" s="536">
        <v>2.98204</v>
      </c>
      <c r="W35" s="536">
        <v>2.4912999999999998</v>
      </c>
      <c r="X35" s="536">
        <v>6.8900000000000006</v>
      </c>
      <c r="Y35" s="536">
        <v>7.3907999999999996</v>
      </c>
      <c r="Z35" s="536">
        <v>0.315</v>
      </c>
      <c r="AA35" s="536"/>
      <c r="AB35" s="536">
        <v>20.069140000000001</v>
      </c>
    </row>
    <row r="36" spans="11:28">
      <c r="K36" s="532" t="s">
        <v>128</v>
      </c>
      <c r="L36" s="538">
        <v>1.9898466328543245</v>
      </c>
      <c r="M36" s="538">
        <v>1.5247249999999994</v>
      </c>
      <c r="N36" s="538">
        <v>12.711818181818179</v>
      </c>
      <c r="O36" s="538">
        <v>21.891871701006178</v>
      </c>
      <c r="P36" s="538">
        <v>10.484545454545461</v>
      </c>
      <c r="Q36" s="538">
        <v>3.0281000000000002</v>
      </c>
      <c r="R36" s="538">
        <v>51.630906970224146</v>
      </c>
      <c r="U36" s="535" t="s">
        <v>135</v>
      </c>
      <c r="V36" s="536">
        <v>0.28733000000000003</v>
      </c>
      <c r="W36" s="536">
        <v>0.34199999999999997</v>
      </c>
      <c r="X36" s="536"/>
      <c r="Y36" s="536">
        <v>0.41760000000000003</v>
      </c>
      <c r="Z36" s="536"/>
      <c r="AA36" s="536"/>
      <c r="AB36" s="536">
        <v>1.0469299999999999</v>
      </c>
    </row>
    <row r="37" spans="11:28">
      <c r="K37" s="532" t="s">
        <v>120</v>
      </c>
      <c r="L37" s="538">
        <v>0.70477363636363588</v>
      </c>
      <c r="M37" s="538">
        <v>2.8462121212121185</v>
      </c>
      <c r="N37" s="538">
        <v>3.5309462519936199</v>
      </c>
      <c r="O37" s="538">
        <v>6.0564637809323463</v>
      </c>
      <c r="P37" s="538">
        <v>0.84999999999999931</v>
      </c>
      <c r="Q37" s="538">
        <v>0.43597272727272723</v>
      </c>
      <c r="R37" s="538">
        <v>14.424368517774449</v>
      </c>
      <c r="U37" s="535" t="s">
        <v>505</v>
      </c>
      <c r="V37" s="536">
        <v>6.4799999999999996E-2</v>
      </c>
      <c r="W37" s="536"/>
      <c r="X37" s="536">
        <v>0.75</v>
      </c>
      <c r="Y37" s="536"/>
      <c r="Z37" s="536">
        <v>0</v>
      </c>
      <c r="AA37" s="536"/>
      <c r="AB37" s="536">
        <v>0.81479999999999997</v>
      </c>
    </row>
    <row r="38" spans="11:28">
      <c r="K38" s="532" t="s">
        <v>563</v>
      </c>
      <c r="L38" s="538"/>
      <c r="M38" s="538">
        <v>6.4651000000000005</v>
      </c>
      <c r="N38" s="538"/>
      <c r="O38" s="538">
        <v>21.409018181818222</v>
      </c>
      <c r="P38" s="538"/>
      <c r="Q38" s="538"/>
      <c r="R38" s="538">
        <v>27.874118181818222</v>
      </c>
      <c r="U38" s="535" t="s">
        <v>564</v>
      </c>
      <c r="V38" s="536"/>
      <c r="W38" s="536">
        <v>0.84499999999999997</v>
      </c>
      <c r="X38" s="536"/>
      <c r="Y38" s="536">
        <v>14.003359999999999</v>
      </c>
      <c r="Z38" s="536"/>
      <c r="AA38" s="536"/>
      <c r="AB38" s="536">
        <v>14.84836</v>
      </c>
    </row>
    <row r="39" spans="11:28">
      <c r="K39" s="532" t="s">
        <v>131</v>
      </c>
      <c r="L39" s="538"/>
      <c r="M39" s="538">
        <v>0.45634934210526357</v>
      </c>
      <c r="N39" s="538"/>
      <c r="O39" s="538">
        <v>3.690869746287019</v>
      </c>
      <c r="P39" s="538">
        <v>10.945454545454545</v>
      </c>
      <c r="Q39" s="538"/>
      <c r="R39" s="538">
        <v>15.092673633846829</v>
      </c>
      <c r="U39" s="535" t="s">
        <v>563</v>
      </c>
      <c r="V39" s="536"/>
      <c r="W39" s="536">
        <v>0.27749999999999997</v>
      </c>
      <c r="X39" s="536"/>
      <c r="Y39" s="536">
        <v>21.506160000000001</v>
      </c>
      <c r="Z39" s="536"/>
      <c r="AA39" s="536"/>
      <c r="AB39" s="536">
        <v>21.783660000000001</v>
      </c>
    </row>
    <row r="40" spans="11:28">
      <c r="K40" s="532" t="s">
        <v>564</v>
      </c>
      <c r="L40" s="538"/>
      <c r="M40" s="538">
        <v>1.850025</v>
      </c>
      <c r="N40" s="538"/>
      <c r="O40" s="538">
        <v>7.1097114420469341</v>
      </c>
      <c r="P40" s="538"/>
      <c r="Q40" s="538"/>
      <c r="R40" s="538">
        <v>8.9597364420469336</v>
      </c>
      <c r="U40" s="535" t="s">
        <v>126</v>
      </c>
      <c r="V40" s="536"/>
      <c r="W40" s="536">
        <v>5.4946999999999999</v>
      </c>
      <c r="X40" s="536"/>
      <c r="Y40" s="536">
        <v>143.36321999999996</v>
      </c>
      <c r="Z40" s="536"/>
      <c r="AA40" s="536"/>
      <c r="AB40" s="536">
        <v>148.85791999999995</v>
      </c>
    </row>
    <row r="41" spans="11:28">
      <c r="K41" s="532" t="s">
        <v>147</v>
      </c>
      <c r="L41" s="538"/>
      <c r="M41" s="538">
        <v>0.38636363636363646</v>
      </c>
      <c r="N41" s="538">
        <v>16.956818181818214</v>
      </c>
      <c r="O41" s="538">
        <v>5.9695854545454594</v>
      </c>
      <c r="P41" s="538">
        <v>0.6259090909090913</v>
      </c>
      <c r="Q41" s="538"/>
      <c r="R41" s="538">
        <v>23.9386763636364</v>
      </c>
      <c r="U41" s="535" t="s">
        <v>147</v>
      </c>
      <c r="V41" s="536"/>
      <c r="W41" s="536">
        <v>0</v>
      </c>
      <c r="X41" s="536">
        <v>8.6144999999999996</v>
      </c>
      <c r="Y41" s="536">
        <v>0</v>
      </c>
      <c r="Z41" s="536">
        <v>0</v>
      </c>
      <c r="AA41" s="536"/>
      <c r="AB41" s="536">
        <v>8.6144999999999996</v>
      </c>
    </row>
    <row r="42" spans="11:28">
      <c r="K42" s="532" t="s">
        <v>126</v>
      </c>
      <c r="L42" s="538"/>
      <c r="M42" s="538">
        <v>16.821812727067549</v>
      </c>
      <c r="N42" s="538"/>
      <c r="O42" s="538">
        <v>22.091862438013997</v>
      </c>
      <c r="P42" s="538"/>
      <c r="Q42" s="538"/>
      <c r="R42" s="538">
        <v>38.913675165081543</v>
      </c>
      <c r="U42" s="535" t="s">
        <v>131</v>
      </c>
      <c r="V42" s="536"/>
      <c r="W42" s="536">
        <v>8.7877999999999989</v>
      </c>
      <c r="X42" s="536"/>
      <c r="Y42" s="536">
        <v>38.879090000000005</v>
      </c>
      <c r="Z42" s="536">
        <v>0</v>
      </c>
      <c r="AA42" s="536"/>
      <c r="AB42" s="536">
        <v>47.666890000000002</v>
      </c>
    </row>
    <row r="43" spans="11:28">
      <c r="K43" s="532" t="s">
        <v>319</v>
      </c>
      <c r="L43" s="538">
        <v>401.29052344290193</v>
      </c>
      <c r="M43" s="538">
        <v>78.864392917967109</v>
      </c>
      <c r="N43" s="538">
        <v>360.34184750285419</v>
      </c>
      <c r="O43" s="538">
        <v>514.47281552137929</v>
      </c>
      <c r="P43" s="538">
        <v>70.194274860033417</v>
      </c>
      <c r="Q43" s="538">
        <v>30.454812263415903</v>
      </c>
      <c r="R43" s="538">
        <v>1455.6186665085513</v>
      </c>
      <c r="U43" s="535" t="s">
        <v>221</v>
      </c>
      <c r="V43" s="537">
        <v>1583.40228</v>
      </c>
      <c r="W43" s="537">
        <v>115.59170999999998</v>
      </c>
      <c r="X43" s="537">
        <v>1004.7422000000003</v>
      </c>
      <c r="Y43" s="537">
        <v>716.77154000000007</v>
      </c>
      <c r="Z43" s="537">
        <v>33.66075</v>
      </c>
      <c r="AA43" s="537">
        <v>5.946019999999999</v>
      </c>
      <c r="AB43" s="537">
        <v>3460.1145000000001</v>
      </c>
    </row>
  </sheetData>
  <pageMargins left="0.25" right="0.25" top="0.75" bottom="0.75" header="0.3" footer="0.3"/>
  <pageSetup paperSize="9" scale="84"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BD52B-9DBD-4175-A5FC-40141AC5DD2A}">
  <sheetPr codeName="Sheet4">
    <tabColor rgb="FF92D050"/>
  </sheetPr>
  <dimension ref="A1:AM96"/>
  <sheetViews>
    <sheetView showGridLines="0" zoomScale="80" zoomScaleNormal="80" workbookViewId="0">
      <selection activeCell="U5" sqref="U5"/>
    </sheetView>
  </sheetViews>
  <sheetFormatPr defaultColWidth="8.90625" defaultRowHeight="14.5"/>
  <cols>
    <col min="1" max="1" width="25.08984375" style="16" customWidth="1"/>
    <col min="2" max="2" width="12.81640625" style="16" customWidth="1"/>
    <col min="3" max="3" width="33.54296875" style="16" customWidth="1"/>
    <col min="4" max="4" width="18.08984375" style="16" customWidth="1"/>
    <col min="5" max="5" width="8.90625" style="16" customWidth="1"/>
    <col min="6" max="6" width="12.81640625" style="16" customWidth="1"/>
    <col min="7" max="7" width="22.453125" style="16" customWidth="1"/>
    <col min="8" max="8" width="26" style="16" customWidth="1"/>
    <col min="9" max="9" width="12.81640625" style="16" customWidth="1"/>
    <col min="10" max="10" width="16.453125" style="16" customWidth="1"/>
    <col min="11" max="11" width="16" style="16" customWidth="1"/>
    <col min="12" max="12" width="11.6328125" style="16" customWidth="1"/>
    <col min="13" max="13" width="10.6328125" style="16" customWidth="1"/>
    <col min="14" max="14" width="14.1796875" style="16" customWidth="1"/>
    <col min="15" max="15" width="15.36328125" style="16" customWidth="1"/>
    <col min="16" max="16" width="12.54296875" style="16" customWidth="1"/>
    <col min="17" max="17" width="14.81640625" style="16" customWidth="1"/>
    <col min="18" max="18" width="11" style="16" customWidth="1"/>
    <col min="19" max="19" width="14.90625" style="16" customWidth="1"/>
    <col min="20" max="20" width="21.1796875" style="16" customWidth="1"/>
    <col min="21" max="21" width="9" style="16" bestFit="1" customWidth="1"/>
    <col min="22" max="22" width="14.6328125" style="16" customWidth="1"/>
    <col min="23" max="23" width="15" style="16" customWidth="1"/>
    <col min="24" max="24" width="15.1796875" style="16" customWidth="1"/>
    <col min="25" max="25" width="15.54296875" style="16" customWidth="1"/>
    <col min="26" max="26" width="17.54296875" style="16" customWidth="1"/>
    <col min="27" max="27" width="27.90625" style="16" customWidth="1"/>
    <col min="28" max="28" width="14.36328125" style="16" customWidth="1"/>
    <col min="29" max="31" width="8.90625" style="16"/>
    <col min="32" max="32" width="15" style="16" bestFit="1" customWidth="1"/>
    <col min="33" max="33" width="15.1796875" style="16" bestFit="1" customWidth="1"/>
    <col min="34" max="34" width="29.7265625" style="16" bestFit="1" customWidth="1"/>
    <col min="35" max="35" width="12.90625" style="16" bestFit="1" customWidth="1"/>
    <col min="36" max="36" width="13.54296875" style="16" bestFit="1" customWidth="1"/>
    <col min="37" max="37" width="9.90625" style="16" bestFit="1" customWidth="1"/>
    <col min="38" max="38" width="11.7265625" style="16" bestFit="1" customWidth="1"/>
    <col min="39" max="39" width="0.36328125" style="16" hidden="1" customWidth="1"/>
    <col min="40" max="40" width="3.81640625" style="16" customWidth="1"/>
    <col min="41" max="16384" width="8.90625" style="16"/>
  </cols>
  <sheetData>
    <row r="1" spans="1:39" ht="16" thickBot="1">
      <c r="F1" s="88">
        <f>SUM(F5:F71)</f>
        <v>47.107676666666677</v>
      </c>
      <c r="G1" s="89">
        <f t="shared" ref="G1:Y1" si="0">SUM(G5:G71)</f>
        <v>2862.0000000000014</v>
      </c>
      <c r="H1" s="89">
        <f t="shared" si="0"/>
        <v>1178163.3500000008</v>
      </c>
      <c r="I1" s="89">
        <f t="shared" si="0"/>
        <v>6121</v>
      </c>
      <c r="J1" s="89">
        <f t="shared" si="0"/>
        <v>67.100470000000016</v>
      </c>
      <c r="K1" s="89">
        <f t="shared" si="0"/>
        <v>1951704.3811800999</v>
      </c>
      <c r="L1" s="89">
        <f t="shared" si="0"/>
        <v>22658.845533601383</v>
      </c>
      <c r="M1" s="89">
        <f t="shared" si="0"/>
        <v>1075</v>
      </c>
      <c r="N1" s="89"/>
      <c r="O1" s="89"/>
      <c r="P1" s="89">
        <f t="shared" si="0"/>
        <v>0</v>
      </c>
      <c r="Q1" s="89">
        <f t="shared" si="0"/>
        <v>130.09090909090912</v>
      </c>
      <c r="R1" s="89">
        <f t="shared" si="0"/>
        <v>2.1412580303030295</v>
      </c>
      <c r="S1" s="89">
        <f t="shared" si="0"/>
        <v>53552.879545454554</v>
      </c>
      <c r="T1" s="89"/>
      <c r="U1" s="89"/>
      <c r="V1" s="89"/>
      <c r="W1" s="89">
        <f t="shared" si="0"/>
        <v>2255.2424242424245</v>
      </c>
      <c r="X1" s="89">
        <f t="shared" si="0"/>
        <v>969.60606060606051</v>
      </c>
      <c r="Y1" s="89">
        <f t="shared" si="0"/>
        <v>11.578623499833494</v>
      </c>
      <c r="Z1" s="90"/>
      <c r="AF1" s="14"/>
      <c r="AG1" s="14"/>
      <c r="AH1" s="14"/>
      <c r="AI1" s="14"/>
      <c r="AJ1" s="14"/>
      <c r="AK1" s="146"/>
      <c r="AL1" s="14"/>
      <c r="AM1" s="14"/>
    </row>
    <row r="2" spans="1:39">
      <c r="AF2" s="14"/>
      <c r="AG2" s="14"/>
      <c r="AH2" s="14"/>
      <c r="AI2" s="14"/>
      <c r="AJ2" s="14"/>
      <c r="AK2" s="14"/>
      <c r="AL2" s="14"/>
      <c r="AM2" s="14"/>
    </row>
    <row r="3" spans="1:39" ht="32.5" thickBot="1">
      <c r="W3" s="398"/>
      <c r="AF3" s="547" t="s">
        <v>265</v>
      </c>
      <c r="AG3" s="547"/>
      <c r="AH3" s="547"/>
      <c r="AI3" s="65"/>
      <c r="AJ3" s="557" t="s">
        <v>264</v>
      </c>
      <c r="AK3" s="557"/>
      <c r="AL3" s="557"/>
      <c r="AM3" s="65"/>
    </row>
    <row r="4" spans="1:39" ht="34.5" thickBot="1">
      <c r="A4" s="107" t="s">
        <v>198</v>
      </c>
      <c r="B4" s="108" t="s">
        <v>9</v>
      </c>
      <c r="C4" s="109" t="s">
        <v>10</v>
      </c>
      <c r="D4" s="109" t="s">
        <v>199</v>
      </c>
      <c r="E4" s="109" t="s">
        <v>12</v>
      </c>
      <c r="F4" s="110" t="s">
        <v>263</v>
      </c>
      <c r="G4" s="111" t="s">
        <v>262</v>
      </c>
      <c r="H4" s="111" t="s">
        <v>261</v>
      </c>
      <c r="I4" s="110" t="s">
        <v>260</v>
      </c>
      <c r="J4" s="111" t="s">
        <v>259</v>
      </c>
      <c r="K4" s="110" t="s">
        <v>271</v>
      </c>
      <c r="L4" s="112" t="s">
        <v>257</v>
      </c>
      <c r="M4" s="110" t="s">
        <v>272</v>
      </c>
      <c r="N4" s="110" t="s">
        <v>255</v>
      </c>
      <c r="O4" s="111" t="s">
        <v>254</v>
      </c>
      <c r="P4" s="111" t="s">
        <v>13</v>
      </c>
      <c r="Q4" s="110" t="s">
        <v>273</v>
      </c>
      <c r="R4" s="110" t="s">
        <v>274</v>
      </c>
      <c r="S4" s="110" t="s">
        <v>275</v>
      </c>
      <c r="T4" s="111" t="s">
        <v>14</v>
      </c>
      <c r="U4" s="110" t="s">
        <v>15</v>
      </c>
      <c r="V4" s="110" t="s">
        <v>16</v>
      </c>
      <c r="W4" s="111" t="s">
        <v>17</v>
      </c>
      <c r="X4" s="111" t="s">
        <v>18</v>
      </c>
      <c r="Y4" s="111" t="s">
        <v>200</v>
      </c>
      <c r="Z4" s="111" t="s">
        <v>201</v>
      </c>
      <c r="AA4" s="113" t="s">
        <v>21</v>
      </c>
      <c r="AB4" s="114" t="s">
        <v>276</v>
      </c>
      <c r="AF4" s="547"/>
      <c r="AG4" s="547"/>
      <c r="AH4" s="547"/>
      <c r="AI4" s="65"/>
      <c r="AJ4" s="557"/>
      <c r="AK4" s="557"/>
      <c r="AL4" s="557"/>
      <c r="AM4" s="65"/>
    </row>
    <row r="5" spans="1:39" ht="15" thickBot="1">
      <c r="A5" s="91" t="s">
        <v>132</v>
      </c>
      <c r="B5" s="92" t="s">
        <v>28</v>
      </c>
      <c r="C5" s="60" t="s">
        <v>368</v>
      </c>
      <c r="D5" s="92" t="s">
        <v>29</v>
      </c>
      <c r="E5" s="60" t="s">
        <v>30</v>
      </c>
      <c r="F5" s="93">
        <v>10.15833333333331</v>
      </c>
      <c r="G5" s="94">
        <v>286</v>
      </c>
      <c r="H5" s="94">
        <v>150092.8666666667</v>
      </c>
      <c r="I5" s="95">
        <v>528</v>
      </c>
      <c r="J5" s="358">
        <v>13.215</v>
      </c>
      <c r="K5" s="94">
        <f t="shared" ref="K5:K36" si="1">I5*L5</f>
        <v>188496</v>
      </c>
      <c r="L5" s="94">
        <v>357</v>
      </c>
      <c r="M5" s="60">
        <v>4</v>
      </c>
      <c r="N5" s="97">
        <f>F5/$F$1</f>
        <v>0.21564072041195212</v>
      </c>
      <c r="O5" s="98">
        <f>SUM($N$5:N5)</f>
        <v>0.21564072041195212</v>
      </c>
      <c r="P5" s="60" t="str">
        <f>IF(O5&lt;=50%,"A",IF(O5&lt;=80%,"B",IF(O5&lt;=100%,"C","")))</f>
        <v>A</v>
      </c>
      <c r="Q5" s="99">
        <f t="shared" ref="Q5:Q36" si="2">G5/22</f>
        <v>13</v>
      </c>
      <c r="R5" s="99">
        <f>F5/22</f>
        <v>0.46174242424242318</v>
      </c>
      <c r="S5" s="99">
        <f t="shared" ref="S5:S36" si="3">H5/22</f>
        <v>6822.4030303030313</v>
      </c>
      <c r="T5" s="60">
        <f>IF(P5="A",7,IF(P5="B",14,IF(P5="C",30,"")))</f>
        <v>7</v>
      </c>
      <c r="U5" s="60">
        <v>1</v>
      </c>
      <c r="V5" s="60">
        <f>U5+T5</f>
        <v>8</v>
      </c>
      <c r="W5" s="100">
        <f>V5*Q5</f>
        <v>104</v>
      </c>
      <c r="X5" s="95">
        <f>IF(W5-I5&lt;=0,0,W5-I5)</f>
        <v>0</v>
      </c>
      <c r="Y5" s="96">
        <f>X5/(G5/F5)</f>
        <v>0</v>
      </c>
      <c r="Z5" s="97">
        <f t="shared" ref="Z5:Z36" si="4">I5/W5</f>
        <v>5.0769230769230766</v>
      </c>
      <c r="AA5" s="87" t="str">
        <f>IF(AND(Z5&gt;=100%,Z5&lt;200%),"HIGH-DON’T ORDER",IF(Z5&gt;=200%,"VERY HIGH-DON’T ORDER",IF(AND(Z5&gt;=80%,Z5&lt;=100),"LOW MAY- ORDER","VERY LOW-ORDER URGENTLY")))</f>
        <v>VERY HIGH-DON’T ORDER</v>
      </c>
      <c r="AB5" s="101">
        <f>X5*L5</f>
        <v>0</v>
      </c>
      <c r="AC5" s="101">
        <f>(I5*V5)/W5</f>
        <v>40.615384615384613</v>
      </c>
      <c r="AF5" s="63" t="s">
        <v>249</v>
      </c>
      <c r="AG5" s="553"/>
      <c r="AH5" s="553"/>
      <c r="AI5" s="14"/>
      <c r="AJ5" s="25" t="s">
        <v>248</v>
      </c>
      <c r="AK5" s="543">
        <f ca="1">NOW()</f>
        <v>44990.660007407409</v>
      </c>
      <c r="AL5" s="544"/>
      <c r="AM5" s="14"/>
    </row>
    <row r="6" spans="1:39" ht="15" thickBot="1">
      <c r="A6" s="91" t="s">
        <v>132</v>
      </c>
      <c r="B6" s="92" t="s">
        <v>515</v>
      </c>
      <c r="C6" s="60" t="s">
        <v>529</v>
      </c>
      <c r="D6" s="92" t="s">
        <v>23</v>
      </c>
      <c r="E6" s="60" t="s">
        <v>516</v>
      </c>
      <c r="F6" s="93">
        <v>5.1599999999999842</v>
      </c>
      <c r="G6" s="94">
        <v>268.33333333333337</v>
      </c>
      <c r="H6" s="94">
        <v>200273.45666666667</v>
      </c>
      <c r="I6" s="357">
        <v>240</v>
      </c>
      <c r="J6" s="358">
        <v>4.32</v>
      </c>
      <c r="K6" s="94">
        <f t="shared" si="1"/>
        <v>179126.56993788818</v>
      </c>
      <c r="L6" s="94">
        <f t="shared" ref="L6:L39" si="5">H6/G6</f>
        <v>746.36070807453405</v>
      </c>
      <c r="M6" s="60">
        <v>5</v>
      </c>
      <c r="N6" s="97">
        <f t="shared" ref="N6:N36" si="6">F6/$F$1</f>
        <v>0.10953628718546403</v>
      </c>
      <c r="O6" s="98">
        <f>SUM($N$5:N6)</f>
        <v>0.32517700759741613</v>
      </c>
      <c r="P6" s="60" t="str">
        <f t="shared" ref="P6:P62" si="7">IF(O6&lt;=50%,"A",IF(O6&lt;=80%,"B",IF(O6&lt;=100%,"C","")))</f>
        <v>A</v>
      </c>
      <c r="Q6" s="99">
        <f t="shared" si="2"/>
        <v>12.196969696969699</v>
      </c>
      <c r="R6" s="99">
        <f t="shared" ref="R6:R36" si="8">F6/22</f>
        <v>0.23454545454545384</v>
      </c>
      <c r="S6" s="99">
        <f t="shared" si="3"/>
        <v>9103.3389393939397</v>
      </c>
      <c r="T6" s="60">
        <f t="shared" ref="T6:T62" si="9">IF(P6="A",7,IF(P6="B",14,IF(P6="C",30,"")))</f>
        <v>7</v>
      </c>
      <c r="U6" s="60">
        <v>1</v>
      </c>
      <c r="V6" s="60">
        <f t="shared" ref="V6:V62" si="10">U6+T6</f>
        <v>8</v>
      </c>
      <c r="W6" s="100">
        <f t="shared" ref="W6:W62" si="11">V6*Q6</f>
        <v>97.575757575757592</v>
      </c>
      <c r="X6" s="95">
        <f t="shared" ref="X6:X36" si="12">IF(W6-I6&lt;=0,0,W6-I6)</f>
        <v>0</v>
      </c>
      <c r="Y6" s="96">
        <f>X6/(G6/F6)</f>
        <v>0</v>
      </c>
      <c r="Z6" s="97">
        <f t="shared" si="4"/>
        <v>2.4596273291925463</v>
      </c>
      <c r="AA6" s="87" t="str">
        <f t="shared" ref="AA6:AA62" si="13">IF(AND(Z6&gt;=100%,Z6&lt;200%),"HIGH-DON’T ORDER",IF(Z6&gt;=200%,"VERY HIGH-DON’T ORDER",IF(AND(Z6&gt;=80%,Z6&lt;=100),"LOW MAY- ORDER","VERY LOW-ORDER URGENTLY")))</f>
        <v>VERY HIGH-DON’T ORDER</v>
      </c>
      <c r="AB6" s="101">
        <f t="shared" ref="AB6:AB62" si="14">X6*L6</f>
        <v>0</v>
      </c>
      <c r="AC6" s="101">
        <f t="shared" ref="AC6:AC62" si="15">(I6*V6)/W6</f>
        <v>19.677018633540371</v>
      </c>
      <c r="AF6" s="63" t="s">
        <v>247</v>
      </c>
      <c r="AG6" s="553"/>
      <c r="AH6" s="553"/>
      <c r="AI6" s="14"/>
      <c r="AJ6" s="25" t="s">
        <v>246</v>
      </c>
      <c r="AK6" s="541"/>
      <c r="AL6" s="542"/>
      <c r="AM6" s="14"/>
    </row>
    <row r="7" spans="1:39" ht="15" thickBot="1">
      <c r="A7" s="91" t="s">
        <v>132</v>
      </c>
      <c r="B7" s="92" t="s">
        <v>22</v>
      </c>
      <c r="C7" s="60" t="s">
        <v>386</v>
      </c>
      <c r="D7" s="92" t="s">
        <v>23</v>
      </c>
      <c r="E7" s="60" t="s">
        <v>24</v>
      </c>
      <c r="F7" s="93">
        <v>4.5419399999999941</v>
      </c>
      <c r="G7" s="94">
        <v>339</v>
      </c>
      <c r="H7" s="94">
        <v>143330.56666666671</v>
      </c>
      <c r="I7" s="357">
        <v>779</v>
      </c>
      <c r="J7" s="358">
        <v>7.5718800000000002</v>
      </c>
      <c r="K7" s="94">
        <f t="shared" si="1"/>
        <v>329364.34051130788</v>
      </c>
      <c r="L7" s="94">
        <f t="shared" si="5"/>
        <v>422.80403146509354</v>
      </c>
      <c r="M7" s="60">
        <v>1</v>
      </c>
      <c r="N7" s="97">
        <f t="shared" si="6"/>
        <v>9.6416132600609952E-2</v>
      </c>
      <c r="O7" s="98">
        <f>SUM($N$5:N7)</f>
        <v>0.42159314019802607</v>
      </c>
      <c r="P7" s="60" t="str">
        <f t="shared" si="7"/>
        <v>A</v>
      </c>
      <c r="Q7" s="99">
        <f t="shared" si="2"/>
        <v>15.409090909090908</v>
      </c>
      <c r="R7" s="99">
        <f t="shared" si="8"/>
        <v>0.2064518181818179</v>
      </c>
      <c r="S7" s="99">
        <f t="shared" si="3"/>
        <v>6515.0257575757596</v>
      </c>
      <c r="T7" s="60">
        <f t="shared" si="9"/>
        <v>7</v>
      </c>
      <c r="U7" s="60">
        <v>1</v>
      </c>
      <c r="V7" s="60">
        <f t="shared" si="10"/>
        <v>8</v>
      </c>
      <c r="W7" s="100">
        <f t="shared" si="11"/>
        <v>123.27272727272727</v>
      </c>
      <c r="X7" s="95">
        <f t="shared" si="12"/>
        <v>0</v>
      </c>
      <c r="Y7" s="96">
        <f t="shared" ref="Y7:Y36" si="16">X7/(G7/F7)</f>
        <v>0</v>
      </c>
      <c r="Z7" s="97">
        <f t="shared" si="4"/>
        <v>6.3193215339233042</v>
      </c>
      <c r="AA7" s="87" t="str">
        <f t="shared" si="13"/>
        <v>VERY HIGH-DON’T ORDER</v>
      </c>
      <c r="AB7" s="101">
        <f t="shared" si="14"/>
        <v>0</v>
      </c>
      <c r="AC7" s="101">
        <f t="shared" si="15"/>
        <v>50.554572271386434</v>
      </c>
      <c r="AF7" s="63" t="s">
        <v>236</v>
      </c>
      <c r="AG7" s="553"/>
      <c r="AH7" s="553"/>
      <c r="AI7" s="14"/>
      <c r="AJ7" s="25" t="s">
        <v>245</v>
      </c>
      <c r="AK7" s="64" t="str">
        <f>IF(BD1&gt;=35,"Trailer",IF(BD1&gt;=20,"Cargo","Will recommend to wait"))</f>
        <v>Will recommend to wait</v>
      </c>
      <c r="AL7" s="64"/>
      <c r="AM7" s="14"/>
    </row>
    <row r="8" spans="1:39" ht="15" thickBot="1">
      <c r="A8" s="91" t="s">
        <v>132</v>
      </c>
      <c r="B8" s="92" t="s">
        <v>32</v>
      </c>
      <c r="C8" s="60" t="s">
        <v>370</v>
      </c>
      <c r="D8" s="92" t="s">
        <v>23</v>
      </c>
      <c r="E8" s="60" t="s">
        <v>24</v>
      </c>
      <c r="F8" s="93">
        <v>4.0270500000000231</v>
      </c>
      <c r="G8" s="94">
        <v>149.66666666666666</v>
      </c>
      <c r="H8" s="94">
        <v>147021.41666666666</v>
      </c>
      <c r="I8" s="357">
        <v>194</v>
      </c>
      <c r="J8" s="358">
        <v>3.1549499999999999</v>
      </c>
      <c r="K8" s="94">
        <f t="shared" si="1"/>
        <v>190571.1904231626</v>
      </c>
      <c r="L8" s="94">
        <f t="shared" si="5"/>
        <v>982.325723830735</v>
      </c>
      <c r="M8" s="60">
        <v>12</v>
      </c>
      <c r="N8" s="97">
        <f t="shared" si="6"/>
        <v>8.5486066920586593E-2</v>
      </c>
      <c r="O8" s="98">
        <f>SUM($N$5:N8)</f>
        <v>0.50707920711861265</v>
      </c>
      <c r="P8" s="60" t="str">
        <f t="shared" si="7"/>
        <v>B</v>
      </c>
      <c r="Q8" s="99">
        <f t="shared" si="2"/>
        <v>6.8030303030303028</v>
      </c>
      <c r="R8" s="99">
        <f t="shared" si="8"/>
        <v>0.18304772727272833</v>
      </c>
      <c r="S8" s="99">
        <f t="shared" si="3"/>
        <v>6682.7916666666661</v>
      </c>
      <c r="T8" s="60">
        <f t="shared" si="9"/>
        <v>14</v>
      </c>
      <c r="U8" s="60">
        <v>1</v>
      </c>
      <c r="V8" s="60">
        <f t="shared" si="10"/>
        <v>15</v>
      </c>
      <c r="W8" s="100">
        <f t="shared" si="11"/>
        <v>102.04545454545455</v>
      </c>
      <c r="X8" s="95">
        <f t="shared" si="12"/>
        <v>0</v>
      </c>
      <c r="Y8" s="96">
        <f t="shared" si="16"/>
        <v>0</v>
      </c>
      <c r="Z8" s="97">
        <f t="shared" si="4"/>
        <v>1.9011135857461023</v>
      </c>
      <c r="AA8" s="87" t="str">
        <f t="shared" si="13"/>
        <v>HIGH-DON’T ORDER</v>
      </c>
      <c r="AB8" s="101">
        <f t="shared" si="14"/>
        <v>0</v>
      </c>
      <c r="AC8" s="101">
        <f t="shared" si="15"/>
        <v>28.516703786191535</v>
      </c>
      <c r="AF8" s="63" t="s">
        <v>244</v>
      </c>
      <c r="AG8" s="553"/>
      <c r="AH8" s="553"/>
      <c r="AI8" s="17"/>
      <c r="AJ8" s="17"/>
      <c r="AK8" s="17"/>
      <c r="AL8" s="17"/>
    </row>
    <row r="9" spans="1:39" ht="15" thickBot="1">
      <c r="A9" s="91" t="s">
        <v>132</v>
      </c>
      <c r="B9" s="92" t="s">
        <v>35</v>
      </c>
      <c r="C9" s="60" t="s">
        <v>375</v>
      </c>
      <c r="D9" s="92" t="s">
        <v>29</v>
      </c>
      <c r="E9" s="60" t="s">
        <v>30</v>
      </c>
      <c r="F9" s="93">
        <v>3.3666666666666645</v>
      </c>
      <c r="G9" s="94">
        <v>134.66666666666666</v>
      </c>
      <c r="H9" s="94">
        <v>46046</v>
      </c>
      <c r="I9" s="357">
        <v>48</v>
      </c>
      <c r="J9" s="358">
        <v>1.2</v>
      </c>
      <c r="K9" s="94">
        <f t="shared" si="1"/>
        <v>16412.435643564357</v>
      </c>
      <c r="L9" s="94">
        <f t="shared" si="5"/>
        <v>341.92574257425747</v>
      </c>
      <c r="M9" s="60">
        <v>1</v>
      </c>
      <c r="N9" s="97">
        <f t="shared" si="6"/>
        <v>7.1467474197234454E-2</v>
      </c>
      <c r="O9" s="98">
        <f>SUM($N$5:N9)</f>
        <v>0.57854668131584708</v>
      </c>
      <c r="P9" s="60" t="str">
        <f t="shared" si="7"/>
        <v>B</v>
      </c>
      <c r="Q9" s="99">
        <f t="shared" si="2"/>
        <v>6.1212121212121211</v>
      </c>
      <c r="R9" s="99">
        <f t="shared" si="8"/>
        <v>0.15303030303030293</v>
      </c>
      <c r="S9" s="99">
        <f t="shared" si="3"/>
        <v>2093</v>
      </c>
      <c r="T9" s="60">
        <f t="shared" si="9"/>
        <v>14</v>
      </c>
      <c r="U9" s="60">
        <v>1</v>
      </c>
      <c r="V9" s="60">
        <f t="shared" si="10"/>
        <v>15</v>
      </c>
      <c r="W9" s="100">
        <f t="shared" si="11"/>
        <v>91.818181818181813</v>
      </c>
      <c r="X9" s="95">
        <f t="shared" si="12"/>
        <v>43.818181818181813</v>
      </c>
      <c r="Y9" s="96">
        <f t="shared" si="16"/>
        <v>1.0954545454545448</v>
      </c>
      <c r="Z9" s="97">
        <f t="shared" si="4"/>
        <v>0.52277227722772279</v>
      </c>
      <c r="AA9" s="87" t="str">
        <f t="shared" si="13"/>
        <v>VERY LOW-ORDER URGENTLY</v>
      </c>
      <c r="AB9" s="101">
        <f t="shared" si="14"/>
        <v>14982.564356435643</v>
      </c>
      <c r="AC9" s="101">
        <f t="shared" si="15"/>
        <v>7.8415841584158423</v>
      </c>
      <c r="AF9" s="17"/>
      <c r="AG9" s="17"/>
      <c r="AH9" s="17"/>
      <c r="AI9" s="17"/>
      <c r="AJ9" s="17"/>
      <c r="AK9" s="17"/>
      <c r="AL9" s="17"/>
    </row>
    <row r="10" spans="1:39" ht="15" thickBot="1">
      <c r="A10" s="91" t="s">
        <v>132</v>
      </c>
      <c r="B10" s="92" t="s">
        <v>97</v>
      </c>
      <c r="C10" s="60" t="s">
        <v>369</v>
      </c>
      <c r="D10" s="92" t="s">
        <v>23</v>
      </c>
      <c r="E10" s="60" t="s">
        <v>24</v>
      </c>
      <c r="F10" s="93">
        <v>2.407499999999998</v>
      </c>
      <c r="G10" s="94">
        <v>107</v>
      </c>
      <c r="H10" s="94">
        <v>71164</v>
      </c>
      <c r="I10" s="357">
        <v>92</v>
      </c>
      <c r="J10" s="358">
        <v>2.0699999999999998</v>
      </c>
      <c r="K10" s="94">
        <f t="shared" si="1"/>
        <v>61187.738317757015</v>
      </c>
      <c r="L10" s="94">
        <f t="shared" si="5"/>
        <v>665.08411214953276</v>
      </c>
      <c r="M10" s="60">
        <v>1</v>
      </c>
      <c r="N10" s="97">
        <f t="shared" si="6"/>
        <v>5.110632003856691E-2</v>
      </c>
      <c r="O10" s="98">
        <f>SUM($N$5:N10)</f>
        <v>0.62965300135441393</v>
      </c>
      <c r="P10" s="60" t="str">
        <f t="shared" si="7"/>
        <v>B</v>
      </c>
      <c r="Q10" s="99">
        <f t="shared" si="2"/>
        <v>4.8636363636363633</v>
      </c>
      <c r="R10" s="99">
        <f t="shared" si="8"/>
        <v>0.10943181818181809</v>
      </c>
      <c r="S10" s="99">
        <f t="shared" si="3"/>
        <v>3234.7272727272725</v>
      </c>
      <c r="T10" s="60">
        <f t="shared" si="9"/>
        <v>14</v>
      </c>
      <c r="U10" s="60">
        <v>1</v>
      </c>
      <c r="V10" s="60">
        <f t="shared" si="10"/>
        <v>15</v>
      </c>
      <c r="W10" s="100">
        <f t="shared" si="11"/>
        <v>72.954545454545453</v>
      </c>
      <c r="X10" s="95">
        <f t="shared" si="12"/>
        <v>0</v>
      </c>
      <c r="Y10" s="96">
        <f t="shared" si="16"/>
        <v>0</v>
      </c>
      <c r="Z10" s="97">
        <f t="shared" si="4"/>
        <v>1.2610591900311527</v>
      </c>
      <c r="AA10" s="87" t="str">
        <f t="shared" si="13"/>
        <v>HIGH-DON’T ORDER</v>
      </c>
      <c r="AB10" s="101">
        <f t="shared" si="14"/>
        <v>0</v>
      </c>
      <c r="AC10" s="101">
        <f t="shared" si="15"/>
        <v>18.915887850467289</v>
      </c>
      <c r="AF10" s="115" t="s">
        <v>243</v>
      </c>
      <c r="AG10" s="62"/>
      <c r="AH10" s="62"/>
      <c r="AI10" s="17"/>
      <c r="AJ10" s="555" t="s">
        <v>242</v>
      </c>
      <c r="AK10" s="555"/>
      <c r="AL10" s="555"/>
      <c r="AM10" s="555"/>
    </row>
    <row r="11" spans="1:39" ht="15" thickBot="1">
      <c r="A11" s="91" t="s">
        <v>132</v>
      </c>
      <c r="B11" s="92" t="s">
        <v>53</v>
      </c>
      <c r="C11" s="60" t="s">
        <v>429</v>
      </c>
      <c r="D11" s="92" t="s">
        <v>23</v>
      </c>
      <c r="E11" s="60" t="s">
        <v>24</v>
      </c>
      <c r="F11" s="93">
        <v>1.7887466666666765</v>
      </c>
      <c r="G11" s="94">
        <v>148.66666666666669</v>
      </c>
      <c r="H11" s="94">
        <v>75967</v>
      </c>
      <c r="I11" s="357">
        <v>205</v>
      </c>
      <c r="J11" s="358">
        <v>2.02745</v>
      </c>
      <c r="K11" s="94">
        <f t="shared" si="1"/>
        <v>104752.70179372195</v>
      </c>
      <c r="L11" s="94">
        <f t="shared" si="5"/>
        <v>510.98878923766807</v>
      </c>
      <c r="M11" s="60">
        <v>5</v>
      </c>
      <c r="N11" s="97">
        <f t="shared" si="6"/>
        <v>3.7971447399620772E-2</v>
      </c>
      <c r="O11" s="98">
        <f>SUM($N$5:N11)</f>
        <v>0.66762444875403471</v>
      </c>
      <c r="P11" s="60" t="str">
        <f t="shared" si="7"/>
        <v>B</v>
      </c>
      <c r="Q11" s="99">
        <f t="shared" si="2"/>
        <v>6.7575757575757587</v>
      </c>
      <c r="R11" s="99">
        <f t="shared" si="8"/>
        <v>8.130666666666711E-2</v>
      </c>
      <c r="S11" s="99">
        <f t="shared" si="3"/>
        <v>3453.0454545454545</v>
      </c>
      <c r="T11" s="60">
        <f t="shared" si="9"/>
        <v>14</v>
      </c>
      <c r="U11" s="60">
        <v>1</v>
      </c>
      <c r="V11" s="60">
        <f t="shared" si="10"/>
        <v>15</v>
      </c>
      <c r="W11" s="100">
        <f t="shared" si="11"/>
        <v>101.36363636363637</v>
      </c>
      <c r="X11" s="95">
        <f t="shared" si="12"/>
        <v>0</v>
      </c>
      <c r="Y11" s="96">
        <f t="shared" si="16"/>
        <v>0</v>
      </c>
      <c r="Z11" s="97">
        <f t="shared" si="4"/>
        <v>2.022421524663677</v>
      </c>
      <c r="AA11" s="87" t="str">
        <f t="shared" si="13"/>
        <v>VERY HIGH-DON’T ORDER</v>
      </c>
      <c r="AB11" s="101">
        <f t="shared" si="14"/>
        <v>0</v>
      </c>
      <c r="AC11" s="101">
        <f t="shared" si="15"/>
        <v>30.336322869955154</v>
      </c>
      <c r="AF11" s="17" t="s">
        <v>239</v>
      </c>
      <c r="AG11" s="554" t="str">
        <f>A5</f>
        <v>SONTURK INVT LTD - KASOA</v>
      </c>
      <c r="AH11" s="554"/>
      <c r="AI11" s="17"/>
      <c r="AJ11" s="17" t="s">
        <v>241</v>
      </c>
      <c r="AK11" s="551"/>
      <c r="AL11" s="551"/>
      <c r="AM11" s="551"/>
    </row>
    <row r="12" spans="1:39" ht="15" thickBot="1">
      <c r="A12" s="91" t="s">
        <v>132</v>
      </c>
      <c r="B12" s="92" t="s">
        <v>43</v>
      </c>
      <c r="C12" s="60" t="s">
        <v>385</v>
      </c>
      <c r="D12" s="92" t="s">
        <v>23</v>
      </c>
      <c r="E12" s="60" t="s">
        <v>24</v>
      </c>
      <c r="F12" s="93">
        <v>1.5810000000000102</v>
      </c>
      <c r="G12" s="94">
        <v>111.66666666666667</v>
      </c>
      <c r="H12" s="94">
        <v>56904.316666666666</v>
      </c>
      <c r="I12" s="357">
        <v>256</v>
      </c>
      <c r="J12" s="358">
        <v>2.0735999999999999</v>
      </c>
      <c r="K12" s="94">
        <f t="shared" si="1"/>
        <v>130455.26925373134</v>
      </c>
      <c r="L12" s="94">
        <f t="shared" si="5"/>
        <v>509.59089552238805</v>
      </c>
      <c r="M12" s="60">
        <v>20</v>
      </c>
      <c r="N12" s="97">
        <f t="shared" si="6"/>
        <v>3.3561408922523309E-2</v>
      </c>
      <c r="O12" s="98">
        <f>SUM($N$5:N12)</f>
        <v>0.70118585767655806</v>
      </c>
      <c r="P12" s="60" t="str">
        <f t="shared" si="7"/>
        <v>B</v>
      </c>
      <c r="Q12" s="99">
        <f t="shared" si="2"/>
        <v>5.0757575757575761</v>
      </c>
      <c r="R12" s="99">
        <f t="shared" si="8"/>
        <v>7.1863636363636824E-2</v>
      </c>
      <c r="S12" s="99">
        <f t="shared" si="3"/>
        <v>2586.5598484848483</v>
      </c>
      <c r="T12" s="60">
        <f t="shared" si="9"/>
        <v>14</v>
      </c>
      <c r="U12" s="60">
        <v>1</v>
      </c>
      <c r="V12" s="60">
        <f t="shared" si="10"/>
        <v>15</v>
      </c>
      <c r="W12" s="100">
        <f t="shared" si="11"/>
        <v>76.13636363636364</v>
      </c>
      <c r="X12" s="95">
        <f t="shared" si="12"/>
        <v>0</v>
      </c>
      <c r="Y12" s="96">
        <f t="shared" si="16"/>
        <v>0</v>
      </c>
      <c r="Z12" s="97">
        <f t="shared" si="4"/>
        <v>3.3623880597014923</v>
      </c>
      <c r="AA12" s="87" t="str">
        <f t="shared" si="13"/>
        <v>VERY HIGH-DON’T ORDER</v>
      </c>
      <c r="AB12" s="101">
        <f t="shared" si="14"/>
        <v>0</v>
      </c>
      <c r="AC12" s="101">
        <f t="shared" si="15"/>
        <v>50.435820895522383</v>
      </c>
      <c r="AF12" s="17" t="s">
        <v>240</v>
      </c>
      <c r="AG12" s="556" t="s">
        <v>356</v>
      </c>
      <c r="AH12" s="556"/>
      <c r="AI12" s="17"/>
      <c r="AJ12" s="17" t="s">
        <v>239</v>
      </c>
      <c r="AK12" s="551"/>
      <c r="AL12" s="551"/>
      <c r="AM12" s="551"/>
    </row>
    <row r="13" spans="1:39" ht="15" thickBot="1">
      <c r="A13" s="91" t="s">
        <v>132</v>
      </c>
      <c r="B13" s="92" t="s">
        <v>25</v>
      </c>
      <c r="C13" s="60" t="s">
        <v>383</v>
      </c>
      <c r="D13" s="92" t="s">
        <v>26</v>
      </c>
      <c r="E13" s="60" t="s">
        <v>27</v>
      </c>
      <c r="F13" s="93">
        <v>1.3190666666666679</v>
      </c>
      <c r="G13" s="94">
        <v>265.33333333333337</v>
      </c>
      <c r="H13" s="94">
        <v>29353.693333333325</v>
      </c>
      <c r="I13" s="357">
        <v>0</v>
      </c>
      <c r="J13" s="358">
        <v>0</v>
      </c>
      <c r="K13" s="94">
        <f t="shared" si="1"/>
        <v>0</v>
      </c>
      <c r="L13" s="94">
        <f t="shared" si="5"/>
        <v>110.62949748743713</v>
      </c>
      <c r="M13" s="60">
        <v>1</v>
      </c>
      <c r="N13" s="97">
        <f t="shared" si="6"/>
        <v>2.8001097910227393E-2</v>
      </c>
      <c r="O13" s="98">
        <f>SUM($N$5:N13)</f>
        <v>0.72918695558678548</v>
      </c>
      <c r="P13" s="60" t="str">
        <f t="shared" si="7"/>
        <v>B</v>
      </c>
      <c r="Q13" s="99">
        <f t="shared" si="2"/>
        <v>12.060606060606062</v>
      </c>
      <c r="R13" s="99">
        <f t="shared" si="8"/>
        <v>5.9957575757575814E-2</v>
      </c>
      <c r="S13" s="99">
        <f t="shared" si="3"/>
        <v>1334.2587878787874</v>
      </c>
      <c r="T13" s="60">
        <f t="shared" si="9"/>
        <v>14</v>
      </c>
      <c r="U13" s="60">
        <v>1</v>
      </c>
      <c r="V13" s="60">
        <f t="shared" si="10"/>
        <v>15</v>
      </c>
      <c r="W13" s="100">
        <f t="shared" si="11"/>
        <v>180.90909090909093</v>
      </c>
      <c r="X13" s="95">
        <f t="shared" si="12"/>
        <v>180.90909090909093</v>
      </c>
      <c r="Y13" s="96">
        <f t="shared" si="16"/>
        <v>0.89936363636363714</v>
      </c>
      <c r="Z13" s="97">
        <f t="shared" si="4"/>
        <v>0</v>
      </c>
      <c r="AA13" s="87" t="str">
        <f t="shared" si="13"/>
        <v>VERY LOW-ORDER URGENTLY</v>
      </c>
      <c r="AB13" s="101">
        <f t="shared" si="14"/>
        <v>20013.881818181813</v>
      </c>
      <c r="AC13" s="101">
        <f t="shared" si="15"/>
        <v>0</v>
      </c>
      <c r="AF13" s="17" t="s">
        <v>238</v>
      </c>
      <c r="AG13" s="551" t="s">
        <v>355</v>
      </c>
      <c r="AH13" s="551"/>
      <c r="AI13" s="17"/>
      <c r="AJ13" s="17" t="s">
        <v>238</v>
      </c>
      <c r="AK13" s="551"/>
      <c r="AL13" s="551"/>
      <c r="AM13" s="551"/>
    </row>
    <row r="14" spans="1:39" ht="15" thickBot="1">
      <c r="A14" s="91" t="s">
        <v>132</v>
      </c>
      <c r="B14" s="92" t="s">
        <v>103</v>
      </c>
      <c r="C14" s="60" t="s">
        <v>381</v>
      </c>
      <c r="D14" s="92" t="s">
        <v>26</v>
      </c>
      <c r="E14" s="60" t="s">
        <v>27</v>
      </c>
      <c r="F14" s="93">
        <v>1.0452000000000001</v>
      </c>
      <c r="G14" s="94">
        <v>141.33333333333334</v>
      </c>
      <c r="H14" s="94">
        <v>16175.086666666666</v>
      </c>
      <c r="I14" s="357">
        <v>320</v>
      </c>
      <c r="J14" s="358">
        <v>2.3109000000000002</v>
      </c>
      <c r="K14" s="94">
        <f t="shared" si="1"/>
        <v>36622.837735849054</v>
      </c>
      <c r="L14" s="94">
        <f t="shared" si="5"/>
        <v>114.44636792452829</v>
      </c>
      <c r="M14" s="60">
        <v>5</v>
      </c>
      <c r="N14" s="97">
        <f t="shared" si="6"/>
        <v>2.2187466543846391E-2</v>
      </c>
      <c r="O14" s="98">
        <f>SUM($N$5:N14)</f>
        <v>0.75137442213063188</v>
      </c>
      <c r="P14" s="60" t="str">
        <f t="shared" si="7"/>
        <v>B</v>
      </c>
      <c r="Q14" s="99">
        <f t="shared" si="2"/>
        <v>6.4242424242424248</v>
      </c>
      <c r="R14" s="99">
        <f t="shared" si="8"/>
        <v>4.7509090909090917E-2</v>
      </c>
      <c r="S14" s="99">
        <f t="shared" si="3"/>
        <v>735.23121212121214</v>
      </c>
      <c r="T14" s="60">
        <f t="shared" si="9"/>
        <v>14</v>
      </c>
      <c r="U14" s="60">
        <v>1</v>
      </c>
      <c r="V14" s="60">
        <f t="shared" si="10"/>
        <v>15</v>
      </c>
      <c r="W14" s="100">
        <f t="shared" si="11"/>
        <v>96.363636363636374</v>
      </c>
      <c r="X14" s="95">
        <f t="shared" si="12"/>
        <v>0</v>
      </c>
      <c r="Y14" s="96">
        <f t="shared" si="16"/>
        <v>0</v>
      </c>
      <c r="Z14" s="97">
        <f t="shared" si="4"/>
        <v>3.3207547169811318</v>
      </c>
      <c r="AA14" s="87" t="str">
        <f t="shared" si="13"/>
        <v>VERY HIGH-DON’T ORDER</v>
      </c>
      <c r="AB14" s="101">
        <f t="shared" si="14"/>
        <v>0</v>
      </c>
      <c r="AC14" s="101">
        <f t="shared" si="15"/>
        <v>49.811320754716974</v>
      </c>
      <c r="AF14" s="17" t="s">
        <v>237</v>
      </c>
      <c r="AG14" s="551"/>
      <c r="AH14" s="551"/>
      <c r="AI14" s="17"/>
      <c r="AJ14" s="17" t="s">
        <v>237</v>
      </c>
      <c r="AK14" s="551"/>
      <c r="AL14" s="551"/>
      <c r="AM14" s="551"/>
    </row>
    <row r="15" spans="1:39" ht="15" thickBot="1">
      <c r="A15" s="91" t="s">
        <v>132</v>
      </c>
      <c r="B15" s="92" t="s">
        <v>59</v>
      </c>
      <c r="C15" s="60" t="s">
        <v>397</v>
      </c>
      <c r="D15" s="92" t="s">
        <v>23</v>
      </c>
      <c r="E15" s="60" t="s">
        <v>24</v>
      </c>
      <c r="F15" s="93">
        <v>1.0303200000000001</v>
      </c>
      <c r="G15" s="94">
        <v>77.333333333333343</v>
      </c>
      <c r="H15" s="94">
        <v>40936.086666666662</v>
      </c>
      <c r="I15" s="357">
        <v>73</v>
      </c>
      <c r="J15" s="358">
        <v>0.70956000000000008</v>
      </c>
      <c r="K15" s="94">
        <f t="shared" si="1"/>
        <v>38642.25422413792</v>
      </c>
      <c r="L15" s="94">
        <f t="shared" si="5"/>
        <v>529.34594827586193</v>
      </c>
      <c r="M15" s="60">
        <v>1</v>
      </c>
      <c r="N15" s="97">
        <f t="shared" si="6"/>
        <v>2.1871594459869702E-2</v>
      </c>
      <c r="O15" s="98">
        <f>SUM($N$5:N15)</f>
        <v>0.77324601659050163</v>
      </c>
      <c r="P15" s="60" t="str">
        <f t="shared" si="7"/>
        <v>B</v>
      </c>
      <c r="Q15" s="99">
        <f t="shared" si="2"/>
        <v>3.5151515151515156</v>
      </c>
      <c r="R15" s="99">
        <f t="shared" si="8"/>
        <v>4.6832727272727276E-2</v>
      </c>
      <c r="S15" s="99">
        <f t="shared" si="3"/>
        <v>1860.7312121212119</v>
      </c>
      <c r="T15" s="60">
        <f t="shared" si="9"/>
        <v>14</v>
      </c>
      <c r="U15" s="60">
        <v>1</v>
      </c>
      <c r="V15" s="60">
        <f t="shared" si="10"/>
        <v>15</v>
      </c>
      <c r="W15" s="100">
        <f t="shared" si="11"/>
        <v>52.727272727272734</v>
      </c>
      <c r="X15" s="95">
        <f t="shared" si="12"/>
        <v>0</v>
      </c>
      <c r="Y15" s="96">
        <f t="shared" si="16"/>
        <v>0</v>
      </c>
      <c r="Z15" s="97">
        <f t="shared" si="4"/>
        <v>1.3844827586206896</v>
      </c>
      <c r="AA15" s="87" t="str">
        <f t="shared" si="13"/>
        <v>HIGH-DON’T ORDER</v>
      </c>
      <c r="AB15" s="101">
        <f t="shared" si="14"/>
        <v>0</v>
      </c>
      <c r="AC15" s="101">
        <f t="shared" si="15"/>
        <v>20.767241379310342</v>
      </c>
      <c r="AF15" s="17" t="s">
        <v>236</v>
      </c>
      <c r="AG15" s="551"/>
      <c r="AH15" s="551"/>
      <c r="AI15" s="17"/>
      <c r="AJ15" s="17" t="s">
        <v>236</v>
      </c>
      <c r="AK15" s="551"/>
      <c r="AL15" s="551"/>
      <c r="AM15" s="551"/>
    </row>
    <row r="16" spans="1:39" ht="15" thickBot="1">
      <c r="A16" s="91" t="s">
        <v>132</v>
      </c>
      <c r="B16" s="92" t="s">
        <v>45</v>
      </c>
      <c r="C16" s="60" t="s">
        <v>408</v>
      </c>
      <c r="D16" s="92" t="s">
        <v>29</v>
      </c>
      <c r="E16" s="60" t="s">
        <v>42</v>
      </c>
      <c r="F16" s="93">
        <v>0.91199999999999992</v>
      </c>
      <c r="G16" s="94">
        <v>24.333333333333336</v>
      </c>
      <c r="H16" s="94">
        <v>13674</v>
      </c>
      <c r="I16" s="357">
        <v>28</v>
      </c>
      <c r="J16" s="358">
        <v>0.63</v>
      </c>
      <c r="K16" s="94">
        <f t="shared" si="1"/>
        <v>15734.465753424658</v>
      </c>
      <c r="L16" s="94">
        <f t="shared" si="5"/>
        <v>561.94520547945206</v>
      </c>
      <c r="M16" s="60">
        <v>24</v>
      </c>
      <c r="N16" s="97">
        <f t="shared" si="6"/>
        <v>1.9359901921151841E-2</v>
      </c>
      <c r="O16" s="98">
        <f>SUM($N$5:N16)</f>
        <v>0.79260591851165352</v>
      </c>
      <c r="P16" s="60" t="str">
        <f t="shared" si="7"/>
        <v>B</v>
      </c>
      <c r="Q16" s="99">
        <f t="shared" si="2"/>
        <v>1.1060606060606062</v>
      </c>
      <c r="R16" s="99">
        <f t="shared" si="8"/>
        <v>4.1454545454545452E-2</v>
      </c>
      <c r="S16" s="99">
        <f t="shared" si="3"/>
        <v>621.5454545454545</v>
      </c>
      <c r="T16" s="60">
        <f t="shared" si="9"/>
        <v>14</v>
      </c>
      <c r="U16" s="60">
        <v>1</v>
      </c>
      <c r="V16" s="60">
        <f t="shared" si="10"/>
        <v>15</v>
      </c>
      <c r="W16" s="100">
        <f t="shared" si="11"/>
        <v>16.590909090909093</v>
      </c>
      <c r="X16" s="95">
        <f t="shared" si="12"/>
        <v>0</v>
      </c>
      <c r="Y16" s="96">
        <f t="shared" si="16"/>
        <v>0</v>
      </c>
      <c r="Z16" s="97">
        <f t="shared" si="4"/>
        <v>1.6876712328767121</v>
      </c>
      <c r="AA16" s="87" t="str">
        <f t="shared" si="13"/>
        <v>HIGH-DON’T ORDER</v>
      </c>
      <c r="AB16" s="101">
        <f t="shared" si="14"/>
        <v>0</v>
      </c>
      <c r="AC16" s="101">
        <f t="shared" si="15"/>
        <v>25.31506849315068</v>
      </c>
      <c r="AF16" s="17"/>
      <c r="AG16" s="17"/>
      <c r="AH16" s="17"/>
      <c r="AI16" s="17"/>
      <c r="AJ16" s="17"/>
      <c r="AK16" s="17"/>
      <c r="AL16" s="17"/>
    </row>
    <row r="17" spans="1:39" ht="15" thickBot="1">
      <c r="A17" s="91" t="s">
        <v>132</v>
      </c>
      <c r="B17" s="92" t="s">
        <v>41</v>
      </c>
      <c r="C17" s="60" t="s">
        <v>400</v>
      </c>
      <c r="D17" s="92" t="s">
        <v>29</v>
      </c>
      <c r="E17" s="60" t="s">
        <v>42</v>
      </c>
      <c r="F17" s="93">
        <v>0.86249999999999938</v>
      </c>
      <c r="G17" s="94">
        <v>38.333333333333336</v>
      </c>
      <c r="H17" s="94">
        <v>9137.6666666666661</v>
      </c>
      <c r="I17" s="357">
        <v>0</v>
      </c>
      <c r="J17" s="358">
        <v>0</v>
      </c>
      <c r="K17" s="94">
        <f t="shared" si="1"/>
        <v>0</v>
      </c>
      <c r="L17" s="94">
        <f t="shared" si="5"/>
        <v>238.37391304347824</v>
      </c>
      <c r="M17" s="60">
        <v>12</v>
      </c>
      <c r="N17" s="97">
        <f t="shared" si="6"/>
        <v>1.8309117770826153E-2</v>
      </c>
      <c r="O17" s="98">
        <f>SUM($N$5:N17)</f>
        <v>0.81091503628247963</v>
      </c>
      <c r="P17" s="60" t="str">
        <f t="shared" si="7"/>
        <v>C</v>
      </c>
      <c r="Q17" s="99">
        <f t="shared" si="2"/>
        <v>1.7424242424242424</v>
      </c>
      <c r="R17" s="99">
        <f t="shared" si="8"/>
        <v>3.9204545454545429E-2</v>
      </c>
      <c r="S17" s="99">
        <f t="shared" si="3"/>
        <v>415.34848484848482</v>
      </c>
      <c r="T17" s="60">
        <f t="shared" si="9"/>
        <v>30</v>
      </c>
      <c r="U17" s="60">
        <v>1</v>
      </c>
      <c r="V17" s="60">
        <f t="shared" si="10"/>
        <v>31</v>
      </c>
      <c r="W17" s="100">
        <f t="shared" si="11"/>
        <v>54.015151515151516</v>
      </c>
      <c r="X17" s="95">
        <f t="shared" si="12"/>
        <v>54.015151515151516</v>
      </c>
      <c r="Y17" s="96">
        <f t="shared" si="16"/>
        <v>1.2153409090909082</v>
      </c>
      <c r="Z17" s="97">
        <f t="shared" si="4"/>
        <v>0</v>
      </c>
      <c r="AA17" s="87" t="str">
        <f t="shared" si="13"/>
        <v>VERY LOW-ORDER URGENTLY</v>
      </c>
      <c r="AB17" s="101">
        <f t="shared" si="14"/>
        <v>12875.80303030303</v>
      </c>
      <c r="AC17" s="101">
        <f t="shared" si="15"/>
        <v>0</v>
      </c>
      <c r="AF17" s="61" t="s">
        <v>235</v>
      </c>
      <c r="AG17" s="555" t="s">
        <v>234</v>
      </c>
      <c r="AH17" s="555"/>
      <c r="AI17" s="61" t="s">
        <v>233</v>
      </c>
      <c r="AJ17" s="555" t="s">
        <v>232</v>
      </c>
      <c r="AK17" s="555"/>
      <c r="AL17" s="555"/>
      <c r="AM17" s="555"/>
    </row>
    <row r="18" spans="1:39" ht="15" thickBot="1">
      <c r="A18" s="91" t="s">
        <v>132</v>
      </c>
      <c r="B18" s="92" t="s">
        <v>46</v>
      </c>
      <c r="C18" s="60" t="s">
        <v>398</v>
      </c>
      <c r="D18" s="92" t="s">
        <v>26</v>
      </c>
      <c r="E18" s="60" t="s">
        <v>27</v>
      </c>
      <c r="F18" s="93">
        <v>0.78293333333333326</v>
      </c>
      <c r="G18" s="94">
        <v>46.333333333333329</v>
      </c>
      <c r="H18" s="94">
        <v>13578.296666666667</v>
      </c>
      <c r="I18" s="357">
        <v>0</v>
      </c>
      <c r="J18" s="358">
        <v>6.4000000000000003E-3</v>
      </c>
      <c r="K18" s="94">
        <f t="shared" si="1"/>
        <v>0</v>
      </c>
      <c r="L18" s="94">
        <f t="shared" si="5"/>
        <v>293.0567625899281</v>
      </c>
      <c r="M18" s="60">
        <v>12</v>
      </c>
      <c r="N18" s="97">
        <f t="shared" si="6"/>
        <v>1.6620079544006374E-2</v>
      </c>
      <c r="O18" s="98">
        <f>SUM($N$5:N18)</f>
        <v>0.82753511582648598</v>
      </c>
      <c r="P18" s="60" t="str">
        <f t="shared" si="7"/>
        <v>C</v>
      </c>
      <c r="Q18" s="99">
        <f t="shared" si="2"/>
        <v>2.106060606060606</v>
      </c>
      <c r="R18" s="99">
        <f t="shared" si="8"/>
        <v>3.5587878787878786E-2</v>
      </c>
      <c r="S18" s="99">
        <f t="shared" si="3"/>
        <v>617.19530303030308</v>
      </c>
      <c r="T18" s="60">
        <f t="shared" si="9"/>
        <v>30</v>
      </c>
      <c r="U18" s="60">
        <v>1</v>
      </c>
      <c r="V18" s="60">
        <f t="shared" si="10"/>
        <v>31</v>
      </c>
      <c r="W18" s="100">
        <f t="shared" si="11"/>
        <v>65.287878787878782</v>
      </c>
      <c r="X18" s="95">
        <f t="shared" si="12"/>
        <v>65.287878787878782</v>
      </c>
      <c r="Y18" s="96">
        <f t="shared" si="16"/>
        <v>1.1032242424242422</v>
      </c>
      <c r="Z18" s="97">
        <f t="shared" si="4"/>
        <v>0</v>
      </c>
      <c r="AA18" s="87" t="str">
        <f t="shared" si="13"/>
        <v>VERY LOW-ORDER URGENTLY</v>
      </c>
      <c r="AB18" s="101">
        <f t="shared" si="14"/>
        <v>19133.054393939394</v>
      </c>
      <c r="AC18" s="101">
        <f t="shared" si="15"/>
        <v>0</v>
      </c>
      <c r="AF18" s="25"/>
      <c r="AG18" s="552"/>
      <c r="AH18" s="552"/>
      <c r="AI18" s="25"/>
      <c r="AJ18" s="552"/>
      <c r="AK18" s="552"/>
      <c r="AL18" s="552"/>
      <c r="AM18" s="552"/>
    </row>
    <row r="19" spans="1:39" ht="15" thickBot="1">
      <c r="A19" s="91" t="s">
        <v>132</v>
      </c>
      <c r="B19" s="92" t="s">
        <v>101</v>
      </c>
      <c r="C19" s="60" t="s">
        <v>391</v>
      </c>
      <c r="D19" s="92" t="s">
        <v>23</v>
      </c>
      <c r="E19" s="60" t="s">
        <v>30</v>
      </c>
      <c r="F19" s="93">
        <v>0.5508299999999996</v>
      </c>
      <c r="G19" s="94">
        <v>22.666666666666664</v>
      </c>
      <c r="H19" s="94">
        <v>14345.966666666669</v>
      </c>
      <c r="I19" s="357">
        <v>0</v>
      </c>
      <c r="J19" s="358">
        <v>0</v>
      </c>
      <c r="K19" s="94">
        <f t="shared" si="1"/>
        <v>0</v>
      </c>
      <c r="L19" s="94">
        <f t="shared" si="5"/>
        <v>632.91029411764725</v>
      </c>
      <c r="M19" s="60">
        <v>1</v>
      </c>
      <c r="N19" s="97">
        <f t="shared" si="6"/>
        <v>1.1692998657048313E-2</v>
      </c>
      <c r="O19" s="98">
        <f>SUM($N$5:N19)</f>
        <v>0.83922811448353429</v>
      </c>
      <c r="P19" s="60" t="str">
        <f t="shared" si="7"/>
        <v>C</v>
      </c>
      <c r="Q19" s="99">
        <f t="shared" si="2"/>
        <v>1.0303030303030303</v>
      </c>
      <c r="R19" s="99">
        <f t="shared" si="8"/>
        <v>2.5037727272727253E-2</v>
      </c>
      <c r="S19" s="99">
        <f t="shared" si="3"/>
        <v>652.08939393939409</v>
      </c>
      <c r="T19" s="60">
        <f t="shared" si="9"/>
        <v>30</v>
      </c>
      <c r="U19" s="60">
        <v>1</v>
      </c>
      <c r="V19" s="60">
        <f t="shared" si="10"/>
        <v>31</v>
      </c>
      <c r="W19" s="100">
        <f t="shared" si="11"/>
        <v>31.939393939393938</v>
      </c>
      <c r="X19" s="95">
        <f t="shared" si="12"/>
        <v>31.939393939393938</v>
      </c>
      <c r="Y19" s="96">
        <f t="shared" si="16"/>
        <v>0.77616954545454497</v>
      </c>
      <c r="Z19" s="97">
        <f t="shared" si="4"/>
        <v>0</v>
      </c>
      <c r="AA19" s="87" t="str">
        <f t="shared" si="13"/>
        <v>VERY LOW-ORDER URGENTLY</v>
      </c>
      <c r="AB19" s="101">
        <f t="shared" si="14"/>
        <v>20214.771212121217</v>
      </c>
      <c r="AC19" s="101">
        <f t="shared" si="15"/>
        <v>0</v>
      </c>
      <c r="AF19" s="352" t="s">
        <v>21</v>
      </c>
      <c r="AG19" s="341" t="s">
        <v>305</v>
      </c>
    </row>
    <row r="20" spans="1:39" ht="15" thickBot="1">
      <c r="A20" s="91" t="s">
        <v>132</v>
      </c>
      <c r="B20" s="92" t="s">
        <v>170</v>
      </c>
      <c r="C20" s="60" t="s">
        <v>486</v>
      </c>
      <c r="D20" s="92" t="s">
        <v>23</v>
      </c>
      <c r="E20" s="60" t="s">
        <v>24</v>
      </c>
      <c r="F20" s="93">
        <v>0.54629999999999967</v>
      </c>
      <c r="G20" s="94">
        <v>16.333333333333332</v>
      </c>
      <c r="H20" s="94">
        <v>5057.833333333333</v>
      </c>
      <c r="I20" s="357">
        <v>0</v>
      </c>
      <c r="J20" s="358">
        <v>0</v>
      </c>
      <c r="K20" s="94">
        <f t="shared" si="1"/>
        <v>0</v>
      </c>
      <c r="L20" s="94">
        <f t="shared" si="5"/>
        <v>309.66326530612247</v>
      </c>
      <c r="M20" s="60">
        <v>5</v>
      </c>
      <c r="N20" s="97">
        <f t="shared" si="6"/>
        <v>1.159683598632154E-2</v>
      </c>
      <c r="O20" s="98">
        <f>SUM($N$5:N20)</f>
        <v>0.85082495046985585</v>
      </c>
      <c r="P20" s="60" t="str">
        <f t="shared" si="7"/>
        <v>C</v>
      </c>
      <c r="Q20" s="99">
        <f t="shared" si="2"/>
        <v>0.74242424242424232</v>
      </c>
      <c r="R20" s="99">
        <f t="shared" si="8"/>
        <v>2.4831818181818167E-2</v>
      </c>
      <c r="S20" s="99">
        <f t="shared" si="3"/>
        <v>229.90151515151513</v>
      </c>
      <c r="T20" s="60">
        <f t="shared" si="9"/>
        <v>30</v>
      </c>
      <c r="U20" s="60">
        <v>1</v>
      </c>
      <c r="V20" s="60">
        <f t="shared" si="10"/>
        <v>31</v>
      </c>
      <c r="W20" s="100">
        <f t="shared" si="11"/>
        <v>23.015151515151512</v>
      </c>
      <c r="X20" s="95">
        <f t="shared" si="12"/>
        <v>23.015151515151512</v>
      </c>
      <c r="Y20" s="96">
        <f t="shared" si="16"/>
        <v>0.7697863636363631</v>
      </c>
      <c r="Z20" s="97">
        <f t="shared" si="4"/>
        <v>0</v>
      </c>
      <c r="AA20" s="87" t="str">
        <f t="shared" si="13"/>
        <v>VERY LOW-ORDER URGENTLY</v>
      </c>
      <c r="AB20" s="101">
        <f t="shared" si="14"/>
        <v>7126.9469696969691</v>
      </c>
      <c r="AC20" s="101">
        <f t="shared" si="15"/>
        <v>0</v>
      </c>
    </row>
    <row r="21" spans="1:39" ht="15" thickBot="1">
      <c r="A21" s="91" t="s">
        <v>132</v>
      </c>
      <c r="B21" s="92" t="s">
        <v>80</v>
      </c>
      <c r="C21" s="60" t="s">
        <v>384</v>
      </c>
      <c r="D21" s="92" t="s">
        <v>81</v>
      </c>
      <c r="E21" s="60" t="s">
        <v>30</v>
      </c>
      <c r="F21" s="93">
        <v>0.529249999999998</v>
      </c>
      <c r="G21" s="94">
        <v>19</v>
      </c>
      <c r="H21" s="94">
        <v>10846.090000000037</v>
      </c>
      <c r="I21" s="357">
        <v>0</v>
      </c>
      <c r="J21" s="358">
        <v>0</v>
      </c>
      <c r="K21" s="94">
        <f t="shared" si="1"/>
        <v>0</v>
      </c>
      <c r="L21" s="94">
        <f t="shared" si="5"/>
        <v>570.84684210526507</v>
      </c>
      <c r="M21" s="60">
        <v>1</v>
      </c>
      <c r="N21" s="97">
        <f t="shared" si="6"/>
        <v>1.1234899223431551E-2</v>
      </c>
      <c r="O21" s="98">
        <f>SUM($N$5:N21)</f>
        <v>0.86205984969328742</v>
      </c>
      <c r="P21" s="60" t="str">
        <f t="shared" si="7"/>
        <v>C</v>
      </c>
      <c r="Q21" s="99">
        <f t="shared" si="2"/>
        <v>0.86363636363636365</v>
      </c>
      <c r="R21" s="99">
        <f t="shared" si="8"/>
        <v>2.4056818181818092E-2</v>
      </c>
      <c r="S21" s="99">
        <f t="shared" si="3"/>
        <v>493.00409090909255</v>
      </c>
      <c r="T21" s="60">
        <f t="shared" si="9"/>
        <v>30</v>
      </c>
      <c r="U21" s="60">
        <v>1</v>
      </c>
      <c r="V21" s="60">
        <f t="shared" si="10"/>
        <v>31</v>
      </c>
      <c r="W21" s="100">
        <f t="shared" si="11"/>
        <v>26.772727272727273</v>
      </c>
      <c r="X21" s="95">
        <f t="shared" si="12"/>
        <v>26.772727272727273</v>
      </c>
      <c r="Y21" s="96">
        <f t="shared" si="16"/>
        <v>0.74576136363636081</v>
      </c>
      <c r="Z21" s="97">
        <f t="shared" si="4"/>
        <v>0</v>
      </c>
      <c r="AA21" s="87" t="str">
        <f t="shared" si="13"/>
        <v>VERY LOW-ORDER URGENTLY</v>
      </c>
      <c r="AB21" s="101">
        <f t="shared" si="14"/>
        <v>15283.12681818187</v>
      </c>
      <c r="AC21" s="101">
        <f t="shared" si="15"/>
        <v>0</v>
      </c>
      <c r="AF21"/>
      <c r="AG21"/>
      <c r="AH21"/>
      <c r="AI21" s="352" t="s">
        <v>294</v>
      </c>
      <c r="AJ21"/>
      <c r="AK21"/>
      <c r="AL21"/>
    </row>
    <row r="22" spans="1:39" ht="29.5" thickBot="1">
      <c r="A22" s="91" t="s">
        <v>132</v>
      </c>
      <c r="B22" s="92" t="s">
        <v>62</v>
      </c>
      <c r="C22" s="60" t="s">
        <v>428</v>
      </c>
      <c r="D22" s="92" t="s">
        <v>29</v>
      </c>
      <c r="E22" s="60" t="s">
        <v>63</v>
      </c>
      <c r="F22" s="93">
        <v>0.52499999999999969</v>
      </c>
      <c r="G22" s="94">
        <v>23.333333333333332</v>
      </c>
      <c r="H22" s="94">
        <v>6516</v>
      </c>
      <c r="I22" s="357">
        <v>150</v>
      </c>
      <c r="J22" s="358">
        <v>3.375</v>
      </c>
      <c r="K22" s="94">
        <f t="shared" si="1"/>
        <v>41888.571428571428</v>
      </c>
      <c r="L22" s="94">
        <f t="shared" si="5"/>
        <v>279.25714285714287</v>
      </c>
      <c r="M22" s="60">
        <v>60</v>
      </c>
      <c r="N22" s="97">
        <f t="shared" si="6"/>
        <v>1.1144680382242008E-2</v>
      </c>
      <c r="O22" s="98">
        <f>SUM($N$5:N22)</f>
        <v>0.87320453007552945</v>
      </c>
      <c r="P22" s="60" t="str">
        <f t="shared" si="7"/>
        <v>C</v>
      </c>
      <c r="Q22" s="99">
        <f t="shared" si="2"/>
        <v>1.0606060606060606</v>
      </c>
      <c r="R22" s="99">
        <f t="shared" si="8"/>
        <v>2.3863636363636351E-2</v>
      </c>
      <c r="S22" s="99">
        <f t="shared" si="3"/>
        <v>296.18181818181819</v>
      </c>
      <c r="T22" s="60">
        <f t="shared" si="9"/>
        <v>30</v>
      </c>
      <c r="U22" s="60">
        <v>1</v>
      </c>
      <c r="V22" s="60">
        <f t="shared" si="10"/>
        <v>31</v>
      </c>
      <c r="W22" s="100">
        <f t="shared" si="11"/>
        <v>32.878787878787875</v>
      </c>
      <c r="X22" s="95">
        <f t="shared" si="12"/>
        <v>0</v>
      </c>
      <c r="Y22" s="96">
        <f t="shared" si="16"/>
        <v>0</v>
      </c>
      <c r="Z22" s="97">
        <f t="shared" si="4"/>
        <v>4.5622119815668212</v>
      </c>
      <c r="AA22" s="87" t="str">
        <f t="shared" si="13"/>
        <v>VERY HIGH-DON’T ORDER</v>
      </c>
      <c r="AB22" s="101">
        <f t="shared" si="14"/>
        <v>0</v>
      </c>
      <c r="AC22" s="101">
        <f t="shared" si="15"/>
        <v>141.42857142857144</v>
      </c>
      <c r="AF22" s="352" t="s">
        <v>199</v>
      </c>
      <c r="AG22" s="352" t="s">
        <v>9</v>
      </c>
      <c r="AH22" s="352" t="s">
        <v>10</v>
      </c>
      <c r="AI22" s="81" t="s">
        <v>266</v>
      </c>
      <c r="AJ22" s="81" t="s">
        <v>267</v>
      </c>
      <c r="AK22" s="81" t="s">
        <v>269</v>
      </c>
      <c r="AL22" s="81" t="s">
        <v>268</v>
      </c>
    </row>
    <row r="23" spans="1:39" ht="15" thickBot="1">
      <c r="A23" s="91" t="s">
        <v>132</v>
      </c>
      <c r="B23" s="92" t="s">
        <v>88</v>
      </c>
      <c r="C23" s="60" t="s">
        <v>382</v>
      </c>
      <c r="D23" s="92" t="s">
        <v>81</v>
      </c>
      <c r="E23" s="60" t="s">
        <v>30</v>
      </c>
      <c r="F23" s="93">
        <v>0.42999999999999949</v>
      </c>
      <c r="G23" s="94">
        <v>28.666666666666668</v>
      </c>
      <c r="H23" s="94">
        <v>7756.666666666667</v>
      </c>
      <c r="I23" s="357">
        <v>31</v>
      </c>
      <c r="J23" s="358">
        <v>0.46500000000000002</v>
      </c>
      <c r="K23" s="94">
        <f t="shared" si="1"/>
        <v>8388.0232558139523</v>
      </c>
      <c r="L23" s="94">
        <f t="shared" si="5"/>
        <v>270.58139534883719</v>
      </c>
      <c r="M23" s="60">
        <v>16</v>
      </c>
      <c r="N23" s="97">
        <f t="shared" si="6"/>
        <v>9.1280239321220192E-3</v>
      </c>
      <c r="O23" s="98">
        <f>SUM($N$5:N23)</f>
        <v>0.88233255400765143</v>
      </c>
      <c r="P23" s="60" t="str">
        <f t="shared" si="7"/>
        <v>C</v>
      </c>
      <c r="Q23" s="99">
        <f t="shared" si="2"/>
        <v>1.303030303030303</v>
      </c>
      <c r="R23" s="99">
        <f t="shared" si="8"/>
        <v>1.9545454545454522E-2</v>
      </c>
      <c r="S23" s="99">
        <f t="shared" si="3"/>
        <v>352.57575757575756</v>
      </c>
      <c r="T23" s="60">
        <f t="shared" si="9"/>
        <v>30</v>
      </c>
      <c r="U23" s="60">
        <v>1</v>
      </c>
      <c r="V23" s="60">
        <f t="shared" si="10"/>
        <v>31</v>
      </c>
      <c r="W23" s="100">
        <f t="shared" si="11"/>
        <v>40.393939393939391</v>
      </c>
      <c r="X23" s="95">
        <f t="shared" si="12"/>
        <v>9.3939393939393909</v>
      </c>
      <c r="Y23" s="96">
        <f t="shared" si="16"/>
        <v>0.14090909090909071</v>
      </c>
      <c r="Z23" s="97">
        <f t="shared" si="4"/>
        <v>0.76744186046511631</v>
      </c>
      <c r="AA23" s="87" t="str">
        <f t="shared" si="13"/>
        <v>VERY LOW-ORDER URGENTLY</v>
      </c>
      <c r="AB23" s="101">
        <f t="shared" si="14"/>
        <v>2541.8252290345304</v>
      </c>
      <c r="AC23" s="101">
        <f t="shared" si="15"/>
        <v>23.790697674418606</v>
      </c>
      <c r="AF23" s="341" t="s">
        <v>23</v>
      </c>
      <c r="AG23" s="341" t="s">
        <v>91</v>
      </c>
      <c r="AH23" s="341" t="s">
        <v>396</v>
      </c>
      <c r="AI23" s="82">
        <v>0.26885454545454557</v>
      </c>
      <c r="AJ23" s="83">
        <v>3.7575757575757573</v>
      </c>
      <c r="AK23" s="83">
        <v>1885.7487499999982</v>
      </c>
      <c r="AL23" s="353">
        <v>7085.8437878787809</v>
      </c>
    </row>
    <row r="24" spans="1:39" ht="15" thickBot="1">
      <c r="A24" s="91" t="s">
        <v>132</v>
      </c>
      <c r="B24" s="92" t="s">
        <v>71</v>
      </c>
      <c r="C24" s="60" t="s">
        <v>372</v>
      </c>
      <c r="D24" s="92" t="s">
        <v>29</v>
      </c>
      <c r="E24" s="60" t="s">
        <v>63</v>
      </c>
      <c r="F24" s="93">
        <v>0.4275000000000001</v>
      </c>
      <c r="G24" s="94">
        <v>14.333333333333332</v>
      </c>
      <c r="H24" s="94">
        <v>8800.3333333333321</v>
      </c>
      <c r="I24" s="357">
        <v>228</v>
      </c>
      <c r="J24" s="358">
        <v>5.13</v>
      </c>
      <c r="K24" s="94">
        <f t="shared" si="1"/>
        <v>139986.6976744186</v>
      </c>
      <c r="L24" s="94">
        <f t="shared" si="5"/>
        <v>613.97674418604652</v>
      </c>
      <c r="M24" s="60">
        <v>1</v>
      </c>
      <c r="N24" s="97">
        <f t="shared" si="6"/>
        <v>9.0749540255399275E-3</v>
      </c>
      <c r="O24" s="98">
        <f>SUM($N$5:N24)</f>
        <v>0.89140750803319135</v>
      </c>
      <c r="P24" s="60" t="str">
        <f t="shared" si="7"/>
        <v>C</v>
      </c>
      <c r="Q24" s="99">
        <f t="shared" si="2"/>
        <v>0.65151515151515149</v>
      </c>
      <c r="R24" s="99">
        <f t="shared" si="8"/>
        <v>1.9431818181818186E-2</v>
      </c>
      <c r="S24" s="99">
        <f t="shared" si="3"/>
        <v>400.01515151515144</v>
      </c>
      <c r="T24" s="60">
        <f t="shared" si="9"/>
        <v>30</v>
      </c>
      <c r="U24" s="60">
        <v>1</v>
      </c>
      <c r="V24" s="60">
        <f t="shared" si="10"/>
        <v>31</v>
      </c>
      <c r="W24" s="100">
        <f t="shared" si="11"/>
        <v>20.196969696969695</v>
      </c>
      <c r="X24" s="95">
        <f t="shared" si="12"/>
        <v>0</v>
      </c>
      <c r="Y24" s="96">
        <f t="shared" si="16"/>
        <v>0</v>
      </c>
      <c r="Z24" s="97">
        <f t="shared" si="4"/>
        <v>11.288822205551389</v>
      </c>
      <c r="AA24" s="87" t="str">
        <f t="shared" si="13"/>
        <v>VERY HIGH-DON’T ORDER</v>
      </c>
      <c r="AB24" s="101">
        <f t="shared" si="14"/>
        <v>0</v>
      </c>
      <c r="AC24" s="101">
        <f t="shared" si="15"/>
        <v>349.95348837209303</v>
      </c>
      <c r="AF24"/>
      <c r="AG24" s="341" t="s">
        <v>77</v>
      </c>
      <c r="AH24" s="341" t="s">
        <v>388</v>
      </c>
      <c r="AI24" s="82">
        <v>0.35086363636363654</v>
      </c>
      <c r="AJ24" s="83">
        <v>38.984848484848484</v>
      </c>
      <c r="AK24" s="83">
        <v>321.85542168674704</v>
      </c>
      <c r="AL24" s="353">
        <v>12547.48484848485</v>
      </c>
    </row>
    <row r="25" spans="1:39" ht="15" thickBot="1">
      <c r="A25" s="91" t="s">
        <v>132</v>
      </c>
      <c r="B25" s="92" t="s">
        <v>40</v>
      </c>
      <c r="C25" s="60" t="s">
        <v>433</v>
      </c>
      <c r="D25" s="92" t="s">
        <v>26</v>
      </c>
      <c r="E25" s="60" t="s">
        <v>27</v>
      </c>
      <c r="F25" s="93">
        <v>0.40347666666666682</v>
      </c>
      <c r="G25" s="94">
        <v>63</v>
      </c>
      <c r="H25" s="94">
        <v>7468.4933333333329</v>
      </c>
      <c r="I25" s="357">
        <v>0</v>
      </c>
      <c r="J25" s="358">
        <v>0</v>
      </c>
      <c r="K25" s="94">
        <f t="shared" si="1"/>
        <v>0</v>
      </c>
      <c r="L25" s="94">
        <f t="shared" si="5"/>
        <v>118.54751322751322</v>
      </c>
      <c r="M25" s="60">
        <v>4</v>
      </c>
      <c r="N25" s="97">
        <f t="shared" si="6"/>
        <v>8.5649876032236234E-3</v>
      </c>
      <c r="O25" s="98">
        <f>SUM($N$5:N25)</f>
        <v>0.89997249563641502</v>
      </c>
      <c r="P25" s="60" t="str">
        <f t="shared" si="7"/>
        <v>C</v>
      </c>
      <c r="Q25" s="99">
        <f t="shared" si="2"/>
        <v>2.8636363636363638</v>
      </c>
      <c r="R25" s="99">
        <f t="shared" si="8"/>
        <v>1.833984848484849E-2</v>
      </c>
      <c r="S25" s="99">
        <f t="shared" si="3"/>
        <v>339.47696969696966</v>
      </c>
      <c r="T25" s="60">
        <f t="shared" si="9"/>
        <v>30</v>
      </c>
      <c r="U25" s="60">
        <v>1</v>
      </c>
      <c r="V25" s="60">
        <f t="shared" si="10"/>
        <v>31</v>
      </c>
      <c r="W25" s="100">
        <f t="shared" si="11"/>
        <v>88.77272727272728</v>
      </c>
      <c r="X25" s="95">
        <f t="shared" si="12"/>
        <v>88.77272727272728</v>
      </c>
      <c r="Y25" s="96">
        <f t="shared" si="16"/>
        <v>0.56853530303030331</v>
      </c>
      <c r="Z25" s="97">
        <f t="shared" si="4"/>
        <v>0</v>
      </c>
      <c r="AA25" s="87" t="str">
        <f t="shared" si="13"/>
        <v>VERY LOW-ORDER URGENTLY</v>
      </c>
      <c r="AB25" s="101">
        <f t="shared" si="14"/>
        <v>10523.78606060606</v>
      </c>
      <c r="AC25" s="101">
        <f t="shared" si="15"/>
        <v>0</v>
      </c>
      <c r="AF25"/>
      <c r="AG25" s="341" t="s">
        <v>95</v>
      </c>
      <c r="AH25" s="341" t="s">
        <v>426</v>
      </c>
      <c r="AI25" s="82">
        <v>3.043636363636364E-2</v>
      </c>
      <c r="AJ25" s="83">
        <v>8.9242424242424239</v>
      </c>
      <c r="AK25" s="83">
        <v>157.90105263157895</v>
      </c>
      <c r="AL25" s="353">
        <v>1409.1472727272726</v>
      </c>
    </row>
    <row r="26" spans="1:39" ht="15" thickBot="1">
      <c r="A26" s="91" t="s">
        <v>132</v>
      </c>
      <c r="B26" s="92" t="s">
        <v>67</v>
      </c>
      <c r="C26" s="60" t="s">
        <v>412</v>
      </c>
      <c r="D26" s="92" t="s">
        <v>29</v>
      </c>
      <c r="E26" s="60" t="s">
        <v>30</v>
      </c>
      <c r="F26" s="93">
        <v>0.36000000000000015</v>
      </c>
      <c r="G26" s="94">
        <v>10.333333333333332</v>
      </c>
      <c r="H26" s="94">
        <v>5418.8333333333339</v>
      </c>
      <c r="I26" s="357">
        <v>112</v>
      </c>
      <c r="J26" s="358">
        <v>2.2549999999999999</v>
      </c>
      <c r="K26" s="94">
        <f t="shared" si="1"/>
        <v>58733.161290322591</v>
      </c>
      <c r="L26" s="94">
        <f t="shared" si="5"/>
        <v>524.4032258064517</v>
      </c>
      <c r="M26" s="60">
        <v>5</v>
      </c>
      <c r="N26" s="97">
        <f t="shared" si="6"/>
        <v>7.6420665478230988E-3</v>
      </c>
      <c r="O26" s="98">
        <f>SUM($N$5:N26)</f>
        <v>0.90761456218423808</v>
      </c>
      <c r="P26" s="60" t="str">
        <f t="shared" si="7"/>
        <v>C</v>
      </c>
      <c r="Q26" s="99">
        <f t="shared" si="2"/>
        <v>0.46969696969696967</v>
      </c>
      <c r="R26" s="99">
        <f t="shared" si="8"/>
        <v>1.6363636363636372E-2</v>
      </c>
      <c r="S26" s="99">
        <f t="shared" si="3"/>
        <v>246.31060606060609</v>
      </c>
      <c r="T26" s="60">
        <f t="shared" si="9"/>
        <v>30</v>
      </c>
      <c r="U26" s="60">
        <v>1</v>
      </c>
      <c r="V26" s="60">
        <f t="shared" si="10"/>
        <v>31</v>
      </c>
      <c r="W26" s="100">
        <f t="shared" si="11"/>
        <v>14.560606060606061</v>
      </c>
      <c r="X26" s="95">
        <f t="shared" si="12"/>
        <v>0</v>
      </c>
      <c r="Y26" s="96">
        <f t="shared" si="16"/>
        <v>0</v>
      </c>
      <c r="Z26" s="97">
        <f t="shared" si="4"/>
        <v>7.6919875130072839</v>
      </c>
      <c r="AA26" s="87" t="str">
        <f t="shared" si="13"/>
        <v>VERY HIGH-DON’T ORDER</v>
      </c>
      <c r="AB26" s="101">
        <f t="shared" si="14"/>
        <v>0</v>
      </c>
      <c r="AC26" s="101">
        <f t="shared" si="15"/>
        <v>238.45161290322579</v>
      </c>
      <c r="AF26"/>
      <c r="AG26" s="341" t="s">
        <v>101</v>
      </c>
      <c r="AH26" s="341" t="s">
        <v>391</v>
      </c>
      <c r="AI26" s="82">
        <v>0.77616954545454497</v>
      </c>
      <c r="AJ26" s="83">
        <v>31.939393939393938</v>
      </c>
      <c r="AK26" s="83">
        <v>632.91029411764725</v>
      </c>
      <c r="AL26" s="353">
        <v>20214.771212121217</v>
      </c>
    </row>
    <row r="27" spans="1:39" ht="15" thickBot="1">
      <c r="A27" s="91" t="s">
        <v>132</v>
      </c>
      <c r="B27" s="92" t="s">
        <v>87</v>
      </c>
      <c r="C27" s="60" t="s">
        <v>444</v>
      </c>
      <c r="D27" s="92" t="s">
        <v>26</v>
      </c>
      <c r="E27" s="60" t="s">
        <v>27</v>
      </c>
      <c r="F27" s="93">
        <v>0.35200000000000009</v>
      </c>
      <c r="G27" s="94">
        <v>66.333333333333329</v>
      </c>
      <c r="H27" s="94">
        <v>6548.5600000000013</v>
      </c>
      <c r="I27" s="357">
        <v>0</v>
      </c>
      <c r="J27" s="358">
        <v>0</v>
      </c>
      <c r="K27" s="94">
        <f t="shared" si="1"/>
        <v>0</v>
      </c>
      <c r="L27" s="94">
        <f t="shared" si="5"/>
        <v>98.722010050251285</v>
      </c>
      <c r="M27" s="60">
        <v>12</v>
      </c>
      <c r="N27" s="97">
        <f t="shared" si="6"/>
        <v>7.4722428467603619E-3</v>
      </c>
      <c r="O27" s="98">
        <f>SUM($N$5:N27)</f>
        <v>0.91508680503099848</v>
      </c>
      <c r="P27" s="60" t="str">
        <f t="shared" si="7"/>
        <v>C</v>
      </c>
      <c r="Q27" s="99">
        <f t="shared" si="2"/>
        <v>3.0151515151515151</v>
      </c>
      <c r="R27" s="99">
        <f t="shared" si="8"/>
        <v>1.6000000000000004E-2</v>
      </c>
      <c r="S27" s="99">
        <f t="shared" si="3"/>
        <v>297.66181818181826</v>
      </c>
      <c r="T27" s="60">
        <f t="shared" si="9"/>
        <v>30</v>
      </c>
      <c r="U27" s="60">
        <v>1</v>
      </c>
      <c r="V27" s="60">
        <f t="shared" si="10"/>
        <v>31</v>
      </c>
      <c r="W27" s="100">
        <f t="shared" si="11"/>
        <v>93.469696969696969</v>
      </c>
      <c r="X27" s="95">
        <f t="shared" si="12"/>
        <v>93.469696969696969</v>
      </c>
      <c r="Y27" s="96">
        <f t="shared" si="16"/>
        <v>0.49600000000000016</v>
      </c>
      <c r="Z27" s="97">
        <f t="shared" si="4"/>
        <v>0</v>
      </c>
      <c r="AA27" s="87" t="str">
        <f t="shared" si="13"/>
        <v>VERY LOW-ORDER URGENTLY</v>
      </c>
      <c r="AB27" s="101">
        <f t="shared" si="14"/>
        <v>9227.5163636363668</v>
      </c>
      <c r="AC27" s="101">
        <f t="shared" si="15"/>
        <v>0</v>
      </c>
      <c r="AF27"/>
      <c r="AG27" s="341" t="s">
        <v>170</v>
      </c>
      <c r="AH27" s="341" t="s">
        <v>486</v>
      </c>
      <c r="AI27" s="82">
        <v>0.7697863636363631</v>
      </c>
      <c r="AJ27" s="83">
        <v>23.015151515151512</v>
      </c>
      <c r="AK27" s="83">
        <v>309.66326530612247</v>
      </c>
      <c r="AL27" s="353">
        <v>7126.9469696969691</v>
      </c>
    </row>
    <row r="28" spans="1:39" ht="15" thickBot="1">
      <c r="A28" s="91" t="s">
        <v>132</v>
      </c>
      <c r="B28" s="92" t="s">
        <v>31</v>
      </c>
      <c r="C28" s="60" t="s">
        <v>380</v>
      </c>
      <c r="D28" s="92" t="s">
        <v>29</v>
      </c>
      <c r="E28" s="60" t="s">
        <v>30</v>
      </c>
      <c r="F28" s="93">
        <v>0.35000000000000009</v>
      </c>
      <c r="G28" s="94">
        <v>7</v>
      </c>
      <c r="H28" s="94">
        <v>3421.6666666666665</v>
      </c>
      <c r="I28" s="357">
        <v>0</v>
      </c>
      <c r="J28" s="358">
        <v>0</v>
      </c>
      <c r="K28" s="94">
        <f t="shared" si="1"/>
        <v>0</v>
      </c>
      <c r="L28" s="94">
        <f t="shared" si="5"/>
        <v>488.8095238095238</v>
      </c>
      <c r="M28" s="60">
        <v>6</v>
      </c>
      <c r="N28" s="97">
        <f t="shared" si="6"/>
        <v>7.4297869214946782E-3</v>
      </c>
      <c r="O28" s="98">
        <f>SUM($N$5:N28)</f>
        <v>0.92251659195249314</v>
      </c>
      <c r="P28" s="60" t="str">
        <f t="shared" si="7"/>
        <v>C</v>
      </c>
      <c r="Q28" s="99">
        <f t="shared" si="2"/>
        <v>0.31818181818181818</v>
      </c>
      <c r="R28" s="99">
        <f t="shared" si="8"/>
        <v>1.5909090909090914E-2</v>
      </c>
      <c r="S28" s="99">
        <f t="shared" si="3"/>
        <v>155.53030303030303</v>
      </c>
      <c r="T28" s="60">
        <f t="shared" si="9"/>
        <v>30</v>
      </c>
      <c r="U28" s="60">
        <v>1</v>
      </c>
      <c r="V28" s="60">
        <f t="shared" si="10"/>
        <v>31</v>
      </c>
      <c r="W28" s="100">
        <f t="shared" si="11"/>
        <v>9.8636363636363633</v>
      </c>
      <c r="X28" s="95">
        <f t="shared" si="12"/>
        <v>9.8636363636363633</v>
      </c>
      <c r="Y28" s="96">
        <f t="shared" si="16"/>
        <v>0.49318181818181828</v>
      </c>
      <c r="Z28" s="97">
        <f t="shared" si="4"/>
        <v>0</v>
      </c>
      <c r="AA28" s="87" t="str">
        <f t="shared" si="13"/>
        <v>VERY LOW-ORDER URGENTLY</v>
      </c>
      <c r="AB28" s="101">
        <f t="shared" si="14"/>
        <v>4821.439393939394</v>
      </c>
      <c r="AC28" s="101">
        <f t="shared" si="15"/>
        <v>0</v>
      </c>
      <c r="AF28" s="341" t="s">
        <v>228</v>
      </c>
      <c r="AG28" s="341"/>
      <c r="AH28" s="341"/>
      <c r="AI28" s="82">
        <v>2.1961104545454537</v>
      </c>
      <c r="AJ28" s="83">
        <v>106.62121212121211</v>
      </c>
      <c r="AK28" s="83">
        <v>3308.0787837420939</v>
      </c>
      <c r="AL28" s="353">
        <v>48384.194090909084</v>
      </c>
    </row>
    <row r="29" spans="1:39" ht="15" thickBot="1">
      <c r="A29" s="91" t="s">
        <v>132</v>
      </c>
      <c r="B29" s="92" t="s">
        <v>47</v>
      </c>
      <c r="C29" s="60" t="s">
        <v>427</v>
      </c>
      <c r="D29" s="92" t="s">
        <v>29</v>
      </c>
      <c r="E29" s="60" t="s">
        <v>48</v>
      </c>
      <c r="F29" s="93">
        <v>0.27750000000000002</v>
      </c>
      <c r="G29" s="94">
        <v>9.6666666666666679</v>
      </c>
      <c r="H29" s="94">
        <v>3625.6666666666665</v>
      </c>
      <c r="I29" s="357">
        <v>0</v>
      </c>
      <c r="J29" s="358">
        <v>0</v>
      </c>
      <c r="K29" s="94">
        <f t="shared" si="1"/>
        <v>0</v>
      </c>
      <c r="L29" s="94">
        <f t="shared" si="5"/>
        <v>375.06896551724134</v>
      </c>
      <c r="M29" s="60">
        <v>12</v>
      </c>
      <c r="N29" s="97">
        <f t="shared" si="6"/>
        <v>5.8907596306136366E-3</v>
      </c>
      <c r="O29" s="98">
        <f>SUM($N$5:N29)</f>
        <v>0.92840735158310672</v>
      </c>
      <c r="P29" s="60" t="str">
        <f t="shared" si="7"/>
        <v>C</v>
      </c>
      <c r="Q29" s="99">
        <f t="shared" si="2"/>
        <v>0.43939393939393945</v>
      </c>
      <c r="R29" s="99">
        <f t="shared" si="8"/>
        <v>1.2613636363636365E-2</v>
      </c>
      <c r="S29" s="99">
        <f t="shared" si="3"/>
        <v>164.80303030303028</v>
      </c>
      <c r="T29" s="60">
        <f t="shared" si="9"/>
        <v>30</v>
      </c>
      <c r="U29" s="60">
        <v>1</v>
      </c>
      <c r="V29" s="60">
        <f t="shared" si="10"/>
        <v>31</v>
      </c>
      <c r="W29" s="100">
        <f t="shared" si="11"/>
        <v>13.621212121212123</v>
      </c>
      <c r="X29" s="95">
        <f t="shared" si="12"/>
        <v>13.621212121212123</v>
      </c>
      <c r="Y29" s="96">
        <f t="shared" si="16"/>
        <v>0.3910227272727273</v>
      </c>
      <c r="Z29" s="97">
        <f t="shared" si="4"/>
        <v>0</v>
      </c>
      <c r="AA29" s="87" t="str">
        <f t="shared" si="13"/>
        <v>VERY LOW-ORDER URGENTLY</v>
      </c>
      <c r="AB29" s="101">
        <f t="shared" si="14"/>
        <v>5108.893939393939</v>
      </c>
      <c r="AC29" s="101">
        <f t="shared" si="15"/>
        <v>0</v>
      </c>
      <c r="AF29" s="341" t="s">
        <v>58</v>
      </c>
      <c r="AG29" s="341" t="s">
        <v>70</v>
      </c>
      <c r="AH29" s="341" t="s">
        <v>533</v>
      </c>
      <c r="AI29" s="82">
        <v>6.3409090909090901E-2</v>
      </c>
      <c r="AJ29" s="83">
        <v>21.136363636363633</v>
      </c>
      <c r="AK29" s="83">
        <v>96.294666666666657</v>
      </c>
      <c r="AL29" s="353">
        <v>2035.3190909090904</v>
      </c>
    </row>
    <row r="30" spans="1:39" ht="15" thickBot="1">
      <c r="A30" s="91" t="s">
        <v>132</v>
      </c>
      <c r="B30" s="92" t="s">
        <v>79</v>
      </c>
      <c r="C30" s="60" t="s">
        <v>378</v>
      </c>
      <c r="D30" s="92" t="s">
        <v>52</v>
      </c>
      <c r="E30" s="60" t="s">
        <v>24</v>
      </c>
      <c r="F30" s="93">
        <v>0.2494799999999997</v>
      </c>
      <c r="G30" s="94">
        <v>9.6666666666666661</v>
      </c>
      <c r="H30" s="94">
        <v>6539.2466666666651</v>
      </c>
      <c r="I30" s="357">
        <v>0</v>
      </c>
      <c r="J30" s="358">
        <v>0</v>
      </c>
      <c r="K30" s="94">
        <f t="shared" si="1"/>
        <v>0</v>
      </c>
      <c r="L30" s="94">
        <f t="shared" si="5"/>
        <v>676.4737931034482</v>
      </c>
      <c r="M30" s="60">
        <v>48</v>
      </c>
      <c r="N30" s="97">
        <f t="shared" si="6"/>
        <v>5.2959521176413988E-3</v>
      </c>
      <c r="O30" s="98">
        <f>SUM($N$5:N30)</f>
        <v>0.93370330370074817</v>
      </c>
      <c r="P30" s="60" t="str">
        <f t="shared" si="7"/>
        <v>C</v>
      </c>
      <c r="Q30" s="99">
        <f t="shared" si="2"/>
        <v>0.43939393939393939</v>
      </c>
      <c r="R30" s="99">
        <f t="shared" si="8"/>
        <v>1.1339999999999987E-2</v>
      </c>
      <c r="S30" s="99">
        <f t="shared" si="3"/>
        <v>297.2384848484848</v>
      </c>
      <c r="T30" s="60">
        <f t="shared" si="9"/>
        <v>30</v>
      </c>
      <c r="U30" s="60">
        <v>1</v>
      </c>
      <c r="V30" s="60">
        <f t="shared" si="10"/>
        <v>31</v>
      </c>
      <c r="W30" s="100">
        <f t="shared" si="11"/>
        <v>13.621212121212121</v>
      </c>
      <c r="X30" s="95">
        <f t="shared" si="12"/>
        <v>13.621212121212121</v>
      </c>
      <c r="Y30" s="96">
        <f t="shared" si="16"/>
        <v>0.35153999999999958</v>
      </c>
      <c r="Z30" s="97">
        <f t="shared" si="4"/>
        <v>0</v>
      </c>
      <c r="AA30" s="87" t="str">
        <f t="shared" si="13"/>
        <v>VERY LOW-ORDER URGENTLY</v>
      </c>
      <c r="AB30" s="101">
        <f t="shared" si="14"/>
        <v>9214.3930303030284</v>
      </c>
      <c r="AC30" s="101">
        <f t="shared" si="15"/>
        <v>0</v>
      </c>
      <c r="AF30"/>
      <c r="AG30" s="341" t="s">
        <v>521</v>
      </c>
      <c r="AH30" s="341" t="s">
        <v>532</v>
      </c>
      <c r="AI30" s="82">
        <v>6.6931818181818176E-2</v>
      </c>
      <c r="AJ30" s="83">
        <v>8.9242424242424256</v>
      </c>
      <c r="AK30" s="83">
        <v>143.68473684210525</v>
      </c>
      <c r="AL30" s="353">
        <v>1282.2774242424243</v>
      </c>
    </row>
    <row r="31" spans="1:39" ht="15" thickBot="1">
      <c r="A31" s="91" t="s">
        <v>132</v>
      </c>
      <c r="B31" s="92" t="s">
        <v>77</v>
      </c>
      <c r="C31" s="60" t="s">
        <v>388</v>
      </c>
      <c r="D31" s="92" t="s">
        <v>23</v>
      </c>
      <c r="E31" s="60" t="s">
        <v>24</v>
      </c>
      <c r="F31" s="93">
        <v>0.24900000000000011</v>
      </c>
      <c r="G31" s="94">
        <v>27.666666666666664</v>
      </c>
      <c r="H31" s="94">
        <v>8904.6666666666679</v>
      </c>
      <c r="I31" s="357">
        <v>0</v>
      </c>
      <c r="J31" s="358">
        <v>0</v>
      </c>
      <c r="K31" s="94">
        <f t="shared" si="1"/>
        <v>0</v>
      </c>
      <c r="L31" s="94">
        <f t="shared" si="5"/>
        <v>321.85542168674704</v>
      </c>
      <c r="M31" s="60">
        <v>6</v>
      </c>
      <c r="N31" s="97">
        <f t="shared" si="6"/>
        <v>5.2857626955776435E-3</v>
      </c>
      <c r="O31" s="98">
        <f>SUM($N$5:N31)</f>
        <v>0.93898906639632584</v>
      </c>
      <c r="P31" s="60" t="str">
        <f t="shared" si="7"/>
        <v>C</v>
      </c>
      <c r="Q31" s="99">
        <f t="shared" si="2"/>
        <v>1.2575757575757576</v>
      </c>
      <c r="R31" s="99">
        <f t="shared" si="8"/>
        <v>1.1318181818181823E-2</v>
      </c>
      <c r="S31" s="99">
        <f t="shared" si="3"/>
        <v>404.75757575757581</v>
      </c>
      <c r="T31" s="60">
        <f t="shared" si="9"/>
        <v>30</v>
      </c>
      <c r="U31" s="60">
        <v>1</v>
      </c>
      <c r="V31" s="60">
        <f t="shared" si="10"/>
        <v>31</v>
      </c>
      <c r="W31" s="100">
        <f t="shared" si="11"/>
        <v>38.984848484848484</v>
      </c>
      <c r="X31" s="95">
        <f t="shared" si="12"/>
        <v>38.984848484848484</v>
      </c>
      <c r="Y31" s="96">
        <f t="shared" si="16"/>
        <v>0.35086363636363654</v>
      </c>
      <c r="Z31" s="97">
        <f t="shared" si="4"/>
        <v>0</v>
      </c>
      <c r="AA31" s="87" t="str">
        <f t="shared" si="13"/>
        <v>VERY LOW-ORDER URGENTLY</v>
      </c>
      <c r="AB31" s="101">
        <f t="shared" si="14"/>
        <v>12547.48484848485</v>
      </c>
      <c r="AC31" s="101">
        <f t="shared" si="15"/>
        <v>0</v>
      </c>
      <c r="AF31" s="341" t="s">
        <v>227</v>
      </c>
      <c r="AG31" s="341"/>
      <c r="AH31" s="341"/>
      <c r="AI31" s="82">
        <v>0.13034090909090906</v>
      </c>
      <c r="AJ31" s="83">
        <v>30.060606060606059</v>
      </c>
      <c r="AK31" s="83">
        <v>239.9794035087719</v>
      </c>
      <c r="AL31" s="353">
        <v>3317.5965151515147</v>
      </c>
    </row>
    <row r="32" spans="1:39" ht="15" thickBot="1">
      <c r="A32" s="91" t="s">
        <v>132</v>
      </c>
      <c r="B32" s="92" t="s">
        <v>91</v>
      </c>
      <c r="C32" s="60" t="s">
        <v>396</v>
      </c>
      <c r="D32" s="92" t="s">
        <v>23</v>
      </c>
      <c r="E32" s="60" t="s">
        <v>24</v>
      </c>
      <c r="F32" s="93">
        <v>0.19080000000000008</v>
      </c>
      <c r="G32" s="94">
        <v>2.6666666666666665</v>
      </c>
      <c r="H32" s="94">
        <v>5028.6633333333284</v>
      </c>
      <c r="I32" s="357">
        <v>0</v>
      </c>
      <c r="J32" s="358">
        <v>0</v>
      </c>
      <c r="K32" s="94">
        <f t="shared" si="1"/>
        <v>0</v>
      </c>
      <c r="L32" s="94">
        <f t="shared" si="5"/>
        <v>1885.7487499999982</v>
      </c>
      <c r="M32" s="60">
        <v>36</v>
      </c>
      <c r="N32" s="97">
        <f t="shared" si="6"/>
        <v>4.0502952703462426E-3</v>
      </c>
      <c r="O32" s="98">
        <f>SUM($N$5:N32)</f>
        <v>0.94303936166667213</v>
      </c>
      <c r="P32" s="60" t="str">
        <f t="shared" si="7"/>
        <v>C</v>
      </c>
      <c r="Q32" s="99">
        <f t="shared" si="2"/>
        <v>0.1212121212121212</v>
      </c>
      <c r="R32" s="99">
        <f t="shared" si="8"/>
        <v>8.6727272727272764E-3</v>
      </c>
      <c r="S32" s="99">
        <f t="shared" si="3"/>
        <v>228.57560606060585</v>
      </c>
      <c r="T32" s="60">
        <f t="shared" si="9"/>
        <v>30</v>
      </c>
      <c r="U32" s="60">
        <v>1</v>
      </c>
      <c r="V32" s="60">
        <f t="shared" si="10"/>
        <v>31</v>
      </c>
      <c r="W32" s="100">
        <f t="shared" si="11"/>
        <v>3.7575757575757573</v>
      </c>
      <c r="X32" s="95">
        <f t="shared" si="12"/>
        <v>3.7575757575757573</v>
      </c>
      <c r="Y32" s="96">
        <f t="shared" si="16"/>
        <v>0.26885454545454557</v>
      </c>
      <c r="Z32" s="97">
        <f t="shared" si="4"/>
        <v>0</v>
      </c>
      <c r="AA32" s="87" t="str">
        <f t="shared" si="13"/>
        <v>VERY LOW-ORDER URGENTLY</v>
      </c>
      <c r="AB32" s="101">
        <f t="shared" si="14"/>
        <v>7085.8437878787809</v>
      </c>
      <c r="AC32" s="101">
        <f t="shared" si="15"/>
        <v>0</v>
      </c>
      <c r="AF32" s="341" t="s">
        <v>29</v>
      </c>
      <c r="AG32" s="341" t="s">
        <v>35</v>
      </c>
      <c r="AH32" s="341" t="s">
        <v>375</v>
      </c>
      <c r="AI32" s="82">
        <v>1.0954545454545448</v>
      </c>
      <c r="AJ32" s="83">
        <v>43.818181818181813</v>
      </c>
      <c r="AK32" s="83">
        <v>341.92574257425747</v>
      </c>
      <c r="AL32" s="353">
        <v>14982.564356435643</v>
      </c>
    </row>
    <row r="33" spans="1:38" ht="15" thickBot="1">
      <c r="A33" s="91" t="s">
        <v>132</v>
      </c>
      <c r="B33" s="92" t="s">
        <v>38</v>
      </c>
      <c r="C33" s="60" t="s">
        <v>440</v>
      </c>
      <c r="D33" s="92" t="s">
        <v>29</v>
      </c>
      <c r="E33" s="60" t="s">
        <v>34</v>
      </c>
      <c r="F33" s="93">
        <v>0.1875</v>
      </c>
      <c r="G33" s="94">
        <v>8.3333333333333339</v>
      </c>
      <c r="H33" s="94">
        <v>1933.3333333333333</v>
      </c>
      <c r="I33" s="357">
        <v>0</v>
      </c>
      <c r="J33" s="358">
        <v>0</v>
      </c>
      <c r="K33" s="94">
        <f t="shared" si="1"/>
        <v>0</v>
      </c>
      <c r="L33" s="94">
        <f t="shared" si="5"/>
        <v>231.99999999999997</v>
      </c>
      <c r="M33" s="60">
        <v>6</v>
      </c>
      <c r="N33" s="97">
        <f t="shared" si="6"/>
        <v>3.9802429936578619E-3</v>
      </c>
      <c r="O33" s="98">
        <f>SUM($N$5:N33)</f>
        <v>0.94701960466032997</v>
      </c>
      <c r="P33" s="60" t="str">
        <f t="shared" si="7"/>
        <v>C</v>
      </c>
      <c r="Q33" s="99">
        <f t="shared" si="2"/>
        <v>0.37878787878787884</v>
      </c>
      <c r="R33" s="99">
        <f t="shared" si="8"/>
        <v>8.5227272727272721E-3</v>
      </c>
      <c r="S33" s="99">
        <f t="shared" si="3"/>
        <v>87.878787878787875</v>
      </c>
      <c r="T33" s="60">
        <f t="shared" si="9"/>
        <v>30</v>
      </c>
      <c r="U33" s="60">
        <v>1</v>
      </c>
      <c r="V33" s="60">
        <f t="shared" si="10"/>
        <v>31</v>
      </c>
      <c r="W33" s="100">
        <f t="shared" si="11"/>
        <v>11.742424242424244</v>
      </c>
      <c r="X33" s="95">
        <f t="shared" si="12"/>
        <v>11.742424242424244</v>
      </c>
      <c r="Y33" s="96">
        <f t="shared" si="16"/>
        <v>0.26420454545454547</v>
      </c>
      <c r="Z33" s="97">
        <f t="shared" si="4"/>
        <v>0</v>
      </c>
      <c r="AA33" s="87" t="str">
        <f t="shared" si="13"/>
        <v>VERY LOW-ORDER URGENTLY</v>
      </c>
      <c r="AB33" s="101">
        <f t="shared" si="14"/>
        <v>2724.2424242424245</v>
      </c>
      <c r="AC33" s="101">
        <f t="shared" si="15"/>
        <v>0</v>
      </c>
      <c r="AF33"/>
      <c r="AG33" s="341" t="s">
        <v>49</v>
      </c>
      <c r="AH33" s="341" t="s">
        <v>447</v>
      </c>
      <c r="AI33" s="82">
        <v>0.11625000000000002</v>
      </c>
      <c r="AJ33" s="83">
        <v>2.8181818181818183</v>
      </c>
      <c r="AK33" s="83">
        <v>432.33333333333331</v>
      </c>
      <c r="AL33" s="353">
        <v>1218.3939393939395</v>
      </c>
    </row>
    <row r="34" spans="1:38" ht="15" thickBot="1">
      <c r="A34" s="91" t="s">
        <v>132</v>
      </c>
      <c r="B34" s="92" t="s">
        <v>96</v>
      </c>
      <c r="C34" s="60" t="s">
        <v>387</v>
      </c>
      <c r="D34" s="92" t="s">
        <v>23</v>
      </c>
      <c r="E34" s="60" t="s">
        <v>24</v>
      </c>
      <c r="F34" s="93">
        <v>0.14573999999999998</v>
      </c>
      <c r="G34" s="94">
        <v>25.333333333333336</v>
      </c>
      <c r="H34" s="94">
        <v>5743.2833333333347</v>
      </c>
      <c r="I34" s="357">
        <v>157</v>
      </c>
      <c r="J34" s="358">
        <v>0.67823999999999995</v>
      </c>
      <c r="K34" s="94">
        <f t="shared" si="1"/>
        <v>35593.242763157898</v>
      </c>
      <c r="L34" s="94">
        <f t="shared" si="5"/>
        <v>226.70855263157898</v>
      </c>
      <c r="M34" s="60">
        <v>72</v>
      </c>
      <c r="N34" s="97">
        <f t="shared" si="6"/>
        <v>3.0937632741103826E-3</v>
      </c>
      <c r="O34" s="98">
        <f>SUM($N$5:N34)</f>
        <v>0.95011336793444034</v>
      </c>
      <c r="P34" s="60" t="str">
        <f t="shared" si="7"/>
        <v>C</v>
      </c>
      <c r="Q34" s="99">
        <f t="shared" si="2"/>
        <v>1.1515151515151516</v>
      </c>
      <c r="R34" s="99">
        <f t="shared" si="8"/>
        <v>6.6245454545454533E-3</v>
      </c>
      <c r="S34" s="99">
        <f t="shared" si="3"/>
        <v>261.05833333333339</v>
      </c>
      <c r="T34" s="60">
        <f t="shared" si="9"/>
        <v>30</v>
      </c>
      <c r="U34" s="60">
        <v>1</v>
      </c>
      <c r="V34" s="60">
        <f t="shared" si="10"/>
        <v>31</v>
      </c>
      <c r="W34" s="100">
        <f t="shared" si="11"/>
        <v>35.696969696969703</v>
      </c>
      <c r="X34" s="95">
        <f t="shared" si="12"/>
        <v>0</v>
      </c>
      <c r="Y34" s="96">
        <f t="shared" si="16"/>
        <v>0</v>
      </c>
      <c r="Z34" s="97">
        <f t="shared" si="4"/>
        <v>4.3981324278438025</v>
      </c>
      <c r="AA34" s="87" t="str">
        <f t="shared" si="13"/>
        <v>VERY HIGH-DON’T ORDER</v>
      </c>
      <c r="AB34" s="101">
        <f t="shared" si="14"/>
        <v>0</v>
      </c>
      <c r="AC34" s="101">
        <f t="shared" si="15"/>
        <v>136.34210526315786</v>
      </c>
      <c r="AF34"/>
      <c r="AG34" s="341" t="s">
        <v>41</v>
      </c>
      <c r="AH34" s="341" t="s">
        <v>400</v>
      </c>
      <c r="AI34" s="82">
        <v>1.2153409090909082</v>
      </c>
      <c r="AJ34" s="83">
        <v>54.015151515151516</v>
      </c>
      <c r="AK34" s="83">
        <v>238.37391304347824</v>
      </c>
      <c r="AL34" s="353">
        <v>12875.80303030303</v>
      </c>
    </row>
    <row r="35" spans="1:38" ht="15" thickBot="1">
      <c r="A35" s="91" t="s">
        <v>132</v>
      </c>
      <c r="B35" s="92" t="s">
        <v>517</v>
      </c>
      <c r="C35" s="60" t="s">
        <v>530</v>
      </c>
      <c r="D35" s="92" t="s">
        <v>26</v>
      </c>
      <c r="E35" s="60" t="s">
        <v>27</v>
      </c>
      <c r="F35" s="93">
        <v>0.14399999999999999</v>
      </c>
      <c r="G35" s="94">
        <v>24.666666666666664</v>
      </c>
      <c r="H35" s="94">
        <v>3078.0999999999995</v>
      </c>
      <c r="I35" s="357">
        <v>319</v>
      </c>
      <c r="J35" s="358">
        <v>1.8374399999999997</v>
      </c>
      <c r="K35" s="94">
        <f t="shared" si="1"/>
        <v>39807.320270270269</v>
      </c>
      <c r="L35" s="94">
        <f t="shared" si="5"/>
        <v>124.78783783783783</v>
      </c>
      <c r="M35" s="60">
        <v>24</v>
      </c>
      <c r="N35" s="97">
        <f t="shared" si="6"/>
        <v>3.0568266191292378E-3</v>
      </c>
      <c r="O35" s="98">
        <f>SUM($N$5:N35)</f>
        <v>0.95317019455356955</v>
      </c>
      <c r="P35" s="60" t="str">
        <f t="shared" si="7"/>
        <v>C</v>
      </c>
      <c r="Q35" s="99">
        <f t="shared" si="2"/>
        <v>1.1212121212121211</v>
      </c>
      <c r="R35" s="99">
        <f t="shared" si="8"/>
        <v>6.5454545454545453E-3</v>
      </c>
      <c r="S35" s="99">
        <f t="shared" si="3"/>
        <v>139.91363636363633</v>
      </c>
      <c r="T35" s="60">
        <f t="shared" si="9"/>
        <v>30</v>
      </c>
      <c r="U35" s="60">
        <v>1</v>
      </c>
      <c r="V35" s="60">
        <f t="shared" si="10"/>
        <v>31</v>
      </c>
      <c r="W35" s="100">
        <f t="shared" si="11"/>
        <v>34.757575757575751</v>
      </c>
      <c r="X35" s="95">
        <f t="shared" si="12"/>
        <v>0</v>
      </c>
      <c r="Y35" s="96">
        <f t="shared" si="16"/>
        <v>0</v>
      </c>
      <c r="Z35" s="97">
        <f t="shared" si="4"/>
        <v>9.1778552746294704</v>
      </c>
      <c r="AA35" s="87" t="str">
        <f t="shared" si="13"/>
        <v>VERY HIGH-DON’T ORDER</v>
      </c>
      <c r="AB35" s="101">
        <f t="shared" si="14"/>
        <v>0</v>
      </c>
      <c r="AC35" s="101">
        <f t="shared" si="15"/>
        <v>284.51351351351354</v>
      </c>
      <c r="AF35"/>
      <c r="AG35" s="341" t="s">
        <v>155</v>
      </c>
      <c r="AH35" s="341" t="s">
        <v>390</v>
      </c>
      <c r="AI35" s="82">
        <v>3.3818181818181817E-2</v>
      </c>
      <c r="AJ35" s="83">
        <v>1.8787878787878787</v>
      </c>
      <c r="AK35" s="83">
        <v>237</v>
      </c>
      <c r="AL35" s="353">
        <v>445.27272727272725</v>
      </c>
    </row>
    <row r="36" spans="1:38" ht="15" thickBot="1">
      <c r="A36" s="91" t="s">
        <v>132</v>
      </c>
      <c r="B36" s="92" t="s">
        <v>85</v>
      </c>
      <c r="C36" s="60" t="s">
        <v>414</v>
      </c>
      <c r="D36" s="92" t="s">
        <v>26</v>
      </c>
      <c r="E36" s="60" t="s">
        <v>69</v>
      </c>
      <c r="F36" s="93">
        <v>0.13833333333333336</v>
      </c>
      <c r="G36" s="94">
        <v>30.333333333333336</v>
      </c>
      <c r="H36" s="94">
        <v>3560.6333333333323</v>
      </c>
      <c r="I36" s="357">
        <v>1</v>
      </c>
      <c r="J36" s="358">
        <v>4.0000000000000001E-3</v>
      </c>
      <c r="K36" s="94">
        <f t="shared" si="1"/>
        <v>117.38351648351644</v>
      </c>
      <c r="L36" s="94">
        <f t="shared" si="5"/>
        <v>117.38351648351644</v>
      </c>
      <c r="M36" s="60">
        <v>48</v>
      </c>
      <c r="N36" s="97">
        <f t="shared" si="6"/>
        <v>2.9365348308764681E-3</v>
      </c>
      <c r="O36" s="98">
        <f>SUM($N$5:N36)</f>
        <v>0.95610672938444596</v>
      </c>
      <c r="P36" s="60" t="str">
        <f t="shared" si="7"/>
        <v>C</v>
      </c>
      <c r="Q36" s="99">
        <f t="shared" si="2"/>
        <v>1.3787878787878789</v>
      </c>
      <c r="R36" s="99">
        <f t="shared" si="8"/>
        <v>6.2878787878787893E-3</v>
      </c>
      <c r="S36" s="99">
        <f t="shared" si="3"/>
        <v>161.84696969696964</v>
      </c>
      <c r="T36" s="60">
        <f t="shared" si="9"/>
        <v>30</v>
      </c>
      <c r="U36" s="60">
        <v>1</v>
      </c>
      <c r="V36" s="60">
        <f t="shared" si="10"/>
        <v>31</v>
      </c>
      <c r="W36" s="100">
        <f t="shared" si="11"/>
        <v>42.742424242424249</v>
      </c>
      <c r="X36" s="95">
        <f t="shared" si="12"/>
        <v>41.742424242424249</v>
      </c>
      <c r="Y36" s="96">
        <f t="shared" si="16"/>
        <v>0.19036380286380294</v>
      </c>
      <c r="Z36" s="97">
        <f t="shared" si="4"/>
        <v>2.3395958879829842E-2</v>
      </c>
      <c r="AA36" s="87" t="str">
        <f t="shared" si="13"/>
        <v>VERY LOW-ORDER URGENTLY</v>
      </c>
      <c r="AB36" s="101">
        <f t="shared" si="14"/>
        <v>4899.8725441225433</v>
      </c>
      <c r="AC36" s="101">
        <f t="shared" si="15"/>
        <v>0.72527472527472514</v>
      </c>
      <c r="AF36"/>
      <c r="AG36" s="341" t="s">
        <v>50</v>
      </c>
      <c r="AH36" s="341" t="s">
        <v>395</v>
      </c>
      <c r="AI36" s="82">
        <v>6.7636363636363647E-2</v>
      </c>
      <c r="AJ36" s="83">
        <v>0.93939393939393934</v>
      </c>
      <c r="AK36" s="83">
        <v>724.79999999999984</v>
      </c>
      <c r="AL36" s="353">
        <v>680.87272727272705</v>
      </c>
    </row>
    <row r="37" spans="1:38" ht="15" thickBot="1">
      <c r="A37" s="91" t="s">
        <v>132</v>
      </c>
      <c r="B37" s="92" t="s">
        <v>57</v>
      </c>
      <c r="C37" s="60" t="s">
        <v>438</v>
      </c>
      <c r="D37" s="92" t="s">
        <v>58</v>
      </c>
      <c r="E37" s="60" t="s">
        <v>27</v>
      </c>
      <c r="F37" s="93">
        <v>0.13033333333333336</v>
      </c>
      <c r="G37" s="94">
        <v>15</v>
      </c>
      <c r="H37" s="94">
        <v>3295.1666666666665</v>
      </c>
      <c r="I37" s="357">
        <v>78</v>
      </c>
      <c r="J37" s="358">
        <v>0.66300000000000003</v>
      </c>
      <c r="K37" s="94">
        <f t="shared" ref="K37:K62" si="17">I37*L37</f>
        <v>17134.866666666665</v>
      </c>
      <c r="L37" s="94">
        <f t="shared" si="5"/>
        <v>219.67777777777778</v>
      </c>
      <c r="M37" s="60">
        <v>100</v>
      </c>
      <c r="N37" s="97">
        <f t="shared" ref="N37:N62" si="18">F37/$F$1</f>
        <v>2.7667111298137325E-3</v>
      </c>
      <c r="O37" s="98">
        <f>SUM($N$5:N37)</f>
        <v>0.95887344051425971</v>
      </c>
      <c r="P37" s="60" t="str">
        <f t="shared" si="7"/>
        <v>C</v>
      </c>
      <c r="Q37" s="99">
        <f t="shared" ref="Q37:Q62" si="19">G37/22</f>
        <v>0.68181818181818177</v>
      </c>
      <c r="R37" s="99">
        <f t="shared" ref="R37:R62" si="20">F37/22</f>
        <v>5.9242424242424256E-3</v>
      </c>
      <c r="S37" s="99">
        <f t="shared" ref="S37:S62" si="21">H37/22</f>
        <v>149.78030303030303</v>
      </c>
      <c r="T37" s="60">
        <f t="shared" si="9"/>
        <v>30</v>
      </c>
      <c r="U37" s="60">
        <v>1</v>
      </c>
      <c r="V37" s="60">
        <f t="shared" si="10"/>
        <v>31</v>
      </c>
      <c r="W37" s="100">
        <f t="shared" si="11"/>
        <v>21.136363636363633</v>
      </c>
      <c r="X37" s="95">
        <f t="shared" ref="X37:X62" si="22">IF(W37-I37&lt;=0,0,W37-I37)</f>
        <v>0</v>
      </c>
      <c r="Y37" s="96">
        <f t="shared" ref="Y37:Y62" si="23">X37/(G37/F37)</f>
        <v>0</v>
      </c>
      <c r="Z37" s="97">
        <f t="shared" ref="Z37:Z62" si="24">I37/W37</f>
        <v>3.6903225806451618</v>
      </c>
      <c r="AA37" s="87" t="str">
        <f t="shared" si="13"/>
        <v>VERY HIGH-DON’T ORDER</v>
      </c>
      <c r="AB37" s="101">
        <f t="shared" si="14"/>
        <v>0</v>
      </c>
      <c r="AC37" s="101">
        <f t="shared" si="15"/>
        <v>114.40000000000002</v>
      </c>
      <c r="AF37"/>
      <c r="AG37" s="341" t="s">
        <v>47</v>
      </c>
      <c r="AH37" s="341" t="s">
        <v>427</v>
      </c>
      <c r="AI37" s="82">
        <v>0.3910227272727273</v>
      </c>
      <c r="AJ37" s="83">
        <v>13.621212121212123</v>
      </c>
      <c r="AK37" s="83">
        <v>375.06896551724134</v>
      </c>
      <c r="AL37" s="353">
        <v>5108.893939393939</v>
      </c>
    </row>
    <row r="38" spans="1:38" ht="15" thickBot="1">
      <c r="A38" s="91" t="s">
        <v>132</v>
      </c>
      <c r="B38" s="92" t="s">
        <v>54</v>
      </c>
      <c r="C38" s="60" t="s">
        <v>458</v>
      </c>
      <c r="D38" s="92" t="s">
        <v>26</v>
      </c>
      <c r="E38" s="60" t="s">
        <v>37</v>
      </c>
      <c r="F38" s="93">
        <v>0.12799999999999995</v>
      </c>
      <c r="G38" s="94">
        <v>15.333333333333332</v>
      </c>
      <c r="H38" s="94">
        <v>2105.44</v>
      </c>
      <c r="I38" s="357">
        <v>305</v>
      </c>
      <c r="J38" s="358">
        <v>2.3424</v>
      </c>
      <c r="K38" s="94">
        <f t="shared" si="17"/>
        <v>41879.947826086966</v>
      </c>
      <c r="L38" s="94">
        <f t="shared" si="5"/>
        <v>137.31130434782611</v>
      </c>
      <c r="M38" s="60">
        <v>20</v>
      </c>
      <c r="N38" s="97">
        <f t="shared" si="18"/>
        <v>2.7171792170037662E-3</v>
      </c>
      <c r="O38" s="98">
        <f>SUM($N$5:N38)</f>
        <v>0.96159061973126347</v>
      </c>
      <c r="P38" s="60" t="str">
        <f t="shared" si="7"/>
        <v>C</v>
      </c>
      <c r="Q38" s="99">
        <f t="shared" si="19"/>
        <v>0.69696969696969691</v>
      </c>
      <c r="R38" s="99">
        <f t="shared" si="20"/>
        <v>5.8181818181818161E-3</v>
      </c>
      <c r="S38" s="99">
        <f t="shared" si="21"/>
        <v>95.701818181818183</v>
      </c>
      <c r="T38" s="60">
        <f t="shared" si="9"/>
        <v>30</v>
      </c>
      <c r="U38" s="60">
        <v>1</v>
      </c>
      <c r="V38" s="60">
        <f t="shared" si="10"/>
        <v>31</v>
      </c>
      <c r="W38" s="100">
        <f t="shared" si="11"/>
        <v>21.606060606060606</v>
      </c>
      <c r="X38" s="95">
        <f t="shared" si="22"/>
        <v>0</v>
      </c>
      <c r="Y38" s="96">
        <f t="shared" si="23"/>
        <v>0</v>
      </c>
      <c r="Z38" s="97">
        <f t="shared" si="24"/>
        <v>14.1164095371669</v>
      </c>
      <c r="AA38" s="87" t="str">
        <f t="shared" si="13"/>
        <v>VERY HIGH-DON’T ORDER</v>
      </c>
      <c r="AB38" s="101">
        <f t="shared" si="14"/>
        <v>0</v>
      </c>
      <c r="AC38" s="101">
        <f t="shared" si="15"/>
        <v>437.60869565217394</v>
      </c>
      <c r="AF38"/>
      <c r="AG38" s="341" t="s">
        <v>31</v>
      </c>
      <c r="AH38" s="341" t="s">
        <v>380</v>
      </c>
      <c r="AI38" s="82">
        <v>0.49318181818181828</v>
      </c>
      <c r="AJ38" s="83">
        <v>9.8636363636363633</v>
      </c>
      <c r="AK38" s="83">
        <v>488.8095238095238</v>
      </c>
      <c r="AL38" s="353">
        <v>4821.439393939394</v>
      </c>
    </row>
    <row r="39" spans="1:38" ht="15" thickBot="1">
      <c r="A39" s="91" t="s">
        <v>132</v>
      </c>
      <c r="B39" s="92" t="s">
        <v>83</v>
      </c>
      <c r="C39" s="60" t="s">
        <v>416</v>
      </c>
      <c r="D39" s="92" t="s">
        <v>26</v>
      </c>
      <c r="E39" s="60" t="s">
        <v>69</v>
      </c>
      <c r="F39" s="93">
        <v>0.12533333333333335</v>
      </c>
      <c r="G39" s="94">
        <v>23.333333333333336</v>
      </c>
      <c r="H39" s="94">
        <v>3217.5666666666652</v>
      </c>
      <c r="I39" s="357">
        <v>0</v>
      </c>
      <c r="J39" s="358">
        <v>0</v>
      </c>
      <c r="K39" s="94">
        <f t="shared" si="17"/>
        <v>0</v>
      </c>
      <c r="L39" s="94">
        <f t="shared" si="5"/>
        <v>137.89571428571421</v>
      </c>
      <c r="M39" s="60">
        <v>4</v>
      </c>
      <c r="N39" s="97">
        <f t="shared" si="18"/>
        <v>2.6605713166495226E-3</v>
      </c>
      <c r="O39" s="98">
        <f>SUM($N$5:N39)</f>
        <v>0.96425119104791301</v>
      </c>
      <c r="P39" s="60" t="str">
        <f t="shared" si="7"/>
        <v>C</v>
      </c>
      <c r="Q39" s="99">
        <f t="shared" si="19"/>
        <v>1.0606060606060608</v>
      </c>
      <c r="R39" s="99">
        <f t="shared" si="20"/>
        <v>5.6969696969696977E-3</v>
      </c>
      <c r="S39" s="99">
        <f t="shared" si="21"/>
        <v>146.25303030303024</v>
      </c>
      <c r="T39" s="60">
        <f t="shared" si="9"/>
        <v>30</v>
      </c>
      <c r="U39" s="60">
        <v>1</v>
      </c>
      <c r="V39" s="60">
        <f t="shared" si="10"/>
        <v>31</v>
      </c>
      <c r="W39" s="100">
        <f t="shared" si="11"/>
        <v>32.878787878787882</v>
      </c>
      <c r="X39" s="95">
        <f t="shared" si="22"/>
        <v>32.878787878787882</v>
      </c>
      <c r="Y39" s="96">
        <f t="shared" si="23"/>
        <v>0.17660606060606063</v>
      </c>
      <c r="Z39" s="97">
        <f t="shared" si="24"/>
        <v>0</v>
      </c>
      <c r="AA39" s="87" t="str">
        <f t="shared" si="13"/>
        <v>VERY LOW-ORDER URGENTLY</v>
      </c>
      <c r="AB39" s="101">
        <f t="shared" si="14"/>
        <v>4533.843939393937</v>
      </c>
      <c r="AC39" s="101">
        <f t="shared" si="15"/>
        <v>0</v>
      </c>
      <c r="AF39"/>
      <c r="AG39" s="341" t="s">
        <v>38</v>
      </c>
      <c r="AH39" s="341" t="s">
        <v>440</v>
      </c>
      <c r="AI39" s="82">
        <v>0.26420454545454547</v>
      </c>
      <c r="AJ39" s="83">
        <v>11.742424242424244</v>
      </c>
      <c r="AK39" s="83">
        <v>231.99999999999997</v>
      </c>
      <c r="AL39" s="353">
        <v>2724.2424242424245</v>
      </c>
    </row>
    <row r="40" spans="1:38" ht="15" thickBot="1">
      <c r="A40" s="91" t="s">
        <v>132</v>
      </c>
      <c r="B40" s="92" t="s">
        <v>84</v>
      </c>
      <c r="C40" s="60" t="s">
        <v>421</v>
      </c>
      <c r="D40" s="92" t="s">
        <v>26</v>
      </c>
      <c r="E40" s="60" t="s">
        <v>69</v>
      </c>
      <c r="F40" s="93">
        <v>0.1206666666666667</v>
      </c>
      <c r="G40" s="94">
        <v>24.333333333333336</v>
      </c>
      <c r="H40" s="94">
        <v>3116.2833333333319</v>
      </c>
      <c r="I40" s="357">
        <v>99</v>
      </c>
      <c r="J40" s="358">
        <v>0.39600000000000002</v>
      </c>
      <c r="K40" s="94">
        <f t="shared" si="17"/>
        <v>17028</v>
      </c>
      <c r="L40" s="94">
        <v>172</v>
      </c>
      <c r="M40" s="60">
        <v>20</v>
      </c>
      <c r="N40" s="97">
        <f t="shared" si="18"/>
        <v>2.5615074910295939E-3</v>
      </c>
      <c r="O40" s="98">
        <f>SUM($N$5:N40)</f>
        <v>0.96681269853894258</v>
      </c>
      <c r="P40" s="60" t="str">
        <f t="shared" si="7"/>
        <v>C</v>
      </c>
      <c r="Q40" s="99">
        <f t="shared" si="19"/>
        <v>1.1060606060606062</v>
      </c>
      <c r="R40" s="99">
        <f t="shared" si="20"/>
        <v>5.4848484848484865E-3</v>
      </c>
      <c r="S40" s="99">
        <f t="shared" si="21"/>
        <v>141.64924242424237</v>
      </c>
      <c r="T40" s="60">
        <f t="shared" si="9"/>
        <v>30</v>
      </c>
      <c r="U40" s="60">
        <v>1</v>
      </c>
      <c r="V40" s="60">
        <f t="shared" si="10"/>
        <v>31</v>
      </c>
      <c r="W40" s="100">
        <f t="shared" si="11"/>
        <v>34.287878787878789</v>
      </c>
      <c r="X40" s="95">
        <f t="shared" si="22"/>
        <v>0</v>
      </c>
      <c r="Y40" s="96">
        <f t="shared" si="23"/>
        <v>0</v>
      </c>
      <c r="Z40" s="97">
        <f t="shared" si="24"/>
        <v>2.8873177198409192</v>
      </c>
      <c r="AA40" s="87" t="str">
        <f t="shared" si="13"/>
        <v>VERY HIGH-DON’T ORDER</v>
      </c>
      <c r="AB40" s="101">
        <f t="shared" si="14"/>
        <v>0</v>
      </c>
      <c r="AC40" s="101">
        <f t="shared" si="15"/>
        <v>89.506849315068493</v>
      </c>
      <c r="AF40" s="341" t="s">
        <v>225</v>
      </c>
      <c r="AG40" s="341"/>
      <c r="AH40" s="341"/>
      <c r="AI40" s="82">
        <v>3.6769090909090894</v>
      </c>
      <c r="AJ40" s="83">
        <v>138.69696969696969</v>
      </c>
      <c r="AK40" s="83">
        <v>3070.3114782778343</v>
      </c>
      <c r="AL40" s="353">
        <v>42857.482538253818</v>
      </c>
    </row>
    <row r="41" spans="1:38" ht="15" thickBot="1">
      <c r="A41" s="91" t="s">
        <v>132</v>
      </c>
      <c r="B41" s="92" t="s">
        <v>73</v>
      </c>
      <c r="C41" s="60" t="s">
        <v>441</v>
      </c>
      <c r="D41" s="92" t="s">
        <v>26</v>
      </c>
      <c r="E41" s="60" t="s">
        <v>69</v>
      </c>
      <c r="F41" s="93">
        <v>0.11559999999999995</v>
      </c>
      <c r="G41" s="94">
        <v>27</v>
      </c>
      <c r="H41" s="94">
        <v>3032.856666666667</v>
      </c>
      <c r="I41" s="357">
        <v>0</v>
      </c>
      <c r="J41" s="358">
        <v>0</v>
      </c>
      <c r="K41" s="94">
        <f t="shared" si="17"/>
        <v>0</v>
      </c>
      <c r="L41" s="94">
        <f t="shared" ref="L41:L62" si="25">H41/G41</f>
        <v>112.32802469135804</v>
      </c>
      <c r="M41" s="60">
        <v>12</v>
      </c>
      <c r="N41" s="97">
        <f t="shared" si="18"/>
        <v>2.4539524803565264E-3</v>
      </c>
      <c r="O41" s="98">
        <f>SUM($N$5:N41)</f>
        <v>0.9692666510192991</v>
      </c>
      <c r="P41" s="60" t="str">
        <f t="shared" si="7"/>
        <v>C</v>
      </c>
      <c r="Q41" s="99">
        <f t="shared" si="19"/>
        <v>1.2272727272727273</v>
      </c>
      <c r="R41" s="99">
        <f t="shared" si="20"/>
        <v>5.2545454545454527E-3</v>
      </c>
      <c r="S41" s="99">
        <f t="shared" si="21"/>
        <v>137.85712121212123</v>
      </c>
      <c r="T41" s="60">
        <f t="shared" si="9"/>
        <v>30</v>
      </c>
      <c r="U41" s="60">
        <v>1</v>
      </c>
      <c r="V41" s="60">
        <f t="shared" si="10"/>
        <v>31</v>
      </c>
      <c r="W41" s="100">
        <f t="shared" si="11"/>
        <v>38.045454545454547</v>
      </c>
      <c r="X41" s="95">
        <f t="shared" si="22"/>
        <v>38.045454545454547</v>
      </c>
      <c r="Y41" s="96">
        <f t="shared" si="23"/>
        <v>0.16289090909090903</v>
      </c>
      <c r="Z41" s="97">
        <f t="shared" si="24"/>
        <v>0</v>
      </c>
      <c r="AA41" s="87" t="str">
        <f t="shared" si="13"/>
        <v>VERY LOW-ORDER URGENTLY</v>
      </c>
      <c r="AB41" s="101">
        <f t="shared" si="14"/>
        <v>4273.5707575757579</v>
      </c>
      <c r="AC41" s="101">
        <f t="shared" si="15"/>
        <v>0</v>
      </c>
      <c r="AF41" s="341" t="s">
        <v>26</v>
      </c>
      <c r="AG41" s="341" t="s">
        <v>85</v>
      </c>
      <c r="AH41" s="341" t="s">
        <v>414</v>
      </c>
      <c r="AI41" s="82">
        <v>0.19036380286380294</v>
      </c>
      <c r="AJ41" s="83">
        <v>41.742424242424249</v>
      </c>
      <c r="AK41" s="83">
        <v>117.38351648351644</v>
      </c>
      <c r="AL41" s="353">
        <v>4899.8725441225433</v>
      </c>
    </row>
    <row r="42" spans="1:38" ht="15" thickBot="1">
      <c r="A42" s="91" t="s">
        <v>132</v>
      </c>
      <c r="B42" s="92" t="s">
        <v>82</v>
      </c>
      <c r="C42" s="60" t="s">
        <v>423</v>
      </c>
      <c r="D42" s="92" t="s">
        <v>26</v>
      </c>
      <c r="E42" s="60" t="s">
        <v>69</v>
      </c>
      <c r="F42" s="93">
        <v>0.11483333333333337</v>
      </c>
      <c r="G42" s="94">
        <v>18.666666666666664</v>
      </c>
      <c r="H42" s="94">
        <v>2959.4833333333327</v>
      </c>
      <c r="I42" s="357">
        <v>97</v>
      </c>
      <c r="J42" s="358">
        <v>0.38819999999999999</v>
      </c>
      <c r="K42" s="94">
        <f t="shared" si="17"/>
        <v>15378.74375</v>
      </c>
      <c r="L42" s="94">
        <f t="shared" si="25"/>
        <v>158.54374999999999</v>
      </c>
      <c r="M42" s="60">
        <v>24</v>
      </c>
      <c r="N42" s="97">
        <f t="shared" si="18"/>
        <v>2.4376777090046827E-3</v>
      </c>
      <c r="O42" s="98">
        <f>SUM($N$5:N42)</f>
        <v>0.97170432872830381</v>
      </c>
      <c r="P42" s="60" t="str">
        <f t="shared" si="7"/>
        <v>C</v>
      </c>
      <c r="Q42" s="99">
        <f t="shared" si="19"/>
        <v>0.8484848484848484</v>
      </c>
      <c r="R42" s="99">
        <f t="shared" si="20"/>
        <v>5.2196969696969714E-3</v>
      </c>
      <c r="S42" s="99">
        <f t="shared" si="21"/>
        <v>134.52196969696968</v>
      </c>
      <c r="T42" s="60">
        <f t="shared" si="9"/>
        <v>30</v>
      </c>
      <c r="U42" s="60">
        <v>1</v>
      </c>
      <c r="V42" s="60">
        <f t="shared" si="10"/>
        <v>31</v>
      </c>
      <c r="W42" s="100">
        <f t="shared" si="11"/>
        <v>26.303030303030301</v>
      </c>
      <c r="X42" s="95">
        <f t="shared" si="22"/>
        <v>0</v>
      </c>
      <c r="Y42" s="96">
        <f t="shared" si="23"/>
        <v>0</v>
      </c>
      <c r="Z42" s="97">
        <f t="shared" si="24"/>
        <v>3.6877880184331802</v>
      </c>
      <c r="AA42" s="87" t="str">
        <f t="shared" si="13"/>
        <v>VERY HIGH-DON’T ORDER</v>
      </c>
      <c r="AB42" s="101">
        <f t="shared" si="14"/>
        <v>0</v>
      </c>
      <c r="AC42" s="101">
        <f t="shared" si="15"/>
        <v>114.32142857142858</v>
      </c>
      <c r="AF42"/>
      <c r="AG42" s="341" t="s">
        <v>83</v>
      </c>
      <c r="AH42" s="341" t="s">
        <v>416</v>
      </c>
      <c r="AI42" s="82">
        <v>0.17660606060606063</v>
      </c>
      <c r="AJ42" s="83">
        <v>32.878787878787882</v>
      </c>
      <c r="AK42" s="83">
        <v>137.89571428571421</v>
      </c>
      <c r="AL42" s="353">
        <v>4533.843939393937</v>
      </c>
    </row>
    <row r="43" spans="1:38" ht="15" thickBot="1">
      <c r="A43" s="91" t="s">
        <v>132</v>
      </c>
      <c r="B43" s="92" t="s">
        <v>64</v>
      </c>
      <c r="C43" s="60" t="s">
        <v>434</v>
      </c>
      <c r="D43" s="92" t="s">
        <v>58</v>
      </c>
      <c r="E43" s="60" t="s">
        <v>27</v>
      </c>
      <c r="F43" s="93">
        <v>0.10749999999999998</v>
      </c>
      <c r="G43" s="94">
        <v>14.333333333333332</v>
      </c>
      <c r="H43" s="94">
        <v>3009.3333333333335</v>
      </c>
      <c r="I43" s="357">
        <v>144</v>
      </c>
      <c r="J43" s="358">
        <v>1.08</v>
      </c>
      <c r="K43" s="94">
        <f t="shared" si="17"/>
        <v>30233.302325581401</v>
      </c>
      <c r="L43" s="94">
        <f t="shared" si="25"/>
        <v>209.95348837209306</v>
      </c>
      <c r="M43" s="60">
        <v>24</v>
      </c>
      <c r="N43" s="97">
        <f t="shared" si="18"/>
        <v>2.2820059830305074E-3</v>
      </c>
      <c r="O43" s="98">
        <f>SUM($N$5:N43)</f>
        <v>0.97398633471133433</v>
      </c>
      <c r="P43" s="60" t="str">
        <f t="shared" si="7"/>
        <v>C</v>
      </c>
      <c r="Q43" s="99">
        <f t="shared" si="19"/>
        <v>0.65151515151515149</v>
      </c>
      <c r="R43" s="99">
        <f t="shared" si="20"/>
        <v>4.8863636363636357E-3</v>
      </c>
      <c r="S43" s="99">
        <f t="shared" si="21"/>
        <v>136.78787878787878</v>
      </c>
      <c r="T43" s="60">
        <f t="shared" si="9"/>
        <v>30</v>
      </c>
      <c r="U43" s="60">
        <v>1</v>
      </c>
      <c r="V43" s="60">
        <f t="shared" si="10"/>
        <v>31</v>
      </c>
      <c r="W43" s="100">
        <f t="shared" si="11"/>
        <v>20.196969696969695</v>
      </c>
      <c r="X43" s="95">
        <f t="shared" si="22"/>
        <v>0</v>
      </c>
      <c r="Y43" s="96">
        <f t="shared" si="23"/>
        <v>0</v>
      </c>
      <c r="Z43" s="97">
        <f t="shared" si="24"/>
        <v>7.1297824456114034</v>
      </c>
      <c r="AA43" s="87" t="str">
        <f t="shared" si="13"/>
        <v>VERY HIGH-DON’T ORDER</v>
      </c>
      <c r="AB43" s="101">
        <f t="shared" si="14"/>
        <v>0</v>
      </c>
      <c r="AC43" s="101">
        <f t="shared" si="15"/>
        <v>221.02325581395351</v>
      </c>
      <c r="AF43"/>
      <c r="AG43" s="341" t="s">
        <v>46</v>
      </c>
      <c r="AH43" s="341" t="s">
        <v>398</v>
      </c>
      <c r="AI43" s="82">
        <v>1.1032242424242422</v>
      </c>
      <c r="AJ43" s="83">
        <v>65.287878787878782</v>
      </c>
      <c r="AK43" s="83">
        <v>293.0567625899281</v>
      </c>
      <c r="AL43" s="353">
        <v>19133.054393939394</v>
      </c>
    </row>
    <row r="44" spans="1:38" ht="15" thickBot="1">
      <c r="A44" s="91" t="s">
        <v>132</v>
      </c>
      <c r="B44" s="92" t="s">
        <v>61</v>
      </c>
      <c r="C44" s="60" t="s">
        <v>442</v>
      </c>
      <c r="D44" s="92" t="s">
        <v>58</v>
      </c>
      <c r="E44" s="60" t="s">
        <v>27</v>
      </c>
      <c r="F44" s="93">
        <v>0.10666666666666667</v>
      </c>
      <c r="G44" s="94">
        <v>16.666666666666664</v>
      </c>
      <c r="H44" s="94">
        <v>2844</v>
      </c>
      <c r="I44" s="357">
        <v>105</v>
      </c>
      <c r="J44" s="358">
        <v>0.67200000000000004</v>
      </c>
      <c r="K44" s="94">
        <f t="shared" si="17"/>
        <v>17917.2</v>
      </c>
      <c r="L44" s="94">
        <f t="shared" si="25"/>
        <v>170.64000000000001</v>
      </c>
      <c r="M44" s="60">
        <v>3</v>
      </c>
      <c r="N44" s="97">
        <f t="shared" si="18"/>
        <v>2.2643160141698061E-3</v>
      </c>
      <c r="O44" s="98">
        <f>SUM($N$5:N44)</f>
        <v>0.9762506507255041</v>
      </c>
      <c r="P44" s="60" t="str">
        <f t="shared" si="7"/>
        <v>C</v>
      </c>
      <c r="Q44" s="99">
        <f t="shared" si="19"/>
        <v>0.75757575757575746</v>
      </c>
      <c r="R44" s="99">
        <f t="shared" si="20"/>
        <v>4.8484848484848485E-3</v>
      </c>
      <c r="S44" s="99">
        <f t="shared" si="21"/>
        <v>129.27272727272728</v>
      </c>
      <c r="T44" s="60">
        <f t="shared" si="9"/>
        <v>30</v>
      </c>
      <c r="U44" s="60">
        <v>1</v>
      </c>
      <c r="V44" s="60">
        <f t="shared" si="10"/>
        <v>31</v>
      </c>
      <c r="W44" s="100">
        <f t="shared" si="11"/>
        <v>23.484848484848481</v>
      </c>
      <c r="X44" s="95">
        <f t="shared" si="22"/>
        <v>0</v>
      </c>
      <c r="Y44" s="96">
        <f t="shared" si="23"/>
        <v>0</v>
      </c>
      <c r="Z44" s="97">
        <f t="shared" si="24"/>
        <v>4.4709677419354845</v>
      </c>
      <c r="AA44" s="87" t="str">
        <f t="shared" si="13"/>
        <v>VERY HIGH-DON’T ORDER</v>
      </c>
      <c r="AB44" s="101">
        <f t="shared" si="14"/>
        <v>0</v>
      </c>
      <c r="AC44" s="101">
        <f t="shared" si="15"/>
        <v>138.60000000000002</v>
      </c>
      <c r="AF44"/>
      <c r="AG44" s="341" t="s">
        <v>40</v>
      </c>
      <c r="AH44" s="341" t="s">
        <v>433</v>
      </c>
      <c r="AI44" s="82">
        <v>0.56853530303030331</v>
      </c>
      <c r="AJ44" s="83">
        <v>88.77272727272728</v>
      </c>
      <c r="AK44" s="83">
        <v>118.54751322751322</v>
      </c>
      <c r="AL44" s="353">
        <v>10523.78606060606</v>
      </c>
    </row>
    <row r="45" spans="1:38" ht="15" thickBot="1">
      <c r="A45" s="91" t="s">
        <v>132</v>
      </c>
      <c r="B45" s="92" t="s">
        <v>100</v>
      </c>
      <c r="C45" s="60" t="s">
        <v>392</v>
      </c>
      <c r="D45" s="92" t="s">
        <v>52</v>
      </c>
      <c r="E45" s="60" t="s">
        <v>24</v>
      </c>
      <c r="F45" s="93">
        <v>0.10299333333333334</v>
      </c>
      <c r="G45" s="94">
        <v>2.333333333333333</v>
      </c>
      <c r="H45" s="94">
        <v>2696.6666666666665</v>
      </c>
      <c r="I45" s="357">
        <v>0</v>
      </c>
      <c r="J45" s="358">
        <v>0</v>
      </c>
      <c r="K45" s="94">
        <f t="shared" si="17"/>
        <v>0</v>
      </c>
      <c r="L45" s="94">
        <f t="shared" si="25"/>
        <v>1155.7142857142858</v>
      </c>
      <c r="M45" s="60">
        <v>1</v>
      </c>
      <c r="N45" s="97">
        <f t="shared" si="18"/>
        <v>2.1863386314318334E-3</v>
      </c>
      <c r="O45" s="98">
        <f>SUM($N$5:N45)</f>
        <v>0.9784369893569359</v>
      </c>
      <c r="P45" s="60" t="str">
        <f t="shared" si="7"/>
        <v>C</v>
      </c>
      <c r="Q45" s="99">
        <f t="shared" si="19"/>
        <v>0.10606060606060605</v>
      </c>
      <c r="R45" s="99">
        <f t="shared" si="20"/>
        <v>4.6815151515151518E-3</v>
      </c>
      <c r="S45" s="99">
        <f t="shared" si="21"/>
        <v>122.57575757575756</v>
      </c>
      <c r="T45" s="60">
        <f t="shared" si="9"/>
        <v>30</v>
      </c>
      <c r="U45" s="60">
        <v>1</v>
      </c>
      <c r="V45" s="60">
        <f t="shared" si="10"/>
        <v>31</v>
      </c>
      <c r="W45" s="100">
        <f t="shared" si="11"/>
        <v>3.2878787878787876</v>
      </c>
      <c r="X45" s="95">
        <f t="shared" si="22"/>
        <v>3.2878787878787876</v>
      </c>
      <c r="Y45" s="96">
        <f t="shared" si="23"/>
        <v>0.14512696969696973</v>
      </c>
      <c r="Z45" s="97">
        <f t="shared" si="24"/>
        <v>0</v>
      </c>
      <c r="AA45" s="87" t="str">
        <f t="shared" si="13"/>
        <v>VERY LOW-ORDER URGENTLY</v>
      </c>
      <c r="AB45" s="101">
        <f t="shared" si="14"/>
        <v>3799.848484848485</v>
      </c>
      <c r="AC45" s="101">
        <f t="shared" si="15"/>
        <v>0</v>
      </c>
      <c r="AF45"/>
      <c r="AG45" s="341" t="s">
        <v>25</v>
      </c>
      <c r="AH45" s="341" t="s">
        <v>383</v>
      </c>
      <c r="AI45" s="82">
        <v>0.89936363636363714</v>
      </c>
      <c r="AJ45" s="83">
        <v>180.90909090909093</v>
      </c>
      <c r="AK45" s="83">
        <v>110.62949748743713</v>
      </c>
      <c r="AL45" s="353">
        <v>20013.881818181813</v>
      </c>
    </row>
    <row r="46" spans="1:38" ht="15" thickBot="1">
      <c r="A46" s="91" t="s">
        <v>132</v>
      </c>
      <c r="B46" s="92" t="s">
        <v>76</v>
      </c>
      <c r="C46" s="60" t="s">
        <v>445</v>
      </c>
      <c r="D46" s="92" t="s">
        <v>26</v>
      </c>
      <c r="E46" s="60" t="s">
        <v>69</v>
      </c>
      <c r="F46" s="93">
        <v>0.1028</v>
      </c>
      <c r="G46" s="94">
        <v>25.666666666666668</v>
      </c>
      <c r="H46" s="94">
        <v>2435.2366666666667</v>
      </c>
      <c r="I46" s="357">
        <v>0</v>
      </c>
      <c r="J46" s="358">
        <v>0</v>
      </c>
      <c r="K46" s="94">
        <f t="shared" si="17"/>
        <v>0</v>
      </c>
      <c r="L46" s="94">
        <f t="shared" si="25"/>
        <v>94.879350649350641</v>
      </c>
      <c r="M46" s="60">
        <v>40</v>
      </c>
      <c r="N46" s="97">
        <f t="shared" si="18"/>
        <v>2.1822345586561508E-3</v>
      </c>
      <c r="O46" s="98">
        <f>SUM($N$5:N46)</f>
        <v>0.98061922391559209</v>
      </c>
      <c r="P46" s="60" t="str">
        <f t="shared" si="7"/>
        <v>C</v>
      </c>
      <c r="Q46" s="99">
        <f t="shared" si="19"/>
        <v>1.1666666666666667</v>
      </c>
      <c r="R46" s="99">
        <f t="shared" si="20"/>
        <v>4.6727272727272728E-3</v>
      </c>
      <c r="S46" s="99">
        <f t="shared" si="21"/>
        <v>110.69257575757575</v>
      </c>
      <c r="T46" s="60">
        <f t="shared" si="9"/>
        <v>30</v>
      </c>
      <c r="U46" s="60">
        <v>1</v>
      </c>
      <c r="V46" s="60">
        <f t="shared" si="10"/>
        <v>31</v>
      </c>
      <c r="W46" s="100">
        <f t="shared" si="11"/>
        <v>36.166666666666671</v>
      </c>
      <c r="X46" s="95">
        <f t="shared" si="22"/>
        <v>36.166666666666671</v>
      </c>
      <c r="Y46" s="96">
        <f t="shared" si="23"/>
        <v>0.14485454545454546</v>
      </c>
      <c r="Z46" s="97">
        <f t="shared" si="24"/>
        <v>0</v>
      </c>
      <c r="AA46" s="87" t="str">
        <f t="shared" si="13"/>
        <v>VERY LOW-ORDER URGENTLY</v>
      </c>
      <c r="AB46" s="101">
        <f t="shared" si="14"/>
        <v>3431.4698484848486</v>
      </c>
      <c r="AC46" s="101">
        <f t="shared" si="15"/>
        <v>0</v>
      </c>
      <c r="AF46"/>
      <c r="AG46" s="341" t="s">
        <v>87</v>
      </c>
      <c r="AH46" s="341" t="s">
        <v>444</v>
      </c>
      <c r="AI46" s="82">
        <v>0.49600000000000016</v>
      </c>
      <c r="AJ46" s="83">
        <v>93.469696969696969</v>
      </c>
      <c r="AK46" s="83">
        <v>98.722010050251285</v>
      </c>
      <c r="AL46" s="353">
        <v>9227.5163636363668</v>
      </c>
    </row>
    <row r="47" spans="1:38" ht="15" thickBot="1">
      <c r="A47" s="91" t="s">
        <v>132</v>
      </c>
      <c r="B47" s="92" t="s">
        <v>518</v>
      </c>
      <c r="C47" s="60" t="s">
        <v>531</v>
      </c>
      <c r="D47" s="92" t="s">
        <v>26</v>
      </c>
      <c r="E47" s="60" t="s">
        <v>27</v>
      </c>
      <c r="F47" s="93">
        <v>9.7919999999999979E-2</v>
      </c>
      <c r="G47" s="94">
        <v>17</v>
      </c>
      <c r="H47" s="94">
        <v>2127</v>
      </c>
      <c r="I47" s="357">
        <v>0</v>
      </c>
      <c r="J47" s="358">
        <v>0</v>
      </c>
      <c r="K47" s="94">
        <f t="shared" si="17"/>
        <v>0</v>
      </c>
      <c r="L47" s="94">
        <f t="shared" si="25"/>
        <v>125.11764705882354</v>
      </c>
      <c r="M47" s="60">
        <v>30</v>
      </c>
      <c r="N47" s="97">
        <f t="shared" si="18"/>
        <v>2.0786421010078816E-3</v>
      </c>
      <c r="O47" s="98">
        <f>SUM($N$5:N47)</f>
        <v>0.98269786601659992</v>
      </c>
      <c r="P47" s="60" t="str">
        <f t="shared" si="7"/>
        <v>C</v>
      </c>
      <c r="Q47" s="99">
        <f t="shared" si="19"/>
        <v>0.77272727272727271</v>
      </c>
      <c r="R47" s="99">
        <f t="shared" si="20"/>
        <v>4.4509090909090896E-3</v>
      </c>
      <c r="S47" s="99">
        <f t="shared" si="21"/>
        <v>96.681818181818187</v>
      </c>
      <c r="T47" s="60">
        <f t="shared" si="9"/>
        <v>30</v>
      </c>
      <c r="U47" s="60">
        <v>1</v>
      </c>
      <c r="V47" s="60">
        <f t="shared" si="10"/>
        <v>31</v>
      </c>
      <c r="W47" s="100">
        <f t="shared" si="11"/>
        <v>23.954545454545453</v>
      </c>
      <c r="X47" s="95">
        <f t="shared" si="22"/>
        <v>23.954545454545453</v>
      </c>
      <c r="Y47" s="96">
        <f t="shared" si="23"/>
        <v>0.13797818181818178</v>
      </c>
      <c r="Z47" s="97">
        <f t="shared" si="24"/>
        <v>0</v>
      </c>
      <c r="AA47" s="87" t="str">
        <f t="shared" si="13"/>
        <v>VERY LOW-ORDER URGENTLY</v>
      </c>
      <c r="AB47" s="101">
        <f t="shared" si="14"/>
        <v>2997.1363636363635</v>
      </c>
      <c r="AC47" s="101">
        <f t="shared" si="15"/>
        <v>0</v>
      </c>
      <c r="AF47"/>
      <c r="AG47" s="341" t="s">
        <v>76</v>
      </c>
      <c r="AH47" s="341" t="s">
        <v>445</v>
      </c>
      <c r="AI47" s="82">
        <v>0.14485454545454546</v>
      </c>
      <c r="AJ47" s="83">
        <v>36.166666666666671</v>
      </c>
      <c r="AK47" s="83">
        <v>94.879350649350641</v>
      </c>
      <c r="AL47" s="353">
        <v>3431.4698484848486</v>
      </c>
    </row>
    <row r="48" spans="1:38" ht="15" thickBot="1">
      <c r="A48" s="91" t="s">
        <v>132</v>
      </c>
      <c r="B48" s="92" t="s">
        <v>74</v>
      </c>
      <c r="C48" s="60" t="s">
        <v>432</v>
      </c>
      <c r="D48" s="92" t="s">
        <v>52</v>
      </c>
      <c r="E48" s="60" t="s">
        <v>24</v>
      </c>
      <c r="F48" s="93">
        <v>9.5696666666666652E-2</v>
      </c>
      <c r="G48" s="94">
        <v>1</v>
      </c>
      <c r="H48" s="94">
        <v>2683.503333333334</v>
      </c>
      <c r="I48" s="357">
        <v>0</v>
      </c>
      <c r="J48" s="358">
        <v>0</v>
      </c>
      <c r="K48" s="94">
        <f t="shared" si="17"/>
        <v>0</v>
      </c>
      <c r="L48" s="94">
        <f t="shared" si="25"/>
        <v>2683.503333333334</v>
      </c>
      <c r="M48" s="60">
        <v>20</v>
      </c>
      <c r="N48" s="97">
        <f t="shared" si="18"/>
        <v>2.0314452640875298E-3</v>
      </c>
      <c r="O48" s="98">
        <f>SUM($N$5:N48)</f>
        <v>0.98472931128068741</v>
      </c>
      <c r="P48" s="60" t="str">
        <f t="shared" si="7"/>
        <v>C</v>
      </c>
      <c r="Q48" s="99">
        <f t="shared" si="19"/>
        <v>4.5454545454545456E-2</v>
      </c>
      <c r="R48" s="99">
        <f t="shared" si="20"/>
        <v>4.3498484848484842E-3</v>
      </c>
      <c r="S48" s="99">
        <f t="shared" si="21"/>
        <v>121.97742424242428</v>
      </c>
      <c r="T48" s="60">
        <f t="shared" si="9"/>
        <v>30</v>
      </c>
      <c r="U48" s="60">
        <v>1</v>
      </c>
      <c r="V48" s="60">
        <f t="shared" si="10"/>
        <v>31</v>
      </c>
      <c r="W48" s="100">
        <f t="shared" si="11"/>
        <v>1.4090909090909092</v>
      </c>
      <c r="X48" s="95">
        <f t="shared" si="22"/>
        <v>1.4090909090909092</v>
      </c>
      <c r="Y48" s="96">
        <f t="shared" si="23"/>
        <v>0.13484530303030304</v>
      </c>
      <c r="Z48" s="97">
        <f t="shared" si="24"/>
        <v>0</v>
      </c>
      <c r="AA48" s="87" t="str">
        <f t="shared" si="13"/>
        <v>VERY LOW-ORDER URGENTLY</v>
      </c>
      <c r="AB48" s="101">
        <f t="shared" si="14"/>
        <v>3781.3001515151527</v>
      </c>
      <c r="AC48" s="101">
        <f t="shared" si="15"/>
        <v>0</v>
      </c>
      <c r="AF48"/>
      <c r="AG48" s="341" t="s">
        <v>73</v>
      </c>
      <c r="AH48" s="341" t="s">
        <v>441</v>
      </c>
      <c r="AI48" s="82">
        <v>0.16289090909090903</v>
      </c>
      <c r="AJ48" s="83">
        <v>38.045454545454547</v>
      </c>
      <c r="AK48" s="83">
        <v>112.32802469135804</v>
      </c>
      <c r="AL48" s="353">
        <v>4273.5707575757579</v>
      </c>
    </row>
    <row r="49" spans="1:38" ht="15" thickBot="1">
      <c r="A49" s="91" t="s">
        <v>132</v>
      </c>
      <c r="B49" s="92" t="s">
        <v>65</v>
      </c>
      <c r="C49" s="60" t="s">
        <v>446</v>
      </c>
      <c r="D49" s="92" t="s">
        <v>58</v>
      </c>
      <c r="E49" s="60" t="s">
        <v>27</v>
      </c>
      <c r="F49" s="93">
        <v>9.0000000000000011E-2</v>
      </c>
      <c r="G49" s="94">
        <v>15.999999999999998</v>
      </c>
      <c r="H49" s="94">
        <v>2271.6933333333332</v>
      </c>
      <c r="I49" s="357">
        <v>198</v>
      </c>
      <c r="J49" s="358">
        <v>1.0741500000000002</v>
      </c>
      <c r="K49" s="94">
        <f t="shared" si="17"/>
        <v>28112.205000000002</v>
      </c>
      <c r="L49" s="94">
        <f t="shared" si="25"/>
        <v>141.98083333333335</v>
      </c>
      <c r="M49" s="60">
        <v>40</v>
      </c>
      <c r="N49" s="97">
        <f t="shared" si="18"/>
        <v>1.9105166369557741E-3</v>
      </c>
      <c r="O49" s="98">
        <f>SUM($N$5:N49)</f>
        <v>0.98663982791764315</v>
      </c>
      <c r="P49" s="60" t="str">
        <f t="shared" si="7"/>
        <v>C</v>
      </c>
      <c r="Q49" s="99">
        <f t="shared" si="19"/>
        <v>0.72727272727272718</v>
      </c>
      <c r="R49" s="99">
        <f t="shared" si="20"/>
        <v>4.0909090909090912E-3</v>
      </c>
      <c r="S49" s="99">
        <f t="shared" si="21"/>
        <v>103.25878787878787</v>
      </c>
      <c r="T49" s="60">
        <f t="shared" si="9"/>
        <v>30</v>
      </c>
      <c r="U49" s="60">
        <v>1</v>
      </c>
      <c r="V49" s="60">
        <f t="shared" si="10"/>
        <v>31</v>
      </c>
      <c r="W49" s="100">
        <f t="shared" si="11"/>
        <v>22.545454545454543</v>
      </c>
      <c r="X49" s="95">
        <f t="shared" si="22"/>
        <v>0</v>
      </c>
      <c r="Y49" s="96">
        <f t="shared" si="23"/>
        <v>0</v>
      </c>
      <c r="Z49" s="97">
        <f t="shared" si="24"/>
        <v>8.7822580645161299</v>
      </c>
      <c r="AA49" s="87" t="str">
        <f t="shared" si="13"/>
        <v>VERY HIGH-DON’T ORDER</v>
      </c>
      <c r="AB49" s="101">
        <f t="shared" si="14"/>
        <v>0</v>
      </c>
      <c r="AC49" s="101">
        <f t="shared" si="15"/>
        <v>272.25</v>
      </c>
      <c r="AF49"/>
      <c r="AG49" s="341" t="s">
        <v>68</v>
      </c>
      <c r="AH49" s="341" t="s">
        <v>437</v>
      </c>
      <c r="AI49" s="82">
        <v>0.10370909090909086</v>
      </c>
      <c r="AJ49" s="83">
        <v>21.136363636363633</v>
      </c>
      <c r="AK49" s="83">
        <v>127.79666666666668</v>
      </c>
      <c r="AL49" s="353">
        <v>2701.1568181818179</v>
      </c>
    </row>
    <row r="50" spans="1:38" ht="15" thickBot="1">
      <c r="A50" s="91" t="s">
        <v>132</v>
      </c>
      <c r="B50" s="92" t="s">
        <v>49</v>
      </c>
      <c r="C50" s="60" t="s">
        <v>447</v>
      </c>
      <c r="D50" s="92" t="s">
        <v>29</v>
      </c>
      <c r="E50" s="60" t="s">
        <v>34</v>
      </c>
      <c r="F50" s="93">
        <v>8.2500000000000018E-2</v>
      </c>
      <c r="G50" s="94">
        <v>2</v>
      </c>
      <c r="H50" s="94">
        <v>864.66666666666663</v>
      </c>
      <c r="I50" s="357">
        <v>0</v>
      </c>
      <c r="J50" s="358">
        <v>0</v>
      </c>
      <c r="K50" s="94">
        <f t="shared" si="17"/>
        <v>0</v>
      </c>
      <c r="L50" s="94">
        <f t="shared" si="25"/>
        <v>432.33333333333331</v>
      </c>
      <c r="M50" s="60">
        <v>18</v>
      </c>
      <c r="N50" s="97">
        <f t="shared" si="18"/>
        <v>1.7513069172094599E-3</v>
      </c>
      <c r="O50" s="98">
        <f>SUM($N$5:N50)</f>
        <v>0.98839113483485264</v>
      </c>
      <c r="P50" s="60" t="str">
        <f t="shared" si="7"/>
        <v>C</v>
      </c>
      <c r="Q50" s="99">
        <f t="shared" si="19"/>
        <v>9.0909090909090912E-2</v>
      </c>
      <c r="R50" s="99">
        <f t="shared" si="20"/>
        <v>3.7500000000000007E-3</v>
      </c>
      <c r="S50" s="99">
        <f t="shared" si="21"/>
        <v>39.303030303030305</v>
      </c>
      <c r="T50" s="60">
        <f t="shared" si="9"/>
        <v>30</v>
      </c>
      <c r="U50" s="60">
        <v>1</v>
      </c>
      <c r="V50" s="60">
        <f t="shared" si="10"/>
        <v>31</v>
      </c>
      <c r="W50" s="100">
        <f t="shared" si="11"/>
        <v>2.8181818181818183</v>
      </c>
      <c r="X50" s="95">
        <f t="shared" si="22"/>
        <v>2.8181818181818183</v>
      </c>
      <c r="Y50" s="96">
        <f t="shared" si="23"/>
        <v>0.11625000000000002</v>
      </c>
      <c r="Z50" s="97">
        <f t="shared" si="24"/>
        <v>0</v>
      </c>
      <c r="AA50" s="87" t="str">
        <f t="shared" si="13"/>
        <v>VERY LOW-ORDER URGENTLY</v>
      </c>
      <c r="AB50" s="101">
        <f t="shared" si="14"/>
        <v>1218.3939393939395</v>
      </c>
      <c r="AC50" s="101">
        <f t="shared" si="15"/>
        <v>0</v>
      </c>
      <c r="AF50"/>
      <c r="AG50" s="341" t="s">
        <v>72</v>
      </c>
      <c r="AH50" s="341" t="s">
        <v>443</v>
      </c>
      <c r="AI50" s="82">
        <v>7.3554545454545456E-2</v>
      </c>
      <c r="AJ50" s="83">
        <v>17.378787878787879</v>
      </c>
      <c r="AK50" s="83">
        <v>108.43162162162162</v>
      </c>
      <c r="AL50" s="353">
        <v>1884.4101515151515</v>
      </c>
    </row>
    <row r="51" spans="1:38" ht="15" thickBot="1">
      <c r="A51" s="91" t="s">
        <v>132</v>
      </c>
      <c r="B51" s="92" t="s">
        <v>68</v>
      </c>
      <c r="C51" s="60" t="s">
        <v>437</v>
      </c>
      <c r="D51" s="92" t="s">
        <v>26</v>
      </c>
      <c r="E51" s="60" t="s">
        <v>69</v>
      </c>
      <c r="F51" s="93">
        <v>7.3599999999999971E-2</v>
      </c>
      <c r="G51" s="94">
        <v>15</v>
      </c>
      <c r="H51" s="94">
        <v>1916.9500000000003</v>
      </c>
      <c r="I51" s="357">
        <v>0</v>
      </c>
      <c r="J51" s="358">
        <v>0</v>
      </c>
      <c r="K51" s="94">
        <f t="shared" si="17"/>
        <v>0</v>
      </c>
      <c r="L51" s="94">
        <f t="shared" si="25"/>
        <v>127.79666666666668</v>
      </c>
      <c r="M51" s="60">
        <v>1</v>
      </c>
      <c r="N51" s="97">
        <f t="shared" si="18"/>
        <v>1.5623780497771656E-3</v>
      </c>
      <c r="O51" s="98">
        <f>SUM($N$5:N51)</f>
        <v>0.98995351288462985</v>
      </c>
      <c r="P51" s="60" t="str">
        <f t="shared" si="7"/>
        <v>C</v>
      </c>
      <c r="Q51" s="99">
        <f t="shared" si="19"/>
        <v>0.68181818181818177</v>
      </c>
      <c r="R51" s="99">
        <f t="shared" si="20"/>
        <v>3.3454545454545443E-3</v>
      </c>
      <c r="S51" s="99">
        <f t="shared" si="21"/>
        <v>87.134090909090915</v>
      </c>
      <c r="T51" s="60">
        <f t="shared" si="9"/>
        <v>30</v>
      </c>
      <c r="U51" s="60">
        <v>1</v>
      </c>
      <c r="V51" s="60">
        <f t="shared" si="10"/>
        <v>31</v>
      </c>
      <c r="W51" s="100">
        <f t="shared" si="11"/>
        <v>21.136363636363633</v>
      </c>
      <c r="X51" s="95">
        <f t="shared" si="22"/>
        <v>21.136363636363633</v>
      </c>
      <c r="Y51" s="96">
        <f t="shared" si="23"/>
        <v>0.10370909090909086</v>
      </c>
      <c r="Z51" s="97">
        <f t="shared" si="24"/>
        <v>0</v>
      </c>
      <c r="AA51" s="87" t="str">
        <f t="shared" si="13"/>
        <v>VERY LOW-ORDER URGENTLY</v>
      </c>
      <c r="AB51" s="101">
        <f t="shared" si="14"/>
        <v>2701.1568181818179</v>
      </c>
      <c r="AC51" s="101">
        <f t="shared" si="15"/>
        <v>0</v>
      </c>
      <c r="AF51"/>
      <c r="AG51" s="341" t="s">
        <v>518</v>
      </c>
      <c r="AH51" s="341" t="s">
        <v>531</v>
      </c>
      <c r="AI51" s="82">
        <v>0.13797818181818178</v>
      </c>
      <c r="AJ51" s="83">
        <v>23.954545454545453</v>
      </c>
      <c r="AK51" s="83">
        <v>125.11764705882354</v>
      </c>
      <c r="AL51" s="353">
        <v>2997.1363636363635</v>
      </c>
    </row>
    <row r="52" spans="1:38" ht="15" thickBot="1">
      <c r="A52" s="91" t="s">
        <v>132</v>
      </c>
      <c r="B52" s="92" t="s">
        <v>104</v>
      </c>
      <c r="C52" s="60" t="s">
        <v>422</v>
      </c>
      <c r="D52" s="92" t="s">
        <v>58</v>
      </c>
      <c r="E52" s="60" t="s">
        <v>27</v>
      </c>
      <c r="F52" s="93">
        <v>5.7499999999999989E-2</v>
      </c>
      <c r="G52" s="94">
        <v>12.666666666666666</v>
      </c>
      <c r="H52" s="94">
        <v>1703.6666666666667</v>
      </c>
      <c r="I52" s="357">
        <v>31</v>
      </c>
      <c r="J52" s="358">
        <v>0.13950000000000001</v>
      </c>
      <c r="K52" s="94">
        <f t="shared" si="17"/>
        <v>4169.5</v>
      </c>
      <c r="L52" s="94">
        <f t="shared" si="25"/>
        <v>134.5</v>
      </c>
      <c r="M52" s="60">
        <v>10</v>
      </c>
      <c r="N52" s="97">
        <f t="shared" si="18"/>
        <v>1.2206078513884108E-3</v>
      </c>
      <c r="O52" s="98">
        <f>SUM($N$5:N52)</f>
        <v>0.99117412073601829</v>
      </c>
      <c r="P52" s="60" t="str">
        <f t="shared" si="7"/>
        <v>C</v>
      </c>
      <c r="Q52" s="99">
        <f t="shared" si="19"/>
        <v>0.57575757575757569</v>
      </c>
      <c r="R52" s="99">
        <f t="shared" si="20"/>
        <v>2.6136363636363631E-3</v>
      </c>
      <c r="S52" s="99">
        <f t="shared" si="21"/>
        <v>77.439393939393938</v>
      </c>
      <c r="T52" s="60">
        <f t="shared" si="9"/>
        <v>30</v>
      </c>
      <c r="U52" s="60">
        <v>1</v>
      </c>
      <c r="V52" s="60">
        <f t="shared" si="10"/>
        <v>31</v>
      </c>
      <c r="W52" s="100">
        <f t="shared" si="11"/>
        <v>17.848484848484848</v>
      </c>
      <c r="X52" s="95">
        <f t="shared" si="22"/>
        <v>0</v>
      </c>
      <c r="Y52" s="96">
        <f t="shared" si="23"/>
        <v>0</v>
      </c>
      <c r="Z52" s="97">
        <f t="shared" si="24"/>
        <v>1.736842105263158</v>
      </c>
      <c r="AA52" s="87" t="str">
        <f t="shared" si="13"/>
        <v>HIGH-DON’T ORDER</v>
      </c>
      <c r="AB52" s="101">
        <f t="shared" si="14"/>
        <v>0</v>
      </c>
      <c r="AC52" s="101">
        <f t="shared" si="15"/>
        <v>53.842105263157897</v>
      </c>
      <c r="AF52" s="341" t="s">
        <v>224</v>
      </c>
      <c r="AG52" s="341"/>
      <c r="AH52" s="341"/>
      <c r="AI52" s="82">
        <v>4.057080318015319</v>
      </c>
      <c r="AJ52" s="83">
        <v>639.74242424242425</v>
      </c>
      <c r="AK52" s="83">
        <v>1444.7883248121807</v>
      </c>
      <c r="AL52" s="353">
        <v>83619.699059274062</v>
      </c>
    </row>
    <row r="53" spans="1:38" ht="15" thickBot="1">
      <c r="A53" s="91" t="s">
        <v>132</v>
      </c>
      <c r="B53" s="92" t="s">
        <v>519</v>
      </c>
      <c r="C53" s="60" t="s">
        <v>520</v>
      </c>
      <c r="D53" s="92" t="s">
        <v>26</v>
      </c>
      <c r="E53" s="60" t="s">
        <v>27</v>
      </c>
      <c r="F53" s="93">
        <v>5.28E-2</v>
      </c>
      <c r="G53" s="94">
        <v>10.666666666666666</v>
      </c>
      <c r="H53" s="94">
        <v>1084.6933333333334</v>
      </c>
      <c r="I53" s="357">
        <v>997</v>
      </c>
      <c r="J53" s="358">
        <v>4.7871999999999995</v>
      </c>
      <c r="K53" s="94">
        <f t="shared" si="17"/>
        <v>101384.93000000001</v>
      </c>
      <c r="L53" s="94">
        <f t="shared" si="25"/>
        <v>101.69000000000001</v>
      </c>
      <c r="M53" s="60">
        <v>24</v>
      </c>
      <c r="N53" s="97">
        <f t="shared" si="18"/>
        <v>1.1208364270140539E-3</v>
      </c>
      <c r="O53" s="98">
        <f>SUM($N$5:N53)</f>
        <v>0.9922949571630324</v>
      </c>
      <c r="P53" s="60" t="str">
        <f t="shared" si="7"/>
        <v>C</v>
      </c>
      <c r="Q53" s="99">
        <f t="shared" si="19"/>
        <v>0.48484848484848481</v>
      </c>
      <c r="R53" s="99">
        <f t="shared" si="20"/>
        <v>2.3999999999999998E-3</v>
      </c>
      <c r="S53" s="99">
        <f t="shared" si="21"/>
        <v>49.304242424242425</v>
      </c>
      <c r="T53" s="60">
        <f t="shared" si="9"/>
        <v>30</v>
      </c>
      <c r="U53" s="60">
        <v>1</v>
      </c>
      <c r="V53" s="60">
        <f t="shared" si="10"/>
        <v>31</v>
      </c>
      <c r="W53" s="100">
        <f t="shared" si="11"/>
        <v>15.030303030303029</v>
      </c>
      <c r="X53" s="95">
        <f t="shared" si="22"/>
        <v>0</v>
      </c>
      <c r="Y53" s="96">
        <f t="shared" si="23"/>
        <v>0</v>
      </c>
      <c r="Z53" s="97">
        <f t="shared" si="24"/>
        <v>66.332661290322591</v>
      </c>
      <c r="AA53" s="87" t="str">
        <f t="shared" si="13"/>
        <v>VERY HIGH-DON’T ORDER</v>
      </c>
      <c r="AB53" s="101">
        <f t="shared" si="14"/>
        <v>0</v>
      </c>
      <c r="AC53" s="101">
        <f t="shared" si="15"/>
        <v>2056.3125</v>
      </c>
      <c r="AF53" s="341" t="s">
        <v>81</v>
      </c>
      <c r="AG53" s="341" t="s">
        <v>88</v>
      </c>
      <c r="AH53" s="341" t="s">
        <v>382</v>
      </c>
      <c r="AI53" s="82">
        <v>0.14090909090909071</v>
      </c>
      <c r="AJ53" s="83">
        <v>9.3939393939393909</v>
      </c>
      <c r="AK53" s="83">
        <v>270.58139534883719</v>
      </c>
      <c r="AL53" s="353">
        <v>2541.8252290345304</v>
      </c>
    </row>
    <row r="54" spans="1:38" ht="15" thickBot="1">
      <c r="A54" s="91" t="s">
        <v>132</v>
      </c>
      <c r="B54" s="92" t="s">
        <v>72</v>
      </c>
      <c r="C54" s="60" t="s">
        <v>443</v>
      </c>
      <c r="D54" s="92" t="s">
        <v>26</v>
      </c>
      <c r="E54" s="60" t="s">
        <v>69</v>
      </c>
      <c r="F54" s="93">
        <v>5.2200000000000003E-2</v>
      </c>
      <c r="G54" s="94">
        <v>12.333333333333334</v>
      </c>
      <c r="H54" s="94">
        <v>1337.3233333333333</v>
      </c>
      <c r="I54" s="357">
        <v>0</v>
      </c>
      <c r="J54" s="358">
        <v>0</v>
      </c>
      <c r="K54" s="94">
        <f t="shared" si="17"/>
        <v>0</v>
      </c>
      <c r="L54" s="94">
        <f t="shared" si="25"/>
        <v>108.43162162162162</v>
      </c>
      <c r="M54" s="60">
        <v>1</v>
      </c>
      <c r="N54" s="97">
        <f t="shared" si="18"/>
        <v>1.1080996494343489E-3</v>
      </c>
      <c r="O54" s="98">
        <f>SUM($N$5:N54)</f>
        <v>0.99340305681246677</v>
      </c>
      <c r="P54" s="60" t="str">
        <f t="shared" si="7"/>
        <v>C</v>
      </c>
      <c r="Q54" s="99">
        <f t="shared" si="19"/>
        <v>0.56060606060606066</v>
      </c>
      <c r="R54" s="99">
        <f t="shared" si="20"/>
        <v>2.3727272727272729E-3</v>
      </c>
      <c r="S54" s="99">
        <f t="shared" si="21"/>
        <v>60.787424242424237</v>
      </c>
      <c r="T54" s="60">
        <f t="shared" si="9"/>
        <v>30</v>
      </c>
      <c r="U54" s="60">
        <v>1</v>
      </c>
      <c r="V54" s="60">
        <f t="shared" si="10"/>
        <v>31</v>
      </c>
      <c r="W54" s="100">
        <f t="shared" si="11"/>
        <v>17.378787878787879</v>
      </c>
      <c r="X54" s="95">
        <f t="shared" si="22"/>
        <v>17.378787878787879</v>
      </c>
      <c r="Y54" s="96">
        <f t="shared" si="23"/>
        <v>7.3554545454545456E-2</v>
      </c>
      <c r="Z54" s="97">
        <f t="shared" si="24"/>
        <v>0</v>
      </c>
      <c r="AA54" s="87" t="str">
        <f t="shared" si="13"/>
        <v>VERY LOW-ORDER URGENTLY</v>
      </c>
      <c r="AB54" s="101">
        <f t="shared" si="14"/>
        <v>1884.4101515151515</v>
      </c>
      <c r="AC54" s="101">
        <f t="shared" si="15"/>
        <v>0</v>
      </c>
      <c r="AF54"/>
      <c r="AG54" s="341" t="s">
        <v>80</v>
      </c>
      <c r="AH54" s="341" t="s">
        <v>384</v>
      </c>
      <c r="AI54" s="82">
        <v>0.74576136363636081</v>
      </c>
      <c r="AJ54" s="83">
        <v>26.772727272727273</v>
      </c>
      <c r="AK54" s="83">
        <v>570.84684210526507</v>
      </c>
      <c r="AL54" s="353">
        <v>15283.12681818187</v>
      </c>
    </row>
    <row r="55" spans="1:38" ht="15" thickBot="1">
      <c r="A55" s="91" t="s">
        <v>132</v>
      </c>
      <c r="B55" s="92" t="s">
        <v>50</v>
      </c>
      <c r="C55" s="60" t="s">
        <v>395</v>
      </c>
      <c r="D55" s="92" t="s">
        <v>29</v>
      </c>
      <c r="E55" s="60" t="s">
        <v>30</v>
      </c>
      <c r="F55" s="93">
        <v>4.8000000000000008E-2</v>
      </c>
      <c r="G55" s="94">
        <v>0.66666666666666663</v>
      </c>
      <c r="H55" s="94">
        <v>483.19999999999987</v>
      </c>
      <c r="I55" s="357">
        <v>0</v>
      </c>
      <c r="J55" s="358">
        <v>0</v>
      </c>
      <c r="K55" s="94">
        <f t="shared" si="17"/>
        <v>0</v>
      </c>
      <c r="L55" s="94">
        <f t="shared" si="25"/>
        <v>724.79999999999984</v>
      </c>
      <c r="M55" s="60">
        <v>18</v>
      </c>
      <c r="N55" s="97">
        <f t="shared" si="18"/>
        <v>1.0189422063764128E-3</v>
      </c>
      <c r="O55" s="98">
        <f>SUM($N$5:N55)</f>
        <v>0.99442199901884321</v>
      </c>
      <c r="P55" s="60" t="str">
        <f t="shared" si="7"/>
        <v>C</v>
      </c>
      <c r="Q55" s="99">
        <f t="shared" si="19"/>
        <v>3.03030303030303E-2</v>
      </c>
      <c r="R55" s="99">
        <f t="shared" si="20"/>
        <v>2.1818181818181823E-3</v>
      </c>
      <c r="S55" s="99">
        <f t="shared" si="21"/>
        <v>21.963636363636358</v>
      </c>
      <c r="T55" s="60">
        <f t="shared" si="9"/>
        <v>30</v>
      </c>
      <c r="U55" s="60">
        <v>1</v>
      </c>
      <c r="V55" s="60">
        <f t="shared" si="10"/>
        <v>31</v>
      </c>
      <c r="W55" s="100">
        <f t="shared" si="11"/>
        <v>0.93939393939393934</v>
      </c>
      <c r="X55" s="95">
        <f t="shared" si="22"/>
        <v>0.93939393939393934</v>
      </c>
      <c r="Y55" s="96">
        <f t="shared" si="23"/>
        <v>6.7636363636363647E-2</v>
      </c>
      <c r="Z55" s="97">
        <f t="shared" si="24"/>
        <v>0</v>
      </c>
      <c r="AA55" s="87" t="str">
        <f t="shared" si="13"/>
        <v>VERY LOW-ORDER URGENTLY</v>
      </c>
      <c r="AB55" s="101">
        <f t="shared" si="14"/>
        <v>680.87272727272705</v>
      </c>
      <c r="AC55" s="101">
        <f t="shared" si="15"/>
        <v>0</v>
      </c>
      <c r="AF55" s="341" t="s">
        <v>223</v>
      </c>
      <c r="AG55" s="341"/>
      <c r="AH55" s="341"/>
      <c r="AI55" s="82">
        <v>0.88667045454545157</v>
      </c>
      <c r="AJ55" s="83">
        <v>36.166666666666664</v>
      </c>
      <c r="AK55" s="83">
        <v>841.42823745410226</v>
      </c>
      <c r="AL55" s="353">
        <v>17824.9520472164</v>
      </c>
    </row>
    <row r="56" spans="1:38" ht="15" thickBot="1">
      <c r="A56" s="91" t="s">
        <v>132</v>
      </c>
      <c r="B56" s="92" t="s">
        <v>521</v>
      </c>
      <c r="C56" s="60" t="s">
        <v>532</v>
      </c>
      <c r="D56" s="92" t="s">
        <v>58</v>
      </c>
      <c r="E56" s="60" t="s">
        <v>37</v>
      </c>
      <c r="F56" s="93">
        <v>4.7499999999999994E-2</v>
      </c>
      <c r="G56" s="94">
        <v>6.3333333333333339</v>
      </c>
      <c r="H56" s="94">
        <v>910.00333333333333</v>
      </c>
      <c r="I56" s="357">
        <v>0</v>
      </c>
      <c r="J56" s="358">
        <v>0</v>
      </c>
      <c r="K56" s="94">
        <f t="shared" si="17"/>
        <v>0</v>
      </c>
      <c r="L56" s="94">
        <f t="shared" si="25"/>
        <v>143.68473684210525</v>
      </c>
      <c r="M56" s="60">
        <v>40</v>
      </c>
      <c r="N56" s="97">
        <f t="shared" si="18"/>
        <v>1.0083282250599917E-3</v>
      </c>
      <c r="O56" s="98">
        <f>SUM($N$5:N56)</f>
        <v>0.99543032724390323</v>
      </c>
      <c r="P56" s="60" t="str">
        <f t="shared" si="7"/>
        <v>C</v>
      </c>
      <c r="Q56" s="99">
        <f t="shared" si="19"/>
        <v>0.2878787878787879</v>
      </c>
      <c r="R56" s="99">
        <f t="shared" si="20"/>
        <v>2.1590909090909087E-3</v>
      </c>
      <c r="S56" s="99">
        <f t="shared" si="21"/>
        <v>41.363787878787882</v>
      </c>
      <c r="T56" s="60">
        <f t="shared" si="9"/>
        <v>30</v>
      </c>
      <c r="U56" s="60">
        <v>1</v>
      </c>
      <c r="V56" s="60">
        <f t="shared" si="10"/>
        <v>31</v>
      </c>
      <c r="W56" s="100">
        <f t="shared" si="11"/>
        <v>8.9242424242424256</v>
      </c>
      <c r="X56" s="95">
        <f t="shared" si="22"/>
        <v>8.9242424242424256</v>
      </c>
      <c r="Y56" s="96">
        <f t="shared" si="23"/>
        <v>6.6931818181818176E-2</v>
      </c>
      <c r="Z56" s="97">
        <f t="shared" si="24"/>
        <v>0</v>
      </c>
      <c r="AA56" s="87" t="str">
        <f t="shared" si="13"/>
        <v>VERY LOW-ORDER URGENTLY</v>
      </c>
      <c r="AB56" s="101">
        <f t="shared" si="14"/>
        <v>1282.2774242424243</v>
      </c>
      <c r="AC56" s="101">
        <f t="shared" si="15"/>
        <v>0</v>
      </c>
      <c r="AF56" s="341" t="s">
        <v>52</v>
      </c>
      <c r="AG56" s="341" t="s">
        <v>79</v>
      </c>
      <c r="AH56" s="341" t="s">
        <v>378</v>
      </c>
      <c r="AI56" s="82">
        <v>0.35153999999999958</v>
      </c>
      <c r="AJ56" s="83">
        <v>13.621212121212121</v>
      </c>
      <c r="AK56" s="83">
        <v>676.4737931034482</v>
      </c>
      <c r="AL56" s="353">
        <v>9214.3930303030284</v>
      </c>
    </row>
    <row r="57" spans="1:38" ht="15" thickBot="1">
      <c r="A57" s="91" t="s">
        <v>132</v>
      </c>
      <c r="B57" s="92" t="s">
        <v>78</v>
      </c>
      <c r="C57" s="60" t="s">
        <v>449</v>
      </c>
      <c r="D57" s="92" t="s">
        <v>58</v>
      </c>
      <c r="E57" s="60" t="s">
        <v>27</v>
      </c>
      <c r="F57" s="93">
        <v>4.5333333333333337E-2</v>
      </c>
      <c r="G57" s="94">
        <v>5</v>
      </c>
      <c r="H57" s="94">
        <v>1284</v>
      </c>
      <c r="I57" s="357">
        <v>105</v>
      </c>
      <c r="J57" s="358">
        <v>0.84</v>
      </c>
      <c r="K57" s="94">
        <f t="shared" si="17"/>
        <v>26964</v>
      </c>
      <c r="L57" s="94">
        <f t="shared" si="25"/>
        <v>256.8</v>
      </c>
      <c r="M57" s="60">
        <v>40</v>
      </c>
      <c r="N57" s="97">
        <f t="shared" si="18"/>
        <v>9.623343060221677E-4</v>
      </c>
      <c r="O57" s="98">
        <f>SUM($N$5:N57)</f>
        <v>0.99639266154992545</v>
      </c>
      <c r="P57" s="60" t="str">
        <f t="shared" si="7"/>
        <v>C</v>
      </c>
      <c r="Q57" s="99">
        <f t="shared" si="19"/>
        <v>0.22727272727272727</v>
      </c>
      <c r="R57" s="99">
        <f t="shared" si="20"/>
        <v>2.060606060606061E-3</v>
      </c>
      <c r="S57" s="99">
        <f t="shared" si="21"/>
        <v>58.363636363636367</v>
      </c>
      <c r="T57" s="60">
        <f t="shared" si="9"/>
        <v>30</v>
      </c>
      <c r="U57" s="60">
        <v>1</v>
      </c>
      <c r="V57" s="60">
        <f t="shared" si="10"/>
        <v>31</v>
      </c>
      <c r="W57" s="100">
        <f t="shared" si="11"/>
        <v>7.045454545454545</v>
      </c>
      <c r="X57" s="95">
        <f t="shared" si="22"/>
        <v>0</v>
      </c>
      <c r="Y57" s="96">
        <f t="shared" si="23"/>
        <v>0</v>
      </c>
      <c r="Z57" s="97">
        <f t="shared" si="24"/>
        <v>14.903225806451614</v>
      </c>
      <c r="AA57" s="87" t="str">
        <f t="shared" si="13"/>
        <v>VERY HIGH-DON’T ORDER</v>
      </c>
      <c r="AB57" s="101">
        <f t="shared" si="14"/>
        <v>0</v>
      </c>
      <c r="AC57" s="101">
        <f t="shared" si="15"/>
        <v>462.00000000000006</v>
      </c>
      <c r="AF57"/>
      <c r="AG57" s="341" t="s">
        <v>100</v>
      </c>
      <c r="AH57" s="341" t="s">
        <v>392</v>
      </c>
      <c r="AI57" s="82">
        <v>0.14512696969696973</v>
      </c>
      <c r="AJ57" s="83">
        <v>3.2878787878787876</v>
      </c>
      <c r="AK57" s="83">
        <v>1155.7142857142858</v>
      </c>
      <c r="AL57" s="353">
        <v>3799.848484848485</v>
      </c>
    </row>
    <row r="58" spans="1:38" ht="15" thickBot="1">
      <c r="A58" s="91" t="s">
        <v>132</v>
      </c>
      <c r="B58" s="92" t="s">
        <v>70</v>
      </c>
      <c r="C58" s="60" t="s">
        <v>533</v>
      </c>
      <c r="D58" s="92" t="s">
        <v>58</v>
      </c>
      <c r="E58" s="60" t="s">
        <v>27</v>
      </c>
      <c r="F58" s="93">
        <v>4.5000000000000005E-2</v>
      </c>
      <c r="G58" s="94">
        <v>15</v>
      </c>
      <c r="H58" s="94">
        <v>1444.4199999999998</v>
      </c>
      <c r="I58" s="357">
        <v>0</v>
      </c>
      <c r="J58" s="358">
        <v>0</v>
      </c>
      <c r="K58" s="94">
        <f t="shared" si="17"/>
        <v>0</v>
      </c>
      <c r="L58" s="94">
        <f t="shared" si="25"/>
        <v>96.294666666666657</v>
      </c>
      <c r="M58" s="60">
        <v>18</v>
      </c>
      <c r="N58" s="97">
        <f t="shared" si="18"/>
        <v>9.5525831847788703E-4</v>
      </c>
      <c r="O58" s="98">
        <f>SUM($N$5:N58)</f>
        <v>0.99734791986840332</v>
      </c>
      <c r="P58" s="60" t="str">
        <f t="shared" si="7"/>
        <v>C</v>
      </c>
      <c r="Q58" s="99">
        <f t="shared" si="19"/>
        <v>0.68181818181818177</v>
      </c>
      <c r="R58" s="99">
        <f t="shared" si="20"/>
        <v>2.0454545454545456E-3</v>
      </c>
      <c r="S58" s="99">
        <f t="shared" si="21"/>
        <v>65.655454545454532</v>
      </c>
      <c r="T58" s="60">
        <f t="shared" si="9"/>
        <v>30</v>
      </c>
      <c r="U58" s="60">
        <v>1</v>
      </c>
      <c r="V58" s="60">
        <f t="shared" si="10"/>
        <v>31</v>
      </c>
      <c r="W58" s="100">
        <f t="shared" si="11"/>
        <v>21.136363636363633</v>
      </c>
      <c r="X58" s="95">
        <f t="shared" si="22"/>
        <v>21.136363636363633</v>
      </c>
      <c r="Y58" s="96">
        <f t="shared" si="23"/>
        <v>6.3409090909090901E-2</v>
      </c>
      <c r="Z58" s="97">
        <f t="shared" si="24"/>
        <v>0</v>
      </c>
      <c r="AA58" s="87" t="str">
        <f t="shared" si="13"/>
        <v>VERY LOW-ORDER URGENTLY</v>
      </c>
      <c r="AB58" s="101">
        <f t="shared" si="14"/>
        <v>2035.3190909090904</v>
      </c>
      <c r="AC58" s="101">
        <f t="shared" si="15"/>
        <v>0</v>
      </c>
      <c r="AF58"/>
      <c r="AG58" s="341" t="s">
        <v>74</v>
      </c>
      <c r="AH58" s="341" t="s">
        <v>432</v>
      </c>
      <c r="AI58" s="82">
        <v>0.13484530303030304</v>
      </c>
      <c r="AJ58" s="83">
        <v>1.4090909090909092</v>
      </c>
      <c r="AK58" s="83">
        <v>2683.503333333334</v>
      </c>
      <c r="AL58" s="353">
        <v>3781.3001515151527</v>
      </c>
    </row>
    <row r="59" spans="1:38" ht="15" thickBot="1">
      <c r="A59" s="91" t="s">
        <v>132</v>
      </c>
      <c r="B59" s="92" t="s">
        <v>90</v>
      </c>
      <c r="C59" s="60" t="s">
        <v>451</v>
      </c>
      <c r="D59" s="92" t="s">
        <v>26</v>
      </c>
      <c r="E59" s="60" t="s">
        <v>37</v>
      </c>
      <c r="F59" s="93">
        <v>4.2666666666666665E-2</v>
      </c>
      <c r="G59" s="94">
        <v>3.3333333333333335</v>
      </c>
      <c r="H59" s="94">
        <v>759.66666666666663</v>
      </c>
      <c r="I59" s="357">
        <v>87</v>
      </c>
      <c r="J59" s="358">
        <v>1.1136000000000001</v>
      </c>
      <c r="K59" s="94">
        <f t="shared" si="17"/>
        <v>19827.3</v>
      </c>
      <c r="L59" s="94">
        <f t="shared" si="25"/>
        <v>227.89999999999998</v>
      </c>
      <c r="M59" s="60">
        <v>24</v>
      </c>
      <c r="N59" s="97">
        <f t="shared" si="18"/>
        <v>9.0572640566792236E-4</v>
      </c>
      <c r="O59" s="98">
        <f>SUM($N$5:N59)</f>
        <v>0.9982536462740712</v>
      </c>
      <c r="P59" s="60" t="str">
        <f t="shared" si="7"/>
        <v>C</v>
      </c>
      <c r="Q59" s="99">
        <f t="shared" si="19"/>
        <v>0.15151515151515152</v>
      </c>
      <c r="R59" s="99">
        <f t="shared" si="20"/>
        <v>1.9393939393939393E-3</v>
      </c>
      <c r="S59" s="99">
        <f t="shared" si="21"/>
        <v>34.530303030303031</v>
      </c>
      <c r="T59" s="60">
        <f t="shared" si="9"/>
        <v>30</v>
      </c>
      <c r="U59" s="60">
        <v>1</v>
      </c>
      <c r="V59" s="60">
        <f t="shared" si="10"/>
        <v>31</v>
      </c>
      <c r="W59" s="100">
        <f t="shared" si="11"/>
        <v>4.6969696969696972</v>
      </c>
      <c r="X59" s="95">
        <f t="shared" si="22"/>
        <v>0</v>
      </c>
      <c r="Y59" s="96">
        <f t="shared" si="23"/>
        <v>0</v>
      </c>
      <c r="Z59" s="97">
        <f t="shared" si="24"/>
        <v>18.522580645161288</v>
      </c>
      <c r="AA59" s="87" t="str">
        <f t="shared" si="13"/>
        <v>VERY HIGH-DON’T ORDER</v>
      </c>
      <c r="AB59" s="101">
        <f t="shared" si="14"/>
        <v>0</v>
      </c>
      <c r="AC59" s="101">
        <f t="shared" si="15"/>
        <v>574.19999999999993</v>
      </c>
      <c r="AF59" s="341" t="s">
        <v>222</v>
      </c>
      <c r="AG59" s="341"/>
      <c r="AH59" s="341"/>
      <c r="AI59" s="82">
        <v>0.63151227272727239</v>
      </c>
      <c r="AJ59" s="83">
        <v>18.31818181818182</v>
      </c>
      <c r="AK59" s="83">
        <v>4515.6914121510681</v>
      </c>
      <c r="AL59" s="353">
        <v>16795.541666666664</v>
      </c>
    </row>
    <row r="60" spans="1:38" ht="15" thickBot="1">
      <c r="A60" s="91" t="s">
        <v>132</v>
      </c>
      <c r="B60" s="92" t="s">
        <v>60</v>
      </c>
      <c r="C60" s="60" t="s">
        <v>399</v>
      </c>
      <c r="D60" s="92" t="s">
        <v>58</v>
      </c>
      <c r="E60" s="60" t="s">
        <v>27</v>
      </c>
      <c r="F60" s="93">
        <v>3.6666666666666667E-2</v>
      </c>
      <c r="G60" s="94">
        <v>7.3333333333333339</v>
      </c>
      <c r="H60" s="94">
        <v>1016</v>
      </c>
      <c r="I60" s="357">
        <v>114</v>
      </c>
      <c r="J60" s="358">
        <v>0.56999999999999995</v>
      </c>
      <c r="K60" s="94">
        <f t="shared" si="17"/>
        <v>15794.181818181816</v>
      </c>
      <c r="L60" s="94">
        <f t="shared" si="25"/>
        <v>138.54545454545453</v>
      </c>
      <c r="M60" s="60">
        <v>40</v>
      </c>
      <c r="N60" s="97">
        <f t="shared" si="18"/>
        <v>7.7835862987087089E-4</v>
      </c>
      <c r="O60" s="98">
        <f>SUM($N$5:N60)</f>
        <v>0.99903200490394206</v>
      </c>
      <c r="P60" s="60" t="str">
        <f t="shared" si="7"/>
        <v>C</v>
      </c>
      <c r="Q60" s="99">
        <f t="shared" si="19"/>
        <v>0.33333333333333337</v>
      </c>
      <c r="R60" s="99">
        <f t="shared" si="20"/>
        <v>1.6666666666666668E-3</v>
      </c>
      <c r="S60" s="99">
        <f t="shared" si="21"/>
        <v>46.18181818181818</v>
      </c>
      <c r="T60" s="60">
        <f t="shared" si="9"/>
        <v>30</v>
      </c>
      <c r="U60" s="60">
        <v>1</v>
      </c>
      <c r="V60" s="60">
        <f t="shared" si="10"/>
        <v>31</v>
      </c>
      <c r="W60" s="100">
        <f t="shared" si="11"/>
        <v>10.333333333333334</v>
      </c>
      <c r="X60" s="95">
        <f t="shared" si="22"/>
        <v>0</v>
      </c>
      <c r="Y60" s="96">
        <f t="shared" si="23"/>
        <v>0</v>
      </c>
      <c r="Z60" s="97">
        <f t="shared" si="24"/>
        <v>11.032258064516128</v>
      </c>
      <c r="AA60" s="87" t="str">
        <f t="shared" si="13"/>
        <v>VERY HIGH-DON’T ORDER</v>
      </c>
      <c r="AB60" s="101">
        <f t="shared" si="14"/>
        <v>0</v>
      </c>
      <c r="AC60" s="101">
        <f t="shared" si="15"/>
        <v>342</v>
      </c>
      <c r="AF60" s="341" t="s">
        <v>221</v>
      </c>
      <c r="AG60"/>
      <c r="AH60"/>
      <c r="AI60" s="82">
        <v>11.578623499833494</v>
      </c>
      <c r="AJ60" s="83">
        <v>969.60606060606051</v>
      </c>
      <c r="AK60" s="83">
        <v>13420.277639946053</v>
      </c>
      <c r="AL60" s="353">
        <v>212799.46591747151</v>
      </c>
    </row>
    <row r="61" spans="1:38" ht="15" thickBot="1">
      <c r="A61" s="91" t="s">
        <v>132</v>
      </c>
      <c r="B61" s="92" t="s">
        <v>155</v>
      </c>
      <c r="C61" s="60" t="s">
        <v>390</v>
      </c>
      <c r="D61" s="92" t="s">
        <v>29</v>
      </c>
      <c r="E61" s="60" t="s">
        <v>63</v>
      </c>
      <c r="F61" s="93">
        <v>2.3999999999999997E-2</v>
      </c>
      <c r="G61" s="94">
        <v>1.3333333333333333</v>
      </c>
      <c r="H61" s="94">
        <v>316</v>
      </c>
      <c r="I61" s="357">
        <v>0</v>
      </c>
      <c r="J61" s="358">
        <v>0</v>
      </c>
      <c r="K61" s="94">
        <f t="shared" si="17"/>
        <v>0</v>
      </c>
      <c r="L61" s="94">
        <f t="shared" si="25"/>
        <v>237</v>
      </c>
      <c r="M61" s="60">
        <v>18</v>
      </c>
      <c r="N61" s="97">
        <f t="shared" si="18"/>
        <v>5.094711031882063E-4</v>
      </c>
      <c r="O61" s="98">
        <f>SUM($N$5:N61)</f>
        <v>0.99954147600713028</v>
      </c>
      <c r="P61" s="60" t="str">
        <f t="shared" si="7"/>
        <v>C</v>
      </c>
      <c r="Q61" s="99">
        <f t="shared" si="19"/>
        <v>6.0606060606060601E-2</v>
      </c>
      <c r="R61" s="99">
        <f t="shared" si="20"/>
        <v>1.0909090909090907E-3</v>
      </c>
      <c r="S61" s="99">
        <f t="shared" si="21"/>
        <v>14.363636363636363</v>
      </c>
      <c r="T61" s="60">
        <f t="shared" si="9"/>
        <v>30</v>
      </c>
      <c r="U61" s="60">
        <v>1</v>
      </c>
      <c r="V61" s="60">
        <f t="shared" si="10"/>
        <v>31</v>
      </c>
      <c r="W61" s="100">
        <f t="shared" si="11"/>
        <v>1.8787878787878787</v>
      </c>
      <c r="X61" s="95">
        <f t="shared" si="22"/>
        <v>1.8787878787878787</v>
      </c>
      <c r="Y61" s="96">
        <f t="shared" si="23"/>
        <v>3.3818181818181817E-2</v>
      </c>
      <c r="Z61" s="97">
        <f t="shared" si="24"/>
        <v>0</v>
      </c>
      <c r="AA61" s="87" t="str">
        <f t="shared" si="13"/>
        <v>VERY LOW-ORDER URGENTLY</v>
      </c>
      <c r="AB61" s="101">
        <f t="shared" si="14"/>
        <v>445.27272727272725</v>
      </c>
      <c r="AC61" s="101">
        <f t="shared" si="15"/>
        <v>0</v>
      </c>
      <c r="AF61"/>
      <c r="AG61"/>
      <c r="AH61"/>
      <c r="AI61"/>
      <c r="AJ61"/>
      <c r="AK61"/>
      <c r="AL61"/>
    </row>
    <row r="62" spans="1:38">
      <c r="A62" s="91" t="s">
        <v>132</v>
      </c>
      <c r="B62" s="92" t="s">
        <v>95</v>
      </c>
      <c r="C62" s="60" t="s">
        <v>426</v>
      </c>
      <c r="D62" s="92" t="s">
        <v>23</v>
      </c>
      <c r="E62" s="60" t="s">
        <v>24</v>
      </c>
      <c r="F62" s="93">
        <v>2.1600000000000005E-2</v>
      </c>
      <c r="G62" s="94">
        <v>6.333333333333333</v>
      </c>
      <c r="H62" s="94">
        <v>1000.04</v>
      </c>
      <c r="I62" s="357">
        <v>0</v>
      </c>
      <c r="J62" s="358">
        <v>0</v>
      </c>
      <c r="K62" s="94">
        <f t="shared" si="17"/>
        <v>0</v>
      </c>
      <c r="L62" s="94">
        <f t="shared" si="25"/>
        <v>157.90105263157895</v>
      </c>
      <c r="M62" s="60">
        <v>18</v>
      </c>
      <c r="N62" s="97">
        <f t="shared" si="18"/>
        <v>4.5852399286938584E-4</v>
      </c>
      <c r="O62" s="98">
        <f>SUM($N$5:N62)</f>
        <v>0.99999999999999967</v>
      </c>
      <c r="P62" s="60" t="str">
        <f t="shared" si="7"/>
        <v>C</v>
      </c>
      <c r="Q62" s="99">
        <f t="shared" si="19"/>
        <v>0.28787878787878785</v>
      </c>
      <c r="R62" s="99">
        <f t="shared" si="20"/>
        <v>9.8181818181818201E-4</v>
      </c>
      <c r="S62" s="99">
        <f t="shared" si="21"/>
        <v>45.456363636363633</v>
      </c>
      <c r="T62" s="60">
        <f t="shared" si="9"/>
        <v>30</v>
      </c>
      <c r="U62" s="60">
        <v>1</v>
      </c>
      <c r="V62" s="60">
        <f t="shared" si="10"/>
        <v>31</v>
      </c>
      <c r="W62" s="100">
        <f t="shared" si="11"/>
        <v>8.9242424242424239</v>
      </c>
      <c r="X62" s="95">
        <f t="shared" si="22"/>
        <v>8.9242424242424239</v>
      </c>
      <c r="Y62" s="96">
        <f t="shared" si="23"/>
        <v>3.043636363636364E-2</v>
      </c>
      <c r="Z62" s="97">
        <f t="shared" si="24"/>
        <v>0</v>
      </c>
      <c r="AA62" s="453" t="str">
        <f t="shared" si="13"/>
        <v>VERY LOW-ORDER URGENTLY</v>
      </c>
      <c r="AB62" s="101">
        <f t="shared" si="14"/>
        <v>1409.1472727272726</v>
      </c>
      <c r="AC62" s="101">
        <f t="shared" si="15"/>
        <v>0</v>
      </c>
      <c r="AF62"/>
      <c r="AG62"/>
      <c r="AH62"/>
      <c r="AI62"/>
      <c r="AJ62"/>
      <c r="AK62"/>
      <c r="AL62"/>
    </row>
    <row r="63" spans="1:38">
      <c r="A63" s="356"/>
      <c r="B63" s="356"/>
      <c r="C63" s="60"/>
      <c r="D63" s="356"/>
      <c r="E63" s="60"/>
      <c r="F63" s="93"/>
      <c r="G63" s="94"/>
      <c r="H63" s="94"/>
      <c r="I63" s="357"/>
      <c r="J63" s="358"/>
      <c r="K63" s="94"/>
      <c r="L63" s="94"/>
      <c r="M63" s="60"/>
      <c r="N63" s="97"/>
      <c r="O63" s="359"/>
      <c r="P63" s="60"/>
      <c r="Q63" s="360"/>
      <c r="R63" s="360"/>
      <c r="S63" s="360"/>
      <c r="T63" s="60"/>
      <c r="U63" s="60"/>
      <c r="V63" s="60"/>
      <c r="W63" s="361"/>
      <c r="X63" s="357"/>
      <c r="Y63" s="358"/>
      <c r="Z63" s="97"/>
      <c r="AA63" s="60"/>
      <c r="AB63" s="454"/>
      <c r="AC63" s="454"/>
      <c r="AF63"/>
      <c r="AG63"/>
      <c r="AH63"/>
      <c r="AI63"/>
      <c r="AJ63"/>
      <c r="AK63"/>
      <c r="AL63"/>
    </row>
    <row r="64" spans="1:38">
      <c r="A64" s="356"/>
      <c r="B64" s="356"/>
      <c r="C64" s="60"/>
      <c r="D64" s="356"/>
      <c r="E64" s="60"/>
      <c r="F64" s="93"/>
      <c r="G64" s="94"/>
      <c r="H64" s="94"/>
      <c r="I64" s="357"/>
      <c r="J64" s="358"/>
      <c r="K64" s="94"/>
      <c r="L64" s="94"/>
      <c r="M64" s="60"/>
      <c r="N64" s="97"/>
      <c r="O64" s="359"/>
      <c r="P64" s="60"/>
      <c r="Q64" s="360"/>
      <c r="R64" s="360"/>
      <c r="S64" s="360"/>
      <c r="T64" s="60"/>
      <c r="U64" s="60"/>
      <c r="V64" s="60"/>
      <c r="W64" s="361"/>
      <c r="X64" s="357"/>
      <c r="Y64" s="358"/>
      <c r="Z64" s="97"/>
      <c r="AA64" s="60"/>
      <c r="AB64" s="454"/>
      <c r="AC64" s="454"/>
      <c r="AF64"/>
      <c r="AG64"/>
      <c r="AH64"/>
      <c r="AI64"/>
      <c r="AJ64"/>
      <c r="AK64"/>
      <c r="AL64"/>
    </row>
    <row r="65" spans="1:38">
      <c r="A65" s="356"/>
      <c r="B65" s="356"/>
      <c r="C65" s="60"/>
      <c r="D65" s="356"/>
      <c r="E65" s="60"/>
      <c r="F65" s="93"/>
      <c r="G65" s="94"/>
      <c r="H65" s="94"/>
      <c r="I65" s="357"/>
      <c r="J65" s="358"/>
      <c r="K65" s="94"/>
      <c r="L65" s="94"/>
      <c r="M65" s="60"/>
      <c r="N65" s="97"/>
      <c r="O65" s="359"/>
      <c r="P65" s="60"/>
      <c r="Q65" s="360"/>
      <c r="R65" s="360"/>
      <c r="S65" s="360"/>
      <c r="T65" s="60"/>
      <c r="U65" s="60"/>
      <c r="V65" s="60"/>
      <c r="W65" s="361"/>
      <c r="X65" s="357"/>
      <c r="Y65" s="358"/>
      <c r="Z65" s="97"/>
      <c r="AA65" s="60"/>
      <c r="AB65" s="454"/>
      <c r="AC65" s="454"/>
      <c r="AF65"/>
      <c r="AG65"/>
      <c r="AH65"/>
      <c r="AI65"/>
      <c r="AJ65"/>
      <c r="AK65"/>
      <c r="AL65"/>
    </row>
    <row r="66" spans="1:38">
      <c r="A66" s="356"/>
      <c r="B66" s="356"/>
      <c r="C66" s="60"/>
      <c r="D66" s="356"/>
      <c r="E66" s="60"/>
      <c r="F66" s="93"/>
      <c r="G66" s="94"/>
      <c r="H66" s="94"/>
      <c r="I66" s="357"/>
      <c r="J66" s="358"/>
      <c r="K66" s="94"/>
      <c r="L66" s="94"/>
      <c r="M66" s="60"/>
      <c r="N66" s="97"/>
      <c r="O66" s="359"/>
      <c r="P66" s="60"/>
      <c r="Q66" s="360"/>
      <c r="R66" s="360"/>
      <c r="S66" s="360"/>
      <c r="T66" s="60"/>
      <c r="U66" s="60"/>
      <c r="V66" s="60"/>
      <c r="W66" s="361"/>
      <c r="X66" s="357"/>
      <c r="Y66" s="358"/>
      <c r="Z66" s="97"/>
      <c r="AA66" s="60"/>
      <c r="AB66" s="454"/>
      <c r="AC66" s="454"/>
      <c r="AF66"/>
      <c r="AG66"/>
      <c r="AH66"/>
      <c r="AI66"/>
      <c r="AJ66"/>
      <c r="AK66"/>
      <c r="AL66"/>
    </row>
    <row r="67" spans="1:38">
      <c r="A67" s="356"/>
      <c r="B67" s="356"/>
      <c r="C67" s="60"/>
      <c r="D67" s="356"/>
      <c r="E67" s="60"/>
      <c r="F67" s="93"/>
      <c r="G67" s="94"/>
      <c r="H67" s="94"/>
      <c r="I67" s="357"/>
      <c r="J67" s="358"/>
      <c r="K67" s="94"/>
      <c r="L67" s="94"/>
      <c r="M67" s="60"/>
      <c r="N67" s="97"/>
      <c r="O67" s="359"/>
      <c r="P67" s="60"/>
      <c r="Q67" s="360"/>
      <c r="R67" s="360"/>
      <c r="S67" s="360"/>
      <c r="T67" s="60"/>
      <c r="U67" s="60"/>
      <c r="V67" s="60"/>
      <c r="W67" s="361"/>
      <c r="X67" s="357"/>
      <c r="Y67" s="358"/>
      <c r="Z67" s="97"/>
      <c r="AA67" s="60"/>
      <c r="AB67" s="454"/>
      <c r="AC67" s="454"/>
      <c r="AF67"/>
      <c r="AG67"/>
      <c r="AH67"/>
      <c r="AI67"/>
      <c r="AJ67"/>
      <c r="AK67"/>
      <c r="AL67"/>
    </row>
    <row r="68" spans="1:38">
      <c r="A68" s="356"/>
      <c r="B68" s="356"/>
      <c r="C68" s="60"/>
      <c r="D68" s="356"/>
      <c r="E68" s="60"/>
      <c r="F68" s="93"/>
      <c r="G68" s="94"/>
      <c r="H68" s="94"/>
      <c r="I68" s="357"/>
      <c r="J68" s="358"/>
      <c r="K68" s="94"/>
      <c r="L68" s="94"/>
      <c r="M68" s="60"/>
      <c r="N68" s="97"/>
      <c r="O68" s="359"/>
      <c r="P68" s="60"/>
      <c r="Q68" s="360"/>
      <c r="R68" s="360"/>
      <c r="S68" s="360"/>
      <c r="T68" s="60"/>
      <c r="U68" s="60"/>
      <c r="V68" s="60"/>
      <c r="W68" s="361"/>
      <c r="X68" s="357"/>
      <c r="Y68" s="358"/>
      <c r="Z68" s="97"/>
      <c r="AA68" s="60"/>
      <c r="AB68" s="454"/>
      <c r="AC68" s="454"/>
      <c r="AF68"/>
      <c r="AG68"/>
      <c r="AH68"/>
      <c r="AI68"/>
      <c r="AJ68"/>
      <c r="AK68"/>
      <c r="AL68"/>
    </row>
    <row r="69" spans="1:38">
      <c r="A69" s="356"/>
      <c r="B69" s="356"/>
      <c r="C69" s="60"/>
      <c r="D69" s="356"/>
      <c r="E69" s="60"/>
      <c r="F69" s="93"/>
      <c r="G69" s="94"/>
      <c r="H69" s="94"/>
      <c r="I69" s="357"/>
      <c r="J69" s="358"/>
      <c r="K69" s="517"/>
      <c r="L69" s="94"/>
      <c r="M69" s="60"/>
      <c r="N69" s="97"/>
      <c r="O69" s="359"/>
      <c r="P69" s="60"/>
      <c r="Q69" s="360"/>
      <c r="R69" s="360"/>
      <c r="S69" s="360"/>
      <c r="T69" s="60"/>
      <c r="U69" s="60"/>
      <c r="V69" s="60"/>
      <c r="W69" s="361"/>
      <c r="X69" s="357"/>
      <c r="Y69" s="358"/>
      <c r="Z69" s="97"/>
      <c r="AA69" s="60"/>
      <c r="AB69" s="454"/>
      <c r="AC69" s="454"/>
      <c r="AF69"/>
      <c r="AG69"/>
      <c r="AH69"/>
      <c r="AI69"/>
      <c r="AJ69"/>
      <c r="AK69"/>
      <c r="AL69"/>
    </row>
    <row r="70" spans="1:38">
      <c r="A70" s="356"/>
      <c r="B70" s="356"/>
      <c r="C70" s="60"/>
      <c r="D70" s="356"/>
      <c r="E70" s="60"/>
      <c r="F70" s="93"/>
      <c r="G70" s="94"/>
      <c r="H70" s="94"/>
      <c r="I70" s="357"/>
      <c r="J70" s="358"/>
      <c r="K70" s="94"/>
      <c r="L70" s="94"/>
      <c r="M70" s="60"/>
      <c r="N70" s="97"/>
      <c r="O70" s="359"/>
      <c r="P70" s="60"/>
      <c r="Q70" s="360"/>
      <c r="R70" s="360"/>
      <c r="S70" s="360"/>
      <c r="T70" s="60"/>
      <c r="U70" s="60"/>
      <c r="V70" s="60"/>
      <c r="W70" s="361"/>
      <c r="X70" s="357"/>
      <c r="Y70" s="358"/>
      <c r="Z70" s="97"/>
      <c r="AA70" s="60"/>
      <c r="AB70" s="454"/>
      <c r="AC70" s="454"/>
      <c r="AF70"/>
      <c r="AG70"/>
      <c r="AH70"/>
      <c r="AI70"/>
      <c r="AJ70"/>
      <c r="AK70"/>
      <c r="AL70"/>
    </row>
    <row r="71" spans="1:38">
      <c r="A71" s="356"/>
      <c r="B71" s="356"/>
      <c r="C71" s="60"/>
      <c r="D71" s="356"/>
      <c r="E71" s="60"/>
      <c r="F71" s="93"/>
      <c r="G71" s="94"/>
      <c r="H71" s="94"/>
      <c r="I71" s="357"/>
      <c r="J71" s="358"/>
      <c r="K71" s="94"/>
      <c r="L71" s="94"/>
      <c r="M71" s="60"/>
      <c r="N71" s="97"/>
      <c r="O71" s="359"/>
      <c r="P71" s="60"/>
      <c r="Q71" s="360"/>
      <c r="R71" s="360"/>
      <c r="S71" s="360"/>
      <c r="T71" s="60"/>
      <c r="U71" s="60"/>
      <c r="V71" s="60"/>
      <c r="W71" s="361"/>
      <c r="X71" s="357"/>
      <c r="Y71" s="358"/>
      <c r="Z71" s="97"/>
      <c r="AA71" s="60"/>
      <c r="AB71" s="454"/>
      <c r="AC71" s="454"/>
      <c r="AF71"/>
      <c r="AG71"/>
      <c r="AH71"/>
      <c r="AI71"/>
      <c r="AJ71"/>
      <c r="AK71"/>
      <c r="AL71"/>
    </row>
    <row r="72" spans="1:38">
      <c r="AF72"/>
      <c r="AG72"/>
      <c r="AH72"/>
      <c r="AI72"/>
      <c r="AJ72"/>
      <c r="AK72"/>
      <c r="AL72"/>
    </row>
    <row r="73" spans="1:38">
      <c r="AF73"/>
      <c r="AG73"/>
      <c r="AH73"/>
      <c r="AI73"/>
      <c r="AJ73"/>
      <c r="AK73"/>
      <c r="AL73"/>
    </row>
    <row r="74" spans="1:38">
      <c r="AF74"/>
      <c r="AG74"/>
      <c r="AH74"/>
      <c r="AI74"/>
      <c r="AJ74"/>
      <c r="AK74"/>
      <c r="AL74"/>
    </row>
    <row r="75" spans="1:38">
      <c r="AF75"/>
      <c r="AG75"/>
      <c r="AH75"/>
      <c r="AI75"/>
      <c r="AJ75"/>
      <c r="AK75"/>
      <c r="AL75"/>
    </row>
    <row r="76" spans="1:38">
      <c r="AF76"/>
      <c r="AG76"/>
      <c r="AH76"/>
      <c r="AI76"/>
      <c r="AJ76"/>
      <c r="AK76"/>
      <c r="AL76"/>
    </row>
    <row r="77" spans="1:38">
      <c r="AF77"/>
      <c r="AG77"/>
      <c r="AH77"/>
      <c r="AI77"/>
      <c r="AJ77"/>
      <c r="AK77"/>
      <c r="AL77"/>
    </row>
    <row r="78" spans="1:38">
      <c r="AF78"/>
      <c r="AG78"/>
      <c r="AH78"/>
      <c r="AI78"/>
      <c r="AJ78"/>
      <c r="AK78"/>
      <c r="AL78"/>
    </row>
    <row r="79" spans="1:38">
      <c r="AF79"/>
      <c r="AG79"/>
      <c r="AH79"/>
      <c r="AI79"/>
      <c r="AJ79"/>
      <c r="AK79"/>
      <c r="AL79"/>
    </row>
    <row r="80" spans="1: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row r="84" spans="32:38">
      <c r="AF84"/>
      <c r="AG84"/>
      <c r="AH84"/>
      <c r="AI84"/>
      <c r="AJ84"/>
      <c r="AK84"/>
      <c r="AL84"/>
    </row>
    <row r="85" spans="32:38">
      <c r="AF85"/>
      <c r="AG85"/>
      <c r="AH85"/>
      <c r="AI85"/>
      <c r="AJ85"/>
      <c r="AK85"/>
      <c r="AL85"/>
    </row>
    <row r="86" spans="32:38">
      <c r="AF86"/>
      <c r="AG86"/>
      <c r="AH86"/>
      <c r="AI86"/>
      <c r="AJ86"/>
      <c r="AK86"/>
      <c r="AL86"/>
    </row>
    <row r="87" spans="32:38">
      <c r="AF87"/>
      <c r="AG87"/>
      <c r="AH87"/>
      <c r="AI87"/>
      <c r="AJ87"/>
      <c r="AK87"/>
      <c r="AL87"/>
    </row>
    <row r="88" spans="32:38">
      <c r="AF88"/>
      <c r="AG88"/>
      <c r="AH88"/>
      <c r="AI88"/>
      <c r="AJ88"/>
      <c r="AK88"/>
      <c r="AL88"/>
    </row>
    <row r="89" spans="32:38">
      <c r="AF89"/>
      <c r="AG89"/>
      <c r="AH89"/>
      <c r="AI89"/>
      <c r="AJ89"/>
      <c r="AK89"/>
      <c r="AL89"/>
    </row>
    <row r="90" spans="32:38">
      <c r="AF90"/>
      <c r="AG90"/>
      <c r="AH90"/>
      <c r="AI90"/>
      <c r="AJ90"/>
      <c r="AK90"/>
      <c r="AL90"/>
    </row>
    <row r="91" spans="32:38">
      <c r="AF91"/>
      <c r="AG91"/>
      <c r="AH91"/>
      <c r="AI91"/>
      <c r="AJ91"/>
      <c r="AK91"/>
      <c r="AL91"/>
    </row>
    <row r="92" spans="32:38">
      <c r="AF92"/>
      <c r="AG92"/>
      <c r="AH92"/>
      <c r="AI92"/>
      <c r="AJ92"/>
      <c r="AK92"/>
      <c r="AL92"/>
    </row>
    <row r="93" spans="32:38">
      <c r="AF93"/>
      <c r="AG93"/>
      <c r="AH93"/>
      <c r="AI93"/>
      <c r="AJ93"/>
      <c r="AK93"/>
      <c r="AL93"/>
    </row>
    <row r="94" spans="32:38">
      <c r="AF94"/>
      <c r="AG94"/>
      <c r="AH94"/>
      <c r="AI94"/>
      <c r="AJ94"/>
      <c r="AK94"/>
      <c r="AL94"/>
    </row>
    <row r="95" spans="32:38">
      <c r="AF95"/>
      <c r="AG95"/>
      <c r="AH95"/>
      <c r="AI95"/>
      <c r="AJ95"/>
      <c r="AK95"/>
      <c r="AL95"/>
    </row>
    <row r="96" spans="32:38">
      <c r="AF96"/>
      <c r="AG96"/>
      <c r="AH96"/>
      <c r="AI96"/>
      <c r="AJ96"/>
      <c r="AK96"/>
      <c r="AL96"/>
    </row>
  </sheetData>
  <mergeCells count="23">
    <mergeCell ref="AG12:AH12"/>
    <mergeCell ref="AK12:AM12"/>
    <mergeCell ref="AF3:AH4"/>
    <mergeCell ref="AJ3:AL4"/>
    <mergeCell ref="AG5:AH5"/>
    <mergeCell ref="AK5:AL5"/>
    <mergeCell ref="AG6:AH6"/>
    <mergeCell ref="AK6:AL6"/>
    <mergeCell ref="AG7:AH7"/>
    <mergeCell ref="AG8:AH8"/>
    <mergeCell ref="AJ10:AM10"/>
    <mergeCell ref="AG11:AH11"/>
    <mergeCell ref="AK11:AM11"/>
    <mergeCell ref="AG17:AH17"/>
    <mergeCell ref="AJ17:AM17"/>
    <mergeCell ref="AG18:AH18"/>
    <mergeCell ref="AJ18:AM18"/>
    <mergeCell ref="AG13:AH13"/>
    <mergeCell ref="AK13:AM13"/>
    <mergeCell ref="AG14:AH14"/>
    <mergeCell ref="AK14:AM14"/>
    <mergeCell ref="AG15:AH15"/>
    <mergeCell ref="AK15:AM15"/>
  </mergeCells>
  <conditionalFormatting sqref="AA5:AA71">
    <cfRule type="containsText" dxfId="634" priority="1" operator="containsText" text="LOW MAY- ORDER">
      <formula>NOT(ISERROR(SEARCH("LOW MAY- ORDER",AA5)))</formula>
    </cfRule>
    <cfRule type="containsText" dxfId="633" priority="2" operator="containsText" text="HIGH">
      <formula>NOT(ISERROR(SEARCH("HIGH",AA5)))</formula>
    </cfRule>
    <cfRule type="containsText" dxfId="632" priority="3" operator="containsText" text="HIGH">
      <formula>NOT(ISERROR(SEARCH("HIGH",AA5)))</formula>
    </cfRule>
    <cfRule type="containsText" dxfId="631"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CD3A-0104-4DCF-A4DD-5D278B1F4EC2}">
  <sheetPr codeName="Sheet5">
    <tabColor theme="3" tint="0.39997558519241921"/>
  </sheetPr>
  <dimension ref="A1:AN75"/>
  <sheetViews>
    <sheetView showGridLines="0" topLeftCell="C1" zoomScale="79" zoomScaleNormal="70" workbookViewId="0">
      <selection activeCell="Z33" sqref="Z33"/>
    </sheetView>
  </sheetViews>
  <sheetFormatPr defaultColWidth="8.90625" defaultRowHeight="14.5"/>
  <cols>
    <col min="1" max="1" width="21.36328125" style="14" customWidth="1"/>
    <col min="2" max="2" width="13.6328125" style="14" customWidth="1"/>
    <col min="3" max="3" width="47.54296875" style="14" bestFit="1" customWidth="1"/>
    <col min="4" max="4" width="8.90625" style="14"/>
    <col min="5" max="5" width="9.36328125" style="14" customWidth="1"/>
    <col min="6" max="6" width="19.08984375" style="14" customWidth="1"/>
    <col min="7" max="7" width="23.08984375" style="14" customWidth="1"/>
    <col min="8" max="8" width="22.54296875" style="14" customWidth="1"/>
    <col min="9" max="9" width="16.453125" style="14" customWidth="1"/>
    <col min="10" max="10" width="9" style="14" bestFit="1" customWidth="1"/>
    <col min="11" max="11" width="15.36328125" style="14" customWidth="1"/>
    <col min="12" max="12" width="9" style="14" bestFit="1" customWidth="1"/>
    <col min="13" max="13" width="11.36328125" style="14" customWidth="1"/>
    <col min="14" max="14" width="12.81640625" style="14" customWidth="1"/>
    <col min="15" max="15" width="9" style="14" bestFit="1" customWidth="1"/>
    <col min="16" max="16" width="8.90625" style="14"/>
    <col min="17" max="17" width="11.54296875" style="14" customWidth="1"/>
    <col min="18" max="18" width="9" style="14" bestFit="1" customWidth="1"/>
    <col min="19" max="19" width="11.1796875" style="14" bestFit="1" customWidth="1"/>
    <col min="20" max="22" width="9" style="14" bestFit="1" customWidth="1"/>
    <col min="23" max="23" width="12" style="14" customWidth="1"/>
    <col min="24" max="24" width="9.1796875" style="14" bestFit="1" customWidth="1"/>
    <col min="25" max="26" width="9" style="14" bestFit="1" customWidth="1"/>
    <col min="27" max="27" width="30.08984375" style="14" customWidth="1"/>
    <col min="28" max="32" width="8.90625" style="14"/>
    <col min="33" max="33" width="18.54296875" style="14" customWidth="1"/>
    <col min="34" max="34" width="16" style="14" bestFit="1" customWidth="1"/>
    <col min="35" max="35" width="30" style="14" bestFit="1" customWidth="1"/>
    <col min="36" max="36" width="11.90625" style="14" bestFit="1" customWidth="1"/>
    <col min="37" max="37" width="12.54296875" style="14" bestFit="1" customWidth="1"/>
    <col min="38" max="38" width="9.453125" style="14" bestFit="1" customWidth="1"/>
    <col min="39" max="39" width="16.1796875" style="14" bestFit="1" customWidth="1"/>
    <col min="40" max="40" width="0.36328125" style="14" customWidth="1"/>
    <col min="41" max="16384" width="8.90625" style="14"/>
  </cols>
  <sheetData>
    <row r="1" spans="1:40" ht="15" thickBot="1">
      <c r="C1" s="116"/>
      <c r="F1" s="128">
        <f>SUM(F5:F50)</f>
        <v>41.739900000000077</v>
      </c>
      <c r="G1" s="129">
        <f t="shared" ref="G1:X1" si="0">SUM(G5:G50)</f>
        <v>3315.5319444444431</v>
      </c>
      <c r="H1" s="129">
        <f t="shared" si="0"/>
        <v>718352.09000000032</v>
      </c>
      <c r="I1" s="129">
        <f t="shared" si="0"/>
        <v>1313</v>
      </c>
      <c r="J1" s="129"/>
      <c r="K1" s="129"/>
      <c r="L1" s="129"/>
      <c r="M1" s="129">
        <f t="shared" si="0"/>
        <v>740</v>
      </c>
      <c r="N1" s="129"/>
      <c r="O1" s="129"/>
      <c r="P1" s="129">
        <f t="shared" si="0"/>
        <v>0</v>
      </c>
      <c r="Q1" s="129">
        <f t="shared" si="0"/>
        <v>150.70599747474742</v>
      </c>
      <c r="R1" s="129">
        <f t="shared" si="0"/>
        <v>1.8972681818181851</v>
      </c>
      <c r="S1" s="129">
        <f t="shared" si="0"/>
        <v>32652.367727272729</v>
      </c>
      <c r="T1" s="129"/>
      <c r="U1" s="129"/>
      <c r="V1" s="129"/>
      <c r="W1" s="130">
        <f t="shared" si="0"/>
        <v>2666.0581439393941</v>
      </c>
      <c r="X1" s="131">
        <f t="shared" si="0"/>
        <v>1955.3327651515151</v>
      </c>
      <c r="Y1" s="131">
        <f>SUM(Y5:Y50)</f>
        <v>19.102709088067733</v>
      </c>
    </row>
    <row r="2" spans="1:40">
      <c r="F2" s="31"/>
    </row>
    <row r="3" spans="1:40" ht="32.5" thickBot="1">
      <c r="AG3" s="558" t="s">
        <v>265</v>
      </c>
      <c r="AH3" s="558"/>
      <c r="AI3" s="558"/>
      <c r="AJ3" s="65"/>
      <c r="AK3" s="559" t="s">
        <v>264</v>
      </c>
      <c r="AL3" s="559"/>
      <c r="AM3" s="559"/>
      <c r="AN3" s="65"/>
    </row>
    <row r="4" spans="1:40" ht="46.5" thickBot="1">
      <c r="A4" s="122" t="s">
        <v>198</v>
      </c>
      <c r="B4" s="123" t="s">
        <v>9</v>
      </c>
      <c r="C4" s="123" t="s">
        <v>10</v>
      </c>
      <c r="D4" s="123" t="s">
        <v>11</v>
      </c>
      <c r="E4" s="123" t="s">
        <v>12</v>
      </c>
      <c r="F4" s="124" t="s">
        <v>263</v>
      </c>
      <c r="G4" s="125" t="s">
        <v>262</v>
      </c>
      <c r="H4" s="125" t="s">
        <v>261</v>
      </c>
      <c r="I4" s="125" t="s">
        <v>260</v>
      </c>
      <c r="J4" s="125" t="s">
        <v>259</v>
      </c>
      <c r="K4" s="125" t="s">
        <v>279</v>
      </c>
      <c r="L4" s="125" t="s">
        <v>257</v>
      </c>
      <c r="M4" s="123" t="s">
        <v>256</v>
      </c>
      <c r="N4" s="125" t="s">
        <v>255</v>
      </c>
      <c r="O4" s="125" t="s">
        <v>254</v>
      </c>
      <c r="P4" s="125" t="s">
        <v>13</v>
      </c>
      <c r="Q4" s="125" t="s">
        <v>280</v>
      </c>
      <c r="R4" s="125" t="s">
        <v>281</v>
      </c>
      <c r="S4" s="125" t="s">
        <v>282</v>
      </c>
      <c r="T4" s="125" t="s">
        <v>14</v>
      </c>
      <c r="U4" s="125" t="s">
        <v>204</v>
      </c>
      <c r="V4" s="125" t="s">
        <v>205</v>
      </c>
      <c r="W4" s="125" t="s">
        <v>17</v>
      </c>
      <c r="X4" s="125" t="s">
        <v>206</v>
      </c>
      <c r="Y4" s="125" t="s">
        <v>19</v>
      </c>
      <c r="Z4" s="125" t="s">
        <v>207</v>
      </c>
      <c r="AA4" s="126" t="s">
        <v>21</v>
      </c>
      <c r="AB4" s="127" t="s">
        <v>283</v>
      </c>
      <c r="AG4" s="558"/>
      <c r="AH4" s="558"/>
      <c r="AI4" s="558"/>
      <c r="AJ4" s="65"/>
      <c r="AK4" s="559"/>
      <c r="AL4" s="559"/>
      <c r="AM4" s="559"/>
      <c r="AN4" s="65"/>
    </row>
    <row r="5" spans="1:40" ht="15" thickBot="1">
      <c r="A5" s="58" t="s">
        <v>208</v>
      </c>
      <c r="B5" s="57" t="s">
        <v>32</v>
      </c>
      <c r="C5" s="56" t="s">
        <v>370</v>
      </c>
      <c r="D5" s="51" t="s">
        <v>23</v>
      </c>
      <c r="E5" s="56" t="s">
        <v>24</v>
      </c>
      <c r="F5" s="52">
        <v>9.8671500000000414</v>
      </c>
      <c r="G5" s="40">
        <v>609.08333333333337</v>
      </c>
      <c r="H5" s="40">
        <v>224981.91666666666</v>
      </c>
      <c r="I5" s="42">
        <v>15</v>
      </c>
      <c r="J5" s="52">
        <v>0.24299999999999999</v>
      </c>
      <c r="K5" s="40">
        <f t="shared" ref="K5:K50" si="1">I5*L5</f>
        <v>5540.6683540840058</v>
      </c>
      <c r="L5" s="40">
        <f t="shared" ref="L5:L50" si="2">H5/G5</f>
        <v>369.37789027226705</v>
      </c>
      <c r="M5" s="51">
        <v>4</v>
      </c>
      <c r="N5" s="48">
        <f t="shared" ref="N5:N50" si="3">F5/$F$1</f>
        <v>0.2363961101967188</v>
      </c>
      <c r="O5" s="54">
        <f>SUM($N$5:N5)</f>
        <v>0.2363961101967188</v>
      </c>
      <c r="P5" s="51" t="str">
        <f>IF(O5&lt;=50%,"A",IF(O5&lt;=80%,"B",IF(O5&lt;=100%,"C","")))</f>
        <v>A</v>
      </c>
      <c r="Q5" s="119">
        <f t="shared" ref="Q5:Q50" si="4">G5/22</f>
        <v>27.685606060606062</v>
      </c>
      <c r="R5" s="49">
        <f t="shared" ref="R5:R50" si="5">F5/22</f>
        <v>0.44850681818182009</v>
      </c>
      <c r="S5" s="49">
        <f t="shared" ref="S5:S50" si="6">H5/22</f>
        <v>10226.450757575758</v>
      </c>
      <c r="T5" s="51">
        <f>IF(P5="A",7,IF(P5="B",14,IF(P5="C",30,"")))</f>
        <v>7</v>
      </c>
      <c r="U5" s="51">
        <v>1</v>
      </c>
      <c r="V5" s="51">
        <f>U5+T5</f>
        <v>8</v>
      </c>
      <c r="W5" s="49">
        <f>V5*Q5</f>
        <v>221.4848484848485</v>
      </c>
      <c r="X5" s="40">
        <f t="shared" ref="X5:X50" si="7">IF(W5-I5&lt;=0,0,W5-I5)</f>
        <v>206.4848484848485</v>
      </c>
      <c r="Y5" s="41">
        <f t="shared" ref="Y5:Y49" si="8">X5/(G5/F5)</f>
        <v>3.3450545454545595</v>
      </c>
      <c r="Z5" s="48">
        <f t="shared" ref="Z5:Z50" si="9">I5/W5</f>
        <v>6.7724722944315224E-2</v>
      </c>
      <c r="AA5" s="87" t="str">
        <f>IF(AND(Z5&gt;=100%,Z5&lt;200%),"HIGH-DON’T ORDER",IF(Z5&gt;=200%,"VERY HIGH-DON’T ORDER",IF(AND(Z5&gt;=80%,Z5&lt;=100),"LOW MAY- ORDER","VERY LOW-ORDER URGENTLY")))</f>
        <v>VERY LOW-ORDER URGENTLY</v>
      </c>
      <c r="AB5" s="14">
        <f>W5*L5</f>
        <v>81811.606060606064</v>
      </c>
      <c r="AG5" s="63" t="s">
        <v>249</v>
      </c>
      <c r="AH5" s="553"/>
      <c r="AI5" s="553"/>
      <c r="AK5" s="25" t="s">
        <v>248</v>
      </c>
      <c r="AL5" s="543">
        <f ca="1">NOW()</f>
        <v>44990.660007407409</v>
      </c>
      <c r="AM5" s="544"/>
    </row>
    <row r="6" spans="1:40" ht="15" thickBot="1">
      <c r="A6" s="58" t="s">
        <v>208</v>
      </c>
      <c r="B6" s="57" t="s">
        <v>28</v>
      </c>
      <c r="C6" s="56" t="s">
        <v>368</v>
      </c>
      <c r="D6" s="51" t="s">
        <v>29</v>
      </c>
      <c r="E6" s="56" t="s">
        <v>30</v>
      </c>
      <c r="F6" s="52">
        <v>4.1983333333333457</v>
      </c>
      <c r="G6" s="40">
        <v>167.93333333333288</v>
      </c>
      <c r="H6" s="40">
        <v>33796.400000000089</v>
      </c>
      <c r="I6" s="346">
        <v>21</v>
      </c>
      <c r="J6" s="52">
        <v>0.53</v>
      </c>
      <c r="K6" s="40">
        <f t="shared" si="1"/>
        <v>4226.2270742358305</v>
      </c>
      <c r="L6" s="40">
        <f t="shared" si="2"/>
        <v>201.24890829694431</v>
      </c>
      <c r="M6" s="51">
        <v>5</v>
      </c>
      <c r="N6" s="48">
        <f t="shared" si="3"/>
        <v>0.10058321494141907</v>
      </c>
      <c r="O6" s="54">
        <f>SUM($N$5:N6)</f>
        <v>0.33697932513813789</v>
      </c>
      <c r="P6" s="51" t="str">
        <f t="shared" ref="P6:P50" si="10">IF(O6&lt;=50%,"A",IF(O6&lt;=80%,"B",IF(O6&lt;=100%,"C","")))</f>
        <v>A</v>
      </c>
      <c r="Q6" s="119">
        <f t="shared" si="4"/>
        <v>7.6333333333333124</v>
      </c>
      <c r="R6" s="49">
        <f t="shared" si="5"/>
        <v>0.19083333333333388</v>
      </c>
      <c r="S6" s="49">
        <f t="shared" si="6"/>
        <v>1536.2000000000041</v>
      </c>
      <c r="T6" s="51">
        <f t="shared" ref="T6:T50" si="11">IF(P6="A",7,IF(P6="B",14,IF(P6="C",30,"")))</f>
        <v>7</v>
      </c>
      <c r="U6" s="51">
        <v>1</v>
      </c>
      <c r="V6" s="51">
        <f t="shared" ref="V6:V50" si="12">U6+T6</f>
        <v>8</v>
      </c>
      <c r="W6" s="49">
        <f t="shared" ref="W6:W50" si="13">V6*Q6</f>
        <v>61.066666666666499</v>
      </c>
      <c r="X6" s="40">
        <f t="shared" si="7"/>
        <v>40.066666666666499</v>
      </c>
      <c r="Y6" s="41">
        <f t="shared" si="8"/>
        <v>1.0016666666666683</v>
      </c>
      <c r="Z6" s="48">
        <f t="shared" si="9"/>
        <v>0.34388646288209701</v>
      </c>
      <c r="AA6" s="87" t="str">
        <f t="shared" ref="AA6:AA50" si="14">IF(AND(Z6&gt;=100%,Z6&lt;200%),"HIGH-DON’T ORDER",IF(Z6&gt;=200%,"VERY HIGH-DON’T ORDER",IF(AND(Z6&gt;=80%,Z6&lt;=100),"LOW MAY- ORDER","VERY LOW-ORDER URGENTLY")))</f>
        <v>VERY LOW-ORDER URGENTLY</v>
      </c>
      <c r="AB6" s="14">
        <f t="shared" ref="AB6:AB50" si="15">W6*L6</f>
        <v>12289.600000000031</v>
      </c>
      <c r="AG6" s="63" t="s">
        <v>247</v>
      </c>
      <c r="AH6" s="553"/>
      <c r="AI6" s="553"/>
      <c r="AK6" s="25" t="s">
        <v>246</v>
      </c>
      <c r="AL6" s="541"/>
      <c r="AM6" s="542"/>
    </row>
    <row r="7" spans="1:40" ht="15" thickBot="1">
      <c r="A7" s="58" t="s">
        <v>208</v>
      </c>
      <c r="B7" s="57" t="s">
        <v>22</v>
      </c>
      <c r="C7" s="56" t="s">
        <v>386</v>
      </c>
      <c r="D7" s="51" t="s">
        <v>23</v>
      </c>
      <c r="E7" s="56" t="s">
        <v>24</v>
      </c>
      <c r="F7" s="52">
        <v>2.8063800000000039</v>
      </c>
      <c r="G7" s="40">
        <v>288.72222222222217</v>
      </c>
      <c r="H7" s="40">
        <v>52617.693333333205</v>
      </c>
      <c r="I7" s="346">
        <v>446</v>
      </c>
      <c r="J7" s="52">
        <v>4.3383599999999998</v>
      </c>
      <c r="K7" s="40">
        <f t="shared" si="1"/>
        <v>81280.516082355025</v>
      </c>
      <c r="L7" s="40">
        <f t="shared" si="2"/>
        <v>182.24330960169289</v>
      </c>
      <c r="M7" s="51">
        <v>12</v>
      </c>
      <c r="N7" s="48">
        <f t="shared" si="3"/>
        <v>6.7234947855648874E-2</v>
      </c>
      <c r="O7" s="54">
        <f>SUM($N$5:N7)</f>
        <v>0.40421427299378676</v>
      </c>
      <c r="P7" s="51" t="str">
        <f t="shared" si="10"/>
        <v>A</v>
      </c>
      <c r="Q7" s="119">
        <f t="shared" si="4"/>
        <v>13.123737373737372</v>
      </c>
      <c r="R7" s="49">
        <f t="shared" si="5"/>
        <v>0.12756272727272744</v>
      </c>
      <c r="S7" s="49">
        <f t="shared" si="6"/>
        <v>2391.7133333333277</v>
      </c>
      <c r="T7" s="51">
        <f t="shared" si="11"/>
        <v>7</v>
      </c>
      <c r="U7" s="51">
        <v>1</v>
      </c>
      <c r="V7" s="51">
        <f t="shared" si="12"/>
        <v>8</v>
      </c>
      <c r="W7" s="49">
        <f t="shared" si="13"/>
        <v>104.98989898989898</v>
      </c>
      <c r="X7" s="40">
        <f t="shared" si="7"/>
        <v>0</v>
      </c>
      <c r="Y7" s="41">
        <f t="shared" si="8"/>
        <v>0</v>
      </c>
      <c r="Z7" s="48">
        <f t="shared" si="9"/>
        <v>4.2480277082932467</v>
      </c>
      <c r="AA7" s="87" t="str">
        <f t="shared" si="14"/>
        <v>VERY HIGH-DON’T ORDER</v>
      </c>
      <c r="AB7" s="14">
        <f t="shared" si="15"/>
        <v>19133.706666666621</v>
      </c>
      <c r="AG7" s="63" t="s">
        <v>236</v>
      </c>
      <c r="AH7" s="553"/>
      <c r="AI7" s="553"/>
      <c r="AK7" s="25" t="s">
        <v>245</v>
      </c>
      <c r="AL7" s="64" t="str">
        <f>IF(BE1&gt;=35,"Trailer",IF(BE1&gt;=20,"Cargo","Will recommend to wait"))</f>
        <v>Will recommend to wait</v>
      </c>
      <c r="AM7" s="64"/>
    </row>
    <row r="8" spans="1:40" ht="15" thickBot="1">
      <c r="A8" s="58" t="s">
        <v>208</v>
      </c>
      <c r="B8" s="57" t="s">
        <v>55</v>
      </c>
      <c r="C8" s="56" t="s">
        <v>373</v>
      </c>
      <c r="D8" s="51" t="s">
        <v>23</v>
      </c>
      <c r="E8" s="56" t="s">
        <v>24</v>
      </c>
      <c r="F8" s="52">
        <v>2.7256633333333276</v>
      </c>
      <c r="G8" s="40">
        <v>262.02777777777777</v>
      </c>
      <c r="H8" s="40">
        <v>58170.166666666664</v>
      </c>
      <c r="I8" s="346">
        <v>0</v>
      </c>
      <c r="J8" s="52">
        <v>0</v>
      </c>
      <c r="K8" s="40">
        <f t="shared" si="1"/>
        <v>0</v>
      </c>
      <c r="L8" s="40">
        <f t="shared" si="2"/>
        <v>222</v>
      </c>
      <c r="M8" s="51">
        <v>12</v>
      </c>
      <c r="N8" s="48">
        <f t="shared" si="3"/>
        <v>6.5301146704551824E-2</v>
      </c>
      <c r="O8" s="54">
        <f>SUM($N$5:N8)</f>
        <v>0.4695154196983386</v>
      </c>
      <c r="P8" s="51" t="str">
        <f t="shared" si="10"/>
        <v>A</v>
      </c>
      <c r="Q8" s="119">
        <f t="shared" si="4"/>
        <v>11.910353535353535</v>
      </c>
      <c r="R8" s="49">
        <f t="shared" si="5"/>
        <v>0.12389378787878762</v>
      </c>
      <c r="S8" s="49">
        <f t="shared" si="6"/>
        <v>2644.0984848484845</v>
      </c>
      <c r="T8" s="51">
        <f t="shared" si="11"/>
        <v>7</v>
      </c>
      <c r="U8" s="51">
        <v>1</v>
      </c>
      <c r="V8" s="51">
        <f t="shared" si="12"/>
        <v>8</v>
      </c>
      <c r="W8" s="49">
        <f t="shared" si="13"/>
        <v>95.282828282828277</v>
      </c>
      <c r="X8" s="40">
        <f t="shared" si="7"/>
        <v>95.282828282828277</v>
      </c>
      <c r="Y8" s="41">
        <f t="shared" si="8"/>
        <v>0.99115030303030094</v>
      </c>
      <c r="Z8" s="48">
        <f t="shared" si="9"/>
        <v>0</v>
      </c>
      <c r="AA8" s="87" t="str">
        <f t="shared" si="14"/>
        <v>VERY LOW-ORDER URGENTLY</v>
      </c>
      <c r="AB8" s="14">
        <f t="shared" si="15"/>
        <v>21152.787878787876</v>
      </c>
      <c r="AG8" s="63" t="s">
        <v>244</v>
      </c>
      <c r="AH8" s="553"/>
      <c r="AI8" s="553"/>
      <c r="AJ8" s="17"/>
      <c r="AK8" s="17"/>
      <c r="AL8" s="17"/>
      <c r="AM8" s="17"/>
      <c r="AN8" s="16"/>
    </row>
    <row r="9" spans="1:40" ht="15" thickBot="1">
      <c r="A9" s="58" t="s">
        <v>208</v>
      </c>
      <c r="B9" s="57" t="s">
        <v>71</v>
      </c>
      <c r="C9" s="56" t="s">
        <v>372</v>
      </c>
      <c r="D9" s="51" t="s">
        <v>29</v>
      </c>
      <c r="E9" s="56" t="s">
        <v>63</v>
      </c>
      <c r="F9" s="52">
        <v>2.3355000000000086</v>
      </c>
      <c r="G9" s="40">
        <v>103.79999999999951</v>
      </c>
      <c r="H9" s="40">
        <v>21175.200000000001</v>
      </c>
      <c r="I9" s="346">
        <v>102</v>
      </c>
      <c r="J9" s="52">
        <v>2.3085</v>
      </c>
      <c r="K9" s="40">
        <f t="shared" si="1"/>
        <v>20808.000000000098</v>
      </c>
      <c r="L9" s="40">
        <f t="shared" si="2"/>
        <v>204.00000000000097</v>
      </c>
      <c r="M9" s="51">
        <v>5</v>
      </c>
      <c r="N9" s="48">
        <f t="shared" si="3"/>
        <v>5.5953655854470284E-2</v>
      </c>
      <c r="O9" s="54">
        <f>SUM($N$5:N9)</f>
        <v>0.52546907555280886</v>
      </c>
      <c r="P9" s="51" t="str">
        <f t="shared" si="10"/>
        <v>B</v>
      </c>
      <c r="Q9" s="119">
        <f t="shared" si="4"/>
        <v>4.7181818181817965</v>
      </c>
      <c r="R9" s="49">
        <f t="shared" si="5"/>
        <v>0.1061590909090913</v>
      </c>
      <c r="S9" s="49">
        <f t="shared" si="6"/>
        <v>962.5090909090909</v>
      </c>
      <c r="T9" s="51">
        <f t="shared" si="11"/>
        <v>14</v>
      </c>
      <c r="U9" s="51">
        <v>1</v>
      </c>
      <c r="V9" s="51">
        <f t="shared" si="12"/>
        <v>15</v>
      </c>
      <c r="W9" s="49">
        <f t="shared" si="13"/>
        <v>70.772727272726954</v>
      </c>
      <c r="X9" s="40">
        <f t="shared" si="7"/>
        <v>0</v>
      </c>
      <c r="Y9" s="41">
        <f t="shared" si="8"/>
        <v>0</v>
      </c>
      <c r="Z9" s="48">
        <f t="shared" si="9"/>
        <v>1.4412331406551124</v>
      </c>
      <c r="AA9" s="87" t="str">
        <f t="shared" si="14"/>
        <v>HIGH-DON’T ORDER</v>
      </c>
      <c r="AB9" s="14">
        <f t="shared" si="15"/>
        <v>14437.636363636368</v>
      </c>
      <c r="AG9" s="17"/>
      <c r="AH9" s="17"/>
      <c r="AI9" s="17"/>
      <c r="AJ9" s="17"/>
      <c r="AK9" s="17"/>
      <c r="AL9" s="17"/>
      <c r="AM9" s="17"/>
      <c r="AN9" s="16"/>
    </row>
    <row r="10" spans="1:40" ht="15" thickBot="1">
      <c r="A10" s="58" t="s">
        <v>208</v>
      </c>
      <c r="B10" s="57" t="s">
        <v>97</v>
      </c>
      <c r="C10" s="56" t="s">
        <v>369</v>
      </c>
      <c r="D10" s="51" t="s">
        <v>23</v>
      </c>
      <c r="E10" s="56" t="s">
        <v>24</v>
      </c>
      <c r="F10" s="52">
        <v>1.83</v>
      </c>
      <c r="G10" s="40">
        <v>81.333333333333329</v>
      </c>
      <c r="H10" s="40">
        <v>36083.333333333336</v>
      </c>
      <c r="I10" s="346">
        <v>128</v>
      </c>
      <c r="J10" s="52">
        <v>2.88</v>
      </c>
      <c r="K10" s="40">
        <f t="shared" si="1"/>
        <v>56786.885245901649</v>
      </c>
      <c r="L10" s="40">
        <f t="shared" si="2"/>
        <v>443.64754098360663</v>
      </c>
      <c r="M10" s="51">
        <v>1</v>
      </c>
      <c r="N10" s="48">
        <f t="shared" si="3"/>
        <v>4.3842941645763328E-2</v>
      </c>
      <c r="O10" s="54">
        <f>SUM($N$5:N10)</f>
        <v>0.56931201719857216</v>
      </c>
      <c r="P10" s="51" t="str">
        <f t="shared" si="10"/>
        <v>B</v>
      </c>
      <c r="Q10" s="119">
        <f t="shared" si="4"/>
        <v>3.6969696969696968</v>
      </c>
      <c r="R10" s="49">
        <f t="shared" si="5"/>
        <v>8.318181818181819E-2</v>
      </c>
      <c r="S10" s="49">
        <f t="shared" si="6"/>
        <v>1640.1515151515152</v>
      </c>
      <c r="T10" s="51">
        <f t="shared" si="11"/>
        <v>14</v>
      </c>
      <c r="U10" s="51">
        <v>1</v>
      </c>
      <c r="V10" s="51">
        <f t="shared" si="12"/>
        <v>15</v>
      </c>
      <c r="W10" s="49">
        <f t="shared" si="13"/>
        <v>55.454545454545453</v>
      </c>
      <c r="X10" s="40">
        <f t="shared" si="7"/>
        <v>0</v>
      </c>
      <c r="Y10" s="41">
        <f t="shared" si="8"/>
        <v>0</v>
      </c>
      <c r="Z10" s="48">
        <f t="shared" si="9"/>
        <v>2.3081967213114756</v>
      </c>
      <c r="AA10" s="87" t="str">
        <f t="shared" si="14"/>
        <v>VERY HIGH-DON’T ORDER</v>
      </c>
      <c r="AB10" s="14">
        <f t="shared" si="15"/>
        <v>24602.272727272732</v>
      </c>
      <c r="AG10" s="62" t="s">
        <v>243</v>
      </c>
      <c r="AH10" s="62"/>
      <c r="AI10" s="62"/>
      <c r="AJ10" s="17"/>
      <c r="AK10" s="555" t="s">
        <v>242</v>
      </c>
      <c r="AL10" s="555"/>
      <c r="AM10" s="555"/>
      <c r="AN10" s="555"/>
    </row>
    <row r="11" spans="1:40" ht="18" thickBot="1">
      <c r="A11" s="58" t="s">
        <v>208</v>
      </c>
      <c r="B11" s="57" t="s">
        <v>35</v>
      </c>
      <c r="C11" s="56" t="s">
        <v>375</v>
      </c>
      <c r="D11" s="51" t="s">
        <v>29</v>
      </c>
      <c r="E11" s="56" t="s">
        <v>30</v>
      </c>
      <c r="F11" s="52">
        <v>1.6666666666666672</v>
      </c>
      <c r="G11" s="40">
        <v>66.666666666666671</v>
      </c>
      <c r="H11" s="40">
        <v>13248</v>
      </c>
      <c r="I11" s="346">
        <v>40</v>
      </c>
      <c r="J11" s="52">
        <v>1</v>
      </c>
      <c r="K11" s="40">
        <f t="shared" si="1"/>
        <v>7948.8</v>
      </c>
      <c r="L11" s="40">
        <f t="shared" si="2"/>
        <v>198.72</v>
      </c>
      <c r="M11" s="51">
        <v>1</v>
      </c>
      <c r="N11" s="48">
        <f t="shared" si="3"/>
        <v>3.9929819349511238E-2</v>
      </c>
      <c r="O11" s="54">
        <f>SUM($N$5:N11)</f>
        <v>0.60924183654808339</v>
      </c>
      <c r="P11" s="51" t="str">
        <f t="shared" si="10"/>
        <v>B</v>
      </c>
      <c r="Q11" s="119">
        <f t="shared" si="4"/>
        <v>3.0303030303030307</v>
      </c>
      <c r="R11" s="49">
        <f t="shared" si="5"/>
        <v>7.5757575757575787E-2</v>
      </c>
      <c r="S11" s="49">
        <f t="shared" si="6"/>
        <v>602.18181818181813</v>
      </c>
      <c r="T11" s="51">
        <f t="shared" si="11"/>
        <v>14</v>
      </c>
      <c r="U11" s="51">
        <v>1</v>
      </c>
      <c r="V11" s="51">
        <f t="shared" si="12"/>
        <v>15</v>
      </c>
      <c r="W11" s="49">
        <f t="shared" si="13"/>
        <v>45.45454545454546</v>
      </c>
      <c r="X11" s="40">
        <f t="shared" si="7"/>
        <v>5.4545454545454604</v>
      </c>
      <c r="Y11" s="41">
        <f t="shared" si="8"/>
        <v>0.13636363636363652</v>
      </c>
      <c r="Z11" s="48">
        <f t="shared" si="9"/>
        <v>0.87999999999999989</v>
      </c>
      <c r="AA11" s="87" t="str">
        <f t="shared" si="14"/>
        <v>LOW MAY- ORDER</v>
      </c>
      <c r="AB11" s="14">
        <f t="shared" si="15"/>
        <v>9032.7272727272739</v>
      </c>
      <c r="AG11" s="17" t="s">
        <v>239</v>
      </c>
      <c r="AH11" s="560" t="str">
        <f>A7</f>
        <v>Distribution &amp; Co. Ltd</v>
      </c>
      <c r="AI11" s="560"/>
      <c r="AJ11" s="17"/>
      <c r="AK11" s="17" t="s">
        <v>241</v>
      </c>
      <c r="AL11" s="551"/>
      <c r="AM11" s="551"/>
      <c r="AN11" s="551"/>
    </row>
    <row r="12" spans="1:40" ht="15" thickBot="1">
      <c r="A12" s="58" t="s">
        <v>208</v>
      </c>
      <c r="B12" s="57" t="s">
        <v>88</v>
      </c>
      <c r="C12" s="56" t="s">
        <v>382</v>
      </c>
      <c r="D12" s="51" t="s">
        <v>81</v>
      </c>
      <c r="E12" s="56" t="s">
        <v>30</v>
      </c>
      <c r="F12" s="52">
        <v>1.649999999999995</v>
      </c>
      <c r="G12" s="40">
        <v>110</v>
      </c>
      <c r="H12" s="40">
        <v>29094.666666666668</v>
      </c>
      <c r="I12" s="346">
        <v>0</v>
      </c>
      <c r="J12" s="52">
        <v>0</v>
      </c>
      <c r="K12" s="40">
        <f t="shared" si="1"/>
        <v>0</v>
      </c>
      <c r="L12" s="40">
        <f t="shared" si="2"/>
        <v>264.4969696969697</v>
      </c>
      <c r="M12" s="51">
        <v>1</v>
      </c>
      <c r="N12" s="48">
        <f t="shared" si="3"/>
        <v>3.9530521156015991E-2</v>
      </c>
      <c r="O12" s="54">
        <f>SUM($N$5:N12)</f>
        <v>0.64877235770409936</v>
      </c>
      <c r="P12" s="51" t="str">
        <f t="shared" si="10"/>
        <v>B</v>
      </c>
      <c r="Q12" s="119">
        <f t="shared" si="4"/>
        <v>5</v>
      </c>
      <c r="R12" s="49">
        <f t="shared" si="5"/>
        <v>7.4999999999999775E-2</v>
      </c>
      <c r="S12" s="49">
        <f t="shared" si="6"/>
        <v>1322.4848484848485</v>
      </c>
      <c r="T12" s="51">
        <f t="shared" si="11"/>
        <v>14</v>
      </c>
      <c r="U12" s="51">
        <v>1</v>
      </c>
      <c r="V12" s="51">
        <f t="shared" si="12"/>
        <v>15</v>
      </c>
      <c r="W12" s="49">
        <f t="shared" si="13"/>
        <v>75</v>
      </c>
      <c r="X12" s="40">
        <f t="shared" si="7"/>
        <v>75</v>
      </c>
      <c r="Y12" s="41">
        <f t="shared" si="8"/>
        <v>1.1249999999999967</v>
      </c>
      <c r="Z12" s="48">
        <f t="shared" si="9"/>
        <v>0</v>
      </c>
      <c r="AA12" s="87" t="str">
        <f t="shared" si="14"/>
        <v>VERY LOW-ORDER URGENTLY</v>
      </c>
      <c r="AB12" s="14">
        <f t="shared" si="15"/>
        <v>19837.272727272728</v>
      </c>
      <c r="AG12" s="17" t="s">
        <v>240</v>
      </c>
      <c r="AH12" s="551"/>
      <c r="AI12" s="551"/>
      <c r="AJ12" s="17"/>
      <c r="AK12" s="17" t="s">
        <v>239</v>
      </c>
      <c r="AL12" s="551"/>
      <c r="AM12" s="551"/>
      <c r="AN12" s="551"/>
    </row>
    <row r="13" spans="1:40" ht="15" thickBot="1">
      <c r="A13" s="58" t="s">
        <v>208</v>
      </c>
      <c r="B13" s="57" t="s">
        <v>59</v>
      </c>
      <c r="C13" s="56" t="s">
        <v>397</v>
      </c>
      <c r="D13" s="51" t="s">
        <v>23</v>
      </c>
      <c r="E13" s="56" t="s">
        <v>24</v>
      </c>
      <c r="F13" s="52">
        <v>1.4644800000000029</v>
      </c>
      <c r="G13" s="40">
        <v>150.66666666666666</v>
      </c>
      <c r="H13" s="40">
        <v>35008.633333333324</v>
      </c>
      <c r="I13" s="346">
        <v>0</v>
      </c>
      <c r="J13" s="52">
        <v>0</v>
      </c>
      <c r="K13" s="40">
        <f t="shared" si="1"/>
        <v>0</v>
      </c>
      <c r="L13" s="40">
        <f t="shared" si="2"/>
        <v>232.3581858407079</v>
      </c>
      <c r="M13" s="51">
        <v>6</v>
      </c>
      <c r="N13" s="48">
        <f t="shared" si="3"/>
        <v>3.5085853104583391E-2</v>
      </c>
      <c r="O13" s="54">
        <f>SUM($N$5:N13)</f>
        <v>0.6838582108086827</v>
      </c>
      <c r="P13" s="51" t="str">
        <f t="shared" si="10"/>
        <v>B</v>
      </c>
      <c r="Q13" s="119">
        <f t="shared" si="4"/>
        <v>6.8484848484848477</v>
      </c>
      <c r="R13" s="49">
        <f t="shared" si="5"/>
        <v>6.6567272727272864E-2</v>
      </c>
      <c r="S13" s="49">
        <f t="shared" si="6"/>
        <v>1591.3015151515146</v>
      </c>
      <c r="T13" s="51">
        <f t="shared" si="11"/>
        <v>14</v>
      </c>
      <c r="U13" s="51">
        <v>1</v>
      </c>
      <c r="V13" s="51">
        <f t="shared" si="12"/>
        <v>15</v>
      </c>
      <c r="W13" s="49">
        <f t="shared" si="13"/>
        <v>102.72727272727272</v>
      </c>
      <c r="X13" s="40">
        <f t="shared" si="7"/>
        <v>102.72727272727272</v>
      </c>
      <c r="Y13" s="41">
        <f t="shared" si="8"/>
        <v>0.9985090909090929</v>
      </c>
      <c r="Z13" s="48">
        <f t="shared" si="9"/>
        <v>0</v>
      </c>
      <c r="AA13" s="87" t="str">
        <f t="shared" si="14"/>
        <v>VERY LOW-ORDER URGENTLY</v>
      </c>
      <c r="AB13" s="14">
        <f t="shared" si="15"/>
        <v>23869.522727272721</v>
      </c>
      <c r="AG13" s="17" t="s">
        <v>238</v>
      </c>
      <c r="AH13" s="551" t="s">
        <v>284</v>
      </c>
      <c r="AI13" s="551"/>
      <c r="AJ13" s="17"/>
      <c r="AK13" s="17" t="s">
        <v>238</v>
      </c>
      <c r="AL13" s="551"/>
      <c r="AM13" s="551"/>
      <c r="AN13" s="551"/>
    </row>
    <row r="14" spans="1:40" ht="15" thickBot="1">
      <c r="A14" s="58" t="s">
        <v>208</v>
      </c>
      <c r="B14" s="57" t="s">
        <v>40</v>
      </c>
      <c r="C14" s="56" t="s">
        <v>433</v>
      </c>
      <c r="D14" s="51" t="s">
        <v>26</v>
      </c>
      <c r="E14" s="56" t="s">
        <v>27</v>
      </c>
      <c r="F14" s="52">
        <v>1.384543333333333</v>
      </c>
      <c r="G14" s="40">
        <v>221.88194444444449</v>
      </c>
      <c r="H14" s="40">
        <v>19973.106666666677</v>
      </c>
      <c r="I14" s="346">
        <v>0</v>
      </c>
      <c r="J14" s="52">
        <v>0</v>
      </c>
      <c r="K14" s="40">
        <f t="shared" si="1"/>
        <v>0</v>
      </c>
      <c r="L14" s="40">
        <f t="shared" si="2"/>
        <v>90.016818252949861</v>
      </c>
      <c r="M14" s="51">
        <v>48</v>
      </c>
      <c r="N14" s="48">
        <f t="shared" si="3"/>
        <v>3.3170739108942054E-2</v>
      </c>
      <c r="O14" s="54">
        <f>SUM($N$5:N14)</f>
        <v>0.71702894991762478</v>
      </c>
      <c r="P14" s="51" t="str">
        <f t="shared" si="10"/>
        <v>B</v>
      </c>
      <c r="Q14" s="119">
        <f t="shared" si="4"/>
        <v>10.085542929292931</v>
      </c>
      <c r="R14" s="49">
        <f t="shared" si="5"/>
        <v>6.2933787878787867E-2</v>
      </c>
      <c r="S14" s="49">
        <f t="shared" si="6"/>
        <v>907.86848484848531</v>
      </c>
      <c r="T14" s="51">
        <f t="shared" si="11"/>
        <v>14</v>
      </c>
      <c r="U14" s="51">
        <v>1</v>
      </c>
      <c r="V14" s="51">
        <f t="shared" si="12"/>
        <v>15</v>
      </c>
      <c r="W14" s="49">
        <f t="shared" si="13"/>
        <v>151.28314393939397</v>
      </c>
      <c r="X14" s="40">
        <f t="shared" si="7"/>
        <v>151.28314393939397</v>
      </c>
      <c r="Y14" s="41">
        <f t="shared" si="8"/>
        <v>0.94400681818181786</v>
      </c>
      <c r="Z14" s="48">
        <f t="shared" si="9"/>
        <v>0</v>
      </c>
      <c r="AA14" s="87" t="str">
        <f t="shared" si="14"/>
        <v>VERY LOW-ORDER URGENTLY</v>
      </c>
      <c r="AB14" s="14">
        <f t="shared" si="15"/>
        <v>13618.02727272728</v>
      </c>
      <c r="AG14" s="17" t="s">
        <v>237</v>
      </c>
      <c r="AH14" s="551"/>
      <c r="AI14" s="551"/>
      <c r="AJ14" s="17"/>
      <c r="AK14" s="17" t="s">
        <v>237</v>
      </c>
      <c r="AL14" s="551"/>
      <c r="AM14" s="551"/>
      <c r="AN14" s="551"/>
    </row>
    <row r="15" spans="1:40" ht="15" thickBot="1">
      <c r="A15" s="58" t="s">
        <v>208</v>
      </c>
      <c r="B15" s="57" t="s">
        <v>62</v>
      </c>
      <c r="C15" s="56" t="s">
        <v>428</v>
      </c>
      <c r="D15" s="51" t="s">
        <v>29</v>
      </c>
      <c r="E15" s="56" t="s">
        <v>63</v>
      </c>
      <c r="F15" s="52">
        <v>1.3499999999999985</v>
      </c>
      <c r="G15" s="40">
        <v>60</v>
      </c>
      <c r="H15" s="40">
        <v>12000</v>
      </c>
      <c r="I15" s="346">
        <v>65</v>
      </c>
      <c r="J15" s="52">
        <v>1.4624999999999999</v>
      </c>
      <c r="K15" s="40">
        <f t="shared" si="1"/>
        <v>13000</v>
      </c>
      <c r="L15" s="40">
        <f t="shared" si="2"/>
        <v>200</v>
      </c>
      <c r="M15" s="51">
        <v>1</v>
      </c>
      <c r="N15" s="48">
        <f t="shared" si="3"/>
        <v>3.2343153673104058E-2</v>
      </c>
      <c r="O15" s="54">
        <f>SUM($N$5:N15)</f>
        <v>0.74937210359072881</v>
      </c>
      <c r="P15" s="51" t="str">
        <f t="shared" si="10"/>
        <v>B</v>
      </c>
      <c r="Q15" s="119">
        <f t="shared" si="4"/>
        <v>2.7272727272727271</v>
      </c>
      <c r="R15" s="49">
        <f t="shared" si="5"/>
        <v>6.1363636363636294E-2</v>
      </c>
      <c r="S15" s="49">
        <f t="shared" si="6"/>
        <v>545.4545454545455</v>
      </c>
      <c r="T15" s="51">
        <f t="shared" si="11"/>
        <v>14</v>
      </c>
      <c r="U15" s="51">
        <v>1</v>
      </c>
      <c r="V15" s="51">
        <f t="shared" si="12"/>
        <v>15</v>
      </c>
      <c r="W15" s="49">
        <f t="shared" si="13"/>
        <v>40.909090909090907</v>
      </c>
      <c r="X15" s="40">
        <f t="shared" si="7"/>
        <v>0</v>
      </c>
      <c r="Y15" s="41">
        <f t="shared" si="8"/>
        <v>0</v>
      </c>
      <c r="Z15" s="48">
        <f t="shared" si="9"/>
        <v>1.588888888888889</v>
      </c>
      <c r="AA15" s="87" t="str">
        <f t="shared" si="14"/>
        <v>HIGH-DON’T ORDER</v>
      </c>
      <c r="AB15" s="14">
        <f t="shared" si="15"/>
        <v>8181.8181818181811</v>
      </c>
      <c r="AG15" s="17" t="s">
        <v>236</v>
      </c>
      <c r="AH15" s="551">
        <v>242136633</v>
      </c>
      <c r="AI15" s="551"/>
      <c r="AJ15" s="17"/>
      <c r="AK15" s="17" t="s">
        <v>236</v>
      </c>
      <c r="AL15" s="551"/>
      <c r="AM15" s="551"/>
      <c r="AN15" s="551"/>
    </row>
    <row r="16" spans="1:40" ht="15" thickBot="1">
      <c r="A16" s="58" t="s">
        <v>208</v>
      </c>
      <c r="B16" s="57" t="s">
        <v>33</v>
      </c>
      <c r="C16" s="56" t="s">
        <v>371</v>
      </c>
      <c r="D16" s="51" t="s">
        <v>23</v>
      </c>
      <c r="E16" s="56" t="s">
        <v>34</v>
      </c>
      <c r="F16" s="52">
        <v>1.2374999999999992</v>
      </c>
      <c r="G16" s="40">
        <v>55</v>
      </c>
      <c r="H16" s="40">
        <v>15653.333333333334</v>
      </c>
      <c r="I16" s="346">
        <v>0</v>
      </c>
      <c r="J16" s="52">
        <v>0</v>
      </c>
      <c r="K16" s="40">
        <f t="shared" si="1"/>
        <v>0</v>
      </c>
      <c r="L16" s="40">
        <f t="shared" si="2"/>
        <v>284.60606060606062</v>
      </c>
      <c r="M16" s="51">
        <v>1</v>
      </c>
      <c r="N16" s="48">
        <f t="shared" si="3"/>
        <v>2.9647890867012066E-2</v>
      </c>
      <c r="O16" s="54">
        <f>SUM($N$5:N16)</f>
        <v>0.77901999445774084</v>
      </c>
      <c r="P16" s="51" t="str">
        <f t="shared" si="10"/>
        <v>B</v>
      </c>
      <c r="Q16" s="119">
        <f t="shared" si="4"/>
        <v>2.5</v>
      </c>
      <c r="R16" s="49">
        <f t="shared" si="5"/>
        <v>5.624999999999996E-2</v>
      </c>
      <c r="S16" s="49">
        <f t="shared" si="6"/>
        <v>711.5151515151515</v>
      </c>
      <c r="T16" s="51">
        <f t="shared" si="11"/>
        <v>14</v>
      </c>
      <c r="U16" s="51">
        <v>1</v>
      </c>
      <c r="V16" s="51">
        <f t="shared" si="12"/>
        <v>15</v>
      </c>
      <c r="W16" s="49">
        <f t="shared" si="13"/>
        <v>37.5</v>
      </c>
      <c r="X16" s="40">
        <f t="shared" si="7"/>
        <v>37.5</v>
      </c>
      <c r="Y16" s="41">
        <f t="shared" si="8"/>
        <v>0.84374999999999944</v>
      </c>
      <c r="Z16" s="48">
        <f t="shared" si="9"/>
        <v>0</v>
      </c>
      <c r="AA16" s="87" t="str">
        <f t="shared" si="14"/>
        <v>VERY LOW-ORDER URGENTLY</v>
      </c>
      <c r="AB16" s="14">
        <f t="shared" si="15"/>
        <v>10672.727272727274</v>
      </c>
      <c r="AG16" s="17"/>
      <c r="AH16" s="17"/>
      <c r="AI16" s="17"/>
      <c r="AJ16" s="17"/>
      <c r="AK16" s="17"/>
      <c r="AL16" s="17"/>
      <c r="AM16" s="17"/>
      <c r="AN16" s="16"/>
    </row>
    <row r="17" spans="1:40" ht="15" thickBot="1">
      <c r="A17" s="58" t="s">
        <v>208</v>
      </c>
      <c r="B17" s="57" t="s">
        <v>43</v>
      </c>
      <c r="C17" s="56" t="s">
        <v>385</v>
      </c>
      <c r="D17" s="51" t="s">
        <v>23</v>
      </c>
      <c r="E17" s="56" t="s">
        <v>24</v>
      </c>
      <c r="F17" s="52">
        <v>1.2331233333333447</v>
      </c>
      <c r="G17" s="40">
        <v>151.78333333333339</v>
      </c>
      <c r="H17" s="40">
        <v>27411.649999999998</v>
      </c>
      <c r="I17" s="346">
        <v>208</v>
      </c>
      <c r="J17" s="52">
        <v>1.6847999999999999</v>
      </c>
      <c r="K17" s="40">
        <f t="shared" si="1"/>
        <v>37564.22444273634</v>
      </c>
      <c r="L17" s="40">
        <f t="shared" si="2"/>
        <v>180.59723289777088</v>
      </c>
      <c r="M17" s="51">
        <v>20</v>
      </c>
      <c r="N17" s="48">
        <f t="shared" si="3"/>
        <v>2.9543035161400541E-2</v>
      </c>
      <c r="O17" s="54">
        <f>SUM($N$5:N17)</f>
        <v>0.80856302961914139</v>
      </c>
      <c r="P17" s="51" t="str">
        <f t="shared" si="10"/>
        <v>C</v>
      </c>
      <c r="Q17" s="119">
        <f t="shared" si="4"/>
        <v>6.8992424242424271</v>
      </c>
      <c r="R17" s="49">
        <f t="shared" si="5"/>
        <v>5.6051060606061125E-2</v>
      </c>
      <c r="S17" s="49">
        <f t="shared" si="6"/>
        <v>1245.9840909090908</v>
      </c>
      <c r="T17" s="51">
        <f t="shared" si="11"/>
        <v>30</v>
      </c>
      <c r="U17" s="51">
        <v>1</v>
      </c>
      <c r="V17" s="51">
        <f t="shared" si="12"/>
        <v>31</v>
      </c>
      <c r="W17" s="49">
        <f t="shared" si="13"/>
        <v>213.87651515151524</v>
      </c>
      <c r="X17" s="40">
        <f t="shared" si="7"/>
        <v>5.8765151515152354</v>
      </c>
      <c r="Y17" s="41">
        <f t="shared" si="8"/>
        <v>4.7742184816209746E-2</v>
      </c>
      <c r="Z17" s="48">
        <f t="shared" si="9"/>
        <v>0.97252379417463308</v>
      </c>
      <c r="AA17" s="87" t="str">
        <f t="shared" si="14"/>
        <v>LOW MAY- ORDER</v>
      </c>
      <c r="AB17" s="14">
        <f t="shared" si="15"/>
        <v>38625.506818181821</v>
      </c>
      <c r="AG17" s="61" t="s">
        <v>235</v>
      </c>
      <c r="AH17" s="555" t="s">
        <v>234</v>
      </c>
      <c r="AI17" s="555"/>
      <c r="AJ17" s="61" t="s">
        <v>233</v>
      </c>
      <c r="AK17" s="555" t="s">
        <v>232</v>
      </c>
      <c r="AL17" s="555"/>
      <c r="AM17" s="555"/>
      <c r="AN17" s="555"/>
    </row>
    <row r="18" spans="1:40" ht="15" thickBot="1">
      <c r="A18" s="58" t="s">
        <v>208</v>
      </c>
      <c r="B18" s="57" t="s">
        <v>25</v>
      </c>
      <c r="C18" s="56" t="s">
        <v>383</v>
      </c>
      <c r="D18" s="51" t="s">
        <v>26</v>
      </c>
      <c r="E18" s="56" t="s">
        <v>27</v>
      </c>
      <c r="F18" s="52">
        <v>1.0463999999999998</v>
      </c>
      <c r="G18" s="40">
        <v>217.99999999999997</v>
      </c>
      <c r="H18" s="40">
        <v>14823.226666666662</v>
      </c>
      <c r="I18" s="346">
        <v>0</v>
      </c>
      <c r="J18" s="52">
        <v>0</v>
      </c>
      <c r="K18" s="40">
        <f t="shared" si="1"/>
        <v>0</v>
      </c>
      <c r="L18" s="40">
        <f t="shared" si="2"/>
        <v>67.996452599388363</v>
      </c>
      <c r="M18" s="51">
        <v>24</v>
      </c>
      <c r="N18" s="48">
        <f t="shared" si="3"/>
        <v>2.5069537780397121E-2</v>
      </c>
      <c r="O18" s="54">
        <f>SUM($N$5:N18)</f>
        <v>0.8336325673995385</v>
      </c>
      <c r="P18" s="51" t="str">
        <f t="shared" si="10"/>
        <v>C</v>
      </c>
      <c r="Q18" s="119">
        <f t="shared" si="4"/>
        <v>9.9090909090909083</v>
      </c>
      <c r="R18" s="49">
        <f t="shared" si="5"/>
        <v>4.7563636363636357E-2</v>
      </c>
      <c r="S18" s="49">
        <f t="shared" si="6"/>
        <v>673.78303030303005</v>
      </c>
      <c r="T18" s="51">
        <f t="shared" si="11"/>
        <v>30</v>
      </c>
      <c r="U18" s="51">
        <v>1</v>
      </c>
      <c r="V18" s="51">
        <f t="shared" si="12"/>
        <v>31</v>
      </c>
      <c r="W18" s="49">
        <f t="shared" si="13"/>
        <v>307.18181818181813</v>
      </c>
      <c r="X18" s="40">
        <f t="shared" si="7"/>
        <v>307.18181818181813</v>
      </c>
      <c r="Y18" s="41">
        <f t="shared" si="8"/>
        <v>1.4744727272727269</v>
      </c>
      <c r="Z18" s="48">
        <f t="shared" si="9"/>
        <v>0</v>
      </c>
      <c r="AA18" s="87" t="str">
        <f t="shared" si="14"/>
        <v>VERY LOW-ORDER URGENTLY</v>
      </c>
      <c r="AB18" s="14">
        <f t="shared" si="15"/>
        <v>20887.27393939393</v>
      </c>
      <c r="AG18" s="25"/>
      <c r="AH18" s="552"/>
      <c r="AI18" s="552"/>
      <c r="AJ18" s="25"/>
      <c r="AK18" s="552"/>
      <c r="AL18" s="552"/>
      <c r="AM18" s="552"/>
      <c r="AN18" s="552"/>
    </row>
    <row r="19" spans="1:40" ht="15" thickBot="1">
      <c r="A19" s="58" t="s">
        <v>208</v>
      </c>
      <c r="B19" s="57" t="s">
        <v>193</v>
      </c>
      <c r="C19" s="56" t="s">
        <v>439</v>
      </c>
      <c r="D19" s="51" t="s">
        <v>23</v>
      </c>
      <c r="E19" s="56" t="s">
        <v>24</v>
      </c>
      <c r="F19" s="52">
        <v>0.96764999999999846</v>
      </c>
      <c r="G19" s="40">
        <v>89.597222222222229</v>
      </c>
      <c r="H19" s="40">
        <v>23440.1566666666</v>
      </c>
      <c r="I19" s="346">
        <v>138</v>
      </c>
      <c r="J19" s="52">
        <v>1.4949000000000001</v>
      </c>
      <c r="K19" s="40">
        <f t="shared" si="1"/>
        <v>36103.146278096312</v>
      </c>
      <c r="L19" s="40">
        <f t="shared" si="2"/>
        <v>261.61700201519068</v>
      </c>
      <c r="M19" s="51">
        <v>24</v>
      </c>
      <c r="N19" s="48">
        <f t="shared" si="3"/>
        <v>2.3182853816132686E-2</v>
      </c>
      <c r="O19" s="54">
        <f>SUM($N$5:N19)</f>
        <v>0.85681542121567122</v>
      </c>
      <c r="P19" s="51" t="str">
        <f t="shared" si="10"/>
        <v>C</v>
      </c>
      <c r="Q19" s="119">
        <f t="shared" si="4"/>
        <v>4.0726010101010104</v>
      </c>
      <c r="R19" s="49">
        <f t="shared" si="5"/>
        <v>4.3984090909090841E-2</v>
      </c>
      <c r="S19" s="49">
        <f t="shared" si="6"/>
        <v>1065.4616666666636</v>
      </c>
      <c r="T19" s="51">
        <f t="shared" si="11"/>
        <v>30</v>
      </c>
      <c r="U19" s="51">
        <v>1</v>
      </c>
      <c r="V19" s="51">
        <f t="shared" si="12"/>
        <v>31</v>
      </c>
      <c r="W19" s="49">
        <f t="shared" si="13"/>
        <v>126.25063131313132</v>
      </c>
      <c r="X19" s="40">
        <f t="shared" si="7"/>
        <v>0</v>
      </c>
      <c r="Y19" s="41">
        <f t="shared" si="8"/>
        <v>0</v>
      </c>
      <c r="Z19" s="48">
        <f t="shared" si="9"/>
        <v>1.0930638410649012</v>
      </c>
      <c r="AA19" s="87" t="str">
        <f t="shared" si="14"/>
        <v>HIGH-DON’T ORDER</v>
      </c>
      <c r="AB19" s="14">
        <f t="shared" si="15"/>
        <v>33029.311666666574</v>
      </c>
      <c r="AG19" s="352" t="s">
        <v>21</v>
      </c>
      <c r="AH19" s="341" t="s">
        <v>270</v>
      </c>
    </row>
    <row r="20" spans="1:40" ht="15" thickBot="1">
      <c r="A20" s="58" t="s">
        <v>208</v>
      </c>
      <c r="B20" s="57" t="s">
        <v>45</v>
      </c>
      <c r="C20" s="56" t="s">
        <v>408</v>
      </c>
      <c r="D20" s="51" t="s">
        <v>29</v>
      </c>
      <c r="E20" s="56" t="s">
        <v>42</v>
      </c>
      <c r="F20" s="52">
        <v>0.7574999999999994</v>
      </c>
      <c r="G20" s="40">
        <v>33.6666666666667</v>
      </c>
      <c r="H20" s="40">
        <v>5974.0000000000036</v>
      </c>
      <c r="I20" s="346">
        <v>0</v>
      </c>
      <c r="J20" s="52">
        <v>0</v>
      </c>
      <c r="K20" s="40">
        <f t="shared" si="1"/>
        <v>0</v>
      </c>
      <c r="L20" s="40">
        <f t="shared" si="2"/>
        <v>177.44554455445538</v>
      </c>
      <c r="M20" s="51">
        <v>5</v>
      </c>
      <c r="N20" s="48">
        <f t="shared" si="3"/>
        <v>1.8148102894352838E-2</v>
      </c>
      <c r="O20" s="54">
        <f>SUM($N$5:N20)</f>
        <v>0.87496352411002409</v>
      </c>
      <c r="P20" s="51" t="str">
        <f t="shared" si="10"/>
        <v>C</v>
      </c>
      <c r="Q20" s="119">
        <f t="shared" si="4"/>
        <v>1.5303030303030318</v>
      </c>
      <c r="R20" s="49">
        <f t="shared" si="5"/>
        <v>3.4431818181818154E-2</v>
      </c>
      <c r="S20" s="49">
        <f t="shared" si="6"/>
        <v>271.54545454545473</v>
      </c>
      <c r="T20" s="51">
        <f t="shared" si="11"/>
        <v>30</v>
      </c>
      <c r="U20" s="51">
        <v>1</v>
      </c>
      <c r="V20" s="51">
        <f t="shared" si="12"/>
        <v>31</v>
      </c>
      <c r="W20" s="49">
        <f t="shared" si="13"/>
        <v>47.439393939393987</v>
      </c>
      <c r="X20" s="40">
        <f t="shared" si="7"/>
        <v>47.439393939393987</v>
      </c>
      <c r="Y20" s="41">
        <f t="shared" si="8"/>
        <v>1.067386363636363</v>
      </c>
      <c r="Z20" s="48">
        <f t="shared" si="9"/>
        <v>0</v>
      </c>
      <c r="AA20" s="87" t="str">
        <f t="shared" si="14"/>
        <v>VERY LOW-ORDER URGENTLY</v>
      </c>
      <c r="AB20" s="14">
        <f t="shared" si="15"/>
        <v>8417.9090909090955</v>
      </c>
    </row>
    <row r="21" spans="1:40" ht="15" thickBot="1">
      <c r="A21" s="58" t="s">
        <v>208</v>
      </c>
      <c r="B21" s="57" t="s">
        <v>153</v>
      </c>
      <c r="C21" s="56" t="s">
        <v>430</v>
      </c>
      <c r="D21" s="51" t="s">
        <v>23</v>
      </c>
      <c r="E21" s="56" t="s">
        <v>34</v>
      </c>
      <c r="F21" s="52">
        <v>0.67949999999999922</v>
      </c>
      <c r="G21" s="40">
        <v>37.75</v>
      </c>
      <c r="H21" s="40">
        <v>12998</v>
      </c>
      <c r="I21" s="346">
        <v>0</v>
      </c>
      <c r="J21" s="52">
        <v>0</v>
      </c>
      <c r="K21" s="40">
        <f t="shared" si="1"/>
        <v>0</v>
      </c>
      <c r="L21" s="40">
        <f t="shared" si="2"/>
        <v>344.31788079470198</v>
      </c>
      <c r="M21" s="51">
        <v>4</v>
      </c>
      <c r="N21" s="48">
        <f t="shared" si="3"/>
        <v>1.6279387348795707E-2</v>
      </c>
      <c r="O21" s="54">
        <f>SUM($N$5:N21)</f>
        <v>0.89124291145881984</v>
      </c>
      <c r="P21" s="51" t="str">
        <f t="shared" si="10"/>
        <v>C</v>
      </c>
      <c r="Q21" s="119">
        <f t="shared" si="4"/>
        <v>1.7159090909090908</v>
      </c>
      <c r="R21" s="49">
        <f t="shared" si="5"/>
        <v>3.0886363636363601E-2</v>
      </c>
      <c r="S21" s="49">
        <f t="shared" si="6"/>
        <v>590.81818181818187</v>
      </c>
      <c r="T21" s="51">
        <f t="shared" si="11"/>
        <v>30</v>
      </c>
      <c r="U21" s="51">
        <v>1</v>
      </c>
      <c r="V21" s="51">
        <f t="shared" si="12"/>
        <v>31</v>
      </c>
      <c r="W21" s="49">
        <f t="shared" si="13"/>
        <v>53.193181818181813</v>
      </c>
      <c r="X21" s="40">
        <f t="shared" si="7"/>
        <v>53.193181818181813</v>
      </c>
      <c r="Y21" s="41">
        <f t="shared" si="8"/>
        <v>0.95747727272727146</v>
      </c>
      <c r="Z21" s="48">
        <f t="shared" si="9"/>
        <v>0</v>
      </c>
      <c r="AA21" s="87" t="str">
        <f t="shared" si="14"/>
        <v>VERY LOW-ORDER URGENTLY</v>
      </c>
      <c r="AB21" s="14">
        <f t="shared" si="15"/>
        <v>18315.363636363632</v>
      </c>
      <c r="AG21"/>
      <c r="AH21"/>
      <c r="AI21"/>
      <c r="AJ21" s="352" t="s">
        <v>230</v>
      </c>
      <c r="AK21"/>
      <c r="AL21"/>
      <c r="AM21"/>
    </row>
    <row r="22" spans="1:40" ht="23.5" thickBot="1">
      <c r="A22" s="58" t="s">
        <v>208</v>
      </c>
      <c r="B22" s="57" t="s">
        <v>74</v>
      </c>
      <c r="C22" s="56" t="s">
        <v>432</v>
      </c>
      <c r="D22" s="51" t="s">
        <v>52</v>
      </c>
      <c r="E22" s="56" t="s">
        <v>24</v>
      </c>
      <c r="F22" s="52">
        <v>0.63092999999999944</v>
      </c>
      <c r="G22" s="40">
        <v>63.5</v>
      </c>
      <c r="H22" s="40">
        <v>16722</v>
      </c>
      <c r="I22" s="346">
        <v>5</v>
      </c>
      <c r="J22" s="52">
        <v>4.965E-2</v>
      </c>
      <c r="K22" s="40">
        <f t="shared" si="1"/>
        <v>1316.6929133858266</v>
      </c>
      <c r="L22" s="40">
        <f t="shared" si="2"/>
        <v>263.33858267716533</v>
      </c>
      <c r="M22" s="51">
        <v>6</v>
      </c>
      <c r="N22" s="48">
        <f t="shared" si="3"/>
        <v>1.5115752553312257E-2</v>
      </c>
      <c r="O22" s="54">
        <f>SUM($N$5:N22)</f>
        <v>0.90635866401213205</v>
      </c>
      <c r="P22" s="51" t="str">
        <f t="shared" si="10"/>
        <v>C</v>
      </c>
      <c r="Q22" s="119">
        <f t="shared" si="4"/>
        <v>2.8863636363636362</v>
      </c>
      <c r="R22" s="49">
        <f t="shared" si="5"/>
        <v>2.8678636363636337E-2</v>
      </c>
      <c r="S22" s="49">
        <f t="shared" si="6"/>
        <v>760.09090909090912</v>
      </c>
      <c r="T22" s="51">
        <f t="shared" si="11"/>
        <v>30</v>
      </c>
      <c r="U22" s="51">
        <v>1</v>
      </c>
      <c r="V22" s="51">
        <f t="shared" si="12"/>
        <v>31</v>
      </c>
      <c r="W22" s="49">
        <f t="shared" si="13"/>
        <v>89.47727272727272</v>
      </c>
      <c r="X22" s="40">
        <f t="shared" si="7"/>
        <v>84.47727272727272</v>
      </c>
      <c r="Y22" s="41">
        <f t="shared" si="8"/>
        <v>0.83935819971367132</v>
      </c>
      <c r="Z22" s="48">
        <f t="shared" si="9"/>
        <v>5.5880111760223526E-2</v>
      </c>
      <c r="AA22" s="87" t="str">
        <f t="shared" si="14"/>
        <v>VERY LOW-ORDER URGENTLY</v>
      </c>
      <c r="AB22" s="14">
        <f t="shared" si="15"/>
        <v>23562.818181818177</v>
      </c>
      <c r="AG22" s="137" t="s">
        <v>11</v>
      </c>
      <c r="AH22" s="137" t="s">
        <v>9</v>
      </c>
      <c r="AI22" s="137" t="s">
        <v>10</v>
      </c>
      <c r="AJ22" s="138" t="s">
        <v>266</v>
      </c>
      <c r="AK22" s="138" t="s">
        <v>267</v>
      </c>
      <c r="AL22" s="138" t="s">
        <v>269</v>
      </c>
      <c r="AM22" s="138" t="s">
        <v>268</v>
      </c>
    </row>
    <row r="23" spans="1:40" ht="15" thickBot="1">
      <c r="A23" s="58" t="s">
        <v>208</v>
      </c>
      <c r="B23" s="57" t="s">
        <v>51</v>
      </c>
      <c r="C23" s="56" t="s">
        <v>431</v>
      </c>
      <c r="D23" s="51" t="s">
        <v>52</v>
      </c>
      <c r="E23" s="56" t="s">
        <v>30</v>
      </c>
      <c r="F23" s="52">
        <v>0.41665999999999959</v>
      </c>
      <c r="G23" s="40">
        <v>41.833333333333336</v>
      </c>
      <c r="H23" s="40">
        <v>11052</v>
      </c>
      <c r="I23" s="346">
        <v>0</v>
      </c>
      <c r="J23" s="52">
        <v>0</v>
      </c>
      <c r="K23" s="40">
        <f t="shared" si="1"/>
        <v>0</v>
      </c>
      <c r="L23" s="40">
        <f t="shared" si="2"/>
        <v>264.19123505976091</v>
      </c>
      <c r="M23" s="51">
        <v>12</v>
      </c>
      <c r="N23" s="48">
        <f t="shared" si="3"/>
        <v>9.9822951181003979E-3</v>
      </c>
      <c r="O23" s="54">
        <f>SUM($N$5:N23)</f>
        <v>0.9163409591302325</v>
      </c>
      <c r="P23" s="51" t="str">
        <f t="shared" si="10"/>
        <v>C</v>
      </c>
      <c r="Q23" s="119">
        <f t="shared" si="4"/>
        <v>1.9015151515151516</v>
      </c>
      <c r="R23" s="49">
        <f t="shared" si="5"/>
        <v>1.8939090909090892E-2</v>
      </c>
      <c r="S23" s="49">
        <f t="shared" si="6"/>
        <v>502.36363636363637</v>
      </c>
      <c r="T23" s="51">
        <f t="shared" si="11"/>
        <v>30</v>
      </c>
      <c r="U23" s="51">
        <v>1</v>
      </c>
      <c r="V23" s="51">
        <f t="shared" si="12"/>
        <v>31</v>
      </c>
      <c r="W23" s="49">
        <f t="shared" si="13"/>
        <v>58.946969696969703</v>
      </c>
      <c r="X23" s="40">
        <f t="shared" si="7"/>
        <v>58.946969696969703</v>
      </c>
      <c r="Y23" s="41">
        <f t="shared" si="8"/>
        <v>0.58711181818181757</v>
      </c>
      <c r="Z23" s="48">
        <f t="shared" si="9"/>
        <v>0</v>
      </c>
      <c r="AA23" s="87" t="str">
        <f t="shared" si="14"/>
        <v>VERY LOW-ORDER URGENTLY</v>
      </c>
      <c r="AB23" s="14">
        <f t="shared" si="15"/>
        <v>15573.272727272726</v>
      </c>
      <c r="AG23" s="363" t="s">
        <v>23</v>
      </c>
      <c r="AH23" s="363" t="s">
        <v>33</v>
      </c>
      <c r="AI23" s="341" t="s">
        <v>371</v>
      </c>
      <c r="AJ23" s="134">
        <v>0.84374999999999944</v>
      </c>
      <c r="AK23" s="135">
        <v>37.5</v>
      </c>
      <c r="AL23" s="136">
        <v>284.60606060606062</v>
      </c>
      <c r="AM23" s="132">
        <v>10672.727272727274</v>
      </c>
    </row>
    <row r="24" spans="1:40" ht="15" thickBot="1">
      <c r="A24" s="58" t="s">
        <v>208</v>
      </c>
      <c r="B24" s="57" t="s">
        <v>41</v>
      </c>
      <c r="C24" s="56" t="s">
        <v>400</v>
      </c>
      <c r="D24" s="51" t="s">
        <v>29</v>
      </c>
      <c r="E24" s="56" t="s">
        <v>42</v>
      </c>
      <c r="F24" s="52">
        <v>0.33749999999999991</v>
      </c>
      <c r="G24" s="40">
        <v>15</v>
      </c>
      <c r="H24" s="40">
        <v>2433.3333333333335</v>
      </c>
      <c r="I24" s="346">
        <v>0</v>
      </c>
      <c r="J24" s="52">
        <v>0</v>
      </c>
      <c r="K24" s="40">
        <f t="shared" si="1"/>
        <v>0</v>
      </c>
      <c r="L24" s="40">
        <f t="shared" si="2"/>
        <v>162.22222222222223</v>
      </c>
      <c r="M24" s="51">
        <v>1</v>
      </c>
      <c r="N24" s="48">
        <f t="shared" si="3"/>
        <v>8.0857884182760215E-3</v>
      </c>
      <c r="O24" s="54">
        <f>SUM($N$5:N24)</f>
        <v>0.92442674754850851</v>
      </c>
      <c r="P24" s="51" t="str">
        <f t="shared" si="10"/>
        <v>C</v>
      </c>
      <c r="Q24" s="119">
        <f t="shared" si="4"/>
        <v>0.68181818181818177</v>
      </c>
      <c r="R24" s="49">
        <f t="shared" si="5"/>
        <v>1.5340909090909087E-2</v>
      </c>
      <c r="S24" s="49">
        <f t="shared" si="6"/>
        <v>110.60606060606061</v>
      </c>
      <c r="T24" s="51">
        <f t="shared" si="11"/>
        <v>30</v>
      </c>
      <c r="U24" s="51">
        <v>1</v>
      </c>
      <c r="V24" s="51">
        <f t="shared" si="12"/>
        <v>31</v>
      </c>
      <c r="W24" s="49">
        <f t="shared" si="13"/>
        <v>21.136363636363633</v>
      </c>
      <c r="X24" s="40">
        <f t="shared" si="7"/>
        <v>21.136363636363633</v>
      </c>
      <c r="Y24" s="41">
        <f t="shared" si="8"/>
        <v>0.47556818181818161</v>
      </c>
      <c r="Z24" s="48">
        <f t="shared" si="9"/>
        <v>0</v>
      </c>
      <c r="AA24" s="87" t="str">
        <f t="shared" si="14"/>
        <v>VERY LOW-ORDER URGENTLY</v>
      </c>
      <c r="AB24" s="14">
        <f t="shared" si="15"/>
        <v>3428.7878787878785</v>
      </c>
      <c r="AG24" s="363"/>
      <c r="AH24" s="363" t="s">
        <v>91</v>
      </c>
      <c r="AI24" s="341" t="s">
        <v>396</v>
      </c>
      <c r="AJ24" s="134">
        <v>0.3906</v>
      </c>
      <c r="AK24" s="135">
        <v>36.166666666666671</v>
      </c>
      <c r="AL24" s="136">
        <v>182.53246753246754</v>
      </c>
      <c r="AM24" s="132">
        <v>6601.5909090909099</v>
      </c>
    </row>
    <row r="25" spans="1:40" ht="15" thickBot="1">
      <c r="A25" s="58" t="s">
        <v>208</v>
      </c>
      <c r="B25" s="57" t="s">
        <v>49</v>
      </c>
      <c r="C25" s="56" t="s">
        <v>447</v>
      </c>
      <c r="D25" s="51" t="s">
        <v>29</v>
      </c>
      <c r="E25" s="56" t="s">
        <v>34</v>
      </c>
      <c r="F25" s="52">
        <v>0.29099999999999959</v>
      </c>
      <c r="G25" s="40">
        <v>12.933333333333335</v>
      </c>
      <c r="H25" s="40">
        <v>2276.2666666666646</v>
      </c>
      <c r="I25" s="346">
        <v>0</v>
      </c>
      <c r="J25" s="52">
        <v>0</v>
      </c>
      <c r="K25" s="40">
        <f t="shared" si="1"/>
        <v>0</v>
      </c>
      <c r="L25" s="40">
        <f t="shared" si="2"/>
        <v>175.9999999999998</v>
      </c>
      <c r="M25" s="51">
        <v>5</v>
      </c>
      <c r="N25" s="48">
        <f t="shared" si="3"/>
        <v>6.9717464584246498E-3</v>
      </c>
      <c r="O25" s="54">
        <f>SUM($N$5:N25)</f>
        <v>0.9313984940069332</v>
      </c>
      <c r="P25" s="51" t="str">
        <f t="shared" si="10"/>
        <v>C</v>
      </c>
      <c r="Q25" s="119">
        <f t="shared" si="4"/>
        <v>0.587878787878788</v>
      </c>
      <c r="R25" s="49">
        <f t="shared" si="5"/>
        <v>1.3227272727272709E-2</v>
      </c>
      <c r="S25" s="49">
        <f t="shared" si="6"/>
        <v>103.46666666666657</v>
      </c>
      <c r="T25" s="51">
        <f t="shared" si="11"/>
        <v>30</v>
      </c>
      <c r="U25" s="51">
        <v>1</v>
      </c>
      <c r="V25" s="51">
        <f t="shared" si="12"/>
        <v>31</v>
      </c>
      <c r="W25" s="49">
        <f t="shared" si="13"/>
        <v>18.224242424242426</v>
      </c>
      <c r="X25" s="40">
        <f t="shared" si="7"/>
        <v>18.224242424242426</v>
      </c>
      <c r="Y25" s="41">
        <f t="shared" si="8"/>
        <v>0.41004545454545394</v>
      </c>
      <c r="Z25" s="48">
        <f t="shared" si="9"/>
        <v>0</v>
      </c>
      <c r="AA25" s="87" t="str">
        <f t="shared" si="14"/>
        <v>VERY LOW-ORDER URGENTLY</v>
      </c>
      <c r="AB25" s="14">
        <f t="shared" si="15"/>
        <v>3207.4666666666635</v>
      </c>
      <c r="AG25" s="363"/>
      <c r="AH25" s="143" t="s">
        <v>44</v>
      </c>
      <c r="AI25" s="341" t="s">
        <v>376</v>
      </c>
      <c r="AJ25" s="134">
        <v>7.3977272727272711E-2</v>
      </c>
      <c r="AK25" s="135">
        <v>3.2878787878787881</v>
      </c>
      <c r="AL25" s="136">
        <v>424.99999999999994</v>
      </c>
      <c r="AM25" s="132">
        <v>1397.3484848484848</v>
      </c>
    </row>
    <row r="26" spans="1:40" ht="15" thickBot="1">
      <c r="A26" s="58" t="s">
        <v>208</v>
      </c>
      <c r="B26" s="57" t="s">
        <v>77</v>
      </c>
      <c r="C26" s="56" t="s">
        <v>388</v>
      </c>
      <c r="D26" s="51" t="s">
        <v>23</v>
      </c>
      <c r="E26" s="56" t="s">
        <v>24</v>
      </c>
      <c r="F26" s="52">
        <v>0.27900000000000019</v>
      </c>
      <c r="G26" s="40">
        <v>31</v>
      </c>
      <c r="H26" s="40">
        <v>5922.333333333333</v>
      </c>
      <c r="I26" s="346">
        <v>0</v>
      </c>
      <c r="J26" s="52">
        <v>0</v>
      </c>
      <c r="K26" s="40">
        <f t="shared" si="1"/>
        <v>0</v>
      </c>
      <c r="L26" s="40">
        <f t="shared" si="2"/>
        <v>191.04301075268816</v>
      </c>
      <c r="M26" s="51">
        <v>1</v>
      </c>
      <c r="N26" s="48">
        <f t="shared" si="3"/>
        <v>6.6842517591081839E-3</v>
      </c>
      <c r="O26" s="54">
        <f>SUM($N$5:N26)</f>
        <v>0.93808274576604134</v>
      </c>
      <c r="P26" s="51" t="str">
        <f t="shared" si="10"/>
        <v>C</v>
      </c>
      <c r="Q26" s="119">
        <f t="shared" si="4"/>
        <v>1.4090909090909092</v>
      </c>
      <c r="R26" s="49">
        <f t="shared" si="5"/>
        <v>1.268181818181819E-2</v>
      </c>
      <c r="S26" s="49">
        <f t="shared" si="6"/>
        <v>269.19696969696969</v>
      </c>
      <c r="T26" s="51">
        <f t="shared" si="11"/>
        <v>30</v>
      </c>
      <c r="U26" s="51">
        <v>1</v>
      </c>
      <c r="V26" s="51">
        <f t="shared" si="12"/>
        <v>31</v>
      </c>
      <c r="W26" s="49">
        <f t="shared" si="13"/>
        <v>43.681818181818187</v>
      </c>
      <c r="X26" s="40">
        <f t="shared" si="7"/>
        <v>43.681818181818187</v>
      </c>
      <c r="Y26" s="41">
        <f t="shared" si="8"/>
        <v>0.39313636363636395</v>
      </c>
      <c r="Z26" s="48">
        <f t="shared" si="9"/>
        <v>0</v>
      </c>
      <c r="AA26" s="87" t="str">
        <f t="shared" si="14"/>
        <v>VERY LOW-ORDER URGENTLY</v>
      </c>
      <c r="AB26" s="14">
        <f t="shared" si="15"/>
        <v>8345.1060606060619</v>
      </c>
      <c r="AG26" s="363"/>
      <c r="AH26" s="363" t="s">
        <v>77</v>
      </c>
      <c r="AI26" s="341" t="s">
        <v>388</v>
      </c>
      <c r="AJ26" s="134">
        <v>0.39313636363636395</v>
      </c>
      <c r="AK26" s="135">
        <v>43.681818181818187</v>
      </c>
      <c r="AL26" s="136">
        <v>191.04301075268816</v>
      </c>
      <c r="AM26" s="132">
        <v>8345.1060606060619</v>
      </c>
    </row>
    <row r="27" spans="1:40" ht="15" thickBot="1">
      <c r="A27" s="58" t="s">
        <v>208</v>
      </c>
      <c r="B27" s="57" t="s">
        <v>91</v>
      </c>
      <c r="C27" s="56" t="s">
        <v>396</v>
      </c>
      <c r="D27" s="51" t="s">
        <v>23</v>
      </c>
      <c r="E27" s="56" t="s">
        <v>24</v>
      </c>
      <c r="F27" s="52">
        <v>0.27719999999999995</v>
      </c>
      <c r="G27" s="40">
        <v>25.666666666666668</v>
      </c>
      <c r="H27" s="40">
        <v>4685</v>
      </c>
      <c r="I27" s="346">
        <v>0</v>
      </c>
      <c r="J27" s="52">
        <v>0</v>
      </c>
      <c r="K27" s="40">
        <f t="shared" si="1"/>
        <v>0</v>
      </c>
      <c r="L27" s="40">
        <f t="shared" si="2"/>
        <v>182.53246753246754</v>
      </c>
      <c r="M27" s="51">
        <v>6</v>
      </c>
      <c r="N27" s="48">
        <f t="shared" si="3"/>
        <v>6.6411275542107061E-3</v>
      </c>
      <c r="O27" s="54">
        <f>SUM($N$5:N27)</f>
        <v>0.94472387332025209</v>
      </c>
      <c r="P27" s="51" t="str">
        <f t="shared" si="10"/>
        <v>C</v>
      </c>
      <c r="Q27" s="119">
        <f t="shared" si="4"/>
        <v>1.1666666666666667</v>
      </c>
      <c r="R27" s="49">
        <f t="shared" si="5"/>
        <v>1.2599999999999998E-2</v>
      </c>
      <c r="S27" s="49">
        <f t="shared" si="6"/>
        <v>212.95454545454547</v>
      </c>
      <c r="T27" s="51">
        <f t="shared" si="11"/>
        <v>30</v>
      </c>
      <c r="U27" s="51">
        <v>1</v>
      </c>
      <c r="V27" s="51">
        <f t="shared" si="12"/>
        <v>31</v>
      </c>
      <c r="W27" s="49">
        <f t="shared" si="13"/>
        <v>36.166666666666671</v>
      </c>
      <c r="X27" s="40">
        <f t="shared" si="7"/>
        <v>36.166666666666671</v>
      </c>
      <c r="Y27" s="41">
        <f t="shared" si="8"/>
        <v>0.3906</v>
      </c>
      <c r="Z27" s="48">
        <f t="shared" si="9"/>
        <v>0</v>
      </c>
      <c r="AA27" s="87" t="str">
        <f t="shared" si="14"/>
        <v>VERY LOW-ORDER URGENTLY</v>
      </c>
      <c r="AB27" s="14">
        <f t="shared" si="15"/>
        <v>6601.5909090909099</v>
      </c>
      <c r="AG27" s="363"/>
      <c r="AH27" s="363" t="s">
        <v>99</v>
      </c>
      <c r="AI27" s="341" t="s">
        <v>409</v>
      </c>
      <c r="AJ27" s="134">
        <v>0.26420727272727312</v>
      </c>
      <c r="AK27" s="135">
        <v>81.545454545454533</v>
      </c>
      <c r="AL27" s="136">
        <v>55.866666666666667</v>
      </c>
      <c r="AM27" s="132">
        <v>4723.272727272727</v>
      </c>
    </row>
    <row r="28" spans="1:40" ht="15" thickBot="1">
      <c r="A28" s="58" t="s">
        <v>208</v>
      </c>
      <c r="B28" s="57" t="s">
        <v>47</v>
      </c>
      <c r="C28" s="56" t="s">
        <v>427</v>
      </c>
      <c r="D28" s="51" t="s">
        <v>29</v>
      </c>
      <c r="E28" s="56" t="s">
        <v>48</v>
      </c>
      <c r="F28" s="52">
        <v>0.25649999999999995</v>
      </c>
      <c r="G28" s="40">
        <v>11.399999999999993</v>
      </c>
      <c r="H28" s="40">
        <v>1972.0000000000007</v>
      </c>
      <c r="I28" s="346">
        <v>0</v>
      </c>
      <c r="J28" s="52">
        <v>0</v>
      </c>
      <c r="K28" s="40">
        <f t="shared" si="1"/>
        <v>0</v>
      </c>
      <c r="L28" s="40">
        <f t="shared" si="2"/>
        <v>172.98245614035105</v>
      </c>
      <c r="M28" s="51">
        <v>5</v>
      </c>
      <c r="N28" s="48">
        <f t="shared" si="3"/>
        <v>6.1451991978897762E-3</v>
      </c>
      <c r="O28" s="54">
        <f>SUM($N$5:N28)</f>
        <v>0.9508690725181419</v>
      </c>
      <c r="P28" s="51" t="str">
        <f t="shared" si="10"/>
        <v>C</v>
      </c>
      <c r="Q28" s="119">
        <f t="shared" si="4"/>
        <v>0.51818181818181785</v>
      </c>
      <c r="R28" s="49">
        <f t="shared" si="5"/>
        <v>1.1659090909090907E-2</v>
      </c>
      <c r="S28" s="49">
        <f t="shared" si="6"/>
        <v>89.636363636363669</v>
      </c>
      <c r="T28" s="51">
        <f t="shared" si="11"/>
        <v>30</v>
      </c>
      <c r="U28" s="51">
        <v>1</v>
      </c>
      <c r="V28" s="51">
        <f t="shared" si="12"/>
        <v>31</v>
      </c>
      <c r="W28" s="49">
        <f t="shared" si="13"/>
        <v>16.063636363636352</v>
      </c>
      <c r="X28" s="40">
        <f t="shared" si="7"/>
        <v>16.063636363636352</v>
      </c>
      <c r="Y28" s="41">
        <f t="shared" si="8"/>
        <v>0.36143181818181802</v>
      </c>
      <c r="Z28" s="48">
        <f t="shared" si="9"/>
        <v>0</v>
      </c>
      <c r="AA28" s="87" t="str">
        <f t="shared" si="14"/>
        <v>VERY LOW-ORDER URGENTLY</v>
      </c>
      <c r="AB28" s="14">
        <f t="shared" si="15"/>
        <v>2778.7272727272734</v>
      </c>
      <c r="AG28" s="363"/>
      <c r="AH28" s="363" t="s">
        <v>95</v>
      </c>
      <c r="AI28" s="341" t="s">
        <v>426</v>
      </c>
      <c r="AJ28" s="134">
        <v>0.21457636363636368</v>
      </c>
      <c r="AK28" s="135">
        <v>66.227272727272691</v>
      </c>
      <c r="AL28" s="136">
        <v>74.003404255319211</v>
      </c>
      <c r="AM28" s="132">
        <v>4901.0436363636381</v>
      </c>
    </row>
    <row r="29" spans="1:40" ht="15" thickBot="1">
      <c r="A29" s="58" t="s">
        <v>208</v>
      </c>
      <c r="B29" s="57" t="s">
        <v>99</v>
      </c>
      <c r="C29" s="56" t="s">
        <v>409</v>
      </c>
      <c r="D29" s="51" t="s">
        <v>23</v>
      </c>
      <c r="E29" s="56" t="s">
        <v>24</v>
      </c>
      <c r="F29" s="52">
        <v>0.19440000000000032</v>
      </c>
      <c r="G29" s="40">
        <v>60</v>
      </c>
      <c r="H29" s="40">
        <v>3352</v>
      </c>
      <c r="I29" s="346">
        <v>3</v>
      </c>
      <c r="J29" s="52">
        <v>9.7200000000000012E-3</v>
      </c>
      <c r="K29" s="40">
        <f t="shared" si="1"/>
        <v>167.6</v>
      </c>
      <c r="L29" s="40">
        <f t="shared" si="2"/>
        <v>55.866666666666667</v>
      </c>
      <c r="M29" s="51">
        <v>72</v>
      </c>
      <c r="N29" s="48">
        <f t="shared" si="3"/>
        <v>4.657414128926997E-3</v>
      </c>
      <c r="O29" s="54">
        <f>SUM($N$5:N29)</f>
        <v>0.95552648664706885</v>
      </c>
      <c r="P29" s="51" t="str">
        <f t="shared" si="10"/>
        <v>C</v>
      </c>
      <c r="Q29" s="119">
        <f t="shared" si="4"/>
        <v>2.7272727272727271</v>
      </c>
      <c r="R29" s="49">
        <f t="shared" si="5"/>
        <v>8.8363636363636509E-3</v>
      </c>
      <c r="S29" s="49">
        <f t="shared" si="6"/>
        <v>152.36363636363637</v>
      </c>
      <c r="T29" s="51">
        <f t="shared" si="11"/>
        <v>30</v>
      </c>
      <c r="U29" s="51">
        <v>1</v>
      </c>
      <c r="V29" s="51">
        <f t="shared" si="12"/>
        <v>31</v>
      </c>
      <c r="W29" s="49">
        <f t="shared" si="13"/>
        <v>84.545454545454533</v>
      </c>
      <c r="X29" s="40">
        <f t="shared" si="7"/>
        <v>81.545454545454533</v>
      </c>
      <c r="Y29" s="41">
        <f t="shared" si="8"/>
        <v>0.26420727272727312</v>
      </c>
      <c r="Z29" s="48">
        <f t="shared" si="9"/>
        <v>3.5483870967741943E-2</v>
      </c>
      <c r="AA29" s="87" t="str">
        <f t="shared" si="14"/>
        <v>VERY LOW-ORDER URGENTLY</v>
      </c>
      <c r="AB29" s="14">
        <f t="shared" si="15"/>
        <v>4723.272727272727</v>
      </c>
      <c r="AG29" s="363"/>
      <c r="AH29" s="363" t="s">
        <v>96</v>
      </c>
      <c r="AI29" s="341" t="s">
        <v>387</v>
      </c>
      <c r="AJ29" s="134">
        <v>9.3338181818181779E-2</v>
      </c>
      <c r="AK29" s="135">
        <v>21.606060606060609</v>
      </c>
      <c r="AL29" s="136">
        <v>102</v>
      </c>
      <c r="AM29" s="132">
        <v>2203.818181818182</v>
      </c>
    </row>
    <row r="30" spans="1:40" ht="15" thickBot="1">
      <c r="A30" s="58" t="s">
        <v>208</v>
      </c>
      <c r="B30" s="57" t="s">
        <v>93</v>
      </c>
      <c r="C30" s="56" t="s">
        <v>377</v>
      </c>
      <c r="D30" s="51" t="s">
        <v>23</v>
      </c>
      <c r="E30" s="56" t="s">
        <v>34</v>
      </c>
      <c r="F30" s="52">
        <v>0.17400000000000007</v>
      </c>
      <c r="G30" s="40">
        <v>9.6666666666666661</v>
      </c>
      <c r="H30" s="40">
        <v>2923.3333333333335</v>
      </c>
      <c r="I30" s="346">
        <v>0</v>
      </c>
      <c r="J30" s="52">
        <v>0</v>
      </c>
      <c r="K30" s="40">
        <f t="shared" si="1"/>
        <v>0</v>
      </c>
      <c r="L30" s="40">
        <f t="shared" si="2"/>
        <v>302.41379310344831</v>
      </c>
      <c r="M30" s="51">
        <v>1</v>
      </c>
      <c r="N30" s="48">
        <f t="shared" si="3"/>
        <v>4.1686731400889738E-3</v>
      </c>
      <c r="O30" s="54">
        <f>SUM($N$5:N30)</f>
        <v>0.9596951597871578</v>
      </c>
      <c r="P30" s="51" t="str">
        <f t="shared" si="10"/>
        <v>C</v>
      </c>
      <c r="Q30" s="119">
        <f t="shared" si="4"/>
        <v>0.43939393939393939</v>
      </c>
      <c r="R30" s="49">
        <f t="shared" si="5"/>
        <v>7.9090909090909125E-3</v>
      </c>
      <c r="S30" s="49">
        <f t="shared" si="6"/>
        <v>132.87878787878788</v>
      </c>
      <c r="T30" s="51">
        <f t="shared" si="11"/>
        <v>30</v>
      </c>
      <c r="U30" s="51">
        <v>1</v>
      </c>
      <c r="V30" s="51">
        <f t="shared" si="12"/>
        <v>31</v>
      </c>
      <c r="W30" s="49">
        <f t="shared" si="13"/>
        <v>13.621212121212121</v>
      </c>
      <c r="X30" s="40">
        <f t="shared" si="7"/>
        <v>13.621212121212121</v>
      </c>
      <c r="Y30" s="41">
        <f t="shared" si="8"/>
        <v>0.24518181818181831</v>
      </c>
      <c r="Z30" s="48">
        <f t="shared" si="9"/>
        <v>0</v>
      </c>
      <c r="AA30" s="87" t="str">
        <f t="shared" si="14"/>
        <v>VERY LOW-ORDER URGENTLY</v>
      </c>
      <c r="AB30" s="14">
        <f t="shared" si="15"/>
        <v>4119.2424242424249</v>
      </c>
      <c r="AG30" s="363"/>
      <c r="AH30" s="363" t="s">
        <v>93</v>
      </c>
      <c r="AI30" s="341" t="s">
        <v>377</v>
      </c>
      <c r="AJ30" s="134">
        <v>0.24518181818181831</v>
      </c>
      <c r="AK30" s="135">
        <v>13.621212121212121</v>
      </c>
      <c r="AL30" s="136">
        <v>302.41379310344831</v>
      </c>
      <c r="AM30" s="132">
        <v>4119.2424242424249</v>
      </c>
    </row>
    <row r="31" spans="1:40" ht="15" thickBot="1">
      <c r="A31" s="58" t="s">
        <v>208</v>
      </c>
      <c r="B31" s="57" t="s">
        <v>46</v>
      </c>
      <c r="C31" s="56" t="s">
        <v>398</v>
      </c>
      <c r="D31" s="51" t="s">
        <v>26</v>
      </c>
      <c r="E31" s="56" t="s">
        <v>27</v>
      </c>
      <c r="F31" s="52">
        <v>0.17066666666666666</v>
      </c>
      <c r="G31" s="40">
        <v>13.333333333333334</v>
      </c>
      <c r="H31" s="40">
        <v>2346.6666666666665</v>
      </c>
      <c r="I31" s="346">
        <v>0</v>
      </c>
      <c r="J31" s="52">
        <v>0</v>
      </c>
      <c r="K31" s="40">
        <f t="shared" si="1"/>
        <v>0</v>
      </c>
      <c r="L31" s="40">
        <f t="shared" si="2"/>
        <v>175.99999999999997</v>
      </c>
      <c r="M31" s="51">
        <v>16</v>
      </c>
      <c r="N31" s="48">
        <f t="shared" si="3"/>
        <v>4.0888135013899497E-3</v>
      </c>
      <c r="O31" s="54">
        <f>SUM($N$5:N31)</f>
        <v>0.9637839732885477</v>
      </c>
      <c r="P31" s="51" t="str">
        <f t="shared" si="10"/>
        <v>C</v>
      </c>
      <c r="Q31" s="119">
        <f t="shared" si="4"/>
        <v>0.60606060606060608</v>
      </c>
      <c r="R31" s="49">
        <f t="shared" si="5"/>
        <v>7.7575757575757574E-3</v>
      </c>
      <c r="S31" s="49">
        <f t="shared" si="6"/>
        <v>106.66666666666666</v>
      </c>
      <c r="T31" s="51">
        <f t="shared" si="11"/>
        <v>30</v>
      </c>
      <c r="U31" s="51">
        <v>1</v>
      </c>
      <c r="V31" s="51">
        <f t="shared" si="12"/>
        <v>31</v>
      </c>
      <c r="W31" s="49">
        <f t="shared" si="13"/>
        <v>18.787878787878789</v>
      </c>
      <c r="X31" s="40">
        <f t="shared" si="7"/>
        <v>18.787878787878789</v>
      </c>
      <c r="Y31" s="41">
        <f t="shared" si="8"/>
        <v>0.2404848484848485</v>
      </c>
      <c r="Z31" s="48">
        <f t="shared" si="9"/>
        <v>0</v>
      </c>
      <c r="AA31" s="87" t="str">
        <f t="shared" si="14"/>
        <v>VERY LOW-ORDER URGENTLY</v>
      </c>
      <c r="AB31" s="14">
        <f t="shared" si="15"/>
        <v>3306.6666666666665</v>
      </c>
      <c r="AG31" s="363"/>
      <c r="AH31" s="143" t="s">
        <v>55</v>
      </c>
      <c r="AI31" s="341" t="s">
        <v>373</v>
      </c>
      <c r="AJ31" s="134">
        <v>0.99115030303030094</v>
      </c>
      <c r="AK31" s="135">
        <v>95.282828282828277</v>
      </c>
      <c r="AL31" s="136">
        <v>222</v>
      </c>
      <c r="AM31" s="132">
        <v>21152.787878787876</v>
      </c>
    </row>
    <row r="32" spans="1:40" ht="15" thickBot="1">
      <c r="A32" s="58" t="s">
        <v>208</v>
      </c>
      <c r="B32" s="57" t="s">
        <v>95</v>
      </c>
      <c r="C32" s="56" t="s">
        <v>426</v>
      </c>
      <c r="D32" s="51" t="s">
        <v>23</v>
      </c>
      <c r="E32" s="56" t="s">
        <v>24</v>
      </c>
      <c r="F32" s="52">
        <v>0.15228000000000005</v>
      </c>
      <c r="G32" s="40">
        <v>46.999999999999979</v>
      </c>
      <c r="H32" s="40">
        <v>3478.1600000000012</v>
      </c>
      <c r="I32" s="346">
        <v>0</v>
      </c>
      <c r="J32" s="52">
        <v>0</v>
      </c>
      <c r="K32" s="40">
        <f t="shared" si="1"/>
        <v>0</v>
      </c>
      <c r="L32" s="40">
        <f t="shared" si="2"/>
        <v>74.003404255319211</v>
      </c>
      <c r="M32" s="51">
        <v>36</v>
      </c>
      <c r="N32" s="48">
        <f t="shared" si="3"/>
        <v>3.6483077343261428E-3</v>
      </c>
      <c r="O32" s="54">
        <f>SUM($N$5:N32)</f>
        <v>0.96743228102287382</v>
      </c>
      <c r="P32" s="51" t="str">
        <f t="shared" si="10"/>
        <v>C</v>
      </c>
      <c r="Q32" s="119">
        <f t="shared" si="4"/>
        <v>2.1363636363636354</v>
      </c>
      <c r="R32" s="49">
        <f t="shared" si="5"/>
        <v>6.9218181818181844E-3</v>
      </c>
      <c r="S32" s="49">
        <f t="shared" si="6"/>
        <v>158.09818181818187</v>
      </c>
      <c r="T32" s="51">
        <f t="shared" si="11"/>
        <v>30</v>
      </c>
      <c r="U32" s="51">
        <v>1</v>
      </c>
      <c r="V32" s="51">
        <f t="shared" si="12"/>
        <v>31</v>
      </c>
      <c r="W32" s="49">
        <f t="shared" si="13"/>
        <v>66.227272727272691</v>
      </c>
      <c r="X32" s="40">
        <f t="shared" si="7"/>
        <v>66.227272727272691</v>
      </c>
      <c r="Y32" s="41">
        <f t="shared" si="8"/>
        <v>0.21457636363636368</v>
      </c>
      <c r="Z32" s="48">
        <f t="shared" si="9"/>
        <v>0</v>
      </c>
      <c r="AA32" s="87" t="str">
        <f t="shared" si="14"/>
        <v>VERY LOW-ORDER URGENTLY</v>
      </c>
      <c r="AB32" s="14">
        <f t="shared" si="15"/>
        <v>4901.0436363636381</v>
      </c>
      <c r="AG32" s="363"/>
      <c r="AH32" s="143" t="s">
        <v>32</v>
      </c>
      <c r="AI32" s="341" t="s">
        <v>370</v>
      </c>
      <c r="AJ32" s="134">
        <v>3.3450545454545595</v>
      </c>
      <c r="AK32" s="135">
        <v>206.4848484848485</v>
      </c>
      <c r="AL32" s="136">
        <v>369.37789027226705</v>
      </c>
      <c r="AM32" s="132">
        <v>81811.606060606064</v>
      </c>
    </row>
    <row r="33" spans="1:39" ht="15" thickBot="1">
      <c r="A33" s="58" t="s">
        <v>208</v>
      </c>
      <c r="B33" s="57" t="s">
        <v>80</v>
      </c>
      <c r="C33" s="56" t="s">
        <v>384</v>
      </c>
      <c r="D33" s="51" t="s">
        <v>81</v>
      </c>
      <c r="E33" s="56" t="s">
        <v>30</v>
      </c>
      <c r="F33" s="52">
        <v>0.15000000000000002</v>
      </c>
      <c r="G33" s="40">
        <v>10.000000000000002</v>
      </c>
      <c r="H33" s="40">
        <v>2691.266666666666</v>
      </c>
      <c r="I33" s="346">
        <v>0</v>
      </c>
      <c r="J33" s="52">
        <v>0</v>
      </c>
      <c r="K33" s="40">
        <f t="shared" si="1"/>
        <v>0</v>
      </c>
      <c r="L33" s="40">
        <f t="shared" si="2"/>
        <v>269.12666666666655</v>
      </c>
      <c r="M33" s="51">
        <v>60</v>
      </c>
      <c r="N33" s="48">
        <f t="shared" si="3"/>
        <v>3.593683741456011E-3</v>
      </c>
      <c r="O33" s="54">
        <f>SUM($N$5:N33)</f>
        <v>0.97102596476432979</v>
      </c>
      <c r="P33" s="51" t="str">
        <f t="shared" si="10"/>
        <v>C</v>
      </c>
      <c r="Q33" s="119">
        <f t="shared" si="4"/>
        <v>0.45454545454545464</v>
      </c>
      <c r="R33" s="49">
        <f t="shared" si="5"/>
        <v>6.8181818181818196E-3</v>
      </c>
      <c r="S33" s="49">
        <f t="shared" si="6"/>
        <v>122.330303030303</v>
      </c>
      <c r="T33" s="51">
        <f t="shared" si="11"/>
        <v>30</v>
      </c>
      <c r="U33" s="51">
        <v>1</v>
      </c>
      <c r="V33" s="51">
        <f t="shared" si="12"/>
        <v>31</v>
      </c>
      <c r="W33" s="49">
        <f t="shared" si="13"/>
        <v>14.090909090909093</v>
      </c>
      <c r="X33" s="40">
        <f t="shared" si="7"/>
        <v>14.090909090909093</v>
      </c>
      <c r="Y33" s="41">
        <f t="shared" si="8"/>
        <v>0.21136363636363639</v>
      </c>
      <c r="Z33" s="48">
        <f t="shared" si="9"/>
        <v>0</v>
      </c>
      <c r="AA33" s="87" t="str">
        <f t="shared" si="14"/>
        <v>VERY LOW-ORDER URGENTLY</v>
      </c>
      <c r="AB33" s="14">
        <f t="shared" si="15"/>
        <v>3792.2393939393928</v>
      </c>
      <c r="AG33" s="363"/>
      <c r="AH33" s="363" t="s">
        <v>43</v>
      </c>
      <c r="AI33" s="341" t="s">
        <v>385</v>
      </c>
      <c r="AJ33" s="134">
        <v>4.7742184816209746E-2</v>
      </c>
      <c r="AK33" s="135">
        <v>5.8765151515152354</v>
      </c>
      <c r="AL33" s="136">
        <v>180.59723289777088</v>
      </c>
      <c r="AM33" s="132">
        <v>38625.506818181821</v>
      </c>
    </row>
    <row r="34" spans="1:39" ht="15" thickBot="1">
      <c r="A34" s="58" t="s">
        <v>208</v>
      </c>
      <c r="B34" s="57" t="s">
        <v>84</v>
      </c>
      <c r="C34" s="56" t="s">
        <v>421</v>
      </c>
      <c r="D34" s="51" t="s">
        <v>26</v>
      </c>
      <c r="E34" s="56" t="s">
        <v>69</v>
      </c>
      <c r="F34" s="52">
        <v>0.1493333333333334</v>
      </c>
      <c r="G34" s="40">
        <v>37.333333333333336</v>
      </c>
      <c r="H34" s="40">
        <v>3172.200000000003</v>
      </c>
      <c r="I34" s="346">
        <v>0</v>
      </c>
      <c r="J34" s="52">
        <v>0</v>
      </c>
      <c r="K34" s="40">
        <f t="shared" si="1"/>
        <v>0</v>
      </c>
      <c r="L34" s="40">
        <f t="shared" si="2"/>
        <v>84.969642857142929</v>
      </c>
      <c r="M34" s="51">
        <v>40</v>
      </c>
      <c r="N34" s="48">
        <f t="shared" si="3"/>
        <v>3.5777118137162076E-3</v>
      </c>
      <c r="O34" s="54">
        <f>SUM($N$5:N34)</f>
        <v>0.97460367657804603</v>
      </c>
      <c r="P34" s="51" t="str">
        <f t="shared" si="10"/>
        <v>C</v>
      </c>
      <c r="Q34" s="119">
        <f t="shared" si="4"/>
        <v>1.696969696969697</v>
      </c>
      <c r="R34" s="49">
        <f t="shared" si="5"/>
        <v>6.7878787878787906E-3</v>
      </c>
      <c r="S34" s="49">
        <f t="shared" si="6"/>
        <v>144.19090909090923</v>
      </c>
      <c r="T34" s="51">
        <f t="shared" si="11"/>
        <v>30</v>
      </c>
      <c r="U34" s="51">
        <v>1</v>
      </c>
      <c r="V34" s="51">
        <f t="shared" si="12"/>
        <v>31</v>
      </c>
      <c r="W34" s="49">
        <f t="shared" si="13"/>
        <v>52.606060606060609</v>
      </c>
      <c r="X34" s="40">
        <f t="shared" si="7"/>
        <v>52.606060606060609</v>
      </c>
      <c r="Y34" s="41">
        <f t="shared" si="8"/>
        <v>0.21042424242424251</v>
      </c>
      <c r="Z34" s="48">
        <f t="shared" si="9"/>
        <v>0</v>
      </c>
      <c r="AA34" s="87" t="str">
        <f t="shared" si="14"/>
        <v>VERY LOW-ORDER URGENTLY</v>
      </c>
      <c r="AB34" s="14">
        <f t="shared" si="15"/>
        <v>4469.918181818186</v>
      </c>
      <c r="AG34" s="363"/>
      <c r="AH34" s="363" t="s">
        <v>59</v>
      </c>
      <c r="AI34" s="341" t="s">
        <v>397</v>
      </c>
      <c r="AJ34" s="134">
        <v>0.9985090909090929</v>
      </c>
      <c r="AK34" s="135">
        <v>102.72727272727272</v>
      </c>
      <c r="AL34" s="136">
        <v>232.3581858407079</v>
      </c>
      <c r="AM34" s="132">
        <v>23869.522727272721</v>
      </c>
    </row>
    <row r="35" spans="1:39" ht="15" thickBot="1">
      <c r="A35" s="58" t="s">
        <v>208</v>
      </c>
      <c r="B35" s="57" t="s">
        <v>82</v>
      </c>
      <c r="C35" s="56" t="s">
        <v>423</v>
      </c>
      <c r="D35" s="51" t="s">
        <v>26</v>
      </c>
      <c r="E35" s="56" t="s">
        <v>69</v>
      </c>
      <c r="F35" s="52">
        <v>0.14790000000000009</v>
      </c>
      <c r="G35" s="40">
        <v>36.975000000000001</v>
      </c>
      <c r="H35" s="40">
        <v>3140.6133333333419</v>
      </c>
      <c r="I35" s="346">
        <v>0</v>
      </c>
      <c r="J35" s="52">
        <v>0</v>
      </c>
      <c r="K35" s="40">
        <f t="shared" si="1"/>
        <v>0</v>
      </c>
      <c r="L35" s="40">
        <f t="shared" si="2"/>
        <v>84.93883254451228</v>
      </c>
      <c r="M35" s="51">
        <v>40</v>
      </c>
      <c r="N35" s="48">
        <f t="shared" si="3"/>
        <v>3.5433721690756284E-3</v>
      </c>
      <c r="O35" s="54">
        <f>SUM($N$5:N35)</f>
        <v>0.97814704874712166</v>
      </c>
      <c r="P35" s="51" t="str">
        <f t="shared" si="10"/>
        <v>C</v>
      </c>
      <c r="Q35" s="119">
        <f t="shared" si="4"/>
        <v>1.6806818181818182</v>
      </c>
      <c r="R35" s="49">
        <f t="shared" si="5"/>
        <v>6.7227272727272769E-3</v>
      </c>
      <c r="S35" s="49">
        <f t="shared" si="6"/>
        <v>142.75515151515191</v>
      </c>
      <c r="T35" s="51">
        <f t="shared" si="11"/>
        <v>30</v>
      </c>
      <c r="U35" s="51">
        <v>1</v>
      </c>
      <c r="V35" s="51">
        <f t="shared" si="12"/>
        <v>31</v>
      </c>
      <c r="W35" s="49">
        <f t="shared" si="13"/>
        <v>52.101136363636364</v>
      </c>
      <c r="X35" s="40">
        <f t="shared" si="7"/>
        <v>52.101136363636364</v>
      </c>
      <c r="Y35" s="41">
        <f t="shared" si="8"/>
        <v>0.20840454545454556</v>
      </c>
      <c r="Z35" s="48">
        <f t="shared" si="9"/>
        <v>0</v>
      </c>
      <c r="AA35" s="87" t="str">
        <f t="shared" si="14"/>
        <v>VERY LOW-ORDER URGENTLY</v>
      </c>
      <c r="AB35" s="14">
        <f t="shared" si="15"/>
        <v>4425.4096969697084</v>
      </c>
      <c r="AG35" s="363"/>
      <c r="AH35" s="363" t="s">
        <v>153</v>
      </c>
      <c r="AI35" s="341" t="s">
        <v>430</v>
      </c>
      <c r="AJ35" s="134">
        <v>0.95747727272727146</v>
      </c>
      <c r="AK35" s="135">
        <v>53.193181818181813</v>
      </c>
      <c r="AL35" s="136">
        <v>344.31788079470198</v>
      </c>
      <c r="AM35" s="132">
        <v>18315.363636363632</v>
      </c>
    </row>
    <row r="36" spans="1:39" ht="15" thickBot="1">
      <c r="A36" s="58" t="s">
        <v>208</v>
      </c>
      <c r="B36" s="57" t="s">
        <v>85</v>
      </c>
      <c r="C36" s="56" t="s">
        <v>414</v>
      </c>
      <c r="D36" s="51" t="s">
        <v>26</v>
      </c>
      <c r="E36" s="56" t="s">
        <v>69</v>
      </c>
      <c r="F36" s="52">
        <v>0.14346666666666671</v>
      </c>
      <c r="G36" s="40">
        <v>35.866666666666667</v>
      </c>
      <c r="H36" s="40">
        <v>3047.8933333333348</v>
      </c>
      <c r="I36" s="346">
        <v>0</v>
      </c>
      <c r="J36" s="52">
        <v>0</v>
      </c>
      <c r="K36" s="40">
        <f t="shared" si="1"/>
        <v>0</v>
      </c>
      <c r="L36" s="40">
        <f t="shared" si="2"/>
        <v>84.978438661710072</v>
      </c>
      <c r="M36" s="51">
        <v>40</v>
      </c>
      <c r="N36" s="48">
        <f t="shared" si="3"/>
        <v>3.4371588496059273E-3</v>
      </c>
      <c r="O36" s="54">
        <f>SUM($N$5:N36)</f>
        <v>0.9815842075967276</v>
      </c>
      <c r="P36" s="51" t="str">
        <f t="shared" si="10"/>
        <v>C</v>
      </c>
      <c r="Q36" s="119">
        <f t="shared" si="4"/>
        <v>1.6303030303030304</v>
      </c>
      <c r="R36" s="49">
        <f t="shared" si="5"/>
        <v>6.521212121212123E-3</v>
      </c>
      <c r="S36" s="49">
        <f t="shared" si="6"/>
        <v>138.54060606060614</v>
      </c>
      <c r="T36" s="51">
        <f t="shared" si="11"/>
        <v>30</v>
      </c>
      <c r="U36" s="51">
        <v>1</v>
      </c>
      <c r="V36" s="51">
        <f t="shared" si="12"/>
        <v>31</v>
      </c>
      <c r="W36" s="49">
        <f t="shared" si="13"/>
        <v>50.539393939393939</v>
      </c>
      <c r="X36" s="40">
        <f t="shared" si="7"/>
        <v>50.539393939393939</v>
      </c>
      <c r="Y36" s="41">
        <f t="shared" si="8"/>
        <v>0.20215757575757581</v>
      </c>
      <c r="Z36" s="48">
        <f t="shared" si="9"/>
        <v>0</v>
      </c>
      <c r="AA36" s="87" t="str">
        <f t="shared" si="14"/>
        <v>VERY LOW-ORDER URGENTLY</v>
      </c>
      <c r="AB36" s="14">
        <f t="shared" si="15"/>
        <v>4294.7587878787899</v>
      </c>
      <c r="AG36" s="363"/>
      <c r="AH36" s="363" t="s">
        <v>53</v>
      </c>
      <c r="AI36" s="341" t="s">
        <v>429</v>
      </c>
      <c r="AJ36" s="134">
        <v>4.8319461113599048E-2</v>
      </c>
      <c r="AK36" s="135">
        <v>4.8914141414141383</v>
      </c>
      <c r="AL36" s="136">
        <v>0</v>
      </c>
      <c r="AM36" s="132">
        <v>0</v>
      </c>
    </row>
    <row r="37" spans="1:39" ht="15" thickBot="1">
      <c r="A37" s="58" t="s">
        <v>208</v>
      </c>
      <c r="B37" s="57" t="s">
        <v>83</v>
      </c>
      <c r="C37" s="56" t="s">
        <v>416</v>
      </c>
      <c r="D37" s="51" t="s">
        <v>26</v>
      </c>
      <c r="E37" s="56" t="s">
        <v>69</v>
      </c>
      <c r="F37" s="52">
        <v>0.14000000000000007</v>
      </c>
      <c r="G37" s="40">
        <v>35</v>
      </c>
      <c r="H37" s="40">
        <v>2974.2000000000003</v>
      </c>
      <c r="I37" s="346">
        <v>0</v>
      </c>
      <c r="J37" s="52">
        <v>0</v>
      </c>
      <c r="K37" s="40">
        <f t="shared" si="1"/>
        <v>0</v>
      </c>
      <c r="L37" s="40">
        <f t="shared" si="2"/>
        <v>84.977142857142866</v>
      </c>
      <c r="M37" s="51">
        <v>40</v>
      </c>
      <c r="N37" s="48">
        <f t="shared" si="3"/>
        <v>3.3541048253589445E-3</v>
      </c>
      <c r="O37" s="54">
        <f>SUM($N$5:N37)</f>
        <v>0.98493831242208651</v>
      </c>
      <c r="P37" s="51" t="str">
        <f t="shared" si="10"/>
        <v>C</v>
      </c>
      <c r="Q37" s="119">
        <f t="shared" si="4"/>
        <v>1.5909090909090908</v>
      </c>
      <c r="R37" s="49">
        <f t="shared" si="5"/>
        <v>6.3636363636363664E-3</v>
      </c>
      <c r="S37" s="49">
        <f t="shared" si="6"/>
        <v>135.19090909090912</v>
      </c>
      <c r="T37" s="51">
        <f t="shared" si="11"/>
        <v>30</v>
      </c>
      <c r="U37" s="51">
        <v>1</v>
      </c>
      <c r="V37" s="51">
        <f t="shared" si="12"/>
        <v>31</v>
      </c>
      <c r="W37" s="49">
        <f t="shared" si="13"/>
        <v>49.318181818181813</v>
      </c>
      <c r="X37" s="40">
        <f t="shared" si="7"/>
        <v>49.318181818181813</v>
      </c>
      <c r="Y37" s="41">
        <f t="shared" si="8"/>
        <v>0.19727272727272735</v>
      </c>
      <c r="Z37" s="48">
        <f t="shared" si="9"/>
        <v>0</v>
      </c>
      <c r="AA37" s="87" t="str">
        <f t="shared" si="14"/>
        <v>VERY LOW-ORDER URGENTLY</v>
      </c>
      <c r="AB37" s="14">
        <f t="shared" si="15"/>
        <v>4190.9181818181814</v>
      </c>
      <c r="AG37" s="363" t="s">
        <v>228</v>
      </c>
      <c r="AH37" s="363"/>
      <c r="AI37" s="363"/>
      <c r="AJ37" s="139">
        <v>8.9070201307783066</v>
      </c>
      <c r="AK37" s="140">
        <v>772.09242424242439</v>
      </c>
      <c r="AL37" s="141">
        <v>2966.1165927220982</v>
      </c>
      <c r="AM37" s="142">
        <v>226738.93681818183</v>
      </c>
    </row>
    <row r="38" spans="1:39" ht="15" thickBot="1">
      <c r="A38" s="58" t="s">
        <v>208</v>
      </c>
      <c r="B38" s="57" t="s">
        <v>53</v>
      </c>
      <c r="C38" s="56" t="s">
        <v>429</v>
      </c>
      <c r="D38" s="51" t="s">
        <v>23</v>
      </c>
      <c r="E38" s="56" t="s">
        <v>24</v>
      </c>
      <c r="F38" s="52">
        <v>0.11140666666666672</v>
      </c>
      <c r="G38" s="40">
        <v>11.277777777777777</v>
      </c>
      <c r="H38" s="40">
        <v>0</v>
      </c>
      <c r="I38" s="346">
        <v>11</v>
      </c>
      <c r="J38" s="52">
        <v>0.11043</v>
      </c>
      <c r="K38" s="40">
        <f t="shared" si="1"/>
        <v>0</v>
      </c>
      <c r="L38" s="40">
        <f t="shared" si="2"/>
        <v>0</v>
      </c>
      <c r="M38" s="51">
        <v>12</v>
      </c>
      <c r="N38" s="48">
        <f t="shared" si="3"/>
        <v>2.6690688445987296E-3</v>
      </c>
      <c r="O38" s="54">
        <f>SUM($N$5:N38)</f>
        <v>0.98760738126668524</v>
      </c>
      <c r="P38" s="51" t="str">
        <f t="shared" si="10"/>
        <v>C</v>
      </c>
      <c r="Q38" s="119">
        <f t="shared" si="4"/>
        <v>0.51262626262626254</v>
      </c>
      <c r="R38" s="49">
        <f t="shared" si="5"/>
        <v>5.0639393939393967E-3</v>
      </c>
      <c r="S38" s="49">
        <f t="shared" si="6"/>
        <v>0</v>
      </c>
      <c r="T38" s="51">
        <f t="shared" si="11"/>
        <v>30</v>
      </c>
      <c r="U38" s="51">
        <v>1</v>
      </c>
      <c r="V38" s="51">
        <f t="shared" si="12"/>
        <v>31</v>
      </c>
      <c r="W38" s="49">
        <f t="shared" si="13"/>
        <v>15.891414141414138</v>
      </c>
      <c r="X38" s="40">
        <f t="shared" si="7"/>
        <v>4.8914141414141383</v>
      </c>
      <c r="Y38" s="41">
        <f t="shared" si="8"/>
        <v>4.8319461113599048E-2</v>
      </c>
      <c r="Z38" s="48">
        <f t="shared" si="9"/>
        <v>0.69219767996186254</v>
      </c>
      <c r="AA38" s="87" t="str">
        <f t="shared" si="14"/>
        <v>VERY LOW-ORDER URGENTLY</v>
      </c>
      <c r="AB38" s="14">
        <f t="shared" si="15"/>
        <v>0</v>
      </c>
      <c r="AG38" s="363" t="s">
        <v>58</v>
      </c>
      <c r="AH38" s="363" t="s">
        <v>70</v>
      </c>
      <c r="AI38" s="341" t="s">
        <v>403</v>
      </c>
      <c r="AJ38" s="134">
        <v>1.409090909090909E-2</v>
      </c>
      <c r="AK38" s="135">
        <v>4.6969696969696972</v>
      </c>
      <c r="AL38" s="136">
        <v>45</v>
      </c>
      <c r="AM38" s="132">
        <v>211.36363636363637</v>
      </c>
    </row>
    <row r="39" spans="1:39" ht="15" thickBot="1">
      <c r="A39" s="58" t="s">
        <v>208</v>
      </c>
      <c r="B39" s="57" t="s">
        <v>96</v>
      </c>
      <c r="C39" s="56" t="s">
        <v>387</v>
      </c>
      <c r="D39" s="51" t="s">
        <v>23</v>
      </c>
      <c r="E39" s="56" t="s">
        <v>24</v>
      </c>
      <c r="F39" s="52">
        <v>6.6239999999999966E-2</v>
      </c>
      <c r="G39" s="40">
        <v>15.333333333333334</v>
      </c>
      <c r="H39" s="40">
        <v>1564</v>
      </c>
      <c r="I39" s="346">
        <v>0</v>
      </c>
      <c r="J39" s="52">
        <v>0</v>
      </c>
      <c r="K39" s="40">
        <f t="shared" si="1"/>
        <v>0</v>
      </c>
      <c r="L39" s="40">
        <f t="shared" si="2"/>
        <v>102</v>
      </c>
      <c r="M39" s="51">
        <v>24</v>
      </c>
      <c r="N39" s="48">
        <f t="shared" si="3"/>
        <v>1.5869707402269733E-3</v>
      </c>
      <c r="O39" s="54">
        <f>SUM($N$5:N39)</f>
        <v>0.98919435200691219</v>
      </c>
      <c r="P39" s="51" t="str">
        <f t="shared" si="10"/>
        <v>C</v>
      </c>
      <c r="Q39" s="119">
        <f t="shared" si="4"/>
        <v>0.69696969696969702</v>
      </c>
      <c r="R39" s="49">
        <f t="shared" si="5"/>
        <v>3.0109090909090893E-3</v>
      </c>
      <c r="S39" s="49">
        <f t="shared" si="6"/>
        <v>71.090909090909093</v>
      </c>
      <c r="T39" s="51">
        <f t="shared" si="11"/>
        <v>30</v>
      </c>
      <c r="U39" s="51">
        <v>1</v>
      </c>
      <c r="V39" s="51">
        <f t="shared" si="12"/>
        <v>31</v>
      </c>
      <c r="W39" s="49">
        <f t="shared" si="13"/>
        <v>21.606060606060609</v>
      </c>
      <c r="X39" s="40">
        <f t="shared" si="7"/>
        <v>21.606060606060609</v>
      </c>
      <c r="Y39" s="41">
        <f t="shared" si="8"/>
        <v>9.3338181818181779E-2</v>
      </c>
      <c r="Z39" s="48">
        <f t="shared" si="9"/>
        <v>0</v>
      </c>
      <c r="AA39" s="87" t="str">
        <f t="shared" si="14"/>
        <v>VERY LOW-ORDER URGENTLY</v>
      </c>
      <c r="AB39" s="14">
        <f t="shared" si="15"/>
        <v>2203.818181818182</v>
      </c>
      <c r="AG39" s="363"/>
      <c r="AH39" s="363" t="s">
        <v>61</v>
      </c>
      <c r="AI39" s="341" t="s">
        <v>442</v>
      </c>
      <c r="AJ39" s="134">
        <v>4.7321212121212132E-2</v>
      </c>
      <c r="AK39" s="135">
        <v>7.3939393939393945</v>
      </c>
      <c r="AL39" s="136">
        <v>71.17949999999999</v>
      </c>
      <c r="AM39" s="132">
        <v>668.65590909090906</v>
      </c>
    </row>
    <row r="40" spans="1:39" ht="15" thickBot="1">
      <c r="A40" s="58" t="s">
        <v>208</v>
      </c>
      <c r="B40" s="57" t="s">
        <v>72</v>
      </c>
      <c r="C40" s="56" t="s">
        <v>443</v>
      </c>
      <c r="D40" s="51" t="s">
        <v>26</v>
      </c>
      <c r="E40" s="56" t="s">
        <v>69</v>
      </c>
      <c r="F40" s="52">
        <v>6.0000000000000005E-2</v>
      </c>
      <c r="G40" s="40">
        <v>16.666666666666668</v>
      </c>
      <c r="H40" s="40">
        <v>1333.2533333333333</v>
      </c>
      <c r="I40" s="346">
        <v>0</v>
      </c>
      <c r="J40" s="52">
        <v>0</v>
      </c>
      <c r="K40" s="40">
        <f t="shared" si="1"/>
        <v>0</v>
      </c>
      <c r="L40" s="40">
        <f t="shared" si="2"/>
        <v>79.995199999999997</v>
      </c>
      <c r="M40" s="51">
        <v>18</v>
      </c>
      <c r="N40" s="48">
        <f t="shared" si="3"/>
        <v>1.4374734965824042E-3</v>
      </c>
      <c r="O40" s="54">
        <f>SUM($N$5:N40)</f>
        <v>0.9906318255034946</v>
      </c>
      <c r="P40" s="51" t="str">
        <f t="shared" si="10"/>
        <v>C</v>
      </c>
      <c r="Q40" s="119">
        <f t="shared" si="4"/>
        <v>0.75757575757575768</v>
      </c>
      <c r="R40" s="49">
        <f t="shared" si="5"/>
        <v>2.7272727272727275E-3</v>
      </c>
      <c r="S40" s="49">
        <f t="shared" si="6"/>
        <v>60.602424242424242</v>
      </c>
      <c r="T40" s="51">
        <f t="shared" si="11"/>
        <v>30</v>
      </c>
      <c r="U40" s="51">
        <v>1</v>
      </c>
      <c r="V40" s="51">
        <f t="shared" si="12"/>
        <v>31</v>
      </c>
      <c r="W40" s="49">
        <f t="shared" si="13"/>
        <v>23.484848484848488</v>
      </c>
      <c r="X40" s="40">
        <f t="shared" si="7"/>
        <v>23.484848484848488</v>
      </c>
      <c r="Y40" s="41">
        <f t="shared" si="8"/>
        <v>8.4545454545454563E-2</v>
      </c>
      <c r="Z40" s="48">
        <f t="shared" si="9"/>
        <v>0</v>
      </c>
      <c r="AA40" s="87" t="str">
        <f t="shared" si="14"/>
        <v>VERY LOW-ORDER URGENTLY</v>
      </c>
      <c r="AB40" s="14">
        <f t="shared" si="15"/>
        <v>1878.6751515151516</v>
      </c>
      <c r="AG40" s="363"/>
      <c r="AH40" s="363" t="s">
        <v>57</v>
      </c>
      <c r="AI40" s="341" t="s">
        <v>438</v>
      </c>
      <c r="AJ40" s="134">
        <v>7.9848484848484863E-2</v>
      </c>
      <c r="AK40" s="135">
        <v>9.3939393939393945</v>
      </c>
      <c r="AL40" s="136">
        <v>95</v>
      </c>
      <c r="AM40" s="132">
        <v>892.42424242424249</v>
      </c>
    </row>
    <row r="41" spans="1:39" ht="15" thickBot="1">
      <c r="A41" s="58" t="s">
        <v>208</v>
      </c>
      <c r="B41" s="57" t="s">
        <v>68</v>
      </c>
      <c r="C41" s="56" t="s">
        <v>437</v>
      </c>
      <c r="D41" s="51" t="s">
        <v>26</v>
      </c>
      <c r="E41" s="56" t="s">
        <v>69</v>
      </c>
      <c r="F41" s="52">
        <v>5.9999999999999991E-2</v>
      </c>
      <c r="G41" s="40">
        <v>16.666666666666668</v>
      </c>
      <c r="H41" s="40">
        <v>1333.28</v>
      </c>
      <c r="I41" s="346">
        <v>0</v>
      </c>
      <c r="J41" s="52">
        <v>0</v>
      </c>
      <c r="K41" s="40">
        <f t="shared" si="1"/>
        <v>0</v>
      </c>
      <c r="L41" s="40">
        <f t="shared" si="2"/>
        <v>79.996799999999993</v>
      </c>
      <c r="M41" s="51">
        <v>18</v>
      </c>
      <c r="N41" s="48">
        <f t="shared" si="3"/>
        <v>1.437473496582404E-3</v>
      </c>
      <c r="O41" s="54">
        <f>SUM($N$5:N41)</f>
        <v>0.99206929900007701</v>
      </c>
      <c r="P41" s="51" t="str">
        <f t="shared" si="10"/>
        <v>C</v>
      </c>
      <c r="Q41" s="119">
        <f t="shared" si="4"/>
        <v>0.75757575757575768</v>
      </c>
      <c r="R41" s="49">
        <f t="shared" si="5"/>
        <v>2.7272727272727271E-3</v>
      </c>
      <c r="S41" s="49">
        <f t="shared" si="6"/>
        <v>60.603636363636362</v>
      </c>
      <c r="T41" s="51">
        <f t="shared" si="11"/>
        <v>30</v>
      </c>
      <c r="U41" s="51">
        <v>1</v>
      </c>
      <c r="V41" s="51">
        <f t="shared" si="12"/>
        <v>31</v>
      </c>
      <c r="W41" s="49">
        <f t="shared" si="13"/>
        <v>23.484848484848488</v>
      </c>
      <c r="X41" s="40">
        <f t="shared" si="7"/>
        <v>23.484848484848488</v>
      </c>
      <c r="Y41" s="41">
        <f t="shared" si="8"/>
        <v>8.4545454545454535E-2</v>
      </c>
      <c r="Z41" s="48">
        <f t="shared" si="9"/>
        <v>0</v>
      </c>
      <c r="AA41" s="87" t="str">
        <f t="shared" si="14"/>
        <v>VERY LOW-ORDER URGENTLY</v>
      </c>
      <c r="AB41" s="14">
        <f t="shared" si="15"/>
        <v>1878.7127272727273</v>
      </c>
      <c r="AG41" s="363"/>
      <c r="AH41" s="363" t="s">
        <v>65</v>
      </c>
      <c r="AI41" s="341" t="s">
        <v>446</v>
      </c>
      <c r="AJ41" s="134">
        <v>2.3727272727272736E-2</v>
      </c>
      <c r="AK41" s="135">
        <v>4.3939393939393945</v>
      </c>
      <c r="AL41" s="136">
        <v>61.249999999999993</v>
      </c>
      <c r="AM41" s="132">
        <v>575.37878787878788</v>
      </c>
    </row>
    <row r="42" spans="1:39" ht="15" thickBot="1">
      <c r="A42" s="58" t="s">
        <v>208</v>
      </c>
      <c r="B42" s="57" t="s">
        <v>73</v>
      </c>
      <c r="C42" s="56" t="s">
        <v>441</v>
      </c>
      <c r="D42" s="51" t="s">
        <v>26</v>
      </c>
      <c r="E42" s="56" t="s">
        <v>69</v>
      </c>
      <c r="F42" s="52">
        <v>5.9999999999999977E-2</v>
      </c>
      <c r="G42" s="40">
        <v>16.666666666666668</v>
      </c>
      <c r="H42" s="40">
        <v>1333.2266666666667</v>
      </c>
      <c r="I42" s="346">
        <v>0</v>
      </c>
      <c r="J42" s="52">
        <v>0</v>
      </c>
      <c r="K42" s="40">
        <f t="shared" si="1"/>
        <v>0</v>
      </c>
      <c r="L42" s="40">
        <f t="shared" si="2"/>
        <v>79.993600000000001</v>
      </c>
      <c r="M42" s="51">
        <v>18</v>
      </c>
      <c r="N42" s="48">
        <f t="shared" si="3"/>
        <v>1.4374734965824035E-3</v>
      </c>
      <c r="O42" s="54">
        <f>SUM($N$5:N42)</f>
        <v>0.99350677249665942</v>
      </c>
      <c r="P42" s="51" t="str">
        <f t="shared" si="10"/>
        <v>C</v>
      </c>
      <c r="Q42" s="119">
        <f t="shared" si="4"/>
        <v>0.75757575757575768</v>
      </c>
      <c r="R42" s="49">
        <f t="shared" si="5"/>
        <v>2.7272727272727262E-3</v>
      </c>
      <c r="S42" s="49">
        <f t="shared" si="6"/>
        <v>60.601212121212122</v>
      </c>
      <c r="T42" s="51">
        <f t="shared" si="11"/>
        <v>30</v>
      </c>
      <c r="U42" s="51">
        <v>1</v>
      </c>
      <c r="V42" s="51">
        <f t="shared" si="12"/>
        <v>31</v>
      </c>
      <c r="W42" s="49">
        <f t="shared" si="13"/>
        <v>23.484848484848488</v>
      </c>
      <c r="X42" s="40">
        <f t="shared" si="7"/>
        <v>23.484848484848488</v>
      </c>
      <c r="Y42" s="41">
        <f t="shared" si="8"/>
        <v>8.4545454545454521E-2</v>
      </c>
      <c r="Z42" s="48">
        <f t="shared" si="9"/>
        <v>0</v>
      </c>
      <c r="AA42" s="87" t="str">
        <f t="shared" si="14"/>
        <v>VERY LOW-ORDER URGENTLY</v>
      </c>
      <c r="AB42" s="14">
        <f t="shared" si="15"/>
        <v>1878.6375757575761</v>
      </c>
      <c r="AG42" s="363" t="s">
        <v>227</v>
      </c>
      <c r="AH42" s="363"/>
      <c r="AI42" s="363"/>
      <c r="AJ42" s="134">
        <v>0.16498787878787882</v>
      </c>
      <c r="AK42" s="135">
        <v>25.878787878787879</v>
      </c>
      <c r="AL42" s="136">
        <v>272.42949999999996</v>
      </c>
      <c r="AM42" s="132">
        <v>2347.822575757576</v>
      </c>
    </row>
    <row r="43" spans="1:39" ht="15" thickBot="1">
      <c r="A43" s="58" t="s">
        <v>208</v>
      </c>
      <c r="B43" s="57" t="s">
        <v>76</v>
      </c>
      <c r="C43" s="56" t="s">
        <v>445</v>
      </c>
      <c r="D43" s="51" t="s">
        <v>26</v>
      </c>
      <c r="E43" s="56" t="s">
        <v>69</v>
      </c>
      <c r="F43" s="52">
        <v>5.999999999999997E-2</v>
      </c>
      <c r="G43" s="40">
        <v>16.666666666666668</v>
      </c>
      <c r="H43" s="40">
        <v>1333.2266666666667</v>
      </c>
      <c r="I43" s="346">
        <v>0</v>
      </c>
      <c r="J43" s="52">
        <v>0</v>
      </c>
      <c r="K43" s="40">
        <f t="shared" si="1"/>
        <v>0</v>
      </c>
      <c r="L43" s="40">
        <f t="shared" si="2"/>
        <v>79.993600000000001</v>
      </c>
      <c r="M43" s="51">
        <v>18</v>
      </c>
      <c r="N43" s="48">
        <f t="shared" si="3"/>
        <v>1.4374734965824033E-3</v>
      </c>
      <c r="O43" s="54">
        <f>SUM($N$5:N43)</f>
        <v>0.99494424599324183</v>
      </c>
      <c r="P43" s="51" t="str">
        <f t="shared" si="10"/>
        <v>C</v>
      </c>
      <c r="Q43" s="119">
        <f t="shared" si="4"/>
        <v>0.75757575757575768</v>
      </c>
      <c r="R43" s="49">
        <f t="shared" si="5"/>
        <v>2.7272727272727258E-3</v>
      </c>
      <c r="S43" s="49">
        <f t="shared" si="6"/>
        <v>60.601212121212122</v>
      </c>
      <c r="T43" s="51">
        <f t="shared" si="11"/>
        <v>30</v>
      </c>
      <c r="U43" s="51">
        <v>1</v>
      </c>
      <c r="V43" s="51">
        <f t="shared" si="12"/>
        <v>31</v>
      </c>
      <c r="W43" s="49">
        <f t="shared" si="13"/>
        <v>23.484848484848488</v>
      </c>
      <c r="X43" s="40">
        <f t="shared" si="7"/>
        <v>23.484848484848488</v>
      </c>
      <c r="Y43" s="41">
        <f t="shared" si="8"/>
        <v>8.4545454545454507E-2</v>
      </c>
      <c r="Z43" s="48">
        <f t="shared" si="9"/>
        <v>0</v>
      </c>
      <c r="AA43" s="87" t="str">
        <f t="shared" si="14"/>
        <v>VERY LOW-ORDER URGENTLY</v>
      </c>
      <c r="AB43" s="14">
        <f t="shared" si="15"/>
        <v>1878.6375757575761</v>
      </c>
      <c r="AG43" s="363" t="s">
        <v>29</v>
      </c>
      <c r="AH43" s="143" t="s">
        <v>28</v>
      </c>
      <c r="AI43" s="341" t="s">
        <v>368</v>
      </c>
      <c r="AJ43" s="134">
        <v>1.0016666666666683</v>
      </c>
      <c r="AK43" s="135">
        <v>40.066666666666499</v>
      </c>
      <c r="AL43" s="136">
        <v>201.24890829694431</v>
      </c>
      <c r="AM43" s="132">
        <v>12289.600000000031</v>
      </c>
    </row>
    <row r="44" spans="1:39" ht="15" thickBot="1">
      <c r="A44" s="58" t="s">
        <v>208</v>
      </c>
      <c r="B44" s="57" t="s">
        <v>57</v>
      </c>
      <c r="C44" s="56" t="s">
        <v>438</v>
      </c>
      <c r="D44" s="51" t="s">
        <v>58</v>
      </c>
      <c r="E44" s="56" t="s">
        <v>27</v>
      </c>
      <c r="F44" s="52">
        <v>5.6666666666666678E-2</v>
      </c>
      <c r="G44" s="40">
        <v>6.666666666666667</v>
      </c>
      <c r="H44" s="40">
        <v>633.33333333333337</v>
      </c>
      <c r="I44" s="346">
        <v>0</v>
      </c>
      <c r="J44" s="52">
        <v>0</v>
      </c>
      <c r="K44" s="40">
        <f t="shared" si="1"/>
        <v>0</v>
      </c>
      <c r="L44" s="40">
        <f t="shared" si="2"/>
        <v>95</v>
      </c>
      <c r="M44" s="51">
        <v>10</v>
      </c>
      <c r="N44" s="48">
        <f t="shared" si="3"/>
        <v>1.3576138578833819E-3</v>
      </c>
      <c r="O44" s="54">
        <f>SUM($N$5:N44)</f>
        <v>0.99630185985112518</v>
      </c>
      <c r="P44" s="51" t="str">
        <f t="shared" si="10"/>
        <v>C</v>
      </c>
      <c r="Q44" s="119">
        <f t="shared" si="4"/>
        <v>0.30303030303030304</v>
      </c>
      <c r="R44" s="49">
        <f t="shared" si="5"/>
        <v>2.5757575757575763E-3</v>
      </c>
      <c r="S44" s="49">
        <f t="shared" si="6"/>
        <v>28.787878787878789</v>
      </c>
      <c r="T44" s="51">
        <f t="shared" si="11"/>
        <v>30</v>
      </c>
      <c r="U44" s="51">
        <v>1</v>
      </c>
      <c r="V44" s="51">
        <f t="shared" si="12"/>
        <v>31</v>
      </c>
      <c r="W44" s="49">
        <f t="shared" si="13"/>
        <v>9.3939393939393945</v>
      </c>
      <c r="X44" s="40">
        <f t="shared" si="7"/>
        <v>9.3939393939393945</v>
      </c>
      <c r="Y44" s="41">
        <f t="shared" si="8"/>
        <v>7.9848484848484863E-2</v>
      </c>
      <c r="Z44" s="48">
        <f t="shared" si="9"/>
        <v>0</v>
      </c>
      <c r="AA44" s="87" t="str">
        <f t="shared" si="14"/>
        <v>VERY LOW-ORDER URGENTLY</v>
      </c>
      <c r="AB44" s="14">
        <f t="shared" si="15"/>
        <v>892.42424242424249</v>
      </c>
      <c r="AG44" s="363"/>
      <c r="AH44" s="143" t="s">
        <v>35</v>
      </c>
      <c r="AI44" s="341" t="s">
        <v>375</v>
      </c>
      <c r="AJ44" s="134">
        <v>0.13636363636363652</v>
      </c>
      <c r="AK44" s="135">
        <v>5.4545454545454604</v>
      </c>
      <c r="AL44" s="136">
        <v>198.72</v>
      </c>
      <c r="AM44" s="132">
        <v>9032.7272727272739</v>
      </c>
    </row>
    <row r="45" spans="1:39" ht="15" thickBot="1">
      <c r="A45" s="58" t="s">
        <v>208</v>
      </c>
      <c r="B45" s="57" t="s">
        <v>44</v>
      </c>
      <c r="C45" s="56" t="s">
        <v>376</v>
      </c>
      <c r="D45" s="51" t="s">
        <v>23</v>
      </c>
      <c r="E45" s="56" t="s">
        <v>24</v>
      </c>
      <c r="F45" s="52">
        <v>5.2499999999999991E-2</v>
      </c>
      <c r="G45" s="40">
        <v>2.3333333333333335</v>
      </c>
      <c r="H45" s="40">
        <v>991.66666666666663</v>
      </c>
      <c r="I45" s="346">
        <v>0</v>
      </c>
      <c r="J45" s="52">
        <v>0</v>
      </c>
      <c r="K45" s="40">
        <f t="shared" si="1"/>
        <v>0</v>
      </c>
      <c r="L45" s="40">
        <f t="shared" si="2"/>
        <v>424.99999999999994</v>
      </c>
      <c r="M45" s="51">
        <v>1</v>
      </c>
      <c r="N45" s="48">
        <f t="shared" si="3"/>
        <v>1.2577893095096033E-3</v>
      </c>
      <c r="O45" s="54">
        <f>SUM($N$5:N45)</f>
        <v>0.99755964916063478</v>
      </c>
      <c r="P45" s="51" t="str">
        <f t="shared" si="10"/>
        <v>C</v>
      </c>
      <c r="Q45" s="119">
        <f t="shared" si="4"/>
        <v>0.10606060606060606</v>
      </c>
      <c r="R45" s="49">
        <f t="shared" si="5"/>
        <v>2.3863636363636361E-3</v>
      </c>
      <c r="S45" s="49">
        <f t="shared" si="6"/>
        <v>45.075757575757571</v>
      </c>
      <c r="T45" s="51">
        <f t="shared" si="11"/>
        <v>30</v>
      </c>
      <c r="U45" s="51">
        <v>1</v>
      </c>
      <c r="V45" s="51">
        <f t="shared" si="12"/>
        <v>31</v>
      </c>
      <c r="W45" s="49">
        <f t="shared" si="13"/>
        <v>3.2878787878787881</v>
      </c>
      <c r="X45" s="40">
        <f t="shared" si="7"/>
        <v>3.2878787878787881</v>
      </c>
      <c r="Y45" s="41">
        <f t="shared" si="8"/>
        <v>7.3977272727272711E-2</v>
      </c>
      <c r="Z45" s="48">
        <f t="shared" si="9"/>
        <v>0</v>
      </c>
      <c r="AA45" s="87" t="str">
        <f t="shared" si="14"/>
        <v>VERY LOW-ORDER URGENTLY</v>
      </c>
      <c r="AB45" s="14">
        <f t="shared" si="15"/>
        <v>1397.3484848484848</v>
      </c>
      <c r="AG45" s="363"/>
      <c r="AH45" s="363" t="s">
        <v>49</v>
      </c>
      <c r="AI45" s="341" t="s">
        <v>447</v>
      </c>
      <c r="AJ45" s="134">
        <v>0.41004545454545394</v>
      </c>
      <c r="AK45" s="135">
        <v>18.224242424242426</v>
      </c>
      <c r="AL45" s="136">
        <v>175.9999999999998</v>
      </c>
      <c r="AM45" s="132">
        <v>3207.4666666666635</v>
      </c>
    </row>
    <row r="46" spans="1:39" ht="15" thickBot="1">
      <c r="A46" s="58" t="s">
        <v>208</v>
      </c>
      <c r="B46" s="57" t="s">
        <v>61</v>
      </c>
      <c r="C46" s="56" t="s">
        <v>442</v>
      </c>
      <c r="D46" s="51" t="s">
        <v>58</v>
      </c>
      <c r="E46" s="56" t="s">
        <v>27</v>
      </c>
      <c r="F46" s="52">
        <v>4.2666666666666679E-2</v>
      </c>
      <c r="G46" s="40">
        <v>6.666666666666667</v>
      </c>
      <c r="H46" s="40">
        <v>474.53</v>
      </c>
      <c r="I46" s="346">
        <v>2</v>
      </c>
      <c r="J46" s="52">
        <v>1.2800000000000001E-2</v>
      </c>
      <c r="K46" s="40">
        <f t="shared" si="1"/>
        <v>142.35899999999998</v>
      </c>
      <c r="L46" s="40">
        <f t="shared" si="2"/>
        <v>71.17949999999999</v>
      </c>
      <c r="M46" s="51">
        <v>40</v>
      </c>
      <c r="N46" s="48">
        <f t="shared" si="3"/>
        <v>1.0222033753474876E-3</v>
      </c>
      <c r="O46" s="54">
        <f>SUM($N$5:N46)</f>
        <v>0.99858185253598231</v>
      </c>
      <c r="P46" s="51" t="str">
        <f t="shared" si="10"/>
        <v>C</v>
      </c>
      <c r="Q46" s="119">
        <f t="shared" si="4"/>
        <v>0.30303030303030304</v>
      </c>
      <c r="R46" s="49">
        <f t="shared" si="5"/>
        <v>1.93939393939394E-3</v>
      </c>
      <c r="S46" s="49">
        <f t="shared" si="6"/>
        <v>21.569545454545452</v>
      </c>
      <c r="T46" s="51">
        <f t="shared" si="11"/>
        <v>30</v>
      </c>
      <c r="U46" s="51">
        <v>1</v>
      </c>
      <c r="V46" s="51">
        <f t="shared" si="12"/>
        <v>31</v>
      </c>
      <c r="W46" s="49">
        <f t="shared" si="13"/>
        <v>9.3939393939393945</v>
      </c>
      <c r="X46" s="40">
        <f t="shared" si="7"/>
        <v>7.3939393939393945</v>
      </c>
      <c r="Y46" s="41">
        <f t="shared" si="8"/>
        <v>4.7321212121212132E-2</v>
      </c>
      <c r="Z46" s="48">
        <f t="shared" si="9"/>
        <v>0.2129032258064516</v>
      </c>
      <c r="AA46" s="87" t="str">
        <f t="shared" si="14"/>
        <v>VERY LOW-ORDER URGENTLY</v>
      </c>
      <c r="AB46" s="14">
        <f t="shared" si="15"/>
        <v>668.65590909090906</v>
      </c>
      <c r="AG46" s="363"/>
      <c r="AH46" s="363" t="s">
        <v>45</v>
      </c>
      <c r="AI46" s="341" t="s">
        <v>408</v>
      </c>
      <c r="AJ46" s="134">
        <v>1.067386363636363</v>
      </c>
      <c r="AK46" s="135">
        <v>47.439393939393987</v>
      </c>
      <c r="AL46" s="136">
        <v>177.44554455445538</v>
      </c>
      <c r="AM46" s="132">
        <v>8417.9090909090955</v>
      </c>
    </row>
    <row r="47" spans="1:39" ht="15" thickBot="1">
      <c r="A47" s="58" t="s">
        <v>208</v>
      </c>
      <c r="B47" s="57" t="s">
        <v>65</v>
      </c>
      <c r="C47" s="56" t="s">
        <v>446</v>
      </c>
      <c r="D47" s="51" t="s">
        <v>58</v>
      </c>
      <c r="E47" s="56" t="s">
        <v>27</v>
      </c>
      <c r="F47" s="52">
        <v>3.6000000000000011E-2</v>
      </c>
      <c r="G47" s="40">
        <v>6.666666666666667</v>
      </c>
      <c r="H47" s="40">
        <v>408.33333333333331</v>
      </c>
      <c r="I47" s="346">
        <v>5</v>
      </c>
      <c r="J47" s="52">
        <v>2.7E-2</v>
      </c>
      <c r="K47" s="40">
        <f t="shared" si="1"/>
        <v>306.24999999999994</v>
      </c>
      <c r="L47" s="40">
        <f t="shared" si="2"/>
        <v>61.249999999999993</v>
      </c>
      <c r="M47" s="51">
        <v>12</v>
      </c>
      <c r="N47" s="48">
        <f t="shared" si="3"/>
        <v>8.6248409794944278E-4</v>
      </c>
      <c r="O47" s="54">
        <f>SUM($N$5:N47)</f>
        <v>0.99944433663393173</v>
      </c>
      <c r="P47" s="51" t="str">
        <f t="shared" si="10"/>
        <v>C</v>
      </c>
      <c r="Q47" s="119">
        <f t="shared" si="4"/>
        <v>0.30303030303030304</v>
      </c>
      <c r="R47" s="49">
        <f t="shared" si="5"/>
        <v>1.636363636363637E-3</v>
      </c>
      <c r="S47" s="49">
        <f t="shared" si="6"/>
        <v>18.560606060606059</v>
      </c>
      <c r="T47" s="51">
        <f t="shared" si="11"/>
        <v>30</v>
      </c>
      <c r="U47" s="51">
        <v>1</v>
      </c>
      <c r="V47" s="51">
        <f t="shared" si="12"/>
        <v>31</v>
      </c>
      <c r="W47" s="49">
        <f t="shared" si="13"/>
        <v>9.3939393939393945</v>
      </c>
      <c r="X47" s="40">
        <f t="shared" si="7"/>
        <v>4.3939393939393945</v>
      </c>
      <c r="Y47" s="41">
        <f t="shared" si="8"/>
        <v>2.3727272727272736E-2</v>
      </c>
      <c r="Z47" s="48">
        <f t="shared" si="9"/>
        <v>0.532258064516129</v>
      </c>
      <c r="AA47" s="87" t="str">
        <f t="shared" si="14"/>
        <v>VERY LOW-ORDER URGENTLY</v>
      </c>
      <c r="AB47" s="14">
        <f t="shared" si="15"/>
        <v>575.37878787878788</v>
      </c>
      <c r="AG47" s="363"/>
      <c r="AH47" s="143" t="s">
        <v>41</v>
      </c>
      <c r="AI47" s="341" t="s">
        <v>400</v>
      </c>
      <c r="AJ47" s="134">
        <v>0.47556818181818161</v>
      </c>
      <c r="AK47" s="135">
        <v>21.136363636363633</v>
      </c>
      <c r="AL47" s="136">
        <v>162.22222222222223</v>
      </c>
      <c r="AM47" s="132">
        <v>3428.7878787878785</v>
      </c>
    </row>
    <row r="48" spans="1:39" ht="15" thickBot="1">
      <c r="A48" s="58" t="s">
        <v>208</v>
      </c>
      <c r="B48" s="57" t="s">
        <v>70</v>
      </c>
      <c r="C48" s="56" t="s">
        <v>403</v>
      </c>
      <c r="D48" s="51" t="s">
        <v>58</v>
      </c>
      <c r="E48" s="56" t="s">
        <v>27</v>
      </c>
      <c r="F48" s="52">
        <v>9.9999999999999985E-3</v>
      </c>
      <c r="G48" s="40">
        <v>3.3333333333333335</v>
      </c>
      <c r="H48" s="40">
        <v>150</v>
      </c>
      <c r="I48" s="346">
        <v>0</v>
      </c>
      <c r="J48" s="52">
        <v>0</v>
      </c>
      <c r="K48" s="40">
        <f t="shared" si="1"/>
        <v>0</v>
      </c>
      <c r="L48" s="40">
        <f t="shared" si="2"/>
        <v>45</v>
      </c>
      <c r="M48" s="51">
        <v>1</v>
      </c>
      <c r="N48" s="48">
        <f t="shared" si="3"/>
        <v>2.3957891609706732E-4</v>
      </c>
      <c r="O48" s="54">
        <f>SUM($N$5:N48)</f>
        <v>0.99968391555002878</v>
      </c>
      <c r="P48" s="51" t="str">
        <f t="shared" si="10"/>
        <v>C</v>
      </c>
      <c r="Q48" s="119">
        <f t="shared" si="4"/>
        <v>0.15151515151515152</v>
      </c>
      <c r="R48" s="49">
        <f t="shared" si="5"/>
        <v>4.5454545454545449E-4</v>
      </c>
      <c r="S48" s="49">
        <f t="shared" si="6"/>
        <v>6.8181818181818183</v>
      </c>
      <c r="T48" s="51">
        <f t="shared" si="11"/>
        <v>30</v>
      </c>
      <c r="U48" s="51">
        <v>1</v>
      </c>
      <c r="V48" s="51">
        <f t="shared" si="12"/>
        <v>31</v>
      </c>
      <c r="W48" s="49">
        <f t="shared" si="13"/>
        <v>4.6969696969696972</v>
      </c>
      <c r="X48" s="40">
        <f t="shared" si="7"/>
        <v>4.6969696969696972</v>
      </c>
      <c r="Y48" s="41">
        <f t="shared" si="8"/>
        <v>1.409090909090909E-2</v>
      </c>
      <c r="Z48" s="48">
        <f t="shared" si="9"/>
        <v>0</v>
      </c>
      <c r="AA48" s="87" t="str">
        <f t="shared" si="14"/>
        <v>VERY LOW-ORDER URGENTLY</v>
      </c>
      <c r="AB48" s="14">
        <f t="shared" si="15"/>
        <v>211.36363636363637</v>
      </c>
      <c r="AG48" s="363"/>
      <c r="AH48" s="363" t="s">
        <v>47</v>
      </c>
      <c r="AI48" s="341" t="s">
        <v>427</v>
      </c>
      <c r="AJ48" s="134">
        <v>0.36143181818181802</v>
      </c>
      <c r="AK48" s="135">
        <v>16.063636363636352</v>
      </c>
      <c r="AL48" s="136">
        <v>172.98245614035105</v>
      </c>
      <c r="AM48" s="132">
        <v>2778.7272727272734</v>
      </c>
    </row>
    <row r="49" spans="1:39" ht="15" thickBot="1">
      <c r="A49" s="58" t="s">
        <v>208</v>
      </c>
      <c r="B49" s="57" t="s">
        <v>60</v>
      </c>
      <c r="C49" s="56" t="s">
        <v>399</v>
      </c>
      <c r="D49" s="51" t="s">
        <v>58</v>
      </c>
      <c r="E49" s="56" t="s">
        <v>27</v>
      </c>
      <c r="F49" s="52">
        <v>8.3333333333333332E-3</v>
      </c>
      <c r="G49" s="40">
        <v>1.6666666666666667</v>
      </c>
      <c r="H49" s="40">
        <v>59.983333333333341</v>
      </c>
      <c r="I49" s="346">
        <v>124</v>
      </c>
      <c r="J49" s="52">
        <v>0.62</v>
      </c>
      <c r="K49" s="40">
        <f t="shared" si="1"/>
        <v>4462.76</v>
      </c>
      <c r="L49" s="40">
        <f t="shared" si="2"/>
        <v>35.99</v>
      </c>
      <c r="M49" s="51">
        <v>1</v>
      </c>
      <c r="N49" s="48">
        <f t="shared" si="3"/>
        <v>1.9964909674755613E-4</v>
      </c>
      <c r="O49" s="54">
        <f>SUM($N$5:N49)</f>
        <v>0.9998835646467763</v>
      </c>
      <c r="P49" s="51" t="str">
        <f t="shared" si="10"/>
        <v>C</v>
      </c>
      <c r="Q49" s="119">
        <f t="shared" si="4"/>
        <v>7.575757575757576E-2</v>
      </c>
      <c r="R49" s="49">
        <f t="shared" si="5"/>
        <v>3.7878787878787879E-4</v>
      </c>
      <c r="S49" s="49">
        <f t="shared" si="6"/>
        <v>2.726515151515152</v>
      </c>
      <c r="T49" s="51">
        <f t="shared" si="11"/>
        <v>30</v>
      </c>
      <c r="U49" s="51">
        <v>1</v>
      </c>
      <c r="V49" s="51">
        <f t="shared" si="12"/>
        <v>31</v>
      </c>
      <c r="W49" s="49">
        <f t="shared" si="13"/>
        <v>2.3484848484848486</v>
      </c>
      <c r="X49" s="40">
        <f t="shared" si="7"/>
        <v>0</v>
      </c>
      <c r="Y49" s="41">
        <f t="shared" si="8"/>
        <v>0</v>
      </c>
      <c r="Z49" s="48">
        <f t="shared" si="9"/>
        <v>52.8</v>
      </c>
      <c r="AA49" s="87" t="str">
        <f t="shared" si="14"/>
        <v>VERY HIGH-DON’T ORDER</v>
      </c>
      <c r="AB49" s="14">
        <f t="shared" si="15"/>
        <v>84.521969696969705</v>
      </c>
      <c r="AG49" s="363" t="s">
        <v>225</v>
      </c>
      <c r="AH49" s="363"/>
      <c r="AI49" s="363"/>
      <c r="AJ49" s="134">
        <v>3.4524621212121209</v>
      </c>
      <c r="AK49" s="135">
        <v>148.38484848484836</v>
      </c>
      <c r="AL49" s="136">
        <v>1088.6191312139729</v>
      </c>
      <c r="AM49" s="132">
        <v>39155.218181818214</v>
      </c>
    </row>
    <row r="50" spans="1:39" ht="15" thickBot="1">
      <c r="A50" s="47" t="s">
        <v>208</v>
      </c>
      <c r="B50" s="46" t="s">
        <v>79</v>
      </c>
      <c r="C50" s="56" t="s">
        <v>378</v>
      </c>
      <c r="D50" s="37" t="s">
        <v>52</v>
      </c>
      <c r="E50" s="46" t="s">
        <v>24</v>
      </c>
      <c r="F50" s="38">
        <v>4.8600000000000006E-3</v>
      </c>
      <c r="G50" s="44">
        <v>0.5</v>
      </c>
      <c r="H50" s="44">
        <v>98.506666666666661</v>
      </c>
      <c r="I50" s="346">
        <v>0</v>
      </c>
      <c r="J50" s="52">
        <v>0</v>
      </c>
      <c r="K50" s="44">
        <f t="shared" si="1"/>
        <v>0</v>
      </c>
      <c r="L50" s="44">
        <f t="shared" si="2"/>
        <v>197.01333333333332</v>
      </c>
      <c r="M50" s="37">
        <v>12</v>
      </c>
      <c r="N50" s="35">
        <f t="shared" si="3"/>
        <v>1.1643535322317474E-4</v>
      </c>
      <c r="O50" s="39">
        <f>SUM($N$5:N50)</f>
        <v>0.99999999999999944</v>
      </c>
      <c r="P50" s="37" t="str">
        <f t="shared" si="10"/>
        <v>C</v>
      </c>
      <c r="Q50" s="120">
        <f t="shared" si="4"/>
        <v>2.2727272727272728E-2</v>
      </c>
      <c r="R50" s="36">
        <f t="shared" si="5"/>
        <v>2.2090909090909095E-4</v>
      </c>
      <c r="S50" s="36">
        <f t="shared" si="6"/>
        <v>4.4775757575757575</v>
      </c>
      <c r="T50" s="37">
        <f t="shared" si="11"/>
        <v>30</v>
      </c>
      <c r="U50" s="37">
        <v>1</v>
      </c>
      <c r="V50" s="37">
        <f t="shared" si="12"/>
        <v>31</v>
      </c>
      <c r="W50" s="49">
        <f t="shared" si="13"/>
        <v>0.70454545454545459</v>
      </c>
      <c r="X50" s="44">
        <f t="shared" si="7"/>
        <v>0.70454545454545459</v>
      </c>
      <c r="Y50" s="121" t="s">
        <v>209</v>
      </c>
      <c r="Z50" s="35">
        <f t="shared" si="9"/>
        <v>0</v>
      </c>
      <c r="AA50" s="87" t="str">
        <f t="shared" si="14"/>
        <v>VERY LOW-ORDER URGENTLY</v>
      </c>
      <c r="AB50" s="14">
        <f t="shared" si="15"/>
        <v>138.80484848484849</v>
      </c>
      <c r="AG50" s="363" t="s">
        <v>26</v>
      </c>
      <c r="AH50" s="143" t="s">
        <v>82</v>
      </c>
      <c r="AI50" s="341" t="s">
        <v>423</v>
      </c>
      <c r="AJ50" s="134">
        <v>0.20840454545454556</v>
      </c>
      <c r="AK50" s="135">
        <v>52.101136363636364</v>
      </c>
      <c r="AL50" s="136">
        <v>84.93883254451228</v>
      </c>
      <c r="AM50" s="132">
        <v>4425.4096969697084</v>
      </c>
    </row>
    <row r="51" spans="1:39">
      <c r="AG51" s="363"/>
      <c r="AH51" s="143" t="s">
        <v>85</v>
      </c>
      <c r="AI51" s="341" t="s">
        <v>414</v>
      </c>
      <c r="AJ51" s="134">
        <v>0.20215757575757581</v>
      </c>
      <c r="AK51" s="135">
        <v>50.539393939393939</v>
      </c>
      <c r="AL51" s="136">
        <v>84.978438661710072</v>
      </c>
      <c r="AM51" s="132">
        <v>4294.7587878787899</v>
      </c>
    </row>
    <row r="52" spans="1:39">
      <c r="AG52" s="363"/>
      <c r="AH52" s="143" t="s">
        <v>83</v>
      </c>
      <c r="AI52" s="341" t="s">
        <v>416</v>
      </c>
      <c r="AJ52" s="134">
        <v>0.19727272727272735</v>
      </c>
      <c r="AK52" s="135">
        <v>49.318181818181813</v>
      </c>
      <c r="AL52" s="136">
        <v>84.977142857142866</v>
      </c>
      <c r="AM52" s="132">
        <v>4190.9181818181814</v>
      </c>
    </row>
    <row r="53" spans="1:39">
      <c r="AG53" s="363"/>
      <c r="AH53" s="143" t="s">
        <v>84</v>
      </c>
      <c r="AI53" s="341" t="s">
        <v>421</v>
      </c>
      <c r="AJ53" s="134">
        <v>0.21042424242424251</v>
      </c>
      <c r="AK53" s="135">
        <v>52.606060606060609</v>
      </c>
      <c r="AL53" s="136">
        <v>84.969642857142929</v>
      </c>
      <c r="AM53" s="132">
        <v>4469.918181818186</v>
      </c>
    </row>
    <row r="54" spans="1:39">
      <c r="AG54" s="363"/>
      <c r="AH54" s="363" t="s">
        <v>46</v>
      </c>
      <c r="AI54" s="341" t="s">
        <v>398</v>
      </c>
      <c r="AJ54" s="134">
        <v>0.2404848484848485</v>
      </c>
      <c r="AK54" s="135">
        <v>18.787878787878789</v>
      </c>
      <c r="AL54" s="136">
        <v>175.99999999999997</v>
      </c>
      <c r="AM54" s="132">
        <v>3306.6666666666665</v>
      </c>
    </row>
    <row r="55" spans="1:39">
      <c r="AG55" s="363"/>
      <c r="AH55" s="143" t="s">
        <v>40</v>
      </c>
      <c r="AI55" s="341" t="s">
        <v>433</v>
      </c>
      <c r="AJ55" s="134">
        <v>0.94400681818181786</v>
      </c>
      <c r="AK55" s="135">
        <v>151.28314393939397</v>
      </c>
      <c r="AL55" s="136">
        <v>90.016818252949861</v>
      </c>
      <c r="AM55" s="132">
        <v>13618.02727272728</v>
      </c>
    </row>
    <row r="56" spans="1:39">
      <c r="AG56" s="363"/>
      <c r="AH56" s="363" t="s">
        <v>25</v>
      </c>
      <c r="AI56" s="341" t="s">
        <v>383</v>
      </c>
      <c r="AJ56" s="134">
        <v>1.4744727272727269</v>
      </c>
      <c r="AK56" s="135">
        <v>307.18181818181813</v>
      </c>
      <c r="AL56" s="136">
        <v>67.996452599388363</v>
      </c>
      <c r="AM56" s="132">
        <v>20887.27393939393</v>
      </c>
    </row>
    <row r="57" spans="1:39">
      <c r="AG57" s="363"/>
      <c r="AH57" s="143" t="s">
        <v>76</v>
      </c>
      <c r="AI57" s="341" t="s">
        <v>445</v>
      </c>
      <c r="AJ57" s="134">
        <v>8.4545454545454507E-2</v>
      </c>
      <c r="AK57" s="135">
        <v>23.484848484848488</v>
      </c>
      <c r="AL57" s="136">
        <v>79.993600000000001</v>
      </c>
      <c r="AM57" s="132">
        <v>1878.6375757575761</v>
      </c>
    </row>
    <row r="58" spans="1:39">
      <c r="AG58" s="363"/>
      <c r="AH58" s="143" t="s">
        <v>73</v>
      </c>
      <c r="AI58" s="341" t="s">
        <v>441</v>
      </c>
      <c r="AJ58" s="134">
        <v>8.4545454545454521E-2</v>
      </c>
      <c r="AK58" s="135">
        <v>23.484848484848488</v>
      </c>
      <c r="AL58" s="136">
        <v>79.993600000000001</v>
      </c>
      <c r="AM58" s="132">
        <v>1878.6375757575761</v>
      </c>
    </row>
    <row r="59" spans="1:39">
      <c r="AG59" s="363"/>
      <c r="AH59" s="143" t="s">
        <v>68</v>
      </c>
      <c r="AI59" s="341" t="s">
        <v>437</v>
      </c>
      <c r="AJ59" s="134">
        <v>8.4545454545454535E-2</v>
      </c>
      <c r="AK59" s="135">
        <v>23.484848484848488</v>
      </c>
      <c r="AL59" s="136">
        <v>79.996799999999993</v>
      </c>
      <c r="AM59" s="132">
        <v>1878.7127272727273</v>
      </c>
    </row>
    <row r="60" spans="1:39">
      <c r="AG60" s="363"/>
      <c r="AH60" s="143" t="s">
        <v>72</v>
      </c>
      <c r="AI60" s="341" t="s">
        <v>443</v>
      </c>
      <c r="AJ60" s="134">
        <v>8.4545454545454563E-2</v>
      </c>
      <c r="AK60" s="135">
        <v>23.484848484848488</v>
      </c>
      <c r="AL60" s="136">
        <v>79.995199999999997</v>
      </c>
      <c r="AM60" s="132">
        <v>1878.6751515151516</v>
      </c>
    </row>
    <row r="61" spans="1:39">
      <c r="AG61" s="363" t="s">
        <v>224</v>
      </c>
      <c r="AH61" s="363"/>
      <c r="AI61" s="363"/>
      <c r="AJ61" s="134">
        <v>3.8154053030303023</v>
      </c>
      <c r="AK61" s="135">
        <v>775.7570075757576</v>
      </c>
      <c r="AL61" s="136">
        <v>993.85652777284633</v>
      </c>
      <c r="AM61" s="132">
        <v>62707.635757575772</v>
      </c>
    </row>
    <row r="62" spans="1:39">
      <c r="AG62" s="363" t="s">
        <v>81</v>
      </c>
      <c r="AH62" s="363" t="s">
        <v>88</v>
      </c>
      <c r="AI62" s="341" t="s">
        <v>382</v>
      </c>
      <c r="AJ62" s="134">
        <v>1.1249999999999967</v>
      </c>
      <c r="AK62" s="135">
        <v>75</v>
      </c>
      <c r="AL62" s="136">
        <v>264.4969696969697</v>
      </c>
      <c r="AM62" s="132">
        <v>19837.272727272728</v>
      </c>
    </row>
    <row r="63" spans="1:39">
      <c r="AG63" s="363"/>
      <c r="AH63" s="363" t="s">
        <v>80</v>
      </c>
      <c r="AI63" s="341" t="s">
        <v>384</v>
      </c>
      <c r="AJ63" s="134">
        <v>0.21136363636363639</v>
      </c>
      <c r="AK63" s="135">
        <v>14.090909090909093</v>
      </c>
      <c r="AL63" s="136">
        <v>269.12666666666655</v>
      </c>
      <c r="AM63" s="132">
        <v>3792.2393939393928</v>
      </c>
    </row>
    <row r="64" spans="1:39">
      <c r="AG64" s="363" t="s">
        <v>223</v>
      </c>
      <c r="AH64" s="363"/>
      <c r="AI64" s="363"/>
      <c r="AJ64" s="134">
        <v>1.3363636363636331</v>
      </c>
      <c r="AK64" s="135">
        <v>89.090909090909093</v>
      </c>
      <c r="AL64" s="136">
        <v>533.62363636363625</v>
      </c>
      <c r="AM64" s="132">
        <v>23629.512121212119</v>
      </c>
    </row>
    <row r="65" spans="33:39">
      <c r="AG65" s="363" t="s">
        <v>52</v>
      </c>
      <c r="AH65" s="363" t="s">
        <v>79</v>
      </c>
      <c r="AI65" s="341" t="s">
        <v>378</v>
      </c>
      <c r="AJ65" s="134">
        <v>0</v>
      </c>
      <c r="AK65" s="135">
        <v>0.70454545454545459</v>
      </c>
      <c r="AL65" s="136">
        <v>197.01333333333332</v>
      </c>
      <c r="AM65" s="132">
        <v>138.80484848484849</v>
      </c>
    </row>
    <row r="66" spans="33:39">
      <c r="AG66" s="363"/>
      <c r="AH66" s="143" t="s">
        <v>74</v>
      </c>
      <c r="AI66" s="341" t="s">
        <v>432</v>
      </c>
      <c r="AJ66" s="134">
        <v>0.83935819971367132</v>
      </c>
      <c r="AK66" s="135">
        <v>84.47727272727272</v>
      </c>
      <c r="AL66" s="136">
        <v>263.33858267716533</v>
      </c>
      <c r="AM66" s="132">
        <v>23562.818181818177</v>
      </c>
    </row>
    <row r="67" spans="33:39">
      <c r="AG67" s="363"/>
      <c r="AH67" s="363" t="s">
        <v>51</v>
      </c>
      <c r="AI67" s="341" t="s">
        <v>431</v>
      </c>
      <c r="AJ67" s="134">
        <v>0.58711181818181757</v>
      </c>
      <c r="AK67" s="135">
        <v>58.946969696969703</v>
      </c>
      <c r="AL67" s="136">
        <v>264.19123505976091</v>
      </c>
      <c r="AM67" s="132">
        <v>15573.272727272726</v>
      </c>
    </row>
    <row r="68" spans="33:39">
      <c r="AG68" s="363" t="s">
        <v>222</v>
      </c>
      <c r="AH68" s="363"/>
      <c r="AI68" s="363"/>
      <c r="AJ68" s="134">
        <v>1.4264700178954888</v>
      </c>
      <c r="AK68" s="135">
        <v>144.12878787878788</v>
      </c>
      <c r="AL68" s="136">
        <v>724.54315107025957</v>
      </c>
      <c r="AM68" s="132">
        <v>39274.895757575752</v>
      </c>
    </row>
    <row r="69" spans="33:39">
      <c r="AG69" s="363" t="s">
        <v>221</v>
      </c>
      <c r="AH69" s="363"/>
      <c r="AI69" s="363"/>
      <c r="AJ69" s="134">
        <v>19.102709088067737</v>
      </c>
      <c r="AK69" s="135">
        <v>1955.3327651515151</v>
      </c>
      <c r="AL69" s="136">
        <v>6579.188539142815</v>
      </c>
      <c r="AM69" s="132">
        <v>393854.0212121213</v>
      </c>
    </row>
    <row r="70" spans="33:39">
      <c r="AG70"/>
      <c r="AH70"/>
      <c r="AI70"/>
      <c r="AJ70"/>
      <c r="AK70"/>
      <c r="AL70"/>
      <c r="AM70"/>
    </row>
    <row r="71" spans="33:39">
      <c r="AG71"/>
      <c r="AH71"/>
      <c r="AI71"/>
      <c r="AJ71"/>
      <c r="AK71"/>
      <c r="AL71"/>
      <c r="AM71"/>
    </row>
    <row r="72" spans="33:39">
      <c r="AG72"/>
      <c r="AH72"/>
      <c r="AI72"/>
      <c r="AJ72"/>
      <c r="AK72"/>
      <c r="AL72"/>
      <c r="AM72"/>
    </row>
    <row r="73" spans="33:39">
      <c r="AG73"/>
      <c r="AH73"/>
      <c r="AI73"/>
      <c r="AJ73"/>
      <c r="AK73"/>
      <c r="AL73"/>
      <c r="AM73"/>
    </row>
    <row r="74" spans="33:39">
      <c r="AG74"/>
      <c r="AH74"/>
      <c r="AI74"/>
      <c r="AJ74"/>
      <c r="AK74"/>
      <c r="AL74"/>
      <c r="AM74"/>
    </row>
    <row r="75" spans="33:39">
      <c r="AG75"/>
      <c r="AH75"/>
      <c r="AI75"/>
      <c r="AJ75"/>
      <c r="AK75"/>
      <c r="AL75"/>
      <c r="AM75"/>
    </row>
  </sheetData>
  <mergeCells count="23">
    <mergeCell ref="AH12:AI12"/>
    <mergeCell ref="AL12:AN12"/>
    <mergeCell ref="AG3:AI4"/>
    <mergeCell ref="AK3:AM4"/>
    <mergeCell ref="AH5:AI5"/>
    <mergeCell ref="AL5:AM5"/>
    <mergeCell ref="AH6:AI6"/>
    <mergeCell ref="AL6:AM6"/>
    <mergeCell ref="AH7:AI7"/>
    <mergeCell ref="AH8:AI8"/>
    <mergeCell ref="AK10:AN10"/>
    <mergeCell ref="AH11:AI11"/>
    <mergeCell ref="AL11:AN11"/>
    <mergeCell ref="AH17:AI17"/>
    <mergeCell ref="AK17:AN17"/>
    <mergeCell ref="AH18:AI18"/>
    <mergeCell ref="AK18:AN18"/>
    <mergeCell ref="AH13:AI13"/>
    <mergeCell ref="AL13:AN13"/>
    <mergeCell ref="AH14:AI14"/>
    <mergeCell ref="AL14:AN14"/>
    <mergeCell ref="AH15:AI15"/>
    <mergeCell ref="AL15:AN15"/>
  </mergeCells>
  <conditionalFormatting sqref="AA5:AA50">
    <cfRule type="containsText" dxfId="615" priority="1" operator="containsText" text="LOW MAY- ORDER">
      <formula>NOT(ISERROR(SEARCH("LOW MAY- ORDER",AA5)))</formula>
    </cfRule>
    <cfRule type="containsText" dxfId="614" priority="2" operator="containsText" text="HIGH">
      <formula>NOT(ISERROR(SEARCH("HIGH",AA5)))</formula>
    </cfRule>
    <cfRule type="containsText" dxfId="613" priority="3" operator="containsText" text="HIGH">
      <formula>NOT(ISERROR(SEARCH("HIGH",AA5)))</formula>
    </cfRule>
    <cfRule type="containsText" dxfId="612"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A358C-A8CC-44BB-A108-2B9447F7A040}">
  <sheetPr codeName="Sheet40">
    <tabColor theme="5" tint="-0.249977111117893"/>
    <pageSetUpPr fitToPage="1"/>
  </sheetPr>
  <dimension ref="A1:AN260"/>
  <sheetViews>
    <sheetView showGridLines="0" topLeftCell="X1" zoomScaleNormal="100" workbookViewId="0">
      <selection activeCell="AI32" sqref="AI32"/>
    </sheetView>
  </sheetViews>
  <sheetFormatPr defaultColWidth="8.90625" defaultRowHeight="14.5"/>
  <cols>
    <col min="1" max="1" width="20.81640625" style="14" customWidth="1"/>
    <col min="2" max="2" width="8.90625" style="14"/>
    <col min="3" max="3" width="27" style="14" customWidth="1"/>
    <col min="4" max="4" width="15.6328125" style="14" customWidth="1"/>
    <col min="5" max="5" width="8.90625" style="14"/>
    <col min="6" max="6" width="17.08984375" style="14" bestFit="1" customWidth="1"/>
    <col min="7" max="7" width="15" style="14" customWidth="1"/>
    <col min="8" max="8" width="18.6328125" style="14" customWidth="1"/>
    <col min="9" max="9" width="12.54296875" style="14" customWidth="1"/>
    <col min="10" max="10" width="15.54296875" style="15" customWidth="1"/>
    <col min="11" max="11" width="8.90625" style="14"/>
    <col min="12" max="12" width="11.08984375" style="14" bestFit="1" customWidth="1"/>
    <col min="13" max="13" width="16.453125" style="14" customWidth="1"/>
    <col min="14" max="16" width="8.90625" style="14"/>
    <col min="17" max="18" width="14.81640625" style="14" customWidth="1"/>
    <col min="19" max="19" width="15.36328125" style="14" customWidth="1"/>
    <col min="20" max="20" width="14.54296875" style="14" customWidth="1"/>
    <col min="21" max="21" width="15.54296875" style="14" customWidth="1"/>
    <col min="22" max="22" width="18.36328125" style="14" customWidth="1"/>
    <col min="23" max="23" width="18.6328125" style="14" customWidth="1"/>
    <col min="24" max="24" width="14.453125" style="14" customWidth="1"/>
    <col min="25" max="25" width="16" style="14" customWidth="1"/>
    <col min="26" max="26" width="25.6328125" style="14" customWidth="1"/>
    <col min="27" max="27" width="30.453125" style="14" customWidth="1"/>
    <col min="28" max="28" width="16.08984375" style="14" bestFit="1" customWidth="1"/>
    <col min="29" max="29" width="11.453125" style="14" customWidth="1"/>
    <col min="30" max="30" width="14.90625" style="14" customWidth="1"/>
    <col min="31" max="32" width="8.90625" style="14"/>
    <col min="33" max="33" width="17" style="14" customWidth="1"/>
    <col min="34" max="34" width="13.90625" style="14" customWidth="1"/>
    <col min="35" max="35" width="35.90625" style="14" bestFit="1" customWidth="1"/>
    <col min="36" max="36" width="8.26953125" style="14" bestFit="1" customWidth="1"/>
    <col min="37" max="37" width="15.6328125" style="14" bestFit="1" customWidth="1"/>
    <col min="38" max="38" width="9.81640625" style="14" bestFit="1" customWidth="1"/>
    <col min="39" max="39" width="11.90625" style="14" bestFit="1" customWidth="1"/>
    <col min="40" max="40" width="0.54296875" style="14" customWidth="1"/>
    <col min="41" max="16384" width="8.90625" style="14"/>
  </cols>
  <sheetData>
    <row r="1" spans="1:40" ht="15" thickBot="1">
      <c r="F1" s="80">
        <f t="shared" ref="F1:J1" si="0">SUM(F5:F57)</f>
        <v>69.410443333333419</v>
      </c>
      <c r="G1" s="79">
        <f t="shared" si="0"/>
        <v>5840.6666666666652</v>
      </c>
      <c r="H1" s="79">
        <f t="shared" si="0"/>
        <v>1979498.29</v>
      </c>
      <c r="I1" s="79">
        <f t="shared" si="0"/>
        <v>11565</v>
      </c>
      <c r="J1" s="79">
        <f t="shared" si="0"/>
        <v>228.95843000000002</v>
      </c>
      <c r="K1" s="79">
        <f>SUM(L5:L57)</f>
        <v>15600.323598874595</v>
      </c>
      <c r="L1" s="79">
        <f>SUM(K5:K57)</f>
        <v>7021634.0190964174</v>
      </c>
      <c r="M1" s="79"/>
      <c r="N1" s="79"/>
      <c r="O1" s="79"/>
      <c r="P1" s="79"/>
      <c r="Q1" s="79">
        <f>SUM(Q5:Q57)</f>
        <v>265.48484848484844</v>
      </c>
      <c r="R1" s="79">
        <f>SUM(R5:R57)</f>
        <v>3.1550201515151541</v>
      </c>
      <c r="S1" s="79">
        <f>SUM(S5:S57)</f>
        <v>89977.194999999963</v>
      </c>
      <c r="T1" s="79">
        <f>SUM(T5:T57)</f>
        <v>1162</v>
      </c>
      <c r="U1" s="79"/>
      <c r="V1" s="79">
        <f>SUM(V5:V57)</f>
        <v>1206</v>
      </c>
      <c r="W1" s="79">
        <f>SUM(W5:W57)</f>
        <v>4502.136363636364</v>
      </c>
      <c r="X1" s="78"/>
      <c r="Y1" s="77">
        <f>SUM(Y5:Y57)</f>
        <v>19.07771217009449</v>
      </c>
    </row>
    <row r="2" spans="1:40">
      <c r="F2" s="76"/>
    </row>
    <row r="3" spans="1:40" ht="14.4" customHeight="1" thickBot="1">
      <c r="F3" s="76"/>
      <c r="AG3" s="563" t="s">
        <v>265</v>
      </c>
      <c r="AH3" s="563"/>
      <c r="AI3" s="563"/>
      <c r="AJ3" s="65"/>
      <c r="AK3" s="561" t="s">
        <v>264</v>
      </c>
      <c r="AL3" s="561"/>
      <c r="AM3" s="561"/>
      <c r="AN3" s="65"/>
    </row>
    <row r="4" spans="1:40" ht="14.4" customHeight="1" thickBot="1">
      <c r="A4" s="75" t="s">
        <v>0</v>
      </c>
      <c r="B4" s="71" t="s">
        <v>9</v>
      </c>
      <c r="C4" s="71" t="s">
        <v>10</v>
      </c>
      <c r="D4" s="71" t="s">
        <v>11</v>
      </c>
      <c r="E4" s="71" t="s">
        <v>12</v>
      </c>
      <c r="F4" s="71" t="s">
        <v>263</v>
      </c>
      <c r="G4" s="71" t="s">
        <v>262</v>
      </c>
      <c r="H4" s="71" t="s">
        <v>261</v>
      </c>
      <c r="I4" s="72" t="s">
        <v>260</v>
      </c>
      <c r="J4" s="74" t="s">
        <v>259</v>
      </c>
      <c r="K4" s="73" t="s">
        <v>258</v>
      </c>
      <c r="L4" s="72" t="s">
        <v>257</v>
      </c>
      <c r="M4" s="71" t="s">
        <v>256</v>
      </c>
      <c r="N4" s="68" t="s">
        <v>255</v>
      </c>
      <c r="O4" s="68" t="s">
        <v>254</v>
      </c>
      <c r="P4" s="68" t="s">
        <v>13</v>
      </c>
      <c r="Q4" s="70" t="s">
        <v>253</v>
      </c>
      <c r="R4" s="69" t="s">
        <v>252</v>
      </c>
      <c r="S4" s="68" t="s">
        <v>251</v>
      </c>
      <c r="T4" s="68" t="s">
        <v>14</v>
      </c>
      <c r="U4" s="68" t="s">
        <v>15</v>
      </c>
      <c r="V4" s="68" t="s">
        <v>16</v>
      </c>
      <c r="W4" s="68" t="s">
        <v>17</v>
      </c>
      <c r="X4" s="68" t="s">
        <v>18</v>
      </c>
      <c r="Y4" s="68" t="s">
        <v>19</v>
      </c>
      <c r="Z4" s="68" t="s">
        <v>20</v>
      </c>
      <c r="AA4" s="67" t="s">
        <v>21</v>
      </c>
      <c r="AB4" s="66" t="s">
        <v>250</v>
      </c>
      <c r="AC4" s="14" t="s">
        <v>509</v>
      </c>
      <c r="AD4" s="14" t="s">
        <v>510</v>
      </c>
      <c r="AE4" s="14" t="s">
        <v>511</v>
      </c>
      <c r="AG4" s="563"/>
      <c r="AH4" s="563"/>
      <c r="AI4" s="563"/>
      <c r="AJ4" s="65"/>
      <c r="AK4" s="562"/>
      <c r="AL4" s="562"/>
      <c r="AM4" s="562"/>
      <c r="AN4" s="65"/>
    </row>
    <row r="5" spans="1:40" ht="15" thickBot="1">
      <c r="A5" s="58" t="s">
        <v>144</v>
      </c>
      <c r="B5" s="57" t="s">
        <v>32</v>
      </c>
      <c r="C5" s="56" t="s">
        <v>370</v>
      </c>
      <c r="D5" s="51" t="s">
        <v>23</v>
      </c>
      <c r="E5" s="56" t="s">
        <v>24</v>
      </c>
      <c r="F5" s="55">
        <v>14.61240000000007</v>
      </c>
      <c r="G5" s="40">
        <v>773.66666666666663</v>
      </c>
      <c r="H5" s="42">
        <v>538763.33333333326</v>
      </c>
      <c r="I5" s="346">
        <v>421</v>
      </c>
      <c r="J5" s="41">
        <v>6.832349999999999</v>
      </c>
      <c r="K5" s="40">
        <f t="shared" ref="K5:K36" si="1">L5*I5</f>
        <v>293174.53252908227</v>
      </c>
      <c r="L5" s="50">
        <f t="shared" ref="L5:L36" si="2">H5/G5</f>
        <v>696.37656182679871</v>
      </c>
      <c r="M5" s="51">
        <v>1</v>
      </c>
      <c r="N5" s="48">
        <f t="shared" ref="N5:N36" si="3">F5/$F$1</f>
        <v>0.21052163476072577</v>
      </c>
      <c r="O5" s="54">
        <f>SUM($N$5:N5)</f>
        <v>0.21052163476072577</v>
      </c>
      <c r="P5" s="51" t="str">
        <f t="shared" ref="P5:P36" si="4">IF(O5&lt;=50%,"A",IF(O5&lt;=80%,"B",IF(O5&lt;=100%,"C","")))</f>
        <v>A</v>
      </c>
      <c r="Q5" s="53">
        <f t="shared" ref="Q5:Q36" si="5">G5/22</f>
        <v>35.166666666666664</v>
      </c>
      <c r="R5" s="52">
        <f t="shared" ref="R5:R36" si="6">F5/22</f>
        <v>0.66420000000000323</v>
      </c>
      <c r="S5" s="345">
        <f t="shared" ref="S5:S36" si="7">H5/22</f>
        <v>24489.24242424242</v>
      </c>
      <c r="T5" s="51">
        <v>7</v>
      </c>
      <c r="U5" s="51">
        <v>1</v>
      </c>
      <c r="V5" s="51">
        <f t="shared" ref="V5:V36" si="8">T5+U5</f>
        <v>8</v>
      </c>
      <c r="W5" s="49">
        <f t="shared" ref="W5:W36" si="9">V5*Q5</f>
        <v>281.33333333333331</v>
      </c>
      <c r="X5" s="50">
        <f t="shared" ref="X5:X48" si="10">IF(W5-I5&lt;=0,0,W5-I5)</f>
        <v>0</v>
      </c>
      <c r="Y5" s="49">
        <f t="shared" ref="Y5:Y48" si="11">X5/(G5/F5)</f>
        <v>0</v>
      </c>
      <c r="Z5" s="48">
        <f>I5/W5</f>
        <v>1.4964454976303319</v>
      </c>
      <c r="AA5" s="87" t="str">
        <f>IF(AND(Z5&gt;=100%,Z5&lt;200%),"HIGH-DON’T ORDER",IF(Z5&gt;=200%,"VERY HIGH-DON’T ORDER",IF(AND(Z5&gt;=80%,Z5&lt;=100),"LOW MAY- ORDER","VERY LOW-ORDER URGENTLY")))</f>
        <v>HIGH-DON’T ORDER</v>
      </c>
      <c r="AB5" s="34">
        <f t="shared" ref="AB5:AB48" si="12">X5*L5</f>
        <v>0</v>
      </c>
      <c r="AC5" s="484">
        <f>IFERROR(VLOOKUP(B5,'[2]Stock Movement'!$A$5:$C$52,3,0),0)</f>
        <v>0</v>
      </c>
      <c r="AD5" s="31">
        <f>V5*R5</f>
        <v>5.3136000000000259</v>
      </c>
      <c r="AE5" s="484">
        <f>IF(AD5-AC5&lt;0,0,AD5-AC5)</f>
        <v>5.3136000000000259</v>
      </c>
      <c r="AG5" s="63" t="s">
        <v>249</v>
      </c>
      <c r="AH5" s="553"/>
      <c r="AI5" s="553"/>
      <c r="AK5" s="25" t="s">
        <v>248</v>
      </c>
      <c r="AL5" s="543">
        <f ca="1">NOW()</f>
        <v>44990.660007407409</v>
      </c>
      <c r="AM5" s="544"/>
    </row>
    <row r="6" spans="1:40" ht="15" thickBot="1">
      <c r="A6" s="58" t="s">
        <v>144</v>
      </c>
      <c r="B6" s="57" t="s">
        <v>53</v>
      </c>
      <c r="C6" s="56" t="s">
        <v>429</v>
      </c>
      <c r="D6" s="51" t="s">
        <v>23</v>
      </c>
      <c r="E6" s="56" t="s">
        <v>24</v>
      </c>
      <c r="F6" s="55">
        <v>13.54033333333334</v>
      </c>
      <c r="G6" s="40">
        <v>1327.3333333333333</v>
      </c>
      <c r="H6" s="42">
        <v>575108.33333333337</v>
      </c>
      <c r="I6" s="346">
        <v>1055</v>
      </c>
      <c r="J6" s="41">
        <v>10.433950000000001</v>
      </c>
      <c r="K6" s="40">
        <f t="shared" si="1"/>
        <v>457111.47036664997</v>
      </c>
      <c r="L6" s="50">
        <f t="shared" si="2"/>
        <v>433.28101456554498</v>
      </c>
      <c r="M6" s="51">
        <v>12</v>
      </c>
      <c r="N6" s="48">
        <f t="shared" si="3"/>
        <v>0.19507631248381294</v>
      </c>
      <c r="O6" s="54">
        <f>SUM($N$5:N6)</f>
        <v>0.40559794724453868</v>
      </c>
      <c r="P6" s="51" t="str">
        <f t="shared" si="4"/>
        <v>A</v>
      </c>
      <c r="Q6" s="53">
        <f t="shared" si="5"/>
        <v>60.333333333333329</v>
      </c>
      <c r="R6" s="52">
        <f t="shared" si="6"/>
        <v>0.61546969696969722</v>
      </c>
      <c r="S6" s="345">
        <f t="shared" si="7"/>
        <v>26141.28787878788</v>
      </c>
      <c r="T6" s="51">
        <f t="shared" ref="T6:T37" si="13">IF(P6="A",7,IF(P6="B",14,IF(P6="C",30,"")))</f>
        <v>7</v>
      </c>
      <c r="U6" s="51">
        <v>1</v>
      </c>
      <c r="V6" s="51">
        <f t="shared" si="8"/>
        <v>8</v>
      </c>
      <c r="W6" s="49">
        <f t="shared" si="9"/>
        <v>482.66666666666663</v>
      </c>
      <c r="X6" s="50">
        <f t="shared" si="10"/>
        <v>0</v>
      </c>
      <c r="Y6" s="49">
        <f t="shared" si="11"/>
        <v>0</v>
      </c>
      <c r="Z6" s="48">
        <f>I6/W6</f>
        <v>2.1857734806629834</v>
      </c>
      <c r="AA6" s="87" t="str">
        <f t="shared" ref="AA6:AA48" si="14">IF(AND(Z6&gt;=100%,Z6&lt;200%),"HIGH-DON’T ORDER",IF(Z6&gt;=200%,"VERY HIGH-DON’T ORDER",IF(AND(Z6&gt;=80%,Z6&lt;=100),"LOW MAY- ORDER","VERY LOW-ORDER URGENTLY")))</f>
        <v>VERY HIGH-DON’T ORDER</v>
      </c>
      <c r="AB6" s="34">
        <f t="shared" si="12"/>
        <v>0</v>
      </c>
      <c r="AC6" s="484">
        <f>IFERROR(VLOOKUP(B6,'[2]Stock Movement'!$A$5:$C$52,3,0),0)</f>
        <v>0</v>
      </c>
      <c r="AD6" s="31">
        <f t="shared" ref="AD6:AD48" si="15">V6*R6</f>
        <v>4.9237575757575778</v>
      </c>
      <c r="AE6" s="484">
        <f t="shared" ref="AE6:AE48" si="16">IF(AD6-AC6&lt;0,0,AD6-AC6)</f>
        <v>4.9237575757575778</v>
      </c>
      <c r="AG6" s="63" t="s">
        <v>247</v>
      </c>
      <c r="AH6" s="553"/>
      <c r="AI6" s="553"/>
      <c r="AK6" s="25" t="s">
        <v>246</v>
      </c>
      <c r="AL6" s="541"/>
      <c r="AM6" s="542"/>
    </row>
    <row r="7" spans="1:40" ht="15" thickBot="1">
      <c r="A7" s="58" t="s">
        <v>144</v>
      </c>
      <c r="B7" s="57" t="s">
        <v>28</v>
      </c>
      <c r="C7" s="56" t="s">
        <v>368</v>
      </c>
      <c r="D7" s="51" t="s">
        <v>29</v>
      </c>
      <c r="E7" s="56" t="s">
        <v>30</v>
      </c>
      <c r="F7" s="55">
        <v>7.5299999999999816</v>
      </c>
      <c r="G7" s="40">
        <v>213.33333333333331</v>
      </c>
      <c r="H7" s="42">
        <v>102890.93333333329</v>
      </c>
      <c r="I7" s="346">
        <v>697</v>
      </c>
      <c r="J7" s="41">
        <v>17.43</v>
      </c>
      <c r="K7" s="40">
        <f t="shared" si="1"/>
        <v>336163.97124999989</v>
      </c>
      <c r="L7" s="50">
        <f t="shared" si="2"/>
        <v>482.30124999999987</v>
      </c>
      <c r="M7" s="51">
        <v>5</v>
      </c>
      <c r="N7" s="48">
        <f t="shared" si="3"/>
        <v>0.10848511604857884</v>
      </c>
      <c r="O7" s="54">
        <f>SUM($N$5:N7)</f>
        <v>0.51408306329311748</v>
      </c>
      <c r="P7" s="51" t="str">
        <f t="shared" si="4"/>
        <v>B</v>
      </c>
      <c r="Q7" s="53">
        <f t="shared" si="5"/>
        <v>9.6969696969696955</v>
      </c>
      <c r="R7" s="52">
        <f t="shared" si="6"/>
        <v>0.34227272727272645</v>
      </c>
      <c r="S7" s="345">
        <f t="shared" si="7"/>
        <v>4676.8606060606044</v>
      </c>
      <c r="T7" s="51">
        <f t="shared" si="13"/>
        <v>14</v>
      </c>
      <c r="U7" s="51">
        <v>1</v>
      </c>
      <c r="V7" s="51">
        <f t="shared" si="8"/>
        <v>15</v>
      </c>
      <c r="W7" s="49">
        <f t="shared" si="9"/>
        <v>145.45454545454544</v>
      </c>
      <c r="X7" s="50">
        <f t="shared" si="10"/>
        <v>0</v>
      </c>
      <c r="Y7" s="49">
        <f t="shared" si="11"/>
        <v>0</v>
      </c>
      <c r="Z7" s="48">
        <f>I7/W7</f>
        <v>4.7918750000000001</v>
      </c>
      <c r="AA7" s="87" t="str">
        <f t="shared" si="14"/>
        <v>VERY HIGH-DON’T ORDER</v>
      </c>
      <c r="AB7" s="34">
        <f t="shared" si="12"/>
        <v>0</v>
      </c>
      <c r="AC7" s="484">
        <f>IFERROR(VLOOKUP(B7,'[2]Stock Movement'!$A$5:$C$52,3,0),0)</f>
        <v>0</v>
      </c>
      <c r="AD7" s="31">
        <f t="shared" si="15"/>
        <v>5.1340909090908964</v>
      </c>
      <c r="AE7" s="484">
        <f t="shared" si="16"/>
        <v>5.1340909090908964</v>
      </c>
      <c r="AG7" s="63" t="s">
        <v>236</v>
      </c>
      <c r="AH7" s="553"/>
      <c r="AI7" s="553"/>
      <c r="AK7" s="25" t="s">
        <v>245</v>
      </c>
      <c r="AL7" s="64" t="str">
        <f>IF(AT1&gt;=35,"Trailer",IF(AT1&gt;=20,"Cargo","Will recommend to wait"))</f>
        <v>Will recommend to wait</v>
      </c>
      <c r="AM7" s="64"/>
    </row>
    <row r="8" spans="1:40" ht="15" thickBot="1">
      <c r="A8" s="58" t="s">
        <v>144</v>
      </c>
      <c r="B8" s="57" t="s">
        <v>103</v>
      </c>
      <c r="C8" s="56" t="s">
        <v>381</v>
      </c>
      <c r="D8" s="51" t="s">
        <v>26</v>
      </c>
      <c r="E8" s="56" t="s">
        <v>27</v>
      </c>
      <c r="F8" s="55">
        <v>6.7966000000000122</v>
      </c>
      <c r="G8" s="40">
        <v>914.33333333333326</v>
      </c>
      <c r="H8" s="42">
        <v>115433.23999999999</v>
      </c>
      <c r="I8" s="346">
        <v>0</v>
      </c>
      <c r="J8" s="41">
        <v>0</v>
      </c>
      <c r="K8" s="40">
        <f t="shared" si="1"/>
        <v>0</v>
      </c>
      <c r="L8" s="50">
        <f t="shared" si="2"/>
        <v>126.24853080568721</v>
      </c>
      <c r="M8" s="51">
        <v>1</v>
      </c>
      <c r="N8" s="48">
        <f t="shared" si="3"/>
        <v>9.7918982700634011E-2</v>
      </c>
      <c r="O8" s="54">
        <f>SUM($N$5:N8)</f>
        <v>0.61200204599375152</v>
      </c>
      <c r="P8" s="51" t="str">
        <f t="shared" si="4"/>
        <v>B</v>
      </c>
      <c r="Q8" s="53">
        <f t="shared" si="5"/>
        <v>41.560606060606055</v>
      </c>
      <c r="R8" s="52">
        <f t="shared" si="6"/>
        <v>0.30893636363636418</v>
      </c>
      <c r="S8" s="345">
        <f t="shared" si="7"/>
        <v>5246.9654545454541</v>
      </c>
      <c r="T8" s="51">
        <f t="shared" si="13"/>
        <v>14</v>
      </c>
      <c r="U8" s="51">
        <v>1</v>
      </c>
      <c r="V8" s="51">
        <f t="shared" si="8"/>
        <v>15</v>
      </c>
      <c r="W8" s="49">
        <f t="shared" si="9"/>
        <v>623.40909090909088</v>
      </c>
      <c r="X8" s="50">
        <f t="shared" si="10"/>
        <v>623.40909090909088</v>
      </c>
      <c r="Y8" s="49">
        <f t="shared" si="11"/>
        <v>4.634045454545463</v>
      </c>
      <c r="Z8" s="48">
        <f>I8/W8</f>
        <v>0</v>
      </c>
      <c r="AA8" s="87" t="str">
        <f t="shared" si="14"/>
        <v>VERY LOW-ORDER URGENTLY</v>
      </c>
      <c r="AB8" s="34">
        <f t="shared" si="12"/>
        <v>78704.481818181812</v>
      </c>
      <c r="AC8" s="484">
        <f>IFERROR(VLOOKUP(B8,'[2]Stock Movement'!$A$5:$C$52,3,0),0)</f>
        <v>0</v>
      </c>
      <c r="AD8" s="31">
        <f t="shared" si="15"/>
        <v>4.634045454545463</v>
      </c>
      <c r="AE8" s="484">
        <f t="shared" si="16"/>
        <v>4.634045454545463</v>
      </c>
      <c r="AG8" s="63" t="s">
        <v>244</v>
      </c>
      <c r="AH8" s="553"/>
      <c r="AI8" s="553"/>
      <c r="AJ8" s="17"/>
      <c r="AK8" s="17"/>
      <c r="AL8" s="17"/>
      <c r="AM8" s="17"/>
      <c r="AN8" s="16"/>
    </row>
    <row r="9" spans="1:40" ht="15" thickBot="1">
      <c r="A9" s="58" t="s">
        <v>144</v>
      </c>
      <c r="B9" s="57" t="s">
        <v>97</v>
      </c>
      <c r="C9" s="56" t="s">
        <v>369</v>
      </c>
      <c r="D9" s="51" t="s">
        <v>23</v>
      </c>
      <c r="E9" s="56" t="s">
        <v>24</v>
      </c>
      <c r="F9" s="55">
        <v>5.0849999999999991</v>
      </c>
      <c r="G9" s="40">
        <v>226</v>
      </c>
      <c r="H9" s="42">
        <v>154333.33333333334</v>
      </c>
      <c r="I9" s="346">
        <v>7849</v>
      </c>
      <c r="J9" s="41">
        <v>176.60249999999999</v>
      </c>
      <c r="K9" s="40">
        <f t="shared" si="1"/>
        <v>5360010.3244837765</v>
      </c>
      <c r="L9" s="50">
        <f t="shared" si="2"/>
        <v>682.89085545722719</v>
      </c>
      <c r="M9" s="51">
        <v>4</v>
      </c>
      <c r="N9" s="48">
        <f t="shared" si="3"/>
        <v>7.3259869204120143E-2</v>
      </c>
      <c r="O9" s="54">
        <f>SUM($N$5:N9)</f>
        <v>0.68526191519787161</v>
      </c>
      <c r="P9" s="51" t="str">
        <f t="shared" si="4"/>
        <v>B</v>
      </c>
      <c r="Q9" s="53">
        <f t="shared" si="5"/>
        <v>10.272727272727273</v>
      </c>
      <c r="R9" s="52">
        <f t="shared" si="6"/>
        <v>0.23113636363636358</v>
      </c>
      <c r="S9" s="345">
        <f t="shared" si="7"/>
        <v>7015.1515151515159</v>
      </c>
      <c r="T9" s="51">
        <f t="shared" si="13"/>
        <v>14</v>
      </c>
      <c r="U9" s="51">
        <v>1</v>
      </c>
      <c r="V9" s="51">
        <f t="shared" si="8"/>
        <v>15</v>
      </c>
      <c r="W9" s="49">
        <f t="shared" si="9"/>
        <v>154.09090909090909</v>
      </c>
      <c r="X9" s="50">
        <f t="shared" si="10"/>
        <v>0</v>
      </c>
      <c r="Y9" s="49">
        <f t="shared" si="11"/>
        <v>0</v>
      </c>
      <c r="Z9" s="48">
        <f>I9/W9</f>
        <v>50.93746312684366</v>
      </c>
      <c r="AA9" s="87" t="str">
        <f t="shared" si="14"/>
        <v>VERY HIGH-DON’T ORDER</v>
      </c>
      <c r="AB9" s="34">
        <f t="shared" si="12"/>
        <v>0</v>
      </c>
      <c r="AC9" s="484">
        <f>IFERROR(VLOOKUP(B9,'[2]Stock Movement'!$A$5:$C$52,3,0),0)</f>
        <v>0</v>
      </c>
      <c r="AD9" s="31">
        <f t="shared" si="15"/>
        <v>3.4670454545454539</v>
      </c>
      <c r="AE9" s="484">
        <f t="shared" si="16"/>
        <v>3.4670454545454539</v>
      </c>
      <c r="AG9" s="17"/>
      <c r="AH9" s="17"/>
      <c r="AI9" s="17"/>
      <c r="AJ9" s="17"/>
      <c r="AK9" s="17"/>
      <c r="AL9" s="17"/>
      <c r="AM9" s="17"/>
      <c r="AN9" s="16"/>
    </row>
    <row r="10" spans="1:40" ht="15" thickBot="1">
      <c r="A10" s="58" t="s">
        <v>144</v>
      </c>
      <c r="B10" s="57" t="s">
        <v>45</v>
      </c>
      <c r="C10" s="56" t="s">
        <v>408</v>
      </c>
      <c r="D10" s="51" t="s">
        <v>29</v>
      </c>
      <c r="E10" s="56" t="s">
        <v>42</v>
      </c>
      <c r="F10" s="55">
        <v>2.540999999999999</v>
      </c>
      <c r="G10" s="40">
        <v>100.66666666666667</v>
      </c>
      <c r="H10" s="42">
        <v>39398</v>
      </c>
      <c r="I10" s="346">
        <v>116</v>
      </c>
      <c r="J10" s="41">
        <v>2.61</v>
      </c>
      <c r="K10" s="40">
        <f t="shared" si="1"/>
        <v>45399.019867549665</v>
      </c>
      <c r="L10" s="50">
        <f t="shared" si="2"/>
        <v>391.37086092715231</v>
      </c>
      <c r="M10" s="51">
        <v>24</v>
      </c>
      <c r="N10" s="48">
        <f t="shared" si="3"/>
        <v>3.6608324021173894E-2</v>
      </c>
      <c r="O10" s="54">
        <f>SUM($N$5:N10)</f>
        <v>0.72187023921904547</v>
      </c>
      <c r="P10" s="51" t="str">
        <f t="shared" si="4"/>
        <v>B</v>
      </c>
      <c r="Q10" s="53">
        <f t="shared" si="5"/>
        <v>4.5757575757575761</v>
      </c>
      <c r="R10" s="52">
        <f t="shared" si="6"/>
        <v>0.11549999999999995</v>
      </c>
      <c r="S10" s="345">
        <f t="shared" si="7"/>
        <v>1790.8181818181818</v>
      </c>
      <c r="T10" s="51">
        <f t="shared" si="13"/>
        <v>14</v>
      </c>
      <c r="U10" s="51">
        <v>1</v>
      </c>
      <c r="V10" s="51">
        <f t="shared" si="8"/>
        <v>15</v>
      </c>
      <c r="W10" s="49">
        <f t="shared" si="9"/>
        <v>68.63636363636364</v>
      </c>
      <c r="X10" s="50">
        <f t="shared" si="10"/>
        <v>0</v>
      </c>
      <c r="Y10" s="49">
        <f t="shared" si="11"/>
        <v>0</v>
      </c>
      <c r="Z10" s="48">
        <v>2</v>
      </c>
      <c r="AA10" s="87" t="str">
        <f t="shared" si="14"/>
        <v>VERY HIGH-DON’T ORDER</v>
      </c>
      <c r="AB10" s="34">
        <f t="shared" si="12"/>
        <v>0</v>
      </c>
      <c r="AC10" s="484">
        <f>IFERROR(VLOOKUP(B10,'[2]Stock Movement'!$A$5:$C$52,3,0),0)</f>
        <v>0</v>
      </c>
      <c r="AD10" s="31">
        <f t="shared" si="15"/>
        <v>1.7324999999999993</v>
      </c>
      <c r="AE10" s="484">
        <f t="shared" si="16"/>
        <v>1.7324999999999993</v>
      </c>
      <c r="AG10" s="62" t="s">
        <v>243</v>
      </c>
      <c r="AH10" s="62"/>
      <c r="AI10" s="62"/>
      <c r="AJ10" s="17"/>
      <c r="AK10" s="555" t="s">
        <v>242</v>
      </c>
      <c r="AL10" s="555"/>
      <c r="AM10" s="555"/>
      <c r="AN10" s="555"/>
    </row>
    <row r="11" spans="1:40" ht="15" thickBot="1">
      <c r="A11" s="58" t="s">
        <v>144</v>
      </c>
      <c r="B11" s="57" t="s">
        <v>25</v>
      </c>
      <c r="C11" s="56" t="s">
        <v>383</v>
      </c>
      <c r="D11" s="51" t="s">
        <v>26</v>
      </c>
      <c r="E11" s="56" t="s">
        <v>27</v>
      </c>
      <c r="F11" s="55">
        <v>1.8416000000000001</v>
      </c>
      <c r="G11" s="40">
        <v>374.33333333333337</v>
      </c>
      <c r="H11" s="42">
        <v>35984.113333333342</v>
      </c>
      <c r="I11" s="346">
        <v>0</v>
      </c>
      <c r="J11" s="41">
        <v>0</v>
      </c>
      <c r="K11" s="40">
        <f t="shared" si="1"/>
        <v>0</v>
      </c>
      <c r="L11" s="50">
        <f t="shared" si="2"/>
        <v>96.128530721282289</v>
      </c>
      <c r="M11" s="51">
        <v>12</v>
      </c>
      <c r="N11" s="48">
        <f t="shared" si="3"/>
        <v>2.6532030506648513E-2</v>
      </c>
      <c r="O11" s="54">
        <f>SUM($N$5:N11)</f>
        <v>0.74840226972569401</v>
      </c>
      <c r="P11" s="51" t="str">
        <f t="shared" si="4"/>
        <v>B</v>
      </c>
      <c r="Q11" s="53">
        <f t="shared" si="5"/>
        <v>17.015151515151516</v>
      </c>
      <c r="R11" s="52">
        <f t="shared" si="6"/>
        <v>8.3709090909090914E-2</v>
      </c>
      <c r="S11" s="345">
        <f t="shared" si="7"/>
        <v>1635.6415151515155</v>
      </c>
      <c r="T11" s="51">
        <f t="shared" si="13"/>
        <v>14</v>
      </c>
      <c r="U11" s="51">
        <v>1</v>
      </c>
      <c r="V11" s="51">
        <f t="shared" si="8"/>
        <v>15</v>
      </c>
      <c r="W11" s="49">
        <f t="shared" si="9"/>
        <v>255.22727272727275</v>
      </c>
      <c r="X11" s="50">
        <f t="shared" si="10"/>
        <v>255.22727272727275</v>
      </c>
      <c r="Y11" s="49">
        <f t="shared" si="11"/>
        <v>1.2556363636363637</v>
      </c>
      <c r="Z11" s="48">
        <f t="shared" ref="Z11:Z48" si="17">I11/W11</f>
        <v>0</v>
      </c>
      <c r="AA11" s="87" t="str">
        <f t="shared" si="14"/>
        <v>VERY LOW-ORDER URGENTLY</v>
      </c>
      <c r="AB11" s="34">
        <f t="shared" si="12"/>
        <v>24534.62272727273</v>
      </c>
      <c r="AC11" s="484">
        <f>IFERROR(VLOOKUP(B11,'[2]Stock Movement'!$A$5:$C$52,3,0),0)</f>
        <v>0</v>
      </c>
      <c r="AD11" s="31">
        <f t="shared" si="15"/>
        <v>1.2556363636363637</v>
      </c>
      <c r="AE11" s="484">
        <f t="shared" si="16"/>
        <v>1.2556363636363637</v>
      </c>
      <c r="AG11" s="17" t="s">
        <v>239</v>
      </c>
      <c r="AH11" s="554" t="str">
        <f>A5</f>
        <v>FIO DISTRIBUTION</v>
      </c>
      <c r="AI11" s="554"/>
      <c r="AJ11" s="17"/>
      <c r="AK11" s="17" t="s">
        <v>241</v>
      </c>
      <c r="AL11" s="551"/>
      <c r="AM11" s="551"/>
      <c r="AN11" s="551"/>
    </row>
    <row r="12" spans="1:40" ht="15" thickBot="1">
      <c r="A12" s="58" t="s">
        <v>144</v>
      </c>
      <c r="B12" s="57" t="s">
        <v>22</v>
      </c>
      <c r="C12" s="56" t="s">
        <v>386</v>
      </c>
      <c r="D12" s="51" t="s">
        <v>23</v>
      </c>
      <c r="E12" s="56" t="s">
        <v>24</v>
      </c>
      <c r="F12" s="55">
        <v>1.8241199999999973</v>
      </c>
      <c r="G12" s="40">
        <v>127.33333333333334</v>
      </c>
      <c r="H12" s="42">
        <v>51340</v>
      </c>
      <c r="I12" s="346">
        <v>336</v>
      </c>
      <c r="J12" s="41">
        <v>3.2699700000000003</v>
      </c>
      <c r="K12" s="40">
        <f t="shared" si="1"/>
        <v>135473.08900523558</v>
      </c>
      <c r="L12" s="50">
        <f t="shared" si="2"/>
        <v>403.19371727748688</v>
      </c>
      <c r="M12" s="51">
        <v>48</v>
      </c>
      <c r="N12" s="48">
        <f t="shared" si="3"/>
        <v>2.6280195204054956E-2</v>
      </c>
      <c r="O12" s="54">
        <f>SUM($N$5:N12)</f>
        <v>0.77468246492974902</v>
      </c>
      <c r="P12" s="51" t="str">
        <f t="shared" si="4"/>
        <v>B</v>
      </c>
      <c r="Q12" s="53">
        <f t="shared" si="5"/>
        <v>5.7878787878787881</v>
      </c>
      <c r="R12" s="52">
        <f t="shared" si="6"/>
        <v>8.2914545454545338E-2</v>
      </c>
      <c r="S12" s="345">
        <f t="shared" si="7"/>
        <v>2333.6363636363635</v>
      </c>
      <c r="T12" s="51">
        <f t="shared" si="13"/>
        <v>14</v>
      </c>
      <c r="U12" s="51">
        <v>1</v>
      </c>
      <c r="V12" s="51">
        <f t="shared" si="8"/>
        <v>15</v>
      </c>
      <c r="W12" s="49">
        <f t="shared" si="9"/>
        <v>86.818181818181827</v>
      </c>
      <c r="X12" s="50">
        <f t="shared" si="10"/>
        <v>0</v>
      </c>
      <c r="Y12" s="49">
        <f t="shared" si="11"/>
        <v>0</v>
      </c>
      <c r="Z12" s="48">
        <f t="shared" si="17"/>
        <v>3.8701570680628268</v>
      </c>
      <c r="AA12" s="87" t="str">
        <f t="shared" si="14"/>
        <v>VERY HIGH-DON’T ORDER</v>
      </c>
      <c r="AB12" s="34">
        <f t="shared" si="12"/>
        <v>0</v>
      </c>
      <c r="AC12" s="484">
        <f>IFERROR(VLOOKUP(B12,'[2]Stock Movement'!$A$5:$C$52,3,0),0)</f>
        <v>0</v>
      </c>
      <c r="AD12" s="31">
        <f t="shared" si="15"/>
        <v>1.2437181818181802</v>
      </c>
      <c r="AE12" s="484">
        <f t="shared" si="16"/>
        <v>1.2437181818181802</v>
      </c>
      <c r="AG12" s="17" t="s">
        <v>240</v>
      </c>
      <c r="AH12" s="556"/>
      <c r="AI12" s="556"/>
      <c r="AJ12" s="17"/>
      <c r="AK12" s="17" t="s">
        <v>239</v>
      </c>
      <c r="AL12" s="551"/>
      <c r="AM12" s="551"/>
      <c r="AN12" s="551"/>
    </row>
    <row r="13" spans="1:40" ht="15" thickBot="1">
      <c r="A13" s="58" t="s">
        <v>144</v>
      </c>
      <c r="B13" s="57" t="s">
        <v>59</v>
      </c>
      <c r="C13" s="56" t="s">
        <v>397</v>
      </c>
      <c r="D13" s="51" t="s">
        <v>23</v>
      </c>
      <c r="E13" s="56" t="s">
        <v>24</v>
      </c>
      <c r="F13" s="55">
        <v>1.7474399999999983</v>
      </c>
      <c r="G13" s="40">
        <v>149.66666666666666</v>
      </c>
      <c r="H13" s="42">
        <v>75506.666666666672</v>
      </c>
      <c r="I13" s="346">
        <v>275</v>
      </c>
      <c r="J13" s="41">
        <v>2.673</v>
      </c>
      <c r="K13" s="40">
        <f t="shared" si="1"/>
        <v>138737.19376391984</v>
      </c>
      <c r="L13" s="50">
        <f t="shared" si="2"/>
        <v>504.49888641425395</v>
      </c>
      <c r="M13" s="51">
        <v>5</v>
      </c>
      <c r="N13" s="48">
        <f t="shared" si="3"/>
        <v>2.5175462309153903E-2</v>
      </c>
      <c r="O13" s="54">
        <f>SUM($N$5:N13)</f>
        <v>0.79985792723890292</v>
      </c>
      <c r="P13" s="51" t="str">
        <f t="shared" si="4"/>
        <v>B</v>
      </c>
      <c r="Q13" s="53">
        <f t="shared" si="5"/>
        <v>6.8030303030303028</v>
      </c>
      <c r="R13" s="52">
        <f t="shared" si="6"/>
        <v>7.9429090909090838E-2</v>
      </c>
      <c r="S13" s="345">
        <f t="shared" si="7"/>
        <v>3432.1212121212125</v>
      </c>
      <c r="T13" s="51">
        <f t="shared" si="13"/>
        <v>14</v>
      </c>
      <c r="U13" s="51">
        <v>1</v>
      </c>
      <c r="V13" s="51">
        <f t="shared" si="8"/>
        <v>15</v>
      </c>
      <c r="W13" s="49">
        <f t="shared" si="9"/>
        <v>102.04545454545455</v>
      </c>
      <c r="X13" s="50">
        <f t="shared" si="10"/>
        <v>0</v>
      </c>
      <c r="Y13" s="49">
        <f t="shared" si="11"/>
        <v>0</v>
      </c>
      <c r="Z13" s="48">
        <f t="shared" si="17"/>
        <v>2.6948775055679288</v>
      </c>
      <c r="AA13" s="87" t="str">
        <f t="shared" si="14"/>
        <v>VERY HIGH-DON’T ORDER</v>
      </c>
      <c r="AB13" s="34">
        <f t="shared" si="12"/>
        <v>0</v>
      </c>
      <c r="AC13" s="484">
        <f>IFERROR(VLOOKUP(B13,'[2]Stock Movement'!$A$5:$C$52,3,0),0)</f>
        <v>0</v>
      </c>
      <c r="AD13" s="31">
        <f t="shared" si="15"/>
        <v>1.1914363636363625</v>
      </c>
      <c r="AE13" s="484">
        <f t="shared" si="16"/>
        <v>1.1914363636363625</v>
      </c>
      <c r="AG13" s="17" t="s">
        <v>238</v>
      </c>
      <c r="AH13" s="551"/>
      <c r="AI13" s="551"/>
      <c r="AJ13" s="17"/>
      <c r="AK13" s="17" t="s">
        <v>238</v>
      </c>
      <c r="AL13" s="551"/>
      <c r="AM13" s="551"/>
      <c r="AN13" s="551"/>
    </row>
    <row r="14" spans="1:40" ht="15" thickBot="1">
      <c r="A14" s="58" t="s">
        <v>144</v>
      </c>
      <c r="B14" s="57" t="s">
        <v>71</v>
      </c>
      <c r="C14" s="56" t="s">
        <v>372</v>
      </c>
      <c r="D14" s="51" t="s">
        <v>29</v>
      </c>
      <c r="E14" s="56" t="s">
        <v>63</v>
      </c>
      <c r="F14" s="55">
        <v>1.4759999999999993</v>
      </c>
      <c r="G14" s="40">
        <v>55.333333333333336</v>
      </c>
      <c r="H14" s="42">
        <v>28614</v>
      </c>
      <c r="I14" s="346">
        <v>105</v>
      </c>
      <c r="J14" s="41">
        <v>2.3624999999999998</v>
      </c>
      <c r="K14" s="40">
        <f t="shared" si="1"/>
        <v>54297.650602409631</v>
      </c>
      <c r="L14" s="50">
        <f t="shared" si="2"/>
        <v>517.12048192771078</v>
      </c>
      <c r="M14" s="51">
        <v>16</v>
      </c>
      <c r="N14" s="48">
        <f t="shared" si="3"/>
        <v>2.1264811591992391E-2</v>
      </c>
      <c r="O14" s="54">
        <f>SUM($N$5:N14)</f>
        <v>0.82112273883089526</v>
      </c>
      <c r="P14" s="51" t="str">
        <f t="shared" si="4"/>
        <v>C</v>
      </c>
      <c r="Q14" s="53">
        <f t="shared" si="5"/>
        <v>2.5151515151515151</v>
      </c>
      <c r="R14" s="52">
        <f t="shared" si="6"/>
        <v>6.7090909090909062E-2</v>
      </c>
      <c r="S14" s="345">
        <f t="shared" si="7"/>
        <v>1300.6363636363637</v>
      </c>
      <c r="T14" s="51">
        <f t="shared" si="13"/>
        <v>30</v>
      </c>
      <c r="U14" s="51">
        <v>1</v>
      </c>
      <c r="V14" s="51">
        <f t="shared" si="8"/>
        <v>31</v>
      </c>
      <c r="W14" s="49">
        <f t="shared" si="9"/>
        <v>77.969696969696969</v>
      </c>
      <c r="X14" s="50">
        <f t="shared" si="10"/>
        <v>0</v>
      </c>
      <c r="Y14" s="49">
        <f t="shared" si="11"/>
        <v>0</v>
      </c>
      <c r="Z14" s="48">
        <f t="shared" si="17"/>
        <v>1.346677030703459</v>
      </c>
      <c r="AA14" s="87" t="str">
        <f t="shared" si="14"/>
        <v>HIGH-DON’T ORDER</v>
      </c>
      <c r="AB14" s="34">
        <f t="shared" si="12"/>
        <v>0</v>
      </c>
      <c r="AC14" s="484">
        <f>IFERROR(VLOOKUP(B14,'[2]Stock Movement'!$A$5:$C$52,3,0),0)</f>
        <v>0</v>
      </c>
      <c r="AD14" s="31">
        <f t="shared" si="15"/>
        <v>2.0798181818181809</v>
      </c>
      <c r="AE14" s="484">
        <f t="shared" si="16"/>
        <v>2.0798181818181809</v>
      </c>
      <c r="AG14" s="17" t="s">
        <v>237</v>
      </c>
      <c r="AH14" s="551"/>
      <c r="AI14" s="551"/>
      <c r="AJ14" s="17"/>
      <c r="AK14" s="17" t="s">
        <v>237</v>
      </c>
      <c r="AL14" s="551"/>
      <c r="AM14" s="551"/>
      <c r="AN14" s="551"/>
    </row>
    <row r="15" spans="1:40" ht="15" thickBot="1">
      <c r="A15" s="58" t="s">
        <v>144</v>
      </c>
      <c r="B15" s="57" t="s">
        <v>184</v>
      </c>
      <c r="C15" s="56" t="s">
        <v>467</v>
      </c>
      <c r="D15" s="51" t="s">
        <v>23</v>
      </c>
      <c r="E15" s="56" t="s">
        <v>24</v>
      </c>
      <c r="F15" s="55">
        <v>1.3027500000000019</v>
      </c>
      <c r="G15" s="40">
        <v>57.666666666666664</v>
      </c>
      <c r="H15" s="42">
        <v>16193.033333333282</v>
      </c>
      <c r="I15" s="346">
        <v>9</v>
      </c>
      <c r="J15" s="41">
        <v>0.10935</v>
      </c>
      <c r="K15" s="40">
        <f t="shared" si="1"/>
        <v>2527.2364161849628</v>
      </c>
      <c r="L15" s="50">
        <f t="shared" si="2"/>
        <v>280.80404624277367</v>
      </c>
      <c r="M15" s="51">
        <v>6</v>
      </c>
      <c r="N15" s="48">
        <f t="shared" si="3"/>
        <v>1.8768789499639661E-2</v>
      </c>
      <c r="O15" s="54">
        <f>SUM($N$5:N15)</f>
        <v>0.83989152833053493</v>
      </c>
      <c r="P15" s="51" t="str">
        <f t="shared" si="4"/>
        <v>C</v>
      </c>
      <c r="Q15" s="53">
        <f t="shared" si="5"/>
        <v>2.6212121212121211</v>
      </c>
      <c r="R15" s="52">
        <f t="shared" si="6"/>
        <v>5.9215909090909173E-2</v>
      </c>
      <c r="S15" s="345">
        <f t="shared" si="7"/>
        <v>736.04696969696738</v>
      </c>
      <c r="T15" s="51">
        <f t="shared" si="13"/>
        <v>30</v>
      </c>
      <c r="U15" s="51">
        <v>1</v>
      </c>
      <c r="V15" s="51">
        <f t="shared" si="8"/>
        <v>31</v>
      </c>
      <c r="W15" s="49">
        <f t="shared" si="9"/>
        <v>81.257575757575751</v>
      </c>
      <c r="X15" s="50">
        <f t="shared" si="10"/>
        <v>72.257575757575751</v>
      </c>
      <c r="Y15" s="49">
        <f t="shared" si="11"/>
        <v>1.6323738176563343</v>
      </c>
      <c r="Z15" s="48">
        <f t="shared" si="17"/>
        <v>0.11075890359873206</v>
      </c>
      <c r="AA15" s="87" t="str">
        <f t="shared" si="14"/>
        <v>VERY LOW-ORDER URGENTLY</v>
      </c>
      <c r="AB15" s="34">
        <f t="shared" si="12"/>
        <v>20290.219644421024</v>
      </c>
      <c r="AC15" s="484">
        <f>IFERROR(VLOOKUP(B15,'[2]Stock Movement'!$A$5:$C$52,3,0),0)</f>
        <v>0</v>
      </c>
      <c r="AD15" s="31">
        <f t="shared" si="15"/>
        <v>1.8356931818181843</v>
      </c>
      <c r="AE15" s="484">
        <f t="shared" si="16"/>
        <v>1.8356931818181843</v>
      </c>
      <c r="AG15" s="17" t="s">
        <v>236</v>
      </c>
      <c r="AH15" s="551"/>
      <c r="AI15" s="551"/>
      <c r="AJ15" s="17"/>
      <c r="AK15" s="17" t="s">
        <v>236</v>
      </c>
      <c r="AL15" s="551"/>
      <c r="AM15" s="551"/>
      <c r="AN15" s="551"/>
    </row>
    <row r="16" spans="1:40" ht="15" thickBot="1">
      <c r="A16" s="58" t="s">
        <v>144</v>
      </c>
      <c r="B16" s="57" t="s">
        <v>43</v>
      </c>
      <c r="C16" s="56" t="s">
        <v>385</v>
      </c>
      <c r="D16" s="51" t="s">
        <v>23</v>
      </c>
      <c r="E16" s="56" t="s">
        <v>24</v>
      </c>
      <c r="F16" s="55">
        <v>0.95986666666666709</v>
      </c>
      <c r="G16" s="40">
        <v>77.333333333333343</v>
      </c>
      <c r="H16" s="42">
        <v>32448.333333333332</v>
      </c>
      <c r="I16" s="346">
        <v>185</v>
      </c>
      <c r="J16" s="41">
        <v>1.49973</v>
      </c>
      <c r="K16" s="40">
        <f t="shared" si="1"/>
        <v>77624.245689655159</v>
      </c>
      <c r="L16" s="50">
        <f t="shared" si="2"/>
        <v>419.59051724137925</v>
      </c>
      <c r="M16" s="51">
        <v>5</v>
      </c>
      <c r="N16" s="48">
        <f t="shared" si="3"/>
        <v>1.3828850826626318E-2</v>
      </c>
      <c r="O16" s="54">
        <f>SUM($N$5:N16)</f>
        <v>0.85372037915716126</v>
      </c>
      <c r="P16" s="51" t="str">
        <f t="shared" si="4"/>
        <v>C</v>
      </c>
      <c r="Q16" s="53">
        <f t="shared" si="5"/>
        <v>3.5151515151515156</v>
      </c>
      <c r="R16" s="52">
        <f t="shared" si="6"/>
        <v>4.3630303030303047E-2</v>
      </c>
      <c r="S16" s="345">
        <f t="shared" si="7"/>
        <v>1474.9242424242423</v>
      </c>
      <c r="T16" s="51">
        <f t="shared" si="13"/>
        <v>30</v>
      </c>
      <c r="U16" s="51">
        <v>1</v>
      </c>
      <c r="V16" s="51">
        <f t="shared" si="8"/>
        <v>31</v>
      </c>
      <c r="W16" s="49">
        <f t="shared" si="9"/>
        <v>108.96969696969698</v>
      </c>
      <c r="X16" s="50">
        <f t="shared" si="10"/>
        <v>0</v>
      </c>
      <c r="Y16" s="49">
        <f t="shared" si="11"/>
        <v>0</v>
      </c>
      <c r="Z16" s="48">
        <f t="shared" si="17"/>
        <v>1.6977196885428252</v>
      </c>
      <c r="AA16" s="87" t="str">
        <f t="shared" si="14"/>
        <v>HIGH-DON’T ORDER</v>
      </c>
      <c r="AB16" s="34">
        <f t="shared" si="12"/>
        <v>0</v>
      </c>
      <c r="AC16" s="484">
        <f>IFERROR(VLOOKUP(B16,'[2]Stock Movement'!$A$5:$C$52,3,0),0)</f>
        <v>0</v>
      </c>
      <c r="AD16" s="31">
        <f t="shared" si="15"/>
        <v>1.3525393939393944</v>
      </c>
      <c r="AE16" s="484">
        <f t="shared" si="16"/>
        <v>1.3525393939393944</v>
      </c>
      <c r="AG16" s="17"/>
      <c r="AH16" s="17"/>
      <c r="AI16" s="17"/>
      <c r="AJ16" s="17"/>
      <c r="AK16" s="17"/>
      <c r="AL16" s="17"/>
      <c r="AM16" s="17"/>
      <c r="AN16" s="16"/>
    </row>
    <row r="17" spans="1:40" ht="15" thickBot="1">
      <c r="A17" s="58" t="s">
        <v>144</v>
      </c>
      <c r="B17" s="57" t="s">
        <v>46</v>
      </c>
      <c r="C17" s="56" t="s">
        <v>398</v>
      </c>
      <c r="D17" s="51" t="s">
        <v>26</v>
      </c>
      <c r="E17" s="56" t="s">
        <v>27</v>
      </c>
      <c r="F17" s="55">
        <v>0.92639999999999878</v>
      </c>
      <c r="G17" s="40">
        <v>44.333333333333336</v>
      </c>
      <c r="H17" s="42">
        <v>15662.406666666666</v>
      </c>
      <c r="I17" s="346">
        <v>30</v>
      </c>
      <c r="J17" s="41">
        <v>0.38400000000000001</v>
      </c>
      <c r="K17" s="40">
        <f t="shared" si="1"/>
        <v>10598.621052631577</v>
      </c>
      <c r="L17" s="50">
        <f t="shared" si="2"/>
        <v>353.28736842105258</v>
      </c>
      <c r="M17" s="51">
        <v>20</v>
      </c>
      <c r="N17" s="48">
        <f t="shared" si="3"/>
        <v>1.3346694755299277E-2</v>
      </c>
      <c r="O17" s="54">
        <f>SUM($N$5:N17)</f>
        <v>0.86706707391246052</v>
      </c>
      <c r="P17" s="51" t="str">
        <f t="shared" si="4"/>
        <v>C</v>
      </c>
      <c r="Q17" s="53">
        <f t="shared" si="5"/>
        <v>2.0151515151515151</v>
      </c>
      <c r="R17" s="52">
        <f t="shared" si="6"/>
        <v>4.2109090909090853E-2</v>
      </c>
      <c r="S17" s="345">
        <f t="shared" si="7"/>
        <v>711.92757575757571</v>
      </c>
      <c r="T17" s="51">
        <f t="shared" si="13"/>
        <v>30</v>
      </c>
      <c r="U17" s="51">
        <v>1</v>
      </c>
      <c r="V17" s="51">
        <f t="shared" si="8"/>
        <v>31</v>
      </c>
      <c r="W17" s="49">
        <f t="shared" si="9"/>
        <v>62.469696969696969</v>
      </c>
      <c r="X17" s="50">
        <f t="shared" si="10"/>
        <v>32.469696969696969</v>
      </c>
      <c r="Y17" s="49">
        <f t="shared" si="11"/>
        <v>0.67849460013670437</v>
      </c>
      <c r="Z17" s="48">
        <f t="shared" si="17"/>
        <v>0.48023284016492845</v>
      </c>
      <c r="AA17" s="87" t="str">
        <f t="shared" si="14"/>
        <v>VERY LOW-ORDER URGENTLY</v>
      </c>
      <c r="AB17" s="34">
        <f t="shared" si="12"/>
        <v>11471.133795853268</v>
      </c>
      <c r="AC17" s="484">
        <f>IFERROR(VLOOKUP(B17,'[2]Stock Movement'!$A$5:$C$52,3,0),0)</f>
        <v>0</v>
      </c>
      <c r="AD17" s="31">
        <f t="shared" si="15"/>
        <v>1.3053818181818164</v>
      </c>
      <c r="AE17" s="484">
        <f t="shared" si="16"/>
        <v>1.3053818181818164</v>
      </c>
      <c r="AG17" s="61" t="s">
        <v>235</v>
      </c>
      <c r="AH17" s="555" t="s">
        <v>234</v>
      </c>
      <c r="AI17" s="555"/>
      <c r="AJ17" s="61" t="s">
        <v>233</v>
      </c>
      <c r="AK17" s="555" t="s">
        <v>232</v>
      </c>
      <c r="AL17" s="555"/>
      <c r="AM17" s="555"/>
      <c r="AN17" s="555"/>
    </row>
    <row r="18" spans="1:40" ht="15" thickBot="1">
      <c r="A18" s="58" t="s">
        <v>144</v>
      </c>
      <c r="B18" s="57" t="s">
        <v>77</v>
      </c>
      <c r="C18" s="56" t="s">
        <v>388</v>
      </c>
      <c r="D18" s="51" t="s">
        <v>23</v>
      </c>
      <c r="E18" s="56" t="s">
        <v>24</v>
      </c>
      <c r="F18" s="55">
        <v>0.89399999999999968</v>
      </c>
      <c r="G18" s="40">
        <v>99.333333333333343</v>
      </c>
      <c r="H18" s="42">
        <v>29160</v>
      </c>
      <c r="I18" s="346">
        <v>73</v>
      </c>
      <c r="J18" s="41">
        <v>0.65700000000000003</v>
      </c>
      <c r="K18" s="40">
        <f t="shared" si="1"/>
        <v>21429.664429530199</v>
      </c>
      <c r="L18" s="50">
        <f t="shared" si="2"/>
        <v>293.55704697986573</v>
      </c>
      <c r="M18" s="51">
        <v>40</v>
      </c>
      <c r="N18" s="48">
        <f t="shared" si="3"/>
        <v>1.2879906208157993E-2</v>
      </c>
      <c r="O18" s="54">
        <f>SUM($N$5:N18)</f>
        <v>0.87994698012061856</v>
      </c>
      <c r="P18" s="51" t="str">
        <f t="shared" si="4"/>
        <v>C</v>
      </c>
      <c r="Q18" s="53">
        <f t="shared" si="5"/>
        <v>4.5151515151515156</v>
      </c>
      <c r="R18" s="52">
        <f t="shared" si="6"/>
        <v>4.0636363636363623E-2</v>
      </c>
      <c r="S18" s="345">
        <f t="shared" si="7"/>
        <v>1325.4545454545455</v>
      </c>
      <c r="T18" s="51">
        <f t="shared" si="13"/>
        <v>30</v>
      </c>
      <c r="U18" s="51">
        <v>1</v>
      </c>
      <c r="V18" s="51">
        <f t="shared" si="8"/>
        <v>31</v>
      </c>
      <c r="W18" s="49">
        <f t="shared" si="9"/>
        <v>139.969696969697</v>
      </c>
      <c r="X18" s="50">
        <f t="shared" si="10"/>
        <v>66.969696969696997</v>
      </c>
      <c r="Y18" s="49">
        <f t="shared" si="11"/>
        <v>0.60272727272727278</v>
      </c>
      <c r="Z18" s="48">
        <f t="shared" si="17"/>
        <v>0.52154145919030082</v>
      </c>
      <c r="AA18" s="87" t="str">
        <f t="shared" si="14"/>
        <v>VERY LOW-ORDER URGENTLY</v>
      </c>
      <c r="AB18" s="34">
        <f t="shared" si="12"/>
        <v>19659.426479560712</v>
      </c>
      <c r="AC18" s="484">
        <f>IFERROR(VLOOKUP(B18,'[2]Stock Movement'!$A$5:$C$52,3,0),0)</f>
        <v>0</v>
      </c>
      <c r="AD18" s="31">
        <f t="shared" si="15"/>
        <v>1.2597272727272724</v>
      </c>
      <c r="AE18" s="484">
        <f t="shared" si="16"/>
        <v>1.2597272727272724</v>
      </c>
      <c r="AG18" s="25"/>
      <c r="AH18" s="552"/>
      <c r="AI18" s="552"/>
      <c r="AJ18" s="25"/>
      <c r="AK18" s="552"/>
      <c r="AL18" s="552"/>
      <c r="AM18" s="552"/>
      <c r="AN18" s="552"/>
    </row>
    <row r="19" spans="1:40" ht="15" thickBot="1">
      <c r="A19" s="58" t="s">
        <v>144</v>
      </c>
      <c r="B19" s="57" t="s">
        <v>44</v>
      </c>
      <c r="C19" s="56" t="s">
        <v>376</v>
      </c>
      <c r="D19" s="51" t="s">
        <v>23</v>
      </c>
      <c r="E19" s="56" t="s">
        <v>24</v>
      </c>
      <c r="F19" s="55">
        <v>0.7874999999999992</v>
      </c>
      <c r="G19" s="40">
        <v>35</v>
      </c>
      <c r="H19" s="42">
        <v>5810.3500000000022</v>
      </c>
      <c r="I19" s="346">
        <v>0</v>
      </c>
      <c r="J19" s="41">
        <v>0</v>
      </c>
      <c r="K19" s="40">
        <f t="shared" si="1"/>
        <v>0</v>
      </c>
      <c r="L19" s="50">
        <f t="shared" si="2"/>
        <v>166.01000000000008</v>
      </c>
      <c r="M19" s="51">
        <v>1</v>
      </c>
      <c r="N19" s="48">
        <f t="shared" si="3"/>
        <v>1.1345554965239835E-2</v>
      </c>
      <c r="O19" s="54">
        <f>SUM($N$5:N19)</f>
        <v>0.89129253508585837</v>
      </c>
      <c r="P19" s="51" t="str">
        <f t="shared" si="4"/>
        <v>C</v>
      </c>
      <c r="Q19" s="53">
        <f t="shared" si="5"/>
        <v>1.5909090909090908</v>
      </c>
      <c r="R19" s="52">
        <f t="shared" si="6"/>
        <v>3.5795454545454512E-2</v>
      </c>
      <c r="S19" s="345">
        <f t="shared" si="7"/>
        <v>264.10681818181826</v>
      </c>
      <c r="T19" s="51">
        <f t="shared" si="13"/>
        <v>30</v>
      </c>
      <c r="U19" s="51">
        <v>1</v>
      </c>
      <c r="V19" s="51">
        <f t="shared" si="8"/>
        <v>31</v>
      </c>
      <c r="W19" s="49">
        <f t="shared" si="9"/>
        <v>49.318181818181813</v>
      </c>
      <c r="X19" s="50">
        <f t="shared" si="10"/>
        <v>49.318181818181813</v>
      </c>
      <c r="Y19" s="49">
        <f t="shared" si="11"/>
        <v>1.1096590909090895</v>
      </c>
      <c r="Z19" s="48">
        <f t="shared" si="17"/>
        <v>0</v>
      </c>
      <c r="AA19" s="87" t="str">
        <f t="shared" si="14"/>
        <v>VERY LOW-ORDER URGENTLY</v>
      </c>
      <c r="AB19" s="34">
        <f t="shared" si="12"/>
        <v>8187.3113636363669</v>
      </c>
      <c r="AC19" s="484">
        <f>IFERROR(VLOOKUP(B19,'[2]Stock Movement'!$A$5:$C$52,3,0),0)</f>
        <v>0</v>
      </c>
      <c r="AD19" s="31">
        <f t="shared" si="15"/>
        <v>1.10965909090909</v>
      </c>
      <c r="AE19" s="484">
        <f t="shared" si="16"/>
        <v>1.10965909090909</v>
      </c>
      <c r="AG19" s="60"/>
      <c r="AH19" s="59"/>
      <c r="AI19" s="59"/>
      <c r="AJ19" s="60"/>
      <c r="AK19" s="59"/>
      <c r="AL19" s="59"/>
      <c r="AM19" s="59"/>
      <c r="AN19" s="59"/>
    </row>
    <row r="20" spans="1:40" ht="15" thickBot="1">
      <c r="A20" s="58" t="s">
        <v>144</v>
      </c>
      <c r="B20" s="57" t="s">
        <v>83</v>
      </c>
      <c r="C20" s="56" t="s">
        <v>416</v>
      </c>
      <c r="D20" s="51" t="s">
        <v>26</v>
      </c>
      <c r="E20" s="56" t="s">
        <v>69</v>
      </c>
      <c r="F20" s="55">
        <v>0.58670000000000033</v>
      </c>
      <c r="G20" s="40">
        <v>123.33333333333333</v>
      </c>
      <c r="H20" s="42">
        <v>14742.466666666664</v>
      </c>
      <c r="I20" s="346">
        <v>15</v>
      </c>
      <c r="J20" s="41">
        <v>0.06</v>
      </c>
      <c r="K20" s="40">
        <f t="shared" si="1"/>
        <v>1793.0027027027024</v>
      </c>
      <c r="L20" s="50">
        <f t="shared" si="2"/>
        <v>119.5335135135135</v>
      </c>
      <c r="M20" s="51">
        <v>18</v>
      </c>
      <c r="N20" s="48">
        <f t="shared" si="3"/>
        <v>8.4526185372777417E-3</v>
      </c>
      <c r="O20" s="54">
        <f>SUM($N$5:N20)</f>
        <v>0.89974515362313612</v>
      </c>
      <c r="P20" s="51" t="str">
        <f t="shared" si="4"/>
        <v>C</v>
      </c>
      <c r="Q20" s="53">
        <f t="shared" si="5"/>
        <v>5.6060606060606055</v>
      </c>
      <c r="R20" s="52">
        <f t="shared" si="6"/>
        <v>2.6668181818181834E-2</v>
      </c>
      <c r="S20" s="345">
        <f t="shared" si="7"/>
        <v>670.11212121212111</v>
      </c>
      <c r="T20" s="51">
        <f t="shared" si="13"/>
        <v>30</v>
      </c>
      <c r="U20" s="51">
        <v>1</v>
      </c>
      <c r="V20" s="51">
        <f t="shared" si="8"/>
        <v>31</v>
      </c>
      <c r="W20" s="49">
        <f t="shared" si="9"/>
        <v>173.78787878787878</v>
      </c>
      <c r="X20" s="50">
        <f t="shared" si="10"/>
        <v>158.78787878787878</v>
      </c>
      <c r="Y20" s="49">
        <f t="shared" si="11"/>
        <v>0.7553582309582314</v>
      </c>
      <c r="Z20" s="48">
        <f t="shared" si="17"/>
        <v>8.6312118570183088E-2</v>
      </c>
      <c r="AA20" s="87" t="str">
        <f t="shared" si="14"/>
        <v>VERY LOW-ORDER URGENTLY</v>
      </c>
      <c r="AB20" s="34">
        <f t="shared" si="12"/>
        <v>18980.473054873051</v>
      </c>
      <c r="AC20" s="484">
        <f>IFERROR(VLOOKUP(B20,'[2]Stock Movement'!$A$5:$C$52,3,0),0)</f>
        <v>0</v>
      </c>
      <c r="AD20" s="31">
        <f t="shared" si="15"/>
        <v>0.82671363636363682</v>
      </c>
      <c r="AE20" s="484">
        <f t="shared" si="16"/>
        <v>0.82671363636363682</v>
      </c>
      <c r="AG20" s="352" t="s">
        <v>21</v>
      </c>
      <c r="AH20" s="341" t="s">
        <v>305</v>
      </c>
      <c r="AI20" s="59"/>
      <c r="AJ20" s="60"/>
      <c r="AK20" s="59"/>
      <c r="AL20" s="59" t="s">
        <v>209</v>
      </c>
      <c r="AM20" s="59"/>
      <c r="AN20" s="59"/>
    </row>
    <row r="21" spans="1:40" ht="15" thickBot="1">
      <c r="A21" s="58" t="s">
        <v>144</v>
      </c>
      <c r="B21" s="57" t="s">
        <v>85</v>
      </c>
      <c r="C21" s="56" t="s">
        <v>414</v>
      </c>
      <c r="D21" s="51" t="s">
        <v>26</v>
      </c>
      <c r="E21" s="56" t="s">
        <v>69</v>
      </c>
      <c r="F21" s="55">
        <v>0.55806666666666671</v>
      </c>
      <c r="G21" s="40">
        <v>116</v>
      </c>
      <c r="H21" s="42">
        <v>14015.033333333329</v>
      </c>
      <c r="I21" s="346">
        <v>0</v>
      </c>
      <c r="J21" s="41">
        <v>0</v>
      </c>
      <c r="K21" s="40">
        <f t="shared" si="1"/>
        <v>0</v>
      </c>
      <c r="L21" s="50">
        <f t="shared" si="2"/>
        <v>120.81925287356319</v>
      </c>
      <c r="M21" s="51">
        <v>18</v>
      </c>
      <c r="N21" s="48">
        <f t="shared" si="3"/>
        <v>8.0400965599172706E-3</v>
      </c>
      <c r="O21" s="54">
        <f>SUM($N$5:N21)</f>
        <v>0.90778525018305334</v>
      </c>
      <c r="P21" s="51" t="str">
        <f t="shared" si="4"/>
        <v>C</v>
      </c>
      <c r="Q21" s="53">
        <f t="shared" si="5"/>
        <v>5.2727272727272725</v>
      </c>
      <c r="R21" s="52">
        <f t="shared" si="6"/>
        <v>2.5366666666666669E-2</v>
      </c>
      <c r="S21" s="345">
        <f t="shared" si="7"/>
        <v>637.04696969696954</v>
      </c>
      <c r="T21" s="51">
        <f t="shared" si="13"/>
        <v>30</v>
      </c>
      <c r="U21" s="51">
        <v>1</v>
      </c>
      <c r="V21" s="51">
        <f t="shared" si="8"/>
        <v>31</v>
      </c>
      <c r="W21" s="49">
        <f t="shared" si="9"/>
        <v>163.45454545454544</v>
      </c>
      <c r="X21" s="50">
        <f t="shared" si="10"/>
        <v>163.45454545454544</v>
      </c>
      <c r="Y21" s="49">
        <f t="shared" si="11"/>
        <v>0.78636666666666666</v>
      </c>
      <c r="Z21" s="48">
        <f t="shared" si="17"/>
        <v>0</v>
      </c>
      <c r="AA21" s="87" t="str">
        <f t="shared" si="14"/>
        <v>VERY LOW-ORDER URGENTLY</v>
      </c>
      <c r="AB21" s="34">
        <f t="shared" si="12"/>
        <v>19748.456060606055</v>
      </c>
      <c r="AC21" s="484">
        <f>IFERROR(VLOOKUP(B21,'[2]Stock Movement'!$A$5:$C$52,3,0),0)</f>
        <v>0</v>
      </c>
      <c r="AD21" s="31">
        <f t="shared" si="15"/>
        <v>0.78636666666666677</v>
      </c>
      <c r="AE21" s="484">
        <f t="shared" si="16"/>
        <v>0.78636666666666677</v>
      </c>
      <c r="AG21" s="60"/>
      <c r="AH21" s="59"/>
      <c r="AI21" s="59"/>
      <c r="AJ21" s="60"/>
      <c r="AK21" s="59"/>
      <c r="AL21" s="59"/>
      <c r="AM21" s="59"/>
      <c r="AN21" s="59"/>
    </row>
    <row r="22" spans="1:40" ht="15" thickBot="1">
      <c r="A22" s="58" t="s">
        <v>144</v>
      </c>
      <c r="B22" s="57" t="s">
        <v>82</v>
      </c>
      <c r="C22" s="56" t="s">
        <v>423</v>
      </c>
      <c r="D22" s="51" t="s">
        <v>26</v>
      </c>
      <c r="E22" s="56" t="s">
        <v>69</v>
      </c>
      <c r="F22" s="55">
        <v>0.54160000000000008</v>
      </c>
      <c r="G22" s="40">
        <v>110.33333333333334</v>
      </c>
      <c r="H22" s="42">
        <v>13257.406666666659</v>
      </c>
      <c r="I22" s="346">
        <v>0</v>
      </c>
      <c r="J22" s="41">
        <v>0</v>
      </c>
      <c r="K22" s="40">
        <f t="shared" si="1"/>
        <v>0</v>
      </c>
      <c r="L22" s="50">
        <f t="shared" si="2"/>
        <v>120.15776435045309</v>
      </c>
      <c r="M22" s="51">
        <v>40</v>
      </c>
      <c r="N22" s="48">
        <f t="shared" si="3"/>
        <v>7.8028604053001927E-3</v>
      </c>
      <c r="O22" s="54">
        <f>SUM($N$5:N22)</f>
        <v>0.91558811058835354</v>
      </c>
      <c r="P22" s="51" t="str">
        <f t="shared" si="4"/>
        <v>C</v>
      </c>
      <c r="Q22" s="53">
        <f t="shared" si="5"/>
        <v>5.0151515151515156</v>
      </c>
      <c r="R22" s="52">
        <f t="shared" si="6"/>
        <v>2.461818181818182E-2</v>
      </c>
      <c r="S22" s="345">
        <f t="shared" si="7"/>
        <v>602.60939393939361</v>
      </c>
      <c r="T22" s="51">
        <f t="shared" si="13"/>
        <v>30</v>
      </c>
      <c r="U22" s="51">
        <v>1</v>
      </c>
      <c r="V22" s="51">
        <f t="shared" si="8"/>
        <v>31</v>
      </c>
      <c r="W22" s="49">
        <f t="shared" si="9"/>
        <v>155.469696969697</v>
      </c>
      <c r="X22" s="50">
        <f t="shared" si="10"/>
        <v>155.469696969697</v>
      </c>
      <c r="Y22" s="49">
        <f t="shared" si="11"/>
        <v>0.7631636363636366</v>
      </c>
      <c r="Z22" s="48">
        <f t="shared" si="17"/>
        <v>0</v>
      </c>
      <c r="AA22" s="87" t="str">
        <f t="shared" si="14"/>
        <v>VERY LOW-ORDER URGENTLY</v>
      </c>
      <c r="AB22" s="34">
        <f t="shared" si="12"/>
        <v>18680.891212121202</v>
      </c>
      <c r="AC22" s="484">
        <f>IFERROR(VLOOKUP(B22,'[2]Stock Movement'!$A$5:$C$52,3,0),0)</f>
        <v>0</v>
      </c>
      <c r="AD22" s="31">
        <f t="shared" si="15"/>
        <v>0.76316363636363638</v>
      </c>
      <c r="AE22" s="484">
        <f t="shared" si="16"/>
        <v>0.76316363636363638</v>
      </c>
      <c r="AG22"/>
      <c r="AH22"/>
      <c r="AI22"/>
      <c r="AJ22" s="352" t="s">
        <v>294</v>
      </c>
      <c r="AK22"/>
      <c r="AL22"/>
      <c r="AM22"/>
    </row>
    <row r="23" spans="1:40" ht="44" thickBot="1">
      <c r="A23" s="58" t="s">
        <v>144</v>
      </c>
      <c r="B23" s="57" t="s">
        <v>84</v>
      </c>
      <c r="C23" s="56" t="s">
        <v>421</v>
      </c>
      <c r="D23" s="51" t="s">
        <v>26</v>
      </c>
      <c r="E23" s="56" t="s">
        <v>69</v>
      </c>
      <c r="F23" s="55">
        <v>0.52059999999999995</v>
      </c>
      <c r="G23" s="40">
        <v>108</v>
      </c>
      <c r="H23" s="42">
        <v>12810.173333333329</v>
      </c>
      <c r="I23" s="346">
        <v>0</v>
      </c>
      <c r="J23" s="41">
        <v>0</v>
      </c>
      <c r="K23" s="40">
        <f t="shared" si="1"/>
        <v>0</v>
      </c>
      <c r="L23" s="50">
        <f t="shared" si="2"/>
        <v>118.61271604938267</v>
      </c>
      <c r="M23" s="51">
        <v>5</v>
      </c>
      <c r="N23" s="48">
        <f t="shared" si="3"/>
        <v>7.5003122728937955E-3</v>
      </c>
      <c r="O23" s="54">
        <f>SUM($N$5:N23)</f>
        <v>0.92308842286124737</v>
      </c>
      <c r="P23" s="51" t="str">
        <f t="shared" si="4"/>
        <v>C</v>
      </c>
      <c r="Q23" s="53">
        <f t="shared" si="5"/>
        <v>4.9090909090909092</v>
      </c>
      <c r="R23" s="52">
        <f t="shared" si="6"/>
        <v>2.3663636363636362E-2</v>
      </c>
      <c r="S23" s="345">
        <f t="shared" si="7"/>
        <v>582.28060606060581</v>
      </c>
      <c r="T23" s="51">
        <f t="shared" si="13"/>
        <v>30</v>
      </c>
      <c r="U23" s="51">
        <v>1</v>
      </c>
      <c r="V23" s="51">
        <f t="shared" si="8"/>
        <v>31</v>
      </c>
      <c r="W23" s="49">
        <f t="shared" si="9"/>
        <v>152.18181818181819</v>
      </c>
      <c r="X23" s="50">
        <f t="shared" si="10"/>
        <v>152.18181818181819</v>
      </c>
      <c r="Y23" s="49">
        <f t="shared" si="11"/>
        <v>0.73357272727272715</v>
      </c>
      <c r="Z23" s="48">
        <f t="shared" si="17"/>
        <v>0</v>
      </c>
      <c r="AA23" s="87" t="str">
        <f t="shared" si="14"/>
        <v>VERY LOW-ORDER URGENTLY</v>
      </c>
      <c r="AB23" s="34">
        <f t="shared" si="12"/>
        <v>18050.69878787878</v>
      </c>
      <c r="AC23" s="484">
        <f>IFERROR(VLOOKUP(B23,'[2]Stock Movement'!$A$5:$C$52,3,0),0)</f>
        <v>0</v>
      </c>
      <c r="AD23" s="31">
        <f t="shared" si="15"/>
        <v>0.73357272727272727</v>
      </c>
      <c r="AE23" s="484">
        <f t="shared" si="16"/>
        <v>0.73357272727272727</v>
      </c>
      <c r="AG23" s="85" t="s">
        <v>11</v>
      </c>
      <c r="AH23" s="85" t="s">
        <v>9</v>
      </c>
      <c r="AI23" s="85" t="s">
        <v>10</v>
      </c>
      <c r="AJ23" s="86" t="s">
        <v>266</v>
      </c>
      <c r="AK23" s="86" t="s">
        <v>329</v>
      </c>
      <c r="AL23" s="86" t="s">
        <v>269</v>
      </c>
      <c r="AM23" s="86" t="s">
        <v>268</v>
      </c>
    </row>
    <row r="24" spans="1:40" ht="15" thickBot="1">
      <c r="A24" s="58" t="s">
        <v>144</v>
      </c>
      <c r="B24" s="57" t="s">
        <v>72</v>
      </c>
      <c r="C24" s="56" t="s">
        <v>443</v>
      </c>
      <c r="D24" s="51" t="s">
        <v>26</v>
      </c>
      <c r="E24" s="56" t="s">
        <v>69</v>
      </c>
      <c r="F24" s="55">
        <v>0.49599999999999966</v>
      </c>
      <c r="G24" s="40">
        <v>116.66666666666667</v>
      </c>
      <c r="H24" s="42">
        <v>11773.343333333329</v>
      </c>
      <c r="I24" s="346">
        <v>0</v>
      </c>
      <c r="J24" s="41">
        <v>0</v>
      </c>
      <c r="K24" s="40">
        <f t="shared" si="1"/>
        <v>0</v>
      </c>
      <c r="L24" s="50">
        <f t="shared" si="2"/>
        <v>100.91437142857139</v>
      </c>
      <c r="M24" s="51">
        <v>48</v>
      </c>
      <c r="N24" s="48">
        <f t="shared" si="3"/>
        <v>7.1458987463605848E-3</v>
      </c>
      <c r="O24" s="54">
        <f>SUM($N$5:N24)</f>
        <v>0.93023432160760799</v>
      </c>
      <c r="P24" s="51" t="str">
        <f t="shared" si="4"/>
        <v>C</v>
      </c>
      <c r="Q24" s="53">
        <f t="shared" si="5"/>
        <v>5.3030303030303036</v>
      </c>
      <c r="R24" s="52">
        <f t="shared" si="6"/>
        <v>2.2545454545454532E-2</v>
      </c>
      <c r="S24" s="345">
        <f t="shared" si="7"/>
        <v>535.15196969696945</v>
      </c>
      <c r="T24" s="51">
        <f t="shared" si="13"/>
        <v>30</v>
      </c>
      <c r="U24" s="51">
        <v>1</v>
      </c>
      <c r="V24" s="51">
        <f t="shared" si="8"/>
        <v>31</v>
      </c>
      <c r="W24" s="49">
        <f t="shared" si="9"/>
        <v>164.39393939393941</v>
      </c>
      <c r="X24" s="50">
        <f t="shared" si="10"/>
        <v>164.39393939393941</v>
      </c>
      <c r="Y24" s="49">
        <f t="shared" si="11"/>
        <v>0.69890909090909048</v>
      </c>
      <c r="Z24" s="48">
        <f t="shared" si="17"/>
        <v>0</v>
      </c>
      <c r="AA24" s="87" t="str">
        <f t="shared" si="14"/>
        <v>VERY LOW-ORDER URGENTLY</v>
      </c>
      <c r="AB24" s="34">
        <f t="shared" si="12"/>
        <v>16589.711060606056</v>
      </c>
      <c r="AC24" s="484">
        <f>IFERROR(VLOOKUP(B24,'[2]Stock Movement'!$A$5:$C$52,3,0),0)</f>
        <v>0</v>
      </c>
      <c r="AD24" s="31">
        <f t="shared" si="15"/>
        <v>0.69890909090909048</v>
      </c>
      <c r="AE24" s="484">
        <f t="shared" si="16"/>
        <v>0.69890909090909048</v>
      </c>
      <c r="AG24" s="341" t="s">
        <v>23</v>
      </c>
      <c r="AH24" s="341" t="s">
        <v>91</v>
      </c>
      <c r="AI24" s="341" t="s">
        <v>396</v>
      </c>
      <c r="AJ24" s="82">
        <v>8.1163636363636354E-2</v>
      </c>
      <c r="AK24" s="83">
        <v>3.2878787878787881</v>
      </c>
      <c r="AL24" s="84">
        <v>571.45428571428567</v>
      </c>
      <c r="AM24" s="84">
        <v>1878.8724242424241</v>
      </c>
    </row>
    <row r="25" spans="1:40" ht="15" thickBot="1">
      <c r="A25" s="58" t="s">
        <v>144</v>
      </c>
      <c r="B25" s="57" t="s">
        <v>87</v>
      </c>
      <c r="C25" s="56" t="s">
        <v>444</v>
      </c>
      <c r="D25" s="51" t="s">
        <v>26</v>
      </c>
      <c r="E25" s="56" t="s">
        <v>27</v>
      </c>
      <c r="F25" s="55">
        <v>0.45672000000000007</v>
      </c>
      <c r="G25" s="40">
        <v>79</v>
      </c>
      <c r="H25" s="42">
        <v>8618.7333333333336</v>
      </c>
      <c r="I25" s="346">
        <v>0</v>
      </c>
      <c r="J25" s="41">
        <v>8.8000000000000003E-4</v>
      </c>
      <c r="K25" s="40">
        <f t="shared" si="1"/>
        <v>0</v>
      </c>
      <c r="L25" s="50">
        <f t="shared" si="2"/>
        <v>109.09789029535865</v>
      </c>
      <c r="M25" s="51">
        <v>40</v>
      </c>
      <c r="N25" s="48">
        <f t="shared" si="3"/>
        <v>6.5799896682213884E-3</v>
      </c>
      <c r="O25" s="54">
        <f>SUM($N$5:N25)</f>
        <v>0.93681431127582937</v>
      </c>
      <c r="P25" s="51" t="str">
        <f t="shared" si="4"/>
        <v>C</v>
      </c>
      <c r="Q25" s="53">
        <f t="shared" si="5"/>
        <v>3.5909090909090908</v>
      </c>
      <c r="R25" s="52">
        <f t="shared" si="6"/>
        <v>2.0760000000000004E-2</v>
      </c>
      <c r="S25" s="345">
        <f t="shared" si="7"/>
        <v>391.76060606060605</v>
      </c>
      <c r="T25" s="51">
        <f t="shared" si="13"/>
        <v>30</v>
      </c>
      <c r="U25" s="51">
        <v>1</v>
      </c>
      <c r="V25" s="51">
        <f t="shared" si="8"/>
        <v>31</v>
      </c>
      <c r="W25" s="49">
        <f t="shared" si="9"/>
        <v>111.31818181818181</v>
      </c>
      <c r="X25" s="50">
        <f t="shared" si="10"/>
        <v>111.31818181818181</v>
      </c>
      <c r="Y25" s="49">
        <f t="shared" si="11"/>
        <v>0.64356000000000002</v>
      </c>
      <c r="Z25" s="48">
        <f t="shared" si="17"/>
        <v>0</v>
      </c>
      <c r="AA25" s="87" t="str">
        <f t="shared" si="14"/>
        <v>VERY LOW-ORDER URGENTLY</v>
      </c>
      <c r="AB25" s="34">
        <f t="shared" si="12"/>
        <v>12144.578787878787</v>
      </c>
      <c r="AC25" s="484">
        <f>IFERROR(VLOOKUP(B25,'[2]Stock Movement'!$A$5:$C$52,3,0),0)</f>
        <v>0</v>
      </c>
      <c r="AD25" s="31">
        <f t="shared" si="15"/>
        <v>0.64356000000000013</v>
      </c>
      <c r="AE25" s="484">
        <f t="shared" si="16"/>
        <v>0.64356000000000013</v>
      </c>
      <c r="AG25"/>
      <c r="AH25" s="341" t="s">
        <v>77</v>
      </c>
      <c r="AI25" s="341" t="s">
        <v>388</v>
      </c>
      <c r="AJ25" s="82">
        <v>0.60272727272727278</v>
      </c>
      <c r="AK25" s="83">
        <v>66.969696969696997</v>
      </c>
      <c r="AL25" s="84">
        <v>293.55704697986573</v>
      </c>
      <c r="AM25" s="84">
        <v>19659.426479560712</v>
      </c>
    </row>
    <row r="26" spans="1:40" ht="15" thickBot="1">
      <c r="A26" s="58" t="s">
        <v>144</v>
      </c>
      <c r="B26" s="57" t="s">
        <v>76</v>
      </c>
      <c r="C26" s="56" t="s">
        <v>445</v>
      </c>
      <c r="D26" s="51" t="s">
        <v>26</v>
      </c>
      <c r="E26" s="56" t="s">
        <v>69</v>
      </c>
      <c r="F26" s="55">
        <v>0.44719999999999976</v>
      </c>
      <c r="G26" s="40">
        <v>98.333333333333329</v>
      </c>
      <c r="H26" s="42">
        <v>10986.78666666667</v>
      </c>
      <c r="I26" s="346">
        <v>0</v>
      </c>
      <c r="J26" s="41">
        <v>0</v>
      </c>
      <c r="K26" s="40">
        <f t="shared" si="1"/>
        <v>0</v>
      </c>
      <c r="L26" s="50">
        <f t="shared" si="2"/>
        <v>111.73003389830512</v>
      </c>
      <c r="M26" s="51">
        <v>36</v>
      </c>
      <c r="N26" s="48">
        <f t="shared" si="3"/>
        <v>6.442834514863818E-3</v>
      </c>
      <c r="O26" s="54">
        <f>SUM($N$5:N26)</f>
        <v>0.9432571457906932</v>
      </c>
      <c r="P26" s="51" t="str">
        <f t="shared" si="4"/>
        <v>C</v>
      </c>
      <c r="Q26" s="53">
        <f t="shared" si="5"/>
        <v>4.4696969696969697</v>
      </c>
      <c r="R26" s="52">
        <f t="shared" si="6"/>
        <v>2.0327272727272718E-2</v>
      </c>
      <c r="S26" s="345">
        <f t="shared" si="7"/>
        <v>499.39939393939409</v>
      </c>
      <c r="T26" s="51">
        <f t="shared" si="13"/>
        <v>30</v>
      </c>
      <c r="U26" s="51">
        <v>1</v>
      </c>
      <c r="V26" s="51">
        <f t="shared" si="8"/>
        <v>31</v>
      </c>
      <c r="W26" s="49">
        <f t="shared" si="9"/>
        <v>138.56060606060606</v>
      </c>
      <c r="X26" s="50">
        <f t="shared" si="10"/>
        <v>138.56060606060606</v>
      </c>
      <c r="Y26" s="49">
        <f t="shared" si="11"/>
        <v>0.63014545454545423</v>
      </c>
      <c r="Z26" s="48">
        <f t="shared" si="17"/>
        <v>0</v>
      </c>
      <c r="AA26" s="87" t="str">
        <f t="shared" si="14"/>
        <v>VERY LOW-ORDER URGENTLY</v>
      </c>
      <c r="AB26" s="34">
        <f t="shared" si="12"/>
        <v>15481.381212121218</v>
      </c>
      <c r="AC26" s="484">
        <f>IFERROR(VLOOKUP(B26,'[2]Stock Movement'!$A$5:$C$52,3,0),0)</f>
        <v>0</v>
      </c>
      <c r="AD26" s="31">
        <f t="shared" si="15"/>
        <v>0.63014545454545423</v>
      </c>
      <c r="AE26" s="484">
        <f t="shared" si="16"/>
        <v>0.63014545454545423</v>
      </c>
      <c r="AG26"/>
      <c r="AH26" s="341" t="s">
        <v>95</v>
      </c>
      <c r="AI26" s="341" t="s">
        <v>426</v>
      </c>
      <c r="AJ26" s="82">
        <v>0.1335881118881119</v>
      </c>
      <c r="AK26" s="83">
        <v>33.63636363636364</v>
      </c>
      <c r="AL26" s="84">
        <v>127.95833333333331</v>
      </c>
      <c r="AM26" s="84">
        <v>4304.05303030303</v>
      </c>
    </row>
    <row r="27" spans="1:40" ht="15" thickBot="1">
      <c r="A27" s="58" t="s">
        <v>144</v>
      </c>
      <c r="B27" s="57" t="s">
        <v>180</v>
      </c>
      <c r="C27" s="56" t="s">
        <v>485</v>
      </c>
      <c r="D27" s="51" t="s">
        <v>23</v>
      </c>
      <c r="E27" s="56" t="s">
        <v>24</v>
      </c>
      <c r="F27" s="55">
        <v>0.42224999999999968</v>
      </c>
      <c r="G27" s="40">
        <v>22.999999999999996</v>
      </c>
      <c r="H27" s="42">
        <v>5160.8333333333339</v>
      </c>
      <c r="I27" s="346">
        <v>0</v>
      </c>
      <c r="J27" s="41">
        <v>0</v>
      </c>
      <c r="K27" s="40">
        <f t="shared" si="1"/>
        <v>0</v>
      </c>
      <c r="L27" s="50">
        <f t="shared" si="2"/>
        <v>224.38405797101456</v>
      </c>
      <c r="M27" s="51">
        <v>24</v>
      </c>
      <c r="N27" s="48">
        <f t="shared" si="3"/>
        <v>6.0833785194571704E-3</v>
      </c>
      <c r="O27" s="54">
        <f>SUM($N$5:N27)</f>
        <v>0.94934052431015037</v>
      </c>
      <c r="P27" s="51" t="str">
        <f t="shared" si="4"/>
        <v>C</v>
      </c>
      <c r="Q27" s="53">
        <f t="shared" si="5"/>
        <v>1.0454545454545452</v>
      </c>
      <c r="R27" s="52">
        <f t="shared" si="6"/>
        <v>1.9193181818181804E-2</v>
      </c>
      <c r="S27" s="345">
        <f t="shared" si="7"/>
        <v>234.58333333333337</v>
      </c>
      <c r="T27" s="51">
        <f t="shared" si="13"/>
        <v>30</v>
      </c>
      <c r="U27" s="51">
        <v>1</v>
      </c>
      <c r="V27" s="51">
        <f t="shared" si="8"/>
        <v>31</v>
      </c>
      <c r="W27" s="49">
        <f t="shared" si="9"/>
        <v>32.409090909090899</v>
      </c>
      <c r="X27" s="50">
        <f t="shared" si="10"/>
        <v>32.409090909090899</v>
      </c>
      <c r="Y27" s="49">
        <f t="shared" si="11"/>
        <v>0.59498863636363586</v>
      </c>
      <c r="Z27" s="48">
        <f t="shared" si="17"/>
        <v>0</v>
      </c>
      <c r="AA27" s="87" t="str">
        <f t="shared" si="14"/>
        <v>VERY LOW-ORDER URGENTLY</v>
      </c>
      <c r="AB27" s="34">
        <f t="shared" si="12"/>
        <v>7272.083333333333</v>
      </c>
      <c r="AC27" s="484">
        <f>IFERROR(VLOOKUP(B27,'[2]Stock Movement'!$A$5:$C$52,3,0),0)</f>
        <v>0</v>
      </c>
      <c r="AD27" s="31">
        <f t="shared" si="15"/>
        <v>0.59498863636363586</v>
      </c>
      <c r="AE27" s="484">
        <f t="shared" si="16"/>
        <v>0.59498863636363586</v>
      </c>
      <c r="AG27"/>
      <c r="AH27" s="341" t="s">
        <v>44</v>
      </c>
      <c r="AI27" s="341" t="s">
        <v>376</v>
      </c>
      <c r="AJ27" s="82">
        <v>1.1096590909090895</v>
      </c>
      <c r="AK27" s="83">
        <v>49.318181818181813</v>
      </c>
      <c r="AL27" s="84">
        <v>166.01000000000008</v>
      </c>
      <c r="AM27" s="84">
        <v>8187.3113636363669</v>
      </c>
    </row>
    <row r="28" spans="1:40" ht="15" thickBot="1">
      <c r="A28" s="58" t="s">
        <v>144</v>
      </c>
      <c r="B28" s="57" t="s">
        <v>73</v>
      </c>
      <c r="C28" s="56" t="s">
        <v>441</v>
      </c>
      <c r="D28" s="51" t="s">
        <v>26</v>
      </c>
      <c r="E28" s="56" t="s">
        <v>69</v>
      </c>
      <c r="F28" s="55">
        <v>0.38839999999999986</v>
      </c>
      <c r="G28" s="40">
        <v>79.333333333333329</v>
      </c>
      <c r="H28" s="42">
        <v>9488.4833333333372</v>
      </c>
      <c r="I28" s="346">
        <v>0</v>
      </c>
      <c r="J28" s="41">
        <v>0</v>
      </c>
      <c r="K28" s="40">
        <f t="shared" si="1"/>
        <v>0</v>
      </c>
      <c r="L28" s="50">
        <f t="shared" si="2"/>
        <v>119.60273109243703</v>
      </c>
      <c r="M28" s="51">
        <v>1</v>
      </c>
      <c r="N28" s="48">
        <f t="shared" si="3"/>
        <v>5.595699744125911E-3</v>
      </c>
      <c r="O28" s="54">
        <f>SUM($N$5:N28)</f>
        <v>0.95493622405427625</v>
      </c>
      <c r="P28" s="51" t="str">
        <f t="shared" si="4"/>
        <v>C</v>
      </c>
      <c r="Q28" s="53">
        <f t="shared" si="5"/>
        <v>3.606060606060606</v>
      </c>
      <c r="R28" s="52">
        <f t="shared" si="6"/>
        <v>1.7654545454545447E-2</v>
      </c>
      <c r="S28" s="345">
        <f t="shared" si="7"/>
        <v>431.29469696969716</v>
      </c>
      <c r="T28" s="51">
        <f t="shared" si="13"/>
        <v>30</v>
      </c>
      <c r="U28" s="51">
        <v>1</v>
      </c>
      <c r="V28" s="51">
        <f t="shared" si="8"/>
        <v>31</v>
      </c>
      <c r="W28" s="49">
        <f t="shared" si="9"/>
        <v>111.78787878787878</v>
      </c>
      <c r="X28" s="50">
        <f t="shared" si="10"/>
        <v>111.78787878787878</v>
      </c>
      <c r="Y28" s="49">
        <f t="shared" si="11"/>
        <v>0.54729090909090883</v>
      </c>
      <c r="Z28" s="48">
        <f t="shared" si="17"/>
        <v>0</v>
      </c>
      <c r="AA28" s="87" t="str">
        <f t="shared" si="14"/>
        <v>VERY LOW-ORDER URGENTLY</v>
      </c>
      <c r="AB28" s="34">
        <f t="shared" si="12"/>
        <v>13370.13560606061</v>
      </c>
      <c r="AC28" s="484">
        <f>IFERROR(VLOOKUP(B28,'[2]Stock Movement'!$A$5:$C$52,3,0),0)</f>
        <v>0</v>
      </c>
      <c r="AD28" s="31">
        <f t="shared" si="15"/>
        <v>0.54729090909090883</v>
      </c>
      <c r="AE28" s="484">
        <f t="shared" si="16"/>
        <v>0.54729090909090883</v>
      </c>
      <c r="AG28"/>
      <c r="AH28" s="341" t="s">
        <v>184</v>
      </c>
      <c r="AI28" s="341" t="s">
        <v>467</v>
      </c>
      <c r="AJ28" s="82">
        <v>1.6323738176563343</v>
      </c>
      <c r="AK28" s="83">
        <v>72.257575757575751</v>
      </c>
      <c r="AL28" s="84">
        <v>280.80404624277367</v>
      </c>
      <c r="AM28" s="84">
        <v>20290.219644421024</v>
      </c>
    </row>
    <row r="29" spans="1:40" ht="15" thickBot="1">
      <c r="A29" s="58" t="s">
        <v>144</v>
      </c>
      <c r="B29" s="57" t="s">
        <v>40</v>
      </c>
      <c r="C29" s="56" t="s">
        <v>433</v>
      </c>
      <c r="D29" s="51" t="s">
        <v>26</v>
      </c>
      <c r="E29" s="56" t="s">
        <v>27</v>
      </c>
      <c r="F29" s="55">
        <v>0.37830000000000008</v>
      </c>
      <c r="G29" s="40">
        <v>52.333333333333336</v>
      </c>
      <c r="H29" s="42">
        <v>6032.8</v>
      </c>
      <c r="I29" s="346">
        <v>20</v>
      </c>
      <c r="J29" s="41">
        <v>0.12480000000000001</v>
      </c>
      <c r="K29" s="40">
        <f t="shared" si="1"/>
        <v>2305.5286624203823</v>
      </c>
      <c r="L29" s="50">
        <f t="shared" si="2"/>
        <v>115.27643312101911</v>
      </c>
      <c r="M29" s="51">
        <v>18</v>
      </c>
      <c r="N29" s="48">
        <f t="shared" si="3"/>
        <v>5.4501884994923623E-3</v>
      </c>
      <c r="O29" s="54">
        <f>SUM($N$5:N29)</f>
        <v>0.96038641255376866</v>
      </c>
      <c r="P29" s="51" t="str">
        <f t="shared" si="4"/>
        <v>C</v>
      </c>
      <c r="Q29" s="53">
        <f t="shared" si="5"/>
        <v>2.3787878787878789</v>
      </c>
      <c r="R29" s="52">
        <f t="shared" si="6"/>
        <v>1.7195454545454548E-2</v>
      </c>
      <c r="S29" s="345">
        <f t="shared" si="7"/>
        <v>274.21818181818185</v>
      </c>
      <c r="T29" s="51">
        <f t="shared" si="13"/>
        <v>30</v>
      </c>
      <c r="U29" s="51">
        <v>1</v>
      </c>
      <c r="V29" s="51">
        <f t="shared" si="8"/>
        <v>31</v>
      </c>
      <c r="W29" s="49">
        <f t="shared" si="9"/>
        <v>73.742424242424249</v>
      </c>
      <c r="X29" s="50">
        <f t="shared" si="10"/>
        <v>53.742424242424249</v>
      </c>
      <c r="Y29" s="49">
        <f t="shared" si="11"/>
        <v>0.38848584250144774</v>
      </c>
      <c r="Z29" s="48">
        <f t="shared" si="17"/>
        <v>0.27121430039038419</v>
      </c>
      <c r="AA29" s="87" t="str">
        <f t="shared" si="14"/>
        <v>VERY LOW-ORDER URGENTLY</v>
      </c>
      <c r="AB29" s="34">
        <f t="shared" si="12"/>
        <v>6195.2349739432548</v>
      </c>
      <c r="AC29" s="484">
        <f>IFERROR(VLOOKUP(B29,'[2]Stock Movement'!$A$5:$C$52,3,0),0)</f>
        <v>0</v>
      </c>
      <c r="AD29" s="31">
        <f t="shared" si="15"/>
        <v>0.53305909090909098</v>
      </c>
      <c r="AE29" s="484">
        <f t="shared" si="16"/>
        <v>0.53305909090909098</v>
      </c>
      <c r="AG29"/>
      <c r="AH29" s="341" t="s">
        <v>180</v>
      </c>
      <c r="AI29" s="341" t="s">
        <v>485</v>
      </c>
      <c r="AJ29" s="82">
        <v>0.59498863636363586</v>
      </c>
      <c r="AK29" s="83">
        <v>32.409090909090899</v>
      </c>
      <c r="AL29" s="84">
        <v>224.38405797101456</v>
      </c>
      <c r="AM29" s="84">
        <v>7272.083333333333</v>
      </c>
    </row>
    <row r="30" spans="1:40" ht="15" thickBot="1">
      <c r="A30" s="58" t="s">
        <v>144</v>
      </c>
      <c r="B30" s="57" t="s">
        <v>68</v>
      </c>
      <c r="C30" s="56" t="s">
        <v>437</v>
      </c>
      <c r="D30" s="51" t="s">
        <v>26</v>
      </c>
      <c r="E30" s="56" t="s">
        <v>69</v>
      </c>
      <c r="F30" s="55">
        <v>0.34993333333333321</v>
      </c>
      <c r="G30" s="40">
        <v>73.333333333333329</v>
      </c>
      <c r="H30" s="42">
        <v>8786.5866666666698</v>
      </c>
      <c r="I30" s="346">
        <v>0</v>
      </c>
      <c r="J30" s="41">
        <v>1.2000000000000001E-3</v>
      </c>
      <c r="K30" s="40">
        <f t="shared" si="1"/>
        <v>0</v>
      </c>
      <c r="L30" s="50">
        <f t="shared" si="2"/>
        <v>119.81709090909096</v>
      </c>
      <c r="M30" s="51">
        <v>6</v>
      </c>
      <c r="N30" s="48">
        <f t="shared" si="3"/>
        <v>5.0415084031783224E-3</v>
      </c>
      <c r="O30" s="54">
        <f>SUM($N$5:N30)</f>
        <v>0.96542792095694696</v>
      </c>
      <c r="P30" s="51" t="str">
        <f t="shared" si="4"/>
        <v>C</v>
      </c>
      <c r="Q30" s="53">
        <f t="shared" si="5"/>
        <v>3.333333333333333</v>
      </c>
      <c r="R30" s="52">
        <f t="shared" si="6"/>
        <v>1.5906060606060601E-2</v>
      </c>
      <c r="S30" s="345">
        <f t="shared" si="7"/>
        <v>399.39030303030319</v>
      </c>
      <c r="T30" s="51">
        <f t="shared" si="13"/>
        <v>30</v>
      </c>
      <c r="U30" s="51">
        <v>1</v>
      </c>
      <c r="V30" s="51">
        <f t="shared" si="8"/>
        <v>31</v>
      </c>
      <c r="W30" s="49">
        <f t="shared" si="9"/>
        <v>103.33333333333333</v>
      </c>
      <c r="X30" s="50">
        <f t="shared" si="10"/>
        <v>103.33333333333333</v>
      </c>
      <c r="Y30" s="49">
        <f t="shared" si="11"/>
        <v>0.49308787878787863</v>
      </c>
      <c r="Z30" s="48">
        <f t="shared" si="17"/>
        <v>0</v>
      </c>
      <c r="AA30" s="87" t="str">
        <f t="shared" si="14"/>
        <v>VERY LOW-ORDER URGENTLY</v>
      </c>
      <c r="AB30" s="34">
        <f t="shared" si="12"/>
        <v>12381.099393939399</v>
      </c>
      <c r="AC30" s="484">
        <f>IFERROR(VLOOKUP(B30,'[2]Stock Movement'!$A$5:$C$52,3,0),0)</f>
        <v>0</v>
      </c>
      <c r="AD30" s="31">
        <f t="shared" si="15"/>
        <v>0.49308787878787863</v>
      </c>
      <c r="AE30" s="484">
        <f t="shared" si="16"/>
        <v>0.49308787878787863</v>
      </c>
      <c r="AG30" s="341" t="s">
        <v>228</v>
      </c>
      <c r="AH30" s="341"/>
      <c r="AI30" s="341"/>
      <c r="AJ30" s="82">
        <v>4.15450056590808</v>
      </c>
      <c r="AK30" s="83">
        <v>257.87878787878788</v>
      </c>
      <c r="AL30" s="84">
        <v>1664.1677702412728</v>
      </c>
      <c r="AM30" s="84">
        <v>61591.966275496896</v>
      </c>
    </row>
    <row r="31" spans="1:40" ht="15" thickBot="1">
      <c r="A31" s="58" t="s">
        <v>144</v>
      </c>
      <c r="B31" s="57" t="s">
        <v>41</v>
      </c>
      <c r="C31" s="56" t="s">
        <v>400</v>
      </c>
      <c r="D31" s="51" t="s">
        <v>29</v>
      </c>
      <c r="E31" s="56" t="s">
        <v>42</v>
      </c>
      <c r="F31" s="55">
        <v>0.23999999999999996</v>
      </c>
      <c r="G31" s="40">
        <v>10.666666666666666</v>
      </c>
      <c r="H31" s="42">
        <v>3912</v>
      </c>
      <c r="I31" s="346">
        <v>0</v>
      </c>
      <c r="J31" s="41">
        <v>0</v>
      </c>
      <c r="K31" s="40">
        <f t="shared" si="1"/>
        <v>0</v>
      </c>
      <c r="L31" s="50">
        <f t="shared" si="2"/>
        <v>366.75</v>
      </c>
      <c r="M31" s="51">
        <v>1</v>
      </c>
      <c r="N31" s="48">
        <f t="shared" si="3"/>
        <v>3.4576929417873812E-3</v>
      </c>
      <c r="O31" s="54">
        <f>SUM($N$5:N31)</f>
        <v>0.96888561389873429</v>
      </c>
      <c r="P31" s="51" t="str">
        <f t="shared" si="4"/>
        <v>C</v>
      </c>
      <c r="Q31" s="53">
        <f t="shared" si="5"/>
        <v>0.48484848484848481</v>
      </c>
      <c r="R31" s="52">
        <f t="shared" si="6"/>
        <v>1.0909090909090908E-2</v>
      </c>
      <c r="S31" s="345">
        <f t="shared" si="7"/>
        <v>177.81818181818181</v>
      </c>
      <c r="T31" s="51">
        <f t="shared" si="13"/>
        <v>30</v>
      </c>
      <c r="U31" s="51">
        <v>1</v>
      </c>
      <c r="V31" s="51">
        <f t="shared" si="8"/>
        <v>31</v>
      </c>
      <c r="W31" s="49">
        <f t="shared" si="9"/>
        <v>15.030303030303029</v>
      </c>
      <c r="X31" s="50">
        <f t="shared" si="10"/>
        <v>15.030303030303029</v>
      </c>
      <c r="Y31" s="49">
        <f t="shared" si="11"/>
        <v>0.33818181818181814</v>
      </c>
      <c r="Z31" s="48">
        <f t="shared" si="17"/>
        <v>0</v>
      </c>
      <c r="AA31" s="87" t="str">
        <f t="shared" si="14"/>
        <v>VERY LOW-ORDER URGENTLY</v>
      </c>
      <c r="AB31" s="34">
        <f t="shared" si="12"/>
        <v>5512.363636363636</v>
      </c>
      <c r="AC31" s="484">
        <f>IFERROR(VLOOKUP(B31,'[2]Stock Movement'!$A$5:$C$52,3,0),0)</f>
        <v>0</v>
      </c>
      <c r="AD31" s="31">
        <f t="shared" si="15"/>
        <v>0.33818181818181814</v>
      </c>
      <c r="AE31" s="484">
        <f t="shared" si="16"/>
        <v>0.33818181818181814</v>
      </c>
      <c r="AG31" s="341" t="s">
        <v>58</v>
      </c>
      <c r="AH31" s="341" t="s">
        <v>61</v>
      </c>
      <c r="AI31" s="341" t="s">
        <v>442</v>
      </c>
      <c r="AJ31" s="82">
        <v>0.23555682669390537</v>
      </c>
      <c r="AK31" s="83">
        <v>31.803030303030305</v>
      </c>
      <c r="AL31" s="84">
        <v>134.58314606741573</v>
      </c>
      <c r="AM31" s="84">
        <v>4280.1518726591758</v>
      </c>
    </row>
    <row r="32" spans="1:40" ht="15" thickBot="1">
      <c r="A32" s="58" t="s">
        <v>144</v>
      </c>
      <c r="B32" s="57" t="s">
        <v>35</v>
      </c>
      <c r="C32" s="56" t="s">
        <v>375</v>
      </c>
      <c r="D32" s="51" t="s">
        <v>29</v>
      </c>
      <c r="E32" s="56" t="s">
        <v>30</v>
      </c>
      <c r="F32" s="55">
        <v>0.22499999999999998</v>
      </c>
      <c r="G32" s="40">
        <v>9</v>
      </c>
      <c r="H32" s="42">
        <v>3037</v>
      </c>
      <c r="I32" s="346">
        <v>45</v>
      </c>
      <c r="J32" s="41">
        <v>1.125</v>
      </c>
      <c r="K32" s="40">
        <f t="shared" si="1"/>
        <v>15185</v>
      </c>
      <c r="L32" s="50">
        <f t="shared" si="2"/>
        <v>337.44444444444446</v>
      </c>
      <c r="M32" s="51">
        <v>60</v>
      </c>
      <c r="N32" s="48">
        <f t="shared" si="3"/>
        <v>3.2415871329256702E-3</v>
      </c>
      <c r="O32" s="54">
        <f>SUM($N$5:N32)</f>
        <v>0.97212720103165995</v>
      </c>
      <c r="P32" s="51" t="str">
        <f t="shared" si="4"/>
        <v>C</v>
      </c>
      <c r="Q32" s="53">
        <f t="shared" si="5"/>
        <v>0.40909090909090912</v>
      </c>
      <c r="R32" s="52">
        <f t="shared" si="6"/>
        <v>1.0227272727272725E-2</v>
      </c>
      <c r="S32" s="345">
        <f t="shared" si="7"/>
        <v>138.04545454545453</v>
      </c>
      <c r="T32" s="51">
        <f t="shared" si="13"/>
        <v>30</v>
      </c>
      <c r="U32" s="51">
        <v>1</v>
      </c>
      <c r="V32" s="51">
        <f t="shared" si="8"/>
        <v>31</v>
      </c>
      <c r="W32" s="49">
        <f t="shared" si="9"/>
        <v>12.681818181818183</v>
      </c>
      <c r="X32" s="50">
        <f t="shared" si="10"/>
        <v>0</v>
      </c>
      <c r="Y32" s="49">
        <f t="shared" si="11"/>
        <v>0</v>
      </c>
      <c r="Z32" s="48">
        <f t="shared" si="17"/>
        <v>3.5483870967741931</v>
      </c>
      <c r="AA32" s="87" t="str">
        <f t="shared" si="14"/>
        <v>VERY HIGH-DON’T ORDER</v>
      </c>
      <c r="AB32" s="34">
        <f t="shared" si="12"/>
        <v>0</v>
      </c>
      <c r="AC32" s="484">
        <f>IFERROR(VLOOKUP(B32,'[2]Stock Movement'!$A$5:$C$52,3,0),0)</f>
        <v>0</v>
      </c>
      <c r="AD32" s="31">
        <f t="shared" si="15"/>
        <v>0.31704545454545446</v>
      </c>
      <c r="AE32" s="484">
        <f t="shared" si="16"/>
        <v>0.31704545454545446</v>
      </c>
      <c r="AG32"/>
      <c r="AH32" s="341" t="s">
        <v>65</v>
      </c>
      <c r="AI32" s="341" t="s">
        <v>446</v>
      </c>
      <c r="AJ32" s="82">
        <v>8.4418831168831171E-2</v>
      </c>
      <c r="AK32" s="83">
        <v>14.727272727272727</v>
      </c>
      <c r="AL32" s="84">
        <v>95.798095238095229</v>
      </c>
      <c r="AM32" s="84">
        <v>1410.8446753246751</v>
      </c>
    </row>
    <row r="33" spans="1:39" ht="15" thickBot="1">
      <c r="A33" s="58" t="s">
        <v>144</v>
      </c>
      <c r="B33" s="57" t="s">
        <v>61</v>
      </c>
      <c r="C33" s="56" t="s">
        <v>442</v>
      </c>
      <c r="D33" s="51" t="s">
        <v>58</v>
      </c>
      <c r="E33" s="56" t="s">
        <v>27</v>
      </c>
      <c r="F33" s="55">
        <v>0.21973333333333334</v>
      </c>
      <c r="G33" s="40">
        <v>29.666666666666668</v>
      </c>
      <c r="H33" s="42">
        <v>3992.6333333333332</v>
      </c>
      <c r="I33" s="346">
        <v>10</v>
      </c>
      <c r="J33" s="41">
        <v>6.6720000000000002E-2</v>
      </c>
      <c r="K33" s="40">
        <f t="shared" si="1"/>
        <v>1345.8314606741574</v>
      </c>
      <c r="L33" s="50">
        <f t="shared" si="2"/>
        <v>134.58314606741573</v>
      </c>
      <c r="M33" s="51">
        <v>100</v>
      </c>
      <c r="N33" s="48">
        <f t="shared" si="3"/>
        <v>3.1657099822586699E-3</v>
      </c>
      <c r="O33" s="54">
        <f>SUM($N$5:N33)</f>
        <v>0.97529291101391857</v>
      </c>
      <c r="P33" s="51" t="str">
        <f t="shared" si="4"/>
        <v>C</v>
      </c>
      <c r="Q33" s="53">
        <f t="shared" si="5"/>
        <v>1.3484848484848486</v>
      </c>
      <c r="R33" s="52">
        <f t="shared" si="6"/>
        <v>9.9878787878787886E-3</v>
      </c>
      <c r="S33" s="345">
        <f t="shared" si="7"/>
        <v>181.48333333333332</v>
      </c>
      <c r="T33" s="51">
        <f t="shared" si="13"/>
        <v>30</v>
      </c>
      <c r="U33" s="51">
        <v>1</v>
      </c>
      <c r="V33" s="51">
        <f t="shared" si="8"/>
        <v>31</v>
      </c>
      <c r="W33" s="49">
        <f t="shared" si="9"/>
        <v>41.803030303030305</v>
      </c>
      <c r="X33" s="50">
        <f t="shared" si="10"/>
        <v>31.803030303030305</v>
      </c>
      <c r="Y33" s="49">
        <f t="shared" si="11"/>
        <v>0.23555682669390537</v>
      </c>
      <c r="Z33" s="48">
        <f t="shared" si="17"/>
        <v>0.23921710764769843</v>
      </c>
      <c r="AA33" s="87" t="str">
        <f t="shared" si="14"/>
        <v>VERY LOW-ORDER URGENTLY</v>
      </c>
      <c r="AB33" s="34">
        <f t="shared" si="12"/>
        <v>4280.1518726591758</v>
      </c>
      <c r="AC33" s="484">
        <f>IFERROR(VLOOKUP(B33,'[2]Stock Movement'!$A$5:$C$52,3,0),0)</f>
        <v>0</v>
      </c>
      <c r="AD33" s="31">
        <f t="shared" si="15"/>
        <v>0.30962424242424247</v>
      </c>
      <c r="AE33" s="484">
        <f t="shared" si="16"/>
        <v>0.30962424242424247</v>
      </c>
      <c r="AG33" s="341" t="s">
        <v>227</v>
      </c>
      <c r="AH33" s="341"/>
      <c r="AI33" s="341"/>
      <c r="AJ33" s="82">
        <v>0.31997565786273652</v>
      </c>
      <c r="AK33" s="83">
        <v>46.530303030303031</v>
      </c>
      <c r="AL33" s="84">
        <v>230.38124130551097</v>
      </c>
      <c r="AM33" s="84">
        <v>5690.9965479838511</v>
      </c>
    </row>
    <row r="34" spans="1:39" ht="15" thickBot="1">
      <c r="A34" s="58" t="s">
        <v>144</v>
      </c>
      <c r="B34" s="57" t="s">
        <v>519</v>
      </c>
      <c r="C34" s="56" t="s">
        <v>520</v>
      </c>
      <c r="D34" s="51" t="s">
        <v>26</v>
      </c>
      <c r="E34" s="56" t="s">
        <v>27</v>
      </c>
      <c r="F34" s="55">
        <v>0.2106666666666667</v>
      </c>
      <c r="G34" s="40">
        <v>29.666666666666668</v>
      </c>
      <c r="H34" s="42">
        <v>2245.8666666666663</v>
      </c>
      <c r="I34" s="346">
        <v>0</v>
      </c>
      <c r="J34" s="41">
        <v>0</v>
      </c>
      <c r="K34" s="40">
        <f t="shared" si="1"/>
        <v>0</v>
      </c>
      <c r="L34" s="50">
        <f t="shared" si="2"/>
        <v>75.703370786516842</v>
      </c>
      <c r="M34" s="51">
        <v>30</v>
      </c>
      <c r="N34" s="48">
        <f t="shared" si="3"/>
        <v>3.0350860266800356E-3</v>
      </c>
      <c r="O34" s="54">
        <f>SUM($N$5:N34)</f>
        <v>0.97832799704059858</v>
      </c>
      <c r="P34" s="51" t="str">
        <f t="shared" si="4"/>
        <v>C</v>
      </c>
      <c r="Q34" s="53">
        <f t="shared" si="5"/>
        <v>1.3484848484848486</v>
      </c>
      <c r="R34" s="52">
        <f t="shared" si="6"/>
        <v>9.5757575757575777E-3</v>
      </c>
      <c r="S34" s="345">
        <f t="shared" si="7"/>
        <v>102.08484848484846</v>
      </c>
      <c r="T34" s="51">
        <f t="shared" si="13"/>
        <v>30</v>
      </c>
      <c r="U34" s="51">
        <v>1</v>
      </c>
      <c r="V34" s="51">
        <f t="shared" si="8"/>
        <v>31</v>
      </c>
      <c r="W34" s="49">
        <f t="shared" si="9"/>
        <v>41.803030303030305</v>
      </c>
      <c r="X34" s="50">
        <f t="shared" si="10"/>
        <v>41.803030303030305</v>
      </c>
      <c r="Y34" s="49">
        <f t="shared" si="11"/>
        <v>0.29684848484848492</v>
      </c>
      <c r="Z34" s="48">
        <f t="shared" si="17"/>
        <v>0</v>
      </c>
      <c r="AA34" s="87" t="str">
        <f t="shared" si="14"/>
        <v>VERY LOW-ORDER URGENTLY</v>
      </c>
      <c r="AB34" s="34">
        <f t="shared" si="12"/>
        <v>3164.6303030303025</v>
      </c>
      <c r="AC34" s="484">
        <f>IFERROR(VLOOKUP(B34,'[2]Stock Movement'!$A$5:$C$52,3,0),0)</f>
        <v>0</v>
      </c>
      <c r="AD34" s="31">
        <f t="shared" si="15"/>
        <v>0.29684848484848492</v>
      </c>
      <c r="AE34" s="484">
        <f t="shared" si="16"/>
        <v>0.29684848484848492</v>
      </c>
      <c r="AG34" s="341" t="s">
        <v>29</v>
      </c>
      <c r="AH34" s="341" t="s">
        <v>50</v>
      </c>
      <c r="AI34" s="341" t="s">
        <v>395</v>
      </c>
      <c r="AJ34" s="82">
        <v>0.20079545454545458</v>
      </c>
      <c r="AK34" s="83">
        <v>8.9242424242424239</v>
      </c>
      <c r="AL34" s="84">
        <v>257.63157894736844</v>
      </c>
      <c r="AM34" s="84">
        <v>2299.1666666666665</v>
      </c>
    </row>
    <row r="35" spans="1:39" ht="15" thickBot="1">
      <c r="A35" s="58" t="s">
        <v>144</v>
      </c>
      <c r="B35" s="57" t="s">
        <v>96</v>
      </c>
      <c r="C35" s="56" t="s">
        <v>387</v>
      </c>
      <c r="D35" s="51" t="s">
        <v>23</v>
      </c>
      <c r="E35" s="56" t="s">
        <v>24</v>
      </c>
      <c r="F35" s="55">
        <v>0.16991999999999996</v>
      </c>
      <c r="G35" s="40">
        <v>34.333333333333329</v>
      </c>
      <c r="H35" s="42">
        <v>6288.0533333333369</v>
      </c>
      <c r="I35" s="346">
        <v>82</v>
      </c>
      <c r="J35" s="41">
        <v>0.35711999999999999</v>
      </c>
      <c r="K35" s="40">
        <f t="shared" si="1"/>
        <v>15018.069126213602</v>
      </c>
      <c r="L35" s="50">
        <f t="shared" si="2"/>
        <v>183.14718446601955</v>
      </c>
      <c r="M35" s="51">
        <v>24</v>
      </c>
      <c r="N35" s="48">
        <f t="shared" si="3"/>
        <v>2.4480466027854658E-3</v>
      </c>
      <c r="O35" s="54">
        <f>SUM($N$5:N35)</f>
        <v>0.980776043643384</v>
      </c>
      <c r="P35" s="51" t="str">
        <f t="shared" si="4"/>
        <v>C</v>
      </c>
      <c r="Q35" s="53">
        <f t="shared" si="5"/>
        <v>1.5606060606060603</v>
      </c>
      <c r="R35" s="52">
        <f t="shared" si="6"/>
        <v>7.7236363636363622E-3</v>
      </c>
      <c r="S35" s="345">
        <f t="shared" si="7"/>
        <v>285.82060606060622</v>
      </c>
      <c r="T35" s="51">
        <f t="shared" si="13"/>
        <v>30</v>
      </c>
      <c r="U35" s="51">
        <v>1</v>
      </c>
      <c r="V35" s="51">
        <f t="shared" si="8"/>
        <v>31</v>
      </c>
      <c r="W35" s="49">
        <f t="shared" si="9"/>
        <v>48.378787878787868</v>
      </c>
      <c r="X35" s="50">
        <f t="shared" si="10"/>
        <v>0</v>
      </c>
      <c r="Y35" s="49">
        <f t="shared" si="11"/>
        <v>0</v>
      </c>
      <c r="Z35" s="48">
        <f t="shared" si="17"/>
        <v>1.6949577200125279</v>
      </c>
      <c r="AA35" s="87" t="str">
        <f t="shared" si="14"/>
        <v>HIGH-DON’T ORDER</v>
      </c>
      <c r="AB35" s="34">
        <f t="shared" si="12"/>
        <v>0</v>
      </c>
      <c r="AC35" s="484">
        <f>IFERROR(VLOOKUP(B35,'[2]Stock Movement'!$A$5:$C$52,3,0),0)</f>
        <v>0</v>
      </c>
      <c r="AD35" s="31">
        <f t="shared" si="15"/>
        <v>0.23943272727272724</v>
      </c>
      <c r="AE35" s="484">
        <f t="shared" si="16"/>
        <v>0.23943272727272724</v>
      </c>
      <c r="AG35"/>
      <c r="AH35" s="341" t="s">
        <v>62</v>
      </c>
      <c r="AI35" s="341" t="s">
        <v>428</v>
      </c>
      <c r="AJ35" s="82">
        <v>0.19022727272727272</v>
      </c>
      <c r="AK35" s="83">
        <v>8.4545454545454533</v>
      </c>
      <c r="AL35" s="84">
        <v>482.27777777777777</v>
      </c>
      <c r="AM35" s="84">
        <v>4077.4393939393931</v>
      </c>
    </row>
    <row r="36" spans="1:39" ht="15" thickBot="1">
      <c r="A36" s="58" t="s">
        <v>144</v>
      </c>
      <c r="B36" s="57" t="s">
        <v>50</v>
      </c>
      <c r="C36" s="56" t="s">
        <v>395</v>
      </c>
      <c r="D36" s="51" t="s">
        <v>29</v>
      </c>
      <c r="E36" s="56" t="s">
        <v>30</v>
      </c>
      <c r="F36" s="55">
        <v>0.14250000000000002</v>
      </c>
      <c r="G36" s="40">
        <v>6.333333333333333</v>
      </c>
      <c r="H36" s="42">
        <v>1631.6666666666667</v>
      </c>
      <c r="I36" s="346">
        <v>0</v>
      </c>
      <c r="J36" s="41">
        <v>0</v>
      </c>
      <c r="K36" s="40">
        <f t="shared" si="1"/>
        <v>0</v>
      </c>
      <c r="L36" s="50">
        <f t="shared" si="2"/>
        <v>257.63157894736844</v>
      </c>
      <c r="M36" s="51">
        <v>1</v>
      </c>
      <c r="N36" s="48">
        <f t="shared" si="3"/>
        <v>2.0530051841862584E-3</v>
      </c>
      <c r="O36" s="54">
        <f>SUM($N$5:N36)</f>
        <v>0.98282904882757027</v>
      </c>
      <c r="P36" s="51" t="str">
        <f t="shared" si="4"/>
        <v>C</v>
      </c>
      <c r="Q36" s="53">
        <f t="shared" si="5"/>
        <v>0.28787878787878785</v>
      </c>
      <c r="R36" s="52">
        <f t="shared" si="6"/>
        <v>6.4772727272727282E-3</v>
      </c>
      <c r="S36" s="345">
        <f t="shared" si="7"/>
        <v>74.166666666666671</v>
      </c>
      <c r="T36" s="51">
        <f t="shared" si="13"/>
        <v>30</v>
      </c>
      <c r="U36" s="51">
        <v>1</v>
      </c>
      <c r="V36" s="51">
        <f t="shared" si="8"/>
        <v>31</v>
      </c>
      <c r="W36" s="49">
        <f t="shared" si="9"/>
        <v>8.9242424242424239</v>
      </c>
      <c r="X36" s="50">
        <f t="shared" si="10"/>
        <v>8.9242424242424239</v>
      </c>
      <c r="Y36" s="49">
        <f t="shared" si="11"/>
        <v>0.20079545454545458</v>
      </c>
      <c r="Z36" s="48">
        <f t="shared" si="17"/>
        <v>0</v>
      </c>
      <c r="AA36" s="87" t="str">
        <f t="shared" si="14"/>
        <v>VERY LOW-ORDER URGENTLY</v>
      </c>
      <c r="AB36" s="34">
        <f t="shared" si="12"/>
        <v>2299.1666666666665</v>
      </c>
      <c r="AC36" s="484">
        <f>IFERROR(VLOOKUP(B36,'[2]Stock Movement'!$A$5:$C$52,3,0),0)</f>
        <v>0</v>
      </c>
      <c r="AD36" s="31">
        <f t="shared" si="15"/>
        <v>0.20079545454545458</v>
      </c>
      <c r="AE36" s="484">
        <f t="shared" si="16"/>
        <v>0.20079545454545458</v>
      </c>
      <c r="AG36"/>
      <c r="AH36" s="341" t="s">
        <v>41</v>
      </c>
      <c r="AI36" s="341" t="s">
        <v>400</v>
      </c>
      <c r="AJ36" s="82">
        <v>0.33818181818181814</v>
      </c>
      <c r="AK36" s="83">
        <v>15.030303030303029</v>
      </c>
      <c r="AL36" s="84">
        <v>366.75</v>
      </c>
      <c r="AM36" s="84">
        <v>5512.363636363636</v>
      </c>
    </row>
    <row r="37" spans="1:39" ht="15" thickBot="1">
      <c r="A37" s="58" t="s">
        <v>144</v>
      </c>
      <c r="B37" s="57" t="s">
        <v>522</v>
      </c>
      <c r="C37" s="56" t="s">
        <v>534</v>
      </c>
      <c r="D37" s="51" t="s">
        <v>58</v>
      </c>
      <c r="E37" s="56" t="s">
        <v>37</v>
      </c>
      <c r="F37" s="55">
        <v>0.14166666666666666</v>
      </c>
      <c r="G37" s="40">
        <v>12.666666666666668</v>
      </c>
      <c r="H37" s="42">
        <v>1730.1666666666663</v>
      </c>
      <c r="I37" s="346">
        <v>26</v>
      </c>
      <c r="J37" s="41">
        <v>0.221</v>
      </c>
      <c r="K37" s="40">
        <f t="shared" ref="K37:K48" si="18">L37*I37</f>
        <v>3551.3947368421045</v>
      </c>
      <c r="L37" s="50">
        <f t="shared" ref="L37:L48" si="19">H37/G37</f>
        <v>136.59210526315786</v>
      </c>
      <c r="M37" s="51">
        <v>10</v>
      </c>
      <c r="N37" s="48">
        <f t="shared" ref="N37:N48" si="20">F37/$F$1</f>
        <v>2.040999305916163E-3</v>
      </c>
      <c r="O37" s="54">
        <f>SUM($N$5:N37)</f>
        <v>0.98487004813348644</v>
      </c>
      <c r="P37" s="51" t="str">
        <f t="shared" ref="P37:P48" si="21">IF(O37&lt;=50%,"A",IF(O37&lt;=80%,"B",IF(O37&lt;=100%,"C","")))</f>
        <v>C</v>
      </c>
      <c r="Q37" s="53">
        <f t="shared" ref="Q37:Q48" si="22">G37/22</f>
        <v>0.5757575757575758</v>
      </c>
      <c r="R37" s="52">
        <f t="shared" ref="R37:R48" si="23">F37/22</f>
        <v>6.4393939393939392E-3</v>
      </c>
      <c r="S37" s="345">
        <f t="shared" ref="S37:S48" si="24">H37/22</f>
        <v>78.643939393939377</v>
      </c>
      <c r="T37" s="51">
        <f t="shared" si="13"/>
        <v>30</v>
      </c>
      <c r="U37" s="51">
        <v>1</v>
      </c>
      <c r="V37" s="51">
        <f t="shared" ref="V37:V48" si="25">T37+U37</f>
        <v>31</v>
      </c>
      <c r="W37" s="49">
        <f t="shared" ref="W37:W48" si="26">V37*Q37</f>
        <v>17.848484848484851</v>
      </c>
      <c r="X37" s="50">
        <f t="shared" si="10"/>
        <v>0</v>
      </c>
      <c r="Y37" s="49">
        <f t="shared" si="11"/>
        <v>0</v>
      </c>
      <c r="Z37" s="48">
        <f t="shared" si="17"/>
        <v>1.4567062818336161</v>
      </c>
      <c r="AA37" s="87" t="str">
        <f t="shared" si="14"/>
        <v>HIGH-DON’T ORDER</v>
      </c>
      <c r="AB37" s="34">
        <f t="shared" si="12"/>
        <v>0</v>
      </c>
      <c r="AC37" s="484">
        <f>IFERROR(VLOOKUP(B37,'[2]Stock Movement'!$A$5:$C$52,3,0),0)</f>
        <v>0</v>
      </c>
      <c r="AD37" s="31">
        <f t="shared" si="15"/>
        <v>0.19962121212121212</v>
      </c>
      <c r="AE37" s="484">
        <f t="shared" si="16"/>
        <v>0.19962121212121212</v>
      </c>
      <c r="AG37"/>
      <c r="AH37" s="341" t="s">
        <v>171</v>
      </c>
      <c r="AI37" s="341" t="s">
        <v>462</v>
      </c>
      <c r="AJ37" s="82">
        <v>0.15852272727272734</v>
      </c>
      <c r="AK37" s="83">
        <v>0.46969696969696967</v>
      </c>
      <c r="AL37" s="84">
        <v>4200</v>
      </c>
      <c r="AM37" s="84">
        <v>1972.7272727272725</v>
      </c>
    </row>
    <row r="38" spans="1:39" ht="15" thickBot="1">
      <c r="A38" s="58" t="s">
        <v>144</v>
      </c>
      <c r="B38" s="57" t="s">
        <v>62</v>
      </c>
      <c r="C38" s="56" t="s">
        <v>428</v>
      </c>
      <c r="D38" s="51" t="s">
        <v>29</v>
      </c>
      <c r="E38" s="56" t="s">
        <v>63</v>
      </c>
      <c r="F38" s="55">
        <v>0.13500000000000001</v>
      </c>
      <c r="G38" s="40">
        <v>6</v>
      </c>
      <c r="H38" s="42">
        <v>2893.6666666666665</v>
      </c>
      <c r="I38" s="346">
        <v>0</v>
      </c>
      <c r="J38" s="41">
        <v>0</v>
      </c>
      <c r="K38" s="40">
        <f t="shared" si="18"/>
        <v>0</v>
      </c>
      <c r="L38" s="50">
        <f t="shared" si="19"/>
        <v>482.27777777777777</v>
      </c>
      <c r="M38" s="51">
        <v>24</v>
      </c>
      <c r="N38" s="48">
        <f t="shared" si="20"/>
        <v>1.9449522797554024E-3</v>
      </c>
      <c r="O38" s="54">
        <f>SUM($N$5:N38)</f>
        <v>0.98681500041324188</v>
      </c>
      <c r="P38" s="51" t="str">
        <f t="shared" si="21"/>
        <v>C</v>
      </c>
      <c r="Q38" s="53">
        <f t="shared" si="22"/>
        <v>0.27272727272727271</v>
      </c>
      <c r="R38" s="52">
        <f t="shared" si="23"/>
        <v>6.1363636363636368E-3</v>
      </c>
      <c r="S38" s="345">
        <f t="shared" si="24"/>
        <v>131.53030303030303</v>
      </c>
      <c r="T38" s="51">
        <f t="shared" ref="T38:T48" si="27">IF(P38="A",7,IF(P38="B",14,IF(P38="C",30,"")))</f>
        <v>30</v>
      </c>
      <c r="U38" s="51">
        <v>1</v>
      </c>
      <c r="V38" s="51">
        <f t="shared" si="25"/>
        <v>31</v>
      </c>
      <c r="W38" s="49">
        <f t="shared" si="26"/>
        <v>8.4545454545454533</v>
      </c>
      <c r="X38" s="50">
        <f t="shared" si="10"/>
        <v>8.4545454545454533</v>
      </c>
      <c r="Y38" s="49">
        <f t="shared" si="11"/>
        <v>0.19022727272727272</v>
      </c>
      <c r="Z38" s="48">
        <f t="shared" si="17"/>
        <v>0</v>
      </c>
      <c r="AA38" s="87" t="str">
        <f t="shared" si="14"/>
        <v>VERY LOW-ORDER URGENTLY</v>
      </c>
      <c r="AB38" s="34">
        <f t="shared" si="12"/>
        <v>4077.4393939393931</v>
      </c>
      <c r="AC38" s="484">
        <f>IFERROR(VLOOKUP(B38,'[2]Stock Movement'!$A$5:$C$52,3,0),0)</f>
        <v>0</v>
      </c>
      <c r="AD38" s="31">
        <f t="shared" si="15"/>
        <v>0.19022727272727274</v>
      </c>
      <c r="AE38" s="484">
        <f t="shared" si="16"/>
        <v>0.19022727272727274</v>
      </c>
      <c r="AG38" s="341" t="s">
        <v>225</v>
      </c>
      <c r="AH38" s="341"/>
      <c r="AI38" s="341"/>
      <c r="AJ38" s="82">
        <v>0.88772727272727281</v>
      </c>
      <c r="AK38" s="83">
        <v>32.878787878787875</v>
      </c>
      <c r="AL38" s="84">
        <v>5306.6593567251457</v>
      </c>
      <c r="AM38" s="84">
        <v>13861.696969696968</v>
      </c>
    </row>
    <row r="39" spans="1:39" ht="15" thickBot="1">
      <c r="A39" s="58" t="s">
        <v>144</v>
      </c>
      <c r="B39" s="57" t="s">
        <v>99</v>
      </c>
      <c r="C39" s="56" t="s">
        <v>409</v>
      </c>
      <c r="D39" s="51" t="s">
        <v>23</v>
      </c>
      <c r="E39" s="56" t="s">
        <v>24</v>
      </c>
      <c r="F39" s="55">
        <v>0.13187999999999997</v>
      </c>
      <c r="G39" s="40">
        <v>33</v>
      </c>
      <c r="H39" s="42">
        <v>4882.8533333333344</v>
      </c>
      <c r="I39" s="346">
        <v>89</v>
      </c>
      <c r="J39" s="41">
        <v>0.2888</v>
      </c>
      <c r="K39" s="40">
        <f t="shared" si="18"/>
        <v>13168.907474747479</v>
      </c>
      <c r="L39" s="50">
        <f t="shared" si="19"/>
        <v>147.96525252525257</v>
      </c>
      <c r="M39" s="51">
        <v>12</v>
      </c>
      <c r="N39" s="48">
        <f t="shared" si="20"/>
        <v>1.9000022715121659E-3</v>
      </c>
      <c r="O39" s="54">
        <f>SUM($N$5:N39)</f>
        <v>0.9887150026847541</v>
      </c>
      <c r="P39" s="51" t="str">
        <f t="shared" si="21"/>
        <v>C</v>
      </c>
      <c r="Q39" s="53">
        <f t="shared" si="22"/>
        <v>1.5</v>
      </c>
      <c r="R39" s="52">
        <f t="shared" si="23"/>
        <v>5.9945454545454529E-3</v>
      </c>
      <c r="S39" s="345">
        <f t="shared" si="24"/>
        <v>221.94787878787884</v>
      </c>
      <c r="T39" s="51">
        <f t="shared" si="27"/>
        <v>30</v>
      </c>
      <c r="U39" s="51">
        <v>1</v>
      </c>
      <c r="V39" s="51">
        <f t="shared" si="25"/>
        <v>31</v>
      </c>
      <c r="W39" s="49">
        <f t="shared" si="26"/>
        <v>46.5</v>
      </c>
      <c r="X39" s="50">
        <f t="shared" si="10"/>
        <v>0</v>
      </c>
      <c r="Y39" s="49">
        <f t="shared" si="11"/>
        <v>0</v>
      </c>
      <c r="Z39" s="48">
        <f t="shared" si="17"/>
        <v>1.913978494623656</v>
      </c>
      <c r="AA39" s="87" t="str">
        <f t="shared" si="14"/>
        <v>HIGH-DON’T ORDER</v>
      </c>
      <c r="AB39" s="34">
        <f t="shared" si="12"/>
        <v>0</v>
      </c>
      <c r="AC39" s="484">
        <f>IFERROR(VLOOKUP(B39,'[2]Stock Movement'!$A$5:$C$52,3,0),0)</f>
        <v>0</v>
      </c>
      <c r="AD39" s="31">
        <f t="shared" si="15"/>
        <v>0.18583090909090905</v>
      </c>
      <c r="AE39" s="484">
        <f t="shared" si="16"/>
        <v>0.18583090909090905</v>
      </c>
      <c r="AG39" s="341" t="s">
        <v>26</v>
      </c>
      <c r="AH39" s="341" t="s">
        <v>82</v>
      </c>
      <c r="AI39" s="341" t="s">
        <v>423</v>
      </c>
      <c r="AJ39" s="82">
        <v>0.7631636363636366</v>
      </c>
      <c r="AK39" s="83">
        <v>155.469696969697</v>
      </c>
      <c r="AL39" s="84">
        <v>120.15776435045309</v>
      </c>
      <c r="AM39" s="84">
        <v>18680.891212121202</v>
      </c>
    </row>
    <row r="40" spans="1:39" ht="15" thickBot="1">
      <c r="A40" s="58" t="s">
        <v>144</v>
      </c>
      <c r="B40" s="57" t="s">
        <v>100</v>
      </c>
      <c r="C40" s="56" t="s">
        <v>392</v>
      </c>
      <c r="D40" s="51" t="s">
        <v>52</v>
      </c>
      <c r="E40" s="56" t="s">
        <v>24</v>
      </c>
      <c r="F40" s="55">
        <v>0.1257533333333333</v>
      </c>
      <c r="G40" s="40">
        <v>5.333333333333333</v>
      </c>
      <c r="H40" s="42">
        <v>3296.3333333333335</v>
      </c>
      <c r="I40" s="346">
        <v>0</v>
      </c>
      <c r="J40" s="41">
        <v>7.1399999999999996E-3</v>
      </c>
      <c r="K40" s="40">
        <f t="shared" si="18"/>
        <v>0</v>
      </c>
      <c r="L40" s="50">
        <f t="shared" si="19"/>
        <v>618.06250000000011</v>
      </c>
      <c r="M40" s="51">
        <v>18</v>
      </c>
      <c r="N40" s="48">
        <f t="shared" si="20"/>
        <v>1.8117350544704269E-3</v>
      </c>
      <c r="O40" s="54">
        <f>SUM($N$5:N40)</f>
        <v>0.99052673773922451</v>
      </c>
      <c r="P40" s="51" t="str">
        <f t="shared" si="21"/>
        <v>C</v>
      </c>
      <c r="Q40" s="53">
        <f t="shared" si="22"/>
        <v>0.2424242424242424</v>
      </c>
      <c r="R40" s="52">
        <f t="shared" si="23"/>
        <v>5.7160606060606047E-3</v>
      </c>
      <c r="S40" s="345">
        <f t="shared" si="24"/>
        <v>149.83333333333334</v>
      </c>
      <c r="T40" s="51">
        <f t="shared" si="27"/>
        <v>30</v>
      </c>
      <c r="U40" s="51">
        <v>1</v>
      </c>
      <c r="V40" s="51">
        <f t="shared" si="25"/>
        <v>31</v>
      </c>
      <c r="W40" s="49">
        <f t="shared" si="26"/>
        <v>7.5151515151515147</v>
      </c>
      <c r="X40" s="50">
        <f t="shared" si="10"/>
        <v>7.5151515151515147</v>
      </c>
      <c r="Y40" s="49">
        <f t="shared" si="11"/>
        <v>0.17719787878787874</v>
      </c>
      <c r="Z40" s="48">
        <f t="shared" si="17"/>
        <v>0</v>
      </c>
      <c r="AA40" s="87" t="str">
        <f t="shared" si="14"/>
        <v>VERY LOW-ORDER URGENTLY</v>
      </c>
      <c r="AB40" s="34">
        <f t="shared" si="12"/>
        <v>4644.8333333333339</v>
      </c>
      <c r="AC40" s="484">
        <f>IFERROR(VLOOKUP(B40,'[2]Stock Movement'!$A$5:$C$52,3,0),0)</f>
        <v>0</v>
      </c>
      <c r="AD40" s="31">
        <f t="shared" si="15"/>
        <v>0.17719787878787874</v>
      </c>
      <c r="AE40" s="484">
        <f t="shared" si="16"/>
        <v>0.17719787878787874</v>
      </c>
      <c r="AG40"/>
      <c r="AH40" s="341" t="s">
        <v>83</v>
      </c>
      <c r="AI40" s="341" t="s">
        <v>416</v>
      </c>
      <c r="AJ40" s="82">
        <v>0.7553582309582314</v>
      </c>
      <c r="AK40" s="83">
        <v>158.78787878787878</v>
      </c>
      <c r="AL40" s="84">
        <v>119.5335135135135</v>
      </c>
      <c r="AM40" s="84">
        <v>18980.473054873051</v>
      </c>
    </row>
    <row r="41" spans="1:39" ht="15" thickBot="1">
      <c r="A41" s="58" t="s">
        <v>144</v>
      </c>
      <c r="B41" s="57" t="s">
        <v>171</v>
      </c>
      <c r="C41" s="56" t="s">
        <v>462</v>
      </c>
      <c r="D41" s="51" t="s">
        <v>29</v>
      </c>
      <c r="E41" s="56" t="s">
        <v>30</v>
      </c>
      <c r="F41" s="55">
        <v>0.11250000000000004</v>
      </c>
      <c r="G41" s="40">
        <v>0.33333333333333331</v>
      </c>
      <c r="H41" s="42">
        <v>1400</v>
      </c>
      <c r="I41" s="346">
        <v>0</v>
      </c>
      <c r="J41" s="41">
        <v>0</v>
      </c>
      <c r="K41" s="40">
        <f t="shared" si="18"/>
        <v>0</v>
      </c>
      <c r="L41" s="50">
        <f t="shared" si="19"/>
        <v>4200</v>
      </c>
      <c r="M41" s="51">
        <v>20</v>
      </c>
      <c r="N41" s="48">
        <f t="shared" si="20"/>
        <v>1.620793566462836E-3</v>
      </c>
      <c r="O41" s="54">
        <f>SUM($N$5:N41)</f>
        <v>0.99214753130568734</v>
      </c>
      <c r="P41" s="51" t="str">
        <f t="shared" si="21"/>
        <v>C</v>
      </c>
      <c r="Q41" s="53">
        <f t="shared" si="22"/>
        <v>1.515151515151515E-2</v>
      </c>
      <c r="R41" s="52">
        <f t="shared" si="23"/>
        <v>5.1136363636363653E-3</v>
      </c>
      <c r="S41" s="345">
        <f t="shared" si="24"/>
        <v>63.636363636363633</v>
      </c>
      <c r="T41" s="51">
        <f t="shared" si="27"/>
        <v>30</v>
      </c>
      <c r="U41" s="51">
        <v>1</v>
      </c>
      <c r="V41" s="51">
        <f t="shared" si="25"/>
        <v>31</v>
      </c>
      <c r="W41" s="49">
        <f t="shared" si="26"/>
        <v>0.46969696969696967</v>
      </c>
      <c r="X41" s="50">
        <f t="shared" si="10"/>
        <v>0.46969696969696967</v>
      </c>
      <c r="Y41" s="49">
        <f t="shared" si="11"/>
        <v>0.15852272727272734</v>
      </c>
      <c r="Z41" s="48">
        <f t="shared" si="17"/>
        <v>0</v>
      </c>
      <c r="AA41" s="87" t="str">
        <f t="shared" si="14"/>
        <v>VERY LOW-ORDER URGENTLY</v>
      </c>
      <c r="AB41" s="34">
        <f t="shared" si="12"/>
        <v>1972.7272727272725</v>
      </c>
      <c r="AC41" s="484">
        <f>IFERROR(VLOOKUP(B41,'[2]Stock Movement'!$A$5:$C$52,3,0),0)</f>
        <v>0</v>
      </c>
      <c r="AD41" s="31">
        <f t="shared" si="15"/>
        <v>0.15852272727272732</v>
      </c>
      <c r="AE41" s="484">
        <f t="shared" si="16"/>
        <v>0.15852272727272732</v>
      </c>
      <c r="AG41"/>
      <c r="AH41" s="341" t="s">
        <v>84</v>
      </c>
      <c r="AI41" s="341" t="s">
        <v>421</v>
      </c>
      <c r="AJ41" s="82">
        <v>0.73357272727272715</v>
      </c>
      <c r="AK41" s="83">
        <v>152.18181818181819</v>
      </c>
      <c r="AL41" s="84">
        <v>118.61271604938267</v>
      </c>
      <c r="AM41" s="84">
        <v>18050.69878787878</v>
      </c>
    </row>
    <row r="42" spans="1:39" ht="15" thickBot="1">
      <c r="A42" s="58" t="s">
        <v>144</v>
      </c>
      <c r="B42" s="57" t="s">
        <v>95</v>
      </c>
      <c r="C42" s="56" t="s">
        <v>426</v>
      </c>
      <c r="D42" s="51" t="s">
        <v>23</v>
      </c>
      <c r="E42" s="56" t="s">
        <v>24</v>
      </c>
      <c r="F42" s="55">
        <v>0.10325999999999999</v>
      </c>
      <c r="G42" s="40">
        <v>26</v>
      </c>
      <c r="H42" s="42">
        <v>3326.9166666666661</v>
      </c>
      <c r="I42" s="346">
        <v>3</v>
      </c>
      <c r="J42" s="41">
        <v>9.7200000000000012E-3</v>
      </c>
      <c r="K42" s="40">
        <f t="shared" si="18"/>
        <v>383.87499999999994</v>
      </c>
      <c r="L42" s="50">
        <f t="shared" si="19"/>
        <v>127.95833333333331</v>
      </c>
      <c r="M42" s="51">
        <v>1</v>
      </c>
      <c r="N42" s="48">
        <f t="shared" si="20"/>
        <v>1.487672388204021E-3</v>
      </c>
      <c r="O42" s="54">
        <f>SUM($N$5:N42)</f>
        <v>0.99363520369389136</v>
      </c>
      <c r="P42" s="51" t="str">
        <f t="shared" si="21"/>
        <v>C</v>
      </c>
      <c r="Q42" s="53">
        <f t="shared" si="22"/>
        <v>1.1818181818181819</v>
      </c>
      <c r="R42" s="52">
        <f t="shared" si="23"/>
        <v>4.6936363636363634E-3</v>
      </c>
      <c r="S42" s="345">
        <f t="shared" si="24"/>
        <v>151.22348484848482</v>
      </c>
      <c r="T42" s="51">
        <f t="shared" si="27"/>
        <v>30</v>
      </c>
      <c r="U42" s="51">
        <v>1</v>
      </c>
      <c r="V42" s="51">
        <f t="shared" si="25"/>
        <v>31</v>
      </c>
      <c r="W42" s="49">
        <f t="shared" si="26"/>
        <v>36.63636363636364</v>
      </c>
      <c r="X42" s="50">
        <f t="shared" si="10"/>
        <v>33.63636363636364</v>
      </c>
      <c r="Y42" s="49">
        <f t="shared" si="11"/>
        <v>0.1335881118881119</v>
      </c>
      <c r="Z42" s="48">
        <f t="shared" si="17"/>
        <v>8.1885856079404462E-2</v>
      </c>
      <c r="AA42" s="87" t="str">
        <f t="shared" si="14"/>
        <v>VERY LOW-ORDER URGENTLY</v>
      </c>
      <c r="AB42" s="34">
        <f t="shared" si="12"/>
        <v>4304.05303030303</v>
      </c>
      <c r="AC42" s="484">
        <f>IFERROR(VLOOKUP(B42,'[2]Stock Movement'!$A$5:$C$52,3,0),0)</f>
        <v>0</v>
      </c>
      <c r="AD42" s="31">
        <f t="shared" si="15"/>
        <v>0.14550272727272726</v>
      </c>
      <c r="AE42" s="484">
        <f t="shared" si="16"/>
        <v>0.14550272727272726</v>
      </c>
      <c r="AG42"/>
      <c r="AH42" s="341" t="s">
        <v>46</v>
      </c>
      <c r="AI42" s="341" t="s">
        <v>398</v>
      </c>
      <c r="AJ42" s="82">
        <v>0.67849460013670437</v>
      </c>
      <c r="AK42" s="83">
        <v>32.469696969696969</v>
      </c>
      <c r="AL42" s="84">
        <v>353.28736842105258</v>
      </c>
      <c r="AM42" s="84">
        <v>11471.133795853268</v>
      </c>
    </row>
    <row r="43" spans="1:39" ht="15" thickBot="1">
      <c r="A43" s="58" t="s">
        <v>144</v>
      </c>
      <c r="B43" s="57" t="s">
        <v>523</v>
      </c>
      <c r="C43" s="56" t="s">
        <v>535</v>
      </c>
      <c r="D43" s="51" t="s">
        <v>26</v>
      </c>
      <c r="E43" s="56" t="s">
        <v>69</v>
      </c>
      <c r="F43" s="55">
        <v>8.4000000000000005E-2</v>
      </c>
      <c r="G43" s="40">
        <v>21</v>
      </c>
      <c r="H43" s="42">
        <v>1678.11</v>
      </c>
      <c r="I43" s="346">
        <v>0</v>
      </c>
      <c r="J43" s="41">
        <v>0</v>
      </c>
      <c r="K43" s="40">
        <f t="shared" si="18"/>
        <v>0</v>
      </c>
      <c r="L43" s="50">
        <f t="shared" si="19"/>
        <v>79.91</v>
      </c>
      <c r="M43" s="51">
        <v>12</v>
      </c>
      <c r="N43" s="48">
        <f t="shared" si="20"/>
        <v>1.2101925296255837E-3</v>
      </c>
      <c r="O43" s="54">
        <f>SUM($N$5:N43)</f>
        <v>0.99484539622351698</v>
      </c>
      <c r="P43" s="51" t="str">
        <f t="shared" si="21"/>
        <v>C</v>
      </c>
      <c r="Q43" s="53">
        <f t="shared" si="22"/>
        <v>0.95454545454545459</v>
      </c>
      <c r="R43" s="52">
        <f t="shared" si="23"/>
        <v>3.8181818181818182E-3</v>
      </c>
      <c r="S43" s="345">
        <f t="shared" si="24"/>
        <v>76.277727272727262</v>
      </c>
      <c r="T43" s="51">
        <f t="shared" si="27"/>
        <v>30</v>
      </c>
      <c r="U43" s="51">
        <v>1</v>
      </c>
      <c r="V43" s="51">
        <f t="shared" si="25"/>
        <v>31</v>
      </c>
      <c r="W43" s="49">
        <f t="shared" si="26"/>
        <v>29.590909090909093</v>
      </c>
      <c r="X43" s="50">
        <f t="shared" si="10"/>
        <v>29.590909090909093</v>
      </c>
      <c r="Y43" s="49">
        <f t="shared" si="11"/>
        <v>0.11836363636363639</v>
      </c>
      <c r="Z43" s="48">
        <f t="shared" si="17"/>
        <v>0</v>
      </c>
      <c r="AA43" s="87" t="str">
        <f t="shared" si="14"/>
        <v>VERY LOW-ORDER URGENTLY</v>
      </c>
      <c r="AB43" s="34">
        <f t="shared" si="12"/>
        <v>2364.6095454545457</v>
      </c>
      <c r="AC43" s="484">
        <f>IFERROR(VLOOKUP(B43,'[2]Stock Movement'!$A$5:$C$52,3,0),0)</f>
        <v>0</v>
      </c>
      <c r="AD43" s="31">
        <f t="shared" si="15"/>
        <v>0.11836363636363637</v>
      </c>
      <c r="AE43" s="484">
        <f t="shared" si="16"/>
        <v>0.11836363636363637</v>
      </c>
      <c r="AG43"/>
      <c r="AH43" s="341" t="s">
        <v>103</v>
      </c>
      <c r="AI43" s="341" t="s">
        <v>381</v>
      </c>
      <c r="AJ43" s="82">
        <v>4.634045454545463</v>
      </c>
      <c r="AK43" s="83">
        <v>623.40909090909088</v>
      </c>
      <c r="AL43" s="84">
        <v>126.24853080568721</v>
      </c>
      <c r="AM43" s="84">
        <v>78704.481818181812</v>
      </c>
    </row>
    <row r="44" spans="1:39" ht="15" thickBot="1">
      <c r="A44" s="58" t="s">
        <v>144</v>
      </c>
      <c r="B44" s="57" t="s">
        <v>524</v>
      </c>
      <c r="C44" s="56" t="s">
        <v>536</v>
      </c>
      <c r="D44" s="51" t="s">
        <v>26</v>
      </c>
      <c r="E44" s="56" t="s">
        <v>69</v>
      </c>
      <c r="F44" s="55">
        <v>8.1600000000000006E-2</v>
      </c>
      <c r="G44" s="40">
        <v>22.666666666666668</v>
      </c>
      <c r="H44" s="42">
        <v>2266.6666666666665</v>
      </c>
      <c r="I44" s="346">
        <v>0</v>
      </c>
      <c r="J44" s="41">
        <v>0</v>
      </c>
      <c r="K44" s="40">
        <f t="shared" si="18"/>
        <v>0</v>
      </c>
      <c r="L44" s="50">
        <f t="shared" si="19"/>
        <v>99.999999999999986</v>
      </c>
      <c r="M44" s="51">
        <v>18</v>
      </c>
      <c r="N44" s="48">
        <f t="shared" si="20"/>
        <v>1.17561560020771E-3</v>
      </c>
      <c r="O44" s="54">
        <f>SUM($N$5:N44)</f>
        <v>0.99602101182372471</v>
      </c>
      <c r="P44" s="51" t="str">
        <f t="shared" si="21"/>
        <v>C</v>
      </c>
      <c r="Q44" s="53">
        <f t="shared" si="22"/>
        <v>1.0303030303030303</v>
      </c>
      <c r="R44" s="52">
        <f t="shared" si="23"/>
        <v>3.7090909090909093E-3</v>
      </c>
      <c r="S44" s="345">
        <f t="shared" si="24"/>
        <v>103.03030303030302</v>
      </c>
      <c r="T44" s="51">
        <f t="shared" si="27"/>
        <v>30</v>
      </c>
      <c r="U44" s="51">
        <v>1</v>
      </c>
      <c r="V44" s="51">
        <f t="shared" si="25"/>
        <v>31</v>
      </c>
      <c r="W44" s="49">
        <f t="shared" si="26"/>
        <v>31.939393939393938</v>
      </c>
      <c r="X44" s="50">
        <f t="shared" si="10"/>
        <v>31.939393939393938</v>
      </c>
      <c r="Y44" s="49">
        <f t="shared" si="11"/>
        <v>0.11498181818181819</v>
      </c>
      <c r="Z44" s="48">
        <f t="shared" si="17"/>
        <v>0</v>
      </c>
      <c r="AA44" s="87" t="str">
        <f t="shared" si="14"/>
        <v>VERY LOW-ORDER URGENTLY</v>
      </c>
      <c r="AB44" s="34">
        <f t="shared" si="12"/>
        <v>3193.9393939393935</v>
      </c>
      <c r="AC44" s="484">
        <f>IFERROR(VLOOKUP(B44,'[2]Stock Movement'!$A$5:$C$52,3,0),0)</f>
        <v>0</v>
      </c>
      <c r="AD44" s="31">
        <f t="shared" si="15"/>
        <v>0.11498181818181819</v>
      </c>
      <c r="AE44" s="484">
        <f t="shared" si="16"/>
        <v>0.11498181818181819</v>
      </c>
      <c r="AG44"/>
      <c r="AH44" s="341" t="s">
        <v>40</v>
      </c>
      <c r="AI44" s="341" t="s">
        <v>433</v>
      </c>
      <c r="AJ44" s="82">
        <v>0.38848584250144774</v>
      </c>
      <c r="AK44" s="83">
        <v>53.742424242424249</v>
      </c>
      <c r="AL44" s="84">
        <v>115.27643312101911</v>
      </c>
      <c r="AM44" s="84">
        <v>6195.2349739432548</v>
      </c>
    </row>
    <row r="45" spans="1:39" ht="15" thickBot="1">
      <c r="A45" s="58" t="s">
        <v>144</v>
      </c>
      <c r="B45" s="57" t="s">
        <v>65</v>
      </c>
      <c r="C45" s="56" t="s">
        <v>446</v>
      </c>
      <c r="D45" s="51" t="s">
        <v>58</v>
      </c>
      <c r="E45" s="56" t="s">
        <v>27</v>
      </c>
      <c r="F45" s="55">
        <v>8.0250000000000002E-2</v>
      </c>
      <c r="G45" s="40">
        <v>14</v>
      </c>
      <c r="H45" s="42">
        <v>1341.1733333333332</v>
      </c>
      <c r="I45" s="346">
        <v>5</v>
      </c>
      <c r="J45" s="41">
        <v>2.9700000000000001E-2</v>
      </c>
      <c r="K45" s="40">
        <f t="shared" si="18"/>
        <v>478.99047619047616</v>
      </c>
      <c r="L45" s="50">
        <f t="shared" si="19"/>
        <v>95.798095238095229</v>
      </c>
      <c r="M45" s="51">
        <v>40</v>
      </c>
      <c r="N45" s="48">
        <f t="shared" si="20"/>
        <v>1.1561660774101559E-3</v>
      </c>
      <c r="O45" s="54">
        <f>SUM($N$5:N45)</f>
        <v>0.99717717790113491</v>
      </c>
      <c r="P45" s="51" t="str">
        <f t="shared" si="21"/>
        <v>C</v>
      </c>
      <c r="Q45" s="53">
        <f t="shared" si="22"/>
        <v>0.63636363636363635</v>
      </c>
      <c r="R45" s="52">
        <f t="shared" si="23"/>
        <v>3.647727272727273E-3</v>
      </c>
      <c r="S45" s="345">
        <f t="shared" si="24"/>
        <v>60.962424242424234</v>
      </c>
      <c r="T45" s="51">
        <f t="shared" si="27"/>
        <v>30</v>
      </c>
      <c r="U45" s="51">
        <v>1</v>
      </c>
      <c r="V45" s="51">
        <f t="shared" si="25"/>
        <v>31</v>
      </c>
      <c r="W45" s="49">
        <f t="shared" si="26"/>
        <v>19.727272727272727</v>
      </c>
      <c r="X45" s="50">
        <f t="shared" si="10"/>
        <v>14.727272727272727</v>
      </c>
      <c r="Y45" s="49">
        <f t="shared" si="11"/>
        <v>8.4418831168831171E-2</v>
      </c>
      <c r="Z45" s="48">
        <f t="shared" si="17"/>
        <v>0.25345622119815669</v>
      </c>
      <c r="AA45" s="87" t="str">
        <f t="shared" si="14"/>
        <v>VERY LOW-ORDER URGENTLY</v>
      </c>
      <c r="AB45" s="34">
        <f t="shared" si="12"/>
        <v>1410.8446753246751</v>
      </c>
      <c r="AC45" s="484">
        <f>IFERROR(VLOOKUP(B45,'[2]Stock Movement'!$A$5:$C$52,3,0),0)</f>
        <v>0</v>
      </c>
      <c r="AD45" s="31">
        <f t="shared" si="15"/>
        <v>0.11307954545454546</v>
      </c>
      <c r="AE45" s="484">
        <f t="shared" si="16"/>
        <v>0.11307954545454546</v>
      </c>
      <c r="AG45"/>
      <c r="AH45" s="341" t="s">
        <v>25</v>
      </c>
      <c r="AI45" s="341" t="s">
        <v>383</v>
      </c>
      <c r="AJ45" s="82">
        <v>1.2556363636363637</v>
      </c>
      <c r="AK45" s="83">
        <v>255.22727272727275</v>
      </c>
      <c r="AL45" s="84">
        <v>96.128530721282289</v>
      </c>
      <c r="AM45" s="84">
        <v>24534.62272727273</v>
      </c>
    </row>
    <row r="46" spans="1:39" ht="15" thickBot="1">
      <c r="A46" s="58" t="s">
        <v>144</v>
      </c>
      <c r="B46" s="57" t="s">
        <v>67</v>
      </c>
      <c r="C46" s="56" t="s">
        <v>412</v>
      </c>
      <c r="D46" s="51" t="s">
        <v>29</v>
      </c>
      <c r="E46" s="56" t="s">
        <v>30</v>
      </c>
      <c r="F46" s="55">
        <v>7.6333333333333336E-2</v>
      </c>
      <c r="G46" s="40">
        <v>1.6666666666666667</v>
      </c>
      <c r="H46" s="42">
        <v>662.4</v>
      </c>
      <c r="I46" s="346">
        <v>85</v>
      </c>
      <c r="J46" s="41">
        <v>1.7</v>
      </c>
      <c r="K46" s="40">
        <f t="shared" si="18"/>
        <v>33782.399999999994</v>
      </c>
      <c r="L46" s="50">
        <f t="shared" si="19"/>
        <v>397.43999999999994</v>
      </c>
      <c r="M46" s="51">
        <v>20</v>
      </c>
      <c r="N46" s="48">
        <f t="shared" si="20"/>
        <v>1.099738449540709E-3</v>
      </c>
      <c r="O46" s="54">
        <f>SUM($N$5:N46)</f>
        <v>0.99827691635067561</v>
      </c>
      <c r="P46" s="51" t="str">
        <f t="shared" si="21"/>
        <v>C</v>
      </c>
      <c r="Q46" s="53">
        <f t="shared" si="22"/>
        <v>7.575757575757576E-2</v>
      </c>
      <c r="R46" s="52">
        <f t="shared" si="23"/>
        <v>3.4696969696969698E-3</v>
      </c>
      <c r="S46" s="345">
        <f t="shared" si="24"/>
        <v>30.109090909090909</v>
      </c>
      <c r="T46" s="51">
        <f t="shared" si="27"/>
        <v>30</v>
      </c>
      <c r="U46" s="51">
        <v>1</v>
      </c>
      <c r="V46" s="51">
        <f t="shared" si="25"/>
        <v>31</v>
      </c>
      <c r="W46" s="49">
        <f t="shared" si="26"/>
        <v>2.3484848484848486</v>
      </c>
      <c r="X46" s="50">
        <f t="shared" si="10"/>
        <v>0</v>
      </c>
      <c r="Y46" s="49">
        <f t="shared" si="11"/>
        <v>0</v>
      </c>
      <c r="Z46" s="48">
        <f t="shared" si="17"/>
        <v>36.193548387096769</v>
      </c>
      <c r="AA46" s="87" t="str">
        <f t="shared" si="14"/>
        <v>VERY HIGH-DON’T ORDER</v>
      </c>
      <c r="AB46" s="34">
        <f t="shared" si="12"/>
        <v>0</v>
      </c>
      <c r="AC46" s="484">
        <f>IFERROR(VLOOKUP(B46,'[2]Stock Movement'!$A$5:$C$52,3,0),0)</f>
        <v>0</v>
      </c>
      <c r="AD46" s="31">
        <f t="shared" si="15"/>
        <v>0.10756060606060606</v>
      </c>
      <c r="AE46" s="484">
        <f t="shared" si="16"/>
        <v>0.10756060606060606</v>
      </c>
      <c r="AG46"/>
      <c r="AH46" s="341" t="s">
        <v>73</v>
      </c>
      <c r="AI46" s="341" t="s">
        <v>441</v>
      </c>
      <c r="AJ46" s="82">
        <v>0.54729090909090883</v>
      </c>
      <c r="AK46" s="83">
        <v>111.78787878787878</v>
      </c>
      <c r="AL46" s="84">
        <v>119.60273109243703</v>
      </c>
      <c r="AM46" s="84">
        <v>13370.13560606061</v>
      </c>
    </row>
    <row r="47" spans="1:39" ht="15" thickBot="1">
      <c r="A47" s="58" t="s">
        <v>144</v>
      </c>
      <c r="B47" s="57" t="s">
        <v>70</v>
      </c>
      <c r="C47" s="56" t="s">
        <v>533</v>
      </c>
      <c r="D47" s="51" t="s">
        <v>58</v>
      </c>
      <c r="E47" s="56" t="s">
        <v>27</v>
      </c>
      <c r="F47" s="55">
        <v>6.2000000000000013E-2</v>
      </c>
      <c r="G47" s="40">
        <v>20.666666666666664</v>
      </c>
      <c r="H47" s="42">
        <v>1260.6666666666665</v>
      </c>
      <c r="I47" s="346">
        <v>34</v>
      </c>
      <c r="J47" s="41">
        <v>0.10199999999999999</v>
      </c>
      <c r="K47" s="40">
        <f t="shared" si="18"/>
        <v>2074</v>
      </c>
      <c r="L47" s="50">
        <f t="shared" si="19"/>
        <v>61</v>
      </c>
      <c r="M47" s="51">
        <v>1</v>
      </c>
      <c r="N47" s="48">
        <f t="shared" si="20"/>
        <v>8.9323734329507386E-4</v>
      </c>
      <c r="O47" s="54">
        <f>SUM($N$5:N47)</f>
        <v>0.99917015369397066</v>
      </c>
      <c r="P47" s="51" t="str">
        <f t="shared" si="21"/>
        <v>C</v>
      </c>
      <c r="Q47" s="53">
        <f t="shared" si="22"/>
        <v>0.93939393939393934</v>
      </c>
      <c r="R47" s="52">
        <f t="shared" si="23"/>
        <v>2.8181818181818186E-3</v>
      </c>
      <c r="S47" s="345">
        <f t="shared" si="24"/>
        <v>57.303030303030297</v>
      </c>
      <c r="T47" s="51">
        <f t="shared" si="27"/>
        <v>30</v>
      </c>
      <c r="U47" s="51">
        <v>1</v>
      </c>
      <c r="V47" s="51">
        <f t="shared" si="25"/>
        <v>31</v>
      </c>
      <c r="W47" s="49">
        <f t="shared" si="26"/>
        <v>29.121212121212121</v>
      </c>
      <c r="X47" s="50">
        <f t="shared" si="10"/>
        <v>0</v>
      </c>
      <c r="Y47" s="49">
        <f t="shared" si="11"/>
        <v>0</v>
      </c>
      <c r="Z47" s="48">
        <f t="shared" si="17"/>
        <v>1.1675338189386055</v>
      </c>
      <c r="AA47" s="87" t="str">
        <f t="shared" si="14"/>
        <v>HIGH-DON’T ORDER</v>
      </c>
      <c r="AB47" s="34">
        <f t="shared" si="12"/>
        <v>0</v>
      </c>
      <c r="AC47" s="484">
        <f>IFERROR(VLOOKUP(B47,'[2]Stock Movement'!$A$5:$C$52,3,0),0)</f>
        <v>0</v>
      </c>
      <c r="AD47" s="31">
        <f t="shared" si="15"/>
        <v>8.7363636363636379E-2</v>
      </c>
      <c r="AE47" s="484">
        <f t="shared" si="16"/>
        <v>8.7363636363636379E-2</v>
      </c>
      <c r="AG47"/>
      <c r="AH47" s="341" t="s">
        <v>68</v>
      </c>
      <c r="AI47" s="341" t="s">
        <v>437</v>
      </c>
      <c r="AJ47" s="82">
        <v>0.49308787878787863</v>
      </c>
      <c r="AK47" s="83">
        <v>103.33333333333333</v>
      </c>
      <c r="AL47" s="84">
        <v>119.81709090909096</v>
      </c>
      <c r="AM47" s="84">
        <v>12381.099393939399</v>
      </c>
    </row>
    <row r="48" spans="1:39">
      <c r="A48" s="58" t="s">
        <v>144</v>
      </c>
      <c r="B48" s="351" t="s">
        <v>91</v>
      </c>
      <c r="C48" s="56" t="s">
        <v>396</v>
      </c>
      <c r="D48" s="51" t="s">
        <v>23</v>
      </c>
      <c r="E48" s="56" t="s">
        <v>24</v>
      </c>
      <c r="F48" s="55">
        <v>5.7599999999999991E-2</v>
      </c>
      <c r="G48" s="40">
        <v>2.3333333333333335</v>
      </c>
      <c r="H48" s="42">
        <v>1333.3933333333334</v>
      </c>
      <c r="I48" s="346">
        <v>0</v>
      </c>
      <c r="J48" s="41">
        <v>0</v>
      </c>
      <c r="K48" s="40">
        <f t="shared" si="18"/>
        <v>0</v>
      </c>
      <c r="L48" s="50">
        <f t="shared" si="19"/>
        <v>571.45428571428567</v>
      </c>
      <c r="M48" s="51">
        <v>36</v>
      </c>
      <c r="N48" s="48">
        <f t="shared" si="20"/>
        <v>8.2984630602897156E-4</v>
      </c>
      <c r="O48" s="54">
        <f>SUM($N$5:N48)</f>
        <v>0.99999999999999967</v>
      </c>
      <c r="P48" s="51" t="str">
        <f t="shared" si="21"/>
        <v>C</v>
      </c>
      <c r="Q48" s="53">
        <f t="shared" si="22"/>
        <v>0.10606060606060606</v>
      </c>
      <c r="R48" s="52">
        <f t="shared" si="23"/>
        <v>2.6181818181818177E-3</v>
      </c>
      <c r="S48" s="345">
        <f t="shared" si="24"/>
        <v>60.608787878787886</v>
      </c>
      <c r="T48" s="51">
        <f t="shared" si="27"/>
        <v>30</v>
      </c>
      <c r="U48" s="51">
        <v>1</v>
      </c>
      <c r="V48" s="51">
        <f t="shared" si="25"/>
        <v>31</v>
      </c>
      <c r="W48" s="49">
        <f t="shared" si="26"/>
        <v>3.2878787878787881</v>
      </c>
      <c r="X48" s="50">
        <f t="shared" si="10"/>
        <v>3.2878787878787881</v>
      </c>
      <c r="Y48" s="49">
        <f t="shared" si="11"/>
        <v>8.1163636363636354E-2</v>
      </c>
      <c r="Z48" s="48">
        <f t="shared" si="17"/>
        <v>0</v>
      </c>
      <c r="AA48" s="453" t="str">
        <f t="shared" si="14"/>
        <v>VERY LOW-ORDER URGENTLY</v>
      </c>
      <c r="AB48" s="34">
        <f t="shared" si="12"/>
        <v>1878.8724242424241</v>
      </c>
      <c r="AC48" s="484">
        <f>IFERROR(VLOOKUP(B48,'[2]Stock Movement'!$A$5:$C$52,3,0),0)</f>
        <v>0</v>
      </c>
      <c r="AD48" s="31">
        <f t="shared" si="15"/>
        <v>8.1163636363636354E-2</v>
      </c>
      <c r="AE48" s="484">
        <f t="shared" si="16"/>
        <v>8.1163636363636354E-2</v>
      </c>
      <c r="AG48"/>
      <c r="AH48" s="341" t="s">
        <v>72</v>
      </c>
      <c r="AI48" s="341" t="s">
        <v>443</v>
      </c>
      <c r="AJ48" s="82">
        <v>0.69890909090909048</v>
      </c>
      <c r="AK48" s="83">
        <v>164.39393939393941</v>
      </c>
      <c r="AL48" s="84">
        <v>100.91437142857139</v>
      </c>
      <c r="AM48" s="84">
        <v>16589.711060606056</v>
      </c>
    </row>
    <row r="49" spans="1:39">
      <c r="A49" s="349"/>
      <c r="B49" s="351"/>
      <c r="C49" s="351"/>
      <c r="D49" s="349"/>
      <c r="E49" s="351"/>
      <c r="F49" s="55"/>
      <c r="G49" s="40"/>
      <c r="H49" s="346"/>
      <c r="I49" s="346"/>
      <c r="J49" s="41"/>
      <c r="K49" s="40"/>
      <c r="L49" s="50"/>
      <c r="M49" s="349"/>
      <c r="N49" s="48"/>
      <c r="O49" s="350"/>
      <c r="P49" s="349"/>
      <c r="Q49" s="53"/>
      <c r="R49" s="52"/>
      <c r="S49" s="345"/>
      <c r="T49" s="349"/>
      <c r="U49" s="349"/>
      <c r="V49" s="349"/>
      <c r="W49" s="348"/>
      <c r="X49" s="50"/>
      <c r="Y49" s="348"/>
      <c r="Z49" s="48"/>
      <c r="AA49" s="60"/>
      <c r="AB49" s="455"/>
      <c r="AG49"/>
      <c r="AH49" s="341" t="s">
        <v>76</v>
      </c>
      <c r="AI49" s="341" t="s">
        <v>445</v>
      </c>
      <c r="AJ49" s="82">
        <v>0.63014545454545423</v>
      </c>
      <c r="AK49" s="83">
        <v>138.56060606060606</v>
      </c>
      <c r="AL49" s="84">
        <v>111.73003389830512</v>
      </c>
      <c r="AM49" s="84">
        <v>15481.381212121218</v>
      </c>
    </row>
    <row r="50" spans="1:39">
      <c r="A50" s="349"/>
      <c r="B50" s="351"/>
      <c r="C50" s="351"/>
      <c r="D50" s="349"/>
      <c r="E50" s="351"/>
      <c r="F50" s="55"/>
      <c r="G50" s="40"/>
      <c r="H50" s="346"/>
      <c r="I50" s="346"/>
      <c r="J50" s="41"/>
      <c r="K50" s="40"/>
      <c r="L50" s="50"/>
      <c r="M50" s="349"/>
      <c r="N50" s="48"/>
      <c r="O50" s="350"/>
      <c r="P50" s="349"/>
      <c r="Q50" s="53"/>
      <c r="R50" s="52"/>
      <c r="S50" s="345"/>
      <c r="T50" s="349"/>
      <c r="U50" s="349"/>
      <c r="V50" s="349"/>
      <c r="W50" s="348"/>
      <c r="X50" s="50"/>
      <c r="Y50" s="348"/>
      <c r="Z50" s="48"/>
      <c r="AA50" s="60"/>
      <c r="AB50" s="455"/>
      <c r="AG50"/>
      <c r="AH50" s="341" t="s">
        <v>85</v>
      </c>
      <c r="AI50" s="341" t="s">
        <v>414</v>
      </c>
      <c r="AJ50" s="82">
        <v>0.78636666666666666</v>
      </c>
      <c r="AK50" s="83">
        <v>163.45454545454544</v>
      </c>
      <c r="AL50" s="84">
        <v>120.81925287356319</v>
      </c>
      <c r="AM50" s="84">
        <v>19748.456060606055</v>
      </c>
    </row>
    <row r="51" spans="1:39">
      <c r="A51" s="349"/>
      <c r="B51" s="351"/>
      <c r="C51" s="351"/>
      <c r="D51" s="349"/>
      <c r="E51" s="351"/>
      <c r="F51" s="55"/>
      <c r="G51" s="40"/>
      <c r="H51" s="346"/>
      <c r="I51" s="346"/>
      <c r="J51" s="41"/>
      <c r="K51" s="40"/>
      <c r="L51" s="50"/>
      <c r="M51" s="349"/>
      <c r="N51" s="48"/>
      <c r="O51" s="350"/>
      <c r="P51" s="349"/>
      <c r="Q51" s="53"/>
      <c r="R51" s="52"/>
      <c r="S51" s="345"/>
      <c r="T51" s="349"/>
      <c r="U51" s="349"/>
      <c r="V51" s="349"/>
      <c r="W51" s="348"/>
      <c r="X51" s="50"/>
      <c r="Y51" s="348"/>
      <c r="Z51" s="48"/>
      <c r="AA51" s="60"/>
      <c r="AB51" s="455"/>
      <c r="AG51"/>
      <c r="AH51" s="341" t="s">
        <v>87</v>
      </c>
      <c r="AI51" s="341" t="s">
        <v>444</v>
      </c>
      <c r="AJ51" s="82">
        <v>0.64356000000000002</v>
      </c>
      <c r="AK51" s="83">
        <v>111.31818181818181</v>
      </c>
      <c r="AL51" s="84">
        <v>109.09789029535865</v>
      </c>
      <c r="AM51" s="84">
        <v>12144.578787878787</v>
      </c>
    </row>
    <row r="52" spans="1:39">
      <c r="A52" s="349"/>
      <c r="B52" s="351"/>
      <c r="C52" s="351"/>
      <c r="D52" s="349"/>
      <c r="E52" s="351"/>
      <c r="F52" s="55"/>
      <c r="G52" s="40"/>
      <c r="H52" s="346"/>
      <c r="I52" s="346"/>
      <c r="J52" s="41"/>
      <c r="K52" s="40"/>
      <c r="L52" s="50"/>
      <c r="M52" s="349"/>
      <c r="N52" s="48"/>
      <c r="O52" s="350"/>
      <c r="P52" s="349"/>
      <c r="Q52" s="53"/>
      <c r="R52" s="52"/>
      <c r="S52" s="345"/>
      <c r="T52" s="349"/>
      <c r="U52" s="349"/>
      <c r="V52" s="349"/>
      <c r="W52" s="348"/>
      <c r="X52" s="50"/>
      <c r="Y52" s="348"/>
      <c r="Z52" s="48"/>
      <c r="AA52" s="60"/>
      <c r="AB52" s="455"/>
      <c r="AG52"/>
      <c r="AH52" s="341" t="s">
        <v>519</v>
      </c>
      <c r="AI52" s="341" t="s">
        <v>520</v>
      </c>
      <c r="AJ52" s="82">
        <v>0.29684848484848492</v>
      </c>
      <c r="AK52" s="83">
        <v>41.803030303030305</v>
      </c>
      <c r="AL52" s="84">
        <v>75.703370786516842</v>
      </c>
      <c r="AM52" s="84">
        <v>3164.6303030303025</v>
      </c>
    </row>
    <row r="53" spans="1:39">
      <c r="A53" s="349"/>
      <c r="B53" s="351"/>
      <c r="C53" s="351"/>
      <c r="D53" s="349"/>
      <c r="E53" s="351"/>
      <c r="F53" s="55"/>
      <c r="G53" s="40"/>
      <c r="H53" s="346"/>
      <c r="I53" s="346"/>
      <c r="J53" s="41"/>
      <c r="K53" s="40"/>
      <c r="L53" s="50"/>
      <c r="M53" s="349"/>
      <c r="N53" s="48"/>
      <c r="O53" s="350"/>
      <c r="P53" s="349"/>
      <c r="Q53" s="53"/>
      <c r="R53" s="52"/>
      <c r="S53" s="345"/>
      <c r="T53" s="349"/>
      <c r="U53" s="349"/>
      <c r="V53" s="349"/>
      <c r="W53" s="348"/>
      <c r="X53" s="50"/>
      <c r="Y53" s="348"/>
      <c r="Z53" s="48"/>
      <c r="AA53" s="60"/>
      <c r="AB53" s="455"/>
      <c r="AG53"/>
      <c r="AH53" s="341" t="s">
        <v>523</v>
      </c>
      <c r="AI53" s="341" t="s">
        <v>535</v>
      </c>
      <c r="AJ53" s="82">
        <v>0.11836363636363639</v>
      </c>
      <c r="AK53" s="83">
        <v>29.590909090909093</v>
      </c>
      <c r="AL53" s="84">
        <v>79.91</v>
      </c>
      <c r="AM53" s="84">
        <v>2364.6095454545457</v>
      </c>
    </row>
    <row r="54" spans="1:39">
      <c r="A54" s="349"/>
      <c r="B54" s="351"/>
      <c r="C54" s="351"/>
      <c r="D54" s="349"/>
      <c r="E54" s="351"/>
      <c r="F54" s="55"/>
      <c r="G54" s="40"/>
      <c r="H54" s="346"/>
      <c r="I54" s="346"/>
      <c r="J54" s="41"/>
      <c r="K54" s="40"/>
      <c r="L54" s="50"/>
      <c r="M54" s="349"/>
      <c r="N54" s="48"/>
      <c r="O54" s="350"/>
      <c r="P54" s="349"/>
      <c r="Q54" s="53"/>
      <c r="R54" s="52"/>
      <c r="S54" s="345"/>
      <c r="T54" s="349"/>
      <c r="U54" s="349"/>
      <c r="V54" s="349"/>
      <c r="W54" s="348"/>
      <c r="X54" s="50"/>
      <c r="Y54" s="348"/>
      <c r="Z54" s="48"/>
      <c r="AA54" s="60"/>
      <c r="AB54" s="455"/>
      <c r="AG54"/>
      <c r="AH54" s="341" t="s">
        <v>524</v>
      </c>
      <c r="AI54" s="341" t="s">
        <v>536</v>
      </c>
      <c r="AJ54" s="82">
        <v>0.11498181818181819</v>
      </c>
      <c r="AK54" s="83">
        <v>31.939393939393938</v>
      </c>
      <c r="AL54" s="84">
        <v>99.999999999999986</v>
      </c>
      <c r="AM54" s="84">
        <v>3193.9393939393935</v>
      </c>
    </row>
    <row r="55" spans="1:39">
      <c r="A55" s="349"/>
      <c r="B55" s="351"/>
      <c r="C55" s="351"/>
      <c r="D55" s="349"/>
      <c r="E55" s="351"/>
      <c r="F55" s="55"/>
      <c r="G55" s="40"/>
      <c r="H55" s="346"/>
      <c r="I55" s="346"/>
      <c r="J55" s="41"/>
      <c r="K55" s="40"/>
      <c r="L55" s="50"/>
      <c r="M55" s="349"/>
      <c r="N55" s="48"/>
      <c r="O55" s="350"/>
      <c r="P55" s="349"/>
      <c r="Q55" s="53"/>
      <c r="R55" s="52"/>
      <c r="S55" s="345"/>
      <c r="T55" s="349"/>
      <c r="U55" s="349"/>
      <c r="V55" s="349"/>
      <c r="W55" s="348"/>
      <c r="X55" s="50"/>
      <c r="Y55" s="348"/>
      <c r="Z55" s="48"/>
      <c r="AA55" s="60"/>
      <c r="AB55" s="455"/>
      <c r="AG55" s="341" t="s">
        <v>224</v>
      </c>
      <c r="AH55" s="341"/>
      <c r="AI55" s="341"/>
      <c r="AJ55" s="82">
        <v>13.538310794808513</v>
      </c>
      <c r="AK55" s="83">
        <v>2327.469696969697</v>
      </c>
      <c r="AL55" s="84">
        <v>1986.8395982662335</v>
      </c>
      <c r="AM55" s="84">
        <v>275056.07773376053</v>
      </c>
    </row>
    <row r="56" spans="1:39">
      <c r="A56" s="349"/>
      <c r="B56" s="351"/>
      <c r="C56" s="351"/>
      <c r="D56" s="349"/>
      <c r="E56" s="351"/>
      <c r="F56" s="55"/>
      <c r="G56" s="40"/>
      <c r="H56" s="346"/>
      <c r="I56" s="346"/>
      <c r="J56" s="41"/>
      <c r="K56" s="40"/>
      <c r="L56" s="50"/>
      <c r="M56" s="349"/>
      <c r="N56" s="48"/>
      <c r="O56" s="350"/>
      <c r="P56" s="349"/>
      <c r="Q56" s="53"/>
      <c r="R56" s="52"/>
      <c r="S56" s="345"/>
      <c r="T56" s="349"/>
      <c r="U56" s="349"/>
      <c r="V56" s="349"/>
      <c r="W56" s="348"/>
      <c r="X56" s="50"/>
      <c r="Y56" s="348"/>
      <c r="Z56" s="48"/>
      <c r="AA56" s="60"/>
      <c r="AB56" s="455"/>
      <c r="AG56" s="341" t="s">
        <v>52</v>
      </c>
      <c r="AH56" s="341" t="s">
        <v>100</v>
      </c>
      <c r="AI56" s="341" t="s">
        <v>392</v>
      </c>
      <c r="AJ56" s="82">
        <v>0.17719787878787874</v>
      </c>
      <c r="AK56" s="83">
        <v>7.5151515151515147</v>
      </c>
      <c r="AL56" s="84">
        <v>618.06250000000011</v>
      </c>
      <c r="AM56" s="84">
        <v>4644.8333333333339</v>
      </c>
    </row>
    <row r="57" spans="1:39">
      <c r="A57" s="349"/>
      <c r="B57" s="351"/>
      <c r="C57" s="351"/>
      <c r="D57" s="349"/>
      <c r="E57" s="351"/>
      <c r="F57" s="55"/>
      <c r="G57" s="40"/>
      <c r="H57" s="346"/>
      <c r="I57" s="346"/>
      <c r="J57" s="41"/>
      <c r="K57" s="40"/>
      <c r="L57" s="50"/>
      <c r="M57" s="349"/>
      <c r="N57" s="48"/>
      <c r="O57" s="350"/>
      <c r="P57" s="349"/>
      <c r="Q57" s="53"/>
      <c r="R57" s="52"/>
      <c r="S57" s="345"/>
      <c r="T57" s="349"/>
      <c r="U57" s="349"/>
      <c r="V57" s="349"/>
      <c r="W57" s="348"/>
      <c r="X57" s="50"/>
      <c r="Y57" s="348"/>
      <c r="Z57" s="48"/>
      <c r="AA57" s="60"/>
      <c r="AB57" s="455"/>
      <c r="AG57" s="341" t="s">
        <v>222</v>
      </c>
      <c r="AH57" s="341"/>
      <c r="AI57" s="341"/>
      <c r="AJ57" s="82">
        <v>0.17719787878787874</v>
      </c>
      <c r="AK57" s="83">
        <v>7.5151515151515147</v>
      </c>
      <c r="AL57" s="84">
        <v>618.06250000000011</v>
      </c>
      <c r="AM57" s="84">
        <v>4644.8333333333339</v>
      </c>
    </row>
    <row r="58" spans="1:39" ht="15.5">
      <c r="AG58" s="341" t="s">
        <v>221</v>
      </c>
      <c r="AH58"/>
      <c r="AI58"/>
      <c r="AJ58" s="161">
        <v>19.077712170094483</v>
      </c>
      <c r="AK58" s="162">
        <v>2672.2727272727275</v>
      </c>
      <c r="AL58" s="163">
        <v>9806.1104665381663</v>
      </c>
      <c r="AM58" s="163">
        <v>360845.57086027157</v>
      </c>
    </row>
    <row r="59" spans="1:39">
      <c r="AG59"/>
      <c r="AH59"/>
      <c r="AI59"/>
      <c r="AJ59"/>
      <c r="AK59"/>
      <c r="AL59"/>
      <c r="AM59"/>
    </row>
    <row r="60" spans="1:39">
      <c r="AG60"/>
      <c r="AH60"/>
      <c r="AI60"/>
      <c r="AJ60"/>
      <c r="AK60"/>
      <c r="AL60"/>
      <c r="AM60"/>
    </row>
    <row r="61" spans="1:39">
      <c r="AG61"/>
      <c r="AH61"/>
      <c r="AI61"/>
      <c r="AJ61"/>
      <c r="AK61"/>
      <c r="AL61"/>
      <c r="AM61"/>
    </row>
    <row r="62" spans="1:39">
      <c r="AG62"/>
      <c r="AH62"/>
      <c r="AI62"/>
      <c r="AJ62"/>
      <c r="AK62"/>
      <c r="AL62"/>
      <c r="AM62"/>
    </row>
    <row r="63" spans="1:39">
      <c r="AG63"/>
      <c r="AH63"/>
      <c r="AI63"/>
      <c r="AJ63"/>
      <c r="AK63"/>
      <c r="AL63"/>
      <c r="AM63"/>
    </row>
    <row r="64" spans="1:39">
      <c r="AG64"/>
      <c r="AH64"/>
      <c r="AI64"/>
      <c r="AJ64"/>
      <c r="AK64"/>
      <c r="AL64"/>
      <c r="AM64"/>
    </row>
    <row r="65" spans="33:39">
      <c r="AG65"/>
      <c r="AH65"/>
      <c r="AI65"/>
      <c r="AJ65"/>
      <c r="AK65"/>
      <c r="AL65"/>
      <c r="AM65"/>
    </row>
    <row r="66" spans="33:39">
      <c r="AG66"/>
      <c r="AH66"/>
      <c r="AI66"/>
      <c r="AJ66"/>
      <c r="AK66"/>
      <c r="AL66"/>
      <c r="AM66"/>
    </row>
    <row r="67" spans="33:39">
      <c r="AG67"/>
      <c r="AH67"/>
      <c r="AI67"/>
      <c r="AJ67"/>
      <c r="AK67"/>
      <c r="AL67"/>
      <c r="AM67"/>
    </row>
    <row r="68" spans="33:39">
      <c r="AG68"/>
      <c r="AH68"/>
      <c r="AI68"/>
      <c r="AJ68"/>
      <c r="AK68"/>
      <c r="AL68"/>
      <c r="AM68"/>
    </row>
    <row r="69" spans="33:39">
      <c r="AG69"/>
      <c r="AH69"/>
      <c r="AI69"/>
      <c r="AJ69"/>
      <c r="AK69"/>
      <c r="AL69"/>
      <c r="AM69"/>
    </row>
    <row r="70" spans="33:39">
      <c r="AG70"/>
      <c r="AH70"/>
      <c r="AI70"/>
      <c r="AJ70"/>
      <c r="AK70"/>
      <c r="AL70"/>
      <c r="AM70"/>
    </row>
    <row r="71" spans="33:39">
      <c r="AG71"/>
      <c r="AH71"/>
      <c r="AI71"/>
      <c r="AJ71"/>
      <c r="AK71"/>
      <c r="AL71"/>
      <c r="AM71"/>
    </row>
    <row r="72" spans="33:39">
      <c r="AG72"/>
      <c r="AH72"/>
      <c r="AI72"/>
      <c r="AJ72"/>
      <c r="AK72"/>
      <c r="AL72"/>
      <c r="AM72"/>
    </row>
    <row r="73" spans="33:39">
      <c r="AG73"/>
      <c r="AH73"/>
      <c r="AI73"/>
      <c r="AJ73"/>
      <c r="AK73"/>
      <c r="AL73"/>
      <c r="AM73"/>
    </row>
    <row r="74" spans="33:39">
      <c r="AG74"/>
      <c r="AH74"/>
      <c r="AI74"/>
      <c r="AJ74"/>
      <c r="AK74"/>
      <c r="AL74"/>
      <c r="AM74"/>
    </row>
    <row r="75" spans="33:39">
      <c r="AG75"/>
      <c r="AH75"/>
      <c r="AI75"/>
      <c r="AJ75"/>
      <c r="AK75"/>
      <c r="AL75"/>
      <c r="AM75"/>
    </row>
    <row r="76" spans="33:39">
      <c r="AG76"/>
      <c r="AH76"/>
      <c r="AI76"/>
      <c r="AJ76"/>
      <c r="AK76"/>
      <c r="AL76"/>
      <c r="AM76"/>
    </row>
    <row r="77" spans="33:39">
      <c r="AG77"/>
      <c r="AH77"/>
      <c r="AI77"/>
      <c r="AJ77"/>
      <c r="AK77"/>
      <c r="AL77"/>
      <c r="AM77"/>
    </row>
    <row r="78" spans="33:39">
      <c r="AG78"/>
      <c r="AH78"/>
      <c r="AI78"/>
      <c r="AJ78"/>
      <c r="AK78"/>
      <c r="AL78"/>
      <c r="AM78"/>
    </row>
    <row r="79" spans="33:39">
      <c r="AG79"/>
      <c r="AH79"/>
      <c r="AI79"/>
      <c r="AJ79"/>
      <c r="AK79"/>
      <c r="AL79"/>
      <c r="AM79"/>
    </row>
    <row r="80" spans="33:39">
      <c r="AG80"/>
      <c r="AH80"/>
      <c r="AI80"/>
      <c r="AJ80"/>
      <c r="AK80"/>
      <c r="AL80"/>
      <c r="AM80"/>
    </row>
    <row r="81" spans="33:39">
      <c r="AG81"/>
      <c r="AH81"/>
      <c r="AI81"/>
      <c r="AJ81"/>
      <c r="AK81"/>
      <c r="AL81"/>
      <c r="AM81"/>
    </row>
    <row r="82" spans="33:39">
      <c r="AG82"/>
      <c r="AH82"/>
      <c r="AI82"/>
      <c r="AJ82"/>
      <c r="AK82"/>
      <c r="AL82"/>
      <c r="AM82"/>
    </row>
    <row r="83" spans="33:39">
      <c r="AG83"/>
      <c r="AH83"/>
      <c r="AI83"/>
      <c r="AJ83"/>
      <c r="AK83"/>
      <c r="AL83"/>
      <c r="AM83"/>
    </row>
    <row r="253" spans="33:40">
      <c r="AG253" s="17"/>
      <c r="AH253" s="17"/>
      <c r="AI253" s="17"/>
      <c r="AJ253" s="17"/>
      <c r="AK253" s="17"/>
      <c r="AL253" s="17"/>
      <c r="AM253" s="17"/>
      <c r="AN253" s="16"/>
    </row>
    <row r="254" spans="33:40">
      <c r="AG254" s="17"/>
      <c r="AH254" s="17"/>
      <c r="AI254" s="17"/>
      <c r="AJ254" s="17"/>
      <c r="AK254" s="30"/>
      <c r="AL254" s="29" t="s">
        <v>220</v>
      </c>
      <c r="AM254" s="28" t="e">
        <f>SUM(#REF!)</f>
        <v>#REF!</v>
      </c>
      <c r="AN254" s="27" t="e">
        <f>SUM(#REF!)</f>
        <v>#REF!</v>
      </c>
    </row>
    <row r="255" spans="33:40">
      <c r="AG255" s="572" t="s">
        <v>219</v>
      </c>
      <c r="AH255" s="572"/>
      <c r="AI255" s="572"/>
      <c r="AJ255" s="572"/>
      <c r="AK255" s="17"/>
      <c r="AL255" s="26" t="s">
        <v>218</v>
      </c>
      <c r="AM255" s="25"/>
      <c r="AN255" s="20"/>
    </row>
    <row r="256" spans="33:40">
      <c r="AG256" s="564"/>
      <c r="AH256" s="565"/>
      <c r="AI256" s="565"/>
      <c r="AJ256" s="566"/>
      <c r="AK256" s="17"/>
      <c r="AL256" s="24" t="s">
        <v>217</v>
      </c>
      <c r="AM256" s="23"/>
      <c r="AN256" s="20"/>
    </row>
    <row r="257" spans="33:40" ht="15" thickBot="1">
      <c r="AG257" s="567"/>
      <c r="AH257" s="553"/>
      <c r="AI257" s="553"/>
      <c r="AJ257" s="568"/>
      <c r="AK257" s="17"/>
      <c r="AL257" s="22" t="s">
        <v>216</v>
      </c>
      <c r="AM257" s="21"/>
      <c r="AN257" s="20"/>
    </row>
    <row r="258" spans="33:40" ht="15" thickTop="1">
      <c r="AG258" s="567"/>
      <c r="AH258" s="553"/>
      <c r="AI258" s="553"/>
      <c r="AJ258" s="568"/>
      <c r="AK258" s="17"/>
      <c r="AL258" s="19" t="s">
        <v>215</v>
      </c>
      <c r="AM258" s="18"/>
      <c r="AN258" s="16"/>
    </row>
    <row r="259" spans="33:40">
      <c r="AG259" s="567"/>
      <c r="AH259" s="553"/>
      <c r="AI259" s="553"/>
      <c r="AJ259" s="568"/>
      <c r="AK259" s="17"/>
      <c r="AL259" s="17"/>
      <c r="AM259" s="17"/>
      <c r="AN259" s="16"/>
    </row>
    <row r="260" spans="33:40">
      <c r="AG260" s="569"/>
      <c r="AH260" s="570"/>
      <c r="AI260" s="570"/>
      <c r="AJ260" s="571"/>
      <c r="AK260" s="17"/>
      <c r="AL260" s="17"/>
      <c r="AM260" s="17"/>
      <c r="AN260" s="16"/>
    </row>
  </sheetData>
  <mergeCells count="25">
    <mergeCell ref="AH14:AI14"/>
    <mergeCell ref="AL14:AN14"/>
    <mergeCell ref="AG256:AJ260"/>
    <mergeCell ref="AH15:AI15"/>
    <mergeCell ref="AL15:AN15"/>
    <mergeCell ref="AH17:AI17"/>
    <mergeCell ref="AK17:AN17"/>
    <mergeCell ref="AG255:AJ255"/>
    <mergeCell ref="AH18:AI18"/>
    <mergeCell ref="AK18:AN18"/>
    <mergeCell ref="AK3:AM4"/>
    <mergeCell ref="AH11:AI11"/>
    <mergeCell ref="AL11:AN11"/>
    <mergeCell ref="AH5:AI5"/>
    <mergeCell ref="AH6:AI6"/>
    <mergeCell ref="AG3:AI4"/>
    <mergeCell ref="AL5:AM5"/>
    <mergeCell ref="AH12:AI12"/>
    <mergeCell ref="AL12:AN12"/>
    <mergeCell ref="AH13:AI13"/>
    <mergeCell ref="AL13:AN13"/>
    <mergeCell ref="AL6:AM6"/>
    <mergeCell ref="AH7:AI7"/>
    <mergeCell ref="AH8:AI8"/>
    <mergeCell ref="AK10:AN10"/>
  </mergeCells>
  <conditionalFormatting sqref="AA5:AA57">
    <cfRule type="containsText" dxfId="504" priority="1" operator="containsText" text="LOW MAY- ORDER">
      <formula>NOT(ISERROR(SEARCH("LOW MAY- ORDER",AA5)))</formula>
    </cfRule>
    <cfRule type="containsText" dxfId="503" priority="2" operator="containsText" text="HIGH">
      <formula>NOT(ISERROR(SEARCH("HIGH",AA5)))</formula>
    </cfRule>
    <cfRule type="containsText" dxfId="502" priority="3" operator="containsText" text="HIGH">
      <formula>NOT(ISERROR(SEARCH("HIGH",AA5)))</formula>
    </cfRule>
    <cfRule type="containsText" dxfId="501" priority="4" operator="containsText" text="VERY LOW-ORDER URGENTLY">
      <formula>NOT(ISERROR(SEARCH("VERY LOW-ORDER URGENTLY",AA5)))</formula>
    </cfRule>
  </conditionalFormatting>
  <pageMargins left="0.7" right="0.7" top="0.75" bottom="0.75" header="0.3" footer="0.3"/>
  <pageSetup paperSize="9" scale="11" fitToHeight="0"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81371-C570-4131-8D8D-CEFB12BEDA6B}">
  <sheetPr codeName="Sheet20">
    <tabColor theme="9" tint="-0.499984740745262"/>
  </sheetPr>
  <dimension ref="A1:AM86"/>
  <sheetViews>
    <sheetView showGridLines="0" topLeftCell="W1" workbookViewId="0">
      <selection activeCell="AH26" sqref="AH26"/>
    </sheetView>
  </sheetViews>
  <sheetFormatPr defaultColWidth="8.90625" defaultRowHeight="14.5"/>
  <cols>
    <col min="1" max="1" width="28.36328125" style="14" customWidth="1"/>
    <col min="2" max="2" width="8.90625" style="14"/>
    <col min="3" max="3" width="36" style="14" customWidth="1"/>
    <col min="4" max="4" width="14.6328125" style="14" customWidth="1"/>
    <col min="5" max="5" width="8.90625" style="14"/>
    <col min="6" max="6" width="12.453125" style="14" customWidth="1"/>
    <col min="7" max="7" width="15.6328125" style="14" customWidth="1"/>
    <col min="8" max="8" width="18.36328125" style="14" customWidth="1"/>
    <col min="9" max="10" width="8.90625" style="14"/>
    <col min="11" max="11" width="10.81640625" style="14" customWidth="1"/>
    <col min="12" max="12" width="8.90625" style="14"/>
    <col min="13" max="13" width="11.36328125" style="14" customWidth="1"/>
    <col min="14" max="14" width="10.81640625" style="14" customWidth="1"/>
    <col min="15" max="25" width="8.90625" style="14"/>
    <col min="26" max="26" width="18.81640625" style="14" customWidth="1"/>
    <col min="27" max="27" width="30.54296875" style="14" customWidth="1"/>
    <col min="28" max="28" width="10.08984375" style="14" bestFit="1" customWidth="1"/>
    <col min="29" max="31" width="8.90625" style="14"/>
    <col min="32" max="32" width="15.6328125" style="14" bestFit="1" customWidth="1"/>
    <col min="33" max="33" width="14.6328125" style="14" bestFit="1" customWidth="1"/>
    <col min="34" max="34" width="30" style="14" bestFit="1" customWidth="1"/>
    <col min="35" max="35" width="12.90625" style="14" bestFit="1" customWidth="1"/>
    <col min="36" max="36" width="13.6328125" style="14" bestFit="1" customWidth="1"/>
    <col min="37" max="37" width="9.81640625" style="14" bestFit="1" customWidth="1"/>
    <col min="38" max="38" width="11.1796875" style="14" bestFit="1" customWidth="1"/>
    <col min="39" max="39" width="8.90625" style="14" hidden="1" customWidth="1"/>
    <col min="40" max="16384" width="8.90625" style="14"/>
  </cols>
  <sheetData>
    <row r="1" spans="1:39" ht="15" thickBot="1">
      <c r="F1" s="261">
        <f>SUM(F5:F61)</f>
        <v>41.789356666666713</v>
      </c>
      <c r="G1" s="262">
        <f t="shared" ref="G1:Y1" si="0">SUM(G5:G61)</f>
        <v>3484</v>
      </c>
      <c r="H1" s="262">
        <f t="shared" si="0"/>
        <v>908985.59999999951</v>
      </c>
      <c r="I1" s="262">
        <f t="shared" si="0"/>
        <v>6644</v>
      </c>
      <c r="J1" s="262">
        <f t="shared" si="0"/>
        <v>75.300310000000025</v>
      </c>
      <c r="K1" s="262">
        <f t="shared" si="0"/>
        <v>2430040.9529176629</v>
      </c>
      <c r="L1" s="262">
        <f t="shared" si="0"/>
        <v>18623.90529905368</v>
      </c>
      <c r="M1" s="262">
        <f t="shared" si="0"/>
        <v>707</v>
      </c>
      <c r="N1" s="262"/>
      <c r="O1" s="262"/>
      <c r="P1" s="262"/>
      <c r="Q1" s="262">
        <f t="shared" si="0"/>
        <v>158.36363636363643</v>
      </c>
      <c r="R1" s="262">
        <f t="shared" si="0"/>
        <v>1.8995162121212137</v>
      </c>
      <c r="S1" s="262">
        <f t="shared" si="0"/>
        <v>41317.527272727253</v>
      </c>
      <c r="T1" s="262"/>
      <c r="U1" s="262"/>
      <c r="V1" s="262">
        <f t="shared" si="0"/>
        <v>1176</v>
      </c>
      <c r="W1" s="262">
        <f t="shared" si="0"/>
        <v>2950.242424242424</v>
      </c>
      <c r="X1" s="262">
        <f t="shared" si="0"/>
        <v>1697.7878787878788</v>
      </c>
      <c r="Y1" s="263">
        <f t="shared" si="0"/>
        <v>15.412999706934793</v>
      </c>
    </row>
    <row r="3" spans="1:39" ht="32.5" thickBot="1">
      <c r="AF3" s="563" t="s">
        <v>265</v>
      </c>
      <c r="AG3" s="563"/>
      <c r="AH3" s="563"/>
      <c r="AI3" s="65"/>
      <c r="AJ3" s="561" t="s">
        <v>264</v>
      </c>
      <c r="AK3" s="561"/>
      <c r="AL3" s="561"/>
      <c r="AM3" s="65"/>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54" t="s">
        <v>288</v>
      </c>
      <c r="AF4" s="563"/>
      <c r="AG4" s="563"/>
      <c r="AH4" s="563"/>
      <c r="AI4" s="65"/>
      <c r="AJ4" s="561"/>
      <c r="AK4" s="561"/>
      <c r="AL4" s="561"/>
      <c r="AM4" s="65"/>
    </row>
    <row r="5" spans="1:39" ht="15" thickBot="1">
      <c r="A5" s="153" t="s">
        <v>4</v>
      </c>
      <c r="B5" s="56" t="s">
        <v>28</v>
      </c>
      <c r="C5" s="51" t="s">
        <v>368</v>
      </c>
      <c r="D5" s="234" t="s">
        <v>29</v>
      </c>
      <c r="E5" s="177" t="s">
        <v>30</v>
      </c>
      <c r="F5" s="152">
        <v>6.3766666666666723</v>
      </c>
      <c r="G5" s="55">
        <v>195</v>
      </c>
      <c r="H5" s="6">
        <v>83127.666666666657</v>
      </c>
      <c r="I5" s="42">
        <v>930</v>
      </c>
      <c r="J5" s="8">
        <v>23.26</v>
      </c>
      <c r="K5" s="6">
        <f t="shared" ref="K5:K36" si="1">L5*I5</f>
        <v>396455.02564102563</v>
      </c>
      <c r="L5" s="42">
        <f t="shared" ref="L5:L36" si="2">H5/G5</f>
        <v>426.29572649572646</v>
      </c>
      <c r="M5" s="51">
        <v>5</v>
      </c>
      <c r="N5" s="12">
        <f t="shared" ref="N5:N36" si="3">F5/$F$1</f>
        <v>0.1525906875650235</v>
      </c>
      <c r="O5" s="54">
        <f>SUM($N$5:N5)</f>
        <v>0.1525906875650235</v>
      </c>
      <c r="P5" s="51" t="str">
        <f>IF(O5&lt;=50%,"A",IF(O5&lt;=80%,"B",IF(O5&lt;=100%,"C","")))</f>
        <v>A</v>
      </c>
      <c r="Q5" s="42">
        <f t="shared" ref="Q5:Q36" si="4">G5/22</f>
        <v>8.8636363636363633</v>
      </c>
      <c r="R5" s="8">
        <f t="shared" ref="R5:R36" si="5">F5/22</f>
        <v>0.28984848484848508</v>
      </c>
      <c r="S5" s="42">
        <f t="shared" ref="S5:S36" si="6">H5/22</f>
        <v>3778.5303030303025</v>
      </c>
      <c r="T5" s="51">
        <f>IF(P5="A",7,IF(P5="B",14,IF(P5="C",30,"")))</f>
        <v>7</v>
      </c>
      <c r="U5" s="51">
        <v>3</v>
      </c>
      <c r="V5" s="51">
        <f>T5+U5</f>
        <v>10</v>
      </c>
      <c r="W5" s="42">
        <f>Q5*V5</f>
        <v>88.636363636363626</v>
      </c>
      <c r="X5" s="55">
        <f>IF(W5-I5&lt;=0,0,W5-I5)</f>
        <v>0</v>
      </c>
      <c r="Y5" s="55">
        <f t="shared" ref="Y5:Y36" si="7">X5/(G5/F5)</f>
        <v>0</v>
      </c>
      <c r="Z5" s="12">
        <f t="shared" ref="Z5:Z36" si="8">I5/W5</f>
        <v>10.492307692307694</v>
      </c>
      <c r="AA5" s="87" t="str">
        <f>IF(AND(Z5&gt;=100%,Z5&lt;200%),"HIGH-DON’T ORDER",IF(Z5&gt;=200%,"VERY HIGH-DON’T ORDER",IF(AND(Z5&gt;=80%,Z5&lt;=100),"LOW MAY- ORDER","VERY LOW-ORDER URGENTLY")))</f>
        <v>VERY HIGH-DON’T ORDER</v>
      </c>
      <c r="AB5" s="336">
        <f>X5*L5</f>
        <v>0</v>
      </c>
      <c r="AD5" s="31"/>
      <c r="AF5" s="63" t="s">
        <v>249</v>
      </c>
      <c r="AG5" s="553"/>
      <c r="AH5" s="553"/>
      <c r="AJ5" s="25" t="s">
        <v>248</v>
      </c>
      <c r="AK5" s="543">
        <f ca="1">NOW()</f>
        <v>44990.66000729167</v>
      </c>
      <c r="AL5" s="544"/>
    </row>
    <row r="6" spans="1:39" ht="15" thickBot="1">
      <c r="A6" s="409" t="s">
        <v>4</v>
      </c>
      <c r="B6" s="410" t="s">
        <v>103</v>
      </c>
      <c r="C6" s="411" t="s">
        <v>381</v>
      </c>
      <c r="D6" s="412" t="s">
        <v>26</v>
      </c>
      <c r="E6" s="413" t="s">
        <v>27</v>
      </c>
      <c r="F6" s="414">
        <v>5.1576000000000111</v>
      </c>
      <c r="G6" s="415">
        <v>704.33333333333337</v>
      </c>
      <c r="H6" s="416">
        <v>85775.120000000024</v>
      </c>
      <c r="I6" s="346">
        <v>0</v>
      </c>
      <c r="J6" s="345">
        <v>0</v>
      </c>
      <c r="K6" s="416">
        <f t="shared" si="1"/>
        <v>0</v>
      </c>
      <c r="L6" s="417">
        <f t="shared" si="2"/>
        <v>121.78199716043542</v>
      </c>
      <c r="M6" s="411">
        <v>4</v>
      </c>
      <c r="N6" s="419">
        <f t="shared" si="3"/>
        <v>0.12341898539237316</v>
      </c>
      <c r="O6" s="420">
        <f>SUM($N$5:N6)</f>
        <v>0.27600967295739665</v>
      </c>
      <c r="P6" s="411" t="str">
        <f t="shared" ref="P6:P47" si="9">IF(O6&lt;=50%,"A",IF(O6&lt;=80%,"B",IF(O6&lt;=100%,"C","")))</f>
        <v>A</v>
      </c>
      <c r="Q6" s="417">
        <f t="shared" si="4"/>
        <v>32.015151515151516</v>
      </c>
      <c r="R6" s="418">
        <f t="shared" si="5"/>
        <v>0.23443636363636414</v>
      </c>
      <c r="S6" s="417">
        <f t="shared" si="6"/>
        <v>3898.8690909090919</v>
      </c>
      <c r="T6" s="411">
        <f t="shared" ref="T6:T47" si="10">IF(P6="A",7,IF(P6="B",14,IF(P6="C",30,"")))</f>
        <v>7</v>
      </c>
      <c r="U6" s="411">
        <v>3</v>
      </c>
      <c r="V6" s="411">
        <f t="shared" ref="V6:V47" si="11">T6+U6</f>
        <v>10</v>
      </c>
      <c r="W6" s="417">
        <f t="shared" ref="W6:W47" si="12">Q6*V6</f>
        <v>320.15151515151513</v>
      </c>
      <c r="X6" s="415">
        <f t="shared" ref="X6:X36" si="13">IF(W6-I6&lt;=0,0,W6-I6)</f>
        <v>320.15151515151513</v>
      </c>
      <c r="Y6" s="415">
        <f t="shared" si="7"/>
        <v>2.3443636363636413</v>
      </c>
      <c r="Z6" s="419">
        <f t="shared" si="8"/>
        <v>0</v>
      </c>
      <c r="AA6" s="421" t="str">
        <f t="shared" ref="AA6:AA47" si="14">IF(AND(Z6&gt;=100%,Z6&lt;200%),"HIGH-DON’T ORDER",IF(Z6&gt;=200%,"VERY HIGH-DON’T ORDER",IF(AND(Z6&gt;=80%,Z6&lt;=100),"LOW MAY- ORDER","VERY LOW-ORDER URGENTLY")))</f>
        <v>VERY LOW-ORDER URGENTLY</v>
      </c>
      <c r="AB6" s="422">
        <f t="shared" ref="AB6:AB47" si="15">X6*L6</f>
        <v>38988.69090909091</v>
      </c>
      <c r="AD6" s="31"/>
      <c r="AF6" s="63" t="s">
        <v>247</v>
      </c>
      <c r="AG6" s="553"/>
      <c r="AH6" s="553"/>
      <c r="AJ6" s="25" t="s">
        <v>246</v>
      </c>
      <c r="AK6" s="541"/>
      <c r="AL6" s="542"/>
    </row>
    <row r="7" spans="1:39" ht="15" thickBot="1">
      <c r="A7" s="153" t="s">
        <v>4</v>
      </c>
      <c r="B7" s="56" t="s">
        <v>22</v>
      </c>
      <c r="C7" s="51" t="s">
        <v>386</v>
      </c>
      <c r="D7" s="234" t="s">
        <v>23</v>
      </c>
      <c r="E7" s="177" t="s">
        <v>24</v>
      </c>
      <c r="F7" s="152">
        <v>3.1387499999999982</v>
      </c>
      <c r="G7" s="55">
        <v>277.66666666666663</v>
      </c>
      <c r="H7" s="6">
        <v>100114.2899999998</v>
      </c>
      <c r="I7" s="346">
        <v>1641</v>
      </c>
      <c r="J7" s="345">
        <v>15.95457</v>
      </c>
      <c r="K7" s="6">
        <f t="shared" si="1"/>
        <v>591671.84834333626</v>
      </c>
      <c r="L7" s="42">
        <f t="shared" si="2"/>
        <v>360.55566626650597</v>
      </c>
      <c r="M7" s="51">
        <v>12</v>
      </c>
      <c r="N7" s="12">
        <f t="shared" si="3"/>
        <v>7.5108837521387889E-2</v>
      </c>
      <c r="O7" s="54">
        <f>SUM($N$5:N7)</f>
        <v>0.35111851047878451</v>
      </c>
      <c r="P7" s="51" t="str">
        <f t="shared" si="9"/>
        <v>A</v>
      </c>
      <c r="Q7" s="42">
        <f t="shared" si="4"/>
        <v>12.621212121212119</v>
      </c>
      <c r="R7" s="8">
        <f t="shared" si="5"/>
        <v>0.14267045454545446</v>
      </c>
      <c r="S7" s="42">
        <f t="shared" si="6"/>
        <v>4550.6495454545366</v>
      </c>
      <c r="T7" s="51">
        <f t="shared" si="10"/>
        <v>7</v>
      </c>
      <c r="U7" s="51">
        <v>3</v>
      </c>
      <c r="V7" s="51">
        <f t="shared" si="11"/>
        <v>10</v>
      </c>
      <c r="W7" s="42">
        <f t="shared" si="12"/>
        <v>126.21212121212119</v>
      </c>
      <c r="X7" s="55">
        <f t="shared" si="13"/>
        <v>0</v>
      </c>
      <c r="Y7" s="55">
        <f t="shared" si="7"/>
        <v>0</v>
      </c>
      <c r="Z7" s="12">
        <f t="shared" si="8"/>
        <v>13.001920768307325</v>
      </c>
      <c r="AA7" s="87" t="str">
        <f t="shared" si="14"/>
        <v>VERY HIGH-DON’T ORDER</v>
      </c>
      <c r="AB7" s="336">
        <f t="shared" si="15"/>
        <v>0</v>
      </c>
      <c r="AD7" s="31"/>
      <c r="AF7" s="63" t="s">
        <v>236</v>
      </c>
      <c r="AG7" s="553"/>
      <c r="AH7" s="553"/>
      <c r="AJ7" s="25" t="s">
        <v>245</v>
      </c>
      <c r="AK7" s="64" t="str">
        <f>IF(BD1&gt;=35,"Trailer",IF(BD1&gt;=20,"Cargo","Will recommend to wait"))</f>
        <v>Will recommend to wait</v>
      </c>
      <c r="AL7" s="64"/>
    </row>
    <row r="8" spans="1:39" ht="15" thickBot="1">
      <c r="A8" s="153" t="s">
        <v>4</v>
      </c>
      <c r="B8" s="56" t="s">
        <v>32</v>
      </c>
      <c r="C8" s="51" t="s">
        <v>370</v>
      </c>
      <c r="D8" s="234" t="s">
        <v>23</v>
      </c>
      <c r="E8" s="177" t="s">
        <v>24</v>
      </c>
      <c r="F8" s="152">
        <v>2.7472500000000069</v>
      </c>
      <c r="G8" s="55">
        <v>133.66666666666666</v>
      </c>
      <c r="H8" s="6">
        <v>107719.16666666667</v>
      </c>
      <c r="I8" s="346">
        <v>194</v>
      </c>
      <c r="J8" s="345">
        <v>3.1549499999999999</v>
      </c>
      <c r="K8" s="6">
        <f t="shared" si="1"/>
        <v>156340.536159601</v>
      </c>
      <c r="L8" s="42">
        <f t="shared" si="2"/>
        <v>805.87905236907739</v>
      </c>
      <c r="M8" s="51">
        <v>5</v>
      </c>
      <c r="N8" s="12">
        <f t="shared" si="3"/>
        <v>6.5740423378935417E-2</v>
      </c>
      <c r="O8" s="54">
        <f>SUM($N$5:N8)</f>
        <v>0.41685893385771994</v>
      </c>
      <c r="P8" s="51" t="str">
        <f t="shared" si="9"/>
        <v>A</v>
      </c>
      <c r="Q8" s="42">
        <f t="shared" si="4"/>
        <v>6.0757575757575752</v>
      </c>
      <c r="R8" s="8">
        <f t="shared" si="5"/>
        <v>0.12487500000000031</v>
      </c>
      <c r="S8" s="42">
        <f t="shared" si="6"/>
        <v>4896.325757575758</v>
      </c>
      <c r="T8" s="51">
        <f t="shared" si="10"/>
        <v>7</v>
      </c>
      <c r="U8" s="51">
        <v>3</v>
      </c>
      <c r="V8" s="51">
        <f t="shared" si="11"/>
        <v>10</v>
      </c>
      <c r="W8" s="42">
        <f t="shared" si="12"/>
        <v>60.757575757575751</v>
      </c>
      <c r="X8" s="55">
        <f t="shared" si="13"/>
        <v>0</v>
      </c>
      <c r="Y8" s="55">
        <f t="shared" si="7"/>
        <v>0</v>
      </c>
      <c r="Z8" s="12">
        <f t="shared" si="8"/>
        <v>3.1930174563591027</v>
      </c>
      <c r="AA8" s="87" t="str">
        <f t="shared" si="14"/>
        <v>VERY HIGH-DON’T ORDER</v>
      </c>
      <c r="AB8" s="336">
        <f t="shared" si="15"/>
        <v>0</v>
      </c>
      <c r="AD8" s="31"/>
      <c r="AF8" s="63" t="s">
        <v>244</v>
      </c>
      <c r="AG8" s="553"/>
      <c r="AH8" s="553"/>
      <c r="AI8" s="17"/>
      <c r="AJ8" s="17"/>
      <c r="AK8" s="17"/>
      <c r="AL8" s="17"/>
      <c r="AM8" s="16"/>
    </row>
    <row r="9" spans="1:39" ht="15" thickBot="1">
      <c r="A9" s="153" t="s">
        <v>4</v>
      </c>
      <c r="B9" s="56" t="s">
        <v>49</v>
      </c>
      <c r="C9" s="51" t="s">
        <v>447</v>
      </c>
      <c r="D9" s="234" t="s">
        <v>29</v>
      </c>
      <c r="E9" s="177" t="s">
        <v>34</v>
      </c>
      <c r="F9" s="152">
        <v>2.3445000000000022</v>
      </c>
      <c r="G9" s="55">
        <v>68</v>
      </c>
      <c r="H9" s="6">
        <v>29008.333333333336</v>
      </c>
      <c r="I9" s="346">
        <v>6</v>
      </c>
      <c r="J9" s="345">
        <v>0.153</v>
      </c>
      <c r="K9" s="6">
        <f t="shared" si="1"/>
        <v>2559.5588235294117</v>
      </c>
      <c r="L9" s="42">
        <f t="shared" si="2"/>
        <v>426.59313725490199</v>
      </c>
      <c r="M9" s="51">
        <v>1</v>
      </c>
      <c r="N9" s="12">
        <f t="shared" si="3"/>
        <v>5.6102801933538574E-2</v>
      </c>
      <c r="O9" s="54">
        <f>SUM($N$5:N9)</f>
        <v>0.4729617357912585</v>
      </c>
      <c r="P9" s="51" t="str">
        <f t="shared" si="9"/>
        <v>A</v>
      </c>
      <c r="Q9" s="42">
        <f t="shared" si="4"/>
        <v>3.0909090909090908</v>
      </c>
      <c r="R9" s="8">
        <f t="shared" si="5"/>
        <v>0.10656818181818192</v>
      </c>
      <c r="S9" s="42">
        <f t="shared" si="6"/>
        <v>1318.5606060606062</v>
      </c>
      <c r="T9" s="51">
        <f t="shared" si="10"/>
        <v>7</v>
      </c>
      <c r="U9" s="51">
        <v>3</v>
      </c>
      <c r="V9" s="51">
        <f t="shared" si="11"/>
        <v>10</v>
      </c>
      <c r="W9" s="42">
        <f t="shared" si="12"/>
        <v>30.909090909090907</v>
      </c>
      <c r="X9" s="55">
        <f t="shared" si="13"/>
        <v>24.909090909090907</v>
      </c>
      <c r="Y9" s="55">
        <f t="shared" si="7"/>
        <v>0.85881417112299541</v>
      </c>
      <c r="Z9" s="12">
        <f t="shared" si="8"/>
        <v>0.19411764705882353</v>
      </c>
      <c r="AA9" s="87" t="str">
        <f t="shared" si="14"/>
        <v>VERY LOW-ORDER URGENTLY</v>
      </c>
      <c r="AB9" s="336">
        <f t="shared" si="15"/>
        <v>10626.047237076649</v>
      </c>
      <c r="AD9" s="31"/>
      <c r="AF9" s="17"/>
      <c r="AG9" s="17"/>
      <c r="AH9" s="17"/>
      <c r="AI9" s="17"/>
      <c r="AJ9" s="17"/>
      <c r="AK9" s="17"/>
      <c r="AL9" s="17"/>
      <c r="AM9" s="16"/>
    </row>
    <row r="10" spans="1:39" ht="15" thickBot="1">
      <c r="A10" s="153" t="s">
        <v>4</v>
      </c>
      <c r="B10" s="56" t="s">
        <v>40</v>
      </c>
      <c r="C10" s="51" t="s">
        <v>433</v>
      </c>
      <c r="D10" s="234" t="s">
        <v>26</v>
      </c>
      <c r="E10" s="177" t="s">
        <v>27</v>
      </c>
      <c r="F10" s="152">
        <v>2.300480000000003</v>
      </c>
      <c r="G10" s="55">
        <v>357.66666666666669</v>
      </c>
      <c r="H10" s="6">
        <v>40702.80000000001</v>
      </c>
      <c r="I10" s="346">
        <v>0</v>
      </c>
      <c r="J10" s="345">
        <v>0</v>
      </c>
      <c r="K10" s="6">
        <f t="shared" si="1"/>
        <v>0</v>
      </c>
      <c r="L10" s="42">
        <f t="shared" si="2"/>
        <v>113.80093196644923</v>
      </c>
      <c r="M10" s="51">
        <v>5</v>
      </c>
      <c r="N10" s="12">
        <f t="shared" si="3"/>
        <v>5.50494236690411E-2</v>
      </c>
      <c r="O10" s="54">
        <f>SUM($N$5:N10)</f>
        <v>0.52801115946029964</v>
      </c>
      <c r="P10" s="51" t="str">
        <f t="shared" si="9"/>
        <v>B</v>
      </c>
      <c r="Q10" s="42">
        <f t="shared" si="4"/>
        <v>16.257575757575758</v>
      </c>
      <c r="R10" s="8">
        <f t="shared" si="5"/>
        <v>0.10456727272727286</v>
      </c>
      <c r="S10" s="42">
        <f t="shared" si="6"/>
        <v>1850.1272727272733</v>
      </c>
      <c r="T10" s="51">
        <f t="shared" si="10"/>
        <v>14</v>
      </c>
      <c r="U10" s="51">
        <v>3</v>
      </c>
      <c r="V10" s="51">
        <f t="shared" si="11"/>
        <v>17</v>
      </c>
      <c r="W10" s="42">
        <f t="shared" si="12"/>
        <v>276.37878787878788</v>
      </c>
      <c r="X10" s="55">
        <f t="shared" si="13"/>
        <v>276.37878787878788</v>
      </c>
      <c r="Y10" s="55">
        <f t="shared" si="7"/>
        <v>1.7776436363636385</v>
      </c>
      <c r="Z10" s="12">
        <f t="shared" si="8"/>
        <v>0</v>
      </c>
      <c r="AA10" s="87" t="str">
        <f t="shared" si="14"/>
        <v>VERY LOW-ORDER URGENTLY</v>
      </c>
      <c r="AB10" s="336">
        <f t="shared" si="15"/>
        <v>31452.163636363643</v>
      </c>
      <c r="AD10" s="31"/>
      <c r="AF10" s="62" t="s">
        <v>243</v>
      </c>
      <c r="AG10" s="62"/>
      <c r="AH10" s="62"/>
      <c r="AI10" s="17"/>
      <c r="AJ10" s="555" t="s">
        <v>242</v>
      </c>
      <c r="AK10" s="555"/>
      <c r="AL10" s="555"/>
      <c r="AM10" s="555"/>
    </row>
    <row r="11" spans="1:39" ht="15" thickBot="1">
      <c r="A11" s="153" t="s">
        <v>4</v>
      </c>
      <c r="B11" s="56" t="s">
        <v>25</v>
      </c>
      <c r="C11" s="51" t="s">
        <v>383</v>
      </c>
      <c r="D11" s="234" t="s">
        <v>26</v>
      </c>
      <c r="E11" s="177" t="s">
        <v>27</v>
      </c>
      <c r="F11" s="152">
        <v>1.7840000000000036</v>
      </c>
      <c r="G11" s="55">
        <v>363.33333333333337</v>
      </c>
      <c r="H11" s="6">
        <v>28136.996666666659</v>
      </c>
      <c r="I11" s="346">
        <v>0</v>
      </c>
      <c r="J11" s="345">
        <v>0</v>
      </c>
      <c r="K11" s="6">
        <f t="shared" si="1"/>
        <v>0</v>
      </c>
      <c r="L11" s="42">
        <f t="shared" si="2"/>
        <v>77.441275229357771</v>
      </c>
      <c r="M11" s="51">
        <v>24</v>
      </c>
      <c r="N11" s="12">
        <f t="shared" si="3"/>
        <v>4.2690295862415406E-2</v>
      </c>
      <c r="O11" s="54">
        <f>SUM($N$5:N11)</f>
        <v>0.57070145532271499</v>
      </c>
      <c r="P11" s="51" t="str">
        <f t="shared" si="9"/>
        <v>B</v>
      </c>
      <c r="Q11" s="42">
        <f t="shared" si="4"/>
        <v>16.515151515151516</v>
      </c>
      <c r="R11" s="8">
        <f t="shared" si="5"/>
        <v>8.1090909090909255E-2</v>
      </c>
      <c r="S11" s="42">
        <f t="shared" si="6"/>
        <v>1278.9543939393936</v>
      </c>
      <c r="T11" s="51">
        <f t="shared" si="10"/>
        <v>14</v>
      </c>
      <c r="U11" s="51">
        <v>3</v>
      </c>
      <c r="V11" s="51">
        <f t="shared" si="11"/>
        <v>17</v>
      </c>
      <c r="W11" s="42">
        <f t="shared" si="12"/>
        <v>280.75757575757575</v>
      </c>
      <c r="X11" s="55">
        <f t="shared" si="13"/>
        <v>280.75757575757575</v>
      </c>
      <c r="Y11" s="55">
        <f t="shared" si="7"/>
        <v>1.378545454545457</v>
      </c>
      <c r="Z11" s="12">
        <f t="shared" si="8"/>
        <v>0</v>
      </c>
      <c r="AA11" s="87" t="str">
        <f t="shared" si="14"/>
        <v>VERY LOW-ORDER URGENTLY</v>
      </c>
      <c r="AB11" s="336">
        <f t="shared" si="15"/>
        <v>21742.22469696969</v>
      </c>
      <c r="AD11" s="31"/>
      <c r="AF11" s="17" t="s">
        <v>239</v>
      </c>
      <c r="AG11" s="554" t="str">
        <f>A5</f>
        <v>M. OSEI AKOTO ENTERPRISE</v>
      </c>
      <c r="AH11" s="554"/>
      <c r="AI11" s="17"/>
      <c r="AJ11" s="17" t="s">
        <v>241</v>
      </c>
      <c r="AK11" s="551"/>
      <c r="AL11" s="551"/>
      <c r="AM11" s="551"/>
    </row>
    <row r="12" spans="1:39" ht="15" thickBot="1">
      <c r="A12" s="153" t="s">
        <v>4</v>
      </c>
      <c r="B12" s="56" t="s">
        <v>97</v>
      </c>
      <c r="C12" s="51" t="s">
        <v>369</v>
      </c>
      <c r="D12" s="234" t="s">
        <v>23</v>
      </c>
      <c r="E12" s="177" t="s">
        <v>24</v>
      </c>
      <c r="F12" s="152">
        <v>1.7624999999999997</v>
      </c>
      <c r="G12" s="55">
        <v>78.333333333333329</v>
      </c>
      <c r="H12" s="6">
        <v>47283.333333333328</v>
      </c>
      <c r="I12" s="346">
        <v>112</v>
      </c>
      <c r="J12" s="345">
        <v>2.52</v>
      </c>
      <c r="K12" s="6">
        <f t="shared" si="1"/>
        <v>67605.106382978716</v>
      </c>
      <c r="L12" s="42">
        <f t="shared" si="2"/>
        <v>603.61702127659566</v>
      </c>
      <c r="M12" s="51">
        <v>12</v>
      </c>
      <c r="N12" s="12">
        <f t="shared" si="3"/>
        <v>4.2175810794566698E-2</v>
      </c>
      <c r="O12" s="54">
        <f>SUM($N$5:N12)</f>
        <v>0.61287726611728166</v>
      </c>
      <c r="P12" s="51" t="str">
        <f t="shared" si="9"/>
        <v>B</v>
      </c>
      <c r="Q12" s="42">
        <f t="shared" si="4"/>
        <v>3.5606060606060606</v>
      </c>
      <c r="R12" s="8">
        <f t="shared" si="5"/>
        <v>8.0113636363636345E-2</v>
      </c>
      <c r="S12" s="42">
        <f t="shared" si="6"/>
        <v>2149.242424242424</v>
      </c>
      <c r="T12" s="51">
        <f t="shared" si="10"/>
        <v>14</v>
      </c>
      <c r="U12" s="51">
        <v>3</v>
      </c>
      <c r="V12" s="51">
        <f t="shared" si="11"/>
        <v>17</v>
      </c>
      <c r="W12" s="42">
        <f t="shared" si="12"/>
        <v>60.530303030303031</v>
      </c>
      <c r="X12" s="55">
        <f t="shared" si="13"/>
        <v>0</v>
      </c>
      <c r="Y12" s="55">
        <f t="shared" si="7"/>
        <v>0</v>
      </c>
      <c r="Z12" s="12">
        <f t="shared" si="8"/>
        <v>1.8503128911138924</v>
      </c>
      <c r="AA12" s="87" t="str">
        <f t="shared" si="14"/>
        <v>HIGH-DON’T ORDER</v>
      </c>
      <c r="AB12" s="336">
        <f t="shared" si="15"/>
        <v>0</v>
      </c>
      <c r="AD12" s="31"/>
      <c r="AF12" s="17" t="s">
        <v>240</v>
      </c>
      <c r="AG12" s="556" t="s">
        <v>330</v>
      </c>
      <c r="AH12" s="556"/>
      <c r="AI12" s="17"/>
      <c r="AJ12" s="17" t="s">
        <v>239</v>
      </c>
      <c r="AK12" s="551"/>
      <c r="AL12" s="551"/>
      <c r="AM12" s="551"/>
    </row>
    <row r="13" spans="1:39" ht="15" thickBot="1">
      <c r="A13" s="153" t="s">
        <v>4</v>
      </c>
      <c r="B13" s="56" t="s">
        <v>31</v>
      </c>
      <c r="C13" s="51" t="s">
        <v>380</v>
      </c>
      <c r="D13" s="234" t="s">
        <v>29</v>
      </c>
      <c r="E13" s="177" t="s">
        <v>30</v>
      </c>
      <c r="F13" s="152">
        <v>1.5666666666666669</v>
      </c>
      <c r="G13" s="55">
        <v>31.333333333333336</v>
      </c>
      <c r="H13" s="6">
        <v>20926.666666666664</v>
      </c>
      <c r="I13" s="346">
        <v>32</v>
      </c>
      <c r="J13" s="345">
        <v>1.6</v>
      </c>
      <c r="K13" s="6">
        <f t="shared" si="1"/>
        <v>21371.914893617017</v>
      </c>
      <c r="L13" s="42">
        <f t="shared" si="2"/>
        <v>667.87234042553177</v>
      </c>
      <c r="M13" s="51">
        <v>20</v>
      </c>
      <c r="N13" s="12">
        <f t="shared" si="3"/>
        <v>3.7489609595170406E-2</v>
      </c>
      <c r="O13" s="54">
        <f>SUM($N$5:N13)</f>
        <v>0.65036687571245211</v>
      </c>
      <c r="P13" s="51" t="str">
        <f t="shared" si="9"/>
        <v>B</v>
      </c>
      <c r="Q13" s="42">
        <f t="shared" si="4"/>
        <v>1.4242424242424243</v>
      </c>
      <c r="R13" s="8">
        <f t="shared" si="5"/>
        <v>7.1212121212121227E-2</v>
      </c>
      <c r="S13" s="42">
        <f t="shared" si="6"/>
        <v>951.21212121212113</v>
      </c>
      <c r="T13" s="51">
        <f t="shared" si="10"/>
        <v>14</v>
      </c>
      <c r="U13" s="51">
        <v>3</v>
      </c>
      <c r="V13" s="51">
        <f t="shared" si="11"/>
        <v>17</v>
      </c>
      <c r="W13" s="42">
        <f t="shared" si="12"/>
        <v>24.212121212121215</v>
      </c>
      <c r="X13" s="55">
        <f t="shared" si="13"/>
        <v>0</v>
      </c>
      <c r="Y13" s="55">
        <f t="shared" si="7"/>
        <v>0</v>
      </c>
      <c r="Z13" s="12">
        <f t="shared" si="8"/>
        <v>1.3216520650813515</v>
      </c>
      <c r="AA13" s="87" t="str">
        <f t="shared" si="14"/>
        <v>HIGH-DON’T ORDER</v>
      </c>
      <c r="AB13" s="336">
        <f t="shared" si="15"/>
        <v>0</v>
      </c>
      <c r="AD13" s="31"/>
      <c r="AF13" s="17" t="s">
        <v>238</v>
      </c>
      <c r="AG13" s="551" t="s">
        <v>331</v>
      </c>
      <c r="AH13" s="551"/>
      <c r="AI13" s="17"/>
      <c r="AJ13" s="17" t="s">
        <v>238</v>
      </c>
      <c r="AK13" s="551"/>
      <c r="AL13" s="551"/>
      <c r="AM13" s="551"/>
    </row>
    <row r="14" spans="1:39" ht="15" thickBot="1">
      <c r="A14" s="153" t="s">
        <v>4</v>
      </c>
      <c r="B14" s="56" t="s">
        <v>526</v>
      </c>
      <c r="C14" s="51" t="s">
        <v>538</v>
      </c>
      <c r="D14" s="234" t="s">
        <v>23</v>
      </c>
      <c r="E14" s="177" t="s">
        <v>24</v>
      </c>
      <c r="F14" s="152">
        <v>1.4759966666666655</v>
      </c>
      <c r="G14" s="55">
        <v>85.666666666666671</v>
      </c>
      <c r="H14" s="6">
        <v>38353.333333333336</v>
      </c>
      <c r="I14" s="346">
        <v>0</v>
      </c>
      <c r="J14" s="345">
        <v>0</v>
      </c>
      <c r="K14" s="6">
        <f t="shared" si="1"/>
        <v>0</v>
      </c>
      <c r="L14" s="42">
        <f t="shared" si="2"/>
        <v>447.70428015564204</v>
      </c>
      <c r="M14" s="51">
        <v>3</v>
      </c>
      <c r="N14" s="12">
        <f t="shared" si="3"/>
        <v>3.531991838113159E-2</v>
      </c>
      <c r="O14" s="54">
        <f>SUM($N$5:N14)</f>
        <v>0.68568679409358368</v>
      </c>
      <c r="P14" s="51" t="str">
        <f t="shared" si="9"/>
        <v>B</v>
      </c>
      <c r="Q14" s="42">
        <f t="shared" si="4"/>
        <v>3.893939393939394</v>
      </c>
      <c r="R14" s="8">
        <f t="shared" si="5"/>
        <v>6.7090757575757526E-2</v>
      </c>
      <c r="S14" s="42">
        <f t="shared" si="6"/>
        <v>1743.3333333333335</v>
      </c>
      <c r="T14" s="51">
        <f t="shared" si="10"/>
        <v>14</v>
      </c>
      <c r="U14" s="51">
        <v>3</v>
      </c>
      <c r="V14" s="51">
        <f t="shared" si="11"/>
        <v>17</v>
      </c>
      <c r="W14" s="42">
        <f t="shared" si="12"/>
        <v>66.196969696969703</v>
      </c>
      <c r="X14" s="55">
        <f t="shared" si="13"/>
        <v>66.196969696969703</v>
      </c>
      <c r="Y14" s="55">
        <f t="shared" si="7"/>
        <v>1.140542878787878</v>
      </c>
      <c r="Z14" s="12">
        <f t="shared" si="8"/>
        <v>0</v>
      </c>
      <c r="AA14" s="87" t="str">
        <f t="shared" si="14"/>
        <v>VERY LOW-ORDER URGENTLY</v>
      </c>
      <c r="AB14" s="336">
        <f t="shared" si="15"/>
        <v>29636.666666666672</v>
      </c>
      <c r="AD14" s="31"/>
      <c r="AF14" s="17" t="s">
        <v>237</v>
      </c>
      <c r="AG14" s="551"/>
      <c r="AH14" s="551"/>
      <c r="AI14" s="17"/>
      <c r="AJ14" s="17" t="s">
        <v>237</v>
      </c>
      <c r="AK14" s="551"/>
      <c r="AL14" s="551"/>
      <c r="AM14" s="551"/>
    </row>
    <row r="15" spans="1:39" ht="15" thickBot="1">
      <c r="A15" s="153" t="s">
        <v>4</v>
      </c>
      <c r="B15" s="56" t="s">
        <v>184</v>
      </c>
      <c r="C15" s="51" t="s">
        <v>467</v>
      </c>
      <c r="D15" s="234" t="s">
        <v>23</v>
      </c>
      <c r="E15" s="177" t="s">
        <v>24</v>
      </c>
      <c r="F15" s="152">
        <v>1.3378500000000024</v>
      </c>
      <c r="G15" s="55">
        <v>81</v>
      </c>
      <c r="H15" s="6">
        <v>37578.196666666525</v>
      </c>
      <c r="I15" s="346">
        <v>0</v>
      </c>
      <c r="J15" s="345">
        <v>0</v>
      </c>
      <c r="K15" s="6">
        <f t="shared" si="1"/>
        <v>0</v>
      </c>
      <c r="L15" s="42">
        <f t="shared" si="2"/>
        <v>463.92835390946328</v>
      </c>
      <c r="M15" s="51">
        <v>1</v>
      </c>
      <c r="N15" s="12">
        <f t="shared" si="3"/>
        <v>3.2014132466105627E-2</v>
      </c>
      <c r="O15" s="54">
        <f>SUM($N$5:N15)</f>
        <v>0.71770092655968931</v>
      </c>
      <c r="P15" s="51" t="str">
        <f t="shared" si="9"/>
        <v>B</v>
      </c>
      <c r="Q15" s="42">
        <f t="shared" si="4"/>
        <v>3.6818181818181817</v>
      </c>
      <c r="R15" s="8">
        <f t="shared" si="5"/>
        <v>6.0811363636363747E-2</v>
      </c>
      <c r="S15" s="42">
        <f t="shared" si="6"/>
        <v>1708.0998484848421</v>
      </c>
      <c r="T15" s="51">
        <f t="shared" si="10"/>
        <v>14</v>
      </c>
      <c r="U15" s="51">
        <v>3</v>
      </c>
      <c r="V15" s="51">
        <f t="shared" si="11"/>
        <v>17</v>
      </c>
      <c r="W15" s="42">
        <f t="shared" si="12"/>
        <v>62.590909090909086</v>
      </c>
      <c r="X15" s="55">
        <f t="shared" si="13"/>
        <v>62.590909090909086</v>
      </c>
      <c r="Y15" s="55">
        <f t="shared" si="7"/>
        <v>1.0337931818181836</v>
      </c>
      <c r="Z15" s="12">
        <f t="shared" si="8"/>
        <v>0</v>
      </c>
      <c r="AA15" s="87" t="str">
        <f t="shared" si="14"/>
        <v>VERY LOW-ORDER URGENTLY</v>
      </c>
      <c r="AB15" s="336">
        <f t="shared" si="15"/>
        <v>29037.697424242313</v>
      </c>
      <c r="AD15" s="31"/>
      <c r="AF15" s="17" t="s">
        <v>236</v>
      </c>
      <c r="AG15" s="551"/>
      <c r="AH15" s="551"/>
      <c r="AI15" s="17"/>
      <c r="AJ15" s="17" t="s">
        <v>236</v>
      </c>
      <c r="AK15" s="551"/>
      <c r="AL15" s="551"/>
      <c r="AM15" s="551"/>
    </row>
    <row r="16" spans="1:39" ht="15" thickBot="1">
      <c r="A16" s="153" t="s">
        <v>4</v>
      </c>
      <c r="B16" s="56" t="s">
        <v>45</v>
      </c>
      <c r="C16" s="51" t="s">
        <v>408</v>
      </c>
      <c r="D16" s="234" t="s">
        <v>29</v>
      </c>
      <c r="E16" s="177" t="s">
        <v>42</v>
      </c>
      <c r="F16" s="152">
        <v>1.3035000000000037</v>
      </c>
      <c r="G16" s="55">
        <v>35.333333333333336</v>
      </c>
      <c r="H16" s="6">
        <v>15616.666666666666</v>
      </c>
      <c r="I16" s="346">
        <v>16</v>
      </c>
      <c r="J16" s="345">
        <v>0.36899999999999999</v>
      </c>
      <c r="K16" s="6">
        <f t="shared" si="1"/>
        <v>7071.6981132075462</v>
      </c>
      <c r="L16" s="42">
        <f t="shared" si="2"/>
        <v>441.98113207547163</v>
      </c>
      <c r="M16" s="51">
        <v>5</v>
      </c>
      <c r="N16" s="12">
        <f t="shared" si="3"/>
        <v>3.1192152834449847E-2</v>
      </c>
      <c r="O16" s="54">
        <f>SUM($N$5:N16)</f>
        <v>0.74889307939413918</v>
      </c>
      <c r="P16" s="51" t="str">
        <f t="shared" si="9"/>
        <v>B</v>
      </c>
      <c r="Q16" s="42">
        <f t="shared" si="4"/>
        <v>1.6060606060606062</v>
      </c>
      <c r="R16" s="8">
        <f t="shared" si="5"/>
        <v>5.9250000000000164E-2</v>
      </c>
      <c r="S16" s="42">
        <f t="shared" si="6"/>
        <v>709.84848484848487</v>
      </c>
      <c r="T16" s="51">
        <f t="shared" si="10"/>
        <v>14</v>
      </c>
      <c r="U16" s="51">
        <v>3</v>
      </c>
      <c r="V16" s="51">
        <f t="shared" si="11"/>
        <v>17</v>
      </c>
      <c r="W16" s="42">
        <f t="shared" si="12"/>
        <v>27.303030303030305</v>
      </c>
      <c r="X16" s="55">
        <f t="shared" si="13"/>
        <v>11.303030303030305</v>
      </c>
      <c r="Y16" s="55">
        <f t="shared" si="7"/>
        <v>0.41698584905660502</v>
      </c>
      <c r="Z16" s="12">
        <f t="shared" si="8"/>
        <v>0.58601553829078801</v>
      </c>
      <c r="AA16" s="87" t="str">
        <f t="shared" si="14"/>
        <v>VERY LOW-ORDER URGENTLY</v>
      </c>
      <c r="AB16" s="336">
        <f t="shared" si="15"/>
        <v>4995.726129216695</v>
      </c>
      <c r="AD16" s="31"/>
      <c r="AF16" s="17"/>
      <c r="AG16" s="17"/>
      <c r="AH16" s="17"/>
      <c r="AI16" s="17"/>
      <c r="AJ16" s="17"/>
      <c r="AK16" s="17"/>
      <c r="AL16" s="17"/>
      <c r="AM16" s="16"/>
    </row>
    <row r="17" spans="1:39" ht="15" thickBot="1">
      <c r="A17" s="153" t="s">
        <v>4</v>
      </c>
      <c r="B17" s="56" t="s">
        <v>53</v>
      </c>
      <c r="C17" s="51" t="s">
        <v>429</v>
      </c>
      <c r="D17" s="234" t="s">
        <v>23</v>
      </c>
      <c r="E17" s="177" t="s">
        <v>24</v>
      </c>
      <c r="F17" s="152">
        <v>1.2791933333333352</v>
      </c>
      <c r="G17" s="55">
        <v>114.66666666666667</v>
      </c>
      <c r="H17" s="6">
        <v>57490.833333333336</v>
      </c>
      <c r="I17" s="346">
        <v>512</v>
      </c>
      <c r="J17" s="345">
        <v>5.06942</v>
      </c>
      <c r="K17" s="6">
        <f t="shared" si="1"/>
        <v>256703.2558139535</v>
      </c>
      <c r="L17" s="42">
        <f t="shared" si="2"/>
        <v>501.37354651162792</v>
      </c>
      <c r="M17" s="51">
        <v>1</v>
      </c>
      <c r="N17" s="12">
        <f t="shared" si="3"/>
        <v>3.0610505529837073E-2</v>
      </c>
      <c r="O17" s="54">
        <f>SUM($N$5:N17)</f>
        <v>0.7795035849239762</v>
      </c>
      <c r="P17" s="51" t="str">
        <f t="shared" si="9"/>
        <v>B</v>
      </c>
      <c r="Q17" s="42">
        <f t="shared" si="4"/>
        <v>5.2121212121212119</v>
      </c>
      <c r="R17" s="8">
        <f t="shared" si="5"/>
        <v>5.8145151515151601E-2</v>
      </c>
      <c r="S17" s="42">
        <f t="shared" si="6"/>
        <v>2613.219696969697</v>
      </c>
      <c r="T17" s="51">
        <f t="shared" si="10"/>
        <v>14</v>
      </c>
      <c r="U17" s="51">
        <v>3</v>
      </c>
      <c r="V17" s="51">
        <f t="shared" si="11"/>
        <v>17</v>
      </c>
      <c r="W17" s="42">
        <f t="shared" si="12"/>
        <v>88.606060606060609</v>
      </c>
      <c r="X17" s="55">
        <f t="shared" si="13"/>
        <v>0</v>
      </c>
      <c r="Y17" s="55">
        <f t="shared" si="7"/>
        <v>0</v>
      </c>
      <c r="Z17" s="12">
        <f t="shared" si="8"/>
        <v>5.7783857729138166</v>
      </c>
      <c r="AA17" s="87" t="str">
        <f t="shared" si="14"/>
        <v>VERY HIGH-DON’T ORDER</v>
      </c>
      <c r="AB17" s="336">
        <f t="shared" si="15"/>
        <v>0</v>
      </c>
      <c r="AD17" s="31"/>
      <c r="AF17" s="160" t="s">
        <v>235</v>
      </c>
      <c r="AG17" s="555" t="s">
        <v>234</v>
      </c>
      <c r="AH17" s="555"/>
      <c r="AI17" s="160" t="s">
        <v>233</v>
      </c>
      <c r="AJ17" s="555" t="s">
        <v>232</v>
      </c>
      <c r="AK17" s="555"/>
      <c r="AL17" s="555"/>
      <c r="AM17" s="555"/>
    </row>
    <row r="18" spans="1:39" ht="15" thickBot="1">
      <c r="A18" s="153" t="s">
        <v>4</v>
      </c>
      <c r="B18" s="56" t="s">
        <v>79</v>
      </c>
      <c r="C18" s="51" t="s">
        <v>378</v>
      </c>
      <c r="D18" s="234" t="s">
        <v>52</v>
      </c>
      <c r="E18" s="177" t="s">
        <v>24</v>
      </c>
      <c r="F18" s="152">
        <v>1.2112199999999955</v>
      </c>
      <c r="G18" s="55">
        <v>59.333333333333336</v>
      </c>
      <c r="H18" s="6">
        <v>37578.216666666631</v>
      </c>
      <c r="I18" s="346">
        <v>5</v>
      </c>
      <c r="J18" s="345">
        <v>5.3460000000000001E-2</v>
      </c>
      <c r="K18" s="6">
        <f t="shared" si="1"/>
        <v>3166.7036516853905</v>
      </c>
      <c r="L18" s="42">
        <f t="shared" si="2"/>
        <v>633.34073033707807</v>
      </c>
      <c r="M18" s="51">
        <v>4</v>
      </c>
      <c r="N18" s="12">
        <f t="shared" si="3"/>
        <v>2.8983935064167316E-2</v>
      </c>
      <c r="O18" s="54">
        <f>SUM($N$5:N18)</f>
        <v>0.8084875199881435</v>
      </c>
      <c r="P18" s="51" t="str">
        <f t="shared" si="9"/>
        <v>C</v>
      </c>
      <c r="Q18" s="42">
        <f t="shared" si="4"/>
        <v>2.6969696969696972</v>
      </c>
      <c r="R18" s="8">
        <f t="shared" si="5"/>
        <v>5.5055454545454345E-2</v>
      </c>
      <c r="S18" s="42">
        <f t="shared" si="6"/>
        <v>1708.100757575756</v>
      </c>
      <c r="T18" s="51">
        <f t="shared" si="10"/>
        <v>30</v>
      </c>
      <c r="U18" s="51">
        <v>3</v>
      </c>
      <c r="V18" s="51">
        <f t="shared" si="11"/>
        <v>33</v>
      </c>
      <c r="W18" s="42">
        <f t="shared" si="12"/>
        <v>89.000000000000014</v>
      </c>
      <c r="X18" s="55">
        <f t="shared" si="13"/>
        <v>84.000000000000014</v>
      </c>
      <c r="Y18" s="55">
        <f t="shared" si="7"/>
        <v>1.7147608988763983</v>
      </c>
      <c r="Z18" s="12">
        <f t="shared" si="8"/>
        <v>5.6179775280898868E-2</v>
      </c>
      <c r="AA18" s="87" t="str">
        <f t="shared" si="14"/>
        <v>VERY LOW-ORDER URGENTLY</v>
      </c>
      <c r="AB18" s="336">
        <f t="shared" si="15"/>
        <v>53200.621348314569</v>
      </c>
      <c r="AD18" s="31"/>
      <c r="AF18" s="25"/>
      <c r="AG18" s="552"/>
      <c r="AH18" s="552"/>
      <c r="AI18" s="25"/>
      <c r="AJ18" s="552"/>
      <c r="AK18" s="552"/>
      <c r="AL18" s="552"/>
      <c r="AM18" s="552"/>
    </row>
    <row r="19" spans="1:39" ht="15" thickBot="1">
      <c r="A19" s="153" t="s">
        <v>4</v>
      </c>
      <c r="B19" s="56" t="s">
        <v>43</v>
      </c>
      <c r="C19" s="51" t="s">
        <v>385</v>
      </c>
      <c r="D19" s="234" t="s">
        <v>23</v>
      </c>
      <c r="E19" s="177" t="s">
        <v>24</v>
      </c>
      <c r="F19" s="152">
        <v>1.1994266666666678</v>
      </c>
      <c r="G19" s="55">
        <v>125.33333333333334</v>
      </c>
      <c r="H19" s="6">
        <v>40941.666666666672</v>
      </c>
      <c r="I19" s="346">
        <v>810</v>
      </c>
      <c r="J19" s="345">
        <v>6.56182</v>
      </c>
      <c r="K19" s="6">
        <f t="shared" si="1"/>
        <v>264596.4095744681</v>
      </c>
      <c r="L19" s="42">
        <f t="shared" si="2"/>
        <v>326.66223404255322</v>
      </c>
      <c r="M19" s="51">
        <v>12</v>
      </c>
      <c r="N19" s="12">
        <f t="shared" si="3"/>
        <v>2.8701726045555292E-2</v>
      </c>
      <c r="O19" s="54">
        <f>SUM($N$5:N19)</f>
        <v>0.83718924603369882</v>
      </c>
      <c r="P19" s="51" t="str">
        <f t="shared" si="9"/>
        <v>C</v>
      </c>
      <c r="Q19" s="42">
        <f t="shared" si="4"/>
        <v>5.6969696969696972</v>
      </c>
      <c r="R19" s="8">
        <f t="shared" si="5"/>
        <v>5.4519393939393986E-2</v>
      </c>
      <c r="S19" s="42">
        <f t="shared" si="6"/>
        <v>1860.9848484848487</v>
      </c>
      <c r="T19" s="51">
        <f t="shared" si="10"/>
        <v>30</v>
      </c>
      <c r="U19" s="51">
        <v>3</v>
      </c>
      <c r="V19" s="51">
        <f t="shared" si="11"/>
        <v>33</v>
      </c>
      <c r="W19" s="42">
        <f t="shared" si="12"/>
        <v>188</v>
      </c>
      <c r="X19" s="55">
        <f t="shared" si="13"/>
        <v>0</v>
      </c>
      <c r="Y19" s="55">
        <f t="shared" si="7"/>
        <v>0</v>
      </c>
      <c r="Z19" s="12">
        <f t="shared" si="8"/>
        <v>4.3085106382978724</v>
      </c>
      <c r="AA19" s="87" t="str">
        <f t="shared" si="14"/>
        <v>VERY HIGH-DON’T ORDER</v>
      </c>
      <c r="AB19" s="336">
        <f t="shared" si="15"/>
        <v>0</v>
      </c>
      <c r="AD19" s="31"/>
      <c r="AF19" s="352" t="s">
        <v>21</v>
      </c>
      <c r="AG19" s="341" t="s">
        <v>305</v>
      </c>
    </row>
    <row r="20" spans="1:39" ht="15" thickBot="1">
      <c r="A20" s="153" t="s">
        <v>4</v>
      </c>
      <c r="B20" s="56" t="s">
        <v>87</v>
      </c>
      <c r="C20" s="51" t="s">
        <v>444</v>
      </c>
      <c r="D20" s="234" t="s">
        <v>26</v>
      </c>
      <c r="E20" s="177" t="s">
        <v>27</v>
      </c>
      <c r="F20" s="152">
        <v>1.1473733333333307</v>
      </c>
      <c r="G20" s="55">
        <v>201</v>
      </c>
      <c r="H20" s="6">
        <v>19941.133333333335</v>
      </c>
      <c r="I20" s="346">
        <v>0</v>
      </c>
      <c r="J20" s="345">
        <v>0</v>
      </c>
      <c r="K20" s="6">
        <f t="shared" si="1"/>
        <v>0</v>
      </c>
      <c r="L20" s="42">
        <f t="shared" si="2"/>
        <v>99.209618573797684</v>
      </c>
      <c r="M20" s="51">
        <v>12</v>
      </c>
      <c r="N20" s="12">
        <f t="shared" si="3"/>
        <v>2.7456113825473968E-2</v>
      </c>
      <c r="O20" s="54">
        <f>SUM($N$5:N20)</f>
        <v>0.86464535985917279</v>
      </c>
      <c r="P20" s="51" t="str">
        <f t="shared" si="9"/>
        <v>C</v>
      </c>
      <c r="Q20" s="42">
        <f t="shared" si="4"/>
        <v>9.1363636363636367</v>
      </c>
      <c r="R20" s="8">
        <f t="shared" si="5"/>
        <v>5.2153333333333211E-2</v>
      </c>
      <c r="S20" s="42">
        <f t="shared" si="6"/>
        <v>906.41515151515159</v>
      </c>
      <c r="T20" s="51">
        <f t="shared" si="10"/>
        <v>30</v>
      </c>
      <c r="U20" s="51">
        <v>3</v>
      </c>
      <c r="V20" s="51">
        <f t="shared" si="11"/>
        <v>33</v>
      </c>
      <c r="W20" s="42">
        <f t="shared" si="12"/>
        <v>301.5</v>
      </c>
      <c r="X20" s="55">
        <f t="shared" si="13"/>
        <v>301.5</v>
      </c>
      <c r="Y20" s="55">
        <f t="shared" si="7"/>
        <v>1.721059999999996</v>
      </c>
      <c r="Z20" s="12">
        <f t="shared" si="8"/>
        <v>0</v>
      </c>
      <c r="AA20" s="87" t="str">
        <f t="shared" si="14"/>
        <v>VERY LOW-ORDER URGENTLY</v>
      </c>
      <c r="AB20" s="336">
        <f t="shared" si="15"/>
        <v>29911.7</v>
      </c>
      <c r="AD20" s="31"/>
    </row>
    <row r="21" spans="1:39" ht="15" thickBot="1">
      <c r="A21" s="153" t="s">
        <v>4</v>
      </c>
      <c r="B21" s="56" t="s">
        <v>67</v>
      </c>
      <c r="C21" s="51" t="s">
        <v>412</v>
      </c>
      <c r="D21" s="234" t="s">
        <v>29</v>
      </c>
      <c r="E21" s="177" t="s">
        <v>30</v>
      </c>
      <c r="F21" s="152">
        <v>0.62100000000000011</v>
      </c>
      <c r="G21" s="55">
        <v>14</v>
      </c>
      <c r="H21" s="6">
        <v>7402.6000000000076</v>
      </c>
      <c r="I21" s="346">
        <v>44</v>
      </c>
      <c r="J21" s="345">
        <v>0.89500000000000002</v>
      </c>
      <c r="K21" s="6">
        <f t="shared" si="1"/>
        <v>23265.31428571431</v>
      </c>
      <c r="L21" s="42">
        <f t="shared" si="2"/>
        <v>528.75714285714344</v>
      </c>
      <c r="M21" s="51">
        <v>48</v>
      </c>
      <c r="N21" s="12">
        <f t="shared" si="3"/>
        <v>1.4860243122511165E-2</v>
      </c>
      <c r="O21" s="54">
        <f>SUM($N$5:N21)</f>
        <v>0.87950560298168401</v>
      </c>
      <c r="P21" s="51" t="str">
        <f t="shared" si="9"/>
        <v>C</v>
      </c>
      <c r="Q21" s="42">
        <f t="shared" si="4"/>
        <v>0.63636363636363635</v>
      </c>
      <c r="R21" s="8">
        <f t="shared" si="5"/>
        <v>2.8227272727272733E-2</v>
      </c>
      <c r="S21" s="42">
        <f t="shared" si="6"/>
        <v>336.48181818181854</v>
      </c>
      <c r="T21" s="51">
        <f t="shared" si="10"/>
        <v>30</v>
      </c>
      <c r="U21" s="51">
        <v>3</v>
      </c>
      <c r="V21" s="51">
        <f t="shared" si="11"/>
        <v>33</v>
      </c>
      <c r="W21" s="42">
        <f t="shared" si="12"/>
        <v>21</v>
      </c>
      <c r="X21" s="55">
        <f t="shared" si="13"/>
        <v>0</v>
      </c>
      <c r="Y21" s="55">
        <f t="shared" si="7"/>
        <v>0</v>
      </c>
      <c r="Z21" s="12">
        <f t="shared" si="8"/>
        <v>2.0952380952380953</v>
      </c>
      <c r="AA21" s="87" t="str">
        <f t="shared" si="14"/>
        <v>VERY HIGH-DON’T ORDER</v>
      </c>
      <c r="AB21" s="336">
        <f t="shared" si="15"/>
        <v>0</v>
      </c>
      <c r="AD21" s="31"/>
      <c r="AF21"/>
      <c r="AG21"/>
      <c r="AH21"/>
      <c r="AI21" s="352" t="s">
        <v>294</v>
      </c>
      <c r="AJ21"/>
      <c r="AK21"/>
      <c r="AL21"/>
    </row>
    <row r="22" spans="1:39" ht="29.5" thickBot="1">
      <c r="A22" s="153" t="s">
        <v>4</v>
      </c>
      <c r="B22" s="56" t="s">
        <v>46</v>
      </c>
      <c r="C22" s="51" t="s">
        <v>398</v>
      </c>
      <c r="D22" s="234" t="s">
        <v>26</v>
      </c>
      <c r="E22" s="177" t="s">
        <v>27</v>
      </c>
      <c r="F22" s="152">
        <v>0.58373333333333333</v>
      </c>
      <c r="G22" s="55">
        <v>38</v>
      </c>
      <c r="H22" s="6">
        <v>10397.75</v>
      </c>
      <c r="I22" s="346">
        <v>283</v>
      </c>
      <c r="J22" s="345">
        <v>3.6224000000000003</v>
      </c>
      <c r="K22" s="6">
        <f t="shared" si="1"/>
        <v>77435.875</v>
      </c>
      <c r="L22" s="42">
        <f t="shared" si="2"/>
        <v>273.625</v>
      </c>
      <c r="M22" s="51">
        <v>24</v>
      </c>
      <c r="N22" s="12">
        <f t="shared" si="3"/>
        <v>1.3968469004906895E-2</v>
      </c>
      <c r="O22" s="54">
        <f>SUM($N$5:N22)</f>
        <v>0.8934740719865909</v>
      </c>
      <c r="P22" s="51" t="str">
        <f t="shared" si="9"/>
        <v>C</v>
      </c>
      <c r="Q22" s="42">
        <f t="shared" si="4"/>
        <v>1.7272727272727273</v>
      </c>
      <c r="R22" s="8">
        <f t="shared" si="5"/>
        <v>2.6533333333333332E-2</v>
      </c>
      <c r="S22" s="42">
        <f t="shared" si="6"/>
        <v>472.625</v>
      </c>
      <c r="T22" s="51">
        <f t="shared" si="10"/>
        <v>30</v>
      </c>
      <c r="U22" s="51">
        <v>3</v>
      </c>
      <c r="V22" s="51">
        <f t="shared" si="11"/>
        <v>33</v>
      </c>
      <c r="W22" s="42">
        <f t="shared" si="12"/>
        <v>57</v>
      </c>
      <c r="X22" s="55">
        <f t="shared" si="13"/>
        <v>0</v>
      </c>
      <c r="Y22" s="55">
        <f t="shared" si="7"/>
        <v>0</v>
      </c>
      <c r="Z22" s="12">
        <f t="shared" si="8"/>
        <v>4.9649122807017543</v>
      </c>
      <c r="AA22" s="87" t="str">
        <f t="shared" si="14"/>
        <v>VERY HIGH-DON’T ORDER</v>
      </c>
      <c r="AB22" s="336">
        <f t="shared" si="15"/>
        <v>0</v>
      </c>
      <c r="AD22" s="31"/>
      <c r="AF22" s="85" t="s">
        <v>11</v>
      </c>
      <c r="AG22" s="85" t="s">
        <v>9</v>
      </c>
      <c r="AH22" s="85" t="s">
        <v>10</v>
      </c>
      <c r="AI22" s="86" t="s">
        <v>266</v>
      </c>
      <c r="AJ22" s="86" t="s">
        <v>329</v>
      </c>
      <c r="AK22" s="86" t="s">
        <v>269</v>
      </c>
      <c r="AL22" s="86" t="s">
        <v>268</v>
      </c>
    </row>
    <row r="23" spans="1:39" ht="15" thickBot="1">
      <c r="A23" s="153" t="s">
        <v>4</v>
      </c>
      <c r="B23" s="56" t="s">
        <v>519</v>
      </c>
      <c r="C23" s="51" t="s">
        <v>520</v>
      </c>
      <c r="D23" s="234" t="s">
        <v>26</v>
      </c>
      <c r="E23" s="177" t="s">
        <v>27</v>
      </c>
      <c r="F23" s="152">
        <v>0.44160000000000066</v>
      </c>
      <c r="G23" s="55">
        <v>86</v>
      </c>
      <c r="H23" s="6">
        <v>8832</v>
      </c>
      <c r="I23" s="346">
        <v>613</v>
      </c>
      <c r="J23" s="345">
        <v>2.944</v>
      </c>
      <c r="K23" s="6">
        <f t="shared" si="1"/>
        <v>62953.674418604649</v>
      </c>
      <c r="L23" s="42">
        <f t="shared" si="2"/>
        <v>102.69767441860465</v>
      </c>
      <c r="M23" s="51">
        <v>1</v>
      </c>
      <c r="N23" s="12">
        <f t="shared" si="3"/>
        <v>1.0567283998230176E-2</v>
      </c>
      <c r="O23" s="54">
        <f>SUM($N$5:N23)</f>
        <v>0.90404135598482105</v>
      </c>
      <c r="P23" s="51" t="str">
        <f t="shared" si="9"/>
        <v>C</v>
      </c>
      <c r="Q23" s="42">
        <f t="shared" si="4"/>
        <v>3.9090909090909092</v>
      </c>
      <c r="R23" s="8">
        <f t="shared" si="5"/>
        <v>2.0072727272727301E-2</v>
      </c>
      <c r="S23" s="42">
        <f t="shared" si="6"/>
        <v>401.45454545454544</v>
      </c>
      <c r="T23" s="51">
        <f t="shared" si="10"/>
        <v>30</v>
      </c>
      <c r="U23" s="51">
        <v>3</v>
      </c>
      <c r="V23" s="51">
        <f t="shared" si="11"/>
        <v>33</v>
      </c>
      <c r="W23" s="42">
        <f t="shared" si="12"/>
        <v>129</v>
      </c>
      <c r="X23" s="55">
        <f t="shared" si="13"/>
        <v>0</v>
      </c>
      <c r="Y23" s="55">
        <f t="shared" si="7"/>
        <v>0</v>
      </c>
      <c r="Z23" s="12">
        <f t="shared" si="8"/>
        <v>4.7519379844961236</v>
      </c>
      <c r="AA23" s="87" t="str">
        <f t="shared" si="14"/>
        <v>VERY HIGH-DON’T ORDER</v>
      </c>
      <c r="AB23" s="336">
        <f t="shared" si="15"/>
        <v>0</v>
      </c>
      <c r="AD23" s="31"/>
      <c r="AF23" s="341" t="s">
        <v>23</v>
      </c>
      <c r="AG23" s="341" t="s">
        <v>77</v>
      </c>
      <c r="AH23" s="341" t="s">
        <v>388</v>
      </c>
      <c r="AI23" s="82">
        <v>0.13500000000000004</v>
      </c>
      <c r="AJ23" s="83">
        <v>15</v>
      </c>
      <c r="AK23" s="353">
        <v>270</v>
      </c>
      <c r="AL23" s="353">
        <v>4050</v>
      </c>
    </row>
    <row r="24" spans="1:39" ht="15" thickBot="1">
      <c r="A24" s="153" t="s">
        <v>4</v>
      </c>
      <c r="B24" s="56" t="s">
        <v>517</v>
      </c>
      <c r="C24" s="51" t="s">
        <v>530</v>
      </c>
      <c r="D24" s="234" t="s">
        <v>26</v>
      </c>
      <c r="E24" s="177" t="s">
        <v>27</v>
      </c>
      <c r="F24" s="152">
        <v>0.4031999999999995</v>
      </c>
      <c r="G24" s="55">
        <v>58.333333333333336</v>
      </c>
      <c r="H24" s="6">
        <v>6435.3200000000024</v>
      </c>
      <c r="I24" s="346">
        <v>0</v>
      </c>
      <c r="J24" s="345">
        <v>0</v>
      </c>
      <c r="K24" s="6">
        <f t="shared" si="1"/>
        <v>0</v>
      </c>
      <c r="L24" s="42">
        <f t="shared" si="2"/>
        <v>110.31977142857147</v>
      </c>
      <c r="M24" s="51">
        <v>20</v>
      </c>
      <c r="N24" s="12">
        <f t="shared" si="3"/>
        <v>9.648389737514482E-3</v>
      </c>
      <c r="O24" s="54">
        <f>SUM($N$5:N24)</f>
        <v>0.91368974572233552</v>
      </c>
      <c r="P24" s="51" t="str">
        <f t="shared" si="9"/>
        <v>C</v>
      </c>
      <c r="Q24" s="42">
        <f t="shared" si="4"/>
        <v>2.6515151515151518</v>
      </c>
      <c r="R24" s="8">
        <f t="shared" si="5"/>
        <v>1.8327272727272706E-2</v>
      </c>
      <c r="S24" s="42">
        <f t="shared" si="6"/>
        <v>292.51454545454556</v>
      </c>
      <c r="T24" s="51">
        <f t="shared" si="10"/>
        <v>30</v>
      </c>
      <c r="U24" s="51">
        <v>3</v>
      </c>
      <c r="V24" s="51">
        <f t="shared" si="11"/>
        <v>33</v>
      </c>
      <c r="W24" s="42">
        <f t="shared" si="12"/>
        <v>87.500000000000014</v>
      </c>
      <c r="X24" s="55">
        <f t="shared" si="13"/>
        <v>87.500000000000014</v>
      </c>
      <c r="Y24" s="55">
        <f t="shared" si="7"/>
        <v>0.60479999999999923</v>
      </c>
      <c r="Z24" s="12">
        <f t="shared" si="8"/>
        <v>0</v>
      </c>
      <c r="AA24" s="87" t="str">
        <f t="shared" si="14"/>
        <v>VERY LOW-ORDER URGENTLY</v>
      </c>
      <c r="AB24" s="336">
        <f t="shared" si="15"/>
        <v>9652.980000000005</v>
      </c>
      <c r="AD24" s="31"/>
      <c r="AF24"/>
      <c r="AG24" s="341" t="s">
        <v>526</v>
      </c>
      <c r="AH24" s="341" t="s">
        <v>538</v>
      </c>
      <c r="AI24" s="82">
        <v>1.140542878787878</v>
      </c>
      <c r="AJ24" s="83">
        <v>66.196969696969703</v>
      </c>
      <c r="AK24" s="353">
        <v>447.70428015564204</v>
      </c>
      <c r="AL24" s="353">
        <v>29636.666666666672</v>
      </c>
    </row>
    <row r="25" spans="1:39" ht="15" thickBot="1">
      <c r="A25" s="153" t="s">
        <v>4</v>
      </c>
      <c r="B25" s="56" t="s">
        <v>59</v>
      </c>
      <c r="C25" s="51" t="s">
        <v>397</v>
      </c>
      <c r="D25" s="234" t="s">
        <v>23</v>
      </c>
      <c r="E25" s="177" t="s">
        <v>24</v>
      </c>
      <c r="F25" s="152">
        <v>0.38555999999999951</v>
      </c>
      <c r="G25" s="55">
        <v>30.666666666666668</v>
      </c>
      <c r="H25" s="6">
        <v>17643.886666666665</v>
      </c>
      <c r="I25" s="346">
        <v>207</v>
      </c>
      <c r="J25" s="345">
        <v>2.0152800000000002</v>
      </c>
      <c r="K25" s="6">
        <f t="shared" si="1"/>
        <v>119096.23499999999</v>
      </c>
      <c r="L25" s="42">
        <f t="shared" si="2"/>
        <v>575.34413043478253</v>
      </c>
      <c r="M25" s="51">
        <v>6</v>
      </c>
      <c r="N25" s="12">
        <f t="shared" si="3"/>
        <v>9.2262726864982235E-3</v>
      </c>
      <c r="O25" s="54">
        <f>SUM($N$5:N25)</f>
        <v>0.92291601840883375</v>
      </c>
      <c r="P25" s="51" t="str">
        <f t="shared" si="9"/>
        <v>C</v>
      </c>
      <c r="Q25" s="42">
        <f t="shared" si="4"/>
        <v>1.393939393939394</v>
      </c>
      <c r="R25" s="8">
        <f t="shared" si="5"/>
        <v>1.7525454545454525E-2</v>
      </c>
      <c r="S25" s="42">
        <f t="shared" si="6"/>
        <v>801.99484848484838</v>
      </c>
      <c r="T25" s="51">
        <f t="shared" si="10"/>
        <v>30</v>
      </c>
      <c r="U25" s="51">
        <v>3</v>
      </c>
      <c r="V25" s="51">
        <f t="shared" si="11"/>
        <v>33</v>
      </c>
      <c r="W25" s="42">
        <f t="shared" si="12"/>
        <v>46</v>
      </c>
      <c r="X25" s="55">
        <f t="shared" si="13"/>
        <v>0</v>
      </c>
      <c r="Y25" s="55">
        <f t="shared" si="7"/>
        <v>0</v>
      </c>
      <c r="Z25" s="12">
        <f t="shared" si="8"/>
        <v>4.5</v>
      </c>
      <c r="AA25" s="87" t="str">
        <f t="shared" si="14"/>
        <v>VERY HIGH-DON’T ORDER</v>
      </c>
      <c r="AB25" s="336">
        <f t="shared" si="15"/>
        <v>0</v>
      </c>
      <c r="AD25" s="31"/>
      <c r="AF25"/>
      <c r="AG25" s="341" t="s">
        <v>184</v>
      </c>
      <c r="AH25" s="341" t="s">
        <v>467</v>
      </c>
      <c r="AI25" s="82">
        <v>1.0337931818181836</v>
      </c>
      <c r="AJ25" s="83">
        <v>62.590909090909086</v>
      </c>
      <c r="AK25" s="353">
        <v>463.92835390946328</v>
      </c>
      <c r="AL25" s="353">
        <v>29037.697424242313</v>
      </c>
    </row>
    <row r="26" spans="1:39" ht="15" thickBot="1">
      <c r="A26" s="153" t="s">
        <v>4</v>
      </c>
      <c r="B26" s="56" t="s">
        <v>193</v>
      </c>
      <c r="C26" s="51" t="s">
        <v>439</v>
      </c>
      <c r="D26" s="234" t="s">
        <v>23</v>
      </c>
      <c r="E26" s="177" t="s">
        <v>24</v>
      </c>
      <c r="F26" s="152">
        <v>0.33570000000000016</v>
      </c>
      <c r="G26" s="55">
        <v>31</v>
      </c>
      <c r="H26" s="6">
        <v>11731.659999999998</v>
      </c>
      <c r="I26" s="346">
        <v>52</v>
      </c>
      <c r="J26" s="345">
        <v>0.56655000000000011</v>
      </c>
      <c r="K26" s="6">
        <f t="shared" si="1"/>
        <v>19678.913548387092</v>
      </c>
      <c r="L26" s="42">
        <f t="shared" si="2"/>
        <v>378.44064516129026</v>
      </c>
      <c r="M26" s="51">
        <v>12</v>
      </c>
      <c r="N26" s="12">
        <f t="shared" si="3"/>
        <v>8.0331459198502413E-3</v>
      </c>
      <c r="O26" s="54">
        <f>SUM($N$5:N26)</f>
        <v>0.93094916432868402</v>
      </c>
      <c r="P26" s="51" t="str">
        <f t="shared" si="9"/>
        <v>C</v>
      </c>
      <c r="Q26" s="42">
        <f t="shared" si="4"/>
        <v>1.4090909090909092</v>
      </c>
      <c r="R26" s="8">
        <f t="shared" si="5"/>
        <v>1.5259090909090917E-2</v>
      </c>
      <c r="S26" s="42">
        <f t="shared" si="6"/>
        <v>533.25727272727261</v>
      </c>
      <c r="T26" s="51">
        <f t="shared" si="10"/>
        <v>30</v>
      </c>
      <c r="U26" s="51">
        <v>3</v>
      </c>
      <c r="V26" s="51">
        <f t="shared" si="11"/>
        <v>33</v>
      </c>
      <c r="W26" s="42">
        <f t="shared" si="12"/>
        <v>46.5</v>
      </c>
      <c r="X26" s="55">
        <f t="shared" si="13"/>
        <v>0</v>
      </c>
      <c r="Y26" s="55">
        <f t="shared" si="7"/>
        <v>0</v>
      </c>
      <c r="Z26" s="12">
        <f t="shared" si="8"/>
        <v>1.118279569892473</v>
      </c>
      <c r="AA26" s="87" t="str">
        <f t="shared" si="14"/>
        <v>HIGH-DON’T ORDER</v>
      </c>
      <c r="AB26" s="336">
        <f t="shared" si="15"/>
        <v>0</v>
      </c>
      <c r="AD26" s="31"/>
      <c r="AF26" s="341" t="s">
        <v>228</v>
      </c>
      <c r="AG26" s="341"/>
      <c r="AH26" s="341"/>
      <c r="AI26" s="82">
        <v>2.3093360606060616</v>
      </c>
      <c r="AJ26" s="83">
        <v>143.78787878787878</v>
      </c>
      <c r="AK26" s="353">
        <v>1181.6326340651053</v>
      </c>
      <c r="AL26" s="353">
        <v>62724.364090908988</v>
      </c>
    </row>
    <row r="27" spans="1:39" ht="15" thickBot="1">
      <c r="A27" s="153" t="s">
        <v>4</v>
      </c>
      <c r="B27" s="56" t="s">
        <v>47</v>
      </c>
      <c r="C27" s="51" t="s">
        <v>427</v>
      </c>
      <c r="D27" s="234" t="s">
        <v>29</v>
      </c>
      <c r="E27" s="177" t="s">
        <v>48</v>
      </c>
      <c r="F27" s="152">
        <v>0.28650000000000003</v>
      </c>
      <c r="G27" s="55">
        <v>12</v>
      </c>
      <c r="H27" s="6">
        <v>2551.3333333333335</v>
      </c>
      <c r="I27" s="346">
        <v>0</v>
      </c>
      <c r="J27" s="345">
        <v>0</v>
      </c>
      <c r="K27" s="6">
        <f t="shared" si="1"/>
        <v>0</v>
      </c>
      <c r="L27" s="42">
        <f t="shared" si="2"/>
        <v>212.61111111111111</v>
      </c>
      <c r="M27" s="51">
        <v>16</v>
      </c>
      <c r="N27" s="12">
        <f t="shared" si="3"/>
        <v>6.8558126483082909E-3</v>
      </c>
      <c r="O27" s="54">
        <f>SUM($N$5:N27)</f>
        <v>0.93780497697699228</v>
      </c>
      <c r="P27" s="51" t="str">
        <f t="shared" si="9"/>
        <v>C</v>
      </c>
      <c r="Q27" s="42">
        <f t="shared" si="4"/>
        <v>0.54545454545454541</v>
      </c>
      <c r="R27" s="8">
        <f t="shared" si="5"/>
        <v>1.3022727272727274E-2</v>
      </c>
      <c r="S27" s="42">
        <f t="shared" si="6"/>
        <v>115.96969696969698</v>
      </c>
      <c r="T27" s="51">
        <f t="shared" si="10"/>
        <v>30</v>
      </c>
      <c r="U27" s="51">
        <v>3</v>
      </c>
      <c r="V27" s="51">
        <f t="shared" si="11"/>
        <v>33</v>
      </c>
      <c r="W27" s="42">
        <f t="shared" si="12"/>
        <v>18</v>
      </c>
      <c r="X27" s="55">
        <f t="shared" si="13"/>
        <v>18</v>
      </c>
      <c r="Y27" s="55">
        <f t="shared" si="7"/>
        <v>0.42975000000000002</v>
      </c>
      <c r="Z27" s="12">
        <f t="shared" si="8"/>
        <v>0</v>
      </c>
      <c r="AA27" s="87" t="str">
        <f t="shared" si="14"/>
        <v>VERY LOW-ORDER URGENTLY</v>
      </c>
      <c r="AB27" s="336">
        <f t="shared" si="15"/>
        <v>3827</v>
      </c>
      <c r="AD27" s="31"/>
      <c r="AF27" s="341" t="s">
        <v>58</v>
      </c>
      <c r="AG27" s="341" t="s">
        <v>60</v>
      </c>
      <c r="AH27" s="341" t="s">
        <v>399</v>
      </c>
      <c r="AI27" s="82">
        <v>0.13250000000000006</v>
      </c>
      <c r="AJ27" s="83">
        <v>26.500000000000007</v>
      </c>
      <c r="AK27" s="353">
        <v>79.243697478991578</v>
      </c>
      <c r="AL27" s="353">
        <v>2099.9579831932774</v>
      </c>
    </row>
    <row r="28" spans="1:39" ht="15" thickBot="1">
      <c r="A28" s="153" t="s">
        <v>4</v>
      </c>
      <c r="B28" s="56" t="s">
        <v>75</v>
      </c>
      <c r="C28" s="51" t="s">
        <v>435</v>
      </c>
      <c r="D28" s="234" t="s">
        <v>29</v>
      </c>
      <c r="E28" s="177" t="s">
        <v>42</v>
      </c>
      <c r="F28" s="152">
        <v>0.27810000000000046</v>
      </c>
      <c r="G28" s="55">
        <v>11.666666666666668</v>
      </c>
      <c r="H28" s="6">
        <v>2516.2833333333338</v>
      </c>
      <c r="I28" s="346">
        <v>32</v>
      </c>
      <c r="J28" s="345">
        <v>0.58229999999999993</v>
      </c>
      <c r="K28" s="6">
        <f t="shared" si="1"/>
        <v>6901.8057142857151</v>
      </c>
      <c r="L28" s="42">
        <f t="shared" si="2"/>
        <v>215.6814285714286</v>
      </c>
      <c r="M28" s="51">
        <v>20</v>
      </c>
      <c r="N28" s="12">
        <f t="shared" si="3"/>
        <v>6.6548045287767484E-3</v>
      </c>
      <c r="O28" s="54">
        <f>SUM($N$5:N28)</f>
        <v>0.94445978150576904</v>
      </c>
      <c r="P28" s="51" t="str">
        <f t="shared" si="9"/>
        <v>C</v>
      </c>
      <c r="Q28" s="42">
        <f t="shared" si="4"/>
        <v>0.53030303030303039</v>
      </c>
      <c r="R28" s="8">
        <f t="shared" si="5"/>
        <v>1.2640909090909112E-2</v>
      </c>
      <c r="S28" s="42">
        <f t="shared" si="6"/>
        <v>114.37651515151516</v>
      </c>
      <c r="T28" s="51">
        <f t="shared" si="10"/>
        <v>30</v>
      </c>
      <c r="U28" s="51">
        <v>3</v>
      </c>
      <c r="V28" s="51">
        <f t="shared" si="11"/>
        <v>33</v>
      </c>
      <c r="W28" s="42">
        <f t="shared" si="12"/>
        <v>17.500000000000004</v>
      </c>
      <c r="X28" s="55">
        <f t="shared" si="13"/>
        <v>0</v>
      </c>
      <c r="Y28" s="55">
        <f t="shared" si="7"/>
        <v>0</v>
      </c>
      <c r="Z28" s="12">
        <f t="shared" si="8"/>
        <v>1.8285714285714283</v>
      </c>
      <c r="AA28" s="87" t="str">
        <f t="shared" si="14"/>
        <v>HIGH-DON’T ORDER</v>
      </c>
      <c r="AB28" s="336">
        <f t="shared" si="15"/>
        <v>0</v>
      </c>
      <c r="AD28" s="31"/>
      <c r="AF28"/>
      <c r="AG28" s="341" t="s">
        <v>61</v>
      </c>
      <c r="AH28" s="341" t="s">
        <v>442</v>
      </c>
      <c r="AI28" s="82">
        <v>0.1696</v>
      </c>
      <c r="AJ28" s="83">
        <v>13</v>
      </c>
      <c r="AK28" s="353">
        <v>236.46153846153848</v>
      </c>
      <c r="AL28" s="353">
        <v>3074.0000000000005</v>
      </c>
    </row>
    <row r="29" spans="1:39" ht="15" thickBot="1">
      <c r="A29" s="153" t="s">
        <v>4</v>
      </c>
      <c r="B29" s="56" t="s">
        <v>96</v>
      </c>
      <c r="C29" s="51" t="s">
        <v>387</v>
      </c>
      <c r="D29" s="234" t="s">
        <v>23</v>
      </c>
      <c r="E29" s="177" t="s">
        <v>24</v>
      </c>
      <c r="F29" s="152">
        <v>0.22505999999999976</v>
      </c>
      <c r="G29" s="55">
        <v>42.666666666666671</v>
      </c>
      <c r="H29" s="6">
        <v>10239.536666666667</v>
      </c>
      <c r="I29" s="346">
        <v>184</v>
      </c>
      <c r="J29" s="345">
        <v>0.79812000000000016</v>
      </c>
      <c r="K29" s="6">
        <f t="shared" si="1"/>
        <v>44158.001874999994</v>
      </c>
      <c r="L29" s="42">
        <f t="shared" si="2"/>
        <v>239.98914062499998</v>
      </c>
      <c r="M29" s="51">
        <v>6</v>
      </c>
      <c r="N29" s="12">
        <f t="shared" si="3"/>
        <v>5.3855818311632185E-3</v>
      </c>
      <c r="O29" s="54">
        <f>SUM($N$5:N29)</f>
        <v>0.94984536333693226</v>
      </c>
      <c r="P29" s="51" t="str">
        <f t="shared" si="9"/>
        <v>C</v>
      </c>
      <c r="Q29" s="42">
        <f t="shared" si="4"/>
        <v>1.9393939393939397</v>
      </c>
      <c r="R29" s="8">
        <f t="shared" si="5"/>
        <v>1.0229999999999989E-2</v>
      </c>
      <c r="S29" s="42">
        <f t="shared" si="6"/>
        <v>465.43348484848485</v>
      </c>
      <c r="T29" s="51">
        <f t="shared" si="10"/>
        <v>30</v>
      </c>
      <c r="U29" s="51">
        <v>3</v>
      </c>
      <c r="V29" s="51">
        <f t="shared" si="11"/>
        <v>33</v>
      </c>
      <c r="W29" s="42">
        <f t="shared" si="12"/>
        <v>64.000000000000014</v>
      </c>
      <c r="X29" s="55">
        <f t="shared" si="13"/>
        <v>0</v>
      </c>
      <c r="Y29" s="55">
        <f t="shared" si="7"/>
        <v>0</v>
      </c>
      <c r="Z29" s="12">
        <f t="shared" si="8"/>
        <v>2.8749999999999996</v>
      </c>
      <c r="AA29" s="87" t="str">
        <f t="shared" si="14"/>
        <v>VERY HIGH-DON’T ORDER</v>
      </c>
      <c r="AB29" s="336">
        <f t="shared" si="15"/>
        <v>0</v>
      </c>
      <c r="AD29" s="31"/>
      <c r="AF29"/>
      <c r="AG29" s="341" t="s">
        <v>65</v>
      </c>
      <c r="AH29" s="341" t="s">
        <v>446</v>
      </c>
      <c r="AI29" s="82">
        <v>0.12149999999999998</v>
      </c>
      <c r="AJ29" s="83">
        <v>8.0000000000000018</v>
      </c>
      <c r="AK29" s="353">
        <v>260.28749999999997</v>
      </c>
      <c r="AL29" s="353">
        <v>2082.3000000000002</v>
      </c>
    </row>
    <row r="30" spans="1:39" ht="15" thickBot="1">
      <c r="A30" s="153" t="s">
        <v>4</v>
      </c>
      <c r="B30" s="56" t="s">
        <v>100</v>
      </c>
      <c r="C30" s="51" t="s">
        <v>392</v>
      </c>
      <c r="D30" s="234" t="s">
        <v>52</v>
      </c>
      <c r="E30" s="177" t="s">
        <v>24</v>
      </c>
      <c r="F30" s="152">
        <v>0.22442666666666661</v>
      </c>
      <c r="G30" s="55">
        <v>6.666666666666667</v>
      </c>
      <c r="H30" s="6">
        <v>6290.25</v>
      </c>
      <c r="I30" s="346">
        <v>0</v>
      </c>
      <c r="J30" s="345">
        <v>0</v>
      </c>
      <c r="K30" s="6">
        <f t="shared" si="1"/>
        <v>0</v>
      </c>
      <c r="L30" s="42">
        <f t="shared" si="2"/>
        <v>943.53749999999991</v>
      </c>
      <c r="M30" s="51">
        <v>24</v>
      </c>
      <c r="N30" s="12">
        <f t="shared" si="3"/>
        <v>5.3704264570715579E-3</v>
      </c>
      <c r="O30" s="54">
        <f>SUM($N$5:N30)</f>
        <v>0.95521578979400379</v>
      </c>
      <c r="P30" s="51" t="str">
        <f t="shared" si="9"/>
        <v>C</v>
      </c>
      <c r="Q30" s="42">
        <f t="shared" si="4"/>
        <v>0.30303030303030304</v>
      </c>
      <c r="R30" s="8">
        <f t="shared" si="5"/>
        <v>1.0201212121212118E-2</v>
      </c>
      <c r="S30" s="42">
        <f t="shared" si="6"/>
        <v>285.92045454545456</v>
      </c>
      <c r="T30" s="51">
        <f t="shared" si="10"/>
        <v>30</v>
      </c>
      <c r="U30" s="51">
        <v>3</v>
      </c>
      <c r="V30" s="51">
        <f t="shared" si="11"/>
        <v>33</v>
      </c>
      <c r="W30" s="42">
        <f t="shared" si="12"/>
        <v>10</v>
      </c>
      <c r="X30" s="55">
        <f t="shared" si="13"/>
        <v>10</v>
      </c>
      <c r="Y30" s="55">
        <f t="shared" si="7"/>
        <v>0.33663999999999988</v>
      </c>
      <c r="Z30" s="12">
        <f t="shared" si="8"/>
        <v>0</v>
      </c>
      <c r="AA30" s="87" t="str">
        <f t="shared" si="14"/>
        <v>VERY LOW-ORDER URGENTLY</v>
      </c>
      <c r="AB30" s="336">
        <f t="shared" si="15"/>
        <v>9435.375</v>
      </c>
      <c r="AD30" s="31"/>
      <c r="AF30"/>
      <c r="AG30" s="341" t="s">
        <v>57</v>
      </c>
      <c r="AH30" s="341" t="s">
        <v>438</v>
      </c>
      <c r="AI30" s="82">
        <v>0.2516000000000001</v>
      </c>
      <c r="AJ30" s="83">
        <v>12.499999999999998</v>
      </c>
      <c r="AK30" s="353">
        <v>340.2240000000001</v>
      </c>
      <c r="AL30" s="353">
        <v>4252.8000000000011</v>
      </c>
    </row>
    <row r="31" spans="1:39" ht="15" thickBot="1">
      <c r="A31" s="153" t="s">
        <v>4</v>
      </c>
      <c r="B31" s="56" t="s">
        <v>60</v>
      </c>
      <c r="C31" s="51" t="s">
        <v>399</v>
      </c>
      <c r="D31" s="234" t="s">
        <v>58</v>
      </c>
      <c r="E31" s="177" t="s">
        <v>27</v>
      </c>
      <c r="F31" s="152">
        <v>0.19833333333333342</v>
      </c>
      <c r="G31" s="55">
        <v>39.666666666666671</v>
      </c>
      <c r="H31" s="6">
        <v>3143.333333333333</v>
      </c>
      <c r="I31" s="346">
        <v>33</v>
      </c>
      <c r="J31" s="345">
        <v>0.16500000000000001</v>
      </c>
      <c r="K31" s="6">
        <f t="shared" si="1"/>
        <v>2615.0420168067221</v>
      </c>
      <c r="L31" s="42">
        <f t="shared" si="2"/>
        <v>79.243697478991578</v>
      </c>
      <c r="M31" s="51">
        <v>1</v>
      </c>
      <c r="N31" s="12">
        <f t="shared" si="3"/>
        <v>4.746025044494979E-3</v>
      </c>
      <c r="O31" s="54">
        <f>SUM($N$5:N31)</f>
        <v>0.95996181483849874</v>
      </c>
      <c r="P31" s="51" t="str">
        <f t="shared" si="9"/>
        <v>C</v>
      </c>
      <c r="Q31" s="42">
        <f t="shared" si="4"/>
        <v>1.8030303030303032</v>
      </c>
      <c r="R31" s="8">
        <f t="shared" si="5"/>
        <v>9.0151515151515194E-3</v>
      </c>
      <c r="S31" s="42">
        <f t="shared" si="6"/>
        <v>142.87878787878788</v>
      </c>
      <c r="T31" s="51">
        <f t="shared" si="10"/>
        <v>30</v>
      </c>
      <c r="U31" s="51">
        <v>3</v>
      </c>
      <c r="V31" s="51">
        <f t="shared" si="11"/>
        <v>33</v>
      </c>
      <c r="W31" s="42">
        <f t="shared" si="12"/>
        <v>59.500000000000007</v>
      </c>
      <c r="X31" s="55">
        <f t="shared" si="13"/>
        <v>26.500000000000007</v>
      </c>
      <c r="Y31" s="55">
        <f t="shared" si="7"/>
        <v>0.13250000000000006</v>
      </c>
      <c r="Z31" s="12">
        <f t="shared" si="8"/>
        <v>0.55462184873949572</v>
      </c>
      <c r="AA31" s="87" t="str">
        <f t="shared" si="14"/>
        <v>VERY LOW-ORDER URGENTLY</v>
      </c>
      <c r="AB31" s="336">
        <f t="shared" si="15"/>
        <v>2099.9579831932774</v>
      </c>
      <c r="AD31" s="31"/>
      <c r="AF31" s="341" t="s">
        <v>227</v>
      </c>
      <c r="AG31" s="341"/>
      <c r="AH31" s="341"/>
      <c r="AI31" s="82">
        <v>0.67520000000000013</v>
      </c>
      <c r="AJ31" s="83">
        <v>60.000000000000007</v>
      </c>
      <c r="AK31" s="353">
        <v>916.21673594053027</v>
      </c>
      <c r="AL31" s="353">
        <v>11509.057983193279</v>
      </c>
    </row>
    <row r="32" spans="1:39" ht="15" thickBot="1">
      <c r="A32" s="153" t="s">
        <v>4</v>
      </c>
      <c r="B32" s="56" t="s">
        <v>178</v>
      </c>
      <c r="C32" s="51" t="s">
        <v>474</v>
      </c>
      <c r="D32" s="234" t="s">
        <v>29</v>
      </c>
      <c r="E32" s="177" t="s">
        <v>34</v>
      </c>
      <c r="F32" s="152">
        <v>0.19800000000000018</v>
      </c>
      <c r="G32" s="55">
        <v>9.3333333333333321</v>
      </c>
      <c r="H32" s="6">
        <v>1430</v>
      </c>
      <c r="I32" s="346">
        <v>0</v>
      </c>
      <c r="J32" s="345">
        <v>0</v>
      </c>
      <c r="K32" s="6">
        <f t="shared" si="1"/>
        <v>0</v>
      </c>
      <c r="L32" s="42">
        <f t="shared" si="2"/>
        <v>153.21428571428572</v>
      </c>
      <c r="M32" s="51">
        <v>12</v>
      </c>
      <c r="N32" s="12">
        <f t="shared" si="3"/>
        <v>4.7380485318151569E-3</v>
      </c>
      <c r="O32" s="54">
        <f>SUM($N$5:N32)</f>
        <v>0.96469986337031388</v>
      </c>
      <c r="P32" s="51" t="str">
        <f t="shared" si="9"/>
        <v>C</v>
      </c>
      <c r="Q32" s="42">
        <f t="shared" si="4"/>
        <v>0.4242424242424242</v>
      </c>
      <c r="R32" s="8">
        <f t="shared" si="5"/>
        <v>9.000000000000008E-3</v>
      </c>
      <c r="S32" s="42">
        <f t="shared" si="6"/>
        <v>65</v>
      </c>
      <c r="T32" s="51">
        <f t="shared" si="10"/>
        <v>30</v>
      </c>
      <c r="U32" s="51">
        <v>3</v>
      </c>
      <c r="V32" s="51">
        <f t="shared" si="11"/>
        <v>33</v>
      </c>
      <c r="W32" s="42">
        <f t="shared" si="12"/>
        <v>13.999999999999998</v>
      </c>
      <c r="X32" s="55">
        <f t="shared" si="13"/>
        <v>13.999999999999998</v>
      </c>
      <c r="Y32" s="55">
        <f t="shared" si="7"/>
        <v>0.29700000000000026</v>
      </c>
      <c r="Z32" s="12">
        <f t="shared" si="8"/>
        <v>0</v>
      </c>
      <c r="AA32" s="87" t="str">
        <f t="shared" si="14"/>
        <v>VERY LOW-ORDER URGENTLY</v>
      </c>
      <c r="AB32" s="336">
        <f t="shared" si="15"/>
        <v>2145</v>
      </c>
      <c r="AD32" s="31"/>
      <c r="AF32" s="341" t="s">
        <v>29</v>
      </c>
      <c r="AG32" s="341" t="s">
        <v>49</v>
      </c>
      <c r="AH32" s="341" t="s">
        <v>447</v>
      </c>
      <c r="AI32" s="82">
        <v>0.85881417112299541</v>
      </c>
      <c r="AJ32" s="83">
        <v>24.909090909090907</v>
      </c>
      <c r="AK32" s="353">
        <v>426.59313725490199</v>
      </c>
      <c r="AL32" s="353">
        <v>10626.047237076649</v>
      </c>
    </row>
    <row r="33" spans="1:38" ht="15" thickBot="1">
      <c r="A33" s="153" t="s">
        <v>4</v>
      </c>
      <c r="B33" s="56" t="s">
        <v>70</v>
      </c>
      <c r="C33" s="51" t="s">
        <v>533</v>
      </c>
      <c r="D33" s="234" t="s">
        <v>58</v>
      </c>
      <c r="E33" s="177" t="s">
        <v>27</v>
      </c>
      <c r="F33" s="152">
        <v>0.17700000000000007</v>
      </c>
      <c r="G33" s="55">
        <v>59</v>
      </c>
      <c r="H33" s="6">
        <v>3751</v>
      </c>
      <c r="I33" s="346">
        <v>130</v>
      </c>
      <c r="J33" s="345">
        <v>0.39</v>
      </c>
      <c r="K33" s="6">
        <f t="shared" si="1"/>
        <v>8264.9152542372885</v>
      </c>
      <c r="L33" s="42">
        <f t="shared" si="2"/>
        <v>63.576271186440678</v>
      </c>
      <c r="M33" s="51">
        <v>36</v>
      </c>
      <c r="N33" s="12">
        <f t="shared" si="3"/>
        <v>4.2355282329862749E-3</v>
      </c>
      <c r="O33" s="54">
        <f>SUM($N$5:N33)</f>
        <v>0.96893539160330011</v>
      </c>
      <c r="P33" s="51" t="str">
        <f t="shared" si="9"/>
        <v>C</v>
      </c>
      <c r="Q33" s="42">
        <f t="shared" si="4"/>
        <v>2.6818181818181817</v>
      </c>
      <c r="R33" s="8">
        <f t="shared" si="5"/>
        <v>8.0454545454545483E-3</v>
      </c>
      <c r="S33" s="42">
        <f t="shared" si="6"/>
        <v>170.5</v>
      </c>
      <c r="T33" s="51">
        <f t="shared" si="10"/>
        <v>30</v>
      </c>
      <c r="U33" s="51">
        <v>3</v>
      </c>
      <c r="V33" s="51">
        <f t="shared" si="11"/>
        <v>33</v>
      </c>
      <c r="W33" s="42">
        <f t="shared" si="12"/>
        <v>88.5</v>
      </c>
      <c r="X33" s="55">
        <f t="shared" si="13"/>
        <v>0</v>
      </c>
      <c r="Y33" s="55">
        <f t="shared" si="7"/>
        <v>0</v>
      </c>
      <c r="Z33" s="12">
        <f t="shared" si="8"/>
        <v>1.4689265536723164</v>
      </c>
      <c r="AA33" s="87" t="str">
        <f t="shared" si="14"/>
        <v>HIGH-DON’T ORDER</v>
      </c>
      <c r="AB33" s="336">
        <f t="shared" si="15"/>
        <v>0</v>
      </c>
      <c r="AD33" s="31"/>
      <c r="AF33"/>
      <c r="AG33" s="341" t="s">
        <v>45</v>
      </c>
      <c r="AH33" s="341" t="s">
        <v>408</v>
      </c>
      <c r="AI33" s="82">
        <v>0.41698584905660502</v>
      </c>
      <c r="AJ33" s="83">
        <v>11.303030303030305</v>
      </c>
      <c r="AK33" s="353">
        <v>441.98113207547163</v>
      </c>
      <c r="AL33" s="353">
        <v>4995.726129216695</v>
      </c>
    </row>
    <row r="34" spans="1:38" ht="15" thickBot="1">
      <c r="A34" s="153" t="s">
        <v>4</v>
      </c>
      <c r="B34" s="56" t="s">
        <v>57</v>
      </c>
      <c r="C34" s="51" t="s">
        <v>438</v>
      </c>
      <c r="D34" s="234" t="s">
        <v>58</v>
      </c>
      <c r="E34" s="177" t="s">
        <v>27</v>
      </c>
      <c r="F34" s="152">
        <v>0.1677333333333334</v>
      </c>
      <c r="G34" s="55">
        <v>8.3333333333333321</v>
      </c>
      <c r="H34" s="6">
        <v>2835.2000000000003</v>
      </c>
      <c r="I34" s="346">
        <v>0</v>
      </c>
      <c r="J34" s="345">
        <v>0</v>
      </c>
      <c r="K34" s="6">
        <f t="shared" si="1"/>
        <v>0</v>
      </c>
      <c r="L34" s="42">
        <f t="shared" si="2"/>
        <v>340.2240000000001</v>
      </c>
      <c r="M34" s="51">
        <v>48</v>
      </c>
      <c r="N34" s="12">
        <f t="shared" si="3"/>
        <v>4.0137811804871817E-3</v>
      </c>
      <c r="O34" s="54">
        <f>SUM($N$5:N34)</f>
        <v>0.97294917278378734</v>
      </c>
      <c r="P34" s="51" t="str">
        <f t="shared" si="9"/>
        <v>C</v>
      </c>
      <c r="Q34" s="42">
        <f t="shared" si="4"/>
        <v>0.37878787878787873</v>
      </c>
      <c r="R34" s="8">
        <f t="shared" si="5"/>
        <v>7.6242424242424275E-3</v>
      </c>
      <c r="S34" s="42">
        <f t="shared" si="6"/>
        <v>128.87272727272727</v>
      </c>
      <c r="T34" s="51">
        <f t="shared" si="10"/>
        <v>30</v>
      </c>
      <c r="U34" s="51">
        <v>3</v>
      </c>
      <c r="V34" s="51">
        <f t="shared" si="11"/>
        <v>33</v>
      </c>
      <c r="W34" s="42">
        <f t="shared" si="12"/>
        <v>12.499999999999998</v>
      </c>
      <c r="X34" s="55">
        <f t="shared" si="13"/>
        <v>12.499999999999998</v>
      </c>
      <c r="Y34" s="55">
        <f t="shared" si="7"/>
        <v>0.2516000000000001</v>
      </c>
      <c r="Z34" s="12">
        <f t="shared" si="8"/>
        <v>0</v>
      </c>
      <c r="AA34" s="87" t="str">
        <f t="shared" si="14"/>
        <v>VERY LOW-ORDER URGENTLY</v>
      </c>
      <c r="AB34" s="336">
        <f t="shared" si="15"/>
        <v>4252.8000000000011</v>
      </c>
      <c r="AD34" s="31"/>
      <c r="AF34"/>
      <c r="AG34" s="341" t="s">
        <v>47</v>
      </c>
      <c r="AH34" s="341" t="s">
        <v>427</v>
      </c>
      <c r="AI34" s="82">
        <v>0.42975000000000002</v>
      </c>
      <c r="AJ34" s="83">
        <v>18</v>
      </c>
      <c r="AK34" s="353">
        <v>212.61111111111111</v>
      </c>
      <c r="AL34" s="353">
        <v>3827</v>
      </c>
    </row>
    <row r="35" spans="1:38" ht="15" thickBot="1">
      <c r="A35" s="153" t="s">
        <v>4</v>
      </c>
      <c r="B35" s="56" t="s">
        <v>50</v>
      </c>
      <c r="C35" s="51" t="s">
        <v>395</v>
      </c>
      <c r="D35" s="234" t="s">
        <v>29</v>
      </c>
      <c r="E35" s="177" t="s">
        <v>30</v>
      </c>
      <c r="F35" s="152">
        <v>0.15000000000000005</v>
      </c>
      <c r="G35" s="55">
        <v>6</v>
      </c>
      <c r="H35" s="6">
        <v>1402.6666666666667</v>
      </c>
      <c r="I35" s="346">
        <v>0</v>
      </c>
      <c r="J35" s="345">
        <v>0</v>
      </c>
      <c r="K35" s="6">
        <f t="shared" si="1"/>
        <v>0</v>
      </c>
      <c r="L35" s="42">
        <f t="shared" si="2"/>
        <v>233.7777777777778</v>
      </c>
      <c r="M35" s="51">
        <v>1</v>
      </c>
      <c r="N35" s="12">
        <f t="shared" si="3"/>
        <v>3.5894307059205718E-3</v>
      </c>
      <c r="O35" s="54">
        <f>SUM($N$5:N35)</f>
        <v>0.97653860348970789</v>
      </c>
      <c r="P35" s="51" t="str">
        <f t="shared" si="9"/>
        <v>C</v>
      </c>
      <c r="Q35" s="42">
        <f t="shared" si="4"/>
        <v>0.27272727272727271</v>
      </c>
      <c r="R35" s="8">
        <f t="shared" si="5"/>
        <v>6.8181818181818205E-3</v>
      </c>
      <c r="S35" s="42">
        <f t="shared" si="6"/>
        <v>63.757575757575758</v>
      </c>
      <c r="T35" s="51">
        <f t="shared" si="10"/>
        <v>30</v>
      </c>
      <c r="U35" s="51">
        <v>3</v>
      </c>
      <c r="V35" s="51">
        <f t="shared" si="11"/>
        <v>33</v>
      </c>
      <c r="W35" s="42">
        <f t="shared" si="12"/>
        <v>9</v>
      </c>
      <c r="X35" s="55">
        <f t="shared" si="13"/>
        <v>9</v>
      </c>
      <c r="Y35" s="55">
        <f t="shared" si="7"/>
        <v>0.22500000000000009</v>
      </c>
      <c r="Z35" s="12">
        <f t="shared" si="8"/>
        <v>0</v>
      </c>
      <c r="AA35" s="87" t="str">
        <f t="shared" si="14"/>
        <v>VERY LOW-ORDER URGENTLY</v>
      </c>
      <c r="AB35" s="336">
        <f t="shared" si="15"/>
        <v>2104</v>
      </c>
      <c r="AD35" s="31"/>
      <c r="AF35"/>
      <c r="AG35" s="341" t="s">
        <v>50</v>
      </c>
      <c r="AH35" s="341" t="s">
        <v>395</v>
      </c>
      <c r="AI35" s="82">
        <v>0.22500000000000009</v>
      </c>
      <c r="AJ35" s="83">
        <v>9</v>
      </c>
      <c r="AK35" s="353">
        <v>233.7777777777778</v>
      </c>
      <c r="AL35" s="353">
        <v>2104</v>
      </c>
    </row>
    <row r="36" spans="1:38" ht="15" thickBot="1">
      <c r="A36" s="153" t="s">
        <v>4</v>
      </c>
      <c r="B36" s="56" t="s">
        <v>72</v>
      </c>
      <c r="C36" s="51" t="s">
        <v>443</v>
      </c>
      <c r="D36" s="234" t="s">
        <v>26</v>
      </c>
      <c r="E36" s="177" t="s">
        <v>69</v>
      </c>
      <c r="F36" s="152">
        <v>0.12360000000000011</v>
      </c>
      <c r="G36" s="55">
        <v>22</v>
      </c>
      <c r="H36" s="6">
        <v>2830.6</v>
      </c>
      <c r="I36" s="346">
        <v>0</v>
      </c>
      <c r="J36" s="345">
        <v>0</v>
      </c>
      <c r="K36" s="6">
        <f t="shared" si="1"/>
        <v>0</v>
      </c>
      <c r="L36" s="42">
        <f t="shared" si="2"/>
        <v>128.66363636363636</v>
      </c>
      <c r="M36" s="51">
        <v>4</v>
      </c>
      <c r="N36" s="12">
        <f t="shared" si="3"/>
        <v>2.9576909016785528E-3</v>
      </c>
      <c r="O36" s="54">
        <f>SUM($N$5:N36)</f>
        <v>0.97949629439138641</v>
      </c>
      <c r="P36" s="51" t="str">
        <f t="shared" si="9"/>
        <v>C</v>
      </c>
      <c r="Q36" s="42">
        <f t="shared" si="4"/>
        <v>1</v>
      </c>
      <c r="R36" s="8">
        <f t="shared" si="5"/>
        <v>5.6181818181818234E-3</v>
      </c>
      <c r="S36" s="42">
        <f t="shared" si="6"/>
        <v>128.66363636363636</v>
      </c>
      <c r="T36" s="51">
        <f t="shared" si="10"/>
        <v>30</v>
      </c>
      <c r="U36" s="51">
        <v>3</v>
      </c>
      <c r="V36" s="51">
        <f t="shared" si="11"/>
        <v>33</v>
      </c>
      <c r="W36" s="42">
        <f t="shared" si="12"/>
        <v>33</v>
      </c>
      <c r="X36" s="55">
        <f t="shared" si="13"/>
        <v>33</v>
      </c>
      <c r="Y36" s="55">
        <f t="shared" si="7"/>
        <v>0.18540000000000015</v>
      </c>
      <c r="Z36" s="12">
        <f t="shared" si="8"/>
        <v>0</v>
      </c>
      <c r="AA36" s="87" t="str">
        <f t="shared" si="14"/>
        <v>VERY LOW-ORDER URGENTLY</v>
      </c>
      <c r="AB36" s="336">
        <f t="shared" si="15"/>
        <v>4245.8999999999996</v>
      </c>
      <c r="AD36" s="31"/>
      <c r="AF36"/>
      <c r="AG36" s="341" t="s">
        <v>178</v>
      </c>
      <c r="AH36" s="341" t="s">
        <v>474</v>
      </c>
      <c r="AI36" s="82">
        <v>0.29700000000000026</v>
      </c>
      <c r="AJ36" s="83">
        <v>13.999999999999998</v>
      </c>
      <c r="AK36" s="353">
        <v>153.21428571428572</v>
      </c>
      <c r="AL36" s="353">
        <v>2145</v>
      </c>
    </row>
    <row r="37" spans="1:38" ht="15" thickBot="1">
      <c r="A37" s="153" t="s">
        <v>4</v>
      </c>
      <c r="B37" s="56" t="s">
        <v>522</v>
      </c>
      <c r="C37" s="51" t="s">
        <v>534</v>
      </c>
      <c r="D37" s="234" t="s">
        <v>58</v>
      </c>
      <c r="E37" s="177" t="s">
        <v>37</v>
      </c>
      <c r="F37" s="152">
        <v>0.11418333333333336</v>
      </c>
      <c r="G37" s="55">
        <v>5.666666666666667</v>
      </c>
      <c r="H37" s="6">
        <v>1466.1</v>
      </c>
      <c r="I37" s="346">
        <v>68</v>
      </c>
      <c r="J37" s="345">
        <v>0.57799999999999996</v>
      </c>
      <c r="K37" s="6">
        <f t="shared" ref="K37:K47" si="16">L37*I37</f>
        <v>17593.199999999997</v>
      </c>
      <c r="L37" s="42">
        <f t="shared" ref="L37:L47" si="17">H37/G37</f>
        <v>258.72352941176467</v>
      </c>
      <c r="M37" s="51">
        <v>40</v>
      </c>
      <c r="N37" s="12">
        <f t="shared" ref="N37:N47" si="18">F37/$F$1</f>
        <v>2.7323544184735373E-3</v>
      </c>
      <c r="O37" s="54">
        <f>SUM($N$5:N37)</f>
        <v>0.98222864880985994</v>
      </c>
      <c r="P37" s="51" t="str">
        <f t="shared" si="9"/>
        <v>C</v>
      </c>
      <c r="Q37" s="42">
        <f t="shared" ref="Q37:Q47" si="19">G37/22</f>
        <v>0.25757575757575757</v>
      </c>
      <c r="R37" s="8">
        <f t="shared" ref="R37:R47" si="20">F37/22</f>
        <v>5.1901515151515165E-3</v>
      </c>
      <c r="S37" s="42">
        <f t="shared" ref="S37:S47" si="21">H37/22</f>
        <v>66.640909090909091</v>
      </c>
      <c r="T37" s="51">
        <f t="shared" si="10"/>
        <v>30</v>
      </c>
      <c r="U37" s="51">
        <v>3</v>
      </c>
      <c r="V37" s="51">
        <f t="shared" si="11"/>
        <v>33</v>
      </c>
      <c r="W37" s="42">
        <f t="shared" si="12"/>
        <v>8.5</v>
      </c>
      <c r="X37" s="55">
        <f t="shared" ref="X37:X47" si="22">IF(W37-I37&lt;=0,0,W37-I37)</f>
        <v>0</v>
      </c>
      <c r="Y37" s="55">
        <f t="shared" ref="Y37:Y47" si="23">X37/(G37/F37)</f>
        <v>0</v>
      </c>
      <c r="Z37" s="12">
        <f t="shared" ref="Z37:Z47" si="24">I37/W37</f>
        <v>8</v>
      </c>
      <c r="AA37" s="87" t="str">
        <f t="shared" si="14"/>
        <v>VERY HIGH-DON’T ORDER</v>
      </c>
      <c r="AB37" s="336">
        <f t="shared" si="15"/>
        <v>0</v>
      </c>
      <c r="AD37" s="31"/>
      <c r="AF37" s="341" t="s">
        <v>225</v>
      </c>
      <c r="AG37" s="341"/>
      <c r="AH37" s="341"/>
      <c r="AI37" s="82">
        <v>2.227550020179601</v>
      </c>
      <c r="AJ37" s="83">
        <v>77.212121212121204</v>
      </c>
      <c r="AK37" s="353">
        <v>1468.1774439335484</v>
      </c>
      <c r="AL37" s="353">
        <v>23697.773366293346</v>
      </c>
    </row>
    <row r="38" spans="1:38" ht="15" thickBot="1">
      <c r="A38" s="153" t="s">
        <v>4</v>
      </c>
      <c r="B38" s="56" t="s">
        <v>61</v>
      </c>
      <c r="C38" s="51" t="s">
        <v>442</v>
      </c>
      <c r="D38" s="234" t="s">
        <v>58</v>
      </c>
      <c r="E38" s="177" t="s">
        <v>27</v>
      </c>
      <c r="F38" s="152">
        <v>0.11306666666666666</v>
      </c>
      <c r="G38" s="55">
        <v>8.6666666666666661</v>
      </c>
      <c r="H38" s="6">
        <v>2049.3333333333335</v>
      </c>
      <c r="I38" s="346">
        <v>0</v>
      </c>
      <c r="J38" s="345">
        <v>0</v>
      </c>
      <c r="K38" s="6">
        <f t="shared" si="16"/>
        <v>0</v>
      </c>
      <c r="L38" s="42">
        <f t="shared" si="17"/>
        <v>236.46153846153848</v>
      </c>
      <c r="M38" s="51">
        <v>1</v>
      </c>
      <c r="N38" s="12">
        <f t="shared" si="18"/>
        <v>2.705633100996128E-3</v>
      </c>
      <c r="O38" s="54">
        <f>SUM($N$5:N38)</f>
        <v>0.98493428191085608</v>
      </c>
      <c r="P38" s="51" t="str">
        <f t="shared" si="9"/>
        <v>C</v>
      </c>
      <c r="Q38" s="42">
        <f t="shared" si="19"/>
        <v>0.39393939393939392</v>
      </c>
      <c r="R38" s="8">
        <f t="shared" si="20"/>
        <v>5.1393939393939393E-3</v>
      </c>
      <c r="S38" s="42">
        <f t="shared" si="21"/>
        <v>93.151515151515156</v>
      </c>
      <c r="T38" s="51">
        <f t="shared" si="10"/>
        <v>30</v>
      </c>
      <c r="U38" s="51">
        <v>3</v>
      </c>
      <c r="V38" s="51">
        <f t="shared" si="11"/>
        <v>33</v>
      </c>
      <c r="W38" s="42">
        <f t="shared" si="12"/>
        <v>13</v>
      </c>
      <c r="X38" s="55">
        <f t="shared" si="22"/>
        <v>13</v>
      </c>
      <c r="Y38" s="55">
        <f t="shared" si="23"/>
        <v>0.1696</v>
      </c>
      <c r="Z38" s="12">
        <f t="shared" si="24"/>
        <v>0</v>
      </c>
      <c r="AA38" s="87" t="str">
        <f t="shared" si="14"/>
        <v>VERY LOW-ORDER URGENTLY</v>
      </c>
      <c r="AB38" s="336">
        <f t="shared" si="15"/>
        <v>3074.0000000000005</v>
      </c>
      <c r="AD38" s="31"/>
      <c r="AF38" s="341" t="s">
        <v>26</v>
      </c>
      <c r="AG38" s="341" t="s">
        <v>103</v>
      </c>
      <c r="AH38" s="341" t="s">
        <v>381</v>
      </c>
      <c r="AI38" s="82">
        <v>2.3443636363636413</v>
      </c>
      <c r="AJ38" s="83">
        <v>320.15151515151513</v>
      </c>
      <c r="AK38" s="353">
        <v>121.78199716043542</v>
      </c>
      <c r="AL38" s="353">
        <v>38988.69090909091</v>
      </c>
    </row>
    <row r="39" spans="1:38" ht="15" thickBot="1">
      <c r="A39" s="153" t="s">
        <v>4</v>
      </c>
      <c r="B39" s="56" t="s">
        <v>99</v>
      </c>
      <c r="C39" s="51" t="s">
        <v>409</v>
      </c>
      <c r="D39" s="234" t="s">
        <v>23</v>
      </c>
      <c r="E39" s="177" t="s">
        <v>24</v>
      </c>
      <c r="F39" s="152">
        <v>9.0720000000000023E-2</v>
      </c>
      <c r="G39" s="55">
        <v>28</v>
      </c>
      <c r="H39" s="6">
        <v>4480</v>
      </c>
      <c r="I39" s="346">
        <v>205</v>
      </c>
      <c r="J39" s="345">
        <v>0.66583999999999999</v>
      </c>
      <c r="K39" s="6">
        <f t="shared" si="16"/>
        <v>32800</v>
      </c>
      <c r="L39" s="42">
        <f t="shared" si="17"/>
        <v>160</v>
      </c>
      <c r="M39" s="51">
        <v>12</v>
      </c>
      <c r="N39" s="12">
        <f t="shared" si="18"/>
        <v>2.1708876909407615E-3</v>
      </c>
      <c r="O39" s="54">
        <f>SUM($N$5:N39)</f>
        <v>0.98710516960179684</v>
      </c>
      <c r="P39" s="51" t="str">
        <f t="shared" si="9"/>
        <v>C</v>
      </c>
      <c r="Q39" s="42">
        <f t="shared" si="19"/>
        <v>1.2727272727272727</v>
      </c>
      <c r="R39" s="8">
        <f t="shared" si="20"/>
        <v>4.1236363636363649E-3</v>
      </c>
      <c r="S39" s="42">
        <f t="shared" si="21"/>
        <v>203.63636363636363</v>
      </c>
      <c r="T39" s="51">
        <f t="shared" si="10"/>
        <v>30</v>
      </c>
      <c r="U39" s="51">
        <v>3</v>
      </c>
      <c r="V39" s="51">
        <f t="shared" si="11"/>
        <v>33</v>
      </c>
      <c r="W39" s="42">
        <f t="shared" si="12"/>
        <v>42</v>
      </c>
      <c r="X39" s="55">
        <f t="shared" si="22"/>
        <v>0</v>
      </c>
      <c r="Y39" s="55">
        <f t="shared" si="23"/>
        <v>0</v>
      </c>
      <c r="Z39" s="12">
        <f t="shared" si="24"/>
        <v>4.8809523809523814</v>
      </c>
      <c r="AA39" s="87" t="str">
        <f t="shared" si="14"/>
        <v>VERY HIGH-DON’T ORDER</v>
      </c>
      <c r="AB39" s="336">
        <f t="shared" si="15"/>
        <v>0</v>
      </c>
      <c r="AD39" s="31"/>
      <c r="AF39"/>
      <c r="AG39" s="341" t="s">
        <v>40</v>
      </c>
      <c r="AH39" s="341" t="s">
        <v>433</v>
      </c>
      <c r="AI39" s="82">
        <v>1.7776436363636385</v>
      </c>
      <c r="AJ39" s="83">
        <v>276.37878787878788</v>
      </c>
      <c r="AK39" s="353">
        <v>113.80093196644923</v>
      </c>
      <c r="AL39" s="353">
        <v>31452.163636363643</v>
      </c>
    </row>
    <row r="40" spans="1:38" ht="15" thickBot="1">
      <c r="A40" s="153" t="s">
        <v>4</v>
      </c>
      <c r="B40" s="56" t="s">
        <v>77</v>
      </c>
      <c r="C40" s="51" t="s">
        <v>388</v>
      </c>
      <c r="D40" s="234" t="s">
        <v>23</v>
      </c>
      <c r="E40" s="177" t="s">
        <v>24</v>
      </c>
      <c r="F40" s="152">
        <v>9.0000000000000024E-2</v>
      </c>
      <c r="G40" s="55">
        <v>10</v>
      </c>
      <c r="H40" s="6">
        <v>2700</v>
      </c>
      <c r="I40" s="346">
        <v>0</v>
      </c>
      <c r="J40" s="345">
        <v>0</v>
      </c>
      <c r="K40" s="6">
        <f t="shared" si="16"/>
        <v>0</v>
      </c>
      <c r="L40" s="42">
        <f t="shared" si="17"/>
        <v>270</v>
      </c>
      <c r="M40" s="51">
        <v>40</v>
      </c>
      <c r="N40" s="12">
        <f t="shared" si="18"/>
        <v>2.1536584235523431E-3</v>
      </c>
      <c r="O40" s="54">
        <f>SUM($N$5:N40)</f>
        <v>0.98925882802534915</v>
      </c>
      <c r="P40" s="51" t="str">
        <f t="shared" si="9"/>
        <v>C</v>
      </c>
      <c r="Q40" s="42">
        <f t="shared" si="19"/>
        <v>0.45454545454545453</v>
      </c>
      <c r="R40" s="8">
        <f t="shared" si="20"/>
        <v>4.0909090909090921E-3</v>
      </c>
      <c r="S40" s="42">
        <f t="shared" si="21"/>
        <v>122.72727272727273</v>
      </c>
      <c r="T40" s="51">
        <f t="shared" si="10"/>
        <v>30</v>
      </c>
      <c r="U40" s="51">
        <v>3</v>
      </c>
      <c r="V40" s="51">
        <f t="shared" si="11"/>
        <v>33</v>
      </c>
      <c r="W40" s="42">
        <f t="shared" si="12"/>
        <v>15</v>
      </c>
      <c r="X40" s="55">
        <f t="shared" si="22"/>
        <v>15</v>
      </c>
      <c r="Y40" s="55">
        <f t="shared" si="23"/>
        <v>0.13500000000000004</v>
      </c>
      <c r="Z40" s="12">
        <f t="shared" si="24"/>
        <v>0</v>
      </c>
      <c r="AA40" s="87" t="str">
        <f t="shared" si="14"/>
        <v>VERY LOW-ORDER URGENTLY</v>
      </c>
      <c r="AB40" s="336">
        <f t="shared" si="15"/>
        <v>4050</v>
      </c>
      <c r="AD40" s="31"/>
      <c r="AF40"/>
      <c r="AG40" s="341" t="s">
        <v>25</v>
      </c>
      <c r="AH40" s="341" t="s">
        <v>383</v>
      </c>
      <c r="AI40" s="82">
        <v>1.378545454545457</v>
      </c>
      <c r="AJ40" s="83">
        <v>280.75757575757575</v>
      </c>
      <c r="AK40" s="353">
        <v>77.441275229357771</v>
      </c>
      <c r="AL40" s="353">
        <v>21742.22469696969</v>
      </c>
    </row>
    <row r="41" spans="1:38" ht="15" thickBot="1">
      <c r="A41" s="153" t="s">
        <v>4</v>
      </c>
      <c r="B41" s="56" t="s">
        <v>71</v>
      </c>
      <c r="C41" s="51" t="s">
        <v>372</v>
      </c>
      <c r="D41" s="234" t="s">
        <v>29</v>
      </c>
      <c r="E41" s="177" t="s">
        <v>63</v>
      </c>
      <c r="F41" s="152">
        <v>8.8500000000000037E-2</v>
      </c>
      <c r="G41" s="55">
        <v>0.33333333333333331</v>
      </c>
      <c r="H41" s="6">
        <v>1883</v>
      </c>
      <c r="I41" s="346">
        <v>32</v>
      </c>
      <c r="J41" s="345">
        <v>0.73799999999999999</v>
      </c>
      <c r="K41" s="6">
        <f t="shared" si="16"/>
        <v>180768</v>
      </c>
      <c r="L41" s="42">
        <f t="shared" si="17"/>
        <v>5649</v>
      </c>
      <c r="M41" s="51">
        <v>18</v>
      </c>
      <c r="N41" s="12">
        <f t="shared" si="18"/>
        <v>2.1177641164931375E-3</v>
      </c>
      <c r="O41" s="54">
        <f>SUM($N$5:N41)</f>
        <v>0.99137659214184226</v>
      </c>
      <c r="P41" s="51" t="str">
        <f t="shared" si="9"/>
        <v>C</v>
      </c>
      <c r="Q41" s="42">
        <f t="shared" si="19"/>
        <v>1.515151515151515E-2</v>
      </c>
      <c r="R41" s="8">
        <f t="shared" si="20"/>
        <v>4.0227272727272742E-3</v>
      </c>
      <c r="S41" s="42">
        <f t="shared" si="21"/>
        <v>85.590909090909093</v>
      </c>
      <c r="T41" s="51">
        <f t="shared" si="10"/>
        <v>30</v>
      </c>
      <c r="U41" s="51">
        <v>3</v>
      </c>
      <c r="V41" s="51">
        <f t="shared" si="11"/>
        <v>33</v>
      </c>
      <c r="W41" s="42">
        <f t="shared" si="12"/>
        <v>0.49999999999999994</v>
      </c>
      <c r="X41" s="55">
        <f t="shared" si="22"/>
        <v>0</v>
      </c>
      <c r="Y41" s="55">
        <f t="shared" si="23"/>
        <v>0</v>
      </c>
      <c r="Z41" s="12">
        <f t="shared" si="24"/>
        <v>64</v>
      </c>
      <c r="AA41" s="87" t="str">
        <f t="shared" si="14"/>
        <v>VERY HIGH-DON’T ORDER</v>
      </c>
      <c r="AB41" s="336">
        <f t="shared" si="15"/>
        <v>0</v>
      </c>
      <c r="AD41" s="31"/>
      <c r="AF41"/>
      <c r="AG41" s="341" t="s">
        <v>76</v>
      </c>
      <c r="AH41" s="341" t="s">
        <v>445</v>
      </c>
      <c r="AI41" s="82">
        <v>5.4000000000000013E-2</v>
      </c>
      <c r="AJ41" s="83">
        <v>9</v>
      </c>
      <c r="AK41" s="353">
        <v>142.25777777777782</v>
      </c>
      <c r="AL41" s="353">
        <v>1280.3200000000004</v>
      </c>
    </row>
    <row r="42" spans="1:38" ht="15" thickBot="1">
      <c r="A42" s="153" t="s">
        <v>4</v>
      </c>
      <c r="B42" s="56" t="s">
        <v>65</v>
      </c>
      <c r="C42" s="51" t="s">
        <v>446</v>
      </c>
      <c r="D42" s="234" t="s">
        <v>58</v>
      </c>
      <c r="E42" s="177" t="s">
        <v>27</v>
      </c>
      <c r="F42" s="152">
        <v>8.0999999999999975E-2</v>
      </c>
      <c r="G42" s="55">
        <v>5.3333333333333339</v>
      </c>
      <c r="H42" s="6">
        <v>1388.2</v>
      </c>
      <c r="I42" s="346">
        <v>0</v>
      </c>
      <c r="J42" s="345">
        <v>0</v>
      </c>
      <c r="K42" s="6">
        <f t="shared" si="16"/>
        <v>0</v>
      </c>
      <c r="L42" s="42">
        <f t="shared" si="17"/>
        <v>260.28749999999997</v>
      </c>
      <c r="M42" s="51">
        <v>24</v>
      </c>
      <c r="N42" s="12">
        <f t="shared" si="18"/>
        <v>1.9382925811971075E-3</v>
      </c>
      <c r="O42" s="54">
        <f>SUM($N$5:N42)</f>
        <v>0.99331488472303942</v>
      </c>
      <c r="P42" s="51" t="str">
        <f t="shared" si="9"/>
        <v>C</v>
      </c>
      <c r="Q42" s="42">
        <f t="shared" si="19"/>
        <v>0.24242424242424246</v>
      </c>
      <c r="R42" s="8">
        <f t="shared" si="20"/>
        <v>3.6818181818181806E-3</v>
      </c>
      <c r="S42" s="42">
        <f t="shared" si="21"/>
        <v>63.1</v>
      </c>
      <c r="T42" s="51">
        <f t="shared" si="10"/>
        <v>30</v>
      </c>
      <c r="U42" s="51">
        <v>3</v>
      </c>
      <c r="V42" s="51">
        <f t="shared" si="11"/>
        <v>33</v>
      </c>
      <c r="W42" s="42">
        <f t="shared" si="12"/>
        <v>8.0000000000000018</v>
      </c>
      <c r="X42" s="55">
        <f t="shared" si="22"/>
        <v>8.0000000000000018</v>
      </c>
      <c r="Y42" s="55">
        <f t="shared" si="23"/>
        <v>0.12149999999999998</v>
      </c>
      <c r="Z42" s="12">
        <f t="shared" si="24"/>
        <v>0</v>
      </c>
      <c r="AA42" s="87" t="str">
        <f t="shared" si="14"/>
        <v>VERY LOW-ORDER URGENTLY</v>
      </c>
      <c r="AB42" s="336">
        <f t="shared" si="15"/>
        <v>2082.3000000000002</v>
      </c>
      <c r="AD42" s="31"/>
      <c r="AF42"/>
      <c r="AG42" s="341" t="s">
        <v>72</v>
      </c>
      <c r="AH42" s="341" t="s">
        <v>443</v>
      </c>
      <c r="AI42" s="82">
        <v>0.18540000000000015</v>
      </c>
      <c r="AJ42" s="83">
        <v>33</v>
      </c>
      <c r="AK42" s="353">
        <v>128.66363636363636</v>
      </c>
      <c r="AL42" s="353">
        <v>4245.8999999999996</v>
      </c>
    </row>
    <row r="43" spans="1:38" ht="15" thickBot="1">
      <c r="A43" s="153" t="s">
        <v>4</v>
      </c>
      <c r="B43" s="56" t="s">
        <v>64</v>
      </c>
      <c r="C43" s="51" t="s">
        <v>434</v>
      </c>
      <c r="D43" s="234" t="s">
        <v>58</v>
      </c>
      <c r="E43" s="177" t="s">
        <v>27</v>
      </c>
      <c r="F43" s="152">
        <v>7.9333333333333325E-2</v>
      </c>
      <c r="G43" s="55">
        <v>6.666666666666667</v>
      </c>
      <c r="H43" s="6">
        <v>1185</v>
      </c>
      <c r="I43" s="346">
        <v>155</v>
      </c>
      <c r="J43" s="345">
        <v>1.1625000000000001</v>
      </c>
      <c r="K43" s="6">
        <f t="shared" si="16"/>
        <v>27551.25</v>
      </c>
      <c r="L43" s="42">
        <f t="shared" si="17"/>
        <v>177.75</v>
      </c>
      <c r="M43" s="51">
        <v>18</v>
      </c>
      <c r="N43" s="12">
        <f t="shared" si="18"/>
        <v>1.8984100177979904E-3</v>
      </c>
      <c r="O43" s="54">
        <f>SUM($N$5:N43)</f>
        <v>0.99521329474083742</v>
      </c>
      <c r="P43" s="51" t="str">
        <f t="shared" si="9"/>
        <v>C</v>
      </c>
      <c r="Q43" s="42">
        <f t="shared" si="19"/>
        <v>0.30303030303030304</v>
      </c>
      <c r="R43" s="8">
        <f t="shared" si="20"/>
        <v>3.6060606060606057E-3</v>
      </c>
      <c r="S43" s="42">
        <f t="shared" si="21"/>
        <v>53.863636363636367</v>
      </c>
      <c r="T43" s="51">
        <f t="shared" si="10"/>
        <v>30</v>
      </c>
      <c r="U43" s="51">
        <v>3</v>
      </c>
      <c r="V43" s="51">
        <f t="shared" si="11"/>
        <v>33</v>
      </c>
      <c r="W43" s="42">
        <f t="shared" si="12"/>
        <v>10</v>
      </c>
      <c r="X43" s="55">
        <f t="shared" si="22"/>
        <v>0</v>
      </c>
      <c r="Y43" s="55">
        <f t="shared" si="23"/>
        <v>0</v>
      </c>
      <c r="Z43" s="12">
        <f t="shared" si="24"/>
        <v>15.5</v>
      </c>
      <c r="AA43" s="87" t="str">
        <f t="shared" si="14"/>
        <v>VERY HIGH-DON’T ORDER</v>
      </c>
      <c r="AB43" s="336">
        <f t="shared" si="15"/>
        <v>0</v>
      </c>
      <c r="AD43" s="31"/>
      <c r="AF43"/>
      <c r="AG43" s="341" t="s">
        <v>87</v>
      </c>
      <c r="AH43" s="341" t="s">
        <v>444</v>
      </c>
      <c r="AI43" s="82">
        <v>1.721059999999996</v>
      </c>
      <c r="AJ43" s="83">
        <v>301.5</v>
      </c>
      <c r="AK43" s="353">
        <v>99.209618573797684</v>
      </c>
      <c r="AL43" s="353">
        <v>29911.7</v>
      </c>
    </row>
    <row r="44" spans="1:38" ht="15" thickBot="1">
      <c r="A44" s="153" t="s">
        <v>4</v>
      </c>
      <c r="B44" s="56" t="s">
        <v>527</v>
      </c>
      <c r="C44" s="51" t="s">
        <v>528</v>
      </c>
      <c r="D44" s="234" t="s">
        <v>58</v>
      </c>
      <c r="E44" s="177" t="s">
        <v>37</v>
      </c>
      <c r="F44" s="152">
        <v>7.5833333333333322E-2</v>
      </c>
      <c r="G44" s="55">
        <v>7</v>
      </c>
      <c r="H44" s="6">
        <v>893.47666666666635</v>
      </c>
      <c r="I44" s="346">
        <v>83</v>
      </c>
      <c r="J44" s="345">
        <v>0.62250000000000005</v>
      </c>
      <c r="K44" s="6">
        <f t="shared" si="16"/>
        <v>10594.080476190473</v>
      </c>
      <c r="L44" s="42">
        <f t="shared" si="17"/>
        <v>127.63952380952377</v>
      </c>
      <c r="M44" s="51">
        <v>1</v>
      </c>
      <c r="N44" s="12">
        <f t="shared" si="18"/>
        <v>1.8146566346598438E-3</v>
      </c>
      <c r="O44" s="54">
        <f>SUM($N$5:N44)</f>
        <v>0.99702795137549727</v>
      </c>
      <c r="P44" s="51" t="str">
        <f t="shared" si="9"/>
        <v>C</v>
      </c>
      <c r="Q44" s="42">
        <f t="shared" si="19"/>
        <v>0.31818181818181818</v>
      </c>
      <c r="R44" s="8">
        <f t="shared" si="20"/>
        <v>3.4469696969696966E-3</v>
      </c>
      <c r="S44" s="42">
        <f t="shared" si="21"/>
        <v>40.61257575757574</v>
      </c>
      <c r="T44" s="51">
        <f t="shared" si="10"/>
        <v>30</v>
      </c>
      <c r="U44" s="51">
        <v>3</v>
      </c>
      <c r="V44" s="51">
        <f t="shared" si="11"/>
        <v>33</v>
      </c>
      <c r="W44" s="42">
        <f t="shared" si="12"/>
        <v>10.5</v>
      </c>
      <c r="X44" s="55">
        <f t="shared" si="22"/>
        <v>0</v>
      </c>
      <c r="Y44" s="55">
        <f t="shared" si="23"/>
        <v>0</v>
      </c>
      <c r="Z44" s="12">
        <f t="shared" si="24"/>
        <v>7.9047619047619051</v>
      </c>
      <c r="AA44" s="87" t="str">
        <f t="shared" si="14"/>
        <v>VERY HIGH-DON’T ORDER</v>
      </c>
      <c r="AB44" s="336">
        <f t="shared" si="15"/>
        <v>0</v>
      </c>
      <c r="AD44" s="31"/>
      <c r="AF44"/>
      <c r="AG44" s="341" t="s">
        <v>517</v>
      </c>
      <c r="AH44" s="341" t="s">
        <v>530</v>
      </c>
      <c r="AI44" s="82">
        <v>0.60479999999999923</v>
      </c>
      <c r="AJ44" s="83">
        <v>87.500000000000014</v>
      </c>
      <c r="AK44" s="353">
        <v>110.31977142857147</v>
      </c>
      <c r="AL44" s="353">
        <v>9652.980000000005</v>
      </c>
    </row>
    <row r="45" spans="1:38" ht="15" thickBot="1">
      <c r="A45" s="153" t="s">
        <v>4</v>
      </c>
      <c r="B45" s="56" t="s">
        <v>68</v>
      </c>
      <c r="C45" s="51" t="s">
        <v>437</v>
      </c>
      <c r="D45" s="234" t="s">
        <v>26</v>
      </c>
      <c r="E45" s="177" t="s">
        <v>69</v>
      </c>
      <c r="F45" s="152">
        <v>5.5800000000000002E-2</v>
      </c>
      <c r="G45" s="55">
        <v>9.6666666666666679</v>
      </c>
      <c r="H45" s="6">
        <v>1307.7133333333336</v>
      </c>
      <c r="I45" s="346">
        <v>0</v>
      </c>
      <c r="J45" s="345">
        <v>0</v>
      </c>
      <c r="K45" s="6">
        <f t="shared" si="16"/>
        <v>0</v>
      </c>
      <c r="L45" s="42">
        <f t="shared" si="17"/>
        <v>135.28068965517244</v>
      </c>
      <c r="M45" s="51">
        <v>30</v>
      </c>
      <c r="N45" s="12">
        <f t="shared" si="18"/>
        <v>1.3352682226024522E-3</v>
      </c>
      <c r="O45" s="54">
        <f>SUM($N$5:N45)</f>
        <v>0.9983632195980997</v>
      </c>
      <c r="P45" s="51" t="str">
        <f t="shared" si="9"/>
        <v>C</v>
      </c>
      <c r="Q45" s="42">
        <f t="shared" si="19"/>
        <v>0.43939393939393945</v>
      </c>
      <c r="R45" s="8">
        <f t="shared" si="20"/>
        <v>2.5363636363636365E-3</v>
      </c>
      <c r="S45" s="42">
        <f t="shared" si="21"/>
        <v>59.441515151515162</v>
      </c>
      <c r="T45" s="51">
        <f t="shared" si="10"/>
        <v>30</v>
      </c>
      <c r="U45" s="51">
        <v>3</v>
      </c>
      <c r="V45" s="51">
        <f t="shared" si="11"/>
        <v>33</v>
      </c>
      <c r="W45" s="42">
        <f t="shared" si="12"/>
        <v>14.500000000000002</v>
      </c>
      <c r="X45" s="55">
        <f t="shared" si="22"/>
        <v>14.500000000000002</v>
      </c>
      <c r="Y45" s="55">
        <f t="shared" si="23"/>
        <v>8.3699999999999997E-2</v>
      </c>
      <c r="Z45" s="12">
        <f t="shared" si="24"/>
        <v>0</v>
      </c>
      <c r="AA45" s="87" t="str">
        <f t="shared" si="14"/>
        <v>VERY LOW-ORDER URGENTLY</v>
      </c>
      <c r="AB45" s="336">
        <f t="shared" si="15"/>
        <v>1961.5700000000006</v>
      </c>
      <c r="AD45" s="31"/>
      <c r="AF45"/>
      <c r="AG45" s="341" t="s">
        <v>68</v>
      </c>
      <c r="AH45" s="341" t="s">
        <v>437</v>
      </c>
      <c r="AI45" s="82">
        <v>8.3699999999999997E-2</v>
      </c>
      <c r="AJ45" s="83">
        <v>14.500000000000002</v>
      </c>
      <c r="AK45" s="353">
        <v>135.28068965517244</v>
      </c>
      <c r="AL45" s="353">
        <v>1961.5700000000006</v>
      </c>
    </row>
    <row r="46" spans="1:38" ht="15" thickBot="1">
      <c r="A46" s="153" t="s">
        <v>4</v>
      </c>
      <c r="B46" s="56" t="s">
        <v>76</v>
      </c>
      <c r="C46" s="51" t="s">
        <v>445</v>
      </c>
      <c r="D46" s="234" t="s">
        <v>26</v>
      </c>
      <c r="E46" s="177" t="s">
        <v>69</v>
      </c>
      <c r="F46" s="152">
        <v>3.6000000000000011E-2</v>
      </c>
      <c r="G46" s="55">
        <v>6</v>
      </c>
      <c r="H46" s="6">
        <v>853.54666666666685</v>
      </c>
      <c r="I46" s="346">
        <v>0</v>
      </c>
      <c r="J46" s="345">
        <v>0</v>
      </c>
      <c r="K46" s="6">
        <f t="shared" si="16"/>
        <v>0</v>
      </c>
      <c r="L46" s="42">
        <f t="shared" si="17"/>
        <v>142.25777777777782</v>
      </c>
      <c r="M46" s="51">
        <v>100</v>
      </c>
      <c r="N46" s="12">
        <f t="shared" si="18"/>
        <v>8.6146336942093723E-4</v>
      </c>
      <c r="O46" s="54">
        <f>SUM($N$5:N46)</f>
        <v>0.99922468296752065</v>
      </c>
      <c r="P46" s="51" t="str">
        <f t="shared" si="9"/>
        <v>C</v>
      </c>
      <c r="Q46" s="42">
        <f t="shared" si="19"/>
        <v>0.27272727272727271</v>
      </c>
      <c r="R46" s="8">
        <f t="shared" si="20"/>
        <v>1.636363636363637E-3</v>
      </c>
      <c r="S46" s="42">
        <f t="shared" si="21"/>
        <v>38.797575757575764</v>
      </c>
      <c r="T46" s="51">
        <f t="shared" si="10"/>
        <v>30</v>
      </c>
      <c r="U46" s="51">
        <v>3</v>
      </c>
      <c r="V46" s="51">
        <f t="shared" si="11"/>
        <v>33</v>
      </c>
      <c r="W46" s="42">
        <f t="shared" si="12"/>
        <v>9</v>
      </c>
      <c r="X46" s="55">
        <f t="shared" si="22"/>
        <v>9</v>
      </c>
      <c r="Y46" s="55">
        <f t="shared" si="23"/>
        <v>5.4000000000000013E-2</v>
      </c>
      <c r="Z46" s="12">
        <f t="shared" si="24"/>
        <v>0</v>
      </c>
      <c r="AA46" s="87" t="str">
        <f t="shared" si="14"/>
        <v>VERY LOW-ORDER URGENTLY</v>
      </c>
      <c r="AB46" s="336">
        <f t="shared" si="15"/>
        <v>1280.3200000000004</v>
      </c>
      <c r="AD46" s="31"/>
      <c r="AF46" s="341" t="s">
        <v>224</v>
      </c>
      <c r="AG46" s="341"/>
      <c r="AH46" s="341"/>
      <c r="AI46" s="82">
        <v>8.1495127272727341</v>
      </c>
      <c r="AJ46" s="83">
        <v>1322.7878787878788</v>
      </c>
      <c r="AK46" s="353">
        <v>928.75569815519816</v>
      </c>
      <c r="AL46" s="353">
        <v>139235.54924242425</v>
      </c>
    </row>
    <row r="47" spans="1:38">
      <c r="A47" s="153" t="s">
        <v>4</v>
      </c>
      <c r="B47" s="56" t="s">
        <v>298</v>
      </c>
      <c r="C47" s="51" t="s">
        <v>461</v>
      </c>
      <c r="D47" s="234" t="s">
        <v>23</v>
      </c>
      <c r="E47" s="177" t="s">
        <v>24</v>
      </c>
      <c r="F47" s="152">
        <v>3.240000000000004E-2</v>
      </c>
      <c r="G47" s="55">
        <v>9.6666666666666661</v>
      </c>
      <c r="H47" s="6">
        <v>1051.3900000000001</v>
      </c>
      <c r="I47" s="346">
        <v>265</v>
      </c>
      <c r="J47" s="345">
        <v>0.85860000000000003</v>
      </c>
      <c r="K47" s="6">
        <f t="shared" si="16"/>
        <v>28822.587931034486</v>
      </c>
      <c r="L47" s="42">
        <f t="shared" si="17"/>
        <v>108.7644827586207</v>
      </c>
      <c r="M47" s="51">
        <v>18</v>
      </c>
      <c r="N47" s="12">
        <f t="shared" si="18"/>
        <v>7.7531703247884424E-4</v>
      </c>
      <c r="O47" s="54">
        <f>SUM($N$5:N47)</f>
        <v>0.99999999999999944</v>
      </c>
      <c r="P47" s="51" t="str">
        <f t="shared" si="9"/>
        <v>C</v>
      </c>
      <c r="Q47" s="42">
        <f t="shared" si="19"/>
        <v>0.43939393939393939</v>
      </c>
      <c r="R47" s="8">
        <f t="shared" si="20"/>
        <v>1.4727272727272746E-3</v>
      </c>
      <c r="S47" s="42">
        <f t="shared" si="21"/>
        <v>47.790454545454551</v>
      </c>
      <c r="T47" s="51">
        <f t="shared" si="10"/>
        <v>30</v>
      </c>
      <c r="U47" s="51">
        <v>3</v>
      </c>
      <c r="V47" s="51">
        <f t="shared" si="11"/>
        <v>33</v>
      </c>
      <c r="W47" s="42">
        <f t="shared" si="12"/>
        <v>14.5</v>
      </c>
      <c r="X47" s="55">
        <f t="shared" si="22"/>
        <v>0</v>
      </c>
      <c r="Y47" s="55">
        <f t="shared" si="23"/>
        <v>0</v>
      </c>
      <c r="Z47" s="12">
        <f t="shared" si="24"/>
        <v>18.275862068965516</v>
      </c>
      <c r="AA47" s="453" t="str">
        <f t="shared" si="14"/>
        <v>VERY HIGH-DON’T ORDER</v>
      </c>
      <c r="AB47" s="336">
        <f t="shared" si="15"/>
        <v>0</v>
      </c>
      <c r="AD47" s="31"/>
      <c r="AF47" s="341" t="s">
        <v>52</v>
      </c>
      <c r="AG47" s="341" t="s">
        <v>79</v>
      </c>
      <c r="AH47" s="341" t="s">
        <v>378</v>
      </c>
      <c r="AI47" s="82">
        <v>1.7147608988763983</v>
      </c>
      <c r="AJ47" s="83">
        <v>84.000000000000014</v>
      </c>
      <c r="AK47" s="353">
        <v>633.34073033707807</v>
      </c>
      <c r="AL47" s="353">
        <v>53200.621348314569</v>
      </c>
    </row>
    <row r="48" spans="1:38">
      <c r="A48" s="351"/>
      <c r="B48" s="351"/>
      <c r="C48" s="349"/>
      <c r="D48" s="234"/>
      <c r="E48" s="368"/>
      <c r="F48" s="152"/>
      <c r="G48" s="55"/>
      <c r="H48" s="344"/>
      <c r="I48" s="346"/>
      <c r="J48" s="345"/>
      <c r="K48" s="344"/>
      <c r="L48" s="346"/>
      <c r="M48" s="349"/>
      <c r="N48" s="12"/>
      <c r="O48" s="350"/>
      <c r="P48" s="349"/>
      <c r="Q48" s="346"/>
      <c r="R48" s="345"/>
      <c r="S48" s="346"/>
      <c r="T48" s="349"/>
      <c r="U48" s="349"/>
      <c r="V48" s="349"/>
      <c r="W48" s="346"/>
      <c r="X48" s="55"/>
      <c r="Y48" s="55"/>
      <c r="Z48" s="12"/>
      <c r="AA48" s="60"/>
      <c r="AB48" s="456"/>
      <c r="AF48"/>
      <c r="AG48" s="341" t="s">
        <v>100</v>
      </c>
      <c r="AH48" s="341" t="s">
        <v>392</v>
      </c>
      <c r="AI48" s="82">
        <v>0.33663999999999988</v>
      </c>
      <c r="AJ48" s="83">
        <v>10</v>
      </c>
      <c r="AK48" s="353">
        <v>943.53749999999991</v>
      </c>
      <c r="AL48" s="353">
        <v>9435.375</v>
      </c>
    </row>
    <row r="49" spans="1:38">
      <c r="A49" s="351"/>
      <c r="B49" s="351"/>
      <c r="C49" s="349"/>
      <c r="D49" s="234"/>
      <c r="E49" s="368"/>
      <c r="F49" s="152"/>
      <c r="G49" s="55"/>
      <c r="H49" s="344"/>
      <c r="I49" s="346"/>
      <c r="J49" s="345"/>
      <c r="K49" s="344"/>
      <c r="L49" s="346"/>
      <c r="M49" s="349"/>
      <c r="N49" s="12"/>
      <c r="O49" s="350"/>
      <c r="P49" s="349"/>
      <c r="Q49" s="346"/>
      <c r="R49" s="345"/>
      <c r="S49" s="346"/>
      <c r="T49" s="349"/>
      <c r="U49" s="349"/>
      <c r="V49" s="349"/>
      <c r="W49" s="346"/>
      <c r="X49" s="55"/>
      <c r="Y49" s="55"/>
      <c r="Z49" s="12"/>
      <c r="AA49" s="60"/>
      <c r="AB49" s="456"/>
      <c r="AF49" s="341" t="s">
        <v>222</v>
      </c>
      <c r="AG49" s="341"/>
      <c r="AH49" s="341"/>
      <c r="AI49" s="82">
        <v>2.0514008988763983</v>
      </c>
      <c r="AJ49" s="83">
        <v>94.000000000000014</v>
      </c>
      <c r="AK49" s="353">
        <v>1576.8782303370781</v>
      </c>
      <c r="AL49" s="353">
        <v>62635.996348314569</v>
      </c>
    </row>
    <row r="50" spans="1:38">
      <c r="A50" s="351"/>
      <c r="B50" s="351"/>
      <c r="C50" s="349"/>
      <c r="D50" s="234"/>
      <c r="E50" s="368"/>
      <c r="F50" s="152"/>
      <c r="G50" s="55"/>
      <c r="H50" s="344"/>
      <c r="I50" s="346"/>
      <c r="J50" s="345"/>
      <c r="K50" s="344"/>
      <c r="L50" s="346"/>
      <c r="M50" s="349"/>
      <c r="N50" s="12"/>
      <c r="O50" s="350"/>
      <c r="P50" s="349"/>
      <c r="Q50" s="346"/>
      <c r="R50" s="345"/>
      <c r="S50" s="346"/>
      <c r="T50" s="349"/>
      <c r="U50" s="349"/>
      <c r="V50" s="349"/>
      <c r="W50" s="346"/>
      <c r="X50" s="55"/>
      <c r="Y50" s="55"/>
      <c r="Z50" s="12"/>
      <c r="AA50" s="60"/>
      <c r="AB50" s="456"/>
      <c r="AF50" s="341" t="s">
        <v>221</v>
      </c>
      <c r="AG50"/>
      <c r="AH50"/>
      <c r="AI50" s="82">
        <v>15.412999706934794</v>
      </c>
      <c r="AJ50" s="83">
        <v>1697.7878787878788</v>
      </c>
      <c r="AK50" s="353">
        <v>6071.6607424314607</v>
      </c>
      <c r="AL50" s="353">
        <v>299802.7410311345</v>
      </c>
    </row>
    <row r="51" spans="1:38">
      <c r="A51" s="351"/>
      <c r="B51" s="351"/>
      <c r="C51" s="349"/>
      <c r="D51" s="234"/>
      <c r="E51" s="368"/>
      <c r="F51" s="152"/>
      <c r="G51" s="55"/>
      <c r="H51" s="344"/>
      <c r="I51" s="346"/>
      <c r="J51" s="345"/>
      <c r="K51" s="344"/>
      <c r="L51" s="346"/>
      <c r="M51" s="349"/>
      <c r="N51" s="12"/>
      <c r="O51" s="350"/>
      <c r="P51" s="349"/>
      <c r="Q51" s="346"/>
      <c r="R51" s="345"/>
      <c r="S51" s="346"/>
      <c r="T51" s="349"/>
      <c r="U51" s="349"/>
      <c r="V51" s="349"/>
      <c r="W51" s="346"/>
      <c r="X51" s="55"/>
      <c r="Y51" s="55"/>
      <c r="Z51" s="12"/>
      <c r="AA51" s="60"/>
      <c r="AB51" s="456"/>
      <c r="AF51"/>
      <c r="AG51"/>
      <c r="AH51"/>
      <c r="AI51"/>
      <c r="AJ51"/>
      <c r="AK51"/>
      <c r="AL51"/>
    </row>
    <row r="52" spans="1:38">
      <c r="A52" s="351"/>
      <c r="B52" s="351"/>
      <c r="C52" s="349"/>
      <c r="D52" s="234"/>
      <c r="E52" s="368"/>
      <c r="F52" s="152"/>
      <c r="G52" s="55"/>
      <c r="H52" s="344"/>
      <c r="I52" s="346"/>
      <c r="J52" s="345"/>
      <c r="K52" s="344"/>
      <c r="L52" s="346"/>
      <c r="M52" s="349"/>
      <c r="N52" s="12"/>
      <c r="O52" s="350"/>
      <c r="P52" s="349"/>
      <c r="Q52" s="346"/>
      <c r="R52" s="345"/>
      <c r="S52" s="346"/>
      <c r="T52" s="349"/>
      <c r="U52" s="349"/>
      <c r="V52" s="349"/>
      <c r="W52" s="346"/>
      <c r="X52" s="55"/>
      <c r="Y52" s="55"/>
      <c r="Z52" s="12"/>
      <c r="AA52" s="60"/>
      <c r="AB52" s="456"/>
      <c r="AF52"/>
      <c r="AG52"/>
      <c r="AH52"/>
      <c r="AI52"/>
      <c r="AJ52"/>
      <c r="AK52"/>
      <c r="AL52"/>
    </row>
    <row r="53" spans="1:38">
      <c r="A53" s="351"/>
      <c r="B53" s="351"/>
      <c r="C53" s="349"/>
      <c r="D53" s="234"/>
      <c r="E53" s="368"/>
      <c r="F53" s="152"/>
      <c r="G53" s="55"/>
      <c r="H53" s="344"/>
      <c r="I53" s="346"/>
      <c r="J53" s="345"/>
      <c r="K53" s="344"/>
      <c r="L53" s="346"/>
      <c r="M53" s="349"/>
      <c r="N53" s="12"/>
      <c r="O53" s="350"/>
      <c r="P53" s="349"/>
      <c r="Q53" s="346"/>
      <c r="R53" s="345"/>
      <c r="S53" s="346"/>
      <c r="T53" s="349"/>
      <c r="U53" s="349"/>
      <c r="V53" s="349"/>
      <c r="W53" s="346"/>
      <c r="X53" s="55"/>
      <c r="Y53" s="55"/>
      <c r="Z53" s="12"/>
      <c r="AA53" s="60"/>
      <c r="AB53" s="456"/>
      <c r="AF53"/>
      <c r="AG53"/>
      <c r="AH53"/>
      <c r="AI53"/>
      <c r="AJ53"/>
      <c r="AK53"/>
      <c r="AL53"/>
    </row>
    <row r="54" spans="1:38">
      <c r="A54" s="351"/>
      <c r="B54" s="351"/>
      <c r="C54" s="349"/>
      <c r="D54" s="234"/>
      <c r="E54" s="368"/>
      <c r="F54" s="152"/>
      <c r="G54" s="55"/>
      <c r="H54" s="344"/>
      <c r="I54" s="346"/>
      <c r="J54" s="345"/>
      <c r="K54" s="344"/>
      <c r="L54" s="346"/>
      <c r="M54" s="349"/>
      <c r="N54" s="12"/>
      <c r="O54" s="350"/>
      <c r="P54" s="349"/>
      <c r="Q54" s="346"/>
      <c r="R54" s="345"/>
      <c r="S54" s="346"/>
      <c r="T54" s="349"/>
      <c r="U54" s="349"/>
      <c r="V54" s="349"/>
      <c r="W54" s="346"/>
      <c r="X54" s="55"/>
      <c r="Y54" s="55"/>
      <c r="Z54" s="12"/>
      <c r="AA54" s="60"/>
      <c r="AB54" s="456"/>
      <c r="AF54"/>
      <c r="AG54"/>
      <c r="AH54"/>
      <c r="AI54"/>
      <c r="AJ54"/>
      <c r="AK54"/>
      <c r="AL54"/>
    </row>
    <row r="55" spans="1:38">
      <c r="A55" s="351"/>
      <c r="B55" s="351"/>
      <c r="C55" s="349"/>
      <c r="D55" s="234"/>
      <c r="E55" s="368"/>
      <c r="F55" s="152"/>
      <c r="G55" s="55"/>
      <c r="H55" s="344"/>
      <c r="I55" s="346"/>
      <c r="J55" s="345"/>
      <c r="K55" s="344"/>
      <c r="L55" s="346"/>
      <c r="M55" s="349"/>
      <c r="N55" s="12"/>
      <c r="O55" s="350"/>
      <c r="P55" s="349"/>
      <c r="Q55" s="346"/>
      <c r="R55" s="345"/>
      <c r="S55" s="346"/>
      <c r="T55" s="349"/>
      <c r="U55" s="349"/>
      <c r="V55" s="349"/>
      <c r="W55" s="346"/>
      <c r="X55" s="55"/>
      <c r="Y55" s="55"/>
      <c r="Z55" s="12"/>
      <c r="AA55" s="60"/>
      <c r="AB55" s="456"/>
      <c r="AF55"/>
      <c r="AG55"/>
      <c r="AH55"/>
      <c r="AI55"/>
      <c r="AJ55"/>
      <c r="AK55"/>
      <c r="AL55"/>
    </row>
    <row r="56" spans="1:38">
      <c r="A56" s="351"/>
      <c r="B56" s="351"/>
      <c r="C56" s="349"/>
      <c r="D56" s="234"/>
      <c r="E56" s="368"/>
      <c r="F56" s="152"/>
      <c r="G56" s="55"/>
      <c r="H56" s="344"/>
      <c r="I56" s="346"/>
      <c r="J56" s="345"/>
      <c r="K56" s="344"/>
      <c r="L56" s="346"/>
      <c r="M56" s="349"/>
      <c r="N56" s="12"/>
      <c r="O56" s="350"/>
      <c r="P56" s="349"/>
      <c r="Q56" s="346"/>
      <c r="R56" s="345"/>
      <c r="S56" s="346"/>
      <c r="T56" s="349"/>
      <c r="U56" s="349"/>
      <c r="V56" s="349"/>
      <c r="W56" s="346"/>
      <c r="X56" s="55"/>
      <c r="Y56" s="55"/>
      <c r="Z56" s="12"/>
      <c r="AA56" s="60"/>
      <c r="AB56" s="456"/>
      <c r="AF56"/>
      <c r="AG56"/>
      <c r="AH56"/>
      <c r="AI56"/>
      <c r="AJ56"/>
      <c r="AK56"/>
      <c r="AL56"/>
    </row>
    <row r="57" spans="1:38">
      <c r="A57" s="351"/>
      <c r="B57" s="351"/>
      <c r="C57" s="349"/>
      <c r="D57" s="234"/>
      <c r="E57" s="368"/>
      <c r="F57" s="152"/>
      <c r="G57" s="55"/>
      <c r="H57" s="344"/>
      <c r="I57" s="346"/>
      <c r="J57" s="345"/>
      <c r="K57" s="344"/>
      <c r="L57" s="346"/>
      <c r="M57" s="349"/>
      <c r="N57" s="12"/>
      <c r="O57" s="350"/>
      <c r="P57" s="349"/>
      <c r="Q57" s="346"/>
      <c r="R57" s="345"/>
      <c r="S57" s="346"/>
      <c r="T57" s="349"/>
      <c r="U57" s="349"/>
      <c r="V57" s="349"/>
      <c r="W57" s="346"/>
      <c r="X57" s="55"/>
      <c r="Y57" s="55"/>
      <c r="Z57" s="12"/>
      <c r="AA57" s="60"/>
      <c r="AB57" s="456"/>
      <c r="AF57"/>
      <c r="AG57"/>
      <c r="AH57"/>
      <c r="AI57"/>
      <c r="AJ57"/>
      <c r="AK57"/>
      <c r="AL57"/>
    </row>
    <row r="58" spans="1:38">
      <c r="A58" s="351"/>
      <c r="B58" s="351"/>
      <c r="C58" s="349"/>
      <c r="D58" s="234"/>
      <c r="E58" s="368"/>
      <c r="F58" s="152"/>
      <c r="G58" s="55"/>
      <c r="H58" s="344"/>
      <c r="I58" s="346"/>
      <c r="J58" s="345"/>
      <c r="K58" s="344"/>
      <c r="L58" s="346"/>
      <c r="M58" s="349"/>
      <c r="N58" s="12"/>
      <c r="O58" s="350"/>
      <c r="P58" s="349"/>
      <c r="Q58" s="346"/>
      <c r="R58" s="345"/>
      <c r="S58" s="346"/>
      <c r="T58" s="349"/>
      <c r="U58" s="349"/>
      <c r="V58" s="349"/>
      <c r="W58" s="346"/>
      <c r="X58" s="55"/>
      <c r="Y58" s="55"/>
      <c r="Z58" s="12"/>
      <c r="AA58" s="60"/>
      <c r="AB58" s="456"/>
      <c r="AF58"/>
      <c r="AG58"/>
      <c r="AH58"/>
      <c r="AI58"/>
      <c r="AJ58"/>
      <c r="AK58"/>
      <c r="AL58"/>
    </row>
    <row r="59" spans="1:38">
      <c r="A59" s="351"/>
      <c r="B59" s="351"/>
      <c r="C59" s="349"/>
      <c r="D59" s="234"/>
      <c r="E59" s="368"/>
      <c r="F59" s="152"/>
      <c r="G59" s="55"/>
      <c r="H59" s="344"/>
      <c r="I59" s="346"/>
      <c r="J59" s="345"/>
      <c r="K59" s="344"/>
      <c r="L59" s="346"/>
      <c r="M59" s="349"/>
      <c r="N59" s="12"/>
      <c r="O59" s="350"/>
      <c r="P59" s="349"/>
      <c r="Q59" s="346"/>
      <c r="R59" s="345"/>
      <c r="S59" s="346"/>
      <c r="T59" s="349"/>
      <c r="U59" s="349"/>
      <c r="V59" s="349"/>
      <c r="W59" s="346"/>
      <c r="X59" s="55"/>
      <c r="Y59" s="55"/>
      <c r="Z59" s="12"/>
      <c r="AA59" s="60"/>
      <c r="AB59" s="456"/>
      <c r="AF59"/>
      <c r="AG59"/>
      <c r="AH59"/>
      <c r="AI59"/>
      <c r="AJ59"/>
      <c r="AK59"/>
      <c r="AL59"/>
    </row>
    <row r="60" spans="1:38">
      <c r="A60" s="351"/>
      <c r="B60" s="351"/>
      <c r="C60" s="349"/>
      <c r="D60" s="234"/>
      <c r="E60" s="368"/>
      <c r="F60" s="152"/>
      <c r="G60" s="55"/>
      <c r="H60" s="344"/>
      <c r="I60" s="346"/>
      <c r="J60" s="345"/>
      <c r="K60" s="344"/>
      <c r="L60" s="346"/>
      <c r="M60" s="349"/>
      <c r="N60" s="12"/>
      <c r="O60" s="350"/>
      <c r="P60" s="349"/>
      <c r="Q60" s="346"/>
      <c r="R60" s="345"/>
      <c r="S60" s="346"/>
      <c r="T60" s="349"/>
      <c r="U60" s="349"/>
      <c r="V60" s="349"/>
      <c r="W60" s="346"/>
      <c r="X60" s="55"/>
      <c r="Y60" s="55"/>
      <c r="Z60" s="12"/>
      <c r="AA60" s="60"/>
      <c r="AB60" s="456"/>
      <c r="AF60"/>
      <c r="AG60"/>
      <c r="AH60"/>
      <c r="AI60"/>
      <c r="AJ60"/>
      <c r="AK60"/>
      <c r="AL60"/>
    </row>
    <row r="61" spans="1:38">
      <c r="A61" s="351"/>
      <c r="B61" s="351"/>
      <c r="C61" s="349"/>
      <c r="D61" s="234"/>
      <c r="E61" s="368"/>
      <c r="F61" s="152"/>
      <c r="G61" s="55"/>
      <c r="H61" s="344"/>
      <c r="I61" s="346"/>
      <c r="J61" s="345"/>
      <c r="K61" s="344"/>
      <c r="L61" s="346"/>
      <c r="M61" s="349"/>
      <c r="N61" s="12"/>
      <c r="O61" s="350"/>
      <c r="P61" s="349"/>
      <c r="Q61" s="346"/>
      <c r="R61" s="345"/>
      <c r="S61" s="346"/>
      <c r="T61" s="349"/>
      <c r="U61" s="349"/>
      <c r="V61" s="349"/>
      <c r="W61" s="346"/>
      <c r="X61" s="55"/>
      <c r="Y61" s="55"/>
      <c r="Z61" s="12"/>
      <c r="AA61" s="60"/>
      <c r="AB61" s="456"/>
      <c r="AF61"/>
      <c r="AG61"/>
      <c r="AH61"/>
      <c r="AI61"/>
      <c r="AJ61"/>
      <c r="AK61"/>
      <c r="AL61"/>
    </row>
    <row r="62" spans="1:38">
      <c r="AF62"/>
      <c r="AG62"/>
      <c r="AH62"/>
      <c r="AI62"/>
      <c r="AJ62"/>
      <c r="AK62"/>
      <c r="AL62"/>
    </row>
    <row r="63" spans="1:38">
      <c r="AF63"/>
      <c r="AG63"/>
      <c r="AH63"/>
      <c r="AI63"/>
      <c r="AJ63"/>
      <c r="AK63"/>
      <c r="AL63"/>
    </row>
    <row r="64" spans="1:38">
      <c r="AF64"/>
      <c r="AG64"/>
      <c r="AH64"/>
      <c r="AI64"/>
      <c r="AJ64"/>
      <c r="AK64"/>
      <c r="AL64"/>
    </row>
    <row r="65" spans="32:38">
      <c r="AF65"/>
      <c r="AG65"/>
      <c r="AH65"/>
      <c r="AI65"/>
      <c r="AJ65"/>
      <c r="AK65"/>
      <c r="AL65"/>
    </row>
    <row r="66" spans="32:38">
      <c r="AF66"/>
      <c r="AG66"/>
      <c r="AH66"/>
      <c r="AI66"/>
      <c r="AJ66"/>
      <c r="AK66"/>
      <c r="AL66"/>
    </row>
    <row r="67" spans="32:38">
      <c r="AF67"/>
      <c r="AG67"/>
      <c r="AH67"/>
      <c r="AI67"/>
      <c r="AJ67"/>
      <c r="AK67"/>
      <c r="AL67"/>
    </row>
    <row r="68" spans="32:38">
      <c r="AF68"/>
      <c r="AG68"/>
      <c r="AH68"/>
      <c r="AI68"/>
      <c r="AJ68"/>
      <c r="AK68"/>
      <c r="AL68"/>
    </row>
    <row r="69" spans="32:38">
      <c r="AF69"/>
      <c r="AG69"/>
      <c r="AH69"/>
      <c r="AI69"/>
      <c r="AJ69"/>
      <c r="AK69"/>
      <c r="AL69"/>
    </row>
    <row r="70" spans="32:38">
      <c r="AF70"/>
      <c r="AG70"/>
      <c r="AH70"/>
      <c r="AI70"/>
      <c r="AJ70"/>
      <c r="AK70"/>
      <c r="AL70"/>
    </row>
    <row r="71" spans="32:38">
      <c r="AF71"/>
      <c r="AG71"/>
      <c r="AH71"/>
      <c r="AI71"/>
      <c r="AJ71"/>
      <c r="AK71"/>
      <c r="AL71"/>
    </row>
    <row r="72" spans="32:38">
      <c r="AF72"/>
      <c r="AG72"/>
      <c r="AH72"/>
      <c r="AI72"/>
      <c r="AJ72"/>
      <c r="AK72"/>
      <c r="AL72"/>
    </row>
    <row r="73" spans="32:38">
      <c r="AF73"/>
      <c r="AG73"/>
      <c r="AH73"/>
      <c r="AI73"/>
      <c r="AJ73"/>
      <c r="AK73"/>
      <c r="AL73"/>
    </row>
    <row r="74" spans="32:38">
      <c r="AF74"/>
      <c r="AG74"/>
      <c r="AH74"/>
      <c r="AI74"/>
      <c r="AJ74"/>
      <c r="AK74"/>
      <c r="AL74"/>
    </row>
    <row r="75" spans="32:38">
      <c r="AF75"/>
      <c r="AG75"/>
      <c r="AH75"/>
      <c r="AI75"/>
      <c r="AJ75"/>
      <c r="AK75"/>
      <c r="AL75"/>
    </row>
    <row r="76" spans="32:38">
      <c r="AF76"/>
      <c r="AG76"/>
      <c r="AH76"/>
      <c r="AI76"/>
      <c r="AJ76"/>
      <c r="AK76"/>
      <c r="AL76"/>
    </row>
    <row r="77" spans="32:38">
      <c r="AF77"/>
      <c r="AG77"/>
      <c r="AH77"/>
      <c r="AI77"/>
      <c r="AJ77"/>
      <c r="AK77"/>
      <c r="AL77"/>
    </row>
    <row r="78" spans="32:38">
      <c r="AF78"/>
      <c r="AG78"/>
      <c r="AH78"/>
      <c r="AI78"/>
      <c r="AJ78"/>
      <c r="AK78"/>
      <c r="AL78"/>
    </row>
    <row r="79" spans="32:38">
      <c r="AF79"/>
      <c r="AG79"/>
      <c r="AH79"/>
      <c r="AI79"/>
      <c r="AJ79"/>
      <c r="AK79"/>
      <c r="AL79"/>
    </row>
    <row r="80" spans="32: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row r="84" spans="32:38">
      <c r="AF84"/>
      <c r="AG84"/>
      <c r="AH84"/>
      <c r="AI84"/>
      <c r="AJ84"/>
      <c r="AK84"/>
      <c r="AL84"/>
    </row>
    <row r="85" spans="32:38">
      <c r="AF85"/>
      <c r="AG85"/>
      <c r="AH85"/>
      <c r="AI85"/>
      <c r="AJ85"/>
      <c r="AK85"/>
      <c r="AL85"/>
    </row>
    <row r="86" spans="32:38">
      <c r="AF86"/>
      <c r="AG86"/>
      <c r="AH86"/>
      <c r="AI86"/>
      <c r="AJ86"/>
      <c r="AK86"/>
      <c r="AL86"/>
    </row>
  </sheetData>
  <mergeCells count="23">
    <mergeCell ref="AG12:AH12"/>
    <mergeCell ref="AK12:AM12"/>
    <mergeCell ref="AF3:AH4"/>
    <mergeCell ref="AJ3:AL4"/>
    <mergeCell ref="AG5:AH5"/>
    <mergeCell ref="AK5:AL5"/>
    <mergeCell ref="AG6:AH6"/>
    <mergeCell ref="AK6:AL6"/>
    <mergeCell ref="AG7:AH7"/>
    <mergeCell ref="AG8:AH8"/>
    <mergeCell ref="AJ10:AM10"/>
    <mergeCell ref="AG11:AH11"/>
    <mergeCell ref="AK11:AM11"/>
    <mergeCell ref="AG17:AH17"/>
    <mergeCell ref="AJ17:AM17"/>
    <mergeCell ref="AG18:AH18"/>
    <mergeCell ref="AJ18:AM18"/>
    <mergeCell ref="AG13:AH13"/>
    <mergeCell ref="AK13:AM13"/>
    <mergeCell ref="AG14:AH14"/>
    <mergeCell ref="AK14:AM14"/>
    <mergeCell ref="AG15:AH15"/>
    <mergeCell ref="AK15:AM15"/>
  </mergeCells>
  <conditionalFormatting sqref="AA5:AA61">
    <cfRule type="containsText" dxfId="489" priority="1" operator="containsText" text="LOW MAY- ORDER">
      <formula>NOT(ISERROR(SEARCH("LOW MAY- ORDER",AA5)))</formula>
    </cfRule>
    <cfRule type="containsText" dxfId="488" priority="2" operator="containsText" text="HIGH">
      <formula>NOT(ISERROR(SEARCH("HIGH",AA5)))</formula>
    </cfRule>
    <cfRule type="containsText" dxfId="487" priority="3" operator="containsText" text="HIGH">
      <formula>NOT(ISERROR(SEARCH("HIGH",AA5)))</formula>
    </cfRule>
    <cfRule type="containsText" dxfId="486"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3380F-4D8E-41B6-B124-91E185EFDD26}">
  <sheetPr codeName="Sheet2">
    <tabColor theme="9" tint="-0.499984740745262"/>
  </sheetPr>
  <dimension ref="A1:AN83"/>
  <sheetViews>
    <sheetView showGridLines="0" topLeftCell="Z1" workbookViewId="0">
      <selection activeCell="AH26" sqref="AH26"/>
    </sheetView>
  </sheetViews>
  <sheetFormatPr defaultColWidth="8.90625" defaultRowHeight="14.5"/>
  <cols>
    <col min="1" max="1" width="20.36328125" style="14" customWidth="1"/>
    <col min="2" max="2" width="8.90625" style="14"/>
    <col min="3" max="3" width="37.81640625" style="14" customWidth="1"/>
    <col min="4" max="4" width="16.6328125" style="14" customWidth="1"/>
    <col min="5" max="6" width="8.90625" style="14"/>
    <col min="7" max="7" width="11.81640625" style="14" customWidth="1"/>
    <col min="8" max="8" width="13.1796875" style="14" bestFit="1" customWidth="1"/>
    <col min="9" max="9" width="11.81640625" style="14" customWidth="1"/>
    <col min="10" max="10" width="9.36328125" style="14" customWidth="1"/>
    <col min="11" max="11" width="14" style="14" customWidth="1"/>
    <col min="12" max="12" width="11.1796875" style="14" customWidth="1"/>
    <col min="13" max="13" width="11" style="14" customWidth="1"/>
    <col min="14" max="14" width="11.6328125" style="14" customWidth="1"/>
    <col min="15" max="18" width="8.90625" style="14"/>
    <col min="19" max="19" width="12.36328125" style="14" customWidth="1"/>
    <col min="20" max="21" width="8.90625" style="14"/>
    <col min="22" max="22" width="11.54296875" style="14" customWidth="1"/>
    <col min="23" max="25" width="8.90625" style="14"/>
    <col min="26" max="26" width="15.54296875" style="14" customWidth="1"/>
    <col min="27" max="27" width="38" style="14" customWidth="1"/>
    <col min="28" max="28" width="15" style="14" customWidth="1"/>
    <col min="29" max="30" width="8.90625" style="14"/>
    <col min="31" max="31" width="6.6328125" style="14" customWidth="1"/>
    <col min="32" max="32" width="15.6328125" style="14" bestFit="1" customWidth="1"/>
    <col min="33" max="33" width="14.6328125" style="14" bestFit="1" customWidth="1"/>
    <col min="34" max="34" width="23.54296875" style="14" bestFit="1" customWidth="1"/>
    <col min="35" max="35" width="8.1796875" style="14" bestFit="1" customWidth="1"/>
    <col min="36" max="36" width="8" style="14" bestFit="1" customWidth="1"/>
    <col min="37" max="37" width="10.1796875" style="14" bestFit="1" customWidth="1"/>
    <col min="38" max="38" width="11.1796875" style="14" bestFit="1" customWidth="1"/>
    <col min="39" max="39" width="10.36328125" style="14" hidden="1" customWidth="1"/>
    <col min="40" max="16384" width="8.90625" style="14"/>
  </cols>
  <sheetData>
    <row r="1" spans="1:39" ht="15" thickBot="1">
      <c r="F1" s="159">
        <f t="shared" ref="F1:M1" si="0">SUM(F5:F32)</f>
        <v>34.316990000000011</v>
      </c>
      <c r="G1" s="158">
        <f t="shared" si="0"/>
        <v>1780.4333333333334</v>
      </c>
      <c r="H1" s="158">
        <f t="shared" si="0"/>
        <v>687474.19000000041</v>
      </c>
      <c r="I1" s="158">
        <f t="shared" si="0"/>
        <v>1545</v>
      </c>
      <c r="J1" s="158">
        <f t="shared" si="0"/>
        <v>14.876150000000003</v>
      </c>
      <c r="K1" s="158">
        <f t="shared" si="0"/>
        <v>530974.93692587537</v>
      </c>
      <c r="L1" s="158">
        <f t="shared" si="0"/>
        <v>18827.906667420622</v>
      </c>
      <c r="M1" s="158">
        <f t="shared" si="0"/>
        <v>205</v>
      </c>
      <c r="N1" s="158"/>
      <c r="O1" s="158"/>
      <c r="P1" s="158"/>
      <c r="Q1" s="158">
        <f t="shared" ref="Q1:Y1" si="1">SUM(Q5:Q32)</f>
        <v>80.928787878787873</v>
      </c>
      <c r="R1" s="158">
        <f t="shared" si="1"/>
        <v>1.559863181818183</v>
      </c>
      <c r="S1" s="158">
        <f t="shared" si="1"/>
        <v>31248.826818181824</v>
      </c>
      <c r="T1" s="158">
        <f t="shared" si="1"/>
        <v>564</v>
      </c>
      <c r="U1" s="158">
        <f t="shared" si="1"/>
        <v>69</v>
      </c>
      <c r="V1" s="158">
        <f t="shared" si="1"/>
        <v>633</v>
      </c>
      <c r="W1" s="158">
        <f t="shared" si="1"/>
        <v>1571.1651515151516</v>
      </c>
      <c r="X1" s="158">
        <f t="shared" si="1"/>
        <v>986.90757575757584</v>
      </c>
      <c r="Y1" s="157">
        <f t="shared" si="1"/>
        <v>20.321083138355934</v>
      </c>
    </row>
    <row r="3" spans="1:39" ht="32.5" thickBot="1">
      <c r="AF3" s="558" t="s">
        <v>265</v>
      </c>
      <c r="AG3" s="558"/>
      <c r="AH3" s="558"/>
      <c r="AI3" s="65"/>
      <c r="AJ3" s="561" t="s">
        <v>264</v>
      </c>
      <c r="AK3" s="561"/>
      <c r="AL3" s="561"/>
      <c r="AM3" s="65"/>
    </row>
    <row r="4" spans="1:39" ht="35"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4" t="s">
        <v>285</v>
      </c>
      <c r="AF4" s="558"/>
      <c r="AG4" s="558"/>
      <c r="AH4" s="558"/>
      <c r="AI4" s="65"/>
      <c r="AJ4" s="561"/>
      <c r="AK4" s="561"/>
      <c r="AL4" s="561"/>
      <c r="AM4" s="65"/>
    </row>
    <row r="5" spans="1:39" ht="15" thickBot="1">
      <c r="A5" s="153" t="s">
        <v>2</v>
      </c>
      <c r="B5" s="56" t="s">
        <v>28</v>
      </c>
      <c r="C5" s="51" t="s">
        <v>368</v>
      </c>
      <c r="D5" s="56" t="s">
        <v>29</v>
      </c>
      <c r="E5" s="51" t="s">
        <v>30</v>
      </c>
      <c r="F5" s="8">
        <v>11.641666666666652</v>
      </c>
      <c r="G5" s="42">
        <v>428.00000000000006</v>
      </c>
      <c r="H5" s="6">
        <v>160169.33333333334</v>
      </c>
      <c r="I5" s="346">
        <v>36</v>
      </c>
      <c r="J5" s="152">
        <v>0.9</v>
      </c>
      <c r="K5" s="49">
        <f>L5*I5</f>
        <v>13472.186915887849</v>
      </c>
      <c r="L5" s="42">
        <f t="shared" ref="L5:L25" si="2">H5/G5</f>
        <v>374.22741433021804</v>
      </c>
      <c r="M5" s="51">
        <v>5</v>
      </c>
      <c r="N5" s="48">
        <f t="shared" ref="N5:N27" si="3">F5/$F$1</f>
        <v>0.33923915432754004</v>
      </c>
      <c r="O5" s="54">
        <f>SUM($N$5:N5)</f>
        <v>0.33923915432754004</v>
      </c>
      <c r="P5" s="51" t="str">
        <f t="shared" ref="P5:P27" si="4">IF(O5&lt;=50%,"A",IF(O5&lt;=80%,"B",IF(O5&lt;=100%,"C","")))</f>
        <v>A</v>
      </c>
      <c r="Q5" s="152">
        <f t="shared" ref="Q5:Q27" si="5">G5/22</f>
        <v>19.454545454545457</v>
      </c>
      <c r="R5" s="8">
        <f t="shared" ref="R5:R27" si="6">F5/22</f>
        <v>0.52916666666666601</v>
      </c>
      <c r="S5" s="6">
        <f t="shared" ref="S5:S27" si="7">H5/22</f>
        <v>7280.4242424242429</v>
      </c>
      <c r="T5" s="51">
        <f t="shared" ref="T5:T27" si="8">IF(P5="A",7,IF(P5="B",14,IF(P5="C",30,"")))</f>
        <v>7</v>
      </c>
      <c r="U5" s="51">
        <v>3</v>
      </c>
      <c r="V5" s="51">
        <f t="shared" ref="V5:V27" si="9">T5+U5</f>
        <v>10</v>
      </c>
      <c r="W5" s="42">
        <f t="shared" ref="W5:W27" si="10">Q5*V5</f>
        <v>194.54545454545456</v>
      </c>
      <c r="X5" s="6">
        <f t="shared" ref="X5:X27" si="11">IF(W5-I5&lt;=0,0,W5-I5)</f>
        <v>158.54545454545456</v>
      </c>
      <c r="Y5" s="49">
        <f t="shared" ref="Y5:Y27" si="12">X5/(G5/F5)</f>
        <v>4.3124610591900261</v>
      </c>
      <c r="Z5" s="48">
        <f t="shared" ref="Z5:Z27" si="13">I5/W5</f>
        <v>0.18504672897196262</v>
      </c>
      <c r="AA5" s="87" t="str">
        <f t="shared" ref="AA5:AA27" si="14">IF(AND(Z5&gt;=100%,Z5&lt;200%),"HIGH-DON’T ORDER",IF(Z5&gt;=200%,"VERY HIGH-DON’T ORDER",IF(AND(Z5&gt;=80%,Z5&lt;=100),"LOW MAY- ORDER","VERY LOW-ORDER URGENTLY")))</f>
        <v>VERY LOW-ORDER URGENTLY</v>
      </c>
      <c r="AB5" s="31">
        <f>X5*L5</f>
        <v>59332.055508354577</v>
      </c>
      <c r="AF5" s="63" t="s">
        <v>249</v>
      </c>
      <c r="AG5" s="553"/>
      <c r="AH5" s="553"/>
      <c r="AJ5" s="25" t="s">
        <v>248</v>
      </c>
      <c r="AK5" s="543">
        <f ca="1">NOW()</f>
        <v>44990.660007407409</v>
      </c>
      <c r="AL5" s="544"/>
    </row>
    <row r="6" spans="1:39" ht="15" thickBot="1">
      <c r="A6" s="153" t="s">
        <v>2</v>
      </c>
      <c r="B6" s="56" t="s">
        <v>31</v>
      </c>
      <c r="C6" s="51" t="s">
        <v>380</v>
      </c>
      <c r="D6" s="56" t="s">
        <v>29</v>
      </c>
      <c r="E6" s="51" t="s">
        <v>30</v>
      </c>
      <c r="F6" s="8">
        <v>3.3000000000000025</v>
      </c>
      <c r="G6" s="42">
        <v>66</v>
      </c>
      <c r="H6" s="6">
        <v>34633.333333333336</v>
      </c>
      <c r="I6" s="346">
        <v>0</v>
      </c>
      <c r="J6" s="152">
        <v>0</v>
      </c>
      <c r="K6" s="49">
        <f t="shared" ref="K6:K25" si="15">L6*I6</f>
        <v>0</v>
      </c>
      <c r="L6" s="42">
        <f t="shared" si="2"/>
        <v>524.74747474747483</v>
      </c>
      <c r="M6" s="51">
        <v>1</v>
      </c>
      <c r="N6" s="48">
        <f t="shared" si="3"/>
        <v>9.6162279966861941E-2</v>
      </c>
      <c r="O6" s="54">
        <f>SUM($N$5:N6)</f>
        <v>0.43540143429440198</v>
      </c>
      <c r="P6" s="51" t="str">
        <f t="shared" si="4"/>
        <v>A</v>
      </c>
      <c r="Q6" s="152">
        <f t="shared" si="5"/>
        <v>3</v>
      </c>
      <c r="R6" s="8">
        <f t="shared" si="6"/>
        <v>0.15000000000000011</v>
      </c>
      <c r="S6" s="6">
        <f t="shared" si="7"/>
        <v>1574.2424242424242</v>
      </c>
      <c r="T6" s="51">
        <f t="shared" si="8"/>
        <v>7</v>
      </c>
      <c r="U6" s="51">
        <v>3</v>
      </c>
      <c r="V6" s="51">
        <f t="shared" si="9"/>
        <v>10</v>
      </c>
      <c r="W6" s="42">
        <f t="shared" si="10"/>
        <v>30</v>
      </c>
      <c r="X6" s="6">
        <f t="shared" si="11"/>
        <v>30</v>
      </c>
      <c r="Y6" s="49">
        <f t="shared" si="12"/>
        <v>1.5000000000000011</v>
      </c>
      <c r="Z6" s="48">
        <f t="shared" si="13"/>
        <v>0</v>
      </c>
      <c r="AA6" s="87" t="str">
        <f t="shared" si="14"/>
        <v>VERY LOW-ORDER URGENTLY</v>
      </c>
      <c r="AB6" s="31">
        <f t="shared" ref="AB6:AB27" si="16">X6*L6</f>
        <v>15742.424242424244</v>
      </c>
      <c r="AF6" s="63" t="s">
        <v>247</v>
      </c>
      <c r="AG6" s="553"/>
      <c r="AH6" s="553"/>
      <c r="AJ6" s="25" t="s">
        <v>246</v>
      </c>
      <c r="AK6" s="541"/>
      <c r="AL6" s="542"/>
    </row>
    <row r="7" spans="1:39" ht="15" thickBot="1">
      <c r="A7" s="153" t="s">
        <v>2</v>
      </c>
      <c r="B7" s="56" t="s">
        <v>22</v>
      </c>
      <c r="C7" s="51" t="s">
        <v>386</v>
      </c>
      <c r="D7" s="56" t="s">
        <v>23</v>
      </c>
      <c r="E7" s="51" t="s">
        <v>24</v>
      </c>
      <c r="F7" s="8">
        <v>3.125789999999999</v>
      </c>
      <c r="G7" s="42">
        <v>270.66666666666669</v>
      </c>
      <c r="H7" s="6">
        <v>102317.98333333341</v>
      </c>
      <c r="I7" s="346">
        <v>660</v>
      </c>
      <c r="J7" s="152">
        <v>6.4152000000000005</v>
      </c>
      <c r="K7" s="49">
        <f t="shared" si="15"/>
        <v>249494.589901478</v>
      </c>
      <c r="L7" s="42">
        <f t="shared" si="2"/>
        <v>378.0221059113303</v>
      </c>
      <c r="M7" s="51">
        <v>12</v>
      </c>
      <c r="N7" s="48">
        <f t="shared" si="3"/>
        <v>9.1085785787156676E-2</v>
      </c>
      <c r="O7" s="54">
        <f>SUM($N$5:N7)</f>
        <v>0.52648722008155868</v>
      </c>
      <c r="P7" s="51" t="str">
        <f t="shared" si="4"/>
        <v>B</v>
      </c>
      <c r="Q7" s="152">
        <f t="shared" si="5"/>
        <v>12.303030303030305</v>
      </c>
      <c r="R7" s="8">
        <f t="shared" si="6"/>
        <v>0.14208136363636359</v>
      </c>
      <c r="S7" s="6">
        <f t="shared" si="7"/>
        <v>4650.8174242424275</v>
      </c>
      <c r="T7" s="51">
        <f t="shared" si="8"/>
        <v>14</v>
      </c>
      <c r="U7" s="51">
        <v>3</v>
      </c>
      <c r="V7" s="51">
        <f t="shared" si="9"/>
        <v>17</v>
      </c>
      <c r="W7" s="42">
        <f t="shared" si="10"/>
        <v>209.15151515151518</v>
      </c>
      <c r="X7" s="6">
        <f t="shared" si="11"/>
        <v>0</v>
      </c>
      <c r="Y7" s="49">
        <f t="shared" si="12"/>
        <v>0</v>
      </c>
      <c r="Z7" s="48">
        <f t="shared" si="13"/>
        <v>3.1556070704143719</v>
      </c>
      <c r="AA7" s="87" t="str">
        <f t="shared" si="14"/>
        <v>VERY HIGH-DON’T ORDER</v>
      </c>
      <c r="AB7" s="31">
        <f t="shared" si="16"/>
        <v>0</v>
      </c>
      <c r="AF7" s="63" t="s">
        <v>236</v>
      </c>
      <c r="AG7" s="553"/>
      <c r="AH7" s="553"/>
      <c r="AJ7" s="25" t="s">
        <v>245</v>
      </c>
      <c r="AK7" s="64" t="str">
        <f>IF(BD1&gt;=35,"Trailer",IF(BD1&gt;=20,"Cargo","Will recommend to wait"))</f>
        <v>Will recommend to wait</v>
      </c>
      <c r="AL7" s="64"/>
    </row>
    <row r="8" spans="1:39" ht="15" thickBot="1">
      <c r="A8" s="153" t="s">
        <v>2</v>
      </c>
      <c r="B8" s="56" t="s">
        <v>43</v>
      </c>
      <c r="C8" s="51" t="s">
        <v>385</v>
      </c>
      <c r="D8" s="56" t="s">
        <v>23</v>
      </c>
      <c r="E8" s="51" t="s">
        <v>24</v>
      </c>
      <c r="F8" s="8">
        <v>2.4763333333333621</v>
      </c>
      <c r="G8" s="42">
        <v>246.66666666666669</v>
      </c>
      <c r="H8" s="6">
        <v>76221.666666666657</v>
      </c>
      <c r="I8" s="346">
        <v>322</v>
      </c>
      <c r="J8" s="152">
        <v>2.6081999999999996</v>
      </c>
      <c r="K8" s="49">
        <f t="shared" si="15"/>
        <v>99500.175675675666</v>
      </c>
      <c r="L8" s="42">
        <f t="shared" si="2"/>
        <v>309.00675675675672</v>
      </c>
      <c r="M8" s="51">
        <v>4</v>
      </c>
      <c r="N8" s="48">
        <f t="shared" si="3"/>
        <v>7.2160563421598489E-2</v>
      </c>
      <c r="O8" s="54">
        <f>SUM($N$5:N8)</f>
        <v>0.59864778350315717</v>
      </c>
      <c r="P8" s="51" t="str">
        <f t="shared" si="4"/>
        <v>B</v>
      </c>
      <c r="Q8" s="152">
        <f t="shared" si="5"/>
        <v>11.212121212121213</v>
      </c>
      <c r="R8" s="8">
        <f t="shared" si="6"/>
        <v>0.11256060606060737</v>
      </c>
      <c r="S8" s="6">
        <f t="shared" si="7"/>
        <v>3464.6212121212116</v>
      </c>
      <c r="T8" s="51">
        <f t="shared" si="8"/>
        <v>14</v>
      </c>
      <c r="U8" s="51">
        <v>3</v>
      </c>
      <c r="V8" s="51">
        <f t="shared" si="9"/>
        <v>17</v>
      </c>
      <c r="W8" s="42">
        <f t="shared" si="10"/>
        <v>190.60606060606062</v>
      </c>
      <c r="X8" s="6">
        <f t="shared" si="11"/>
        <v>0</v>
      </c>
      <c r="Y8" s="49">
        <f t="shared" si="12"/>
        <v>0</v>
      </c>
      <c r="Z8" s="48">
        <f t="shared" si="13"/>
        <v>1.6893481717011127</v>
      </c>
      <c r="AA8" s="87" t="str">
        <f t="shared" si="14"/>
        <v>HIGH-DON’T ORDER</v>
      </c>
      <c r="AB8" s="31">
        <f t="shared" si="16"/>
        <v>0</v>
      </c>
      <c r="AF8" s="63" t="s">
        <v>244</v>
      </c>
      <c r="AG8" s="553"/>
      <c r="AH8" s="553"/>
      <c r="AI8" s="17"/>
      <c r="AJ8" s="17"/>
      <c r="AK8" s="17"/>
      <c r="AL8" s="17"/>
      <c r="AM8" s="16"/>
    </row>
    <row r="9" spans="1:39" ht="15" thickBot="1">
      <c r="A9" s="153" t="s">
        <v>2</v>
      </c>
      <c r="B9" s="56" t="s">
        <v>97</v>
      </c>
      <c r="C9" s="51" t="s">
        <v>369</v>
      </c>
      <c r="D9" s="56" t="s">
        <v>23</v>
      </c>
      <c r="E9" s="51" t="s">
        <v>24</v>
      </c>
      <c r="F9" s="8">
        <v>2.2499999999999982</v>
      </c>
      <c r="G9" s="42">
        <v>100</v>
      </c>
      <c r="H9" s="6">
        <v>55640</v>
      </c>
      <c r="I9" s="346">
        <v>0</v>
      </c>
      <c r="J9" s="152">
        <v>0</v>
      </c>
      <c r="K9" s="49">
        <f t="shared" si="15"/>
        <v>0</v>
      </c>
      <c r="L9" s="42">
        <f t="shared" si="2"/>
        <v>556.4</v>
      </c>
      <c r="M9" s="51">
        <v>5</v>
      </c>
      <c r="N9" s="48">
        <f t="shared" si="3"/>
        <v>6.5565190886496677E-2</v>
      </c>
      <c r="O9" s="54">
        <f>SUM($N$5:N9)</f>
        <v>0.66421297438965388</v>
      </c>
      <c r="P9" s="51" t="str">
        <f t="shared" si="4"/>
        <v>B</v>
      </c>
      <c r="Q9" s="152">
        <f t="shared" si="5"/>
        <v>4.5454545454545459</v>
      </c>
      <c r="R9" s="8">
        <f t="shared" si="6"/>
        <v>0.1022727272727272</v>
      </c>
      <c r="S9" s="6">
        <f t="shared" si="7"/>
        <v>2529.090909090909</v>
      </c>
      <c r="T9" s="51">
        <f t="shared" si="8"/>
        <v>14</v>
      </c>
      <c r="U9" s="51">
        <v>3</v>
      </c>
      <c r="V9" s="51">
        <f t="shared" si="9"/>
        <v>17</v>
      </c>
      <c r="W9" s="42">
        <f t="shared" si="10"/>
        <v>77.27272727272728</v>
      </c>
      <c r="X9" s="6">
        <f t="shared" si="11"/>
        <v>77.27272727272728</v>
      </c>
      <c r="Y9" s="49">
        <f t="shared" si="12"/>
        <v>1.7386363636363624</v>
      </c>
      <c r="Z9" s="48">
        <f t="shared" si="13"/>
        <v>0</v>
      </c>
      <c r="AA9" s="87" t="str">
        <f t="shared" si="14"/>
        <v>VERY LOW-ORDER URGENTLY</v>
      </c>
      <c r="AB9" s="31">
        <f t="shared" si="16"/>
        <v>42994.545454545456</v>
      </c>
      <c r="AF9" s="17"/>
      <c r="AG9" s="17"/>
      <c r="AH9" s="17"/>
      <c r="AI9" s="17"/>
      <c r="AJ9" s="17"/>
      <c r="AK9" s="17"/>
      <c r="AL9" s="17"/>
      <c r="AM9" s="16"/>
    </row>
    <row r="10" spans="1:39" ht="15" thickBot="1">
      <c r="A10" s="153" t="s">
        <v>2</v>
      </c>
      <c r="B10" s="56" t="s">
        <v>32</v>
      </c>
      <c r="C10" s="51" t="s">
        <v>370</v>
      </c>
      <c r="D10" s="56" t="s">
        <v>23</v>
      </c>
      <c r="E10" s="51" t="s">
        <v>24</v>
      </c>
      <c r="F10" s="8">
        <v>2.1694500000000021</v>
      </c>
      <c r="G10" s="42">
        <v>109</v>
      </c>
      <c r="H10" s="6">
        <v>68807.5</v>
      </c>
      <c r="I10" s="346">
        <v>0</v>
      </c>
      <c r="J10" s="152">
        <v>0</v>
      </c>
      <c r="K10" s="49">
        <f t="shared" si="15"/>
        <v>0</v>
      </c>
      <c r="L10" s="42">
        <f t="shared" si="2"/>
        <v>631.2614678899082</v>
      </c>
      <c r="M10" s="51">
        <v>1</v>
      </c>
      <c r="N10" s="48">
        <f t="shared" si="3"/>
        <v>6.3217957052760204E-2</v>
      </c>
      <c r="O10" s="54">
        <f>SUM($N$5:N10)</f>
        <v>0.72743093144241411</v>
      </c>
      <c r="P10" s="51" t="str">
        <f t="shared" si="4"/>
        <v>B</v>
      </c>
      <c r="Q10" s="152">
        <f t="shared" si="5"/>
        <v>4.9545454545454541</v>
      </c>
      <c r="R10" s="8">
        <f t="shared" si="6"/>
        <v>9.8611363636363733E-2</v>
      </c>
      <c r="S10" s="6">
        <f t="shared" si="7"/>
        <v>3127.6136363636365</v>
      </c>
      <c r="T10" s="51">
        <f t="shared" si="8"/>
        <v>14</v>
      </c>
      <c r="U10" s="51">
        <v>3</v>
      </c>
      <c r="V10" s="51">
        <f t="shared" si="9"/>
        <v>17</v>
      </c>
      <c r="W10" s="42">
        <f t="shared" si="10"/>
        <v>84.22727272727272</v>
      </c>
      <c r="X10" s="6">
        <f t="shared" si="11"/>
        <v>84.22727272727272</v>
      </c>
      <c r="Y10" s="49">
        <f t="shared" si="12"/>
        <v>1.6763931818181834</v>
      </c>
      <c r="Z10" s="48">
        <f t="shared" si="13"/>
        <v>0</v>
      </c>
      <c r="AA10" s="87" t="str">
        <f t="shared" si="14"/>
        <v>VERY LOW-ORDER URGENTLY</v>
      </c>
      <c r="AB10" s="31">
        <f t="shared" si="16"/>
        <v>53169.431818181809</v>
      </c>
      <c r="AF10" s="62" t="s">
        <v>243</v>
      </c>
      <c r="AG10" s="62"/>
      <c r="AH10" s="62"/>
      <c r="AI10" s="17"/>
      <c r="AJ10" s="555" t="s">
        <v>242</v>
      </c>
      <c r="AK10" s="555"/>
      <c r="AL10" s="555"/>
      <c r="AM10" s="555"/>
    </row>
    <row r="11" spans="1:39" ht="15" thickBot="1">
      <c r="A11" s="153" t="s">
        <v>2</v>
      </c>
      <c r="B11" s="56" t="s">
        <v>45</v>
      </c>
      <c r="C11" s="51" t="s">
        <v>408</v>
      </c>
      <c r="D11" s="56" t="s">
        <v>29</v>
      </c>
      <c r="E11" s="51" t="s">
        <v>42</v>
      </c>
      <c r="F11" s="8">
        <v>1.8450000000000009</v>
      </c>
      <c r="G11" s="42">
        <v>75.333333333333343</v>
      </c>
      <c r="H11" s="6">
        <v>27928.333333333332</v>
      </c>
      <c r="I11" s="346">
        <v>5</v>
      </c>
      <c r="J11" s="152">
        <v>0.1125</v>
      </c>
      <c r="K11" s="49">
        <f t="shared" si="15"/>
        <v>1853.6504424778759</v>
      </c>
      <c r="L11" s="42">
        <f t="shared" si="2"/>
        <v>370.73008849557516</v>
      </c>
      <c r="M11" s="51">
        <v>5</v>
      </c>
      <c r="N11" s="48">
        <f t="shared" si="3"/>
        <v>5.3763456526927343E-2</v>
      </c>
      <c r="O11" s="54">
        <f>SUM($N$5:N11)</f>
        <v>0.78119438796934149</v>
      </c>
      <c r="P11" s="51" t="str">
        <f t="shared" si="4"/>
        <v>B</v>
      </c>
      <c r="Q11" s="152">
        <f t="shared" si="5"/>
        <v>3.4242424242424248</v>
      </c>
      <c r="R11" s="8">
        <f t="shared" si="6"/>
        <v>8.3863636363636404E-2</v>
      </c>
      <c r="S11" s="6">
        <f t="shared" si="7"/>
        <v>1269.469696969697</v>
      </c>
      <c r="T11" s="51">
        <f t="shared" si="8"/>
        <v>14</v>
      </c>
      <c r="U11" s="51">
        <v>3</v>
      </c>
      <c r="V11" s="51">
        <f t="shared" si="9"/>
        <v>17</v>
      </c>
      <c r="W11" s="42">
        <f t="shared" si="10"/>
        <v>58.212121212121218</v>
      </c>
      <c r="X11" s="6">
        <f t="shared" si="11"/>
        <v>53.212121212121218</v>
      </c>
      <c r="Y11" s="49">
        <f t="shared" si="12"/>
        <v>1.3032260659694295</v>
      </c>
      <c r="Z11" s="48">
        <f t="shared" si="13"/>
        <v>8.5892764185320131E-2</v>
      </c>
      <c r="AA11" s="87" t="str">
        <f t="shared" si="14"/>
        <v>VERY LOW-ORDER URGENTLY</v>
      </c>
      <c r="AB11" s="31">
        <f t="shared" si="16"/>
        <v>19727.334406006972</v>
      </c>
      <c r="AF11" s="17" t="s">
        <v>239</v>
      </c>
      <c r="AG11" s="573" t="str">
        <f>A11</f>
        <v>DE-2KAY'S VENTURES</v>
      </c>
      <c r="AH11" s="573"/>
      <c r="AI11" s="17"/>
      <c r="AJ11" s="17" t="s">
        <v>241</v>
      </c>
      <c r="AK11" s="551"/>
      <c r="AL11" s="551"/>
      <c r="AM11" s="551"/>
    </row>
    <row r="12" spans="1:39" ht="15" thickBot="1">
      <c r="A12" s="409" t="s">
        <v>2</v>
      </c>
      <c r="B12" s="410" t="s">
        <v>50</v>
      </c>
      <c r="C12" s="411" t="s">
        <v>395</v>
      </c>
      <c r="D12" s="410" t="s">
        <v>29</v>
      </c>
      <c r="E12" s="411" t="s">
        <v>30</v>
      </c>
      <c r="F12" s="418">
        <v>1.3274999999999983</v>
      </c>
      <c r="G12" s="417">
        <v>51.666666666666664</v>
      </c>
      <c r="H12" s="416">
        <v>12390</v>
      </c>
      <c r="I12" s="346">
        <v>0</v>
      </c>
      <c r="J12" s="152">
        <v>0</v>
      </c>
      <c r="K12" s="423">
        <f>L12*I12</f>
        <v>0</v>
      </c>
      <c r="L12" s="417">
        <f t="shared" si="2"/>
        <v>239.80645161290323</v>
      </c>
      <c r="M12" s="411">
        <v>20</v>
      </c>
      <c r="N12" s="424">
        <f t="shared" si="3"/>
        <v>3.8683462623033023E-2</v>
      </c>
      <c r="O12" s="420">
        <f>SUM($N$5:N12)</f>
        <v>0.8198778505923745</v>
      </c>
      <c r="P12" s="411" t="str">
        <f t="shared" si="4"/>
        <v>C</v>
      </c>
      <c r="Q12" s="414">
        <f t="shared" si="5"/>
        <v>2.3484848484848482</v>
      </c>
      <c r="R12" s="418">
        <f t="shared" si="6"/>
        <v>6.0340909090909015E-2</v>
      </c>
      <c r="S12" s="416">
        <f t="shared" si="7"/>
        <v>563.18181818181813</v>
      </c>
      <c r="T12" s="411">
        <f t="shared" si="8"/>
        <v>30</v>
      </c>
      <c r="U12" s="411">
        <v>3</v>
      </c>
      <c r="V12" s="411">
        <f t="shared" si="9"/>
        <v>33</v>
      </c>
      <c r="W12" s="417">
        <f t="shared" si="10"/>
        <v>77.499999999999986</v>
      </c>
      <c r="X12" s="416">
        <f t="shared" si="11"/>
        <v>77.499999999999986</v>
      </c>
      <c r="Y12" s="423">
        <f t="shared" si="12"/>
        <v>1.9912499999999973</v>
      </c>
      <c r="Z12" s="424">
        <f t="shared" si="13"/>
        <v>0</v>
      </c>
      <c r="AA12" s="421" t="str">
        <f t="shared" si="14"/>
        <v>VERY LOW-ORDER URGENTLY</v>
      </c>
      <c r="AB12" s="425">
        <f t="shared" si="16"/>
        <v>18584.999999999996</v>
      </c>
      <c r="AF12" s="17" t="s">
        <v>240</v>
      </c>
      <c r="AG12" s="551"/>
      <c r="AH12" s="551"/>
      <c r="AI12" s="17"/>
      <c r="AJ12" s="17" t="s">
        <v>239</v>
      </c>
      <c r="AK12" s="551"/>
      <c r="AL12" s="551"/>
      <c r="AM12" s="551"/>
    </row>
    <row r="13" spans="1:39" ht="15" thickBot="1">
      <c r="A13" s="153" t="s">
        <v>2</v>
      </c>
      <c r="B13" s="56" t="s">
        <v>171</v>
      </c>
      <c r="C13" s="51" t="s">
        <v>462</v>
      </c>
      <c r="D13" s="56" t="s">
        <v>29</v>
      </c>
      <c r="E13" s="51" t="s">
        <v>30</v>
      </c>
      <c r="F13" s="8">
        <v>1.2779999999999994</v>
      </c>
      <c r="G13" s="42">
        <v>45.333333333333336</v>
      </c>
      <c r="H13" s="6">
        <v>31240</v>
      </c>
      <c r="I13" s="346">
        <v>0</v>
      </c>
      <c r="J13" s="152">
        <v>0</v>
      </c>
      <c r="K13" s="49">
        <f t="shared" si="15"/>
        <v>0</v>
      </c>
      <c r="L13" s="42">
        <f t="shared" si="2"/>
        <v>689.11764705882354</v>
      </c>
      <c r="M13" s="51">
        <v>1</v>
      </c>
      <c r="N13" s="48">
        <f t="shared" si="3"/>
        <v>3.7241028423530123E-2</v>
      </c>
      <c r="O13" s="54">
        <f>SUM($N$5:N13)</f>
        <v>0.85711887901590467</v>
      </c>
      <c r="P13" s="51" t="str">
        <f t="shared" si="4"/>
        <v>C</v>
      </c>
      <c r="Q13" s="152">
        <f t="shared" si="5"/>
        <v>2.0606060606060606</v>
      </c>
      <c r="R13" s="8">
        <f t="shared" si="6"/>
        <v>5.8090909090909061E-2</v>
      </c>
      <c r="S13" s="6">
        <f t="shared" si="7"/>
        <v>1420</v>
      </c>
      <c r="T13" s="51">
        <f t="shared" si="8"/>
        <v>30</v>
      </c>
      <c r="U13" s="51">
        <v>3</v>
      </c>
      <c r="V13" s="51">
        <f t="shared" si="9"/>
        <v>33</v>
      </c>
      <c r="W13" s="42">
        <f t="shared" si="10"/>
        <v>68</v>
      </c>
      <c r="X13" s="6">
        <f t="shared" si="11"/>
        <v>68</v>
      </c>
      <c r="Y13" s="49">
        <f t="shared" si="12"/>
        <v>1.9169999999999989</v>
      </c>
      <c r="Z13" s="48">
        <f t="shared" si="13"/>
        <v>0</v>
      </c>
      <c r="AA13" s="87" t="str">
        <f t="shared" si="14"/>
        <v>VERY LOW-ORDER URGENTLY</v>
      </c>
      <c r="AB13" s="31">
        <f t="shared" si="16"/>
        <v>46860</v>
      </c>
      <c r="AF13" s="17" t="s">
        <v>238</v>
      </c>
      <c r="AG13" s="551"/>
      <c r="AH13" s="551"/>
      <c r="AI13" s="17"/>
      <c r="AJ13" s="17" t="s">
        <v>238</v>
      </c>
      <c r="AK13" s="551"/>
      <c r="AL13" s="551"/>
      <c r="AM13" s="551"/>
    </row>
    <row r="14" spans="1:39" ht="15" thickBot="1">
      <c r="A14" s="153" t="s">
        <v>2</v>
      </c>
      <c r="B14" s="56" t="s">
        <v>515</v>
      </c>
      <c r="C14" s="51" t="s">
        <v>529</v>
      </c>
      <c r="D14" s="56" t="s">
        <v>23</v>
      </c>
      <c r="E14" s="51" t="s">
        <v>516</v>
      </c>
      <c r="F14" s="8">
        <v>0.90449999999999919</v>
      </c>
      <c r="G14" s="42">
        <v>40</v>
      </c>
      <c r="H14" s="6">
        <v>18090.400000000001</v>
      </c>
      <c r="I14" s="346">
        <v>0</v>
      </c>
      <c r="J14" s="152">
        <v>0</v>
      </c>
      <c r="K14" s="49">
        <f t="shared" si="15"/>
        <v>0</v>
      </c>
      <c r="L14" s="42">
        <f t="shared" si="2"/>
        <v>452.26000000000005</v>
      </c>
      <c r="M14" s="51">
        <v>5</v>
      </c>
      <c r="N14" s="48">
        <f t="shared" si="3"/>
        <v>2.6357206736371659E-2</v>
      </c>
      <c r="O14" s="54">
        <f>SUM($N$5:N14)</f>
        <v>0.88347608575227632</v>
      </c>
      <c r="P14" s="51" t="str">
        <f t="shared" si="4"/>
        <v>C</v>
      </c>
      <c r="Q14" s="152">
        <f t="shared" si="5"/>
        <v>1.8181818181818181</v>
      </c>
      <c r="R14" s="8">
        <f t="shared" si="6"/>
        <v>4.1113636363636324E-2</v>
      </c>
      <c r="S14" s="6">
        <f t="shared" si="7"/>
        <v>822.29090909090917</v>
      </c>
      <c r="T14" s="51">
        <f t="shared" si="8"/>
        <v>30</v>
      </c>
      <c r="U14" s="51">
        <v>3</v>
      </c>
      <c r="V14" s="51">
        <f t="shared" si="9"/>
        <v>33</v>
      </c>
      <c r="W14" s="42">
        <f t="shared" si="10"/>
        <v>60</v>
      </c>
      <c r="X14" s="6">
        <f t="shared" si="11"/>
        <v>60</v>
      </c>
      <c r="Y14" s="49">
        <f t="shared" si="12"/>
        <v>1.3567499999999988</v>
      </c>
      <c r="Z14" s="48">
        <f t="shared" si="13"/>
        <v>0</v>
      </c>
      <c r="AA14" s="87" t="str">
        <f t="shared" si="14"/>
        <v>VERY LOW-ORDER URGENTLY</v>
      </c>
      <c r="AB14" s="31">
        <f t="shared" si="16"/>
        <v>27135.600000000002</v>
      </c>
      <c r="AF14" s="17" t="s">
        <v>237</v>
      </c>
      <c r="AG14" s="551"/>
      <c r="AH14" s="551"/>
      <c r="AI14" s="17"/>
      <c r="AJ14" s="17" t="s">
        <v>237</v>
      </c>
      <c r="AK14" s="551"/>
      <c r="AL14" s="551"/>
      <c r="AM14" s="551"/>
    </row>
    <row r="15" spans="1:39" ht="15" thickBot="1">
      <c r="A15" s="153" t="s">
        <v>2</v>
      </c>
      <c r="B15" s="56" t="s">
        <v>71</v>
      </c>
      <c r="C15" s="51" t="s">
        <v>372</v>
      </c>
      <c r="D15" s="56" t="s">
        <v>29</v>
      </c>
      <c r="E15" s="51" t="s">
        <v>63</v>
      </c>
      <c r="F15" s="8">
        <v>0.8475000000000007</v>
      </c>
      <c r="G15" s="42">
        <v>30</v>
      </c>
      <c r="H15" s="6">
        <v>14509.333333333334</v>
      </c>
      <c r="I15" s="346">
        <v>0</v>
      </c>
      <c r="J15" s="152">
        <v>0</v>
      </c>
      <c r="K15" s="49">
        <f t="shared" si="15"/>
        <v>0</v>
      </c>
      <c r="L15" s="42">
        <f t="shared" si="2"/>
        <v>483.64444444444445</v>
      </c>
      <c r="M15" s="51">
        <v>20</v>
      </c>
      <c r="N15" s="48">
        <f t="shared" si="3"/>
        <v>2.4696221900580455E-2</v>
      </c>
      <c r="O15" s="54">
        <f>SUM($N$5:N15)</f>
        <v>0.90817230765285673</v>
      </c>
      <c r="P15" s="51" t="str">
        <f t="shared" si="4"/>
        <v>C</v>
      </c>
      <c r="Q15" s="152">
        <f t="shared" si="5"/>
        <v>1.3636363636363635</v>
      </c>
      <c r="R15" s="8">
        <f t="shared" si="6"/>
        <v>3.8522727272727306E-2</v>
      </c>
      <c r="S15" s="6">
        <f t="shared" si="7"/>
        <v>659.5151515151515</v>
      </c>
      <c r="T15" s="51">
        <f t="shared" si="8"/>
        <v>30</v>
      </c>
      <c r="U15" s="51">
        <v>3</v>
      </c>
      <c r="V15" s="51">
        <f t="shared" si="9"/>
        <v>33</v>
      </c>
      <c r="W15" s="42">
        <f t="shared" si="10"/>
        <v>45</v>
      </c>
      <c r="X15" s="6">
        <f t="shared" si="11"/>
        <v>45</v>
      </c>
      <c r="Y15" s="49">
        <f t="shared" si="12"/>
        <v>1.2712500000000011</v>
      </c>
      <c r="Z15" s="48">
        <f t="shared" si="13"/>
        <v>0</v>
      </c>
      <c r="AA15" s="87" t="str">
        <f t="shared" si="14"/>
        <v>VERY LOW-ORDER URGENTLY</v>
      </c>
      <c r="AB15" s="31">
        <f t="shared" si="16"/>
        <v>21764</v>
      </c>
      <c r="AF15" s="17" t="s">
        <v>236</v>
      </c>
      <c r="AG15" s="551"/>
      <c r="AH15" s="551"/>
      <c r="AI15" s="17"/>
      <c r="AJ15" s="17" t="s">
        <v>236</v>
      </c>
      <c r="AK15" s="551"/>
      <c r="AL15" s="551"/>
      <c r="AM15" s="551"/>
    </row>
    <row r="16" spans="1:39" ht="15" thickBot="1">
      <c r="A16" s="153" t="s">
        <v>2</v>
      </c>
      <c r="B16" s="56" t="s">
        <v>59</v>
      </c>
      <c r="C16" s="51" t="s">
        <v>397</v>
      </c>
      <c r="D16" s="56" t="s">
        <v>23</v>
      </c>
      <c r="E16" s="51" t="s">
        <v>24</v>
      </c>
      <c r="F16" s="8">
        <v>0.69984000000000035</v>
      </c>
      <c r="G16" s="42">
        <v>51.666666666666671</v>
      </c>
      <c r="H16" s="6">
        <v>26856.573333333334</v>
      </c>
      <c r="I16" s="346">
        <v>38</v>
      </c>
      <c r="J16" s="152">
        <v>0.36936000000000002</v>
      </c>
      <c r="K16" s="49">
        <f t="shared" si="15"/>
        <v>19752.576516129033</v>
      </c>
      <c r="L16" s="42">
        <f t="shared" si="2"/>
        <v>519.8046451612903</v>
      </c>
      <c r="M16" s="51">
        <v>20</v>
      </c>
      <c r="N16" s="48">
        <f t="shared" si="3"/>
        <v>2.0393396973335951E-2</v>
      </c>
      <c r="O16" s="54">
        <f>SUM($N$5:N16)</f>
        <v>0.9285657046261927</v>
      </c>
      <c r="P16" s="51" t="str">
        <f t="shared" si="4"/>
        <v>C</v>
      </c>
      <c r="Q16" s="152">
        <f t="shared" si="5"/>
        <v>2.3484848484848486</v>
      </c>
      <c r="R16" s="8">
        <f t="shared" si="6"/>
        <v>3.1810909090909105E-2</v>
      </c>
      <c r="S16" s="6">
        <f t="shared" si="7"/>
        <v>1220.7533333333333</v>
      </c>
      <c r="T16" s="51">
        <f t="shared" si="8"/>
        <v>30</v>
      </c>
      <c r="U16" s="51">
        <v>3</v>
      </c>
      <c r="V16" s="51">
        <f t="shared" si="9"/>
        <v>33</v>
      </c>
      <c r="W16" s="42">
        <f t="shared" si="10"/>
        <v>77.5</v>
      </c>
      <c r="X16" s="6">
        <f t="shared" si="11"/>
        <v>39.5</v>
      </c>
      <c r="Y16" s="49">
        <f t="shared" si="12"/>
        <v>0.53503896774193571</v>
      </c>
      <c r="Z16" s="48">
        <f t="shared" si="13"/>
        <v>0.49032258064516127</v>
      </c>
      <c r="AA16" s="87" t="str">
        <f t="shared" si="14"/>
        <v>VERY LOW-ORDER URGENTLY</v>
      </c>
      <c r="AB16" s="31">
        <f t="shared" si="16"/>
        <v>20532.283483870968</v>
      </c>
      <c r="AF16" s="17"/>
      <c r="AG16" s="17"/>
      <c r="AH16" s="17"/>
      <c r="AI16" s="17"/>
      <c r="AJ16" s="17"/>
      <c r="AK16" s="17"/>
      <c r="AL16" s="17"/>
      <c r="AM16" s="16"/>
    </row>
    <row r="17" spans="1:40" ht="15" thickBot="1">
      <c r="A17" s="153" t="s">
        <v>2</v>
      </c>
      <c r="B17" s="56" t="s">
        <v>53</v>
      </c>
      <c r="C17" s="51" t="s">
        <v>429</v>
      </c>
      <c r="D17" s="56" t="s">
        <v>23</v>
      </c>
      <c r="E17" s="51" t="s">
        <v>24</v>
      </c>
      <c r="F17" s="8">
        <v>0.42309666666666645</v>
      </c>
      <c r="G17" s="42">
        <v>32.333333333333336</v>
      </c>
      <c r="H17" s="6">
        <v>10408.176666666675</v>
      </c>
      <c r="I17" s="346">
        <v>427</v>
      </c>
      <c r="J17" s="152">
        <v>4.2230300000000005</v>
      </c>
      <c r="K17" s="49">
        <f t="shared" si="15"/>
        <v>137452.31247422693</v>
      </c>
      <c r="L17" s="42">
        <f t="shared" si="2"/>
        <v>321.90237113402088</v>
      </c>
      <c r="M17" s="51">
        <v>12</v>
      </c>
      <c r="N17" s="48">
        <f t="shared" si="3"/>
        <v>1.2329072761529095E-2</v>
      </c>
      <c r="O17" s="54">
        <f>SUM($N$5:N17)</f>
        <v>0.94089477738772176</v>
      </c>
      <c r="P17" s="51" t="str">
        <f t="shared" si="4"/>
        <v>C</v>
      </c>
      <c r="Q17" s="152">
        <f t="shared" si="5"/>
        <v>1.4696969696969697</v>
      </c>
      <c r="R17" s="8">
        <f t="shared" si="6"/>
        <v>1.9231666666666657E-2</v>
      </c>
      <c r="S17" s="6">
        <f t="shared" si="7"/>
        <v>473.09893939393982</v>
      </c>
      <c r="T17" s="51">
        <f t="shared" si="8"/>
        <v>30</v>
      </c>
      <c r="U17" s="51">
        <v>3</v>
      </c>
      <c r="V17" s="51">
        <f t="shared" si="9"/>
        <v>33</v>
      </c>
      <c r="W17" s="42">
        <f t="shared" si="10"/>
        <v>48.5</v>
      </c>
      <c r="X17" s="6">
        <f t="shared" si="11"/>
        <v>0</v>
      </c>
      <c r="Y17" s="49">
        <f t="shared" si="12"/>
        <v>0</v>
      </c>
      <c r="Z17" s="48">
        <f t="shared" si="13"/>
        <v>8.8041237113402069</v>
      </c>
      <c r="AA17" s="87" t="str">
        <f t="shared" si="14"/>
        <v>VERY HIGH-DON’T ORDER</v>
      </c>
      <c r="AB17" s="31">
        <f t="shared" si="16"/>
        <v>0</v>
      </c>
      <c r="AF17" s="61" t="s">
        <v>235</v>
      </c>
      <c r="AG17" s="555" t="s">
        <v>234</v>
      </c>
      <c r="AH17" s="555"/>
      <c r="AI17" s="61" t="s">
        <v>233</v>
      </c>
      <c r="AJ17" s="555" t="s">
        <v>232</v>
      </c>
      <c r="AK17" s="555"/>
      <c r="AL17" s="555"/>
      <c r="AM17" s="555"/>
    </row>
    <row r="18" spans="1:40" ht="15" thickBot="1">
      <c r="A18" s="153" t="s">
        <v>2</v>
      </c>
      <c r="B18" s="56" t="s">
        <v>95</v>
      </c>
      <c r="C18" s="51" t="s">
        <v>426</v>
      </c>
      <c r="D18" s="56" t="s">
        <v>23</v>
      </c>
      <c r="E18" s="51" t="s">
        <v>24</v>
      </c>
      <c r="F18" s="8">
        <v>0.3769199999999987</v>
      </c>
      <c r="G18" s="42">
        <v>92.666666666666671</v>
      </c>
      <c r="H18" s="6">
        <v>12077.833333333321</v>
      </c>
      <c r="I18" s="346">
        <v>0</v>
      </c>
      <c r="J18" s="152">
        <v>0</v>
      </c>
      <c r="K18" s="49">
        <f t="shared" si="15"/>
        <v>0</v>
      </c>
      <c r="L18" s="42">
        <f t="shared" si="2"/>
        <v>130.33633093525165</v>
      </c>
      <c r="M18" s="51">
        <v>1</v>
      </c>
      <c r="N18" s="48">
        <f t="shared" si="3"/>
        <v>1.0983480777305894E-2</v>
      </c>
      <c r="O18" s="54">
        <f>SUM($N$5:N18)</f>
        <v>0.95187825816502769</v>
      </c>
      <c r="P18" s="51" t="str">
        <f t="shared" si="4"/>
        <v>C</v>
      </c>
      <c r="Q18" s="152">
        <f t="shared" si="5"/>
        <v>4.2121212121212119</v>
      </c>
      <c r="R18" s="8">
        <f t="shared" si="6"/>
        <v>1.7132727272727213E-2</v>
      </c>
      <c r="S18" s="6">
        <f t="shared" si="7"/>
        <v>548.99242424242368</v>
      </c>
      <c r="T18" s="51">
        <f t="shared" si="8"/>
        <v>30</v>
      </c>
      <c r="U18" s="51">
        <v>3</v>
      </c>
      <c r="V18" s="51">
        <f t="shared" si="9"/>
        <v>33</v>
      </c>
      <c r="W18" s="42">
        <f t="shared" si="10"/>
        <v>139</v>
      </c>
      <c r="X18" s="6">
        <f t="shared" si="11"/>
        <v>139</v>
      </c>
      <c r="Y18" s="49">
        <f t="shared" si="12"/>
        <v>0.565379999999998</v>
      </c>
      <c r="Z18" s="48">
        <f t="shared" si="13"/>
        <v>0</v>
      </c>
      <c r="AA18" s="87" t="str">
        <f t="shared" si="14"/>
        <v>VERY LOW-ORDER URGENTLY</v>
      </c>
      <c r="AB18" s="31">
        <f t="shared" si="16"/>
        <v>18116.749999999978</v>
      </c>
      <c r="AF18" s="25"/>
      <c r="AG18" s="552"/>
      <c r="AH18" s="552"/>
      <c r="AI18" s="25"/>
      <c r="AJ18" s="552"/>
      <c r="AK18" s="552"/>
      <c r="AL18" s="552"/>
      <c r="AM18" s="552"/>
    </row>
    <row r="19" spans="1:40" ht="15" thickBot="1">
      <c r="A19" s="153" t="s">
        <v>2</v>
      </c>
      <c r="B19" s="56" t="s">
        <v>77</v>
      </c>
      <c r="C19" s="51" t="s">
        <v>388</v>
      </c>
      <c r="D19" s="56" t="s">
        <v>23</v>
      </c>
      <c r="E19" s="51" t="s">
        <v>24</v>
      </c>
      <c r="F19" s="8">
        <v>0.30000000000000021</v>
      </c>
      <c r="G19" s="42">
        <v>33.333333333333336</v>
      </c>
      <c r="H19" s="6">
        <v>7833.333333333333</v>
      </c>
      <c r="I19" s="346">
        <v>0</v>
      </c>
      <c r="J19" s="152">
        <v>0</v>
      </c>
      <c r="K19" s="49">
        <f t="shared" si="15"/>
        <v>0</v>
      </c>
      <c r="L19" s="42">
        <f t="shared" si="2"/>
        <v>234.99999999999997</v>
      </c>
      <c r="M19" s="51">
        <v>5</v>
      </c>
      <c r="N19" s="48">
        <f t="shared" si="3"/>
        <v>8.7420254515329036E-3</v>
      </c>
      <c r="O19" s="54">
        <f>SUM($N$5:N19)</f>
        <v>0.9606202836165606</v>
      </c>
      <c r="P19" s="51" t="str">
        <f t="shared" si="4"/>
        <v>C</v>
      </c>
      <c r="Q19" s="152">
        <f t="shared" si="5"/>
        <v>1.5151515151515154</v>
      </c>
      <c r="R19" s="8">
        <f t="shared" si="6"/>
        <v>1.3636363636363646E-2</v>
      </c>
      <c r="S19" s="6">
        <f t="shared" si="7"/>
        <v>356.06060606060606</v>
      </c>
      <c r="T19" s="51">
        <f t="shared" si="8"/>
        <v>30</v>
      </c>
      <c r="U19" s="51">
        <v>3</v>
      </c>
      <c r="V19" s="51">
        <f t="shared" si="9"/>
        <v>33</v>
      </c>
      <c r="W19" s="42">
        <f t="shared" si="10"/>
        <v>50.000000000000007</v>
      </c>
      <c r="X19" s="6">
        <f t="shared" si="11"/>
        <v>50.000000000000007</v>
      </c>
      <c r="Y19" s="49">
        <f t="shared" si="12"/>
        <v>0.45000000000000034</v>
      </c>
      <c r="Z19" s="48">
        <f t="shared" si="13"/>
        <v>0</v>
      </c>
      <c r="AA19" s="87" t="str">
        <f t="shared" si="14"/>
        <v>VERY LOW-ORDER URGENTLY</v>
      </c>
      <c r="AB19" s="31">
        <f t="shared" si="16"/>
        <v>11750</v>
      </c>
    </row>
    <row r="20" spans="1:40" ht="15" thickBot="1">
      <c r="A20" s="153" t="s">
        <v>2</v>
      </c>
      <c r="B20" s="56" t="s">
        <v>180</v>
      </c>
      <c r="C20" s="51" t="s">
        <v>485</v>
      </c>
      <c r="D20" s="56" t="s">
        <v>23</v>
      </c>
      <c r="E20" s="51" t="s">
        <v>24</v>
      </c>
      <c r="F20" s="8">
        <v>0.29954999999999993</v>
      </c>
      <c r="G20" s="42">
        <v>24.666666666666668</v>
      </c>
      <c r="H20" s="6">
        <v>3661.1666666666665</v>
      </c>
      <c r="I20" s="346">
        <v>0</v>
      </c>
      <c r="J20" s="152">
        <v>0</v>
      </c>
      <c r="K20" s="49">
        <f t="shared" si="15"/>
        <v>0</v>
      </c>
      <c r="L20" s="42">
        <f t="shared" si="2"/>
        <v>148.42567567567565</v>
      </c>
      <c r="M20" s="51">
        <v>12</v>
      </c>
      <c r="N20" s="48">
        <f t="shared" si="3"/>
        <v>8.7289124133555947E-3</v>
      </c>
      <c r="O20" s="54">
        <f>SUM($N$5:N20)</f>
        <v>0.9693491960299162</v>
      </c>
      <c r="P20" s="51" t="str">
        <f t="shared" si="4"/>
        <v>C</v>
      </c>
      <c r="Q20" s="152">
        <f t="shared" si="5"/>
        <v>1.1212121212121213</v>
      </c>
      <c r="R20" s="8">
        <f t="shared" si="6"/>
        <v>1.3615909090909088E-2</v>
      </c>
      <c r="S20" s="6">
        <f t="shared" si="7"/>
        <v>166.41666666666666</v>
      </c>
      <c r="T20" s="51">
        <f t="shared" si="8"/>
        <v>30</v>
      </c>
      <c r="U20" s="51">
        <v>3</v>
      </c>
      <c r="V20" s="51">
        <f t="shared" si="9"/>
        <v>33</v>
      </c>
      <c r="W20" s="42">
        <f t="shared" si="10"/>
        <v>37.000000000000007</v>
      </c>
      <c r="X20" s="6">
        <f t="shared" si="11"/>
        <v>37.000000000000007</v>
      </c>
      <c r="Y20" s="49">
        <f t="shared" si="12"/>
        <v>0.44932499999999992</v>
      </c>
      <c r="Z20" s="48">
        <f t="shared" si="13"/>
        <v>0</v>
      </c>
      <c r="AA20" s="87" t="str">
        <f t="shared" si="14"/>
        <v>VERY LOW-ORDER URGENTLY</v>
      </c>
      <c r="AB20" s="31">
        <f t="shared" si="16"/>
        <v>5491.75</v>
      </c>
      <c r="AF20" s="352" t="s">
        <v>21</v>
      </c>
      <c r="AG20" s="341" t="s">
        <v>305</v>
      </c>
    </row>
    <row r="21" spans="1:40" ht="15" thickBot="1">
      <c r="A21" s="153" t="s">
        <v>2</v>
      </c>
      <c r="B21" s="56" t="s">
        <v>96</v>
      </c>
      <c r="C21" s="51" t="s">
        <v>387</v>
      </c>
      <c r="D21" s="56" t="s">
        <v>23</v>
      </c>
      <c r="E21" s="51" t="s">
        <v>24</v>
      </c>
      <c r="F21" s="8">
        <v>0.28746000000000105</v>
      </c>
      <c r="G21" s="42">
        <v>50.666666666666664</v>
      </c>
      <c r="H21" s="6">
        <v>8399.5066666666626</v>
      </c>
      <c r="I21" s="346">
        <v>57</v>
      </c>
      <c r="J21" s="152">
        <v>0.24786000000000002</v>
      </c>
      <c r="K21" s="49">
        <f t="shared" si="15"/>
        <v>9449.4449999999961</v>
      </c>
      <c r="L21" s="42">
        <f t="shared" si="2"/>
        <v>165.77973684210519</v>
      </c>
      <c r="M21" s="51">
        <v>1</v>
      </c>
      <c r="N21" s="48">
        <f t="shared" si="3"/>
        <v>8.376608787658852E-3</v>
      </c>
      <c r="O21" s="54">
        <f>SUM($N$5:N21)</f>
        <v>0.97772580481757509</v>
      </c>
      <c r="P21" s="51" t="str">
        <f t="shared" si="4"/>
        <v>C</v>
      </c>
      <c r="Q21" s="152">
        <f t="shared" si="5"/>
        <v>2.3030303030303028</v>
      </c>
      <c r="R21" s="8">
        <f t="shared" si="6"/>
        <v>1.3066363636363683E-2</v>
      </c>
      <c r="S21" s="6">
        <f t="shared" si="7"/>
        <v>381.79575757575736</v>
      </c>
      <c r="T21" s="51">
        <f t="shared" si="8"/>
        <v>30</v>
      </c>
      <c r="U21" s="51">
        <v>3</v>
      </c>
      <c r="V21" s="51">
        <f t="shared" si="9"/>
        <v>33</v>
      </c>
      <c r="W21" s="42">
        <f t="shared" si="10"/>
        <v>75.999999999999986</v>
      </c>
      <c r="X21" s="6">
        <f t="shared" si="11"/>
        <v>18.999999999999986</v>
      </c>
      <c r="Y21" s="49">
        <f t="shared" si="12"/>
        <v>0.10779750000000032</v>
      </c>
      <c r="Z21" s="48">
        <f t="shared" si="13"/>
        <v>0.75000000000000011</v>
      </c>
      <c r="AA21" s="87" t="str">
        <f t="shared" si="14"/>
        <v>VERY LOW-ORDER URGENTLY</v>
      </c>
      <c r="AB21" s="31">
        <f t="shared" si="16"/>
        <v>3149.8149999999964</v>
      </c>
    </row>
    <row r="22" spans="1:40" ht="15" thickBot="1">
      <c r="A22" s="153" t="s">
        <v>2</v>
      </c>
      <c r="B22" s="56" t="s">
        <v>35</v>
      </c>
      <c r="C22" s="51" t="s">
        <v>375</v>
      </c>
      <c r="D22" s="56" t="s">
        <v>29</v>
      </c>
      <c r="E22" s="51" t="s">
        <v>30</v>
      </c>
      <c r="F22" s="8">
        <v>0.25000000000000006</v>
      </c>
      <c r="G22" s="42">
        <v>10</v>
      </c>
      <c r="H22" s="6">
        <v>3010</v>
      </c>
      <c r="I22" s="346">
        <v>0</v>
      </c>
      <c r="J22" s="152">
        <v>0</v>
      </c>
      <c r="K22" s="49">
        <f t="shared" si="15"/>
        <v>0</v>
      </c>
      <c r="L22" s="42">
        <f t="shared" si="2"/>
        <v>301</v>
      </c>
      <c r="M22" s="51">
        <v>1</v>
      </c>
      <c r="N22" s="48">
        <f t="shared" si="3"/>
        <v>7.2850212096107489E-3</v>
      </c>
      <c r="O22" s="54">
        <f>SUM($N$5:N22)</f>
        <v>0.98501082602718582</v>
      </c>
      <c r="P22" s="51" t="str">
        <f t="shared" si="4"/>
        <v>C</v>
      </c>
      <c r="Q22" s="152">
        <f t="shared" si="5"/>
        <v>0.45454545454545453</v>
      </c>
      <c r="R22" s="8">
        <f t="shared" si="6"/>
        <v>1.1363636363636366E-2</v>
      </c>
      <c r="S22" s="6">
        <f t="shared" si="7"/>
        <v>136.81818181818181</v>
      </c>
      <c r="T22" s="51">
        <f t="shared" si="8"/>
        <v>30</v>
      </c>
      <c r="U22" s="51">
        <v>3</v>
      </c>
      <c r="V22" s="51">
        <f t="shared" si="9"/>
        <v>33</v>
      </c>
      <c r="W22" s="42">
        <f t="shared" si="10"/>
        <v>15</v>
      </c>
      <c r="X22" s="6">
        <f t="shared" si="11"/>
        <v>15</v>
      </c>
      <c r="Y22" s="49">
        <f t="shared" si="12"/>
        <v>0.37500000000000006</v>
      </c>
      <c r="Z22" s="48">
        <f t="shared" si="13"/>
        <v>0</v>
      </c>
      <c r="AA22" s="87" t="str">
        <f t="shared" si="14"/>
        <v>VERY LOW-ORDER URGENTLY</v>
      </c>
      <c r="AB22" s="31">
        <f t="shared" si="16"/>
        <v>4515</v>
      </c>
      <c r="AF22"/>
      <c r="AG22"/>
      <c r="AH22"/>
      <c r="AI22" s="352" t="s">
        <v>294</v>
      </c>
      <c r="AJ22"/>
      <c r="AK22"/>
      <c r="AL22"/>
      <c r="AM22"/>
      <c r="AN22"/>
    </row>
    <row r="23" spans="1:40" ht="44" thickBot="1">
      <c r="A23" s="153" t="s">
        <v>2</v>
      </c>
      <c r="B23" s="56" t="s">
        <v>184</v>
      </c>
      <c r="C23" s="51" t="s">
        <v>467</v>
      </c>
      <c r="D23" s="56" t="s">
        <v>23</v>
      </c>
      <c r="E23" s="51" t="s">
        <v>24</v>
      </c>
      <c r="F23" s="8">
        <v>0.20249999999999987</v>
      </c>
      <c r="G23" s="42">
        <v>12.333333333333334</v>
      </c>
      <c r="H23" s="6">
        <v>9166.8833333333114</v>
      </c>
      <c r="I23" s="346">
        <v>0</v>
      </c>
      <c r="J23" s="152">
        <v>0</v>
      </c>
      <c r="K23" s="49">
        <f t="shared" si="15"/>
        <v>0</v>
      </c>
      <c r="L23" s="42">
        <f t="shared" si="2"/>
        <v>743.26081081080895</v>
      </c>
      <c r="M23" s="51">
        <v>4</v>
      </c>
      <c r="N23" s="48">
        <f t="shared" si="3"/>
        <v>5.9008671797847016E-3</v>
      </c>
      <c r="O23" s="54">
        <f>SUM($N$5:N23)</f>
        <v>0.99091169320697048</v>
      </c>
      <c r="P23" s="51" t="str">
        <f t="shared" si="4"/>
        <v>C</v>
      </c>
      <c r="Q23" s="152">
        <f t="shared" si="5"/>
        <v>0.56060606060606066</v>
      </c>
      <c r="R23" s="8">
        <f t="shared" si="6"/>
        <v>9.2045454545454496E-3</v>
      </c>
      <c r="S23" s="6">
        <f t="shared" si="7"/>
        <v>416.67651515151414</v>
      </c>
      <c r="T23" s="51">
        <f t="shared" si="8"/>
        <v>30</v>
      </c>
      <c r="U23" s="51">
        <v>3</v>
      </c>
      <c r="V23" s="51">
        <f t="shared" si="9"/>
        <v>33</v>
      </c>
      <c r="W23" s="42">
        <f t="shared" si="10"/>
        <v>18.500000000000004</v>
      </c>
      <c r="X23" s="6">
        <f t="shared" si="11"/>
        <v>18.500000000000004</v>
      </c>
      <c r="Y23" s="49">
        <f t="shared" si="12"/>
        <v>0.30374999999999985</v>
      </c>
      <c r="Z23" s="48">
        <f t="shared" si="13"/>
        <v>0</v>
      </c>
      <c r="AA23" s="87" t="str">
        <f t="shared" si="14"/>
        <v>VERY LOW-ORDER URGENTLY</v>
      </c>
      <c r="AB23" s="31">
        <f t="shared" si="16"/>
        <v>13750.324999999968</v>
      </c>
      <c r="AF23" s="352" t="s">
        <v>11</v>
      </c>
      <c r="AG23" s="352" t="s">
        <v>9</v>
      </c>
      <c r="AH23" s="352" t="s">
        <v>10</v>
      </c>
      <c r="AI23" s="81" t="s">
        <v>266</v>
      </c>
      <c r="AJ23" s="81" t="s">
        <v>329</v>
      </c>
      <c r="AK23" s="81" t="s">
        <v>269</v>
      </c>
      <c r="AL23" s="81" t="s">
        <v>268</v>
      </c>
      <c r="AM23"/>
      <c r="AN23"/>
    </row>
    <row r="24" spans="1:40" ht="15" thickBot="1">
      <c r="A24" s="153" t="s">
        <v>2</v>
      </c>
      <c r="B24" s="56" t="s">
        <v>105</v>
      </c>
      <c r="C24" s="51" t="s">
        <v>452</v>
      </c>
      <c r="D24" s="56" t="s">
        <v>29</v>
      </c>
      <c r="E24" s="51" t="s">
        <v>34</v>
      </c>
      <c r="F24" s="8">
        <v>0.15000000000000005</v>
      </c>
      <c r="G24" s="42">
        <v>6.333333333333333</v>
      </c>
      <c r="H24" s="6">
        <v>998.33333333333337</v>
      </c>
      <c r="I24" s="346">
        <v>0</v>
      </c>
      <c r="J24" s="152">
        <v>0</v>
      </c>
      <c r="K24" s="49">
        <f t="shared" si="15"/>
        <v>0</v>
      </c>
      <c r="L24" s="42">
        <f t="shared" si="2"/>
        <v>157.63157894736844</v>
      </c>
      <c r="M24" s="51">
        <v>5</v>
      </c>
      <c r="N24" s="48">
        <f t="shared" si="3"/>
        <v>4.3710127257664501E-3</v>
      </c>
      <c r="O24" s="54">
        <f>SUM($N$5:N24)</f>
        <v>0.99528270593273693</v>
      </c>
      <c r="P24" s="51" t="str">
        <f t="shared" si="4"/>
        <v>C</v>
      </c>
      <c r="Q24" s="152">
        <f t="shared" si="5"/>
        <v>0.28787878787878785</v>
      </c>
      <c r="R24" s="8">
        <f t="shared" si="6"/>
        <v>6.8181818181818205E-3</v>
      </c>
      <c r="S24" s="6">
        <f t="shared" si="7"/>
        <v>45.378787878787882</v>
      </c>
      <c r="T24" s="51">
        <f t="shared" si="8"/>
        <v>30</v>
      </c>
      <c r="U24" s="51">
        <v>3</v>
      </c>
      <c r="V24" s="51">
        <f t="shared" si="9"/>
        <v>33</v>
      </c>
      <c r="W24" s="42">
        <f t="shared" si="10"/>
        <v>9.4999999999999982</v>
      </c>
      <c r="X24" s="6">
        <f t="shared" si="11"/>
        <v>9.4999999999999982</v>
      </c>
      <c r="Y24" s="49">
        <f t="shared" si="12"/>
        <v>0.22500000000000003</v>
      </c>
      <c r="Z24" s="48">
        <f t="shared" si="13"/>
        <v>0</v>
      </c>
      <c r="AA24" s="87" t="str">
        <f t="shared" si="14"/>
        <v>VERY LOW-ORDER URGENTLY</v>
      </c>
      <c r="AB24" s="31">
        <f t="shared" si="16"/>
        <v>1497.5</v>
      </c>
      <c r="AF24" s="341" t="s">
        <v>23</v>
      </c>
      <c r="AG24" s="341" t="s">
        <v>77</v>
      </c>
      <c r="AH24" s="341" t="s">
        <v>388</v>
      </c>
      <c r="AI24" s="82">
        <v>0.45000000000000034</v>
      </c>
      <c r="AJ24" s="83">
        <v>50.000000000000007</v>
      </c>
      <c r="AK24" s="353">
        <v>234.99999999999997</v>
      </c>
      <c r="AL24" s="353">
        <v>11750</v>
      </c>
      <c r="AM24"/>
      <c r="AN24"/>
    </row>
    <row r="25" spans="1:40" ht="15" thickBot="1">
      <c r="A25" s="153" t="s">
        <v>2</v>
      </c>
      <c r="B25" s="56" t="s">
        <v>155</v>
      </c>
      <c r="C25" s="51" t="s">
        <v>390</v>
      </c>
      <c r="D25" s="56" t="s">
        <v>29</v>
      </c>
      <c r="E25" s="51" t="s">
        <v>63</v>
      </c>
      <c r="F25" s="8">
        <v>0.1179</v>
      </c>
      <c r="G25" s="42">
        <v>2.6666666666666665</v>
      </c>
      <c r="H25" s="6">
        <v>1930.3333333333335</v>
      </c>
      <c r="I25" s="346">
        <v>0</v>
      </c>
      <c r="J25" s="152">
        <v>0</v>
      </c>
      <c r="K25" s="49">
        <f t="shared" si="15"/>
        <v>0</v>
      </c>
      <c r="L25" s="42">
        <f t="shared" si="2"/>
        <v>723.87500000000011</v>
      </c>
      <c r="M25" s="51">
        <v>36</v>
      </c>
      <c r="N25" s="48">
        <f t="shared" si="3"/>
        <v>3.4356160024524287E-3</v>
      </c>
      <c r="O25" s="54">
        <f>SUM($N$5:N25)</f>
        <v>0.99871832193518939</v>
      </c>
      <c r="P25" s="51" t="str">
        <f t="shared" si="4"/>
        <v>C</v>
      </c>
      <c r="Q25" s="152">
        <f t="shared" si="5"/>
        <v>0.1212121212121212</v>
      </c>
      <c r="R25" s="8">
        <f t="shared" si="6"/>
        <v>5.3590909090909097E-3</v>
      </c>
      <c r="S25" s="6">
        <f t="shared" si="7"/>
        <v>87.742424242424249</v>
      </c>
      <c r="T25" s="51">
        <f t="shared" si="8"/>
        <v>30</v>
      </c>
      <c r="U25" s="51">
        <v>3</v>
      </c>
      <c r="V25" s="51">
        <f t="shared" si="9"/>
        <v>33</v>
      </c>
      <c r="W25" s="42">
        <f t="shared" si="10"/>
        <v>3.9999999999999996</v>
      </c>
      <c r="X25" s="6">
        <f t="shared" si="11"/>
        <v>3.9999999999999996</v>
      </c>
      <c r="Y25" s="49">
        <f t="shared" si="12"/>
        <v>0.17685000000000001</v>
      </c>
      <c r="Z25" s="48">
        <f t="shared" si="13"/>
        <v>0</v>
      </c>
      <c r="AA25" s="87" t="str">
        <f t="shared" si="14"/>
        <v>VERY LOW-ORDER URGENTLY</v>
      </c>
      <c r="AB25" s="31">
        <f t="shared" si="16"/>
        <v>2895.5</v>
      </c>
      <c r="AF25"/>
      <c r="AG25" s="341" t="s">
        <v>95</v>
      </c>
      <c r="AH25" s="341" t="s">
        <v>426</v>
      </c>
      <c r="AI25" s="82">
        <v>0.565379999999998</v>
      </c>
      <c r="AJ25" s="83">
        <v>139</v>
      </c>
      <c r="AK25" s="353">
        <v>130.33633093525165</v>
      </c>
      <c r="AL25" s="353">
        <v>18116.749999999978</v>
      </c>
      <c r="AM25"/>
      <c r="AN25"/>
    </row>
    <row r="26" spans="1:40" ht="15" thickBot="1">
      <c r="A26" s="153" t="s">
        <v>2</v>
      </c>
      <c r="B26" s="56" t="s">
        <v>66</v>
      </c>
      <c r="C26" s="51" t="s">
        <v>418</v>
      </c>
      <c r="D26" s="56" t="s">
        <v>52</v>
      </c>
      <c r="E26" s="51" t="s">
        <v>24</v>
      </c>
      <c r="F26" s="8">
        <v>3.7916666666666661E-2</v>
      </c>
      <c r="G26" s="42">
        <v>0.1</v>
      </c>
      <c r="H26" s="6">
        <v>1020.8333333333334</v>
      </c>
      <c r="I26" s="346">
        <v>0</v>
      </c>
      <c r="J26" s="152">
        <v>0</v>
      </c>
      <c r="K26" s="49">
        <f>L26*I26</f>
        <v>0</v>
      </c>
      <c r="L26" s="42">
        <f>H26/G26</f>
        <v>10208.333333333334</v>
      </c>
      <c r="M26" s="51">
        <v>24</v>
      </c>
      <c r="N26" s="48">
        <f t="shared" si="3"/>
        <v>1.1048948834576299E-3</v>
      </c>
      <c r="O26" s="54">
        <f>SUM($N$5:N26)</f>
        <v>0.99982321681864705</v>
      </c>
      <c r="P26" s="51" t="str">
        <f t="shared" si="4"/>
        <v>C</v>
      </c>
      <c r="Q26" s="152">
        <f t="shared" si="5"/>
        <v>4.5454545454545461E-3</v>
      </c>
      <c r="R26" s="8">
        <f t="shared" si="6"/>
        <v>1.7234848484848483E-3</v>
      </c>
      <c r="S26" s="6">
        <f t="shared" si="7"/>
        <v>46.401515151515156</v>
      </c>
      <c r="T26" s="51">
        <f t="shared" si="8"/>
        <v>30</v>
      </c>
      <c r="U26" s="51">
        <v>3</v>
      </c>
      <c r="V26" s="51">
        <f t="shared" si="9"/>
        <v>33</v>
      </c>
      <c r="W26" s="42">
        <f t="shared" si="10"/>
        <v>0.15000000000000002</v>
      </c>
      <c r="X26" s="6">
        <f t="shared" si="11"/>
        <v>0.15000000000000002</v>
      </c>
      <c r="Y26" s="49">
        <f t="shared" si="12"/>
        <v>5.6875000000000002E-2</v>
      </c>
      <c r="Z26" s="48">
        <f t="shared" si="13"/>
        <v>0</v>
      </c>
      <c r="AA26" s="87" t="str">
        <f t="shared" si="14"/>
        <v>VERY LOW-ORDER URGENTLY</v>
      </c>
      <c r="AB26" s="31">
        <f t="shared" si="16"/>
        <v>1531.2500000000002</v>
      </c>
      <c r="AF26"/>
      <c r="AG26" s="341" t="s">
        <v>96</v>
      </c>
      <c r="AH26" s="341" t="s">
        <v>387</v>
      </c>
      <c r="AI26" s="82">
        <v>0.10779750000000032</v>
      </c>
      <c r="AJ26" s="83">
        <v>18.999999999999986</v>
      </c>
      <c r="AK26" s="353">
        <v>165.77973684210519</v>
      </c>
      <c r="AL26" s="353">
        <v>3149.8149999999964</v>
      </c>
      <c r="AM26"/>
      <c r="AN26"/>
    </row>
    <row r="27" spans="1:40">
      <c r="A27" s="153" t="s">
        <v>2</v>
      </c>
      <c r="B27" s="56" t="s">
        <v>66</v>
      </c>
      <c r="C27" s="51" t="s">
        <v>418</v>
      </c>
      <c r="D27" s="56" t="s">
        <v>52</v>
      </c>
      <c r="E27" s="51" t="s">
        <v>24</v>
      </c>
      <c r="F27" s="8">
        <v>6.0666666666666673E-3</v>
      </c>
      <c r="G27" s="42">
        <v>1</v>
      </c>
      <c r="H27" s="6">
        <v>163.33333333333334</v>
      </c>
      <c r="I27" s="346">
        <v>0</v>
      </c>
      <c r="J27" s="152">
        <v>0</v>
      </c>
      <c r="K27" s="49">
        <f>L27*I27</f>
        <v>0</v>
      </c>
      <c r="L27" s="42">
        <f>H27/G27</f>
        <v>163.33333333333334</v>
      </c>
      <c r="M27" s="51">
        <v>5</v>
      </c>
      <c r="N27" s="48">
        <f t="shared" si="3"/>
        <v>1.7678318135322082E-4</v>
      </c>
      <c r="O27" s="54">
        <f>SUM($N$5:N27)</f>
        <v>1.0000000000000002</v>
      </c>
      <c r="P27" s="51" t="str">
        <f t="shared" si="4"/>
        <v>C</v>
      </c>
      <c r="Q27" s="152">
        <f t="shared" si="5"/>
        <v>4.5454545454545456E-2</v>
      </c>
      <c r="R27" s="8">
        <f t="shared" si="6"/>
        <v>2.7575757575757579E-4</v>
      </c>
      <c r="S27" s="6">
        <f t="shared" si="7"/>
        <v>7.4242424242424248</v>
      </c>
      <c r="T27" s="51">
        <f t="shared" si="8"/>
        <v>30</v>
      </c>
      <c r="U27" s="51">
        <v>3</v>
      </c>
      <c r="V27" s="51">
        <f t="shared" si="9"/>
        <v>33</v>
      </c>
      <c r="W27" s="42">
        <f t="shared" si="10"/>
        <v>1.5</v>
      </c>
      <c r="X27" s="6">
        <f t="shared" si="11"/>
        <v>1.5</v>
      </c>
      <c r="Y27" s="49">
        <f t="shared" si="12"/>
        <v>9.1000000000000004E-3</v>
      </c>
      <c r="Z27" s="48">
        <f t="shared" si="13"/>
        <v>0</v>
      </c>
      <c r="AA27" s="453" t="str">
        <f t="shared" si="14"/>
        <v>VERY LOW-ORDER URGENTLY</v>
      </c>
      <c r="AB27" s="31">
        <f t="shared" si="16"/>
        <v>245</v>
      </c>
      <c r="AF27"/>
      <c r="AG27" s="341" t="s">
        <v>32</v>
      </c>
      <c r="AH27" s="341" t="s">
        <v>370</v>
      </c>
      <c r="AI27" s="82">
        <v>1.6763931818181834</v>
      </c>
      <c r="AJ27" s="83">
        <v>84.22727272727272</v>
      </c>
      <c r="AK27" s="353">
        <v>631.2614678899082</v>
      </c>
      <c r="AL27" s="353">
        <v>53169.431818181809</v>
      </c>
      <c r="AM27"/>
      <c r="AN27"/>
    </row>
    <row r="28" spans="1:40">
      <c r="A28" s="351"/>
      <c r="B28" s="351"/>
      <c r="C28" s="349"/>
      <c r="D28" s="351"/>
      <c r="E28" s="349"/>
      <c r="F28" s="345"/>
      <c r="G28" s="346"/>
      <c r="H28" s="344"/>
      <c r="I28" s="346"/>
      <c r="J28" s="349"/>
      <c r="K28" s="348"/>
      <c r="L28" s="346"/>
      <c r="M28" s="349"/>
      <c r="N28" s="48"/>
      <c r="O28" s="350"/>
      <c r="P28" s="349"/>
      <c r="Q28" s="152"/>
      <c r="R28" s="345"/>
      <c r="S28" s="344"/>
      <c r="T28" s="349"/>
      <c r="U28" s="349"/>
      <c r="V28" s="349"/>
      <c r="W28" s="346"/>
      <c r="X28" s="344"/>
      <c r="Y28" s="348"/>
      <c r="Z28" s="48"/>
      <c r="AA28" s="60"/>
      <c r="AB28" s="31"/>
      <c r="AF28"/>
      <c r="AG28" s="341" t="s">
        <v>97</v>
      </c>
      <c r="AH28" s="341" t="s">
        <v>369</v>
      </c>
      <c r="AI28" s="82">
        <v>1.7386363636363624</v>
      </c>
      <c r="AJ28" s="83">
        <v>77.27272727272728</v>
      </c>
      <c r="AK28" s="353">
        <v>556.4</v>
      </c>
      <c r="AL28" s="353">
        <v>42994.545454545456</v>
      </c>
      <c r="AM28"/>
      <c r="AN28"/>
    </row>
    <row r="29" spans="1:40">
      <c r="A29" s="351"/>
      <c r="B29" s="351"/>
      <c r="C29" s="349"/>
      <c r="D29" s="351"/>
      <c r="E29" s="349"/>
      <c r="F29" s="345"/>
      <c r="G29" s="346"/>
      <c r="H29" s="344"/>
      <c r="I29" s="346"/>
      <c r="J29" s="349"/>
      <c r="K29" s="348"/>
      <c r="L29" s="346"/>
      <c r="M29" s="349"/>
      <c r="N29" s="48"/>
      <c r="O29" s="350"/>
      <c r="P29" s="349"/>
      <c r="Q29" s="152"/>
      <c r="R29" s="345"/>
      <c r="S29" s="344"/>
      <c r="T29" s="349"/>
      <c r="U29" s="349"/>
      <c r="V29" s="349"/>
      <c r="W29" s="346"/>
      <c r="X29" s="344"/>
      <c r="Y29" s="348"/>
      <c r="Z29" s="48"/>
      <c r="AA29" s="60"/>
      <c r="AB29" s="31"/>
      <c r="AF29"/>
      <c r="AG29" s="341" t="s">
        <v>515</v>
      </c>
      <c r="AH29" s="341" t="s">
        <v>529</v>
      </c>
      <c r="AI29" s="82">
        <v>1.3567499999999988</v>
      </c>
      <c r="AJ29" s="83">
        <v>60</v>
      </c>
      <c r="AK29" s="353">
        <v>452.26000000000005</v>
      </c>
      <c r="AL29" s="353">
        <v>27135.600000000002</v>
      </c>
      <c r="AM29"/>
      <c r="AN29"/>
    </row>
    <row r="30" spans="1:40">
      <c r="A30" s="351"/>
      <c r="B30" s="351"/>
      <c r="C30" s="349"/>
      <c r="D30" s="351"/>
      <c r="E30" s="349"/>
      <c r="F30" s="345"/>
      <c r="G30" s="346"/>
      <c r="H30" s="344"/>
      <c r="I30" s="346"/>
      <c r="J30" s="349"/>
      <c r="K30" s="348"/>
      <c r="L30" s="346"/>
      <c r="M30" s="349"/>
      <c r="N30" s="48"/>
      <c r="O30" s="350"/>
      <c r="P30" s="349"/>
      <c r="Q30" s="152"/>
      <c r="R30" s="345"/>
      <c r="S30" s="344"/>
      <c r="T30" s="349"/>
      <c r="U30" s="349"/>
      <c r="V30" s="349"/>
      <c r="W30" s="346"/>
      <c r="X30" s="344"/>
      <c r="Y30" s="348"/>
      <c r="Z30" s="48"/>
      <c r="AA30" s="60"/>
      <c r="AB30" s="31"/>
      <c r="AF30"/>
      <c r="AG30" s="341" t="s">
        <v>59</v>
      </c>
      <c r="AH30" s="341" t="s">
        <v>397</v>
      </c>
      <c r="AI30" s="82">
        <v>0.53503896774193571</v>
      </c>
      <c r="AJ30" s="83">
        <v>39.5</v>
      </c>
      <c r="AK30" s="353">
        <v>519.8046451612903</v>
      </c>
      <c r="AL30" s="353">
        <v>20532.283483870968</v>
      </c>
      <c r="AM30"/>
      <c r="AN30"/>
    </row>
    <row r="31" spans="1:40">
      <c r="A31" s="351"/>
      <c r="B31" s="351"/>
      <c r="C31" s="349"/>
      <c r="D31" s="351"/>
      <c r="E31" s="349"/>
      <c r="F31" s="345"/>
      <c r="G31" s="346"/>
      <c r="H31" s="344"/>
      <c r="I31" s="346"/>
      <c r="J31" s="349"/>
      <c r="K31" s="348"/>
      <c r="L31" s="346"/>
      <c r="M31" s="349"/>
      <c r="N31" s="48"/>
      <c r="O31" s="350"/>
      <c r="P31" s="349"/>
      <c r="Q31" s="152"/>
      <c r="R31" s="345"/>
      <c r="S31" s="344"/>
      <c r="T31" s="349"/>
      <c r="U31" s="349"/>
      <c r="V31" s="349"/>
      <c r="W31" s="346"/>
      <c r="X31" s="344"/>
      <c r="Y31" s="348"/>
      <c r="Z31" s="48"/>
      <c r="AA31" s="60"/>
      <c r="AB31" s="31"/>
      <c r="AF31"/>
      <c r="AG31" s="341" t="s">
        <v>180</v>
      </c>
      <c r="AH31" s="341" t="s">
        <v>485</v>
      </c>
      <c r="AI31" s="82">
        <v>0.44932499999999992</v>
      </c>
      <c r="AJ31" s="83">
        <v>37.000000000000007</v>
      </c>
      <c r="AK31" s="353">
        <v>148.42567567567565</v>
      </c>
      <c r="AL31" s="353">
        <v>5491.75</v>
      </c>
      <c r="AM31"/>
      <c r="AN31"/>
    </row>
    <row r="32" spans="1:40">
      <c r="A32" s="351"/>
      <c r="B32" s="351"/>
      <c r="C32" s="349"/>
      <c r="D32" s="351"/>
      <c r="E32" s="349"/>
      <c r="F32" s="345"/>
      <c r="G32" s="346"/>
      <c r="H32" s="344"/>
      <c r="I32" s="346"/>
      <c r="J32" s="349"/>
      <c r="K32" s="348"/>
      <c r="L32" s="346"/>
      <c r="M32" s="349"/>
      <c r="N32" s="48"/>
      <c r="O32" s="350"/>
      <c r="P32" s="349"/>
      <c r="Q32" s="152"/>
      <c r="R32" s="345"/>
      <c r="S32" s="344"/>
      <c r="T32" s="349"/>
      <c r="U32" s="349"/>
      <c r="V32" s="349"/>
      <c r="W32" s="346"/>
      <c r="X32" s="344"/>
      <c r="Y32" s="348"/>
      <c r="Z32" s="48"/>
      <c r="AA32" s="60"/>
      <c r="AB32" s="31"/>
      <c r="AF32"/>
      <c r="AG32" s="341" t="s">
        <v>184</v>
      </c>
      <c r="AH32" s="341" t="s">
        <v>467</v>
      </c>
      <c r="AI32" s="82">
        <v>0.30374999999999985</v>
      </c>
      <c r="AJ32" s="83">
        <v>18.500000000000004</v>
      </c>
      <c r="AK32" s="353">
        <v>743.26081081080895</v>
      </c>
      <c r="AL32" s="353">
        <v>13750.324999999968</v>
      </c>
      <c r="AM32"/>
      <c r="AN32"/>
    </row>
    <row r="33" spans="1:40">
      <c r="A33" s="253"/>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F33" s="341" t="s">
        <v>228</v>
      </c>
      <c r="AG33" s="341"/>
      <c r="AH33" s="341"/>
      <c r="AI33" s="82">
        <v>7.1830710131964794</v>
      </c>
      <c r="AJ33" s="83">
        <v>524.5</v>
      </c>
      <c r="AK33" s="353">
        <v>3582.5286673150404</v>
      </c>
      <c r="AL33" s="353">
        <v>196090.50075659819</v>
      </c>
      <c r="AM33"/>
      <c r="AN33"/>
    </row>
    <row r="34" spans="1:40">
      <c r="AF34" s="341" t="s">
        <v>29</v>
      </c>
      <c r="AG34" s="341" t="s">
        <v>28</v>
      </c>
      <c r="AH34" s="341" t="s">
        <v>368</v>
      </c>
      <c r="AI34" s="82">
        <v>4.3124610591900261</v>
      </c>
      <c r="AJ34" s="83">
        <v>158.54545454545456</v>
      </c>
      <c r="AK34" s="353">
        <v>374.22741433021804</v>
      </c>
      <c r="AL34" s="353">
        <v>59332.055508354577</v>
      </c>
      <c r="AM34"/>
      <c r="AN34"/>
    </row>
    <row r="35" spans="1:40">
      <c r="AF35"/>
      <c r="AG35" s="341" t="s">
        <v>35</v>
      </c>
      <c r="AH35" s="341" t="s">
        <v>375</v>
      </c>
      <c r="AI35" s="82">
        <v>0.37500000000000006</v>
      </c>
      <c r="AJ35" s="83">
        <v>15</v>
      </c>
      <c r="AK35" s="353">
        <v>301</v>
      </c>
      <c r="AL35" s="353">
        <v>4515</v>
      </c>
      <c r="AM35"/>
      <c r="AN35"/>
    </row>
    <row r="36" spans="1:40">
      <c r="AF36"/>
      <c r="AG36" s="341" t="s">
        <v>45</v>
      </c>
      <c r="AH36" s="341" t="s">
        <v>408</v>
      </c>
      <c r="AI36" s="82">
        <v>1.3032260659694295</v>
      </c>
      <c r="AJ36" s="83">
        <v>53.212121212121218</v>
      </c>
      <c r="AK36" s="353">
        <v>370.73008849557516</v>
      </c>
      <c r="AL36" s="353">
        <v>19727.334406006972</v>
      </c>
      <c r="AM36"/>
      <c r="AN36"/>
    </row>
    <row r="37" spans="1:40">
      <c r="AF37"/>
      <c r="AG37" s="341" t="s">
        <v>50</v>
      </c>
      <c r="AH37" s="341" t="s">
        <v>395</v>
      </c>
      <c r="AI37" s="82">
        <v>1.9912499999999973</v>
      </c>
      <c r="AJ37" s="83">
        <v>77.499999999999986</v>
      </c>
      <c r="AK37" s="353">
        <v>239.80645161290323</v>
      </c>
      <c r="AL37" s="353">
        <v>18584.999999999996</v>
      </c>
      <c r="AM37"/>
      <c r="AN37"/>
    </row>
    <row r="38" spans="1:40">
      <c r="AF38"/>
      <c r="AG38" s="341" t="s">
        <v>31</v>
      </c>
      <c r="AH38" s="341" t="s">
        <v>380</v>
      </c>
      <c r="AI38" s="82">
        <v>1.5000000000000011</v>
      </c>
      <c r="AJ38" s="83">
        <v>30</v>
      </c>
      <c r="AK38" s="353">
        <v>524.74747474747483</v>
      </c>
      <c r="AL38" s="353">
        <v>15742.424242424244</v>
      </c>
      <c r="AM38"/>
      <c r="AN38"/>
    </row>
    <row r="39" spans="1:40">
      <c r="AF39"/>
      <c r="AG39" s="341" t="s">
        <v>105</v>
      </c>
      <c r="AH39" s="341" t="s">
        <v>452</v>
      </c>
      <c r="AI39" s="82">
        <v>0.22500000000000003</v>
      </c>
      <c r="AJ39" s="83">
        <v>9.4999999999999982</v>
      </c>
      <c r="AK39" s="353">
        <v>157.63157894736844</v>
      </c>
      <c r="AL39" s="353">
        <v>1497.5</v>
      </c>
      <c r="AM39"/>
      <c r="AN39"/>
    </row>
    <row r="40" spans="1:40">
      <c r="AF40"/>
      <c r="AG40" s="341" t="s">
        <v>171</v>
      </c>
      <c r="AH40" s="341" t="s">
        <v>462</v>
      </c>
      <c r="AI40" s="82">
        <v>1.9169999999999989</v>
      </c>
      <c r="AJ40" s="83">
        <v>68</v>
      </c>
      <c r="AK40" s="353">
        <v>689.11764705882354</v>
      </c>
      <c r="AL40" s="353">
        <v>46860</v>
      </c>
      <c r="AM40"/>
      <c r="AN40"/>
    </row>
    <row r="41" spans="1:40">
      <c r="AF41"/>
      <c r="AG41" s="341" t="s">
        <v>71</v>
      </c>
      <c r="AH41" s="341" t="s">
        <v>372</v>
      </c>
      <c r="AI41" s="82">
        <v>1.2712500000000011</v>
      </c>
      <c r="AJ41" s="83">
        <v>45</v>
      </c>
      <c r="AK41" s="353">
        <v>483.64444444444445</v>
      </c>
      <c r="AL41" s="353">
        <v>21764</v>
      </c>
      <c r="AM41"/>
      <c r="AN41"/>
    </row>
    <row r="42" spans="1:40">
      <c r="AF42"/>
      <c r="AG42" s="341" t="s">
        <v>155</v>
      </c>
      <c r="AH42" s="341" t="s">
        <v>390</v>
      </c>
      <c r="AI42" s="82">
        <v>0.17685000000000001</v>
      </c>
      <c r="AJ42" s="83">
        <v>3.9999999999999996</v>
      </c>
      <c r="AK42" s="353">
        <v>723.87500000000011</v>
      </c>
      <c r="AL42" s="353">
        <v>2895.5</v>
      </c>
      <c r="AM42"/>
      <c r="AN42"/>
    </row>
    <row r="43" spans="1:40">
      <c r="AF43" s="341" t="s">
        <v>225</v>
      </c>
      <c r="AG43" s="341"/>
      <c r="AH43" s="341"/>
      <c r="AI43" s="82">
        <v>13.072037125159456</v>
      </c>
      <c r="AJ43" s="83">
        <v>460.75757575757575</v>
      </c>
      <c r="AK43" s="353">
        <v>3864.7800996368078</v>
      </c>
      <c r="AL43" s="353">
        <v>190918.81415678578</v>
      </c>
      <c r="AM43"/>
      <c r="AN43"/>
    </row>
    <row r="44" spans="1:40">
      <c r="AF44" s="341" t="s">
        <v>52</v>
      </c>
      <c r="AG44" s="341" t="s">
        <v>66</v>
      </c>
      <c r="AH44" s="341" t="s">
        <v>418</v>
      </c>
      <c r="AI44" s="82">
        <v>6.5975000000000006E-2</v>
      </c>
      <c r="AJ44" s="83">
        <v>1.65</v>
      </c>
      <c r="AK44" s="353">
        <v>10371.666666666668</v>
      </c>
      <c r="AL44" s="353">
        <v>1776.2500000000002</v>
      </c>
      <c r="AM44"/>
      <c r="AN44"/>
    </row>
    <row r="45" spans="1:40">
      <c r="AF45" s="341" t="s">
        <v>222</v>
      </c>
      <c r="AG45" s="341"/>
      <c r="AH45" s="341"/>
      <c r="AI45" s="82">
        <v>6.5975000000000006E-2</v>
      </c>
      <c r="AJ45" s="83">
        <v>1.65</v>
      </c>
      <c r="AK45" s="353">
        <v>10371.666666666668</v>
      </c>
      <c r="AL45" s="353">
        <v>1776.2500000000002</v>
      </c>
      <c r="AM45"/>
      <c r="AN45"/>
    </row>
    <row r="46" spans="1:40">
      <c r="AF46" s="341" t="s">
        <v>221</v>
      </c>
      <c r="AG46"/>
      <c r="AH46"/>
      <c r="AI46" s="82">
        <v>20.321083138355938</v>
      </c>
      <c r="AJ46" s="83">
        <v>986.90757575757573</v>
      </c>
      <c r="AK46" s="353">
        <v>17818.975433618514</v>
      </c>
      <c r="AL46" s="353">
        <v>388785.56491338398</v>
      </c>
      <c r="AM46"/>
      <c r="AN46"/>
    </row>
    <row r="47" spans="1:40">
      <c r="AF47"/>
      <c r="AG47"/>
      <c r="AH47"/>
      <c r="AI47"/>
      <c r="AJ47"/>
      <c r="AK47"/>
      <c r="AL47"/>
      <c r="AM47"/>
      <c r="AN47"/>
    </row>
    <row r="48" spans="1:40">
      <c r="AF48"/>
      <c r="AG48"/>
      <c r="AH48"/>
      <c r="AI48"/>
      <c r="AJ48"/>
      <c r="AK48"/>
      <c r="AL48"/>
      <c r="AM48"/>
      <c r="AN48"/>
    </row>
    <row r="49" spans="32:40">
      <c r="AF49"/>
      <c r="AG49"/>
      <c r="AH49"/>
      <c r="AI49"/>
      <c r="AJ49"/>
      <c r="AK49"/>
      <c r="AL49"/>
      <c r="AM49"/>
      <c r="AN49"/>
    </row>
    <row r="50" spans="32:40">
      <c r="AF50"/>
      <c r="AG50"/>
      <c r="AH50"/>
      <c r="AI50"/>
      <c r="AJ50"/>
      <c r="AK50"/>
      <c r="AL50"/>
      <c r="AM50"/>
      <c r="AN50"/>
    </row>
    <row r="51" spans="32:40">
      <c r="AF51"/>
      <c r="AG51"/>
      <c r="AH51"/>
      <c r="AI51"/>
      <c r="AJ51"/>
      <c r="AK51"/>
      <c r="AL51"/>
      <c r="AM51"/>
      <c r="AN51"/>
    </row>
    <row r="52" spans="32:40">
      <c r="AF52"/>
      <c r="AG52"/>
      <c r="AH52"/>
      <c r="AI52"/>
      <c r="AJ52"/>
      <c r="AK52"/>
      <c r="AL52"/>
      <c r="AM52"/>
      <c r="AN52"/>
    </row>
    <row r="53" spans="32:40">
      <c r="AF53"/>
      <c r="AG53"/>
      <c r="AH53"/>
      <c r="AI53"/>
      <c r="AJ53"/>
      <c r="AK53"/>
      <c r="AL53"/>
      <c r="AM53"/>
      <c r="AN53"/>
    </row>
    <row r="54" spans="32:40">
      <c r="AF54"/>
      <c r="AG54"/>
      <c r="AH54"/>
      <c r="AI54"/>
      <c r="AJ54"/>
      <c r="AK54"/>
      <c r="AL54"/>
      <c r="AM54"/>
      <c r="AN54"/>
    </row>
    <row r="55" spans="32:40">
      <c r="AF55"/>
      <c r="AG55"/>
      <c r="AH55"/>
      <c r="AI55"/>
      <c r="AJ55"/>
      <c r="AK55"/>
      <c r="AL55"/>
      <c r="AM55"/>
      <c r="AN55"/>
    </row>
    <row r="56" spans="32:40">
      <c r="AF56"/>
      <c r="AG56"/>
      <c r="AH56"/>
      <c r="AI56"/>
      <c r="AJ56"/>
      <c r="AK56"/>
      <c r="AL56"/>
      <c r="AM56"/>
      <c r="AN56"/>
    </row>
    <row r="57" spans="32:40">
      <c r="AF57"/>
      <c r="AG57"/>
      <c r="AH57"/>
      <c r="AI57"/>
      <c r="AJ57"/>
      <c r="AK57"/>
      <c r="AL57"/>
      <c r="AM57"/>
      <c r="AN57"/>
    </row>
    <row r="58" spans="32:40">
      <c r="AF58"/>
      <c r="AG58"/>
      <c r="AH58"/>
      <c r="AI58"/>
      <c r="AJ58"/>
      <c r="AK58"/>
      <c r="AL58"/>
      <c r="AM58"/>
      <c r="AN58"/>
    </row>
    <row r="59" spans="32:40">
      <c r="AF59"/>
      <c r="AG59"/>
      <c r="AH59"/>
      <c r="AI59"/>
      <c r="AJ59"/>
      <c r="AK59"/>
      <c r="AL59"/>
      <c r="AM59"/>
      <c r="AN59"/>
    </row>
    <row r="60" spans="32:40">
      <c r="AF60"/>
      <c r="AG60"/>
      <c r="AH60"/>
      <c r="AI60"/>
      <c r="AJ60"/>
      <c r="AK60"/>
      <c r="AL60"/>
      <c r="AM60"/>
      <c r="AN60"/>
    </row>
    <row r="61" spans="32:40">
      <c r="AF61"/>
      <c r="AG61"/>
      <c r="AH61"/>
      <c r="AI61"/>
      <c r="AJ61"/>
      <c r="AK61"/>
      <c r="AL61"/>
      <c r="AM61"/>
      <c r="AN61"/>
    </row>
    <row r="62" spans="32:40">
      <c r="AF62"/>
      <c r="AG62"/>
      <c r="AH62"/>
      <c r="AI62"/>
      <c r="AJ62"/>
      <c r="AK62"/>
      <c r="AL62"/>
      <c r="AM62"/>
      <c r="AN62"/>
    </row>
    <row r="63" spans="32:40">
      <c r="AF63"/>
      <c r="AG63"/>
      <c r="AH63"/>
      <c r="AI63"/>
      <c r="AJ63"/>
      <c r="AK63"/>
      <c r="AL63"/>
      <c r="AM63"/>
      <c r="AN63"/>
    </row>
    <row r="64" spans="32:40">
      <c r="AF64"/>
      <c r="AG64"/>
      <c r="AH64"/>
      <c r="AI64"/>
      <c r="AJ64"/>
      <c r="AK64"/>
      <c r="AL64"/>
      <c r="AM64"/>
      <c r="AN64"/>
    </row>
    <row r="65" spans="32:40">
      <c r="AF65"/>
      <c r="AG65"/>
      <c r="AH65"/>
      <c r="AI65"/>
      <c r="AJ65"/>
      <c r="AK65"/>
      <c r="AL65"/>
      <c r="AM65"/>
      <c r="AN65"/>
    </row>
    <row r="66" spans="32:40">
      <c r="AF66"/>
      <c r="AG66"/>
      <c r="AH66"/>
      <c r="AI66"/>
      <c r="AJ66"/>
      <c r="AK66"/>
      <c r="AL66"/>
      <c r="AM66"/>
      <c r="AN66"/>
    </row>
    <row r="67" spans="32:40">
      <c r="AF67"/>
      <c r="AG67"/>
      <c r="AH67"/>
      <c r="AI67"/>
      <c r="AJ67"/>
      <c r="AK67"/>
      <c r="AL67"/>
      <c r="AM67"/>
      <c r="AN67"/>
    </row>
    <row r="68" spans="32:40">
      <c r="AF68"/>
      <c r="AG68"/>
      <c r="AH68"/>
      <c r="AI68"/>
      <c r="AJ68"/>
      <c r="AK68"/>
      <c r="AL68"/>
      <c r="AM68"/>
      <c r="AN68"/>
    </row>
    <row r="69" spans="32:40">
      <c r="AF69"/>
      <c r="AG69"/>
      <c r="AH69"/>
      <c r="AI69"/>
      <c r="AJ69"/>
      <c r="AK69"/>
      <c r="AL69"/>
      <c r="AM69"/>
      <c r="AN69"/>
    </row>
    <row r="70" spans="32:40">
      <c r="AF70"/>
      <c r="AG70"/>
      <c r="AH70"/>
      <c r="AI70"/>
      <c r="AJ70"/>
      <c r="AK70"/>
      <c r="AL70"/>
      <c r="AM70"/>
      <c r="AN70"/>
    </row>
    <row r="71" spans="32:40">
      <c r="AF71"/>
      <c r="AG71"/>
      <c r="AH71"/>
      <c r="AI71"/>
      <c r="AJ71"/>
      <c r="AK71"/>
      <c r="AL71"/>
      <c r="AM71"/>
      <c r="AN71"/>
    </row>
    <row r="72" spans="32:40">
      <c r="AF72"/>
      <c r="AG72"/>
      <c r="AH72"/>
      <c r="AI72"/>
      <c r="AJ72"/>
      <c r="AK72"/>
      <c r="AL72"/>
      <c r="AM72"/>
      <c r="AN72"/>
    </row>
    <row r="73" spans="32:40">
      <c r="AF73"/>
      <c r="AG73"/>
      <c r="AH73"/>
      <c r="AI73"/>
      <c r="AJ73"/>
      <c r="AK73"/>
      <c r="AL73"/>
      <c r="AM73"/>
      <c r="AN73"/>
    </row>
    <row r="74" spans="32:40">
      <c r="AF74"/>
      <c r="AG74"/>
      <c r="AH74"/>
      <c r="AI74"/>
      <c r="AJ74"/>
      <c r="AK74"/>
      <c r="AL74"/>
      <c r="AM74"/>
      <c r="AN74"/>
    </row>
    <row r="75" spans="32:40">
      <c r="AF75"/>
      <c r="AG75"/>
      <c r="AH75"/>
      <c r="AI75"/>
      <c r="AJ75"/>
      <c r="AK75"/>
      <c r="AL75"/>
      <c r="AM75"/>
      <c r="AN75"/>
    </row>
    <row r="76" spans="32:40">
      <c r="AF76"/>
      <c r="AG76"/>
      <c r="AH76"/>
      <c r="AI76"/>
      <c r="AJ76"/>
      <c r="AK76"/>
      <c r="AL76"/>
      <c r="AM76"/>
      <c r="AN76"/>
    </row>
    <row r="77" spans="32:40">
      <c r="AF77"/>
      <c r="AG77"/>
      <c r="AH77"/>
      <c r="AI77"/>
      <c r="AJ77"/>
      <c r="AK77"/>
      <c r="AL77"/>
      <c r="AM77"/>
      <c r="AN77"/>
    </row>
    <row r="78" spans="32:40">
      <c r="AF78"/>
      <c r="AG78"/>
      <c r="AH78"/>
      <c r="AI78"/>
      <c r="AJ78"/>
      <c r="AK78"/>
      <c r="AL78"/>
      <c r="AM78"/>
      <c r="AN78"/>
    </row>
    <row r="79" spans="32:40">
      <c r="AF79"/>
      <c r="AG79"/>
      <c r="AH79"/>
      <c r="AI79"/>
      <c r="AJ79"/>
      <c r="AK79"/>
      <c r="AL79"/>
      <c r="AM79"/>
      <c r="AN79"/>
    </row>
    <row r="80" spans="32:40">
      <c r="AF80"/>
      <c r="AG80"/>
      <c r="AH80"/>
      <c r="AI80"/>
      <c r="AJ80"/>
      <c r="AK80"/>
      <c r="AL80"/>
      <c r="AM80"/>
      <c r="AN80"/>
    </row>
    <row r="81" spans="32:40">
      <c r="AF81"/>
      <c r="AG81"/>
      <c r="AH81"/>
      <c r="AI81"/>
      <c r="AJ81"/>
      <c r="AK81"/>
      <c r="AL81"/>
      <c r="AM81"/>
      <c r="AN81"/>
    </row>
    <row r="82" spans="32:40">
      <c r="AF82"/>
      <c r="AG82"/>
      <c r="AH82"/>
      <c r="AI82"/>
      <c r="AJ82"/>
      <c r="AK82"/>
      <c r="AL82"/>
      <c r="AM82"/>
      <c r="AN82"/>
    </row>
    <row r="83" spans="32:40">
      <c r="AF83"/>
      <c r="AG83"/>
      <c r="AH83"/>
      <c r="AI83"/>
      <c r="AJ83"/>
      <c r="AK83"/>
      <c r="AL83"/>
      <c r="AM83"/>
      <c r="AN83"/>
    </row>
  </sheetData>
  <mergeCells count="23">
    <mergeCell ref="AG12:AH12"/>
    <mergeCell ref="AK12:AM12"/>
    <mergeCell ref="AF3:AH4"/>
    <mergeCell ref="AJ3:AL4"/>
    <mergeCell ref="AG5:AH5"/>
    <mergeCell ref="AK5:AL5"/>
    <mergeCell ref="AG6:AH6"/>
    <mergeCell ref="AK6:AL6"/>
    <mergeCell ref="AG7:AH7"/>
    <mergeCell ref="AG8:AH8"/>
    <mergeCell ref="AJ10:AM10"/>
    <mergeCell ref="AG11:AH11"/>
    <mergeCell ref="AK11:AM11"/>
    <mergeCell ref="AG17:AH17"/>
    <mergeCell ref="AJ17:AM17"/>
    <mergeCell ref="AG18:AH18"/>
    <mergeCell ref="AJ18:AM18"/>
    <mergeCell ref="AG13:AH13"/>
    <mergeCell ref="AK13:AM13"/>
    <mergeCell ref="AG14:AH14"/>
    <mergeCell ref="AK14:AM14"/>
    <mergeCell ref="AG15:AH15"/>
    <mergeCell ref="AK15:AM15"/>
  </mergeCells>
  <conditionalFormatting sqref="AA5:AA32">
    <cfRule type="containsText" dxfId="475" priority="1" operator="containsText" text="LOW MAY- ORDER">
      <formula>NOT(ISERROR(SEARCH("LOW MAY- ORDER",AA5)))</formula>
    </cfRule>
    <cfRule type="containsText" dxfId="474" priority="2" operator="containsText" text="HIGH">
      <formula>NOT(ISERROR(SEARCH("HIGH",AA5)))</formula>
    </cfRule>
    <cfRule type="containsText" dxfId="473" priority="3" operator="containsText" text="HIGH">
      <formula>NOT(ISERROR(SEARCH("HIGH",AA5)))</formula>
    </cfRule>
    <cfRule type="containsText" dxfId="472"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62D57-119C-4DD7-895A-3B247A90240C}">
  <sheetPr>
    <tabColor theme="9" tint="-0.499984740745262"/>
  </sheetPr>
  <dimension ref="A1:AN83"/>
  <sheetViews>
    <sheetView showGridLines="0" topLeftCell="U5" workbookViewId="0">
      <selection activeCell="J5" sqref="J5"/>
    </sheetView>
  </sheetViews>
  <sheetFormatPr defaultColWidth="8.90625" defaultRowHeight="14.5"/>
  <cols>
    <col min="1" max="1" width="20.36328125" style="14" customWidth="1"/>
    <col min="2" max="2" width="8.90625" style="14"/>
    <col min="3" max="3" width="37.81640625" style="14" customWidth="1"/>
    <col min="4" max="4" width="16.6328125" style="14" customWidth="1"/>
    <col min="5" max="6" width="8.90625" style="14"/>
    <col min="7" max="7" width="11.81640625" style="14" customWidth="1"/>
    <col min="8" max="8" width="13.1796875" style="14" bestFit="1" customWidth="1"/>
    <col min="9" max="9" width="11.81640625" style="14" customWidth="1"/>
    <col min="10" max="10" width="9.36328125" style="14" customWidth="1"/>
    <col min="11" max="11" width="14" style="14" customWidth="1"/>
    <col min="12" max="12" width="11.1796875" style="14" customWidth="1"/>
    <col min="13" max="13" width="11" style="14" customWidth="1"/>
    <col min="14" max="14" width="11.6328125" style="14" customWidth="1"/>
    <col min="15" max="18" width="8.90625" style="14"/>
    <col min="19" max="19" width="12.36328125" style="14" customWidth="1"/>
    <col min="20" max="21" width="8.90625" style="14"/>
    <col min="22" max="22" width="11.54296875" style="14" customWidth="1"/>
    <col min="23" max="25" width="8.90625" style="14"/>
    <col min="26" max="26" width="15.54296875" style="14" customWidth="1"/>
    <col min="27" max="27" width="38" style="14" customWidth="1"/>
    <col min="28" max="28" width="15" style="14" customWidth="1"/>
    <col min="29" max="30" width="8.90625" style="14"/>
    <col min="31" max="31" width="6.6328125" style="14" customWidth="1"/>
    <col min="32" max="32" width="15.6328125" style="14" bestFit="1" customWidth="1"/>
    <col min="33" max="33" width="14.6328125" style="14" bestFit="1" customWidth="1"/>
    <col min="34" max="34" width="23.54296875" style="14" bestFit="1" customWidth="1"/>
    <col min="35" max="35" width="8.1796875" style="14" bestFit="1" customWidth="1"/>
    <col min="36" max="36" width="8" style="14" bestFit="1" customWidth="1"/>
    <col min="37" max="37" width="10.1796875" style="14" bestFit="1" customWidth="1"/>
    <col min="38" max="38" width="11.1796875" style="14" bestFit="1" customWidth="1"/>
    <col min="39" max="39" width="10.36328125" style="14" hidden="1" customWidth="1"/>
    <col min="40" max="16384" width="8.90625" style="14"/>
  </cols>
  <sheetData>
    <row r="1" spans="1:39" ht="15" thickBot="1">
      <c r="F1" s="159">
        <f t="shared" ref="F1:M1" si="0">SUM(F5:F32)</f>
        <v>18.749823333333346</v>
      </c>
      <c r="G1" s="158">
        <f t="shared" si="0"/>
        <v>3157.666666666667</v>
      </c>
      <c r="H1" s="158">
        <f t="shared" si="0"/>
        <v>228754.11999999985</v>
      </c>
      <c r="I1" s="158">
        <f t="shared" si="0"/>
        <v>2074</v>
      </c>
      <c r="J1" s="158">
        <f t="shared" si="0"/>
        <v>14.848359999999998</v>
      </c>
      <c r="K1" s="158">
        <f t="shared" si="0"/>
        <v>211550.32742490337</v>
      </c>
      <c r="L1" s="158">
        <f t="shared" si="0"/>
        <v>1861.4867934424663</v>
      </c>
      <c r="M1" s="158">
        <f t="shared" si="0"/>
        <v>205</v>
      </c>
      <c r="N1" s="158"/>
      <c r="O1" s="158"/>
      <c r="P1" s="158"/>
      <c r="Q1" s="158">
        <f t="shared" ref="Q1:Y1" si="1">SUM(Q5:Q32)</f>
        <v>143.530303030303</v>
      </c>
      <c r="R1" s="158">
        <f t="shared" si="1"/>
        <v>0.85226469696969775</v>
      </c>
      <c r="S1" s="158">
        <f t="shared" si="1"/>
        <v>10397.914545454538</v>
      </c>
      <c r="T1" s="158">
        <f t="shared" si="1"/>
        <v>557</v>
      </c>
      <c r="U1" s="158">
        <f t="shared" si="1"/>
        <v>69</v>
      </c>
      <c r="V1" s="158">
        <f t="shared" si="1"/>
        <v>626</v>
      </c>
      <c r="W1" s="158">
        <f t="shared" si="1"/>
        <v>2591.818181818182</v>
      </c>
      <c r="X1" s="158">
        <f t="shared" si="1"/>
        <v>1561.2878787878788</v>
      </c>
      <c r="Y1" s="157">
        <f t="shared" si="1"/>
        <v>8.9597364420469336</v>
      </c>
    </row>
    <row r="3" spans="1:39" ht="32.5" thickBot="1">
      <c r="AF3" s="558" t="s">
        <v>265</v>
      </c>
      <c r="AG3" s="558"/>
      <c r="AH3" s="558"/>
      <c r="AI3" s="65"/>
      <c r="AJ3" s="561" t="s">
        <v>264</v>
      </c>
      <c r="AK3" s="561"/>
      <c r="AL3" s="561"/>
      <c r="AM3" s="65"/>
    </row>
    <row r="4" spans="1:39" ht="35"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4" t="s">
        <v>285</v>
      </c>
      <c r="AF4" s="558"/>
      <c r="AG4" s="558"/>
      <c r="AH4" s="558"/>
      <c r="AI4" s="65"/>
      <c r="AJ4" s="561"/>
      <c r="AK4" s="561"/>
      <c r="AL4" s="561"/>
      <c r="AM4" s="65"/>
    </row>
    <row r="5" spans="1:39" ht="15" thickBot="1">
      <c r="A5" s="365" t="s">
        <v>564</v>
      </c>
      <c r="B5" s="351" t="s">
        <v>103</v>
      </c>
      <c r="C5" s="349" t="s">
        <v>381</v>
      </c>
      <c r="D5" s="351" t="s">
        <v>26</v>
      </c>
      <c r="E5" s="349" t="s">
        <v>27</v>
      </c>
      <c r="F5" s="345">
        <v>2.6184000000000012</v>
      </c>
      <c r="G5" s="346">
        <v>363.66666666666669</v>
      </c>
      <c r="H5" s="344">
        <v>37094</v>
      </c>
      <c r="I5" s="346">
        <v>0</v>
      </c>
      <c r="J5" s="152">
        <v>0</v>
      </c>
      <c r="K5" s="348">
        <f>L5*I5</f>
        <v>0</v>
      </c>
      <c r="L5" s="346">
        <f t="shared" ref="L5:L26" si="2">H5/G5</f>
        <v>102</v>
      </c>
      <c r="M5" s="349">
        <v>5</v>
      </c>
      <c r="N5" s="48">
        <f t="shared" ref="N5:N27" si="3">F5/$F$1</f>
        <v>0.13964931580688669</v>
      </c>
      <c r="O5" s="350">
        <f>SUM($N$5:N5)</f>
        <v>0.13964931580688669</v>
      </c>
      <c r="P5" s="349" t="str">
        <f t="shared" ref="P5:P27" si="4">IF(O5&lt;=50%,"A",IF(O5&lt;=80%,"B",IF(O5&lt;=100%,"C","")))</f>
        <v>A</v>
      </c>
      <c r="Q5" s="152">
        <f t="shared" ref="Q5:Q27" si="5">G5/22</f>
        <v>16.530303030303031</v>
      </c>
      <c r="R5" s="345">
        <f t="shared" ref="R5:R27" si="6">F5/22</f>
        <v>0.11901818181818187</v>
      </c>
      <c r="S5" s="344">
        <f t="shared" ref="S5:S27" si="7">H5/22</f>
        <v>1686.090909090909</v>
      </c>
      <c r="T5" s="349">
        <f t="shared" ref="T5:T27" si="8">IF(P5="A",7,IF(P5="B",14,IF(P5="C",30,"")))</f>
        <v>7</v>
      </c>
      <c r="U5" s="349">
        <v>3</v>
      </c>
      <c r="V5" s="349">
        <f t="shared" ref="V5:V27" si="9">T5+U5</f>
        <v>10</v>
      </c>
      <c r="W5" s="346">
        <f t="shared" ref="W5:W27" si="10">Q5*V5</f>
        <v>165.30303030303031</v>
      </c>
      <c r="X5" s="344">
        <f t="shared" ref="X5:X27" si="11">IF(W5-I5&lt;=0,0,W5-I5)</f>
        <v>165.30303030303031</v>
      </c>
      <c r="Y5" s="348">
        <f t="shared" ref="Y5:Y27" si="12">X5/(G5/F5)</f>
        <v>1.1901818181818187</v>
      </c>
      <c r="Z5" s="48">
        <f t="shared" ref="Z5:Z27" si="13">I5/W5</f>
        <v>0</v>
      </c>
      <c r="AA5" s="354" t="str">
        <f t="shared" ref="AA5:AA27" si="14">IF(AND(Z5&gt;=100%,Z5&lt;200%),"HIGH-DON’T ORDER",IF(Z5&gt;=200%,"VERY HIGH-DON’T ORDER",IF(AND(Z5&gt;=80%,Z5&lt;=100),"LOW MAY- ORDER","VERY LOW-ORDER URGENTLY")))</f>
        <v>VERY LOW-ORDER URGENTLY</v>
      </c>
      <c r="AB5" s="31">
        <f>X5*L5</f>
        <v>16860.909090909092</v>
      </c>
      <c r="AF5" s="63" t="s">
        <v>249</v>
      </c>
      <c r="AG5" s="553"/>
      <c r="AH5" s="553"/>
      <c r="AJ5" s="25" t="s">
        <v>248</v>
      </c>
      <c r="AK5" s="543">
        <f ca="1">NOW()</f>
        <v>44990.660007060185</v>
      </c>
      <c r="AL5" s="544"/>
    </row>
    <row r="6" spans="1:39" ht="15" thickBot="1">
      <c r="A6" s="365" t="s">
        <v>564</v>
      </c>
      <c r="B6" s="351" t="s">
        <v>190</v>
      </c>
      <c r="C6" s="349" t="s">
        <v>410</v>
      </c>
      <c r="D6" s="351" t="s">
        <v>26</v>
      </c>
      <c r="E6" s="349" t="s">
        <v>27</v>
      </c>
      <c r="F6" s="345">
        <v>2.3136000000000001</v>
      </c>
      <c r="G6" s="346">
        <v>321.33333333333331</v>
      </c>
      <c r="H6" s="344">
        <v>321.33333333333331</v>
      </c>
      <c r="I6" s="346">
        <v>0</v>
      </c>
      <c r="J6" s="152">
        <v>0</v>
      </c>
      <c r="K6" s="348">
        <f t="shared" ref="K6:K26" si="15">L6*I6</f>
        <v>0</v>
      </c>
      <c r="L6" s="346">
        <f t="shared" si="2"/>
        <v>1</v>
      </c>
      <c r="M6" s="349">
        <v>1</v>
      </c>
      <c r="N6" s="48">
        <f t="shared" si="3"/>
        <v>0.12339316263779899</v>
      </c>
      <c r="O6" s="350">
        <f>SUM($N$5:N6)</f>
        <v>0.2630424784446857</v>
      </c>
      <c r="P6" s="349" t="str">
        <f t="shared" si="4"/>
        <v>A</v>
      </c>
      <c r="Q6" s="152">
        <f t="shared" si="5"/>
        <v>14.606060606060606</v>
      </c>
      <c r="R6" s="345">
        <f t="shared" si="6"/>
        <v>0.10516363636363636</v>
      </c>
      <c r="S6" s="344">
        <f t="shared" si="7"/>
        <v>14.606060606060606</v>
      </c>
      <c r="T6" s="349">
        <f t="shared" si="8"/>
        <v>7</v>
      </c>
      <c r="U6" s="349">
        <v>3</v>
      </c>
      <c r="V6" s="349">
        <f t="shared" si="9"/>
        <v>10</v>
      </c>
      <c r="W6" s="346">
        <f t="shared" si="10"/>
        <v>146.06060606060606</v>
      </c>
      <c r="X6" s="344">
        <f t="shared" si="11"/>
        <v>146.06060606060606</v>
      </c>
      <c r="Y6" s="348">
        <f t="shared" si="12"/>
        <v>1.0516363636363637</v>
      </c>
      <c r="Z6" s="48">
        <f t="shared" si="13"/>
        <v>0</v>
      </c>
      <c r="AA6" s="354" t="str">
        <f t="shared" si="14"/>
        <v>VERY LOW-ORDER URGENTLY</v>
      </c>
      <c r="AB6" s="31">
        <f t="shared" ref="AB6:AB27" si="16">X6*L6</f>
        <v>146.06060606060606</v>
      </c>
      <c r="AF6" s="63" t="s">
        <v>247</v>
      </c>
      <c r="AG6" s="553"/>
      <c r="AH6" s="553"/>
      <c r="AJ6" s="25" t="s">
        <v>246</v>
      </c>
      <c r="AK6" s="541"/>
      <c r="AL6" s="542"/>
    </row>
    <row r="7" spans="1:39" ht="15" thickBot="1">
      <c r="A7" s="365" t="s">
        <v>564</v>
      </c>
      <c r="B7" s="351" t="s">
        <v>87</v>
      </c>
      <c r="C7" s="349" t="s">
        <v>444</v>
      </c>
      <c r="D7" s="351" t="s">
        <v>26</v>
      </c>
      <c r="E7" s="349" t="s">
        <v>27</v>
      </c>
      <c r="F7" s="345">
        <v>2.2598400000000001</v>
      </c>
      <c r="G7" s="346">
        <v>428</v>
      </c>
      <c r="H7" s="344">
        <v>29960</v>
      </c>
      <c r="I7" s="346">
        <v>262</v>
      </c>
      <c r="J7" s="152">
        <v>1.3833600000000001</v>
      </c>
      <c r="K7" s="348">
        <f t="shared" si="15"/>
        <v>18340</v>
      </c>
      <c r="L7" s="346">
        <f t="shared" si="2"/>
        <v>70</v>
      </c>
      <c r="M7" s="349">
        <v>12</v>
      </c>
      <c r="N7" s="48">
        <f t="shared" si="3"/>
        <v>0.1205259356221489</v>
      </c>
      <c r="O7" s="350">
        <f>SUM($N$5:N7)</f>
        <v>0.38356841406683462</v>
      </c>
      <c r="P7" s="349" t="str">
        <f t="shared" si="4"/>
        <v>A</v>
      </c>
      <c r="Q7" s="152">
        <f t="shared" si="5"/>
        <v>19.454545454545453</v>
      </c>
      <c r="R7" s="345">
        <f t="shared" si="6"/>
        <v>0.10272000000000001</v>
      </c>
      <c r="S7" s="344">
        <f t="shared" si="7"/>
        <v>1361.8181818181818</v>
      </c>
      <c r="T7" s="349">
        <f t="shared" si="8"/>
        <v>7</v>
      </c>
      <c r="U7" s="349">
        <v>3</v>
      </c>
      <c r="V7" s="349">
        <f t="shared" si="9"/>
        <v>10</v>
      </c>
      <c r="W7" s="346">
        <f t="shared" si="10"/>
        <v>194.54545454545453</v>
      </c>
      <c r="X7" s="344">
        <f t="shared" si="11"/>
        <v>0</v>
      </c>
      <c r="Y7" s="348">
        <f t="shared" si="12"/>
        <v>0</v>
      </c>
      <c r="Z7" s="48">
        <f t="shared" si="13"/>
        <v>1.346728971962617</v>
      </c>
      <c r="AA7" s="354" t="str">
        <f t="shared" si="14"/>
        <v>HIGH-DON’T ORDER</v>
      </c>
      <c r="AB7" s="31">
        <f t="shared" si="16"/>
        <v>0</v>
      </c>
      <c r="AF7" s="63" t="s">
        <v>236</v>
      </c>
      <c r="AG7" s="553"/>
      <c r="AH7" s="553"/>
      <c r="AJ7" s="25" t="s">
        <v>245</v>
      </c>
      <c r="AK7" s="64" t="str">
        <f>IF(BD1&gt;=35,"Trailer",IF(BD1&gt;=20,"Cargo","Will recommend to wait"))</f>
        <v>Will recommend to wait</v>
      </c>
      <c r="AL7" s="64"/>
    </row>
    <row r="8" spans="1:39" ht="15" thickBot="1">
      <c r="A8" s="365" t="s">
        <v>564</v>
      </c>
      <c r="B8" s="351" t="s">
        <v>25</v>
      </c>
      <c r="C8" s="349" t="s">
        <v>383</v>
      </c>
      <c r="D8" s="351" t="s">
        <v>26</v>
      </c>
      <c r="E8" s="349" t="s">
        <v>27</v>
      </c>
      <c r="F8" s="345">
        <v>2.2576000000000018</v>
      </c>
      <c r="G8" s="346">
        <v>470.33333333333331</v>
      </c>
      <c r="H8" s="344">
        <v>32923.333333333336</v>
      </c>
      <c r="I8" s="346">
        <v>30</v>
      </c>
      <c r="J8" s="152">
        <v>0.14399999999999999</v>
      </c>
      <c r="K8" s="348">
        <f t="shared" si="15"/>
        <v>2100.0000000000005</v>
      </c>
      <c r="L8" s="346">
        <f t="shared" si="2"/>
        <v>70.000000000000014</v>
      </c>
      <c r="M8" s="349">
        <v>4</v>
      </c>
      <c r="N8" s="48">
        <f t="shared" si="3"/>
        <v>0.12040646782983024</v>
      </c>
      <c r="O8" s="350">
        <f>SUM($N$5:N8)</f>
        <v>0.50397488189666484</v>
      </c>
      <c r="P8" s="349" t="str">
        <f t="shared" si="4"/>
        <v>B</v>
      </c>
      <c r="Q8" s="152">
        <f t="shared" si="5"/>
        <v>21.378787878787879</v>
      </c>
      <c r="R8" s="345">
        <f t="shared" si="6"/>
        <v>0.1026181818181819</v>
      </c>
      <c r="S8" s="344">
        <f t="shared" si="7"/>
        <v>1496.5151515151517</v>
      </c>
      <c r="T8" s="349">
        <f t="shared" si="8"/>
        <v>14</v>
      </c>
      <c r="U8" s="349">
        <v>3</v>
      </c>
      <c r="V8" s="349">
        <f t="shared" si="9"/>
        <v>17</v>
      </c>
      <c r="W8" s="346">
        <f t="shared" si="10"/>
        <v>363.43939393939394</v>
      </c>
      <c r="X8" s="344">
        <f t="shared" si="11"/>
        <v>333.43939393939394</v>
      </c>
      <c r="Y8" s="348">
        <f t="shared" si="12"/>
        <v>1.6005090909090924</v>
      </c>
      <c r="Z8" s="48">
        <f t="shared" si="13"/>
        <v>8.254471171884771E-2</v>
      </c>
      <c r="AA8" s="354" t="str">
        <f t="shared" si="14"/>
        <v>VERY LOW-ORDER URGENTLY</v>
      </c>
      <c r="AB8" s="31">
        <f t="shared" si="16"/>
        <v>23340.75757575758</v>
      </c>
      <c r="AF8" s="63" t="s">
        <v>244</v>
      </c>
      <c r="AG8" s="553"/>
      <c r="AH8" s="553"/>
      <c r="AI8" s="17"/>
      <c r="AJ8" s="17"/>
      <c r="AK8" s="17"/>
      <c r="AL8" s="17"/>
      <c r="AM8" s="16"/>
    </row>
    <row r="9" spans="1:39" ht="15" thickBot="1">
      <c r="A9" s="365" t="s">
        <v>564</v>
      </c>
      <c r="B9" s="351" t="s">
        <v>40</v>
      </c>
      <c r="C9" s="349" t="s">
        <v>433</v>
      </c>
      <c r="D9" s="351" t="s">
        <v>26</v>
      </c>
      <c r="E9" s="349" t="s">
        <v>27</v>
      </c>
      <c r="F9" s="345">
        <v>2.25264</v>
      </c>
      <c r="G9" s="346">
        <v>361</v>
      </c>
      <c r="H9" s="344">
        <v>32490</v>
      </c>
      <c r="I9" s="346">
        <v>800</v>
      </c>
      <c r="J9" s="152">
        <v>4.992</v>
      </c>
      <c r="K9" s="348">
        <f t="shared" si="15"/>
        <v>72000</v>
      </c>
      <c r="L9" s="346">
        <f t="shared" si="2"/>
        <v>90</v>
      </c>
      <c r="M9" s="349">
        <v>5</v>
      </c>
      <c r="N9" s="48">
        <f t="shared" si="3"/>
        <v>0.12014193200398146</v>
      </c>
      <c r="O9" s="350">
        <f>SUM($N$5:N9)</f>
        <v>0.62411681390064633</v>
      </c>
      <c r="P9" s="349" t="str">
        <f t="shared" si="4"/>
        <v>B</v>
      </c>
      <c r="Q9" s="152">
        <f t="shared" si="5"/>
        <v>16.40909090909091</v>
      </c>
      <c r="R9" s="345">
        <f t="shared" si="6"/>
        <v>0.10239272727272727</v>
      </c>
      <c r="S9" s="344">
        <f t="shared" si="7"/>
        <v>1476.8181818181818</v>
      </c>
      <c r="T9" s="349">
        <f t="shared" si="8"/>
        <v>14</v>
      </c>
      <c r="U9" s="349">
        <v>3</v>
      </c>
      <c r="V9" s="349">
        <f t="shared" si="9"/>
        <v>17</v>
      </c>
      <c r="W9" s="346">
        <f t="shared" si="10"/>
        <v>278.9545454545455</v>
      </c>
      <c r="X9" s="344">
        <f t="shared" si="11"/>
        <v>0</v>
      </c>
      <c r="Y9" s="348">
        <f t="shared" si="12"/>
        <v>0</v>
      </c>
      <c r="Z9" s="48">
        <f t="shared" si="13"/>
        <v>2.8678507414045948</v>
      </c>
      <c r="AA9" s="354" t="str">
        <f t="shared" si="14"/>
        <v>VERY HIGH-DON’T ORDER</v>
      </c>
      <c r="AB9" s="31">
        <f t="shared" si="16"/>
        <v>0</v>
      </c>
      <c r="AF9" s="17"/>
      <c r="AG9" s="17"/>
      <c r="AH9" s="17"/>
      <c r="AI9" s="17"/>
      <c r="AJ9" s="17"/>
      <c r="AK9" s="17"/>
      <c r="AL9" s="17"/>
      <c r="AM9" s="16"/>
    </row>
    <row r="10" spans="1:39" ht="15" thickBot="1">
      <c r="A10" s="365" t="s">
        <v>564</v>
      </c>
      <c r="B10" s="351" t="s">
        <v>519</v>
      </c>
      <c r="C10" s="349" t="s">
        <v>520</v>
      </c>
      <c r="D10" s="351" t="s">
        <v>26</v>
      </c>
      <c r="E10" s="349" t="s">
        <v>27</v>
      </c>
      <c r="F10" s="345">
        <v>2.0579333333333434</v>
      </c>
      <c r="G10" s="346">
        <v>428.33333333333331</v>
      </c>
      <c r="H10" s="344">
        <v>31692.173333333179</v>
      </c>
      <c r="I10" s="346">
        <v>150</v>
      </c>
      <c r="J10" s="152">
        <v>0.72</v>
      </c>
      <c r="K10" s="348">
        <f t="shared" si="15"/>
        <v>11098.426459143915</v>
      </c>
      <c r="L10" s="346">
        <f t="shared" si="2"/>
        <v>73.9895097276261</v>
      </c>
      <c r="M10" s="349">
        <v>1</v>
      </c>
      <c r="N10" s="48">
        <f t="shared" si="3"/>
        <v>0.10975747860379886</v>
      </c>
      <c r="O10" s="350">
        <f>SUM($N$5:N10)</f>
        <v>0.73387429250444525</v>
      </c>
      <c r="P10" s="349" t="str">
        <f t="shared" si="4"/>
        <v>B</v>
      </c>
      <c r="Q10" s="152">
        <f t="shared" si="5"/>
        <v>19.469696969696969</v>
      </c>
      <c r="R10" s="345">
        <f t="shared" si="6"/>
        <v>9.3542424242424704E-2</v>
      </c>
      <c r="S10" s="344">
        <f t="shared" si="7"/>
        <v>1440.5533333333262</v>
      </c>
      <c r="T10" s="349">
        <f t="shared" si="8"/>
        <v>14</v>
      </c>
      <c r="U10" s="349">
        <v>3</v>
      </c>
      <c r="V10" s="349">
        <f t="shared" si="9"/>
        <v>17</v>
      </c>
      <c r="W10" s="346">
        <f t="shared" si="10"/>
        <v>330.9848484848485</v>
      </c>
      <c r="X10" s="344">
        <f t="shared" si="11"/>
        <v>180.9848484848485</v>
      </c>
      <c r="Y10" s="348">
        <f t="shared" si="12"/>
        <v>0.86954416931966005</v>
      </c>
      <c r="Z10" s="48">
        <f t="shared" si="13"/>
        <v>0.45319295033188373</v>
      </c>
      <c r="AA10" s="354" t="str">
        <f t="shared" si="14"/>
        <v>VERY LOW-ORDER URGENTLY</v>
      </c>
      <c r="AB10" s="31">
        <f t="shared" si="16"/>
        <v>13390.980207522634</v>
      </c>
      <c r="AF10" s="62" t="s">
        <v>243</v>
      </c>
      <c r="AG10" s="62"/>
      <c r="AH10" s="62"/>
      <c r="AI10" s="17"/>
      <c r="AJ10" s="555" t="s">
        <v>242</v>
      </c>
      <c r="AK10" s="555"/>
      <c r="AL10" s="555"/>
      <c r="AM10" s="555"/>
    </row>
    <row r="11" spans="1:39" ht="15" thickBot="1">
      <c r="A11" s="365" t="s">
        <v>564</v>
      </c>
      <c r="B11" s="351" t="s">
        <v>46</v>
      </c>
      <c r="C11" s="349" t="s">
        <v>398</v>
      </c>
      <c r="D11" s="351" t="s">
        <v>26</v>
      </c>
      <c r="E11" s="349" t="s">
        <v>27</v>
      </c>
      <c r="F11" s="345">
        <v>1.1434666666666666</v>
      </c>
      <c r="G11" s="346">
        <v>89.333333333333343</v>
      </c>
      <c r="H11" s="344">
        <v>15722.666666666668</v>
      </c>
      <c r="I11" s="346">
        <v>307</v>
      </c>
      <c r="J11" s="152">
        <v>3.9360000000000004</v>
      </c>
      <c r="K11" s="348">
        <f t="shared" si="15"/>
        <v>54032</v>
      </c>
      <c r="L11" s="346">
        <f t="shared" si="2"/>
        <v>176</v>
      </c>
      <c r="M11" s="349">
        <v>5</v>
      </c>
      <c r="N11" s="48">
        <f t="shared" si="3"/>
        <v>6.0985463507478341E-2</v>
      </c>
      <c r="O11" s="350">
        <f>SUM($N$5:N11)</f>
        <v>0.7948597560119236</v>
      </c>
      <c r="P11" s="349" t="str">
        <f t="shared" si="4"/>
        <v>B</v>
      </c>
      <c r="Q11" s="152">
        <f t="shared" si="5"/>
        <v>4.0606060606060614</v>
      </c>
      <c r="R11" s="345">
        <f t="shared" si="6"/>
        <v>5.1975757575757571E-2</v>
      </c>
      <c r="S11" s="344">
        <f t="shared" si="7"/>
        <v>714.66666666666674</v>
      </c>
      <c r="T11" s="349">
        <f t="shared" si="8"/>
        <v>14</v>
      </c>
      <c r="U11" s="349">
        <v>3</v>
      </c>
      <c r="V11" s="349">
        <f t="shared" si="9"/>
        <v>17</v>
      </c>
      <c r="W11" s="346">
        <f t="shared" si="10"/>
        <v>69.030303030303045</v>
      </c>
      <c r="X11" s="344">
        <f t="shared" si="11"/>
        <v>0</v>
      </c>
      <c r="Y11" s="348">
        <f t="shared" si="12"/>
        <v>0</v>
      </c>
      <c r="Z11" s="48">
        <f t="shared" si="13"/>
        <v>4.4473222124670757</v>
      </c>
      <c r="AA11" s="354" t="str">
        <f t="shared" si="14"/>
        <v>VERY HIGH-DON’T ORDER</v>
      </c>
      <c r="AB11" s="31">
        <f t="shared" si="16"/>
        <v>0</v>
      </c>
      <c r="AF11" s="17" t="s">
        <v>239</v>
      </c>
      <c r="AG11" s="573" t="str">
        <f>A11</f>
        <v>GIANT TRADERS - OBUASI</v>
      </c>
      <c r="AH11" s="573"/>
      <c r="AI11" s="17"/>
      <c r="AJ11" s="17" t="s">
        <v>241</v>
      </c>
      <c r="AK11" s="551"/>
      <c r="AL11" s="551"/>
      <c r="AM11" s="551"/>
    </row>
    <row r="12" spans="1:39" ht="15" thickBot="1">
      <c r="A12" s="409" t="s">
        <v>564</v>
      </c>
      <c r="B12" s="410" t="s">
        <v>518</v>
      </c>
      <c r="C12" s="411" t="s">
        <v>531</v>
      </c>
      <c r="D12" s="410" t="s">
        <v>26</v>
      </c>
      <c r="E12" s="411" t="s">
        <v>27</v>
      </c>
      <c r="F12" s="418">
        <v>0.92927999999999988</v>
      </c>
      <c r="G12" s="417">
        <v>161.33333333333334</v>
      </c>
      <c r="H12" s="416">
        <v>6616.2800000000034</v>
      </c>
      <c r="I12" s="346">
        <v>0</v>
      </c>
      <c r="J12" s="152">
        <v>0</v>
      </c>
      <c r="K12" s="423">
        <f>L12*I12</f>
        <v>0</v>
      </c>
      <c r="L12" s="417">
        <f t="shared" si="2"/>
        <v>41.010000000000019</v>
      </c>
      <c r="M12" s="411">
        <v>20</v>
      </c>
      <c r="N12" s="424">
        <f t="shared" si="3"/>
        <v>4.9562066984808882E-2</v>
      </c>
      <c r="O12" s="420">
        <f>SUM($N$5:N12)</f>
        <v>0.84442182299673252</v>
      </c>
      <c r="P12" s="411" t="str">
        <f t="shared" si="4"/>
        <v>C</v>
      </c>
      <c r="Q12" s="414">
        <f t="shared" si="5"/>
        <v>7.3333333333333339</v>
      </c>
      <c r="R12" s="418">
        <f t="shared" si="6"/>
        <v>4.2239999999999993E-2</v>
      </c>
      <c r="S12" s="416">
        <f t="shared" si="7"/>
        <v>300.74000000000018</v>
      </c>
      <c r="T12" s="411">
        <f t="shared" si="8"/>
        <v>30</v>
      </c>
      <c r="U12" s="411">
        <v>3</v>
      </c>
      <c r="V12" s="411">
        <f t="shared" si="9"/>
        <v>33</v>
      </c>
      <c r="W12" s="417">
        <f t="shared" si="10"/>
        <v>242.00000000000003</v>
      </c>
      <c r="X12" s="416">
        <f t="shared" si="11"/>
        <v>242.00000000000003</v>
      </c>
      <c r="Y12" s="423">
        <f t="shared" si="12"/>
        <v>1.3939199999999998</v>
      </c>
      <c r="Z12" s="424">
        <f t="shared" si="13"/>
        <v>0</v>
      </c>
      <c r="AA12" s="421" t="str">
        <f t="shared" si="14"/>
        <v>VERY LOW-ORDER URGENTLY</v>
      </c>
      <c r="AB12" s="425">
        <f t="shared" si="16"/>
        <v>9924.4200000000055</v>
      </c>
      <c r="AF12" s="17" t="s">
        <v>240</v>
      </c>
      <c r="AG12" s="551"/>
      <c r="AH12" s="551"/>
      <c r="AI12" s="17"/>
      <c r="AJ12" s="17" t="s">
        <v>239</v>
      </c>
      <c r="AK12" s="551"/>
      <c r="AL12" s="551"/>
      <c r="AM12" s="551"/>
    </row>
    <row r="13" spans="1:39" ht="15" thickBot="1">
      <c r="A13" s="365" t="s">
        <v>564</v>
      </c>
      <c r="B13" s="351" t="s">
        <v>90</v>
      </c>
      <c r="C13" s="349" t="s">
        <v>451</v>
      </c>
      <c r="D13" s="351" t="s">
        <v>26</v>
      </c>
      <c r="E13" s="349" t="s">
        <v>37</v>
      </c>
      <c r="F13" s="345">
        <v>0.39253333333333329</v>
      </c>
      <c r="G13" s="346">
        <v>30.666666666666664</v>
      </c>
      <c r="H13" s="344">
        <v>5213.3333333333339</v>
      </c>
      <c r="I13" s="346">
        <v>193</v>
      </c>
      <c r="J13" s="152">
        <v>2.4704000000000002</v>
      </c>
      <c r="K13" s="348">
        <f t="shared" si="15"/>
        <v>32810.000000000007</v>
      </c>
      <c r="L13" s="346">
        <f t="shared" si="2"/>
        <v>170.00000000000003</v>
      </c>
      <c r="M13" s="349">
        <v>1</v>
      </c>
      <c r="N13" s="48">
        <f t="shared" si="3"/>
        <v>2.0935308368238831E-2</v>
      </c>
      <c r="O13" s="350">
        <f>SUM($N$5:N13)</f>
        <v>0.86535713136497139</v>
      </c>
      <c r="P13" s="349" t="str">
        <f t="shared" si="4"/>
        <v>C</v>
      </c>
      <c r="Q13" s="152">
        <f t="shared" si="5"/>
        <v>1.3939393939393938</v>
      </c>
      <c r="R13" s="345">
        <f t="shared" si="6"/>
        <v>1.7842424242424239E-2</v>
      </c>
      <c r="S13" s="344">
        <f t="shared" si="7"/>
        <v>236.969696969697</v>
      </c>
      <c r="T13" s="349">
        <f t="shared" si="8"/>
        <v>30</v>
      </c>
      <c r="U13" s="349">
        <v>3</v>
      </c>
      <c r="V13" s="349">
        <f t="shared" si="9"/>
        <v>33</v>
      </c>
      <c r="W13" s="346">
        <f t="shared" si="10"/>
        <v>45.999999999999993</v>
      </c>
      <c r="X13" s="344">
        <f t="shared" si="11"/>
        <v>0</v>
      </c>
      <c r="Y13" s="348">
        <f t="shared" si="12"/>
        <v>0</v>
      </c>
      <c r="Z13" s="48">
        <f t="shared" si="13"/>
        <v>4.1956521739130439</v>
      </c>
      <c r="AA13" s="354" t="str">
        <f t="shared" si="14"/>
        <v>VERY HIGH-DON’T ORDER</v>
      </c>
      <c r="AB13" s="31">
        <f t="shared" si="16"/>
        <v>0</v>
      </c>
      <c r="AF13" s="17" t="s">
        <v>238</v>
      </c>
      <c r="AG13" s="551"/>
      <c r="AH13" s="551"/>
      <c r="AI13" s="17"/>
      <c r="AJ13" s="17" t="s">
        <v>238</v>
      </c>
      <c r="AK13" s="551"/>
      <c r="AL13" s="551"/>
      <c r="AM13" s="551"/>
    </row>
    <row r="14" spans="1:39" ht="15" thickBot="1">
      <c r="A14" s="365" t="s">
        <v>564</v>
      </c>
      <c r="B14" s="351" t="s">
        <v>522</v>
      </c>
      <c r="C14" s="349" t="s">
        <v>534</v>
      </c>
      <c r="D14" s="351" t="s">
        <v>58</v>
      </c>
      <c r="E14" s="349" t="s">
        <v>37</v>
      </c>
      <c r="F14" s="345">
        <v>0.30741666666666645</v>
      </c>
      <c r="G14" s="346">
        <v>36</v>
      </c>
      <c r="H14" s="344">
        <v>2604</v>
      </c>
      <c r="I14" s="346">
        <v>0</v>
      </c>
      <c r="J14" s="152">
        <v>0</v>
      </c>
      <c r="K14" s="348">
        <f t="shared" si="15"/>
        <v>0</v>
      </c>
      <c r="L14" s="346">
        <f t="shared" si="2"/>
        <v>72.333333333333329</v>
      </c>
      <c r="M14" s="349">
        <v>5</v>
      </c>
      <c r="N14" s="48">
        <f t="shared" si="3"/>
        <v>1.6395710039579018E-2</v>
      </c>
      <c r="O14" s="350">
        <f>SUM($N$5:N14)</f>
        <v>0.88175284140455046</v>
      </c>
      <c r="P14" s="349" t="str">
        <f t="shared" si="4"/>
        <v>C</v>
      </c>
      <c r="Q14" s="152">
        <f t="shared" si="5"/>
        <v>1.6363636363636365</v>
      </c>
      <c r="R14" s="345">
        <f t="shared" si="6"/>
        <v>1.3973484848484839E-2</v>
      </c>
      <c r="S14" s="344">
        <f t="shared" si="7"/>
        <v>118.36363636363636</v>
      </c>
      <c r="T14" s="349">
        <f t="shared" si="8"/>
        <v>30</v>
      </c>
      <c r="U14" s="349">
        <v>3</v>
      </c>
      <c r="V14" s="349">
        <f t="shared" si="9"/>
        <v>33</v>
      </c>
      <c r="W14" s="346">
        <f t="shared" si="10"/>
        <v>54</v>
      </c>
      <c r="X14" s="344">
        <f t="shared" si="11"/>
        <v>54</v>
      </c>
      <c r="Y14" s="348">
        <f t="shared" si="12"/>
        <v>0.46112499999999967</v>
      </c>
      <c r="Z14" s="48">
        <f t="shared" si="13"/>
        <v>0</v>
      </c>
      <c r="AA14" s="354" t="str">
        <f t="shared" si="14"/>
        <v>VERY LOW-ORDER URGENTLY</v>
      </c>
      <c r="AB14" s="31">
        <f t="shared" si="16"/>
        <v>3905.9999999999995</v>
      </c>
      <c r="AF14" s="17" t="s">
        <v>237</v>
      </c>
      <c r="AG14" s="551"/>
      <c r="AH14" s="551"/>
      <c r="AI14" s="17"/>
      <c r="AJ14" s="17" t="s">
        <v>237</v>
      </c>
      <c r="AK14" s="551"/>
      <c r="AL14" s="551"/>
      <c r="AM14" s="551"/>
    </row>
    <row r="15" spans="1:39" ht="15" thickBot="1">
      <c r="A15" s="365" t="s">
        <v>564</v>
      </c>
      <c r="B15" s="351" t="s">
        <v>60</v>
      </c>
      <c r="C15" s="349" t="s">
        <v>399</v>
      </c>
      <c r="D15" s="351" t="s">
        <v>58</v>
      </c>
      <c r="E15" s="349" t="s">
        <v>27</v>
      </c>
      <c r="F15" s="345">
        <v>0.28333333333333349</v>
      </c>
      <c r="G15" s="346">
        <v>56.666666666666664</v>
      </c>
      <c r="H15" s="344">
        <v>2950.3333333333335</v>
      </c>
      <c r="I15" s="346">
        <v>16</v>
      </c>
      <c r="J15" s="152">
        <v>0.08</v>
      </c>
      <c r="K15" s="348">
        <f t="shared" si="15"/>
        <v>833.03529411764714</v>
      </c>
      <c r="L15" s="346">
        <f t="shared" si="2"/>
        <v>52.064705882352946</v>
      </c>
      <c r="M15" s="349">
        <v>20</v>
      </c>
      <c r="N15" s="48">
        <f t="shared" si="3"/>
        <v>1.5111253492699574E-2</v>
      </c>
      <c r="O15" s="350">
        <f>SUM($N$5:N15)</f>
        <v>0.89686409489725005</v>
      </c>
      <c r="P15" s="349" t="str">
        <f t="shared" si="4"/>
        <v>C</v>
      </c>
      <c r="Q15" s="152">
        <f t="shared" si="5"/>
        <v>2.5757575757575757</v>
      </c>
      <c r="R15" s="345">
        <f t="shared" si="6"/>
        <v>1.2878787878787885E-2</v>
      </c>
      <c r="S15" s="344">
        <f t="shared" si="7"/>
        <v>134.10606060606062</v>
      </c>
      <c r="T15" s="349">
        <f t="shared" si="8"/>
        <v>30</v>
      </c>
      <c r="U15" s="349">
        <v>3</v>
      </c>
      <c r="V15" s="349">
        <f t="shared" si="9"/>
        <v>33</v>
      </c>
      <c r="W15" s="346">
        <f t="shared" si="10"/>
        <v>85</v>
      </c>
      <c r="X15" s="344">
        <f t="shared" si="11"/>
        <v>69</v>
      </c>
      <c r="Y15" s="348">
        <f t="shared" si="12"/>
        <v>0.3450000000000002</v>
      </c>
      <c r="Z15" s="48">
        <f t="shared" si="13"/>
        <v>0.18823529411764706</v>
      </c>
      <c r="AA15" s="354" t="str">
        <f t="shared" si="14"/>
        <v>VERY LOW-ORDER URGENTLY</v>
      </c>
      <c r="AB15" s="31">
        <f t="shared" si="16"/>
        <v>3592.4647058823534</v>
      </c>
      <c r="AF15" s="17" t="s">
        <v>236</v>
      </c>
      <c r="AG15" s="551"/>
      <c r="AH15" s="551"/>
      <c r="AI15" s="17"/>
      <c r="AJ15" s="17" t="s">
        <v>236</v>
      </c>
      <c r="AK15" s="551"/>
      <c r="AL15" s="551"/>
      <c r="AM15" s="551"/>
    </row>
    <row r="16" spans="1:39" ht="15" thickBot="1">
      <c r="A16" s="365" t="s">
        <v>564</v>
      </c>
      <c r="B16" s="351" t="s">
        <v>57</v>
      </c>
      <c r="C16" s="349" t="s">
        <v>438</v>
      </c>
      <c r="D16" s="351" t="s">
        <v>58</v>
      </c>
      <c r="E16" s="349" t="s">
        <v>27</v>
      </c>
      <c r="F16" s="345">
        <v>0.27766666666666673</v>
      </c>
      <c r="G16" s="346">
        <v>32.333333333333336</v>
      </c>
      <c r="H16" s="344">
        <v>3593.3333333333335</v>
      </c>
      <c r="I16" s="346">
        <v>0</v>
      </c>
      <c r="J16" s="152">
        <v>0</v>
      </c>
      <c r="K16" s="348">
        <f t="shared" si="15"/>
        <v>0</v>
      </c>
      <c r="L16" s="346">
        <f t="shared" si="2"/>
        <v>111.1340206185567</v>
      </c>
      <c r="M16" s="349">
        <v>20</v>
      </c>
      <c r="N16" s="48">
        <f t="shared" si="3"/>
        <v>1.4809028422845578E-2</v>
      </c>
      <c r="O16" s="350">
        <f>SUM($N$5:N16)</f>
        <v>0.91167312332009565</v>
      </c>
      <c r="P16" s="349" t="str">
        <f t="shared" si="4"/>
        <v>C</v>
      </c>
      <c r="Q16" s="152">
        <f t="shared" si="5"/>
        <v>1.4696969696969697</v>
      </c>
      <c r="R16" s="345">
        <f t="shared" si="6"/>
        <v>1.2621212121212123E-2</v>
      </c>
      <c r="S16" s="344">
        <f t="shared" si="7"/>
        <v>163.33333333333334</v>
      </c>
      <c r="T16" s="349">
        <f t="shared" si="8"/>
        <v>30</v>
      </c>
      <c r="U16" s="349">
        <v>3</v>
      </c>
      <c r="V16" s="349">
        <f t="shared" si="9"/>
        <v>33</v>
      </c>
      <c r="W16" s="346">
        <f t="shared" si="10"/>
        <v>48.5</v>
      </c>
      <c r="X16" s="344">
        <f t="shared" si="11"/>
        <v>48.5</v>
      </c>
      <c r="Y16" s="348">
        <f t="shared" si="12"/>
        <v>0.41650000000000004</v>
      </c>
      <c r="Z16" s="48">
        <f t="shared" si="13"/>
        <v>0</v>
      </c>
      <c r="AA16" s="354" t="str">
        <f t="shared" si="14"/>
        <v>VERY LOW-ORDER URGENTLY</v>
      </c>
      <c r="AB16" s="31">
        <f t="shared" si="16"/>
        <v>5390</v>
      </c>
      <c r="AF16" s="17"/>
      <c r="AG16" s="17"/>
      <c r="AH16" s="17"/>
      <c r="AI16" s="17"/>
      <c r="AJ16" s="17"/>
      <c r="AK16" s="17"/>
      <c r="AL16" s="17"/>
      <c r="AM16" s="16"/>
    </row>
    <row r="17" spans="1:40" ht="15" thickBot="1">
      <c r="A17" s="365" t="s">
        <v>564</v>
      </c>
      <c r="B17" s="351" t="s">
        <v>73</v>
      </c>
      <c r="C17" s="349" t="s">
        <v>441</v>
      </c>
      <c r="D17" s="351" t="s">
        <v>26</v>
      </c>
      <c r="E17" s="349" t="s">
        <v>69</v>
      </c>
      <c r="F17" s="345">
        <v>0.26280000000000009</v>
      </c>
      <c r="G17" s="346">
        <v>73</v>
      </c>
      <c r="H17" s="344">
        <v>5840</v>
      </c>
      <c r="I17" s="346">
        <v>39</v>
      </c>
      <c r="J17" s="152">
        <v>0.1404</v>
      </c>
      <c r="K17" s="348">
        <f t="shared" si="15"/>
        <v>3120</v>
      </c>
      <c r="L17" s="346">
        <f t="shared" si="2"/>
        <v>80</v>
      </c>
      <c r="M17" s="349">
        <v>12</v>
      </c>
      <c r="N17" s="48">
        <f t="shared" si="3"/>
        <v>1.4016132063110989E-2</v>
      </c>
      <c r="O17" s="350">
        <f>SUM($N$5:N17)</f>
        <v>0.92568925538320668</v>
      </c>
      <c r="P17" s="349" t="str">
        <f t="shared" si="4"/>
        <v>C</v>
      </c>
      <c r="Q17" s="152">
        <f t="shared" si="5"/>
        <v>3.3181818181818183</v>
      </c>
      <c r="R17" s="345">
        <f t="shared" si="6"/>
        <v>1.1945454545454549E-2</v>
      </c>
      <c r="S17" s="344">
        <f t="shared" si="7"/>
        <v>265.45454545454544</v>
      </c>
      <c r="T17" s="349">
        <f t="shared" si="8"/>
        <v>30</v>
      </c>
      <c r="U17" s="349">
        <v>3</v>
      </c>
      <c r="V17" s="349">
        <f t="shared" si="9"/>
        <v>33</v>
      </c>
      <c r="W17" s="346">
        <f t="shared" si="10"/>
        <v>109.5</v>
      </c>
      <c r="X17" s="344">
        <f t="shared" si="11"/>
        <v>70.5</v>
      </c>
      <c r="Y17" s="348">
        <f t="shared" si="12"/>
        <v>0.25380000000000014</v>
      </c>
      <c r="Z17" s="48">
        <f t="shared" si="13"/>
        <v>0.35616438356164382</v>
      </c>
      <c r="AA17" s="354" t="str">
        <f t="shared" si="14"/>
        <v>VERY LOW-ORDER URGENTLY</v>
      </c>
      <c r="AB17" s="31">
        <f t="shared" si="16"/>
        <v>5640</v>
      </c>
      <c r="AF17" s="502" t="s">
        <v>235</v>
      </c>
      <c r="AG17" s="555" t="s">
        <v>234</v>
      </c>
      <c r="AH17" s="555"/>
      <c r="AI17" s="502" t="s">
        <v>233</v>
      </c>
      <c r="AJ17" s="555" t="s">
        <v>232</v>
      </c>
      <c r="AK17" s="555"/>
      <c r="AL17" s="555"/>
      <c r="AM17" s="555"/>
    </row>
    <row r="18" spans="1:40" ht="15" thickBot="1">
      <c r="A18" s="365" t="s">
        <v>564</v>
      </c>
      <c r="B18" s="351" t="s">
        <v>70</v>
      </c>
      <c r="C18" s="349" t="s">
        <v>533</v>
      </c>
      <c r="D18" s="351" t="s">
        <v>58</v>
      </c>
      <c r="E18" s="349" t="s">
        <v>27</v>
      </c>
      <c r="F18" s="345">
        <v>0.2430000000000001</v>
      </c>
      <c r="G18" s="346">
        <v>81</v>
      </c>
      <c r="H18" s="344">
        <v>4374</v>
      </c>
      <c r="I18" s="346">
        <v>150</v>
      </c>
      <c r="J18" s="152">
        <v>0.45</v>
      </c>
      <c r="K18" s="348">
        <f t="shared" si="15"/>
        <v>8100</v>
      </c>
      <c r="L18" s="346">
        <f t="shared" si="2"/>
        <v>54</v>
      </c>
      <c r="M18" s="349">
        <v>1</v>
      </c>
      <c r="N18" s="48">
        <f t="shared" si="3"/>
        <v>1.2960122113150573E-2</v>
      </c>
      <c r="O18" s="350">
        <f>SUM($N$5:N18)</f>
        <v>0.93864937749635724</v>
      </c>
      <c r="P18" s="349" t="str">
        <f t="shared" si="4"/>
        <v>C</v>
      </c>
      <c r="Q18" s="152">
        <f t="shared" si="5"/>
        <v>3.6818181818181817</v>
      </c>
      <c r="R18" s="345">
        <f t="shared" si="6"/>
        <v>1.1045454545454551E-2</v>
      </c>
      <c r="S18" s="344">
        <f t="shared" si="7"/>
        <v>198.81818181818181</v>
      </c>
      <c r="T18" s="349">
        <f t="shared" si="8"/>
        <v>30</v>
      </c>
      <c r="U18" s="349">
        <v>3</v>
      </c>
      <c r="V18" s="349">
        <f t="shared" si="9"/>
        <v>33</v>
      </c>
      <c r="W18" s="346">
        <f t="shared" si="10"/>
        <v>121.5</v>
      </c>
      <c r="X18" s="344">
        <f t="shared" si="11"/>
        <v>0</v>
      </c>
      <c r="Y18" s="348">
        <f t="shared" si="12"/>
        <v>0</v>
      </c>
      <c r="Z18" s="48">
        <f t="shared" si="13"/>
        <v>1.2345679012345678</v>
      </c>
      <c r="AA18" s="354" t="str">
        <f t="shared" si="14"/>
        <v>HIGH-DON’T ORDER</v>
      </c>
      <c r="AB18" s="31">
        <f t="shared" si="16"/>
        <v>0</v>
      </c>
      <c r="AF18" s="25"/>
      <c r="AG18" s="552"/>
      <c r="AH18" s="552"/>
      <c r="AI18" s="25"/>
      <c r="AJ18" s="552"/>
      <c r="AK18" s="552"/>
      <c r="AL18" s="552"/>
      <c r="AM18" s="552"/>
    </row>
    <row r="19" spans="1:40" ht="15" thickBot="1">
      <c r="A19" s="365" t="s">
        <v>564</v>
      </c>
      <c r="B19" s="351" t="s">
        <v>54</v>
      </c>
      <c r="C19" s="349" t="s">
        <v>458</v>
      </c>
      <c r="D19" s="351" t="s">
        <v>26</v>
      </c>
      <c r="E19" s="349" t="s">
        <v>37</v>
      </c>
      <c r="F19" s="345">
        <v>0.22527999999999992</v>
      </c>
      <c r="G19" s="346">
        <v>29.333333333333336</v>
      </c>
      <c r="H19" s="344">
        <v>1613.3333333333335</v>
      </c>
      <c r="I19" s="346">
        <v>0</v>
      </c>
      <c r="J19" s="152">
        <v>0</v>
      </c>
      <c r="K19" s="348">
        <f t="shared" si="15"/>
        <v>0</v>
      </c>
      <c r="L19" s="346">
        <f t="shared" si="2"/>
        <v>55</v>
      </c>
      <c r="M19" s="349">
        <v>5</v>
      </c>
      <c r="N19" s="48">
        <f t="shared" si="3"/>
        <v>1.2015046541771848E-2</v>
      </c>
      <c r="O19" s="350">
        <f>SUM($N$5:N19)</f>
        <v>0.95066442403812912</v>
      </c>
      <c r="P19" s="349" t="str">
        <f t="shared" si="4"/>
        <v>C</v>
      </c>
      <c r="Q19" s="152">
        <f t="shared" si="5"/>
        <v>1.3333333333333335</v>
      </c>
      <c r="R19" s="345">
        <f t="shared" si="6"/>
        <v>1.0239999999999997E-2</v>
      </c>
      <c r="S19" s="344">
        <f t="shared" si="7"/>
        <v>73.333333333333343</v>
      </c>
      <c r="T19" s="349">
        <f t="shared" si="8"/>
        <v>30</v>
      </c>
      <c r="U19" s="349">
        <v>3</v>
      </c>
      <c r="V19" s="349">
        <f t="shared" si="9"/>
        <v>33</v>
      </c>
      <c r="W19" s="346">
        <f t="shared" si="10"/>
        <v>44.000000000000007</v>
      </c>
      <c r="X19" s="344">
        <f t="shared" si="11"/>
        <v>44.000000000000007</v>
      </c>
      <c r="Y19" s="348">
        <f t="shared" si="12"/>
        <v>0.33791999999999989</v>
      </c>
      <c r="Z19" s="48">
        <f t="shared" si="13"/>
        <v>0</v>
      </c>
      <c r="AA19" s="354" t="str">
        <f t="shared" si="14"/>
        <v>VERY LOW-ORDER URGENTLY</v>
      </c>
      <c r="AB19" s="31">
        <f t="shared" si="16"/>
        <v>2420.0000000000005</v>
      </c>
    </row>
    <row r="20" spans="1:40" ht="15" thickBot="1">
      <c r="A20" s="365" t="s">
        <v>564</v>
      </c>
      <c r="B20" s="351" t="s">
        <v>72</v>
      </c>
      <c r="C20" s="349" t="s">
        <v>443</v>
      </c>
      <c r="D20" s="351" t="s">
        <v>26</v>
      </c>
      <c r="E20" s="349" t="s">
        <v>69</v>
      </c>
      <c r="F20" s="345">
        <v>0.20760000000000001</v>
      </c>
      <c r="G20" s="346">
        <v>57.666666666666664</v>
      </c>
      <c r="H20" s="344">
        <v>4613.3333333333339</v>
      </c>
      <c r="I20" s="346">
        <v>0</v>
      </c>
      <c r="J20" s="152">
        <v>0</v>
      </c>
      <c r="K20" s="348">
        <f t="shared" si="15"/>
        <v>0</v>
      </c>
      <c r="L20" s="346">
        <f t="shared" si="2"/>
        <v>80.000000000000014</v>
      </c>
      <c r="M20" s="349">
        <v>12</v>
      </c>
      <c r="N20" s="48">
        <f t="shared" si="3"/>
        <v>1.10721043238274E-2</v>
      </c>
      <c r="O20" s="350">
        <f>SUM($N$5:N20)</f>
        <v>0.96173652836195656</v>
      </c>
      <c r="P20" s="349" t="str">
        <f t="shared" si="4"/>
        <v>C</v>
      </c>
      <c r="Q20" s="152">
        <f t="shared" si="5"/>
        <v>2.6212121212121211</v>
      </c>
      <c r="R20" s="345">
        <f t="shared" si="6"/>
        <v>9.4363636363636368E-3</v>
      </c>
      <c r="S20" s="344">
        <f t="shared" si="7"/>
        <v>209.69696969696972</v>
      </c>
      <c r="T20" s="349">
        <f t="shared" si="8"/>
        <v>30</v>
      </c>
      <c r="U20" s="349">
        <v>3</v>
      </c>
      <c r="V20" s="349">
        <f t="shared" si="9"/>
        <v>33</v>
      </c>
      <c r="W20" s="346">
        <f t="shared" si="10"/>
        <v>86.5</v>
      </c>
      <c r="X20" s="344">
        <f t="shared" si="11"/>
        <v>86.5</v>
      </c>
      <c r="Y20" s="348">
        <f t="shared" si="12"/>
        <v>0.31140000000000001</v>
      </c>
      <c r="Z20" s="48">
        <f t="shared" si="13"/>
        <v>0</v>
      </c>
      <c r="AA20" s="354" t="str">
        <f t="shared" si="14"/>
        <v>VERY LOW-ORDER URGENTLY</v>
      </c>
      <c r="AB20" s="31">
        <f t="shared" si="16"/>
        <v>6920.0000000000009</v>
      </c>
      <c r="AF20" s="352" t="s">
        <v>21</v>
      </c>
      <c r="AG20" s="341" t="s">
        <v>305</v>
      </c>
    </row>
    <row r="21" spans="1:40" ht="15" thickBot="1">
      <c r="A21" s="365" t="s">
        <v>564</v>
      </c>
      <c r="B21" s="351" t="s">
        <v>78</v>
      </c>
      <c r="C21" s="349" t="s">
        <v>449</v>
      </c>
      <c r="D21" s="351" t="s">
        <v>58</v>
      </c>
      <c r="E21" s="349" t="s">
        <v>27</v>
      </c>
      <c r="F21" s="345">
        <v>0.184</v>
      </c>
      <c r="G21" s="346">
        <v>23</v>
      </c>
      <c r="H21" s="344">
        <v>2300</v>
      </c>
      <c r="I21" s="346">
        <v>0</v>
      </c>
      <c r="J21" s="152">
        <v>0</v>
      </c>
      <c r="K21" s="348">
        <f t="shared" si="15"/>
        <v>0</v>
      </c>
      <c r="L21" s="346">
        <f t="shared" si="2"/>
        <v>100</v>
      </c>
      <c r="M21" s="349">
        <v>1</v>
      </c>
      <c r="N21" s="48">
        <f t="shared" si="3"/>
        <v>9.8134257976119528E-3</v>
      </c>
      <c r="O21" s="350">
        <f>SUM($N$5:N21)</f>
        <v>0.97154995415956846</v>
      </c>
      <c r="P21" s="349" t="str">
        <f t="shared" si="4"/>
        <v>C</v>
      </c>
      <c r="Q21" s="152">
        <f t="shared" si="5"/>
        <v>1.0454545454545454</v>
      </c>
      <c r="R21" s="345">
        <f t="shared" si="6"/>
        <v>8.363636363636363E-3</v>
      </c>
      <c r="S21" s="344">
        <f t="shared" si="7"/>
        <v>104.54545454545455</v>
      </c>
      <c r="T21" s="349">
        <f t="shared" si="8"/>
        <v>30</v>
      </c>
      <c r="U21" s="349">
        <v>3</v>
      </c>
      <c r="V21" s="349">
        <f t="shared" si="9"/>
        <v>33</v>
      </c>
      <c r="W21" s="346">
        <f t="shared" si="10"/>
        <v>34.5</v>
      </c>
      <c r="X21" s="344">
        <f t="shared" si="11"/>
        <v>34.5</v>
      </c>
      <c r="Y21" s="348">
        <f t="shared" si="12"/>
        <v>0.27600000000000002</v>
      </c>
      <c r="Z21" s="48">
        <f t="shared" si="13"/>
        <v>0</v>
      </c>
      <c r="AA21" s="354" t="str">
        <f t="shared" si="14"/>
        <v>VERY LOW-ORDER URGENTLY</v>
      </c>
      <c r="AB21" s="31">
        <f t="shared" si="16"/>
        <v>3450</v>
      </c>
    </row>
    <row r="22" spans="1:40" ht="15" thickBot="1">
      <c r="A22" s="365" t="s">
        <v>564</v>
      </c>
      <c r="B22" s="351" t="s">
        <v>61</v>
      </c>
      <c r="C22" s="349" t="s">
        <v>442</v>
      </c>
      <c r="D22" s="351" t="s">
        <v>58</v>
      </c>
      <c r="E22" s="349" t="s">
        <v>27</v>
      </c>
      <c r="F22" s="345">
        <v>0.15146666666666664</v>
      </c>
      <c r="G22" s="346">
        <v>23.666666666666664</v>
      </c>
      <c r="H22" s="344">
        <v>1988</v>
      </c>
      <c r="I22" s="346">
        <v>0</v>
      </c>
      <c r="J22" s="152">
        <v>0</v>
      </c>
      <c r="K22" s="348">
        <f t="shared" si="15"/>
        <v>0</v>
      </c>
      <c r="L22" s="346">
        <f t="shared" si="2"/>
        <v>84.000000000000014</v>
      </c>
      <c r="M22" s="349">
        <v>1</v>
      </c>
      <c r="N22" s="48">
        <f t="shared" si="3"/>
        <v>8.0782983377443301E-3</v>
      </c>
      <c r="O22" s="350">
        <f>SUM($N$5:N22)</f>
        <v>0.97962825249731278</v>
      </c>
      <c r="P22" s="349" t="str">
        <f t="shared" si="4"/>
        <v>C</v>
      </c>
      <c r="Q22" s="152">
        <f t="shared" si="5"/>
        <v>1.0757575757575757</v>
      </c>
      <c r="R22" s="345">
        <f t="shared" si="6"/>
        <v>6.8848484848484832E-3</v>
      </c>
      <c r="S22" s="344">
        <f t="shared" si="7"/>
        <v>90.36363636363636</v>
      </c>
      <c r="T22" s="349">
        <f t="shared" si="8"/>
        <v>30</v>
      </c>
      <c r="U22" s="349">
        <v>3</v>
      </c>
      <c r="V22" s="349">
        <f t="shared" si="9"/>
        <v>33</v>
      </c>
      <c r="W22" s="346">
        <f t="shared" si="10"/>
        <v>35.5</v>
      </c>
      <c r="X22" s="344">
        <f t="shared" si="11"/>
        <v>35.5</v>
      </c>
      <c r="Y22" s="348">
        <f t="shared" si="12"/>
        <v>0.22720000000000001</v>
      </c>
      <c r="Z22" s="48">
        <f t="shared" si="13"/>
        <v>0</v>
      </c>
      <c r="AA22" s="354" t="str">
        <f t="shared" si="14"/>
        <v>VERY LOW-ORDER URGENTLY</v>
      </c>
      <c r="AB22" s="31">
        <f t="shared" si="16"/>
        <v>2982.0000000000005</v>
      </c>
      <c r="AF22"/>
      <c r="AG22"/>
      <c r="AH22"/>
      <c r="AI22" s="352" t="s">
        <v>294</v>
      </c>
      <c r="AJ22"/>
      <c r="AK22"/>
      <c r="AL22"/>
      <c r="AM22" s="341"/>
      <c r="AN22" s="341"/>
    </row>
    <row r="23" spans="1:40" ht="44" thickBot="1">
      <c r="A23" s="365" t="s">
        <v>564</v>
      </c>
      <c r="B23" s="351" t="s">
        <v>104</v>
      </c>
      <c r="C23" s="349" t="s">
        <v>422</v>
      </c>
      <c r="D23" s="351" t="s">
        <v>58</v>
      </c>
      <c r="E23" s="349" t="s">
        <v>27</v>
      </c>
      <c r="F23" s="345">
        <v>0.10050000000000003</v>
      </c>
      <c r="G23" s="346">
        <v>22.333333333333332</v>
      </c>
      <c r="H23" s="344">
        <v>1406</v>
      </c>
      <c r="I23" s="346">
        <v>70</v>
      </c>
      <c r="J23" s="152">
        <v>0.315</v>
      </c>
      <c r="K23" s="348">
        <f t="shared" si="15"/>
        <v>4406.8656716417909</v>
      </c>
      <c r="L23" s="346">
        <f t="shared" si="2"/>
        <v>62.955223880597018</v>
      </c>
      <c r="M23" s="349">
        <v>4</v>
      </c>
      <c r="N23" s="48">
        <f t="shared" si="3"/>
        <v>5.3600505035869654E-3</v>
      </c>
      <c r="O23" s="350">
        <f>SUM($N$5:N23)</f>
        <v>0.98498830300089979</v>
      </c>
      <c r="P23" s="349" t="str">
        <f t="shared" si="4"/>
        <v>C</v>
      </c>
      <c r="Q23" s="152">
        <f t="shared" si="5"/>
        <v>1.0151515151515151</v>
      </c>
      <c r="R23" s="345">
        <f t="shared" si="6"/>
        <v>4.5681818181818193E-3</v>
      </c>
      <c r="S23" s="344">
        <f t="shared" si="7"/>
        <v>63.909090909090907</v>
      </c>
      <c r="T23" s="349">
        <f t="shared" si="8"/>
        <v>30</v>
      </c>
      <c r="U23" s="349">
        <v>3</v>
      </c>
      <c r="V23" s="349">
        <f t="shared" si="9"/>
        <v>33</v>
      </c>
      <c r="W23" s="346">
        <f t="shared" si="10"/>
        <v>33.5</v>
      </c>
      <c r="X23" s="344">
        <f t="shared" si="11"/>
        <v>0</v>
      </c>
      <c r="Y23" s="348">
        <f t="shared" si="12"/>
        <v>0</v>
      </c>
      <c r="Z23" s="48">
        <f t="shared" si="13"/>
        <v>2.08955223880597</v>
      </c>
      <c r="AA23" s="354" t="str">
        <f t="shared" si="14"/>
        <v>VERY HIGH-DON’T ORDER</v>
      </c>
      <c r="AB23" s="31">
        <f t="shared" si="16"/>
        <v>0</v>
      </c>
      <c r="AF23" s="352" t="s">
        <v>11</v>
      </c>
      <c r="AG23" s="352" t="s">
        <v>9</v>
      </c>
      <c r="AH23" s="352" t="s">
        <v>10</v>
      </c>
      <c r="AI23" s="81" t="s">
        <v>266</v>
      </c>
      <c r="AJ23" s="81" t="s">
        <v>329</v>
      </c>
      <c r="AK23" s="81" t="s">
        <v>269</v>
      </c>
      <c r="AL23" s="81" t="s">
        <v>268</v>
      </c>
      <c r="AM23" s="341"/>
      <c r="AN23" s="341"/>
    </row>
    <row r="24" spans="1:40" ht="15" thickBot="1">
      <c r="A24" s="365" t="s">
        <v>564</v>
      </c>
      <c r="B24" s="351" t="s">
        <v>65</v>
      </c>
      <c r="C24" s="349" t="s">
        <v>446</v>
      </c>
      <c r="D24" s="351" t="s">
        <v>58</v>
      </c>
      <c r="E24" s="349" t="s">
        <v>27</v>
      </c>
      <c r="F24" s="345">
        <v>8.2800000000000012E-2</v>
      </c>
      <c r="G24" s="346">
        <v>15.333333333333332</v>
      </c>
      <c r="H24" s="344">
        <v>1088.6666666666667</v>
      </c>
      <c r="I24" s="346">
        <v>0</v>
      </c>
      <c r="J24" s="152">
        <v>0</v>
      </c>
      <c r="K24" s="348">
        <f t="shared" si="15"/>
        <v>0</v>
      </c>
      <c r="L24" s="346">
        <f t="shared" si="2"/>
        <v>71.000000000000014</v>
      </c>
      <c r="M24" s="349">
        <v>5</v>
      </c>
      <c r="N24" s="48">
        <f t="shared" si="3"/>
        <v>4.4160416089253796E-3</v>
      </c>
      <c r="O24" s="350">
        <f>SUM($N$5:N24)</f>
        <v>0.98940434460982518</v>
      </c>
      <c r="P24" s="349" t="str">
        <f t="shared" si="4"/>
        <v>C</v>
      </c>
      <c r="Q24" s="152">
        <f t="shared" si="5"/>
        <v>0.69696969696969691</v>
      </c>
      <c r="R24" s="345">
        <f t="shared" si="6"/>
        <v>3.7636363636363644E-3</v>
      </c>
      <c r="S24" s="344">
        <f t="shared" si="7"/>
        <v>49.484848484848492</v>
      </c>
      <c r="T24" s="349">
        <f t="shared" si="8"/>
        <v>30</v>
      </c>
      <c r="U24" s="349">
        <v>3</v>
      </c>
      <c r="V24" s="349">
        <f t="shared" si="9"/>
        <v>33</v>
      </c>
      <c r="W24" s="346">
        <f t="shared" si="10"/>
        <v>22.999999999999996</v>
      </c>
      <c r="X24" s="344">
        <f t="shared" si="11"/>
        <v>22.999999999999996</v>
      </c>
      <c r="Y24" s="348">
        <f t="shared" si="12"/>
        <v>0.12420000000000002</v>
      </c>
      <c r="Z24" s="48">
        <f t="shared" si="13"/>
        <v>0</v>
      </c>
      <c r="AA24" s="354" t="str">
        <f t="shared" si="14"/>
        <v>VERY LOW-ORDER URGENTLY</v>
      </c>
      <c r="AB24" s="31">
        <f t="shared" si="16"/>
        <v>1633</v>
      </c>
      <c r="AF24" s="341" t="s">
        <v>23</v>
      </c>
      <c r="AG24" s="341" t="s">
        <v>77</v>
      </c>
      <c r="AH24" s="341" t="s">
        <v>388</v>
      </c>
      <c r="AI24" s="82">
        <v>0.45000000000000034</v>
      </c>
      <c r="AJ24" s="83">
        <v>50.000000000000007</v>
      </c>
      <c r="AK24" s="353">
        <v>234.99999999999997</v>
      </c>
      <c r="AL24" s="353">
        <v>11750</v>
      </c>
      <c r="AM24" s="341"/>
      <c r="AN24" s="341"/>
    </row>
    <row r="25" spans="1:40" ht="15" thickBot="1">
      <c r="A25" s="365" t="s">
        <v>564</v>
      </c>
      <c r="B25" s="351" t="s">
        <v>82</v>
      </c>
      <c r="C25" s="349" t="s">
        <v>423</v>
      </c>
      <c r="D25" s="351" t="s">
        <v>26</v>
      </c>
      <c r="E25" s="349" t="s">
        <v>69</v>
      </c>
      <c r="F25" s="345">
        <v>6.6666666666666693E-2</v>
      </c>
      <c r="G25" s="346">
        <v>16.666666666666668</v>
      </c>
      <c r="H25" s="344">
        <v>1416.6666666666667</v>
      </c>
      <c r="I25" s="346">
        <v>30</v>
      </c>
      <c r="J25" s="152">
        <v>0.12</v>
      </c>
      <c r="K25" s="348">
        <f t="shared" si="15"/>
        <v>2550</v>
      </c>
      <c r="L25" s="346">
        <f t="shared" si="2"/>
        <v>85</v>
      </c>
      <c r="M25" s="349">
        <v>36</v>
      </c>
      <c r="N25" s="48">
        <f t="shared" si="3"/>
        <v>3.5555890571057815E-3</v>
      </c>
      <c r="O25" s="350">
        <f>SUM($N$5:N25)</f>
        <v>0.99295993366693092</v>
      </c>
      <c r="P25" s="349" t="str">
        <f t="shared" si="4"/>
        <v>C</v>
      </c>
      <c r="Q25" s="152">
        <f t="shared" si="5"/>
        <v>0.75757575757575768</v>
      </c>
      <c r="R25" s="345">
        <f t="shared" si="6"/>
        <v>3.0303030303030316E-3</v>
      </c>
      <c r="S25" s="344">
        <f t="shared" si="7"/>
        <v>64.393939393939391</v>
      </c>
      <c r="T25" s="349">
        <f t="shared" si="8"/>
        <v>30</v>
      </c>
      <c r="U25" s="349">
        <v>3</v>
      </c>
      <c r="V25" s="349">
        <f t="shared" si="9"/>
        <v>33</v>
      </c>
      <c r="W25" s="346">
        <f t="shared" si="10"/>
        <v>25.000000000000004</v>
      </c>
      <c r="X25" s="344">
        <f t="shared" si="11"/>
        <v>0</v>
      </c>
      <c r="Y25" s="348">
        <f t="shared" si="12"/>
        <v>0</v>
      </c>
      <c r="Z25" s="48">
        <f t="shared" si="13"/>
        <v>1.1999999999999997</v>
      </c>
      <c r="AA25" s="354" t="str">
        <f t="shared" si="14"/>
        <v>HIGH-DON’T ORDER</v>
      </c>
      <c r="AB25" s="31">
        <f t="shared" si="16"/>
        <v>0</v>
      </c>
      <c r="AF25"/>
      <c r="AG25" s="341" t="s">
        <v>95</v>
      </c>
      <c r="AH25" s="341" t="s">
        <v>426</v>
      </c>
      <c r="AI25" s="82">
        <v>0.565379999999998</v>
      </c>
      <c r="AJ25" s="83">
        <v>139</v>
      </c>
      <c r="AK25" s="353">
        <v>130.33633093525165</v>
      </c>
      <c r="AL25" s="353">
        <v>18116.749999999978</v>
      </c>
      <c r="AM25" s="341"/>
      <c r="AN25" s="341"/>
    </row>
    <row r="26" spans="1:40" ht="15" thickBot="1">
      <c r="A26" s="365" t="s">
        <v>564</v>
      </c>
      <c r="B26" s="351" t="s">
        <v>68</v>
      </c>
      <c r="C26" s="349" t="s">
        <v>437</v>
      </c>
      <c r="D26" s="351" t="s">
        <v>26</v>
      </c>
      <c r="E26" s="349" t="s">
        <v>69</v>
      </c>
      <c r="F26" s="345">
        <v>6.6000000000000017E-2</v>
      </c>
      <c r="G26" s="346">
        <v>18.333333333333336</v>
      </c>
      <c r="H26" s="344">
        <v>1466.6666666666665</v>
      </c>
      <c r="I26" s="346">
        <v>27</v>
      </c>
      <c r="J26" s="152">
        <v>9.7200000000000009E-2</v>
      </c>
      <c r="K26" s="348">
        <f t="shared" si="15"/>
        <v>2159.9999999999995</v>
      </c>
      <c r="L26" s="346">
        <f t="shared" si="2"/>
        <v>79.999999999999986</v>
      </c>
      <c r="M26" s="349">
        <v>24</v>
      </c>
      <c r="N26" s="48">
        <f t="shared" si="3"/>
        <v>3.5200331665347232E-3</v>
      </c>
      <c r="O26" s="350">
        <f>SUM($N$5:N26)</f>
        <v>0.99647996683346562</v>
      </c>
      <c r="P26" s="349" t="str">
        <f t="shared" si="4"/>
        <v>C</v>
      </c>
      <c r="Q26" s="152">
        <f t="shared" si="5"/>
        <v>0.83333333333333348</v>
      </c>
      <c r="R26" s="345">
        <f t="shared" si="6"/>
        <v>3.0000000000000009E-3</v>
      </c>
      <c r="S26" s="344">
        <f t="shared" si="7"/>
        <v>66.666666666666657</v>
      </c>
      <c r="T26" s="349">
        <f t="shared" si="8"/>
        <v>30</v>
      </c>
      <c r="U26" s="349">
        <v>3</v>
      </c>
      <c r="V26" s="349">
        <f t="shared" si="9"/>
        <v>33</v>
      </c>
      <c r="W26" s="346">
        <f t="shared" si="10"/>
        <v>27.500000000000004</v>
      </c>
      <c r="X26" s="344">
        <f t="shared" si="11"/>
        <v>0.50000000000000355</v>
      </c>
      <c r="Y26" s="348">
        <f t="shared" si="12"/>
        <v>1.8000000000000132E-3</v>
      </c>
      <c r="Z26" s="48">
        <f t="shared" si="13"/>
        <v>0.9818181818181817</v>
      </c>
      <c r="AA26" s="354" t="str">
        <f t="shared" si="14"/>
        <v>LOW MAY- ORDER</v>
      </c>
      <c r="AB26" s="31">
        <f t="shared" si="16"/>
        <v>40.000000000000277</v>
      </c>
      <c r="AF26"/>
      <c r="AG26" s="341" t="s">
        <v>96</v>
      </c>
      <c r="AH26" s="341" t="s">
        <v>387</v>
      </c>
      <c r="AI26" s="82">
        <v>0.10779750000000032</v>
      </c>
      <c r="AJ26" s="83">
        <v>18.999999999999986</v>
      </c>
      <c r="AK26" s="353">
        <v>165.77973684210519</v>
      </c>
      <c r="AL26" s="353">
        <v>3149.8149999999964</v>
      </c>
      <c r="AM26" s="341"/>
      <c r="AN26" s="341"/>
    </row>
    <row r="27" spans="1:40">
      <c r="A27" s="365" t="s">
        <v>564</v>
      </c>
      <c r="B27" s="351" t="s">
        <v>76</v>
      </c>
      <c r="C27" s="349" t="s">
        <v>445</v>
      </c>
      <c r="D27" s="351" t="s">
        <v>26</v>
      </c>
      <c r="E27" s="349" t="s">
        <v>69</v>
      </c>
      <c r="F27" s="345">
        <v>6.5999999999999989E-2</v>
      </c>
      <c r="G27" s="346">
        <v>18.333333333333336</v>
      </c>
      <c r="H27" s="344">
        <v>1466.6666666666665</v>
      </c>
      <c r="I27" s="346">
        <v>0</v>
      </c>
      <c r="J27" s="152">
        <v>0</v>
      </c>
      <c r="K27" s="348">
        <f>L27*I27</f>
        <v>0</v>
      </c>
      <c r="L27" s="346">
        <f>H27/G27</f>
        <v>79.999999999999986</v>
      </c>
      <c r="M27" s="349">
        <v>5</v>
      </c>
      <c r="N27" s="48">
        <f t="shared" si="3"/>
        <v>3.5200331665347219E-3</v>
      </c>
      <c r="O27" s="350">
        <f>SUM($N$5:N27)</f>
        <v>1.0000000000000004</v>
      </c>
      <c r="P27" s="349" t="str">
        <f t="shared" si="4"/>
        <v>C</v>
      </c>
      <c r="Q27" s="152">
        <f t="shared" si="5"/>
        <v>0.83333333333333348</v>
      </c>
      <c r="R27" s="345">
        <f t="shared" si="6"/>
        <v>2.9999999999999996E-3</v>
      </c>
      <c r="S27" s="344">
        <f t="shared" si="7"/>
        <v>66.666666666666657</v>
      </c>
      <c r="T27" s="349">
        <f t="shared" si="8"/>
        <v>30</v>
      </c>
      <c r="U27" s="349">
        <v>3</v>
      </c>
      <c r="V27" s="349">
        <f t="shared" si="9"/>
        <v>33</v>
      </c>
      <c r="W27" s="346">
        <f t="shared" si="10"/>
        <v>27.500000000000004</v>
      </c>
      <c r="X27" s="344">
        <f t="shared" si="11"/>
        <v>27.500000000000004</v>
      </c>
      <c r="Y27" s="348">
        <f t="shared" si="12"/>
        <v>9.8999999999999977E-2</v>
      </c>
      <c r="Z27" s="48">
        <f t="shared" si="13"/>
        <v>0</v>
      </c>
      <c r="AA27" s="453" t="str">
        <f t="shared" si="14"/>
        <v>VERY LOW-ORDER URGENTLY</v>
      </c>
      <c r="AB27" s="31">
        <f t="shared" si="16"/>
        <v>2200</v>
      </c>
      <c r="AF27"/>
      <c r="AG27" s="341" t="s">
        <v>32</v>
      </c>
      <c r="AH27" s="341" t="s">
        <v>370</v>
      </c>
      <c r="AI27" s="82">
        <v>1.6763931818181834</v>
      </c>
      <c r="AJ27" s="83">
        <v>84.22727272727272</v>
      </c>
      <c r="AK27" s="353">
        <v>631.2614678899082</v>
      </c>
      <c r="AL27" s="353">
        <v>53169.431818181809</v>
      </c>
      <c r="AM27" s="341"/>
      <c r="AN27" s="341"/>
    </row>
    <row r="28" spans="1:40">
      <c r="A28" s="351"/>
      <c r="B28" s="351"/>
      <c r="C28" s="349"/>
      <c r="D28" s="351"/>
      <c r="E28" s="349"/>
      <c r="F28" s="345"/>
      <c r="G28" s="346"/>
      <c r="H28" s="344"/>
      <c r="I28" s="346"/>
      <c r="J28" s="349"/>
      <c r="K28" s="348"/>
      <c r="L28" s="346"/>
      <c r="M28" s="349"/>
      <c r="N28" s="48"/>
      <c r="O28" s="350"/>
      <c r="P28" s="349"/>
      <c r="Q28" s="152"/>
      <c r="R28" s="345"/>
      <c r="S28" s="344"/>
      <c r="T28" s="349"/>
      <c r="U28" s="349"/>
      <c r="V28" s="349"/>
      <c r="W28" s="346"/>
      <c r="X28" s="344"/>
      <c r="Y28" s="348"/>
      <c r="Z28" s="48"/>
      <c r="AA28" s="60"/>
      <c r="AB28" s="31"/>
      <c r="AF28"/>
      <c r="AG28" s="341" t="s">
        <v>97</v>
      </c>
      <c r="AH28" s="341" t="s">
        <v>369</v>
      </c>
      <c r="AI28" s="82">
        <v>1.7386363636363624</v>
      </c>
      <c r="AJ28" s="83">
        <v>77.27272727272728</v>
      </c>
      <c r="AK28" s="353">
        <v>556.4</v>
      </c>
      <c r="AL28" s="353">
        <v>42994.545454545456</v>
      </c>
      <c r="AM28" s="341"/>
      <c r="AN28" s="341"/>
    </row>
    <row r="29" spans="1:40">
      <c r="A29" s="351"/>
      <c r="B29" s="351"/>
      <c r="C29" s="349"/>
      <c r="D29" s="351"/>
      <c r="E29" s="349"/>
      <c r="F29" s="345"/>
      <c r="G29" s="346"/>
      <c r="H29" s="344"/>
      <c r="I29" s="346"/>
      <c r="J29" s="349"/>
      <c r="K29" s="348"/>
      <c r="L29" s="346"/>
      <c r="M29" s="349"/>
      <c r="N29" s="48"/>
      <c r="O29" s="350"/>
      <c r="P29" s="349"/>
      <c r="Q29" s="152"/>
      <c r="R29" s="345"/>
      <c r="S29" s="344"/>
      <c r="T29" s="349"/>
      <c r="U29" s="349"/>
      <c r="V29" s="349"/>
      <c r="W29" s="346"/>
      <c r="X29" s="344"/>
      <c r="Y29" s="348"/>
      <c r="Z29" s="48"/>
      <c r="AA29" s="60"/>
      <c r="AB29" s="31"/>
      <c r="AF29"/>
      <c r="AG29" s="341" t="s">
        <v>515</v>
      </c>
      <c r="AH29" s="341" t="s">
        <v>529</v>
      </c>
      <c r="AI29" s="82">
        <v>1.3567499999999988</v>
      </c>
      <c r="AJ29" s="83">
        <v>60</v>
      </c>
      <c r="AK29" s="353">
        <v>452.26000000000005</v>
      </c>
      <c r="AL29" s="353">
        <v>27135.600000000002</v>
      </c>
      <c r="AM29" s="341"/>
      <c r="AN29" s="341"/>
    </row>
    <row r="30" spans="1:40">
      <c r="A30" s="351"/>
      <c r="B30" s="351"/>
      <c r="C30" s="349"/>
      <c r="D30" s="351"/>
      <c r="E30" s="349"/>
      <c r="F30" s="345"/>
      <c r="G30" s="346"/>
      <c r="H30" s="344"/>
      <c r="I30" s="346"/>
      <c r="J30" s="349"/>
      <c r="K30" s="348"/>
      <c r="L30" s="346"/>
      <c r="M30" s="349"/>
      <c r="N30" s="48"/>
      <c r="O30" s="350"/>
      <c r="P30" s="349"/>
      <c r="Q30" s="152"/>
      <c r="R30" s="345"/>
      <c r="S30" s="344"/>
      <c r="T30" s="349"/>
      <c r="U30" s="349"/>
      <c r="V30" s="349"/>
      <c r="W30" s="346"/>
      <c r="X30" s="344"/>
      <c r="Y30" s="348"/>
      <c r="Z30" s="48"/>
      <c r="AA30" s="60"/>
      <c r="AB30" s="31"/>
      <c r="AF30"/>
      <c r="AG30" s="341" t="s">
        <v>59</v>
      </c>
      <c r="AH30" s="341" t="s">
        <v>397</v>
      </c>
      <c r="AI30" s="82">
        <v>0.53503896774193571</v>
      </c>
      <c r="AJ30" s="83">
        <v>39.5</v>
      </c>
      <c r="AK30" s="353">
        <v>519.8046451612903</v>
      </c>
      <c r="AL30" s="353">
        <v>20532.283483870968</v>
      </c>
      <c r="AM30" s="341"/>
      <c r="AN30" s="341"/>
    </row>
    <row r="31" spans="1:40">
      <c r="A31" s="351"/>
      <c r="B31" s="351"/>
      <c r="C31" s="349"/>
      <c r="D31" s="351"/>
      <c r="E31" s="349"/>
      <c r="F31" s="345"/>
      <c r="G31" s="346"/>
      <c r="H31" s="344"/>
      <c r="I31" s="346"/>
      <c r="J31" s="349"/>
      <c r="K31" s="348"/>
      <c r="L31" s="346"/>
      <c r="M31" s="349"/>
      <c r="N31" s="48"/>
      <c r="O31" s="350"/>
      <c r="P31" s="349"/>
      <c r="Q31" s="152"/>
      <c r="R31" s="345"/>
      <c r="S31" s="344"/>
      <c r="T31" s="349"/>
      <c r="U31" s="349"/>
      <c r="V31" s="349"/>
      <c r="W31" s="346"/>
      <c r="X31" s="344"/>
      <c r="Y31" s="348"/>
      <c r="Z31" s="48"/>
      <c r="AA31" s="60"/>
      <c r="AB31" s="31"/>
      <c r="AF31"/>
      <c r="AG31" s="341" t="s">
        <v>180</v>
      </c>
      <c r="AH31" s="341" t="s">
        <v>485</v>
      </c>
      <c r="AI31" s="82">
        <v>0.44932499999999992</v>
      </c>
      <c r="AJ31" s="83">
        <v>37.000000000000007</v>
      </c>
      <c r="AK31" s="353">
        <v>148.42567567567565</v>
      </c>
      <c r="AL31" s="353">
        <v>5491.75</v>
      </c>
      <c r="AM31" s="341"/>
      <c r="AN31" s="341"/>
    </row>
    <row r="32" spans="1:40">
      <c r="A32" s="351"/>
      <c r="B32" s="351"/>
      <c r="C32" s="349"/>
      <c r="D32" s="351"/>
      <c r="E32" s="349"/>
      <c r="F32" s="345"/>
      <c r="G32" s="346"/>
      <c r="H32" s="344"/>
      <c r="I32" s="346"/>
      <c r="J32" s="349"/>
      <c r="K32" s="348"/>
      <c r="L32" s="346"/>
      <c r="M32" s="349"/>
      <c r="N32" s="48"/>
      <c r="O32" s="350"/>
      <c r="P32" s="349"/>
      <c r="Q32" s="152"/>
      <c r="R32" s="345"/>
      <c r="S32" s="344"/>
      <c r="T32" s="349"/>
      <c r="U32" s="349"/>
      <c r="V32" s="349"/>
      <c r="W32" s="346"/>
      <c r="X32" s="344"/>
      <c r="Y32" s="348"/>
      <c r="Z32" s="48"/>
      <c r="AA32" s="60"/>
      <c r="AB32" s="31"/>
      <c r="AF32"/>
      <c r="AG32" s="341" t="s">
        <v>184</v>
      </c>
      <c r="AH32" s="341" t="s">
        <v>467</v>
      </c>
      <c r="AI32" s="82">
        <v>0.30374999999999985</v>
      </c>
      <c r="AJ32" s="83">
        <v>18.500000000000004</v>
      </c>
      <c r="AK32" s="353">
        <v>743.26081081080895</v>
      </c>
      <c r="AL32" s="353">
        <v>13750.324999999968</v>
      </c>
      <c r="AM32" s="341"/>
      <c r="AN32" s="341"/>
    </row>
    <row r="33" spans="1:40">
      <c r="A33" s="253"/>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F33" s="341" t="s">
        <v>228</v>
      </c>
      <c r="AG33" s="341"/>
      <c r="AH33" s="341"/>
      <c r="AI33" s="82">
        <v>7.1830710131964794</v>
      </c>
      <c r="AJ33" s="83">
        <v>524.5</v>
      </c>
      <c r="AK33" s="353">
        <v>3582.5286673150404</v>
      </c>
      <c r="AL33" s="353">
        <v>196090.50075659819</v>
      </c>
      <c r="AM33" s="341"/>
      <c r="AN33" s="341"/>
    </row>
    <row r="34" spans="1:40">
      <c r="AF34" s="341" t="s">
        <v>29</v>
      </c>
      <c r="AG34" s="341" t="s">
        <v>28</v>
      </c>
      <c r="AH34" s="341" t="s">
        <v>368</v>
      </c>
      <c r="AI34" s="82">
        <v>4.3124610591900261</v>
      </c>
      <c r="AJ34" s="83">
        <v>158.54545454545456</v>
      </c>
      <c r="AK34" s="353">
        <v>374.22741433021804</v>
      </c>
      <c r="AL34" s="353">
        <v>59332.055508354577</v>
      </c>
      <c r="AM34" s="341"/>
      <c r="AN34" s="341"/>
    </row>
    <row r="35" spans="1:40">
      <c r="AF35"/>
      <c r="AG35" s="341" t="s">
        <v>35</v>
      </c>
      <c r="AH35" s="341" t="s">
        <v>375</v>
      </c>
      <c r="AI35" s="82">
        <v>0.37500000000000006</v>
      </c>
      <c r="AJ35" s="83">
        <v>15</v>
      </c>
      <c r="AK35" s="353">
        <v>301</v>
      </c>
      <c r="AL35" s="353">
        <v>4515</v>
      </c>
      <c r="AM35" s="341"/>
      <c r="AN35" s="341"/>
    </row>
    <row r="36" spans="1:40">
      <c r="AF36"/>
      <c r="AG36" s="341" t="s">
        <v>45</v>
      </c>
      <c r="AH36" s="341" t="s">
        <v>408</v>
      </c>
      <c r="AI36" s="82">
        <v>1.3032260659694295</v>
      </c>
      <c r="AJ36" s="83">
        <v>53.212121212121218</v>
      </c>
      <c r="AK36" s="353">
        <v>370.73008849557516</v>
      </c>
      <c r="AL36" s="353">
        <v>19727.334406006972</v>
      </c>
      <c r="AM36" s="341"/>
      <c r="AN36" s="341"/>
    </row>
    <row r="37" spans="1:40">
      <c r="AF37"/>
      <c r="AG37" s="341" t="s">
        <v>50</v>
      </c>
      <c r="AH37" s="341" t="s">
        <v>395</v>
      </c>
      <c r="AI37" s="82">
        <v>1.9912499999999973</v>
      </c>
      <c r="AJ37" s="83">
        <v>77.499999999999986</v>
      </c>
      <c r="AK37" s="353">
        <v>239.80645161290323</v>
      </c>
      <c r="AL37" s="353">
        <v>18584.999999999996</v>
      </c>
      <c r="AM37" s="341"/>
      <c r="AN37" s="341"/>
    </row>
    <row r="38" spans="1:40">
      <c r="AF38"/>
      <c r="AG38" s="341" t="s">
        <v>31</v>
      </c>
      <c r="AH38" s="341" t="s">
        <v>380</v>
      </c>
      <c r="AI38" s="82">
        <v>1.5000000000000011</v>
      </c>
      <c r="AJ38" s="83">
        <v>30</v>
      </c>
      <c r="AK38" s="353">
        <v>524.74747474747483</v>
      </c>
      <c r="AL38" s="353">
        <v>15742.424242424244</v>
      </c>
      <c r="AM38" s="341"/>
      <c r="AN38" s="341"/>
    </row>
    <row r="39" spans="1:40">
      <c r="AF39"/>
      <c r="AG39" s="341" t="s">
        <v>105</v>
      </c>
      <c r="AH39" s="341" t="s">
        <v>452</v>
      </c>
      <c r="AI39" s="82">
        <v>0.22500000000000003</v>
      </c>
      <c r="AJ39" s="83">
        <v>9.4999999999999982</v>
      </c>
      <c r="AK39" s="353">
        <v>157.63157894736844</v>
      </c>
      <c r="AL39" s="353">
        <v>1497.5</v>
      </c>
      <c r="AM39" s="341"/>
      <c r="AN39" s="341"/>
    </row>
    <row r="40" spans="1:40">
      <c r="AF40"/>
      <c r="AG40" s="341" t="s">
        <v>171</v>
      </c>
      <c r="AH40" s="341" t="s">
        <v>462</v>
      </c>
      <c r="AI40" s="82">
        <v>1.9169999999999989</v>
      </c>
      <c r="AJ40" s="83">
        <v>68</v>
      </c>
      <c r="AK40" s="353">
        <v>689.11764705882354</v>
      </c>
      <c r="AL40" s="353">
        <v>46860</v>
      </c>
      <c r="AM40" s="341"/>
      <c r="AN40" s="341"/>
    </row>
    <row r="41" spans="1:40">
      <c r="AF41"/>
      <c r="AG41" s="341" t="s">
        <v>71</v>
      </c>
      <c r="AH41" s="341" t="s">
        <v>372</v>
      </c>
      <c r="AI41" s="82">
        <v>1.2712500000000011</v>
      </c>
      <c r="AJ41" s="83">
        <v>45</v>
      </c>
      <c r="AK41" s="353">
        <v>483.64444444444445</v>
      </c>
      <c r="AL41" s="353">
        <v>21764</v>
      </c>
      <c r="AM41" s="341"/>
      <c r="AN41" s="341"/>
    </row>
    <row r="42" spans="1:40">
      <c r="AF42"/>
      <c r="AG42" s="341" t="s">
        <v>155</v>
      </c>
      <c r="AH42" s="341" t="s">
        <v>390</v>
      </c>
      <c r="AI42" s="82">
        <v>0.17685000000000001</v>
      </c>
      <c r="AJ42" s="83">
        <v>3.9999999999999996</v>
      </c>
      <c r="AK42" s="353">
        <v>723.87500000000011</v>
      </c>
      <c r="AL42" s="353">
        <v>2895.5</v>
      </c>
      <c r="AM42" s="341"/>
      <c r="AN42" s="341"/>
    </row>
    <row r="43" spans="1:40">
      <c r="AF43" s="341" t="s">
        <v>225</v>
      </c>
      <c r="AG43" s="341"/>
      <c r="AH43" s="341"/>
      <c r="AI43" s="82">
        <v>13.072037125159456</v>
      </c>
      <c r="AJ43" s="83">
        <v>460.75757575757575</v>
      </c>
      <c r="AK43" s="353">
        <v>3864.7800996368078</v>
      </c>
      <c r="AL43" s="353">
        <v>190918.81415678578</v>
      </c>
      <c r="AM43" s="341"/>
      <c r="AN43" s="341"/>
    </row>
    <row r="44" spans="1:40">
      <c r="AF44" s="341" t="s">
        <v>52</v>
      </c>
      <c r="AG44" s="341" t="s">
        <v>66</v>
      </c>
      <c r="AH44" s="341" t="s">
        <v>418</v>
      </c>
      <c r="AI44" s="82">
        <v>6.5975000000000006E-2</v>
      </c>
      <c r="AJ44" s="83">
        <v>1.65</v>
      </c>
      <c r="AK44" s="353">
        <v>10371.666666666668</v>
      </c>
      <c r="AL44" s="353">
        <v>1776.2500000000002</v>
      </c>
      <c r="AM44" s="341"/>
      <c r="AN44" s="341"/>
    </row>
    <row r="45" spans="1:40">
      <c r="AF45" s="341" t="s">
        <v>222</v>
      </c>
      <c r="AG45" s="341"/>
      <c r="AH45" s="341"/>
      <c r="AI45" s="82">
        <v>6.5975000000000006E-2</v>
      </c>
      <c r="AJ45" s="83">
        <v>1.65</v>
      </c>
      <c r="AK45" s="353">
        <v>10371.666666666668</v>
      </c>
      <c r="AL45" s="353">
        <v>1776.2500000000002</v>
      </c>
      <c r="AM45" s="341"/>
      <c r="AN45" s="341"/>
    </row>
    <row r="46" spans="1:40">
      <c r="AF46" s="341" t="s">
        <v>221</v>
      </c>
      <c r="AG46"/>
      <c r="AH46"/>
      <c r="AI46" s="82">
        <v>20.321083138355938</v>
      </c>
      <c r="AJ46" s="83">
        <v>986.90757575757573</v>
      </c>
      <c r="AK46" s="353">
        <v>17818.975433618514</v>
      </c>
      <c r="AL46" s="353">
        <v>388785.56491338398</v>
      </c>
      <c r="AM46" s="341"/>
      <c r="AN46" s="341"/>
    </row>
    <row r="47" spans="1:40">
      <c r="AF47" s="341"/>
      <c r="AG47" s="341"/>
      <c r="AH47" s="341"/>
      <c r="AI47" s="341"/>
      <c r="AJ47" s="341"/>
      <c r="AK47" s="341"/>
      <c r="AL47" s="341"/>
      <c r="AM47" s="341"/>
      <c r="AN47" s="341"/>
    </row>
    <row r="48" spans="1:40">
      <c r="AF48" s="341"/>
      <c r="AG48" s="341"/>
      <c r="AH48" s="341"/>
      <c r="AI48" s="341"/>
      <c r="AJ48" s="341"/>
      <c r="AK48" s="341"/>
      <c r="AL48" s="341"/>
      <c r="AM48" s="341"/>
      <c r="AN48" s="341"/>
    </row>
    <row r="49" spans="32:40">
      <c r="AF49" s="341"/>
      <c r="AG49" s="341"/>
      <c r="AH49" s="341"/>
      <c r="AI49" s="341"/>
      <c r="AJ49" s="341"/>
      <c r="AK49" s="341"/>
      <c r="AL49" s="341"/>
      <c r="AM49" s="341"/>
      <c r="AN49" s="341"/>
    </row>
    <row r="50" spans="32:40">
      <c r="AF50" s="341"/>
      <c r="AG50" s="341"/>
      <c r="AH50" s="341"/>
      <c r="AI50" s="341"/>
      <c r="AJ50" s="341"/>
      <c r="AK50" s="341"/>
      <c r="AL50" s="341"/>
      <c r="AM50" s="341"/>
      <c r="AN50" s="341"/>
    </row>
    <row r="51" spans="32:40">
      <c r="AF51" s="341"/>
      <c r="AG51" s="341"/>
      <c r="AH51" s="341"/>
      <c r="AI51" s="341"/>
      <c r="AJ51" s="341"/>
      <c r="AK51" s="341"/>
      <c r="AL51" s="341"/>
      <c r="AM51" s="341"/>
      <c r="AN51" s="341"/>
    </row>
    <row r="52" spans="32:40">
      <c r="AF52" s="341"/>
      <c r="AG52" s="341"/>
      <c r="AH52" s="341"/>
      <c r="AI52" s="341"/>
      <c r="AJ52" s="341"/>
      <c r="AK52" s="341"/>
      <c r="AL52" s="341"/>
      <c r="AM52" s="341"/>
      <c r="AN52" s="341"/>
    </row>
    <row r="53" spans="32:40">
      <c r="AF53" s="341"/>
      <c r="AG53" s="341"/>
      <c r="AH53" s="341"/>
      <c r="AI53" s="341"/>
      <c r="AJ53" s="341"/>
      <c r="AK53" s="341"/>
      <c r="AL53" s="341"/>
      <c r="AM53" s="341"/>
      <c r="AN53" s="341"/>
    </row>
    <row r="54" spans="32:40">
      <c r="AF54" s="341"/>
      <c r="AG54" s="341"/>
      <c r="AH54" s="341"/>
      <c r="AI54" s="341"/>
      <c r="AJ54" s="341"/>
      <c r="AK54" s="341"/>
      <c r="AL54" s="341"/>
      <c r="AM54" s="341"/>
      <c r="AN54" s="341"/>
    </row>
    <row r="55" spans="32:40">
      <c r="AF55" s="341"/>
      <c r="AG55" s="341"/>
      <c r="AH55" s="341"/>
      <c r="AI55" s="341"/>
      <c r="AJ55" s="341"/>
      <c r="AK55" s="341"/>
      <c r="AL55" s="341"/>
      <c r="AM55" s="341"/>
      <c r="AN55" s="341"/>
    </row>
    <row r="56" spans="32:40">
      <c r="AF56" s="341"/>
      <c r="AG56" s="341"/>
      <c r="AH56" s="341"/>
      <c r="AI56" s="341"/>
      <c r="AJ56" s="341"/>
      <c r="AK56" s="341"/>
      <c r="AL56" s="341"/>
      <c r="AM56" s="341"/>
      <c r="AN56" s="341"/>
    </row>
    <row r="57" spans="32:40">
      <c r="AF57" s="341"/>
      <c r="AG57" s="341"/>
      <c r="AH57" s="341"/>
      <c r="AI57" s="341"/>
      <c r="AJ57" s="341"/>
      <c r="AK57" s="341"/>
      <c r="AL57" s="341"/>
      <c r="AM57" s="341"/>
      <c r="AN57" s="341"/>
    </row>
    <row r="58" spans="32:40">
      <c r="AF58" s="341"/>
      <c r="AG58" s="341"/>
      <c r="AH58" s="341"/>
      <c r="AI58" s="341"/>
      <c r="AJ58" s="341"/>
      <c r="AK58" s="341"/>
      <c r="AL58" s="341"/>
      <c r="AM58" s="341"/>
      <c r="AN58" s="341"/>
    </row>
    <row r="59" spans="32:40">
      <c r="AF59" s="341"/>
      <c r="AG59" s="341"/>
      <c r="AH59" s="341"/>
      <c r="AI59" s="341"/>
      <c r="AJ59" s="341"/>
      <c r="AK59" s="341"/>
      <c r="AL59" s="341"/>
      <c r="AM59" s="341"/>
      <c r="AN59" s="341"/>
    </row>
    <row r="60" spans="32:40">
      <c r="AF60" s="341"/>
      <c r="AG60" s="341"/>
      <c r="AH60" s="341"/>
      <c r="AI60" s="341"/>
      <c r="AJ60" s="341"/>
      <c r="AK60" s="341"/>
      <c r="AL60" s="341"/>
      <c r="AM60" s="341"/>
      <c r="AN60" s="341"/>
    </row>
    <row r="61" spans="32:40">
      <c r="AF61" s="341"/>
      <c r="AG61" s="341"/>
      <c r="AH61" s="341"/>
      <c r="AI61" s="341"/>
      <c r="AJ61" s="341"/>
      <c r="AK61" s="341"/>
      <c r="AL61" s="341"/>
      <c r="AM61" s="341"/>
      <c r="AN61" s="341"/>
    </row>
    <row r="62" spans="32:40">
      <c r="AF62" s="341"/>
      <c r="AG62" s="341"/>
      <c r="AH62" s="341"/>
      <c r="AI62" s="341"/>
      <c r="AJ62" s="341"/>
      <c r="AK62" s="341"/>
      <c r="AL62" s="341"/>
      <c r="AM62" s="341"/>
      <c r="AN62" s="341"/>
    </row>
    <row r="63" spans="32:40">
      <c r="AF63" s="341"/>
      <c r="AG63" s="341"/>
      <c r="AH63" s="341"/>
      <c r="AI63" s="341"/>
      <c r="AJ63" s="341"/>
      <c r="AK63" s="341"/>
      <c r="AL63" s="341"/>
      <c r="AM63" s="341"/>
      <c r="AN63" s="341"/>
    </row>
    <row r="64" spans="32:40">
      <c r="AF64" s="341"/>
      <c r="AG64" s="341"/>
      <c r="AH64" s="341"/>
      <c r="AI64" s="341"/>
      <c r="AJ64" s="341"/>
      <c r="AK64" s="341"/>
      <c r="AL64" s="341"/>
      <c r="AM64" s="341"/>
      <c r="AN64" s="341"/>
    </row>
    <row r="65" spans="32:40">
      <c r="AF65" s="341"/>
      <c r="AG65" s="341"/>
      <c r="AH65" s="341"/>
      <c r="AI65" s="341"/>
      <c r="AJ65" s="341"/>
      <c r="AK65" s="341"/>
      <c r="AL65" s="341"/>
      <c r="AM65" s="341"/>
      <c r="AN65" s="341"/>
    </row>
    <row r="66" spans="32:40">
      <c r="AF66" s="341"/>
      <c r="AG66" s="341"/>
      <c r="AH66" s="341"/>
      <c r="AI66" s="341"/>
      <c r="AJ66" s="341"/>
      <c r="AK66" s="341"/>
      <c r="AL66" s="341"/>
      <c r="AM66" s="341"/>
      <c r="AN66" s="341"/>
    </row>
    <row r="67" spans="32:40">
      <c r="AF67" s="341"/>
      <c r="AG67" s="341"/>
      <c r="AH67" s="341"/>
      <c r="AI67" s="341"/>
      <c r="AJ67" s="341"/>
      <c r="AK67" s="341"/>
      <c r="AL67" s="341"/>
      <c r="AM67" s="341"/>
      <c r="AN67" s="341"/>
    </row>
    <row r="68" spans="32:40">
      <c r="AF68" s="341"/>
      <c r="AG68" s="341"/>
      <c r="AH68" s="341"/>
      <c r="AI68" s="341"/>
      <c r="AJ68" s="341"/>
      <c r="AK68" s="341"/>
      <c r="AL68" s="341"/>
      <c r="AM68" s="341"/>
      <c r="AN68" s="341"/>
    </row>
    <row r="69" spans="32:40">
      <c r="AF69" s="341"/>
      <c r="AG69" s="341"/>
      <c r="AH69" s="341"/>
      <c r="AI69" s="341"/>
      <c r="AJ69" s="341"/>
      <c r="AK69" s="341"/>
      <c r="AL69" s="341"/>
      <c r="AM69" s="341"/>
      <c r="AN69" s="341"/>
    </row>
    <row r="70" spans="32:40">
      <c r="AF70" s="341"/>
      <c r="AG70" s="341"/>
      <c r="AH70" s="341"/>
      <c r="AI70" s="341"/>
      <c r="AJ70" s="341"/>
      <c r="AK70" s="341"/>
      <c r="AL70" s="341"/>
      <c r="AM70" s="341"/>
      <c r="AN70" s="341"/>
    </row>
    <row r="71" spans="32:40">
      <c r="AF71" s="341"/>
      <c r="AG71" s="341"/>
      <c r="AH71" s="341"/>
      <c r="AI71" s="341"/>
      <c r="AJ71" s="341"/>
      <c r="AK71" s="341"/>
      <c r="AL71" s="341"/>
      <c r="AM71" s="341"/>
      <c r="AN71" s="341"/>
    </row>
    <row r="72" spans="32:40">
      <c r="AF72" s="341"/>
      <c r="AG72" s="341"/>
      <c r="AH72" s="341"/>
      <c r="AI72" s="341"/>
      <c r="AJ72" s="341"/>
      <c r="AK72" s="341"/>
      <c r="AL72" s="341"/>
      <c r="AM72" s="341"/>
      <c r="AN72" s="341"/>
    </row>
    <row r="73" spans="32:40">
      <c r="AF73" s="341"/>
      <c r="AG73" s="341"/>
      <c r="AH73" s="341"/>
      <c r="AI73" s="341"/>
      <c r="AJ73" s="341"/>
      <c r="AK73" s="341"/>
      <c r="AL73" s="341"/>
      <c r="AM73" s="341"/>
      <c r="AN73" s="341"/>
    </row>
    <row r="74" spans="32:40">
      <c r="AF74" s="341"/>
      <c r="AG74" s="341"/>
      <c r="AH74" s="341"/>
      <c r="AI74" s="341"/>
      <c r="AJ74" s="341"/>
      <c r="AK74" s="341"/>
      <c r="AL74" s="341"/>
      <c r="AM74" s="341"/>
      <c r="AN74" s="341"/>
    </row>
    <row r="75" spans="32:40">
      <c r="AF75" s="341"/>
      <c r="AG75" s="341"/>
      <c r="AH75" s="341"/>
      <c r="AI75" s="341"/>
      <c r="AJ75" s="341"/>
      <c r="AK75" s="341"/>
      <c r="AL75" s="341"/>
      <c r="AM75" s="341"/>
      <c r="AN75" s="341"/>
    </row>
    <row r="76" spans="32:40">
      <c r="AF76" s="341"/>
      <c r="AG76" s="341"/>
      <c r="AH76" s="341"/>
      <c r="AI76" s="341"/>
      <c r="AJ76" s="341"/>
      <c r="AK76" s="341"/>
      <c r="AL76" s="341"/>
      <c r="AM76" s="341"/>
      <c r="AN76" s="341"/>
    </row>
    <row r="77" spans="32:40">
      <c r="AF77" s="341"/>
      <c r="AG77" s="341"/>
      <c r="AH77" s="341"/>
      <c r="AI77" s="341"/>
      <c r="AJ77" s="341"/>
      <c r="AK77" s="341"/>
      <c r="AL77" s="341"/>
      <c r="AM77" s="341"/>
      <c r="AN77" s="341"/>
    </row>
    <row r="78" spans="32:40">
      <c r="AF78" s="341"/>
      <c r="AG78" s="341"/>
      <c r="AH78" s="341"/>
      <c r="AI78" s="341"/>
      <c r="AJ78" s="341"/>
      <c r="AK78" s="341"/>
      <c r="AL78" s="341"/>
      <c r="AM78" s="341"/>
      <c r="AN78" s="341"/>
    </row>
    <row r="79" spans="32:40">
      <c r="AF79" s="341"/>
      <c r="AG79" s="341"/>
      <c r="AH79" s="341"/>
      <c r="AI79" s="341"/>
      <c r="AJ79" s="341"/>
      <c r="AK79" s="341"/>
      <c r="AL79" s="341"/>
      <c r="AM79" s="341"/>
      <c r="AN79" s="341"/>
    </row>
    <row r="80" spans="32:40">
      <c r="AF80" s="341"/>
      <c r="AG80" s="341"/>
      <c r="AH80" s="341"/>
      <c r="AI80" s="341"/>
      <c r="AJ80" s="341"/>
      <c r="AK80" s="341"/>
      <c r="AL80" s="341"/>
      <c r="AM80" s="341"/>
      <c r="AN80" s="341"/>
    </row>
    <row r="81" spans="32:40">
      <c r="AF81" s="341"/>
      <c r="AG81" s="341"/>
      <c r="AH81" s="341"/>
      <c r="AI81" s="341"/>
      <c r="AJ81" s="341"/>
      <c r="AK81" s="341"/>
      <c r="AL81" s="341"/>
      <c r="AM81" s="341"/>
      <c r="AN81" s="341"/>
    </row>
    <row r="82" spans="32:40">
      <c r="AF82" s="341"/>
      <c r="AG82" s="341"/>
      <c r="AH82" s="341"/>
      <c r="AI82" s="341"/>
      <c r="AJ82" s="341"/>
      <c r="AK82" s="341"/>
      <c r="AL82" s="341"/>
      <c r="AM82" s="341"/>
      <c r="AN82" s="341"/>
    </row>
    <row r="83" spans="32:40">
      <c r="AF83" s="341"/>
      <c r="AG83" s="341"/>
      <c r="AH83" s="341"/>
      <c r="AI83" s="341"/>
      <c r="AJ83" s="341"/>
      <c r="AK83" s="341"/>
      <c r="AL83" s="341"/>
      <c r="AM83" s="341"/>
      <c r="AN83" s="341"/>
    </row>
  </sheetData>
  <mergeCells count="23">
    <mergeCell ref="AG12:AH12"/>
    <mergeCell ref="AK12:AM12"/>
    <mergeCell ref="AF3:AH4"/>
    <mergeCell ref="AJ3:AL4"/>
    <mergeCell ref="AG5:AH5"/>
    <mergeCell ref="AK5:AL5"/>
    <mergeCell ref="AG6:AH6"/>
    <mergeCell ref="AK6:AL6"/>
    <mergeCell ref="AG7:AH7"/>
    <mergeCell ref="AG8:AH8"/>
    <mergeCell ref="AJ10:AM10"/>
    <mergeCell ref="AG11:AH11"/>
    <mergeCell ref="AK11:AM11"/>
    <mergeCell ref="AG17:AH17"/>
    <mergeCell ref="AJ17:AM17"/>
    <mergeCell ref="AG18:AH18"/>
    <mergeCell ref="AJ18:AM18"/>
    <mergeCell ref="AG13:AH13"/>
    <mergeCell ref="AK13:AM13"/>
    <mergeCell ref="AG14:AH14"/>
    <mergeCell ref="AK14:AM14"/>
    <mergeCell ref="AG15:AH15"/>
    <mergeCell ref="AK15:AM15"/>
  </mergeCells>
  <conditionalFormatting sqref="AA5:AA32">
    <cfRule type="containsText" dxfId="465" priority="1" operator="containsText" text="LOW MAY- ORDER">
      <formula>NOT(ISERROR(SEARCH("LOW MAY- ORDER",AA5)))</formula>
    </cfRule>
    <cfRule type="containsText" dxfId="464" priority="2" operator="containsText" text="HIGH">
      <formula>NOT(ISERROR(SEARCH("HIGH",AA5)))</formula>
    </cfRule>
    <cfRule type="containsText" dxfId="463" priority="3" operator="containsText" text="HIGH">
      <formula>NOT(ISERROR(SEARCH("HIGH",AA5)))</formula>
    </cfRule>
    <cfRule type="containsText" dxfId="462"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6C53A-7D08-4B2B-8C60-853089BEB83D}">
  <sheetPr codeName="Sheet3">
    <tabColor theme="9" tint="-0.499984740745262"/>
  </sheetPr>
  <dimension ref="A1:AN52"/>
  <sheetViews>
    <sheetView showGridLines="0" topLeftCell="T1" workbookViewId="0">
      <selection activeCell="I6" sqref="I6"/>
    </sheetView>
  </sheetViews>
  <sheetFormatPr defaultColWidth="8.90625" defaultRowHeight="14.5"/>
  <cols>
    <col min="1" max="1" width="18.453125" style="14" customWidth="1"/>
    <col min="2" max="2" width="8.90625" style="14"/>
    <col min="3" max="3" width="34.1796875" style="14" customWidth="1"/>
    <col min="4" max="4" width="15" style="14" customWidth="1"/>
    <col min="5" max="5" width="8.90625" style="14"/>
    <col min="6" max="6" width="12.36328125" style="14" customWidth="1"/>
    <col min="7" max="7" width="12" style="14" customWidth="1"/>
    <col min="8" max="8" width="12.54296875" style="14" bestFit="1" customWidth="1"/>
    <col min="9" max="9" width="10.08984375" style="14" bestFit="1" customWidth="1"/>
    <col min="10" max="10" width="9" style="14" bestFit="1" customWidth="1"/>
    <col min="11" max="11" width="12.54296875" style="14" bestFit="1" customWidth="1"/>
    <col min="12" max="12" width="9.08984375" style="14" bestFit="1" customWidth="1"/>
    <col min="13" max="13" width="9" style="14" bestFit="1" customWidth="1"/>
    <col min="14" max="14" width="11.36328125" style="14" customWidth="1"/>
    <col min="15" max="16" width="8.90625" style="14"/>
    <col min="17" max="18" width="9" style="14" bestFit="1" customWidth="1"/>
    <col min="19" max="19" width="11.08984375" style="14" bestFit="1" customWidth="1"/>
    <col min="20" max="21" width="9" style="14" bestFit="1" customWidth="1"/>
    <col min="22" max="22" width="10.54296875" style="14" customWidth="1"/>
    <col min="23" max="23" width="10.08984375" style="14" bestFit="1" customWidth="1"/>
    <col min="24" max="24" width="9.08984375" style="14" bestFit="1" customWidth="1"/>
    <col min="25" max="25" width="9" style="14" bestFit="1" customWidth="1"/>
    <col min="26" max="26" width="13" style="14" customWidth="1"/>
    <col min="27" max="27" width="26.6328125" style="14" customWidth="1"/>
    <col min="28" max="28" width="11.08984375" style="14" bestFit="1" customWidth="1"/>
    <col min="29" max="32" width="8.90625" style="14"/>
    <col min="33" max="33" width="15.6328125" style="14" bestFit="1" customWidth="1"/>
    <col min="34" max="34" width="14.6328125" style="14" bestFit="1" customWidth="1"/>
    <col min="35" max="35" width="27.1796875" style="14" bestFit="1" customWidth="1"/>
    <col min="36" max="36" width="8.1796875" style="14" bestFit="1" customWidth="1"/>
    <col min="37" max="37" width="10" style="14" bestFit="1" customWidth="1"/>
    <col min="38" max="38" width="9.08984375" style="14" bestFit="1" customWidth="1"/>
    <col min="39" max="39" width="12.7265625" style="14" bestFit="1" customWidth="1"/>
    <col min="40" max="40" width="8.90625" style="14" hidden="1" customWidth="1"/>
    <col min="41" max="16384" width="8.90625" style="14"/>
  </cols>
  <sheetData>
    <row r="1" spans="1:40" ht="15" thickBot="1">
      <c r="F1" s="173">
        <f t="shared" ref="F1:M1" si="0">SUM(F5:F28)</f>
        <v>196.10990333333356</v>
      </c>
      <c r="G1" s="172">
        <f t="shared" si="0"/>
        <v>12688.333333333334</v>
      </c>
      <c r="H1" s="172">
        <f t="shared" si="0"/>
        <v>5867699.3100000005</v>
      </c>
      <c r="I1" s="172">
        <f t="shared" si="0"/>
        <v>6858</v>
      </c>
      <c r="J1" s="172">
        <f t="shared" si="0"/>
        <v>103.69936999999999</v>
      </c>
      <c r="K1" s="172">
        <f t="shared" si="0"/>
        <v>2529300.5258548348</v>
      </c>
      <c r="L1" s="172">
        <f t="shared" si="0"/>
        <v>6694.5282573273098</v>
      </c>
      <c r="M1" s="172">
        <f t="shared" si="0"/>
        <v>108</v>
      </c>
      <c r="N1" s="172"/>
      <c r="O1" s="172"/>
      <c r="P1" s="172"/>
      <c r="Q1" s="172">
        <f t="shared" ref="Q1:Y1" si="1">SUM(Q5:Q28)</f>
        <v>576.74242424242425</v>
      </c>
      <c r="R1" s="172">
        <f t="shared" si="1"/>
        <v>8.9140865151515207</v>
      </c>
      <c r="S1" s="172">
        <f t="shared" si="1"/>
        <v>266713.60499999998</v>
      </c>
      <c r="T1" s="172">
        <f t="shared" si="1"/>
        <v>430</v>
      </c>
      <c r="U1" s="172">
        <f t="shared" si="1"/>
        <v>54</v>
      </c>
      <c r="V1" s="172">
        <f t="shared" si="1"/>
        <v>484</v>
      </c>
      <c r="W1" s="172">
        <f t="shared" si="1"/>
        <v>11085.681818181818</v>
      </c>
      <c r="X1" s="172">
        <f t="shared" si="1"/>
        <v>6787.939393939394</v>
      </c>
      <c r="Y1" s="171">
        <f t="shared" si="1"/>
        <v>84.427053653906356</v>
      </c>
    </row>
    <row r="3" spans="1:40" ht="32.5" thickBot="1">
      <c r="AG3" s="558" t="s">
        <v>265</v>
      </c>
      <c r="AH3" s="558"/>
      <c r="AI3" s="558"/>
      <c r="AJ3" s="65"/>
      <c r="AK3" s="557" t="s">
        <v>264</v>
      </c>
      <c r="AL3" s="557"/>
      <c r="AM3" s="557"/>
      <c r="AN3" s="65"/>
    </row>
    <row r="4" spans="1:40" ht="35"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288</v>
      </c>
      <c r="AG4" s="558"/>
      <c r="AH4" s="558"/>
      <c r="AI4" s="558"/>
      <c r="AJ4" s="65"/>
      <c r="AK4" s="557"/>
      <c r="AL4" s="557"/>
      <c r="AM4" s="557"/>
      <c r="AN4" s="65"/>
    </row>
    <row r="5" spans="1:40" ht="15" thickBot="1">
      <c r="A5" s="169" t="s">
        <v>3</v>
      </c>
      <c r="B5" s="168" t="s">
        <v>32</v>
      </c>
      <c r="C5" s="60" t="s">
        <v>370</v>
      </c>
      <c r="D5" s="168" t="s">
        <v>23</v>
      </c>
      <c r="E5" s="60" t="s">
        <v>24</v>
      </c>
      <c r="F5" s="167">
        <v>46.492649999999948</v>
      </c>
      <c r="G5" s="95">
        <v>2730.666666666667</v>
      </c>
      <c r="H5" s="166">
        <v>1873815.8333333335</v>
      </c>
      <c r="I5" s="42">
        <v>821</v>
      </c>
      <c r="J5" s="55">
        <v>13.304249999999998</v>
      </c>
      <c r="K5" s="6">
        <f>L5*I5</f>
        <v>563379.93133544922</v>
      </c>
      <c r="L5" s="42">
        <f t="shared" ref="L5:L22" si="2">H5/G5</f>
        <v>686.21185302734375</v>
      </c>
      <c r="M5" s="51">
        <v>4</v>
      </c>
      <c r="N5" s="12">
        <f t="shared" ref="N5:N22" si="3">F5/$F$1</f>
        <v>0.23707446288918449</v>
      </c>
      <c r="O5" s="54">
        <f>SUM($N$5:N5)</f>
        <v>0.23707446288918449</v>
      </c>
      <c r="P5" s="51" t="str">
        <f t="shared" ref="P5:P22" si="4">IF(O5&lt;=50%,"A",IF(O5&lt;=80%,"B",IF(O5&lt;=100%,"C","")))</f>
        <v>A</v>
      </c>
      <c r="Q5" s="42">
        <f t="shared" ref="Q5:Q22" si="5">G5/22</f>
        <v>124.12121212121214</v>
      </c>
      <c r="R5" s="152">
        <f t="shared" ref="R5:R22" si="6">F5/22</f>
        <v>2.1133022727272706</v>
      </c>
      <c r="S5" s="6">
        <f t="shared" ref="S5:S22" si="7">H5/22</f>
        <v>85173.446969696975</v>
      </c>
      <c r="T5" s="51">
        <f t="shared" ref="T5:T22" si="8">IF(P5="A",7,IF(P5="B",14,IF(P5="C",30,"")))</f>
        <v>7</v>
      </c>
      <c r="U5" s="51">
        <v>3</v>
      </c>
      <c r="V5" s="51">
        <f t="shared" ref="V5:V22" si="9">T5+U5</f>
        <v>10</v>
      </c>
      <c r="W5" s="42">
        <f t="shared" ref="W5:W22" si="10">Q5*V5</f>
        <v>1241.2121212121215</v>
      </c>
      <c r="X5" s="42">
        <f t="shared" ref="X5:X22" si="11">IF(W5-I5&lt;=0,0,W5-I5)</f>
        <v>420.21212121212147</v>
      </c>
      <c r="Y5" s="152">
        <f t="shared" ref="Y5:Y22" si="12">X5/(G5/F5)</f>
        <v>7.1545807167746753</v>
      </c>
      <c r="Z5" s="12">
        <f t="shared" ref="Z5:Z22" si="13">I5/W5</f>
        <v>0.66145019531249982</v>
      </c>
      <c r="AA5" s="87" t="str">
        <f t="shared" ref="AA5:AA22" si="14">IF(AND(Z5&gt;=100%,Z5&lt;200%),"HIGH-DON’T ORDER",IF(Z5&gt;=200%,"VERY HIGH-DON’T ORDER",IF(AND(Z5&gt;=80%,Z5&lt;=100),"LOW MAY- ORDER","VERY LOW-ORDER URGENTLY")))</f>
        <v>VERY LOW-ORDER URGENTLY</v>
      </c>
      <c r="AB5" s="164">
        <f>X5*L5</f>
        <v>288354.53836152068</v>
      </c>
      <c r="AG5" s="63" t="s">
        <v>249</v>
      </c>
      <c r="AH5" s="553"/>
      <c r="AI5" s="553"/>
      <c r="AK5" s="25" t="s">
        <v>248</v>
      </c>
      <c r="AL5" s="543">
        <f ca="1">NOW()</f>
        <v>44990.660007407409</v>
      </c>
      <c r="AM5" s="544"/>
    </row>
    <row r="6" spans="1:40" ht="15" thickBot="1">
      <c r="A6" s="169" t="s">
        <v>3</v>
      </c>
      <c r="B6" s="168" t="s">
        <v>97</v>
      </c>
      <c r="C6" s="60" t="s">
        <v>369</v>
      </c>
      <c r="D6" s="168" t="s">
        <v>23</v>
      </c>
      <c r="E6" s="60" t="s">
        <v>24</v>
      </c>
      <c r="F6" s="167">
        <v>39.045000000000023</v>
      </c>
      <c r="G6" s="95">
        <v>1735.3333333333333</v>
      </c>
      <c r="H6" s="166">
        <v>1250898.3333333335</v>
      </c>
      <c r="I6" s="346">
        <v>-29</v>
      </c>
      <c r="J6" s="55">
        <v>-0.65249999999999997</v>
      </c>
      <c r="K6" s="6">
        <f t="shared" ref="K6:K22" si="15">L6*I6</f>
        <v>-20904.370918171346</v>
      </c>
      <c r="L6" s="42">
        <f t="shared" si="2"/>
        <v>720.84037648866706</v>
      </c>
      <c r="M6" s="51">
        <v>5</v>
      </c>
      <c r="N6" s="12">
        <f t="shared" si="3"/>
        <v>0.19909754345059327</v>
      </c>
      <c r="O6" s="54">
        <f>SUM($N$5:N6)</f>
        <v>0.43617200633977776</v>
      </c>
      <c r="P6" s="51" t="str">
        <f t="shared" si="4"/>
        <v>A</v>
      </c>
      <c r="Q6" s="42">
        <f t="shared" si="5"/>
        <v>78.878787878787875</v>
      </c>
      <c r="R6" s="152">
        <f t="shared" si="6"/>
        <v>1.7747727272727283</v>
      </c>
      <c r="S6" s="6">
        <f t="shared" si="7"/>
        <v>56859.015151515159</v>
      </c>
      <c r="T6" s="51">
        <f t="shared" si="8"/>
        <v>7</v>
      </c>
      <c r="U6" s="51">
        <v>3</v>
      </c>
      <c r="V6" s="51">
        <f t="shared" si="9"/>
        <v>10</v>
      </c>
      <c r="W6" s="42">
        <f t="shared" si="10"/>
        <v>788.78787878787875</v>
      </c>
      <c r="X6" s="42">
        <f t="shared" si="11"/>
        <v>817.78787878787875</v>
      </c>
      <c r="Y6" s="152">
        <f t="shared" si="12"/>
        <v>18.400227272727285</v>
      </c>
      <c r="Z6" s="12">
        <f t="shared" si="13"/>
        <v>-3.6765270841336919E-2</v>
      </c>
      <c r="AA6" s="87" t="str">
        <f t="shared" si="14"/>
        <v>VERY LOW-ORDER URGENTLY</v>
      </c>
      <c r="AB6" s="164">
        <f t="shared" ref="AB6:AB22" si="16">X6*L6</f>
        <v>589494.52243332297</v>
      </c>
      <c r="AG6" s="63" t="s">
        <v>247</v>
      </c>
      <c r="AH6" s="553"/>
      <c r="AI6" s="553"/>
      <c r="AK6" s="25" t="s">
        <v>246</v>
      </c>
      <c r="AL6" s="541"/>
      <c r="AM6" s="542"/>
    </row>
    <row r="7" spans="1:40" ht="15" thickBot="1">
      <c r="A7" s="169" t="s">
        <v>3</v>
      </c>
      <c r="B7" s="168" t="s">
        <v>28</v>
      </c>
      <c r="C7" s="60" t="s">
        <v>368</v>
      </c>
      <c r="D7" s="168" t="s">
        <v>29</v>
      </c>
      <c r="E7" s="60" t="s">
        <v>30</v>
      </c>
      <c r="F7" s="167">
        <v>30.238333333333379</v>
      </c>
      <c r="G7" s="95">
        <v>1020</v>
      </c>
      <c r="H7" s="166">
        <v>442009.66666666663</v>
      </c>
      <c r="I7" s="346">
        <v>1325</v>
      </c>
      <c r="J7" s="55">
        <v>33.14</v>
      </c>
      <c r="K7" s="6">
        <f t="shared" si="15"/>
        <v>574179.22385620908</v>
      </c>
      <c r="L7" s="42">
        <f t="shared" si="2"/>
        <v>433.34281045751629</v>
      </c>
      <c r="M7" s="51">
        <v>5</v>
      </c>
      <c r="N7" s="12">
        <f t="shared" si="3"/>
        <v>0.15419075130508034</v>
      </c>
      <c r="O7" s="54">
        <f>SUM($N$5:N7)</f>
        <v>0.59036275764485813</v>
      </c>
      <c r="P7" s="51" t="str">
        <f t="shared" si="4"/>
        <v>B</v>
      </c>
      <c r="Q7" s="42">
        <f t="shared" si="5"/>
        <v>46.363636363636367</v>
      </c>
      <c r="R7" s="152">
        <f t="shared" si="6"/>
        <v>1.374469696969699</v>
      </c>
      <c r="S7" s="6">
        <f t="shared" si="7"/>
        <v>20091.348484848484</v>
      </c>
      <c r="T7" s="51">
        <f t="shared" si="8"/>
        <v>14</v>
      </c>
      <c r="U7" s="51">
        <v>3</v>
      </c>
      <c r="V7" s="51">
        <f t="shared" si="9"/>
        <v>17</v>
      </c>
      <c r="W7" s="42">
        <f t="shared" si="10"/>
        <v>788.18181818181824</v>
      </c>
      <c r="X7" s="42">
        <f t="shared" si="11"/>
        <v>0</v>
      </c>
      <c r="Y7" s="152">
        <f t="shared" si="12"/>
        <v>0</v>
      </c>
      <c r="Z7" s="12">
        <f t="shared" si="13"/>
        <v>1.6810841983852363</v>
      </c>
      <c r="AA7" s="87" t="str">
        <f t="shared" si="14"/>
        <v>HIGH-DON’T ORDER</v>
      </c>
      <c r="AB7" s="164">
        <f t="shared" si="16"/>
        <v>0</v>
      </c>
      <c r="AG7" s="63" t="s">
        <v>236</v>
      </c>
      <c r="AH7" s="553"/>
      <c r="AI7" s="553"/>
      <c r="AK7" s="25" t="s">
        <v>245</v>
      </c>
      <c r="AL7" s="64" t="str">
        <f>IF(BE1&gt;=35,"Trailer",IF(BE1&gt;=20,"Cargo","Will recommend to wait"))</f>
        <v>Will recommend to wait</v>
      </c>
      <c r="AM7" s="64"/>
    </row>
    <row r="8" spans="1:40" ht="15" thickBot="1">
      <c r="A8" s="169" t="s">
        <v>3</v>
      </c>
      <c r="B8" s="168" t="s">
        <v>22</v>
      </c>
      <c r="C8" s="60" t="s">
        <v>386</v>
      </c>
      <c r="D8" s="168" t="s">
        <v>23</v>
      </c>
      <c r="E8" s="60" t="s">
        <v>24</v>
      </c>
      <c r="F8" s="167">
        <v>15.924060000000074</v>
      </c>
      <c r="G8" s="95">
        <v>1494.9999999999998</v>
      </c>
      <c r="H8" s="166">
        <v>604916.60666666611</v>
      </c>
      <c r="I8" s="346">
        <v>44</v>
      </c>
      <c r="J8" s="55">
        <v>0.42768</v>
      </c>
      <c r="K8" s="6">
        <f t="shared" si="15"/>
        <v>17803.565681159405</v>
      </c>
      <c r="L8" s="42">
        <f t="shared" si="2"/>
        <v>404.62649275362287</v>
      </c>
      <c r="M8" s="51">
        <v>1</v>
      </c>
      <c r="N8" s="12">
        <f t="shared" si="3"/>
        <v>8.1199672884104665E-2</v>
      </c>
      <c r="O8" s="54">
        <f>SUM($N$5:N8)</f>
        <v>0.67156243052896281</v>
      </c>
      <c r="P8" s="51" t="str">
        <f t="shared" si="4"/>
        <v>B</v>
      </c>
      <c r="Q8" s="42">
        <f t="shared" si="5"/>
        <v>67.954545454545439</v>
      </c>
      <c r="R8" s="152">
        <f t="shared" si="6"/>
        <v>0.72382090909091246</v>
      </c>
      <c r="S8" s="6">
        <f t="shared" si="7"/>
        <v>27496.209393939367</v>
      </c>
      <c r="T8" s="51">
        <f t="shared" si="8"/>
        <v>14</v>
      </c>
      <c r="U8" s="51">
        <v>3</v>
      </c>
      <c r="V8" s="51">
        <f t="shared" si="9"/>
        <v>17</v>
      </c>
      <c r="W8" s="42">
        <f t="shared" si="10"/>
        <v>1155.2272727272725</v>
      </c>
      <c r="X8" s="42">
        <f t="shared" si="11"/>
        <v>1111.2272727272725</v>
      </c>
      <c r="Y8" s="152">
        <f t="shared" si="12"/>
        <v>11.836287467923436</v>
      </c>
      <c r="Z8" s="12">
        <f t="shared" si="13"/>
        <v>3.8087743458587453E-2</v>
      </c>
      <c r="AA8" s="87" t="str">
        <f t="shared" si="14"/>
        <v>VERY LOW-ORDER URGENTLY</v>
      </c>
      <c r="AB8" s="164">
        <f t="shared" si="16"/>
        <v>449631.99401580985</v>
      </c>
      <c r="AG8" s="63" t="s">
        <v>244</v>
      </c>
      <c r="AH8" s="553"/>
      <c r="AI8" s="553"/>
      <c r="AJ8" s="17"/>
      <c r="AK8" s="17"/>
      <c r="AL8" s="17"/>
      <c r="AM8" s="17"/>
      <c r="AN8" s="16"/>
    </row>
    <row r="9" spans="1:40" ht="15" thickBot="1">
      <c r="A9" s="169" t="s">
        <v>3</v>
      </c>
      <c r="B9" s="168" t="s">
        <v>53</v>
      </c>
      <c r="C9" s="60" t="s">
        <v>429</v>
      </c>
      <c r="D9" s="168" t="s">
        <v>23</v>
      </c>
      <c r="E9" s="60" t="s">
        <v>24</v>
      </c>
      <c r="F9" s="167">
        <v>11.616043333333369</v>
      </c>
      <c r="G9" s="95">
        <v>1113.6666666666667</v>
      </c>
      <c r="H9" s="166">
        <v>404626.54000000068</v>
      </c>
      <c r="I9" s="346">
        <v>1581</v>
      </c>
      <c r="J9" s="55">
        <v>15.636089999999999</v>
      </c>
      <c r="K9" s="6">
        <f t="shared" si="15"/>
        <v>574421.93331936642</v>
      </c>
      <c r="L9" s="42">
        <f t="shared" si="2"/>
        <v>363.32823106854295</v>
      </c>
      <c r="M9" s="51">
        <v>12</v>
      </c>
      <c r="N9" s="12">
        <f t="shared" si="3"/>
        <v>5.9232313799009173E-2</v>
      </c>
      <c r="O9" s="54">
        <f>SUM($N$5:N9)</f>
        <v>0.73079474432797198</v>
      </c>
      <c r="P9" s="51" t="str">
        <f t="shared" si="4"/>
        <v>B</v>
      </c>
      <c r="Q9" s="42">
        <f t="shared" si="5"/>
        <v>50.621212121212125</v>
      </c>
      <c r="R9" s="152">
        <f t="shared" si="6"/>
        <v>0.52800196969697133</v>
      </c>
      <c r="S9" s="6">
        <f t="shared" si="7"/>
        <v>18392.115454545485</v>
      </c>
      <c r="T9" s="51">
        <f t="shared" si="8"/>
        <v>14</v>
      </c>
      <c r="U9" s="51">
        <v>3</v>
      </c>
      <c r="V9" s="51">
        <f t="shared" si="9"/>
        <v>17</v>
      </c>
      <c r="W9" s="42">
        <f t="shared" si="10"/>
        <v>860.56060606060612</v>
      </c>
      <c r="X9" s="42">
        <f t="shared" si="11"/>
        <v>0</v>
      </c>
      <c r="Y9" s="152">
        <f t="shared" si="12"/>
        <v>0</v>
      </c>
      <c r="Z9" s="12">
        <f t="shared" si="13"/>
        <v>1.8371744986530978</v>
      </c>
      <c r="AA9" s="87" t="str">
        <f t="shared" si="14"/>
        <v>HIGH-DON’T ORDER</v>
      </c>
      <c r="AB9" s="164">
        <f t="shared" si="16"/>
        <v>0</v>
      </c>
      <c r="AG9" s="17"/>
      <c r="AH9" s="17"/>
      <c r="AI9" s="17"/>
      <c r="AJ9" s="17"/>
      <c r="AK9" s="17"/>
      <c r="AL9" s="17"/>
      <c r="AM9" s="17"/>
      <c r="AN9" s="16"/>
    </row>
    <row r="10" spans="1:40" ht="15" thickBot="1">
      <c r="A10" s="169" t="s">
        <v>3</v>
      </c>
      <c r="B10" s="168" t="s">
        <v>43</v>
      </c>
      <c r="C10" s="60" t="s">
        <v>385</v>
      </c>
      <c r="D10" s="168" t="s">
        <v>23</v>
      </c>
      <c r="E10" s="60" t="s">
        <v>24</v>
      </c>
      <c r="F10" s="167">
        <v>8.2030500000000188</v>
      </c>
      <c r="G10" s="95">
        <v>878.33333333333337</v>
      </c>
      <c r="H10" s="166">
        <v>316989.58333333331</v>
      </c>
      <c r="I10" s="346">
        <v>257</v>
      </c>
      <c r="J10" s="55">
        <v>2.0886699999999996</v>
      </c>
      <c r="K10" s="6">
        <f t="shared" si="15"/>
        <v>92751.031783681203</v>
      </c>
      <c r="L10" s="42">
        <f t="shared" si="2"/>
        <v>360.89895635673622</v>
      </c>
      <c r="M10" s="51">
        <v>1</v>
      </c>
      <c r="N10" s="12">
        <f t="shared" si="3"/>
        <v>4.1828841178189059E-2</v>
      </c>
      <c r="O10" s="54">
        <f>SUM($N$5:N10)</f>
        <v>0.77262358550616106</v>
      </c>
      <c r="P10" s="51" t="str">
        <f t="shared" si="4"/>
        <v>B</v>
      </c>
      <c r="Q10" s="42">
        <f t="shared" si="5"/>
        <v>39.924242424242429</v>
      </c>
      <c r="R10" s="152">
        <f t="shared" si="6"/>
        <v>0.37286590909090994</v>
      </c>
      <c r="S10" s="6">
        <f t="shared" si="7"/>
        <v>14408.617424242424</v>
      </c>
      <c r="T10" s="51">
        <f t="shared" si="8"/>
        <v>14</v>
      </c>
      <c r="U10" s="51">
        <v>3</v>
      </c>
      <c r="V10" s="51">
        <f t="shared" si="9"/>
        <v>17</v>
      </c>
      <c r="W10" s="42">
        <f t="shared" si="10"/>
        <v>678.71212121212125</v>
      </c>
      <c r="X10" s="42">
        <f t="shared" si="11"/>
        <v>421.71212121212125</v>
      </c>
      <c r="Y10" s="152">
        <f t="shared" si="12"/>
        <v>3.938511137657418</v>
      </c>
      <c r="Z10" s="12">
        <f t="shared" si="13"/>
        <v>0.37865833240316998</v>
      </c>
      <c r="AA10" s="87" t="str">
        <f t="shared" si="14"/>
        <v>VERY LOW-ORDER URGENTLY</v>
      </c>
      <c r="AB10" s="164">
        <f t="shared" si="16"/>
        <v>152195.46442844</v>
      </c>
      <c r="AG10" s="62" t="s">
        <v>243</v>
      </c>
      <c r="AH10" s="62"/>
      <c r="AI10" s="62"/>
      <c r="AJ10" s="17"/>
      <c r="AK10" s="555" t="s">
        <v>242</v>
      </c>
      <c r="AL10" s="555"/>
      <c r="AM10" s="555"/>
      <c r="AN10" s="555"/>
    </row>
    <row r="11" spans="1:40" ht="15" thickBot="1">
      <c r="A11" s="169" t="s">
        <v>3</v>
      </c>
      <c r="B11" s="168" t="s">
        <v>77</v>
      </c>
      <c r="C11" s="60" t="s">
        <v>388</v>
      </c>
      <c r="D11" s="168" t="s">
        <v>23</v>
      </c>
      <c r="E11" s="60" t="s">
        <v>24</v>
      </c>
      <c r="F11" s="167">
        <v>7.4070000000000018</v>
      </c>
      <c r="G11" s="95">
        <v>823</v>
      </c>
      <c r="H11" s="166">
        <v>273530</v>
      </c>
      <c r="I11" s="346">
        <v>156</v>
      </c>
      <c r="J11" s="55">
        <v>1.4039999999999999</v>
      </c>
      <c r="K11" s="6">
        <f t="shared" si="15"/>
        <v>51847.727825030379</v>
      </c>
      <c r="L11" s="42">
        <f t="shared" si="2"/>
        <v>332.35722964763062</v>
      </c>
      <c r="M11" s="51">
        <v>1</v>
      </c>
      <c r="N11" s="12">
        <f t="shared" si="3"/>
        <v>3.7769637708760247E-2</v>
      </c>
      <c r="O11" s="54">
        <f>SUM($N$5:N11)</f>
        <v>0.81039322321492135</v>
      </c>
      <c r="P11" s="51" t="str">
        <f t="shared" si="4"/>
        <v>C</v>
      </c>
      <c r="Q11" s="42">
        <f t="shared" si="5"/>
        <v>37.409090909090907</v>
      </c>
      <c r="R11" s="152">
        <f t="shared" si="6"/>
        <v>0.33668181818181825</v>
      </c>
      <c r="S11" s="6">
        <f t="shared" si="7"/>
        <v>12433.181818181818</v>
      </c>
      <c r="T11" s="51">
        <f t="shared" si="8"/>
        <v>30</v>
      </c>
      <c r="U11" s="51">
        <v>3</v>
      </c>
      <c r="V11" s="51">
        <f t="shared" si="9"/>
        <v>33</v>
      </c>
      <c r="W11" s="42">
        <f t="shared" si="10"/>
        <v>1234.5</v>
      </c>
      <c r="X11" s="42">
        <f t="shared" si="11"/>
        <v>1078.5</v>
      </c>
      <c r="Y11" s="152">
        <f t="shared" si="12"/>
        <v>9.7065000000000019</v>
      </c>
      <c r="Z11" s="12">
        <f t="shared" si="13"/>
        <v>0.12636695018226002</v>
      </c>
      <c r="AA11" s="87" t="str">
        <f t="shared" si="14"/>
        <v>VERY LOW-ORDER URGENTLY</v>
      </c>
      <c r="AB11" s="164">
        <f t="shared" si="16"/>
        <v>358447.27217496961</v>
      </c>
      <c r="AG11" s="17" t="s">
        <v>239</v>
      </c>
      <c r="AH11" s="573" t="str">
        <f>A11</f>
        <v>DEJOL LIMITED</v>
      </c>
      <c r="AI11" s="573"/>
      <c r="AJ11" s="17"/>
      <c r="AK11" s="17" t="s">
        <v>241</v>
      </c>
      <c r="AL11" s="551"/>
      <c r="AM11" s="551"/>
      <c r="AN11" s="551"/>
    </row>
    <row r="12" spans="1:40" ht="15" thickBot="1">
      <c r="A12" s="169" t="s">
        <v>3</v>
      </c>
      <c r="B12" s="168" t="s">
        <v>49</v>
      </c>
      <c r="C12" s="60" t="s">
        <v>447</v>
      </c>
      <c r="D12" s="168" t="s">
        <v>29</v>
      </c>
      <c r="E12" s="60" t="s">
        <v>34</v>
      </c>
      <c r="F12" s="167">
        <v>6.9315000000000158</v>
      </c>
      <c r="G12" s="95">
        <v>235</v>
      </c>
      <c r="H12" s="166">
        <v>91220</v>
      </c>
      <c r="I12" s="346">
        <v>608</v>
      </c>
      <c r="J12" s="55">
        <v>13.68</v>
      </c>
      <c r="K12" s="6">
        <f t="shared" si="15"/>
        <v>236007.48936170212</v>
      </c>
      <c r="L12" s="42">
        <f t="shared" si="2"/>
        <v>388.17021276595744</v>
      </c>
      <c r="M12" s="51">
        <v>1</v>
      </c>
      <c r="N12" s="12">
        <f t="shared" si="3"/>
        <v>3.534497688379535E-2</v>
      </c>
      <c r="O12" s="54">
        <f>SUM($N$5:N12)</f>
        <v>0.8457382000987167</v>
      </c>
      <c r="P12" s="51" t="str">
        <f t="shared" si="4"/>
        <v>C</v>
      </c>
      <c r="Q12" s="42">
        <f t="shared" si="5"/>
        <v>10.681818181818182</v>
      </c>
      <c r="R12" s="152">
        <f t="shared" si="6"/>
        <v>0.31506818181818252</v>
      </c>
      <c r="S12" s="6">
        <f t="shared" si="7"/>
        <v>4146.363636363636</v>
      </c>
      <c r="T12" s="51">
        <f t="shared" si="8"/>
        <v>30</v>
      </c>
      <c r="U12" s="51">
        <v>3</v>
      </c>
      <c r="V12" s="51">
        <f t="shared" si="9"/>
        <v>33</v>
      </c>
      <c r="W12" s="42">
        <f t="shared" si="10"/>
        <v>352.5</v>
      </c>
      <c r="X12" s="42">
        <f t="shared" si="11"/>
        <v>0</v>
      </c>
      <c r="Y12" s="152">
        <f t="shared" si="12"/>
        <v>0</v>
      </c>
      <c r="Z12" s="12">
        <f t="shared" si="13"/>
        <v>1.724822695035461</v>
      </c>
      <c r="AA12" s="87" t="str">
        <f t="shared" si="14"/>
        <v>HIGH-DON’T ORDER</v>
      </c>
      <c r="AB12" s="164">
        <f t="shared" si="16"/>
        <v>0</v>
      </c>
      <c r="AG12" s="17" t="s">
        <v>240</v>
      </c>
      <c r="AH12" s="556" t="s">
        <v>286</v>
      </c>
      <c r="AI12" s="556"/>
      <c r="AJ12" s="17"/>
      <c r="AK12" s="17" t="s">
        <v>239</v>
      </c>
      <c r="AL12" s="551"/>
      <c r="AM12" s="551"/>
      <c r="AN12" s="551"/>
    </row>
    <row r="13" spans="1:40" ht="15" thickBot="1">
      <c r="A13" s="169" t="s">
        <v>3</v>
      </c>
      <c r="B13" s="168" t="s">
        <v>35</v>
      </c>
      <c r="C13" s="60" t="s">
        <v>375</v>
      </c>
      <c r="D13" s="168" t="s">
        <v>29</v>
      </c>
      <c r="E13" s="60" t="s">
        <v>30</v>
      </c>
      <c r="F13" s="167">
        <v>5.0083333333333337</v>
      </c>
      <c r="G13" s="95">
        <v>200.33333333333334</v>
      </c>
      <c r="H13" s="166">
        <v>67723.333333333328</v>
      </c>
      <c r="I13" s="346">
        <v>20</v>
      </c>
      <c r="J13" s="55">
        <v>0.5</v>
      </c>
      <c r="K13" s="6">
        <f t="shared" si="15"/>
        <v>6761.0648918469215</v>
      </c>
      <c r="L13" s="42">
        <f t="shared" si="2"/>
        <v>338.05324459234606</v>
      </c>
      <c r="M13" s="51">
        <v>20</v>
      </c>
      <c r="N13" s="12">
        <f t="shared" si="3"/>
        <v>2.553840090788545E-2</v>
      </c>
      <c r="O13" s="54">
        <f>SUM($N$5:N13)</f>
        <v>0.8712766010066022</v>
      </c>
      <c r="P13" s="51" t="str">
        <f t="shared" si="4"/>
        <v>C</v>
      </c>
      <c r="Q13" s="42">
        <f t="shared" si="5"/>
        <v>9.1060606060606073</v>
      </c>
      <c r="R13" s="152">
        <f t="shared" si="6"/>
        <v>0.22765151515151516</v>
      </c>
      <c r="S13" s="6">
        <f t="shared" si="7"/>
        <v>3078.333333333333</v>
      </c>
      <c r="T13" s="51">
        <f t="shared" si="8"/>
        <v>30</v>
      </c>
      <c r="U13" s="51">
        <v>3</v>
      </c>
      <c r="V13" s="51">
        <f t="shared" si="9"/>
        <v>33</v>
      </c>
      <c r="W13" s="42">
        <f t="shared" si="10"/>
        <v>300.50000000000006</v>
      </c>
      <c r="X13" s="42">
        <f t="shared" si="11"/>
        <v>280.50000000000006</v>
      </c>
      <c r="Y13" s="152">
        <f t="shared" si="12"/>
        <v>7.0125000000000011</v>
      </c>
      <c r="Z13" s="12">
        <f t="shared" si="13"/>
        <v>6.6555740432612295E-2</v>
      </c>
      <c r="AA13" s="87" t="str">
        <f t="shared" si="14"/>
        <v>VERY LOW-ORDER URGENTLY</v>
      </c>
      <c r="AB13" s="164">
        <f t="shared" si="16"/>
        <v>94823.935108153091</v>
      </c>
      <c r="AG13" s="17" t="s">
        <v>238</v>
      </c>
      <c r="AH13" s="551"/>
      <c r="AI13" s="551"/>
      <c r="AJ13" s="17"/>
      <c r="AK13" s="17" t="s">
        <v>238</v>
      </c>
      <c r="AL13" s="551"/>
      <c r="AM13" s="551"/>
      <c r="AN13" s="551"/>
    </row>
    <row r="14" spans="1:40" ht="15" thickBot="1">
      <c r="A14" s="169" t="s">
        <v>3</v>
      </c>
      <c r="B14" s="168" t="s">
        <v>59</v>
      </c>
      <c r="C14" s="60" t="s">
        <v>397</v>
      </c>
      <c r="D14" s="168" t="s">
        <v>23</v>
      </c>
      <c r="E14" s="60" t="s">
        <v>24</v>
      </c>
      <c r="F14" s="167">
        <v>4.9550399999999861</v>
      </c>
      <c r="G14" s="95">
        <v>459</v>
      </c>
      <c r="H14" s="166">
        <v>227634.91333333324</v>
      </c>
      <c r="I14" s="346">
        <v>197</v>
      </c>
      <c r="J14" s="55">
        <v>1.9197</v>
      </c>
      <c r="K14" s="6">
        <f t="shared" si="15"/>
        <v>97699.516180101637</v>
      </c>
      <c r="L14" s="42">
        <f t="shared" si="2"/>
        <v>495.93663035584586</v>
      </c>
      <c r="M14" s="51">
        <v>12</v>
      </c>
      <c r="N14" s="12">
        <f t="shared" si="3"/>
        <v>2.5266648526044929E-2</v>
      </c>
      <c r="O14" s="54">
        <f>SUM($N$5:N14)</f>
        <v>0.89654324953264708</v>
      </c>
      <c r="P14" s="51" t="str">
        <f t="shared" si="4"/>
        <v>C</v>
      </c>
      <c r="Q14" s="42">
        <f t="shared" si="5"/>
        <v>20.863636363636363</v>
      </c>
      <c r="R14" s="152">
        <f t="shared" si="6"/>
        <v>0.22522909090909027</v>
      </c>
      <c r="S14" s="6">
        <f t="shared" si="7"/>
        <v>10347.041515151512</v>
      </c>
      <c r="T14" s="51">
        <f t="shared" si="8"/>
        <v>30</v>
      </c>
      <c r="U14" s="51">
        <v>3</v>
      </c>
      <c r="V14" s="51">
        <f t="shared" si="9"/>
        <v>33</v>
      </c>
      <c r="W14" s="42">
        <f t="shared" si="10"/>
        <v>688.5</v>
      </c>
      <c r="X14" s="42">
        <f t="shared" si="11"/>
        <v>491.5</v>
      </c>
      <c r="Y14" s="152">
        <f t="shared" si="12"/>
        <v>5.3058870588235152</v>
      </c>
      <c r="Z14" s="12">
        <f t="shared" si="13"/>
        <v>0.2861292665214234</v>
      </c>
      <c r="AA14" s="87" t="str">
        <f t="shared" si="14"/>
        <v>VERY LOW-ORDER URGENTLY</v>
      </c>
      <c r="AB14" s="164">
        <f t="shared" si="16"/>
        <v>243752.85381989824</v>
      </c>
      <c r="AG14" s="17" t="s">
        <v>237</v>
      </c>
      <c r="AH14" s="551" t="s">
        <v>287</v>
      </c>
      <c r="AI14" s="551"/>
      <c r="AJ14" s="17"/>
      <c r="AK14" s="17" t="s">
        <v>237</v>
      </c>
      <c r="AL14" s="551"/>
      <c r="AM14" s="551"/>
      <c r="AN14" s="551"/>
    </row>
    <row r="15" spans="1:40" ht="15" thickBot="1">
      <c r="A15" s="169" t="s">
        <v>3</v>
      </c>
      <c r="B15" s="168" t="s">
        <v>31</v>
      </c>
      <c r="C15" s="60" t="s">
        <v>380</v>
      </c>
      <c r="D15" s="168" t="s">
        <v>29</v>
      </c>
      <c r="E15" s="60" t="s">
        <v>30</v>
      </c>
      <c r="F15" s="167">
        <v>3.9666666666666668</v>
      </c>
      <c r="G15" s="95">
        <v>79.333333333333329</v>
      </c>
      <c r="H15" s="166">
        <v>38626.666666666664</v>
      </c>
      <c r="I15" s="346">
        <v>0</v>
      </c>
      <c r="J15" s="55">
        <v>0</v>
      </c>
      <c r="K15" s="6">
        <f t="shared" si="15"/>
        <v>0</v>
      </c>
      <c r="L15" s="42">
        <f t="shared" si="2"/>
        <v>486.89075630252103</v>
      </c>
      <c r="M15" s="51">
        <v>1</v>
      </c>
      <c r="N15" s="12">
        <f t="shared" si="3"/>
        <v>2.0226753464481655E-2</v>
      </c>
      <c r="O15" s="54">
        <f>SUM($N$5:N15)</f>
        <v>0.91677000299712874</v>
      </c>
      <c r="P15" s="51" t="str">
        <f t="shared" si="4"/>
        <v>C</v>
      </c>
      <c r="Q15" s="42">
        <f t="shared" si="5"/>
        <v>3.606060606060606</v>
      </c>
      <c r="R15" s="152">
        <f t="shared" si="6"/>
        <v>0.1803030303030303</v>
      </c>
      <c r="S15" s="6">
        <f t="shared" si="7"/>
        <v>1755.7575757575758</v>
      </c>
      <c r="T15" s="51">
        <f t="shared" si="8"/>
        <v>30</v>
      </c>
      <c r="U15" s="51">
        <v>3</v>
      </c>
      <c r="V15" s="51">
        <f t="shared" si="9"/>
        <v>33</v>
      </c>
      <c r="W15" s="42">
        <f t="shared" si="10"/>
        <v>119</v>
      </c>
      <c r="X15" s="42">
        <f t="shared" si="11"/>
        <v>119</v>
      </c>
      <c r="Y15" s="152">
        <f t="shared" si="12"/>
        <v>5.9500000000000011</v>
      </c>
      <c r="Z15" s="12">
        <f t="shared" si="13"/>
        <v>0</v>
      </c>
      <c r="AA15" s="87" t="str">
        <f t="shared" si="14"/>
        <v>VERY LOW-ORDER URGENTLY</v>
      </c>
      <c r="AB15" s="164">
        <f t="shared" si="16"/>
        <v>57940</v>
      </c>
      <c r="AG15" s="17" t="s">
        <v>236</v>
      </c>
      <c r="AH15" s="551"/>
      <c r="AI15" s="551"/>
      <c r="AJ15" s="17"/>
      <c r="AK15" s="17" t="s">
        <v>236</v>
      </c>
      <c r="AL15" s="551"/>
      <c r="AM15" s="551"/>
      <c r="AN15" s="551"/>
    </row>
    <row r="16" spans="1:40" ht="15" thickBot="1">
      <c r="A16" s="169" t="s">
        <v>3</v>
      </c>
      <c r="B16" s="168" t="s">
        <v>103</v>
      </c>
      <c r="C16" s="60" t="s">
        <v>381</v>
      </c>
      <c r="D16" s="168" t="s">
        <v>26</v>
      </c>
      <c r="E16" s="60" t="s">
        <v>27</v>
      </c>
      <c r="F16" s="167">
        <v>3.5472000000000006</v>
      </c>
      <c r="G16" s="95">
        <v>492.66666666666669</v>
      </c>
      <c r="H16" s="166">
        <v>56760</v>
      </c>
      <c r="I16" s="346">
        <v>1645</v>
      </c>
      <c r="J16" s="55">
        <v>11.843999999999999</v>
      </c>
      <c r="K16" s="6">
        <f t="shared" si="15"/>
        <v>189520.02706359944</v>
      </c>
      <c r="L16" s="42">
        <f t="shared" si="2"/>
        <v>115.20974289580514</v>
      </c>
      <c r="M16" s="51">
        <v>6</v>
      </c>
      <c r="N16" s="12">
        <f t="shared" si="3"/>
        <v>1.808781677879227E-2</v>
      </c>
      <c r="O16" s="54">
        <f>SUM($N$5:N16)</f>
        <v>0.93485781977592097</v>
      </c>
      <c r="P16" s="51" t="str">
        <f t="shared" si="4"/>
        <v>C</v>
      </c>
      <c r="Q16" s="42">
        <f t="shared" si="5"/>
        <v>22.393939393939394</v>
      </c>
      <c r="R16" s="152">
        <f t="shared" si="6"/>
        <v>0.16123636363636365</v>
      </c>
      <c r="S16" s="6">
        <f t="shared" si="7"/>
        <v>2580</v>
      </c>
      <c r="T16" s="51">
        <f t="shared" si="8"/>
        <v>30</v>
      </c>
      <c r="U16" s="51">
        <v>3</v>
      </c>
      <c r="V16" s="51">
        <f t="shared" si="9"/>
        <v>33</v>
      </c>
      <c r="W16" s="42">
        <f t="shared" si="10"/>
        <v>739</v>
      </c>
      <c r="X16" s="42">
        <f t="shared" si="11"/>
        <v>0</v>
      </c>
      <c r="Y16" s="152">
        <f t="shared" si="12"/>
        <v>0</v>
      </c>
      <c r="Z16" s="12">
        <f t="shared" si="13"/>
        <v>2.2259810554803789</v>
      </c>
      <c r="AA16" s="87" t="str">
        <f t="shared" si="14"/>
        <v>VERY HIGH-DON’T ORDER</v>
      </c>
      <c r="AB16" s="164">
        <f t="shared" si="16"/>
        <v>0</v>
      </c>
      <c r="AG16" s="17"/>
      <c r="AH16" s="17"/>
      <c r="AI16" s="17"/>
      <c r="AJ16" s="17"/>
      <c r="AK16" s="17"/>
      <c r="AL16" s="17"/>
      <c r="AM16" s="17"/>
      <c r="AN16" s="16"/>
    </row>
    <row r="17" spans="1:40" ht="15" thickBot="1">
      <c r="A17" s="169" t="s">
        <v>3</v>
      </c>
      <c r="B17" s="168" t="s">
        <v>39</v>
      </c>
      <c r="C17" s="60" t="s">
        <v>450</v>
      </c>
      <c r="D17" s="168" t="s">
        <v>29</v>
      </c>
      <c r="E17" s="60" t="s">
        <v>34</v>
      </c>
      <c r="F17" s="167">
        <v>2.6849999999999996</v>
      </c>
      <c r="G17" s="95">
        <v>59.666666666666671</v>
      </c>
      <c r="H17" s="166">
        <v>37646.666666666664</v>
      </c>
      <c r="I17" s="346">
        <v>231</v>
      </c>
      <c r="J17" s="55">
        <v>10.395</v>
      </c>
      <c r="K17" s="6">
        <f t="shared" si="15"/>
        <v>145749.38547486032</v>
      </c>
      <c r="L17" s="42">
        <f t="shared" si="2"/>
        <v>630.949720670391</v>
      </c>
      <c r="M17" s="51">
        <v>1</v>
      </c>
      <c r="N17" s="12">
        <f t="shared" si="3"/>
        <v>1.3691302450117621E-2</v>
      </c>
      <c r="O17" s="54">
        <f>SUM($N$5:N17)</f>
        <v>0.9485491222260386</v>
      </c>
      <c r="P17" s="51" t="str">
        <f t="shared" si="4"/>
        <v>C</v>
      </c>
      <c r="Q17" s="42">
        <f t="shared" si="5"/>
        <v>2.7121212121212124</v>
      </c>
      <c r="R17" s="152">
        <f t="shared" si="6"/>
        <v>0.12204545454545453</v>
      </c>
      <c r="S17" s="6">
        <f t="shared" si="7"/>
        <v>1711.212121212121</v>
      </c>
      <c r="T17" s="51">
        <f t="shared" si="8"/>
        <v>30</v>
      </c>
      <c r="U17" s="51">
        <v>3</v>
      </c>
      <c r="V17" s="51">
        <f t="shared" si="9"/>
        <v>33</v>
      </c>
      <c r="W17" s="42">
        <f t="shared" si="10"/>
        <v>89.500000000000014</v>
      </c>
      <c r="X17" s="42">
        <f t="shared" si="11"/>
        <v>0</v>
      </c>
      <c r="Y17" s="152">
        <f t="shared" si="12"/>
        <v>0</v>
      </c>
      <c r="Z17" s="12">
        <f t="shared" si="13"/>
        <v>2.5810055865921782</v>
      </c>
      <c r="AA17" s="87" t="str">
        <f t="shared" si="14"/>
        <v>VERY HIGH-DON’T ORDER</v>
      </c>
      <c r="AB17" s="164">
        <f t="shared" si="16"/>
        <v>0</v>
      </c>
      <c r="AG17" s="61" t="s">
        <v>235</v>
      </c>
      <c r="AH17" s="555" t="s">
        <v>234</v>
      </c>
      <c r="AI17" s="555"/>
      <c r="AJ17" s="61" t="s">
        <v>233</v>
      </c>
      <c r="AK17" s="555" t="s">
        <v>232</v>
      </c>
      <c r="AL17" s="555"/>
      <c r="AM17" s="555"/>
      <c r="AN17" s="555"/>
    </row>
    <row r="18" spans="1:40" ht="15" thickBot="1">
      <c r="A18" s="169" t="s">
        <v>3</v>
      </c>
      <c r="B18" s="168" t="s">
        <v>25</v>
      </c>
      <c r="C18" s="60" t="s">
        <v>383</v>
      </c>
      <c r="D18" s="168" t="s">
        <v>26</v>
      </c>
      <c r="E18" s="60" t="s">
        <v>27</v>
      </c>
      <c r="F18" s="167">
        <v>2.6560000000000006</v>
      </c>
      <c r="G18" s="95">
        <v>553.33333333333326</v>
      </c>
      <c r="H18" s="166">
        <v>41531.166666666664</v>
      </c>
      <c r="I18" s="346">
        <v>0</v>
      </c>
      <c r="J18" s="55">
        <v>0</v>
      </c>
      <c r="K18" s="6">
        <f t="shared" si="15"/>
        <v>0</v>
      </c>
      <c r="L18" s="42">
        <f t="shared" si="2"/>
        <v>75.056325301204822</v>
      </c>
      <c r="M18" s="51">
        <v>5</v>
      </c>
      <c r="N18" s="12">
        <f t="shared" si="3"/>
        <v>1.3543426185293264E-2</v>
      </c>
      <c r="O18" s="54">
        <f>SUM($N$5:N18)</f>
        <v>0.96209254841133185</v>
      </c>
      <c r="P18" s="51" t="str">
        <f t="shared" si="4"/>
        <v>C</v>
      </c>
      <c r="Q18" s="42">
        <f t="shared" si="5"/>
        <v>25.151515151515149</v>
      </c>
      <c r="R18" s="152">
        <f t="shared" si="6"/>
        <v>0.12072727272727275</v>
      </c>
      <c r="S18" s="6">
        <f t="shared" si="7"/>
        <v>1887.780303030303</v>
      </c>
      <c r="T18" s="51">
        <f t="shared" si="8"/>
        <v>30</v>
      </c>
      <c r="U18" s="51">
        <v>3</v>
      </c>
      <c r="V18" s="51">
        <f t="shared" si="9"/>
        <v>33</v>
      </c>
      <c r="W18" s="42">
        <f t="shared" si="10"/>
        <v>829.99999999999989</v>
      </c>
      <c r="X18" s="42">
        <f t="shared" si="11"/>
        <v>829.99999999999989</v>
      </c>
      <c r="Y18" s="152">
        <f t="shared" si="12"/>
        <v>3.9840000000000009</v>
      </c>
      <c r="Z18" s="12">
        <f t="shared" si="13"/>
        <v>0</v>
      </c>
      <c r="AA18" s="87" t="str">
        <f t="shared" si="14"/>
        <v>VERY LOW-ORDER URGENTLY</v>
      </c>
      <c r="AB18" s="164">
        <f t="shared" si="16"/>
        <v>62296.749999999993</v>
      </c>
      <c r="AG18" s="25"/>
      <c r="AH18" s="552"/>
      <c r="AI18" s="552"/>
      <c r="AJ18" s="25"/>
      <c r="AK18" s="552"/>
      <c r="AL18" s="552"/>
      <c r="AM18" s="552"/>
      <c r="AN18" s="552"/>
    </row>
    <row r="19" spans="1:40" ht="15" thickBot="1">
      <c r="A19" s="169" t="s">
        <v>3</v>
      </c>
      <c r="B19" s="168" t="s">
        <v>539</v>
      </c>
      <c r="C19" s="60" t="s">
        <v>540</v>
      </c>
      <c r="D19" s="168" t="s">
        <v>26</v>
      </c>
      <c r="E19" s="60" t="s">
        <v>37</v>
      </c>
      <c r="F19" s="167">
        <v>2.5745066666666667</v>
      </c>
      <c r="G19" s="95">
        <v>287.33333333333331</v>
      </c>
      <c r="H19" s="166">
        <v>44536.666666666664</v>
      </c>
      <c r="I19" s="346">
        <v>0</v>
      </c>
      <c r="J19" s="55">
        <v>0</v>
      </c>
      <c r="K19" s="6">
        <f t="shared" si="15"/>
        <v>0</v>
      </c>
      <c r="L19" s="42">
        <f t="shared" si="2"/>
        <v>155</v>
      </c>
      <c r="M19" s="51">
        <v>12</v>
      </c>
      <c r="N19" s="12">
        <f t="shared" si="3"/>
        <v>1.3127876883864987E-2</v>
      </c>
      <c r="O19" s="54">
        <f>SUM($N$5:N19)</f>
        <v>0.97522042529519681</v>
      </c>
      <c r="P19" s="51" t="str">
        <f t="shared" si="4"/>
        <v>C</v>
      </c>
      <c r="Q19" s="42">
        <f t="shared" si="5"/>
        <v>13.060606060606061</v>
      </c>
      <c r="R19" s="152">
        <f t="shared" si="6"/>
        <v>0.11702303030303031</v>
      </c>
      <c r="S19" s="6">
        <f t="shared" si="7"/>
        <v>2024.3939393939393</v>
      </c>
      <c r="T19" s="51">
        <f t="shared" si="8"/>
        <v>30</v>
      </c>
      <c r="U19" s="51">
        <v>3</v>
      </c>
      <c r="V19" s="51">
        <f t="shared" si="9"/>
        <v>33</v>
      </c>
      <c r="W19" s="42">
        <f t="shared" si="10"/>
        <v>431</v>
      </c>
      <c r="X19" s="42">
        <f t="shared" si="11"/>
        <v>431</v>
      </c>
      <c r="Y19" s="152">
        <f t="shared" si="12"/>
        <v>3.8617600000000003</v>
      </c>
      <c r="Z19" s="12">
        <f t="shared" si="13"/>
        <v>0</v>
      </c>
      <c r="AA19" s="87" t="str">
        <f t="shared" si="14"/>
        <v>VERY LOW-ORDER URGENTLY</v>
      </c>
      <c r="AB19" s="164">
        <f t="shared" si="16"/>
        <v>66805</v>
      </c>
    </row>
    <row r="20" spans="1:40" ht="15" thickBot="1">
      <c r="A20" s="169" t="s">
        <v>3</v>
      </c>
      <c r="B20" s="168" t="s">
        <v>98</v>
      </c>
      <c r="C20" s="60" t="s">
        <v>389</v>
      </c>
      <c r="D20" s="168" t="s">
        <v>52</v>
      </c>
      <c r="E20" s="60" t="s">
        <v>24</v>
      </c>
      <c r="F20" s="167">
        <v>1.9123200000000085</v>
      </c>
      <c r="G20" s="95">
        <v>125.33333333333333</v>
      </c>
      <c r="H20" s="166">
        <v>74337.333333333299</v>
      </c>
      <c r="I20" s="346">
        <v>0</v>
      </c>
      <c r="J20" s="55">
        <v>0</v>
      </c>
      <c r="K20" s="6">
        <f t="shared" si="15"/>
        <v>0</v>
      </c>
      <c r="L20" s="42">
        <f t="shared" si="2"/>
        <v>593.11702127659555</v>
      </c>
      <c r="M20" s="51">
        <v>4</v>
      </c>
      <c r="N20" s="12">
        <f t="shared" si="3"/>
        <v>9.7512668534111904E-3</v>
      </c>
      <c r="O20" s="54">
        <f>SUM($N$5:N20)</f>
        <v>0.98497169214860802</v>
      </c>
      <c r="P20" s="51" t="str">
        <f t="shared" si="4"/>
        <v>C</v>
      </c>
      <c r="Q20" s="42">
        <f t="shared" si="5"/>
        <v>5.6969696969696964</v>
      </c>
      <c r="R20" s="152">
        <f t="shared" si="6"/>
        <v>8.6923636363636744E-2</v>
      </c>
      <c r="S20" s="6">
        <f t="shared" si="7"/>
        <v>3378.9696969696956</v>
      </c>
      <c r="T20" s="51">
        <f t="shared" si="8"/>
        <v>30</v>
      </c>
      <c r="U20" s="51">
        <v>3</v>
      </c>
      <c r="V20" s="51">
        <f t="shared" si="9"/>
        <v>33</v>
      </c>
      <c r="W20" s="42">
        <f t="shared" si="10"/>
        <v>187.99999999999997</v>
      </c>
      <c r="X20" s="42">
        <f t="shared" si="11"/>
        <v>187.99999999999997</v>
      </c>
      <c r="Y20" s="152">
        <f t="shared" si="12"/>
        <v>2.8684800000000128</v>
      </c>
      <c r="Z20" s="12">
        <f t="shared" si="13"/>
        <v>0</v>
      </c>
      <c r="AA20" s="87" t="str">
        <f t="shared" si="14"/>
        <v>VERY LOW-ORDER URGENTLY</v>
      </c>
      <c r="AB20" s="164">
        <f t="shared" si="16"/>
        <v>111505.99999999994</v>
      </c>
      <c r="AG20" s="352" t="s">
        <v>21</v>
      </c>
      <c r="AH20" s="341" t="s">
        <v>305</v>
      </c>
    </row>
    <row r="21" spans="1:40" ht="15" thickBot="1">
      <c r="A21" s="169" t="s">
        <v>3</v>
      </c>
      <c r="B21" s="168" t="s">
        <v>40</v>
      </c>
      <c r="C21" s="60" t="s">
        <v>433</v>
      </c>
      <c r="D21" s="168" t="s">
        <v>26</v>
      </c>
      <c r="E21" s="60" t="s">
        <v>27</v>
      </c>
      <c r="F21" s="167">
        <v>1.6640000000000004</v>
      </c>
      <c r="G21" s="95">
        <v>266.66666666666669</v>
      </c>
      <c r="H21" s="166">
        <v>11200</v>
      </c>
      <c r="I21" s="346">
        <v>2</v>
      </c>
      <c r="J21" s="55">
        <v>1.248E-2</v>
      </c>
      <c r="K21" s="6">
        <f t="shared" si="15"/>
        <v>84</v>
      </c>
      <c r="L21" s="42">
        <f t="shared" si="2"/>
        <v>42</v>
      </c>
      <c r="M21" s="51">
        <v>12</v>
      </c>
      <c r="N21" s="12">
        <f t="shared" si="3"/>
        <v>8.4850380919909603E-3</v>
      </c>
      <c r="O21" s="54">
        <f>SUM($N$5:N21)</f>
        <v>0.993456730240599</v>
      </c>
      <c r="P21" s="51" t="str">
        <f t="shared" si="4"/>
        <v>C</v>
      </c>
      <c r="Q21" s="42">
        <f t="shared" si="5"/>
        <v>12.121212121212123</v>
      </c>
      <c r="R21" s="152">
        <f t="shared" si="6"/>
        <v>7.5636363636363654E-2</v>
      </c>
      <c r="S21" s="6">
        <f t="shared" si="7"/>
        <v>509.09090909090907</v>
      </c>
      <c r="T21" s="51">
        <f t="shared" si="8"/>
        <v>30</v>
      </c>
      <c r="U21" s="51">
        <v>3</v>
      </c>
      <c r="V21" s="51">
        <f t="shared" si="9"/>
        <v>33</v>
      </c>
      <c r="W21" s="42">
        <f t="shared" si="10"/>
        <v>400.00000000000006</v>
      </c>
      <c r="X21" s="42">
        <f t="shared" si="11"/>
        <v>398.00000000000006</v>
      </c>
      <c r="Y21" s="152">
        <f t="shared" si="12"/>
        <v>2.4835200000000008</v>
      </c>
      <c r="Z21" s="12">
        <f t="shared" si="13"/>
        <v>4.9999999999999992E-3</v>
      </c>
      <c r="AA21" s="87" t="str">
        <f t="shared" si="14"/>
        <v>VERY LOW-ORDER URGENTLY</v>
      </c>
      <c r="AB21" s="164">
        <f t="shared" si="16"/>
        <v>16716.000000000004</v>
      </c>
    </row>
    <row r="22" spans="1:40">
      <c r="A22" s="169" t="s">
        <v>3</v>
      </c>
      <c r="B22" s="168" t="s">
        <v>36</v>
      </c>
      <c r="C22" s="60" t="s">
        <v>419</v>
      </c>
      <c r="D22" s="168" t="s">
        <v>26</v>
      </c>
      <c r="E22" s="60" t="s">
        <v>37</v>
      </c>
      <c r="F22" s="167">
        <v>1.2832000000000001</v>
      </c>
      <c r="G22" s="95">
        <v>133.66666666666666</v>
      </c>
      <c r="H22" s="166">
        <v>9696</v>
      </c>
      <c r="I22" s="346">
        <v>0</v>
      </c>
      <c r="J22" s="55">
        <v>0</v>
      </c>
      <c r="K22" s="6">
        <f t="shared" si="15"/>
        <v>0</v>
      </c>
      <c r="L22" s="42">
        <f t="shared" si="2"/>
        <v>72.538653366583546</v>
      </c>
      <c r="M22" s="51">
        <v>5</v>
      </c>
      <c r="N22" s="12">
        <f t="shared" si="3"/>
        <v>6.5432697594007211E-3</v>
      </c>
      <c r="O22" s="54">
        <f>SUM($N$5:N22)</f>
        <v>0.99999999999999967</v>
      </c>
      <c r="P22" s="51" t="str">
        <f t="shared" si="4"/>
        <v>C</v>
      </c>
      <c r="Q22" s="42">
        <f t="shared" si="5"/>
        <v>6.0757575757575752</v>
      </c>
      <c r="R22" s="152">
        <f t="shared" si="6"/>
        <v>5.8327272727272735E-2</v>
      </c>
      <c r="S22" s="6">
        <f t="shared" si="7"/>
        <v>440.72727272727275</v>
      </c>
      <c r="T22" s="51">
        <f t="shared" si="8"/>
        <v>30</v>
      </c>
      <c r="U22" s="51">
        <v>3</v>
      </c>
      <c r="V22" s="51">
        <f t="shared" si="9"/>
        <v>33</v>
      </c>
      <c r="W22" s="42">
        <f t="shared" si="10"/>
        <v>200.49999999999997</v>
      </c>
      <c r="X22" s="42">
        <f t="shared" si="11"/>
        <v>200.49999999999997</v>
      </c>
      <c r="Y22" s="152">
        <f t="shared" si="12"/>
        <v>1.9248000000000001</v>
      </c>
      <c r="Z22" s="12">
        <f t="shared" si="13"/>
        <v>0</v>
      </c>
      <c r="AA22" s="453" t="str">
        <f t="shared" si="14"/>
        <v>VERY LOW-ORDER URGENTLY</v>
      </c>
      <c r="AB22" s="164">
        <f t="shared" si="16"/>
        <v>14543.999999999998</v>
      </c>
      <c r="AG22"/>
      <c r="AH22"/>
      <c r="AI22"/>
      <c r="AJ22" s="352" t="s">
        <v>294</v>
      </c>
      <c r="AK22"/>
      <c r="AL22"/>
      <c r="AM22"/>
    </row>
    <row r="23" spans="1:40" ht="43.5">
      <c r="A23" s="168"/>
      <c r="B23" s="168"/>
      <c r="C23" s="60"/>
      <c r="D23" s="168"/>
      <c r="E23" s="60"/>
      <c r="F23" s="367"/>
      <c r="G23" s="357"/>
      <c r="H23" s="166"/>
      <c r="I23" s="346"/>
      <c r="J23" s="55"/>
      <c r="K23" s="344"/>
      <c r="L23" s="346"/>
      <c r="M23" s="349"/>
      <c r="N23" s="12"/>
      <c r="O23" s="350"/>
      <c r="P23" s="349"/>
      <c r="Q23" s="346"/>
      <c r="R23" s="152"/>
      <c r="S23" s="344"/>
      <c r="T23" s="349"/>
      <c r="U23" s="349"/>
      <c r="V23" s="349"/>
      <c r="W23" s="346"/>
      <c r="X23" s="346"/>
      <c r="Y23" s="152"/>
      <c r="Z23" s="12"/>
      <c r="AA23" s="60"/>
      <c r="AB23" s="456"/>
      <c r="AG23" s="352" t="s">
        <v>11</v>
      </c>
      <c r="AH23" s="352" t="s">
        <v>9</v>
      </c>
      <c r="AI23" s="352" t="s">
        <v>10</v>
      </c>
      <c r="AJ23" s="81" t="s">
        <v>266</v>
      </c>
      <c r="AK23" s="81" t="s">
        <v>267</v>
      </c>
      <c r="AL23" s="315" t="s">
        <v>269</v>
      </c>
      <c r="AM23" s="81" t="s">
        <v>268</v>
      </c>
    </row>
    <row r="24" spans="1:40">
      <c r="A24" s="168"/>
      <c r="B24" s="168"/>
      <c r="C24" s="60"/>
      <c r="D24" s="168"/>
      <c r="E24" s="60"/>
      <c r="F24" s="367"/>
      <c r="G24" s="357"/>
      <c r="H24" s="166"/>
      <c r="I24" s="346"/>
      <c r="J24" s="55"/>
      <c r="K24" s="344"/>
      <c r="L24" s="346"/>
      <c r="M24" s="349"/>
      <c r="N24" s="12"/>
      <c r="O24" s="350"/>
      <c r="P24" s="349"/>
      <c r="Q24" s="346"/>
      <c r="R24" s="152"/>
      <c r="S24" s="344"/>
      <c r="T24" s="349"/>
      <c r="U24" s="349"/>
      <c r="V24" s="349"/>
      <c r="W24" s="346"/>
      <c r="X24" s="346"/>
      <c r="Y24" s="152"/>
      <c r="Z24" s="12"/>
      <c r="AA24" s="60"/>
      <c r="AB24" s="456"/>
      <c r="AG24" s="341" t="s">
        <v>23</v>
      </c>
      <c r="AH24" s="341" t="s">
        <v>77</v>
      </c>
      <c r="AI24" s="341" t="s">
        <v>388</v>
      </c>
      <c r="AJ24" s="373">
        <v>9.7065000000000019</v>
      </c>
      <c r="AK24" s="372">
        <v>1078.5</v>
      </c>
      <c r="AL24" s="373">
        <v>332.35722964763062</v>
      </c>
      <c r="AM24" s="353">
        <v>358447.27217496961</v>
      </c>
    </row>
    <row r="25" spans="1:40">
      <c r="A25" s="168"/>
      <c r="B25" s="168"/>
      <c r="C25" s="60"/>
      <c r="D25" s="168"/>
      <c r="E25" s="60"/>
      <c r="F25" s="367"/>
      <c r="G25" s="357"/>
      <c r="H25" s="166"/>
      <c r="I25" s="346"/>
      <c r="J25" s="55"/>
      <c r="K25" s="344"/>
      <c r="L25" s="346"/>
      <c r="M25" s="349"/>
      <c r="N25" s="12"/>
      <c r="O25" s="350"/>
      <c r="P25" s="349"/>
      <c r="Q25" s="346"/>
      <c r="R25" s="152"/>
      <c r="S25" s="344"/>
      <c r="T25" s="349"/>
      <c r="U25" s="349"/>
      <c r="V25" s="349"/>
      <c r="W25" s="346"/>
      <c r="X25" s="346"/>
      <c r="Y25" s="152"/>
      <c r="Z25" s="12"/>
      <c r="AA25" s="60"/>
      <c r="AB25" s="456"/>
      <c r="AG25"/>
      <c r="AH25" s="341" t="s">
        <v>32</v>
      </c>
      <c r="AI25" s="341" t="s">
        <v>370</v>
      </c>
      <c r="AJ25" s="373">
        <v>7.1545807167746753</v>
      </c>
      <c r="AK25" s="372">
        <v>420.21212121212147</v>
      </c>
      <c r="AL25" s="373">
        <v>686.21185302734375</v>
      </c>
      <c r="AM25" s="353">
        <v>288354.53836152068</v>
      </c>
    </row>
    <row r="26" spans="1:40">
      <c r="A26" s="168"/>
      <c r="B26" s="168"/>
      <c r="C26" s="60"/>
      <c r="D26" s="168"/>
      <c r="E26" s="60"/>
      <c r="F26" s="367"/>
      <c r="G26" s="357"/>
      <c r="H26" s="166"/>
      <c r="I26" s="346"/>
      <c r="J26" s="55"/>
      <c r="K26" s="344"/>
      <c r="L26" s="346"/>
      <c r="M26" s="349"/>
      <c r="N26" s="12"/>
      <c r="O26" s="350"/>
      <c r="P26" s="349"/>
      <c r="Q26" s="346"/>
      <c r="R26" s="152"/>
      <c r="S26" s="344"/>
      <c r="T26" s="349"/>
      <c r="U26" s="349"/>
      <c r="V26" s="349"/>
      <c r="W26" s="346"/>
      <c r="X26" s="346"/>
      <c r="Y26" s="152"/>
      <c r="Z26" s="12"/>
      <c r="AA26" s="60"/>
      <c r="AB26" s="456"/>
      <c r="AG26"/>
      <c r="AH26" s="341" t="s">
        <v>22</v>
      </c>
      <c r="AI26" s="341" t="s">
        <v>386</v>
      </c>
      <c r="AJ26" s="373">
        <v>11.836287467923436</v>
      </c>
      <c r="AK26" s="372">
        <v>1111.2272727272725</v>
      </c>
      <c r="AL26" s="373">
        <v>404.62649275362287</v>
      </c>
      <c r="AM26" s="353">
        <v>449631.99401580985</v>
      </c>
    </row>
    <row r="27" spans="1:40">
      <c r="A27" s="168"/>
      <c r="B27" s="168"/>
      <c r="C27" s="60"/>
      <c r="D27" s="168"/>
      <c r="E27" s="60"/>
      <c r="F27" s="367"/>
      <c r="G27" s="357"/>
      <c r="H27" s="166"/>
      <c r="I27" s="346"/>
      <c r="J27" s="55"/>
      <c r="K27" s="344"/>
      <c r="L27" s="346"/>
      <c r="M27" s="349"/>
      <c r="N27" s="12"/>
      <c r="O27" s="350"/>
      <c r="P27" s="349"/>
      <c r="Q27" s="346"/>
      <c r="R27" s="152"/>
      <c r="S27" s="344"/>
      <c r="T27" s="349"/>
      <c r="U27" s="349"/>
      <c r="V27" s="349"/>
      <c r="W27" s="346"/>
      <c r="X27" s="346"/>
      <c r="Y27" s="152"/>
      <c r="Z27" s="12"/>
      <c r="AA27" s="60"/>
      <c r="AB27" s="456"/>
      <c r="AG27"/>
      <c r="AH27" s="341" t="s">
        <v>43</v>
      </c>
      <c r="AI27" s="341" t="s">
        <v>385</v>
      </c>
      <c r="AJ27" s="373">
        <v>3.938511137657418</v>
      </c>
      <c r="AK27" s="372">
        <v>421.71212121212125</v>
      </c>
      <c r="AL27" s="373">
        <v>360.89895635673622</v>
      </c>
      <c r="AM27" s="353">
        <v>152195.46442844</v>
      </c>
    </row>
    <row r="28" spans="1:40">
      <c r="A28" s="168"/>
      <c r="B28" s="168"/>
      <c r="C28" s="60"/>
      <c r="D28" s="168"/>
      <c r="E28" s="60"/>
      <c r="F28" s="367"/>
      <c r="G28" s="357"/>
      <c r="H28" s="166"/>
      <c r="I28" s="346"/>
      <c r="J28" s="55"/>
      <c r="K28" s="344"/>
      <c r="L28" s="346"/>
      <c r="M28" s="349"/>
      <c r="N28" s="12"/>
      <c r="O28" s="350"/>
      <c r="P28" s="349"/>
      <c r="Q28" s="346"/>
      <c r="R28" s="152"/>
      <c r="S28" s="344"/>
      <c r="T28" s="349"/>
      <c r="U28" s="349"/>
      <c r="V28" s="349"/>
      <c r="W28" s="346"/>
      <c r="X28" s="346"/>
      <c r="Y28" s="152"/>
      <c r="Z28" s="12"/>
      <c r="AA28" s="60"/>
      <c r="AB28" s="456"/>
      <c r="AG28"/>
      <c r="AH28" s="341" t="s">
        <v>59</v>
      </c>
      <c r="AI28" s="341" t="s">
        <v>397</v>
      </c>
      <c r="AJ28" s="373">
        <v>5.3058870588235152</v>
      </c>
      <c r="AK28" s="372">
        <v>491.5</v>
      </c>
      <c r="AL28" s="373">
        <v>495.93663035584586</v>
      </c>
      <c r="AM28" s="353">
        <v>243752.85381989824</v>
      </c>
    </row>
    <row r="29" spans="1:40">
      <c r="AG29"/>
      <c r="AH29" s="341" t="s">
        <v>97</v>
      </c>
      <c r="AI29" s="341" t="s">
        <v>369</v>
      </c>
      <c r="AJ29" s="373">
        <v>18.400227272727285</v>
      </c>
      <c r="AK29" s="372">
        <v>817.78787878787875</v>
      </c>
      <c r="AL29" s="373">
        <v>720.84037648866706</v>
      </c>
      <c r="AM29" s="353">
        <v>589494.52243332297</v>
      </c>
    </row>
    <row r="30" spans="1:40">
      <c r="AG30" s="341" t="s">
        <v>228</v>
      </c>
      <c r="AH30" s="341"/>
      <c r="AI30" s="341"/>
      <c r="AJ30" s="373">
        <v>56.341993653906336</v>
      </c>
      <c r="AK30" s="372">
        <v>4340.939393939394</v>
      </c>
      <c r="AL30" s="373">
        <v>3000.8715386298463</v>
      </c>
      <c r="AM30" s="353">
        <v>2081876.6452339613</v>
      </c>
    </row>
    <row r="31" spans="1:40">
      <c r="AG31" s="341" t="s">
        <v>29</v>
      </c>
      <c r="AH31" s="341" t="s">
        <v>35</v>
      </c>
      <c r="AI31" s="341" t="s">
        <v>375</v>
      </c>
      <c r="AJ31" s="373">
        <v>7.0125000000000011</v>
      </c>
      <c r="AK31" s="372">
        <v>280.50000000000006</v>
      </c>
      <c r="AL31" s="373">
        <v>338.05324459234606</v>
      </c>
      <c r="AM31" s="353">
        <v>94823.935108153091</v>
      </c>
    </row>
    <row r="32" spans="1:40">
      <c r="AG32"/>
      <c r="AH32" s="341" t="s">
        <v>31</v>
      </c>
      <c r="AI32" s="341" t="s">
        <v>380</v>
      </c>
      <c r="AJ32" s="373">
        <v>5.9500000000000011</v>
      </c>
      <c r="AK32" s="372">
        <v>119</v>
      </c>
      <c r="AL32" s="373">
        <v>486.89075630252103</v>
      </c>
      <c r="AM32" s="353">
        <v>57940</v>
      </c>
    </row>
    <row r="33" spans="33:39">
      <c r="AG33" s="341" t="s">
        <v>225</v>
      </c>
      <c r="AH33" s="341"/>
      <c r="AI33" s="341"/>
      <c r="AJ33" s="373">
        <v>12.962500000000002</v>
      </c>
      <c r="AK33" s="372">
        <v>399.50000000000006</v>
      </c>
      <c r="AL33" s="373">
        <v>824.94400089486703</v>
      </c>
      <c r="AM33" s="353">
        <v>152763.93510815309</v>
      </c>
    </row>
    <row r="34" spans="33:39">
      <c r="AG34" s="341" t="s">
        <v>52</v>
      </c>
      <c r="AH34" s="341" t="s">
        <v>98</v>
      </c>
      <c r="AI34" s="341" t="s">
        <v>389</v>
      </c>
      <c r="AJ34" s="373">
        <v>2.8684800000000128</v>
      </c>
      <c r="AK34" s="372">
        <v>187.99999999999997</v>
      </c>
      <c r="AL34" s="373">
        <v>593.11702127659555</v>
      </c>
      <c r="AM34" s="353">
        <v>111505.99999999994</v>
      </c>
    </row>
    <row r="35" spans="33:39">
      <c r="AG35" s="341" t="s">
        <v>222</v>
      </c>
      <c r="AH35" s="341"/>
      <c r="AI35" s="341"/>
      <c r="AJ35" s="373">
        <v>2.8684800000000128</v>
      </c>
      <c r="AK35" s="372">
        <v>187.99999999999997</v>
      </c>
      <c r="AL35" s="373">
        <v>593.11702127659555</v>
      </c>
      <c r="AM35" s="353">
        <v>111505.99999999994</v>
      </c>
    </row>
    <row r="36" spans="33:39">
      <c r="AG36" s="341" t="s">
        <v>26</v>
      </c>
      <c r="AH36" s="341" t="s">
        <v>25</v>
      </c>
      <c r="AI36" s="341" t="s">
        <v>383</v>
      </c>
      <c r="AJ36" s="373">
        <v>3.9840000000000009</v>
      </c>
      <c r="AK36" s="372">
        <v>829.99999999999989</v>
      </c>
      <c r="AL36" s="373">
        <v>75.056325301204822</v>
      </c>
      <c r="AM36" s="353">
        <v>62296.749999999993</v>
      </c>
    </row>
    <row r="37" spans="33:39">
      <c r="AG37"/>
      <c r="AH37" s="341" t="s">
        <v>539</v>
      </c>
      <c r="AI37" s="341" t="s">
        <v>540</v>
      </c>
      <c r="AJ37" s="373">
        <v>3.8617600000000003</v>
      </c>
      <c r="AK37" s="372">
        <v>431</v>
      </c>
      <c r="AL37" s="373">
        <v>155</v>
      </c>
      <c r="AM37" s="353">
        <v>66805</v>
      </c>
    </row>
    <row r="38" spans="33:39">
      <c r="AG38"/>
      <c r="AH38" s="341" t="s">
        <v>40</v>
      </c>
      <c r="AI38" s="341" t="s">
        <v>433</v>
      </c>
      <c r="AJ38" s="373">
        <v>2.4835200000000008</v>
      </c>
      <c r="AK38" s="372">
        <v>398.00000000000006</v>
      </c>
      <c r="AL38" s="373">
        <v>42</v>
      </c>
      <c r="AM38" s="353">
        <v>16716.000000000004</v>
      </c>
    </row>
    <row r="39" spans="33:39">
      <c r="AG39"/>
      <c r="AH39" s="341" t="s">
        <v>36</v>
      </c>
      <c r="AI39" s="341" t="s">
        <v>419</v>
      </c>
      <c r="AJ39" s="373">
        <v>1.9248000000000001</v>
      </c>
      <c r="AK39" s="372">
        <v>200.49999999999997</v>
      </c>
      <c r="AL39" s="373">
        <v>72.538653366583546</v>
      </c>
      <c r="AM39" s="353">
        <v>14543.999999999998</v>
      </c>
    </row>
    <row r="40" spans="33:39">
      <c r="AG40" s="341" t="s">
        <v>224</v>
      </c>
      <c r="AH40" s="341"/>
      <c r="AI40" s="341"/>
      <c r="AJ40" s="373">
        <v>12.254080000000002</v>
      </c>
      <c r="AK40" s="372">
        <v>1859.5</v>
      </c>
      <c r="AL40" s="373">
        <v>344.59497866778838</v>
      </c>
      <c r="AM40" s="353">
        <v>160361.75</v>
      </c>
    </row>
    <row r="41" spans="33:39">
      <c r="AG41" s="341" t="s">
        <v>221</v>
      </c>
      <c r="AH41"/>
      <c r="AI41"/>
      <c r="AJ41" s="373">
        <v>84.427053653906356</v>
      </c>
      <c r="AK41" s="372">
        <v>6787.939393939394</v>
      </c>
      <c r="AL41" s="373">
        <v>4763.5275394690971</v>
      </c>
      <c r="AM41" s="353">
        <v>2506508.3303421144</v>
      </c>
    </row>
    <row r="42" spans="33:39">
      <c r="AG42"/>
      <c r="AH42"/>
      <c r="AI42"/>
      <c r="AJ42"/>
      <c r="AK42"/>
      <c r="AL42"/>
      <c r="AM42"/>
    </row>
    <row r="43" spans="33:39">
      <c r="AG43"/>
      <c r="AH43"/>
      <c r="AI43"/>
      <c r="AJ43"/>
      <c r="AK43"/>
      <c r="AL43"/>
      <c r="AM43"/>
    </row>
    <row r="44" spans="33:39">
      <c r="AG44"/>
      <c r="AH44"/>
      <c r="AI44"/>
      <c r="AJ44"/>
      <c r="AK44"/>
      <c r="AL44"/>
      <c r="AM44"/>
    </row>
    <row r="45" spans="33:39">
      <c r="AG45"/>
      <c r="AH45"/>
      <c r="AI45"/>
      <c r="AJ45"/>
      <c r="AK45"/>
      <c r="AL45"/>
      <c r="AM45"/>
    </row>
    <row r="46" spans="33:39">
      <c r="AG46"/>
      <c r="AH46"/>
      <c r="AI46"/>
      <c r="AJ46"/>
      <c r="AK46"/>
      <c r="AL46"/>
      <c r="AM46"/>
    </row>
    <row r="47" spans="33:39">
      <c r="AG47"/>
      <c r="AH47"/>
      <c r="AI47"/>
      <c r="AJ47"/>
      <c r="AK47"/>
      <c r="AL47"/>
      <c r="AM47"/>
    </row>
    <row r="48" spans="33:39">
      <c r="AG48"/>
      <c r="AH48"/>
      <c r="AI48"/>
      <c r="AJ48"/>
      <c r="AK48"/>
      <c r="AL48"/>
      <c r="AM48"/>
    </row>
    <row r="49" spans="33:39">
      <c r="AG49"/>
      <c r="AH49"/>
      <c r="AI49"/>
      <c r="AJ49"/>
      <c r="AK49"/>
      <c r="AL49"/>
      <c r="AM49"/>
    </row>
    <row r="50" spans="33:39">
      <c r="AG50"/>
      <c r="AH50"/>
      <c r="AI50"/>
      <c r="AJ50"/>
      <c r="AK50"/>
      <c r="AL50"/>
      <c r="AM50"/>
    </row>
    <row r="51" spans="33:39">
      <c r="AG51"/>
      <c r="AH51"/>
      <c r="AI51"/>
      <c r="AJ51"/>
      <c r="AK51"/>
      <c r="AL51"/>
      <c r="AM51"/>
    </row>
    <row r="52" spans="33:39">
      <c r="AG52"/>
      <c r="AH52"/>
      <c r="AI52"/>
      <c r="AJ52"/>
      <c r="AK52"/>
      <c r="AL52"/>
      <c r="AM52"/>
    </row>
  </sheetData>
  <mergeCells count="23">
    <mergeCell ref="AG3:AI4"/>
    <mergeCell ref="AK3:AM4"/>
    <mergeCell ref="AH5:AI5"/>
    <mergeCell ref="AL5:AM5"/>
    <mergeCell ref="AH6:AI6"/>
    <mergeCell ref="AL6:AM6"/>
    <mergeCell ref="AH7:AI7"/>
    <mergeCell ref="AH8:AI8"/>
    <mergeCell ref="AK10:AN10"/>
    <mergeCell ref="AH11:AI11"/>
    <mergeCell ref="AL11:AN11"/>
    <mergeCell ref="AH12:AI12"/>
    <mergeCell ref="AL12:AN12"/>
    <mergeCell ref="AH17:AI17"/>
    <mergeCell ref="AK17:AN17"/>
    <mergeCell ref="AH18:AI18"/>
    <mergeCell ref="AK18:AN18"/>
    <mergeCell ref="AH13:AI13"/>
    <mergeCell ref="AL13:AN13"/>
    <mergeCell ref="AH14:AI14"/>
    <mergeCell ref="AL14:AN14"/>
    <mergeCell ref="AH15:AI15"/>
    <mergeCell ref="AL15:AN15"/>
  </mergeCells>
  <conditionalFormatting sqref="AA5:AA28">
    <cfRule type="containsText" dxfId="455" priority="1" operator="containsText" text="LOW MAY- ORDER">
      <formula>NOT(ISERROR(SEARCH("LOW MAY- ORDER",AA5)))</formula>
    </cfRule>
    <cfRule type="containsText" dxfId="454" priority="2" operator="containsText" text="HIGH">
      <formula>NOT(ISERROR(SEARCH("HIGH",AA5)))</formula>
    </cfRule>
    <cfRule type="containsText" dxfId="453" priority="3" operator="containsText" text="HIGH">
      <formula>NOT(ISERROR(SEARCH("HIGH",AA5)))</formula>
    </cfRule>
    <cfRule type="containsText" dxfId="452"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A3456-585C-44EF-A0F6-DFB21FC525F5}">
  <sheetPr codeName="Sheet6">
    <tabColor theme="9" tint="-0.499984740745262"/>
  </sheetPr>
  <dimension ref="A1:AM52"/>
  <sheetViews>
    <sheetView showGridLines="0" topLeftCell="F1" workbookViewId="0">
      <selection activeCell="I5" sqref="I5"/>
    </sheetView>
  </sheetViews>
  <sheetFormatPr defaultColWidth="8.90625" defaultRowHeight="14.5"/>
  <cols>
    <col min="1" max="1" width="17.6328125" style="14" customWidth="1"/>
    <col min="2" max="2" width="8.90625" style="14"/>
    <col min="3" max="3" width="30.1796875" style="14" customWidth="1"/>
    <col min="4" max="4" width="15.1796875" style="14" customWidth="1"/>
    <col min="5" max="6" width="8.90625" style="14"/>
    <col min="7" max="7" width="11.90625" style="14" customWidth="1"/>
    <col min="8" max="8" width="12.54296875" style="14" customWidth="1"/>
    <col min="9" max="10" width="8.90625" style="14"/>
    <col min="11" max="11" width="10.36328125" style="14" customWidth="1"/>
    <col min="12" max="12" width="8.90625" style="14"/>
    <col min="13" max="13" width="10.81640625" style="14" customWidth="1"/>
    <col min="14" max="14" width="12.453125" style="14" customWidth="1"/>
    <col min="15" max="18" width="8.90625" style="14"/>
    <col min="19" max="19" width="10.08984375" style="14" bestFit="1" customWidth="1"/>
    <col min="20" max="25" width="8.90625" style="14"/>
    <col min="26" max="26" width="16.453125" style="14" customWidth="1"/>
    <col min="27" max="27" width="27.90625" style="14" customWidth="1"/>
    <col min="28" max="31" width="8.90625" style="14"/>
    <col min="32" max="32" width="15.6328125" style="14" bestFit="1" customWidth="1"/>
    <col min="33" max="33" width="14.6328125" style="14" bestFit="1" customWidth="1"/>
    <col min="34" max="34" width="24.26953125" style="14" bestFit="1" customWidth="1"/>
    <col min="35" max="35" width="12.90625" style="14" bestFit="1" customWidth="1"/>
    <col min="36" max="36" width="15.6328125" style="14" bestFit="1" customWidth="1"/>
    <col min="37" max="37" width="9.1796875" style="14" bestFit="1" customWidth="1"/>
    <col min="38" max="38" width="12.7265625" style="14" bestFit="1" customWidth="1"/>
    <col min="39" max="39" width="8.90625" style="14" hidden="1" customWidth="1"/>
    <col min="40" max="16384" width="8.90625" style="14"/>
  </cols>
  <sheetData>
    <row r="1" spans="1:39" ht="32.5" thickBot="1">
      <c r="F1" s="174">
        <f>SUM(F5:F32)</f>
        <v>109.74932333333344</v>
      </c>
      <c r="G1" s="175">
        <f t="shared" ref="G1:Y1" si="0">SUM(G5:G32)</f>
        <v>6958.666666666667</v>
      </c>
      <c r="H1" s="175">
        <f t="shared" si="0"/>
        <v>2921490.1233333335</v>
      </c>
      <c r="I1" s="175">
        <f t="shared" si="0"/>
        <v>9808</v>
      </c>
      <c r="J1" s="175">
        <f t="shared" si="0"/>
        <v>136.41282000000001</v>
      </c>
      <c r="K1" s="175">
        <f t="shared" si="0"/>
        <v>4789191.5806226972</v>
      </c>
      <c r="L1" s="175">
        <f t="shared" si="0"/>
        <v>8306.1048391182358</v>
      </c>
      <c r="M1" s="175">
        <f t="shared" si="0"/>
        <v>193</v>
      </c>
      <c r="N1" s="175"/>
      <c r="O1" s="175"/>
      <c r="P1" s="175"/>
      <c r="Q1" s="175">
        <f t="shared" si="0"/>
        <v>316.30303030303025</v>
      </c>
      <c r="R1" s="175">
        <f t="shared" si="0"/>
        <v>4.988605606060613</v>
      </c>
      <c r="S1" s="175">
        <f t="shared" si="0"/>
        <v>132795.00560606059</v>
      </c>
      <c r="T1" s="175">
        <f t="shared" si="0"/>
        <v>596</v>
      </c>
      <c r="U1" s="175">
        <f t="shared" si="0"/>
        <v>69</v>
      </c>
      <c r="V1" s="175">
        <f t="shared" si="0"/>
        <v>665</v>
      </c>
      <c r="W1" s="175">
        <f t="shared" si="0"/>
        <v>6840.469696969697</v>
      </c>
      <c r="X1" s="175">
        <f t="shared" si="0"/>
        <v>2980.4848484848485</v>
      </c>
      <c r="Y1" s="176">
        <f t="shared" si="0"/>
        <v>43.753859192224724</v>
      </c>
      <c r="AF1" s="558" t="s">
        <v>265</v>
      </c>
      <c r="AG1" s="558"/>
      <c r="AH1" s="558"/>
      <c r="AI1" s="65"/>
      <c r="AJ1" s="548" t="s">
        <v>264</v>
      </c>
      <c r="AK1" s="548"/>
      <c r="AL1" s="548"/>
      <c r="AM1" s="65"/>
    </row>
    <row r="2" spans="1:39" ht="32">
      <c r="AF2" s="558"/>
      <c r="AG2" s="558"/>
      <c r="AH2" s="558"/>
      <c r="AI2" s="65"/>
      <c r="AJ2" s="548"/>
      <c r="AK2" s="548"/>
      <c r="AL2" s="548"/>
      <c r="AM2" s="65"/>
    </row>
    <row r="3" spans="1:39" ht="24" customHeight="1" thickBot="1">
      <c r="AF3" s="63" t="s">
        <v>249</v>
      </c>
      <c r="AG3" s="553"/>
      <c r="AH3" s="553"/>
      <c r="AJ3" s="25" t="s">
        <v>248</v>
      </c>
      <c r="AK3" s="543">
        <f ca="1">NOW()</f>
        <v>44990.660007407409</v>
      </c>
      <c r="AL3" s="544"/>
    </row>
    <row r="4" spans="1:39" ht="33.65" customHeight="1" thickBot="1">
      <c r="A4" s="75" t="s">
        <v>0</v>
      </c>
      <c r="B4" s="156" t="s">
        <v>9</v>
      </c>
      <c r="C4" s="71" t="s">
        <v>10</v>
      </c>
      <c r="D4" s="117" t="s">
        <v>11</v>
      </c>
      <c r="E4" s="117" t="s">
        <v>12</v>
      </c>
      <c r="F4" s="117" t="s">
        <v>263</v>
      </c>
      <c r="G4" s="117" t="s">
        <v>262</v>
      </c>
      <c r="H4" s="117" t="s">
        <v>261</v>
      </c>
      <c r="I4" s="118" t="s">
        <v>495</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289</v>
      </c>
      <c r="AF4" s="63" t="s">
        <v>247</v>
      </c>
      <c r="AG4" s="553"/>
      <c r="AH4" s="553"/>
      <c r="AJ4" s="25" t="s">
        <v>246</v>
      </c>
      <c r="AK4" s="541"/>
      <c r="AL4" s="542"/>
    </row>
    <row r="5" spans="1:39" ht="15" thickBot="1">
      <c r="A5" s="153" t="s">
        <v>137</v>
      </c>
      <c r="B5" s="56" t="s">
        <v>44</v>
      </c>
      <c r="C5" s="51" t="s">
        <v>376</v>
      </c>
      <c r="D5" s="56" t="s">
        <v>23</v>
      </c>
      <c r="E5" s="51" t="s">
        <v>24</v>
      </c>
      <c r="F5" s="55">
        <v>26.820000000000036</v>
      </c>
      <c r="G5" s="42">
        <v>1192</v>
      </c>
      <c r="H5" s="6">
        <v>786810</v>
      </c>
      <c r="I5" s="165">
        <v>0</v>
      </c>
      <c r="J5" s="55">
        <v>0</v>
      </c>
      <c r="K5" s="6">
        <f t="shared" ref="K5:K27" si="1">L5*I5</f>
        <v>0</v>
      </c>
      <c r="L5" s="42">
        <f t="shared" ref="L5:L27" si="2">H5/G5</f>
        <v>660.07550335570465</v>
      </c>
      <c r="M5" s="51">
        <v>1</v>
      </c>
      <c r="N5" s="12">
        <f t="shared" ref="N5:N27" si="3">F5/$F$1</f>
        <v>0.24437508301114214</v>
      </c>
      <c r="O5" s="54">
        <f>SUM($N$5:N5)</f>
        <v>0.24437508301114214</v>
      </c>
      <c r="P5" s="51" t="str">
        <f>IF(O5&lt;=50%,"A",IF(O5&lt;=80%,"B",IF(O5&lt;=100%,"C","")))</f>
        <v>A</v>
      </c>
      <c r="Q5" s="152">
        <f t="shared" ref="Q5:Q27" si="4">G5/22</f>
        <v>54.18181818181818</v>
      </c>
      <c r="R5" s="8">
        <f t="shared" ref="R5:R27" si="5">F5/22</f>
        <v>1.2190909090909108</v>
      </c>
      <c r="S5" s="6">
        <f t="shared" ref="S5:S27" si="6">H5/22</f>
        <v>35764.090909090912</v>
      </c>
      <c r="T5" s="51">
        <f>IF(P5="A",7,IF(P5="B",14,IF(P5="C",30,"")))</f>
        <v>7</v>
      </c>
      <c r="U5" s="51">
        <v>3</v>
      </c>
      <c r="V5" s="51">
        <f>T5+U5</f>
        <v>10</v>
      </c>
      <c r="W5" s="42">
        <f>Q5*V5</f>
        <v>541.81818181818176</v>
      </c>
      <c r="X5" s="42">
        <f t="shared" ref="X5:X27" si="7">IF(W5-I5&lt;=0,0,W5-I5)</f>
        <v>541.81818181818176</v>
      </c>
      <c r="Y5" s="152">
        <f t="shared" ref="Y5:Y27" si="8">X5/(G5/F5)</f>
        <v>12.190909090909106</v>
      </c>
      <c r="Z5" s="12">
        <f t="shared" ref="Z5:Z27" si="9">I5/W5</f>
        <v>0</v>
      </c>
      <c r="AA5" s="87" t="str">
        <f>IF(AND(Z5&gt;=100%,Z5&lt;200%),"HIGH-DON’T ORDER",IF(Z5&gt;=200%,"VERY HIGH-DON’T ORDER",IF(AND(Z5&gt;=80%,Z5&lt;=100),"LOW MAY- ORDER","VERY LOW-ORDER URGENTLY")))</f>
        <v>VERY LOW-ORDER URGENTLY</v>
      </c>
      <c r="AB5" s="14">
        <f>X5*L5</f>
        <v>357640.909090909</v>
      </c>
      <c r="AF5" s="63" t="s">
        <v>236</v>
      </c>
      <c r="AG5" s="553"/>
      <c r="AH5" s="553"/>
      <c r="AJ5" s="25" t="s">
        <v>245</v>
      </c>
      <c r="AK5" s="64" t="e">
        <f>IF(#REF!&gt;=35,"Trailer",IF(#REF!&gt;=20,"Cargo","Will recommend to wait"))</f>
        <v>#REF!</v>
      </c>
      <c r="AL5" s="64"/>
    </row>
    <row r="6" spans="1:39" ht="15" thickBot="1">
      <c r="A6" s="153" t="s">
        <v>137</v>
      </c>
      <c r="B6" s="56" t="s">
        <v>28</v>
      </c>
      <c r="C6" s="51" t="s">
        <v>368</v>
      </c>
      <c r="D6" s="56" t="s">
        <v>29</v>
      </c>
      <c r="E6" s="51" t="s">
        <v>30</v>
      </c>
      <c r="F6" s="55">
        <v>20.691666666666659</v>
      </c>
      <c r="G6" s="42">
        <v>827.66666666666663</v>
      </c>
      <c r="H6" s="6">
        <v>253705.33333333337</v>
      </c>
      <c r="I6" s="366">
        <v>530</v>
      </c>
      <c r="J6" s="55">
        <v>13.25</v>
      </c>
      <c r="K6" s="6">
        <f t="shared" si="1"/>
        <v>162461.32903745474</v>
      </c>
      <c r="L6" s="42">
        <f t="shared" si="2"/>
        <v>306.53080950463158</v>
      </c>
      <c r="M6" s="51">
        <v>5</v>
      </c>
      <c r="N6" s="12">
        <f t="shared" si="3"/>
        <v>0.18853571063779048</v>
      </c>
      <c r="O6" s="54">
        <f>SUM($N$5:N6)</f>
        <v>0.43291079364893259</v>
      </c>
      <c r="P6" s="51" t="str">
        <f t="shared" ref="P6:P27" si="10">IF(O6&lt;=50%,"A",IF(O6&lt;=80%,"B",IF(O6&lt;=100%,"C","")))</f>
        <v>A</v>
      </c>
      <c r="Q6" s="152">
        <f t="shared" si="4"/>
        <v>37.621212121212118</v>
      </c>
      <c r="R6" s="8">
        <f t="shared" si="5"/>
        <v>0.94053030303030272</v>
      </c>
      <c r="S6" s="6">
        <f t="shared" si="6"/>
        <v>11532.060606060608</v>
      </c>
      <c r="T6" s="51">
        <f t="shared" ref="T6:T27" si="11">IF(P6="A",7,IF(P6="B",14,IF(P6="C",30,"")))</f>
        <v>7</v>
      </c>
      <c r="U6" s="51">
        <v>3</v>
      </c>
      <c r="V6" s="51">
        <f t="shared" ref="V6:V27" si="12">T6+U6</f>
        <v>10</v>
      </c>
      <c r="W6" s="42">
        <f t="shared" ref="W6:W27" si="13">Q6*V6</f>
        <v>376.21212121212119</v>
      </c>
      <c r="X6" s="42">
        <f t="shared" si="7"/>
        <v>0</v>
      </c>
      <c r="Y6" s="152">
        <f t="shared" si="8"/>
        <v>0</v>
      </c>
      <c r="Z6" s="12">
        <f t="shared" si="9"/>
        <v>1.4087797019734194</v>
      </c>
      <c r="AA6" s="87" t="str">
        <f t="shared" ref="AA6:AA27" si="14">IF(AND(Z6&gt;=100%,Z6&lt;200%),"HIGH-DON’T ORDER",IF(Z6&gt;=200%,"VERY HIGH-DON’T ORDER",IF(AND(Z6&gt;=80%,Z6&lt;=100),"LOW MAY- ORDER","VERY LOW-ORDER URGENTLY")))</f>
        <v>HIGH-DON’T ORDER</v>
      </c>
      <c r="AB6" s="14">
        <f t="shared" ref="AB6:AB27" si="15">X6*L6</f>
        <v>0</v>
      </c>
      <c r="AF6" s="63" t="s">
        <v>244</v>
      </c>
      <c r="AG6" s="553"/>
      <c r="AH6" s="553"/>
      <c r="AI6" s="17"/>
      <c r="AJ6" s="17"/>
      <c r="AK6" s="17"/>
      <c r="AL6" s="17"/>
      <c r="AM6" s="16"/>
    </row>
    <row r="7" spans="1:39" ht="15" thickBot="1">
      <c r="A7" s="153" t="s">
        <v>137</v>
      </c>
      <c r="B7" s="56" t="s">
        <v>32</v>
      </c>
      <c r="C7" s="51" t="s">
        <v>370</v>
      </c>
      <c r="D7" s="56" t="s">
        <v>23</v>
      </c>
      <c r="E7" s="51" t="s">
        <v>24</v>
      </c>
      <c r="F7" s="55">
        <v>14.661000000000044</v>
      </c>
      <c r="G7" s="42">
        <v>892</v>
      </c>
      <c r="H7" s="6">
        <v>514396</v>
      </c>
      <c r="I7" s="366">
        <v>724</v>
      </c>
      <c r="J7" s="55">
        <v>11.7288</v>
      </c>
      <c r="K7" s="6">
        <f t="shared" si="1"/>
        <v>417514.24215246632</v>
      </c>
      <c r="L7" s="42">
        <f t="shared" si="2"/>
        <v>576.67713004484301</v>
      </c>
      <c r="M7" s="51">
        <v>4</v>
      </c>
      <c r="N7" s="12">
        <f t="shared" si="3"/>
        <v>0.13358624504199704</v>
      </c>
      <c r="O7" s="54">
        <f>SUM($N$5:N7)</f>
        <v>0.5664970386909296</v>
      </c>
      <c r="P7" s="51" t="str">
        <f t="shared" si="10"/>
        <v>B</v>
      </c>
      <c r="Q7" s="152">
        <f t="shared" si="4"/>
        <v>40.545454545454547</v>
      </c>
      <c r="R7" s="8">
        <f t="shared" si="5"/>
        <v>0.66640909090909295</v>
      </c>
      <c r="S7" s="6">
        <f t="shared" si="6"/>
        <v>23381.636363636364</v>
      </c>
      <c r="T7" s="51">
        <f t="shared" si="11"/>
        <v>14</v>
      </c>
      <c r="U7" s="51">
        <v>3</v>
      </c>
      <c r="V7" s="51">
        <f t="shared" si="12"/>
        <v>17</v>
      </c>
      <c r="W7" s="42">
        <f t="shared" si="13"/>
        <v>689.27272727272725</v>
      </c>
      <c r="X7" s="42">
        <f t="shared" si="7"/>
        <v>0</v>
      </c>
      <c r="Y7" s="152">
        <f t="shared" si="8"/>
        <v>0</v>
      </c>
      <c r="Z7" s="12">
        <f t="shared" si="9"/>
        <v>1.0503824848324981</v>
      </c>
      <c r="AA7" s="87" t="str">
        <f t="shared" si="14"/>
        <v>HIGH-DON’T ORDER</v>
      </c>
      <c r="AB7" s="14">
        <f t="shared" si="15"/>
        <v>0</v>
      </c>
      <c r="AF7" s="17"/>
      <c r="AG7" s="17"/>
      <c r="AH7" s="17"/>
      <c r="AI7" s="17"/>
      <c r="AJ7" s="17"/>
      <c r="AK7" s="17"/>
      <c r="AL7" s="17"/>
      <c r="AM7" s="16"/>
    </row>
    <row r="8" spans="1:39" ht="15" thickBot="1">
      <c r="A8" s="153" t="s">
        <v>137</v>
      </c>
      <c r="B8" s="56" t="s">
        <v>31</v>
      </c>
      <c r="C8" s="51" t="s">
        <v>380</v>
      </c>
      <c r="D8" s="56" t="s">
        <v>29</v>
      </c>
      <c r="E8" s="51" t="s">
        <v>30</v>
      </c>
      <c r="F8" s="55">
        <v>9.966666666666665</v>
      </c>
      <c r="G8" s="42">
        <v>199.33333333333334</v>
      </c>
      <c r="H8" s="6">
        <v>108400</v>
      </c>
      <c r="I8" s="366">
        <v>0</v>
      </c>
      <c r="J8" s="55">
        <v>0</v>
      </c>
      <c r="K8" s="6">
        <f t="shared" si="1"/>
        <v>0</v>
      </c>
      <c r="L8" s="42">
        <f t="shared" si="2"/>
        <v>543.81270903010034</v>
      </c>
      <c r="M8" s="51">
        <v>1</v>
      </c>
      <c r="N8" s="12">
        <f t="shared" si="3"/>
        <v>9.0813012453804853E-2</v>
      </c>
      <c r="O8" s="54">
        <f>SUM($N$5:N8)</f>
        <v>0.65731005114473451</v>
      </c>
      <c r="P8" s="51" t="str">
        <f t="shared" si="10"/>
        <v>B</v>
      </c>
      <c r="Q8" s="152">
        <f t="shared" si="4"/>
        <v>9.0606060606060606</v>
      </c>
      <c r="R8" s="8">
        <f t="shared" si="5"/>
        <v>0.45303030303030295</v>
      </c>
      <c r="S8" s="6">
        <f t="shared" si="6"/>
        <v>4927.272727272727</v>
      </c>
      <c r="T8" s="51">
        <f t="shared" si="11"/>
        <v>14</v>
      </c>
      <c r="U8" s="51">
        <v>3</v>
      </c>
      <c r="V8" s="51">
        <f t="shared" si="12"/>
        <v>17</v>
      </c>
      <c r="W8" s="42">
        <f t="shared" si="13"/>
        <v>154.03030303030303</v>
      </c>
      <c r="X8" s="42">
        <f t="shared" si="7"/>
        <v>154.03030303030303</v>
      </c>
      <c r="Y8" s="152">
        <f t="shared" si="8"/>
        <v>7.7015151515151503</v>
      </c>
      <c r="Z8" s="12">
        <f t="shared" si="9"/>
        <v>0</v>
      </c>
      <c r="AA8" s="87" t="str">
        <f t="shared" si="14"/>
        <v>VERY LOW-ORDER URGENTLY</v>
      </c>
      <c r="AB8" s="14">
        <f t="shared" si="15"/>
        <v>83763.636363636368</v>
      </c>
      <c r="AF8" s="62" t="s">
        <v>243</v>
      </c>
      <c r="AG8" s="62"/>
      <c r="AH8" s="62"/>
      <c r="AI8" s="17"/>
      <c r="AJ8" s="555" t="s">
        <v>242</v>
      </c>
      <c r="AK8" s="555"/>
      <c r="AL8" s="555"/>
      <c r="AM8" s="555"/>
    </row>
    <row r="9" spans="1:39" ht="15" thickBot="1">
      <c r="A9" s="153" t="s">
        <v>137</v>
      </c>
      <c r="B9" s="56" t="s">
        <v>22</v>
      </c>
      <c r="C9" s="51" t="s">
        <v>386</v>
      </c>
      <c r="D9" s="56" t="s">
        <v>23</v>
      </c>
      <c r="E9" s="51" t="s">
        <v>24</v>
      </c>
      <c r="F9" s="55">
        <v>9.3733199999999908</v>
      </c>
      <c r="G9" s="42">
        <v>952</v>
      </c>
      <c r="H9" s="6">
        <v>326967.89000000007</v>
      </c>
      <c r="I9" s="366">
        <v>199</v>
      </c>
      <c r="J9" s="55">
        <v>1.9367100000000002</v>
      </c>
      <c r="K9" s="6">
        <f t="shared" si="1"/>
        <v>68347.279527310937</v>
      </c>
      <c r="L9" s="42">
        <f t="shared" si="2"/>
        <v>343.45366596638661</v>
      </c>
      <c r="M9" s="51">
        <v>5</v>
      </c>
      <c r="N9" s="12">
        <f t="shared" si="3"/>
        <v>8.5406631360551585E-2</v>
      </c>
      <c r="O9" s="54">
        <f>SUM($N$5:N9)</f>
        <v>0.74271668250528611</v>
      </c>
      <c r="P9" s="51" t="str">
        <f t="shared" si="10"/>
        <v>B</v>
      </c>
      <c r="Q9" s="152">
        <f t="shared" si="4"/>
        <v>43.272727272727273</v>
      </c>
      <c r="R9" s="8">
        <f t="shared" si="5"/>
        <v>0.42605999999999961</v>
      </c>
      <c r="S9" s="6">
        <f t="shared" si="6"/>
        <v>14862.176818181821</v>
      </c>
      <c r="T9" s="51">
        <f t="shared" si="11"/>
        <v>14</v>
      </c>
      <c r="U9" s="51">
        <v>3</v>
      </c>
      <c r="V9" s="51">
        <f t="shared" si="12"/>
        <v>17</v>
      </c>
      <c r="W9" s="42">
        <f t="shared" si="13"/>
        <v>735.63636363636363</v>
      </c>
      <c r="X9" s="42">
        <f t="shared" si="7"/>
        <v>536.63636363636363</v>
      </c>
      <c r="Y9" s="152">
        <f t="shared" si="8"/>
        <v>5.2836810504201628</v>
      </c>
      <c r="Z9" s="12">
        <f t="shared" si="9"/>
        <v>0.27051408798813642</v>
      </c>
      <c r="AA9" s="87" t="str">
        <f t="shared" si="14"/>
        <v>VERY LOW-ORDER URGENTLY</v>
      </c>
      <c r="AB9" s="14">
        <f t="shared" si="15"/>
        <v>184309.72638178</v>
      </c>
      <c r="AF9" s="17" t="s">
        <v>239</v>
      </c>
      <c r="AG9" s="554" t="str">
        <f>A11</f>
        <v>ERNIEVERO ENT LTD</v>
      </c>
      <c r="AH9" s="554"/>
      <c r="AI9" s="17"/>
      <c r="AJ9" s="17" t="s">
        <v>241</v>
      </c>
      <c r="AK9" s="551"/>
      <c r="AL9" s="551"/>
      <c r="AM9" s="551"/>
    </row>
    <row r="10" spans="1:39" ht="15" thickBot="1">
      <c r="A10" s="153" t="s">
        <v>137</v>
      </c>
      <c r="B10" s="56" t="s">
        <v>53</v>
      </c>
      <c r="C10" s="51" t="s">
        <v>429</v>
      </c>
      <c r="D10" s="56" t="s">
        <v>23</v>
      </c>
      <c r="E10" s="51" t="s">
        <v>24</v>
      </c>
      <c r="F10" s="55">
        <v>8.5836033333333663</v>
      </c>
      <c r="G10" s="42">
        <v>849.66666666666663</v>
      </c>
      <c r="H10" s="6">
        <v>344147.72000000009</v>
      </c>
      <c r="I10" s="366">
        <v>4479</v>
      </c>
      <c r="J10" s="55">
        <v>44.299770000000002</v>
      </c>
      <c r="K10" s="6">
        <f t="shared" si="1"/>
        <v>1814167.4827932529</v>
      </c>
      <c r="L10" s="42">
        <f t="shared" si="2"/>
        <v>405.03850921930183</v>
      </c>
      <c r="M10" s="51">
        <v>12</v>
      </c>
      <c r="N10" s="12">
        <f t="shared" si="3"/>
        <v>7.8210990943999067E-2</v>
      </c>
      <c r="O10" s="54">
        <f>SUM($N$5:N10)</f>
        <v>0.82092767344928519</v>
      </c>
      <c r="P10" s="51" t="str">
        <f t="shared" si="10"/>
        <v>C</v>
      </c>
      <c r="Q10" s="152">
        <f t="shared" si="4"/>
        <v>38.621212121212118</v>
      </c>
      <c r="R10" s="8">
        <f t="shared" si="5"/>
        <v>0.39016378787878936</v>
      </c>
      <c r="S10" s="6">
        <f t="shared" si="6"/>
        <v>15643.078181818186</v>
      </c>
      <c r="T10" s="51">
        <f t="shared" si="11"/>
        <v>30</v>
      </c>
      <c r="U10" s="51">
        <v>3</v>
      </c>
      <c r="V10" s="51">
        <f t="shared" si="12"/>
        <v>33</v>
      </c>
      <c r="W10" s="42">
        <f t="shared" si="13"/>
        <v>1274.4999999999998</v>
      </c>
      <c r="X10" s="42">
        <f t="shared" si="7"/>
        <v>0</v>
      </c>
      <c r="Y10" s="152">
        <f t="shared" si="8"/>
        <v>0</v>
      </c>
      <c r="Z10" s="12">
        <f t="shared" si="9"/>
        <v>3.5143193409180076</v>
      </c>
      <c r="AA10" s="87" t="str">
        <f t="shared" si="14"/>
        <v>VERY HIGH-DON’T ORDER</v>
      </c>
      <c r="AB10" s="14">
        <f t="shared" si="15"/>
        <v>0</v>
      </c>
      <c r="AF10" s="17" t="s">
        <v>240</v>
      </c>
      <c r="AG10" s="556" t="s">
        <v>290</v>
      </c>
      <c r="AH10" s="556"/>
      <c r="AI10" s="17"/>
      <c r="AJ10" s="17" t="s">
        <v>239</v>
      </c>
      <c r="AK10" s="551"/>
      <c r="AL10" s="551"/>
      <c r="AM10" s="551"/>
    </row>
    <row r="11" spans="1:39" ht="15" thickBot="1">
      <c r="A11" s="153" t="s">
        <v>137</v>
      </c>
      <c r="B11" s="56" t="s">
        <v>43</v>
      </c>
      <c r="C11" s="51" t="s">
        <v>385</v>
      </c>
      <c r="D11" s="56" t="s">
        <v>23</v>
      </c>
      <c r="E11" s="51" t="s">
        <v>24</v>
      </c>
      <c r="F11" s="55">
        <v>3.3189000000000037</v>
      </c>
      <c r="G11" s="42">
        <v>403.66666666666669</v>
      </c>
      <c r="H11" s="6">
        <v>122236.66666666667</v>
      </c>
      <c r="I11" s="366">
        <v>573</v>
      </c>
      <c r="J11" s="55">
        <v>4.6413000000000002</v>
      </c>
      <c r="K11" s="6">
        <f t="shared" si="1"/>
        <v>173513.48472336913</v>
      </c>
      <c r="L11" s="42">
        <f t="shared" si="2"/>
        <v>302.81585466556567</v>
      </c>
      <c r="M11" s="51">
        <v>12</v>
      </c>
      <c r="N11" s="12">
        <f t="shared" si="3"/>
        <v>3.0240733147117057E-2</v>
      </c>
      <c r="O11" s="54">
        <f>SUM($N$5:N11)</f>
        <v>0.85116840659640225</v>
      </c>
      <c r="P11" s="51" t="str">
        <f t="shared" si="10"/>
        <v>C</v>
      </c>
      <c r="Q11" s="152">
        <f t="shared" si="4"/>
        <v>18.348484848484848</v>
      </c>
      <c r="R11" s="8">
        <f t="shared" si="5"/>
        <v>0.15085909090909108</v>
      </c>
      <c r="S11" s="6">
        <f t="shared" si="6"/>
        <v>5556.212121212121</v>
      </c>
      <c r="T11" s="51">
        <f t="shared" si="11"/>
        <v>30</v>
      </c>
      <c r="U11" s="51">
        <v>3</v>
      </c>
      <c r="V11" s="51">
        <f t="shared" si="12"/>
        <v>33</v>
      </c>
      <c r="W11" s="42">
        <f t="shared" si="13"/>
        <v>605.5</v>
      </c>
      <c r="X11" s="42">
        <f t="shared" si="7"/>
        <v>32.5</v>
      </c>
      <c r="Y11" s="152">
        <f t="shared" si="8"/>
        <v>0.2672111890999177</v>
      </c>
      <c r="Z11" s="12">
        <f t="shared" si="9"/>
        <v>0.94632535094962844</v>
      </c>
      <c r="AA11" s="87" t="str">
        <f t="shared" si="14"/>
        <v>LOW MAY- ORDER</v>
      </c>
      <c r="AB11" s="14">
        <f t="shared" si="15"/>
        <v>9841.5152766308838</v>
      </c>
      <c r="AF11" s="17" t="s">
        <v>238</v>
      </c>
      <c r="AG11" s="551" t="s">
        <v>291</v>
      </c>
      <c r="AH11" s="551"/>
      <c r="AI11" s="17"/>
      <c r="AJ11" s="17" t="s">
        <v>238</v>
      </c>
      <c r="AK11" s="551"/>
      <c r="AL11" s="551"/>
      <c r="AM11" s="551"/>
    </row>
    <row r="12" spans="1:39" ht="15" thickBot="1">
      <c r="A12" s="153" t="s">
        <v>137</v>
      </c>
      <c r="B12" s="56" t="s">
        <v>98</v>
      </c>
      <c r="C12" s="51" t="s">
        <v>389</v>
      </c>
      <c r="D12" s="56" t="s">
        <v>52</v>
      </c>
      <c r="E12" s="51" t="s">
        <v>24</v>
      </c>
      <c r="F12" s="55">
        <v>2.9282400000000002</v>
      </c>
      <c r="G12" s="42">
        <v>285.33333333333331</v>
      </c>
      <c r="H12" s="6">
        <v>117843.68</v>
      </c>
      <c r="I12" s="366">
        <v>98</v>
      </c>
      <c r="J12" s="55">
        <v>0.97608000000000006</v>
      </c>
      <c r="K12" s="6">
        <f t="shared" si="1"/>
        <v>40474.348037383177</v>
      </c>
      <c r="L12" s="42">
        <f t="shared" si="2"/>
        <v>413.00355140186917</v>
      </c>
      <c r="M12" s="51">
        <v>20</v>
      </c>
      <c r="N12" s="12">
        <f t="shared" si="3"/>
        <v>2.6681166781377552E-2</v>
      </c>
      <c r="O12" s="54">
        <f>SUM($N$5:N12)</f>
        <v>0.8778495733777798</v>
      </c>
      <c r="P12" s="51" t="str">
        <f t="shared" si="10"/>
        <v>C</v>
      </c>
      <c r="Q12" s="152">
        <f t="shared" si="4"/>
        <v>12.969696969696969</v>
      </c>
      <c r="R12" s="8">
        <f t="shared" si="5"/>
        <v>0.13310181818181818</v>
      </c>
      <c r="S12" s="6">
        <f t="shared" si="6"/>
        <v>5356.5309090909086</v>
      </c>
      <c r="T12" s="51">
        <f t="shared" si="11"/>
        <v>30</v>
      </c>
      <c r="U12" s="51">
        <v>3</v>
      </c>
      <c r="V12" s="51">
        <f t="shared" si="12"/>
        <v>33</v>
      </c>
      <c r="W12" s="42">
        <f t="shared" si="13"/>
        <v>428</v>
      </c>
      <c r="X12" s="42">
        <f t="shared" si="7"/>
        <v>330</v>
      </c>
      <c r="Y12" s="152">
        <f t="shared" si="8"/>
        <v>3.3866327102803742</v>
      </c>
      <c r="Z12" s="12">
        <f t="shared" si="9"/>
        <v>0.22897196261682243</v>
      </c>
      <c r="AA12" s="87" t="str">
        <f t="shared" si="14"/>
        <v>VERY LOW-ORDER URGENTLY</v>
      </c>
      <c r="AB12" s="14">
        <f t="shared" si="15"/>
        <v>136291.17196261682</v>
      </c>
      <c r="AF12" s="17" t="s">
        <v>237</v>
      </c>
      <c r="AG12" s="551" t="s">
        <v>287</v>
      </c>
      <c r="AH12" s="551"/>
      <c r="AI12" s="17"/>
      <c r="AJ12" s="17" t="s">
        <v>237</v>
      </c>
      <c r="AK12" s="551"/>
      <c r="AL12" s="551"/>
      <c r="AM12" s="551"/>
    </row>
    <row r="13" spans="1:39" ht="15" thickBot="1">
      <c r="A13" s="153" t="s">
        <v>137</v>
      </c>
      <c r="B13" s="56" t="s">
        <v>59</v>
      </c>
      <c r="C13" s="51" t="s">
        <v>397</v>
      </c>
      <c r="D13" s="56" t="s">
        <v>23</v>
      </c>
      <c r="E13" s="51" t="s">
        <v>24</v>
      </c>
      <c r="F13" s="55">
        <v>2.530980000000004</v>
      </c>
      <c r="G13" s="42">
        <v>251</v>
      </c>
      <c r="H13" s="6">
        <v>102563.48666666668</v>
      </c>
      <c r="I13" s="366">
        <v>0</v>
      </c>
      <c r="J13" s="55">
        <v>0</v>
      </c>
      <c r="K13" s="6">
        <f t="shared" si="1"/>
        <v>0</v>
      </c>
      <c r="L13" s="42">
        <f t="shared" si="2"/>
        <v>408.61946879150071</v>
      </c>
      <c r="M13" s="51">
        <v>6</v>
      </c>
      <c r="N13" s="12">
        <f t="shared" si="3"/>
        <v>2.3061463370601814E-2</v>
      </c>
      <c r="O13" s="54">
        <f>SUM($N$5:N13)</f>
        <v>0.90091103674838158</v>
      </c>
      <c r="P13" s="51" t="str">
        <f t="shared" si="10"/>
        <v>C</v>
      </c>
      <c r="Q13" s="152">
        <f t="shared" si="4"/>
        <v>11.409090909090908</v>
      </c>
      <c r="R13" s="8">
        <f t="shared" si="5"/>
        <v>0.11504454545454564</v>
      </c>
      <c r="S13" s="6">
        <f t="shared" si="6"/>
        <v>4661.9766666666674</v>
      </c>
      <c r="T13" s="51">
        <f t="shared" si="11"/>
        <v>30</v>
      </c>
      <c r="U13" s="51">
        <v>3</v>
      </c>
      <c r="V13" s="51">
        <f t="shared" si="12"/>
        <v>33</v>
      </c>
      <c r="W13" s="42">
        <f t="shared" si="13"/>
        <v>376.5</v>
      </c>
      <c r="X13" s="42">
        <f t="shared" si="7"/>
        <v>376.5</v>
      </c>
      <c r="Y13" s="152">
        <f t="shared" si="8"/>
        <v>3.796470000000006</v>
      </c>
      <c r="Z13" s="12">
        <f t="shared" si="9"/>
        <v>0</v>
      </c>
      <c r="AA13" s="87" t="str">
        <f t="shared" si="14"/>
        <v>VERY LOW-ORDER URGENTLY</v>
      </c>
      <c r="AB13" s="14">
        <f t="shared" si="15"/>
        <v>153845.23000000001</v>
      </c>
      <c r="AF13" s="17" t="s">
        <v>236</v>
      </c>
      <c r="AG13" s="551"/>
      <c r="AH13" s="551"/>
      <c r="AI13" s="17"/>
      <c r="AJ13" s="17" t="s">
        <v>236</v>
      </c>
      <c r="AK13" s="551"/>
      <c r="AL13" s="551"/>
      <c r="AM13" s="551"/>
    </row>
    <row r="14" spans="1:39" ht="15" thickBot="1">
      <c r="A14" s="153" t="s">
        <v>137</v>
      </c>
      <c r="B14" s="56" t="s">
        <v>49</v>
      </c>
      <c r="C14" s="51" t="s">
        <v>447</v>
      </c>
      <c r="D14" s="56" t="s">
        <v>29</v>
      </c>
      <c r="E14" s="51" t="s">
        <v>34</v>
      </c>
      <c r="F14" s="55">
        <v>2.2724999999999995</v>
      </c>
      <c r="G14" s="42">
        <v>101</v>
      </c>
      <c r="H14" s="6">
        <v>22236.666666666668</v>
      </c>
      <c r="I14" s="366">
        <v>0</v>
      </c>
      <c r="J14" s="55">
        <v>0</v>
      </c>
      <c r="K14" s="6">
        <f t="shared" si="1"/>
        <v>0</v>
      </c>
      <c r="L14" s="42">
        <f t="shared" si="2"/>
        <v>220.16501650165017</v>
      </c>
      <c r="M14" s="51">
        <v>1</v>
      </c>
      <c r="N14" s="12">
        <f t="shared" si="3"/>
        <v>2.0706278006816542E-2</v>
      </c>
      <c r="O14" s="54">
        <f>SUM($N$5:N14)</f>
        <v>0.92161731475519815</v>
      </c>
      <c r="P14" s="51" t="str">
        <f t="shared" si="10"/>
        <v>C</v>
      </c>
      <c r="Q14" s="152">
        <f t="shared" si="4"/>
        <v>4.5909090909090908</v>
      </c>
      <c r="R14" s="8">
        <f t="shared" si="5"/>
        <v>0.10329545454545452</v>
      </c>
      <c r="S14" s="6">
        <f t="shared" si="6"/>
        <v>1010.7575757575759</v>
      </c>
      <c r="T14" s="51">
        <f t="shared" si="11"/>
        <v>30</v>
      </c>
      <c r="U14" s="51">
        <v>3</v>
      </c>
      <c r="V14" s="51">
        <f t="shared" si="12"/>
        <v>33</v>
      </c>
      <c r="W14" s="42">
        <f t="shared" si="13"/>
        <v>151.5</v>
      </c>
      <c r="X14" s="42">
        <f t="shared" si="7"/>
        <v>151.5</v>
      </c>
      <c r="Y14" s="152">
        <f t="shared" si="8"/>
        <v>3.4087499999999991</v>
      </c>
      <c r="Z14" s="12">
        <f t="shared" si="9"/>
        <v>0</v>
      </c>
      <c r="AA14" s="87" t="str">
        <f t="shared" si="14"/>
        <v>VERY LOW-ORDER URGENTLY</v>
      </c>
      <c r="AB14" s="14">
        <f t="shared" si="15"/>
        <v>33355</v>
      </c>
      <c r="AF14" s="17"/>
      <c r="AG14" s="17"/>
      <c r="AH14" s="17"/>
      <c r="AI14" s="17"/>
      <c r="AJ14" s="17"/>
      <c r="AK14" s="17"/>
      <c r="AL14" s="17"/>
      <c r="AM14" s="16"/>
    </row>
    <row r="15" spans="1:39" ht="15" thickBot="1">
      <c r="A15" s="153" t="s">
        <v>137</v>
      </c>
      <c r="B15" s="56" t="s">
        <v>45</v>
      </c>
      <c r="C15" s="51" t="s">
        <v>408</v>
      </c>
      <c r="D15" s="56" t="s">
        <v>29</v>
      </c>
      <c r="E15" s="51" t="s">
        <v>42</v>
      </c>
      <c r="F15" s="55">
        <v>1.6799999999999997</v>
      </c>
      <c r="G15" s="42">
        <v>74.666666666666671</v>
      </c>
      <c r="H15" s="6">
        <v>21068.666666666664</v>
      </c>
      <c r="I15" s="366">
        <v>51</v>
      </c>
      <c r="J15" s="55">
        <v>1.1475</v>
      </c>
      <c r="K15" s="6">
        <f t="shared" si="1"/>
        <v>14390.651785714284</v>
      </c>
      <c r="L15" s="42">
        <f t="shared" si="2"/>
        <v>282.16964285714283</v>
      </c>
      <c r="M15" s="51">
        <v>5</v>
      </c>
      <c r="N15" s="12">
        <f t="shared" si="3"/>
        <v>1.5307611463785165E-2</v>
      </c>
      <c r="O15" s="54">
        <f>SUM($N$5:N15)</f>
        <v>0.93692492621898327</v>
      </c>
      <c r="P15" s="51" t="str">
        <f t="shared" si="10"/>
        <v>C</v>
      </c>
      <c r="Q15" s="152">
        <f t="shared" si="4"/>
        <v>3.393939393939394</v>
      </c>
      <c r="R15" s="8">
        <f t="shared" si="5"/>
        <v>7.6363636363636356E-2</v>
      </c>
      <c r="S15" s="6">
        <f t="shared" si="6"/>
        <v>957.66666666666652</v>
      </c>
      <c r="T15" s="51">
        <f t="shared" si="11"/>
        <v>30</v>
      </c>
      <c r="U15" s="51">
        <v>3</v>
      </c>
      <c r="V15" s="51">
        <f t="shared" si="12"/>
        <v>33</v>
      </c>
      <c r="W15" s="42">
        <f t="shared" si="13"/>
        <v>112</v>
      </c>
      <c r="X15" s="42">
        <f t="shared" si="7"/>
        <v>61</v>
      </c>
      <c r="Y15" s="152">
        <f t="shared" si="8"/>
        <v>1.3724999999999996</v>
      </c>
      <c r="Z15" s="12">
        <f t="shared" si="9"/>
        <v>0.45535714285714285</v>
      </c>
      <c r="AA15" s="87" t="str">
        <f t="shared" si="14"/>
        <v>VERY LOW-ORDER URGENTLY</v>
      </c>
      <c r="AB15" s="14">
        <f t="shared" si="15"/>
        <v>17212.348214285714</v>
      </c>
      <c r="AF15" s="61" t="s">
        <v>235</v>
      </c>
      <c r="AG15" s="555" t="s">
        <v>234</v>
      </c>
      <c r="AH15" s="555"/>
      <c r="AI15" s="61" t="s">
        <v>233</v>
      </c>
      <c r="AJ15" s="555" t="s">
        <v>232</v>
      </c>
      <c r="AK15" s="555"/>
      <c r="AL15" s="555"/>
      <c r="AM15" s="555"/>
    </row>
    <row r="16" spans="1:39" ht="15" thickBot="1">
      <c r="A16" s="153" t="s">
        <v>137</v>
      </c>
      <c r="B16" s="56" t="s">
        <v>184</v>
      </c>
      <c r="C16" s="51" t="s">
        <v>467</v>
      </c>
      <c r="D16" s="56" t="s">
        <v>23</v>
      </c>
      <c r="E16" s="51" t="s">
        <v>24</v>
      </c>
      <c r="F16" s="55">
        <v>1.2393000000000036</v>
      </c>
      <c r="G16" s="42">
        <v>102</v>
      </c>
      <c r="H16" s="6">
        <v>35910</v>
      </c>
      <c r="I16" s="366">
        <v>0</v>
      </c>
      <c r="J16" s="55">
        <v>0</v>
      </c>
      <c r="K16" s="6">
        <f t="shared" si="1"/>
        <v>0</v>
      </c>
      <c r="L16" s="42">
        <f t="shared" si="2"/>
        <v>352.05882352941177</v>
      </c>
      <c r="M16" s="51">
        <v>5</v>
      </c>
      <c r="N16" s="12">
        <f t="shared" si="3"/>
        <v>1.1292096956588699E-2</v>
      </c>
      <c r="O16" s="54">
        <f>SUM($N$5:N16)</f>
        <v>0.94821702317557199</v>
      </c>
      <c r="P16" s="51" t="str">
        <f t="shared" si="10"/>
        <v>C</v>
      </c>
      <c r="Q16" s="152">
        <f t="shared" si="4"/>
        <v>4.6363636363636367</v>
      </c>
      <c r="R16" s="8">
        <f t="shared" si="5"/>
        <v>5.6331818181818344E-2</v>
      </c>
      <c r="S16" s="6">
        <f t="shared" si="6"/>
        <v>1632.2727272727273</v>
      </c>
      <c r="T16" s="51">
        <f t="shared" si="11"/>
        <v>30</v>
      </c>
      <c r="U16" s="51">
        <v>3</v>
      </c>
      <c r="V16" s="51">
        <f t="shared" si="12"/>
        <v>33</v>
      </c>
      <c r="W16" s="42">
        <f t="shared" si="13"/>
        <v>153</v>
      </c>
      <c r="X16" s="42">
        <f t="shared" si="7"/>
        <v>153</v>
      </c>
      <c r="Y16" s="152">
        <f t="shared" si="8"/>
        <v>1.8589500000000054</v>
      </c>
      <c r="Z16" s="12">
        <f t="shared" si="9"/>
        <v>0</v>
      </c>
      <c r="AA16" s="87" t="str">
        <f t="shared" si="14"/>
        <v>VERY LOW-ORDER URGENTLY</v>
      </c>
      <c r="AB16" s="14">
        <f t="shared" si="15"/>
        <v>53865</v>
      </c>
      <c r="AF16" s="25"/>
      <c r="AG16" s="552"/>
      <c r="AH16" s="552"/>
      <c r="AI16" s="25"/>
      <c r="AJ16" s="552"/>
      <c r="AK16" s="552"/>
      <c r="AL16" s="552"/>
      <c r="AM16" s="552"/>
    </row>
    <row r="17" spans="1:38" ht="15" thickBot="1">
      <c r="A17" s="153" t="s">
        <v>137</v>
      </c>
      <c r="B17" s="56" t="s">
        <v>79</v>
      </c>
      <c r="C17" s="51" t="s">
        <v>378</v>
      </c>
      <c r="D17" s="56" t="s">
        <v>52</v>
      </c>
      <c r="E17" s="51" t="s">
        <v>24</v>
      </c>
      <c r="F17" s="55">
        <v>0.87155999999999978</v>
      </c>
      <c r="G17" s="42">
        <v>89.333333333333329</v>
      </c>
      <c r="H17" s="6">
        <v>26395.013333333332</v>
      </c>
      <c r="I17" s="366">
        <v>366</v>
      </c>
      <c r="J17" s="55">
        <v>3.5575200000000002</v>
      </c>
      <c r="K17" s="6">
        <f t="shared" si="1"/>
        <v>108140.76358208954</v>
      </c>
      <c r="L17" s="42">
        <f t="shared" si="2"/>
        <v>295.46656716417908</v>
      </c>
      <c r="M17" s="51">
        <v>1</v>
      </c>
      <c r="N17" s="12">
        <f t="shared" si="3"/>
        <v>7.9413701472479756E-3</v>
      </c>
      <c r="O17" s="54">
        <f>SUM($N$5:N17)</f>
        <v>0.95615839332281993</v>
      </c>
      <c r="P17" s="51" t="str">
        <f t="shared" si="10"/>
        <v>C</v>
      </c>
      <c r="Q17" s="152">
        <f t="shared" si="4"/>
        <v>4.0606060606060606</v>
      </c>
      <c r="R17" s="8">
        <f t="shared" si="5"/>
        <v>3.9616363636363623E-2</v>
      </c>
      <c r="S17" s="6">
        <f t="shared" si="6"/>
        <v>1199.7733333333333</v>
      </c>
      <c r="T17" s="51">
        <f t="shared" si="11"/>
        <v>30</v>
      </c>
      <c r="U17" s="51">
        <v>3</v>
      </c>
      <c r="V17" s="51">
        <f t="shared" si="12"/>
        <v>33</v>
      </c>
      <c r="W17" s="42">
        <f t="shared" si="13"/>
        <v>134</v>
      </c>
      <c r="X17" s="42">
        <f t="shared" si="7"/>
        <v>0</v>
      </c>
      <c r="Y17" s="152">
        <f t="shared" si="8"/>
        <v>0</v>
      </c>
      <c r="Z17" s="12">
        <f t="shared" si="9"/>
        <v>2.7313432835820897</v>
      </c>
      <c r="AA17" s="87" t="str">
        <f t="shared" si="14"/>
        <v>VERY HIGH-DON’T ORDER</v>
      </c>
      <c r="AB17" s="14">
        <f t="shared" si="15"/>
        <v>0</v>
      </c>
      <c r="AF17" s="352" t="s">
        <v>21</v>
      </c>
      <c r="AG17" s="341" t="s">
        <v>231</v>
      </c>
    </row>
    <row r="18" spans="1:38" ht="15" thickBot="1">
      <c r="A18" s="153" t="s">
        <v>137</v>
      </c>
      <c r="B18" s="56" t="s">
        <v>77</v>
      </c>
      <c r="C18" s="51" t="s">
        <v>388</v>
      </c>
      <c r="D18" s="56" t="s">
        <v>23</v>
      </c>
      <c r="E18" s="51" t="s">
        <v>24</v>
      </c>
      <c r="F18" s="55">
        <v>0.8009999999999976</v>
      </c>
      <c r="G18" s="42">
        <v>89</v>
      </c>
      <c r="H18" s="6">
        <v>21360</v>
      </c>
      <c r="I18" s="366">
        <v>0</v>
      </c>
      <c r="J18" s="55">
        <v>0</v>
      </c>
      <c r="K18" s="6">
        <f t="shared" si="1"/>
        <v>0</v>
      </c>
      <c r="L18" s="42">
        <f t="shared" si="2"/>
        <v>240</v>
      </c>
      <c r="M18" s="51">
        <v>1</v>
      </c>
      <c r="N18" s="12">
        <f t="shared" si="3"/>
        <v>7.2984504657689778E-3</v>
      </c>
      <c r="O18" s="54">
        <f>SUM($N$5:N18)</f>
        <v>0.96345684378858887</v>
      </c>
      <c r="P18" s="51" t="str">
        <f t="shared" si="10"/>
        <v>C</v>
      </c>
      <c r="Q18" s="152">
        <f t="shared" si="4"/>
        <v>4.0454545454545459</v>
      </c>
      <c r="R18" s="8">
        <f t="shared" si="5"/>
        <v>3.6409090909090801E-2</v>
      </c>
      <c r="S18" s="6">
        <f t="shared" si="6"/>
        <v>970.90909090909088</v>
      </c>
      <c r="T18" s="51">
        <f t="shared" si="11"/>
        <v>30</v>
      </c>
      <c r="U18" s="51">
        <v>3</v>
      </c>
      <c r="V18" s="51">
        <f t="shared" si="12"/>
        <v>33</v>
      </c>
      <c r="W18" s="42">
        <f t="shared" si="13"/>
        <v>133.5</v>
      </c>
      <c r="X18" s="42">
        <f t="shared" si="7"/>
        <v>133.5</v>
      </c>
      <c r="Y18" s="152">
        <f t="shared" si="8"/>
        <v>1.2014999999999965</v>
      </c>
      <c r="Z18" s="12">
        <f t="shared" si="9"/>
        <v>0</v>
      </c>
      <c r="AA18" s="87" t="str">
        <f t="shared" si="14"/>
        <v>VERY LOW-ORDER URGENTLY</v>
      </c>
      <c r="AB18" s="14">
        <f t="shared" si="15"/>
        <v>32040</v>
      </c>
    </row>
    <row r="19" spans="1:38" ht="15" thickBot="1">
      <c r="A19" s="153" t="s">
        <v>137</v>
      </c>
      <c r="B19" s="56" t="s">
        <v>96</v>
      </c>
      <c r="C19" s="51" t="s">
        <v>387</v>
      </c>
      <c r="D19" s="56" t="s">
        <v>23</v>
      </c>
      <c r="E19" s="51" t="s">
        <v>24</v>
      </c>
      <c r="F19" s="55">
        <v>0.7531199999999999</v>
      </c>
      <c r="G19" s="42">
        <v>174.33333333333331</v>
      </c>
      <c r="H19" s="6">
        <v>30049</v>
      </c>
      <c r="I19" s="366">
        <v>209</v>
      </c>
      <c r="J19" s="55">
        <v>0.90288000000000013</v>
      </c>
      <c r="K19" s="6">
        <f t="shared" si="1"/>
        <v>36024.326959847043</v>
      </c>
      <c r="L19" s="42">
        <f t="shared" si="2"/>
        <v>172.36520076481838</v>
      </c>
      <c r="M19" s="51">
        <v>36</v>
      </c>
      <c r="N19" s="12">
        <f t="shared" si="3"/>
        <v>6.8621835390511214E-3</v>
      </c>
      <c r="O19" s="54">
        <f>SUM($N$5:N19)</f>
        <v>0.97031902732763997</v>
      </c>
      <c r="P19" s="51" t="str">
        <f t="shared" si="10"/>
        <v>C</v>
      </c>
      <c r="Q19" s="152">
        <f t="shared" si="4"/>
        <v>7.924242424242423</v>
      </c>
      <c r="R19" s="8">
        <f t="shared" si="5"/>
        <v>3.4232727272727269E-2</v>
      </c>
      <c r="S19" s="6">
        <f t="shared" si="6"/>
        <v>1365.8636363636363</v>
      </c>
      <c r="T19" s="51">
        <f t="shared" si="11"/>
        <v>30</v>
      </c>
      <c r="U19" s="51">
        <v>3</v>
      </c>
      <c r="V19" s="51">
        <f t="shared" si="12"/>
        <v>33</v>
      </c>
      <c r="W19" s="42">
        <f t="shared" si="13"/>
        <v>261.49999999999994</v>
      </c>
      <c r="X19" s="42">
        <f t="shared" si="7"/>
        <v>52.499999999999943</v>
      </c>
      <c r="Y19" s="152">
        <f t="shared" si="8"/>
        <v>0.22679999999999975</v>
      </c>
      <c r="Z19" s="12">
        <f t="shared" si="9"/>
        <v>0.79923518164435969</v>
      </c>
      <c r="AA19" s="87" t="str">
        <f t="shared" si="14"/>
        <v>VERY LOW-ORDER URGENTLY</v>
      </c>
      <c r="AB19" s="14">
        <f t="shared" si="15"/>
        <v>9049.1730401529549</v>
      </c>
      <c r="AF19"/>
      <c r="AG19"/>
      <c r="AH19"/>
      <c r="AI19" s="352" t="s">
        <v>294</v>
      </c>
      <c r="AJ19"/>
      <c r="AK19"/>
      <c r="AL19"/>
    </row>
    <row r="20" spans="1:38" ht="44" thickBot="1">
      <c r="A20" s="153" t="s">
        <v>137</v>
      </c>
      <c r="B20" s="56" t="s">
        <v>99</v>
      </c>
      <c r="C20" s="51" t="s">
        <v>409</v>
      </c>
      <c r="D20" s="56" t="s">
        <v>23</v>
      </c>
      <c r="E20" s="51" t="s">
        <v>24</v>
      </c>
      <c r="F20" s="55">
        <v>0.68040000000000045</v>
      </c>
      <c r="G20" s="42">
        <v>210</v>
      </c>
      <c r="H20" s="6">
        <v>28745</v>
      </c>
      <c r="I20" s="366">
        <v>199</v>
      </c>
      <c r="J20" s="55">
        <v>0.64476</v>
      </c>
      <c r="K20" s="6">
        <f t="shared" si="1"/>
        <v>27239.309523809523</v>
      </c>
      <c r="L20" s="42">
        <f t="shared" si="2"/>
        <v>136.88095238095238</v>
      </c>
      <c r="M20" s="51">
        <v>12</v>
      </c>
      <c r="N20" s="12">
        <f t="shared" si="3"/>
        <v>6.1995826428329973E-3</v>
      </c>
      <c r="O20" s="54">
        <f>SUM($N$5:N20)</f>
        <v>0.97651860997047302</v>
      </c>
      <c r="P20" s="51" t="str">
        <f t="shared" si="10"/>
        <v>C</v>
      </c>
      <c r="Q20" s="152">
        <f t="shared" si="4"/>
        <v>9.545454545454545</v>
      </c>
      <c r="R20" s="8">
        <f t="shared" si="5"/>
        <v>3.0927272727272748E-2</v>
      </c>
      <c r="S20" s="6">
        <f t="shared" si="6"/>
        <v>1306.590909090909</v>
      </c>
      <c r="T20" s="51">
        <f t="shared" si="11"/>
        <v>30</v>
      </c>
      <c r="U20" s="51">
        <v>3</v>
      </c>
      <c r="V20" s="51">
        <f t="shared" si="12"/>
        <v>33</v>
      </c>
      <c r="W20" s="42">
        <f t="shared" si="13"/>
        <v>315</v>
      </c>
      <c r="X20" s="42">
        <f t="shared" si="7"/>
        <v>116</v>
      </c>
      <c r="Y20" s="152">
        <f t="shared" si="8"/>
        <v>0.37584000000000028</v>
      </c>
      <c r="Z20" s="12">
        <f t="shared" si="9"/>
        <v>0.63174603174603172</v>
      </c>
      <c r="AA20" s="87" t="str">
        <f t="shared" si="14"/>
        <v>VERY LOW-ORDER URGENTLY</v>
      </c>
      <c r="AB20" s="14">
        <f t="shared" si="15"/>
        <v>15878.190476190475</v>
      </c>
      <c r="AF20" s="85" t="s">
        <v>11</v>
      </c>
      <c r="AG20" s="85" t="s">
        <v>9</v>
      </c>
      <c r="AH20" s="85" t="s">
        <v>10</v>
      </c>
      <c r="AI20" s="86" t="s">
        <v>266</v>
      </c>
      <c r="AJ20" s="86" t="s">
        <v>267</v>
      </c>
      <c r="AK20" s="86" t="s">
        <v>269</v>
      </c>
      <c r="AL20" s="86" t="s">
        <v>268</v>
      </c>
    </row>
    <row r="21" spans="1:38" ht="15" thickBot="1">
      <c r="A21" s="153" t="s">
        <v>137</v>
      </c>
      <c r="B21" s="56" t="s">
        <v>39</v>
      </c>
      <c r="C21" s="51" t="s">
        <v>450</v>
      </c>
      <c r="D21" s="56" t="s">
        <v>29</v>
      </c>
      <c r="E21" s="51" t="s">
        <v>34</v>
      </c>
      <c r="F21" s="55">
        <v>0.6449999999999998</v>
      </c>
      <c r="G21" s="42">
        <v>14.333333333333332</v>
      </c>
      <c r="H21" s="6">
        <v>6303.333333333333</v>
      </c>
      <c r="I21" s="366">
        <v>0</v>
      </c>
      <c r="J21" s="55">
        <v>0</v>
      </c>
      <c r="K21" s="6">
        <f t="shared" si="1"/>
        <v>0</v>
      </c>
      <c r="L21" s="42">
        <f t="shared" si="2"/>
        <v>439.76744186046511</v>
      </c>
      <c r="M21" s="51">
        <v>5</v>
      </c>
      <c r="N21" s="12">
        <f t="shared" si="3"/>
        <v>5.8770294012746608E-3</v>
      </c>
      <c r="O21" s="54">
        <f>SUM($N$5:N21)</f>
        <v>0.98239563937174768</v>
      </c>
      <c r="P21" s="51" t="str">
        <f t="shared" si="10"/>
        <v>C</v>
      </c>
      <c r="Q21" s="152">
        <f t="shared" si="4"/>
        <v>0.65151515151515149</v>
      </c>
      <c r="R21" s="8">
        <f t="shared" si="5"/>
        <v>2.9318181818181809E-2</v>
      </c>
      <c r="S21" s="6">
        <f t="shared" si="6"/>
        <v>286.5151515151515</v>
      </c>
      <c r="T21" s="51">
        <f t="shared" si="11"/>
        <v>30</v>
      </c>
      <c r="U21" s="51">
        <v>3</v>
      </c>
      <c r="V21" s="51">
        <f t="shared" si="12"/>
        <v>33</v>
      </c>
      <c r="W21" s="42">
        <f t="shared" si="13"/>
        <v>21.5</v>
      </c>
      <c r="X21" s="42">
        <f t="shared" si="7"/>
        <v>21.5</v>
      </c>
      <c r="Y21" s="152">
        <f t="shared" si="8"/>
        <v>0.96749999999999969</v>
      </c>
      <c r="Z21" s="12">
        <f t="shared" si="9"/>
        <v>0</v>
      </c>
      <c r="AA21" s="87" t="str">
        <f t="shared" si="14"/>
        <v>VERY LOW-ORDER URGENTLY</v>
      </c>
      <c r="AB21" s="14">
        <f t="shared" si="15"/>
        <v>9455</v>
      </c>
      <c r="AF21" s="341" t="s">
        <v>23</v>
      </c>
      <c r="AG21" s="341" t="s">
        <v>44</v>
      </c>
      <c r="AH21" s="341" t="s">
        <v>376</v>
      </c>
      <c r="AI21" s="82">
        <v>12.190909090909106</v>
      </c>
      <c r="AJ21" s="83">
        <v>541.81818181818176</v>
      </c>
      <c r="AK21" s="353">
        <v>660.07550335570465</v>
      </c>
      <c r="AL21" s="353">
        <v>357640.909090909</v>
      </c>
    </row>
    <row r="22" spans="1:38" ht="15" thickBot="1">
      <c r="A22" s="153" t="s">
        <v>137</v>
      </c>
      <c r="B22" s="56" t="s">
        <v>95</v>
      </c>
      <c r="C22" s="51" t="s">
        <v>426</v>
      </c>
      <c r="D22" s="56" t="s">
        <v>23</v>
      </c>
      <c r="E22" s="51" t="s">
        <v>24</v>
      </c>
      <c r="F22" s="55">
        <v>0.53352000000000033</v>
      </c>
      <c r="G22" s="42">
        <v>164.66666666666666</v>
      </c>
      <c r="H22" s="6">
        <v>21766.333333333332</v>
      </c>
      <c r="I22" s="366">
        <v>0</v>
      </c>
      <c r="J22" s="55">
        <v>0</v>
      </c>
      <c r="K22" s="6">
        <f t="shared" si="1"/>
        <v>0</v>
      </c>
      <c r="L22" s="42">
        <f t="shared" si="2"/>
        <v>132.18421052631578</v>
      </c>
      <c r="M22" s="51">
        <v>6</v>
      </c>
      <c r="N22" s="12">
        <f t="shared" si="3"/>
        <v>4.8612600405706355E-3</v>
      </c>
      <c r="O22" s="54">
        <f>SUM($N$5:N22)</f>
        <v>0.98725689941231831</v>
      </c>
      <c r="P22" s="51" t="str">
        <f t="shared" si="10"/>
        <v>C</v>
      </c>
      <c r="Q22" s="152">
        <f t="shared" si="4"/>
        <v>7.4848484848484844</v>
      </c>
      <c r="R22" s="8">
        <f t="shared" si="5"/>
        <v>2.4250909090909104E-2</v>
      </c>
      <c r="S22" s="6">
        <f t="shared" si="6"/>
        <v>989.37878787878788</v>
      </c>
      <c r="T22" s="51">
        <f t="shared" si="11"/>
        <v>30</v>
      </c>
      <c r="U22" s="51">
        <v>3</v>
      </c>
      <c r="V22" s="51">
        <f t="shared" si="12"/>
        <v>33</v>
      </c>
      <c r="W22" s="42">
        <f t="shared" si="13"/>
        <v>247</v>
      </c>
      <c r="X22" s="42">
        <f t="shared" si="7"/>
        <v>247</v>
      </c>
      <c r="Y22" s="152">
        <f t="shared" si="8"/>
        <v>0.80028000000000055</v>
      </c>
      <c r="Z22" s="12">
        <f t="shared" si="9"/>
        <v>0</v>
      </c>
      <c r="AA22" s="87" t="str">
        <f t="shared" si="14"/>
        <v>VERY LOW-ORDER URGENTLY</v>
      </c>
      <c r="AB22" s="14">
        <f t="shared" si="15"/>
        <v>32649.499999999996</v>
      </c>
      <c r="AF22"/>
      <c r="AG22" s="341" t="s">
        <v>77</v>
      </c>
      <c r="AH22" s="341" t="s">
        <v>388</v>
      </c>
      <c r="AI22" s="82">
        <v>1.2014999999999965</v>
      </c>
      <c r="AJ22" s="83">
        <v>133.5</v>
      </c>
      <c r="AK22" s="353">
        <v>240</v>
      </c>
      <c r="AL22" s="353">
        <v>32040</v>
      </c>
    </row>
    <row r="23" spans="1:38" ht="15" thickBot="1">
      <c r="A23" s="153" t="s">
        <v>137</v>
      </c>
      <c r="B23" s="56" t="s">
        <v>67</v>
      </c>
      <c r="C23" s="51" t="s">
        <v>412</v>
      </c>
      <c r="D23" s="56" t="s">
        <v>29</v>
      </c>
      <c r="E23" s="51" t="s">
        <v>30</v>
      </c>
      <c r="F23" s="55">
        <v>0.53333333333333344</v>
      </c>
      <c r="G23" s="42">
        <v>26.666666666666668</v>
      </c>
      <c r="H23" s="6">
        <v>7607</v>
      </c>
      <c r="I23" s="366">
        <v>89</v>
      </c>
      <c r="J23" s="55">
        <v>1.78</v>
      </c>
      <c r="K23" s="6">
        <f t="shared" si="1"/>
        <v>25388.362499999999</v>
      </c>
      <c r="L23" s="42">
        <f t="shared" si="2"/>
        <v>285.26249999999999</v>
      </c>
      <c r="M23" s="51">
        <v>12</v>
      </c>
      <c r="N23" s="12">
        <f t="shared" si="3"/>
        <v>4.8595591948524357E-3</v>
      </c>
      <c r="O23" s="54">
        <f>SUM($N$5:N23)</f>
        <v>0.99211645860717079</v>
      </c>
      <c r="P23" s="51" t="str">
        <f t="shared" si="10"/>
        <v>C</v>
      </c>
      <c r="Q23" s="152">
        <f t="shared" si="4"/>
        <v>1.2121212121212122</v>
      </c>
      <c r="R23" s="8">
        <f t="shared" si="5"/>
        <v>2.4242424242424246E-2</v>
      </c>
      <c r="S23" s="6">
        <f t="shared" si="6"/>
        <v>345.77272727272725</v>
      </c>
      <c r="T23" s="51">
        <f t="shared" si="11"/>
        <v>30</v>
      </c>
      <c r="U23" s="51">
        <v>3</v>
      </c>
      <c r="V23" s="51">
        <f t="shared" si="12"/>
        <v>33</v>
      </c>
      <c r="W23" s="42">
        <f t="shared" si="13"/>
        <v>40</v>
      </c>
      <c r="X23" s="42">
        <f t="shared" si="7"/>
        <v>0</v>
      </c>
      <c r="Y23" s="152">
        <f t="shared" si="8"/>
        <v>0</v>
      </c>
      <c r="Z23" s="12">
        <f t="shared" si="9"/>
        <v>2.2250000000000001</v>
      </c>
      <c r="AA23" s="87" t="str">
        <f t="shared" si="14"/>
        <v>VERY HIGH-DON’T ORDER</v>
      </c>
      <c r="AB23" s="14">
        <f t="shared" si="15"/>
        <v>0</v>
      </c>
      <c r="AF23"/>
      <c r="AG23" s="341" t="s">
        <v>99</v>
      </c>
      <c r="AH23" s="341" t="s">
        <v>409</v>
      </c>
      <c r="AI23" s="82">
        <v>0.37584000000000028</v>
      </c>
      <c r="AJ23" s="83">
        <v>116</v>
      </c>
      <c r="AK23" s="353">
        <v>136.88095238095238</v>
      </c>
      <c r="AL23" s="353">
        <v>15878.190476190475</v>
      </c>
    </row>
    <row r="24" spans="1:38" ht="15" thickBot="1">
      <c r="A24" s="153" t="s">
        <v>137</v>
      </c>
      <c r="B24" s="56" t="s">
        <v>71</v>
      </c>
      <c r="C24" s="51" t="s">
        <v>372</v>
      </c>
      <c r="D24" s="56" t="s">
        <v>29</v>
      </c>
      <c r="E24" s="51" t="s">
        <v>63</v>
      </c>
      <c r="F24" s="55">
        <v>0.3075</v>
      </c>
      <c r="G24" s="42">
        <v>13.666666666666668</v>
      </c>
      <c r="H24" s="6">
        <v>4578.3333333333339</v>
      </c>
      <c r="I24" s="366">
        <v>0</v>
      </c>
      <c r="J24" s="55">
        <v>0</v>
      </c>
      <c r="K24" s="6">
        <f t="shared" si="1"/>
        <v>0</v>
      </c>
      <c r="L24" s="42">
        <f t="shared" si="2"/>
        <v>335</v>
      </c>
      <c r="M24" s="51">
        <v>6</v>
      </c>
      <c r="N24" s="12">
        <f t="shared" si="3"/>
        <v>2.8018395982821066E-3</v>
      </c>
      <c r="O24" s="54">
        <f>SUM($N$5:N24)</f>
        <v>0.99491829820545286</v>
      </c>
      <c r="P24" s="51" t="str">
        <f t="shared" si="10"/>
        <v>C</v>
      </c>
      <c r="Q24" s="152">
        <f t="shared" si="4"/>
        <v>0.62121212121212122</v>
      </c>
      <c r="R24" s="8">
        <f t="shared" si="5"/>
        <v>1.3977272727272727E-2</v>
      </c>
      <c r="S24" s="6">
        <f t="shared" si="6"/>
        <v>208.10606060606062</v>
      </c>
      <c r="T24" s="51">
        <f t="shared" si="11"/>
        <v>30</v>
      </c>
      <c r="U24" s="51">
        <v>3</v>
      </c>
      <c r="V24" s="51">
        <f t="shared" si="12"/>
        <v>33</v>
      </c>
      <c r="W24" s="42">
        <f t="shared" si="13"/>
        <v>20.5</v>
      </c>
      <c r="X24" s="42">
        <f t="shared" si="7"/>
        <v>20.5</v>
      </c>
      <c r="Y24" s="152">
        <f t="shared" si="8"/>
        <v>0.46124999999999994</v>
      </c>
      <c r="Z24" s="12">
        <f t="shared" si="9"/>
        <v>0</v>
      </c>
      <c r="AA24" s="87" t="str">
        <f t="shared" si="14"/>
        <v>VERY LOW-ORDER URGENTLY</v>
      </c>
      <c r="AB24" s="14">
        <f t="shared" si="15"/>
        <v>6867.5</v>
      </c>
      <c r="AF24"/>
      <c r="AG24" s="341" t="s">
        <v>95</v>
      </c>
      <c r="AH24" s="341" t="s">
        <v>426</v>
      </c>
      <c r="AI24" s="82">
        <v>0.80028000000000055</v>
      </c>
      <c r="AJ24" s="83">
        <v>247</v>
      </c>
      <c r="AK24" s="353">
        <v>132.18421052631578</v>
      </c>
      <c r="AL24" s="353">
        <v>32649.499999999996</v>
      </c>
    </row>
    <row r="25" spans="1:38" ht="15" thickBot="1">
      <c r="A25" s="153" t="s">
        <v>137</v>
      </c>
      <c r="B25" s="56" t="s">
        <v>100</v>
      </c>
      <c r="C25" s="51" t="s">
        <v>392</v>
      </c>
      <c r="D25" s="56" t="s">
        <v>52</v>
      </c>
      <c r="E25" s="51" t="s">
        <v>24</v>
      </c>
      <c r="F25" s="55">
        <v>0.28771333333333338</v>
      </c>
      <c r="G25" s="42">
        <v>34.333333333333336</v>
      </c>
      <c r="H25" s="6">
        <v>8746.6666666666679</v>
      </c>
      <c r="I25" s="366">
        <v>0</v>
      </c>
      <c r="J25" s="55">
        <v>0</v>
      </c>
      <c r="K25" s="6">
        <f t="shared" si="1"/>
        <v>0</v>
      </c>
      <c r="L25" s="42">
        <f t="shared" si="2"/>
        <v>254.75728155339809</v>
      </c>
      <c r="M25" s="51">
        <v>12</v>
      </c>
      <c r="N25" s="12">
        <f t="shared" si="3"/>
        <v>2.621549952153082E-3</v>
      </c>
      <c r="O25" s="54">
        <f>SUM($N$5:N25)</f>
        <v>0.99753984815760599</v>
      </c>
      <c r="P25" s="51" t="str">
        <f t="shared" si="10"/>
        <v>C</v>
      </c>
      <c r="Q25" s="152">
        <f t="shared" si="4"/>
        <v>1.5606060606060608</v>
      </c>
      <c r="R25" s="8">
        <f t="shared" si="5"/>
        <v>1.3077878787878789E-2</v>
      </c>
      <c r="S25" s="6">
        <f t="shared" si="6"/>
        <v>397.57575757575762</v>
      </c>
      <c r="T25" s="51">
        <f t="shared" si="11"/>
        <v>30</v>
      </c>
      <c r="U25" s="51">
        <v>3</v>
      </c>
      <c r="V25" s="51">
        <f t="shared" si="12"/>
        <v>33</v>
      </c>
      <c r="W25" s="42">
        <f t="shared" si="13"/>
        <v>51.500000000000007</v>
      </c>
      <c r="X25" s="42">
        <f t="shared" si="7"/>
        <v>51.500000000000007</v>
      </c>
      <c r="Y25" s="152">
        <f t="shared" si="8"/>
        <v>0.43157000000000006</v>
      </c>
      <c r="Z25" s="12">
        <f t="shared" si="9"/>
        <v>0</v>
      </c>
      <c r="AA25" s="87" t="str">
        <f t="shared" si="14"/>
        <v>VERY LOW-ORDER URGENTLY</v>
      </c>
      <c r="AB25" s="14">
        <f t="shared" si="15"/>
        <v>13120.000000000004</v>
      </c>
      <c r="AF25"/>
      <c r="AG25" s="341" t="s">
        <v>96</v>
      </c>
      <c r="AH25" s="341" t="s">
        <v>387</v>
      </c>
      <c r="AI25" s="82">
        <v>0.22679999999999975</v>
      </c>
      <c r="AJ25" s="83">
        <v>52.499999999999943</v>
      </c>
      <c r="AK25" s="353">
        <v>172.36520076481838</v>
      </c>
      <c r="AL25" s="353">
        <v>9049.1730401529549</v>
      </c>
    </row>
    <row r="26" spans="1:38" ht="15" thickBot="1">
      <c r="A26" s="153" t="s">
        <v>137</v>
      </c>
      <c r="B26" s="56" t="s">
        <v>97</v>
      </c>
      <c r="C26" s="51" t="s">
        <v>369</v>
      </c>
      <c r="D26" s="56" t="s">
        <v>23</v>
      </c>
      <c r="E26" s="51" t="s">
        <v>24</v>
      </c>
      <c r="F26" s="55">
        <v>0.255</v>
      </c>
      <c r="G26" s="42">
        <v>11.333333333333334</v>
      </c>
      <c r="H26" s="6">
        <v>9406.6666666666661</v>
      </c>
      <c r="I26" s="366">
        <v>2291</v>
      </c>
      <c r="J26" s="55">
        <v>51.547499999999999</v>
      </c>
      <c r="K26" s="6">
        <f t="shared" si="1"/>
        <v>1901529.9999999998</v>
      </c>
      <c r="L26" s="42">
        <f t="shared" si="2"/>
        <v>829.99999999999989</v>
      </c>
      <c r="M26" s="51">
        <v>20</v>
      </c>
      <c r="N26" s="12">
        <f t="shared" si="3"/>
        <v>2.3234767400388203E-3</v>
      </c>
      <c r="O26" s="54">
        <f>SUM($N$5:N26)</f>
        <v>0.99986332489764485</v>
      </c>
      <c r="P26" s="51" t="str">
        <f t="shared" si="10"/>
        <v>C</v>
      </c>
      <c r="Q26" s="152">
        <f t="shared" si="4"/>
        <v>0.51515151515151514</v>
      </c>
      <c r="R26" s="8">
        <f t="shared" si="5"/>
        <v>1.1590909090909091E-2</v>
      </c>
      <c r="S26" s="6">
        <f t="shared" si="6"/>
        <v>427.57575757575756</v>
      </c>
      <c r="T26" s="51">
        <f t="shared" si="11"/>
        <v>30</v>
      </c>
      <c r="U26" s="51">
        <v>3</v>
      </c>
      <c r="V26" s="51">
        <f t="shared" si="12"/>
        <v>33</v>
      </c>
      <c r="W26" s="42">
        <f t="shared" si="13"/>
        <v>17</v>
      </c>
      <c r="X26" s="42">
        <f t="shared" si="7"/>
        <v>0</v>
      </c>
      <c r="Y26" s="152">
        <f t="shared" si="8"/>
        <v>0</v>
      </c>
      <c r="Z26" s="12">
        <f t="shared" si="9"/>
        <v>134.76470588235293</v>
      </c>
      <c r="AA26" s="87" t="str">
        <f t="shared" si="14"/>
        <v>VERY HIGH-DON’T ORDER</v>
      </c>
      <c r="AB26" s="14">
        <f t="shared" si="15"/>
        <v>0</v>
      </c>
      <c r="AF26"/>
      <c r="AG26" s="341" t="s">
        <v>32</v>
      </c>
      <c r="AH26" s="341" t="s">
        <v>370</v>
      </c>
      <c r="AI26" s="82">
        <v>0</v>
      </c>
      <c r="AJ26" s="83">
        <v>0</v>
      </c>
      <c r="AK26" s="353">
        <v>576.67713004484301</v>
      </c>
      <c r="AL26" s="353">
        <v>0</v>
      </c>
    </row>
    <row r="27" spans="1:38">
      <c r="A27" s="153" t="s">
        <v>137</v>
      </c>
      <c r="B27" s="56" t="s">
        <v>171</v>
      </c>
      <c r="C27" s="51" t="s">
        <v>462</v>
      </c>
      <c r="D27" s="56" t="s">
        <v>29</v>
      </c>
      <c r="E27" s="51" t="s">
        <v>30</v>
      </c>
      <c r="F27" s="55">
        <v>1.4999999999999999E-2</v>
      </c>
      <c r="G27" s="42">
        <v>0.66666666666666663</v>
      </c>
      <c r="H27" s="6">
        <v>246.66666666666666</v>
      </c>
      <c r="I27" s="366">
        <v>0</v>
      </c>
      <c r="J27" s="55">
        <v>0</v>
      </c>
      <c r="K27" s="6">
        <f t="shared" si="1"/>
        <v>0</v>
      </c>
      <c r="L27" s="42">
        <f t="shared" si="2"/>
        <v>370</v>
      </c>
      <c r="M27" s="51">
        <v>5</v>
      </c>
      <c r="N27" s="12">
        <f t="shared" si="3"/>
        <v>1.3667510235522472E-4</v>
      </c>
      <c r="O27" s="54">
        <f>SUM($N$5:N27)</f>
        <v>1</v>
      </c>
      <c r="P27" s="51" t="str">
        <f t="shared" si="10"/>
        <v>C</v>
      </c>
      <c r="Q27" s="152">
        <f t="shared" si="4"/>
        <v>3.03030303030303E-2</v>
      </c>
      <c r="R27" s="8">
        <f t="shared" si="5"/>
        <v>6.8181818181818176E-4</v>
      </c>
      <c r="S27" s="6">
        <f t="shared" si="6"/>
        <v>11.212121212121211</v>
      </c>
      <c r="T27" s="51">
        <f t="shared" si="11"/>
        <v>30</v>
      </c>
      <c r="U27" s="51">
        <v>3</v>
      </c>
      <c r="V27" s="51">
        <f t="shared" si="12"/>
        <v>33</v>
      </c>
      <c r="W27" s="42">
        <f t="shared" si="13"/>
        <v>0.99999999999999989</v>
      </c>
      <c r="X27" s="42">
        <f t="shared" si="7"/>
        <v>0.99999999999999989</v>
      </c>
      <c r="Y27" s="152">
        <f t="shared" si="8"/>
        <v>2.2499999999999999E-2</v>
      </c>
      <c r="Z27" s="12">
        <f t="shared" si="9"/>
        <v>0</v>
      </c>
      <c r="AA27" s="453" t="str">
        <f t="shared" si="14"/>
        <v>VERY LOW-ORDER URGENTLY</v>
      </c>
      <c r="AB27" s="14">
        <f t="shared" si="15"/>
        <v>369.99999999999994</v>
      </c>
      <c r="AF27"/>
      <c r="AG27" s="341" t="s">
        <v>22</v>
      </c>
      <c r="AH27" s="341" t="s">
        <v>386</v>
      </c>
      <c r="AI27" s="82">
        <v>5.2836810504201628</v>
      </c>
      <c r="AJ27" s="83">
        <v>536.63636363636363</v>
      </c>
      <c r="AK27" s="353">
        <v>343.45366596638661</v>
      </c>
      <c r="AL27" s="353">
        <v>184309.72638178</v>
      </c>
    </row>
    <row r="28" spans="1:38">
      <c r="A28" s="351"/>
      <c r="B28" s="351"/>
      <c r="C28" s="349"/>
      <c r="D28" s="351"/>
      <c r="E28" s="349"/>
      <c r="F28" s="55"/>
      <c r="G28" s="346"/>
      <c r="H28" s="344"/>
      <c r="I28" s="366"/>
      <c r="J28" s="55"/>
      <c r="K28" s="344"/>
      <c r="L28" s="346"/>
      <c r="M28" s="349"/>
      <c r="N28" s="12"/>
      <c r="O28" s="350"/>
      <c r="P28" s="349"/>
      <c r="Q28" s="152"/>
      <c r="R28" s="345"/>
      <c r="S28" s="344"/>
      <c r="T28" s="349"/>
      <c r="U28" s="349"/>
      <c r="V28" s="349"/>
      <c r="W28" s="346"/>
      <c r="X28" s="346"/>
      <c r="Y28" s="152"/>
      <c r="Z28" s="12"/>
      <c r="AA28" s="60"/>
      <c r="AB28" s="253"/>
      <c r="AF28"/>
      <c r="AG28" s="341" t="s">
        <v>43</v>
      </c>
      <c r="AH28" s="341" t="s">
        <v>385</v>
      </c>
      <c r="AI28" s="82">
        <v>0.2672111890999177</v>
      </c>
      <c r="AJ28" s="83">
        <v>32.5</v>
      </c>
      <c r="AK28" s="353">
        <v>302.81585466556567</v>
      </c>
      <c r="AL28" s="353">
        <v>9841.5152766308838</v>
      </c>
    </row>
    <row r="29" spans="1:38">
      <c r="A29" s="351"/>
      <c r="B29" s="351"/>
      <c r="C29" s="349"/>
      <c r="D29" s="351"/>
      <c r="E29" s="349"/>
      <c r="F29" s="55"/>
      <c r="G29" s="346"/>
      <c r="H29" s="344"/>
      <c r="I29" s="366"/>
      <c r="J29" s="55"/>
      <c r="K29" s="344"/>
      <c r="L29" s="346"/>
      <c r="M29" s="349"/>
      <c r="N29" s="12"/>
      <c r="O29" s="350"/>
      <c r="P29" s="349"/>
      <c r="Q29" s="152"/>
      <c r="R29" s="345"/>
      <c r="S29" s="344"/>
      <c r="T29" s="349"/>
      <c r="U29" s="349"/>
      <c r="V29" s="349"/>
      <c r="W29" s="346"/>
      <c r="X29" s="346"/>
      <c r="Y29" s="152"/>
      <c r="Z29" s="12"/>
      <c r="AA29" s="60"/>
      <c r="AB29" s="253"/>
      <c r="AF29"/>
      <c r="AG29" s="341" t="s">
        <v>59</v>
      </c>
      <c r="AH29" s="341" t="s">
        <v>397</v>
      </c>
      <c r="AI29" s="82">
        <v>3.796470000000006</v>
      </c>
      <c r="AJ29" s="83">
        <v>376.5</v>
      </c>
      <c r="AK29" s="353">
        <v>408.61946879150071</v>
      </c>
      <c r="AL29" s="353">
        <v>153845.23000000001</v>
      </c>
    </row>
    <row r="30" spans="1:38">
      <c r="A30" s="351"/>
      <c r="B30" s="351"/>
      <c r="C30" s="349"/>
      <c r="D30" s="351"/>
      <c r="E30" s="349"/>
      <c r="F30" s="55"/>
      <c r="G30" s="346"/>
      <c r="H30" s="344"/>
      <c r="I30" s="366"/>
      <c r="J30" s="55"/>
      <c r="K30" s="344"/>
      <c r="L30" s="346"/>
      <c r="M30" s="349"/>
      <c r="N30" s="12"/>
      <c r="O30" s="350"/>
      <c r="P30" s="349"/>
      <c r="Q30" s="152"/>
      <c r="R30" s="345"/>
      <c r="S30" s="344"/>
      <c r="T30" s="349"/>
      <c r="U30" s="349"/>
      <c r="V30" s="349"/>
      <c r="W30" s="346"/>
      <c r="X30" s="346"/>
      <c r="Y30" s="152"/>
      <c r="Z30" s="12"/>
      <c r="AA30" s="60"/>
      <c r="AB30" s="253"/>
      <c r="AF30"/>
      <c r="AG30" s="341" t="s">
        <v>53</v>
      </c>
      <c r="AH30" s="341" t="s">
        <v>429</v>
      </c>
      <c r="AI30" s="82">
        <v>0</v>
      </c>
      <c r="AJ30" s="83">
        <v>0</v>
      </c>
      <c r="AK30" s="353">
        <v>405.03850921930183</v>
      </c>
      <c r="AL30" s="353">
        <v>0</v>
      </c>
    </row>
    <row r="31" spans="1:38">
      <c r="A31" s="351"/>
      <c r="B31" s="351"/>
      <c r="C31" s="349"/>
      <c r="D31" s="351"/>
      <c r="E31" s="349"/>
      <c r="F31" s="55"/>
      <c r="G31" s="346"/>
      <c r="H31" s="344"/>
      <c r="I31" s="366"/>
      <c r="J31" s="55"/>
      <c r="K31" s="344"/>
      <c r="L31" s="346"/>
      <c r="M31" s="349"/>
      <c r="N31" s="12"/>
      <c r="O31" s="350"/>
      <c r="P31" s="349"/>
      <c r="Q31" s="152"/>
      <c r="R31" s="345"/>
      <c r="S31" s="344"/>
      <c r="T31" s="349"/>
      <c r="U31" s="349"/>
      <c r="V31" s="349"/>
      <c r="W31" s="346"/>
      <c r="X31" s="346"/>
      <c r="Y31" s="152"/>
      <c r="Z31" s="12"/>
      <c r="AA31" s="60"/>
      <c r="AB31" s="253"/>
      <c r="AF31"/>
      <c r="AG31" s="341" t="s">
        <v>184</v>
      </c>
      <c r="AH31" s="341" t="s">
        <v>467</v>
      </c>
      <c r="AI31" s="82">
        <v>1.8589500000000054</v>
      </c>
      <c r="AJ31" s="83">
        <v>153</v>
      </c>
      <c r="AK31" s="353">
        <v>352.05882352941177</v>
      </c>
      <c r="AL31" s="353">
        <v>53865</v>
      </c>
    </row>
    <row r="32" spans="1:38">
      <c r="A32" s="351"/>
      <c r="B32" s="351"/>
      <c r="C32" s="349"/>
      <c r="D32" s="351"/>
      <c r="E32" s="349"/>
      <c r="F32" s="55"/>
      <c r="G32" s="346"/>
      <c r="H32" s="344"/>
      <c r="I32" s="366"/>
      <c r="J32" s="55"/>
      <c r="K32" s="344"/>
      <c r="L32" s="346"/>
      <c r="M32" s="349"/>
      <c r="N32" s="12"/>
      <c r="O32" s="350"/>
      <c r="P32" s="349"/>
      <c r="Q32" s="152"/>
      <c r="R32" s="345"/>
      <c r="S32" s="344"/>
      <c r="T32" s="349"/>
      <c r="U32" s="349"/>
      <c r="V32" s="349"/>
      <c r="W32" s="346"/>
      <c r="X32" s="346"/>
      <c r="Y32" s="152"/>
      <c r="Z32" s="12"/>
      <c r="AA32" s="60"/>
      <c r="AB32" s="253"/>
      <c r="AF32"/>
      <c r="AG32" s="341" t="s">
        <v>97</v>
      </c>
      <c r="AH32" s="341" t="s">
        <v>369</v>
      </c>
      <c r="AI32" s="82">
        <v>0</v>
      </c>
      <c r="AJ32" s="83">
        <v>0</v>
      </c>
      <c r="AK32" s="353">
        <v>829.99999999999989</v>
      </c>
      <c r="AL32" s="353">
        <v>0</v>
      </c>
    </row>
    <row r="33" spans="32:38">
      <c r="AF33" s="341" t="s">
        <v>228</v>
      </c>
      <c r="AG33" s="341"/>
      <c r="AH33" s="341"/>
      <c r="AI33" s="82">
        <v>26.001641330429194</v>
      </c>
      <c r="AJ33" s="83">
        <v>2189.4545454545455</v>
      </c>
      <c r="AK33" s="353">
        <v>4560.169319244801</v>
      </c>
      <c r="AL33" s="353">
        <v>849119.2442656632</v>
      </c>
    </row>
    <row r="34" spans="32:38">
      <c r="AF34" s="341" t="s">
        <v>29</v>
      </c>
      <c r="AG34" s="341" t="s">
        <v>28</v>
      </c>
      <c r="AH34" s="341" t="s">
        <v>368</v>
      </c>
      <c r="AI34" s="82">
        <v>0</v>
      </c>
      <c r="AJ34" s="83">
        <v>0</v>
      </c>
      <c r="AK34" s="353">
        <v>306.53080950463158</v>
      </c>
      <c r="AL34" s="353">
        <v>0</v>
      </c>
    </row>
    <row r="35" spans="32:38">
      <c r="AF35"/>
      <c r="AG35" s="341" t="s">
        <v>49</v>
      </c>
      <c r="AH35" s="341" t="s">
        <v>447</v>
      </c>
      <c r="AI35" s="82">
        <v>3.4087499999999991</v>
      </c>
      <c r="AJ35" s="83">
        <v>151.5</v>
      </c>
      <c r="AK35" s="353">
        <v>220.16501650165017</v>
      </c>
      <c r="AL35" s="353">
        <v>33355</v>
      </c>
    </row>
    <row r="36" spans="32:38">
      <c r="AF36"/>
      <c r="AG36" s="341" t="s">
        <v>45</v>
      </c>
      <c r="AH36" s="341" t="s">
        <v>408</v>
      </c>
      <c r="AI36" s="82">
        <v>1.3724999999999996</v>
      </c>
      <c r="AJ36" s="83">
        <v>61</v>
      </c>
      <c r="AK36" s="353">
        <v>282.16964285714283</v>
      </c>
      <c r="AL36" s="353">
        <v>17212.348214285714</v>
      </c>
    </row>
    <row r="37" spans="32:38">
      <c r="AF37"/>
      <c r="AG37" s="341" t="s">
        <v>71</v>
      </c>
      <c r="AH37" s="341" t="s">
        <v>372</v>
      </c>
      <c r="AI37" s="82">
        <v>0.46124999999999994</v>
      </c>
      <c r="AJ37" s="83">
        <v>20.5</v>
      </c>
      <c r="AK37" s="353">
        <v>335</v>
      </c>
      <c r="AL37" s="353">
        <v>6867.5</v>
      </c>
    </row>
    <row r="38" spans="32:38">
      <c r="AF38"/>
      <c r="AG38" s="341" t="s">
        <v>31</v>
      </c>
      <c r="AH38" s="341" t="s">
        <v>380</v>
      </c>
      <c r="AI38" s="82">
        <v>7.7015151515151503</v>
      </c>
      <c r="AJ38" s="83">
        <v>154.03030303030303</v>
      </c>
      <c r="AK38" s="353">
        <v>543.81270903010034</v>
      </c>
      <c r="AL38" s="353">
        <v>83763.636363636368</v>
      </c>
    </row>
    <row r="39" spans="32:38">
      <c r="AF39"/>
      <c r="AG39" s="341" t="s">
        <v>39</v>
      </c>
      <c r="AH39" s="341" t="s">
        <v>450</v>
      </c>
      <c r="AI39" s="82">
        <v>0.96749999999999969</v>
      </c>
      <c r="AJ39" s="83">
        <v>21.5</v>
      </c>
      <c r="AK39" s="353">
        <v>439.76744186046511</v>
      </c>
      <c r="AL39" s="353">
        <v>9455</v>
      </c>
    </row>
    <row r="40" spans="32:38">
      <c r="AF40"/>
      <c r="AG40" s="341" t="s">
        <v>171</v>
      </c>
      <c r="AH40" s="341" t="s">
        <v>462</v>
      </c>
      <c r="AI40" s="82">
        <v>2.2499999999999999E-2</v>
      </c>
      <c r="AJ40" s="83">
        <v>0.99999999999999989</v>
      </c>
      <c r="AK40" s="353">
        <v>370</v>
      </c>
      <c r="AL40" s="353">
        <v>369.99999999999994</v>
      </c>
    </row>
    <row r="41" spans="32:38">
      <c r="AF41"/>
      <c r="AG41" s="341" t="s">
        <v>67</v>
      </c>
      <c r="AH41" s="341" t="s">
        <v>412</v>
      </c>
      <c r="AI41" s="82">
        <v>0</v>
      </c>
      <c r="AJ41" s="83">
        <v>0</v>
      </c>
      <c r="AK41" s="353">
        <v>285.26249999999999</v>
      </c>
      <c r="AL41" s="353">
        <v>0</v>
      </c>
    </row>
    <row r="42" spans="32:38">
      <c r="AF42" s="341" t="s">
        <v>225</v>
      </c>
      <c r="AG42" s="341"/>
      <c r="AH42" s="341"/>
      <c r="AI42" s="82">
        <v>13.934015151515149</v>
      </c>
      <c r="AJ42" s="83">
        <v>409.530303030303</v>
      </c>
      <c r="AK42" s="353">
        <v>2782.7081197539901</v>
      </c>
      <c r="AL42" s="353">
        <v>151023.48457792209</v>
      </c>
    </row>
    <row r="43" spans="32:38">
      <c r="AF43" s="341" t="s">
        <v>52</v>
      </c>
      <c r="AG43" s="341" t="s">
        <v>98</v>
      </c>
      <c r="AH43" s="341" t="s">
        <v>389</v>
      </c>
      <c r="AI43" s="82">
        <v>3.3866327102803742</v>
      </c>
      <c r="AJ43" s="83">
        <v>330</v>
      </c>
      <c r="AK43" s="353">
        <v>413.00355140186917</v>
      </c>
      <c r="AL43" s="353">
        <v>136291.17196261682</v>
      </c>
    </row>
    <row r="44" spans="32:38">
      <c r="AF44"/>
      <c r="AG44" s="341" t="s">
        <v>79</v>
      </c>
      <c r="AH44" s="341" t="s">
        <v>378</v>
      </c>
      <c r="AI44" s="82">
        <v>0</v>
      </c>
      <c r="AJ44" s="83">
        <v>0</v>
      </c>
      <c r="AK44" s="353">
        <v>295.46656716417908</v>
      </c>
      <c r="AL44" s="353">
        <v>0</v>
      </c>
    </row>
    <row r="45" spans="32:38">
      <c r="AF45"/>
      <c r="AG45" s="341" t="s">
        <v>100</v>
      </c>
      <c r="AH45" s="341" t="s">
        <v>392</v>
      </c>
      <c r="AI45" s="82">
        <v>0.43157000000000006</v>
      </c>
      <c r="AJ45" s="83">
        <v>51.500000000000007</v>
      </c>
      <c r="AK45" s="353">
        <v>254.75728155339809</v>
      </c>
      <c r="AL45" s="353">
        <v>13120.000000000004</v>
      </c>
    </row>
    <row r="46" spans="32:38">
      <c r="AF46" s="341" t="s">
        <v>222</v>
      </c>
      <c r="AG46" s="341"/>
      <c r="AH46" s="341"/>
      <c r="AI46" s="82">
        <v>3.8182027102803744</v>
      </c>
      <c r="AJ46" s="83">
        <v>381.5</v>
      </c>
      <c r="AK46" s="353">
        <v>963.22740011944643</v>
      </c>
      <c r="AL46" s="353">
        <v>149411.17196261682</v>
      </c>
    </row>
    <row r="47" spans="32:38">
      <c r="AF47" s="341" t="s">
        <v>561</v>
      </c>
      <c r="AG47" s="341" t="s">
        <v>561</v>
      </c>
      <c r="AH47" s="341" t="s">
        <v>561</v>
      </c>
      <c r="AI47" s="82"/>
      <c r="AJ47" s="83"/>
      <c r="AK47" s="353"/>
      <c r="AL47" s="353"/>
    </row>
    <row r="48" spans="32:38">
      <c r="AF48" s="341" t="s">
        <v>562</v>
      </c>
      <c r="AG48" s="341"/>
      <c r="AH48" s="341"/>
      <c r="AI48" s="82"/>
      <c r="AJ48" s="83"/>
      <c r="AK48" s="353"/>
      <c r="AL48" s="353"/>
    </row>
    <row r="49" spans="32:38">
      <c r="AF49" s="341" t="s">
        <v>221</v>
      </c>
      <c r="AG49"/>
      <c r="AH49"/>
      <c r="AI49" s="82">
        <v>43.753859192224716</v>
      </c>
      <c r="AJ49" s="83">
        <v>2980.4848484848485</v>
      </c>
      <c r="AK49" s="353">
        <v>8306.1048391182358</v>
      </c>
      <c r="AL49" s="353">
        <v>1149553.9008062021</v>
      </c>
    </row>
    <row r="50" spans="32:38">
      <c r="AF50"/>
      <c r="AG50"/>
      <c r="AH50"/>
      <c r="AI50"/>
      <c r="AJ50"/>
      <c r="AK50"/>
      <c r="AL50"/>
    </row>
    <row r="51" spans="32:38">
      <c r="AF51"/>
      <c r="AG51"/>
      <c r="AH51"/>
      <c r="AI51"/>
      <c r="AJ51"/>
      <c r="AK51"/>
      <c r="AL51"/>
    </row>
    <row r="52" spans="32:38">
      <c r="AF52"/>
      <c r="AG52"/>
      <c r="AH52"/>
      <c r="AI52"/>
      <c r="AJ52"/>
      <c r="AK52"/>
      <c r="AL52"/>
    </row>
  </sheetData>
  <mergeCells count="23">
    <mergeCell ref="AG15:AH15"/>
    <mergeCell ref="AJ15:AM15"/>
    <mergeCell ref="AG16:AH16"/>
    <mergeCell ref="AJ16:AM16"/>
    <mergeCell ref="AG11:AH11"/>
    <mergeCell ref="AK11:AM11"/>
    <mergeCell ref="AG12:AH12"/>
    <mergeCell ref="AK12:AM12"/>
    <mergeCell ref="AG13:AH13"/>
    <mergeCell ref="AK13:AM13"/>
    <mergeCell ref="AG10:AH10"/>
    <mergeCell ref="AK10:AM10"/>
    <mergeCell ref="AF1:AH2"/>
    <mergeCell ref="AJ1:AL2"/>
    <mergeCell ref="AG3:AH3"/>
    <mergeCell ref="AK3:AL3"/>
    <mergeCell ref="AG4:AH4"/>
    <mergeCell ref="AK4:AL4"/>
    <mergeCell ref="AG5:AH5"/>
    <mergeCell ref="AG6:AH6"/>
    <mergeCell ref="AJ8:AM8"/>
    <mergeCell ref="AG9:AH9"/>
    <mergeCell ref="AK9:AM9"/>
  </mergeCells>
  <conditionalFormatting sqref="AA5:AA32">
    <cfRule type="containsText" dxfId="438" priority="1" operator="containsText" text="LOW MAY- ORDER">
      <formula>NOT(ISERROR(SEARCH("LOW MAY- ORDER",AA5)))</formula>
    </cfRule>
    <cfRule type="containsText" dxfId="437" priority="2" operator="containsText" text="HIGH">
      <formula>NOT(ISERROR(SEARCH("HIGH",AA5)))</formula>
    </cfRule>
    <cfRule type="containsText" dxfId="436" priority="3" operator="containsText" text="HIGH">
      <formula>NOT(ISERROR(SEARCH("HIGH",AA5)))</formula>
    </cfRule>
    <cfRule type="containsText" dxfId="435"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6F649-B869-45FE-BF36-314AD85005CD}">
  <sheetPr codeName="Sheet24"/>
  <dimension ref="A1:AM77"/>
  <sheetViews>
    <sheetView showGridLines="0" topLeftCell="A5" zoomScale="77" workbookViewId="0">
      <selection activeCell="I19" sqref="I19"/>
    </sheetView>
  </sheetViews>
  <sheetFormatPr defaultColWidth="8.90625" defaultRowHeight="14.5"/>
  <cols>
    <col min="1" max="1" width="35.36328125" style="14" customWidth="1"/>
    <col min="2" max="2" width="8.90625" style="14"/>
    <col min="3" max="3" width="33.90625" style="14" customWidth="1"/>
    <col min="4" max="7" width="8.90625" style="14"/>
    <col min="8" max="8" width="9.90625" style="14" bestFit="1" customWidth="1"/>
    <col min="9" max="13" width="8.90625" style="14"/>
    <col min="14" max="14" width="13.36328125" style="14" customWidth="1"/>
    <col min="15" max="17" width="8.90625" style="14"/>
    <col min="18" max="18" width="15.36328125" style="14" bestFit="1" customWidth="1"/>
    <col min="19" max="22" width="8.90625" style="14"/>
    <col min="23" max="23" width="10.54296875" style="14" bestFit="1" customWidth="1"/>
    <col min="24" max="25" width="8.90625" style="14"/>
    <col min="26" max="26" width="14.54296875" style="14" customWidth="1"/>
    <col min="27" max="27" width="28.6328125" style="14" customWidth="1"/>
    <col min="28" max="28" width="16.6328125" style="14" customWidth="1"/>
    <col min="29" max="31" width="8.90625" style="14"/>
    <col min="32" max="32" width="15.6328125" style="14" bestFit="1" customWidth="1"/>
    <col min="33" max="33" width="14.6328125" style="14" bestFit="1" customWidth="1"/>
    <col min="34" max="34" width="36.54296875" style="14" bestFit="1" customWidth="1"/>
    <col min="35" max="35" width="13.08984375" style="14" bestFit="1" customWidth="1"/>
    <col min="36" max="36" width="13.6328125" style="14" bestFit="1" customWidth="1"/>
    <col min="37" max="37" width="9.6328125" style="14" bestFit="1" customWidth="1"/>
    <col min="38" max="38" width="11.81640625" style="14" bestFit="1" customWidth="1"/>
    <col min="39" max="39" width="8.90625" style="14" hidden="1" customWidth="1"/>
    <col min="40" max="16384" width="8.90625" style="14"/>
  </cols>
  <sheetData>
    <row r="1" spans="1:39" ht="15" thickBot="1">
      <c r="F1" s="191">
        <f t="shared" ref="F1:L1" si="0">SUM(F5:F42)</f>
        <v>45.015516666666656</v>
      </c>
      <c r="G1" s="190">
        <f t="shared" si="0"/>
        <v>5883.9999999999982</v>
      </c>
      <c r="H1" s="190">
        <f t="shared" si="0"/>
        <v>772444.82000000007</v>
      </c>
      <c r="I1" s="190">
        <f t="shared" si="0"/>
        <v>8763</v>
      </c>
      <c r="J1" s="190">
        <f t="shared" si="0"/>
        <v>47.666890000000009</v>
      </c>
      <c r="K1" s="190">
        <f t="shared" si="0"/>
        <v>1001088.7851335154</v>
      </c>
      <c r="L1" s="190">
        <f t="shared" si="0"/>
        <v>3441.3651224152013</v>
      </c>
      <c r="M1" s="190"/>
      <c r="N1" s="190"/>
      <c r="O1" s="190"/>
      <c r="P1" s="190"/>
      <c r="Q1" s="190">
        <f t="shared" ref="Q1:Y1" si="1">SUM(Q5:Q42)</f>
        <v>267.45454545454544</v>
      </c>
      <c r="R1" s="190">
        <f t="shared" si="1"/>
        <v>2.0461598484848484</v>
      </c>
      <c r="S1" s="190">
        <f t="shared" si="1"/>
        <v>35111.128181818189</v>
      </c>
      <c r="T1" s="190">
        <f t="shared" si="1"/>
        <v>679</v>
      </c>
      <c r="U1" s="190">
        <f t="shared" si="1"/>
        <v>75</v>
      </c>
      <c r="V1" s="190">
        <f t="shared" si="1"/>
        <v>754</v>
      </c>
      <c r="W1" s="190">
        <f t="shared" si="1"/>
        <v>5299.3333333333339</v>
      </c>
      <c r="X1" s="190">
        <f t="shared" si="1"/>
        <v>1530.9848484848485</v>
      </c>
      <c r="Y1" s="189">
        <f t="shared" si="1"/>
        <v>15.092673633846825</v>
      </c>
      <c r="AB1" s="188">
        <f>SUM(AB5:AB42)</f>
        <v>233758.42069175697</v>
      </c>
    </row>
    <row r="3" spans="1:39" ht="32.5" thickBot="1">
      <c r="AF3" s="558" t="s">
        <v>265</v>
      </c>
      <c r="AG3" s="558"/>
      <c r="AH3" s="558"/>
      <c r="AI3" s="65"/>
      <c r="AJ3" s="548" t="s">
        <v>264</v>
      </c>
      <c r="AK3" s="548"/>
      <c r="AL3" s="548"/>
      <c r="AM3" s="65"/>
    </row>
    <row r="4" spans="1:39" ht="58" thickBot="1">
      <c r="A4" s="75" t="s">
        <v>0</v>
      </c>
      <c r="B4" s="156" t="s">
        <v>9</v>
      </c>
      <c r="C4" s="71" t="s">
        <v>10</v>
      </c>
      <c r="D4" s="117" t="s">
        <v>11</v>
      </c>
      <c r="E4" s="117" t="s">
        <v>12</v>
      </c>
      <c r="F4" s="117" t="s">
        <v>263</v>
      </c>
      <c r="G4" s="117" t="s">
        <v>262</v>
      </c>
      <c r="H4" s="117" t="s">
        <v>261</v>
      </c>
      <c r="I4" s="118" t="s">
        <v>260</v>
      </c>
      <c r="J4" s="147" t="s">
        <v>259</v>
      </c>
      <c r="K4" s="148" t="s">
        <v>258</v>
      </c>
      <c r="L4" s="187"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86" t="s">
        <v>21</v>
      </c>
      <c r="AB4" s="170" t="s">
        <v>288</v>
      </c>
      <c r="AF4" s="558"/>
      <c r="AG4" s="558"/>
      <c r="AH4" s="558"/>
      <c r="AI4" s="65"/>
      <c r="AJ4" s="548"/>
      <c r="AK4" s="548"/>
      <c r="AL4" s="548"/>
      <c r="AM4" s="65"/>
    </row>
    <row r="5" spans="1:39" ht="15" thickBot="1">
      <c r="A5" s="185" t="s">
        <v>131</v>
      </c>
      <c r="B5" s="185" t="s">
        <v>88</v>
      </c>
      <c r="C5" s="17" t="s">
        <v>382</v>
      </c>
      <c r="D5" s="185" t="s">
        <v>81</v>
      </c>
      <c r="E5" s="17" t="s">
        <v>30</v>
      </c>
      <c r="F5" s="337">
        <v>17.479999999999997</v>
      </c>
      <c r="G5" s="145">
        <v>1165.3333333333333</v>
      </c>
      <c r="H5" s="337">
        <v>268026.66666666669</v>
      </c>
      <c r="I5" s="180">
        <v>0</v>
      </c>
      <c r="J5" s="369">
        <v>0</v>
      </c>
      <c r="K5" s="180">
        <f t="shared" ref="K5:K29" si="2">L5*I5</f>
        <v>0</v>
      </c>
      <c r="L5" s="180">
        <f t="shared" ref="L5:L29" si="3">H5/G5</f>
        <v>230.00000000000003</v>
      </c>
      <c r="M5" s="17">
        <v>24</v>
      </c>
      <c r="N5" s="179">
        <f t="shared" ref="N5:N29" si="4">F5/$F$1</f>
        <v>0.38831054921432651</v>
      </c>
      <c r="O5" s="183">
        <f>SUM($N$5:N5)</f>
        <v>0.38831054921432651</v>
      </c>
      <c r="P5" s="181" t="str">
        <f t="shared" ref="P5:P29" si="5">IF(O5&lt;=50%,"A",IF(O5&lt;=80%,"B",IF(O5&lt;=100%,"C","")))</f>
        <v>A</v>
      </c>
      <c r="Q5" s="181">
        <f t="shared" ref="Q5:Q29" si="6">G5/22</f>
        <v>52.969696969696969</v>
      </c>
      <c r="R5" s="182">
        <f t="shared" ref="R5:R29" si="7">F5/22</f>
        <v>0.79454545454545444</v>
      </c>
      <c r="S5" s="181">
        <f t="shared" ref="S5:S29" si="8">H5/22</f>
        <v>12183.030303030304</v>
      </c>
      <c r="T5" s="181">
        <f t="shared" ref="T5:T29" si="9">IF(P5="A",7,IF(P5="B",14,IF(P5="C",30,"")))</f>
        <v>7</v>
      </c>
      <c r="U5" s="181">
        <v>3</v>
      </c>
      <c r="V5" s="181">
        <f t="shared" ref="V5:V29" si="10">T5+U5</f>
        <v>10</v>
      </c>
      <c r="W5" s="180">
        <f t="shared" ref="W5:W29" si="11">Q5*V5</f>
        <v>529.69696969696975</v>
      </c>
      <c r="X5" s="180">
        <f t="shared" ref="X5:X29" si="12">IF(W5-I5&lt;=0,0,W5-I5)</f>
        <v>529.69696969696975</v>
      </c>
      <c r="Y5" s="178">
        <f t="shared" ref="Y5:Y29" si="13">X5/(G5/F5)</f>
        <v>7.9454545454545453</v>
      </c>
      <c r="Z5" s="179">
        <f t="shared" ref="Z5:Z29" si="14">I5/W5</f>
        <v>0</v>
      </c>
      <c r="AA5" s="87" t="str">
        <f t="shared" ref="AA5:AA29" si="15">IF(AND(Z5&gt;=100%,Z5&lt;200%),"HIGH-DON’T ORDER",IF(Z5&gt;=200%,"VERY HIGH-DON’T ORDER",IF(AND(Z5&gt;=80%,Z5&lt;=100),"LOW MAY- ORDER","VERY LOW-ORDER URGENTLY")))</f>
        <v>VERY LOW-ORDER URGENTLY</v>
      </c>
      <c r="AB5" s="178">
        <f t="shared" ref="AB5:AB29" si="16">X5*L5</f>
        <v>121830.30303030305</v>
      </c>
      <c r="AF5" s="63" t="s">
        <v>249</v>
      </c>
      <c r="AG5" s="553"/>
      <c r="AH5" s="553"/>
      <c r="AJ5" s="25" t="s">
        <v>248</v>
      </c>
      <c r="AK5" s="543">
        <f ca="1">NOW()</f>
        <v>44990.660007407409</v>
      </c>
      <c r="AL5" s="544"/>
    </row>
    <row r="6" spans="1:39" ht="15" thickBot="1">
      <c r="A6" s="185" t="s">
        <v>131</v>
      </c>
      <c r="B6" s="185" t="s">
        <v>25</v>
      </c>
      <c r="C6" s="17" t="s">
        <v>383</v>
      </c>
      <c r="D6" s="185" t="s">
        <v>26</v>
      </c>
      <c r="E6" s="17" t="s">
        <v>27</v>
      </c>
      <c r="F6" s="337">
        <v>8.760999999999985</v>
      </c>
      <c r="G6" s="145">
        <v>1819</v>
      </c>
      <c r="H6" s="337">
        <v>162995.55000000008</v>
      </c>
      <c r="I6" s="369">
        <v>1337</v>
      </c>
      <c r="J6" s="369">
        <v>6.4193999999999996</v>
      </c>
      <c r="K6" s="180">
        <f t="shared" si="2"/>
        <v>119804.8655030237</v>
      </c>
      <c r="L6" s="180">
        <f t="shared" si="3"/>
        <v>89.607229246838969</v>
      </c>
      <c r="M6" s="17">
        <v>48</v>
      </c>
      <c r="N6" s="179">
        <f t="shared" si="4"/>
        <v>0.19462178041571562</v>
      </c>
      <c r="O6" s="183">
        <f>SUM($N$5:N6)</f>
        <v>0.58293232963004216</v>
      </c>
      <c r="P6" s="181" t="str">
        <f t="shared" si="5"/>
        <v>B</v>
      </c>
      <c r="Q6" s="181">
        <f t="shared" si="6"/>
        <v>82.681818181818187</v>
      </c>
      <c r="R6" s="182">
        <f t="shared" si="7"/>
        <v>0.39822727272727204</v>
      </c>
      <c r="S6" s="181">
        <f t="shared" si="8"/>
        <v>7408.8886363636402</v>
      </c>
      <c r="T6" s="181">
        <f t="shared" si="9"/>
        <v>14</v>
      </c>
      <c r="U6" s="181">
        <v>3</v>
      </c>
      <c r="V6" s="181">
        <f t="shared" si="10"/>
        <v>17</v>
      </c>
      <c r="W6" s="180">
        <f t="shared" si="11"/>
        <v>1405.5909090909092</v>
      </c>
      <c r="X6" s="180">
        <f t="shared" si="12"/>
        <v>68.590909090909236</v>
      </c>
      <c r="Y6" s="178">
        <f t="shared" si="13"/>
        <v>0.33036006297166287</v>
      </c>
      <c r="Z6" s="179">
        <f t="shared" si="14"/>
        <v>0.95120137114768932</v>
      </c>
      <c r="AA6" s="87" t="str">
        <f t="shared" si="15"/>
        <v>LOW MAY- ORDER</v>
      </c>
      <c r="AB6" s="178">
        <f t="shared" si="16"/>
        <v>6146.241315158195</v>
      </c>
      <c r="AF6" s="63" t="s">
        <v>247</v>
      </c>
      <c r="AG6" s="553"/>
      <c r="AH6" s="553"/>
      <c r="AJ6" s="25" t="s">
        <v>246</v>
      </c>
      <c r="AK6" s="541"/>
      <c r="AL6" s="542"/>
    </row>
    <row r="7" spans="1:39" ht="15" thickBot="1">
      <c r="A7" s="185" t="s">
        <v>131</v>
      </c>
      <c r="B7" s="185" t="s">
        <v>103</v>
      </c>
      <c r="C7" s="17" t="s">
        <v>381</v>
      </c>
      <c r="D7" s="185" t="s">
        <v>26</v>
      </c>
      <c r="E7" s="17" t="s">
        <v>27</v>
      </c>
      <c r="F7" s="337">
        <v>4.2881000000000045</v>
      </c>
      <c r="G7" s="145">
        <v>591.66666666666663</v>
      </c>
      <c r="H7" s="337">
        <v>76824.286666666652</v>
      </c>
      <c r="I7" s="369">
        <v>425</v>
      </c>
      <c r="J7" s="369">
        <v>3.0621</v>
      </c>
      <c r="K7" s="180">
        <f t="shared" si="2"/>
        <v>55183.642535211264</v>
      </c>
      <c r="L7" s="180">
        <f t="shared" si="3"/>
        <v>129.84386478873239</v>
      </c>
      <c r="M7" s="17">
        <v>32</v>
      </c>
      <c r="N7" s="179">
        <f t="shared" si="4"/>
        <v>9.5258264650226285E-2</v>
      </c>
      <c r="O7" s="183">
        <f>SUM($N$5:N7)</f>
        <v>0.6781905942802684</v>
      </c>
      <c r="P7" s="181" t="str">
        <f t="shared" si="5"/>
        <v>B</v>
      </c>
      <c r="Q7" s="181">
        <f t="shared" si="6"/>
        <v>26.893939393939391</v>
      </c>
      <c r="R7" s="182">
        <f t="shared" si="7"/>
        <v>0.19491363636363657</v>
      </c>
      <c r="S7" s="181">
        <f t="shared" si="8"/>
        <v>3492.0130303030296</v>
      </c>
      <c r="T7" s="181">
        <f t="shared" si="9"/>
        <v>14</v>
      </c>
      <c r="U7" s="181">
        <v>3</v>
      </c>
      <c r="V7" s="181">
        <f t="shared" si="10"/>
        <v>17</v>
      </c>
      <c r="W7" s="180">
        <f t="shared" si="11"/>
        <v>457.19696969696963</v>
      </c>
      <c r="X7" s="180">
        <f t="shared" si="12"/>
        <v>32.196969696969632</v>
      </c>
      <c r="Y7" s="178">
        <f t="shared" si="13"/>
        <v>0.23334731113956445</v>
      </c>
      <c r="Z7" s="179">
        <f t="shared" si="14"/>
        <v>0.92957746478873249</v>
      </c>
      <c r="AA7" s="87" t="str">
        <f t="shared" si="15"/>
        <v>LOW MAY- ORDER</v>
      </c>
      <c r="AB7" s="178">
        <f t="shared" si="16"/>
        <v>4180.5789799402392</v>
      </c>
      <c r="AF7" s="63" t="s">
        <v>236</v>
      </c>
      <c r="AG7" s="553"/>
      <c r="AH7" s="553"/>
      <c r="AJ7" s="25" t="s">
        <v>245</v>
      </c>
      <c r="AK7" s="64" t="str">
        <f>IF(BD1&gt;=35,"Trailer",IF(BD1&gt;=20,"Cargo","Will recommend to wait"))</f>
        <v>Will recommend to wait</v>
      </c>
      <c r="AL7" s="64"/>
    </row>
    <row r="8" spans="1:39" ht="15" thickBot="1">
      <c r="A8" s="185" t="s">
        <v>131</v>
      </c>
      <c r="B8" s="185" t="s">
        <v>87</v>
      </c>
      <c r="C8" s="17" t="s">
        <v>444</v>
      </c>
      <c r="D8" s="185" t="s">
        <v>26</v>
      </c>
      <c r="E8" s="17" t="s">
        <v>27</v>
      </c>
      <c r="F8" s="337">
        <v>4.0449933333333528</v>
      </c>
      <c r="G8" s="145">
        <v>763.33333333333337</v>
      </c>
      <c r="H8" s="337">
        <v>76479.193333333329</v>
      </c>
      <c r="I8" s="369">
        <v>805</v>
      </c>
      <c r="J8" s="369">
        <v>4.2528200000000007</v>
      </c>
      <c r="K8" s="180">
        <f t="shared" si="2"/>
        <v>80653.821790393005</v>
      </c>
      <c r="L8" s="180">
        <f t="shared" si="3"/>
        <v>100.1910829694323</v>
      </c>
      <c r="M8" s="17">
        <v>16</v>
      </c>
      <c r="N8" s="179">
        <f t="shared" si="4"/>
        <v>8.9857756455089463E-2</v>
      </c>
      <c r="O8" s="183">
        <f>SUM($N$5:N8)</f>
        <v>0.76804835073535782</v>
      </c>
      <c r="P8" s="181" t="str">
        <f t="shared" si="5"/>
        <v>B</v>
      </c>
      <c r="Q8" s="181">
        <f t="shared" si="6"/>
        <v>34.696969696969695</v>
      </c>
      <c r="R8" s="182">
        <f t="shared" si="7"/>
        <v>0.18386333333333421</v>
      </c>
      <c r="S8" s="181">
        <f t="shared" si="8"/>
        <v>3476.3269696969696</v>
      </c>
      <c r="T8" s="181">
        <f t="shared" si="9"/>
        <v>14</v>
      </c>
      <c r="U8" s="181">
        <v>3</v>
      </c>
      <c r="V8" s="181">
        <f t="shared" si="10"/>
        <v>17</v>
      </c>
      <c r="W8" s="180">
        <f t="shared" si="11"/>
        <v>589.84848484848487</v>
      </c>
      <c r="X8" s="180">
        <f t="shared" si="12"/>
        <v>0</v>
      </c>
      <c r="Y8" s="178">
        <f t="shared" si="13"/>
        <v>0</v>
      </c>
      <c r="Z8" s="179">
        <f t="shared" si="14"/>
        <v>1.3647572566144361</v>
      </c>
      <c r="AA8" s="87" t="str">
        <f t="shared" si="15"/>
        <v>HIGH-DON’T ORDER</v>
      </c>
      <c r="AB8" s="178">
        <f t="shared" si="16"/>
        <v>0</v>
      </c>
      <c r="AF8" s="63" t="s">
        <v>244</v>
      </c>
      <c r="AG8" s="553"/>
      <c r="AH8" s="553"/>
      <c r="AI8" s="17"/>
      <c r="AJ8" s="17"/>
      <c r="AK8" s="17"/>
      <c r="AL8" s="17"/>
      <c r="AM8" s="16"/>
    </row>
    <row r="9" spans="1:39" ht="15" thickBot="1">
      <c r="A9" s="185" t="s">
        <v>131</v>
      </c>
      <c r="B9" s="185" t="s">
        <v>80</v>
      </c>
      <c r="C9" s="17" t="s">
        <v>384</v>
      </c>
      <c r="D9" s="185" t="s">
        <v>81</v>
      </c>
      <c r="E9" s="17" t="s">
        <v>30</v>
      </c>
      <c r="F9" s="337">
        <v>2</v>
      </c>
      <c r="G9" s="145">
        <v>133.33333333333334</v>
      </c>
      <c r="H9" s="337">
        <v>16000</v>
      </c>
      <c r="I9" s="369">
        <v>0</v>
      </c>
      <c r="J9" s="369">
        <v>0</v>
      </c>
      <c r="K9" s="180">
        <f t="shared" si="2"/>
        <v>0</v>
      </c>
      <c r="L9" s="180">
        <f t="shared" si="3"/>
        <v>119.99999999999999</v>
      </c>
      <c r="M9" s="17">
        <v>10</v>
      </c>
      <c r="N9" s="179">
        <f t="shared" si="4"/>
        <v>4.4429124624064821E-2</v>
      </c>
      <c r="O9" s="183">
        <f>SUM($N$5:N9)</f>
        <v>0.81247747535942261</v>
      </c>
      <c r="P9" s="181" t="str">
        <f t="shared" si="5"/>
        <v>C</v>
      </c>
      <c r="Q9" s="181">
        <f t="shared" si="6"/>
        <v>6.0606060606060614</v>
      </c>
      <c r="R9" s="182">
        <f t="shared" si="7"/>
        <v>9.0909090909090912E-2</v>
      </c>
      <c r="S9" s="181">
        <f t="shared" si="8"/>
        <v>727.27272727272725</v>
      </c>
      <c r="T9" s="181">
        <f t="shared" si="9"/>
        <v>30</v>
      </c>
      <c r="U9" s="181">
        <v>3</v>
      </c>
      <c r="V9" s="181">
        <f t="shared" si="10"/>
        <v>33</v>
      </c>
      <c r="W9" s="180">
        <f t="shared" si="11"/>
        <v>200.00000000000003</v>
      </c>
      <c r="X9" s="180">
        <f t="shared" si="12"/>
        <v>200.00000000000003</v>
      </c>
      <c r="Y9" s="178">
        <f t="shared" si="13"/>
        <v>3</v>
      </c>
      <c r="Z9" s="179">
        <f t="shared" si="14"/>
        <v>0</v>
      </c>
      <c r="AA9" s="87" t="str">
        <f t="shared" si="15"/>
        <v>VERY LOW-ORDER URGENTLY</v>
      </c>
      <c r="AB9" s="178">
        <f t="shared" si="16"/>
        <v>24000</v>
      </c>
      <c r="AF9" s="17"/>
      <c r="AG9" s="17"/>
      <c r="AH9" s="17"/>
      <c r="AI9" s="17"/>
      <c r="AJ9" s="17"/>
      <c r="AK9" s="17"/>
      <c r="AL9" s="17"/>
      <c r="AM9" s="16"/>
    </row>
    <row r="10" spans="1:39" ht="15" thickBot="1">
      <c r="A10" s="185" t="s">
        <v>131</v>
      </c>
      <c r="B10" s="185" t="s">
        <v>519</v>
      </c>
      <c r="C10" s="17" t="s">
        <v>520</v>
      </c>
      <c r="D10" s="185" t="s">
        <v>26</v>
      </c>
      <c r="E10" s="17" t="s">
        <v>27</v>
      </c>
      <c r="F10" s="337">
        <v>1.6767999999999947</v>
      </c>
      <c r="G10" s="145">
        <v>347.33333333333331</v>
      </c>
      <c r="H10" s="337">
        <v>35090.106666666652</v>
      </c>
      <c r="I10" s="369">
        <v>292</v>
      </c>
      <c r="J10" s="369">
        <v>1.4016</v>
      </c>
      <c r="K10" s="180">
        <f t="shared" si="2"/>
        <v>29499.936122840678</v>
      </c>
      <c r="L10" s="180">
        <f t="shared" si="3"/>
        <v>101.02717850287904</v>
      </c>
      <c r="M10" s="17">
        <v>1</v>
      </c>
      <c r="N10" s="179">
        <f t="shared" si="4"/>
        <v>3.7249378084815835E-2</v>
      </c>
      <c r="O10" s="183">
        <f>SUM($N$5:N10)</f>
        <v>0.84972685344423848</v>
      </c>
      <c r="P10" s="181" t="str">
        <f t="shared" si="5"/>
        <v>C</v>
      </c>
      <c r="Q10" s="181">
        <f t="shared" si="6"/>
        <v>15.787878787878787</v>
      </c>
      <c r="R10" s="182">
        <f t="shared" si="7"/>
        <v>7.6218181818181574E-2</v>
      </c>
      <c r="S10" s="181">
        <f t="shared" si="8"/>
        <v>1595.0048484848478</v>
      </c>
      <c r="T10" s="181">
        <f t="shared" si="9"/>
        <v>30</v>
      </c>
      <c r="U10" s="181">
        <v>3</v>
      </c>
      <c r="V10" s="181">
        <f t="shared" si="10"/>
        <v>33</v>
      </c>
      <c r="W10" s="180">
        <f t="shared" si="11"/>
        <v>521</v>
      </c>
      <c r="X10" s="180">
        <f t="shared" si="12"/>
        <v>229</v>
      </c>
      <c r="Y10" s="178">
        <f t="shared" si="13"/>
        <v>1.1055293666026837</v>
      </c>
      <c r="Z10" s="179">
        <f t="shared" si="14"/>
        <v>0.56046065259117084</v>
      </c>
      <c r="AA10" s="87" t="str">
        <f t="shared" si="15"/>
        <v>VERY LOW-ORDER URGENTLY</v>
      </c>
      <c r="AB10" s="178">
        <f t="shared" si="16"/>
        <v>23135.2238771593</v>
      </c>
      <c r="AF10" s="62" t="s">
        <v>243</v>
      </c>
      <c r="AG10" s="62"/>
      <c r="AH10" s="62"/>
      <c r="AI10" s="17"/>
      <c r="AJ10" s="555" t="s">
        <v>242</v>
      </c>
      <c r="AK10" s="555"/>
      <c r="AL10" s="555"/>
      <c r="AM10" s="555"/>
    </row>
    <row r="11" spans="1:39" ht="15" thickBot="1">
      <c r="A11" s="491" t="s">
        <v>131</v>
      </c>
      <c r="B11" s="491" t="s">
        <v>40</v>
      </c>
      <c r="C11" s="492" t="s">
        <v>433</v>
      </c>
      <c r="D11" s="491" t="s">
        <v>26</v>
      </c>
      <c r="E11" s="492" t="s">
        <v>27</v>
      </c>
      <c r="F11" s="493">
        <v>1.2057066666666683</v>
      </c>
      <c r="G11" s="494">
        <v>192</v>
      </c>
      <c r="H11" s="493">
        <v>23171.706666666669</v>
      </c>
      <c r="I11" s="369">
        <v>2801</v>
      </c>
      <c r="J11" s="369">
        <v>17.479670000000002</v>
      </c>
      <c r="K11" s="495">
        <f t="shared" si="2"/>
        <v>338041.40819444449</v>
      </c>
      <c r="L11" s="495">
        <f t="shared" si="3"/>
        <v>120.68597222222223</v>
      </c>
      <c r="M11" s="492">
        <v>1</v>
      </c>
      <c r="N11" s="496">
        <f t="shared" si="4"/>
        <v>2.6784245876699593E-2</v>
      </c>
      <c r="O11" s="497">
        <f>SUM($N$5:N11)</f>
        <v>0.87651109932093807</v>
      </c>
      <c r="P11" s="498" t="str">
        <f t="shared" si="5"/>
        <v>C</v>
      </c>
      <c r="Q11" s="498">
        <f t="shared" si="6"/>
        <v>8.7272727272727266</v>
      </c>
      <c r="R11" s="499">
        <f t="shared" si="7"/>
        <v>5.480484848484856E-2</v>
      </c>
      <c r="S11" s="498">
        <f t="shared" si="8"/>
        <v>1053.2593939393939</v>
      </c>
      <c r="T11" s="498">
        <f t="shared" si="9"/>
        <v>30</v>
      </c>
      <c r="U11" s="498">
        <v>3</v>
      </c>
      <c r="V11" s="498">
        <f t="shared" si="10"/>
        <v>33</v>
      </c>
      <c r="W11" s="495">
        <f t="shared" si="11"/>
        <v>288</v>
      </c>
      <c r="X11" s="495">
        <f t="shared" si="12"/>
        <v>0</v>
      </c>
      <c r="Y11" s="500">
        <f t="shared" si="13"/>
        <v>0</v>
      </c>
      <c r="Z11" s="496">
        <f t="shared" si="14"/>
        <v>9.7256944444444446</v>
      </c>
      <c r="AA11" s="501" t="str">
        <f t="shared" si="15"/>
        <v>VERY HIGH-DON’T ORDER</v>
      </c>
      <c r="AB11" s="500">
        <f t="shared" si="16"/>
        <v>0</v>
      </c>
      <c r="AF11" s="17" t="s">
        <v>239</v>
      </c>
      <c r="AG11" s="554" t="str">
        <f>A11</f>
        <v>GIANT TRADERS COMPANY LIMITED</v>
      </c>
      <c r="AH11" s="554"/>
      <c r="AI11" s="17"/>
      <c r="AJ11" s="17" t="s">
        <v>241</v>
      </c>
      <c r="AK11" s="551"/>
      <c r="AL11" s="551"/>
      <c r="AM11" s="551"/>
    </row>
    <row r="12" spans="1:39" ht="15" thickBot="1">
      <c r="A12" s="185" t="s">
        <v>131</v>
      </c>
      <c r="B12" s="185" t="s">
        <v>46</v>
      </c>
      <c r="C12" s="17" t="s">
        <v>398</v>
      </c>
      <c r="D12" s="185" t="s">
        <v>26</v>
      </c>
      <c r="E12" s="17" t="s">
        <v>27</v>
      </c>
      <c r="F12" s="337">
        <v>1.1360000000000023</v>
      </c>
      <c r="G12" s="145">
        <v>53.333333333333336</v>
      </c>
      <c r="H12" s="337">
        <v>20857.666666666672</v>
      </c>
      <c r="I12" s="369">
        <v>77</v>
      </c>
      <c r="J12" s="369">
        <v>0.99039999999999995</v>
      </c>
      <c r="K12" s="180">
        <f t="shared" si="2"/>
        <v>30113.256250000006</v>
      </c>
      <c r="L12" s="180">
        <f t="shared" si="3"/>
        <v>391.08125000000007</v>
      </c>
      <c r="M12" s="17">
        <v>40</v>
      </c>
      <c r="N12" s="179">
        <f t="shared" si="4"/>
        <v>2.5235742786468871E-2</v>
      </c>
      <c r="O12" s="183">
        <f>SUM($N$5:N12)</f>
        <v>0.90174684210740697</v>
      </c>
      <c r="P12" s="181" t="str">
        <f t="shared" si="5"/>
        <v>C</v>
      </c>
      <c r="Q12" s="181">
        <f t="shared" si="6"/>
        <v>2.4242424242424243</v>
      </c>
      <c r="R12" s="182">
        <f t="shared" si="7"/>
        <v>5.1636363636363744E-2</v>
      </c>
      <c r="S12" s="181">
        <f t="shared" si="8"/>
        <v>948.07575757575785</v>
      </c>
      <c r="T12" s="181">
        <f t="shared" si="9"/>
        <v>30</v>
      </c>
      <c r="U12" s="181">
        <v>3</v>
      </c>
      <c r="V12" s="181">
        <f t="shared" si="10"/>
        <v>33</v>
      </c>
      <c r="W12" s="180">
        <f t="shared" si="11"/>
        <v>80</v>
      </c>
      <c r="X12" s="180">
        <f t="shared" si="12"/>
        <v>3</v>
      </c>
      <c r="Y12" s="178">
        <f t="shared" si="13"/>
        <v>6.3900000000000123E-2</v>
      </c>
      <c r="Z12" s="179">
        <f t="shared" si="14"/>
        <v>0.96250000000000002</v>
      </c>
      <c r="AA12" s="87" t="str">
        <f t="shared" si="15"/>
        <v>LOW MAY- ORDER</v>
      </c>
      <c r="AB12" s="178">
        <f t="shared" si="16"/>
        <v>1173.2437500000001</v>
      </c>
      <c r="AF12" s="17" t="s">
        <v>240</v>
      </c>
      <c r="AG12" s="556" t="s">
        <v>297</v>
      </c>
      <c r="AH12" s="556"/>
      <c r="AI12" s="17"/>
      <c r="AJ12" s="17" t="s">
        <v>239</v>
      </c>
      <c r="AK12" s="551"/>
      <c r="AL12" s="551"/>
      <c r="AM12" s="551"/>
    </row>
    <row r="13" spans="1:39" ht="15" thickBot="1">
      <c r="A13" s="185" t="s">
        <v>131</v>
      </c>
      <c r="B13" s="185" t="s">
        <v>84</v>
      </c>
      <c r="C13" s="17" t="s">
        <v>421</v>
      </c>
      <c r="D13" s="185" t="s">
        <v>26</v>
      </c>
      <c r="E13" s="17" t="s">
        <v>69</v>
      </c>
      <c r="F13" s="337">
        <v>0.66966666666666685</v>
      </c>
      <c r="G13" s="145">
        <v>131.33333333333334</v>
      </c>
      <c r="H13" s="337">
        <v>16436.933333333349</v>
      </c>
      <c r="I13" s="369">
        <v>27</v>
      </c>
      <c r="J13" s="369">
        <v>0.1103</v>
      </c>
      <c r="K13" s="180">
        <f t="shared" si="2"/>
        <v>3379.1664974619321</v>
      </c>
      <c r="L13" s="180">
        <f t="shared" si="3"/>
        <v>125.15431472081229</v>
      </c>
      <c r="M13" s="17">
        <v>60</v>
      </c>
      <c r="N13" s="179">
        <f t="shared" si="4"/>
        <v>1.487635189495771E-2</v>
      </c>
      <c r="O13" s="183">
        <f>SUM($N$5:N13)</f>
        <v>0.91662319400236469</v>
      </c>
      <c r="P13" s="181" t="str">
        <f t="shared" si="5"/>
        <v>C</v>
      </c>
      <c r="Q13" s="181">
        <f t="shared" si="6"/>
        <v>5.9696969696969697</v>
      </c>
      <c r="R13" s="182">
        <f t="shared" si="7"/>
        <v>3.0439393939393947E-2</v>
      </c>
      <c r="S13" s="181">
        <f t="shared" si="8"/>
        <v>747.13333333333401</v>
      </c>
      <c r="T13" s="181">
        <f t="shared" si="9"/>
        <v>30</v>
      </c>
      <c r="U13" s="181">
        <v>3</v>
      </c>
      <c r="V13" s="181">
        <f t="shared" si="10"/>
        <v>33</v>
      </c>
      <c r="W13" s="180">
        <f t="shared" si="11"/>
        <v>197</v>
      </c>
      <c r="X13" s="180">
        <f t="shared" si="12"/>
        <v>170</v>
      </c>
      <c r="Y13" s="178">
        <f t="shared" si="13"/>
        <v>0.86682741116751283</v>
      </c>
      <c r="Z13" s="179">
        <f t="shared" si="14"/>
        <v>0.13705583756345177</v>
      </c>
      <c r="AA13" s="87" t="str">
        <f t="shared" si="15"/>
        <v>VERY LOW-ORDER URGENTLY</v>
      </c>
      <c r="AB13" s="178">
        <f t="shared" si="16"/>
        <v>21276.233502538089</v>
      </c>
      <c r="AF13" s="17" t="s">
        <v>238</v>
      </c>
      <c r="AG13" s="551" t="s">
        <v>296</v>
      </c>
      <c r="AH13" s="551"/>
      <c r="AI13" s="17"/>
      <c r="AJ13" s="17" t="s">
        <v>238</v>
      </c>
      <c r="AK13" s="551"/>
      <c r="AL13" s="551"/>
      <c r="AM13" s="551"/>
    </row>
    <row r="14" spans="1:39" ht="15" thickBot="1">
      <c r="A14" s="491" t="s">
        <v>131</v>
      </c>
      <c r="B14" s="491" t="s">
        <v>522</v>
      </c>
      <c r="C14" s="492" t="s">
        <v>534</v>
      </c>
      <c r="D14" s="491" t="s">
        <v>58</v>
      </c>
      <c r="E14" s="492" t="s">
        <v>37</v>
      </c>
      <c r="F14" s="493">
        <v>0.52076666666666727</v>
      </c>
      <c r="G14" s="494">
        <v>41.666666666666664</v>
      </c>
      <c r="H14" s="493">
        <v>4411.1999999999935</v>
      </c>
      <c r="I14" s="369">
        <v>90</v>
      </c>
      <c r="J14" s="369">
        <v>0.76500000000000001</v>
      </c>
      <c r="K14" s="495">
        <f t="shared" si="2"/>
        <v>9528.1919999999864</v>
      </c>
      <c r="L14" s="495">
        <f t="shared" si="3"/>
        <v>105.86879999999985</v>
      </c>
      <c r="M14" s="492">
        <v>100</v>
      </c>
      <c r="N14" s="496">
        <f t="shared" si="4"/>
        <v>1.1568603566696093E-2</v>
      </c>
      <c r="O14" s="497">
        <f>SUM($N$5:N14)</f>
        <v>0.92819179756906078</v>
      </c>
      <c r="P14" s="498" t="str">
        <f t="shared" si="5"/>
        <v>C</v>
      </c>
      <c r="Q14" s="498">
        <f t="shared" si="6"/>
        <v>1.8939393939393938</v>
      </c>
      <c r="R14" s="499">
        <f t="shared" si="7"/>
        <v>2.3671212121212148E-2</v>
      </c>
      <c r="S14" s="498">
        <f t="shared" si="8"/>
        <v>200.50909090909062</v>
      </c>
      <c r="T14" s="498">
        <f t="shared" si="9"/>
        <v>30</v>
      </c>
      <c r="U14" s="498">
        <v>3</v>
      </c>
      <c r="V14" s="498">
        <f t="shared" si="10"/>
        <v>33</v>
      </c>
      <c r="W14" s="495">
        <f t="shared" si="11"/>
        <v>62.499999999999993</v>
      </c>
      <c r="X14" s="495">
        <f t="shared" si="12"/>
        <v>0</v>
      </c>
      <c r="Y14" s="500">
        <f t="shared" si="13"/>
        <v>0</v>
      </c>
      <c r="Z14" s="496">
        <f t="shared" si="14"/>
        <v>1.4400000000000002</v>
      </c>
      <c r="AA14" s="501" t="str">
        <f t="shared" si="15"/>
        <v>HIGH-DON’T ORDER</v>
      </c>
      <c r="AB14" s="500">
        <f t="shared" si="16"/>
        <v>0</v>
      </c>
      <c r="AF14" s="17" t="s">
        <v>237</v>
      </c>
      <c r="AG14" s="551" t="s">
        <v>287</v>
      </c>
      <c r="AH14" s="551"/>
      <c r="AI14" s="17"/>
      <c r="AJ14" s="17" t="s">
        <v>237</v>
      </c>
      <c r="AK14" s="551"/>
      <c r="AL14" s="551"/>
      <c r="AM14" s="551"/>
    </row>
    <row r="15" spans="1:39" ht="15" thickBot="1">
      <c r="A15" s="185" t="s">
        <v>131</v>
      </c>
      <c r="B15" s="185" t="s">
        <v>72</v>
      </c>
      <c r="C15" s="17" t="s">
        <v>443</v>
      </c>
      <c r="D15" s="185" t="s">
        <v>26</v>
      </c>
      <c r="E15" s="17" t="s">
        <v>69</v>
      </c>
      <c r="F15" s="337">
        <v>0.40840000000000032</v>
      </c>
      <c r="G15" s="145">
        <v>95.333333333333329</v>
      </c>
      <c r="H15" s="337">
        <v>10846.386666666676</v>
      </c>
      <c r="I15" s="369">
        <v>19</v>
      </c>
      <c r="J15" s="369">
        <v>7.1400000000000005E-2</v>
      </c>
      <c r="K15" s="180">
        <f t="shared" si="2"/>
        <v>2161.6924475524497</v>
      </c>
      <c r="L15" s="180">
        <f t="shared" si="3"/>
        <v>113.77328671328682</v>
      </c>
      <c r="M15" s="17">
        <v>12</v>
      </c>
      <c r="N15" s="179">
        <f t="shared" si="4"/>
        <v>9.0724272482340437E-3</v>
      </c>
      <c r="O15" s="183">
        <f>SUM($N$5:N15)</f>
        <v>0.93726422481729488</v>
      </c>
      <c r="P15" s="181" t="str">
        <f t="shared" si="5"/>
        <v>C</v>
      </c>
      <c r="Q15" s="181">
        <f t="shared" si="6"/>
        <v>4.333333333333333</v>
      </c>
      <c r="R15" s="182">
        <f t="shared" si="7"/>
        <v>1.8563636363636379E-2</v>
      </c>
      <c r="S15" s="181">
        <f t="shared" si="8"/>
        <v>493.0175757575762</v>
      </c>
      <c r="T15" s="181">
        <f t="shared" si="9"/>
        <v>30</v>
      </c>
      <c r="U15" s="181">
        <v>3</v>
      </c>
      <c r="V15" s="181">
        <f t="shared" si="10"/>
        <v>33</v>
      </c>
      <c r="W15" s="180">
        <f t="shared" si="11"/>
        <v>143</v>
      </c>
      <c r="X15" s="180">
        <f t="shared" si="12"/>
        <v>124</v>
      </c>
      <c r="Y15" s="178">
        <f t="shared" si="13"/>
        <v>0.53120559440559478</v>
      </c>
      <c r="Z15" s="179">
        <f t="shared" si="14"/>
        <v>0.13286713286713286</v>
      </c>
      <c r="AA15" s="87" t="str">
        <f t="shared" si="15"/>
        <v>VERY LOW-ORDER URGENTLY</v>
      </c>
      <c r="AB15" s="178">
        <f t="shared" si="16"/>
        <v>14107.887552447566</v>
      </c>
      <c r="AF15" s="17" t="s">
        <v>236</v>
      </c>
      <c r="AG15" s="551"/>
      <c r="AH15" s="551"/>
      <c r="AI15" s="17"/>
      <c r="AJ15" s="17" t="s">
        <v>236</v>
      </c>
      <c r="AK15" s="551"/>
      <c r="AL15" s="551"/>
      <c r="AM15" s="551"/>
    </row>
    <row r="16" spans="1:39" ht="15" thickBot="1">
      <c r="A16" s="185" t="s">
        <v>131</v>
      </c>
      <c r="B16" s="185" t="s">
        <v>57</v>
      </c>
      <c r="C16" s="17" t="s">
        <v>438</v>
      </c>
      <c r="D16" s="185" t="s">
        <v>58</v>
      </c>
      <c r="E16" s="17" t="s">
        <v>27</v>
      </c>
      <c r="F16" s="337">
        <v>0.39865000000000039</v>
      </c>
      <c r="G16" s="145">
        <v>25.333333333333336</v>
      </c>
      <c r="H16" s="337">
        <v>7355.4666666666835</v>
      </c>
      <c r="I16" s="369">
        <v>9</v>
      </c>
      <c r="J16" s="369">
        <v>7.6499999999999999E-2</v>
      </c>
      <c r="K16" s="180">
        <f t="shared" si="2"/>
        <v>2613.1263157894791</v>
      </c>
      <c r="L16" s="180">
        <f t="shared" si="3"/>
        <v>290.34736842105326</v>
      </c>
      <c r="M16" s="17">
        <v>18</v>
      </c>
      <c r="N16" s="179">
        <f t="shared" si="4"/>
        <v>8.8558352656917302E-3</v>
      </c>
      <c r="O16" s="183">
        <f>SUM($N$5:N16)</f>
        <v>0.94612006008298666</v>
      </c>
      <c r="P16" s="181" t="str">
        <f t="shared" si="5"/>
        <v>C</v>
      </c>
      <c r="Q16" s="181">
        <f t="shared" si="6"/>
        <v>1.1515151515151516</v>
      </c>
      <c r="R16" s="182">
        <f t="shared" si="7"/>
        <v>1.8120454545454565E-2</v>
      </c>
      <c r="S16" s="181">
        <f t="shared" si="8"/>
        <v>334.33939393939471</v>
      </c>
      <c r="T16" s="181">
        <f t="shared" si="9"/>
        <v>30</v>
      </c>
      <c r="U16" s="181">
        <v>3</v>
      </c>
      <c r="V16" s="181">
        <f t="shared" si="10"/>
        <v>33</v>
      </c>
      <c r="W16" s="180">
        <f t="shared" si="11"/>
        <v>38</v>
      </c>
      <c r="X16" s="180">
        <f t="shared" si="12"/>
        <v>29</v>
      </c>
      <c r="Y16" s="178">
        <f t="shared" si="13"/>
        <v>0.45634934210526357</v>
      </c>
      <c r="Z16" s="179">
        <f t="shared" si="14"/>
        <v>0.23684210526315788</v>
      </c>
      <c r="AA16" s="87" t="str">
        <f t="shared" si="15"/>
        <v>VERY LOW-ORDER URGENTLY</v>
      </c>
      <c r="AB16" s="178">
        <f t="shared" si="16"/>
        <v>8420.0736842105453</v>
      </c>
      <c r="AF16" s="17"/>
      <c r="AG16" s="17"/>
      <c r="AH16" s="17"/>
      <c r="AI16" s="17"/>
      <c r="AJ16" s="17"/>
      <c r="AK16" s="17"/>
      <c r="AL16" s="17"/>
      <c r="AM16" s="16"/>
    </row>
    <row r="17" spans="1:39" ht="15" thickBot="1">
      <c r="A17" s="185" t="s">
        <v>131</v>
      </c>
      <c r="B17" s="185" t="s">
        <v>68</v>
      </c>
      <c r="C17" s="17" t="s">
        <v>437</v>
      </c>
      <c r="D17" s="185" t="s">
        <v>26</v>
      </c>
      <c r="E17" s="17" t="s">
        <v>69</v>
      </c>
      <c r="F17" s="337">
        <v>0.3869333333333338</v>
      </c>
      <c r="G17" s="145">
        <v>88.333333333333343</v>
      </c>
      <c r="H17" s="337">
        <v>10345.626666666678</v>
      </c>
      <c r="I17" s="369">
        <v>191</v>
      </c>
      <c r="J17" s="369">
        <v>0.68899999999999995</v>
      </c>
      <c r="K17" s="180">
        <f t="shared" si="2"/>
        <v>22369.977660377379</v>
      </c>
      <c r="L17" s="180">
        <f t="shared" si="3"/>
        <v>117.12030188679256</v>
      </c>
      <c r="M17" s="17">
        <v>40</v>
      </c>
      <c r="N17" s="179">
        <f t="shared" si="4"/>
        <v>8.595554643935752E-3</v>
      </c>
      <c r="O17" s="183">
        <f>SUM($N$5:N17)</f>
        <v>0.95471561472692246</v>
      </c>
      <c r="P17" s="181" t="str">
        <f t="shared" si="5"/>
        <v>C</v>
      </c>
      <c r="Q17" s="181">
        <f t="shared" si="6"/>
        <v>4.0151515151515156</v>
      </c>
      <c r="R17" s="182">
        <f t="shared" si="7"/>
        <v>1.7587878787878809E-2</v>
      </c>
      <c r="S17" s="181">
        <f t="shared" si="8"/>
        <v>470.25575757575808</v>
      </c>
      <c r="T17" s="181">
        <f t="shared" si="9"/>
        <v>30</v>
      </c>
      <c r="U17" s="181">
        <v>3</v>
      </c>
      <c r="V17" s="181">
        <f t="shared" si="10"/>
        <v>33</v>
      </c>
      <c r="W17" s="180">
        <f t="shared" si="11"/>
        <v>132.5</v>
      </c>
      <c r="X17" s="180">
        <f t="shared" si="12"/>
        <v>0</v>
      </c>
      <c r="Y17" s="178">
        <f t="shared" si="13"/>
        <v>0</v>
      </c>
      <c r="Z17" s="179">
        <f t="shared" si="14"/>
        <v>1.4415094339622641</v>
      </c>
      <c r="AA17" s="87" t="str">
        <f t="shared" si="15"/>
        <v>HIGH-DON’T ORDER</v>
      </c>
      <c r="AB17" s="178">
        <f t="shared" si="16"/>
        <v>0</v>
      </c>
      <c r="AF17" s="61" t="s">
        <v>235</v>
      </c>
      <c r="AG17" s="555" t="s">
        <v>234</v>
      </c>
      <c r="AH17" s="555"/>
      <c r="AI17" s="61" t="s">
        <v>233</v>
      </c>
      <c r="AJ17" s="555" t="s">
        <v>232</v>
      </c>
      <c r="AK17" s="555"/>
      <c r="AL17" s="555"/>
      <c r="AM17" s="555"/>
    </row>
    <row r="18" spans="1:39" ht="15" thickBot="1">
      <c r="A18" s="185" t="s">
        <v>131</v>
      </c>
      <c r="B18" s="185" t="s">
        <v>60</v>
      </c>
      <c r="C18" s="17" t="s">
        <v>399</v>
      </c>
      <c r="D18" s="185" t="s">
        <v>58</v>
      </c>
      <c r="E18" s="17" t="s">
        <v>27</v>
      </c>
      <c r="F18" s="337">
        <v>0.37333333333333341</v>
      </c>
      <c r="G18" s="145">
        <v>74.666666666666671</v>
      </c>
      <c r="H18" s="337">
        <v>7153</v>
      </c>
      <c r="I18" s="369">
        <v>437</v>
      </c>
      <c r="J18" s="369">
        <v>2.1850000000000001</v>
      </c>
      <c r="K18" s="180">
        <f t="shared" si="2"/>
        <v>41864.209821428572</v>
      </c>
      <c r="L18" s="180">
        <f t="shared" si="3"/>
        <v>95.799107142857139</v>
      </c>
      <c r="M18" s="17">
        <v>18</v>
      </c>
      <c r="N18" s="179">
        <f t="shared" si="4"/>
        <v>8.2934365964921018E-3</v>
      </c>
      <c r="O18" s="183">
        <f>SUM($N$5:N18)</f>
        <v>0.96300905132341452</v>
      </c>
      <c r="P18" s="181" t="str">
        <f t="shared" si="5"/>
        <v>C</v>
      </c>
      <c r="Q18" s="181">
        <f t="shared" si="6"/>
        <v>3.393939393939394</v>
      </c>
      <c r="R18" s="182">
        <f t="shared" si="7"/>
        <v>1.6969696969696971E-2</v>
      </c>
      <c r="S18" s="181">
        <f t="shared" si="8"/>
        <v>325.13636363636363</v>
      </c>
      <c r="T18" s="181">
        <f t="shared" si="9"/>
        <v>30</v>
      </c>
      <c r="U18" s="181">
        <v>3</v>
      </c>
      <c r="V18" s="181">
        <f t="shared" si="10"/>
        <v>33</v>
      </c>
      <c r="W18" s="180">
        <f t="shared" si="11"/>
        <v>112</v>
      </c>
      <c r="X18" s="180">
        <f t="shared" si="12"/>
        <v>0</v>
      </c>
      <c r="Y18" s="178">
        <f t="shared" si="13"/>
        <v>0</v>
      </c>
      <c r="Z18" s="179">
        <f t="shared" si="14"/>
        <v>3.9017857142857144</v>
      </c>
      <c r="AA18" s="87" t="str">
        <f t="shared" si="15"/>
        <v>VERY HIGH-DON’T ORDER</v>
      </c>
      <c r="AB18" s="178">
        <f t="shared" si="16"/>
        <v>0</v>
      </c>
      <c r="AF18" s="25"/>
      <c r="AG18" s="552"/>
      <c r="AH18" s="552"/>
      <c r="AI18" s="25"/>
      <c r="AJ18" s="552"/>
      <c r="AK18" s="552"/>
      <c r="AL18" s="552"/>
      <c r="AM18" s="552"/>
    </row>
    <row r="19" spans="1:39" ht="15" thickBot="1">
      <c r="A19" s="185" t="s">
        <v>131</v>
      </c>
      <c r="B19" s="185" t="s">
        <v>524</v>
      </c>
      <c r="C19" s="17" t="s">
        <v>536</v>
      </c>
      <c r="D19" s="185" t="s">
        <v>26</v>
      </c>
      <c r="E19" s="17" t="s">
        <v>69</v>
      </c>
      <c r="F19" s="337">
        <v>0.23580000000000009</v>
      </c>
      <c r="G19" s="145">
        <v>63.666666666666664</v>
      </c>
      <c r="H19" s="337">
        <v>4389.7566666666653</v>
      </c>
      <c r="I19" s="369">
        <v>0</v>
      </c>
      <c r="J19" s="369">
        <v>0</v>
      </c>
      <c r="K19" s="180">
        <f t="shared" si="2"/>
        <v>0</v>
      </c>
      <c r="L19" s="180">
        <f t="shared" si="3"/>
        <v>68.949057591623017</v>
      </c>
      <c r="M19" s="17">
        <v>18</v>
      </c>
      <c r="N19" s="179">
        <f t="shared" si="4"/>
        <v>5.2381937931772447E-3</v>
      </c>
      <c r="O19" s="183">
        <f>SUM($N$5:N19)</f>
        <v>0.96824724511659177</v>
      </c>
      <c r="P19" s="181" t="str">
        <f t="shared" si="5"/>
        <v>C</v>
      </c>
      <c r="Q19" s="181">
        <f t="shared" si="6"/>
        <v>2.893939393939394</v>
      </c>
      <c r="R19" s="182">
        <f t="shared" si="7"/>
        <v>1.0718181818181823E-2</v>
      </c>
      <c r="S19" s="181">
        <f t="shared" si="8"/>
        <v>199.53439393939388</v>
      </c>
      <c r="T19" s="181">
        <f t="shared" si="9"/>
        <v>30</v>
      </c>
      <c r="U19" s="181">
        <v>3</v>
      </c>
      <c r="V19" s="181">
        <f t="shared" si="10"/>
        <v>33</v>
      </c>
      <c r="W19" s="180">
        <f t="shared" si="11"/>
        <v>95.5</v>
      </c>
      <c r="X19" s="180">
        <f t="shared" si="12"/>
        <v>95.5</v>
      </c>
      <c r="Y19" s="178">
        <f t="shared" si="13"/>
        <v>0.35370000000000018</v>
      </c>
      <c r="Z19" s="179">
        <f t="shared" si="14"/>
        <v>0</v>
      </c>
      <c r="AA19" s="87" t="str">
        <f t="shared" si="15"/>
        <v>VERY LOW-ORDER URGENTLY</v>
      </c>
      <c r="AB19" s="178">
        <f t="shared" si="16"/>
        <v>6584.6349999999984</v>
      </c>
      <c r="AF19" s="352" t="s">
        <v>21</v>
      </c>
      <c r="AG19" s="341" t="s">
        <v>305</v>
      </c>
    </row>
    <row r="20" spans="1:39" ht="15" thickBot="1">
      <c r="A20" s="185" t="s">
        <v>131</v>
      </c>
      <c r="B20" s="185" t="s">
        <v>70</v>
      </c>
      <c r="C20" s="17" t="s">
        <v>533</v>
      </c>
      <c r="D20" s="185" t="s">
        <v>58</v>
      </c>
      <c r="E20" s="17" t="s">
        <v>27</v>
      </c>
      <c r="F20" s="337">
        <v>0.21600000000000008</v>
      </c>
      <c r="G20" s="145">
        <v>72</v>
      </c>
      <c r="H20" s="337">
        <v>5065.666666666667</v>
      </c>
      <c r="I20" s="369">
        <v>555</v>
      </c>
      <c r="J20" s="369">
        <v>1.665</v>
      </c>
      <c r="K20" s="180">
        <f t="shared" si="2"/>
        <v>39047.847222222219</v>
      </c>
      <c r="L20" s="180">
        <f t="shared" si="3"/>
        <v>70.356481481481481</v>
      </c>
      <c r="M20" s="17">
        <v>40</v>
      </c>
      <c r="N20" s="179">
        <f t="shared" si="4"/>
        <v>4.7983454593990031E-3</v>
      </c>
      <c r="O20" s="183">
        <f>SUM($N$5:N20)</f>
        <v>0.97304559057599083</v>
      </c>
      <c r="P20" s="181" t="str">
        <f t="shared" si="5"/>
        <v>C</v>
      </c>
      <c r="Q20" s="181">
        <f t="shared" si="6"/>
        <v>3.2727272727272729</v>
      </c>
      <c r="R20" s="182">
        <f t="shared" si="7"/>
        <v>9.8181818181818214E-3</v>
      </c>
      <c r="S20" s="181">
        <f t="shared" si="8"/>
        <v>230.25757575757578</v>
      </c>
      <c r="T20" s="181">
        <f t="shared" si="9"/>
        <v>30</v>
      </c>
      <c r="U20" s="181">
        <v>3</v>
      </c>
      <c r="V20" s="181">
        <f t="shared" si="10"/>
        <v>33</v>
      </c>
      <c r="W20" s="180">
        <f t="shared" si="11"/>
        <v>108</v>
      </c>
      <c r="X20" s="180">
        <f t="shared" si="12"/>
        <v>0</v>
      </c>
      <c r="Y20" s="178">
        <f t="shared" si="13"/>
        <v>0</v>
      </c>
      <c r="Z20" s="179">
        <f t="shared" si="14"/>
        <v>5.1388888888888893</v>
      </c>
      <c r="AA20" s="87" t="str">
        <f t="shared" si="15"/>
        <v>VERY HIGH-DON’T ORDER</v>
      </c>
      <c r="AB20" s="178">
        <f t="shared" si="16"/>
        <v>0</v>
      </c>
    </row>
    <row r="21" spans="1:39" ht="15" thickBot="1">
      <c r="A21" s="185" t="s">
        <v>131</v>
      </c>
      <c r="B21" s="185" t="s">
        <v>83</v>
      </c>
      <c r="C21" s="17" t="s">
        <v>416</v>
      </c>
      <c r="D21" s="185" t="s">
        <v>26</v>
      </c>
      <c r="E21" s="17" t="s">
        <v>69</v>
      </c>
      <c r="F21" s="337">
        <v>0.18590000000000004</v>
      </c>
      <c r="G21" s="145">
        <v>39.666666666666664</v>
      </c>
      <c r="H21" s="337">
        <v>4682.6199999999981</v>
      </c>
      <c r="I21" s="369">
        <v>271</v>
      </c>
      <c r="J21" s="369">
        <v>1.0840000000000001</v>
      </c>
      <c r="K21" s="180">
        <f t="shared" si="2"/>
        <v>31991.345042016797</v>
      </c>
      <c r="L21" s="180">
        <f t="shared" si="3"/>
        <v>118.04924369747896</v>
      </c>
      <c r="M21" s="17">
        <v>40</v>
      </c>
      <c r="N21" s="179">
        <f t="shared" si="4"/>
        <v>4.1296871338068258E-3</v>
      </c>
      <c r="O21" s="183">
        <f>SUM($N$5:N21)</f>
        <v>0.97717527770979762</v>
      </c>
      <c r="P21" s="181" t="str">
        <f t="shared" si="5"/>
        <v>C</v>
      </c>
      <c r="Q21" s="181">
        <f t="shared" si="6"/>
        <v>1.803030303030303</v>
      </c>
      <c r="R21" s="182">
        <f t="shared" si="7"/>
        <v>8.4500000000000009E-3</v>
      </c>
      <c r="S21" s="181">
        <f t="shared" si="8"/>
        <v>212.84636363636355</v>
      </c>
      <c r="T21" s="181">
        <f t="shared" si="9"/>
        <v>30</v>
      </c>
      <c r="U21" s="181">
        <v>3</v>
      </c>
      <c r="V21" s="181">
        <f t="shared" si="10"/>
        <v>33</v>
      </c>
      <c r="W21" s="180">
        <f t="shared" si="11"/>
        <v>59.5</v>
      </c>
      <c r="X21" s="180">
        <f t="shared" si="12"/>
        <v>0</v>
      </c>
      <c r="Y21" s="178">
        <f t="shared" si="13"/>
        <v>0</v>
      </c>
      <c r="Z21" s="179">
        <f t="shared" si="14"/>
        <v>4.5546218487394956</v>
      </c>
      <c r="AA21" s="87" t="str">
        <f t="shared" si="15"/>
        <v>VERY HIGH-DON’T ORDER</v>
      </c>
      <c r="AB21" s="178">
        <f t="shared" si="16"/>
        <v>0</v>
      </c>
      <c r="AF21"/>
      <c r="AG21"/>
      <c r="AH21"/>
      <c r="AI21" s="352" t="s">
        <v>294</v>
      </c>
      <c r="AJ21"/>
      <c r="AK21"/>
      <c r="AL21"/>
    </row>
    <row r="22" spans="1:39" ht="44" thickBot="1">
      <c r="A22" s="185" t="s">
        <v>131</v>
      </c>
      <c r="B22" s="185" t="s">
        <v>85</v>
      </c>
      <c r="C22" s="17" t="s">
        <v>414</v>
      </c>
      <c r="D22" s="185" t="s">
        <v>26</v>
      </c>
      <c r="E22" s="17" t="s">
        <v>69</v>
      </c>
      <c r="F22" s="337">
        <v>0.16623333333333332</v>
      </c>
      <c r="G22" s="145">
        <v>40.333333333333336</v>
      </c>
      <c r="H22" s="337">
        <v>4360.7866666666669</v>
      </c>
      <c r="I22" s="369">
        <v>307</v>
      </c>
      <c r="J22" s="369">
        <v>1.2282</v>
      </c>
      <c r="K22" s="180">
        <f t="shared" si="2"/>
        <v>33192.43404958678</v>
      </c>
      <c r="L22" s="180">
        <f t="shared" si="3"/>
        <v>108.11867768595042</v>
      </c>
      <c r="M22" s="17">
        <v>4</v>
      </c>
      <c r="N22" s="179">
        <f t="shared" si="4"/>
        <v>3.6928007416701875E-3</v>
      </c>
      <c r="O22" s="183">
        <f>SUM($N$5:N22)</f>
        <v>0.98086807845146784</v>
      </c>
      <c r="P22" s="181" t="str">
        <f t="shared" si="5"/>
        <v>C</v>
      </c>
      <c r="Q22" s="181">
        <f t="shared" si="6"/>
        <v>1.8333333333333335</v>
      </c>
      <c r="R22" s="182">
        <f t="shared" si="7"/>
        <v>7.5560606060606052E-3</v>
      </c>
      <c r="S22" s="181">
        <f t="shared" si="8"/>
        <v>198.21757575757576</v>
      </c>
      <c r="T22" s="181">
        <f t="shared" si="9"/>
        <v>30</v>
      </c>
      <c r="U22" s="181">
        <v>3</v>
      </c>
      <c r="V22" s="181">
        <f t="shared" si="10"/>
        <v>33</v>
      </c>
      <c r="W22" s="180">
        <f t="shared" si="11"/>
        <v>60.500000000000007</v>
      </c>
      <c r="X22" s="180">
        <f t="shared" si="12"/>
        <v>0</v>
      </c>
      <c r="Y22" s="178">
        <f t="shared" si="13"/>
        <v>0</v>
      </c>
      <c r="Z22" s="179">
        <f t="shared" si="14"/>
        <v>5.0743801652892557</v>
      </c>
      <c r="AA22" s="87" t="str">
        <f t="shared" si="15"/>
        <v>VERY HIGH-DON’T ORDER</v>
      </c>
      <c r="AB22" s="178">
        <f t="shared" si="16"/>
        <v>0</v>
      </c>
      <c r="AF22" s="85" t="s">
        <v>11</v>
      </c>
      <c r="AG22" s="85" t="s">
        <v>9</v>
      </c>
      <c r="AH22" s="85" t="s">
        <v>10</v>
      </c>
      <c r="AI22" s="86" t="s">
        <v>266</v>
      </c>
      <c r="AJ22" s="86" t="s">
        <v>267</v>
      </c>
      <c r="AK22" s="86" t="s">
        <v>269</v>
      </c>
      <c r="AL22" s="86" t="s">
        <v>268</v>
      </c>
    </row>
    <row r="23" spans="1:39" ht="15" thickBot="1">
      <c r="A23" s="185" t="s">
        <v>131</v>
      </c>
      <c r="B23" s="185" t="s">
        <v>73</v>
      </c>
      <c r="C23" s="17" t="s">
        <v>441</v>
      </c>
      <c r="D23" s="185" t="s">
        <v>26</v>
      </c>
      <c r="E23" s="17" t="s">
        <v>69</v>
      </c>
      <c r="F23" s="337">
        <v>0.14546666666666677</v>
      </c>
      <c r="G23" s="145">
        <v>27</v>
      </c>
      <c r="H23" s="337">
        <v>3825.0000000000036</v>
      </c>
      <c r="I23" s="369">
        <v>292</v>
      </c>
      <c r="J23" s="369">
        <v>1.0522</v>
      </c>
      <c r="K23" s="180">
        <f t="shared" si="2"/>
        <v>41366.666666666708</v>
      </c>
      <c r="L23" s="180">
        <f t="shared" si="3"/>
        <v>141.6666666666668</v>
      </c>
      <c r="M23" s="17">
        <v>18</v>
      </c>
      <c r="N23" s="179">
        <f t="shared" si="4"/>
        <v>3.2314783309903171E-3</v>
      </c>
      <c r="O23" s="183">
        <f>SUM($N$5:N23)</f>
        <v>0.9840995567824582</v>
      </c>
      <c r="P23" s="181" t="str">
        <f t="shared" si="5"/>
        <v>C</v>
      </c>
      <c r="Q23" s="181">
        <f t="shared" si="6"/>
        <v>1.2272727272727273</v>
      </c>
      <c r="R23" s="182">
        <f t="shared" si="7"/>
        <v>6.6121212121212167E-3</v>
      </c>
      <c r="S23" s="181">
        <f t="shared" si="8"/>
        <v>173.86363636363652</v>
      </c>
      <c r="T23" s="181">
        <f t="shared" si="9"/>
        <v>30</v>
      </c>
      <c r="U23" s="181">
        <v>3</v>
      </c>
      <c r="V23" s="181">
        <f t="shared" si="10"/>
        <v>33</v>
      </c>
      <c r="W23" s="180">
        <f t="shared" si="11"/>
        <v>40.5</v>
      </c>
      <c r="X23" s="180">
        <f t="shared" si="12"/>
        <v>0</v>
      </c>
      <c r="Y23" s="178">
        <f t="shared" si="13"/>
        <v>0</v>
      </c>
      <c r="Z23" s="179">
        <f t="shared" si="14"/>
        <v>7.2098765432098766</v>
      </c>
      <c r="AA23" s="87" t="str">
        <f t="shared" si="15"/>
        <v>VERY HIGH-DON’T ORDER</v>
      </c>
      <c r="AB23" s="178">
        <f t="shared" si="16"/>
        <v>0</v>
      </c>
      <c r="AF23" s="341" t="s">
        <v>58</v>
      </c>
      <c r="AG23" s="341" t="s">
        <v>57</v>
      </c>
      <c r="AH23" s="341" t="s">
        <v>438</v>
      </c>
      <c r="AI23" s="316">
        <v>0.45634934210526357</v>
      </c>
      <c r="AJ23" s="83">
        <v>29</v>
      </c>
      <c r="AK23" s="353">
        <v>290.34736842105326</v>
      </c>
      <c r="AL23" s="353">
        <v>8420.0736842105453</v>
      </c>
    </row>
    <row r="24" spans="1:39" ht="15" thickBot="1">
      <c r="A24" s="185" t="s">
        <v>131</v>
      </c>
      <c r="B24" s="185" t="s">
        <v>61</v>
      </c>
      <c r="C24" s="17" t="s">
        <v>442</v>
      </c>
      <c r="D24" s="185" t="s">
        <v>58</v>
      </c>
      <c r="E24" s="17" t="s">
        <v>27</v>
      </c>
      <c r="F24" s="337">
        <v>0.14079999999999998</v>
      </c>
      <c r="G24" s="145">
        <v>20.666666666666664</v>
      </c>
      <c r="H24" s="337">
        <v>2855.5</v>
      </c>
      <c r="I24" s="369">
        <v>201</v>
      </c>
      <c r="J24" s="369">
        <v>1.2872000000000001</v>
      </c>
      <c r="K24" s="180">
        <f t="shared" si="2"/>
        <v>27772.040322580648</v>
      </c>
      <c r="L24" s="180">
        <f t="shared" si="3"/>
        <v>138.16935483870969</v>
      </c>
      <c r="M24" s="17">
        <v>24</v>
      </c>
      <c r="N24" s="179">
        <f t="shared" si="4"/>
        <v>3.1278103735341632E-3</v>
      </c>
      <c r="O24" s="183">
        <f>SUM($N$5:N24)</f>
        <v>0.98722736715599235</v>
      </c>
      <c r="P24" s="181" t="str">
        <f t="shared" si="5"/>
        <v>C</v>
      </c>
      <c r="Q24" s="181">
        <f t="shared" si="6"/>
        <v>0.93939393939393934</v>
      </c>
      <c r="R24" s="182">
        <f t="shared" si="7"/>
        <v>6.3999999999999994E-3</v>
      </c>
      <c r="S24" s="181">
        <f t="shared" si="8"/>
        <v>129.79545454545453</v>
      </c>
      <c r="T24" s="181">
        <f t="shared" si="9"/>
        <v>30</v>
      </c>
      <c r="U24" s="181">
        <v>3</v>
      </c>
      <c r="V24" s="181">
        <f t="shared" si="10"/>
        <v>33</v>
      </c>
      <c r="W24" s="180">
        <f t="shared" si="11"/>
        <v>30.999999999999996</v>
      </c>
      <c r="X24" s="180">
        <f t="shared" si="12"/>
        <v>0</v>
      </c>
      <c r="Y24" s="178">
        <f t="shared" si="13"/>
        <v>0</v>
      </c>
      <c r="Z24" s="179">
        <f t="shared" si="14"/>
        <v>6.4838709677419359</v>
      </c>
      <c r="AA24" s="87" t="str">
        <f t="shared" si="15"/>
        <v>VERY HIGH-DON’T ORDER</v>
      </c>
      <c r="AB24" s="178">
        <f t="shared" si="16"/>
        <v>0</v>
      </c>
      <c r="AF24" s="341" t="s">
        <v>26</v>
      </c>
      <c r="AG24" s="341" t="s">
        <v>84</v>
      </c>
      <c r="AH24" s="341" t="s">
        <v>421</v>
      </c>
      <c r="AI24" s="316">
        <v>0.86682741116751283</v>
      </c>
      <c r="AJ24" s="83">
        <v>170</v>
      </c>
      <c r="AK24" s="353">
        <v>125.15431472081229</v>
      </c>
      <c r="AL24" s="353">
        <v>21276.233502538089</v>
      </c>
    </row>
    <row r="25" spans="1:39" ht="15" thickBot="1">
      <c r="A25" s="185" t="s">
        <v>131</v>
      </c>
      <c r="B25" s="185" t="s">
        <v>523</v>
      </c>
      <c r="C25" s="17" t="s">
        <v>535</v>
      </c>
      <c r="D25" s="185" t="s">
        <v>26</v>
      </c>
      <c r="E25" s="17" t="s">
        <v>69</v>
      </c>
      <c r="F25" s="337">
        <v>0.13733333333333334</v>
      </c>
      <c r="G25" s="145">
        <v>33.333333333333336</v>
      </c>
      <c r="H25" s="337">
        <v>1936.0000000000009</v>
      </c>
      <c r="I25" s="369">
        <v>0</v>
      </c>
      <c r="J25" s="369">
        <v>0</v>
      </c>
      <c r="K25" s="180">
        <f t="shared" si="2"/>
        <v>0</v>
      </c>
      <c r="L25" s="180">
        <f t="shared" si="3"/>
        <v>58.08000000000002</v>
      </c>
      <c r="M25" s="17">
        <v>40</v>
      </c>
      <c r="N25" s="179">
        <f t="shared" si="4"/>
        <v>3.0507998908524511E-3</v>
      </c>
      <c r="O25" s="183">
        <f>SUM($N$5:N25)</f>
        <v>0.99027816704684479</v>
      </c>
      <c r="P25" s="181" t="str">
        <f t="shared" si="5"/>
        <v>C</v>
      </c>
      <c r="Q25" s="181">
        <f t="shared" si="6"/>
        <v>1.5151515151515154</v>
      </c>
      <c r="R25" s="182">
        <f t="shared" si="7"/>
        <v>6.2424242424242429E-3</v>
      </c>
      <c r="S25" s="181">
        <f t="shared" si="8"/>
        <v>88.000000000000043</v>
      </c>
      <c r="T25" s="181">
        <f t="shared" si="9"/>
        <v>30</v>
      </c>
      <c r="U25" s="181">
        <v>3</v>
      </c>
      <c r="V25" s="181">
        <f t="shared" si="10"/>
        <v>33</v>
      </c>
      <c r="W25" s="180">
        <f t="shared" si="11"/>
        <v>50.000000000000007</v>
      </c>
      <c r="X25" s="180">
        <f t="shared" si="12"/>
        <v>50.000000000000007</v>
      </c>
      <c r="Y25" s="178">
        <f t="shared" si="13"/>
        <v>0.20600000000000002</v>
      </c>
      <c r="Z25" s="179">
        <f t="shared" si="14"/>
        <v>0</v>
      </c>
      <c r="AA25" s="87" t="str">
        <f t="shared" si="15"/>
        <v>VERY LOW-ORDER URGENTLY</v>
      </c>
      <c r="AB25" s="178">
        <f t="shared" si="16"/>
        <v>2904.0000000000014</v>
      </c>
      <c r="AF25"/>
      <c r="AG25" s="341" t="s">
        <v>72</v>
      </c>
      <c r="AH25" s="341" t="s">
        <v>443</v>
      </c>
      <c r="AI25" s="316">
        <v>0.53120559440559478</v>
      </c>
      <c r="AJ25" s="83">
        <v>124</v>
      </c>
      <c r="AK25" s="353">
        <v>113.77328671328682</v>
      </c>
      <c r="AL25" s="353">
        <v>14107.887552447566</v>
      </c>
    </row>
    <row r="26" spans="1:39" ht="15" thickBot="1">
      <c r="A26" s="185" t="s">
        <v>131</v>
      </c>
      <c r="B26" s="185" t="s">
        <v>82</v>
      </c>
      <c r="C26" s="17" t="s">
        <v>423</v>
      </c>
      <c r="D26" s="185" t="s">
        <v>26</v>
      </c>
      <c r="E26" s="17" t="s">
        <v>69</v>
      </c>
      <c r="F26" s="337">
        <v>0.12863333333333335</v>
      </c>
      <c r="G26" s="145">
        <v>29.333333333333332</v>
      </c>
      <c r="H26" s="337">
        <v>3417.0333333333324</v>
      </c>
      <c r="I26" s="369">
        <v>259</v>
      </c>
      <c r="J26" s="369">
        <v>1.038</v>
      </c>
      <c r="K26" s="180">
        <f t="shared" si="2"/>
        <v>30170.851136363628</v>
      </c>
      <c r="L26" s="180">
        <f t="shared" si="3"/>
        <v>116.48977272727269</v>
      </c>
      <c r="M26" s="17">
        <v>30</v>
      </c>
      <c r="N26" s="179">
        <f t="shared" si="4"/>
        <v>2.8575331987377695E-3</v>
      </c>
      <c r="O26" s="183">
        <f>SUM($N$5:N26)</f>
        <v>0.99313570024558251</v>
      </c>
      <c r="P26" s="181" t="str">
        <f t="shared" si="5"/>
        <v>C</v>
      </c>
      <c r="Q26" s="181">
        <f t="shared" si="6"/>
        <v>1.3333333333333333</v>
      </c>
      <c r="R26" s="182">
        <f t="shared" si="7"/>
        <v>5.8469696969696977E-3</v>
      </c>
      <c r="S26" s="181">
        <f t="shared" si="8"/>
        <v>155.31969696969693</v>
      </c>
      <c r="T26" s="181">
        <f t="shared" si="9"/>
        <v>30</v>
      </c>
      <c r="U26" s="181">
        <v>3</v>
      </c>
      <c r="V26" s="181">
        <f t="shared" si="10"/>
        <v>33</v>
      </c>
      <c r="W26" s="180">
        <f t="shared" si="11"/>
        <v>44</v>
      </c>
      <c r="X26" s="180">
        <f t="shared" si="12"/>
        <v>0</v>
      </c>
      <c r="Y26" s="178">
        <f t="shared" si="13"/>
        <v>0</v>
      </c>
      <c r="Z26" s="179">
        <f t="shared" si="14"/>
        <v>5.8863636363636367</v>
      </c>
      <c r="AA26" s="87" t="str">
        <f t="shared" si="15"/>
        <v>VERY HIGH-DON’T ORDER</v>
      </c>
      <c r="AB26" s="178">
        <f t="shared" si="16"/>
        <v>0</v>
      </c>
      <c r="AF26"/>
      <c r="AG26" s="341" t="s">
        <v>519</v>
      </c>
      <c r="AH26" s="341" t="s">
        <v>520</v>
      </c>
      <c r="AI26" s="316">
        <v>1.1055293666026837</v>
      </c>
      <c r="AJ26" s="83">
        <v>229</v>
      </c>
      <c r="AK26" s="353">
        <v>101.02717850287904</v>
      </c>
      <c r="AL26" s="353">
        <v>23135.2238771593</v>
      </c>
    </row>
    <row r="27" spans="1:39" ht="15" thickBot="1">
      <c r="A27" s="185" t="s">
        <v>131</v>
      </c>
      <c r="B27" s="185" t="s">
        <v>78</v>
      </c>
      <c r="C27" s="17" t="s">
        <v>449</v>
      </c>
      <c r="D27" s="185" t="s">
        <v>58</v>
      </c>
      <c r="E27" s="17" t="s">
        <v>27</v>
      </c>
      <c r="F27" s="337">
        <v>0.12000000000000001</v>
      </c>
      <c r="G27" s="145">
        <v>14</v>
      </c>
      <c r="H27" s="337">
        <v>2566.6666666666665</v>
      </c>
      <c r="I27" s="369">
        <v>91</v>
      </c>
      <c r="J27" s="369">
        <v>0.72799999999999998</v>
      </c>
      <c r="K27" s="180">
        <f t="shared" si="2"/>
        <v>16683.333333333332</v>
      </c>
      <c r="L27" s="180">
        <f t="shared" si="3"/>
        <v>183.33333333333331</v>
      </c>
      <c r="M27" s="17">
        <v>48</v>
      </c>
      <c r="N27" s="179">
        <f t="shared" si="4"/>
        <v>2.6657474774438895E-3</v>
      </c>
      <c r="O27" s="183">
        <f>SUM($N$5:N27)</f>
        <v>0.99580144772302637</v>
      </c>
      <c r="P27" s="181" t="str">
        <f t="shared" si="5"/>
        <v>C</v>
      </c>
      <c r="Q27" s="181">
        <f t="shared" si="6"/>
        <v>0.63636363636363635</v>
      </c>
      <c r="R27" s="182">
        <f t="shared" si="7"/>
        <v>5.454545454545455E-3</v>
      </c>
      <c r="S27" s="181">
        <f t="shared" si="8"/>
        <v>116.66666666666666</v>
      </c>
      <c r="T27" s="181">
        <f t="shared" si="9"/>
        <v>30</v>
      </c>
      <c r="U27" s="181">
        <v>3</v>
      </c>
      <c r="V27" s="181">
        <f t="shared" si="10"/>
        <v>33</v>
      </c>
      <c r="W27" s="180">
        <f t="shared" si="11"/>
        <v>21</v>
      </c>
      <c r="X27" s="180">
        <f t="shared" si="12"/>
        <v>0</v>
      </c>
      <c r="Y27" s="178">
        <f t="shared" si="13"/>
        <v>0</v>
      </c>
      <c r="Z27" s="179">
        <f t="shared" si="14"/>
        <v>4.333333333333333</v>
      </c>
      <c r="AA27" s="87" t="str">
        <f t="shared" si="15"/>
        <v>VERY HIGH-DON’T ORDER</v>
      </c>
      <c r="AB27" s="178">
        <f t="shared" si="16"/>
        <v>0</v>
      </c>
      <c r="AF27"/>
      <c r="AG27" s="341" t="s">
        <v>524</v>
      </c>
      <c r="AH27" s="341" t="s">
        <v>536</v>
      </c>
      <c r="AI27" s="316">
        <v>0.35370000000000018</v>
      </c>
      <c r="AJ27" s="83">
        <v>95.5</v>
      </c>
      <c r="AK27" s="353">
        <v>68.949057591623017</v>
      </c>
      <c r="AL27" s="353">
        <v>6584.6349999999984</v>
      </c>
    </row>
    <row r="28" spans="1:39" ht="15" thickBot="1">
      <c r="A28" s="168" t="s">
        <v>131</v>
      </c>
      <c r="B28" s="185" t="s">
        <v>527</v>
      </c>
      <c r="C28" s="17" t="s">
        <v>528</v>
      </c>
      <c r="D28" s="185" t="s">
        <v>58</v>
      </c>
      <c r="E28" s="17" t="s">
        <v>37</v>
      </c>
      <c r="F28" s="337">
        <v>0.11266666666666673</v>
      </c>
      <c r="G28" s="145">
        <v>12</v>
      </c>
      <c r="H28" s="337">
        <v>1652.8333333333333</v>
      </c>
      <c r="I28" s="369">
        <v>44</v>
      </c>
      <c r="J28" s="369">
        <v>0.33</v>
      </c>
      <c r="K28" s="180">
        <f t="shared" si="2"/>
        <v>6060.3888888888887</v>
      </c>
      <c r="L28" s="180">
        <f t="shared" si="3"/>
        <v>137.73611111111111</v>
      </c>
      <c r="M28" s="17">
        <v>40</v>
      </c>
      <c r="N28" s="179">
        <f t="shared" si="4"/>
        <v>2.5028406871556532E-3</v>
      </c>
      <c r="O28" s="183">
        <f>SUM($N$5:N28)</f>
        <v>0.99830428841018204</v>
      </c>
      <c r="P28" s="181" t="str">
        <f t="shared" si="5"/>
        <v>C</v>
      </c>
      <c r="Q28" s="181">
        <f t="shared" si="6"/>
        <v>0.54545454545454541</v>
      </c>
      <c r="R28" s="182">
        <f t="shared" si="7"/>
        <v>5.1212121212121245E-3</v>
      </c>
      <c r="S28" s="181">
        <f t="shared" si="8"/>
        <v>75.128787878787875</v>
      </c>
      <c r="T28" s="181">
        <f t="shared" si="9"/>
        <v>30</v>
      </c>
      <c r="U28" s="181">
        <v>3</v>
      </c>
      <c r="V28" s="181">
        <f t="shared" si="10"/>
        <v>33</v>
      </c>
      <c r="W28" s="180">
        <f t="shared" si="11"/>
        <v>18</v>
      </c>
      <c r="X28" s="180">
        <f t="shared" si="12"/>
        <v>0</v>
      </c>
      <c r="Y28" s="178">
        <f t="shared" si="13"/>
        <v>0</v>
      </c>
      <c r="Z28" s="179">
        <f t="shared" si="14"/>
        <v>2.4444444444444446</v>
      </c>
      <c r="AA28" s="87" t="str">
        <f t="shared" si="15"/>
        <v>VERY HIGH-DON’T ORDER</v>
      </c>
      <c r="AB28" s="178">
        <f t="shared" si="16"/>
        <v>0</v>
      </c>
      <c r="AF28"/>
      <c r="AG28" s="341" t="s">
        <v>523</v>
      </c>
      <c r="AH28" s="341" t="s">
        <v>535</v>
      </c>
      <c r="AI28" s="316">
        <v>0.20600000000000002</v>
      </c>
      <c r="AJ28" s="83">
        <v>50.000000000000007</v>
      </c>
      <c r="AK28" s="353">
        <v>58.08000000000002</v>
      </c>
      <c r="AL28" s="353">
        <v>2904.0000000000014</v>
      </c>
    </row>
    <row r="29" spans="1:39">
      <c r="A29" s="185" t="s">
        <v>131</v>
      </c>
      <c r="B29" s="185" t="s">
        <v>64</v>
      </c>
      <c r="C29" s="17" t="s">
        <v>434</v>
      </c>
      <c r="D29" s="185" t="s">
        <v>58</v>
      </c>
      <c r="E29" s="17" t="s">
        <v>27</v>
      </c>
      <c r="F29" s="337">
        <v>7.6333333333333336E-2</v>
      </c>
      <c r="G29" s="145">
        <v>10</v>
      </c>
      <c r="H29" s="337">
        <v>1699.1666666666665</v>
      </c>
      <c r="I29" s="369">
        <v>233</v>
      </c>
      <c r="J29" s="369">
        <v>1.7510999999999999</v>
      </c>
      <c r="K29" s="180">
        <f t="shared" si="2"/>
        <v>39590.583333333328</v>
      </c>
      <c r="L29" s="180">
        <f t="shared" si="3"/>
        <v>169.91666666666666</v>
      </c>
      <c r="M29" s="17">
        <v>16</v>
      </c>
      <c r="N29" s="179">
        <f t="shared" si="4"/>
        <v>1.6957115898184741E-3</v>
      </c>
      <c r="O29" s="183">
        <f>SUM($N$5:N29)</f>
        <v>1.0000000000000004</v>
      </c>
      <c r="P29" s="181" t="str">
        <f t="shared" si="5"/>
        <v>C</v>
      </c>
      <c r="Q29" s="181">
        <f t="shared" si="6"/>
        <v>0.45454545454545453</v>
      </c>
      <c r="R29" s="182">
        <f t="shared" si="7"/>
        <v>3.4696969696969698E-3</v>
      </c>
      <c r="S29" s="181">
        <f t="shared" si="8"/>
        <v>77.234848484848484</v>
      </c>
      <c r="T29" s="181">
        <f t="shared" si="9"/>
        <v>30</v>
      </c>
      <c r="U29" s="181">
        <v>3</v>
      </c>
      <c r="V29" s="181">
        <f t="shared" si="10"/>
        <v>33</v>
      </c>
      <c r="W29" s="180">
        <f t="shared" si="11"/>
        <v>15</v>
      </c>
      <c r="X29" s="180">
        <f t="shared" si="12"/>
        <v>0</v>
      </c>
      <c r="Y29" s="178">
        <f t="shared" si="13"/>
        <v>0</v>
      </c>
      <c r="Z29" s="179">
        <f t="shared" si="14"/>
        <v>15.533333333333333</v>
      </c>
      <c r="AA29" s="453" t="str">
        <f t="shared" si="15"/>
        <v>VERY HIGH-DON’T ORDER</v>
      </c>
      <c r="AB29" s="178">
        <f t="shared" si="16"/>
        <v>0</v>
      </c>
      <c r="AF29" s="341" t="s">
        <v>81</v>
      </c>
      <c r="AG29" s="341" t="s">
        <v>88</v>
      </c>
      <c r="AH29" s="341" t="s">
        <v>382</v>
      </c>
      <c r="AI29" s="316">
        <v>7.9454545454545453</v>
      </c>
      <c r="AJ29" s="83">
        <v>529.69696969696975</v>
      </c>
      <c r="AK29" s="353">
        <v>230.00000000000003</v>
      </c>
      <c r="AL29" s="353">
        <v>121830.30303030305</v>
      </c>
    </row>
    <row r="30" spans="1:39">
      <c r="A30" s="168"/>
      <c r="B30" s="168"/>
      <c r="C30" s="60"/>
      <c r="D30" s="168"/>
      <c r="E30" s="60"/>
      <c r="F30" s="457"/>
      <c r="G30" s="357"/>
      <c r="H30" s="457"/>
      <c r="I30" s="346"/>
      <c r="J30" s="152"/>
      <c r="K30" s="346"/>
      <c r="L30" s="346"/>
      <c r="M30" s="60"/>
      <c r="N30" s="12"/>
      <c r="O30" s="350"/>
      <c r="P30" s="349"/>
      <c r="Q30" s="349"/>
      <c r="R30" s="264"/>
      <c r="S30" s="349"/>
      <c r="T30" s="349"/>
      <c r="U30" s="349"/>
      <c r="V30" s="349"/>
      <c r="W30" s="346"/>
      <c r="X30" s="346"/>
      <c r="Y30" s="55"/>
      <c r="Z30" s="12"/>
      <c r="AA30" s="60"/>
      <c r="AB30" s="55"/>
      <c r="AF30"/>
      <c r="AG30" s="341" t="s">
        <v>80</v>
      </c>
      <c r="AH30" s="341" t="s">
        <v>384</v>
      </c>
      <c r="AI30" s="316">
        <v>3</v>
      </c>
      <c r="AJ30" s="83">
        <v>200.00000000000003</v>
      </c>
      <c r="AK30" s="353">
        <v>119.99999999999999</v>
      </c>
      <c r="AL30" s="353">
        <v>24000</v>
      </c>
    </row>
    <row r="31" spans="1:39">
      <c r="A31" s="168"/>
      <c r="B31" s="168"/>
      <c r="C31" s="60"/>
      <c r="D31" s="168"/>
      <c r="E31" s="60"/>
      <c r="F31" s="457"/>
      <c r="G31" s="357"/>
      <c r="H31" s="457"/>
      <c r="I31" s="346"/>
      <c r="J31" s="152"/>
      <c r="K31" s="346"/>
      <c r="L31" s="346"/>
      <c r="M31" s="60"/>
      <c r="N31" s="12"/>
      <c r="O31" s="350"/>
      <c r="P31" s="349"/>
      <c r="Q31" s="349"/>
      <c r="R31" s="264"/>
      <c r="S31" s="349"/>
      <c r="T31" s="349"/>
      <c r="U31" s="349"/>
      <c r="V31" s="349"/>
      <c r="W31" s="346"/>
      <c r="X31" s="346"/>
      <c r="Y31" s="55"/>
      <c r="Z31" s="12"/>
      <c r="AA31" s="60"/>
      <c r="AB31" s="55"/>
      <c r="AF31" s="341" t="s">
        <v>221</v>
      </c>
      <c r="AG31"/>
      <c r="AH31"/>
      <c r="AI31" s="316">
        <v>14.4650662597356</v>
      </c>
      <c r="AJ31" s="83">
        <v>1427.1969696969697</v>
      </c>
      <c r="AK31" s="353">
        <v>1107.3312059496543</v>
      </c>
      <c r="AL31" s="353">
        <v>222258.35664665856</v>
      </c>
    </row>
    <row r="32" spans="1:39">
      <c r="A32" s="168"/>
      <c r="B32" s="168"/>
      <c r="C32" s="60"/>
      <c r="D32" s="168"/>
      <c r="E32" s="60"/>
      <c r="F32" s="457"/>
      <c r="G32" s="357"/>
      <c r="H32" s="457"/>
      <c r="I32" s="346"/>
      <c r="J32" s="152"/>
      <c r="K32" s="346"/>
      <c r="L32" s="346"/>
      <c r="M32" s="60"/>
      <c r="N32" s="12"/>
      <c r="O32" s="350"/>
      <c r="P32" s="349"/>
      <c r="Q32" s="349"/>
      <c r="R32" s="264"/>
      <c r="S32" s="349"/>
      <c r="T32" s="349"/>
      <c r="U32" s="349"/>
      <c r="V32" s="349"/>
      <c r="W32" s="346"/>
      <c r="X32" s="346"/>
      <c r="Y32" s="55"/>
      <c r="Z32" s="12"/>
      <c r="AA32" s="60"/>
      <c r="AB32" s="55"/>
      <c r="AF32"/>
      <c r="AG32"/>
      <c r="AH32"/>
      <c r="AI32"/>
      <c r="AJ32"/>
      <c r="AK32"/>
      <c r="AL32"/>
    </row>
    <row r="33" spans="1:38">
      <c r="A33" s="168"/>
      <c r="B33" s="168"/>
      <c r="C33" s="60"/>
      <c r="D33" s="168"/>
      <c r="E33" s="60"/>
      <c r="F33" s="457"/>
      <c r="G33" s="357"/>
      <c r="H33" s="457"/>
      <c r="I33" s="346"/>
      <c r="J33" s="152"/>
      <c r="K33" s="346"/>
      <c r="L33" s="346"/>
      <c r="M33" s="60"/>
      <c r="N33" s="12"/>
      <c r="O33" s="350"/>
      <c r="P33" s="349"/>
      <c r="Q33" s="349"/>
      <c r="R33" s="264"/>
      <c r="S33" s="349"/>
      <c r="T33" s="349"/>
      <c r="U33" s="349"/>
      <c r="V33" s="349"/>
      <c r="W33" s="346"/>
      <c r="X33" s="346"/>
      <c r="Y33" s="55"/>
      <c r="Z33" s="12"/>
      <c r="AA33" s="60"/>
      <c r="AB33" s="55"/>
      <c r="AF33"/>
      <c r="AG33"/>
      <c r="AH33"/>
      <c r="AI33"/>
      <c r="AJ33"/>
      <c r="AK33"/>
      <c r="AL33"/>
    </row>
    <row r="34" spans="1:38">
      <c r="A34" s="168"/>
      <c r="B34" s="168"/>
      <c r="C34" s="60"/>
      <c r="D34" s="168"/>
      <c r="E34" s="60"/>
      <c r="F34" s="457"/>
      <c r="G34" s="357"/>
      <c r="H34" s="457"/>
      <c r="I34" s="346"/>
      <c r="J34" s="152"/>
      <c r="K34" s="346"/>
      <c r="L34" s="346"/>
      <c r="M34" s="60"/>
      <c r="N34" s="12"/>
      <c r="O34" s="350"/>
      <c r="P34" s="349"/>
      <c r="Q34" s="349"/>
      <c r="R34" s="264"/>
      <c r="S34" s="349"/>
      <c r="T34" s="349"/>
      <c r="U34" s="349"/>
      <c r="V34" s="349"/>
      <c r="W34" s="346"/>
      <c r="X34" s="346"/>
      <c r="Y34" s="55"/>
      <c r="Z34" s="12"/>
      <c r="AA34" s="60"/>
      <c r="AB34" s="55"/>
      <c r="AF34"/>
      <c r="AG34"/>
      <c r="AH34"/>
      <c r="AI34"/>
      <c r="AJ34"/>
      <c r="AK34"/>
      <c r="AL34"/>
    </row>
    <row r="35" spans="1:38">
      <c r="A35" s="168"/>
      <c r="B35" s="168"/>
      <c r="C35" s="60"/>
      <c r="D35" s="168"/>
      <c r="E35" s="60"/>
      <c r="F35" s="457"/>
      <c r="G35" s="357"/>
      <c r="H35" s="457"/>
      <c r="I35" s="346"/>
      <c r="J35" s="152"/>
      <c r="K35" s="346"/>
      <c r="L35" s="346"/>
      <c r="M35" s="60"/>
      <c r="N35" s="12"/>
      <c r="O35" s="350"/>
      <c r="P35" s="349"/>
      <c r="Q35" s="349"/>
      <c r="R35" s="264"/>
      <c r="S35" s="349"/>
      <c r="T35" s="349"/>
      <c r="U35" s="349"/>
      <c r="V35" s="349"/>
      <c r="W35" s="346"/>
      <c r="X35" s="346"/>
      <c r="Y35" s="55"/>
      <c r="Z35" s="12"/>
      <c r="AA35" s="60"/>
      <c r="AB35" s="55"/>
      <c r="AF35"/>
      <c r="AG35"/>
      <c r="AH35"/>
      <c r="AI35"/>
      <c r="AJ35"/>
      <c r="AK35"/>
      <c r="AL35"/>
    </row>
    <row r="36" spans="1:38">
      <c r="A36" s="168"/>
      <c r="B36" s="168"/>
      <c r="C36" s="60"/>
      <c r="D36" s="168"/>
      <c r="E36" s="60"/>
      <c r="F36" s="457"/>
      <c r="G36" s="357"/>
      <c r="H36" s="457"/>
      <c r="I36" s="346"/>
      <c r="J36" s="152"/>
      <c r="K36" s="346"/>
      <c r="L36" s="346"/>
      <c r="M36" s="60"/>
      <c r="N36" s="12"/>
      <c r="O36" s="350"/>
      <c r="P36" s="349"/>
      <c r="Q36" s="349"/>
      <c r="R36" s="264"/>
      <c r="S36" s="349"/>
      <c r="T36" s="349"/>
      <c r="U36" s="349"/>
      <c r="V36" s="349"/>
      <c r="W36" s="346"/>
      <c r="X36" s="346"/>
      <c r="Y36" s="55"/>
      <c r="Z36" s="12"/>
      <c r="AA36" s="60"/>
      <c r="AB36" s="55"/>
      <c r="AF36"/>
      <c r="AG36"/>
      <c r="AH36"/>
      <c r="AI36"/>
      <c r="AJ36"/>
      <c r="AK36"/>
      <c r="AL36"/>
    </row>
    <row r="37" spans="1:38">
      <c r="A37" s="168"/>
      <c r="B37" s="168"/>
      <c r="C37" s="60"/>
      <c r="D37" s="168"/>
      <c r="E37" s="60"/>
      <c r="F37" s="457"/>
      <c r="G37" s="357"/>
      <c r="H37" s="457"/>
      <c r="I37" s="346"/>
      <c r="J37" s="152"/>
      <c r="K37" s="346"/>
      <c r="L37" s="346"/>
      <c r="M37" s="60"/>
      <c r="N37" s="12"/>
      <c r="O37" s="350"/>
      <c r="P37" s="349"/>
      <c r="Q37" s="349"/>
      <c r="R37" s="264"/>
      <c r="S37" s="349"/>
      <c r="T37" s="349"/>
      <c r="U37" s="349"/>
      <c r="V37" s="349"/>
      <c r="W37" s="346"/>
      <c r="X37" s="346"/>
      <c r="Y37" s="55"/>
      <c r="Z37" s="12"/>
      <c r="AA37" s="60"/>
      <c r="AB37" s="55"/>
      <c r="AF37"/>
      <c r="AG37"/>
      <c r="AH37"/>
      <c r="AI37"/>
      <c r="AJ37"/>
      <c r="AK37"/>
      <c r="AL37"/>
    </row>
    <row r="38" spans="1:38">
      <c r="A38" s="168"/>
      <c r="B38" s="168"/>
      <c r="C38" s="60"/>
      <c r="D38" s="168"/>
      <c r="E38" s="60"/>
      <c r="F38" s="457"/>
      <c r="G38" s="357"/>
      <c r="H38" s="457"/>
      <c r="I38" s="346"/>
      <c r="J38" s="152"/>
      <c r="K38" s="346"/>
      <c r="L38" s="346"/>
      <c r="M38" s="60"/>
      <c r="N38" s="12"/>
      <c r="O38" s="350"/>
      <c r="P38" s="349"/>
      <c r="Q38" s="349"/>
      <c r="R38" s="264"/>
      <c r="S38" s="349"/>
      <c r="T38" s="349"/>
      <c r="U38" s="349"/>
      <c r="V38" s="349"/>
      <c r="W38" s="346"/>
      <c r="X38" s="346"/>
      <c r="Y38" s="55"/>
      <c r="Z38" s="12"/>
      <c r="AA38" s="60"/>
      <c r="AB38" s="55"/>
      <c r="AF38"/>
      <c r="AG38"/>
      <c r="AH38"/>
      <c r="AI38"/>
      <c r="AJ38"/>
      <c r="AK38"/>
      <c r="AL38"/>
    </row>
    <row r="39" spans="1:38">
      <c r="A39" s="168"/>
      <c r="B39" s="168"/>
      <c r="C39" s="60"/>
      <c r="D39" s="168"/>
      <c r="E39" s="60"/>
      <c r="F39" s="457"/>
      <c r="G39" s="357"/>
      <c r="H39" s="457"/>
      <c r="I39" s="346"/>
      <c r="J39" s="152"/>
      <c r="K39" s="346"/>
      <c r="L39" s="346"/>
      <c r="M39" s="60"/>
      <c r="N39" s="12"/>
      <c r="O39" s="350"/>
      <c r="P39" s="349"/>
      <c r="Q39" s="349"/>
      <c r="R39" s="264"/>
      <c r="S39" s="349"/>
      <c r="T39" s="349"/>
      <c r="U39" s="349"/>
      <c r="V39" s="349"/>
      <c r="W39" s="346"/>
      <c r="X39" s="346"/>
      <c r="Y39" s="55"/>
      <c r="Z39" s="12"/>
      <c r="AA39" s="60"/>
      <c r="AB39" s="55"/>
      <c r="AF39"/>
      <c r="AG39"/>
      <c r="AH39"/>
      <c r="AI39"/>
      <c r="AJ39"/>
      <c r="AK39"/>
      <c r="AL39"/>
    </row>
    <row r="40" spans="1:38">
      <c r="A40" s="168"/>
      <c r="B40" s="168"/>
      <c r="C40" s="60"/>
      <c r="D40" s="168"/>
      <c r="E40" s="60"/>
      <c r="F40" s="457"/>
      <c r="G40" s="357"/>
      <c r="H40" s="457"/>
      <c r="I40" s="346"/>
      <c r="J40" s="152"/>
      <c r="K40" s="346"/>
      <c r="L40" s="346"/>
      <c r="M40" s="60"/>
      <c r="N40" s="12"/>
      <c r="O40" s="350"/>
      <c r="P40" s="349"/>
      <c r="Q40" s="349"/>
      <c r="R40" s="264"/>
      <c r="S40" s="349"/>
      <c r="T40" s="349"/>
      <c r="U40" s="349"/>
      <c r="V40" s="349"/>
      <c r="W40" s="346"/>
      <c r="X40" s="346"/>
      <c r="Y40" s="55"/>
      <c r="Z40" s="12"/>
      <c r="AA40" s="60"/>
      <c r="AB40" s="55"/>
      <c r="AF40"/>
      <c r="AG40"/>
      <c r="AH40"/>
      <c r="AI40"/>
      <c r="AJ40"/>
      <c r="AK40"/>
      <c r="AL40"/>
    </row>
    <row r="41" spans="1:38">
      <c r="A41" s="168"/>
      <c r="B41" s="168"/>
      <c r="C41" s="60"/>
      <c r="D41" s="168"/>
      <c r="E41" s="60"/>
      <c r="F41" s="457"/>
      <c r="G41" s="357"/>
      <c r="H41" s="457"/>
      <c r="I41" s="346"/>
      <c r="J41" s="152"/>
      <c r="K41" s="346"/>
      <c r="L41" s="346"/>
      <c r="M41" s="60"/>
      <c r="N41" s="12"/>
      <c r="O41" s="350"/>
      <c r="P41" s="349"/>
      <c r="Q41" s="349"/>
      <c r="R41" s="264"/>
      <c r="S41" s="349"/>
      <c r="T41" s="349"/>
      <c r="U41" s="349"/>
      <c r="V41" s="349"/>
      <c r="W41" s="346"/>
      <c r="X41" s="346"/>
      <c r="Y41" s="55"/>
      <c r="Z41" s="12"/>
      <c r="AA41" s="60"/>
      <c r="AB41" s="55"/>
      <c r="AF41"/>
      <c r="AG41"/>
      <c r="AH41"/>
      <c r="AI41"/>
      <c r="AJ41"/>
      <c r="AK41"/>
      <c r="AL41"/>
    </row>
    <row r="42" spans="1:38">
      <c r="A42" s="168"/>
      <c r="B42" s="168"/>
      <c r="C42" s="60"/>
      <c r="D42" s="168"/>
      <c r="E42" s="60"/>
      <c r="F42" s="457"/>
      <c r="G42" s="357"/>
      <c r="H42" s="457"/>
      <c r="I42" s="346"/>
      <c r="J42" s="152"/>
      <c r="K42" s="346"/>
      <c r="L42" s="346"/>
      <c r="M42" s="60"/>
      <c r="N42" s="12"/>
      <c r="O42" s="350"/>
      <c r="P42" s="349"/>
      <c r="Q42" s="349"/>
      <c r="R42" s="264"/>
      <c r="S42" s="349"/>
      <c r="T42" s="349"/>
      <c r="U42" s="349"/>
      <c r="V42" s="349"/>
      <c r="W42" s="346"/>
      <c r="X42" s="346"/>
      <c r="Y42" s="55"/>
      <c r="Z42" s="12"/>
      <c r="AA42" s="60"/>
      <c r="AB42" s="55"/>
      <c r="AF42"/>
      <c r="AG42"/>
      <c r="AH42"/>
      <c r="AI42"/>
      <c r="AJ42"/>
      <c r="AK42"/>
      <c r="AL42"/>
    </row>
    <row r="43" spans="1:38">
      <c r="AF43"/>
      <c r="AG43"/>
      <c r="AH43"/>
      <c r="AI43"/>
      <c r="AJ43"/>
      <c r="AK43"/>
      <c r="AL43"/>
    </row>
    <row r="44" spans="1:38">
      <c r="AF44"/>
      <c r="AG44"/>
      <c r="AH44"/>
      <c r="AI44"/>
      <c r="AJ44"/>
      <c r="AK44"/>
      <c r="AL44"/>
    </row>
    <row r="45" spans="1:38">
      <c r="AF45"/>
      <c r="AG45"/>
      <c r="AH45"/>
      <c r="AI45"/>
      <c r="AJ45"/>
      <c r="AK45"/>
      <c r="AL45"/>
    </row>
    <row r="46" spans="1:38">
      <c r="AF46"/>
      <c r="AG46"/>
      <c r="AH46"/>
      <c r="AI46"/>
      <c r="AJ46"/>
      <c r="AK46"/>
      <c r="AL46"/>
    </row>
    <row r="47" spans="1:38">
      <c r="AF47"/>
      <c r="AG47"/>
      <c r="AH47"/>
      <c r="AI47"/>
      <c r="AJ47"/>
      <c r="AK47"/>
      <c r="AL47"/>
    </row>
    <row r="48" spans="1:38">
      <c r="AF48"/>
      <c r="AG48"/>
      <c r="AH48"/>
      <c r="AI48"/>
      <c r="AJ48"/>
      <c r="AK48"/>
      <c r="AL48"/>
    </row>
    <row r="49" spans="32:38">
      <c r="AF49"/>
      <c r="AG49"/>
      <c r="AH49"/>
      <c r="AI49"/>
      <c r="AJ49"/>
      <c r="AK49"/>
      <c r="AL49"/>
    </row>
    <row r="50" spans="32:38">
      <c r="AF50"/>
      <c r="AG50"/>
      <c r="AH50"/>
      <c r="AI50"/>
      <c r="AJ50"/>
      <c r="AK50"/>
      <c r="AL50"/>
    </row>
    <row r="51" spans="32:38">
      <c r="AF51"/>
      <c r="AG51"/>
      <c r="AH51"/>
      <c r="AI51"/>
      <c r="AJ51"/>
      <c r="AK51"/>
      <c r="AL51"/>
    </row>
    <row r="52" spans="32:38">
      <c r="AF52"/>
      <c r="AG52"/>
      <c r="AH52"/>
      <c r="AI52"/>
      <c r="AJ52"/>
      <c r="AK52"/>
      <c r="AL52"/>
    </row>
    <row r="53" spans="32:38">
      <c r="AF53"/>
      <c r="AG53"/>
      <c r="AH53"/>
      <c r="AI53"/>
      <c r="AJ53"/>
      <c r="AK53"/>
      <c r="AL53"/>
    </row>
    <row r="54" spans="32:38">
      <c r="AF54"/>
      <c r="AG54"/>
      <c r="AH54"/>
      <c r="AI54"/>
      <c r="AJ54"/>
      <c r="AK54"/>
      <c r="AL54"/>
    </row>
    <row r="55" spans="32:38">
      <c r="AF55"/>
      <c r="AG55"/>
      <c r="AH55"/>
      <c r="AI55"/>
      <c r="AJ55"/>
      <c r="AK55"/>
      <c r="AL55"/>
    </row>
    <row r="56" spans="32:38">
      <c r="AF56"/>
      <c r="AG56"/>
      <c r="AH56"/>
      <c r="AI56"/>
      <c r="AJ56"/>
      <c r="AK56"/>
      <c r="AL56"/>
    </row>
    <row r="57" spans="32:38">
      <c r="AF57"/>
      <c r="AG57"/>
      <c r="AH57"/>
      <c r="AI57"/>
      <c r="AJ57"/>
      <c r="AK57"/>
      <c r="AL57"/>
    </row>
    <row r="58" spans="32:38">
      <c r="AF58"/>
      <c r="AG58"/>
      <c r="AH58"/>
      <c r="AI58"/>
      <c r="AJ58"/>
      <c r="AK58"/>
      <c r="AL58"/>
    </row>
    <row r="59" spans="32:38">
      <c r="AF59"/>
      <c r="AG59"/>
      <c r="AH59"/>
      <c r="AI59"/>
      <c r="AJ59"/>
      <c r="AK59"/>
      <c r="AL59"/>
    </row>
    <row r="60" spans="32:38">
      <c r="AF60"/>
      <c r="AG60"/>
      <c r="AH60"/>
      <c r="AI60"/>
      <c r="AJ60"/>
      <c r="AK60"/>
      <c r="AL60"/>
    </row>
    <row r="61" spans="32:38">
      <c r="AF61"/>
      <c r="AG61"/>
      <c r="AH61"/>
      <c r="AI61"/>
      <c r="AJ61"/>
      <c r="AK61"/>
      <c r="AL61"/>
    </row>
    <row r="62" spans="32:38">
      <c r="AF62"/>
      <c r="AG62"/>
      <c r="AH62"/>
      <c r="AI62"/>
      <c r="AJ62"/>
      <c r="AK62"/>
      <c r="AL62"/>
    </row>
    <row r="63" spans="32:38">
      <c r="AF63"/>
      <c r="AG63"/>
      <c r="AH63"/>
      <c r="AI63"/>
      <c r="AJ63"/>
      <c r="AK63"/>
      <c r="AL63"/>
    </row>
    <row r="64" spans="32:38">
      <c r="AF64"/>
      <c r="AG64"/>
      <c r="AH64"/>
      <c r="AI64"/>
      <c r="AJ64"/>
      <c r="AK64"/>
      <c r="AL64"/>
    </row>
    <row r="65" spans="32:38">
      <c r="AF65"/>
      <c r="AG65"/>
      <c r="AH65"/>
      <c r="AI65"/>
      <c r="AJ65"/>
      <c r="AK65"/>
      <c r="AL65"/>
    </row>
    <row r="66" spans="32:38">
      <c r="AF66"/>
      <c r="AG66"/>
      <c r="AH66"/>
      <c r="AI66"/>
      <c r="AJ66"/>
      <c r="AK66"/>
      <c r="AL66"/>
    </row>
    <row r="67" spans="32:38">
      <c r="AF67"/>
      <c r="AG67"/>
      <c r="AH67"/>
      <c r="AI67"/>
      <c r="AJ67"/>
      <c r="AK67"/>
      <c r="AL67"/>
    </row>
    <row r="68" spans="32:38">
      <c r="AF68"/>
      <c r="AG68"/>
      <c r="AH68"/>
      <c r="AI68"/>
      <c r="AJ68"/>
      <c r="AK68"/>
      <c r="AL68"/>
    </row>
    <row r="69" spans="32:38">
      <c r="AF69"/>
      <c r="AG69"/>
      <c r="AH69"/>
      <c r="AI69"/>
      <c r="AJ69"/>
      <c r="AK69"/>
      <c r="AL69"/>
    </row>
    <row r="70" spans="32:38">
      <c r="AF70"/>
      <c r="AG70"/>
      <c r="AH70"/>
      <c r="AI70"/>
      <c r="AJ70"/>
      <c r="AK70"/>
      <c r="AL70"/>
    </row>
    <row r="71" spans="32:38">
      <c r="AF71"/>
      <c r="AG71"/>
      <c r="AH71"/>
      <c r="AI71"/>
      <c r="AJ71"/>
      <c r="AK71"/>
      <c r="AL71"/>
    </row>
    <row r="72" spans="32:38">
      <c r="AF72"/>
      <c r="AG72"/>
      <c r="AH72"/>
      <c r="AI72"/>
      <c r="AJ72"/>
      <c r="AK72"/>
      <c r="AL72"/>
    </row>
    <row r="73" spans="32:38">
      <c r="AF73"/>
      <c r="AG73"/>
      <c r="AH73"/>
      <c r="AI73"/>
      <c r="AJ73"/>
      <c r="AK73"/>
      <c r="AL73"/>
    </row>
    <row r="74" spans="32:38">
      <c r="AF74"/>
      <c r="AG74"/>
      <c r="AH74"/>
      <c r="AI74"/>
      <c r="AJ74"/>
      <c r="AK74"/>
      <c r="AL74"/>
    </row>
    <row r="75" spans="32:38">
      <c r="AF75"/>
      <c r="AG75"/>
      <c r="AH75"/>
      <c r="AI75"/>
      <c r="AJ75"/>
      <c r="AK75"/>
      <c r="AL75"/>
    </row>
    <row r="76" spans="32:38">
      <c r="AF76"/>
      <c r="AG76"/>
      <c r="AH76"/>
      <c r="AI76"/>
      <c r="AJ76"/>
      <c r="AK76"/>
      <c r="AL76"/>
    </row>
    <row r="77" spans="32:38">
      <c r="AF77"/>
      <c r="AG77"/>
      <c r="AH77"/>
      <c r="AI77"/>
      <c r="AJ77"/>
      <c r="AK77"/>
      <c r="AL77"/>
    </row>
  </sheetData>
  <mergeCells count="23">
    <mergeCell ref="AF3:AH4"/>
    <mergeCell ref="AJ3:AL4"/>
    <mergeCell ref="AG5:AH5"/>
    <mergeCell ref="AK5:AL5"/>
    <mergeCell ref="AG6:AH6"/>
    <mergeCell ref="AK6:AL6"/>
    <mergeCell ref="AG7:AH7"/>
    <mergeCell ref="AG8:AH8"/>
    <mergeCell ref="AJ10:AM10"/>
    <mergeCell ref="AG11:AH11"/>
    <mergeCell ref="AK11:AM11"/>
    <mergeCell ref="AG12:AH12"/>
    <mergeCell ref="AK12:AM12"/>
    <mergeCell ref="AG17:AH17"/>
    <mergeCell ref="AJ17:AM17"/>
    <mergeCell ref="AG18:AH18"/>
    <mergeCell ref="AJ18:AM18"/>
    <mergeCell ref="AG13:AH13"/>
    <mergeCell ref="AK13:AM13"/>
    <mergeCell ref="AG14:AH14"/>
    <mergeCell ref="AK14:AM14"/>
    <mergeCell ref="AG15:AH15"/>
    <mergeCell ref="AK15:AM15"/>
  </mergeCells>
  <conditionalFormatting sqref="AA5:AA42">
    <cfRule type="containsText" dxfId="414" priority="1" operator="containsText" text="LOW MAY- ORDER">
      <formula>NOT(ISERROR(SEARCH("LOW MAY- ORDER",AA5)))</formula>
    </cfRule>
    <cfRule type="containsText" dxfId="413" priority="2" operator="containsText" text="HIGH">
      <formula>NOT(ISERROR(SEARCH("HIGH",AA5)))</formula>
    </cfRule>
    <cfRule type="containsText" dxfId="412" priority="3" operator="containsText" text="HIGH">
      <formula>NOT(ISERROR(SEARCH("HIGH",AA5)))</formula>
    </cfRule>
    <cfRule type="containsText" dxfId="411" priority="4" operator="containsText" text="VERY LOW-ORDER URGENTLY">
      <formula>NOT(ISERROR(SEARCH("VERY LOW-ORDER URGENTLY",AA5)))</formula>
    </cfRule>
  </conditionalFormatting>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4433E-C0AE-4FB5-A0B6-BE98EE2D53FB}">
  <sheetPr codeName="Sheet25"/>
  <dimension ref="A1:AN65"/>
  <sheetViews>
    <sheetView showGridLines="0" zoomScale="83" workbookViewId="0">
      <selection activeCell="I11" sqref="I11"/>
    </sheetView>
  </sheetViews>
  <sheetFormatPr defaultColWidth="8.90625" defaultRowHeight="14.5"/>
  <cols>
    <col min="1" max="1" width="27.90625" style="14" customWidth="1"/>
    <col min="2" max="2" width="8.90625" style="14"/>
    <col min="3" max="3" width="25.81640625" style="14" customWidth="1"/>
    <col min="4" max="4" width="17.1796875" style="14" customWidth="1"/>
    <col min="5" max="5" width="8.90625" style="14"/>
    <col min="6" max="10" width="9" style="14" bestFit="1" customWidth="1"/>
    <col min="11" max="11" width="14.08984375" style="14" bestFit="1" customWidth="1"/>
    <col min="12" max="12" width="9" style="14" bestFit="1" customWidth="1"/>
    <col min="13" max="13" width="10.90625" style="14" customWidth="1"/>
    <col min="14" max="14" width="10.1796875" style="14" customWidth="1"/>
    <col min="15" max="15" width="9" style="14" bestFit="1" customWidth="1"/>
    <col min="16" max="16" width="8.90625" style="14"/>
    <col min="17" max="17" width="9.6328125" style="14" bestFit="1" customWidth="1"/>
    <col min="18" max="18" width="9" style="14" bestFit="1" customWidth="1"/>
    <col min="19" max="19" width="11.1796875" style="14" bestFit="1" customWidth="1"/>
    <col min="20" max="26" width="9" style="14" bestFit="1" customWidth="1"/>
    <col min="27" max="27" width="27.81640625" style="14" customWidth="1"/>
    <col min="28" max="28" width="12.36328125" style="14" bestFit="1" customWidth="1"/>
    <col min="29" max="32" width="8.90625" style="14"/>
    <col min="33" max="33" width="15.6328125" style="14" bestFit="1" customWidth="1"/>
    <col min="34" max="34" width="14.6328125" style="14" bestFit="1" customWidth="1"/>
    <col min="35" max="35" width="29" style="14" bestFit="1" customWidth="1"/>
    <col min="36" max="36" width="10.1796875" style="14" bestFit="1" customWidth="1"/>
    <col min="37" max="37" width="8.1796875" style="14" bestFit="1" customWidth="1"/>
    <col min="38" max="38" width="10.26953125" style="14" bestFit="1" customWidth="1"/>
    <col min="39" max="39" width="12.90625" style="14" bestFit="1" customWidth="1"/>
    <col min="40" max="40" width="0.1796875" style="14" customWidth="1"/>
    <col min="41" max="16384" width="8.90625" style="14"/>
  </cols>
  <sheetData>
    <row r="1" spans="1:40">
      <c r="F1" s="76">
        <f>SUM(F5:F42)</f>
        <v>140.45943333333346</v>
      </c>
    </row>
    <row r="3" spans="1:40" ht="32.5" thickBot="1">
      <c r="AG3" s="558" t="s">
        <v>265</v>
      </c>
      <c r="AH3" s="558"/>
      <c r="AI3" s="558"/>
      <c r="AJ3" s="65"/>
      <c r="AK3" s="557" t="s">
        <v>264</v>
      </c>
      <c r="AL3" s="557"/>
      <c r="AM3" s="557"/>
      <c r="AN3" s="65"/>
    </row>
    <row r="4" spans="1:40" ht="58" thickBot="1">
      <c r="A4" s="75" t="s">
        <v>0</v>
      </c>
      <c r="B4" s="156" t="s">
        <v>9</v>
      </c>
      <c r="C4" s="71" t="s">
        <v>10</v>
      </c>
      <c r="D4" s="117" t="s">
        <v>11</v>
      </c>
      <c r="E4" s="117" t="s">
        <v>12</v>
      </c>
      <c r="F4" s="117" t="s">
        <v>263</v>
      </c>
      <c r="G4" s="117" t="s">
        <v>262</v>
      </c>
      <c r="H4" s="117" t="s">
        <v>261</v>
      </c>
      <c r="I4" s="118" t="s">
        <v>260</v>
      </c>
      <c r="J4" s="199" t="s">
        <v>259</v>
      </c>
      <c r="K4" s="198" t="s">
        <v>258</v>
      </c>
      <c r="L4" s="187" t="s">
        <v>257</v>
      </c>
      <c r="M4" s="117" t="s">
        <v>256</v>
      </c>
      <c r="N4" s="155" t="s">
        <v>255</v>
      </c>
      <c r="O4" s="155" t="s">
        <v>254</v>
      </c>
      <c r="P4" s="155" t="s">
        <v>13</v>
      </c>
      <c r="Q4" s="197" t="s">
        <v>253</v>
      </c>
      <c r="R4" s="196" t="s">
        <v>252</v>
      </c>
      <c r="S4" s="155" t="s">
        <v>251</v>
      </c>
      <c r="T4" s="155" t="s">
        <v>14</v>
      </c>
      <c r="U4" s="155" t="s">
        <v>15</v>
      </c>
      <c r="V4" s="155" t="s">
        <v>16</v>
      </c>
      <c r="W4" s="155" t="s">
        <v>17</v>
      </c>
      <c r="X4" s="155" t="s">
        <v>18</v>
      </c>
      <c r="Y4" s="155" t="s">
        <v>19</v>
      </c>
      <c r="Z4" s="155" t="s">
        <v>20</v>
      </c>
      <c r="AA4" s="186" t="s">
        <v>21</v>
      </c>
      <c r="AB4" s="170" t="s">
        <v>288</v>
      </c>
      <c r="AG4" s="558"/>
      <c r="AH4" s="558"/>
      <c r="AI4" s="558"/>
      <c r="AJ4" s="65"/>
      <c r="AK4" s="557"/>
      <c r="AL4" s="557"/>
      <c r="AM4" s="557"/>
      <c r="AN4" s="65"/>
    </row>
    <row r="5" spans="1:40" ht="15" thickBot="1">
      <c r="A5" s="144" t="s">
        <v>113</v>
      </c>
      <c r="B5" s="144" t="s">
        <v>32</v>
      </c>
      <c r="C5" s="181" t="s">
        <v>370</v>
      </c>
      <c r="D5" s="144" t="s">
        <v>23</v>
      </c>
      <c r="E5" s="181" t="s">
        <v>24</v>
      </c>
      <c r="F5" s="178">
        <v>26.271000000000079</v>
      </c>
      <c r="G5" s="195">
        <v>1604.6666666666667</v>
      </c>
      <c r="H5" s="195">
        <v>1153262</v>
      </c>
      <c r="I5" s="180">
        <v>999</v>
      </c>
      <c r="J5" s="369">
        <v>16.187849999999997</v>
      </c>
      <c r="K5" s="212">
        <f t="shared" ref="K5:K37" si="0">L5*I5</f>
        <v>717973.87079351896</v>
      </c>
      <c r="L5" s="194">
        <f t="shared" ref="L5:L37" si="1">H5/G5</f>
        <v>718.69256335687578</v>
      </c>
      <c r="M5" s="181">
        <v>4</v>
      </c>
      <c r="N5" s="193">
        <f t="shared" ref="N5:N37" si="2">F5/$F$1</f>
        <v>0.18703620950580552</v>
      </c>
      <c r="O5" s="183">
        <f>SUM($N$5:N5)</f>
        <v>0.18703620950580552</v>
      </c>
      <c r="P5" s="181" t="str">
        <f t="shared" ref="P5:P37" si="3">IF(O5&lt;=50%,"A",IF(O5&lt;=80%,"B",IF(O5&lt;=100%,"C","")))</f>
        <v>A</v>
      </c>
      <c r="Q5" s="184">
        <f t="shared" ref="Q5:Q37" si="4">G5/22</f>
        <v>72.939393939393938</v>
      </c>
      <c r="R5" s="184">
        <f t="shared" ref="R5:R37" si="5">F5/22</f>
        <v>1.1941363636363673</v>
      </c>
      <c r="S5" s="194">
        <f t="shared" ref="S5:S37" si="6">H5/22</f>
        <v>52421</v>
      </c>
      <c r="T5" s="181">
        <f t="shared" ref="T5:T37" si="7">IF(P5="A",7,IF(P5="B",14,IF(P5="C",30,"")))</f>
        <v>7</v>
      </c>
      <c r="U5" s="181">
        <v>3</v>
      </c>
      <c r="V5" s="181">
        <f t="shared" ref="V5:V37" si="8">T5+U5</f>
        <v>10</v>
      </c>
      <c r="W5" s="184">
        <f t="shared" ref="W5:W37" si="9">Q5*V5</f>
        <v>729.39393939393938</v>
      </c>
      <c r="X5" s="184">
        <f t="shared" ref="X5:X37" si="10">IF(W5-I5&lt;=0,0,W5-I5)</f>
        <v>0</v>
      </c>
      <c r="Y5" s="184">
        <f t="shared" ref="Y5:Y37" si="11">X5/(G5/F5)</f>
        <v>0</v>
      </c>
      <c r="Z5" s="193">
        <f t="shared" ref="Z5:Z37" si="12">I5/W5</f>
        <v>1.3696302451184046</v>
      </c>
      <c r="AA5" s="87" t="str">
        <f t="shared" ref="AA5:AA37" si="13">IF(AND(Z5&gt;=100%,Z5&lt;200%),"HIGH-DON’T ORDER",IF(Z5&gt;=200%,"VERY HIGH-DON’T ORDER",IF(AND(Z5&gt;=80%,Z5&lt;=100),"LOW MAY- ORDER","VERY LOW-ORDER URGENTLY")))</f>
        <v>HIGH-DON’T ORDER</v>
      </c>
      <c r="AB5" s="192">
        <f t="shared" ref="AB5:AB37" si="14">X5*L5</f>
        <v>0</v>
      </c>
      <c r="AG5" s="63" t="s">
        <v>249</v>
      </c>
      <c r="AH5" s="553"/>
      <c r="AI5" s="553"/>
      <c r="AK5" s="25" t="s">
        <v>248</v>
      </c>
      <c r="AL5" s="543">
        <f ca="1">NOW()</f>
        <v>44990.660007407409</v>
      </c>
      <c r="AM5" s="544"/>
    </row>
    <row r="6" spans="1:40" ht="15" thickBot="1">
      <c r="A6" s="144" t="s">
        <v>113</v>
      </c>
      <c r="B6" s="144" t="s">
        <v>28</v>
      </c>
      <c r="C6" s="181" t="s">
        <v>368</v>
      </c>
      <c r="D6" s="144" t="s">
        <v>29</v>
      </c>
      <c r="E6" s="181" t="s">
        <v>30</v>
      </c>
      <c r="F6" s="178">
        <v>20.138333333333264</v>
      </c>
      <c r="G6" s="195">
        <v>783</v>
      </c>
      <c r="H6" s="195">
        <v>285615.99999999994</v>
      </c>
      <c r="I6" s="369">
        <v>0</v>
      </c>
      <c r="J6" s="369">
        <v>0</v>
      </c>
      <c r="K6" s="212">
        <f t="shared" si="0"/>
        <v>0</v>
      </c>
      <c r="L6" s="194">
        <f t="shared" si="1"/>
        <v>364.77139208173685</v>
      </c>
      <c r="M6" s="181">
        <v>12</v>
      </c>
      <c r="N6" s="193">
        <f t="shared" si="2"/>
        <v>0.14337473002287907</v>
      </c>
      <c r="O6" s="183">
        <f>SUM($N$5:N6)</f>
        <v>0.33041093952868461</v>
      </c>
      <c r="P6" s="181" t="str">
        <f t="shared" si="3"/>
        <v>A</v>
      </c>
      <c r="Q6" s="184">
        <f t="shared" si="4"/>
        <v>35.590909090909093</v>
      </c>
      <c r="R6" s="184">
        <f t="shared" si="5"/>
        <v>0.91537878787878479</v>
      </c>
      <c r="S6" s="194">
        <f t="shared" si="6"/>
        <v>12982.545454545452</v>
      </c>
      <c r="T6" s="181">
        <f t="shared" si="7"/>
        <v>7</v>
      </c>
      <c r="U6" s="181">
        <v>3</v>
      </c>
      <c r="V6" s="181">
        <f t="shared" si="8"/>
        <v>10</v>
      </c>
      <c r="W6" s="184">
        <f t="shared" si="9"/>
        <v>355.90909090909093</v>
      </c>
      <c r="X6" s="184">
        <f t="shared" si="10"/>
        <v>355.90909090909093</v>
      </c>
      <c r="Y6" s="184">
        <f t="shared" si="11"/>
        <v>9.1537878787878473</v>
      </c>
      <c r="Z6" s="193">
        <f t="shared" si="12"/>
        <v>0</v>
      </c>
      <c r="AA6" s="87" t="str">
        <f t="shared" si="13"/>
        <v>VERY LOW-ORDER URGENTLY</v>
      </c>
      <c r="AB6" s="192">
        <f t="shared" si="14"/>
        <v>129825.45454545453</v>
      </c>
      <c r="AG6" s="63" t="s">
        <v>247</v>
      </c>
      <c r="AH6" s="553"/>
      <c r="AI6" s="553"/>
      <c r="AK6" s="25" t="s">
        <v>246</v>
      </c>
      <c r="AL6" s="541"/>
      <c r="AM6" s="542"/>
    </row>
    <row r="7" spans="1:40" ht="15" thickBot="1">
      <c r="A7" s="144" t="s">
        <v>113</v>
      </c>
      <c r="B7" s="144" t="s">
        <v>44</v>
      </c>
      <c r="C7" s="181" t="s">
        <v>376</v>
      </c>
      <c r="D7" s="144" t="s">
        <v>23</v>
      </c>
      <c r="E7" s="181" t="s">
        <v>24</v>
      </c>
      <c r="F7" s="178">
        <v>17.97</v>
      </c>
      <c r="G7" s="195">
        <v>798.66666666666674</v>
      </c>
      <c r="H7" s="195">
        <v>524996</v>
      </c>
      <c r="I7" s="369">
        <v>17</v>
      </c>
      <c r="J7" s="369">
        <v>0.38250000000000001</v>
      </c>
      <c r="K7" s="212">
        <f t="shared" si="0"/>
        <v>11174.789649415692</v>
      </c>
      <c r="L7" s="194">
        <f t="shared" si="1"/>
        <v>657.34056761268778</v>
      </c>
      <c r="M7" s="181">
        <v>5</v>
      </c>
      <c r="N7" s="193">
        <f t="shared" si="2"/>
        <v>0.12793729529973411</v>
      </c>
      <c r="O7" s="183">
        <f>SUM($N$5:N7)</f>
        <v>0.45834823482841869</v>
      </c>
      <c r="P7" s="181" t="str">
        <f t="shared" si="3"/>
        <v>A</v>
      </c>
      <c r="Q7" s="184">
        <f t="shared" si="4"/>
        <v>36.303030303030305</v>
      </c>
      <c r="R7" s="184">
        <f t="shared" si="5"/>
        <v>0.81681818181818178</v>
      </c>
      <c r="S7" s="194">
        <f t="shared" si="6"/>
        <v>23863.454545454544</v>
      </c>
      <c r="T7" s="181">
        <f t="shared" si="7"/>
        <v>7</v>
      </c>
      <c r="U7" s="181">
        <v>3</v>
      </c>
      <c r="V7" s="181">
        <f t="shared" si="8"/>
        <v>10</v>
      </c>
      <c r="W7" s="184">
        <f t="shared" si="9"/>
        <v>363.03030303030306</v>
      </c>
      <c r="X7" s="184">
        <f t="shared" si="10"/>
        <v>346.03030303030306</v>
      </c>
      <c r="Y7" s="184">
        <f t="shared" si="11"/>
        <v>7.7856818181818177</v>
      </c>
      <c r="Z7" s="193">
        <f t="shared" si="12"/>
        <v>4.6828046744574289E-2</v>
      </c>
      <c r="AA7" s="87" t="str">
        <f t="shared" si="13"/>
        <v>VERY LOW-ORDER URGENTLY</v>
      </c>
      <c r="AB7" s="192">
        <f t="shared" si="14"/>
        <v>227459.75580512977</v>
      </c>
      <c r="AG7" s="63" t="s">
        <v>236</v>
      </c>
      <c r="AH7" s="553"/>
      <c r="AI7" s="553"/>
      <c r="AK7" s="25" t="s">
        <v>245</v>
      </c>
      <c r="AL7" s="64" t="str">
        <f>IF(BE1&gt;=35,"Trailer",IF(BE1&gt;=20,"Cargo","Will recommend to wait"))</f>
        <v>Will recommend to wait</v>
      </c>
      <c r="AM7" s="64"/>
    </row>
    <row r="8" spans="1:40" ht="15" thickBot="1">
      <c r="A8" s="144" t="s">
        <v>113</v>
      </c>
      <c r="B8" s="144" t="s">
        <v>22</v>
      </c>
      <c r="C8" s="181" t="s">
        <v>386</v>
      </c>
      <c r="D8" s="144" t="s">
        <v>23</v>
      </c>
      <c r="E8" s="181" t="s">
        <v>24</v>
      </c>
      <c r="F8" s="178">
        <v>16.436520000000069</v>
      </c>
      <c r="G8" s="195">
        <v>1664.3333333333335</v>
      </c>
      <c r="H8" s="195">
        <v>598899.30666666676</v>
      </c>
      <c r="I8" s="369">
        <v>2122</v>
      </c>
      <c r="J8" s="369">
        <v>20.628270000000001</v>
      </c>
      <c r="K8" s="212">
        <f t="shared" si="0"/>
        <v>763587.61991588236</v>
      </c>
      <c r="L8" s="194">
        <f t="shared" si="1"/>
        <v>359.84336471059487</v>
      </c>
      <c r="M8" s="181">
        <v>12</v>
      </c>
      <c r="N8" s="193">
        <f t="shared" si="2"/>
        <v>0.11701969465442373</v>
      </c>
      <c r="O8" s="183">
        <f>SUM($N$5:N8)</f>
        <v>0.57536792948284243</v>
      </c>
      <c r="P8" s="181" t="str">
        <f t="shared" si="3"/>
        <v>B</v>
      </c>
      <c r="Q8" s="184">
        <f t="shared" si="4"/>
        <v>75.651515151515156</v>
      </c>
      <c r="R8" s="184">
        <f t="shared" si="5"/>
        <v>0.74711454545454858</v>
      </c>
      <c r="S8" s="194">
        <f t="shared" si="6"/>
        <v>27222.695757575762</v>
      </c>
      <c r="T8" s="181">
        <f t="shared" si="7"/>
        <v>14</v>
      </c>
      <c r="U8" s="181">
        <v>3</v>
      </c>
      <c r="V8" s="181">
        <f t="shared" si="8"/>
        <v>17</v>
      </c>
      <c r="W8" s="184">
        <f t="shared" si="9"/>
        <v>1286.0757575757577</v>
      </c>
      <c r="X8" s="184">
        <f t="shared" si="10"/>
        <v>0</v>
      </c>
      <c r="Y8" s="184">
        <f t="shared" si="11"/>
        <v>0</v>
      </c>
      <c r="Z8" s="193">
        <f t="shared" si="12"/>
        <v>1.649980561020723</v>
      </c>
      <c r="AA8" s="87" t="str">
        <f t="shared" si="13"/>
        <v>HIGH-DON’T ORDER</v>
      </c>
      <c r="AB8" s="192">
        <f t="shared" si="14"/>
        <v>0</v>
      </c>
      <c r="AG8" s="63" t="s">
        <v>244</v>
      </c>
      <c r="AH8" s="553"/>
      <c r="AI8" s="553"/>
      <c r="AJ8" s="17"/>
      <c r="AK8" s="17"/>
      <c r="AL8" s="17"/>
      <c r="AM8" s="17"/>
      <c r="AN8" s="16"/>
    </row>
    <row r="9" spans="1:40" ht="15" thickBot="1">
      <c r="A9" s="144" t="s">
        <v>113</v>
      </c>
      <c r="B9" s="144" t="s">
        <v>53</v>
      </c>
      <c r="C9" s="181" t="s">
        <v>429</v>
      </c>
      <c r="D9" s="144" t="s">
        <v>23</v>
      </c>
      <c r="E9" s="181" t="s">
        <v>24</v>
      </c>
      <c r="F9" s="178">
        <v>15.300036666666692</v>
      </c>
      <c r="G9" s="195">
        <v>1518.3333333333333</v>
      </c>
      <c r="H9" s="195">
        <v>594480.66000000015</v>
      </c>
      <c r="I9" s="369">
        <v>2598</v>
      </c>
      <c r="J9" s="369">
        <v>25.695040000000002</v>
      </c>
      <c r="K9" s="212">
        <f t="shared" si="0"/>
        <v>1017207.9613699234</v>
      </c>
      <c r="L9" s="194">
        <f t="shared" si="1"/>
        <v>391.53501207464336</v>
      </c>
      <c r="M9" s="181">
        <v>1</v>
      </c>
      <c r="N9" s="193">
        <f t="shared" si="2"/>
        <v>0.10892850913300479</v>
      </c>
      <c r="O9" s="183">
        <f>SUM($N$5:N9)</f>
        <v>0.68429643861584721</v>
      </c>
      <c r="P9" s="181" t="str">
        <f t="shared" si="3"/>
        <v>B</v>
      </c>
      <c r="Q9" s="184">
        <f t="shared" si="4"/>
        <v>69.015151515151516</v>
      </c>
      <c r="R9" s="184">
        <f t="shared" si="5"/>
        <v>0.69545621212121322</v>
      </c>
      <c r="S9" s="194">
        <f t="shared" si="6"/>
        <v>27021.84818181819</v>
      </c>
      <c r="T9" s="181">
        <f t="shared" si="7"/>
        <v>14</v>
      </c>
      <c r="U9" s="181">
        <v>3</v>
      </c>
      <c r="V9" s="181">
        <f t="shared" si="8"/>
        <v>17</v>
      </c>
      <c r="W9" s="184">
        <f t="shared" si="9"/>
        <v>1173.2575757575758</v>
      </c>
      <c r="X9" s="184">
        <f t="shared" si="10"/>
        <v>0</v>
      </c>
      <c r="Y9" s="184">
        <f t="shared" si="11"/>
        <v>0</v>
      </c>
      <c r="Z9" s="193">
        <f t="shared" si="12"/>
        <v>2.2143475172725511</v>
      </c>
      <c r="AA9" s="87" t="str">
        <f t="shared" si="13"/>
        <v>VERY HIGH-DON’T ORDER</v>
      </c>
      <c r="AB9" s="192">
        <f t="shared" si="14"/>
        <v>0</v>
      </c>
      <c r="AG9" s="17"/>
      <c r="AH9" s="17"/>
      <c r="AI9" s="17"/>
      <c r="AJ9" s="17"/>
      <c r="AK9" s="17"/>
      <c r="AL9" s="17"/>
      <c r="AM9" s="17"/>
      <c r="AN9" s="16"/>
    </row>
    <row r="10" spans="1:40" ht="15" thickBot="1">
      <c r="A10" s="144" t="s">
        <v>113</v>
      </c>
      <c r="B10" s="144" t="s">
        <v>49</v>
      </c>
      <c r="C10" s="181" t="s">
        <v>447</v>
      </c>
      <c r="D10" s="144" t="s">
        <v>29</v>
      </c>
      <c r="E10" s="181" t="s">
        <v>34</v>
      </c>
      <c r="F10" s="178">
        <v>11.62500000000006</v>
      </c>
      <c r="G10" s="195">
        <v>506.00000000000006</v>
      </c>
      <c r="H10" s="195">
        <v>153190</v>
      </c>
      <c r="I10" s="369">
        <v>0</v>
      </c>
      <c r="J10" s="369">
        <v>0</v>
      </c>
      <c r="K10" s="212">
        <f t="shared" si="0"/>
        <v>0</v>
      </c>
      <c r="L10" s="194">
        <f t="shared" si="1"/>
        <v>302.7470355731225</v>
      </c>
      <c r="M10" s="181">
        <v>20</v>
      </c>
      <c r="N10" s="193">
        <f t="shared" si="2"/>
        <v>8.2764110064519572E-2</v>
      </c>
      <c r="O10" s="183">
        <f>SUM($N$5:N10)</f>
        <v>0.76706054868036677</v>
      </c>
      <c r="P10" s="181" t="str">
        <f t="shared" si="3"/>
        <v>B</v>
      </c>
      <c r="Q10" s="184">
        <f t="shared" si="4"/>
        <v>23.000000000000004</v>
      </c>
      <c r="R10" s="184">
        <f t="shared" si="5"/>
        <v>0.5284090909090936</v>
      </c>
      <c r="S10" s="194">
        <f t="shared" si="6"/>
        <v>6963.181818181818</v>
      </c>
      <c r="T10" s="181">
        <f t="shared" si="7"/>
        <v>14</v>
      </c>
      <c r="U10" s="181">
        <v>3</v>
      </c>
      <c r="V10" s="181">
        <f t="shared" si="8"/>
        <v>17</v>
      </c>
      <c r="W10" s="184">
        <f t="shared" si="9"/>
        <v>391.00000000000006</v>
      </c>
      <c r="X10" s="184">
        <f t="shared" si="10"/>
        <v>391.00000000000006</v>
      </c>
      <c r="Y10" s="184">
        <f t="shared" si="11"/>
        <v>8.9829545454545929</v>
      </c>
      <c r="Z10" s="193">
        <f t="shared" si="12"/>
        <v>0</v>
      </c>
      <c r="AA10" s="87" t="str">
        <f t="shared" si="13"/>
        <v>VERY LOW-ORDER URGENTLY</v>
      </c>
      <c r="AB10" s="192">
        <f t="shared" si="14"/>
        <v>118374.09090909091</v>
      </c>
      <c r="AG10" s="62" t="s">
        <v>243</v>
      </c>
      <c r="AH10" s="62"/>
      <c r="AI10" s="62"/>
      <c r="AJ10" s="17"/>
      <c r="AK10" s="555" t="s">
        <v>242</v>
      </c>
      <c r="AL10" s="555"/>
      <c r="AM10" s="555"/>
      <c r="AN10" s="555"/>
    </row>
    <row r="11" spans="1:40" ht="15" thickBot="1">
      <c r="A11" s="144" t="s">
        <v>113</v>
      </c>
      <c r="B11" s="144" t="s">
        <v>43</v>
      </c>
      <c r="C11" s="181" t="s">
        <v>385</v>
      </c>
      <c r="D11" s="144" t="s">
        <v>23</v>
      </c>
      <c r="E11" s="181" t="s">
        <v>24</v>
      </c>
      <c r="F11" s="178">
        <v>5.6519666666666799</v>
      </c>
      <c r="G11" s="195">
        <v>675.33333333333326</v>
      </c>
      <c r="H11" s="195">
        <v>254215</v>
      </c>
      <c r="I11" s="369">
        <v>992</v>
      </c>
      <c r="J11" s="369">
        <v>8.0356100000000001</v>
      </c>
      <c r="K11" s="212">
        <f t="shared" si="0"/>
        <v>373417.49259624881</v>
      </c>
      <c r="L11" s="194">
        <f t="shared" si="1"/>
        <v>376.42892398815405</v>
      </c>
      <c r="M11" s="181">
        <v>5</v>
      </c>
      <c r="N11" s="193">
        <f t="shared" si="2"/>
        <v>4.0239139034924258E-2</v>
      </c>
      <c r="O11" s="183">
        <f>SUM($N$5:N11)</f>
        <v>0.80729968771529104</v>
      </c>
      <c r="P11" s="181" t="str">
        <f t="shared" si="3"/>
        <v>C</v>
      </c>
      <c r="Q11" s="184">
        <f t="shared" si="4"/>
        <v>30.696969696969692</v>
      </c>
      <c r="R11" s="184">
        <f t="shared" si="5"/>
        <v>0.25690757575757633</v>
      </c>
      <c r="S11" s="194">
        <f t="shared" si="6"/>
        <v>11555.227272727272</v>
      </c>
      <c r="T11" s="181">
        <f t="shared" si="7"/>
        <v>30</v>
      </c>
      <c r="U11" s="181">
        <v>3</v>
      </c>
      <c r="V11" s="181">
        <f t="shared" si="8"/>
        <v>33</v>
      </c>
      <c r="W11" s="184">
        <f t="shared" si="9"/>
        <v>1012.9999999999999</v>
      </c>
      <c r="X11" s="184">
        <f t="shared" si="10"/>
        <v>20.999999999999886</v>
      </c>
      <c r="Y11" s="184">
        <f t="shared" si="11"/>
        <v>0.17575217176702809</v>
      </c>
      <c r="Z11" s="193">
        <f t="shared" si="12"/>
        <v>0.97926949654491624</v>
      </c>
      <c r="AA11" s="87" t="str">
        <f t="shared" si="13"/>
        <v>LOW MAY- ORDER</v>
      </c>
      <c r="AB11" s="192">
        <f t="shared" si="14"/>
        <v>7905.0074037511922</v>
      </c>
      <c r="AG11" s="17" t="s">
        <v>239</v>
      </c>
      <c r="AH11" s="554" t="str">
        <f>A11</f>
        <v>NAN ENTERPRISE LIMITED</v>
      </c>
      <c r="AI11" s="554"/>
      <c r="AJ11" s="17"/>
      <c r="AK11" s="17" t="s">
        <v>241</v>
      </c>
      <c r="AL11" s="551"/>
      <c r="AM11" s="551"/>
      <c r="AN11" s="551"/>
    </row>
    <row r="12" spans="1:40" ht="15" thickBot="1">
      <c r="A12" s="144" t="s">
        <v>113</v>
      </c>
      <c r="B12" s="144" t="s">
        <v>184</v>
      </c>
      <c r="C12" s="181" t="s">
        <v>467</v>
      </c>
      <c r="D12" s="144" t="s">
        <v>23</v>
      </c>
      <c r="E12" s="181" t="s">
        <v>24</v>
      </c>
      <c r="F12" s="178">
        <v>5.6440799999999891</v>
      </c>
      <c r="G12" s="195">
        <v>455</v>
      </c>
      <c r="H12" s="195">
        <v>183282.01666666663</v>
      </c>
      <c r="I12" s="369">
        <v>0</v>
      </c>
      <c r="J12" s="369">
        <v>0</v>
      </c>
      <c r="K12" s="212">
        <f t="shared" si="0"/>
        <v>0</v>
      </c>
      <c r="L12" s="194">
        <f t="shared" si="1"/>
        <v>402.81761904761896</v>
      </c>
      <c r="M12" s="181">
        <v>12</v>
      </c>
      <c r="N12" s="193">
        <f t="shared" si="2"/>
        <v>4.0182989964124755E-2</v>
      </c>
      <c r="O12" s="183">
        <f>SUM($N$5:N12)</f>
        <v>0.84748267767941576</v>
      </c>
      <c r="P12" s="181" t="str">
        <f t="shared" si="3"/>
        <v>C</v>
      </c>
      <c r="Q12" s="184">
        <f t="shared" si="4"/>
        <v>20.681818181818183</v>
      </c>
      <c r="R12" s="184">
        <f t="shared" si="5"/>
        <v>0.25654909090909039</v>
      </c>
      <c r="S12" s="194">
        <f t="shared" si="6"/>
        <v>8331.0007575757554</v>
      </c>
      <c r="T12" s="181">
        <f t="shared" si="7"/>
        <v>30</v>
      </c>
      <c r="U12" s="181">
        <v>3</v>
      </c>
      <c r="V12" s="181">
        <f t="shared" si="8"/>
        <v>33</v>
      </c>
      <c r="W12" s="184">
        <f t="shared" si="9"/>
        <v>682.5</v>
      </c>
      <c r="X12" s="184">
        <f t="shared" si="10"/>
        <v>682.5</v>
      </c>
      <c r="Y12" s="184">
        <f t="shared" si="11"/>
        <v>8.4661199999999841</v>
      </c>
      <c r="Z12" s="193">
        <f t="shared" si="12"/>
        <v>0</v>
      </c>
      <c r="AA12" s="87" t="str">
        <f t="shared" si="13"/>
        <v>VERY LOW-ORDER URGENTLY</v>
      </c>
      <c r="AB12" s="192">
        <f t="shared" si="14"/>
        <v>274923.02499999997</v>
      </c>
      <c r="AG12" s="17" t="s">
        <v>240</v>
      </c>
      <c r="AH12" s="556" t="s">
        <v>301</v>
      </c>
      <c r="AI12" s="556"/>
      <c r="AJ12" s="17"/>
      <c r="AK12" s="17" t="s">
        <v>239</v>
      </c>
      <c r="AL12" s="551"/>
      <c r="AM12" s="551"/>
      <c r="AN12" s="551"/>
    </row>
    <row r="13" spans="1:40" ht="15" thickBot="1">
      <c r="A13" s="144" t="s">
        <v>113</v>
      </c>
      <c r="B13" s="144" t="s">
        <v>59</v>
      </c>
      <c r="C13" s="181" t="s">
        <v>397</v>
      </c>
      <c r="D13" s="144" t="s">
        <v>23</v>
      </c>
      <c r="E13" s="181" t="s">
        <v>24</v>
      </c>
      <c r="F13" s="178">
        <v>3.8912399999999998</v>
      </c>
      <c r="G13" s="195">
        <v>387.33333333333337</v>
      </c>
      <c r="H13" s="195">
        <v>114651.94666666667</v>
      </c>
      <c r="I13" s="369">
        <v>1</v>
      </c>
      <c r="J13" s="369">
        <v>1.2960000000000001E-2</v>
      </c>
      <c r="K13" s="212">
        <f t="shared" si="0"/>
        <v>296.00330464716006</v>
      </c>
      <c r="L13" s="194">
        <f t="shared" si="1"/>
        <v>296.00330464716006</v>
      </c>
      <c r="M13" s="181">
        <v>1</v>
      </c>
      <c r="N13" s="193">
        <f t="shared" si="2"/>
        <v>2.7703657259996513E-2</v>
      </c>
      <c r="O13" s="183">
        <f>SUM($N$5:N13)</f>
        <v>0.87518633493941222</v>
      </c>
      <c r="P13" s="181" t="str">
        <f t="shared" si="3"/>
        <v>C</v>
      </c>
      <c r="Q13" s="184">
        <f t="shared" si="4"/>
        <v>17.606060606060609</v>
      </c>
      <c r="R13" s="184">
        <f t="shared" si="5"/>
        <v>0.17687454545454545</v>
      </c>
      <c r="S13" s="194">
        <f t="shared" si="6"/>
        <v>5211.4521212121217</v>
      </c>
      <c r="T13" s="181">
        <f t="shared" si="7"/>
        <v>30</v>
      </c>
      <c r="U13" s="181">
        <v>3</v>
      </c>
      <c r="V13" s="181">
        <f t="shared" si="8"/>
        <v>33</v>
      </c>
      <c r="W13" s="184">
        <f t="shared" si="9"/>
        <v>581.00000000000011</v>
      </c>
      <c r="X13" s="184">
        <f t="shared" si="10"/>
        <v>580.00000000000011</v>
      </c>
      <c r="Y13" s="184">
        <f t="shared" si="11"/>
        <v>5.8268137693631674</v>
      </c>
      <c r="Z13" s="193">
        <f t="shared" si="12"/>
        <v>1.7211703958691907E-3</v>
      </c>
      <c r="AA13" s="87" t="str">
        <f t="shared" si="13"/>
        <v>VERY LOW-ORDER URGENTLY</v>
      </c>
      <c r="AB13" s="192">
        <f t="shared" si="14"/>
        <v>171681.91669535288</v>
      </c>
      <c r="AG13" s="17" t="s">
        <v>238</v>
      </c>
      <c r="AH13" s="551" t="s">
        <v>300</v>
      </c>
      <c r="AI13" s="551"/>
      <c r="AJ13" s="17"/>
      <c r="AK13" s="17" t="s">
        <v>238</v>
      </c>
      <c r="AL13" s="551"/>
      <c r="AM13" s="551"/>
      <c r="AN13" s="551"/>
    </row>
    <row r="14" spans="1:40" ht="15" thickBot="1">
      <c r="A14" s="144" t="s">
        <v>113</v>
      </c>
      <c r="B14" s="144" t="s">
        <v>67</v>
      </c>
      <c r="C14" s="181" t="s">
        <v>412</v>
      </c>
      <c r="D14" s="144" t="s">
        <v>29</v>
      </c>
      <c r="E14" s="181" t="s">
        <v>30</v>
      </c>
      <c r="F14" s="178">
        <v>2.9199999999999884</v>
      </c>
      <c r="G14" s="195">
        <v>130</v>
      </c>
      <c r="H14" s="195">
        <v>49013.333333333328</v>
      </c>
      <c r="I14" s="369">
        <v>0</v>
      </c>
      <c r="J14" s="369">
        <v>0</v>
      </c>
      <c r="K14" s="212">
        <f t="shared" si="0"/>
        <v>0</v>
      </c>
      <c r="L14" s="194">
        <f t="shared" si="1"/>
        <v>377.02564102564099</v>
      </c>
      <c r="M14" s="181">
        <v>1</v>
      </c>
      <c r="N14" s="193">
        <f t="shared" si="2"/>
        <v>2.078892054953935E-2</v>
      </c>
      <c r="O14" s="183">
        <f>SUM($N$5:N14)</f>
        <v>0.89597525548895163</v>
      </c>
      <c r="P14" s="181" t="str">
        <f t="shared" si="3"/>
        <v>C</v>
      </c>
      <c r="Q14" s="184">
        <f t="shared" si="4"/>
        <v>5.9090909090909092</v>
      </c>
      <c r="R14" s="184">
        <f t="shared" si="5"/>
        <v>0.13272727272727219</v>
      </c>
      <c r="S14" s="194">
        <f t="shared" si="6"/>
        <v>2227.8787878787875</v>
      </c>
      <c r="T14" s="181">
        <f t="shared" si="7"/>
        <v>30</v>
      </c>
      <c r="U14" s="181">
        <v>3</v>
      </c>
      <c r="V14" s="181">
        <f t="shared" si="8"/>
        <v>33</v>
      </c>
      <c r="W14" s="184">
        <f t="shared" si="9"/>
        <v>195</v>
      </c>
      <c r="X14" s="184">
        <f t="shared" si="10"/>
        <v>195</v>
      </c>
      <c r="Y14" s="184">
        <f t="shared" si="11"/>
        <v>4.379999999999983</v>
      </c>
      <c r="Z14" s="193">
        <f t="shared" si="12"/>
        <v>0</v>
      </c>
      <c r="AA14" s="87" t="str">
        <f t="shared" si="13"/>
        <v>VERY LOW-ORDER URGENTLY</v>
      </c>
      <c r="AB14" s="192">
        <f t="shared" si="14"/>
        <v>73520</v>
      </c>
      <c r="AG14" s="17" t="s">
        <v>237</v>
      </c>
      <c r="AH14" s="551" t="s">
        <v>287</v>
      </c>
      <c r="AI14" s="551"/>
      <c r="AJ14" s="17"/>
      <c r="AK14" s="17" t="s">
        <v>237</v>
      </c>
      <c r="AL14" s="551"/>
      <c r="AM14" s="551"/>
      <c r="AN14" s="551"/>
    </row>
    <row r="15" spans="1:40" ht="15" thickBot="1">
      <c r="A15" s="144" t="s">
        <v>113</v>
      </c>
      <c r="B15" s="144" t="s">
        <v>88</v>
      </c>
      <c r="C15" s="181" t="s">
        <v>382</v>
      </c>
      <c r="D15" s="144" t="s">
        <v>81</v>
      </c>
      <c r="E15" s="181" t="s">
        <v>30</v>
      </c>
      <c r="F15" s="178">
        <v>2.5200000000000022</v>
      </c>
      <c r="G15" s="195">
        <v>168</v>
      </c>
      <c r="H15" s="195">
        <v>45360</v>
      </c>
      <c r="I15" s="369">
        <v>0</v>
      </c>
      <c r="J15" s="369">
        <v>0</v>
      </c>
      <c r="K15" s="212">
        <f t="shared" si="0"/>
        <v>0</v>
      </c>
      <c r="L15" s="194">
        <f t="shared" si="1"/>
        <v>270</v>
      </c>
      <c r="M15" s="181">
        <v>6</v>
      </c>
      <c r="N15" s="193">
        <f t="shared" si="2"/>
        <v>1.7941123213986103E-2</v>
      </c>
      <c r="O15" s="183">
        <f>SUM($N$5:N15)</f>
        <v>0.91391637870293774</v>
      </c>
      <c r="P15" s="181" t="str">
        <f t="shared" si="3"/>
        <v>C</v>
      </c>
      <c r="Q15" s="184">
        <f t="shared" si="4"/>
        <v>7.6363636363636367</v>
      </c>
      <c r="R15" s="184">
        <f t="shared" si="5"/>
        <v>0.11454545454545464</v>
      </c>
      <c r="S15" s="194">
        <f t="shared" si="6"/>
        <v>2061.818181818182</v>
      </c>
      <c r="T15" s="181">
        <f t="shared" si="7"/>
        <v>30</v>
      </c>
      <c r="U15" s="181">
        <v>3</v>
      </c>
      <c r="V15" s="181">
        <f t="shared" si="8"/>
        <v>33</v>
      </c>
      <c r="W15" s="184">
        <f t="shared" si="9"/>
        <v>252</v>
      </c>
      <c r="X15" s="184">
        <f t="shared" si="10"/>
        <v>252</v>
      </c>
      <c r="Y15" s="184">
        <f t="shared" si="11"/>
        <v>3.7800000000000038</v>
      </c>
      <c r="Z15" s="193">
        <f t="shared" si="12"/>
        <v>0</v>
      </c>
      <c r="AA15" s="87" t="str">
        <f t="shared" si="13"/>
        <v>VERY LOW-ORDER URGENTLY</v>
      </c>
      <c r="AB15" s="192">
        <f t="shared" si="14"/>
        <v>68040</v>
      </c>
      <c r="AG15" s="17" t="s">
        <v>236</v>
      </c>
      <c r="AH15" s="551"/>
      <c r="AI15" s="551"/>
      <c r="AJ15" s="17"/>
      <c r="AK15" s="17" t="s">
        <v>236</v>
      </c>
      <c r="AL15" s="551"/>
      <c r="AM15" s="551"/>
      <c r="AN15" s="551"/>
    </row>
    <row r="16" spans="1:40" ht="15" thickBot="1">
      <c r="A16" s="144" t="s">
        <v>113</v>
      </c>
      <c r="B16" s="144" t="s">
        <v>77</v>
      </c>
      <c r="C16" s="181" t="s">
        <v>388</v>
      </c>
      <c r="D16" s="144" t="s">
        <v>23</v>
      </c>
      <c r="E16" s="181" t="s">
        <v>24</v>
      </c>
      <c r="F16" s="178">
        <v>2.3639999999999999</v>
      </c>
      <c r="G16" s="195">
        <v>262.66666666666669</v>
      </c>
      <c r="H16" s="195">
        <v>103568.66666666667</v>
      </c>
      <c r="I16" s="369">
        <v>236</v>
      </c>
      <c r="J16" s="369">
        <v>2.1240000000000001</v>
      </c>
      <c r="K16" s="212">
        <f t="shared" si="0"/>
        <v>93054.081218274107</v>
      </c>
      <c r="L16" s="194">
        <f t="shared" si="1"/>
        <v>394.29695431472078</v>
      </c>
      <c r="M16" s="181">
        <v>5</v>
      </c>
      <c r="N16" s="193">
        <f t="shared" si="2"/>
        <v>1.6830482253120279E-2</v>
      </c>
      <c r="O16" s="183">
        <f>SUM($N$5:N16)</f>
        <v>0.93074686095605796</v>
      </c>
      <c r="P16" s="181" t="str">
        <f t="shared" si="3"/>
        <v>C</v>
      </c>
      <c r="Q16" s="184">
        <f t="shared" si="4"/>
        <v>11.939393939393939</v>
      </c>
      <c r="R16" s="184">
        <f t="shared" si="5"/>
        <v>0.10745454545454546</v>
      </c>
      <c r="S16" s="194">
        <f t="shared" si="6"/>
        <v>4707.666666666667</v>
      </c>
      <c r="T16" s="181">
        <f t="shared" si="7"/>
        <v>30</v>
      </c>
      <c r="U16" s="181">
        <v>3</v>
      </c>
      <c r="V16" s="181">
        <f t="shared" si="8"/>
        <v>33</v>
      </c>
      <c r="W16" s="184">
        <f t="shared" si="9"/>
        <v>394</v>
      </c>
      <c r="X16" s="184">
        <f t="shared" si="10"/>
        <v>158</v>
      </c>
      <c r="Y16" s="184">
        <f t="shared" si="11"/>
        <v>1.4219999999999997</v>
      </c>
      <c r="Z16" s="193">
        <f t="shared" si="12"/>
        <v>0.59898477157360408</v>
      </c>
      <c r="AA16" s="87" t="str">
        <f t="shared" si="13"/>
        <v>VERY LOW-ORDER URGENTLY</v>
      </c>
      <c r="AB16" s="192">
        <f t="shared" si="14"/>
        <v>62298.918781725886</v>
      </c>
      <c r="AG16" s="17"/>
      <c r="AH16" s="17"/>
      <c r="AI16" s="17"/>
      <c r="AJ16" s="17"/>
      <c r="AK16" s="17"/>
      <c r="AL16" s="17"/>
      <c r="AM16" s="17"/>
      <c r="AN16" s="16"/>
    </row>
    <row r="17" spans="1:40" ht="15" thickBot="1">
      <c r="A17" s="144" t="s">
        <v>113</v>
      </c>
      <c r="B17" s="144" t="s">
        <v>96</v>
      </c>
      <c r="C17" s="181" t="s">
        <v>387</v>
      </c>
      <c r="D17" s="144" t="s">
        <v>23</v>
      </c>
      <c r="E17" s="181" t="s">
        <v>24</v>
      </c>
      <c r="F17" s="178">
        <v>1.7280000000000002</v>
      </c>
      <c r="G17" s="195">
        <v>392</v>
      </c>
      <c r="H17" s="195">
        <v>67725.666666666657</v>
      </c>
      <c r="I17" s="369">
        <v>0</v>
      </c>
      <c r="J17" s="369">
        <v>0</v>
      </c>
      <c r="K17" s="212">
        <f t="shared" si="0"/>
        <v>0</v>
      </c>
      <c r="L17" s="194">
        <f t="shared" si="1"/>
        <v>172.76955782312922</v>
      </c>
      <c r="M17" s="181">
        <v>4</v>
      </c>
      <c r="N17" s="193">
        <f t="shared" si="2"/>
        <v>1.2302484489590461E-2</v>
      </c>
      <c r="O17" s="183">
        <f>SUM($N$5:N17)</f>
        <v>0.94304934544564845</v>
      </c>
      <c r="P17" s="181" t="str">
        <f t="shared" si="3"/>
        <v>C</v>
      </c>
      <c r="Q17" s="184">
        <f t="shared" si="4"/>
        <v>17.818181818181817</v>
      </c>
      <c r="R17" s="184">
        <f t="shared" si="5"/>
        <v>7.8545454545454557E-2</v>
      </c>
      <c r="S17" s="194">
        <f t="shared" si="6"/>
        <v>3078.4393939393935</v>
      </c>
      <c r="T17" s="181">
        <f t="shared" si="7"/>
        <v>30</v>
      </c>
      <c r="U17" s="181">
        <v>3</v>
      </c>
      <c r="V17" s="181">
        <f t="shared" si="8"/>
        <v>33</v>
      </c>
      <c r="W17" s="184">
        <f t="shared" si="9"/>
        <v>588</v>
      </c>
      <c r="X17" s="184">
        <f t="shared" si="10"/>
        <v>588</v>
      </c>
      <c r="Y17" s="184">
        <f t="shared" si="11"/>
        <v>2.5920000000000005</v>
      </c>
      <c r="Z17" s="193">
        <f t="shared" si="12"/>
        <v>0</v>
      </c>
      <c r="AA17" s="87" t="str">
        <f t="shared" si="13"/>
        <v>VERY LOW-ORDER URGENTLY</v>
      </c>
      <c r="AB17" s="192">
        <f t="shared" si="14"/>
        <v>101588.49999999999</v>
      </c>
      <c r="AG17" s="61" t="s">
        <v>235</v>
      </c>
      <c r="AH17" s="555" t="s">
        <v>234</v>
      </c>
      <c r="AI17" s="555"/>
      <c r="AJ17" s="61" t="s">
        <v>233</v>
      </c>
      <c r="AK17" s="555" t="s">
        <v>232</v>
      </c>
      <c r="AL17" s="555"/>
      <c r="AM17" s="555"/>
      <c r="AN17" s="555"/>
    </row>
    <row r="18" spans="1:40" ht="15" thickBot="1">
      <c r="A18" s="144" t="s">
        <v>113</v>
      </c>
      <c r="B18" s="144" t="s">
        <v>39</v>
      </c>
      <c r="C18" s="181" t="s">
        <v>450</v>
      </c>
      <c r="D18" s="144" t="s">
        <v>29</v>
      </c>
      <c r="E18" s="181" t="s">
        <v>34</v>
      </c>
      <c r="F18" s="178">
        <v>1.5150000000000001</v>
      </c>
      <c r="G18" s="195">
        <v>33.666666666666664</v>
      </c>
      <c r="H18" s="195">
        <v>25940</v>
      </c>
      <c r="I18" s="369">
        <v>0</v>
      </c>
      <c r="J18" s="369">
        <v>0</v>
      </c>
      <c r="K18" s="212">
        <f t="shared" si="0"/>
        <v>0</v>
      </c>
      <c r="L18" s="194">
        <f t="shared" si="1"/>
        <v>770.49504950495054</v>
      </c>
      <c r="M18" s="181">
        <v>12</v>
      </c>
      <c r="N18" s="193">
        <f t="shared" si="2"/>
        <v>1.0786032408408303E-2</v>
      </c>
      <c r="O18" s="183">
        <f>SUM($N$5:N18)</f>
        <v>0.9538353778540567</v>
      </c>
      <c r="P18" s="181" t="str">
        <f t="shared" si="3"/>
        <v>C</v>
      </c>
      <c r="Q18" s="184">
        <f t="shared" si="4"/>
        <v>1.5303030303030303</v>
      </c>
      <c r="R18" s="184">
        <f t="shared" si="5"/>
        <v>6.8863636363636363E-2</v>
      </c>
      <c r="S18" s="194">
        <f t="shared" si="6"/>
        <v>1179.090909090909</v>
      </c>
      <c r="T18" s="181">
        <f t="shared" si="7"/>
        <v>30</v>
      </c>
      <c r="U18" s="181">
        <v>3</v>
      </c>
      <c r="V18" s="181">
        <f t="shared" si="8"/>
        <v>33</v>
      </c>
      <c r="W18" s="184">
        <f t="shared" si="9"/>
        <v>50.5</v>
      </c>
      <c r="X18" s="184">
        <f t="shared" si="10"/>
        <v>50.5</v>
      </c>
      <c r="Y18" s="184">
        <f t="shared" si="11"/>
        <v>2.2725000000000004</v>
      </c>
      <c r="Z18" s="193">
        <f t="shared" si="12"/>
        <v>0</v>
      </c>
      <c r="AA18" s="87" t="str">
        <f t="shared" si="13"/>
        <v>VERY LOW-ORDER URGENTLY</v>
      </c>
      <c r="AB18" s="192">
        <f t="shared" si="14"/>
        <v>38910</v>
      </c>
      <c r="AG18" s="25"/>
      <c r="AH18" s="552"/>
      <c r="AI18" s="552"/>
      <c r="AJ18" s="25"/>
      <c r="AK18" s="552"/>
      <c r="AL18" s="552"/>
      <c r="AM18" s="552"/>
      <c r="AN18" s="552"/>
    </row>
    <row r="19" spans="1:40" ht="15" thickBot="1">
      <c r="A19" s="144" t="s">
        <v>113</v>
      </c>
      <c r="B19" s="144" t="s">
        <v>171</v>
      </c>
      <c r="C19" s="181" t="s">
        <v>462</v>
      </c>
      <c r="D19" s="144" t="s">
        <v>29</v>
      </c>
      <c r="E19" s="181" t="s">
        <v>30</v>
      </c>
      <c r="F19" s="178">
        <v>1.3724999999999994</v>
      </c>
      <c r="G19" s="195">
        <v>58.666666666666664</v>
      </c>
      <c r="H19" s="195">
        <v>20446.666666666668</v>
      </c>
      <c r="I19" s="369">
        <v>0</v>
      </c>
      <c r="J19" s="369">
        <v>0</v>
      </c>
      <c r="K19" s="212">
        <f t="shared" si="0"/>
        <v>0</v>
      </c>
      <c r="L19" s="194">
        <f t="shared" si="1"/>
        <v>348.52272727272731</v>
      </c>
      <c r="M19" s="181">
        <v>24</v>
      </c>
      <c r="N19" s="193">
        <f t="shared" si="2"/>
        <v>9.7715046076174168E-3</v>
      </c>
      <c r="O19" s="183">
        <f>SUM($N$5:N19)</f>
        <v>0.96360688246167414</v>
      </c>
      <c r="P19" s="181" t="str">
        <f t="shared" si="3"/>
        <v>C</v>
      </c>
      <c r="Q19" s="184">
        <f t="shared" si="4"/>
        <v>2.6666666666666665</v>
      </c>
      <c r="R19" s="184">
        <f t="shared" si="5"/>
        <v>6.2386363636363608E-2</v>
      </c>
      <c r="S19" s="194">
        <f t="shared" si="6"/>
        <v>929.39393939393949</v>
      </c>
      <c r="T19" s="181">
        <f t="shared" si="7"/>
        <v>30</v>
      </c>
      <c r="U19" s="181">
        <v>3</v>
      </c>
      <c r="V19" s="181">
        <f t="shared" si="8"/>
        <v>33</v>
      </c>
      <c r="W19" s="184">
        <f t="shared" si="9"/>
        <v>88</v>
      </c>
      <c r="X19" s="184">
        <f t="shared" si="10"/>
        <v>88</v>
      </c>
      <c r="Y19" s="184">
        <f t="shared" si="11"/>
        <v>2.058749999999999</v>
      </c>
      <c r="Z19" s="193">
        <f t="shared" si="12"/>
        <v>0</v>
      </c>
      <c r="AA19" s="87" t="str">
        <f t="shared" si="13"/>
        <v>VERY LOW-ORDER URGENTLY</v>
      </c>
      <c r="AB19" s="192">
        <f t="shared" si="14"/>
        <v>30670.000000000004</v>
      </c>
      <c r="AG19" s="352" t="s">
        <v>21</v>
      </c>
      <c r="AH19" s="341" t="s">
        <v>231</v>
      </c>
    </row>
    <row r="20" spans="1:40" ht="15" thickBot="1">
      <c r="A20" s="144" t="s">
        <v>113</v>
      </c>
      <c r="B20" s="144" t="s">
        <v>95</v>
      </c>
      <c r="C20" s="181" t="s">
        <v>426</v>
      </c>
      <c r="D20" s="144" t="s">
        <v>23</v>
      </c>
      <c r="E20" s="181" t="s">
        <v>24</v>
      </c>
      <c r="F20" s="178">
        <v>1.0389599999999963</v>
      </c>
      <c r="G20" s="195">
        <v>317</v>
      </c>
      <c r="H20" s="195">
        <v>38644.38666666668</v>
      </c>
      <c r="I20" s="369">
        <v>0</v>
      </c>
      <c r="J20" s="369">
        <v>0</v>
      </c>
      <c r="K20" s="212">
        <f t="shared" si="0"/>
        <v>0</v>
      </c>
      <c r="L20" s="194">
        <f t="shared" si="1"/>
        <v>121.90658254468984</v>
      </c>
      <c r="M20" s="181">
        <v>1</v>
      </c>
      <c r="N20" s="193">
        <f t="shared" si="2"/>
        <v>7.3968687993662373E-3</v>
      </c>
      <c r="O20" s="183">
        <f>SUM($N$5:N20)</f>
        <v>0.97100375126104033</v>
      </c>
      <c r="P20" s="181" t="str">
        <f t="shared" si="3"/>
        <v>C</v>
      </c>
      <c r="Q20" s="184">
        <f t="shared" si="4"/>
        <v>14.409090909090908</v>
      </c>
      <c r="R20" s="184">
        <f t="shared" si="5"/>
        <v>4.7225454545454376E-2</v>
      </c>
      <c r="S20" s="194">
        <f t="shared" si="6"/>
        <v>1756.5630303030309</v>
      </c>
      <c r="T20" s="181">
        <f t="shared" si="7"/>
        <v>30</v>
      </c>
      <c r="U20" s="181">
        <v>3</v>
      </c>
      <c r="V20" s="181">
        <f t="shared" si="8"/>
        <v>33</v>
      </c>
      <c r="W20" s="184">
        <f t="shared" si="9"/>
        <v>475.5</v>
      </c>
      <c r="X20" s="184">
        <f t="shared" si="10"/>
        <v>475.5</v>
      </c>
      <c r="Y20" s="184">
        <f t="shared" si="11"/>
        <v>1.5584399999999945</v>
      </c>
      <c r="Z20" s="193">
        <f t="shared" si="12"/>
        <v>0</v>
      </c>
      <c r="AA20" s="87" t="str">
        <f t="shared" si="13"/>
        <v>VERY LOW-ORDER URGENTLY</v>
      </c>
      <c r="AB20" s="192">
        <f t="shared" si="14"/>
        <v>57966.580000000016</v>
      </c>
    </row>
    <row r="21" spans="1:40" ht="15" thickBot="1">
      <c r="A21" s="144" t="s">
        <v>113</v>
      </c>
      <c r="B21" s="144" t="s">
        <v>45</v>
      </c>
      <c r="C21" s="181" t="s">
        <v>408</v>
      </c>
      <c r="D21" s="144" t="s">
        <v>29</v>
      </c>
      <c r="E21" s="181" t="s">
        <v>42</v>
      </c>
      <c r="F21" s="178">
        <v>0.92999999999999938</v>
      </c>
      <c r="G21" s="195">
        <v>40.333333333333336</v>
      </c>
      <c r="H21" s="195">
        <v>15093.333333333332</v>
      </c>
      <c r="I21" s="369">
        <v>0</v>
      </c>
      <c r="J21" s="369">
        <v>0</v>
      </c>
      <c r="K21" s="212">
        <f t="shared" si="0"/>
        <v>0</v>
      </c>
      <c r="L21" s="194">
        <f t="shared" si="1"/>
        <v>374.21487603305781</v>
      </c>
      <c r="M21" s="181">
        <v>5</v>
      </c>
      <c r="N21" s="193">
        <f t="shared" si="2"/>
        <v>6.6211288051615273E-3</v>
      </c>
      <c r="O21" s="183">
        <f>SUM($N$5:N21)</f>
        <v>0.97762488006620185</v>
      </c>
      <c r="P21" s="181" t="str">
        <f t="shared" si="3"/>
        <v>C</v>
      </c>
      <c r="Q21" s="184">
        <f t="shared" si="4"/>
        <v>1.8333333333333335</v>
      </c>
      <c r="R21" s="184">
        <f t="shared" si="5"/>
        <v>4.2272727272727247E-2</v>
      </c>
      <c r="S21" s="194">
        <f t="shared" si="6"/>
        <v>686.06060606060601</v>
      </c>
      <c r="T21" s="181">
        <f t="shared" si="7"/>
        <v>30</v>
      </c>
      <c r="U21" s="181">
        <v>3</v>
      </c>
      <c r="V21" s="181">
        <f t="shared" si="8"/>
        <v>33</v>
      </c>
      <c r="W21" s="184">
        <f t="shared" si="9"/>
        <v>60.500000000000007</v>
      </c>
      <c r="X21" s="184">
        <f t="shared" si="10"/>
        <v>60.500000000000007</v>
      </c>
      <c r="Y21" s="184">
        <f t="shared" si="11"/>
        <v>1.3949999999999991</v>
      </c>
      <c r="Z21" s="193">
        <f t="shared" si="12"/>
        <v>0</v>
      </c>
      <c r="AA21" s="87" t="str">
        <f t="shared" si="13"/>
        <v>VERY LOW-ORDER URGENTLY</v>
      </c>
      <c r="AB21" s="192">
        <f t="shared" si="14"/>
        <v>22640</v>
      </c>
      <c r="AG21"/>
      <c r="AH21"/>
      <c r="AI21"/>
      <c r="AJ21" s="352" t="s">
        <v>294</v>
      </c>
      <c r="AK21"/>
      <c r="AL21"/>
      <c r="AM21"/>
    </row>
    <row r="22" spans="1:40" ht="44" thickBot="1">
      <c r="A22" s="144" t="s">
        <v>113</v>
      </c>
      <c r="B22" s="144" t="s">
        <v>99</v>
      </c>
      <c r="C22" s="181" t="s">
        <v>409</v>
      </c>
      <c r="D22" s="144" t="s">
        <v>23</v>
      </c>
      <c r="E22" s="181" t="s">
        <v>24</v>
      </c>
      <c r="F22" s="178">
        <v>0.92340000000000044</v>
      </c>
      <c r="G22" s="195">
        <v>279.66666666666669</v>
      </c>
      <c r="H22" s="195">
        <v>37982.680000000008</v>
      </c>
      <c r="I22" s="369">
        <v>558</v>
      </c>
      <c r="J22" s="369">
        <v>1.8087200000000001</v>
      </c>
      <c r="K22" s="212">
        <f t="shared" si="0"/>
        <v>75784.27451728248</v>
      </c>
      <c r="L22" s="194">
        <f t="shared" si="1"/>
        <v>135.81411203814065</v>
      </c>
      <c r="M22" s="181">
        <v>5</v>
      </c>
      <c r="N22" s="193">
        <f t="shared" si="2"/>
        <v>6.5741401491249043E-3</v>
      </c>
      <c r="O22" s="183">
        <f>SUM($N$5:N22)</f>
        <v>0.98419902021532679</v>
      </c>
      <c r="P22" s="181" t="str">
        <f t="shared" si="3"/>
        <v>C</v>
      </c>
      <c r="Q22" s="184">
        <f t="shared" si="4"/>
        <v>12.712121212121213</v>
      </c>
      <c r="R22" s="184">
        <f t="shared" si="5"/>
        <v>4.1972727272727293E-2</v>
      </c>
      <c r="S22" s="194">
        <f t="shared" si="6"/>
        <v>1726.4854545454548</v>
      </c>
      <c r="T22" s="181">
        <f t="shared" si="7"/>
        <v>30</v>
      </c>
      <c r="U22" s="181">
        <v>3</v>
      </c>
      <c r="V22" s="181">
        <f t="shared" si="8"/>
        <v>33</v>
      </c>
      <c r="W22" s="184">
        <f t="shared" si="9"/>
        <v>419.5</v>
      </c>
      <c r="X22" s="184">
        <f t="shared" si="10"/>
        <v>0</v>
      </c>
      <c r="Y22" s="184">
        <f t="shared" si="11"/>
        <v>0</v>
      </c>
      <c r="Z22" s="193">
        <f t="shared" si="12"/>
        <v>1.33015494636472</v>
      </c>
      <c r="AA22" s="87" t="str">
        <f t="shared" si="13"/>
        <v>HIGH-DON’T ORDER</v>
      </c>
      <c r="AB22" s="192">
        <f t="shared" si="14"/>
        <v>0</v>
      </c>
      <c r="AG22" s="85" t="s">
        <v>11</v>
      </c>
      <c r="AH22" s="85" t="s">
        <v>9</v>
      </c>
      <c r="AI22" s="85" t="s">
        <v>10</v>
      </c>
      <c r="AJ22" s="317" t="s">
        <v>266</v>
      </c>
      <c r="AK22" s="86" t="s">
        <v>267</v>
      </c>
      <c r="AL22" s="86" t="s">
        <v>269</v>
      </c>
      <c r="AM22" s="86" t="s">
        <v>268</v>
      </c>
    </row>
    <row r="23" spans="1:40" ht="15" thickBot="1">
      <c r="A23" s="144" t="s">
        <v>113</v>
      </c>
      <c r="B23" s="144" t="s">
        <v>526</v>
      </c>
      <c r="C23" s="181" t="s">
        <v>538</v>
      </c>
      <c r="D23" s="144" t="s">
        <v>23</v>
      </c>
      <c r="E23" s="181" t="s">
        <v>24</v>
      </c>
      <c r="F23" s="178">
        <v>0.64476999999999962</v>
      </c>
      <c r="G23" s="195">
        <v>49.666666666666664</v>
      </c>
      <c r="H23" s="195">
        <v>17670.006666666664</v>
      </c>
      <c r="I23" s="369">
        <v>0</v>
      </c>
      <c r="J23" s="369">
        <v>0</v>
      </c>
      <c r="K23" s="212">
        <f t="shared" si="0"/>
        <v>0</v>
      </c>
      <c r="L23" s="194">
        <f t="shared" si="1"/>
        <v>355.77194630872481</v>
      </c>
      <c r="M23" s="181">
        <v>1</v>
      </c>
      <c r="N23" s="193">
        <f t="shared" si="2"/>
        <v>4.5904357201118264E-3</v>
      </c>
      <c r="O23" s="183">
        <f>SUM($N$5:N23)</f>
        <v>0.98878945593543865</v>
      </c>
      <c r="P23" s="181" t="str">
        <f t="shared" si="3"/>
        <v>C</v>
      </c>
      <c r="Q23" s="184">
        <f t="shared" si="4"/>
        <v>2.2575757575757573</v>
      </c>
      <c r="R23" s="184">
        <f t="shared" si="5"/>
        <v>2.9307727272727256E-2</v>
      </c>
      <c r="S23" s="194">
        <f t="shared" si="6"/>
        <v>803.18212121212116</v>
      </c>
      <c r="T23" s="181">
        <f t="shared" si="7"/>
        <v>30</v>
      </c>
      <c r="U23" s="181">
        <v>3</v>
      </c>
      <c r="V23" s="181">
        <f t="shared" si="8"/>
        <v>33</v>
      </c>
      <c r="W23" s="184">
        <f t="shared" si="9"/>
        <v>74.499999999999986</v>
      </c>
      <c r="X23" s="184">
        <f t="shared" si="10"/>
        <v>74.499999999999986</v>
      </c>
      <c r="Y23" s="184">
        <f t="shared" si="11"/>
        <v>0.96715499999999932</v>
      </c>
      <c r="Z23" s="193">
        <f t="shared" si="12"/>
        <v>0</v>
      </c>
      <c r="AA23" s="87" t="str">
        <f t="shared" si="13"/>
        <v>VERY LOW-ORDER URGENTLY</v>
      </c>
      <c r="AB23" s="192">
        <f t="shared" si="14"/>
        <v>26505.009999999995</v>
      </c>
      <c r="AG23" s="341" t="s">
        <v>23</v>
      </c>
      <c r="AH23" s="341" t="s">
        <v>299</v>
      </c>
      <c r="AI23" s="341" t="s">
        <v>460</v>
      </c>
      <c r="AJ23" s="316">
        <v>6.7500000000000018E-2</v>
      </c>
      <c r="AK23" s="83">
        <v>3</v>
      </c>
      <c r="AL23" s="84">
        <v>532</v>
      </c>
      <c r="AM23" s="353">
        <v>1596</v>
      </c>
    </row>
    <row r="24" spans="1:40" ht="15" thickBot="1">
      <c r="A24" s="144" t="s">
        <v>113</v>
      </c>
      <c r="B24" s="144" t="s">
        <v>35</v>
      </c>
      <c r="C24" s="181" t="s">
        <v>375</v>
      </c>
      <c r="D24" s="144" t="s">
        <v>29</v>
      </c>
      <c r="E24" s="181" t="s">
        <v>30</v>
      </c>
      <c r="F24" s="178">
        <v>0.49999999999999972</v>
      </c>
      <c r="G24" s="195">
        <v>20</v>
      </c>
      <c r="H24" s="195">
        <v>8700</v>
      </c>
      <c r="I24" s="369">
        <v>0</v>
      </c>
      <c r="J24" s="369">
        <v>0</v>
      </c>
      <c r="K24" s="212">
        <f t="shared" si="0"/>
        <v>0</v>
      </c>
      <c r="L24" s="194">
        <f t="shared" si="1"/>
        <v>435</v>
      </c>
      <c r="M24" s="181">
        <v>5</v>
      </c>
      <c r="N24" s="193">
        <f t="shared" si="2"/>
        <v>3.5597466694416817E-3</v>
      </c>
      <c r="O24" s="183">
        <f>SUM($N$5:N24)</f>
        <v>0.99234920260488035</v>
      </c>
      <c r="P24" s="181" t="str">
        <f t="shared" si="3"/>
        <v>C</v>
      </c>
      <c r="Q24" s="184">
        <f t="shared" si="4"/>
        <v>0.90909090909090906</v>
      </c>
      <c r="R24" s="184">
        <f t="shared" si="5"/>
        <v>2.2727272727272714E-2</v>
      </c>
      <c r="S24" s="194">
        <f t="shared" si="6"/>
        <v>395.45454545454544</v>
      </c>
      <c r="T24" s="181">
        <f t="shared" si="7"/>
        <v>30</v>
      </c>
      <c r="U24" s="181">
        <v>3</v>
      </c>
      <c r="V24" s="181">
        <f t="shared" si="8"/>
        <v>33</v>
      </c>
      <c r="W24" s="184">
        <f t="shared" si="9"/>
        <v>30</v>
      </c>
      <c r="X24" s="184">
        <f t="shared" si="10"/>
        <v>30</v>
      </c>
      <c r="Y24" s="184">
        <f t="shared" si="11"/>
        <v>0.74999999999999956</v>
      </c>
      <c r="Z24" s="193">
        <f t="shared" si="12"/>
        <v>0</v>
      </c>
      <c r="AA24" s="87" t="str">
        <f t="shared" si="13"/>
        <v>VERY LOW-ORDER URGENTLY</v>
      </c>
      <c r="AB24" s="192">
        <f t="shared" si="14"/>
        <v>13050</v>
      </c>
      <c r="AG24"/>
      <c r="AH24" s="341" t="s">
        <v>97</v>
      </c>
      <c r="AI24" s="341" t="s">
        <v>369</v>
      </c>
      <c r="AJ24" s="316">
        <v>0</v>
      </c>
      <c r="AK24" s="83">
        <v>0</v>
      </c>
      <c r="AL24" s="84">
        <v>651</v>
      </c>
      <c r="AM24" s="353">
        <v>0</v>
      </c>
    </row>
    <row r="25" spans="1:40" ht="15" thickBot="1">
      <c r="A25" s="144" t="s">
        <v>113</v>
      </c>
      <c r="B25" s="144" t="s">
        <v>94</v>
      </c>
      <c r="C25" s="181" t="s">
        <v>371</v>
      </c>
      <c r="D25" s="144" t="s">
        <v>23</v>
      </c>
      <c r="E25" s="181" t="s">
        <v>34</v>
      </c>
      <c r="F25" s="178">
        <v>0.255</v>
      </c>
      <c r="G25" s="195">
        <v>11.333333333333334</v>
      </c>
      <c r="H25" s="195">
        <v>4476.666666666667</v>
      </c>
      <c r="I25" s="369">
        <v>0</v>
      </c>
      <c r="J25" s="369">
        <v>0</v>
      </c>
      <c r="K25" s="212">
        <f t="shared" si="0"/>
        <v>0</v>
      </c>
      <c r="L25" s="194">
        <f t="shared" si="1"/>
        <v>395</v>
      </c>
      <c r="M25" s="181">
        <v>1</v>
      </c>
      <c r="N25" s="193">
        <f t="shared" si="2"/>
        <v>1.8154708014152586E-3</v>
      </c>
      <c r="O25" s="183">
        <f>SUM($N$5:N25)</f>
        <v>0.99416467340629566</v>
      </c>
      <c r="P25" s="181" t="str">
        <f t="shared" si="3"/>
        <v>C</v>
      </c>
      <c r="Q25" s="184">
        <f t="shared" si="4"/>
        <v>0.51515151515151514</v>
      </c>
      <c r="R25" s="184">
        <f t="shared" si="5"/>
        <v>1.1590909090909091E-2</v>
      </c>
      <c r="S25" s="194">
        <f t="shared" si="6"/>
        <v>203.4848484848485</v>
      </c>
      <c r="T25" s="181">
        <f t="shared" si="7"/>
        <v>30</v>
      </c>
      <c r="U25" s="181">
        <v>3</v>
      </c>
      <c r="V25" s="181">
        <f t="shared" si="8"/>
        <v>33</v>
      </c>
      <c r="W25" s="184">
        <f t="shared" si="9"/>
        <v>17</v>
      </c>
      <c r="X25" s="184">
        <f t="shared" si="10"/>
        <v>17</v>
      </c>
      <c r="Y25" s="184">
        <f t="shared" si="11"/>
        <v>0.38250000000000001</v>
      </c>
      <c r="Z25" s="193">
        <f t="shared" si="12"/>
        <v>0</v>
      </c>
      <c r="AA25" s="87" t="str">
        <f t="shared" si="13"/>
        <v>VERY LOW-ORDER URGENTLY</v>
      </c>
      <c r="AB25" s="192">
        <f t="shared" si="14"/>
        <v>6715</v>
      </c>
      <c r="AG25"/>
      <c r="AH25" s="341" t="s">
        <v>77</v>
      </c>
      <c r="AI25" s="341" t="s">
        <v>388</v>
      </c>
      <c r="AJ25" s="316">
        <v>1.4219999999999997</v>
      </c>
      <c r="AK25" s="83">
        <v>158</v>
      </c>
      <c r="AL25" s="84">
        <v>394.29695431472078</v>
      </c>
      <c r="AM25" s="353">
        <v>62298.918781725886</v>
      </c>
    </row>
    <row r="26" spans="1:40" ht="15" thickBot="1">
      <c r="A26" s="144" t="s">
        <v>113</v>
      </c>
      <c r="B26" s="144" t="s">
        <v>178</v>
      </c>
      <c r="C26" s="181" t="s">
        <v>474</v>
      </c>
      <c r="D26" s="144" t="s">
        <v>29</v>
      </c>
      <c r="E26" s="181" t="s">
        <v>34</v>
      </c>
      <c r="F26" s="178">
        <v>0.22199999999999998</v>
      </c>
      <c r="G26" s="195">
        <v>12.333333333333334</v>
      </c>
      <c r="H26" s="195">
        <v>2733.3333333333335</v>
      </c>
      <c r="I26" s="369">
        <v>0</v>
      </c>
      <c r="J26" s="369">
        <v>0</v>
      </c>
      <c r="K26" s="212">
        <f t="shared" si="0"/>
        <v>0</v>
      </c>
      <c r="L26" s="194">
        <f t="shared" si="1"/>
        <v>221.62162162162161</v>
      </c>
      <c r="M26" s="181">
        <v>60</v>
      </c>
      <c r="N26" s="193">
        <f t="shared" si="2"/>
        <v>1.5805275212321074E-3</v>
      </c>
      <c r="O26" s="183">
        <f>SUM($N$5:N26)</f>
        <v>0.99574520092752772</v>
      </c>
      <c r="P26" s="181" t="str">
        <f t="shared" si="3"/>
        <v>C</v>
      </c>
      <c r="Q26" s="184">
        <f t="shared" si="4"/>
        <v>0.56060606060606066</v>
      </c>
      <c r="R26" s="184">
        <f t="shared" si="5"/>
        <v>1.009090909090909E-2</v>
      </c>
      <c r="S26" s="194">
        <f t="shared" si="6"/>
        <v>124.24242424242425</v>
      </c>
      <c r="T26" s="181">
        <f t="shared" si="7"/>
        <v>30</v>
      </c>
      <c r="U26" s="181">
        <v>3</v>
      </c>
      <c r="V26" s="181">
        <f t="shared" si="8"/>
        <v>33</v>
      </c>
      <c r="W26" s="184">
        <f t="shared" si="9"/>
        <v>18.500000000000004</v>
      </c>
      <c r="X26" s="184">
        <f t="shared" si="10"/>
        <v>18.500000000000004</v>
      </c>
      <c r="Y26" s="184">
        <f t="shared" si="11"/>
        <v>0.33300000000000002</v>
      </c>
      <c r="Z26" s="193">
        <f t="shared" si="12"/>
        <v>0</v>
      </c>
      <c r="AA26" s="87" t="str">
        <f t="shared" si="13"/>
        <v>VERY LOW-ORDER URGENTLY</v>
      </c>
      <c r="AB26" s="192">
        <f t="shared" si="14"/>
        <v>4100.0000000000009</v>
      </c>
      <c r="AG26"/>
      <c r="AH26" s="341" t="s">
        <v>99</v>
      </c>
      <c r="AI26" s="341" t="s">
        <v>409</v>
      </c>
      <c r="AJ26" s="316">
        <v>0</v>
      </c>
      <c r="AK26" s="83">
        <v>0</v>
      </c>
      <c r="AL26" s="84">
        <v>135.81411203814065</v>
      </c>
      <c r="AM26" s="353">
        <v>0</v>
      </c>
    </row>
    <row r="27" spans="1:40" ht="15" thickBot="1">
      <c r="A27" s="144" t="s">
        <v>113</v>
      </c>
      <c r="B27" s="144" t="s">
        <v>80</v>
      </c>
      <c r="C27" s="181" t="s">
        <v>384</v>
      </c>
      <c r="D27" s="144" t="s">
        <v>81</v>
      </c>
      <c r="E27" s="181" t="s">
        <v>30</v>
      </c>
      <c r="F27" s="178">
        <v>0.16500000000000004</v>
      </c>
      <c r="G27" s="195">
        <v>11</v>
      </c>
      <c r="H27" s="195">
        <v>3410</v>
      </c>
      <c r="I27" s="369">
        <v>0</v>
      </c>
      <c r="J27" s="369">
        <v>0</v>
      </c>
      <c r="K27" s="212">
        <f t="shared" si="0"/>
        <v>0</v>
      </c>
      <c r="L27" s="194">
        <f t="shared" si="1"/>
        <v>310</v>
      </c>
      <c r="M27" s="181">
        <v>1</v>
      </c>
      <c r="N27" s="193">
        <f t="shared" si="2"/>
        <v>1.1747164009157558E-3</v>
      </c>
      <c r="O27" s="183">
        <f>SUM($N$5:N27)</f>
        <v>0.99691991732844343</v>
      </c>
      <c r="P27" s="181" t="str">
        <f t="shared" si="3"/>
        <v>C</v>
      </c>
      <c r="Q27" s="184">
        <f t="shared" si="4"/>
        <v>0.5</v>
      </c>
      <c r="R27" s="184">
        <f t="shared" si="5"/>
        <v>7.5000000000000015E-3</v>
      </c>
      <c r="S27" s="194">
        <f t="shared" si="6"/>
        <v>155</v>
      </c>
      <c r="T27" s="181">
        <f t="shared" si="7"/>
        <v>30</v>
      </c>
      <c r="U27" s="181">
        <v>3</v>
      </c>
      <c r="V27" s="181">
        <f t="shared" si="8"/>
        <v>33</v>
      </c>
      <c r="W27" s="184">
        <f t="shared" si="9"/>
        <v>16.5</v>
      </c>
      <c r="X27" s="184">
        <f t="shared" si="10"/>
        <v>16.5</v>
      </c>
      <c r="Y27" s="184">
        <f t="shared" si="11"/>
        <v>0.24750000000000003</v>
      </c>
      <c r="Z27" s="193">
        <f t="shared" si="12"/>
        <v>0</v>
      </c>
      <c r="AA27" s="87" t="str">
        <f t="shared" si="13"/>
        <v>VERY LOW-ORDER URGENTLY</v>
      </c>
      <c r="AB27" s="192">
        <f t="shared" si="14"/>
        <v>5115</v>
      </c>
      <c r="AG27"/>
      <c r="AH27" s="341" t="s">
        <v>95</v>
      </c>
      <c r="AI27" s="341" t="s">
        <v>426</v>
      </c>
      <c r="AJ27" s="316">
        <v>1.5584399999999945</v>
      </c>
      <c r="AK27" s="83">
        <v>475.5</v>
      </c>
      <c r="AL27" s="84">
        <v>121.90658254468984</v>
      </c>
      <c r="AM27" s="353">
        <v>57966.580000000016</v>
      </c>
    </row>
    <row r="28" spans="1:40" ht="15" thickBot="1">
      <c r="A28" s="144" t="s">
        <v>113</v>
      </c>
      <c r="B28" s="144" t="s">
        <v>100</v>
      </c>
      <c r="C28" s="181" t="s">
        <v>392</v>
      </c>
      <c r="D28" s="144" t="s">
        <v>52</v>
      </c>
      <c r="E28" s="181" t="s">
        <v>24</v>
      </c>
      <c r="F28" s="178">
        <v>0.14246</v>
      </c>
      <c r="G28" s="195">
        <v>17</v>
      </c>
      <c r="H28" s="195">
        <v>4188.6666666666661</v>
      </c>
      <c r="I28" s="369">
        <v>0</v>
      </c>
      <c r="J28" s="369">
        <v>0</v>
      </c>
      <c r="K28" s="212">
        <f t="shared" si="0"/>
        <v>0</v>
      </c>
      <c r="L28" s="194">
        <f t="shared" si="1"/>
        <v>246.39215686274505</v>
      </c>
      <c r="M28" s="181">
        <v>6</v>
      </c>
      <c r="N28" s="193">
        <f t="shared" si="2"/>
        <v>1.0142430210573245E-3</v>
      </c>
      <c r="O28" s="183">
        <f>SUM($N$5:N28)</f>
        <v>0.99793416034950078</v>
      </c>
      <c r="P28" s="181" t="str">
        <f t="shared" si="3"/>
        <v>C</v>
      </c>
      <c r="Q28" s="184">
        <f t="shared" si="4"/>
        <v>0.77272727272727271</v>
      </c>
      <c r="R28" s="184">
        <f t="shared" si="5"/>
        <v>6.4754545454545455E-3</v>
      </c>
      <c r="S28" s="194">
        <f t="shared" si="6"/>
        <v>190.39393939393938</v>
      </c>
      <c r="T28" s="181">
        <f t="shared" si="7"/>
        <v>30</v>
      </c>
      <c r="U28" s="181">
        <v>3</v>
      </c>
      <c r="V28" s="181">
        <f t="shared" si="8"/>
        <v>33</v>
      </c>
      <c r="W28" s="184">
        <f t="shared" si="9"/>
        <v>25.5</v>
      </c>
      <c r="X28" s="184">
        <f t="shared" si="10"/>
        <v>25.5</v>
      </c>
      <c r="Y28" s="184">
        <f t="shared" si="11"/>
        <v>0.21369000000000002</v>
      </c>
      <c r="Z28" s="193">
        <f t="shared" si="12"/>
        <v>0</v>
      </c>
      <c r="AA28" s="87" t="str">
        <f t="shared" si="13"/>
        <v>VERY LOW-ORDER URGENTLY</v>
      </c>
      <c r="AB28" s="192">
        <f t="shared" si="14"/>
        <v>6282.9999999999991</v>
      </c>
      <c r="AG28"/>
      <c r="AH28" s="341" t="s">
        <v>96</v>
      </c>
      <c r="AI28" s="341" t="s">
        <v>387</v>
      </c>
      <c r="AJ28" s="316">
        <v>2.5920000000000005</v>
      </c>
      <c r="AK28" s="83">
        <v>588</v>
      </c>
      <c r="AL28" s="84">
        <v>172.76955782312922</v>
      </c>
      <c r="AM28" s="353">
        <v>101588.49999999999</v>
      </c>
    </row>
    <row r="29" spans="1:40" ht="15" thickBot="1">
      <c r="A29" s="144" t="s">
        <v>113</v>
      </c>
      <c r="B29" s="144" t="s">
        <v>543</v>
      </c>
      <c r="C29" s="181" t="s">
        <v>544</v>
      </c>
      <c r="D29" s="144" t="s">
        <v>23</v>
      </c>
      <c r="E29" s="181" t="s">
        <v>24</v>
      </c>
      <c r="F29" s="178">
        <v>9.0000000000000011E-2</v>
      </c>
      <c r="G29" s="195">
        <v>5</v>
      </c>
      <c r="H29" s="195">
        <v>1925</v>
      </c>
      <c r="I29" s="369">
        <v>0</v>
      </c>
      <c r="J29" s="369">
        <v>0</v>
      </c>
      <c r="K29" s="212">
        <f t="shared" si="0"/>
        <v>0</v>
      </c>
      <c r="L29" s="194">
        <f t="shared" si="1"/>
        <v>385</v>
      </c>
      <c r="M29" s="181">
        <v>12</v>
      </c>
      <c r="N29" s="193">
        <f t="shared" si="2"/>
        <v>6.4075440049950313E-4</v>
      </c>
      <c r="O29" s="183">
        <f>SUM($N$5:N29)</f>
        <v>0.99857491475000026</v>
      </c>
      <c r="P29" s="181" t="str">
        <f t="shared" si="3"/>
        <v>C</v>
      </c>
      <c r="Q29" s="184">
        <f t="shared" si="4"/>
        <v>0.22727272727272727</v>
      </c>
      <c r="R29" s="184">
        <f t="shared" si="5"/>
        <v>4.0909090909090912E-3</v>
      </c>
      <c r="S29" s="194">
        <f t="shared" si="6"/>
        <v>87.5</v>
      </c>
      <c r="T29" s="181">
        <f t="shared" si="7"/>
        <v>30</v>
      </c>
      <c r="U29" s="181">
        <v>3</v>
      </c>
      <c r="V29" s="181">
        <f t="shared" si="8"/>
        <v>33</v>
      </c>
      <c r="W29" s="184">
        <f t="shared" si="9"/>
        <v>7.5</v>
      </c>
      <c r="X29" s="184">
        <f t="shared" si="10"/>
        <v>7.5</v>
      </c>
      <c r="Y29" s="184">
        <f t="shared" si="11"/>
        <v>0.13500000000000001</v>
      </c>
      <c r="Z29" s="193">
        <f t="shared" si="12"/>
        <v>0</v>
      </c>
      <c r="AA29" s="87" t="str">
        <f t="shared" si="13"/>
        <v>VERY LOW-ORDER URGENTLY</v>
      </c>
      <c r="AB29" s="192">
        <f t="shared" si="14"/>
        <v>2887.5</v>
      </c>
      <c r="AG29"/>
      <c r="AH29" s="341" t="s">
        <v>32</v>
      </c>
      <c r="AI29" s="341" t="s">
        <v>370</v>
      </c>
      <c r="AJ29" s="316">
        <v>0</v>
      </c>
      <c r="AK29" s="83">
        <v>0</v>
      </c>
      <c r="AL29" s="84">
        <v>718.69256335687578</v>
      </c>
      <c r="AM29" s="353">
        <v>0</v>
      </c>
    </row>
    <row r="30" spans="1:40" ht="15" thickBot="1">
      <c r="A30" s="144" t="s">
        <v>113</v>
      </c>
      <c r="B30" s="144" t="s">
        <v>299</v>
      </c>
      <c r="C30" s="181" t="s">
        <v>460</v>
      </c>
      <c r="D30" s="144" t="s">
        <v>23</v>
      </c>
      <c r="E30" s="181" t="s">
        <v>24</v>
      </c>
      <c r="F30" s="178">
        <v>4.5000000000000005E-2</v>
      </c>
      <c r="G30" s="195">
        <v>2</v>
      </c>
      <c r="H30" s="195">
        <v>1064</v>
      </c>
      <c r="I30" s="369">
        <v>0</v>
      </c>
      <c r="J30" s="369">
        <v>0</v>
      </c>
      <c r="K30" s="212">
        <f t="shared" si="0"/>
        <v>0</v>
      </c>
      <c r="L30" s="194">
        <f t="shared" si="1"/>
        <v>532</v>
      </c>
      <c r="M30" s="181">
        <v>36</v>
      </c>
      <c r="N30" s="193">
        <f t="shared" si="2"/>
        <v>3.2037720024975157E-4</v>
      </c>
      <c r="O30" s="183">
        <f>SUM($N$5:N30)</f>
        <v>0.99889529195025006</v>
      </c>
      <c r="P30" s="181" t="str">
        <f t="shared" si="3"/>
        <v>C</v>
      </c>
      <c r="Q30" s="184">
        <f t="shared" si="4"/>
        <v>9.0909090909090912E-2</v>
      </c>
      <c r="R30" s="184">
        <f t="shared" si="5"/>
        <v>2.0454545454545456E-3</v>
      </c>
      <c r="S30" s="194">
        <f t="shared" si="6"/>
        <v>48.363636363636367</v>
      </c>
      <c r="T30" s="181">
        <f t="shared" si="7"/>
        <v>30</v>
      </c>
      <c r="U30" s="181">
        <v>3</v>
      </c>
      <c r="V30" s="181">
        <f t="shared" si="8"/>
        <v>33</v>
      </c>
      <c r="W30" s="184">
        <f t="shared" si="9"/>
        <v>3</v>
      </c>
      <c r="X30" s="184">
        <f t="shared" si="10"/>
        <v>3</v>
      </c>
      <c r="Y30" s="184">
        <f t="shared" si="11"/>
        <v>6.7500000000000018E-2</v>
      </c>
      <c r="Z30" s="193">
        <f t="shared" si="12"/>
        <v>0</v>
      </c>
      <c r="AA30" s="87" t="str">
        <f t="shared" si="13"/>
        <v>VERY LOW-ORDER URGENTLY</v>
      </c>
      <c r="AB30" s="192">
        <f t="shared" si="14"/>
        <v>1596</v>
      </c>
      <c r="AG30"/>
      <c r="AH30" s="341" t="s">
        <v>22</v>
      </c>
      <c r="AI30" s="341" t="s">
        <v>386</v>
      </c>
      <c r="AJ30" s="316">
        <v>0</v>
      </c>
      <c r="AK30" s="83">
        <v>0</v>
      </c>
      <c r="AL30" s="84">
        <v>359.84336471059487</v>
      </c>
      <c r="AM30" s="353">
        <v>0</v>
      </c>
    </row>
    <row r="31" spans="1:40" ht="15" thickBot="1">
      <c r="A31" s="144" t="s">
        <v>113</v>
      </c>
      <c r="B31" s="144" t="s">
        <v>31</v>
      </c>
      <c r="C31" s="181" t="s">
        <v>380</v>
      </c>
      <c r="D31" s="144" t="s">
        <v>29</v>
      </c>
      <c r="E31" s="181" t="s">
        <v>30</v>
      </c>
      <c r="F31" s="178">
        <v>3.3333333333333333E-2</v>
      </c>
      <c r="G31" s="195">
        <v>0.66666666666666663</v>
      </c>
      <c r="H31" s="195">
        <v>546.66666666666663</v>
      </c>
      <c r="I31" s="369">
        <v>0</v>
      </c>
      <c r="J31" s="369">
        <v>0</v>
      </c>
      <c r="K31" s="212">
        <f t="shared" si="0"/>
        <v>0</v>
      </c>
      <c r="L31" s="194">
        <f t="shared" si="1"/>
        <v>820</v>
      </c>
      <c r="M31" s="181">
        <v>20</v>
      </c>
      <c r="N31" s="193">
        <f t="shared" si="2"/>
        <v>2.3731644462944557E-4</v>
      </c>
      <c r="O31" s="183">
        <f>SUM($N$5:N31)</f>
        <v>0.9991326083948795</v>
      </c>
      <c r="P31" s="181" t="str">
        <f t="shared" si="3"/>
        <v>C</v>
      </c>
      <c r="Q31" s="184">
        <f t="shared" si="4"/>
        <v>3.03030303030303E-2</v>
      </c>
      <c r="R31" s="184">
        <f t="shared" si="5"/>
        <v>1.5151515151515152E-3</v>
      </c>
      <c r="S31" s="194">
        <f t="shared" si="6"/>
        <v>24.848484848484848</v>
      </c>
      <c r="T31" s="181">
        <f t="shared" si="7"/>
        <v>30</v>
      </c>
      <c r="U31" s="181">
        <v>3</v>
      </c>
      <c r="V31" s="181">
        <f t="shared" si="8"/>
        <v>33</v>
      </c>
      <c r="W31" s="184">
        <f t="shared" si="9"/>
        <v>0.99999999999999989</v>
      </c>
      <c r="X31" s="184">
        <f t="shared" si="10"/>
        <v>0.99999999999999989</v>
      </c>
      <c r="Y31" s="184">
        <f t="shared" si="11"/>
        <v>4.9999999999999996E-2</v>
      </c>
      <c r="Z31" s="193">
        <f t="shared" si="12"/>
        <v>0</v>
      </c>
      <c r="AA31" s="87" t="str">
        <f t="shared" si="13"/>
        <v>VERY LOW-ORDER URGENTLY</v>
      </c>
      <c r="AB31" s="192">
        <f t="shared" si="14"/>
        <v>819.99999999999989</v>
      </c>
      <c r="AG31"/>
      <c r="AH31" s="341" t="s">
        <v>43</v>
      </c>
      <c r="AI31" s="341" t="s">
        <v>385</v>
      </c>
      <c r="AJ31" s="316">
        <v>0.17575217176702809</v>
      </c>
      <c r="AK31" s="83">
        <v>20.999999999999886</v>
      </c>
      <c r="AL31" s="84">
        <v>376.42892398815405</v>
      </c>
      <c r="AM31" s="353">
        <v>7905.0074037511922</v>
      </c>
    </row>
    <row r="32" spans="1:40" ht="15" thickBot="1">
      <c r="A32" s="144" t="s">
        <v>113</v>
      </c>
      <c r="B32" s="144" t="s">
        <v>66</v>
      </c>
      <c r="C32" s="181" t="s">
        <v>418</v>
      </c>
      <c r="D32" s="144" t="s">
        <v>52</v>
      </c>
      <c r="E32" s="181" t="s">
        <v>24</v>
      </c>
      <c r="F32" s="178">
        <v>3.0333333333333334E-2</v>
      </c>
      <c r="G32" s="195">
        <v>1.6666666666666667</v>
      </c>
      <c r="H32" s="195">
        <v>833.33333333333337</v>
      </c>
      <c r="I32" s="369">
        <v>0</v>
      </c>
      <c r="J32" s="369">
        <v>0</v>
      </c>
      <c r="K32" s="212">
        <f t="shared" si="0"/>
        <v>0</v>
      </c>
      <c r="L32" s="194">
        <f t="shared" si="1"/>
        <v>500</v>
      </c>
      <c r="M32" s="181">
        <v>1</v>
      </c>
      <c r="N32" s="193">
        <f t="shared" si="2"/>
        <v>2.1595796461279548E-4</v>
      </c>
      <c r="O32" s="183">
        <f>SUM($N$5:N32)</f>
        <v>0.99934856635949232</v>
      </c>
      <c r="P32" s="181" t="str">
        <f t="shared" si="3"/>
        <v>C</v>
      </c>
      <c r="Q32" s="184">
        <f t="shared" si="4"/>
        <v>7.575757575757576E-2</v>
      </c>
      <c r="R32" s="184">
        <f t="shared" si="5"/>
        <v>1.3787878787878789E-3</v>
      </c>
      <c r="S32" s="194">
        <f t="shared" si="6"/>
        <v>37.878787878787882</v>
      </c>
      <c r="T32" s="181">
        <f t="shared" si="7"/>
        <v>30</v>
      </c>
      <c r="U32" s="181">
        <v>3</v>
      </c>
      <c r="V32" s="181">
        <f t="shared" si="8"/>
        <v>33</v>
      </c>
      <c r="W32" s="184">
        <f t="shared" si="9"/>
        <v>2.5</v>
      </c>
      <c r="X32" s="184">
        <f t="shared" si="10"/>
        <v>2.5</v>
      </c>
      <c r="Y32" s="184">
        <f t="shared" si="11"/>
        <v>4.5499999999999999E-2</v>
      </c>
      <c r="Z32" s="193">
        <f t="shared" si="12"/>
        <v>0</v>
      </c>
      <c r="AA32" s="87" t="str">
        <f t="shared" si="13"/>
        <v>VERY LOW-ORDER URGENTLY</v>
      </c>
      <c r="AB32" s="192">
        <f t="shared" si="14"/>
        <v>1250</v>
      </c>
      <c r="AG32"/>
      <c r="AH32" s="341" t="s">
        <v>59</v>
      </c>
      <c r="AI32" s="341" t="s">
        <v>397</v>
      </c>
      <c r="AJ32" s="316">
        <v>5.8268137693631674</v>
      </c>
      <c r="AK32" s="83">
        <v>580.00000000000011</v>
      </c>
      <c r="AL32" s="84">
        <v>296.00330464716006</v>
      </c>
      <c r="AM32" s="353">
        <v>171681.91669535288</v>
      </c>
    </row>
    <row r="33" spans="1:39" ht="15" thickBot="1">
      <c r="A33" s="144" t="s">
        <v>113</v>
      </c>
      <c r="B33" s="144" t="s">
        <v>155</v>
      </c>
      <c r="C33" s="181" t="s">
        <v>390</v>
      </c>
      <c r="D33" s="144" t="s">
        <v>29</v>
      </c>
      <c r="E33" s="181" t="s">
        <v>63</v>
      </c>
      <c r="F33" s="178">
        <v>2.3999999999999997E-2</v>
      </c>
      <c r="G33" s="195">
        <v>1.3333333333333333</v>
      </c>
      <c r="H33" s="195">
        <v>340.66666666666663</v>
      </c>
      <c r="I33" s="369">
        <v>0</v>
      </c>
      <c r="J33" s="369">
        <v>0</v>
      </c>
      <c r="K33" s="212">
        <f t="shared" si="0"/>
        <v>0</v>
      </c>
      <c r="L33" s="194">
        <f t="shared" si="1"/>
        <v>255.49999999999997</v>
      </c>
      <c r="M33" s="181">
        <v>72</v>
      </c>
      <c r="N33" s="193">
        <f t="shared" si="2"/>
        <v>1.708678401332008E-4</v>
      </c>
      <c r="O33" s="183">
        <f>SUM($N$5:N33)</f>
        <v>0.99951943419962552</v>
      </c>
      <c r="P33" s="181" t="str">
        <f t="shared" si="3"/>
        <v>C</v>
      </c>
      <c r="Q33" s="184">
        <f t="shared" si="4"/>
        <v>6.0606060606060601E-2</v>
      </c>
      <c r="R33" s="184">
        <f t="shared" si="5"/>
        <v>1.0909090909090907E-3</v>
      </c>
      <c r="S33" s="194">
        <f t="shared" si="6"/>
        <v>15.484848484848483</v>
      </c>
      <c r="T33" s="181">
        <f t="shared" si="7"/>
        <v>30</v>
      </c>
      <c r="U33" s="181">
        <v>3</v>
      </c>
      <c r="V33" s="181">
        <f t="shared" si="8"/>
        <v>33</v>
      </c>
      <c r="W33" s="184">
        <f t="shared" si="9"/>
        <v>1.9999999999999998</v>
      </c>
      <c r="X33" s="184">
        <f t="shared" si="10"/>
        <v>1.9999999999999998</v>
      </c>
      <c r="Y33" s="184">
        <f t="shared" si="11"/>
        <v>3.5999999999999997E-2</v>
      </c>
      <c r="Z33" s="193">
        <f t="shared" si="12"/>
        <v>0</v>
      </c>
      <c r="AA33" s="87" t="str">
        <f t="shared" si="13"/>
        <v>VERY LOW-ORDER URGENTLY</v>
      </c>
      <c r="AB33" s="192">
        <f t="shared" si="14"/>
        <v>510.99999999999989</v>
      </c>
      <c r="AG33"/>
      <c r="AH33" s="341" t="s">
        <v>53</v>
      </c>
      <c r="AI33" s="341" t="s">
        <v>429</v>
      </c>
      <c r="AJ33" s="316">
        <v>0</v>
      </c>
      <c r="AK33" s="83">
        <v>0</v>
      </c>
      <c r="AL33" s="84">
        <v>391.53501207464336</v>
      </c>
      <c r="AM33" s="353">
        <v>0</v>
      </c>
    </row>
    <row r="34" spans="1:39" ht="15" thickBot="1">
      <c r="A34" s="144" t="s">
        <v>113</v>
      </c>
      <c r="B34" s="144" t="s">
        <v>105</v>
      </c>
      <c r="C34" s="181" t="s">
        <v>452</v>
      </c>
      <c r="D34" s="144" t="s">
        <v>29</v>
      </c>
      <c r="E34" s="181" t="s">
        <v>34</v>
      </c>
      <c r="F34" s="178">
        <v>2.2500000000000003E-2</v>
      </c>
      <c r="G34" s="195">
        <v>1</v>
      </c>
      <c r="H34" s="195">
        <v>185</v>
      </c>
      <c r="I34" s="369">
        <v>0</v>
      </c>
      <c r="J34" s="369">
        <v>0</v>
      </c>
      <c r="K34" s="212">
        <f t="shared" si="0"/>
        <v>0</v>
      </c>
      <c r="L34" s="194">
        <f t="shared" si="1"/>
        <v>185</v>
      </c>
      <c r="M34" s="181">
        <v>12</v>
      </c>
      <c r="N34" s="193">
        <f t="shared" si="2"/>
        <v>1.6018860012487578E-4</v>
      </c>
      <c r="O34" s="183">
        <f>SUM($N$5:N34)</f>
        <v>0.99967962279975042</v>
      </c>
      <c r="P34" s="181" t="str">
        <f t="shared" si="3"/>
        <v>C</v>
      </c>
      <c r="Q34" s="184">
        <f t="shared" si="4"/>
        <v>4.5454545454545456E-2</v>
      </c>
      <c r="R34" s="184">
        <f t="shared" si="5"/>
        <v>1.0227272727272728E-3</v>
      </c>
      <c r="S34" s="194">
        <f t="shared" si="6"/>
        <v>8.4090909090909083</v>
      </c>
      <c r="T34" s="181">
        <f t="shared" si="7"/>
        <v>30</v>
      </c>
      <c r="U34" s="181">
        <v>3</v>
      </c>
      <c r="V34" s="181">
        <f t="shared" si="8"/>
        <v>33</v>
      </c>
      <c r="W34" s="184">
        <f t="shared" si="9"/>
        <v>1.5</v>
      </c>
      <c r="X34" s="184">
        <f t="shared" si="10"/>
        <v>1.5</v>
      </c>
      <c r="Y34" s="184">
        <f t="shared" si="11"/>
        <v>3.3750000000000009E-2</v>
      </c>
      <c r="Z34" s="193">
        <f t="shared" si="12"/>
        <v>0</v>
      </c>
      <c r="AA34" s="87" t="str">
        <f t="shared" si="13"/>
        <v>VERY LOW-ORDER URGENTLY</v>
      </c>
      <c r="AB34" s="192">
        <f t="shared" si="14"/>
        <v>277.5</v>
      </c>
      <c r="AG34"/>
      <c r="AH34" s="341" t="s">
        <v>44</v>
      </c>
      <c r="AI34" s="341" t="s">
        <v>376</v>
      </c>
      <c r="AJ34" s="316">
        <v>7.7856818181818177</v>
      </c>
      <c r="AK34" s="83">
        <v>346.03030303030306</v>
      </c>
      <c r="AL34" s="84">
        <v>657.34056761268778</v>
      </c>
      <c r="AM34" s="353">
        <v>227459.75580512977</v>
      </c>
    </row>
    <row r="35" spans="1:39" ht="15" thickBot="1">
      <c r="A35" s="144" t="s">
        <v>113</v>
      </c>
      <c r="B35" s="144" t="s">
        <v>545</v>
      </c>
      <c r="C35" s="181" t="s">
        <v>546</v>
      </c>
      <c r="D35" s="144" t="s">
        <v>23</v>
      </c>
      <c r="E35" s="181" t="s">
        <v>24</v>
      </c>
      <c r="F35" s="178">
        <v>1.7999999999999999E-2</v>
      </c>
      <c r="G35" s="195">
        <v>1</v>
      </c>
      <c r="H35" s="195">
        <v>385</v>
      </c>
      <c r="I35" s="369">
        <v>0</v>
      </c>
      <c r="J35" s="369">
        <v>0</v>
      </c>
      <c r="K35" s="212">
        <f t="shared" si="0"/>
        <v>0</v>
      </c>
      <c r="L35" s="194">
        <f t="shared" si="1"/>
        <v>385</v>
      </c>
      <c r="M35" s="181">
        <v>5</v>
      </c>
      <c r="N35" s="193">
        <f t="shared" si="2"/>
        <v>1.2815088009990059E-4</v>
      </c>
      <c r="O35" s="183">
        <f>SUM($N$5:N35)</f>
        <v>0.9998077736798503</v>
      </c>
      <c r="P35" s="181" t="str">
        <f t="shared" si="3"/>
        <v>C</v>
      </c>
      <c r="Q35" s="184">
        <f t="shared" si="4"/>
        <v>4.5454545454545456E-2</v>
      </c>
      <c r="R35" s="184">
        <f t="shared" si="5"/>
        <v>8.1818181818181816E-4</v>
      </c>
      <c r="S35" s="194">
        <f t="shared" si="6"/>
        <v>17.5</v>
      </c>
      <c r="T35" s="181">
        <f t="shared" si="7"/>
        <v>30</v>
      </c>
      <c r="U35" s="181">
        <v>3</v>
      </c>
      <c r="V35" s="181">
        <f t="shared" si="8"/>
        <v>33</v>
      </c>
      <c r="W35" s="184">
        <f t="shared" si="9"/>
        <v>1.5</v>
      </c>
      <c r="X35" s="184">
        <f t="shared" si="10"/>
        <v>1.5</v>
      </c>
      <c r="Y35" s="184">
        <f t="shared" si="11"/>
        <v>2.7E-2</v>
      </c>
      <c r="Z35" s="193">
        <f t="shared" si="12"/>
        <v>0</v>
      </c>
      <c r="AA35" s="87" t="str">
        <f t="shared" si="13"/>
        <v>VERY LOW-ORDER URGENTLY</v>
      </c>
      <c r="AB35" s="192">
        <f t="shared" si="14"/>
        <v>577.5</v>
      </c>
      <c r="AG35"/>
      <c r="AH35" s="341" t="s">
        <v>184</v>
      </c>
      <c r="AI35" s="341" t="s">
        <v>467</v>
      </c>
      <c r="AJ35" s="316">
        <v>8.4661199999999841</v>
      </c>
      <c r="AK35" s="83">
        <v>682.5</v>
      </c>
      <c r="AL35" s="84">
        <v>402.81761904761896</v>
      </c>
      <c r="AM35" s="353">
        <v>274923.02499999997</v>
      </c>
    </row>
    <row r="36" spans="1:39" ht="15" thickBot="1">
      <c r="A36" s="144" t="s">
        <v>113</v>
      </c>
      <c r="B36" s="144" t="s">
        <v>97</v>
      </c>
      <c r="C36" s="181" t="s">
        <v>369</v>
      </c>
      <c r="D36" s="144" t="s">
        <v>23</v>
      </c>
      <c r="E36" s="181" t="s">
        <v>24</v>
      </c>
      <c r="F36" s="178">
        <v>1.4999999999999999E-2</v>
      </c>
      <c r="G36" s="195">
        <v>0.66666666666666663</v>
      </c>
      <c r="H36" s="195">
        <v>434</v>
      </c>
      <c r="I36" s="369">
        <v>427</v>
      </c>
      <c r="J36" s="369">
        <v>9.6074999999999999</v>
      </c>
      <c r="K36" s="212">
        <f t="shared" si="0"/>
        <v>277977</v>
      </c>
      <c r="L36" s="194">
        <f t="shared" si="1"/>
        <v>651</v>
      </c>
      <c r="M36" s="181">
        <v>20</v>
      </c>
      <c r="N36" s="193">
        <f t="shared" si="2"/>
        <v>1.0679240008325051E-4</v>
      </c>
      <c r="O36" s="183">
        <f>SUM($N$5:N36)</f>
        <v>0.99991456607993356</v>
      </c>
      <c r="P36" s="181" t="str">
        <f t="shared" si="3"/>
        <v>C</v>
      </c>
      <c r="Q36" s="184">
        <f t="shared" si="4"/>
        <v>3.03030303030303E-2</v>
      </c>
      <c r="R36" s="184">
        <f t="shared" si="5"/>
        <v>6.8181818181818176E-4</v>
      </c>
      <c r="S36" s="194">
        <f t="shared" si="6"/>
        <v>19.727272727272727</v>
      </c>
      <c r="T36" s="181">
        <f t="shared" si="7"/>
        <v>30</v>
      </c>
      <c r="U36" s="181">
        <v>3</v>
      </c>
      <c r="V36" s="181">
        <f t="shared" si="8"/>
        <v>33</v>
      </c>
      <c r="W36" s="184">
        <f t="shared" si="9"/>
        <v>0.99999999999999989</v>
      </c>
      <c r="X36" s="184">
        <f t="shared" si="10"/>
        <v>0</v>
      </c>
      <c r="Y36" s="184">
        <f t="shared" si="11"/>
        <v>0</v>
      </c>
      <c r="Z36" s="193">
        <f t="shared" si="12"/>
        <v>427.00000000000006</v>
      </c>
      <c r="AA36" s="87" t="str">
        <f t="shared" si="13"/>
        <v>VERY HIGH-DON’T ORDER</v>
      </c>
      <c r="AB36" s="192">
        <f t="shared" si="14"/>
        <v>0</v>
      </c>
      <c r="AG36"/>
      <c r="AH36" s="341" t="s">
        <v>526</v>
      </c>
      <c r="AI36" s="341" t="s">
        <v>538</v>
      </c>
      <c r="AJ36" s="316">
        <v>0.96715499999999932</v>
      </c>
      <c r="AK36" s="83">
        <v>74.499999999999986</v>
      </c>
      <c r="AL36" s="84">
        <v>355.77194630872481</v>
      </c>
      <c r="AM36" s="353">
        <v>26505.009999999995</v>
      </c>
    </row>
    <row r="37" spans="1:39">
      <c r="A37" s="144" t="s">
        <v>113</v>
      </c>
      <c r="B37" s="144" t="s">
        <v>75</v>
      </c>
      <c r="C37" s="181" t="s">
        <v>435</v>
      </c>
      <c r="D37" s="144" t="s">
        <v>29</v>
      </c>
      <c r="E37" s="181" t="s">
        <v>42</v>
      </c>
      <c r="F37" s="178">
        <v>1.1999999999999999E-2</v>
      </c>
      <c r="G37" s="195">
        <v>0.66666666666666663</v>
      </c>
      <c r="H37" s="195">
        <v>233.33333333333334</v>
      </c>
      <c r="I37" s="369">
        <v>0</v>
      </c>
      <c r="J37" s="369">
        <v>0</v>
      </c>
      <c r="K37" s="212">
        <f t="shared" si="0"/>
        <v>0</v>
      </c>
      <c r="L37" s="194">
        <f t="shared" si="1"/>
        <v>350.00000000000006</v>
      </c>
      <c r="M37" s="181">
        <v>20</v>
      </c>
      <c r="N37" s="193">
        <f t="shared" si="2"/>
        <v>8.5433920066600402E-5</v>
      </c>
      <c r="O37" s="183">
        <f>SUM($N$5:N37)</f>
        <v>1.0000000000000002</v>
      </c>
      <c r="P37" s="181" t="str">
        <f t="shared" si="3"/>
        <v>C</v>
      </c>
      <c r="Q37" s="184">
        <f t="shared" si="4"/>
        <v>3.03030303030303E-2</v>
      </c>
      <c r="R37" s="184">
        <f t="shared" si="5"/>
        <v>5.4545454545454537E-4</v>
      </c>
      <c r="S37" s="194">
        <f t="shared" si="6"/>
        <v>10.606060606060607</v>
      </c>
      <c r="T37" s="181">
        <f t="shared" si="7"/>
        <v>30</v>
      </c>
      <c r="U37" s="181">
        <v>3</v>
      </c>
      <c r="V37" s="181">
        <f t="shared" si="8"/>
        <v>33</v>
      </c>
      <c r="W37" s="184">
        <f t="shared" si="9"/>
        <v>0.99999999999999989</v>
      </c>
      <c r="X37" s="184">
        <f t="shared" si="10"/>
        <v>0.99999999999999989</v>
      </c>
      <c r="Y37" s="184">
        <f t="shared" si="11"/>
        <v>1.7999999999999999E-2</v>
      </c>
      <c r="Z37" s="193">
        <f t="shared" si="12"/>
        <v>0</v>
      </c>
      <c r="AA37" s="453" t="str">
        <f t="shared" si="13"/>
        <v>VERY LOW-ORDER URGENTLY</v>
      </c>
      <c r="AB37" s="192">
        <f t="shared" si="14"/>
        <v>350</v>
      </c>
      <c r="AG37"/>
      <c r="AH37" s="341" t="s">
        <v>94</v>
      </c>
      <c r="AI37" s="341" t="s">
        <v>371</v>
      </c>
      <c r="AJ37" s="316">
        <v>0.38250000000000001</v>
      </c>
      <c r="AK37" s="83">
        <v>17</v>
      </c>
      <c r="AL37" s="84">
        <v>395</v>
      </c>
      <c r="AM37" s="353">
        <v>6715</v>
      </c>
    </row>
    <row r="38" spans="1:39">
      <c r="A38" s="351"/>
      <c r="B38" s="351"/>
      <c r="C38" s="349"/>
      <c r="D38" s="351"/>
      <c r="E38" s="349"/>
      <c r="F38" s="55"/>
      <c r="G38" s="270"/>
      <c r="H38" s="270"/>
      <c r="I38" s="346"/>
      <c r="J38" s="152"/>
      <c r="K38" s="345"/>
      <c r="L38" s="52"/>
      <c r="M38" s="349"/>
      <c r="N38" s="48"/>
      <c r="O38" s="350"/>
      <c r="P38" s="349"/>
      <c r="Q38" s="152"/>
      <c r="R38" s="152"/>
      <c r="S38" s="52"/>
      <c r="T38" s="349"/>
      <c r="U38" s="349"/>
      <c r="V38" s="349"/>
      <c r="W38" s="152"/>
      <c r="X38" s="152"/>
      <c r="Y38" s="152"/>
      <c r="Z38" s="48"/>
      <c r="AA38" s="60"/>
      <c r="AB38" s="348"/>
      <c r="AG38"/>
      <c r="AH38" s="341" t="s">
        <v>543</v>
      </c>
      <c r="AI38" s="341" t="s">
        <v>544</v>
      </c>
      <c r="AJ38" s="316">
        <v>0.13500000000000001</v>
      </c>
      <c r="AK38" s="83">
        <v>7.5</v>
      </c>
      <c r="AL38" s="84">
        <v>385</v>
      </c>
      <c r="AM38" s="353">
        <v>2887.5</v>
      </c>
    </row>
    <row r="39" spans="1:39">
      <c r="A39" s="351"/>
      <c r="B39" s="351"/>
      <c r="C39" s="349"/>
      <c r="D39" s="351"/>
      <c r="E39" s="349"/>
      <c r="F39" s="55"/>
      <c r="G39" s="270"/>
      <c r="H39" s="270"/>
      <c r="I39" s="346"/>
      <c r="J39" s="152"/>
      <c r="K39" s="345"/>
      <c r="L39" s="52"/>
      <c r="M39" s="349"/>
      <c r="N39" s="48"/>
      <c r="O39" s="350"/>
      <c r="P39" s="349"/>
      <c r="Q39" s="152"/>
      <c r="R39" s="152"/>
      <c r="S39" s="52"/>
      <c r="T39" s="349"/>
      <c r="U39" s="349"/>
      <c r="V39" s="349"/>
      <c r="W39" s="152"/>
      <c r="X39" s="152"/>
      <c r="Y39" s="152"/>
      <c r="Z39" s="48"/>
      <c r="AA39" s="60"/>
      <c r="AB39" s="348"/>
      <c r="AG39"/>
      <c r="AH39" s="341" t="s">
        <v>545</v>
      </c>
      <c r="AI39" s="341" t="s">
        <v>546</v>
      </c>
      <c r="AJ39" s="316">
        <v>2.7E-2</v>
      </c>
      <c r="AK39" s="83">
        <v>1.5</v>
      </c>
      <c r="AL39" s="84">
        <v>385</v>
      </c>
      <c r="AM39" s="353">
        <v>577.5</v>
      </c>
    </row>
    <row r="40" spans="1:39">
      <c r="A40" s="351"/>
      <c r="B40" s="351"/>
      <c r="C40" s="349"/>
      <c r="D40" s="351"/>
      <c r="E40" s="349"/>
      <c r="F40" s="55"/>
      <c r="G40" s="270"/>
      <c r="H40" s="270"/>
      <c r="I40" s="346"/>
      <c r="J40" s="152"/>
      <c r="K40" s="345"/>
      <c r="L40" s="52"/>
      <c r="M40" s="349"/>
      <c r="N40" s="48"/>
      <c r="O40" s="350"/>
      <c r="P40" s="349"/>
      <c r="Q40" s="152"/>
      <c r="R40" s="152"/>
      <c r="S40" s="52"/>
      <c r="T40" s="349"/>
      <c r="U40" s="349"/>
      <c r="V40" s="349"/>
      <c r="W40" s="152"/>
      <c r="X40" s="152"/>
      <c r="Y40" s="152"/>
      <c r="Z40" s="48"/>
      <c r="AA40" s="60"/>
      <c r="AB40" s="348"/>
      <c r="AG40" s="341" t="s">
        <v>228</v>
      </c>
      <c r="AH40" s="341"/>
      <c r="AI40" s="341"/>
      <c r="AJ40" s="316">
        <v>29.405962759311993</v>
      </c>
      <c r="AK40" s="83">
        <v>2954.530303030303</v>
      </c>
      <c r="AL40" s="84">
        <v>6731.2205084671396</v>
      </c>
      <c r="AM40" s="353">
        <v>942104.71368595958</v>
      </c>
    </row>
    <row r="41" spans="1:39">
      <c r="A41" s="351"/>
      <c r="B41" s="351"/>
      <c r="C41" s="349"/>
      <c r="D41" s="351"/>
      <c r="E41" s="349"/>
      <c r="F41" s="55"/>
      <c r="G41" s="270"/>
      <c r="H41" s="270"/>
      <c r="I41" s="346"/>
      <c r="J41" s="152"/>
      <c r="K41" s="345"/>
      <c r="L41" s="52"/>
      <c r="M41" s="349"/>
      <c r="N41" s="48"/>
      <c r="O41" s="350"/>
      <c r="P41" s="349"/>
      <c r="Q41" s="152"/>
      <c r="R41" s="152"/>
      <c r="S41" s="52"/>
      <c r="T41" s="349"/>
      <c r="U41" s="349"/>
      <c r="V41" s="349"/>
      <c r="W41" s="152"/>
      <c r="X41" s="152"/>
      <c r="Y41" s="152"/>
      <c r="Z41" s="48"/>
      <c r="AA41" s="60"/>
      <c r="AB41" s="348"/>
      <c r="AG41" s="341" t="s">
        <v>29</v>
      </c>
      <c r="AH41" s="341" t="s">
        <v>67</v>
      </c>
      <c r="AI41" s="341" t="s">
        <v>412</v>
      </c>
      <c r="AJ41" s="316">
        <v>4.379999999999983</v>
      </c>
      <c r="AK41" s="83">
        <v>195</v>
      </c>
      <c r="AL41" s="84">
        <v>377.02564102564099</v>
      </c>
      <c r="AM41" s="353">
        <v>73520</v>
      </c>
    </row>
    <row r="42" spans="1:39">
      <c r="A42" s="351"/>
      <c r="B42" s="351"/>
      <c r="C42" s="349"/>
      <c r="D42" s="351"/>
      <c r="E42" s="349"/>
      <c r="F42" s="55"/>
      <c r="G42" s="270"/>
      <c r="H42" s="270"/>
      <c r="I42" s="346"/>
      <c r="J42" s="152"/>
      <c r="K42" s="345"/>
      <c r="L42" s="52"/>
      <c r="M42" s="349"/>
      <c r="N42" s="48"/>
      <c r="O42" s="350"/>
      <c r="P42" s="349"/>
      <c r="Q42" s="152"/>
      <c r="R42" s="152"/>
      <c r="S42" s="52"/>
      <c r="T42" s="349"/>
      <c r="U42" s="349"/>
      <c r="V42" s="349"/>
      <c r="W42" s="152"/>
      <c r="X42" s="152"/>
      <c r="Y42" s="152"/>
      <c r="Z42" s="48"/>
      <c r="AA42" s="60"/>
      <c r="AB42" s="348"/>
      <c r="AG42"/>
      <c r="AH42" s="341" t="s">
        <v>28</v>
      </c>
      <c r="AI42" s="341" t="s">
        <v>368</v>
      </c>
      <c r="AJ42" s="316">
        <v>9.1537878787878473</v>
      </c>
      <c r="AK42" s="83">
        <v>355.90909090909093</v>
      </c>
      <c r="AL42" s="84">
        <v>364.77139208173685</v>
      </c>
      <c r="AM42" s="353">
        <v>129825.45454545453</v>
      </c>
    </row>
    <row r="43" spans="1:39">
      <c r="AG43"/>
      <c r="AH43" s="341" t="s">
        <v>35</v>
      </c>
      <c r="AI43" s="341" t="s">
        <v>375</v>
      </c>
      <c r="AJ43" s="316">
        <v>0.74999999999999956</v>
      </c>
      <c r="AK43" s="83">
        <v>30</v>
      </c>
      <c r="AL43" s="84">
        <v>435</v>
      </c>
      <c r="AM43" s="353">
        <v>13050</v>
      </c>
    </row>
    <row r="44" spans="1:39">
      <c r="AG44"/>
      <c r="AH44" s="341" t="s">
        <v>49</v>
      </c>
      <c r="AI44" s="341" t="s">
        <v>447</v>
      </c>
      <c r="AJ44" s="316">
        <v>8.9829545454545929</v>
      </c>
      <c r="AK44" s="83">
        <v>391.00000000000006</v>
      </c>
      <c r="AL44" s="84">
        <v>302.7470355731225</v>
      </c>
      <c r="AM44" s="353">
        <v>118374.09090909091</v>
      </c>
    </row>
    <row r="45" spans="1:39">
      <c r="AG45"/>
      <c r="AH45" s="341" t="s">
        <v>75</v>
      </c>
      <c r="AI45" s="341" t="s">
        <v>435</v>
      </c>
      <c r="AJ45" s="316">
        <v>1.7999999999999999E-2</v>
      </c>
      <c r="AK45" s="83">
        <v>0.99999999999999989</v>
      </c>
      <c r="AL45" s="84">
        <v>350.00000000000006</v>
      </c>
      <c r="AM45" s="353">
        <v>350</v>
      </c>
    </row>
    <row r="46" spans="1:39">
      <c r="AG46"/>
      <c r="AH46" s="341" t="s">
        <v>155</v>
      </c>
      <c r="AI46" s="341" t="s">
        <v>390</v>
      </c>
      <c r="AJ46" s="316">
        <v>3.5999999999999997E-2</v>
      </c>
      <c r="AK46" s="83">
        <v>1.9999999999999998</v>
      </c>
      <c r="AL46" s="84">
        <v>255.49999999999997</v>
      </c>
      <c r="AM46" s="353">
        <v>510.99999999999989</v>
      </c>
    </row>
    <row r="47" spans="1:39">
      <c r="AG47"/>
      <c r="AH47" s="341" t="s">
        <v>105</v>
      </c>
      <c r="AI47" s="341" t="s">
        <v>452</v>
      </c>
      <c r="AJ47" s="316">
        <v>3.3750000000000009E-2</v>
      </c>
      <c r="AK47" s="83">
        <v>1.5</v>
      </c>
      <c r="AL47" s="84">
        <v>185</v>
      </c>
      <c r="AM47" s="353">
        <v>277.5</v>
      </c>
    </row>
    <row r="48" spans="1:39">
      <c r="AG48"/>
      <c r="AH48" s="341" t="s">
        <v>39</v>
      </c>
      <c r="AI48" s="341" t="s">
        <v>450</v>
      </c>
      <c r="AJ48" s="316">
        <v>2.2725000000000004</v>
      </c>
      <c r="AK48" s="83">
        <v>50.5</v>
      </c>
      <c r="AL48" s="84">
        <v>770.49504950495054</v>
      </c>
      <c r="AM48" s="353">
        <v>38910</v>
      </c>
    </row>
    <row r="49" spans="33:39">
      <c r="AG49"/>
      <c r="AH49" s="341" t="s">
        <v>171</v>
      </c>
      <c r="AI49" s="341" t="s">
        <v>462</v>
      </c>
      <c r="AJ49" s="316">
        <v>2.058749999999999</v>
      </c>
      <c r="AK49" s="83">
        <v>88</v>
      </c>
      <c r="AL49" s="84">
        <v>348.52272727272731</v>
      </c>
      <c r="AM49" s="353">
        <v>30670.000000000004</v>
      </c>
    </row>
    <row r="50" spans="33:39">
      <c r="AG50"/>
      <c r="AH50" s="341" t="s">
        <v>45</v>
      </c>
      <c r="AI50" s="341" t="s">
        <v>408</v>
      </c>
      <c r="AJ50" s="316">
        <v>1.3949999999999991</v>
      </c>
      <c r="AK50" s="83">
        <v>60.500000000000007</v>
      </c>
      <c r="AL50" s="84">
        <v>374.21487603305781</v>
      </c>
      <c r="AM50" s="353">
        <v>22640</v>
      </c>
    </row>
    <row r="51" spans="33:39">
      <c r="AG51"/>
      <c r="AH51" s="341" t="s">
        <v>178</v>
      </c>
      <c r="AI51" s="341" t="s">
        <v>474</v>
      </c>
      <c r="AJ51" s="316">
        <v>0.33300000000000002</v>
      </c>
      <c r="AK51" s="83">
        <v>18.500000000000004</v>
      </c>
      <c r="AL51" s="84">
        <v>221.62162162162161</v>
      </c>
      <c r="AM51" s="353">
        <v>4100.0000000000009</v>
      </c>
    </row>
    <row r="52" spans="33:39">
      <c r="AG52"/>
      <c r="AH52" s="341" t="s">
        <v>31</v>
      </c>
      <c r="AI52" s="341" t="s">
        <v>380</v>
      </c>
      <c r="AJ52" s="316">
        <v>4.9999999999999996E-2</v>
      </c>
      <c r="AK52" s="83">
        <v>0.99999999999999989</v>
      </c>
      <c r="AL52" s="84">
        <v>820</v>
      </c>
      <c r="AM52" s="353">
        <v>819.99999999999989</v>
      </c>
    </row>
    <row r="53" spans="33:39">
      <c r="AG53" s="341" t="s">
        <v>225</v>
      </c>
      <c r="AH53" s="341"/>
      <c r="AI53" s="341"/>
      <c r="AJ53" s="316">
        <v>29.463742424242426</v>
      </c>
      <c r="AK53" s="83">
        <v>1194.909090909091</v>
      </c>
      <c r="AL53" s="84">
        <v>4804.8983431128581</v>
      </c>
      <c r="AM53" s="353">
        <v>433048.04545454541</v>
      </c>
    </row>
    <row r="54" spans="33:39">
      <c r="AG54" s="341" t="s">
        <v>81</v>
      </c>
      <c r="AH54" s="341" t="s">
        <v>88</v>
      </c>
      <c r="AI54" s="341" t="s">
        <v>382</v>
      </c>
      <c r="AJ54" s="316">
        <v>3.7800000000000038</v>
      </c>
      <c r="AK54" s="83">
        <v>252</v>
      </c>
      <c r="AL54" s="84">
        <v>270</v>
      </c>
      <c r="AM54" s="353">
        <v>68040</v>
      </c>
    </row>
    <row r="55" spans="33:39">
      <c r="AG55"/>
      <c r="AH55" s="341" t="s">
        <v>80</v>
      </c>
      <c r="AI55" s="341" t="s">
        <v>384</v>
      </c>
      <c r="AJ55" s="316">
        <v>0.24750000000000003</v>
      </c>
      <c r="AK55" s="83">
        <v>16.5</v>
      </c>
      <c r="AL55" s="84">
        <v>310</v>
      </c>
      <c r="AM55" s="353">
        <v>5115</v>
      </c>
    </row>
    <row r="56" spans="33:39">
      <c r="AG56" s="341" t="s">
        <v>223</v>
      </c>
      <c r="AH56" s="341"/>
      <c r="AI56" s="341"/>
      <c r="AJ56" s="316">
        <v>4.0275000000000034</v>
      </c>
      <c r="AK56" s="83">
        <v>268.5</v>
      </c>
      <c r="AL56" s="84">
        <v>580</v>
      </c>
      <c r="AM56" s="353">
        <v>73155</v>
      </c>
    </row>
    <row r="57" spans="33:39">
      <c r="AG57" s="341" t="s">
        <v>52</v>
      </c>
      <c r="AH57" s="341" t="s">
        <v>66</v>
      </c>
      <c r="AI57" s="341" t="s">
        <v>418</v>
      </c>
      <c r="AJ57" s="316">
        <v>4.5499999999999999E-2</v>
      </c>
      <c r="AK57" s="83">
        <v>2.5</v>
      </c>
      <c r="AL57" s="84">
        <v>500</v>
      </c>
      <c r="AM57" s="353">
        <v>1250</v>
      </c>
    </row>
    <row r="58" spans="33:39">
      <c r="AG58"/>
      <c r="AH58" s="341" t="s">
        <v>100</v>
      </c>
      <c r="AI58" s="341" t="s">
        <v>392</v>
      </c>
      <c r="AJ58" s="316">
        <v>0.21369000000000002</v>
      </c>
      <c r="AK58" s="83">
        <v>25.5</v>
      </c>
      <c r="AL58" s="84">
        <v>246.39215686274505</v>
      </c>
      <c r="AM58" s="353">
        <v>6282.9999999999991</v>
      </c>
    </row>
    <row r="59" spans="33:39">
      <c r="AG59" s="341" t="s">
        <v>222</v>
      </c>
      <c r="AH59" s="341"/>
      <c r="AI59" s="341"/>
      <c r="AJ59" s="316">
        <v>0.25919000000000003</v>
      </c>
      <c r="AK59" s="83">
        <v>28</v>
      </c>
      <c r="AL59" s="84">
        <v>746.39215686274508</v>
      </c>
      <c r="AM59" s="353">
        <v>7532.9999999999991</v>
      </c>
    </row>
    <row r="60" spans="33:39">
      <c r="AG60" s="341" t="s">
        <v>221</v>
      </c>
      <c r="AH60"/>
      <c r="AI60"/>
      <c r="AJ60" s="316">
        <v>63.156395183554402</v>
      </c>
      <c r="AK60" s="83">
        <v>4445.939393939394</v>
      </c>
      <c r="AL60" s="84">
        <v>12862.511008442743</v>
      </c>
      <c r="AM60" s="353">
        <v>1455840.759140505</v>
      </c>
    </row>
    <row r="61" spans="33:39">
      <c r="AG61"/>
      <c r="AH61"/>
      <c r="AI61"/>
      <c r="AJ61"/>
      <c r="AK61"/>
      <c r="AL61"/>
      <c r="AM61"/>
    </row>
    <row r="62" spans="33:39">
      <c r="AG62"/>
      <c r="AH62"/>
      <c r="AI62"/>
      <c r="AJ62"/>
      <c r="AK62"/>
      <c r="AL62"/>
      <c r="AM62"/>
    </row>
    <row r="63" spans="33:39">
      <c r="AG63"/>
      <c r="AH63"/>
      <c r="AI63"/>
      <c r="AJ63"/>
      <c r="AK63"/>
      <c r="AL63"/>
      <c r="AM63"/>
    </row>
    <row r="64" spans="33:39">
      <c r="AG64"/>
      <c r="AH64"/>
      <c r="AI64"/>
      <c r="AJ64"/>
      <c r="AK64"/>
      <c r="AL64"/>
      <c r="AM64"/>
    </row>
    <row r="65" spans="33:39">
      <c r="AG65"/>
      <c r="AH65"/>
      <c r="AI65"/>
      <c r="AJ65"/>
      <c r="AK65"/>
      <c r="AL65"/>
      <c r="AM65"/>
    </row>
  </sheetData>
  <mergeCells count="23">
    <mergeCell ref="AG3:AI4"/>
    <mergeCell ref="AK3:AM4"/>
    <mergeCell ref="AH5:AI5"/>
    <mergeCell ref="AL5:AM5"/>
    <mergeCell ref="AH6:AI6"/>
    <mergeCell ref="AL6:AM6"/>
    <mergeCell ref="AH7:AI7"/>
    <mergeCell ref="AH8:AI8"/>
    <mergeCell ref="AK10:AN10"/>
    <mergeCell ref="AH11:AI11"/>
    <mergeCell ref="AL11:AN11"/>
    <mergeCell ref="AH12:AI12"/>
    <mergeCell ref="AL12:AN12"/>
    <mergeCell ref="AH17:AI17"/>
    <mergeCell ref="AK17:AN17"/>
    <mergeCell ref="AH18:AI18"/>
    <mergeCell ref="AK18:AN18"/>
    <mergeCell ref="AH13:AI13"/>
    <mergeCell ref="AL13:AN13"/>
    <mergeCell ref="AH14:AI14"/>
    <mergeCell ref="AL14:AN14"/>
    <mergeCell ref="AH15:AI15"/>
    <mergeCell ref="AL15:AN15"/>
  </mergeCells>
  <conditionalFormatting sqref="AA5:AA42">
    <cfRule type="containsText" dxfId="391" priority="1" operator="containsText" text="LOW MAY- ORDER">
      <formula>NOT(ISERROR(SEARCH("LOW MAY- ORDER",AA5)))</formula>
    </cfRule>
    <cfRule type="containsText" dxfId="390" priority="2" operator="containsText" text="HIGH">
      <formula>NOT(ISERROR(SEARCH("HIGH",AA5)))</formula>
    </cfRule>
    <cfRule type="containsText" dxfId="389" priority="3" operator="containsText" text="HIGH">
      <formula>NOT(ISERROR(SEARCH("HIGH",AA5)))</formula>
    </cfRule>
    <cfRule type="containsText" dxfId="388" priority="4" operator="containsText" text="VERY LOW-ORDER URGENTLY">
      <formula>NOT(ISERROR(SEARCH("VERY LOW-ORDER URGENTLY",AA5)))</formula>
    </cfRule>
  </conditionalFormatting>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822CD-6296-4AD6-9B47-C66292518C8F}">
  <sheetPr codeName="Sheet7">
    <tabColor theme="9" tint="-0.499984740745262"/>
  </sheetPr>
  <dimension ref="A1:AM81"/>
  <sheetViews>
    <sheetView showGridLines="0" workbookViewId="0">
      <selection activeCell="AH27" sqref="AH27"/>
    </sheetView>
  </sheetViews>
  <sheetFormatPr defaultColWidth="8.90625" defaultRowHeight="14.5"/>
  <cols>
    <col min="1" max="1" width="27.36328125" style="14" customWidth="1"/>
    <col min="2" max="2" width="8.90625" style="14"/>
    <col min="3" max="3" width="31.54296875" style="14" customWidth="1"/>
    <col min="4" max="7" width="8.90625" style="14"/>
    <col min="8" max="8" width="12.81640625" style="14" customWidth="1"/>
    <col min="9" max="10" width="8.90625" style="14"/>
    <col min="11" max="11" width="12.1796875" style="14" customWidth="1"/>
    <col min="12" max="12" width="8.90625" style="14"/>
    <col min="13" max="13" width="10.36328125" style="14" customWidth="1"/>
    <col min="14" max="14" width="10.81640625" style="14" customWidth="1"/>
    <col min="15" max="18" width="8.90625" style="14"/>
    <col min="19" max="19" width="10.54296875" style="14" bestFit="1" customWidth="1"/>
    <col min="20" max="21" width="8.90625" style="14"/>
    <col min="22" max="22" width="11" style="14" customWidth="1"/>
    <col min="23" max="23" width="9.54296875" style="14" bestFit="1" customWidth="1"/>
    <col min="24" max="25" width="8.90625" style="14"/>
    <col min="26" max="26" width="10.36328125" style="14" customWidth="1"/>
    <col min="27" max="27" width="26.453125" style="14" customWidth="1"/>
    <col min="28" max="28" width="9" style="14" customWidth="1"/>
    <col min="29" max="31" width="8.90625" style="14"/>
    <col min="32" max="32" width="15.6328125" style="14" bestFit="1" customWidth="1"/>
    <col min="33" max="33" width="14.6328125" style="14" bestFit="1" customWidth="1"/>
    <col min="34" max="34" width="29.54296875" style="14" bestFit="1" customWidth="1"/>
    <col min="35" max="35" width="12.90625" style="14" bestFit="1" customWidth="1"/>
    <col min="36" max="36" width="13.6328125" style="14" bestFit="1" customWidth="1"/>
    <col min="37" max="37" width="10.1796875" style="14" bestFit="1" customWidth="1"/>
    <col min="38" max="38" width="12.7265625" style="14" bestFit="1" customWidth="1"/>
    <col min="39" max="39" width="8.90625" style="14" hidden="1" customWidth="1"/>
    <col min="40" max="16384" width="8.90625" style="14"/>
  </cols>
  <sheetData>
    <row r="1" spans="1:39" ht="15" thickBot="1">
      <c r="F1" s="200">
        <f>SUM(F5:F56)</f>
        <v>109.94337999999998</v>
      </c>
      <c r="G1" s="201">
        <f t="shared" ref="G1:Y1" si="0">SUM(G5:G56)</f>
        <v>8768.6666666666661</v>
      </c>
      <c r="H1" s="201">
        <f t="shared" si="0"/>
        <v>2152458.8533333316</v>
      </c>
      <c r="I1" s="201">
        <f t="shared" si="0"/>
        <v>2005</v>
      </c>
      <c r="J1" s="201">
        <f t="shared" si="0"/>
        <v>39.73019</v>
      </c>
      <c r="K1" s="201">
        <f t="shared" si="0"/>
        <v>694319.65868885396</v>
      </c>
      <c r="L1" s="201">
        <f t="shared" si="0"/>
        <v>21095.059295655738</v>
      </c>
      <c r="M1" s="201">
        <f t="shared" si="0"/>
        <v>690</v>
      </c>
      <c r="N1" s="201"/>
      <c r="O1" s="201"/>
      <c r="P1" s="201"/>
      <c r="Q1" s="201">
        <f t="shared" si="0"/>
        <v>398.57575757575768</v>
      </c>
      <c r="R1" s="201">
        <f t="shared" si="0"/>
        <v>4.9974263636363627</v>
      </c>
      <c r="S1" s="201">
        <f t="shared" si="0"/>
        <v>97839.038787878671</v>
      </c>
      <c r="T1" s="201">
        <f t="shared" si="0"/>
        <v>1105</v>
      </c>
      <c r="U1" s="201">
        <f t="shared" si="0"/>
        <v>138</v>
      </c>
      <c r="V1" s="201">
        <f t="shared" si="0"/>
        <v>1243</v>
      </c>
      <c r="W1" s="201">
        <f t="shared" si="0"/>
        <v>7068.575757575758</v>
      </c>
      <c r="X1" s="201">
        <f t="shared" si="0"/>
        <v>6157.8333333333339</v>
      </c>
      <c r="Y1" s="202">
        <f t="shared" si="0"/>
        <v>63.824930640146135</v>
      </c>
    </row>
    <row r="3" spans="1:39" ht="32.5" thickBot="1">
      <c r="AF3" s="558" t="s">
        <v>265</v>
      </c>
      <c r="AG3" s="558"/>
      <c r="AH3" s="558"/>
      <c r="AI3" s="65"/>
      <c r="AJ3" s="548" t="s">
        <v>264</v>
      </c>
      <c r="AK3" s="548"/>
      <c r="AL3" s="548"/>
      <c r="AM3" s="65"/>
    </row>
    <row r="4" spans="1:39" ht="35"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288</v>
      </c>
      <c r="AF4" s="558"/>
      <c r="AG4" s="558"/>
      <c r="AH4" s="558"/>
      <c r="AI4" s="65"/>
      <c r="AJ4" s="548"/>
      <c r="AK4" s="548"/>
      <c r="AL4" s="548"/>
      <c r="AM4" s="65"/>
    </row>
    <row r="5" spans="1:39" ht="15" thickBot="1">
      <c r="A5" s="153" t="s">
        <v>115</v>
      </c>
      <c r="B5" s="144" t="s">
        <v>32</v>
      </c>
      <c r="C5" s="370" t="s">
        <v>370</v>
      </c>
      <c r="D5" s="144" t="s">
        <v>23</v>
      </c>
      <c r="E5" s="370" t="s">
        <v>24</v>
      </c>
      <c r="F5" s="178">
        <v>17.336699999999936</v>
      </c>
      <c r="G5" s="369">
        <v>835</v>
      </c>
      <c r="H5" s="212">
        <v>512162.75</v>
      </c>
      <c r="I5" s="369">
        <v>85</v>
      </c>
      <c r="J5" s="184">
        <v>1.3810499999999999</v>
      </c>
      <c r="K5" s="212">
        <f t="shared" ref="K5:K42" si="1">L5*I5</f>
        <v>52136.327844311381</v>
      </c>
      <c r="L5" s="194">
        <f t="shared" ref="L5:L42" si="2">H5/G5</f>
        <v>613.36856287425155</v>
      </c>
      <c r="M5" s="370">
        <v>4</v>
      </c>
      <c r="N5" s="193">
        <f t="shared" ref="N5:N42" si="3">F5/$F$1</f>
        <v>0.15768752970847302</v>
      </c>
      <c r="O5" s="183">
        <f>SUM($N$5:N5)</f>
        <v>0.15768752970847302</v>
      </c>
      <c r="P5" s="370" t="str">
        <f t="shared" ref="P5:P42" si="4">IF(O5&lt;=50%,"A",IF(O5&lt;=80%,"B",IF(O5&lt;=100%,"C","")))</f>
        <v>A</v>
      </c>
      <c r="Q5" s="184">
        <f t="shared" ref="Q5:Q42" si="5">G5/22</f>
        <v>37.954545454545453</v>
      </c>
      <c r="R5" s="184">
        <f t="shared" ref="R5:R42" si="6">F5/22</f>
        <v>0.78803181818181534</v>
      </c>
      <c r="S5" s="194">
        <f t="shared" ref="S5:S42" si="7">H5/22</f>
        <v>23280.125</v>
      </c>
      <c r="T5" s="370">
        <f t="shared" ref="T5:T42" si="8">IF(P5="A",7,IF(P5="B",14,IF(P5="C",30,"")))</f>
        <v>7</v>
      </c>
      <c r="U5" s="370">
        <v>3</v>
      </c>
      <c r="V5" s="370">
        <f t="shared" ref="V5:V42" si="9">T5+U5</f>
        <v>10</v>
      </c>
      <c r="W5" s="184">
        <f t="shared" ref="W5:W42" si="10">Q5*V5</f>
        <v>379.5454545454545</v>
      </c>
      <c r="X5" s="184">
        <f t="shared" ref="X5:X42" si="11">IF(W5-I5&lt;=0,0,W5-I5)</f>
        <v>294.5454545454545</v>
      </c>
      <c r="Y5" s="184">
        <f t="shared" ref="Y5:Y42" si="12">X5/(G5/F5)</f>
        <v>6.1155044093630693</v>
      </c>
      <c r="Z5" s="193">
        <f t="shared" ref="Z5:Z42" si="13">I5/W5</f>
        <v>0.22395209580838327</v>
      </c>
      <c r="AA5" s="354" t="str">
        <f t="shared" ref="AA5:AA42" si="14">IF(AND(Z5&gt;=100%,Z5&lt;200%),"HIGH-DON’T ORDER",IF(Z5&gt;=200%,"VERY HIGH-DON’T ORDER",IF(AND(Z5&gt;=80%,Z5&lt;=100),"LOW MAY- ORDER","VERY LOW-ORDER URGENTLY")))</f>
        <v>VERY LOW-ORDER URGENTLY</v>
      </c>
      <c r="AB5" s="371">
        <f t="shared" ref="AB5:AB42" si="15">X5*L5</f>
        <v>180664.9221556886</v>
      </c>
      <c r="AF5" s="63" t="s">
        <v>249</v>
      </c>
      <c r="AG5" s="553"/>
      <c r="AH5" s="553"/>
      <c r="AJ5" s="25" t="s">
        <v>248</v>
      </c>
      <c r="AK5" s="543">
        <f ca="1">NOW()</f>
        <v>44990.660007407409</v>
      </c>
      <c r="AL5" s="544"/>
    </row>
    <row r="6" spans="1:39" ht="15" thickBot="1">
      <c r="A6" s="153" t="s">
        <v>115</v>
      </c>
      <c r="B6" s="144" t="s">
        <v>28</v>
      </c>
      <c r="C6" s="370" t="s">
        <v>368</v>
      </c>
      <c r="D6" s="144" t="s">
        <v>29</v>
      </c>
      <c r="E6" s="370" t="s">
        <v>30</v>
      </c>
      <c r="F6" s="178">
        <v>12.73500000000004</v>
      </c>
      <c r="G6" s="369">
        <v>291.33333333333337</v>
      </c>
      <c r="H6" s="212">
        <v>152215.06666666479</v>
      </c>
      <c r="I6" s="369">
        <v>165</v>
      </c>
      <c r="J6" s="184">
        <v>4.1449999999999996</v>
      </c>
      <c r="K6" s="212">
        <f t="shared" si="1"/>
        <v>86208.762013728905</v>
      </c>
      <c r="L6" s="194">
        <f t="shared" si="2"/>
        <v>522.47734553775092</v>
      </c>
      <c r="M6" s="370">
        <v>12</v>
      </c>
      <c r="N6" s="193">
        <f t="shared" si="3"/>
        <v>0.11583234934199807</v>
      </c>
      <c r="O6" s="183">
        <f>SUM($N$5:N6)</f>
        <v>0.27351987905047109</v>
      </c>
      <c r="P6" s="370" t="str">
        <f t="shared" si="4"/>
        <v>A</v>
      </c>
      <c r="Q6" s="184">
        <f t="shared" si="5"/>
        <v>13.242424242424244</v>
      </c>
      <c r="R6" s="184">
        <f t="shared" si="6"/>
        <v>0.57886363636363825</v>
      </c>
      <c r="S6" s="194">
        <f t="shared" si="7"/>
        <v>6918.8666666665813</v>
      </c>
      <c r="T6" s="370">
        <f t="shared" si="8"/>
        <v>7</v>
      </c>
      <c r="U6" s="370">
        <v>3</v>
      </c>
      <c r="V6" s="370">
        <f t="shared" si="9"/>
        <v>10</v>
      </c>
      <c r="W6" s="184">
        <f t="shared" si="10"/>
        <v>132.42424242424244</v>
      </c>
      <c r="X6" s="184">
        <f t="shared" si="11"/>
        <v>0</v>
      </c>
      <c r="Y6" s="184">
        <f t="shared" si="12"/>
        <v>0</v>
      </c>
      <c r="Z6" s="193">
        <f t="shared" si="13"/>
        <v>1.2459954233409609</v>
      </c>
      <c r="AA6" s="354" t="str">
        <f t="shared" si="14"/>
        <v>HIGH-DON’T ORDER</v>
      </c>
      <c r="AB6" s="371">
        <f t="shared" si="15"/>
        <v>0</v>
      </c>
      <c r="AF6" s="63" t="s">
        <v>247</v>
      </c>
      <c r="AG6" s="553"/>
      <c r="AH6" s="553"/>
      <c r="AJ6" s="25" t="s">
        <v>246</v>
      </c>
      <c r="AK6" s="541"/>
      <c r="AL6" s="542"/>
    </row>
    <row r="7" spans="1:39" ht="15" thickBot="1">
      <c r="A7" s="153" t="s">
        <v>115</v>
      </c>
      <c r="B7" s="144" t="s">
        <v>25</v>
      </c>
      <c r="C7" s="370" t="s">
        <v>383</v>
      </c>
      <c r="D7" s="144" t="s">
        <v>26</v>
      </c>
      <c r="E7" s="370" t="s">
        <v>27</v>
      </c>
      <c r="F7" s="178">
        <v>7.671999999999966</v>
      </c>
      <c r="G7" s="369">
        <v>1594.3333333333335</v>
      </c>
      <c r="H7" s="212">
        <v>129099.82666666665</v>
      </c>
      <c r="I7" s="369">
        <v>0</v>
      </c>
      <c r="J7" s="184">
        <v>0</v>
      </c>
      <c r="K7" s="212">
        <f t="shared" si="1"/>
        <v>0</v>
      </c>
      <c r="L7" s="194">
        <f t="shared" si="2"/>
        <v>80.97417520384694</v>
      </c>
      <c r="M7" s="370">
        <v>5</v>
      </c>
      <c r="N7" s="193">
        <f t="shared" si="3"/>
        <v>6.978137292122516E-2</v>
      </c>
      <c r="O7" s="183">
        <f>SUM($N$5:N7)</f>
        <v>0.34330125197169625</v>
      </c>
      <c r="P7" s="370" t="str">
        <f t="shared" si="4"/>
        <v>A</v>
      </c>
      <c r="Q7" s="184">
        <f t="shared" si="5"/>
        <v>72.469696969696983</v>
      </c>
      <c r="R7" s="184">
        <f t="shared" si="6"/>
        <v>0.34872727272727116</v>
      </c>
      <c r="S7" s="194">
        <f t="shared" si="7"/>
        <v>5868.1739393939388</v>
      </c>
      <c r="T7" s="370">
        <f t="shared" si="8"/>
        <v>7</v>
      </c>
      <c r="U7" s="370">
        <v>3</v>
      </c>
      <c r="V7" s="370">
        <f t="shared" si="9"/>
        <v>10</v>
      </c>
      <c r="W7" s="184">
        <f t="shared" si="10"/>
        <v>724.69696969696986</v>
      </c>
      <c r="X7" s="184">
        <f t="shared" si="11"/>
        <v>724.69696969696986</v>
      </c>
      <c r="Y7" s="184">
        <f t="shared" si="12"/>
        <v>3.4872727272727122</v>
      </c>
      <c r="Z7" s="193">
        <f t="shared" si="13"/>
        <v>0</v>
      </c>
      <c r="AA7" s="354" t="str">
        <f t="shared" si="14"/>
        <v>VERY LOW-ORDER URGENTLY</v>
      </c>
      <c r="AB7" s="371">
        <f t="shared" si="15"/>
        <v>58681.739393939395</v>
      </c>
      <c r="AF7" s="63" t="s">
        <v>236</v>
      </c>
      <c r="AG7" s="553"/>
      <c r="AH7" s="553"/>
      <c r="AJ7" s="25" t="s">
        <v>245</v>
      </c>
      <c r="AK7" s="64" t="str">
        <f>IF(BD1&gt;=35,"Trailer",IF(BD1&gt;=20,"Cargo","Will recommend to wait"))</f>
        <v>Will recommend to wait</v>
      </c>
      <c r="AL7" s="64"/>
    </row>
    <row r="8" spans="1:39" ht="15" thickBot="1">
      <c r="A8" s="153" t="s">
        <v>115</v>
      </c>
      <c r="B8" s="144" t="s">
        <v>35</v>
      </c>
      <c r="C8" s="370" t="s">
        <v>375</v>
      </c>
      <c r="D8" s="144" t="s">
        <v>29</v>
      </c>
      <c r="E8" s="370" t="s">
        <v>30</v>
      </c>
      <c r="F8" s="178">
        <v>6.3333333333333508</v>
      </c>
      <c r="G8" s="369">
        <v>253.33333333333334</v>
      </c>
      <c r="H8" s="212">
        <v>74347</v>
      </c>
      <c r="I8" s="369">
        <v>179</v>
      </c>
      <c r="J8" s="184">
        <v>4.4749999999999996</v>
      </c>
      <c r="K8" s="212">
        <f t="shared" si="1"/>
        <v>52532.024999999994</v>
      </c>
      <c r="L8" s="194">
        <f t="shared" si="2"/>
        <v>293.47499999999997</v>
      </c>
      <c r="M8" s="370">
        <v>12</v>
      </c>
      <c r="N8" s="193">
        <f t="shared" si="3"/>
        <v>5.7605408650646832E-2</v>
      </c>
      <c r="O8" s="183">
        <f>SUM($N$5:N8)</f>
        <v>0.40090666062234309</v>
      </c>
      <c r="P8" s="370" t="str">
        <f t="shared" si="4"/>
        <v>A</v>
      </c>
      <c r="Q8" s="184">
        <f t="shared" si="5"/>
        <v>11.515151515151516</v>
      </c>
      <c r="R8" s="184">
        <f t="shared" si="6"/>
        <v>0.28787878787878868</v>
      </c>
      <c r="S8" s="194">
        <f t="shared" si="7"/>
        <v>3379.409090909091</v>
      </c>
      <c r="T8" s="370">
        <f t="shared" si="8"/>
        <v>7</v>
      </c>
      <c r="U8" s="370">
        <v>3</v>
      </c>
      <c r="V8" s="370">
        <f t="shared" si="9"/>
        <v>10</v>
      </c>
      <c r="W8" s="184">
        <f t="shared" si="10"/>
        <v>115.15151515151516</v>
      </c>
      <c r="X8" s="184">
        <f t="shared" si="11"/>
        <v>0</v>
      </c>
      <c r="Y8" s="184">
        <f t="shared" si="12"/>
        <v>0</v>
      </c>
      <c r="Z8" s="193">
        <f t="shared" si="13"/>
        <v>1.5544736842105262</v>
      </c>
      <c r="AA8" s="354" t="str">
        <f t="shared" si="14"/>
        <v>HIGH-DON’T ORDER</v>
      </c>
      <c r="AB8" s="371">
        <f t="shared" si="15"/>
        <v>0</v>
      </c>
      <c r="AF8" s="63" t="s">
        <v>244</v>
      </c>
      <c r="AG8" s="553"/>
      <c r="AH8" s="553"/>
      <c r="AI8" s="17"/>
      <c r="AJ8" s="17"/>
      <c r="AK8" s="17"/>
      <c r="AL8" s="17"/>
      <c r="AM8" s="16"/>
    </row>
    <row r="9" spans="1:39" ht="15" thickBot="1">
      <c r="A9" s="153" t="s">
        <v>115</v>
      </c>
      <c r="B9" s="144" t="s">
        <v>97</v>
      </c>
      <c r="C9" s="370" t="s">
        <v>369</v>
      </c>
      <c r="D9" s="144" t="s">
        <v>23</v>
      </c>
      <c r="E9" s="370" t="s">
        <v>24</v>
      </c>
      <c r="F9" s="178">
        <v>5.7750000000000004</v>
      </c>
      <c r="G9" s="369">
        <v>256.66666666666669</v>
      </c>
      <c r="H9" s="212">
        <v>107800</v>
      </c>
      <c r="I9" s="369">
        <v>360</v>
      </c>
      <c r="J9" s="184">
        <v>8.1</v>
      </c>
      <c r="K9" s="212">
        <f t="shared" si="1"/>
        <v>151199.99999999997</v>
      </c>
      <c r="L9" s="194">
        <f t="shared" si="2"/>
        <v>419.99999999999994</v>
      </c>
      <c r="M9" s="370">
        <v>1</v>
      </c>
      <c r="N9" s="193">
        <f t="shared" si="3"/>
        <v>5.2527037098550194E-2</v>
      </c>
      <c r="O9" s="183">
        <f>SUM($N$5:N9)</f>
        <v>0.45343369772089326</v>
      </c>
      <c r="P9" s="370" t="str">
        <f t="shared" si="4"/>
        <v>A</v>
      </c>
      <c r="Q9" s="184">
        <f t="shared" si="5"/>
        <v>11.666666666666668</v>
      </c>
      <c r="R9" s="184">
        <f t="shared" si="6"/>
        <v>0.26250000000000001</v>
      </c>
      <c r="S9" s="194">
        <f t="shared" si="7"/>
        <v>4900</v>
      </c>
      <c r="T9" s="370">
        <f t="shared" si="8"/>
        <v>7</v>
      </c>
      <c r="U9" s="370">
        <v>3</v>
      </c>
      <c r="V9" s="370">
        <f t="shared" si="9"/>
        <v>10</v>
      </c>
      <c r="W9" s="184">
        <f t="shared" si="10"/>
        <v>116.66666666666669</v>
      </c>
      <c r="X9" s="184">
        <f t="shared" si="11"/>
        <v>0</v>
      </c>
      <c r="Y9" s="184">
        <f t="shared" si="12"/>
        <v>0</v>
      </c>
      <c r="Z9" s="193">
        <f t="shared" si="13"/>
        <v>3.0857142857142854</v>
      </c>
      <c r="AA9" s="354" t="str">
        <f t="shared" si="14"/>
        <v>VERY HIGH-DON’T ORDER</v>
      </c>
      <c r="AB9" s="371">
        <f t="shared" si="15"/>
        <v>0</v>
      </c>
      <c r="AF9" s="17"/>
      <c r="AG9" s="17"/>
      <c r="AH9" s="17"/>
      <c r="AI9" s="17"/>
      <c r="AJ9" s="17"/>
      <c r="AK9" s="17"/>
      <c r="AL9" s="17"/>
      <c r="AM9" s="16"/>
    </row>
    <row r="10" spans="1:39" ht="15" thickBot="1">
      <c r="A10" s="153" t="s">
        <v>115</v>
      </c>
      <c r="B10" s="144" t="s">
        <v>53</v>
      </c>
      <c r="C10" s="370" t="s">
        <v>429</v>
      </c>
      <c r="D10" s="144" t="s">
        <v>23</v>
      </c>
      <c r="E10" s="370" t="s">
        <v>24</v>
      </c>
      <c r="F10" s="178">
        <v>5.3627333333333844</v>
      </c>
      <c r="G10" s="369">
        <v>490.66666666666663</v>
      </c>
      <c r="H10" s="212">
        <v>194819.29333333345</v>
      </c>
      <c r="I10" s="369">
        <v>0</v>
      </c>
      <c r="J10" s="184">
        <v>0</v>
      </c>
      <c r="K10" s="212">
        <f t="shared" si="1"/>
        <v>0</v>
      </c>
      <c r="L10" s="194">
        <f t="shared" si="2"/>
        <v>397.05019021739156</v>
      </c>
      <c r="M10" s="370">
        <v>20</v>
      </c>
      <c r="N10" s="193">
        <f t="shared" si="3"/>
        <v>4.8777228181754881E-2</v>
      </c>
      <c r="O10" s="183">
        <f>SUM($N$5:N10)</f>
        <v>0.50221092590264815</v>
      </c>
      <c r="P10" s="370" t="str">
        <f t="shared" si="4"/>
        <v>B</v>
      </c>
      <c r="Q10" s="184">
        <f t="shared" si="5"/>
        <v>22.303030303030301</v>
      </c>
      <c r="R10" s="184">
        <f t="shared" si="6"/>
        <v>0.24376060606060837</v>
      </c>
      <c r="S10" s="194">
        <f t="shared" si="7"/>
        <v>8855.4224242424298</v>
      </c>
      <c r="T10" s="370">
        <f t="shared" si="8"/>
        <v>14</v>
      </c>
      <c r="U10" s="370">
        <v>3</v>
      </c>
      <c r="V10" s="370">
        <f t="shared" si="9"/>
        <v>17</v>
      </c>
      <c r="W10" s="184">
        <f t="shared" si="10"/>
        <v>379.15151515151513</v>
      </c>
      <c r="X10" s="184">
        <f t="shared" si="11"/>
        <v>379.15151515151513</v>
      </c>
      <c r="Y10" s="184">
        <f t="shared" si="12"/>
        <v>4.1439303030303423</v>
      </c>
      <c r="Z10" s="193">
        <f t="shared" si="13"/>
        <v>0</v>
      </c>
      <c r="AA10" s="354" t="str">
        <f t="shared" si="14"/>
        <v>VERY LOW-ORDER URGENTLY</v>
      </c>
      <c r="AB10" s="371">
        <f t="shared" si="15"/>
        <v>150542.1812121213</v>
      </c>
      <c r="AF10" s="62" t="s">
        <v>243</v>
      </c>
      <c r="AG10" s="62"/>
      <c r="AH10" s="62"/>
      <c r="AI10" s="17"/>
      <c r="AJ10" s="555" t="s">
        <v>242</v>
      </c>
      <c r="AK10" s="555"/>
      <c r="AL10" s="555"/>
      <c r="AM10" s="555"/>
    </row>
    <row r="11" spans="1:39" ht="15" thickBot="1">
      <c r="A11" s="153" t="s">
        <v>115</v>
      </c>
      <c r="B11" s="144" t="s">
        <v>87</v>
      </c>
      <c r="C11" s="370" t="s">
        <v>444</v>
      </c>
      <c r="D11" s="144" t="s">
        <v>26</v>
      </c>
      <c r="E11" s="370" t="s">
        <v>27</v>
      </c>
      <c r="F11" s="178">
        <v>4.6094400000000197</v>
      </c>
      <c r="G11" s="369">
        <v>871.33333333333337</v>
      </c>
      <c r="H11" s="212">
        <v>68563.06666666668</v>
      </c>
      <c r="I11" s="369">
        <v>77</v>
      </c>
      <c r="J11" s="184">
        <v>0.40655999999999998</v>
      </c>
      <c r="K11" s="212">
        <f t="shared" si="1"/>
        <v>6058.9397092578438</v>
      </c>
      <c r="L11" s="194">
        <f t="shared" si="2"/>
        <v>78.687528691660305</v>
      </c>
      <c r="M11" s="370">
        <v>5</v>
      </c>
      <c r="N11" s="193">
        <f t="shared" si="3"/>
        <v>4.1925580239574413E-2</v>
      </c>
      <c r="O11" s="183">
        <f>SUM($N$5:N11)</f>
        <v>0.54413650614222253</v>
      </c>
      <c r="P11" s="370" t="str">
        <f t="shared" si="4"/>
        <v>B</v>
      </c>
      <c r="Q11" s="184">
        <f t="shared" si="5"/>
        <v>39.606060606060609</v>
      </c>
      <c r="R11" s="184">
        <f t="shared" si="6"/>
        <v>0.2095200000000009</v>
      </c>
      <c r="S11" s="194">
        <f t="shared" si="7"/>
        <v>3116.5030303030308</v>
      </c>
      <c r="T11" s="370">
        <f t="shared" si="8"/>
        <v>14</v>
      </c>
      <c r="U11" s="370">
        <v>3</v>
      </c>
      <c r="V11" s="370">
        <f t="shared" si="9"/>
        <v>17</v>
      </c>
      <c r="W11" s="184">
        <f t="shared" si="10"/>
        <v>673.30303030303037</v>
      </c>
      <c r="X11" s="184">
        <f t="shared" si="11"/>
        <v>596.30303030303037</v>
      </c>
      <c r="Y11" s="184">
        <f t="shared" si="12"/>
        <v>3.1545023412394935</v>
      </c>
      <c r="Z11" s="193">
        <f t="shared" si="13"/>
        <v>0.11436158242945225</v>
      </c>
      <c r="AA11" s="354" t="str">
        <f t="shared" si="14"/>
        <v>VERY LOW-ORDER URGENTLY</v>
      </c>
      <c r="AB11" s="371">
        <f t="shared" si="15"/>
        <v>46921.611805893685</v>
      </c>
      <c r="AF11" s="17" t="s">
        <v>239</v>
      </c>
      <c r="AG11" s="554" t="str">
        <f>A11</f>
        <v>MICHEAL ADJEI - TECHIMAN</v>
      </c>
      <c r="AH11" s="554"/>
      <c r="AI11" s="17"/>
      <c r="AJ11" s="17" t="s">
        <v>241</v>
      </c>
      <c r="AK11" s="551"/>
      <c r="AL11" s="551"/>
      <c r="AM11" s="551"/>
    </row>
    <row r="12" spans="1:39" ht="15" thickBot="1">
      <c r="A12" s="153" t="s">
        <v>115</v>
      </c>
      <c r="B12" s="144" t="s">
        <v>80</v>
      </c>
      <c r="C12" s="370" t="s">
        <v>384</v>
      </c>
      <c r="D12" s="144" t="s">
        <v>81</v>
      </c>
      <c r="E12" s="370" t="s">
        <v>30</v>
      </c>
      <c r="F12" s="178">
        <v>4.3931666666666622</v>
      </c>
      <c r="G12" s="369">
        <v>277.33333333333331</v>
      </c>
      <c r="H12" s="212">
        <v>76530.666666666657</v>
      </c>
      <c r="I12" s="369">
        <v>0</v>
      </c>
      <c r="J12" s="184">
        <v>0</v>
      </c>
      <c r="K12" s="212">
        <f t="shared" si="1"/>
        <v>0</v>
      </c>
      <c r="L12" s="194">
        <f t="shared" si="2"/>
        <v>275.95192307692304</v>
      </c>
      <c r="M12" s="370">
        <v>12</v>
      </c>
      <c r="N12" s="193">
        <f t="shared" si="3"/>
        <v>3.9958446490063006E-2</v>
      </c>
      <c r="O12" s="183">
        <f>SUM($N$5:N12)</f>
        <v>0.5840949526322855</v>
      </c>
      <c r="P12" s="370" t="str">
        <f t="shared" si="4"/>
        <v>B</v>
      </c>
      <c r="Q12" s="184">
        <f t="shared" si="5"/>
        <v>12.606060606060606</v>
      </c>
      <c r="R12" s="184">
        <f t="shared" si="6"/>
        <v>0.19968939393939375</v>
      </c>
      <c r="S12" s="194">
        <f t="shared" si="7"/>
        <v>3478.6666666666661</v>
      </c>
      <c r="T12" s="370">
        <f t="shared" si="8"/>
        <v>14</v>
      </c>
      <c r="U12" s="370">
        <v>3</v>
      </c>
      <c r="V12" s="370">
        <f t="shared" si="9"/>
        <v>17</v>
      </c>
      <c r="W12" s="184">
        <f t="shared" si="10"/>
        <v>214.30303030303028</v>
      </c>
      <c r="X12" s="184">
        <f t="shared" si="11"/>
        <v>214.30303030303028</v>
      </c>
      <c r="Y12" s="184">
        <f t="shared" si="12"/>
        <v>3.3947196969696938</v>
      </c>
      <c r="Z12" s="193">
        <f t="shared" si="13"/>
        <v>0</v>
      </c>
      <c r="AA12" s="354" t="str">
        <f t="shared" si="14"/>
        <v>VERY LOW-ORDER URGENTLY</v>
      </c>
      <c r="AB12" s="371">
        <f t="shared" si="15"/>
        <v>59137.333333333321</v>
      </c>
      <c r="AF12" s="17" t="s">
        <v>240</v>
      </c>
      <c r="AG12" s="556" t="s">
        <v>302</v>
      </c>
      <c r="AH12" s="556"/>
      <c r="AI12" s="17"/>
      <c r="AJ12" s="17" t="s">
        <v>239</v>
      </c>
      <c r="AK12" s="551"/>
      <c r="AL12" s="551"/>
      <c r="AM12" s="551"/>
    </row>
    <row r="13" spans="1:39" ht="15" thickBot="1">
      <c r="A13" s="153" t="s">
        <v>115</v>
      </c>
      <c r="B13" s="144" t="s">
        <v>59</v>
      </c>
      <c r="C13" s="370" t="s">
        <v>397</v>
      </c>
      <c r="D13" s="144" t="s">
        <v>23</v>
      </c>
      <c r="E13" s="370" t="s">
        <v>24</v>
      </c>
      <c r="F13" s="178">
        <v>3.9311999999999752</v>
      </c>
      <c r="G13" s="369">
        <v>309.33333333333337</v>
      </c>
      <c r="H13" s="212">
        <v>140253.59000000011</v>
      </c>
      <c r="I13" s="369">
        <v>0</v>
      </c>
      <c r="J13" s="184">
        <v>3.2400000000000003E-3</v>
      </c>
      <c r="K13" s="212">
        <f t="shared" si="1"/>
        <v>0</v>
      </c>
      <c r="L13" s="194">
        <f t="shared" si="2"/>
        <v>453.4060021551727</v>
      </c>
      <c r="M13" s="370">
        <v>1</v>
      </c>
      <c r="N13" s="193">
        <f t="shared" si="3"/>
        <v>3.5756586708540122E-2</v>
      </c>
      <c r="O13" s="183">
        <f>SUM($N$5:N13)</f>
        <v>0.6198515393408256</v>
      </c>
      <c r="P13" s="370" t="str">
        <f t="shared" si="4"/>
        <v>B</v>
      </c>
      <c r="Q13" s="184">
        <f t="shared" si="5"/>
        <v>14.060606060606062</v>
      </c>
      <c r="R13" s="184">
        <f t="shared" si="6"/>
        <v>0.17869090909090796</v>
      </c>
      <c r="S13" s="194">
        <f t="shared" si="7"/>
        <v>6375.1631818181868</v>
      </c>
      <c r="T13" s="370">
        <f t="shared" si="8"/>
        <v>14</v>
      </c>
      <c r="U13" s="370">
        <v>3</v>
      </c>
      <c r="V13" s="370">
        <f t="shared" si="9"/>
        <v>17</v>
      </c>
      <c r="W13" s="184">
        <f t="shared" si="10"/>
        <v>239.03030303030306</v>
      </c>
      <c r="X13" s="184">
        <f t="shared" si="11"/>
        <v>239.03030303030306</v>
      </c>
      <c r="Y13" s="184">
        <f t="shared" si="12"/>
        <v>3.0377454545454352</v>
      </c>
      <c r="Z13" s="193">
        <f t="shared" si="13"/>
        <v>0</v>
      </c>
      <c r="AA13" s="354" t="str">
        <f t="shared" si="14"/>
        <v>VERY LOW-ORDER URGENTLY</v>
      </c>
      <c r="AB13" s="371">
        <f t="shared" si="15"/>
        <v>108377.77409090917</v>
      </c>
      <c r="AF13" s="17" t="s">
        <v>238</v>
      </c>
      <c r="AG13" s="551" t="s">
        <v>303</v>
      </c>
      <c r="AH13" s="551"/>
      <c r="AI13" s="17"/>
      <c r="AJ13" s="17" t="s">
        <v>238</v>
      </c>
      <c r="AK13" s="551"/>
      <c r="AL13" s="551"/>
      <c r="AM13" s="551"/>
    </row>
    <row r="14" spans="1:39" ht="15" thickBot="1">
      <c r="A14" s="153" t="s">
        <v>115</v>
      </c>
      <c r="B14" s="144" t="s">
        <v>54</v>
      </c>
      <c r="C14" s="370" t="s">
        <v>458</v>
      </c>
      <c r="D14" s="144" t="s">
        <v>26</v>
      </c>
      <c r="E14" s="370" t="s">
        <v>37</v>
      </c>
      <c r="F14" s="178">
        <v>3.7657599999999882</v>
      </c>
      <c r="G14" s="369">
        <v>485.66666666666669</v>
      </c>
      <c r="H14" s="212">
        <v>51529.813333333332</v>
      </c>
      <c r="I14" s="369">
        <v>0</v>
      </c>
      <c r="J14" s="184">
        <v>0</v>
      </c>
      <c r="K14" s="212">
        <f t="shared" si="1"/>
        <v>0</v>
      </c>
      <c r="L14" s="194">
        <f t="shared" si="2"/>
        <v>106.10119423472889</v>
      </c>
      <c r="M14" s="370">
        <v>1</v>
      </c>
      <c r="N14" s="193">
        <f t="shared" si="3"/>
        <v>3.425181216004082E-2</v>
      </c>
      <c r="O14" s="183">
        <f>SUM($N$5:N14)</f>
        <v>0.6541033515008664</v>
      </c>
      <c r="P14" s="370" t="str">
        <f t="shared" si="4"/>
        <v>B</v>
      </c>
      <c r="Q14" s="184">
        <f t="shared" si="5"/>
        <v>22.075757575757578</v>
      </c>
      <c r="R14" s="184">
        <f t="shared" si="6"/>
        <v>0.17117090909090857</v>
      </c>
      <c r="S14" s="194">
        <f t="shared" si="7"/>
        <v>2342.2642424242422</v>
      </c>
      <c r="T14" s="370">
        <f t="shared" si="8"/>
        <v>14</v>
      </c>
      <c r="U14" s="370">
        <v>3</v>
      </c>
      <c r="V14" s="370">
        <f t="shared" si="9"/>
        <v>17</v>
      </c>
      <c r="W14" s="184">
        <f t="shared" si="10"/>
        <v>375.28787878787881</v>
      </c>
      <c r="X14" s="184">
        <f t="shared" si="11"/>
        <v>375.28787878787881</v>
      </c>
      <c r="Y14" s="184">
        <f t="shared" si="12"/>
        <v>2.9099054545454455</v>
      </c>
      <c r="Z14" s="193">
        <f t="shared" si="13"/>
        <v>0</v>
      </c>
      <c r="AA14" s="354" t="str">
        <f t="shared" si="14"/>
        <v>VERY LOW-ORDER URGENTLY</v>
      </c>
      <c r="AB14" s="371">
        <f t="shared" si="15"/>
        <v>39818.492121212126</v>
      </c>
      <c r="AF14" s="17" t="s">
        <v>237</v>
      </c>
      <c r="AG14" s="551" t="s">
        <v>304</v>
      </c>
      <c r="AH14" s="551"/>
      <c r="AI14" s="17"/>
      <c r="AJ14" s="17" t="s">
        <v>237</v>
      </c>
      <c r="AK14" s="551"/>
      <c r="AL14" s="551"/>
      <c r="AM14" s="551"/>
    </row>
    <row r="15" spans="1:39" ht="15" thickBot="1">
      <c r="A15" s="153" t="s">
        <v>115</v>
      </c>
      <c r="B15" s="144" t="s">
        <v>40</v>
      </c>
      <c r="C15" s="370" t="s">
        <v>433</v>
      </c>
      <c r="D15" s="144" t="s">
        <v>26</v>
      </c>
      <c r="E15" s="370" t="s">
        <v>27</v>
      </c>
      <c r="F15" s="178">
        <v>3.4964800000000067</v>
      </c>
      <c r="G15" s="369">
        <v>559</v>
      </c>
      <c r="H15" s="212">
        <v>56840.693333333336</v>
      </c>
      <c r="I15" s="369">
        <v>0</v>
      </c>
      <c r="J15" s="184">
        <v>0</v>
      </c>
      <c r="K15" s="212">
        <f t="shared" si="1"/>
        <v>0</v>
      </c>
      <c r="L15" s="194">
        <f t="shared" si="2"/>
        <v>101.6828145497913</v>
      </c>
      <c r="M15" s="370">
        <v>6</v>
      </c>
      <c r="N15" s="193">
        <f t="shared" si="3"/>
        <v>3.1802551458760021E-2</v>
      </c>
      <c r="O15" s="183">
        <f>SUM($N$5:N15)</f>
        <v>0.68590590295962639</v>
      </c>
      <c r="P15" s="370" t="str">
        <f t="shared" si="4"/>
        <v>B</v>
      </c>
      <c r="Q15" s="184">
        <f t="shared" si="5"/>
        <v>25.40909090909091</v>
      </c>
      <c r="R15" s="184">
        <f t="shared" si="6"/>
        <v>0.1589309090909094</v>
      </c>
      <c r="S15" s="194">
        <f t="shared" si="7"/>
        <v>2583.6678787878791</v>
      </c>
      <c r="T15" s="370">
        <f t="shared" si="8"/>
        <v>14</v>
      </c>
      <c r="U15" s="370">
        <v>3</v>
      </c>
      <c r="V15" s="370">
        <f t="shared" si="9"/>
        <v>17</v>
      </c>
      <c r="W15" s="184">
        <f t="shared" si="10"/>
        <v>431.9545454545455</v>
      </c>
      <c r="X15" s="184">
        <f t="shared" si="11"/>
        <v>431.9545454545455</v>
      </c>
      <c r="Y15" s="184">
        <f t="shared" si="12"/>
        <v>2.7018254545454603</v>
      </c>
      <c r="Z15" s="193">
        <f t="shared" si="13"/>
        <v>0</v>
      </c>
      <c r="AA15" s="354" t="str">
        <f t="shared" si="14"/>
        <v>VERY LOW-ORDER URGENTLY</v>
      </c>
      <c r="AB15" s="371">
        <f t="shared" si="15"/>
        <v>43922.35393939395</v>
      </c>
      <c r="AF15" s="17" t="s">
        <v>236</v>
      </c>
      <c r="AG15" s="551"/>
      <c r="AH15" s="551"/>
      <c r="AI15" s="17"/>
      <c r="AJ15" s="17" t="s">
        <v>236</v>
      </c>
      <c r="AK15" s="551"/>
      <c r="AL15" s="551"/>
      <c r="AM15" s="551"/>
    </row>
    <row r="16" spans="1:39" ht="15" thickBot="1">
      <c r="A16" s="153" t="s">
        <v>115</v>
      </c>
      <c r="B16" s="144" t="s">
        <v>43</v>
      </c>
      <c r="C16" s="370" t="s">
        <v>385</v>
      </c>
      <c r="D16" s="144" t="s">
        <v>23</v>
      </c>
      <c r="E16" s="370" t="s">
        <v>24</v>
      </c>
      <c r="F16" s="178">
        <v>3.2090266666666678</v>
      </c>
      <c r="G16" s="369">
        <v>379</v>
      </c>
      <c r="H16" s="212">
        <v>83153.833333333328</v>
      </c>
      <c r="I16" s="369">
        <v>43</v>
      </c>
      <c r="J16" s="184">
        <v>0.35322000000000003</v>
      </c>
      <c r="K16" s="212">
        <f t="shared" si="1"/>
        <v>9434.3399296394018</v>
      </c>
      <c r="L16" s="194">
        <f t="shared" si="2"/>
        <v>219.4032541776605</v>
      </c>
      <c r="M16" s="370">
        <v>5</v>
      </c>
      <c r="N16" s="193">
        <f t="shared" si="3"/>
        <v>2.9187993553287779E-2</v>
      </c>
      <c r="O16" s="183">
        <f>SUM($N$5:N16)</f>
        <v>0.71509389651291422</v>
      </c>
      <c r="P16" s="370" t="str">
        <f t="shared" si="4"/>
        <v>B</v>
      </c>
      <c r="Q16" s="184">
        <f t="shared" si="5"/>
        <v>17.227272727272727</v>
      </c>
      <c r="R16" s="184">
        <f t="shared" si="6"/>
        <v>0.14586484848484854</v>
      </c>
      <c r="S16" s="194">
        <f t="shared" si="7"/>
        <v>3779.7196969696965</v>
      </c>
      <c r="T16" s="370">
        <f t="shared" si="8"/>
        <v>14</v>
      </c>
      <c r="U16" s="370">
        <v>3</v>
      </c>
      <c r="V16" s="370">
        <f t="shared" si="9"/>
        <v>17</v>
      </c>
      <c r="W16" s="184">
        <f t="shared" si="10"/>
        <v>292.86363636363637</v>
      </c>
      <c r="X16" s="184">
        <f t="shared" si="11"/>
        <v>249.86363636363637</v>
      </c>
      <c r="Y16" s="184">
        <f t="shared" si="12"/>
        <v>2.1156176045414576</v>
      </c>
      <c r="Z16" s="193">
        <f t="shared" si="13"/>
        <v>0.14682601272699053</v>
      </c>
      <c r="AA16" s="354" t="str">
        <f t="shared" si="14"/>
        <v>VERY LOW-ORDER URGENTLY</v>
      </c>
      <c r="AB16" s="371">
        <f t="shared" si="15"/>
        <v>54820.89491884545</v>
      </c>
      <c r="AF16" s="17"/>
      <c r="AG16" s="17"/>
      <c r="AH16" s="17"/>
      <c r="AI16" s="17"/>
      <c r="AJ16" s="17"/>
      <c r="AK16" s="17"/>
      <c r="AL16" s="17"/>
      <c r="AM16" s="16"/>
    </row>
    <row r="17" spans="1:39" ht="15" thickBot="1">
      <c r="A17" s="153" t="s">
        <v>115</v>
      </c>
      <c r="B17" s="144" t="s">
        <v>22</v>
      </c>
      <c r="C17" s="370" t="s">
        <v>386</v>
      </c>
      <c r="D17" s="144" t="s">
        <v>23</v>
      </c>
      <c r="E17" s="370" t="s">
        <v>24</v>
      </c>
      <c r="F17" s="178">
        <v>2.840400000000018</v>
      </c>
      <c r="G17" s="369">
        <v>208</v>
      </c>
      <c r="H17" s="212">
        <v>74516.5</v>
      </c>
      <c r="I17" s="369">
        <v>51</v>
      </c>
      <c r="J17" s="184">
        <v>0.50220000000000009</v>
      </c>
      <c r="K17" s="212">
        <f t="shared" si="1"/>
        <v>18270.872596153848</v>
      </c>
      <c r="L17" s="194">
        <f t="shared" si="2"/>
        <v>358.25240384615387</v>
      </c>
      <c r="M17" s="370">
        <v>4</v>
      </c>
      <c r="N17" s="193">
        <f t="shared" si="3"/>
        <v>2.5835116220731241E-2</v>
      </c>
      <c r="O17" s="183">
        <f>SUM($N$5:N17)</f>
        <v>0.74092901273364542</v>
      </c>
      <c r="P17" s="370" t="str">
        <f t="shared" si="4"/>
        <v>B</v>
      </c>
      <c r="Q17" s="184">
        <f t="shared" si="5"/>
        <v>9.454545454545455</v>
      </c>
      <c r="R17" s="184">
        <f t="shared" si="6"/>
        <v>0.12910909090909173</v>
      </c>
      <c r="S17" s="194">
        <f t="shared" si="7"/>
        <v>3387.1136363636365</v>
      </c>
      <c r="T17" s="370">
        <f t="shared" si="8"/>
        <v>14</v>
      </c>
      <c r="U17" s="370">
        <v>3</v>
      </c>
      <c r="V17" s="370">
        <f t="shared" si="9"/>
        <v>17</v>
      </c>
      <c r="W17" s="184">
        <f t="shared" si="10"/>
        <v>160.72727272727275</v>
      </c>
      <c r="X17" s="184">
        <f t="shared" si="11"/>
        <v>109.72727272727275</v>
      </c>
      <c r="Y17" s="184">
        <f t="shared" si="12"/>
        <v>1.4984103146853245</v>
      </c>
      <c r="Z17" s="193">
        <f t="shared" si="13"/>
        <v>0.31730769230769229</v>
      </c>
      <c r="AA17" s="354" t="str">
        <f t="shared" si="14"/>
        <v>VERY LOW-ORDER URGENTLY</v>
      </c>
      <c r="AB17" s="371">
        <f t="shared" si="15"/>
        <v>39310.05922202798</v>
      </c>
      <c r="AF17" s="61" t="s">
        <v>235</v>
      </c>
      <c r="AG17" s="555" t="s">
        <v>234</v>
      </c>
      <c r="AH17" s="555"/>
      <c r="AI17" s="61" t="s">
        <v>233</v>
      </c>
      <c r="AJ17" s="555" t="s">
        <v>232</v>
      </c>
      <c r="AK17" s="555"/>
      <c r="AL17" s="555"/>
      <c r="AM17" s="555"/>
    </row>
    <row r="18" spans="1:39" ht="15" thickBot="1">
      <c r="A18" s="153" t="s">
        <v>115</v>
      </c>
      <c r="B18" s="144" t="s">
        <v>45</v>
      </c>
      <c r="C18" s="370" t="s">
        <v>408</v>
      </c>
      <c r="D18" s="144" t="s">
        <v>29</v>
      </c>
      <c r="E18" s="370" t="s">
        <v>42</v>
      </c>
      <c r="F18" s="178">
        <v>2.745000000000009</v>
      </c>
      <c r="G18" s="369">
        <v>21.333333333333336</v>
      </c>
      <c r="H18" s="212">
        <v>30578.266666666546</v>
      </c>
      <c r="I18" s="369">
        <v>3</v>
      </c>
      <c r="J18" s="184">
        <v>7.6499999999999999E-2</v>
      </c>
      <c r="K18" s="212">
        <f t="shared" si="1"/>
        <v>4300.0687499999822</v>
      </c>
      <c r="L18" s="194">
        <f t="shared" si="2"/>
        <v>1433.3562499999941</v>
      </c>
      <c r="M18" s="370">
        <v>12</v>
      </c>
      <c r="N18" s="193">
        <f t="shared" si="3"/>
        <v>2.4967396854635629E-2</v>
      </c>
      <c r="O18" s="183">
        <f>SUM($N$5:N18)</f>
        <v>0.76589640958828109</v>
      </c>
      <c r="P18" s="370" t="str">
        <f t="shared" si="4"/>
        <v>B</v>
      </c>
      <c r="Q18" s="184">
        <f t="shared" si="5"/>
        <v>0.96969696969696983</v>
      </c>
      <c r="R18" s="184">
        <f t="shared" si="6"/>
        <v>0.12477272727272769</v>
      </c>
      <c r="S18" s="194">
        <f t="shared" si="7"/>
        <v>1389.9212121212067</v>
      </c>
      <c r="T18" s="370">
        <f t="shared" si="8"/>
        <v>14</v>
      </c>
      <c r="U18" s="370">
        <v>3</v>
      </c>
      <c r="V18" s="370">
        <f t="shared" si="9"/>
        <v>17</v>
      </c>
      <c r="W18" s="184">
        <f t="shared" si="10"/>
        <v>16.484848484848488</v>
      </c>
      <c r="X18" s="184">
        <f t="shared" si="11"/>
        <v>13.484848484848488</v>
      </c>
      <c r="Y18" s="184">
        <f t="shared" si="12"/>
        <v>1.7351207386363696</v>
      </c>
      <c r="Z18" s="193">
        <f t="shared" si="13"/>
        <v>0.18198529411764702</v>
      </c>
      <c r="AA18" s="354" t="str">
        <f t="shared" si="14"/>
        <v>VERY LOW-ORDER URGENTLY</v>
      </c>
      <c r="AB18" s="371">
        <f t="shared" si="15"/>
        <v>19328.591856060531</v>
      </c>
      <c r="AF18" s="25"/>
      <c r="AG18" s="552"/>
      <c r="AH18" s="552"/>
      <c r="AI18" s="25"/>
      <c r="AJ18" s="552"/>
      <c r="AK18" s="552"/>
      <c r="AL18" s="552"/>
      <c r="AM18" s="552"/>
    </row>
    <row r="19" spans="1:39" ht="15" thickBot="1">
      <c r="A19" s="153" t="s">
        <v>115</v>
      </c>
      <c r="B19" s="144" t="s">
        <v>44</v>
      </c>
      <c r="C19" s="370" t="s">
        <v>376</v>
      </c>
      <c r="D19" s="144" t="s">
        <v>23</v>
      </c>
      <c r="E19" s="370" t="s">
        <v>24</v>
      </c>
      <c r="F19" s="178">
        <v>2.7074999999999978</v>
      </c>
      <c r="G19" s="369">
        <v>120.33333333333334</v>
      </c>
      <c r="H19" s="212">
        <v>62236.666666666664</v>
      </c>
      <c r="I19" s="369">
        <v>0</v>
      </c>
      <c r="J19" s="184">
        <v>0</v>
      </c>
      <c r="K19" s="212">
        <f t="shared" si="1"/>
        <v>0</v>
      </c>
      <c r="L19" s="194">
        <f t="shared" si="2"/>
        <v>517.20221606648192</v>
      </c>
      <c r="M19" s="370">
        <v>24</v>
      </c>
      <c r="N19" s="193">
        <f t="shared" si="3"/>
        <v>2.4626312198151434E-2</v>
      </c>
      <c r="O19" s="183">
        <f>SUM($N$5:N19)</f>
        <v>0.79052272178643257</v>
      </c>
      <c r="P19" s="370" t="str">
        <f t="shared" si="4"/>
        <v>B</v>
      </c>
      <c r="Q19" s="184">
        <f t="shared" si="5"/>
        <v>5.4696969696969697</v>
      </c>
      <c r="R19" s="184">
        <f t="shared" si="6"/>
        <v>0.12306818181818172</v>
      </c>
      <c r="S19" s="194">
        <f t="shared" si="7"/>
        <v>2828.939393939394</v>
      </c>
      <c r="T19" s="370">
        <f t="shared" si="8"/>
        <v>14</v>
      </c>
      <c r="U19" s="370">
        <v>3</v>
      </c>
      <c r="V19" s="370">
        <f t="shared" si="9"/>
        <v>17</v>
      </c>
      <c r="W19" s="184">
        <f t="shared" si="10"/>
        <v>92.984848484848484</v>
      </c>
      <c r="X19" s="184">
        <f t="shared" si="11"/>
        <v>92.984848484848484</v>
      </c>
      <c r="Y19" s="184">
        <f t="shared" si="12"/>
        <v>2.0921590909090888</v>
      </c>
      <c r="Z19" s="193">
        <f t="shared" si="13"/>
        <v>0</v>
      </c>
      <c r="AA19" s="354" t="str">
        <f t="shared" si="14"/>
        <v>VERY LOW-ORDER URGENTLY</v>
      </c>
      <c r="AB19" s="371">
        <f t="shared" si="15"/>
        <v>48091.969696969689</v>
      </c>
      <c r="AF19" s="352" t="s">
        <v>21</v>
      </c>
      <c r="AG19" s="341" t="s">
        <v>305</v>
      </c>
    </row>
    <row r="20" spans="1:39" ht="15" thickBot="1">
      <c r="A20" s="153" t="s">
        <v>115</v>
      </c>
      <c r="B20" s="144" t="s">
        <v>50</v>
      </c>
      <c r="C20" s="370" t="s">
        <v>395</v>
      </c>
      <c r="D20" s="144" t="s">
        <v>29</v>
      </c>
      <c r="E20" s="370" t="s">
        <v>30</v>
      </c>
      <c r="F20" s="178">
        <v>2.034000000000006</v>
      </c>
      <c r="G20" s="369">
        <v>23.666666666666668</v>
      </c>
      <c r="H20" s="212">
        <v>19725</v>
      </c>
      <c r="I20" s="369">
        <v>0</v>
      </c>
      <c r="J20" s="184">
        <v>0</v>
      </c>
      <c r="K20" s="212">
        <f t="shared" si="1"/>
        <v>0</v>
      </c>
      <c r="L20" s="194">
        <f t="shared" si="2"/>
        <v>833.45070422535207</v>
      </c>
      <c r="M20" s="370">
        <v>1</v>
      </c>
      <c r="N20" s="193">
        <f t="shared" si="3"/>
        <v>1.8500431767697213E-2</v>
      </c>
      <c r="O20" s="183">
        <f>SUM($N$5:N20)</f>
        <v>0.80902315355412979</v>
      </c>
      <c r="P20" s="370" t="str">
        <f t="shared" si="4"/>
        <v>C</v>
      </c>
      <c r="Q20" s="184">
        <f t="shared" si="5"/>
        <v>1.0757575757575759</v>
      </c>
      <c r="R20" s="184">
        <f t="shared" si="6"/>
        <v>9.2454545454545733E-2</v>
      </c>
      <c r="S20" s="194">
        <f t="shared" si="7"/>
        <v>896.59090909090912</v>
      </c>
      <c r="T20" s="370">
        <f t="shared" si="8"/>
        <v>30</v>
      </c>
      <c r="U20" s="370">
        <v>3</v>
      </c>
      <c r="V20" s="370">
        <f t="shared" si="9"/>
        <v>33</v>
      </c>
      <c r="W20" s="184">
        <f t="shared" si="10"/>
        <v>35.500000000000007</v>
      </c>
      <c r="X20" s="184">
        <f t="shared" si="11"/>
        <v>35.500000000000007</v>
      </c>
      <c r="Y20" s="184">
        <f t="shared" si="12"/>
        <v>3.0510000000000095</v>
      </c>
      <c r="Z20" s="193">
        <f t="shared" si="13"/>
        <v>0</v>
      </c>
      <c r="AA20" s="354" t="str">
        <f t="shared" si="14"/>
        <v>VERY LOW-ORDER URGENTLY</v>
      </c>
      <c r="AB20" s="371">
        <f t="shared" si="15"/>
        <v>29587.500000000004</v>
      </c>
    </row>
    <row r="21" spans="1:39" ht="15" thickBot="1">
      <c r="A21" s="153" t="s">
        <v>115</v>
      </c>
      <c r="B21" s="144" t="s">
        <v>77</v>
      </c>
      <c r="C21" s="370" t="s">
        <v>388</v>
      </c>
      <c r="D21" s="144" t="s">
        <v>23</v>
      </c>
      <c r="E21" s="370" t="s">
        <v>24</v>
      </c>
      <c r="F21" s="178">
        <v>1.6499999999999961</v>
      </c>
      <c r="G21" s="369">
        <v>183.33333333333334</v>
      </c>
      <c r="H21" s="212">
        <v>44880</v>
      </c>
      <c r="I21" s="369">
        <v>0</v>
      </c>
      <c r="J21" s="184">
        <v>0</v>
      </c>
      <c r="K21" s="212">
        <f t="shared" si="1"/>
        <v>0</v>
      </c>
      <c r="L21" s="194">
        <f t="shared" si="2"/>
        <v>244.79999999999998</v>
      </c>
      <c r="M21" s="370">
        <v>5</v>
      </c>
      <c r="N21" s="193">
        <f t="shared" si="3"/>
        <v>1.5007724885300019E-2</v>
      </c>
      <c r="O21" s="183">
        <f>SUM($N$5:N21)</f>
        <v>0.82403087843942979</v>
      </c>
      <c r="P21" s="370" t="str">
        <f t="shared" si="4"/>
        <v>C</v>
      </c>
      <c r="Q21" s="184">
        <f t="shared" si="5"/>
        <v>8.3333333333333339</v>
      </c>
      <c r="R21" s="184">
        <f t="shared" si="6"/>
        <v>7.4999999999999831E-2</v>
      </c>
      <c r="S21" s="194">
        <f t="shared" si="7"/>
        <v>2040</v>
      </c>
      <c r="T21" s="370">
        <f t="shared" si="8"/>
        <v>30</v>
      </c>
      <c r="U21" s="370">
        <v>3</v>
      </c>
      <c r="V21" s="370">
        <f t="shared" si="9"/>
        <v>33</v>
      </c>
      <c r="W21" s="184">
        <f t="shared" si="10"/>
        <v>275</v>
      </c>
      <c r="X21" s="184">
        <f t="shared" si="11"/>
        <v>275</v>
      </c>
      <c r="Y21" s="184">
        <f t="shared" si="12"/>
        <v>2.4749999999999943</v>
      </c>
      <c r="Z21" s="193">
        <f t="shared" si="13"/>
        <v>0</v>
      </c>
      <c r="AA21" s="354" t="str">
        <f t="shared" si="14"/>
        <v>VERY LOW-ORDER URGENTLY</v>
      </c>
      <c r="AB21" s="371">
        <f t="shared" si="15"/>
        <v>67320</v>
      </c>
      <c r="AF21"/>
      <c r="AG21"/>
      <c r="AH21"/>
      <c r="AI21" s="352" t="s">
        <v>294</v>
      </c>
      <c r="AJ21"/>
      <c r="AK21"/>
      <c r="AL21"/>
    </row>
    <row r="22" spans="1:39" ht="29.5" thickBot="1">
      <c r="A22" s="153" t="s">
        <v>115</v>
      </c>
      <c r="B22" s="144" t="s">
        <v>71</v>
      </c>
      <c r="C22" s="370" t="s">
        <v>372</v>
      </c>
      <c r="D22" s="144" t="s">
        <v>29</v>
      </c>
      <c r="E22" s="370" t="s">
        <v>63</v>
      </c>
      <c r="F22" s="178">
        <v>1.546499999999992</v>
      </c>
      <c r="G22" s="369">
        <v>13.666666666666666</v>
      </c>
      <c r="H22" s="212">
        <v>19972</v>
      </c>
      <c r="I22" s="369">
        <v>0</v>
      </c>
      <c r="J22" s="184">
        <v>0</v>
      </c>
      <c r="K22" s="212">
        <f t="shared" si="1"/>
        <v>0</v>
      </c>
      <c r="L22" s="194">
        <f t="shared" si="2"/>
        <v>1461.3658536585367</v>
      </c>
      <c r="M22" s="370">
        <v>5</v>
      </c>
      <c r="N22" s="193">
        <f t="shared" si="3"/>
        <v>1.4066331233403888E-2</v>
      </c>
      <c r="O22" s="183">
        <f>SUM($N$5:N22)</f>
        <v>0.83809720967283363</v>
      </c>
      <c r="P22" s="370" t="str">
        <f t="shared" si="4"/>
        <v>C</v>
      </c>
      <c r="Q22" s="184">
        <f t="shared" si="5"/>
        <v>0.62121212121212122</v>
      </c>
      <c r="R22" s="184">
        <f t="shared" si="6"/>
        <v>7.0295454545454175E-2</v>
      </c>
      <c r="S22" s="194">
        <f t="shared" si="7"/>
        <v>907.81818181818187</v>
      </c>
      <c r="T22" s="370">
        <f t="shared" si="8"/>
        <v>30</v>
      </c>
      <c r="U22" s="370">
        <v>3</v>
      </c>
      <c r="V22" s="370">
        <f t="shared" si="9"/>
        <v>33</v>
      </c>
      <c r="W22" s="184">
        <f t="shared" si="10"/>
        <v>20.5</v>
      </c>
      <c r="X22" s="184">
        <f t="shared" si="11"/>
        <v>20.5</v>
      </c>
      <c r="Y22" s="184">
        <f t="shared" si="12"/>
        <v>2.3197499999999884</v>
      </c>
      <c r="Z22" s="193">
        <f t="shared" si="13"/>
        <v>0</v>
      </c>
      <c r="AA22" s="354" t="str">
        <f t="shared" si="14"/>
        <v>VERY LOW-ORDER URGENTLY</v>
      </c>
      <c r="AB22" s="371">
        <f t="shared" si="15"/>
        <v>29958.000000000004</v>
      </c>
      <c r="AF22" s="85" t="s">
        <v>11</v>
      </c>
      <c r="AG22" s="85" t="s">
        <v>9</v>
      </c>
      <c r="AH22" s="85" t="s">
        <v>10</v>
      </c>
      <c r="AI22" s="86" t="s">
        <v>266</v>
      </c>
      <c r="AJ22" s="86" t="s">
        <v>267</v>
      </c>
      <c r="AK22" s="86" t="s">
        <v>269</v>
      </c>
      <c r="AL22" s="86" t="s">
        <v>268</v>
      </c>
    </row>
    <row r="23" spans="1:39" ht="15" thickBot="1">
      <c r="A23" s="153" t="s">
        <v>115</v>
      </c>
      <c r="B23" s="144" t="s">
        <v>31</v>
      </c>
      <c r="C23" s="370" t="s">
        <v>380</v>
      </c>
      <c r="D23" s="144" t="s">
        <v>29</v>
      </c>
      <c r="E23" s="370" t="s">
        <v>30</v>
      </c>
      <c r="F23" s="178">
        <v>1.5333333333333334</v>
      </c>
      <c r="G23" s="369">
        <v>30.666666666666664</v>
      </c>
      <c r="H23" s="212">
        <v>15511.333333333332</v>
      </c>
      <c r="I23" s="369">
        <v>160</v>
      </c>
      <c r="J23" s="184">
        <v>8</v>
      </c>
      <c r="K23" s="212">
        <f t="shared" si="1"/>
        <v>80928.695652173905</v>
      </c>
      <c r="L23" s="194">
        <f t="shared" si="2"/>
        <v>505.80434782608694</v>
      </c>
      <c r="M23" s="370">
        <v>1</v>
      </c>
      <c r="N23" s="193">
        <f t="shared" si="3"/>
        <v>1.3946572620682881E-2</v>
      </c>
      <c r="O23" s="183">
        <f>SUM($N$5:N23)</f>
        <v>0.85204378229351652</v>
      </c>
      <c r="P23" s="370" t="str">
        <f t="shared" si="4"/>
        <v>C</v>
      </c>
      <c r="Q23" s="184">
        <f t="shared" si="5"/>
        <v>1.3939393939393938</v>
      </c>
      <c r="R23" s="184">
        <f t="shared" si="6"/>
        <v>6.9696969696969702E-2</v>
      </c>
      <c r="S23" s="194">
        <f t="shared" si="7"/>
        <v>705.06060606060601</v>
      </c>
      <c r="T23" s="370">
        <f t="shared" si="8"/>
        <v>30</v>
      </c>
      <c r="U23" s="370">
        <v>3</v>
      </c>
      <c r="V23" s="370">
        <f t="shared" si="9"/>
        <v>33</v>
      </c>
      <c r="W23" s="184">
        <f t="shared" si="10"/>
        <v>45.999999999999993</v>
      </c>
      <c r="X23" s="184">
        <f t="shared" si="11"/>
        <v>0</v>
      </c>
      <c r="Y23" s="184">
        <f t="shared" si="12"/>
        <v>0</v>
      </c>
      <c r="Z23" s="193">
        <f t="shared" si="13"/>
        <v>3.4782608695652177</v>
      </c>
      <c r="AA23" s="354" t="str">
        <f t="shared" si="14"/>
        <v>VERY HIGH-DON’T ORDER</v>
      </c>
      <c r="AB23" s="371">
        <f t="shared" si="15"/>
        <v>0</v>
      </c>
      <c r="AF23" s="341" t="s">
        <v>23</v>
      </c>
      <c r="AG23" s="341" t="s">
        <v>55</v>
      </c>
      <c r="AH23" s="341" t="s">
        <v>373</v>
      </c>
      <c r="AI23" s="205">
        <v>0.34242999999999979</v>
      </c>
      <c r="AJ23" s="82">
        <v>30.5</v>
      </c>
      <c r="AK23" s="84">
        <v>237.4285245901639</v>
      </c>
      <c r="AL23" s="353">
        <v>7241.5699999999988</v>
      </c>
    </row>
    <row r="24" spans="1:39" ht="15" thickBot="1">
      <c r="A24" s="153" t="s">
        <v>115</v>
      </c>
      <c r="B24" s="144" t="s">
        <v>46</v>
      </c>
      <c r="C24" s="370" t="s">
        <v>398</v>
      </c>
      <c r="D24" s="144" t="s">
        <v>26</v>
      </c>
      <c r="E24" s="370" t="s">
        <v>27</v>
      </c>
      <c r="F24" s="178">
        <v>1.386666666666664</v>
      </c>
      <c r="G24" s="369">
        <v>95.666666666666671</v>
      </c>
      <c r="H24" s="212">
        <v>23209.306666666678</v>
      </c>
      <c r="I24" s="369">
        <v>0</v>
      </c>
      <c r="J24" s="184">
        <v>-6.4000000000000003E-3</v>
      </c>
      <c r="K24" s="212">
        <f t="shared" si="1"/>
        <v>0</v>
      </c>
      <c r="L24" s="194">
        <f t="shared" si="2"/>
        <v>242.60599303135899</v>
      </c>
      <c r="M24" s="370">
        <v>5</v>
      </c>
      <c r="N24" s="193">
        <f t="shared" si="3"/>
        <v>1.2612552630878406E-2</v>
      </c>
      <c r="O24" s="183">
        <f>SUM($N$5:N24)</f>
        <v>0.86465633492439498</v>
      </c>
      <c r="P24" s="370" t="str">
        <f t="shared" si="4"/>
        <v>C</v>
      </c>
      <c r="Q24" s="184">
        <f t="shared" si="5"/>
        <v>4.3484848484848486</v>
      </c>
      <c r="R24" s="184">
        <f t="shared" si="6"/>
        <v>6.3030303030302909E-2</v>
      </c>
      <c r="S24" s="194">
        <f t="shared" si="7"/>
        <v>1054.9684848484853</v>
      </c>
      <c r="T24" s="370">
        <f t="shared" si="8"/>
        <v>30</v>
      </c>
      <c r="U24" s="370">
        <v>3</v>
      </c>
      <c r="V24" s="370">
        <f t="shared" si="9"/>
        <v>33</v>
      </c>
      <c r="W24" s="184">
        <f t="shared" si="10"/>
        <v>143.5</v>
      </c>
      <c r="X24" s="184">
        <f t="shared" si="11"/>
        <v>143.5</v>
      </c>
      <c r="Y24" s="184">
        <f t="shared" si="12"/>
        <v>2.0799999999999956</v>
      </c>
      <c r="Z24" s="193">
        <f t="shared" si="13"/>
        <v>0</v>
      </c>
      <c r="AA24" s="354" t="str">
        <f t="shared" si="14"/>
        <v>VERY LOW-ORDER URGENTLY</v>
      </c>
      <c r="AB24" s="371">
        <f t="shared" si="15"/>
        <v>34813.960000000014</v>
      </c>
      <c r="AF24"/>
      <c r="AG24" s="341" t="s">
        <v>32</v>
      </c>
      <c r="AH24" s="341" t="s">
        <v>370</v>
      </c>
      <c r="AI24" s="205">
        <v>6.1155044093630693</v>
      </c>
      <c r="AJ24" s="82">
        <v>294.5454545454545</v>
      </c>
      <c r="AK24" s="84">
        <v>613.36856287425155</v>
      </c>
      <c r="AL24" s="353">
        <v>180664.9221556886</v>
      </c>
    </row>
    <row r="25" spans="1:39" ht="15" thickBot="1">
      <c r="A25" s="153" t="s">
        <v>115</v>
      </c>
      <c r="B25" s="144" t="s">
        <v>47</v>
      </c>
      <c r="C25" s="370" t="s">
        <v>427</v>
      </c>
      <c r="D25" s="144" t="s">
        <v>29</v>
      </c>
      <c r="E25" s="370" t="s">
        <v>48</v>
      </c>
      <c r="F25" s="178">
        <v>1.3694999999999937</v>
      </c>
      <c r="G25" s="369">
        <v>12.666666666666668</v>
      </c>
      <c r="H25" s="212">
        <v>14410</v>
      </c>
      <c r="I25" s="369">
        <v>39</v>
      </c>
      <c r="J25" s="184">
        <v>0.87749999999999995</v>
      </c>
      <c r="K25" s="212">
        <f t="shared" si="1"/>
        <v>44367.631578947367</v>
      </c>
      <c r="L25" s="194">
        <f t="shared" si="2"/>
        <v>1137.6315789473683</v>
      </c>
      <c r="M25" s="370">
        <v>1</v>
      </c>
      <c r="N25" s="193">
        <f t="shared" si="3"/>
        <v>1.2456411654798988E-2</v>
      </c>
      <c r="O25" s="183">
        <f>SUM($N$5:N25)</f>
        <v>0.87711274657919391</v>
      </c>
      <c r="P25" s="370" t="str">
        <f t="shared" si="4"/>
        <v>C</v>
      </c>
      <c r="Q25" s="184">
        <f t="shared" si="5"/>
        <v>0.5757575757575758</v>
      </c>
      <c r="R25" s="184">
        <f t="shared" si="6"/>
        <v>6.2249999999999715E-2</v>
      </c>
      <c r="S25" s="194">
        <f t="shared" si="7"/>
        <v>655</v>
      </c>
      <c r="T25" s="370">
        <f t="shared" si="8"/>
        <v>30</v>
      </c>
      <c r="U25" s="370">
        <v>3</v>
      </c>
      <c r="V25" s="370">
        <f t="shared" si="9"/>
        <v>33</v>
      </c>
      <c r="W25" s="184">
        <f t="shared" si="10"/>
        <v>19</v>
      </c>
      <c r="X25" s="184">
        <f t="shared" si="11"/>
        <v>0</v>
      </c>
      <c r="Y25" s="184">
        <f t="shared" si="12"/>
        <v>0</v>
      </c>
      <c r="Z25" s="193">
        <f t="shared" si="13"/>
        <v>2.0526315789473686</v>
      </c>
      <c r="AA25" s="354" t="str">
        <f t="shared" si="14"/>
        <v>VERY HIGH-DON’T ORDER</v>
      </c>
      <c r="AB25" s="371">
        <f t="shared" si="15"/>
        <v>0</v>
      </c>
      <c r="AF25"/>
      <c r="AG25" s="341" t="s">
        <v>22</v>
      </c>
      <c r="AH25" s="341" t="s">
        <v>386</v>
      </c>
      <c r="AI25" s="205">
        <v>1.4984103146853245</v>
      </c>
      <c r="AJ25" s="82">
        <v>109.72727272727275</v>
      </c>
      <c r="AK25" s="84">
        <v>358.25240384615387</v>
      </c>
      <c r="AL25" s="353">
        <v>39310.05922202798</v>
      </c>
    </row>
    <row r="26" spans="1:39" ht="15" thickBot="1">
      <c r="A26" s="153" t="s">
        <v>115</v>
      </c>
      <c r="B26" s="144" t="s">
        <v>103</v>
      </c>
      <c r="C26" s="370" t="s">
        <v>381</v>
      </c>
      <c r="D26" s="144" t="s">
        <v>26</v>
      </c>
      <c r="E26" s="370" t="s">
        <v>27</v>
      </c>
      <c r="F26" s="178">
        <v>1.257600000000004</v>
      </c>
      <c r="G26" s="369">
        <v>170</v>
      </c>
      <c r="H26" s="212">
        <v>18816.839999999997</v>
      </c>
      <c r="I26" s="369">
        <v>0</v>
      </c>
      <c r="J26" s="184">
        <v>0</v>
      </c>
      <c r="K26" s="212">
        <f t="shared" si="1"/>
        <v>0</v>
      </c>
      <c r="L26" s="194">
        <f t="shared" si="2"/>
        <v>110.68729411764704</v>
      </c>
      <c r="M26" s="370">
        <v>60</v>
      </c>
      <c r="N26" s="193">
        <f t="shared" si="3"/>
        <v>1.1438615039850551E-2</v>
      </c>
      <c r="O26" s="183">
        <f>SUM($N$5:N26)</f>
        <v>0.88855136161904447</v>
      </c>
      <c r="P26" s="370" t="str">
        <f t="shared" si="4"/>
        <v>C</v>
      </c>
      <c r="Q26" s="184">
        <f t="shared" si="5"/>
        <v>7.7272727272727275</v>
      </c>
      <c r="R26" s="184">
        <f t="shared" si="6"/>
        <v>5.7163636363636548E-2</v>
      </c>
      <c r="S26" s="194">
        <f t="shared" si="7"/>
        <v>855.31090909090892</v>
      </c>
      <c r="T26" s="370">
        <f t="shared" si="8"/>
        <v>30</v>
      </c>
      <c r="U26" s="370">
        <v>3</v>
      </c>
      <c r="V26" s="370">
        <f t="shared" si="9"/>
        <v>33</v>
      </c>
      <c r="W26" s="184">
        <f t="shared" si="10"/>
        <v>255</v>
      </c>
      <c r="X26" s="184">
        <f t="shared" si="11"/>
        <v>255</v>
      </c>
      <c r="Y26" s="184">
        <f t="shared" si="12"/>
        <v>1.8864000000000061</v>
      </c>
      <c r="Z26" s="193">
        <f t="shared" si="13"/>
        <v>0</v>
      </c>
      <c r="AA26" s="354" t="str">
        <f t="shared" si="14"/>
        <v>VERY LOW-ORDER URGENTLY</v>
      </c>
      <c r="AB26" s="371">
        <f t="shared" si="15"/>
        <v>28225.259999999995</v>
      </c>
      <c r="AF26"/>
      <c r="AG26" s="341" t="s">
        <v>43</v>
      </c>
      <c r="AH26" s="341" t="s">
        <v>385</v>
      </c>
      <c r="AI26" s="205">
        <v>2.1156176045414576</v>
      </c>
      <c r="AJ26" s="82">
        <v>249.86363636363637</v>
      </c>
      <c r="AK26" s="84">
        <v>219.4032541776605</v>
      </c>
      <c r="AL26" s="353">
        <v>54820.89491884545</v>
      </c>
    </row>
    <row r="27" spans="1:39" ht="15" thickBot="1">
      <c r="A27" s="153" t="s">
        <v>115</v>
      </c>
      <c r="B27" s="144" t="s">
        <v>49</v>
      </c>
      <c r="C27" s="370" t="s">
        <v>447</v>
      </c>
      <c r="D27" s="144" t="s">
        <v>29</v>
      </c>
      <c r="E27" s="370" t="s">
        <v>34</v>
      </c>
      <c r="F27" s="178">
        <v>1.1609999999999956</v>
      </c>
      <c r="G27" s="369">
        <v>2</v>
      </c>
      <c r="H27" s="212">
        <v>12505.933333333334</v>
      </c>
      <c r="I27" s="369">
        <v>0</v>
      </c>
      <c r="J27" s="184">
        <v>0</v>
      </c>
      <c r="K27" s="212">
        <f t="shared" si="1"/>
        <v>0</v>
      </c>
      <c r="L27" s="194">
        <f t="shared" si="2"/>
        <v>6252.9666666666672</v>
      </c>
      <c r="M27" s="370">
        <v>1</v>
      </c>
      <c r="N27" s="193">
        <f t="shared" si="3"/>
        <v>1.0559980964747454E-2</v>
      </c>
      <c r="O27" s="183">
        <f>SUM($N$5:N27)</f>
        <v>0.89911134258379188</v>
      </c>
      <c r="P27" s="370" t="str">
        <f t="shared" si="4"/>
        <v>C</v>
      </c>
      <c r="Q27" s="184">
        <f t="shared" si="5"/>
        <v>9.0909090909090912E-2</v>
      </c>
      <c r="R27" s="184">
        <f t="shared" si="6"/>
        <v>5.2772727272727075E-2</v>
      </c>
      <c r="S27" s="194">
        <f t="shared" si="7"/>
        <v>568.4515151515152</v>
      </c>
      <c r="T27" s="370">
        <f t="shared" si="8"/>
        <v>30</v>
      </c>
      <c r="U27" s="370">
        <v>3</v>
      </c>
      <c r="V27" s="370">
        <f t="shared" si="9"/>
        <v>33</v>
      </c>
      <c r="W27" s="184">
        <f t="shared" si="10"/>
        <v>3</v>
      </c>
      <c r="X27" s="184">
        <f t="shared" si="11"/>
        <v>3</v>
      </c>
      <c r="Y27" s="184">
        <f t="shared" si="12"/>
        <v>1.7414999999999934</v>
      </c>
      <c r="Z27" s="193">
        <f t="shared" si="13"/>
        <v>0</v>
      </c>
      <c r="AA27" s="354" t="str">
        <f t="shared" si="14"/>
        <v>VERY LOW-ORDER URGENTLY</v>
      </c>
      <c r="AB27" s="371">
        <f t="shared" si="15"/>
        <v>18758.900000000001</v>
      </c>
      <c r="AF27"/>
      <c r="AG27" s="341" t="s">
        <v>53</v>
      </c>
      <c r="AH27" s="341" t="s">
        <v>429</v>
      </c>
      <c r="AI27" s="205">
        <v>4.1439303030303423</v>
      </c>
      <c r="AJ27" s="82">
        <v>379.15151515151513</v>
      </c>
      <c r="AK27" s="84">
        <v>397.05019021739156</v>
      </c>
      <c r="AL27" s="353">
        <v>150542.1812121213</v>
      </c>
    </row>
    <row r="28" spans="1:39" ht="15" thickBot="1">
      <c r="A28" s="153" t="s">
        <v>115</v>
      </c>
      <c r="B28" s="144" t="s">
        <v>64</v>
      </c>
      <c r="C28" s="370" t="s">
        <v>434</v>
      </c>
      <c r="D28" s="144" t="s">
        <v>58</v>
      </c>
      <c r="E28" s="370" t="s">
        <v>27</v>
      </c>
      <c r="F28" s="178">
        <v>1.0303333333333338</v>
      </c>
      <c r="G28" s="369">
        <v>115.33333333333334</v>
      </c>
      <c r="H28" s="212">
        <v>16660</v>
      </c>
      <c r="I28" s="369">
        <v>20</v>
      </c>
      <c r="J28" s="184">
        <v>0.154</v>
      </c>
      <c r="K28" s="212">
        <f t="shared" si="1"/>
        <v>2889.0173410404623</v>
      </c>
      <c r="L28" s="194">
        <f t="shared" si="2"/>
        <v>144.45086705202311</v>
      </c>
      <c r="M28" s="370">
        <v>6</v>
      </c>
      <c r="N28" s="193">
        <f t="shared" si="3"/>
        <v>9.3714904283762612E-3</v>
      </c>
      <c r="O28" s="183">
        <f>SUM($N$5:N28)</f>
        <v>0.90848283301216815</v>
      </c>
      <c r="P28" s="370" t="str">
        <f t="shared" si="4"/>
        <v>C</v>
      </c>
      <c r="Q28" s="184">
        <f t="shared" si="5"/>
        <v>5.2424242424242431</v>
      </c>
      <c r="R28" s="184">
        <f t="shared" si="6"/>
        <v>4.6833333333333352E-2</v>
      </c>
      <c r="S28" s="194">
        <f t="shared" si="7"/>
        <v>757.27272727272725</v>
      </c>
      <c r="T28" s="370">
        <f t="shared" si="8"/>
        <v>30</v>
      </c>
      <c r="U28" s="370">
        <v>3</v>
      </c>
      <c r="V28" s="370">
        <f t="shared" si="9"/>
        <v>33</v>
      </c>
      <c r="W28" s="184">
        <f t="shared" si="10"/>
        <v>173.00000000000003</v>
      </c>
      <c r="X28" s="184">
        <f t="shared" si="11"/>
        <v>153.00000000000003</v>
      </c>
      <c r="Y28" s="184">
        <f t="shared" si="12"/>
        <v>1.3668294797687868</v>
      </c>
      <c r="Z28" s="193">
        <f t="shared" si="13"/>
        <v>0.11560693641618495</v>
      </c>
      <c r="AA28" s="354" t="str">
        <f t="shared" si="14"/>
        <v>VERY LOW-ORDER URGENTLY</v>
      </c>
      <c r="AB28" s="371">
        <f t="shared" si="15"/>
        <v>22100.98265895954</v>
      </c>
      <c r="AF28"/>
      <c r="AG28" s="341" t="s">
        <v>59</v>
      </c>
      <c r="AH28" s="341" t="s">
        <v>397</v>
      </c>
      <c r="AI28" s="205">
        <v>3.0377454545454352</v>
      </c>
      <c r="AJ28" s="82">
        <v>239.03030303030306</v>
      </c>
      <c r="AK28" s="84">
        <v>453.4060021551727</v>
      </c>
      <c r="AL28" s="353">
        <v>108377.77409090917</v>
      </c>
    </row>
    <row r="29" spans="1:39" ht="15" thickBot="1">
      <c r="A29" s="153" t="s">
        <v>115</v>
      </c>
      <c r="B29" s="144" t="s">
        <v>517</v>
      </c>
      <c r="C29" s="370" t="s">
        <v>530</v>
      </c>
      <c r="D29" s="144" t="s">
        <v>26</v>
      </c>
      <c r="E29" s="370" t="s">
        <v>27</v>
      </c>
      <c r="F29" s="178">
        <v>0.94463999999999881</v>
      </c>
      <c r="G29" s="369">
        <v>163.66666666666669</v>
      </c>
      <c r="H29" s="212">
        <v>6725.5700000000143</v>
      </c>
      <c r="I29" s="369">
        <v>0</v>
      </c>
      <c r="J29" s="184">
        <v>0</v>
      </c>
      <c r="K29" s="212">
        <f t="shared" si="1"/>
        <v>0</v>
      </c>
      <c r="L29" s="194">
        <f t="shared" si="2"/>
        <v>41.093095723014336</v>
      </c>
      <c r="M29" s="370">
        <v>12</v>
      </c>
      <c r="N29" s="193">
        <f t="shared" si="3"/>
        <v>8.5920589306968647E-3</v>
      </c>
      <c r="O29" s="183">
        <f>SUM($N$5:N29)</f>
        <v>0.91707489194286496</v>
      </c>
      <c r="P29" s="370" t="str">
        <f t="shared" si="4"/>
        <v>C</v>
      </c>
      <c r="Q29" s="184">
        <f t="shared" si="5"/>
        <v>7.4393939393939403</v>
      </c>
      <c r="R29" s="184">
        <f t="shared" si="6"/>
        <v>4.2938181818181764E-2</v>
      </c>
      <c r="S29" s="194">
        <f t="shared" si="7"/>
        <v>305.70772727272794</v>
      </c>
      <c r="T29" s="370">
        <f t="shared" si="8"/>
        <v>30</v>
      </c>
      <c r="U29" s="370">
        <v>3</v>
      </c>
      <c r="V29" s="370">
        <f t="shared" si="9"/>
        <v>33</v>
      </c>
      <c r="W29" s="184">
        <f t="shared" si="10"/>
        <v>245.50000000000003</v>
      </c>
      <c r="X29" s="184">
        <f t="shared" si="11"/>
        <v>245.50000000000003</v>
      </c>
      <c r="Y29" s="184">
        <f t="shared" si="12"/>
        <v>1.4169599999999982</v>
      </c>
      <c r="Z29" s="193">
        <f t="shared" si="13"/>
        <v>0</v>
      </c>
      <c r="AA29" s="354" t="str">
        <f t="shared" si="14"/>
        <v>VERY LOW-ORDER URGENTLY</v>
      </c>
      <c r="AB29" s="371">
        <f t="shared" si="15"/>
        <v>10088.355000000021</v>
      </c>
      <c r="AF29"/>
      <c r="AG29" s="341" t="s">
        <v>44</v>
      </c>
      <c r="AH29" s="341" t="s">
        <v>376</v>
      </c>
      <c r="AI29" s="205">
        <v>2.0921590909090888</v>
      </c>
      <c r="AJ29" s="82">
        <v>92.984848484848484</v>
      </c>
      <c r="AK29" s="84">
        <v>517.20221606648192</v>
      </c>
      <c r="AL29" s="353">
        <v>48091.969696969689</v>
      </c>
    </row>
    <row r="30" spans="1:39" ht="15" thickBot="1">
      <c r="A30" s="153" t="s">
        <v>115</v>
      </c>
      <c r="B30" s="144" t="s">
        <v>547</v>
      </c>
      <c r="C30" s="370" t="s">
        <v>548</v>
      </c>
      <c r="D30" s="144" t="s">
        <v>26</v>
      </c>
      <c r="E30" s="370" t="s">
        <v>27</v>
      </c>
      <c r="F30" s="178">
        <v>0.87999999999999834</v>
      </c>
      <c r="G30" s="369">
        <v>166</v>
      </c>
      <c r="H30" s="212">
        <v>6835.0200000000177</v>
      </c>
      <c r="I30" s="369">
        <v>0</v>
      </c>
      <c r="J30" s="184">
        <v>0</v>
      </c>
      <c r="K30" s="212">
        <f t="shared" si="1"/>
        <v>0</v>
      </c>
      <c r="L30" s="194">
        <f t="shared" si="2"/>
        <v>41.17481927710854</v>
      </c>
      <c r="M30" s="370">
        <v>36</v>
      </c>
      <c r="N30" s="193">
        <f t="shared" si="3"/>
        <v>8.0041199388266801E-3</v>
      </c>
      <c r="O30" s="183">
        <f>SUM($N$5:N30)</f>
        <v>0.92507901188169162</v>
      </c>
      <c r="P30" s="370" t="str">
        <f t="shared" si="4"/>
        <v>C</v>
      </c>
      <c r="Q30" s="184">
        <f t="shared" si="5"/>
        <v>7.5454545454545459</v>
      </c>
      <c r="R30" s="184">
        <f t="shared" si="6"/>
        <v>3.9999999999999925E-2</v>
      </c>
      <c r="S30" s="194">
        <f t="shared" si="7"/>
        <v>310.68272727272807</v>
      </c>
      <c r="T30" s="370">
        <f t="shared" si="8"/>
        <v>30</v>
      </c>
      <c r="U30" s="370">
        <v>3</v>
      </c>
      <c r="V30" s="370">
        <f t="shared" si="9"/>
        <v>33</v>
      </c>
      <c r="W30" s="184">
        <f t="shared" si="10"/>
        <v>249</v>
      </c>
      <c r="X30" s="184">
        <f t="shared" si="11"/>
        <v>249</v>
      </c>
      <c r="Y30" s="184">
        <f t="shared" si="12"/>
        <v>1.3199999999999974</v>
      </c>
      <c r="Z30" s="193">
        <f t="shared" si="13"/>
        <v>0</v>
      </c>
      <c r="AA30" s="354" t="str">
        <f t="shared" si="14"/>
        <v>VERY LOW-ORDER URGENTLY</v>
      </c>
      <c r="AB30" s="371">
        <f t="shared" si="15"/>
        <v>10252.530000000026</v>
      </c>
      <c r="AF30"/>
      <c r="AG30" s="341" t="s">
        <v>77</v>
      </c>
      <c r="AH30" s="341" t="s">
        <v>388</v>
      </c>
      <c r="AI30" s="205">
        <v>2.4749999999999943</v>
      </c>
      <c r="AJ30" s="82">
        <v>275</v>
      </c>
      <c r="AK30" s="84">
        <v>244.79999999999998</v>
      </c>
      <c r="AL30" s="353">
        <v>67320</v>
      </c>
    </row>
    <row r="31" spans="1:39" ht="15" thickBot="1">
      <c r="A31" s="153" t="s">
        <v>115</v>
      </c>
      <c r="B31" s="144" t="s">
        <v>184</v>
      </c>
      <c r="C31" s="370" t="s">
        <v>467</v>
      </c>
      <c r="D31" s="144" t="s">
        <v>23</v>
      </c>
      <c r="E31" s="370" t="s">
        <v>24</v>
      </c>
      <c r="F31" s="178">
        <v>0.8099999999999985</v>
      </c>
      <c r="G31" s="369">
        <v>45.666666666666671</v>
      </c>
      <c r="H31" s="212">
        <v>23332.063333333528</v>
      </c>
      <c r="I31" s="369">
        <v>0</v>
      </c>
      <c r="J31" s="184">
        <v>0</v>
      </c>
      <c r="K31" s="212">
        <f t="shared" si="1"/>
        <v>0</v>
      </c>
      <c r="L31" s="194">
        <f t="shared" si="2"/>
        <v>510.92109489051518</v>
      </c>
      <c r="M31" s="370">
        <v>20</v>
      </c>
      <c r="N31" s="193">
        <f t="shared" si="3"/>
        <v>7.3674285800563767E-3</v>
      </c>
      <c r="O31" s="183">
        <f>SUM($N$5:N31)</f>
        <v>0.93244644046174796</v>
      </c>
      <c r="P31" s="370" t="str">
        <f t="shared" si="4"/>
        <v>C</v>
      </c>
      <c r="Q31" s="184">
        <f t="shared" si="5"/>
        <v>2.0757575757575761</v>
      </c>
      <c r="R31" s="184">
        <f t="shared" si="6"/>
        <v>3.681818181818175E-2</v>
      </c>
      <c r="S31" s="194">
        <f t="shared" si="7"/>
        <v>1060.5483333333423</v>
      </c>
      <c r="T31" s="370">
        <f t="shared" si="8"/>
        <v>30</v>
      </c>
      <c r="U31" s="370">
        <v>3</v>
      </c>
      <c r="V31" s="370">
        <f t="shared" si="9"/>
        <v>33</v>
      </c>
      <c r="W31" s="184">
        <f t="shared" si="10"/>
        <v>68.500000000000014</v>
      </c>
      <c r="X31" s="184">
        <f t="shared" si="11"/>
        <v>68.500000000000014</v>
      </c>
      <c r="Y31" s="184">
        <f t="shared" si="12"/>
        <v>1.2149999999999979</v>
      </c>
      <c r="Z31" s="193">
        <f t="shared" si="13"/>
        <v>0</v>
      </c>
      <c r="AA31" s="354" t="str">
        <f t="shared" si="14"/>
        <v>VERY LOW-ORDER URGENTLY</v>
      </c>
      <c r="AB31" s="371">
        <f t="shared" si="15"/>
        <v>34998.095000000299</v>
      </c>
      <c r="AF31"/>
      <c r="AG31" s="341" t="s">
        <v>184</v>
      </c>
      <c r="AH31" s="341" t="s">
        <v>467</v>
      </c>
      <c r="AI31" s="205">
        <v>1.2149999999999979</v>
      </c>
      <c r="AJ31" s="82">
        <v>68.500000000000014</v>
      </c>
      <c r="AK31" s="84">
        <v>510.92109489051518</v>
      </c>
      <c r="AL31" s="353">
        <v>34998.095000000299</v>
      </c>
    </row>
    <row r="32" spans="1:39" ht="15" thickBot="1">
      <c r="A32" s="153" t="s">
        <v>115</v>
      </c>
      <c r="B32" s="144" t="s">
        <v>78</v>
      </c>
      <c r="C32" s="370" t="s">
        <v>449</v>
      </c>
      <c r="D32" s="144" t="s">
        <v>58</v>
      </c>
      <c r="E32" s="370" t="s">
        <v>27</v>
      </c>
      <c r="F32" s="178">
        <v>0.68533333333333379</v>
      </c>
      <c r="G32" s="369">
        <v>71.333333333333329</v>
      </c>
      <c r="H32" s="212">
        <v>10619</v>
      </c>
      <c r="I32" s="369">
        <v>3</v>
      </c>
      <c r="J32" s="184">
        <v>2.4E-2</v>
      </c>
      <c r="K32" s="212">
        <f t="shared" si="1"/>
        <v>446.59345794392527</v>
      </c>
      <c r="L32" s="194">
        <f t="shared" si="2"/>
        <v>148.86448598130843</v>
      </c>
      <c r="M32" s="370">
        <v>1</v>
      </c>
      <c r="N32" s="193">
        <f t="shared" si="3"/>
        <v>6.2335115887226129E-3</v>
      </c>
      <c r="O32" s="183">
        <f>SUM($N$5:N32)</f>
        <v>0.93867995205047061</v>
      </c>
      <c r="P32" s="370" t="str">
        <f t="shared" si="4"/>
        <v>C</v>
      </c>
      <c r="Q32" s="184">
        <f t="shared" si="5"/>
        <v>3.2424242424242422</v>
      </c>
      <c r="R32" s="184">
        <f t="shared" si="6"/>
        <v>3.1151515151515173E-2</v>
      </c>
      <c r="S32" s="194">
        <f t="shared" si="7"/>
        <v>482.68181818181819</v>
      </c>
      <c r="T32" s="370">
        <f t="shared" si="8"/>
        <v>30</v>
      </c>
      <c r="U32" s="370">
        <v>3</v>
      </c>
      <c r="V32" s="370">
        <f t="shared" si="9"/>
        <v>33</v>
      </c>
      <c r="W32" s="184">
        <f t="shared" si="10"/>
        <v>107</v>
      </c>
      <c r="X32" s="184">
        <f t="shared" si="11"/>
        <v>104</v>
      </c>
      <c r="Y32" s="184">
        <f t="shared" si="12"/>
        <v>0.99917757009345864</v>
      </c>
      <c r="Z32" s="193">
        <f t="shared" si="13"/>
        <v>2.8037383177570093E-2</v>
      </c>
      <c r="AA32" s="354" t="str">
        <f t="shared" si="14"/>
        <v>VERY LOW-ORDER URGENTLY</v>
      </c>
      <c r="AB32" s="371">
        <f t="shared" si="15"/>
        <v>15481.906542056076</v>
      </c>
      <c r="AF32" s="341" t="s">
        <v>228</v>
      </c>
      <c r="AG32" s="341"/>
      <c r="AH32" s="341"/>
      <c r="AI32" s="205">
        <v>23.035797177074709</v>
      </c>
      <c r="AJ32" s="82">
        <v>1739.3030303030303</v>
      </c>
      <c r="AK32" s="84">
        <v>3551.8322488177914</v>
      </c>
      <c r="AL32" s="353">
        <v>691367.46629656258</v>
      </c>
    </row>
    <row r="33" spans="1:38" ht="15" thickBot="1">
      <c r="A33" s="153" t="s">
        <v>115</v>
      </c>
      <c r="B33" s="144" t="s">
        <v>67</v>
      </c>
      <c r="C33" s="370" t="s">
        <v>412</v>
      </c>
      <c r="D33" s="144" t="s">
        <v>29</v>
      </c>
      <c r="E33" s="370" t="s">
        <v>30</v>
      </c>
      <c r="F33" s="178">
        <v>0.6666666666666613</v>
      </c>
      <c r="G33" s="369">
        <v>23.666666666666668</v>
      </c>
      <c r="H33" s="212">
        <v>7800.3666666666904</v>
      </c>
      <c r="I33" s="369">
        <v>62</v>
      </c>
      <c r="J33" s="184">
        <v>1.2549999999999999</v>
      </c>
      <c r="K33" s="212">
        <f t="shared" si="1"/>
        <v>20434.763380281751</v>
      </c>
      <c r="L33" s="194">
        <f t="shared" si="2"/>
        <v>329.59295774647984</v>
      </c>
      <c r="M33" s="370">
        <v>72</v>
      </c>
      <c r="N33" s="193">
        <f t="shared" si="3"/>
        <v>6.0637272263838115E-3</v>
      </c>
      <c r="O33" s="183">
        <f>SUM($N$5:N33)</f>
        <v>0.94474367927685443</v>
      </c>
      <c r="P33" s="370" t="str">
        <f t="shared" si="4"/>
        <v>C</v>
      </c>
      <c r="Q33" s="184">
        <f t="shared" si="5"/>
        <v>1.0757575757575759</v>
      </c>
      <c r="R33" s="184">
        <f t="shared" si="6"/>
        <v>3.0303030303030058E-2</v>
      </c>
      <c r="S33" s="194">
        <f t="shared" si="7"/>
        <v>354.56212121212229</v>
      </c>
      <c r="T33" s="370">
        <f t="shared" si="8"/>
        <v>30</v>
      </c>
      <c r="U33" s="370">
        <v>3</v>
      </c>
      <c r="V33" s="370">
        <f t="shared" si="9"/>
        <v>33</v>
      </c>
      <c r="W33" s="184">
        <f t="shared" si="10"/>
        <v>35.500000000000007</v>
      </c>
      <c r="X33" s="184">
        <f t="shared" si="11"/>
        <v>0</v>
      </c>
      <c r="Y33" s="184">
        <f t="shared" si="12"/>
        <v>0</v>
      </c>
      <c r="Z33" s="193">
        <f t="shared" si="13"/>
        <v>1.7464788732394363</v>
      </c>
      <c r="AA33" s="354" t="str">
        <f t="shared" si="14"/>
        <v>HIGH-DON’T ORDER</v>
      </c>
      <c r="AB33" s="371">
        <f t="shared" si="15"/>
        <v>0</v>
      </c>
      <c r="AF33" s="341" t="s">
        <v>58</v>
      </c>
      <c r="AG33" s="341" t="s">
        <v>104</v>
      </c>
      <c r="AH33" s="341" t="s">
        <v>422</v>
      </c>
      <c r="AI33" s="205">
        <v>0.41399999999999915</v>
      </c>
      <c r="AJ33" s="82">
        <v>92</v>
      </c>
      <c r="AK33" s="84">
        <v>73.973684210526315</v>
      </c>
      <c r="AL33" s="353">
        <v>6805.5789473684208</v>
      </c>
    </row>
    <row r="34" spans="1:38" ht="15" thickBot="1">
      <c r="A34" s="153" t="s">
        <v>115</v>
      </c>
      <c r="B34" s="144" t="s">
        <v>65</v>
      </c>
      <c r="C34" s="370" t="s">
        <v>446</v>
      </c>
      <c r="D34" s="144" t="s">
        <v>58</v>
      </c>
      <c r="E34" s="370" t="s">
        <v>27</v>
      </c>
      <c r="F34" s="178">
        <v>0.63000000000000111</v>
      </c>
      <c r="G34" s="369">
        <v>104.33333333333333</v>
      </c>
      <c r="H34" s="212">
        <v>9225.5600000000231</v>
      </c>
      <c r="I34" s="369">
        <v>0</v>
      </c>
      <c r="J34" s="184">
        <v>0</v>
      </c>
      <c r="K34" s="212">
        <f t="shared" si="1"/>
        <v>0</v>
      </c>
      <c r="L34" s="194">
        <f t="shared" si="2"/>
        <v>88.423897763578495</v>
      </c>
      <c r="M34" s="370">
        <v>12</v>
      </c>
      <c r="N34" s="193">
        <f t="shared" si="3"/>
        <v>5.7302222289327583E-3</v>
      </c>
      <c r="O34" s="183">
        <f>SUM($N$5:N34)</f>
        <v>0.95047390150578714</v>
      </c>
      <c r="P34" s="370" t="str">
        <f t="shared" si="4"/>
        <v>C</v>
      </c>
      <c r="Q34" s="184">
        <f t="shared" si="5"/>
        <v>4.7424242424242422</v>
      </c>
      <c r="R34" s="184">
        <f t="shared" si="6"/>
        <v>2.8636363636363685E-2</v>
      </c>
      <c r="S34" s="194">
        <f t="shared" si="7"/>
        <v>419.34363636363742</v>
      </c>
      <c r="T34" s="370">
        <f t="shared" si="8"/>
        <v>30</v>
      </c>
      <c r="U34" s="370">
        <v>3</v>
      </c>
      <c r="V34" s="370">
        <f t="shared" si="9"/>
        <v>33</v>
      </c>
      <c r="W34" s="184">
        <f t="shared" si="10"/>
        <v>156.5</v>
      </c>
      <c r="X34" s="184">
        <f t="shared" si="11"/>
        <v>156.5</v>
      </c>
      <c r="Y34" s="184">
        <f t="shared" si="12"/>
        <v>0.94500000000000173</v>
      </c>
      <c r="Z34" s="193">
        <f t="shared" si="13"/>
        <v>0</v>
      </c>
      <c r="AA34" s="354" t="str">
        <f t="shared" si="14"/>
        <v>VERY LOW-ORDER URGENTLY</v>
      </c>
      <c r="AB34" s="371">
        <f t="shared" si="15"/>
        <v>13838.340000000035</v>
      </c>
      <c r="AF34"/>
      <c r="AG34" s="341" t="s">
        <v>70</v>
      </c>
      <c r="AH34" s="341" t="s">
        <v>533</v>
      </c>
      <c r="AI34" s="205">
        <v>0.25500000000000017</v>
      </c>
      <c r="AJ34" s="82">
        <v>84.999999999999986</v>
      </c>
      <c r="AK34" s="84">
        <v>67.519685039370074</v>
      </c>
      <c r="AL34" s="353">
        <v>5739.1732283464553</v>
      </c>
    </row>
    <row r="35" spans="1:38" ht="15" thickBot="1">
      <c r="A35" s="153" t="s">
        <v>115</v>
      </c>
      <c r="B35" s="144" t="s">
        <v>62</v>
      </c>
      <c r="C35" s="370" t="s">
        <v>428</v>
      </c>
      <c r="D35" s="144" t="s">
        <v>29</v>
      </c>
      <c r="E35" s="370" t="s">
        <v>63</v>
      </c>
      <c r="F35" s="178">
        <v>0.60749999999999993</v>
      </c>
      <c r="G35" s="369">
        <v>27</v>
      </c>
      <c r="H35" s="212">
        <v>9402.3333333333321</v>
      </c>
      <c r="I35" s="369">
        <v>365</v>
      </c>
      <c r="J35" s="184">
        <v>8.2125000000000004</v>
      </c>
      <c r="K35" s="212">
        <f t="shared" si="1"/>
        <v>127105.6172839506</v>
      </c>
      <c r="L35" s="194">
        <f t="shared" si="2"/>
        <v>348.23456790123453</v>
      </c>
      <c r="M35" s="370">
        <v>5</v>
      </c>
      <c r="N35" s="193">
        <f t="shared" si="3"/>
        <v>5.5255714350422921E-3</v>
      </c>
      <c r="O35" s="183">
        <f>SUM($N$5:N35)</f>
        <v>0.95599947294082943</v>
      </c>
      <c r="P35" s="370" t="str">
        <f t="shared" si="4"/>
        <v>C</v>
      </c>
      <c r="Q35" s="184">
        <f t="shared" si="5"/>
        <v>1.2272727272727273</v>
      </c>
      <c r="R35" s="184">
        <f t="shared" si="6"/>
        <v>2.7613636363636361E-2</v>
      </c>
      <c r="S35" s="194">
        <f t="shared" si="7"/>
        <v>427.37878787878782</v>
      </c>
      <c r="T35" s="370">
        <f t="shared" si="8"/>
        <v>30</v>
      </c>
      <c r="U35" s="370">
        <v>3</v>
      </c>
      <c r="V35" s="370">
        <f t="shared" si="9"/>
        <v>33</v>
      </c>
      <c r="W35" s="184">
        <f t="shared" si="10"/>
        <v>40.5</v>
      </c>
      <c r="X35" s="184">
        <f t="shared" si="11"/>
        <v>0</v>
      </c>
      <c r="Y35" s="184">
        <f t="shared" si="12"/>
        <v>0</v>
      </c>
      <c r="Z35" s="193">
        <f t="shared" si="13"/>
        <v>9.0123456790123448</v>
      </c>
      <c r="AA35" s="354" t="str">
        <f t="shared" si="14"/>
        <v>VERY HIGH-DON’T ORDER</v>
      </c>
      <c r="AB35" s="371">
        <f t="shared" si="15"/>
        <v>0</v>
      </c>
      <c r="AF35"/>
      <c r="AG35" s="341" t="s">
        <v>60</v>
      </c>
      <c r="AH35" s="341" t="s">
        <v>399</v>
      </c>
      <c r="AI35" s="205">
        <v>0.68750000000000044</v>
      </c>
      <c r="AJ35" s="82">
        <v>137.5</v>
      </c>
      <c r="AK35" s="84">
        <v>74.900990099009903</v>
      </c>
      <c r="AL35" s="353">
        <v>10298.886138613861</v>
      </c>
    </row>
    <row r="36" spans="1:38" ht="15" thickBot="1">
      <c r="A36" s="153" t="s">
        <v>115</v>
      </c>
      <c r="B36" s="144" t="s">
        <v>41</v>
      </c>
      <c r="C36" s="370" t="s">
        <v>400</v>
      </c>
      <c r="D36" s="144" t="s">
        <v>29</v>
      </c>
      <c r="E36" s="370" t="s">
        <v>42</v>
      </c>
      <c r="F36" s="178">
        <v>0.56249999999999978</v>
      </c>
      <c r="G36" s="369">
        <v>25</v>
      </c>
      <c r="H36" s="212">
        <v>7460</v>
      </c>
      <c r="I36" s="369">
        <v>0</v>
      </c>
      <c r="J36" s="184">
        <v>0</v>
      </c>
      <c r="K36" s="212">
        <f t="shared" si="1"/>
        <v>0</v>
      </c>
      <c r="L36" s="194">
        <f t="shared" si="2"/>
        <v>298.39999999999998</v>
      </c>
      <c r="M36" s="370">
        <v>20</v>
      </c>
      <c r="N36" s="193">
        <f t="shared" si="3"/>
        <v>5.1162698472613805E-3</v>
      </c>
      <c r="O36" s="183">
        <f>SUM($N$5:N36)</f>
        <v>0.96111574278809087</v>
      </c>
      <c r="P36" s="370" t="str">
        <f t="shared" si="4"/>
        <v>C</v>
      </c>
      <c r="Q36" s="184">
        <f t="shared" si="5"/>
        <v>1.1363636363636365</v>
      </c>
      <c r="R36" s="184">
        <f t="shared" si="6"/>
        <v>2.5568181818181809E-2</v>
      </c>
      <c r="S36" s="194">
        <f t="shared" si="7"/>
        <v>339.09090909090907</v>
      </c>
      <c r="T36" s="370">
        <f t="shared" si="8"/>
        <v>30</v>
      </c>
      <c r="U36" s="370">
        <v>3</v>
      </c>
      <c r="V36" s="370">
        <f t="shared" si="9"/>
        <v>33</v>
      </c>
      <c r="W36" s="184">
        <f t="shared" si="10"/>
        <v>37.5</v>
      </c>
      <c r="X36" s="184">
        <f t="shared" si="11"/>
        <v>37.5</v>
      </c>
      <c r="Y36" s="184">
        <f t="shared" si="12"/>
        <v>0.84374999999999967</v>
      </c>
      <c r="Z36" s="193">
        <f t="shared" si="13"/>
        <v>0</v>
      </c>
      <c r="AA36" s="354" t="str">
        <f t="shared" si="14"/>
        <v>VERY LOW-ORDER URGENTLY</v>
      </c>
      <c r="AB36" s="371">
        <f t="shared" si="15"/>
        <v>11190</v>
      </c>
      <c r="AF36"/>
      <c r="AG36" s="341" t="s">
        <v>57</v>
      </c>
      <c r="AH36" s="341" t="s">
        <v>438</v>
      </c>
      <c r="AI36" s="205">
        <v>0.67574999999999907</v>
      </c>
      <c r="AJ36" s="82">
        <v>65.500000000000014</v>
      </c>
      <c r="AK36" s="84">
        <v>157.09160305343511</v>
      </c>
      <c r="AL36" s="353">
        <v>10289.500000000002</v>
      </c>
    </row>
    <row r="37" spans="1:38" ht="15" thickBot="1">
      <c r="A37" s="153" t="s">
        <v>115</v>
      </c>
      <c r="B37" s="144" t="s">
        <v>60</v>
      </c>
      <c r="C37" s="370" t="s">
        <v>399</v>
      </c>
      <c r="D37" s="144" t="s">
        <v>58</v>
      </c>
      <c r="E37" s="370" t="s">
        <v>27</v>
      </c>
      <c r="F37" s="178">
        <v>0.50500000000000034</v>
      </c>
      <c r="G37" s="369">
        <v>101</v>
      </c>
      <c r="H37" s="212">
        <v>7565</v>
      </c>
      <c r="I37" s="369">
        <v>14</v>
      </c>
      <c r="J37" s="184">
        <v>7.0000000000000007E-2</v>
      </c>
      <c r="K37" s="212">
        <f t="shared" si="1"/>
        <v>1048.6138613861385</v>
      </c>
      <c r="L37" s="194">
        <f t="shared" si="2"/>
        <v>74.900990099009903</v>
      </c>
      <c r="M37" s="370">
        <v>20</v>
      </c>
      <c r="N37" s="193">
        <f t="shared" si="3"/>
        <v>4.5932733739857774E-3</v>
      </c>
      <c r="O37" s="183">
        <f>SUM($N$5:N37)</f>
        <v>0.96570901616207661</v>
      </c>
      <c r="P37" s="370" t="str">
        <f t="shared" si="4"/>
        <v>C</v>
      </c>
      <c r="Q37" s="184">
        <f t="shared" si="5"/>
        <v>4.5909090909090908</v>
      </c>
      <c r="R37" s="184">
        <f t="shared" si="6"/>
        <v>2.2954545454545471E-2</v>
      </c>
      <c r="S37" s="194">
        <f t="shared" si="7"/>
        <v>343.86363636363637</v>
      </c>
      <c r="T37" s="370">
        <f t="shared" si="8"/>
        <v>30</v>
      </c>
      <c r="U37" s="370">
        <v>3</v>
      </c>
      <c r="V37" s="370">
        <f t="shared" si="9"/>
        <v>33</v>
      </c>
      <c r="W37" s="184">
        <f t="shared" si="10"/>
        <v>151.5</v>
      </c>
      <c r="X37" s="184">
        <f t="shared" si="11"/>
        <v>137.5</v>
      </c>
      <c r="Y37" s="184">
        <f t="shared" si="12"/>
        <v>0.68750000000000044</v>
      </c>
      <c r="Z37" s="193">
        <f t="shared" si="13"/>
        <v>9.2409240924092403E-2</v>
      </c>
      <c r="AA37" s="354" t="str">
        <f t="shared" si="14"/>
        <v>VERY LOW-ORDER URGENTLY</v>
      </c>
      <c r="AB37" s="371">
        <f t="shared" si="15"/>
        <v>10298.886138613861</v>
      </c>
      <c r="AF37"/>
      <c r="AG37" s="341" t="s">
        <v>65</v>
      </c>
      <c r="AH37" s="341" t="s">
        <v>446</v>
      </c>
      <c r="AI37" s="205">
        <v>0.94500000000000173</v>
      </c>
      <c r="AJ37" s="82">
        <v>156.5</v>
      </c>
      <c r="AK37" s="84">
        <v>88.423897763578495</v>
      </c>
      <c r="AL37" s="353">
        <v>13838.340000000035</v>
      </c>
    </row>
    <row r="38" spans="1:38" ht="15" thickBot="1">
      <c r="A38" s="153" t="s">
        <v>115</v>
      </c>
      <c r="B38" s="144" t="s">
        <v>79</v>
      </c>
      <c r="C38" s="370" t="s">
        <v>378</v>
      </c>
      <c r="D38" s="144" t="s">
        <v>52</v>
      </c>
      <c r="E38" s="370" t="s">
        <v>24</v>
      </c>
      <c r="F38" s="178">
        <v>0.49193999999999743</v>
      </c>
      <c r="G38" s="369">
        <v>23</v>
      </c>
      <c r="H38" s="212">
        <v>12905.833333333334</v>
      </c>
      <c r="I38" s="369">
        <v>0</v>
      </c>
      <c r="J38" s="184">
        <v>1.6200000000000001E-3</v>
      </c>
      <c r="K38" s="212">
        <f t="shared" si="1"/>
        <v>0</v>
      </c>
      <c r="L38" s="194">
        <f t="shared" si="2"/>
        <v>561.12318840579712</v>
      </c>
      <c r="M38" s="370">
        <v>20</v>
      </c>
      <c r="N38" s="193">
        <f t="shared" si="3"/>
        <v>4.4744849576208914E-3</v>
      </c>
      <c r="O38" s="183">
        <f>SUM($N$5:N38)</f>
        <v>0.97018350111969753</v>
      </c>
      <c r="P38" s="370" t="str">
        <f t="shared" si="4"/>
        <v>C</v>
      </c>
      <c r="Q38" s="184">
        <f t="shared" si="5"/>
        <v>1.0454545454545454</v>
      </c>
      <c r="R38" s="184">
        <f t="shared" si="6"/>
        <v>2.2360909090908973E-2</v>
      </c>
      <c r="S38" s="194">
        <f t="shared" si="7"/>
        <v>586.62878787878788</v>
      </c>
      <c r="T38" s="370">
        <f t="shared" si="8"/>
        <v>30</v>
      </c>
      <c r="U38" s="370">
        <v>3</v>
      </c>
      <c r="V38" s="370">
        <f t="shared" si="9"/>
        <v>33</v>
      </c>
      <c r="W38" s="184">
        <f t="shared" si="10"/>
        <v>34.5</v>
      </c>
      <c r="X38" s="184">
        <f t="shared" si="11"/>
        <v>34.5</v>
      </c>
      <c r="Y38" s="184">
        <f t="shared" si="12"/>
        <v>0.73790999999999618</v>
      </c>
      <c r="Z38" s="193">
        <f t="shared" si="13"/>
        <v>0</v>
      </c>
      <c r="AA38" s="354" t="str">
        <f t="shared" si="14"/>
        <v>VERY LOW-ORDER URGENTLY</v>
      </c>
      <c r="AB38" s="371">
        <f t="shared" si="15"/>
        <v>19358.75</v>
      </c>
      <c r="AF38"/>
      <c r="AG38" s="341" t="s">
        <v>64</v>
      </c>
      <c r="AH38" s="341" t="s">
        <v>434</v>
      </c>
      <c r="AI38" s="205">
        <v>1.3668294797687868</v>
      </c>
      <c r="AJ38" s="82">
        <v>153.00000000000003</v>
      </c>
      <c r="AK38" s="84">
        <v>144.45086705202311</v>
      </c>
      <c r="AL38" s="353">
        <v>22100.98265895954</v>
      </c>
    </row>
    <row r="39" spans="1:38" ht="15" thickBot="1">
      <c r="A39" s="153" t="s">
        <v>115</v>
      </c>
      <c r="B39" s="144" t="s">
        <v>57</v>
      </c>
      <c r="C39" s="370" t="s">
        <v>438</v>
      </c>
      <c r="D39" s="144" t="s">
        <v>58</v>
      </c>
      <c r="E39" s="370" t="s">
        <v>27</v>
      </c>
      <c r="F39" s="178">
        <v>0.45049999999999929</v>
      </c>
      <c r="G39" s="369">
        <v>43.666666666666671</v>
      </c>
      <c r="H39" s="212">
        <v>6859.666666666667</v>
      </c>
      <c r="I39" s="369">
        <v>0</v>
      </c>
      <c r="J39" s="184">
        <v>0</v>
      </c>
      <c r="K39" s="212">
        <f t="shared" si="1"/>
        <v>0</v>
      </c>
      <c r="L39" s="194">
        <f t="shared" si="2"/>
        <v>157.09160305343511</v>
      </c>
      <c r="M39" s="370">
        <v>36</v>
      </c>
      <c r="N39" s="193">
        <f t="shared" si="3"/>
        <v>4.0975636732288869E-3</v>
      </c>
      <c r="O39" s="183">
        <f>SUM($N$5:N39)</f>
        <v>0.97428106479292642</v>
      </c>
      <c r="P39" s="370" t="str">
        <f t="shared" si="4"/>
        <v>C</v>
      </c>
      <c r="Q39" s="184">
        <f t="shared" si="5"/>
        <v>1.9848484848484851</v>
      </c>
      <c r="R39" s="184">
        <f t="shared" si="6"/>
        <v>2.0477272727272695E-2</v>
      </c>
      <c r="S39" s="194">
        <f t="shared" si="7"/>
        <v>311.80303030303031</v>
      </c>
      <c r="T39" s="370">
        <f t="shared" si="8"/>
        <v>30</v>
      </c>
      <c r="U39" s="370">
        <v>3</v>
      </c>
      <c r="V39" s="370">
        <f t="shared" si="9"/>
        <v>33</v>
      </c>
      <c r="W39" s="184">
        <f t="shared" si="10"/>
        <v>65.500000000000014</v>
      </c>
      <c r="X39" s="184">
        <f t="shared" si="11"/>
        <v>65.500000000000014</v>
      </c>
      <c r="Y39" s="184">
        <f t="shared" si="12"/>
        <v>0.67574999999999907</v>
      </c>
      <c r="Z39" s="193">
        <f t="shared" si="13"/>
        <v>0</v>
      </c>
      <c r="AA39" s="354" t="str">
        <f t="shared" si="14"/>
        <v>VERY LOW-ORDER URGENTLY</v>
      </c>
      <c r="AB39" s="371">
        <f t="shared" si="15"/>
        <v>10289.500000000002</v>
      </c>
      <c r="AF39"/>
      <c r="AG39" s="341" t="s">
        <v>78</v>
      </c>
      <c r="AH39" s="341" t="s">
        <v>449</v>
      </c>
      <c r="AI39" s="205">
        <v>0.99917757009345864</v>
      </c>
      <c r="AJ39" s="82">
        <v>104</v>
      </c>
      <c r="AK39" s="84">
        <v>148.86448598130843</v>
      </c>
      <c r="AL39" s="353">
        <v>15481.906542056076</v>
      </c>
    </row>
    <row r="40" spans="1:38" ht="15" thickBot="1">
      <c r="A40" s="153" t="s">
        <v>115</v>
      </c>
      <c r="B40" s="144" t="s">
        <v>88</v>
      </c>
      <c r="C40" s="370" t="s">
        <v>382</v>
      </c>
      <c r="D40" s="144" t="s">
        <v>81</v>
      </c>
      <c r="E40" s="370" t="s">
        <v>30</v>
      </c>
      <c r="F40" s="178">
        <v>0.37500000000000011</v>
      </c>
      <c r="G40" s="369">
        <v>25</v>
      </c>
      <c r="H40" s="212">
        <v>6786.6666666666661</v>
      </c>
      <c r="I40" s="369">
        <v>0</v>
      </c>
      <c r="J40" s="184">
        <v>0</v>
      </c>
      <c r="K40" s="212">
        <f t="shared" si="1"/>
        <v>0</v>
      </c>
      <c r="L40" s="194">
        <f t="shared" si="2"/>
        <v>271.46666666666664</v>
      </c>
      <c r="M40" s="370">
        <v>12</v>
      </c>
      <c r="N40" s="193">
        <f t="shared" si="3"/>
        <v>3.4108465648409227E-3</v>
      </c>
      <c r="O40" s="183">
        <f>SUM($N$5:N40)</f>
        <v>0.97769191135776734</v>
      </c>
      <c r="P40" s="370" t="str">
        <f t="shared" si="4"/>
        <v>C</v>
      </c>
      <c r="Q40" s="184">
        <f t="shared" si="5"/>
        <v>1.1363636363636365</v>
      </c>
      <c r="R40" s="184">
        <f t="shared" si="6"/>
        <v>1.7045454545454551E-2</v>
      </c>
      <c r="S40" s="194">
        <f t="shared" si="7"/>
        <v>308.48484848484844</v>
      </c>
      <c r="T40" s="370">
        <f t="shared" si="8"/>
        <v>30</v>
      </c>
      <c r="U40" s="370">
        <v>3</v>
      </c>
      <c r="V40" s="370">
        <f t="shared" si="9"/>
        <v>33</v>
      </c>
      <c r="W40" s="184">
        <f t="shared" si="10"/>
        <v>37.5</v>
      </c>
      <c r="X40" s="184">
        <f t="shared" si="11"/>
        <v>37.5</v>
      </c>
      <c r="Y40" s="184">
        <f t="shared" si="12"/>
        <v>0.56250000000000022</v>
      </c>
      <c r="Z40" s="193">
        <f t="shared" si="13"/>
        <v>0</v>
      </c>
      <c r="AA40" s="354" t="str">
        <f t="shared" si="14"/>
        <v>VERY LOW-ORDER URGENTLY</v>
      </c>
      <c r="AB40" s="371">
        <f t="shared" si="15"/>
        <v>10179.999999999998</v>
      </c>
      <c r="AF40" s="341" t="s">
        <v>227</v>
      </c>
      <c r="AG40" s="341"/>
      <c r="AH40" s="341"/>
      <c r="AI40" s="205">
        <v>5.3432570498622454</v>
      </c>
      <c r="AJ40" s="82">
        <v>793.5</v>
      </c>
      <c r="AK40" s="84">
        <v>755.22521319925147</v>
      </c>
      <c r="AL40" s="353">
        <v>84554.367515344391</v>
      </c>
    </row>
    <row r="41" spans="1:38" ht="15" thickBot="1">
      <c r="A41" s="153" t="s">
        <v>115</v>
      </c>
      <c r="B41" s="144" t="s">
        <v>38</v>
      </c>
      <c r="C41" s="370" t="s">
        <v>440</v>
      </c>
      <c r="D41" s="144" t="s">
        <v>29</v>
      </c>
      <c r="E41" s="370" t="s">
        <v>34</v>
      </c>
      <c r="F41" s="178">
        <v>0.375</v>
      </c>
      <c r="G41" s="369">
        <v>16.666666666666668</v>
      </c>
      <c r="H41" s="212">
        <v>4000</v>
      </c>
      <c r="I41" s="369">
        <v>0</v>
      </c>
      <c r="J41" s="184">
        <v>0</v>
      </c>
      <c r="K41" s="212">
        <f t="shared" si="1"/>
        <v>0</v>
      </c>
      <c r="L41" s="194">
        <f t="shared" si="2"/>
        <v>239.99999999999997</v>
      </c>
      <c r="M41" s="370">
        <v>1</v>
      </c>
      <c r="N41" s="193">
        <f t="shared" si="3"/>
        <v>3.4108465648409218E-3</v>
      </c>
      <c r="O41" s="183">
        <f>SUM($N$5:N41)</f>
        <v>0.98110275792260826</v>
      </c>
      <c r="P41" s="370" t="str">
        <f t="shared" si="4"/>
        <v>C</v>
      </c>
      <c r="Q41" s="184">
        <f t="shared" si="5"/>
        <v>0.75757575757575768</v>
      </c>
      <c r="R41" s="184">
        <f t="shared" si="6"/>
        <v>1.7045454545454544E-2</v>
      </c>
      <c r="S41" s="194">
        <f t="shared" si="7"/>
        <v>181.81818181818181</v>
      </c>
      <c r="T41" s="370">
        <f t="shared" si="8"/>
        <v>30</v>
      </c>
      <c r="U41" s="370">
        <v>3</v>
      </c>
      <c r="V41" s="370">
        <f t="shared" si="9"/>
        <v>33</v>
      </c>
      <c r="W41" s="184">
        <f t="shared" si="10"/>
        <v>25.000000000000004</v>
      </c>
      <c r="X41" s="184">
        <f t="shared" si="11"/>
        <v>25.000000000000004</v>
      </c>
      <c r="Y41" s="184">
        <f t="shared" si="12"/>
        <v>0.5625</v>
      </c>
      <c r="Z41" s="193">
        <f t="shared" si="13"/>
        <v>0</v>
      </c>
      <c r="AA41" s="354" t="str">
        <f t="shared" si="14"/>
        <v>VERY LOW-ORDER URGENTLY</v>
      </c>
      <c r="AB41" s="371">
        <f t="shared" si="15"/>
        <v>6000</v>
      </c>
      <c r="AF41" s="341" t="s">
        <v>29</v>
      </c>
      <c r="AG41" s="341" t="s">
        <v>49</v>
      </c>
      <c r="AH41" s="341" t="s">
        <v>447</v>
      </c>
      <c r="AI41" s="205">
        <v>1.7414999999999934</v>
      </c>
      <c r="AJ41" s="82">
        <v>3</v>
      </c>
      <c r="AK41" s="84">
        <v>6252.9666666666672</v>
      </c>
      <c r="AL41" s="353">
        <v>18758.900000000001</v>
      </c>
    </row>
    <row r="42" spans="1:38" ht="15" thickBot="1">
      <c r="A42" s="153" t="s">
        <v>115</v>
      </c>
      <c r="B42" s="144" t="s">
        <v>104</v>
      </c>
      <c r="C42" s="370" t="s">
        <v>422</v>
      </c>
      <c r="D42" s="144" t="s">
        <v>58</v>
      </c>
      <c r="E42" s="370" t="s">
        <v>27</v>
      </c>
      <c r="F42" s="178">
        <v>0.3419999999999993</v>
      </c>
      <c r="G42" s="369">
        <v>76</v>
      </c>
      <c r="H42" s="212">
        <v>5622</v>
      </c>
      <c r="I42" s="369">
        <v>22</v>
      </c>
      <c r="J42" s="184">
        <v>9.9000000000000005E-2</v>
      </c>
      <c r="K42" s="212">
        <f t="shared" si="1"/>
        <v>1627.421052631579</v>
      </c>
      <c r="L42" s="194">
        <f t="shared" si="2"/>
        <v>73.973684210526315</v>
      </c>
      <c r="M42" s="370">
        <v>26</v>
      </c>
      <c r="N42" s="193">
        <f t="shared" si="3"/>
        <v>3.1106920671349144E-3</v>
      </c>
      <c r="O42" s="183">
        <f>SUM($N$5:N42)</f>
        <v>0.98421344998974314</v>
      </c>
      <c r="P42" s="370" t="str">
        <f t="shared" si="4"/>
        <v>C</v>
      </c>
      <c r="Q42" s="184">
        <f t="shared" si="5"/>
        <v>3.4545454545454546</v>
      </c>
      <c r="R42" s="184">
        <f t="shared" si="6"/>
        <v>1.5545454545454513E-2</v>
      </c>
      <c r="S42" s="194">
        <f t="shared" si="7"/>
        <v>255.54545454545453</v>
      </c>
      <c r="T42" s="370">
        <f t="shared" si="8"/>
        <v>30</v>
      </c>
      <c r="U42" s="370">
        <v>3</v>
      </c>
      <c r="V42" s="370">
        <f t="shared" si="9"/>
        <v>33</v>
      </c>
      <c r="W42" s="184">
        <f t="shared" si="10"/>
        <v>114</v>
      </c>
      <c r="X42" s="184">
        <f t="shared" si="11"/>
        <v>92</v>
      </c>
      <c r="Y42" s="184">
        <f t="shared" si="12"/>
        <v>0.41399999999999915</v>
      </c>
      <c r="Z42" s="193">
        <f t="shared" si="13"/>
        <v>0.19298245614035087</v>
      </c>
      <c r="AA42" s="354" t="str">
        <f t="shared" si="14"/>
        <v>VERY LOW-ORDER URGENTLY</v>
      </c>
      <c r="AB42" s="371">
        <f t="shared" si="15"/>
        <v>6805.5789473684208</v>
      </c>
      <c r="AF42"/>
      <c r="AG42" s="341" t="s">
        <v>306</v>
      </c>
      <c r="AH42" s="341" t="s">
        <v>464</v>
      </c>
      <c r="AI42" s="205">
        <v>0.42749999999999994</v>
      </c>
      <c r="AJ42" s="82">
        <v>18.999999999999996</v>
      </c>
      <c r="AK42" s="84">
        <v>106.00000000000001</v>
      </c>
      <c r="AL42" s="353">
        <v>2014</v>
      </c>
    </row>
    <row r="43" spans="1:38" ht="15" thickBot="1">
      <c r="A43" s="153" t="s">
        <v>115</v>
      </c>
      <c r="B43" s="56" t="s">
        <v>293</v>
      </c>
      <c r="C43" s="51" t="s">
        <v>455</v>
      </c>
      <c r="D43" s="56" t="s">
        <v>29</v>
      </c>
      <c r="E43" s="51" t="s">
        <v>48</v>
      </c>
      <c r="F43" s="152">
        <v>0.30000000000000004</v>
      </c>
      <c r="G43" s="346">
        <v>13.333333333333334</v>
      </c>
      <c r="H43" s="345">
        <v>2279.2000000000003</v>
      </c>
      <c r="I43" s="369">
        <v>0</v>
      </c>
      <c r="J43" s="184">
        <v>0</v>
      </c>
      <c r="K43" s="51">
        <f t="shared" ref="K43:K50" si="16">L43*I43</f>
        <v>0</v>
      </c>
      <c r="L43" s="42">
        <f t="shared" ref="L43:L50" si="17">H43/G43</f>
        <v>170.94000000000003</v>
      </c>
      <c r="M43" s="51">
        <v>30</v>
      </c>
      <c r="N43" s="12">
        <f t="shared" ref="N43:N50" si="18">F43/$F$1</f>
        <v>2.7286772518727376E-3</v>
      </c>
      <c r="O43" s="54">
        <f>SUM($N$5:N43)</f>
        <v>0.9869421272416159</v>
      </c>
      <c r="P43" s="51" t="str">
        <f t="shared" ref="P43:P50" si="19">IF(O43&lt;=50%,"A",IF(O43&lt;=80%,"B",IF(O43&lt;=100%,"C","")))</f>
        <v>C</v>
      </c>
      <c r="Q43" s="55">
        <f t="shared" ref="Q43:Q50" si="20">G43/22</f>
        <v>0.60606060606060608</v>
      </c>
      <c r="R43" s="152">
        <f t="shared" ref="R43:R50" si="21">F43/22</f>
        <v>1.3636363636363639E-2</v>
      </c>
      <c r="S43" s="42">
        <f t="shared" ref="S43:S50" si="22">H43/22</f>
        <v>103.60000000000001</v>
      </c>
      <c r="T43" s="51">
        <f t="shared" ref="T43:T50" si="23">IF(P43="A",7,IF(P43="B",14,IF(P43="C",30,"")))</f>
        <v>30</v>
      </c>
      <c r="U43" s="51">
        <v>3</v>
      </c>
      <c r="V43" s="51">
        <f t="shared" ref="V43:V50" si="24">T43+U43</f>
        <v>33</v>
      </c>
      <c r="W43" s="55">
        <f t="shared" ref="W43:W50" si="25">Q43*V43</f>
        <v>20</v>
      </c>
      <c r="X43" s="42">
        <f t="shared" ref="X43:X50" si="26">IF(W43-I43&lt;=0,0,W43-I43)</f>
        <v>20</v>
      </c>
      <c r="Y43" s="152">
        <f t="shared" ref="Y43:Y50" si="27">X43/(G43/F43)</f>
        <v>0.45</v>
      </c>
      <c r="Z43" s="12">
        <f t="shared" ref="Z43:Z50" si="28">I43/W43</f>
        <v>0</v>
      </c>
      <c r="AA43" s="87" t="str">
        <f t="shared" ref="AA43:AA50" si="29">IF(AND(Z43&gt;=100%,Z43&lt;200%),"HIGH-DON’T ORDER",IF(Z43&gt;=200%,"VERY HIGH-DON’T ORDER",IF(AND(Z43&gt;=80%,Z43&lt;=100),"LOW MAY- ORDER","VERY LOW-ORDER URGENTLY")))</f>
        <v>VERY LOW-ORDER URGENTLY</v>
      </c>
      <c r="AB43" s="14">
        <f t="shared" ref="AB43:AB50" si="30">X43*L43</f>
        <v>3418.8000000000006</v>
      </c>
      <c r="AF43"/>
      <c r="AG43" s="341" t="s">
        <v>38</v>
      </c>
      <c r="AH43" s="341" t="s">
        <v>440</v>
      </c>
      <c r="AI43" s="205">
        <v>0.5625</v>
      </c>
      <c r="AJ43" s="82">
        <v>25.000000000000004</v>
      </c>
      <c r="AK43" s="84">
        <v>239.99999999999997</v>
      </c>
      <c r="AL43" s="353">
        <v>6000</v>
      </c>
    </row>
    <row r="44" spans="1:38" ht="15" thickBot="1">
      <c r="A44" s="153" t="s">
        <v>115</v>
      </c>
      <c r="B44" s="56" t="s">
        <v>306</v>
      </c>
      <c r="C44" s="51" t="s">
        <v>464</v>
      </c>
      <c r="D44" s="56" t="s">
        <v>29</v>
      </c>
      <c r="E44" s="51" t="s">
        <v>34</v>
      </c>
      <c r="F44" s="152">
        <v>0.28499999999999998</v>
      </c>
      <c r="G44" s="346">
        <v>12.666666666666666</v>
      </c>
      <c r="H44" s="345">
        <v>1342.6666666666667</v>
      </c>
      <c r="I44" s="369">
        <v>0</v>
      </c>
      <c r="J44" s="184">
        <v>0</v>
      </c>
      <c r="K44" s="51">
        <f t="shared" si="16"/>
        <v>0</v>
      </c>
      <c r="L44" s="42">
        <f t="shared" si="17"/>
        <v>106.00000000000001</v>
      </c>
      <c r="M44" s="51">
        <v>40</v>
      </c>
      <c r="N44" s="12">
        <f t="shared" si="18"/>
        <v>2.5922433892791E-3</v>
      </c>
      <c r="O44" s="54">
        <f>SUM($N$5:N44)</f>
        <v>0.989534370630895</v>
      </c>
      <c r="P44" s="51" t="str">
        <f t="shared" si="19"/>
        <v>C</v>
      </c>
      <c r="Q44" s="55">
        <f t="shared" si="20"/>
        <v>0.57575757575757569</v>
      </c>
      <c r="R44" s="152">
        <f t="shared" si="21"/>
        <v>1.2954545454545453E-2</v>
      </c>
      <c r="S44" s="42">
        <f t="shared" si="22"/>
        <v>61.030303030303031</v>
      </c>
      <c r="T44" s="51">
        <f t="shared" si="23"/>
        <v>30</v>
      </c>
      <c r="U44" s="51">
        <v>3</v>
      </c>
      <c r="V44" s="51">
        <f t="shared" si="24"/>
        <v>33</v>
      </c>
      <c r="W44" s="55">
        <f t="shared" si="25"/>
        <v>18.999999999999996</v>
      </c>
      <c r="X44" s="42">
        <f t="shared" si="26"/>
        <v>18.999999999999996</v>
      </c>
      <c r="Y44" s="152">
        <f t="shared" si="27"/>
        <v>0.42749999999999994</v>
      </c>
      <c r="Z44" s="12">
        <f t="shared" si="28"/>
        <v>0</v>
      </c>
      <c r="AA44" s="87" t="str">
        <f t="shared" si="29"/>
        <v>VERY LOW-ORDER URGENTLY</v>
      </c>
      <c r="AB44" s="14">
        <f t="shared" si="30"/>
        <v>2014</v>
      </c>
      <c r="AF44"/>
      <c r="AG44" s="341" t="s">
        <v>45</v>
      </c>
      <c r="AH44" s="341" t="s">
        <v>408</v>
      </c>
      <c r="AI44" s="205">
        <v>1.7351207386363696</v>
      </c>
      <c r="AJ44" s="82">
        <v>13.484848484848488</v>
      </c>
      <c r="AK44" s="84">
        <v>1433.3562499999941</v>
      </c>
      <c r="AL44" s="353">
        <v>19328.591856060531</v>
      </c>
    </row>
    <row r="45" spans="1:38" ht="15" thickBot="1">
      <c r="A45" s="153" t="s">
        <v>115</v>
      </c>
      <c r="B45" s="56" t="s">
        <v>541</v>
      </c>
      <c r="C45" s="51" t="s">
        <v>542</v>
      </c>
      <c r="D45" s="56" t="s">
        <v>26</v>
      </c>
      <c r="E45" s="51" t="s">
        <v>37</v>
      </c>
      <c r="F45" s="152">
        <v>0.27983999999999926</v>
      </c>
      <c r="G45" s="346">
        <v>53</v>
      </c>
      <c r="H45" s="345">
        <v>4770</v>
      </c>
      <c r="I45" s="369">
        <v>0</v>
      </c>
      <c r="J45" s="184">
        <v>0</v>
      </c>
      <c r="K45" s="51">
        <f t="shared" si="16"/>
        <v>0</v>
      </c>
      <c r="L45" s="42">
        <f t="shared" si="17"/>
        <v>90</v>
      </c>
      <c r="M45" s="51">
        <v>36</v>
      </c>
      <c r="N45" s="12">
        <f t="shared" si="18"/>
        <v>2.5453101405468826E-3</v>
      </c>
      <c r="O45" s="54">
        <f>SUM($N$5:N45)</f>
        <v>0.99207968077144193</v>
      </c>
      <c r="P45" s="51" t="str">
        <f t="shared" si="19"/>
        <v>C</v>
      </c>
      <c r="Q45" s="55">
        <f t="shared" si="20"/>
        <v>2.4090909090909092</v>
      </c>
      <c r="R45" s="152">
        <f t="shared" si="21"/>
        <v>1.2719999999999966E-2</v>
      </c>
      <c r="S45" s="42">
        <f t="shared" si="22"/>
        <v>216.81818181818181</v>
      </c>
      <c r="T45" s="51">
        <f t="shared" si="23"/>
        <v>30</v>
      </c>
      <c r="U45" s="51">
        <v>3</v>
      </c>
      <c r="V45" s="51">
        <f t="shared" si="24"/>
        <v>33</v>
      </c>
      <c r="W45" s="55">
        <f t="shared" si="25"/>
        <v>79.5</v>
      </c>
      <c r="X45" s="42">
        <f t="shared" si="26"/>
        <v>79.5</v>
      </c>
      <c r="Y45" s="152">
        <f t="shared" si="27"/>
        <v>0.41975999999999891</v>
      </c>
      <c r="Z45" s="12">
        <f t="shared" si="28"/>
        <v>0</v>
      </c>
      <c r="AA45" s="87" t="str">
        <f t="shared" si="29"/>
        <v>VERY LOW-ORDER URGENTLY</v>
      </c>
      <c r="AB45" s="14">
        <f t="shared" si="30"/>
        <v>7155</v>
      </c>
      <c r="AF45"/>
      <c r="AG45" s="341" t="s">
        <v>71</v>
      </c>
      <c r="AH45" s="341" t="s">
        <v>372</v>
      </c>
      <c r="AI45" s="205">
        <v>2.3197499999999884</v>
      </c>
      <c r="AJ45" s="82">
        <v>20.5</v>
      </c>
      <c r="AK45" s="84">
        <v>1461.3658536585367</v>
      </c>
      <c r="AL45" s="353">
        <v>29958.000000000004</v>
      </c>
    </row>
    <row r="46" spans="1:38" ht="15" thickBot="1">
      <c r="A46" s="153" t="s">
        <v>115</v>
      </c>
      <c r="B46" s="56" t="s">
        <v>70</v>
      </c>
      <c r="C46" s="51" t="s">
        <v>533</v>
      </c>
      <c r="D46" s="56" t="s">
        <v>58</v>
      </c>
      <c r="E46" s="51" t="s">
        <v>27</v>
      </c>
      <c r="F46" s="152">
        <v>0.25400000000000017</v>
      </c>
      <c r="G46" s="346">
        <v>84.666666666666657</v>
      </c>
      <c r="H46" s="345">
        <v>5716.6666666666661</v>
      </c>
      <c r="I46" s="369">
        <v>42</v>
      </c>
      <c r="J46" s="184">
        <v>0.126</v>
      </c>
      <c r="K46" s="51">
        <f t="shared" si="16"/>
        <v>2835.8267716535429</v>
      </c>
      <c r="L46" s="42">
        <f t="shared" si="17"/>
        <v>67.519685039370074</v>
      </c>
      <c r="M46" s="51">
        <v>1</v>
      </c>
      <c r="N46" s="12">
        <f t="shared" si="18"/>
        <v>2.3102800732522524E-3</v>
      </c>
      <c r="O46" s="54">
        <f>SUM($N$5:N46)</f>
        <v>0.99438996084469422</v>
      </c>
      <c r="P46" s="51" t="str">
        <f t="shared" si="19"/>
        <v>C</v>
      </c>
      <c r="Q46" s="55">
        <f t="shared" si="20"/>
        <v>3.8484848484848482</v>
      </c>
      <c r="R46" s="152">
        <f t="shared" si="21"/>
        <v>1.1545454545454553E-2</v>
      </c>
      <c r="S46" s="42">
        <f t="shared" si="22"/>
        <v>259.84848484848482</v>
      </c>
      <c r="T46" s="51">
        <f t="shared" si="23"/>
        <v>30</v>
      </c>
      <c r="U46" s="51">
        <v>3</v>
      </c>
      <c r="V46" s="51">
        <f t="shared" si="24"/>
        <v>33</v>
      </c>
      <c r="W46" s="55">
        <f t="shared" si="25"/>
        <v>126.99999999999999</v>
      </c>
      <c r="X46" s="42">
        <f t="shared" si="26"/>
        <v>84.999999999999986</v>
      </c>
      <c r="Y46" s="152">
        <f t="shared" si="27"/>
        <v>0.25500000000000017</v>
      </c>
      <c r="Z46" s="12">
        <f t="shared" si="28"/>
        <v>0.33070866141732286</v>
      </c>
      <c r="AA46" s="87" t="str">
        <f t="shared" si="29"/>
        <v>VERY LOW-ORDER URGENTLY</v>
      </c>
      <c r="AB46" s="14">
        <f t="shared" si="30"/>
        <v>5739.1732283464553</v>
      </c>
      <c r="AF46"/>
      <c r="AG46" s="341" t="s">
        <v>50</v>
      </c>
      <c r="AH46" s="341" t="s">
        <v>395</v>
      </c>
      <c r="AI46" s="205">
        <v>3.0510000000000095</v>
      </c>
      <c r="AJ46" s="82">
        <v>35.500000000000007</v>
      </c>
      <c r="AK46" s="84">
        <v>833.45070422535207</v>
      </c>
      <c r="AL46" s="353">
        <v>29587.500000000004</v>
      </c>
    </row>
    <row r="47" spans="1:38" ht="15" thickBot="1">
      <c r="A47" s="153" t="s">
        <v>115</v>
      </c>
      <c r="B47" s="56" t="s">
        <v>55</v>
      </c>
      <c r="C47" s="51" t="s">
        <v>373</v>
      </c>
      <c r="D47" s="56" t="s">
        <v>23</v>
      </c>
      <c r="E47" s="51" t="s">
        <v>24</v>
      </c>
      <c r="F47" s="152">
        <v>0.22828666666666653</v>
      </c>
      <c r="G47" s="346">
        <v>20.333333333333332</v>
      </c>
      <c r="H47" s="345">
        <v>4827.7133333333322</v>
      </c>
      <c r="I47" s="369">
        <v>0</v>
      </c>
      <c r="J47" s="184">
        <v>0</v>
      </c>
      <c r="K47" s="51">
        <f t="shared" si="16"/>
        <v>0</v>
      </c>
      <c r="L47" s="42">
        <f t="shared" si="17"/>
        <v>237.4285245901639</v>
      </c>
      <c r="M47" s="51">
        <v>40</v>
      </c>
      <c r="N47" s="12">
        <f t="shared" si="18"/>
        <v>2.076402114130624E-3</v>
      </c>
      <c r="O47" s="54">
        <f>SUM($N$5:N47)</f>
        <v>0.99646636295882485</v>
      </c>
      <c r="P47" s="51" t="str">
        <f t="shared" si="19"/>
        <v>C</v>
      </c>
      <c r="Q47" s="55">
        <f t="shared" si="20"/>
        <v>0.9242424242424242</v>
      </c>
      <c r="R47" s="152">
        <f t="shared" si="21"/>
        <v>1.0376666666666661E-2</v>
      </c>
      <c r="S47" s="42">
        <f t="shared" si="22"/>
        <v>219.44151515151509</v>
      </c>
      <c r="T47" s="51">
        <f t="shared" si="23"/>
        <v>30</v>
      </c>
      <c r="U47" s="51">
        <v>3</v>
      </c>
      <c r="V47" s="51">
        <f t="shared" si="24"/>
        <v>33</v>
      </c>
      <c r="W47" s="55">
        <f t="shared" si="25"/>
        <v>30.5</v>
      </c>
      <c r="X47" s="42">
        <f t="shared" si="26"/>
        <v>30.5</v>
      </c>
      <c r="Y47" s="152">
        <f t="shared" si="27"/>
        <v>0.34242999999999979</v>
      </c>
      <c r="Z47" s="12">
        <f t="shared" si="28"/>
        <v>0</v>
      </c>
      <c r="AA47" s="87" t="str">
        <f t="shared" si="29"/>
        <v>VERY LOW-ORDER URGENTLY</v>
      </c>
      <c r="AB47" s="14">
        <f t="shared" si="30"/>
        <v>7241.5699999999988</v>
      </c>
      <c r="AF47"/>
      <c r="AG47" s="341" t="s">
        <v>41</v>
      </c>
      <c r="AH47" s="341" t="s">
        <v>400</v>
      </c>
      <c r="AI47" s="205">
        <v>0.84374999999999967</v>
      </c>
      <c r="AJ47" s="82">
        <v>37.5</v>
      </c>
      <c r="AK47" s="84">
        <v>298.39999999999998</v>
      </c>
      <c r="AL47" s="353">
        <v>11190</v>
      </c>
    </row>
    <row r="48" spans="1:38" ht="15" thickBot="1">
      <c r="A48" s="153" t="s">
        <v>115</v>
      </c>
      <c r="B48" s="56" t="s">
        <v>76</v>
      </c>
      <c r="C48" s="51" t="s">
        <v>445</v>
      </c>
      <c r="D48" s="56" t="s">
        <v>26</v>
      </c>
      <c r="E48" s="51" t="s">
        <v>69</v>
      </c>
      <c r="F48" s="152">
        <v>0.16199999999999984</v>
      </c>
      <c r="G48" s="346">
        <v>42.666666666666664</v>
      </c>
      <c r="H48" s="345">
        <v>4313.1466666666665</v>
      </c>
      <c r="I48" s="369">
        <v>0</v>
      </c>
      <c r="J48" s="184">
        <v>0</v>
      </c>
      <c r="K48" s="51">
        <f t="shared" si="16"/>
        <v>0</v>
      </c>
      <c r="L48" s="42">
        <f t="shared" si="17"/>
        <v>101.089375</v>
      </c>
      <c r="M48" s="51">
        <v>20</v>
      </c>
      <c r="N48" s="12">
        <f t="shared" si="18"/>
        <v>1.4734857160112766E-3</v>
      </c>
      <c r="O48" s="54">
        <f>SUM($N$5:N48)</f>
        <v>0.99793984867483609</v>
      </c>
      <c r="P48" s="51" t="str">
        <f t="shared" si="19"/>
        <v>C</v>
      </c>
      <c r="Q48" s="55">
        <f t="shared" si="20"/>
        <v>1.9393939393939392</v>
      </c>
      <c r="R48" s="152">
        <f t="shared" si="21"/>
        <v>7.3636363636363561E-3</v>
      </c>
      <c r="S48" s="42">
        <f t="shared" si="22"/>
        <v>196.05212121212119</v>
      </c>
      <c r="T48" s="51">
        <f t="shared" si="23"/>
        <v>30</v>
      </c>
      <c r="U48" s="51">
        <v>3</v>
      </c>
      <c r="V48" s="51">
        <f t="shared" si="24"/>
        <v>33</v>
      </c>
      <c r="W48" s="55">
        <f t="shared" si="25"/>
        <v>63.999999999999993</v>
      </c>
      <c r="X48" s="42">
        <f t="shared" si="26"/>
        <v>63.999999999999993</v>
      </c>
      <c r="Y48" s="152">
        <f t="shared" si="27"/>
        <v>0.24299999999999977</v>
      </c>
      <c r="Z48" s="12">
        <f t="shared" si="28"/>
        <v>0</v>
      </c>
      <c r="AA48" s="87" t="str">
        <f t="shared" si="29"/>
        <v>VERY LOW-ORDER URGENTLY</v>
      </c>
      <c r="AB48" s="14">
        <f t="shared" si="30"/>
        <v>6469.7199999999993</v>
      </c>
      <c r="AF48"/>
      <c r="AG48" s="341" t="s">
        <v>293</v>
      </c>
      <c r="AH48" s="341" t="s">
        <v>455</v>
      </c>
      <c r="AI48" s="205">
        <v>0.45</v>
      </c>
      <c r="AJ48" s="82">
        <v>20</v>
      </c>
      <c r="AK48" s="84">
        <v>170.94000000000003</v>
      </c>
      <c r="AL48" s="353">
        <v>3418.8000000000006</v>
      </c>
    </row>
    <row r="49" spans="1:38" ht="15" thickBot="1">
      <c r="A49" s="153" t="s">
        <v>115</v>
      </c>
      <c r="B49" s="56" t="s">
        <v>171</v>
      </c>
      <c r="C49" s="51" t="s">
        <v>462</v>
      </c>
      <c r="D49" s="56" t="s">
        <v>29</v>
      </c>
      <c r="E49" s="51" t="s">
        <v>30</v>
      </c>
      <c r="F49" s="152">
        <v>0.13650000000000004</v>
      </c>
      <c r="G49" s="346">
        <v>6</v>
      </c>
      <c r="H49" s="345">
        <v>1419.6</v>
      </c>
      <c r="I49" s="369">
        <v>18</v>
      </c>
      <c r="J49" s="184">
        <v>0.40500000000000003</v>
      </c>
      <c r="K49" s="51">
        <f t="shared" si="16"/>
        <v>4258.8</v>
      </c>
      <c r="L49" s="42">
        <f t="shared" si="17"/>
        <v>236.6</v>
      </c>
      <c r="M49" s="51">
        <v>1</v>
      </c>
      <c r="N49" s="12">
        <f t="shared" si="18"/>
        <v>1.2415481496020958E-3</v>
      </c>
      <c r="O49" s="54">
        <f>SUM($N$5:N49)</f>
        <v>0.99918139682443818</v>
      </c>
      <c r="P49" s="51" t="str">
        <f t="shared" si="19"/>
        <v>C</v>
      </c>
      <c r="Q49" s="55">
        <f t="shared" si="20"/>
        <v>0.27272727272727271</v>
      </c>
      <c r="R49" s="152">
        <f t="shared" si="21"/>
        <v>6.2045454545454565E-3</v>
      </c>
      <c r="S49" s="42">
        <f t="shared" si="22"/>
        <v>64.527272727272717</v>
      </c>
      <c r="T49" s="51">
        <f t="shared" si="23"/>
        <v>30</v>
      </c>
      <c r="U49" s="51">
        <v>3</v>
      </c>
      <c r="V49" s="51">
        <f t="shared" si="24"/>
        <v>33</v>
      </c>
      <c r="W49" s="55">
        <f t="shared" si="25"/>
        <v>9</v>
      </c>
      <c r="X49" s="42">
        <f t="shared" si="26"/>
        <v>0</v>
      </c>
      <c r="Y49" s="152">
        <f t="shared" si="27"/>
        <v>0</v>
      </c>
      <c r="Z49" s="12">
        <f t="shared" si="28"/>
        <v>2</v>
      </c>
      <c r="AA49" s="87" t="str">
        <f t="shared" si="29"/>
        <v>VERY HIGH-DON’T ORDER</v>
      </c>
      <c r="AB49" s="14">
        <f t="shared" si="30"/>
        <v>0</v>
      </c>
      <c r="AF49" s="341" t="s">
        <v>225</v>
      </c>
      <c r="AG49" s="341"/>
      <c r="AH49" s="341"/>
      <c r="AI49" s="205">
        <v>11.13112073863636</v>
      </c>
      <c r="AJ49" s="82">
        <v>173.9848484848485</v>
      </c>
      <c r="AK49" s="84">
        <v>10796.47947455055</v>
      </c>
      <c r="AL49" s="353">
        <v>120255.79185606053</v>
      </c>
    </row>
    <row r="50" spans="1:38">
      <c r="A50" s="153" t="s">
        <v>115</v>
      </c>
      <c r="B50" s="56" t="s">
        <v>68</v>
      </c>
      <c r="C50" s="51" t="s">
        <v>437</v>
      </c>
      <c r="D50" s="56" t="s">
        <v>26</v>
      </c>
      <c r="E50" s="51" t="s">
        <v>69</v>
      </c>
      <c r="F50" s="152">
        <v>0.09</v>
      </c>
      <c r="G50" s="346">
        <v>24.333333333333332</v>
      </c>
      <c r="H50" s="345">
        <v>2313.3333333333335</v>
      </c>
      <c r="I50" s="369">
        <v>297</v>
      </c>
      <c r="J50" s="184">
        <v>1.0692000000000002</v>
      </c>
      <c r="K50" s="51">
        <f t="shared" si="16"/>
        <v>28235.342465753427</v>
      </c>
      <c r="L50" s="42">
        <f t="shared" si="17"/>
        <v>95.068493150684944</v>
      </c>
      <c r="M50" s="51">
        <v>20</v>
      </c>
      <c r="N50" s="12">
        <f t="shared" si="18"/>
        <v>8.1860317556182115E-4</v>
      </c>
      <c r="O50" s="54">
        <f>SUM($N$5:N50)</f>
        <v>1</v>
      </c>
      <c r="P50" s="51" t="str">
        <f t="shared" si="19"/>
        <v>C</v>
      </c>
      <c r="Q50" s="55">
        <f t="shared" si="20"/>
        <v>1.106060606060606</v>
      </c>
      <c r="R50" s="152">
        <f t="shared" si="21"/>
        <v>4.0909090909090904E-3</v>
      </c>
      <c r="S50" s="42">
        <f t="shared" si="22"/>
        <v>105.15151515151516</v>
      </c>
      <c r="T50" s="51">
        <f t="shared" si="23"/>
        <v>30</v>
      </c>
      <c r="U50" s="51">
        <v>3</v>
      </c>
      <c r="V50" s="51">
        <f t="shared" si="24"/>
        <v>33</v>
      </c>
      <c r="W50" s="55">
        <f t="shared" si="25"/>
        <v>36.5</v>
      </c>
      <c r="X50" s="42">
        <f t="shared" si="26"/>
        <v>0</v>
      </c>
      <c r="Y50" s="152">
        <f t="shared" si="27"/>
        <v>0</v>
      </c>
      <c r="Z50" s="12">
        <f t="shared" si="28"/>
        <v>8.1369863013698627</v>
      </c>
      <c r="AA50" s="453" t="str">
        <f t="shared" si="29"/>
        <v>VERY HIGH-DON’T ORDER</v>
      </c>
      <c r="AB50" s="14">
        <f t="shared" si="30"/>
        <v>0</v>
      </c>
      <c r="AF50" s="341" t="s">
        <v>26</v>
      </c>
      <c r="AG50" s="341" t="s">
        <v>46</v>
      </c>
      <c r="AH50" s="341" t="s">
        <v>398</v>
      </c>
      <c r="AI50" s="205">
        <v>2.0799999999999956</v>
      </c>
      <c r="AJ50" s="82">
        <v>143.5</v>
      </c>
      <c r="AK50" s="84">
        <v>242.60599303135899</v>
      </c>
      <c r="AL50" s="353">
        <v>34813.960000000014</v>
      </c>
    </row>
    <row r="51" spans="1:38">
      <c r="A51" s="351"/>
      <c r="B51" s="351"/>
      <c r="C51" s="349"/>
      <c r="D51" s="351"/>
      <c r="E51" s="349"/>
      <c r="F51" s="152"/>
      <c r="G51" s="346"/>
      <c r="H51" s="345"/>
      <c r="I51" s="346"/>
      <c r="J51" s="152"/>
      <c r="K51" s="349"/>
      <c r="L51" s="346"/>
      <c r="M51" s="349"/>
      <c r="N51" s="12"/>
      <c r="O51" s="350"/>
      <c r="P51" s="349"/>
      <c r="Q51" s="55"/>
      <c r="R51" s="152"/>
      <c r="S51" s="346"/>
      <c r="T51" s="349"/>
      <c r="U51" s="349"/>
      <c r="V51" s="349"/>
      <c r="W51" s="55"/>
      <c r="X51" s="346"/>
      <c r="Y51" s="152"/>
      <c r="Z51" s="12"/>
      <c r="AA51" s="60"/>
      <c r="AB51" s="253"/>
      <c r="AF51"/>
      <c r="AG51" s="341" t="s">
        <v>40</v>
      </c>
      <c r="AH51" s="341" t="s">
        <v>433</v>
      </c>
      <c r="AI51" s="205">
        <v>2.7018254545454603</v>
      </c>
      <c r="AJ51" s="82">
        <v>431.9545454545455</v>
      </c>
      <c r="AK51" s="84">
        <v>101.6828145497913</v>
      </c>
      <c r="AL51" s="353">
        <v>43922.35393939395</v>
      </c>
    </row>
    <row r="52" spans="1:38">
      <c r="A52" s="351"/>
      <c r="B52" s="351"/>
      <c r="C52" s="349"/>
      <c r="D52" s="351"/>
      <c r="E52" s="349"/>
      <c r="F52" s="152"/>
      <c r="G52" s="346"/>
      <c r="H52" s="345"/>
      <c r="I52" s="346"/>
      <c r="J52" s="152"/>
      <c r="K52" s="349"/>
      <c r="L52" s="346"/>
      <c r="M52" s="349"/>
      <c r="N52" s="12"/>
      <c r="O52" s="350"/>
      <c r="P52" s="349"/>
      <c r="Q52" s="55"/>
      <c r="R52" s="152"/>
      <c r="S52" s="346"/>
      <c r="T52" s="349"/>
      <c r="U52" s="349"/>
      <c r="V52" s="349"/>
      <c r="W52" s="55"/>
      <c r="X52" s="346"/>
      <c r="Y52" s="152"/>
      <c r="Z52" s="12"/>
      <c r="AA52" s="60"/>
      <c r="AB52" s="253"/>
      <c r="AF52"/>
      <c r="AG52" s="341" t="s">
        <v>25</v>
      </c>
      <c r="AH52" s="341" t="s">
        <v>383</v>
      </c>
      <c r="AI52" s="205">
        <v>3.4872727272727122</v>
      </c>
      <c r="AJ52" s="82">
        <v>724.69696969696986</v>
      </c>
      <c r="AK52" s="84">
        <v>80.97417520384694</v>
      </c>
      <c r="AL52" s="353">
        <v>58681.739393939395</v>
      </c>
    </row>
    <row r="53" spans="1:38">
      <c r="A53" s="351"/>
      <c r="B53" s="351"/>
      <c r="C53" s="349"/>
      <c r="D53" s="351"/>
      <c r="E53" s="349"/>
      <c r="F53" s="152"/>
      <c r="G53" s="346"/>
      <c r="H53" s="345"/>
      <c r="I53" s="346"/>
      <c r="J53" s="152"/>
      <c r="K53" s="349"/>
      <c r="L53" s="346"/>
      <c r="M53" s="349"/>
      <c r="N53" s="12"/>
      <c r="O53" s="350"/>
      <c r="P53" s="349"/>
      <c r="Q53" s="55"/>
      <c r="R53" s="152"/>
      <c r="S53" s="346"/>
      <c r="T53" s="349"/>
      <c r="U53" s="349"/>
      <c r="V53" s="349"/>
      <c r="W53" s="55"/>
      <c r="X53" s="346"/>
      <c r="Y53" s="152"/>
      <c r="Z53" s="12"/>
      <c r="AA53" s="60"/>
      <c r="AB53" s="253"/>
      <c r="AF53"/>
      <c r="AG53" s="341" t="s">
        <v>76</v>
      </c>
      <c r="AH53" s="341" t="s">
        <v>445</v>
      </c>
      <c r="AI53" s="205">
        <v>0.24299999999999977</v>
      </c>
      <c r="AJ53" s="82">
        <v>63.999999999999993</v>
      </c>
      <c r="AK53" s="84">
        <v>101.089375</v>
      </c>
      <c r="AL53" s="353">
        <v>6469.7199999999993</v>
      </c>
    </row>
    <row r="54" spans="1:38">
      <c r="A54" s="351"/>
      <c r="B54" s="351"/>
      <c r="C54" s="349"/>
      <c r="D54" s="351"/>
      <c r="E54" s="349"/>
      <c r="F54" s="152"/>
      <c r="G54" s="346"/>
      <c r="H54" s="345"/>
      <c r="I54" s="346"/>
      <c r="J54" s="152"/>
      <c r="K54" s="349"/>
      <c r="L54" s="346"/>
      <c r="M54" s="349"/>
      <c r="N54" s="12"/>
      <c r="O54" s="350"/>
      <c r="P54" s="349"/>
      <c r="Q54" s="55"/>
      <c r="R54" s="152"/>
      <c r="S54" s="346"/>
      <c r="T54" s="349"/>
      <c r="U54" s="349"/>
      <c r="V54" s="349"/>
      <c r="W54" s="55"/>
      <c r="X54" s="346"/>
      <c r="Y54" s="152"/>
      <c r="Z54" s="12"/>
      <c r="AA54" s="60"/>
      <c r="AB54" s="253"/>
      <c r="AF54"/>
      <c r="AG54" s="341" t="s">
        <v>87</v>
      </c>
      <c r="AH54" s="341" t="s">
        <v>444</v>
      </c>
      <c r="AI54" s="205">
        <v>3.1545023412394935</v>
      </c>
      <c r="AJ54" s="82">
        <v>596.30303030303037</v>
      </c>
      <c r="AK54" s="84">
        <v>78.687528691660305</v>
      </c>
      <c r="AL54" s="353">
        <v>46921.611805893685</v>
      </c>
    </row>
    <row r="55" spans="1:38">
      <c r="A55" s="351"/>
      <c r="B55" s="351"/>
      <c r="C55" s="349"/>
      <c r="D55" s="351"/>
      <c r="E55" s="349"/>
      <c r="F55" s="152"/>
      <c r="G55" s="346"/>
      <c r="H55" s="345"/>
      <c r="I55" s="346"/>
      <c r="J55" s="152"/>
      <c r="K55" s="349"/>
      <c r="L55" s="346"/>
      <c r="M55" s="349"/>
      <c r="N55" s="12"/>
      <c r="O55" s="350"/>
      <c r="P55" s="349"/>
      <c r="Q55" s="55"/>
      <c r="R55" s="152"/>
      <c r="S55" s="346"/>
      <c r="T55" s="349"/>
      <c r="U55" s="349"/>
      <c r="V55" s="349"/>
      <c r="W55" s="55"/>
      <c r="X55" s="346"/>
      <c r="Y55" s="152"/>
      <c r="Z55" s="12"/>
      <c r="AA55" s="60"/>
      <c r="AB55" s="253"/>
      <c r="AF55"/>
      <c r="AG55" s="341" t="s">
        <v>54</v>
      </c>
      <c r="AH55" s="341" t="s">
        <v>458</v>
      </c>
      <c r="AI55" s="205">
        <v>2.9099054545454455</v>
      </c>
      <c r="AJ55" s="82">
        <v>375.28787878787881</v>
      </c>
      <c r="AK55" s="84">
        <v>106.10119423472889</v>
      </c>
      <c r="AL55" s="353">
        <v>39818.492121212126</v>
      </c>
    </row>
    <row r="56" spans="1:38">
      <c r="A56" s="351"/>
      <c r="B56" s="351"/>
      <c r="C56" s="349"/>
      <c r="D56" s="351"/>
      <c r="E56" s="349"/>
      <c r="F56" s="152"/>
      <c r="G56" s="346"/>
      <c r="H56" s="345"/>
      <c r="I56" s="346"/>
      <c r="J56" s="152"/>
      <c r="K56" s="349"/>
      <c r="L56" s="346"/>
      <c r="M56" s="349"/>
      <c r="N56" s="12"/>
      <c r="O56" s="350"/>
      <c r="P56" s="349"/>
      <c r="Q56" s="55"/>
      <c r="R56" s="152"/>
      <c r="S56" s="346"/>
      <c r="T56" s="349"/>
      <c r="U56" s="349"/>
      <c r="V56" s="349"/>
      <c r="W56" s="55"/>
      <c r="X56" s="346"/>
      <c r="Y56" s="152"/>
      <c r="Z56" s="12"/>
      <c r="AA56" s="60"/>
      <c r="AB56" s="253"/>
      <c r="AF56"/>
      <c r="AG56" s="341" t="s">
        <v>103</v>
      </c>
      <c r="AH56" s="341" t="s">
        <v>381</v>
      </c>
      <c r="AI56" s="205">
        <v>1.8864000000000061</v>
      </c>
      <c r="AJ56" s="82">
        <v>255</v>
      </c>
      <c r="AK56" s="84">
        <v>110.68729411764704</v>
      </c>
      <c r="AL56" s="353">
        <v>28225.259999999995</v>
      </c>
    </row>
    <row r="57" spans="1:38">
      <c r="AF57"/>
      <c r="AG57" s="341" t="s">
        <v>517</v>
      </c>
      <c r="AH57" s="341" t="s">
        <v>530</v>
      </c>
      <c r="AI57" s="205">
        <v>1.4169599999999982</v>
      </c>
      <c r="AJ57" s="82">
        <v>245.50000000000003</v>
      </c>
      <c r="AK57" s="84">
        <v>41.093095723014336</v>
      </c>
      <c r="AL57" s="353">
        <v>10088.355000000021</v>
      </c>
    </row>
    <row r="58" spans="1:38">
      <c r="AF58"/>
      <c r="AG58" s="341" t="s">
        <v>547</v>
      </c>
      <c r="AH58" s="341" t="s">
        <v>548</v>
      </c>
      <c r="AI58" s="205">
        <v>1.3199999999999974</v>
      </c>
      <c r="AJ58" s="82">
        <v>249</v>
      </c>
      <c r="AK58" s="84">
        <v>41.17481927710854</v>
      </c>
      <c r="AL58" s="353">
        <v>10252.530000000026</v>
      </c>
    </row>
    <row r="59" spans="1:38">
      <c r="AF59"/>
      <c r="AG59" s="341" t="s">
        <v>541</v>
      </c>
      <c r="AH59" s="341" t="s">
        <v>542</v>
      </c>
      <c r="AI59" s="205">
        <v>0.41975999999999891</v>
      </c>
      <c r="AJ59" s="82">
        <v>79.5</v>
      </c>
      <c r="AK59" s="84">
        <v>90</v>
      </c>
      <c r="AL59" s="353">
        <v>7155</v>
      </c>
    </row>
    <row r="60" spans="1:38">
      <c r="AF60" s="341" t="s">
        <v>224</v>
      </c>
      <c r="AG60" s="341"/>
      <c r="AH60" s="341"/>
      <c r="AI60" s="205">
        <v>19.619625977603111</v>
      </c>
      <c r="AJ60" s="82">
        <v>3164.7424242424249</v>
      </c>
      <c r="AK60" s="84">
        <v>994.09628982915638</v>
      </c>
      <c r="AL60" s="353">
        <v>286349.02226043923</v>
      </c>
    </row>
    <row r="61" spans="1:38">
      <c r="AF61" s="341" t="s">
        <v>81</v>
      </c>
      <c r="AG61" s="341" t="s">
        <v>80</v>
      </c>
      <c r="AH61" s="341" t="s">
        <v>384</v>
      </c>
      <c r="AI61" s="205">
        <v>3.3947196969696938</v>
      </c>
      <c r="AJ61" s="82">
        <v>214.30303030303028</v>
      </c>
      <c r="AK61" s="84">
        <v>275.95192307692304</v>
      </c>
      <c r="AL61" s="353">
        <v>59137.333333333321</v>
      </c>
    </row>
    <row r="62" spans="1:38">
      <c r="AF62"/>
      <c r="AG62" s="341" t="s">
        <v>88</v>
      </c>
      <c r="AH62" s="341" t="s">
        <v>382</v>
      </c>
      <c r="AI62" s="205">
        <v>0.56250000000000022</v>
      </c>
      <c r="AJ62" s="82">
        <v>37.5</v>
      </c>
      <c r="AK62" s="84">
        <v>271.46666666666664</v>
      </c>
      <c r="AL62" s="353">
        <v>10179.999999999998</v>
      </c>
    </row>
    <row r="63" spans="1:38">
      <c r="AF63" s="341" t="s">
        <v>223</v>
      </c>
      <c r="AG63" s="341"/>
      <c r="AH63" s="341"/>
      <c r="AI63" s="205">
        <v>3.9572196969696938</v>
      </c>
      <c r="AJ63" s="82">
        <v>251.80303030303028</v>
      </c>
      <c r="AK63" s="84">
        <v>547.41858974358968</v>
      </c>
      <c r="AL63" s="353">
        <v>69317.333333333314</v>
      </c>
    </row>
    <row r="64" spans="1:38">
      <c r="AF64" s="341" t="s">
        <v>52</v>
      </c>
      <c r="AG64" s="341" t="s">
        <v>79</v>
      </c>
      <c r="AH64" s="341" t="s">
        <v>378</v>
      </c>
      <c r="AI64" s="205">
        <v>0.73790999999999618</v>
      </c>
      <c r="AJ64" s="82">
        <v>34.5</v>
      </c>
      <c r="AK64" s="84">
        <v>561.12318840579712</v>
      </c>
      <c r="AL64" s="353">
        <v>19358.75</v>
      </c>
    </row>
    <row r="65" spans="32:38">
      <c r="AF65" s="341" t="s">
        <v>222</v>
      </c>
      <c r="AG65" s="341"/>
      <c r="AH65" s="341"/>
      <c r="AI65" s="205">
        <v>0.73790999999999618</v>
      </c>
      <c r="AJ65" s="82">
        <v>34.5</v>
      </c>
      <c r="AK65" s="84">
        <v>561.12318840579712</v>
      </c>
      <c r="AL65" s="353">
        <v>19358.75</v>
      </c>
    </row>
    <row r="66" spans="32:38">
      <c r="AF66" s="341" t="s">
        <v>221</v>
      </c>
      <c r="AG66"/>
      <c r="AH66"/>
      <c r="AI66" s="205">
        <v>63.824930640146128</v>
      </c>
      <c r="AJ66" s="82">
        <v>6157.833333333333</v>
      </c>
      <c r="AK66" s="84">
        <v>17206.17500454613</v>
      </c>
      <c r="AL66" s="353">
        <v>1271202.7312617402</v>
      </c>
    </row>
    <row r="67" spans="32:38">
      <c r="AF67"/>
      <c r="AG67"/>
      <c r="AH67"/>
      <c r="AI67"/>
      <c r="AJ67"/>
      <c r="AK67"/>
      <c r="AL67"/>
    </row>
    <row r="68" spans="32:38">
      <c r="AF68"/>
      <c r="AG68"/>
      <c r="AH68"/>
      <c r="AI68"/>
      <c r="AJ68"/>
      <c r="AK68"/>
      <c r="AL68"/>
    </row>
    <row r="69" spans="32:38">
      <c r="AF69"/>
      <c r="AG69"/>
      <c r="AH69"/>
      <c r="AI69"/>
      <c r="AJ69"/>
      <c r="AK69"/>
      <c r="AL69"/>
    </row>
    <row r="70" spans="32:38">
      <c r="AF70"/>
      <c r="AG70"/>
      <c r="AH70"/>
      <c r="AI70"/>
      <c r="AJ70"/>
      <c r="AK70"/>
      <c r="AL70"/>
    </row>
    <row r="71" spans="32:38">
      <c r="AF71"/>
      <c r="AG71"/>
      <c r="AH71"/>
      <c r="AI71"/>
      <c r="AJ71"/>
      <c r="AK71"/>
      <c r="AL71"/>
    </row>
    <row r="72" spans="32:38">
      <c r="AF72"/>
      <c r="AG72"/>
      <c r="AH72"/>
      <c r="AI72"/>
      <c r="AJ72"/>
      <c r="AK72"/>
      <c r="AL72"/>
    </row>
    <row r="73" spans="32:38">
      <c r="AF73"/>
      <c r="AG73"/>
      <c r="AH73"/>
      <c r="AI73"/>
      <c r="AJ73"/>
      <c r="AK73"/>
      <c r="AL73"/>
    </row>
    <row r="74" spans="32:38">
      <c r="AF74"/>
      <c r="AG74"/>
      <c r="AH74"/>
      <c r="AI74"/>
      <c r="AJ74"/>
      <c r="AK74"/>
      <c r="AL74"/>
    </row>
    <row r="75" spans="32:38">
      <c r="AF75"/>
      <c r="AG75"/>
      <c r="AH75"/>
      <c r="AI75"/>
      <c r="AJ75"/>
      <c r="AK75"/>
      <c r="AL75"/>
    </row>
    <row r="76" spans="32:38">
      <c r="AF76"/>
      <c r="AG76"/>
      <c r="AH76"/>
      <c r="AI76"/>
      <c r="AJ76"/>
      <c r="AK76"/>
      <c r="AL76"/>
    </row>
    <row r="77" spans="32:38">
      <c r="AF77"/>
      <c r="AG77"/>
      <c r="AH77"/>
      <c r="AI77"/>
      <c r="AJ77"/>
      <c r="AK77"/>
      <c r="AL77"/>
    </row>
    <row r="78" spans="32:38">
      <c r="AF78"/>
      <c r="AG78"/>
      <c r="AH78"/>
      <c r="AI78"/>
      <c r="AJ78"/>
      <c r="AK78"/>
      <c r="AL78"/>
    </row>
    <row r="79" spans="32:38">
      <c r="AF79"/>
      <c r="AG79"/>
      <c r="AH79"/>
      <c r="AI79"/>
      <c r="AJ79"/>
      <c r="AK79"/>
      <c r="AL79"/>
    </row>
    <row r="80" spans="32:38">
      <c r="AF80"/>
      <c r="AG80"/>
      <c r="AH80"/>
      <c r="AI80"/>
      <c r="AJ80"/>
      <c r="AK80"/>
      <c r="AL80"/>
    </row>
    <row r="81" spans="32:38">
      <c r="AF81"/>
      <c r="AG81"/>
      <c r="AH81"/>
      <c r="AI81"/>
      <c r="AJ81"/>
      <c r="AK81"/>
      <c r="AL81"/>
    </row>
  </sheetData>
  <mergeCells count="23">
    <mergeCell ref="AG17:AH17"/>
    <mergeCell ref="AJ17:AM17"/>
    <mergeCell ref="AG18:AH18"/>
    <mergeCell ref="AJ18:AM18"/>
    <mergeCell ref="AG13:AH13"/>
    <mergeCell ref="AK13:AM13"/>
    <mergeCell ref="AG14:AH14"/>
    <mergeCell ref="AK14:AM14"/>
    <mergeCell ref="AG15:AH15"/>
    <mergeCell ref="AK15:AM15"/>
    <mergeCell ref="AG12:AH12"/>
    <mergeCell ref="AK12:AM12"/>
    <mergeCell ref="AF3:AH4"/>
    <mergeCell ref="AJ3:AL4"/>
    <mergeCell ref="AG5:AH5"/>
    <mergeCell ref="AK5:AL5"/>
    <mergeCell ref="AG6:AH6"/>
    <mergeCell ref="AK6:AL6"/>
    <mergeCell ref="AG7:AH7"/>
    <mergeCell ref="AG8:AH8"/>
    <mergeCell ref="AJ10:AM10"/>
    <mergeCell ref="AG11:AH11"/>
    <mergeCell ref="AK11:AM11"/>
  </mergeCells>
  <conditionalFormatting sqref="AA43:AA56">
    <cfRule type="containsText" dxfId="368" priority="5" operator="containsText" text="LOW MAY- ORDER">
      <formula>NOT(ISERROR(SEARCH("LOW MAY- ORDER",AA43)))</formula>
    </cfRule>
    <cfRule type="containsText" dxfId="367" priority="6" operator="containsText" text="HIGH">
      <formula>NOT(ISERROR(SEARCH("HIGH",AA43)))</formula>
    </cfRule>
    <cfRule type="containsText" dxfId="366" priority="7" operator="containsText" text="HIGH">
      <formula>NOT(ISERROR(SEARCH("HIGH",AA43)))</formula>
    </cfRule>
    <cfRule type="containsText" dxfId="365" priority="8" operator="containsText" text="VERY LOW-ORDER URGENTLY">
      <formula>NOT(ISERROR(SEARCH("VERY LOW-ORDER URGENTLY",AA43)))</formula>
    </cfRule>
  </conditionalFormatting>
  <conditionalFormatting sqref="AA5:AA42">
    <cfRule type="containsText" dxfId="364" priority="1" operator="containsText" text="LOW MAY- ORDER">
      <formula>NOT(ISERROR(SEARCH("LOW MAY- ORDER",AA5)))</formula>
    </cfRule>
    <cfRule type="containsText" dxfId="363" priority="2" operator="containsText" text="HIGH">
      <formula>NOT(ISERROR(SEARCH("HIGH",AA5)))</formula>
    </cfRule>
    <cfRule type="containsText" dxfId="362" priority="3" operator="containsText" text="HIGH">
      <formula>NOT(ISERROR(SEARCH("HIGH",AA5)))</formula>
    </cfRule>
    <cfRule type="containsText" dxfId="361"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78977-AD8F-4A23-B941-6C53E2E6F822}">
  <sheetPr codeName="Sheet8"/>
  <dimension ref="A1:AM86"/>
  <sheetViews>
    <sheetView showGridLines="0" topLeftCell="L1" zoomScale="77" workbookViewId="0">
      <selection activeCell="AI38" sqref="AI38"/>
    </sheetView>
  </sheetViews>
  <sheetFormatPr defaultColWidth="8.90625" defaultRowHeight="14.5"/>
  <cols>
    <col min="1" max="1" width="22.90625" style="14" customWidth="1"/>
    <col min="2" max="2" width="8.90625" style="14"/>
    <col min="3" max="3" width="29.81640625" style="14" customWidth="1"/>
    <col min="4" max="4" width="19.6328125" style="14" customWidth="1"/>
    <col min="5" max="6" width="8.90625" style="14"/>
    <col min="7" max="7" width="11.81640625" style="14" customWidth="1"/>
    <col min="8" max="8" width="17.08984375" style="14" customWidth="1"/>
    <col min="9" max="9" width="10.54296875" style="14" customWidth="1"/>
    <col min="10" max="10" width="8.90625" style="14"/>
    <col min="11" max="11" width="13.1796875" style="14" customWidth="1"/>
    <col min="12" max="12" width="10.90625" style="14" customWidth="1"/>
    <col min="13" max="13" width="10.1796875" style="14" customWidth="1"/>
    <col min="14" max="14" width="13.1796875" style="14" customWidth="1"/>
    <col min="15" max="18" width="8.90625" style="14"/>
    <col min="19" max="19" width="11.81640625" style="14" customWidth="1"/>
    <col min="20" max="21" width="8.90625" style="14"/>
    <col min="22" max="22" width="15.1796875" style="14" customWidth="1"/>
    <col min="23" max="23" width="13.08984375" style="14" customWidth="1"/>
    <col min="24" max="24" width="9.54296875" style="14" bestFit="1" customWidth="1"/>
    <col min="25" max="26" width="8.90625" style="14"/>
    <col min="27" max="27" width="25" style="14" customWidth="1"/>
    <col min="28" max="28" width="11.08984375" style="14" bestFit="1" customWidth="1"/>
    <col min="29" max="31" width="8.90625" style="14"/>
    <col min="32" max="32" width="15.6328125" style="14" bestFit="1" customWidth="1"/>
    <col min="33" max="33" width="17.1796875" style="14" customWidth="1"/>
    <col min="34" max="34" width="37" style="14" bestFit="1" customWidth="1"/>
    <col min="35" max="35" width="16.1796875" style="14" bestFit="1" customWidth="1"/>
    <col min="36" max="36" width="10.36328125" style="14" bestFit="1" customWidth="1"/>
    <col min="37" max="37" width="10.7265625" style="14" bestFit="1" customWidth="1"/>
    <col min="38" max="38" width="13.26953125" style="14" bestFit="1" customWidth="1"/>
    <col min="39" max="39" width="8.984375E-2" style="14" hidden="1" customWidth="1"/>
    <col min="40" max="16384" width="8.90625" style="14"/>
  </cols>
  <sheetData>
    <row r="1" spans="1:39" ht="15" thickBot="1">
      <c r="F1" s="203">
        <f>SUM(F5:F62)</f>
        <v>140.22545333333372</v>
      </c>
      <c r="G1" s="204">
        <f t="shared" ref="G1:Y1" si="0">SUM(G5:G62)</f>
        <v>14721.000000000002</v>
      </c>
      <c r="H1" s="204">
        <f t="shared" si="0"/>
        <v>2840983.3533333326</v>
      </c>
      <c r="I1" s="204">
        <f t="shared" si="0"/>
        <v>6134</v>
      </c>
      <c r="J1" s="204">
        <f t="shared" si="0"/>
        <v>80.271869999999979</v>
      </c>
      <c r="K1" s="204">
        <f t="shared" si="0"/>
        <v>2232353.8621323151</v>
      </c>
      <c r="L1" s="204">
        <f t="shared" si="0"/>
        <v>17903.618969195933</v>
      </c>
      <c r="M1" s="204">
        <f t="shared" si="0"/>
        <v>999</v>
      </c>
      <c r="N1" s="204"/>
      <c r="O1" s="204"/>
      <c r="P1" s="204"/>
      <c r="Q1" s="204">
        <f t="shared" si="0"/>
        <v>669.13636363636374</v>
      </c>
      <c r="R1" s="204">
        <f t="shared" si="0"/>
        <v>6.3738842424242579</v>
      </c>
      <c r="S1" s="204">
        <f t="shared" si="0"/>
        <v>129135.60696969694</v>
      </c>
      <c r="T1" s="204"/>
      <c r="U1" s="204"/>
      <c r="V1" s="204">
        <f t="shared" si="0"/>
        <v>1655</v>
      </c>
      <c r="W1" s="204">
        <f t="shared" si="0"/>
        <v>10806.984848484848</v>
      </c>
      <c r="X1" s="204">
        <f t="shared" si="0"/>
        <v>7997.8939393939399</v>
      </c>
      <c r="Y1" s="77">
        <f t="shared" si="0"/>
        <v>63.94159764679852</v>
      </c>
    </row>
    <row r="3" spans="1:39" ht="15" thickBot="1"/>
    <row r="4" spans="1:39" ht="46.5"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289</v>
      </c>
      <c r="AF4" s="558" t="s">
        <v>265</v>
      </c>
      <c r="AG4" s="558"/>
      <c r="AH4" s="558"/>
      <c r="AI4" s="65"/>
      <c r="AJ4" s="561" t="s">
        <v>264</v>
      </c>
      <c r="AK4" s="561"/>
      <c r="AL4" s="561"/>
      <c r="AM4" s="65"/>
    </row>
    <row r="5" spans="1:39" ht="32.5" thickBot="1">
      <c r="A5" s="153" t="s">
        <v>5</v>
      </c>
      <c r="B5" s="56" t="s">
        <v>22</v>
      </c>
      <c r="C5" s="51" t="s">
        <v>386</v>
      </c>
      <c r="D5" s="56" t="s">
        <v>23</v>
      </c>
      <c r="E5" s="51" t="s">
        <v>24</v>
      </c>
      <c r="F5" s="8">
        <v>25.843590000000201</v>
      </c>
      <c r="G5" s="8">
        <v>2565.666666666667</v>
      </c>
      <c r="H5" s="6">
        <v>772888.25</v>
      </c>
      <c r="I5" s="42">
        <v>996</v>
      </c>
      <c r="J5" s="8">
        <v>9.6811199999999999</v>
      </c>
      <c r="K5" s="6">
        <f t="shared" ref="K5:K36" si="1">L5*I5</f>
        <v>300037.6888398077</v>
      </c>
      <c r="L5" s="42">
        <f t="shared" ref="L5:L36" si="2">H5/G5</f>
        <v>301.24265947771858</v>
      </c>
      <c r="M5" s="51">
        <v>1</v>
      </c>
      <c r="N5" s="12">
        <f t="shared" ref="N5:N36" si="3">F5/$F$1</f>
        <v>0.18430027777173025</v>
      </c>
      <c r="O5" s="54">
        <f>SUM($N$5:N5)</f>
        <v>0.18430027777173025</v>
      </c>
      <c r="P5" s="51" t="str">
        <f>IF(O5&lt;=50%,"A",IF(O5&lt;=80%,"B",IF(O5&lt;=100%,"C","")))</f>
        <v>A</v>
      </c>
      <c r="Q5" s="49">
        <f t="shared" ref="Q5:Q36" si="4">G5/22</f>
        <v>116.62121212121214</v>
      </c>
      <c r="R5" s="49">
        <f t="shared" ref="R5:R36" si="5">F5/22</f>
        <v>1.1747086363636454</v>
      </c>
      <c r="S5" s="51">
        <f t="shared" ref="S5:S36" si="6">H5/22</f>
        <v>35131.284090909088</v>
      </c>
      <c r="T5" s="51">
        <f>IF(P5="A",7,IF(P5="B",14,IF(P5="C",30,"")))</f>
        <v>7</v>
      </c>
      <c r="U5" s="51">
        <v>3</v>
      </c>
      <c r="V5" s="51">
        <f>T5+U5</f>
        <v>10</v>
      </c>
      <c r="W5" s="49">
        <f>Q5*V5</f>
        <v>1166.2121212121215</v>
      </c>
      <c r="X5" s="42">
        <f t="shared" ref="X5:X36" si="7">IF(W5-I5&lt;=0,0,W5-I5)</f>
        <v>170.21212121212147</v>
      </c>
      <c r="Y5" s="55">
        <f t="shared" ref="Y5:Y36" si="8">X5/(G5/F5)</f>
        <v>1.7145221282199834</v>
      </c>
      <c r="Z5" s="12">
        <f t="shared" ref="Z5:Z36" si="9">I5/W5</f>
        <v>0.85404703131090021</v>
      </c>
      <c r="AA5" s="87" t="str">
        <f>IF(AND(Z5&gt;=100%,Z5&lt;200%),"HIGH-DON’T ORDER",IF(Z5&gt;=200%,"VERY HIGH-DON’T ORDER",IF(AND(Z5&gt;=80%,Z5&lt;=100),"LOW MAY- ORDER","VERY LOW-ORDER URGENTLY")))</f>
        <v>LOW MAY- ORDER</v>
      </c>
      <c r="AB5" s="164">
        <f>X5*L5</f>
        <v>51275.152069283271</v>
      </c>
      <c r="AF5" s="558"/>
      <c r="AG5" s="558"/>
      <c r="AH5" s="558"/>
      <c r="AI5" s="65"/>
      <c r="AJ5" s="561"/>
      <c r="AK5" s="561"/>
      <c r="AL5" s="561"/>
      <c r="AM5" s="65"/>
    </row>
    <row r="6" spans="1:39" ht="15" thickBot="1">
      <c r="A6" s="153" t="s">
        <v>5</v>
      </c>
      <c r="B6" s="56" t="s">
        <v>25</v>
      </c>
      <c r="C6" s="51" t="s">
        <v>383</v>
      </c>
      <c r="D6" s="56" t="s">
        <v>26</v>
      </c>
      <c r="E6" s="51" t="s">
        <v>27</v>
      </c>
      <c r="F6" s="8">
        <v>14.432599999999974</v>
      </c>
      <c r="G6" s="8">
        <v>2957.333333333333</v>
      </c>
      <c r="H6" s="6">
        <v>270367.72333333339</v>
      </c>
      <c r="I6" s="346">
        <v>357</v>
      </c>
      <c r="J6" s="345">
        <v>1.7151999999999998</v>
      </c>
      <c r="K6" s="6">
        <f t="shared" si="1"/>
        <v>32637.943157123544</v>
      </c>
      <c r="L6" s="42">
        <f t="shared" si="2"/>
        <v>91.422809963931499</v>
      </c>
      <c r="M6" s="51">
        <v>6</v>
      </c>
      <c r="N6" s="12">
        <f t="shared" si="3"/>
        <v>0.1029242527438428</v>
      </c>
      <c r="O6" s="54">
        <f>SUM($N$5:N6)</f>
        <v>0.28722453051557306</v>
      </c>
      <c r="P6" s="51" t="str">
        <f t="shared" ref="P6:P62" si="10">IF(O6&lt;=50%,"A",IF(O6&lt;=80%,"B",IF(O6&lt;=100%,"C","")))</f>
        <v>A</v>
      </c>
      <c r="Q6" s="49">
        <f t="shared" si="4"/>
        <v>134.42424242424241</v>
      </c>
      <c r="R6" s="49">
        <f t="shared" si="5"/>
        <v>0.65602727272727157</v>
      </c>
      <c r="S6" s="51">
        <f t="shared" si="6"/>
        <v>12289.441969696973</v>
      </c>
      <c r="T6" s="51">
        <f t="shared" ref="T6:T62" si="11">IF(P6="A",7,IF(P6="B",14,IF(P6="C",30,"")))</f>
        <v>7</v>
      </c>
      <c r="U6" s="51">
        <v>3</v>
      </c>
      <c r="V6" s="51">
        <f t="shared" ref="V6:V62" si="12">T6+U6</f>
        <v>10</v>
      </c>
      <c r="W6" s="49">
        <f t="shared" ref="W6:W62" si="13">Q6*V6</f>
        <v>1344.242424242424</v>
      </c>
      <c r="X6" s="42">
        <f t="shared" si="7"/>
        <v>987.24242424242402</v>
      </c>
      <c r="Y6" s="55">
        <f t="shared" si="8"/>
        <v>4.8180145442249271</v>
      </c>
      <c r="Z6" s="12">
        <f t="shared" si="9"/>
        <v>0.26557709648331834</v>
      </c>
      <c r="AA6" s="87" t="str">
        <f t="shared" ref="AA6:AA62" si="14">IF(AND(Z6&gt;=100%,Z6&lt;200%),"HIGH-DON’T ORDER",IF(Z6&gt;=200%,"VERY HIGH-DON’T ORDER",IF(AND(Z6&gt;=80%,Z6&lt;=100),"LOW MAY- ORDER","VERY LOW-ORDER URGENTLY")))</f>
        <v>VERY LOW-ORDER URGENTLY</v>
      </c>
      <c r="AB6" s="164">
        <f t="shared" ref="AB6:AB62" si="15">X6*L6</f>
        <v>90256.476539846175</v>
      </c>
      <c r="AF6" s="63" t="s">
        <v>249</v>
      </c>
      <c r="AG6" s="553"/>
      <c r="AH6" s="553"/>
      <c r="AJ6" s="25" t="s">
        <v>248</v>
      </c>
      <c r="AK6" s="543">
        <f ca="1">NOW()</f>
        <v>44990.660007407409</v>
      </c>
      <c r="AL6" s="544"/>
    </row>
    <row r="7" spans="1:39" ht="15" thickBot="1">
      <c r="A7" s="153" t="s">
        <v>5</v>
      </c>
      <c r="B7" s="56" t="s">
        <v>103</v>
      </c>
      <c r="C7" s="51" t="s">
        <v>381</v>
      </c>
      <c r="D7" s="56" t="s">
        <v>26</v>
      </c>
      <c r="E7" s="51" t="s">
        <v>27</v>
      </c>
      <c r="F7" s="8">
        <v>11.217200000000066</v>
      </c>
      <c r="G7" s="8">
        <v>1535.3333333333335</v>
      </c>
      <c r="H7" s="6">
        <v>168105.70666666667</v>
      </c>
      <c r="I7" s="346">
        <v>0</v>
      </c>
      <c r="J7" s="345">
        <v>0</v>
      </c>
      <c r="K7" s="6">
        <f t="shared" si="1"/>
        <v>0</v>
      </c>
      <c r="L7" s="42">
        <f t="shared" si="2"/>
        <v>109.49134172818063</v>
      </c>
      <c r="M7" s="51">
        <v>4</v>
      </c>
      <c r="N7" s="12">
        <f t="shared" si="3"/>
        <v>7.9994036270543245E-2</v>
      </c>
      <c r="O7" s="54">
        <f>SUM($N$5:N7)</f>
        <v>0.36721856678611631</v>
      </c>
      <c r="P7" s="51" t="str">
        <f t="shared" si="10"/>
        <v>A</v>
      </c>
      <c r="Q7" s="49">
        <f t="shared" si="4"/>
        <v>69.787878787878796</v>
      </c>
      <c r="R7" s="49">
        <f t="shared" si="5"/>
        <v>0.50987272727273025</v>
      </c>
      <c r="S7" s="51">
        <f t="shared" si="6"/>
        <v>7641.1684848484847</v>
      </c>
      <c r="T7" s="51">
        <f t="shared" si="11"/>
        <v>7</v>
      </c>
      <c r="U7" s="51">
        <v>3</v>
      </c>
      <c r="V7" s="51">
        <f t="shared" si="12"/>
        <v>10</v>
      </c>
      <c r="W7" s="49">
        <f t="shared" si="13"/>
        <v>697.87878787878799</v>
      </c>
      <c r="X7" s="42">
        <f t="shared" si="7"/>
        <v>697.87878787878799</v>
      </c>
      <c r="Y7" s="55">
        <f t="shared" si="8"/>
        <v>5.0987272727273023</v>
      </c>
      <c r="Z7" s="12">
        <f t="shared" si="9"/>
        <v>0</v>
      </c>
      <c r="AA7" s="87" t="str">
        <f t="shared" si="14"/>
        <v>VERY LOW-ORDER URGENTLY</v>
      </c>
      <c r="AB7" s="164">
        <f t="shared" si="15"/>
        <v>76411.68484848486</v>
      </c>
      <c r="AF7" s="63" t="s">
        <v>247</v>
      </c>
      <c r="AG7" s="553"/>
      <c r="AH7" s="553"/>
      <c r="AJ7" s="25" t="s">
        <v>246</v>
      </c>
      <c r="AK7" s="541"/>
      <c r="AL7" s="542"/>
    </row>
    <row r="8" spans="1:39" ht="15" thickBot="1">
      <c r="A8" s="153" t="s">
        <v>5</v>
      </c>
      <c r="B8" s="56" t="s">
        <v>32</v>
      </c>
      <c r="C8" s="51" t="s">
        <v>370</v>
      </c>
      <c r="D8" s="56" t="s">
        <v>23</v>
      </c>
      <c r="E8" s="51" t="s">
        <v>24</v>
      </c>
      <c r="F8" s="8">
        <v>9.2488500000000613</v>
      </c>
      <c r="G8" s="8">
        <v>360.33333333333337</v>
      </c>
      <c r="H8" s="6">
        <v>290035.75</v>
      </c>
      <c r="I8" s="346">
        <v>164</v>
      </c>
      <c r="J8" s="345">
        <v>2.6648999999999998</v>
      </c>
      <c r="K8" s="6">
        <f t="shared" si="1"/>
        <v>132005.17021276595</v>
      </c>
      <c r="L8" s="42">
        <f t="shared" si="2"/>
        <v>804.909574468085</v>
      </c>
      <c r="M8" s="51">
        <v>1</v>
      </c>
      <c r="N8" s="12">
        <f t="shared" si="3"/>
        <v>6.5956998391828114E-2</v>
      </c>
      <c r="O8" s="54">
        <f>SUM($N$5:N8)</f>
        <v>0.43317556517794442</v>
      </c>
      <c r="P8" s="51" t="str">
        <f t="shared" si="10"/>
        <v>A</v>
      </c>
      <c r="Q8" s="49">
        <f t="shared" si="4"/>
        <v>16.378787878787879</v>
      </c>
      <c r="R8" s="49">
        <f t="shared" si="5"/>
        <v>0.42040227272727554</v>
      </c>
      <c r="S8" s="51">
        <f t="shared" si="6"/>
        <v>13183.443181818182</v>
      </c>
      <c r="T8" s="51">
        <f t="shared" si="11"/>
        <v>7</v>
      </c>
      <c r="U8" s="51">
        <v>3</v>
      </c>
      <c r="V8" s="51">
        <f t="shared" si="12"/>
        <v>10</v>
      </c>
      <c r="W8" s="49">
        <f t="shared" si="13"/>
        <v>163.78787878787878</v>
      </c>
      <c r="X8" s="42">
        <f t="shared" si="7"/>
        <v>0</v>
      </c>
      <c r="Y8" s="55">
        <f t="shared" si="8"/>
        <v>0</v>
      </c>
      <c r="Z8" s="12">
        <f t="shared" si="9"/>
        <v>1.0012950971322849</v>
      </c>
      <c r="AA8" s="87" t="str">
        <f t="shared" si="14"/>
        <v>HIGH-DON’T ORDER</v>
      </c>
      <c r="AB8" s="164">
        <f t="shared" si="15"/>
        <v>0</v>
      </c>
      <c r="AF8" s="63" t="s">
        <v>236</v>
      </c>
      <c r="AG8" s="553"/>
      <c r="AH8" s="553"/>
      <c r="AJ8" s="25" t="s">
        <v>245</v>
      </c>
      <c r="AK8" s="64" t="str">
        <f>IF(BD2&gt;=35,"Trailer",IF(BD2&gt;=20,"Cargo","Will recommend to wait"))</f>
        <v>Will recommend to wait</v>
      </c>
      <c r="AL8" s="64"/>
    </row>
    <row r="9" spans="1:39" ht="15" thickBot="1">
      <c r="A9" s="153" t="s">
        <v>5</v>
      </c>
      <c r="B9" s="56" t="s">
        <v>28</v>
      </c>
      <c r="C9" s="51" t="s">
        <v>368</v>
      </c>
      <c r="D9" s="56" t="s">
        <v>29</v>
      </c>
      <c r="E9" s="51" t="s">
        <v>30</v>
      </c>
      <c r="F9" s="8">
        <v>8.4299999999999908</v>
      </c>
      <c r="G9" s="8">
        <v>190</v>
      </c>
      <c r="H9" s="6">
        <v>108885.86666666667</v>
      </c>
      <c r="I9" s="346">
        <v>178</v>
      </c>
      <c r="J9" s="345">
        <v>4.4550000000000001</v>
      </c>
      <c r="K9" s="6">
        <f t="shared" si="1"/>
        <v>102008.8645614035</v>
      </c>
      <c r="L9" s="42">
        <f t="shared" si="2"/>
        <v>573.08350877192981</v>
      </c>
      <c r="M9" s="51">
        <v>1</v>
      </c>
      <c r="N9" s="12">
        <f t="shared" si="3"/>
        <v>6.0117473679766324E-2</v>
      </c>
      <c r="O9" s="54">
        <f>SUM($N$5:N9)</f>
        <v>0.49329303885771075</v>
      </c>
      <c r="P9" s="51" t="str">
        <f t="shared" si="10"/>
        <v>A</v>
      </c>
      <c r="Q9" s="49">
        <f t="shared" si="4"/>
        <v>8.6363636363636367</v>
      </c>
      <c r="R9" s="49">
        <f t="shared" si="5"/>
        <v>0.38318181818181779</v>
      </c>
      <c r="S9" s="51">
        <f t="shared" si="6"/>
        <v>4949.3575757575754</v>
      </c>
      <c r="T9" s="51">
        <f t="shared" si="11"/>
        <v>7</v>
      </c>
      <c r="U9" s="51">
        <v>3</v>
      </c>
      <c r="V9" s="51">
        <f t="shared" si="12"/>
        <v>10</v>
      </c>
      <c r="W9" s="49">
        <f t="shared" si="13"/>
        <v>86.363636363636374</v>
      </c>
      <c r="X9" s="42">
        <f t="shared" si="7"/>
        <v>0</v>
      </c>
      <c r="Y9" s="55">
        <f t="shared" si="8"/>
        <v>0</v>
      </c>
      <c r="Z9" s="12">
        <f t="shared" si="9"/>
        <v>2.061052631578947</v>
      </c>
      <c r="AA9" s="87" t="str">
        <f t="shared" si="14"/>
        <v>VERY HIGH-DON’T ORDER</v>
      </c>
      <c r="AB9" s="164">
        <f t="shared" si="15"/>
        <v>0</v>
      </c>
      <c r="AF9" s="63" t="s">
        <v>244</v>
      </c>
      <c r="AG9" s="553"/>
      <c r="AH9" s="553"/>
      <c r="AI9" s="17"/>
      <c r="AJ9" s="17"/>
      <c r="AK9" s="17"/>
      <c r="AL9" s="17"/>
      <c r="AM9" s="16"/>
    </row>
    <row r="10" spans="1:39" ht="15" thickBot="1">
      <c r="A10" s="153" t="s">
        <v>5</v>
      </c>
      <c r="B10" s="56" t="s">
        <v>54</v>
      </c>
      <c r="C10" s="51" t="s">
        <v>458</v>
      </c>
      <c r="D10" s="56" t="s">
        <v>26</v>
      </c>
      <c r="E10" s="51" t="s">
        <v>37</v>
      </c>
      <c r="F10" s="8">
        <v>8.2544800000000187</v>
      </c>
      <c r="G10" s="8">
        <v>1050.3333333333335</v>
      </c>
      <c r="H10" s="6">
        <v>112853.23999999976</v>
      </c>
      <c r="I10" s="346">
        <v>0</v>
      </c>
      <c r="J10" s="345">
        <v>0</v>
      </c>
      <c r="K10" s="6">
        <f t="shared" si="1"/>
        <v>0</v>
      </c>
      <c r="L10" s="42">
        <f t="shared" si="2"/>
        <v>107.44516661377315</v>
      </c>
      <c r="M10" s="51">
        <v>1</v>
      </c>
      <c r="N10" s="12">
        <f t="shared" si="3"/>
        <v>5.8865775105594209E-2</v>
      </c>
      <c r="O10" s="54">
        <f>SUM($N$5:N10)</f>
        <v>0.55215881396330491</v>
      </c>
      <c r="P10" s="51" t="str">
        <f t="shared" si="10"/>
        <v>B</v>
      </c>
      <c r="Q10" s="49">
        <f t="shared" si="4"/>
        <v>47.742424242424249</v>
      </c>
      <c r="R10" s="49">
        <f t="shared" si="5"/>
        <v>0.37520363636363724</v>
      </c>
      <c r="S10" s="51">
        <f t="shared" si="6"/>
        <v>5129.6927272727162</v>
      </c>
      <c r="T10" s="51">
        <f t="shared" si="11"/>
        <v>14</v>
      </c>
      <c r="U10" s="51">
        <v>3</v>
      </c>
      <c r="V10" s="51">
        <f t="shared" si="12"/>
        <v>17</v>
      </c>
      <c r="W10" s="49">
        <f t="shared" si="13"/>
        <v>811.62121212121224</v>
      </c>
      <c r="X10" s="42">
        <f t="shared" si="7"/>
        <v>811.62121212121224</v>
      </c>
      <c r="Y10" s="55">
        <f t="shared" si="8"/>
        <v>6.3784618181818322</v>
      </c>
      <c r="Z10" s="12">
        <f t="shared" si="9"/>
        <v>0</v>
      </c>
      <c r="AA10" s="87" t="str">
        <f t="shared" si="14"/>
        <v>VERY LOW-ORDER URGENTLY</v>
      </c>
      <c r="AB10" s="164">
        <f t="shared" si="15"/>
        <v>87204.776363636178</v>
      </c>
      <c r="AF10" s="17"/>
      <c r="AG10" s="17"/>
      <c r="AH10" s="17"/>
      <c r="AI10" s="17"/>
      <c r="AJ10" s="17"/>
      <c r="AK10" s="17"/>
      <c r="AL10" s="17"/>
      <c r="AM10" s="16"/>
    </row>
    <row r="11" spans="1:39" ht="15" thickBot="1">
      <c r="A11" s="504" t="s">
        <v>5</v>
      </c>
      <c r="B11" s="505" t="s">
        <v>40</v>
      </c>
      <c r="C11" s="506" t="s">
        <v>433</v>
      </c>
      <c r="D11" s="505" t="s">
        <v>26</v>
      </c>
      <c r="E11" s="506" t="s">
        <v>27</v>
      </c>
      <c r="F11" s="507">
        <v>7.7553666666666761</v>
      </c>
      <c r="G11" s="507">
        <v>1204.6666666666665</v>
      </c>
      <c r="H11" s="508">
        <v>139133.00333333333</v>
      </c>
      <c r="I11" s="346">
        <v>-93</v>
      </c>
      <c r="J11" s="345">
        <v>-0.58045000000000002</v>
      </c>
      <c r="K11" s="508">
        <f t="shared" si="1"/>
        <v>-10741.037058660764</v>
      </c>
      <c r="L11" s="509">
        <f t="shared" si="2"/>
        <v>115.49502213613725</v>
      </c>
      <c r="M11" s="506">
        <v>60</v>
      </c>
      <c r="N11" s="510">
        <f t="shared" si="3"/>
        <v>5.5306411798371473E-2</v>
      </c>
      <c r="O11" s="511">
        <f>SUM($N$5:N11)</f>
        <v>0.60746522576167639</v>
      </c>
      <c r="P11" s="506" t="str">
        <f t="shared" si="10"/>
        <v>B</v>
      </c>
      <c r="Q11" s="512">
        <f t="shared" si="4"/>
        <v>54.757575757575751</v>
      </c>
      <c r="R11" s="512">
        <f t="shared" si="5"/>
        <v>0.35251666666666709</v>
      </c>
      <c r="S11" s="506">
        <f t="shared" si="6"/>
        <v>6324.2274242424237</v>
      </c>
      <c r="T11" s="506">
        <f t="shared" si="11"/>
        <v>14</v>
      </c>
      <c r="U11" s="506">
        <v>3</v>
      </c>
      <c r="V11" s="506">
        <f t="shared" si="12"/>
        <v>17</v>
      </c>
      <c r="W11" s="512">
        <f t="shared" si="13"/>
        <v>930.87878787878776</v>
      </c>
      <c r="X11" s="509">
        <f t="shared" si="7"/>
        <v>1023.8787878787878</v>
      </c>
      <c r="Y11" s="513">
        <f t="shared" si="8"/>
        <v>6.591495923261399</v>
      </c>
      <c r="Z11" s="510">
        <f t="shared" si="9"/>
        <v>-9.9905595885282736E-2</v>
      </c>
      <c r="AA11" s="501" t="str">
        <f t="shared" si="14"/>
        <v>VERY LOW-ORDER URGENTLY</v>
      </c>
      <c r="AB11" s="514">
        <f t="shared" si="15"/>
        <v>118252.90327078197</v>
      </c>
      <c r="AF11" s="62" t="s">
        <v>243</v>
      </c>
      <c r="AG11" s="62"/>
      <c r="AH11" s="62"/>
      <c r="AI11" s="17"/>
      <c r="AJ11" s="555" t="s">
        <v>242</v>
      </c>
      <c r="AK11" s="555"/>
      <c r="AL11" s="555"/>
      <c r="AM11" s="555"/>
    </row>
    <row r="12" spans="1:39" ht="15" thickBot="1">
      <c r="A12" s="153" t="s">
        <v>5</v>
      </c>
      <c r="B12" s="56" t="s">
        <v>87</v>
      </c>
      <c r="C12" s="51" t="s">
        <v>444</v>
      </c>
      <c r="D12" s="56" t="s">
        <v>26</v>
      </c>
      <c r="E12" s="51" t="s">
        <v>27</v>
      </c>
      <c r="F12" s="8">
        <v>5.4787333333333086</v>
      </c>
      <c r="G12" s="8">
        <v>1017.6666666666665</v>
      </c>
      <c r="H12" s="6">
        <v>89775.913333333345</v>
      </c>
      <c r="I12" s="346">
        <v>3</v>
      </c>
      <c r="J12" s="345">
        <v>1.6059999999999998E-2</v>
      </c>
      <c r="K12" s="6">
        <f t="shared" si="1"/>
        <v>264.65221749099254</v>
      </c>
      <c r="L12" s="42">
        <f t="shared" si="2"/>
        <v>88.217405830330847</v>
      </c>
      <c r="M12" s="51">
        <v>4</v>
      </c>
      <c r="N12" s="12">
        <f t="shared" si="3"/>
        <v>3.90708905059459E-2</v>
      </c>
      <c r="O12" s="54">
        <f>SUM($N$5:N12)</f>
        <v>0.64653611626762231</v>
      </c>
      <c r="P12" s="51" t="str">
        <f t="shared" si="10"/>
        <v>B</v>
      </c>
      <c r="Q12" s="49">
        <f t="shared" si="4"/>
        <v>46.257575757575751</v>
      </c>
      <c r="R12" s="49">
        <f t="shared" si="5"/>
        <v>0.24903333333333222</v>
      </c>
      <c r="S12" s="51">
        <f t="shared" si="6"/>
        <v>4080.7233333333338</v>
      </c>
      <c r="T12" s="51">
        <f t="shared" si="11"/>
        <v>14</v>
      </c>
      <c r="U12" s="51">
        <v>3</v>
      </c>
      <c r="V12" s="51">
        <f t="shared" si="12"/>
        <v>17</v>
      </c>
      <c r="W12" s="49">
        <f t="shared" si="13"/>
        <v>786.37878787878776</v>
      </c>
      <c r="X12" s="42">
        <f t="shared" si="7"/>
        <v>783.37878787878776</v>
      </c>
      <c r="Y12" s="55">
        <f t="shared" si="8"/>
        <v>4.2174157986679575</v>
      </c>
      <c r="Z12" s="12">
        <f t="shared" si="9"/>
        <v>3.8149553958497914E-3</v>
      </c>
      <c r="AA12" s="87" t="str">
        <f t="shared" si="14"/>
        <v>VERY LOW-ORDER URGENTLY</v>
      </c>
      <c r="AB12" s="164">
        <f t="shared" si="15"/>
        <v>69107.644449175685</v>
      </c>
      <c r="AF12" s="17" t="s">
        <v>239</v>
      </c>
      <c r="AG12" s="554" t="str">
        <f>A12</f>
        <v>MICHEAL ADJEI - SUNYANI</v>
      </c>
      <c r="AH12" s="554"/>
      <c r="AI12" s="17"/>
      <c r="AJ12" s="17" t="s">
        <v>241</v>
      </c>
      <c r="AK12" s="551"/>
      <c r="AL12" s="551"/>
      <c r="AM12" s="551"/>
    </row>
    <row r="13" spans="1:39" ht="15" thickBot="1">
      <c r="A13" s="153" t="s">
        <v>5</v>
      </c>
      <c r="B13" s="56" t="s">
        <v>46</v>
      </c>
      <c r="C13" s="51" t="s">
        <v>398</v>
      </c>
      <c r="D13" s="56" t="s">
        <v>26</v>
      </c>
      <c r="E13" s="51" t="s">
        <v>27</v>
      </c>
      <c r="F13" s="8">
        <v>4.0512000000000103</v>
      </c>
      <c r="G13" s="8">
        <v>221</v>
      </c>
      <c r="H13" s="6">
        <v>67270.14666666658</v>
      </c>
      <c r="I13" s="346">
        <v>5</v>
      </c>
      <c r="J13" s="345">
        <v>7.3599999999999999E-2</v>
      </c>
      <c r="K13" s="6">
        <f t="shared" si="1"/>
        <v>1521.9490196078411</v>
      </c>
      <c r="L13" s="42">
        <f t="shared" si="2"/>
        <v>304.38980392156822</v>
      </c>
      <c r="M13" s="51">
        <v>20</v>
      </c>
      <c r="N13" s="12">
        <f t="shared" si="3"/>
        <v>2.8890617956283539E-2</v>
      </c>
      <c r="O13" s="54">
        <f>SUM($N$5:N13)</f>
        <v>0.67542673422390587</v>
      </c>
      <c r="P13" s="51" t="str">
        <f t="shared" si="10"/>
        <v>B</v>
      </c>
      <c r="Q13" s="49">
        <f t="shared" si="4"/>
        <v>10.045454545454545</v>
      </c>
      <c r="R13" s="49">
        <f t="shared" si="5"/>
        <v>0.18414545454545503</v>
      </c>
      <c r="S13" s="51">
        <f t="shared" si="6"/>
        <v>3057.7339393939355</v>
      </c>
      <c r="T13" s="51">
        <f t="shared" si="11"/>
        <v>14</v>
      </c>
      <c r="U13" s="51">
        <v>3</v>
      </c>
      <c r="V13" s="51">
        <f t="shared" si="12"/>
        <v>17</v>
      </c>
      <c r="W13" s="49">
        <f t="shared" si="13"/>
        <v>170.77272727272725</v>
      </c>
      <c r="X13" s="42">
        <f t="shared" si="7"/>
        <v>165.77272727272725</v>
      </c>
      <c r="Y13" s="55">
        <f t="shared" si="8"/>
        <v>3.0388166186754497</v>
      </c>
      <c r="Z13" s="12">
        <f t="shared" si="9"/>
        <v>2.9278679797710944E-2</v>
      </c>
      <c r="AA13" s="87" t="str">
        <f t="shared" si="14"/>
        <v>VERY LOW-ORDER URGENTLY</v>
      </c>
      <c r="AB13" s="164">
        <f t="shared" si="15"/>
        <v>50459.527950089054</v>
      </c>
      <c r="AF13" s="17" t="s">
        <v>240</v>
      </c>
      <c r="AG13" s="556" t="s">
        <v>302</v>
      </c>
      <c r="AH13" s="556"/>
      <c r="AI13" s="17"/>
      <c r="AJ13" s="17" t="s">
        <v>239</v>
      </c>
      <c r="AK13" s="551"/>
      <c r="AL13" s="551"/>
      <c r="AM13" s="551"/>
    </row>
    <row r="14" spans="1:39" ht="15" thickBot="1">
      <c r="A14" s="153" t="s">
        <v>5</v>
      </c>
      <c r="B14" s="56" t="s">
        <v>31</v>
      </c>
      <c r="C14" s="51" t="s">
        <v>380</v>
      </c>
      <c r="D14" s="56" t="s">
        <v>29</v>
      </c>
      <c r="E14" s="51" t="s">
        <v>30</v>
      </c>
      <c r="F14" s="8">
        <v>3.7833333333333328</v>
      </c>
      <c r="G14" s="8">
        <v>75.666666666666671</v>
      </c>
      <c r="H14" s="6">
        <v>44183.333333333336</v>
      </c>
      <c r="I14" s="346">
        <v>71</v>
      </c>
      <c r="J14" s="345">
        <v>3.55</v>
      </c>
      <c r="K14" s="6">
        <f t="shared" si="1"/>
        <v>41458.370044052863</v>
      </c>
      <c r="L14" s="42">
        <f t="shared" si="2"/>
        <v>583.92070484581495</v>
      </c>
      <c r="M14" s="51">
        <v>5</v>
      </c>
      <c r="N14" s="12">
        <f t="shared" si="3"/>
        <v>2.6980360864584753E-2</v>
      </c>
      <c r="O14" s="54">
        <f>SUM($N$5:N14)</f>
        <v>0.70240709508849064</v>
      </c>
      <c r="P14" s="51" t="str">
        <f t="shared" si="10"/>
        <v>B</v>
      </c>
      <c r="Q14" s="49">
        <f t="shared" si="4"/>
        <v>3.4393939393939394</v>
      </c>
      <c r="R14" s="49">
        <f t="shared" si="5"/>
        <v>0.17196969696969694</v>
      </c>
      <c r="S14" s="51">
        <f t="shared" si="6"/>
        <v>2008.3333333333335</v>
      </c>
      <c r="T14" s="51">
        <f t="shared" si="11"/>
        <v>14</v>
      </c>
      <c r="U14" s="51">
        <v>3</v>
      </c>
      <c r="V14" s="51">
        <f t="shared" si="12"/>
        <v>17</v>
      </c>
      <c r="W14" s="49">
        <f t="shared" si="13"/>
        <v>58.469696969696969</v>
      </c>
      <c r="X14" s="42">
        <f t="shared" si="7"/>
        <v>0</v>
      </c>
      <c r="Y14" s="55">
        <f t="shared" si="8"/>
        <v>0</v>
      </c>
      <c r="Z14" s="12">
        <f t="shared" si="9"/>
        <v>1.2143042238922002</v>
      </c>
      <c r="AA14" s="87" t="str">
        <f t="shared" si="14"/>
        <v>HIGH-DON’T ORDER</v>
      </c>
      <c r="AB14" s="164">
        <f t="shared" si="15"/>
        <v>0</v>
      </c>
      <c r="AF14" s="17" t="s">
        <v>238</v>
      </c>
      <c r="AG14" s="551" t="s">
        <v>307</v>
      </c>
      <c r="AH14" s="551"/>
      <c r="AI14" s="17"/>
      <c r="AJ14" s="17" t="s">
        <v>238</v>
      </c>
      <c r="AK14" s="551"/>
      <c r="AL14" s="551"/>
      <c r="AM14" s="551"/>
    </row>
    <row r="15" spans="1:39" ht="15" thickBot="1">
      <c r="A15" s="153" t="s">
        <v>5</v>
      </c>
      <c r="B15" s="56" t="s">
        <v>39</v>
      </c>
      <c r="C15" s="51" t="s">
        <v>450</v>
      </c>
      <c r="D15" s="56" t="s">
        <v>29</v>
      </c>
      <c r="E15" s="51" t="s">
        <v>34</v>
      </c>
      <c r="F15" s="8">
        <v>3.6299999999999986</v>
      </c>
      <c r="G15" s="8">
        <v>80.666666666666671</v>
      </c>
      <c r="H15" s="6">
        <v>36300</v>
      </c>
      <c r="I15" s="346">
        <v>0</v>
      </c>
      <c r="J15" s="345">
        <v>0</v>
      </c>
      <c r="K15" s="6">
        <f t="shared" si="1"/>
        <v>0</v>
      </c>
      <c r="L15" s="42">
        <f t="shared" si="2"/>
        <v>450</v>
      </c>
      <c r="M15" s="51">
        <v>1</v>
      </c>
      <c r="N15" s="12">
        <f t="shared" si="3"/>
        <v>2.5886883684169859E-2</v>
      </c>
      <c r="O15" s="54">
        <f>SUM($N$5:N15)</f>
        <v>0.72829397877266056</v>
      </c>
      <c r="P15" s="51" t="str">
        <f t="shared" si="10"/>
        <v>B</v>
      </c>
      <c r="Q15" s="49">
        <f t="shared" si="4"/>
        <v>3.666666666666667</v>
      </c>
      <c r="R15" s="49">
        <f t="shared" si="5"/>
        <v>0.16499999999999992</v>
      </c>
      <c r="S15" s="51">
        <f t="shared" si="6"/>
        <v>1650</v>
      </c>
      <c r="T15" s="51">
        <f t="shared" si="11"/>
        <v>14</v>
      </c>
      <c r="U15" s="51">
        <v>3</v>
      </c>
      <c r="V15" s="51">
        <f t="shared" si="12"/>
        <v>17</v>
      </c>
      <c r="W15" s="49">
        <f t="shared" si="13"/>
        <v>62.333333333333336</v>
      </c>
      <c r="X15" s="42">
        <f t="shared" si="7"/>
        <v>62.333333333333336</v>
      </c>
      <c r="Y15" s="55">
        <f t="shared" si="8"/>
        <v>2.8049999999999988</v>
      </c>
      <c r="Z15" s="12">
        <f t="shared" si="9"/>
        <v>0</v>
      </c>
      <c r="AA15" s="87" t="str">
        <f t="shared" si="14"/>
        <v>VERY LOW-ORDER URGENTLY</v>
      </c>
      <c r="AB15" s="164">
        <f t="shared" si="15"/>
        <v>28050</v>
      </c>
      <c r="AF15" s="17" t="s">
        <v>237</v>
      </c>
      <c r="AG15" s="551" t="s">
        <v>304</v>
      </c>
      <c r="AH15" s="551"/>
      <c r="AI15" s="17"/>
      <c r="AJ15" s="17" t="s">
        <v>237</v>
      </c>
      <c r="AK15" s="551"/>
      <c r="AL15" s="551"/>
      <c r="AM15" s="551"/>
    </row>
    <row r="16" spans="1:39" ht="15" thickBot="1">
      <c r="A16" s="153" t="s">
        <v>5</v>
      </c>
      <c r="B16" s="56" t="s">
        <v>43</v>
      </c>
      <c r="C16" s="51" t="s">
        <v>385</v>
      </c>
      <c r="D16" s="56" t="s">
        <v>23</v>
      </c>
      <c r="E16" s="51" t="s">
        <v>24</v>
      </c>
      <c r="F16" s="8">
        <v>3.379186666666695</v>
      </c>
      <c r="G16" s="8">
        <v>273.66666666666669</v>
      </c>
      <c r="H16" s="6">
        <v>97542.666666666672</v>
      </c>
      <c r="I16" s="346">
        <v>509</v>
      </c>
      <c r="J16" s="345">
        <v>4.1269999999999998</v>
      </c>
      <c r="K16" s="6">
        <f t="shared" si="1"/>
        <v>181422.23142509136</v>
      </c>
      <c r="L16" s="42">
        <f t="shared" si="2"/>
        <v>356.42874543239952</v>
      </c>
      <c r="M16" s="51">
        <v>5</v>
      </c>
      <c r="N16" s="12">
        <f t="shared" si="3"/>
        <v>2.4098240271927942E-2</v>
      </c>
      <c r="O16" s="54">
        <f>SUM($N$5:N16)</f>
        <v>0.75239221904458853</v>
      </c>
      <c r="P16" s="51" t="str">
        <f t="shared" si="10"/>
        <v>B</v>
      </c>
      <c r="Q16" s="49">
        <f t="shared" si="4"/>
        <v>12.439393939393939</v>
      </c>
      <c r="R16" s="49">
        <f t="shared" si="5"/>
        <v>0.15359939393939523</v>
      </c>
      <c r="S16" s="51">
        <f t="shared" si="6"/>
        <v>4433.757575757576</v>
      </c>
      <c r="T16" s="51">
        <f t="shared" si="11"/>
        <v>14</v>
      </c>
      <c r="U16" s="51">
        <v>3</v>
      </c>
      <c r="V16" s="51">
        <f t="shared" si="12"/>
        <v>17</v>
      </c>
      <c r="W16" s="49">
        <f t="shared" si="13"/>
        <v>211.46969696969697</v>
      </c>
      <c r="X16" s="42">
        <f t="shared" si="7"/>
        <v>0</v>
      </c>
      <c r="Y16" s="55">
        <f t="shared" si="8"/>
        <v>0</v>
      </c>
      <c r="Z16" s="12">
        <f t="shared" si="9"/>
        <v>2.4069642473310884</v>
      </c>
      <c r="AA16" s="87" t="str">
        <f t="shared" si="14"/>
        <v>VERY HIGH-DON’T ORDER</v>
      </c>
      <c r="AB16" s="164">
        <f t="shared" si="15"/>
        <v>0</v>
      </c>
      <c r="AF16" s="17" t="s">
        <v>236</v>
      </c>
      <c r="AG16" s="551"/>
      <c r="AH16" s="551"/>
      <c r="AI16" s="17"/>
      <c r="AJ16" s="17" t="s">
        <v>236</v>
      </c>
      <c r="AK16" s="551"/>
      <c r="AL16" s="551"/>
      <c r="AM16" s="551"/>
    </row>
    <row r="17" spans="1:39" ht="15" thickBot="1">
      <c r="A17" s="153" t="s">
        <v>5</v>
      </c>
      <c r="B17" s="56" t="s">
        <v>549</v>
      </c>
      <c r="C17" s="51" t="s">
        <v>550</v>
      </c>
      <c r="D17" s="56" t="s">
        <v>26</v>
      </c>
      <c r="E17" s="51" t="s">
        <v>37</v>
      </c>
      <c r="F17" s="8">
        <v>3.3616000000000064</v>
      </c>
      <c r="G17" s="8">
        <v>509.33333333333331</v>
      </c>
      <c r="H17" s="6">
        <v>56901</v>
      </c>
      <c r="I17" s="346">
        <v>0</v>
      </c>
      <c r="J17" s="345">
        <v>0</v>
      </c>
      <c r="K17" s="6">
        <f t="shared" si="1"/>
        <v>0</v>
      </c>
      <c r="L17" s="42">
        <f t="shared" si="2"/>
        <v>111.71662303664922</v>
      </c>
      <c r="M17" s="51">
        <v>1</v>
      </c>
      <c r="N17" s="12">
        <f t="shared" si="3"/>
        <v>2.397282319358281E-2</v>
      </c>
      <c r="O17" s="54">
        <f>SUM($N$5:N17)</f>
        <v>0.77636504223817138</v>
      </c>
      <c r="P17" s="51" t="str">
        <f t="shared" si="10"/>
        <v>B</v>
      </c>
      <c r="Q17" s="49">
        <f t="shared" si="4"/>
        <v>23.151515151515152</v>
      </c>
      <c r="R17" s="49">
        <f t="shared" si="5"/>
        <v>0.1528000000000003</v>
      </c>
      <c r="S17" s="51">
        <f t="shared" si="6"/>
        <v>2586.409090909091</v>
      </c>
      <c r="T17" s="51">
        <f t="shared" si="11"/>
        <v>14</v>
      </c>
      <c r="U17" s="51">
        <v>3</v>
      </c>
      <c r="V17" s="51">
        <f t="shared" si="12"/>
        <v>17</v>
      </c>
      <c r="W17" s="49">
        <f t="shared" si="13"/>
        <v>393.57575757575756</v>
      </c>
      <c r="X17" s="42">
        <f t="shared" si="7"/>
        <v>393.57575757575756</v>
      </c>
      <c r="Y17" s="55">
        <f t="shared" si="8"/>
        <v>2.5976000000000052</v>
      </c>
      <c r="Z17" s="12">
        <f t="shared" si="9"/>
        <v>0</v>
      </c>
      <c r="AA17" s="87" t="str">
        <f t="shared" si="14"/>
        <v>VERY LOW-ORDER URGENTLY</v>
      </c>
      <c r="AB17" s="164">
        <f t="shared" si="15"/>
        <v>43968.954545454551</v>
      </c>
      <c r="AF17" s="17"/>
      <c r="AG17" s="17"/>
      <c r="AH17" s="17"/>
      <c r="AI17" s="17"/>
      <c r="AJ17" s="17"/>
      <c r="AK17" s="17"/>
      <c r="AL17" s="17"/>
      <c r="AM17" s="16"/>
    </row>
    <row r="18" spans="1:39" ht="15" thickBot="1">
      <c r="A18" s="153" t="s">
        <v>5</v>
      </c>
      <c r="B18" s="56" t="s">
        <v>44</v>
      </c>
      <c r="C18" s="51" t="s">
        <v>376</v>
      </c>
      <c r="D18" s="56" t="s">
        <v>23</v>
      </c>
      <c r="E18" s="51" t="s">
        <v>24</v>
      </c>
      <c r="F18" s="8">
        <v>2.969999999999998</v>
      </c>
      <c r="G18" s="8">
        <v>132</v>
      </c>
      <c r="H18" s="6">
        <v>71626.666666666657</v>
      </c>
      <c r="I18" s="346">
        <v>0</v>
      </c>
      <c r="J18" s="345">
        <v>0</v>
      </c>
      <c r="K18" s="6">
        <f t="shared" si="1"/>
        <v>0</v>
      </c>
      <c r="L18" s="42">
        <f t="shared" si="2"/>
        <v>542.62626262626259</v>
      </c>
      <c r="M18" s="51">
        <v>5</v>
      </c>
      <c r="N18" s="12">
        <f t="shared" si="3"/>
        <v>2.1180177559775332E-2</v>
      </c>
      <c r="O18" s="54">
        <f>SUM($N$5:N18)</f>
        <v>0.79754521979794668</v>
      </c>
      <c r="P18" s="51" t="str">
        <f t="shared" si="10"/>
        <v>B</v>
      </c>
      <c r="Q18" s="49">
        <f t="shared" si="4"/>
        <v>6</v>
      </c>
      <c r="R18" s="49">
        <f t="shared" si="5"/>
        <v>0.1349999999999999</v>
      </c>
      <c r="S18" s="51">
        <f t="shared" si="6"/>
        <v>3255.7575757575755</v>
      </c>
      <c r="T18" s="51">
        <f t="shared" si="11"/>
        <v>14</v>
      </c>
      <c r="U18" s="51">
        <v>3</v>
      </c>
      <c r="V18" s="51">
        <f t="shared" si="12"/>
        <v>17</v>
      </c>
      <c r="W18" s="49">
        <f t="shared" si="13"/>
        <v>102</v>
      </c>
      <c r="X18" s="42">
        <f t="shared" si="7"/>
        <v>102</v>
      </c>
      <c r="Y18" s="55">
        <f t="shared" si="8"/>
        <v>2.2949999999999986</v>
      </c>
      <c r="Z18" s="12">
        <f t="shared" si="9"/>
        <v>0</v>
      </c>
      <c r="AA18" s="87" t="str">
        <f t="shared" si="14"/>
        <v>VERY LOW-ORDER URGENTLY</v>
      </c>
      <c r="AB18" s="164">
        <f t="shared" si="15"/>
        <v>55347.878787878784</v>
      </c>
      <c r="AF18" s="61" t="s">
        <v>235</v>
      </c>
      <c r="AG18" s="555" t="s">
        <v>234</v>
      </c>
      <c r="AH18" s="555"/>
      <c r="AI18" s="61" t="s">
        <v>233</v>
      </c>
      <c r="AJ18" s="555" t="s">
        <v>232</v>
      </c>
      <c r="AK18" s="555"/>
      <c r="AL18" s="555"/>
      <c r="AM18" s="555"/>
    </row>
    <row r="19" spans="1:39" ht="15" thickBot="1">
      <c r="A19" s="153" t="s">
        <v>5</v>
      </c>
      <c r="B19" s="56" t="s">
        <v>53</v>
      </c>
      <c r="C19" s="51" t="s">
        <v>429</v>
      </c>
      <c r="D19" s="56" t="s">
        <v>23</v>
      </c>
      <c r="E19" s="51" t="s">
        <v>24</v>
      </c>
      <c r="F19" s="8">
        <v>2.1379033333333295</v>
      </c>
      <c r="G19" s="8">
        <v>156.33333333333331</v>
      </c>
      <c r="H19" s="6">
        <v>86672.383333333331</v>
      </c>
      <c r="I19" s="346">
        <v>361</v>
      </c>
      <c r="J19" s="345">
        <v>3.5702900000000004</v>
      </c>
      <c r="K19" s="6">
        <f t="shared" si="1"/>
        <v>200141.13251599148</v>
      </c>
      <c r="L19" s="42">
        <f t="shared" si="2"/>
        <v>554.4075692963753</v>
      </c>
      <c r="M19" s="51">
        <v>5</v>
      </c>
      <c r="N19" s="12">
        <f t="shared" si="3"/>
        <v>1.52461859278234E-2</v>
      </c>
      <c r="O19" s="54">
        <f>SUM($N$5:N19)</f>
        <v>0.81279140572577013</v>
      </c>
      <c r="P19" s="51" t="str">
        <f t="shared" si="10"/>
        <v>C</v>
      </c>
      <c r="Q19" s="49">
        <f t="shared" si="4"/>
        <v>7.1060606060606055</v>
      </c>
      <c r="R19" s="49">
        <f t="shared" si="5"/>
        <v>9.7177424242424065E-2</v>
      </c>
      <c r="S19" s="51">
        <f t="shared" si="6"/>
        <v>3939.6537878787876</v>
      </c>
      <c r="T19" s="51">
        <f t="shared" si="11"/>
        <v>30</v>
      </c>
      <c r="U19" s="51">
        <v>3</v>
      </c>
      <c r="V19" s="51">
        <f t="shared" si="12"/>
        <v>33</v>
      </c>
      <c r="W19" s="49">
        <f t="shared" si="13"/>
        <v>234.49999999999997</v>
      </c>
      <c r="X19" s="42">
        <f t="shared" si="7"/>
        <v>0</v>
      </c>
      <c r="Y19" s="55">
        <f t="shared" si="8"/>
        <v>0</v>
      </c>
      <c r="Z19" s="12">
        <f t="shared" si="9"/>
        <v>1.539445628997868</v>
      </c>
      <c r="AA19" s="87" t="str">
        <f t="shared" si="14"/>
        <v>HIGH-DON’T ORDER</v>
      </c>
      <c r="AB19" s="164">
        <f t="shared" si="15"/>
        <v>0</v>
      </c>
      <c r="AF19" s="25"/>
      <c r="AG19" s="552"/>
      <c r="AH19" s="552"/>
      <c r="AI19" s="25"/>
      <c r="AJ19" s="552"/>
      <c r="AK19" s="552"/>
      <c r="AL19" s="552"/>
      <c r="AM19" s="552"/>
    </row>
    <row r="20" spans="1:39" ht="15" thickBot="1">
      <c r="A20" s="153" t="s">
        <v>5</v>
      </c>
      <c r="B20" s="56" t="s">
        <v>519</v>
      </c>
      <c r="C20" s="51" t="s">
        <v>520</v>
      </c>
      <c r="D20" s="56" t="s">
        <v>26</v>
      </c>
      <c r="E20" s="51" t="s">
        <v>27</v>
      </c>
      <c r="F20" s="8">
        <v>1.7223999999999977</v>
      </c>
      <c r="G20" s="8">
        <v>352.66666666666663</v>
      </c>
      <c r="H20" s="6">
        <v>26527.546666666585</v>
      </c>
      <c r="I20" s="346">
        <v>6</v>
      </c>
      <c r="J20" s="345">
        <v>3.1999999999999994E-2</v>
      </c>
      <c r="K20" s="6">
        <f t="shared" si="1"/>
        <v>451.31931947069813</v>
      </c>
      <c r="L20" s="42">
        <f t="shared" si="2"/>
        <v>75.219886578449689</v>
      </c>
      <c r="M20" s="51">
        <v>20</v>
      </c>
      <c r="N20" s="12">
        <f t="shared" si="3"/>
        <v>1.2283076710086535E-2</v>
      </c>
      <c r="O20" s="54">
        <f>SUM($N$5:N20)</f>
        <v>0.82507448243585668</v>
      </c>
      <c r="P20" s="51" t="str">
        <f t="shared" si="10"/>
        <v>C</v>
      </c>
      <c r="Q20" s="49">
        <f t="shared" si="4"/>
        <v>16.030303030303028</v>
      </c>
      <c r="R20" s="49">
        <f t="shared" si="5"/>
        <v>7.8290909090908981E-2</v>
      </c>
      <c r="S20" s="51">
        <f t="shared" si="6"/>
        <v>1205.7975757575721</v>
      </c>
      <c r="T20" s="51">
        <f t="shared" si="11"/>
        <v>30</v>
      </c>
      <c r="U20" s="51">
        <v>3</v>
      </c>
      <c r="V20" s="51">
        <f t="shared" si="12"/>
        <v>33</v>
      </c>
      <c r="W20" s="49">
        <f t="shared" si="13"/>
        <v>528.99999999999989</v>
      </c>
      <c r="X20" s="42">
        <f t="shared" si="7"/>
        <v>522.99999999999989</v>
      </c>
      <c r="Y20" s="55">
        <f t="shared" si="8"/>
        <v>2.5542964083175765</v>
      </c>
      <c r="Z20" s="12">
        <f t="shared" si="9"/>
        <v>1.1342155009451798E-2</v>
      </c>
      <c r="AA20" s="87" t="str">
        <f t="shared" si="14"/>
        <v>VERY LOW-ORDER URGENTLY</v>
      </c>
      <c r="AB20" s="164">
        <f t="shared" si="15"/>
        <v>39340.000680529178</v>
      </c>
      <c r="AF20" s="352" t="s">
        <v>21</v>
      </c>
      <c r="AG20" s="341" t="s">
        <v>270</v>
      </c>
    </row>
    <row r="21" spans="1:39" ht="15" thickBot="1">
      <c r="A21" s="153" t="s">
        <v>5</v>
      </c>
      <c r="B21" s="56" t="s">
        <v>49</v>
      </c>
      <c r="C21" s="51" t="s">
        <v>447</v>
      </c>
      <c r="D21" s="56" t="s">
        <v>29</v>
      </c>
      <c r="E21" s="51" t="s">
        <v>34</v>
      </c>
      <c r="F21" s="8">
        <v>1.6274999999999968</v>
      </c>
      <c r="G21" s="8">
        <v>31.333333333333336</v>
      </c>
      <c r="H21" s="6">
        <v>20512</v>
      </c>
      <c r="I21" s="346">
        <v>68</v>
      </c>
      <c r="J21" s="345">
        <v>1.53</v>
      </c>
      <c r="K21" s="6">
        <f t="shared" si="1"/>
        <v>44515.404255319139</v>
      </c>
      <c r="L21" s="42">
        <f t="shared" si="2"/>
        <v>654.63829787234033</v>
      </c>
      <c r="M21" s="51">
        <v>1</v>
      </c>
      <c r="N21" s="12">
        <f t="shared" si="3"/>
        <v>1.1606309420381922E-2</v>
      </c>
      <c r="O21" s="54">
        <f>SUM($N$5:N21)</f>
        <v>0.83668079185623856</v>
      </c>
      <c r="P21" s="51" t="str">
        <f t="shared" si="10"/>
        <v>C</v>
      </c>
      <c r="Q21" s="49">
        <f t="shared" si="4"/>
        <v>1.4242424242424243</v>
      </c>
      <c r="R21" s="49">
        <f t="shared" si="5"/>
        <v>7.3977272727272586E-2</v>
      </c>
      <c r="S21" s="51">
        <f t="shared" si="6"/>
        <v>932.36363636363637</v>
      </c>
      <c r="T21" s="51">
        <f t="shared" si="11"/>
        <v>30</v>
      </c>
      <c r="U21" s="51">
        <v>3</v>
      </c>
      <c r="V21" s="51">
        <f t="shared" si="12"/>
        <v>33</v>
      </c>
      <c r="W21" s="49">
        <f t="shared" si="13"/>
        <v>47</v>
      </c>
      <c r="X21" s="42">
        <f t="shared" si="7"/>
        <v>0</v>
      </c>
      <c r="Y21" s="55">
        <f t="shared" si="8"/>
        <v>0</v>
      </c>
      <c r="Z21" s="12">
        <f t="shared" si="9"/>
        <v>1.446808510638298</v>
      </c>
      <c r="AA21" s="87" t="str">
        <f t="shared" si="14"/>
        <v>HIGH-DON’T ORDER</v>
      </c>
      <c r="AB21" s="164">
        <f t="shared" si="15"/>
        <v>0</v>
      </c>
    </row>
    <row r="22" spans="1:39" ht="15" thickBot="1">
      <c r="A22" s="153" t="s">
        <v>5</v>
      </c>
      <c r="B22" s="56" t="s">
        <v>38</v>
      </c>
      <c r="C22" s="51" t="s">
        <v>440</v>
      </c>
      <c r="D22" s="56" t="s">
        <v>29</v>
      </c>
      <c r="E22" s="51" t="s">
        <v>34</v>
      </c>
      <c r="F22" s="8">
        <v>1.5599999999999992</v>
      </c>
      <c r="G22" s="8">
        <v>69.333333333333329</v>
      </c>
      <c r="H22" s="6">
        <v>17122</v>
      </c>
      <c r="I22" s="346">
        <v>0</v>
      </c>
      <c r="J22" s="345">
        <v>0</v>
      </c>
      <c r="K22" s="6">
        <f t="shared" si="1"/>
        <v>0</v>
      </c>
      <c r="L22" s="42">
        <f t="shared" si="2"/>
        <v>246.95192307692309</v>
      </c>
      <c r="M22" s="51">
        <v>40</v>
      </c>
      <c r="N22" s="12">
        <f t="shared" si="3"/>
        <v>1.1124941748568864E-2</v>
      </c>
      <c r="O22" s="54">
        <f>SUM($N$5:N22)</f>
        <v>0.84780573360480738</v>
      </c>
      <c r="P22" s="51" t="str">
        <f t="shared" si="10"/>
        <v>C</v>
      </c>
      <c r="Q22" s="49">
        <f t="shared" si="4"/>
        <v>3.1515151515151514</v>
      </c>
      <c r="R22" s="49">
        <f t="shared" si="5"/>
        <v>7.0909090909090866E-2</v>
      </c>
      <c r="S22" s="51">
        <f t="shared" si="6"/>
        <v>778.27272727272725</v>
      </c>
      <c r="T22" s="51">
        <f t="shared" si="11"/>
        <v>30</v>
      </c>
      <c r="U22" s="51">
        <v>3</v>
      </c>
      <c r="V22" s="51">
        <f t="shared" si="12"/>
        <v>33</v>
      </c>
      <c r="W22" s="49">
        <f t="shared" si="13"/>
        <v>104</v>
      </c>
      <c r="X22" s="42">
        <f t="shared" si="7"/>
        <v>104</v>
      </c>
      <c r="Y22" s="55">
        <f t="shared" si="8"/>
        <v>2.339999999999999</v>
      </c>
      <c r="Z22" s="12">
        <f t="shared" si="9"/>
        <v>0</v>
      </c>
      <c r="AA22" s="87" t="str">
        <f t="shared" si="14"/>
        <v>VERY LOW-ORDER URGENTLY</v>
      </c>
      <c r="AB22" s="164">
        <f t="shared" si="15"/>
        <v>25683</v>
      </c>
      <c r="AF22"/>
      <c r="AG22"/>
      <c r="AH22"/>
      <c r="AI22" s="352" t="s">
        <v>294</v>
      </c>
      <c r="AJ22"/>
      <c r="AK22"/>
      <c r="AL22"/>
    </row>
    <row r="23" spans="1:39" ht="44" thickBot="1">
      <c r="A23" s="153" t="s">
        <v>5</v>
      </c>
      <c r="B23" s="56" t="s">
        <v>539</v>
      </c>
      <c r="C23" s="51" t="s">
        <v>540</v>
      </c>
      <c r="D23" s="56" t="s">
        <v>26</v>
      </c>
      <c r="E23" s="51" t="s">
        <v>37</v>
      </c>
      <c r="F23" s="8">
        <v>1.4918400000000003</v>
      </c>
      <c r="G23" s="8">
        <v>166.33333333333331</v>
      </c>
      <c r="H23" s="6">
        <v>22475.013333333336</v>
      </c>
      <c r="I23" s="346">
        <v>0</v>
      </c>
      <c r="J23" s="345">
        <v>0</v>
      </c>
      <c r="K23" s="6">
        <f t="shared" si="1"/>
        <v>0</v>
      </c>
      <c r="L23" s="42">
        <f t="shared" si="2"/>
        <v>135.1203206412826</v>
      </c>
      <c r="M23" s="51">
        <v>40</v>
      </c>
      <c r="N23" s="12">
        <f t="shared" si="3"/>
        <v>1.06388673706314E-2</v>
      </c>
      <c r="O23" s="54">
        <f>SUM($N$5:N23)</f>
        <v>0.85844460097543873</v>
      </c>
      <c r="P23" s="51" t="str">
        <f t="shared" si="10"/>
        <v>C</v>
      </c>
      <c r="Q23" s="49">
        <f t="shared" si="4"/>
        <v>7.5606060606060597</v>
      </c>
      <c r="R23" s="49">
        <f t="shared" si="5"/>
        <v>6.7810909090909102E-2</v>
      </c>
      <c r="S23" s="51">
        <f t="shared" si="6"/>
        <v>1021.5915151515153</v>
      </c>
      <c r="T23" s="51">
        <f t="shared" si="11"/>
        <v>30</v>
      </c>
      <c r="U23" s="51">
        <v>3</v>
      </c>
      <c r="V23" s="51">
        <f t="shared" si="12"/>
        <v>33</v>
      </c>
      <c r="W23" s="49">
        <f t="shared" si="13"/>
        <v>249.49999999999997</v>
      </c>
      <c r="X23" s="42">
        <f t="shared" si="7"/>
        <v>249.49999999999997</v>
      </c>
      <c r="Y23" s="55">
        <f t="shared" si="8"/>
        <v>2.2377600000000002</v>
      </c>
      <c r="Z23" s="12">
        <f t="shared" si="9"/>
        <v>0</v>
      </c>
      <c r="AA23" s="87" t="str">
        <f t="shared" si="14"/>
        <v>VERY LOW-ORDER URGENTLY</v>
      </c>
      <c r="AB23" s="164">
        <f t="shared" si="15"/>
        <v>33712.520000000004</v>
      </c>
      <c r="AF23" s="206" t="s">
        <v>11</v>
      </c>
      <c r="AG23" s="206" t="s">
        <v>9</v>
      </c>
      <c r="AH23" s="206" t="s">
        <v>10</v>
      </c>
      <c r="AI23" s="207" t="s">
        <v>266</v>
      </c>
      <c r="AJ23" s="207" t="s">
        <v>267</v>
      </c>
      <c r="AK23" s="207" t="s">
        <v>269</v>
      </c>
      <c r="AL23" s="207" t="s">
        <v>268</v>
      </c>
    </row>
    <row r="24" spans="1:39" ht="15" thickBot="1">
      <c r="A24" s="153" t="s">
        <v>5</v>
      </c>
      <c r="B24" s="56" t="s">
        <v>50</v>
      </c>
      <c r="C24" s="51" t="s">
        <v>395</v>
      </c>
      <c r="D24" s="56" t="s">
        <v>29</v>
      </c>
      <c r="E24" s="51" t="s">
        <v>30</v>
      </c>
      <c r="F24" s="8">
        <v>1.4084999999999988</v>
      </c>
      <c r="G24" s="8">
        <v>9.6666666666666661</v>
      </c>
      <c r="H24" s="6">
        <v>14384.333333333332</v>
      </c>
      <c r="I24" s="346">
        <v>0</v>
      </c>
      <c r="J24" s="345">
        <v>0</v>
      </c>
      <c r="K24" s="6">
        <f t="shared" si="1"/>
        <v>0</v>
      </c>
      <c r="L24" s="42">
        <f t="shared" si="2"/>
        <v>1488.0344827586207</v>
      </c>
      <c r="M24" s="51">
        <v>40</v>
      </c>
      <c r="N24" s="12">
        <f t="shared" si="3"/>
        <v>1.0044538751832845E-2</v>
      </c>
      <c r="O24" s="54">
        <f>SUM($N$5:N24)</f>
        <v>0.8684891397272716</v>
      </c>
      <c r="P24" s="51" t="str">
        <f t="shared" si="10"/>
        <v>C</v>
      </c>
      <c r="Q24" s="49">
        <f t="shared" si="4"/>
        <v>0.43939393939393939</v>
      </c>
      <c r="R24" s="49">
        <f t="shared" si="5"/>
        <v>6.4022727272727217E-2</v>
      </c>
      <c r="S24" s="51">
        <f t="shared" si="6"/>
        <v>653.83333333333326</v>
      </c>
      <c r="T24" s="51">
        <f t="shared" si="11"/>
        <v>30</v>
      </c>
      <c r="U24" s="51">
        <v>3</v>
      </c>
      <c r="V24" s="51">
        <f t="shared" si="12"/>
        <v>33</v>
      </c>
      <c r="W24" s="49">
        <f t="shared" si="13"/>
        <v>14.5</v>
      </c>
      <c r="X24" s="42">
        <f t="shared" si="7"/>
        <v>14.5</v>
      </c>
      <c r="Y24" s="55">
        <f t="shared" si="8"/>
        <v>2.1127499999999984</v>
      </c>
      <c r="Z24" s="12">
        <f t="shared" si="9"/>
        <v>0</v>
      </c>
      <c r="AA24" s="87" t="str">
        <f t="shared" si="14"/>
        <v>VERY LOW-ORDER URGENTLY</v>
      </c>
      <c r="AB24" s="164">
        <f t="shared" si="15"/>
        <v>21576.5</v>
      </c>
      <c r="AF24" s="341" t="s">
        <v>23</v>
      </c>
      <c r="AG24" s="341" t="s">
        <v>44</v>
      </c>
      <c r="AH24" s="341" t="s">
        <v>376</v>
      </c>
      <c r="AI24" s="316">
        <v>2.2949999999999986</v>
      </c>
      <c r="AJ24" s="83">
        <v>102</v>
      </c>
      <c r="AK24" s="205">
        <v>542.62626262626259</v>
      </c>
      <c r="AL24" s="353">
        <v>55347.878787878784</v>
      </c>
    </row>
    <row r="25" spans="1:39" ht="15" thickBot="1">
      <c r="A25" s="153" t="s">
        <v>5</v>
      </c>
      <c r="B25" s="56" t="s">
        <v>35</v>
      </c>
      <c r="C25" s="51" t="s">
        <v>375</v>
      </c>
      <c r="D25" s="56" t="s">
        <v>29</v>
      </c>
      <c r="E25" s="51" t="s">
        <v>30</v>
      </c>
      <c r="F25" s="8">
        <v>1.2833333333333317</v>
      </c>
      <c r="G25" s="8">
        <v>51.333333333333336</v>
      </c>
      <c r="H25" s="6">
        <v>14190.666666666668</v>
      </c>
      <c r="I25" s="346">
        <v>128</v>
      </c>
      <c r="J25" s="345">
        <v>3.2</v>
      </c>
      <c r="K25" s="6">
        <f t="shared" si="1"/>
        <v>35384.519480519484</v>
      </c>
      <c r="L25" s="42">
        <f t="shared" si="2"/>
        <v>276.44155844155847</v>
      </c>
      <c r="M25" s="51">
        <v>40</v>
      </c>
      <c r="N25" s="12">
        <f t="shared" si="3"/>
        <v>9.1519285752115574E-3</v>
      </c>
      <c r="O25" s="54">
        <f>SUM($N$5:N25)</f>
        <v>0.87764106830248312</v>
      </c>
      <c r="P25" s="51" t="str">
        <f t="shared" si="10"/>
        <v>C</v>
      </c>
      <c r="Q25" s="49">
        <f t="shared" si="4"/>
        <v>2.3333333333333335</v>
      </c>
      <c r="R25" s="49">
        <f t="shared" si="5"/>
        <v>5.8333333333333258E-2</v>
      </c>
      <c r="S25" s="51">
        <f t="shared" si="6"/>
        <v>645.03030303030312</v>
      </c>
      <c r="T25" s="51">
        <f t="shared" si="11"/>
        <v>30</v>
      </c>
      <c r="U25" s="51">
        <v>3</v>
      </c>
      <c r="V25" s="51">
        <f t="shared" si="12"/>
        <v>33</v>
      </c>
      <c r="W25" s="49">
        <f t="shared" si="13"/>
        <v>77</v>
      </c>
      <c r="X25" s="42">
        <f t="shared" si="7"/>
        <v>0</v>
      </c>
      <c r="Y25" s="55">
        <f t="shared" si="8"/>
        <v>0</v>
      </c>
      <c r="Z25" s="12">
        <f t="shared" si="9"/>
        <v>1.6623376623376624</v>
      </c>
      <c r="AA25" s="87" t="str">
        <f t="shared" si="14"/>
        <v>HIGH-DON’T ORDER</v>
      </c>
      <c r="AB25" s="164">
        <f t="shared" si="15"/>
        <v>0</v>
      </c>
      <c r="AF25"/>
      <c r="AG25" s="341" t="s">
        <v>77</v>
      </c>
      <c r="AH25" s="341" t="s">
        <v>388</v>
      </c>
      <c r="AI25" s="316">
        <v>0.22500000000000003</v>
      </c>
      <c r="AJ25" s="83">
        <v>25</v>
      </c>
      <c r="AK25" s="205">
        <v>316.99999999999994</v>
      </c>
      <c r="AL25" s="353">
        <v>7924.9999999999982</v>
      </c>
    </row>
    <row r="26" spans="1:39" ht="15" thickBot="1">
      <c r="A26" s="153" t="s">
        <v>5</v>
      </c>
      <c r="B26" s="56" t="s">
        <v>80</v>
      </c>
      <c r="C26" s="51" t="s">
        <v>384</v>
      </c>
      <c r="D26" s="56" t="s">
        <v>81</v>
      </c>
      <c r="E26" s="51" t="s">
        <v>30</v>
      </c>
      <c r="F26" s="8">
        <v>1.2499999999999987</v>
      </c>
      <c r="G26" s="8">
        <v>55.333333333333329</v>
      </c>
      <c r="H26" s="6">
        <v>20000</v>
      </c>
      <c r="I26" s="346">
        <v>0</v>
      </c>
      <c r="J26" s="345">
        <v>0</v>
      </c>
      <c r="K26" s="6">
        <f t="shared" si="1"/>
        <v>0</v>
      </c>
      <c r="L26" s="42">
        <f t="shared" si="2"/>
        <v>361.44578313253015</v>
      </c>
      <c r="M26" s="51">
        <v>16</v>
      </c>
      <c r="N26" s="12">
        <f t="shared" si="3"/>
        <v>8.9142161446865847E-3</v>
      </c>
      <c r="O26" s="54">
        <f>SUM($N$5:N26)</f>
        <v>0.88655528444716969</v>
      </c>
      <c r="P26" s="51" t="str">
        <f t="shared" si="10"/>
        <v>C</v>
      </c>
      <c r="Q26" s="49">
        <f t="shared" si="4"/>
        <v>2.5151515151515151</v>
      </c>
      <c r="R26" s="49">
        <f t="shared" si="5"/>
        <v>5.6818181818181761E-2</v>
      </c>
      <c r="S26" s="51">
        <f t="shared" si="6"/>
        <v>909.09090909090912</v>
      </c>
      <c r="T26" s="51">
        <f t="shared" si="11"/>
        <v>30</v>
      </c>
      <c r="U26" s="51">
        <v>3</v>
      </c>
      <c r="V26" s="51">
        <f t="shared" si="12"/>
        <v>33</v>
      </c>
      <c r="W26" s="49">
        <f t="shared" si="13"/>
        <v>83</v>
      </c>
      <c r="X26" s="42">
        <f t="shared" si="7"/>
        <v>83</v>
      </c>
      <c r="Y26" s="55">
        <f t="shared" si="8"/>
        <v>1.8749999999999982</v>
      </c>
      <c r="Z26" s="12">
        <f t="shared" si="9"/>
        <v>0</v>
      </c>
      <c r="AA26" s="87" t="str">
        <f t="shared" si="14"/>
        <v>VERY LOW-ORDER URGENTLY</v>
      </c>
      <c r="AB26" s="164">
        <f t="shared" si="15"/>
        <v>30000.000000000004</v>
      </c>
      <c r="AF26"/>
      <c r="AG26" s="341" t="s">
        <v>22</v>
      </c>
      <c r="AH26" s="341" t="s">
        <v>386</v>
      </c>
      <c r="AI26" s="316">
        <v>1.7145221282199834</v>
      </c>
      <c r="AJ26" s="83">
        <v>170.21212121212147</v>
      </c>
      <c r="AK26" s="205">
        <v>301.24265947771858</v>
      </c>
      <c r="AL26" s="353">
        <v>51275.152069283271</v>
      </c>
    </row>
    <row r="27" spans="1:39" ht="15" thickBot="1">
      <c r="A27" s="153" t="s">
        <v>5</v>
      </c>
      <c r="B27" s="56" t="s">
        <v>67</v>
      </c>
      <c r="C27" s="51" t="s">
        <v>412</v>
      </c>
      <c r="D27" s="56" t="s">
        <v>29</v>
      </c>
      <c r="E27" s="51" t="s">
        <v>30</v>
      </c>
      <c r="F27" s="8">
        <v>1.168333333333333</v>
      </c>
      <c r="G27" s="8">
        <v>13</v>
      </c>
      <c r="H27" s="6">
        <v>15665.533333333344</v>
      </c>
      <c r="I27" s="346">
        <v>15</v>
      </c>
      <c r="J27" s="345">
        <v>0.3</v>
      </c>
      <c r="K27" s="6">
        <f t="shared" si="1"/>
        <v>18075.615384615397</v>
      </c>
      <c r="L27" s="42">
        <f t="shared" si="2"/>
        <v>1205.0410256410264</v>
      </c>
      <c r="M27" s="51">
        <v>5</v>
      </c>
      <c r="N27" s="12">
        <f t="shared" si="3"/>
        <v>8.3318206899004009E-3</v>
      </c>
      <c r="O27" s="54">
        <f>SUM($N$5:N27)</f>
        <v>0.89488710513707004</v>
      </c>
      <c r="P27" s="51" t="str">
        <f t="shared" si="10"/>
        <v>C</v>
      </c>
      <c r="Q27" s="49">
        <f t="shared" si="4"/>
        <v>0.59090909090909094</v>
      </c>
      <c r="R27" s="49">
        <f t="shared" si="5"/>
        <v>5.3106060606060594E-2</v>
      </c>
      <c r="S27" s="51">
        <f t="shared" si="6"/>
        <v>712.06969696969747</v>
      </c>
      <c r="T27" s="51">
        <f t="shared" si="11"/>
        <v>30</v>
      </c>
      <c r="U27" s="51">
        <v>3</v>
      </c>
      <c r="V27" s="51">
        <f t="shared" si="12"/>
        <v>33</v>
      </c>
      <c r="W27" s="49">
        <f t="shared" si="13"/>
        <v>19.5</v>
      </c>
      <c r="X27" s="42">
        <f t="shared" si="7"/>
        <v>4.5</v>
      </c>
      <c r="Y27" s="55">
        <f t="shared" si="8"/>
        <v>0.40442307692307683</v>
      </c>
      <c r="Z27" s="12">
        <f t="shared" si="9"/>
        <v>0.76923076923076927</v>
      </c>
      <c r="AA27" s="87" t="str">
        <f t="shared" si="14"/>
        <v>VERY LOW-ORDER URGENTLY</v>
      </c>
      <c r="AB27" s="164">
        <f t="shared" si="15"/>
        <v>5422.6846153846191</v>
      </c>
      <c r="AF27"/>
      <c r="AG27" s="341" t="s">
        <v>43</v>
      </c>
      <c r="AH27" s="341" t="s">
        <v>385</v>
      </c>
      <c r="AI27" s="316">
        <v>0</v>
      </c>
      <c r="AJ27" s="83">
        <v>0</v>
      </c>
      <c r="AK27" s="205">
        <v>356.42874543239952</v>
      </c>
      <c r="AL27" s="353">
        <v>0</v>
      </c>
    </row>
    <row r="28" spans="1:39" ht="15" thickBot="1">
      <c r="A28" s="153" t="s">
        <v>5</v>
      </c>
      <c r="B28" s="56" t="s">
        <v>59</v>
      </c>
      <c r="C28" s="51" t="s">
        <v>397</v>
      </c>
      <c r="D28" s="56" t="s">
        <v>23</v>
      </c>
      <c r="E28" s="51" t="s">
        <v>24</v>
      </c>
      <c r="F28" s="8">
        <v>1.048139999999999</v>
      </c>
      <c r="G28" s="8">
        <v>63.666666666666671</v>
      </c>
      <c r="H28" s="6">
        <v>36526.153333333335</v>
      </c>
      <c r="I28" s="346">
        <v>306</v>
      </c>
      <c r="J28" s="345">
        <v>2.9743200000000001</v>
      </c>
      <c r="K28" s="6">
        <f t="shared" si="1"/>
        <v>175555.01968586387</v>
      </c>
      <c r="L28" s="42">
        <f t="shared" si="2"/>
        <v>573.70921465968581</v>
      </c>
      <c r="M28" s="51">
        <v>5</v>
      </c>
      <c r="N28" s="12">
        <f t="shared" si="3"/>
        <v>7.4746772079134381E-3</v>
      </c>
      <c r="O28" s="54">
        <f>SUM($N$5:N28)</f>
        <v>0.90236178234498343</v>
      </c>
      <c r="P28" s="51" t="str">
        <f t="shared" si="10"/>
        <v>C</v>
      </c>
      <c r="Q28" s="49">
        <f t="shared" si="4"/>
        <v>2.893939393939394</v>
      </c>
      <c r="R28" s="49">
        <f t="shared" si="5"/>
        <v>4.7642727272727226E-2</v>
      </c>
      <c r="S28" s="51">
        <f t="shared" si="6"/>
        <v>1660.2796969696972</v>
      </c>
      <c r="T28" s="51">
        <f t="shared" si="11"/>
        <v>30</v>
      </c>
      <c r="U28" s="51">
        <v>3</v>
      </c>
      <c r="V28" s="51">
        <f t="shared" si="12"/>
        <v>33</v>
      </c>
      <c r="W28" s="49">
        <f t="shared" si="13"/>
        <v>95.5</v>
      </c>
      <c r="X28" s="42">
        <f t="shared" si="7"/>
        <v>0</v>
      </c>
      <c r="Y28" s="55">
        <f t="shared" si="8"/>
        <v>0</v>
      </c>
      <c r="Z28" s="12">
        <f t="shared" si="9"/>
        <v>3.2041884816753927</v>
      </c>
      <c r="AA28" s="87" t="str">
        <f t="shared" si="14"/>
        <v>VERY HIGH-DON’T ORDER</v>
      </c>
      <c r="AB28" s="164">
        <f t="shared" si="15"/>
        <v>0</v>
      </c>
      <c r="AF28"/>
      <c r="AG28" s="341" t="s">
        <v>59</v>
      </c>
      <c r="AH28" s="341" t="s">
        <v>397</v>
      </c>
      <c r="AI28" s="316">
        <v>0</v>
      </c>
      <c r="AJ28" s="83">
        <v>0</v>
      </c>
      <c r="AK28" s="205">
        <v>573.70921465968581</v>
      </c>
      <c r="AL28" s="353">
        <v>0</v>
      </c>
    </row>
    <row r="29" spans="1:39" ht="15" thickBot="1">
      <c r="A29" s="153" t="s">
        <v>5</v>
      </c>
      <c r="B29" s="56" t="s">
        <v>521</v>
      </c>
      <c r="C29" s="51" t="s">
        <v>532</v>
      </c>
      <c r="D29" s="56" t="s">
        <v>58</v>
      </c>
      <c r="E29" s="51" t="s">
        <v>37</v>
      </c>
      <c r="F29" s="8">
        <v>0.94392666666666381</v>
      </c>
      <c r="G29" s="8">
        <v>105</v>
      </c>
      <c r="H29" s="6">
        <v>10869.14000000003</v>
      </c>
      <c r="I29" s="346">
        <v>0</v>
      </c>
      <c r="J29" s="345">
        <v>0</v>
      </c>
      <c r="K29" s="6">
        <f t="shared" si="1"/>
        <v>0</v>
      </c>
      <c r="L29" s="42">
        <f t="shared" si="2"/>
        <v>103.51561904761934</v>
      </c>
      <c r="M29" s="51">
        <v>48</v>
      </c>
      <c r="N29" s="12">
        <f t="shared" si="3"/>
        <v>6.73149306512014E-3</v>
      </c>
      <c r="O29" s="54">
        <f>SUM($N$5:N29)</f>
        <v>0.90909327541010354</v>
      </c>
      <c r="P29" s="51" t="str">
        <f t="shared" si="10"/>
        <v>C</v>
      </c>
      <c r="Q29" s="49">
        <f t="shared" si="4"/>
        <v>4.7727272727272725</v>
      </c>
      <c r="R29" s="49">
        <f t="shared" si="5"/>
        <v>4.2905757575757444E-2</v>
      </c>
      <c r="S29" s="51">
        <f t="shared" si="6"/>
        <v>494.05181818181956</v>
      </c>
      <c r="T29" s="51">
        <f t="shared" si="11"/>
        <v>30</v>
      </c>
      <c r="U29" s="51">
        <v>3</v>
      </c>
      <c r="V29" s="51">
        <f t="shared" si="12"/>
        <v>33</v>
      </c>
      <c r="W29" s="49">
        <f t="shared" si="13"/>
        <v>157.5</v>
      </c>
      <c r="X29" s="42">
        <f t="shared" si="7"/>
        <v>157.5</v>
      </c>
      <c r="Y29" s="55">
        <f t="shared" si="8"/>
        <v>1.4158899999999957</v>
      </c>
      <c r="Z29" s="12">
        <f t="shared" si="9"/>
        <v>0</v>
      </c>
      <c r="AA29" s="87" t="str">
        <f t="shared" si="14"/>
        <v>VERY LOW-ORDER URGENTLY</v>
      </c>
      <c r="AB29" s="164">
        <f t="shared" si="15"/>
        <v>16303.710000000046</v>
      </c>
      <c r="AF29"/>
      <c r="AG29" s="341" t="s">
        <v>184</v>
      </c>
      <c r="AH29" s="341" t="s">
        <v>467</v>
      </c>
      <c r="AI29" s="316">
        <v>1.2295800000000012</v>
      </c>
      <c r="AJ29" s="83">
        <v>81</v>
      </c>
      <c r="AK29" s="205">
        <v>437.27148148148177</v>
      </c>
      <c r="AL29" s="353">
        <v>35418.990000000027</v>
      </c>
    </row>
    <row r="30" spans="1:39" ht="15" thickBot="1">
      <c r="A30" s="153" t="s">
        <v>5</v>
      </c>
      <c r="B30" s="56" t="s">
        <v>45</v>
      </c>
      <c r="C30" s="51" t="s">
        <v>408</v>
      </c>
      <c r="D30" s="56" t="s">
        <v>29</v>
      </c>
      <c r="E30" s="51" t="s">
        <v>42</v>
      </c>
      <c r="F30" s="8">
        <v>0.91200000000000014</v>
      </c>
      <c r="G30" s="8">
        <v>16</v>
      </c>
      <c r="H30" s="6">
        <v>13360.400000000001</v>
      </c>
      <c r="I30" s="346">
        <v>212</v>
      </c>
      <c r="J30" s="345">
        <v>4.7699999999999996</v>
      </c>
      <c r="K30" s="6">
        <f t="shared" si="1"/>
        <v>177025.30000000002</v>
      </c>
      <c r="L30" s="42">
        <f t="shared" si="2"/>
        <v>835.02500000000009</v>
      </c>
      <c r="M30" s="51">
        <v>32</v>
      </c>
      <c r="N30" s="12">
        <f t="shared" si="3"/>
        <v>6.5038120991633402E-3</v>
      </c>
      <c r="O30" s="54">
        <f>SUM($N$5:N30)</f>
        <v>0.91559708750926683</v>
      </c>
      <c r="P30" s="51" t="str">
        <f t="shared" si="10"/>
        <v>C</v>
      </c>
      <c r="Q30" s="49">
        <f t="shared" si="4"/>
        <v>0.72727272727272729</v>
      </c>
      <c r="R30" s="49">
        <f t="shared" si="5"/>
        <v>4.1454545454545459E-2</v>
      </c>
      <c r="S30" s="51">
        <f t="shared" si="6"/>
        <v>607.29090909090917</v>
      </c>
      <c r="T30" s="51">
        <f t="shared" si="11"/>
        <v>30</v>
      </c>
      <c r="U30" s="51">
        <v>3</v>
      </c>
      <c r="V30" s="51">
        <f t="shared" si="12"/>
        <v>33</v>
      </c>
      <c r="W30" s="49">
        <f t="shared" si="13"/>
        <v>24</v>
      </c>
      <c r="X30" s="42">
        <f t="shared" si="7"/>
        <v>0</v>
      </c>
      <c r="Y30" s="55">
        <f t="shared" si="8"/>
        <v>0</v>
      </c>
      <c r="Z30" s="12">
        <f t="shared" si="9"/>
        <v>8.8333333333333339</v>
      </c>
      <c r="AA30" s="87" t="str">
        <f t="shared" si="14"/>
        <v>VERY HIGH-DON’T ORDER</v>
      </c>
      <c r="AB30" s="164">
        <f t="shared" si="15"/>
        <v>0</v>
      </c>
      <c r="AF30"/>
      <c r="AG30" s="341" t="s">
        <v>97</v>
      </c>
      <c r="AH30" s="341" t="s">
        <v>369</v>
      </c>
      <c r="AI30" s="316">
        <v>0</v>
      </c>
      <c r="AJ30" s="83">
        <v>0</v>
      </c>
      <c r="AK30" s="205">
        <v>419.99999999999994</v>
      </c>
      <c r="AL30" s="353">
        <v>0</v>
      </c>
    </row>
    <row r="31" spans="1:39" ht="15" thickBot="1">
      <c r="A31" s="153" t="s">
        <v>5</v>
      </c>
      <c r="B31" s="56" t="s">
        <v>47</v>
      </c>
      <c r="C31" s="51" t="s">
        <v>427</v>
      </c>
      <c r="D31" s="56" t="s">
        <v>29</v>
      </c>
      <c r="E31" s="51" t="s">
        <v>48</v>
      </c>
      <c r="F31" s="8">
        <v>0.87899999999999823</v>
      </c>
      <c r="G31" s="8">
        <v>19</v>
      </c>
      <c r="H31" s="6">
        <v>13179</v>
      </c>
      <c r="I31" s="346">
        <v>71</v>
      </c>
      <c r="J31" s="345">
        <v>1.5974999999999999</v>
      </c>
      <c r="K31" s="6">
        <f t="shared" si="1"/>
        <v>49247.84210526316</v>
      </c>
      <c r="L31" s="42">
        <f t="shared" si="2"/>
        <v>693.63157894736844</v>
      </c>
      <c r="M31" s="51">
        <v>12</v>
      </c>
      <c r="N31" s="12">
        <f t="shared" si="3"/>
        <v>6.2684767929435999E-3</v>
      </c>
      <c r="O31" s="54">
        <f>SUM($N$5:N31)</f>
        <v>0.92186556430221045</v>
      </c>
      <c r="P31" s="51" t="str">
        <f t="shared" si="10"/>
        <v>C</v>
      </c>
      <c r="Q31" s="49">
        <f t="shared" si="4"/>
        <v>0.86363636363636365</v>
      </c>
      <c r="R31" s="49">
        <f t="shared" si="5"/>
        <v>3.9954545454545375E-2</v>
      </c>
      <c r="S31" s="51">
        <f t="shared" si="6"/>
        <v>599.0454545454545</v>
      </c>
      <c r="T31" s="51">
        <f t="shared" si="11"/>
        <v>30</v>
      </c>
      <c r="U31" s="51">
        <v>3</v>
      </c>
      <c r="V31" s="51">
        <f t="shared" si="12"/>
        <v>33</v>
      </c>
      <c r="W31" s="49">
        <f t="shared" si="13"/>
        <v>28.5</v>
      </c>
      <c r="X31" s="42">
        <f t="shared" si="7"/>
        <v>0</v>
      </c>
      <c r="Y31" s="55">
        <f t="shared" si="8"/>
        <v>0</v>
      </c>
      <c r="Z31" s="12">
        <f t="shared" si="9"/>
        <v>2.4912280701754388</v>
      </c>
      <c r="AA31" s="87" t="str">
        <f t="shared" si="14"/>
        <v>VERY HIGH-DON’T ORDER</v>
      </c>
      <c r="AB31" s="164">
        <f t="shared" si="15"/>
        <v>0</v>
      </c>
      <c r="AF31" s="341" t="s">
        <v>228</v>
      </c>
      <c r="AG31" s="341"/>
      <c r="AH31" s="341"/>
      <c r="AI31" s="316">
        <v>5.4641021282199835</v>
      </c>
      <c r="AJ31" s="83">
        <v>378.21212121212147</v>
      </c>
      <c r="AK31" s="205">
        <v>2948.2783636775484</v>
      </c>
      <c r="AL31" s="353">
        <v>149967.02085716208</v>
      </c>
    </row>
    <row r="32" spans="1:39" ht="15" thickBot="1">
      <c r="A32" s="153" t="s">
        <v>5</v>
      </c>
      <c r="B32" s="56" t="s">
        <v>57</v>
      </c>
      <c r="C32" s="51" t="s">
        <v>438</v>
      </c>
      <c r="D32" s="56" t="s">
        <v>58</v>
      </c>
      <c r="E32" s="51" t="s">
        <v>27</v>
      </c>
      <c r="F32" s="8">
        <v>0.82988333333333419</v>
      </c>
      <c r="G32" s="8">
        <v>67.333333333333329</v>
      </c>
      <c r="H32" s="6">
        <v>13835.433333333329</v>
      </c>
      <c r="I32" s="346">
        <v>6</v>
      </c>
      <c r="J32" s="345">
        <v>5.4399999999999997E-2</v>
      </c>
      <c r="K32" s="6">
        <f t="shared" si="1"/>
        <v>1232.8603960396035</v>
      </c>
      <c r="L32" s="42">
        <f t="shared" si="2"/>
        <v>205.47673267326726</v>
      </c>
      <c r="M32" s="51">
        <v>4</v>
      </c>
      <c r="N32" s="12">
        <f t="shared" si="3"/>
        <v>5.9182075265650676E-3</v>
      </c>
      <c r="O32" s="54">
        <f>SUM($N$5:N32)</f>
        <v>0.92778377182877547</v>
      </c>
      <c r="P32" s="51" t="str">
        <f t="shared" si="10"/>
        <v>C</v>
      </c>
      <c r="Q32" s="49">
        <f t="shared" si="4"/>
        <v>3.0606060606060606</v>
      </c>
      <c r="R32" s="49">
        <f t="shared" si="5"/>
        <v>3.7721969696969733E-2</v>
      </c>
      <c r="S32" s="51">
        <f t="shared" si="6"/>
        <v>628.8833333333331</v>
      </c>
      <c r="T32" s="51">
        <f t="shared" si="11"/>
        <v>30</v>
      </c>
      <c r="U32" s="51">
        <v>3</v>
      </c>
      <c r="V32" s="51">
        <f t="shared" si="12"/>
        <v>33</v>
      </c>
      <c r="W32" s="49">
        <f t="shared" si="13"/>
        <v>101</v>
      </c>
      <c r="X32" s="42">
        <f t="shared" si="7"/>
        <v>95</v>
      </c>
      <c r="Y32" s="55">
        <f t="shared" si="8"/>
        <v>1.1708750000000014</v>
      </c>
      <c r="Z32" s="12">
        <f t="shared" si="9"/>
        <v>5.9405940594059403E-2</v>
      </c>
      <c r="AA32" s="87" t="str">
        <f t="shared" si="14"/>
        <v>VERY LOW-ORDER URGENTLY</v>
      </c>
      <c r="AB32" s="164">
        <f t="shared" si="15"/>
        <v>19520.289603960391</v>
      </c>
      <c r="AF32" s="341" t="s">
        <v>58</v>
      </c>
      <c r="AG32" s="341" t="s">
        <v>70</v>
      </c>
      <c r="AH32" s="341" t="s">
        <v>533</v>
      </c>
      <c r="AI32" s="316">
        <v>0</v>
      </c>
      <c r="AJ32" s="83">
        <v>0</v>
      </c>
      <c r="AK32" s="205">
        <v>67.857142857142847</v>
      </c>
      <c r="AL32" s="353">
        <v>0</v>
      </c>
    </row>
    <row r="33" spans="1:38" ht="15" thickBot="1">
      <c r="A33" s="153" t="s">
        <v>5</v>
      </c>
      <c r="B33" s="56" t="s">
        <v>184</v>
      </c>
      <c r="C33" s="51" t="s">
        <v>467</v>
      </c>
      <c r="D33" s="56" t="s">
        <v>23</v>
      </c>
      <c r="E33" s="51" t="s">
        <v>24</v>
      </c>
      <c r="F33" s="8">
        <v>0.81972000000000089</v>
      </c>
      <c r="G33" s="8">
        <v>54</v>
      </c>
      <c r="H33" s="6">
        <v>23612.660000000014</v>
      </c>
      <c r="I33" s="346">
        <v>0</v>
      </c>
      <c r="J33" s="345">
        <v>0</v>
      </c>
      <c r="K33" s="6">
        <f t="shared" si="1"/>
        <v>0</v>
      </c>
      <c r="L33" s="42">
        <f t="shared" si="2"/>
        <v>437.27148148148177</v>
      </c>
      <c r="M33" s="51">
        <v>32</v>
      </c>
      <c r="N33" s="12">
        <f t="shared" si="3"/>
        <v>5.8457290064980018E-3</v>
      </c>
      <c r="O33" s="54">
        <f>SUM($N$5:N33)</f>
        <v>0.93362950083527352</v>
      </c>
      <c r="P33" s="51" t="str">
        <f t="shared" si="10"/>
        <v>C</v>
      </c>
      <c r="Q33" s="49">
        <f t="shared" si="4"/>
        <v>2.4545454545454546</v>
      </c>
      <c r="R33" s="49">
        <f t="shared" si="5"/>
        <v>3.7260000000000043E-2</v>
      </c>
      <c r="S33" s="51">
        <f t="shared" si="6"/>
        <v>1073.3027272727279</v>
      </c>
      <c r="T33" s="51">
        <f t="shared" si="11"/>
        <v>30</v>
      </c>
      <c r="U33" s="51">
        <v>3</v>
      </c>
      <c r="V33" s="51">
        <f t="shared" si="12"/>
        <v>33</v>
      </c>
      <c r="W33" s="49">
        <f t="shared" si="13"/>
        <v>81</v>
      </c>
      <c r="X33" s="42">
        <f t="shared" si="7"/>
        <v>81</v>
      </c>
      <c r="Y33" s="55">
        <f t="shared" si="8"/>
        <v>1.2295800000000012</v>
      </c>
      <c r="Z33" s="12">
        <f t="shared" si="9"/>
        <v>0</v>
      </c>
      <c r="AA33" s="87" t="str">
        <f t="shared" si="14"/>
        <v>VERY LOW-ORDER URGENTLY</v>
      </c>
      <c r="AB33" s="164">
        <f t="shared" si="15"/>
        <v>35418.990000000027</v>
      </c>
      <c r="AF33"/>
      <c r="AG33" s="341" t="s">
        <v>60</v>
      </c>
      <c r="AH33" s="341" t="s">
        <v>399</v>
      </c>
      <c r="AI33" s="316">
        <v>0</v>
      </c>
      <c r="AJ33" s="83">
        <v>0</v>
      </c>
      <c r="AK33" s="205">
        <v>84.835164835164818</v>
      </c>
      <c r="AL33" s="353">
        <v>0</v>
      </c>
    </row>
    <row r="34" spans="1:38" ht="15" thickBot="1">
      <c r="A34" s="153" t="s">
        <v>5</v>
      </c>
      <c r="B34" s="56" t="s">
        <v>41</v>
      </c>
      <c r="C34" s="51" t="s">
        <v>400</v>
      </c>
      <c r="D34" s="56" t="s">
        <v>29</v>
      </c>
      <c r="E34" s="51" t="s">
        <v>42</v>
      </c>
      <c r="F34" s="8">
        <v>0.74999999999999978</v>
      </c>
      <c r="G34" s="8">
        <v>33.333333333333336</v>
      </c>
      <c r="H34" s="6">
        <v>9599.3333333333339</v>
      </c>
      <c r="I34" s="346">
        <v>222</v>
      </c>
      <c r="J34" s="345">
        <v>4.9950000000000001</v>
      </c>
      <c r="K34" s="6">
        <f t="shared" si="1"/>
        <v>63931.560000000005</v>
      </c>
      <c r="L34" s="42">
        <f t="shared" si="2"/>
        <v>287.98</v>
      </c>
      <c r="M34" s="51">
        <v>1</v>
      </c>
      <c r="N34" s="12">
        <f t="shared" si="3"/>
        <v>5.3485296868119548E-3</v>
      </c>
      <c r="O34" s="54">
        <f>SUM($N$5:N34)</f>
        <v>0.93897803052208551</v>
      </c>
      <c r="P34" s="51" t="str">
        <f t="shared" si="10"/>
        <v>C</v>
      </c>
      <c r="Q34" s="49">
        <f t="shared" si="4"/>
        <v>1.5151515151515154</v>
      </c>
      <c r="R34" s="49">
        <f t="shared" si="5"/>
        <v>3.4090909090909081E-2</v>
      </c>
      <c r="S34" s="51">
        <f t="shared" si="6"/>
        <v>436.33333333333337</v>
      </c>
      <c r="T34" s="51">
        <f t="shared" si="11"/>
        <v>30</v>
      </c>
      <c r="U34" s="51">
        <v>3</v>
      </c>
      <c r="V34" s="51">
        <f t="shared" si="12"/>
        <v>33</v>
      </c>
      <c r="W34" s="49">
        <f t="shared" si="13"/>
        <v>50.000000000000007</v>
      </c>
      <c r="X34" s="42">
        <f t="shared" si="7"/>
        <v>0</v>
      </c>
      <c r="Y34" s="55">
        <f t="shared" si="8"/>
        <v>0</v>
      </c>
      <c r="Z34" s="12">
        <f t="shared" si="9"/>
        <v>4.4399999999999995</v>
      </c>
      <c r="AA34" s="87" t="str">
        <f t="shared" si="14"/>
        <v>VERY HIGH-DON’T ORDER</v>
      </c>
      <c r="AB34" s="164">
        <f t="shared" si="15"/>
        <v>0</v>
      </c>
      <c r="AF34"/>
      <c r="AG34" s="341" t="s">
        <v>78</v>
      </c>
      <c r="AH34" s="341" t="s">
        <v>449</v>
      </c>
      <c r="AI34" s="316">
        <v>0</v>
      </c>
      <c r="AJ34" s="83">
        <v>0</v>
      </c>
      <c r="AK34" s="205">
        <v>225.85416666666666</v>
      </c>
      <c r="AL34" s="353">
        <v>0</v>
      </c>
    </row>
    <row r="35" spans="1:38" ht="15" thickBot="1">
      <c r="A35" s="153" t="s">
        <v>5</v>
      </c>
      <c r="B35" s="56" t="s">
        <v>65</v>
      </c>
      <c r="C35" s="51" t="s">
        <v>446</v>
      </c>
      <c r="D35" s="56" t="s">
        <v>58</v>
      </c>
      <c r="E35" s="51" t="s">
        <v>27</v>
      </c>
      <c r="F35" s="8">
        <v>0.7230000000000002</v>
      </c>
      <c r="G35" s="8">
        <v>101</v>
      </c>
      <c r="H35" s="6">
        <v>11792.146666666669</v>
      </c>
      <c r="I35" s="346">
        <v>4</v>
      </c>
      <c r="J35" s="345">
        <v>2.3400000000000001E-2</v>
      </c>
      <c r="K35" s="6">
        <f t="shared" si="1"/>
        <v>467.0157095709572</v>
      </c>
      <c r="L35" s="42">
        <f t="shared" si="2"/>
        <v>116.7539273927393</v>
      </c>
      <c r="M35" s="51">
        <v>1</v>
      </c>
      <c r="N35" s="12">
        <f t="shared" si="3"/>
        <v>5.1559826180867276E-3</v>
      </c>
      <c r="O35" s="54">
        <f>SUM($N$5:N35)</f>
        <v>0.9441340131401722</v>
      </c>
      <c r="P35" s="51" t="str">
        <f t="shared" si="10"/>
        <v>C</v>
      </c>
      <c r="Q35" s="49">
        <f t="shared" si="4"/>
        <v>4.5909090909090908</v>
      </c>
      <c r="R35" s="49">
        <f t="shared" si="5"/>
        <v>3.2863636363636373E-2</v>
      </c>
      <c r="S35" s="51">
        <f t="shared" si="6"/>
        <v>536.00666666666677</v>
      </c>
      <c r="T35" s="51">
        <f t="shared" si="11"/>
        <v>30</v>
      </c>
      <c r="U35" s="51">
        <v>3</v>
      </c>
      <c r="V35" s="51">
        <f t="shared" si="12"/>
        <v>33</v>
      </c>
      <c r="W35" s="49">
        <f t="shared" si="13"/>
        <v>151.5</v>
      </c>
      <c r="X35" s="42">
        <f t="shared" si="7"/>
        <v>147.5</v>
      </c>
      <c r="Y35" s="55">
        <f t="shared" si="8"/>
        <v>1.0558663366336636</v>
      </c>
      <c r="Z35" s="12">
        <f t="shared" si="9"/>
        <v>2.6402640264026403E-2</v>
      </c>
      <c r="AA35" s="87" t="str">
        <f t="shared" si="14"/>
        <v>VERY LOW-ORDER URGENTLY</v>
      </c>
      <c r="AB35" s="164">
        <f t="shared" si="15"/>
        <v>17221.204290429047</v>
      </c>
      <c r="AF35"/>
      <c r="AG35" s="341" t="s">
        <v>61</v>
      </c>
      <c r="AH35" s="341" t="s">
        <v>442</v>
      </c>
      <c r="AI35" s="316">
        <v>0</v>
      </c>
      <c r="AJ35" s="83">
        <v>0</v>
      </c>
      <c r="AK35" s="205">
        <v>146.63888888888889</v>
      </c>
      <c r="AL35" s="353">
        <v>0</v>
      </c>
    </row>
    <row r="36" spans="1:38" ht="15" thickBot="1">
      <c r="A36" s="153" t="s">
        <v>5</v>
      </c>
      <c r="B36" s="56" t="s">
        <v>525</v>
      </c>
      <c r="C36" s="51" t="s">
        <v>537</v>
      </c>
      <c r="D36" s="56" t="s">
        <v>58</v>
      </c>
      <c r="E36" s="51" t="s">
        <v>37</v>
      </c>
      <c r="F36" s="8">
        <v>0.60618666666666721</v>
      </c>
      <c r="G36" s="8">
        <v>80.666666666666657</v>
      </c>
      <c r="H36" s="6">
        <v>7939.6</v>
      </c>
      <c r="I36" s="346">
        <v>157</v>
      </c>
      <c r="J36" s="345">
        <v>1.0054400000000001</v>
      </c>
      <c r="K36" s="6">
        <f t="shared" si="1"/>
        <v>15452.692561983473</v>
      </c>
      <c r="L36" s="42">
        <f t="shared" si="2"/>
        <v>98.424793388429762</v>
      </c>
      <c r="M36" s="51">
        <v>12</v>
      </c>
      <c r="N36" s="12">
        <f t="shared" si="3"/>
        <v>4.3229431765550042E-3</v>
      </c>
      <c r="O36" s="54">
        <f>SUM($N$5:N36)</f>
        <v>0.94845695631672722</v>
      </c>
      <c r="P36" s="51" t="str">
        <f t="shared" si="10"/>
        <v>C</v>
      </c>
      <c r="Q36" s="49">
        <f t="shared" si="4"/>
        <v>3.6666666666666661</v>
      </c>
      <c r="R36" s="49">
        <f t="shared" si="5"/>
        <v>2.7553939393939419E-2</v>
      </c>
      <c r="S36" s="51">
        <f t="shared" si="6"/>
        <v>360.89090909090913</v>
      </c>
      <c r="T36" s="51">
        <f t="shared" si="11"/>
        <v>30</v>
      </c>
      <c r="U36" s="51">
        <v>3</v>
      </c>
      <c r="V36" s="51">
        <f t="shared" si="12"/>
        <v>33</v>
      </c>
      <c r="W36" s="49">
        <f t="shared" si="13"/>
        <v>120.99999999999999</v>
      </c>
      <c r="X36" s="42">
        <f t="shared" si="7"/>
        <v>0</v>
      </c>
      <c r="Y36" s="55">
        <f t="shared" si="8"/>
        <v>0</v>
      </c>
      <c r="Z36" s="12">
        <f t="shared" si="9"/>
        <v>1.2975206611570249</v>
      </c>
      <c r="AA36" s="87" t="str">
        <f t="shared" si="14"/>
        <v>HIGH-DON’T ORDER</v>
      </c>
      <c r="AB36" s="164">
        <f t="shared" si="15"/>
        <v>0</v>
      </c>
      <c r="AF36"/>
      <c r="AG36" s="341" t="s">
        <v>57</v>
      </c>
      <c r="AH36" s="341" t="s">
        <v>438</v>
      </c>
      <c r="AI36" s="316">
        <v>1.1708750000000014</v>
      </c>
      <c r="AJ36" s="83">
        <v>95</v>
      </c>
      <c r="AK36" s="205">
        <v>205.47673267326726</v>
      </c>
      <c r="AL36" s="353">
        <v>19520.289603960391</v>
      </c>
    </row>
    <row r="37" spans="1:38" ht="15" thickBot="1">
      <c r="A37" s="153" t="s">
        <v>5</v>
      </c>
      <c r="B37" s="56" t="s">
        <v>522</v>
      </c>
      <c r="C37" s="51" t="s">
        <v>534</v>
      </c>
      <c r="D37" s="56" t="s">
        <v>58</v>
      </c>
      <c r="E37" s="51" t="s">
        <v>37</v>
      </c>
      <c r="F37" s="8">
        <v>0.56326666666666703</v>
      </c>
      <c r="G37" s="8">
        <v>43.333333333333329</v>
      </c>
      <c r="H37" s="6">
        <v>7176.6000000000022</v>
      </c>
      <c r="I37" s="346">
        <v>2</v>
      </c>
      <c r="J37" s="345">
        <v>2.0399999999999998E-2</v>
      </c>
      <c r="K37" s="6">
        <f t="shared" ref="K37:K62" si="16">L37*I37</f>
        <v>331.22769230769245</v>
      </c>
      <c r="L37" s="42">
        <f t="shared" ref="L37:L62" si="17">H37/G37</f>
        <v>165.61384615384623</v>
      </c>
      <c r="M37" s="51">
        <v>1</v>
      </c>
      <c r="N37" s="12">
        <f t="shared" ref="N37:N62" si="18">F37/$F$1</f>
        <v>4.0168646510110447E-3</v>
      </c>
      <c r="O37" s="54">
        <f>SUM($N$5:N37)</f>
        <v>0.95247382096773825</v>
      </c>
      <c r="P37" s="51" t="str">
        <f t="shared" si="10"/>
        <v>C</v>
      </c>
      <c r="Q37" s="49">
        <f t="shared" ref="Q37:Q62" si="19">G37/22</f>
        <v>1.9696969696969695</v>
      </c>
      <c r="R37" s="49">
        <f t="shared" ref="R37:R62" si="20">F37/22</f>
        <v>2.5603030303030318E-2</v>
      </c>
      <c r="S37" s="51">
        <f t="shared" ref="S37:S62" si="21">H37/22</f>
        <v>326.209090909091</v>
      </c>
      <c r="T37" s="51">
        <f t="shared" si="11"/>
        <v>30</v>
      </c>
      <c r="U37" s="51">
        <v>3</v>
      </c>
      <c r="V37" s="51">
        <f t="shared" si="12"/>
        <v>33</v>
      </c>
      <c r="W37" s="49">
        <f t="shared" si="13"/>
        <v>65</v>
      </c>
      <c r="X37" s="42">
        <f t="shared" ref="X37:X62" si="22">IF(W37-I37&lt;=0,0,W37-I37)</f>
        <v>63</v>
      </c>
      <c r="Y37" s="55">
        <f t="shared" ref="Y37:Y62" si="23">X37/(G37/F37)</f>
        <v>0.81890307692307751</v>
      </c>
      <c r="Z37" s="12">
        <f t="shared" ref="Z37:Z62" si="24">I37/W37</f>
        <v>3.0769230769230771E-2</v>
      </c>
      <c r="AA37" s="87" t="str">
        <f t="shared" si="14"/>
        <v>VERY LOW-ORDER URGENTLY</v>
      </c>
      <c r="AB37" s="164">
        <f t="shared" si="15"/>
        <v>10433.672307692312</v>
      </c>
      <c r="AF37"/>
      <c r="AG37" s="341" t="s">
        <v>65</v>
      </c>
      <c r="AH37" s="341" t="s">
        <v>446</v>
      </c>
      <c r="AI37" s="316">
        <v>1.0558663366336636</v>
      </c>
      <c r="AJ37" s="83">
        <v>147.5</v>
      </c>
      <c r="AK37" s="205">
        <v>116.7539273927393</v>
      </c>
      <c r="AL37" s="353">
        <v>17221.204290429047</v>
      </c>
    </row>
    <row r="38" spans="1:38" ht="15" thickBot="1">
      <c r="A38" s="153" t="s">
        <v>5</v>
      </c>
      <c r="B38" s="56" t="s">
        <v>518</v>
      </c>
      <c r="C38" s="51" t="s">
        <v>531</v>
      </c>
      <c r="D38" s="56" t="s">
        <v>26</v>
      </c>
      <c r="E38" s="51" t="s">
        <v>27</v>
      </c>
      <c r="F38" s="8">
        <v>0.54479999999999917</v>
      </c>
      <c r="G38" s="8">
        <v>91.333333333333343</v>
      </c>
      <c r="H38" s="6">
        <v>5013.1166666666786</v>
      </c>
      <c r="I38" s="346">
        <v>0</v>
      </c>
      <c r="J38" s="345">
        <v>0</v>
      </c>
      <c r="K38" s="6">
        <f t="shared" si="16"/>
        <v>0</v>
      </c>
      <c r="L38" s="42">
        <f t="shared" si="17"/>
        <v>54.888138686131512</v>
      </c>
      <c r="M38" s="51">
        <v>16</v>
      </c>
      <c r="N38" s="12">
        <f t="shared" si="18"/>
        <v>3.8851719645001991E-3</v>
      </c>
      <c r="O38" s="54">
        <f>SUM($N$5:N38)</f>
        <v>0.95635899293223847</v>
      </c>
      <c r="P38" s="51" t="str">
        <f t="shared" si="10"/>
        <v>C</v>
      </c>
      <c r="Q38" s="49">
        <f t="shared" si="19"/>
        <v>4.1515151515151523</v>
      </c>
      <c r="R38" s="49">
        <f t="shared" si="20"/>
        <v>2.4763636363636325E-2</v>
      </c>
      <c r="S38" s="51">
        <f t="shared" si="21"/>
        <v>227.86893939393994</v>
      </c>
      <c r="T38" s="51">
        <f t="shared" si="11"/>
        <v>30</v>
      </c>
      <c r="U38" s="51">
        <v>3</v>
      </c>
      <c r="V38" s="51">
        <f t="shared" si="12"/>
        <v>33</v>
      </c>
      <c r="W38" s="49">
        <f t="shared" si="13"/>
        <v>137.00000000000003</v>
      </c>
      <c r="X38" s="42">
        <f t="shared" si="22"/>
        <v>137.00000000000003</v>
      </c>
      <c r="Y38" s="55">
        <f t="shared" si="23"/>
        <v>0.81719999999999882</v>
      </c>
      <c r="Z38" s="12">
        <f t="shared" si="24"/>
        <v>0</v>
      </c>
      <c r="AA38" s="87" t="str">
        <f t="shared" si="14"/>
        <v>VERY LOW-ORDER URGENTLY</v>
      </c>
      <c r="AB38" s="164">
        <f t="shared" si="15"/>
        <v>7519.6750000000184</v>
      </c>
      <c r="AF38"/>
      <c r="AG38" s="341" t="s">
        <v>64</v>
      </c>
      <c r="AH38" s="341" t="s">
        <v>434</v>
      </c>
      <c r="AI38" s="316">
        <v>0</v>
      </c>
      <c r="AJ38" s="83">
        <v>0</v>
      </c>
      <c r="AK38" s="205">
        <v>178.73181818181808</v>
      </c>
      <c r="AL38" s="353">
        <v>0</v>
      </c>
    </row>
    <row r="39" spans="1:38" ht="15" thickBot="1">
      <c r="A39" s="153" t="s">
        <v>5</v>
      </c>
      <c r="B39" s="56" t="s">
        <v>104</v>
      </c>
      <c r="C39" s="51" t="s">
        <v>422</v>
      </c>
      <c r="D39" s="56" t="s">
        <v>58</v>
      </c>
      <c r="E39" s="51" t="s">
        <v>27</v>
      </c>
      <c r="F39" s="8">
        <v>0.50699999999999878</v>
      </c>
      <c r="G39" s="8">
        <v>112</v>
      </c>
      <c r="H39" s="6">
        <v>8558</v>
      </c>
      <c r="I39" s="346">
        <v>2</v>
      </c>
      <c r="J39" s="345">
        <v>1.3349999999999999E-2</v>
      </c>
      <c r="K39" s="6">
        <f t="shared" si="16"/>
        <v>152.82142857142858</v>
      </c>
      <c r="L39" s="42">
        <f t="shared" si="17"/>
        <v>76.410714285714292</v>
      </c>
      <c r="M39" s="51">
        <v>24</v>
      </c>
      <c r="N39" s="12">
        <f t="shared" si="18"/>
        <v>3.6156060682848738E-3</v>
      </c>
      <c r="O39" s="54">
        <f>SUM($N$5:N39)</f>
        <v>0.9599745990005234</v>
      </c>
      <c r="P39" s="51" t="str">
        <f t="shared" si="10"/>
        <v>C</v>
      </c>
      <c r="Q39" s="49">
        <f t="shared" si="19"/>
        <v>5.0909090909090908</v>
      </c>
      <c r="R39" s="49">
        <f t="shared" si="20"/>
        <v>2.3045454545454491E-2</v>
      </c>
      <c r="S39" s="51">
        <f t="shared" si="21"/>
        <v>389</v>
      </c>
      <c r="T39" s="51">
        <f t="shared" si="11"/>
        <v>30</v>
      </c>
      <c r="U39" s="51">
        <v>3</v>
      </c>
      <c r="V39" s="51">
        <f t="shared" si="12"/>
        <v>33</v>
      </c>
      <c r="W39" s="49">
        <f t="shared" si="13"/>
        <v>168</v>
      </c>
      <c r="X39" s="42">
        <f t="shared" si="22"/>
        <v>166</v>
      </c>
      <c r="Y39" s="55">
        <f t="shared" si="23"/>
        <v>0.75144642857142674</v>
      </c>
      <c r="Z39" s="12">
        <f t="shared" si="24"/>
        <v>1.1904761904761904E-2</v>
      </c>
      <c r="AA39" s="87" t="str">
        <f t="shared" si="14"/>
        <v>VERY LOW-ORDER URGENTLY</v>
      </c>
      <c r="AB39" s="164">
        <f t="shared" si="15"/>
        <v>12684.178571428572</v>
      </c>
      <c r="AF39"/>
      <c r="AG39" s="341" t="s">
        <v>104</v>
      </c>
      <c r="AH39" s="341" t="s">
        <v>422</v>
      </c>
      <c r="AI39" s="316">
        <v>0.75144642857142674</v>
      </c>
      <c r="AJ39" s="83">
        <v>166</v>
      </c>
      <c r="AK39" s="205">
        <v>76.410714285714292</v>
      </c>
      <c r="AL39" s="353">
        <v>12684.178571428572</v>
      </c>
    </row>
    <row r="40" spans="1:38" ht="15" thickBot="1">
      <c r="A40" s="153" t="s">
        <v>5</v>
      </c>
      <c r="B40" s="56" t="s">
        <v>79</v>
      </c>
      <c r="C40" s="51" t="s">
        <v>378</v>
      </c>
      <c r="D40" s="56" t="s">
        <v>52</v>
      </c>
      <c r="E40" s="51" t="s">
        <v>24</v>
      </c>
      <c r="F40" s="8">
        <v>0.49571999999999888</v>
      </c>
      <c r="G40" s="8">
        <v>33</v>
      </c>
      <c r="H40" s="6">
        <v>13005</v>
      </c>
      <c r="I40" s="346">
        <v>0</v>
      </c>
      <c r="J40" s="345">
        <v>0</v>
      </c>
      <c r="K40" s="6">
        <f t="shared" si="16"/>
        <v>0</v>
      </c>
      <c r="L40" s="42">
        <f t="shared" si="17"/>
        <v>394.09090909090907</v>
      </c>
      <c r="M40" s="51">
        <v>6</v>
      </c>
      <c r="N40" s="12">
        <f t="shared" si="18"/>
        <v>3.5351641817952229E-3</v>
      </c>
      <c r="O40" s="54">
        <f>SUM($N$5:N40)</f>
        <v>0.96350976318231862</v>
      </c>
      <c r="P40" s="51" t="str">
        <f t="shared" si="10"/>
        <v>C</v>
      </c>
      <c r="Q40" s="49">
        <f t="shared" si="19"/>
        <v>1.5</v>
      </c>
      <c r="R40" s="49">
        <f t="shared" si="20"/>
        <v>2.2532727272727222E-2</v>
      </c>
      <c r="S40" s="51">
        <f t="shared" si="21"/>
        <v>591.13636363636363</v>
      </c>
      <c r="T40" s="51">
        <f t="shared" si="11"/>
        <v>30</v>
      </c>
      <c r="U40" s="51">
        <v>3</v>
      </c>
      <c r="V40" s="51">
        <f t="shared" si="12"/>
        <v>33</v>
      </c>
      <c r="W40" s="49">
        <f t="shared" si="13"/>
        <v>49.5</v>
      </c>
      <c r="X40" s="42">
        <f t="shared" si="22"/>
        <v>49.5</v>
      </c>
      <c r="Y40" s="55">
        <f t="shared" si="23"/>
        <v>0.74357999999999835</v>
      </c>
      <c r="Z40" s="12">
        <f t="shared" si="24"/>
        <v>0</v>
      </c>
      <c r="AA40" s="87" t="str">
        <f t="shared" si="14"/>
        <v>VERY LOW-ORDER URGENTLY</v>
      </c>
      <c r="AB40" s="164">
        <f t="shared" si="15"/>
        <v>19507.5</v>
      </c>
      <c r="AF40"/>
      <c r="AG40" s="341" t="s">
        <v>521</v>
      </c>
      <c r="AH40" s="341" t="s">
        <v>532</v>
      </c>
      <c r="AI40" s="316">
        <v>1.4158899999999957</v>
      </c>
      <c r="AJ40" s="83">
        <v>157.5</v>
      </c>
      <c r="AK40" s="205">
        <v>103.51561904761934</v>
      </c>
      <c r="AL40" s="353">
        <v>16303.710000000046</v>
      </c>
    </row>
    <row r="41" spans="1:38" ht="15" thickBot="1">
      <c r="A41" s="153" t="s">
        <v>5</v>
      </c>
      <c r="B41" s="56" t="s">
        <v>71</v>
      </c>
      <c r="C41" s="51" t="s">
        <v>372</v>
      </c>
      <c r="D41" s="56" t="s">
        <v>29</v>
      </c>
      <c r="E41" s="51" t="s">
        <v>63</v>
      </c>
      <c r="F41" s="8">
        <v>0.47700000000000009</v>
      </c>
      <c r="G41" s="8">
        <v>6.666666666666667</v>
      </c>
      <c r="H41" s="6">
        <v>6723</v>
      </c>
      <c r="I41" s="346">
        <v>93</v>
      </c>
      <c r="J41" s="345">
        <v>2.0924999999999998</v>
      </c>
      <c r="K41" s="6">
        <f t="shared" si="16"/>
        <v>93785.849999999991</v>
      </c>
      <c r="L41" s="42">
        <f t="shared" si="17"/>
        <v>1008.4499999999999</v>
      </c>
      <c r="M41" s="51">
        <v>12</v>
      </c>
      <c r="N41" s="12">
        <f t="shared" si="18"/>
        <v>3.4016648808124048E-3</v>
      </c>
      <c r="O41" s="54">
        <f>SUM($N$5:N41)</f>
        <v>0.96691142806313102</v>
      </c>
      <c r="P41" s="51" t="str">
        <f t="shared" si="10"/>
        <v>C</v>
      </c>
      <c r="Q41" s="49">
        <f t="shared" si="19"/>
        <v>0.30303030303030304</v>
      </c>
      <c r="R41" s="49">
        <f t="shared" si="20"/>
        <v>2.1681818181818188E-2</v>
      </c>
      <c r="S41" s="51">
        <f t="shared" si="21"/>
        <v>305.59090909090907</v>
      </c>
      <c r="T41" s="51">
        <f t="shared" si="11"/>
        <v>30</v>
      </c>
      <c r="U41" s="51">
        <v>3</v>
      </c>
      <c r="V41" s="51">
        <f t="shared" si="12"/>
        <v>33</v>
      </c>
      <c r="W41" s="49">
        <f t="shared" si="13"/>
        <v>10</v>
      </c>
      <c r="X41" s="42">
        <f t="shared" si="22"/>
        <v>0</v>
      </c>
      <c r="Y41" s="55">
        <f t="shared" si="23"/>
        <v>0</v>
      </c>
      <c r="Z41" s="12">
        <f t="shared" si="24"/>
        <v>9.3000000000000007</v>
      </c>
      <c r="AA41" s="87" t="str">
        <f t="shared" si="14"/>
        <v>VERY HIGH-DON’T ORDER</v>
      </c>
      <c r="AB41" s="164">
        <f t="shared" si="15"/>
        <v>0</v>
      </c>
      <c r="AF41"/>
      <c r="AG41" s="341" t="s">
        <v>522</v>
      </c>
      <c r="AH41" s="341" t="s">
        <v>534</v>
      </c>
      <c r="AI41" s="316">
        <v>0.81890307692307751</v>
      </c>
      <c r="AJ41" s="83">
        <v>63</v>
      </c>
      <c r="AK41" s="205">
        <v>165.61384615384623</v>
      </c>
      <c r="AL41" s="353">
        <v>10433.672307692312</v>
      </c>
    </row>
    <row r="42" spans="1:38" ht="15" thickBot="1">
      <c r="A42" s="153" t="s">
        <v>5</v>
      </c>
      <c r="B42" s="56" t="s">
        <v>72</v>
      </c>
      <c r="C42" s="51" t="s">
        <v>443</v>
      </c>
      <c r="D42" s="56" t="s">
        <v>26</v>
      </c>
      <c r="E42" s="51" t="s">
        <v>69</v>
      </c>
      <c r="F42" s="8">
        <v>0.44020000000000015</v>
      </c>
      <c r="G42" s="8">
        <v>109.33333333333333</v>
      </c>
      <c r="H42" s="6">
        <v>10955.693333333333</v>
      </c>
      <c r="I42" s="346">
        <v>0</v>
      </c>
      <c r="J42" s="345">
        <v>0</v>
      </c>
      <c r="K42" s="6">
        <f t="shared" si="16"/>
        <v>0</v>
      </c>
      <c r="L42" s="42">
        <f t="shared" si="17"/>
        <v>100.20451219512195</v>
      </c>
      <c r="M42" s="51">
        <v>1</v>
      </c>
      <c r="N42" s="12">
        <f t="shared" si="18"/>
        <v>3.1392303575128321E-3</v>
      </c>
      <c r="O42" s="54">
        <f>SUM($N$5:N42)</f>
        <v>0.97005065842064386</v>
      </c>
      <c r="P42" s="51" t="str">
        <f t="shared" si="10"/>
        <v>C</v>
      </c>
      <c r="Q42" s="49">
        <f t="shared" si="19"/>
        <v>4.9696969696969697</v>
      </c>
      <c r="R42" s="49">
        <f t="shared" si="20"/>
        <v>2.0009090909090917E-2</v>
      </c>
      <c r="S42" s="51">
        <f t="shared" si="21"/>
        <v>497.98606060606056</v>
      </c>
      <c r="T42" s="51">
        <f t="shared" si="11"/>
        <v>30</v>
      </c>
      <c r="U42" s="51">
        <v>3</v>
      </c>
      <c r="V42" s="51">
        <f t="shared" si="12"/>
        <v>33</v>
      </c>
      <c r="W42" s="49">
        <f t="shared" si="13"/>
        <v>164</v>
      </c>
      <c r="X42" s="42">
        <f t="shared" si="22"/>
        <v>164</v>
      </c>
      <c r="Y42" s="55">
        <f t="shared" si="23"/>
        <v>0.66030000000000022</v>
      </c>
      <c r="Z42" s="12">
        <f t="shared" si="24"/>
        <v>0</v>
      </c>
      <c r="AA42" s="87" t="str">
        <f t="shared" si="14"/>
        <v>VERY LOW-ORDER URGENTLY</v>
      </c>
      <c r="AB42" s="164">
        <f t="shared" si="15"/>
        <v>16433.54</v>
      </c>
      <c r="AF42"/>
      <c r="AG42" s="341" t="s">
        <v>527</v>
      </c>
      <c r="AH42" s="341" t="s">
        <v>528</v>
      </c>
      <c r="AI42" s="316">
        <v>0.40232592592592498</v>
      </c>
      <c r="AJ42" s="83">
        <v>52</v>
      </c>
      <c r="AK42" s="205">
        <v>96.096944444444432</v>
      </c>
      <c r="AL42" s="353">
        <v>4997.0411111111107</v>
      </c>
    </row>
    <row r="43" spans="1:38" ht="15" thickBot="1">
      <c r="A43" s="153" t="s">
        <v>5</v>
      </c>
      <c r="B43" s="56" t="s">
        <v>547</v>
      </c>
      <c r="C43" s="51" t="s">
        <v>548</v>
      </c>
      <c r="D43" s="56" t="s">
        <v>26</v>
      </c>
      <c r="E43" s="51" t="s">
        <v>27</v>
      </c>
      <c r="F43" s="8">
        <v>0.42239999999999794</v>
      </c>
      <c r="G43" s="8">
        <v>79.666666666666671</v>
      </c>
      <c r="H43" s="6">
        <v>3280.7800000000129</v>
      </c>
      <c r="I43" s="346">
        <v>0</v>
      </c>
      <c r="J43" s="345">
        <v>0</v>
      </c>
      <c r="K43" s="6">
        <f t="shared" si="16"/>
        <v>0</v>
      </c>
      <c r="L43" s="42">
        <f t="shared" si="17"/>
        <v>41.181338912134052</v>
      </c>
      <c r="M43" s="51">
        <v>48</v>
      </c>
      <c r="N43" s="12">
        <f t="shared" si="18"/>
        <v>3.0122919196124793E-3</v>
      </c>
      <c r="O43" s="54">
        <f>SUM($N$5:N43)</f>
        <v>0.97306295034025636</v>
      </c>
      <c r="P43" s="51" t="str">
        <f t="shared" si="10"/>
        <v>C</v>
      </c>
      <c r="Q43" s="49">
        <f t="shared" si="19"/>
        <v>3.6212121212121215</v>
      </c>
      <c r="R43" s="49">
        <f t="shared" si="20"/>
        <v>1.9199999999999908E-2</v>
      </c>
      <c r="S43" s="51">
        <f t="shared" si="21"/>
        <v>149.12636363636423</v>
      </c>
      <c r="T43" s="51">
        <f t="shared" si="11"/>
        <v>30</v>
      </c>
      <c r="U43" s="51">
        <v>3</v>
      </c>
      <c r="V43" s="51">
        <f t="shared" si="12"/>
        <v>33</v>
      </c>
      <c r="W43" s="49">
        <f t="shared" si="13"/>
        <v>119.50000000000001</v>
      </c>
      <c r="X43" s="42">
        <f t="shared" si="22"/>
        <v>119.50000000000001</v>
      </c>
      <c r="Y43" s="55">
        <f t="shared" si="23"/>
        <v>0.63359999999999694</v>
      </c>
      <c r="Z43" s="12">
        <f t="shared" si="24"/>
        <v>0</v>
      </c>
      <c r="AA43" s="87" t="str">
        <f t="shared" si="14"/>
        <v>VERY LOW-ORDER URGENTLY</v>
      </c>
      <c r="AB43" s="164">
        <f t="shared" si="15"/>
        <v>4921.1700000000201</v>
      </c>
      <c r="AF43" s="341" t="s">
        <v>227</v>
      </c>
      <c r="AG43" s="341"/>
      <c r="AH43" s="341"/>
      <c r="AI43" s="316">
        <v>5.61530676805409</v>
      </c>
      <c r="AJ43" s="83">
        <v>681</v>
      </c>
      <c r="AK43" s="205">
        <v>1467.7849654273123</v>
      </c>
      <c r="AL43" s="353">
        <v>81160.095884621478</v>
      </c>
    </row>
    <row r="44" spans="1:38" ht="15" thickBot="1">
      <c r="A44" s="153" t="s">
        <v>5</v>
      </c>
      <c r="B44" s="56" t="s">
        <v>76</v>
      </c>
      <c r="C44" s="51" t="s">
        <v>445</v>
      </c>
      <c r="D44" s="56" t="s">
        <v>26</v>
      </c>
      <c r="E44" s="51" t="s">
        <v>69</v>
      </c>
      <c r="F44" s="8">
        <v>0.35313333333333319</v>
      </c>
      <c r="G44" s="8">
        <v>91</v>
      </c>
      <c r="H44" s="6">
        <v>8825.0799999999981</v>
      </c>
      <c r="I44" s="346">
        <v>4</v>
      </c>
      <c r="J44" s="345">
        <v>1.7600000000000001E-2</v>
      </c>
      <c r="K44" s="6">
        <f t="shared" si="16"/>
        <v>387.9156043956043</v>
      </c>
      <c r="L44" s="42">
        <f t="shared" si="17"/>
        <v>96.978901098901076</v>
      </c>
      <c r="M44" s="51">
        <v>20</v>
      </c>
      <c r="N44" s="12">
        <f t="shared" si="18"/>
        <v>2.5183254889815931E-3</v>
      </c>
      <c r="O44" s="54">
        <f>SUM($N$5:N44)</f>
        <v>0.97558127582923793</v>
      </c>
      <c r="P44" s="51" t="str">
        <f t="shared" si="10"/>
        <v>C</v>
      </c>
      <c r="Q44" s="49">
        <f t="shared" si="19"/>
        <v>4.1363636363636367</v>
      </c>
      <c r="R44" s="49">
        <f t="shared" si="20"/>
        <v>1.6051515151515146E-2</v>
      </c>
      <c r="S44" s="51">
        <f t="shared" si="21"/>
        <v>401.13999999999993</v>
      </c>
      <c r="T44" s="51">
        <f t="shared" si="11"/>
        <v>30</v>
      </c>
      <c r="U44" s="51">
        <v>3</v>
      </c>
      <c r="V44" s="51">
        <f t="shared" si="12"/>
        <v>33</v>
      </c>
      <c r="W44" s="49">
        <f t="shared" si="13"/>
        <v>136.5</v>
      </c>
      <c r="X44" s="42">
        <f t="shared" si="22"/>
        <v>132.5</v>
      </c>
      <c r="Y44" s="55">
        <f t="shared" si="23"/>
        <v>0.51417765567765539</v>
      </c>
      <c r="Z44" s="12">
        <f t="shared" si="24"/>
        <v>2.9304029304029304E-2</v>
      </c>
      <c r="AA44" s="87" t="str">
        <f t="shared" si="14"/>
        <v>VERY LOW-ORDER URGENTLY</v>
      </c>
      <c r="AB44" s="164">
        <f t="shared" si="15"/>
        <v>12849.704395604393</v>
      </c>
      <c r="AF44" s="341" t="s">
        <v>29</v>
      </c>
      <c r="AG44" s="341" t="s">
        <v>67</v>
      </c>
      <c r="AH44" s="341" t="s">
        <v>412</v>
      </c>
      <c r="AI44" s="316">
        <v>0.40442307692307683</v>
      </c>
      <c r="AJ44" s="83">
        <v>4.5</v>
      </c>
      <c r="AK44" s="205">
        <v>1205.0410256410264</v>
      </c>
      <c r="AL44" s="353">
        <v>5422.6846153846191</v>
      </c>
    </row>
    <row r="45" spans="1:38" ht="15" thickBot="1">
      <c r="A45" s="153" t="s">
        <v>5</v>
      </c>
      <c r="B45" s="56" t="s">
        <v>551</v>
      </c>
      <c r="C45" s="51" t="s">
        <v>552</v>
      </c>
      <c r="D45" s="56" t="s">
        <v>81</v>
      </c>
      <c r="E45" s="51" t="s">
        <v>30</v>
      </c>
      <c r="F45" s="8">
        <v>0.33333333333333331</v>
      </c>
      <c r="G45" s="8">
        <v>33.333333333333336</v>
      </c>
      <c r="H45" s="6">
        <v>10666.666666666666</v>
      </c>
      <c r="I45" s="346">
        <v>0</v>
      </c>
      <c r="J45" s="345">
        <v>0</v>
      </c>
      <c r="K45" s="6">
        <f t="shared" si="16"/>
        <v>0</v>
      </c>
      <c r="L45" s="42">
        <f t="shared" si="17"/>
        <v>319.99999999999994</v>
      </c>
      <c r="M45" s="51">
        <v>48</v>
      </c>
      <c r="N45" s="12">
        <f t="shared" si="18"/>
        <v>2.3771243052497582E-3</v>
      </c>
      <c r="O45" s="54">
        <f>SUM($N$5:N45)</f>
        <v>0.97795840013448765</v>
      </c>
      <c r="P45" s="51" t="str">
        <f t="shared" si="10"/>
        <v>C</v>
      </c>
      <c r="Q45" s="49">
        <f t="shared" si="19"/>
        <v>1.5151515151515154</v>
      </c>
      <c r="R45" s="49">
        <f t="shared" si="20"/>
        <v>1.515151515151515E-2</v>
      </c>
      <c r="S45" s="51">
        <f t="shared" si="21"/>
        <v>484.84848484848482</v>
      </c>
      <c r="T45" s="51">
        <f t="shared" si="11"/>
        <v>30</v>
      </c>
      <c r="U45" s="51">
        <v>3</v>
      </c>
      <c r="V45" s="51">
        <f t="shared" si="12"/>
        <v>33</v>
      </c>
      <c r="W45" s="49">
        <f t="shared" si="13"/>
        <v>50.000000000000007</v>
      </c>
      <c r="X45" s="42">
        <f t="shared" si="22"/>
        <v>50.000000000000007</v>
      </c>
      <c r="Y45" s="55">
        <f t="shared" si="23"/>
        <v>0.5</v>
      </c>
      <c r="Z45" s="12">
        <f t="shared" si="24"/>
        <v>0</v>
      </c>
      <c r="AA45" s="87" t="str">
        <f t="shared" si="14"/>
        <v>VERY LOW-ORDER URGENTLY</v>
      </c>
      <c r="AB45" s="164">
        <f t="shared" si="15"/>
        <v>16000</v>
      </c>
      <c r="AF45"/>
      <c r="AG45" s="341" t="s">
        <v>28</v>
      </c>
      <c r="AH45" s="341" t="s">
        <v>368</v>
      </c>
      <c r="AI45" s="316">
        <v>0</v>
      </c>
      <c r="AJ45" s="83">
        <v>0</v>
      </c>
      <c r="AK45" s="205">
        <v>573.08350877192981</v>
      </c>
      <c r="AL45" s="353">
        <v>0</v>
      </c>
    </row>
    <row r="46" spans="1:38" ht="15" thickBot="1">
      <c r="A46" s="153" t="s">
        <v>5</v>
      </c>
      <c r="B46" s="56" t="s">
        <v>156</v>
      </c>
      <c r="C46" s="51" t="s">
        <v>402</v>
      </c>
      <c r="D46" s="56" t="s">
        <v>26</v>
      </c>
      <c r="E46" s="51" t="s">
        <v>69</v>
      </c>
      <c r="F46" s="8">
        <v>0.29215999999999986</v>
      </c>
      <c r="G46" s="8">
        <v>66</v>
      </c>
      <c r="H46" s="6">
        <v>4191.8600000000006</v>
      </c>
      <c r="I46" s="346">
        <v>0</v>
      </c>
      <c r="J46" s="345">
        <v>0</v>
      </c>
      <c r="K46" s="6">
        <f t="shared" si="16"/>
        <v>0</v>
      </c>
      <c r="L46" s="42">
        <f t="shared" si="17"/>
        <v>63.513030303030312</v>
      </c>
      <c r="M46" s="51">
        <v>24</v>
      </c>
      <c r="N46" s="12">
        <f t="shared" si="18"/>
        <v>2.0835019110653072E-3</v>
      </c>
      <c r="O46" s="54">
        <f>SUM($N$5:N46)</f>
        <v>0.98004190204555297</v>
      </c>
      <c r="P46" s="51" t="str">
        <f t="shared" si="10"/>
        <v>C</v>
      </c>
      <c r="Q46" s="49">
        <f t="shared" si="19"/>
        <v>3</v>
      </c>
      <c r="R46" s="49">
        <f t="shared" si="20"/>
        <v>1.3279999999999993E-2</v>
      </c>
      <c r="S46" s="51">
        <f t="shared" si="21"/>
        <v>190.53909090909093</v>
      </c>
      <c r="T46" s="51">
        <f t="shared" si="11"/>
        <v>30</v>
      </c>
      <c r="U46" s="51">
        <v>3</v>
      </c>
      <c r="V46" s="51">
        <f t="shared" si="12"/>
        <v>33</v>
      </c>
      <c r="W46" s="49">
        <f t="shared" si="13"/>
        <v>99</v>
      </c>
      <c r="X46" s="42">
        <f t="shared" si="22"/>
        <v>99</v>
      </c>
      <c r="Y46" s="55">
        <f t="shared" si="23"/>
        <v>0.4382399999999998</v>
      </c>
      <c r="Z46" s="12">
        <f t="shared" si="24"/>
        <v>0</v>
      </c>
      <c r="AA46" s="87" t="str">
        <f t="shared" si="14"/>
        <v>VERY LOW-ORDER URGENTLY</v>
      </c>
      <c r="AB46" s="164">
        <f t="shared" si="15"/>
        <v>6287.7900000000009</v>
      </c>
      <c r="AF46"/>
      <c r="AG46" s="341" t="s">
        <v>38</v>
      </c>
      <c r="AH46" s="341" t="s">
        <v>440</v>
      </c>
      <c r="AI46" s="316">
        <v>2.339999999999999</v>
      </c>
      <c r="AJ46" s="83">
        <v>104</v>
      </c>
      <c r="AK46" s="205">
        <v>246.95192307692309</v>
      </c>
      <c r="AL46" s="353">
        <v>25683</v>
      </c>
    </row>
    <row r="47" spans="1:38" ht="15" thickBot="1">
      <c r="A47" s="153" t="s">
        <v>5</v>
      </c>
      <c r="B47" s="56" t="s">
        <v>68</v>
      </c>
      <c r="C47" s="51" t="s">
        <v>437</v>
      </c>
      <c r="D47" s="56" t="s">
        <v>26</v>
      </c>
      <c r="E47" s="51" t="s">
        <v>69</v>
      </c>
      <c r="F47" s="8">
        <v>0.28066666666666656</v>
      </c>
      <c r="G47" s="8">
        <v>50.666666666666671</v>
      </c>
      <c r="H47" s="6">
        <v>6846.0533333333287</v>
      </c>
      <c r="I47" s="346">
        <v>8</v>
      </c>
      <c r="J47" s="345">
        <v>3.1200000000000002E-2</v>
      </c>
      <c r="K47" s="6">
        <f t="shared" si="16"/>
        <v>1080.9557894736834</v>
      </c>
      <c r="L47" s="42">
        <f t="shared" si="17"/>
        <v>135.11947368421042</v>
      </c>
      <c r="M47" s="51">
        <v>1</v>
      </c>
      <c r="N47" s="12">
        <f t="shared" si="18"/>
        <v>2.001538665020296E-3</v>
      </c>
      <c r="O47" s="54">
        <f>SUM($N$5:N47)</f>
        <v>0.98204344071057326</v>
      </c>
      <c r="P47" s="51" t="str">
        <f t="shared" si="10"/>
        <v>C</v>
      </c>
      <c r="Q47" s="49">
        <f t="shared" si="19"/>
        <v>2.3030303030303032</v>
      </c>
      <c r="R47" s="49">
        <f t="shared" si="20"/>
        <v>1.2757575757575752E-2</v>
      </c>
      <c r="S47" s="51">
        <f t="shared" si="21"/>
        <v>311.1842424242422</v>
      </c>
      <c r="T47" s="51">
        <f t="shared" si="11"/>
        <v>30</v>
      </c>
      <c r="U47" s="51">
        <v>3</v>
      </c>
      <c r="V47" s="51">
        <f t="shared" si="12"/>
        <v>33</v>
      </c>
      <c r="W47" s="49">
        <f t="shared" si="13"/>
        <v>76</v>
      </c>
      <c r="X47" s="42">
        <f t="shared" si="22"/>
        <v>68</v>
      </c>
      <c r="Y47" s="55">
        <f t="shared" si="23"/>
        <v>0.37668421052631562</v>
      </c>
      <c r="Z47" s="12">
        <f t="shared" si="24"/>
        <v>0.10526315789473684</v>
      </c>
      <c r="AA47" s="87" t="str">
        <f t="shared" si="14"/>
        <v>VERY LOW-ORDER URGENTLY</v>
      </c>
      <c r="AB47" s="164">
        <f t="shared" si="15"/>
        <v>9188.1242105263082</v>
      </c>
      <c r="AF47"/>
      <c r="AG47" s="341" t="s">
        <v>45</v>
      </c>
      <c r="AH47" s="341" t="s">
        <v>408</v>
      </c>
      <c r="AI47" s="316">
        <v>0</v>
      </c>
      <c r="AJ47" s="83">
        <v>0</v>
      </c>
      <c r="AK47" s="205">
        <v>835.02500000000009</v>
      </c>
      <c r="AL47" s="353">
        <v>0</v>
      </c>
    </row>
    <row r="48" spans="1:38" ht="15" thickBot="1">
      <c r="A48" s="153" t="s">
        <v>5</v>
      </c>
      <c r="B48" s="56" t="s">
        <v>527</v>
      </c>
      <c r="C48" s="51" t="s">
        <v>528</v>
      </c>
      <c r="D48" s="56" t="s">
        <v>58</v>
      </c>
      <c r="E48" s="51" t="s">
        <v>37</v>
      </c>
      <c r="F48" s="8">
        <v>0.27853333333333269</v>
      </c>
      <c r="G48" s="8">
        <v>36</v>
      </c>
      <c r="H48" s="6">
        <v>3459.49</v>
      </c>
      <c r="I48" s="346">
        <v>2</v>
      </c>
      <c r="J48" s="345">
        <v>1.788E-2</v>
      </c>
      <c r="K48" s="6">
        <f t="shared" si="16"/>
        <v>192.19388888888886</v>
      </c>
      <c r="L48" s="42">
        <f t="shared" si="17"/>
        <v>96.096944444444432</v>
      </c>
      <c r="M48" s="51">
        <v>6</v>
      </c>
      <c r="N48" s="12">
        <f t="shared" si="18"/>
        <v>1.9863250694666934E-3</v>
      </c>
      <c r="O48" s="54">
        <f>SUM($N$5:N48)</f>
        <v>0.98402976578003998</v>
      </c>
      <c r="P48" s="51" t="str">
        <f t="shared" si="10"/>
        <v>C</v>
      </c>
      <c r="Q48" s="49">
        <f t="shared" si="19"/>
        <v>1.6363636363636365</v>
      </c>
      <c r="R48" s="49">
        <f t="shared" si="20"/>
        <v>1.2660606060606032E-2</v>
      </c>
      <c r="S48" s="51">
        <f t="shared" si="21"/>
        <v>157.24954545454545</v>
      </c>
      <c r="T48" s="51">
        <f t="shared" si="11"/>
        <v>30</v>
      </c>
      <c r="U48" s="51">
        <v>3</v>
      </c>
      <c r="V48" s="51">
        <f t="shared" si="12"/>
        <v>33</v>
      </c>
      <c r="W48" s="49">
        <f t="shared" si="13"/>
        <v>54</v>
      </c>
      <c r="X48" s="42">
        <f t="shared" si="22"/>
        <v>52</v>
      </c>
      <c r="Y48" s="55">
        <f t="shared" si="23"/>
        <v>0.40232592592592498</v>
      </c>
      <c r="Z48" s="12">
        <f t="shared" si="24"/>
        <v>3.7037037037037035E-2</v>
      </c>
      <c r="AA48" s="87" t="str">
        <f t="shared" si="14"/>
        <v>VERY LOW-ORDER URGENTLY</v>
      </c>
      <c r="AB48" s="164">
        <f t="shared" si="15"/>
        <v>4997.0411111111107</v>
      </c>
      <c r="AF48"/>
      <c r="AG48" s="341" t="s">
        <v>75</v>
      </c>
      <c r="AH48" s="341" t="s">
        <v>435</v>
      </c>
      <c r="AI48" s="316">
        <v>0</v>
      </c>
      <c r="AJ48" s="83">
        <v>0</v>
      </c>
      <c r="AK48" s="205">
        <v>384</v>
      </c>
      <c r="AL48" s="353">
        <v>0</v>
      </c>
    </row>
    <row r="49" spans="1:38" ht="15" thickBot="1">
      <c r="A49" s="153" t="s">
        <v>5</v>
      </c>
      <c r="B49" s="56" t="s">
        <v>77</v>
      </c>
      <c r="C49" s="51" t="s">
        <v>388</v>
      </c>
      <c r="D49" s="56" t="s">
        <v>23</v>
      </c>
      <c r="E49" s="51" t="s">
        <v>24</v>
      </c>
      <c r="F49" s="8">
        <v>0.24000000000000005</v>
      </c>
      <c r="G49" s="8">
        <v>26.666666666666668</v>
      </c>
      <c r="H49" s="6">
        <v>8453.3333333333321</v>
      </c>
      <c r="I49" s="346">
        <v>15</v>
      </c>
      <c r="J49" s="345">
        <v>0.13500000000000001</v>
      </c>
      <c r="K49" s="6">
        <f t="shared" si="16"/>
        <v>4754.9999999999991</v>
      </c>
      <c r="L49" s="42">
        <f t="shared" si="17"/>
        <v>316.99999999999994</v>
      </c>
      <c r="M49" s="51">
        <v>12</v>
      </c>
      <c r="N49" s="12">
        <f t="shared" si="18"/>
        <v>1.7115294997798263E-3</v>
      </c>
      <c r="O49" s="54">
        <f>SUM($N$5:N49)</f>
        <v>0.9857412952798198</v>
      </c>
      <c r="P49" s="51" t="str">
        <f t="shared" si="10"/>
        <v>C</v>
      </c>
      <c r="Q49" s="49">
        <f t="shared" si="19"/>
        <v>1.2121212121212122</v>
      </c>
      <c r="R49" s="49">
        <f t="shared" si="20"/>
        <v>1.0909090909090912E-2</v>
      </c>
      <c r="S49" s="51">
        <f t="shared" si="21"/>
        <v>384.24242424242419</v>
      </c>
      <c r="T49" s="51">
        <f t="shared" si="11"/>
        <v>30</v>
      </c>
      <c r="U49" s="51">
        <v>3</v>
      </c>
      <c r="V49" s="51">
        <f t="shared" si="12"/>
        <v>33</v>
      </c>
      <c r="W49" s="49">
        <f t="shared" si="13"/>
        <v>40</v>
      </c>
      <c r="X49" s="42">
        <f t="shared" si="22"/>
        <v>25</v>
      </c>
      <c r="Y49" s="55">
        <f t="shared" si="23"/>
        <v>0.22500000000000003</v>
      </c>
      <c r="Z49" s="12">
        <f t="shared" si="24"/>
        <v>0.375</v>
      </c>
      <c r="AA49" s="87" t="str">
        <f t="shared" si="14"/>
        <v>VERY LOW-ORDER URGENTLY</v>
      </c>
      <c r="AB49" s="164">
        <f t="shared" si="15"/>
        <v>7924.9999999999982</v>
      </c>
      <c r="AF49"/>
      <c r="AG49" s="341" t="s">
        <v>41</v>
      </c>
      <c r="AH49" s="341" t="s">
        <v>400</v>
      </c>
      <c r="AI49" s="316">
        <v>0</v>
      </c>
      <c r="AJ49" s="83">
        <v>0</v>
      </c>
      <c r="AK49" s="205">
        <v>287.98</v>
      </c>
      <c r="AL49" s="353">
        <v>0</v>
      </c>
    </row>
    <row r="50" spans="1:38" ht="15" thickBot="1">
      <c r="A50" s="153" t="s">
        <v>5</v>
      </c>
      <c r="B50" s="56" t="s">
        <v>73</v>
      </c>
      <c r="C50" s="51" t="s">
        <v>441</v>
      </c>
      <c r="D50" s="56" t="s">
        <v>26</v>
      </c>
      <c r="E50" s="51" t="s">
        <v>69</v>
      </c>
      <c r="F50" s="8">
        <v>0.22773333333333315</v>
      </c>
      <c r="G50" s="8">
        <v>48.666666666666664</v>
      </c>
      <c r="H50" s="6">
        <v>5816.4800000000005</v>
      </c>
      <c r="I50" s="346">
        <v>100</v>
      </c>
      <c r="J50" s="345">
        <v>0.36160000000000003</v>
      </c>
      <c r="K50" s="6">
        <f t="shared" si="16"/>
        <v>11951.671232876713</v>
      </c>
      <c r="L50" s="42">
        <f t="shared" si="17"/>
        <v>119.51671232876714</v>
      </c>
      <c r="M50" s="51">
        <v>4</v>
      </c>
      <c r="N50" s="12">
        <f t="shared" si="18"/>
        <v>1.6240513253466336E-3</v>
      </c>
      <c r="O50" s="54">
        <f>SUM($N$5:N50)</f>
        <v>0.98736534660516639</v>
      </c>
      <c r="P50" s="51" t="str">
        <f t="shared" si="10"/>
        <v>C</v>
      </c>
      <c r="Q50" s="49">
        <f t="shared" si="19"/>
        <v>2.2121212121212119</v>
      </c>
      <c r="R50" s="49">
        <f t="shared" si="20"/>
        <v>1.0351515151515143E-2</v>
      </c>
      <c r="S50" s="51">
        <f t="shared" si="21"/>
        <v>264.38545454545459</v>
      </c>
      <c r="T50" s="51">
        <f t="shared" si="11"/>
        <v>30</v>
      </c>
      <c r="U50" s="51">
        <v>3</v>
      </c>
      <c r="V50" s="51">
        <f t="shared" si="12"/>
        <v>33</v>
      </c>
      <c r="W50" s="49">
        <f t="shared" si="13"/>
        <v>73</v>
      </c>
      <c r="X50" s="42">
        <f t="shared" si="22"/>
        <v>0</v>
      </c>
      <c r="Y50" s="55">
        <f t="shared" si="23"/>
        <v>0</v>
      </c>
      <c r="Z50" s="12">
        <f t="shared" si="24"/>
        <v>1.3698630136986301</v>
      </c>
      <c r="AA50" s="87" t="str">
        <f t="shared" si="14"/>
        <v>HIGH-DON’T ORDER</v>
      </c>
      <c r="AB50" s="164">
        <f t="shared" si="15"/>
        <v>0</v>
      </c>
      <c r="AF50"/>
      <c r="AG50" s="341" t="s">
        <v>71</v>
      </c>
      <c r="AH50" s="341" t="s">
        <v>372</v>
      </c>
      <c r="AI50" s="316">
        <v>0</v>
      </c>
      <c r="AJ50" s="83">
        <v>0</v>
      </c>
      <c r="AK50" s="205">
        <v>1008.4499999999999</v>
      </c>
      <c r="AL50" s="353">
        <v>0</v>
      </c>
    </row>
    <row r="51" spans="1:38" ht="15" thickBot="1">
      <c r="A51" s="153" t="s">
        <v>5</v>
      </c>
      <c r="B51" s="56" t="s">
        <v>83</v>
      </c>
      <c r="C51" s="51" t="s">
        <v>416</v>
      </c>
      <c r="D51" s="56" t="s">
        <v>26</v>
      </c>
      <c r="E51" s="51" t="s">
        <v>69</v>
      </c>
      <c r="F51" s="8">
        <v>0.20950000000000008</v>
      </c>
      <c r="G51" s="8">
        <v>38</v>
      </c>
      <c r="H51" s="6">
        <v>5166.3133333333353</v>
      </c>
      <c r="I51" s="346">
        <v>2</v>
      </c>
      <c r="J51" s="345">
        <v>9.5999999999999992E-3</v>
      </c>
      <c r="K51" s="6">
        <f t="shared" si="16"/>
        <v>271.91122807017553</v>
      </c>
      <c r="L51" s="42">
        <f t="shared" si="17"/>
        <v>135.95561403508776</v>
      </c>
      <c r="M51" s="51">
        <v>18</v>
      </c>
      <c r="N51" s="12">
        <f t="shared" si="18"/>
        <v>1.4940226258494736E-3</v>
      </c>
      <c r="O51" s="54">
        <f>SUM($N$5:N51)</f>
        <v>0.98885936923101592</v>
      </c>
      <c r="P51" s="51" t="str">
        <f t="shared" si="10"/>
        <v>C</v>
      </c>
      <c r="Q51" s="49">
        <f t="shared" si="19"/>
        <v>1.7272727272727273</v>
      </c>
      <c r="R51" s="49">
        <f t="shared" si="20"/>
        <v>9.5227272727272765E-3</v>
      </c>
      <c r="S51" s="51">
        <f t="shared" si="21"/>
        <v>234.83242424242434</v>
      </c>
      <c r="T51" s="51">
        <f t="shared" si="11"/>
        <v>30</v>
      </c>
      <c r="U51" s="51">
        <v>3</v>
      </c>
      <c r="V51" s="51">
        <f t="shared" si="12"/>
        <v>33</v>
      </c>
      <c r="W51" s="49">
        <f t="shared" si="13"/>
        <v>57</v>
      </c>
      <c r="X51" s="42">
        <f t="shared" si="22"/>
        <v>55</v>
      </c>
      <c r="Y51" s="55">
        <f t="shared" si="23"/>
        <v>0.30322368421052642</v>
      </c>
      <c r="Z51" s="12">
        <f t="shared" si="24"/>
        <v>3.5087719298245612E-2</v>
      </c>
      <c r="AA51" s="87" t="str">
        <f t="shared" si="14"/>
        <v>VERY LOW-ORDER URGENTLY</v>
      </c>
      <c r="AB51" s="164">
        <f t="shared" si="15"/>
        <v>7477.5587719298273</v>
      </c>
      <c r="AF51"/>
      <c r="AG51" s="341" t="s">
        <v>50</v>
      </c>
      <c r="AH51" s="341" t="s">
        <v>395</v>
      </c>
      <c r="AI51" s="316">
        <v>2.1127499999999984</v>
      </c>
      <c r="AJ51" s="83">
        <v>14.5</v>
      </c>
      <c r="AK51" s="205">
        <v>1488.0344827586207</v>
      </c>
      <c r="AL51" s="353">
        <v>21576.5</v>
      </c>
    </row>
    <row r="52" spans="1:38" ht="15" thickBot="1">
      <c r="A52" s="153" t="s">
        <v>5</v>
      </c>
      <c r="B52" s="56" t="s">
        <v>202</v>
      </c>
      <c r="C52" s="51" t="s">
        <v>472</v>
      </c>
      <c r="D52" s="56" t="s">
        <v>26</v>
      </c>
      <c r="E52" s="51" t="s">
        <v>69</v>
      </c>
      <c r="F52" s="8">
        <v>0.20000000000000012</v>
      </c>
      <c r="G52" s="8">
        <v>33.333333333333336</v>
      </c>
      <c r="H52" s="6">
        <v>1766.6666666666665</v>
      </c>
      <c r="I52" s="346">
        <v>0</v>
      </c>
      <c r="J52" s="345">
        <v>0</v>
      </c>
      <c r="K52" s="6">
        <f t="shared" si="16"/>
        <v>0</v>
      </c>
      <c r="L52" s="42">
        <f t="shared" si="17"/>
        <v>52.999999999999993</v>
      </c>
      <c r="M52" s="51">
        <v>40</v>
      </c>
      <c r="N52" s="12">
        <f t="shared" si="18"/>
        <v>1.4262745831498558E-3</v>
      </c>
      <c r="O52" s="54">
        <f>SUM($N$5:N52)</f>
        <v>0.99028564381416573</v>
      </c>
      <c r="P52" s="51" t="str">
        <f t="shared" si="10"/>
        <v>C</v>
      </c>
      <c r="Q52" s="49">
        <f t="shared" si="19"/>
        <v>1.5151515151515154</v>
      </c>
      <c r="R52" s="49">
        <f t="shared" si="20"/>
        <v>9.0909090909090957E-3</v>
      </c>
      <c r="S52" s="51">
        <f t="shared" si="21"/>
        <v>80.303030303030297</v>
      </c>
      <c r="T52" s="51">
        <f t="shared" si="11"/>
        <v>30</v>
      </c>
      <c r="U52" s="51">
        <v>3</v>
      </c>
      <c r="V52" s="51">
        <f t="shared" si="12"/>
        <v>33</v>
      </c>
      <c r="W52" s="49">
        <f t="shared" si="13"/>
        <v>50.000000000000007</v>
      </c>
      <c r="X52" s="42">
        <f t="shared" si="22"/>
        <v>50.000000000000007</v>
      </c>
      <c r="Y52" s="55">
        <f t="shared" si="23"/>
        <v>0.30000000000000021</v>
      </c>
      <c r="Z52" s="12">
        <f t="shared" si="24"/>
        <v>0</v>
      </c>
      <c r="AA52" s="87" t="str">
        <f t="shared" si="14"/>
        <v>VERY LOW-ORDER URGENTLY</v>
      </c>
      <c r="AB52" s="164">
        <f t="shared" si="15"/>
        <v>2650</v>
      </c>
      <c r="AF52"/>
      <c r="AG52" s="341" t="s">
        <v>39</v>
      </c>
      <c r="AH52" s="341" t="s">
        <v>450</v>
      </c>
      <c r="AI52" s="316">
        <v>2.8049999999999988</v>
      </c>
      <c r="AJ52" s="83">
        <v>62.333333333333336</v>
      </c>
      <c r="AK52" s="205">
        <v>450</v>
      </c>
      <c r="AL52" s="353">
        <v>28050</v>
      </c>
    </row>
    <row r="53" spans="1:38" ht="15" thickBot="1">
      <c r="A53" s="153" t="s">
        <v>5</v>
      </c>
      <c r="B53" s="56" t="s">
        <v>64</v>
      </c>
      <c r="C53" s="51" t="s">
        <v>434</v>
      </c>
      <c r="D53" s="56" t="s">
        <v>58</v>
      </c>
      <c r="E53" s="51" t="s">
        <v>27</v>
      </c>
      <c r="F53" s="8">
        <v>0.19550000000000006</v>
      </c>
      <c r="G53" s="8">
        <v>18.333333333333336</v>
      </c>
      <c r="H53" s="6">
        <v>3276.7499999999986</v>
      </c>
      <c r="I53" s="346">
        <v>352</v>
      </c>
      <c r="J53" s="345">
        <v>2.64392</v>
      </c>
      <c r="K53" s="6">
        <f t="shared" si="16"/>
        <v>62913.599999999962</v>
      </c>
      <c r="L53" s="42">
        <f t="shared" si="17"/>
        <v>178.73181818181808</v>
      </c>
      <c r="M53" s="51">
        <v>10</v>
      </c>
      <c r="N53" s="12">
        <f t="shared" si="18"/>
        <v>1.3941834050289837E-3</v>
      </c>
      <c r="O53" s="54">
        <f>SUM($N$5:N53)</f>
        <v>0.99167982721919468</v>
      </c>
      <c r="P53" s="51" t="str">
        <f t="shared" si="10"/>
        <v>C</v>
      </c>
      <c r="Q53" s="49">
        <f t="shared" si="19"/>
        <v>0.83333333333333348</v>
      </c>
      <c r="R53" s="49">
        <f t="shared" si="20"/>
        <v>8.8863636363636384E-3</v>
      </c>
      <c r="S53" s="51">
        <f t="shared" si="21"/>
        <v>148.94318181818176</v>
      </c>
      <c r="T53" s="51">
        <f t="shared" si="11"/>
        <v>30</v>
      </c>
      <c r="U53" s="51">
        <v>3</v>
      </c>
      <c r="V53" s="51">
        <f t="shared" si="12"/>
        <v>33</v>
      </c>
      <c r="W53" s="49">
        <f t="shared" si="13"/>
        <v>27.500000000000004</v>
      </c>
      <c r="X53" s="42">
        <f t="shared" si="22"/>
        <v>0</v>
      </c>
      <c r="Y53" s="55">
        <f t="shared" si="23"/>
        <v>0</v>
      </c>
      <c r="Z53" s="12">
        <f t="shared" si="24"/>
        <v>12.799999999999999</v>
      </c>
      <c r="AA53" s="87" t="str">
        <f t="shared" si="14"/>
        <v>VERY HIGH-DON’T ORDER</v>
      </c>
      <c r="AB53" s="164">
        <f t="shared" si="15"/>
        <v>0</v>
      </c>
      <c r="AF53"/>
      <c r="AG53" s="341" t="s">
        <v>47</v>
      </c>
      <c r="AH53" s="341" t="s">
        <v>427</v>
      </c>
      <c r="AI53" s="316">
        <v>0</v>
      </c>
      <c r="AJ53" s="83">
        <v>0</v>
      </c>
      <c r="AK53" s="205">
        <v>693.63157894736844</v>
      </c>
      <c r="AL53" s="353">
        <v>0</v>
      </c>
    </row>
    <row r="54" spans="1:38" ht="15" thickBot="1">
      <c r="A54" s="153" t="s">
        <v>5</v>
      </c>
      <c r="B54" s="56" t="s">
        <v>97</v>
      </c>
      <c r="C54" s="51" t="s">
        <v>369</v>
      </c>
      <c r="D54" s="56" t="s">
        <v>23</v>
      </c>
      <c r="E54" s="51" t="s">
        <v>24</v>
      </c>
      <c r="F54" s="8">
        <v>0.1875</v>
      </c>
      <c r="G54" s="8">
        <v>8.3333333333333339</v>
      </c>
      <c r="H54" s="6">
        <v>3500</v>
      </c>
      <c r="I54" s="346">
        <v>849</v>
      </c>
      <c r="J54" s="345">
        <v>19.102499999999999</v>
      </c>
      <c r="K54" s="6">
        <f t="shared" si="16"/>
        <v>356579.99999999994</v>
      </c>
      <c r="L54" s="42">
        <f t="shared" si="17"/>
        <v>419.99999999999994</v>
      </c>
      <c r="M54" s="51">
        <v>12</v>
      </c>
      <c r="N54" s="12">
        <f t="shared" si="18"/>
        <v>1.3371324217029891E-3</v>
      </c>
      <c r="O54" s="54">
        <f>SUM($N$5:N54)</f>
        <v>0.99301695964089765</v>
      </c>
      <c r="P54" s="51" t="str">
        <f t="shared" si="10"/>
        <v>C</v>
      </c>
      <c r="Q54" s="49">
        <f t="shared" si="19"/>
        <v>0.37878787878787884</v>
      </c>
      <c r="R54" s="49">
        <f t="shared" si="20"/>
        <v>8.5227272727272721E-3</v>
      </c>
      <c r="S54" s="51">
        <f t="shared" si="21"/>
        <v>159.09090909090909</v>
      </c>
      <c r="T54" s="51">
        <f t="shared" si="11"/>
        <v>30</v>
      </c>
      <c r="U54" s="51">
        <v>3</v>
      </c>
      <c r="V54" s="51">
        <f t="shared" si="12"/>
        <v>33</v>
      </c>
      <c r="W54" s="49">
        <f t="shared" si="13"/>
        <v>12.500000000000002</v>
      </c>
      <c r="X54" s="42">
        <f t="shared" si="22"/>
        <v>0</v>
      </c>
      <c r="Y54" s="55">
        <f t="shared" si="23"/>
        <v>0</v>
      </c>
      <c r="Z54" s="12">
        <f t="shared" si="24"/>
        <v>67.919999999999987</v>
      </c>
      <c r="AA54" s="87" t="str">
        <f t="shared" si="14"/>
        <v>VERY HIGH-DON’T ORDER</v>
      </c>
      <c r="AB54" s="164">
        <f t="shared" si="15"/>
        <v>0</v>
      </c>
      <c r="AF54" s="341" t="s">
        <v>225</v>
      </c>
      <c r="AG54" s="341"/>
      <c r="AH54" s="341"/>
      <c r="AI54" s="316">
        <v>7.6621730769230725</v>
      </c>
      <c r="AJ54" s="83">
        <v>185.33333333333334</v>
      </c>
      <c r="AK54" s="205">
        <v>7172.1975191958682</v>
      </c>
      <c r="AL54" s="353">
        <v>80732.184615384613</v>
      </c>
    </row>
    <row r="55" spans="1:38" ht="15" thickBot="1">
      <c r="A55" s="153" t="s">
        <v>5</v>
      </c>
      <c r="B55" s="56" t="s">
        <v>60</v>
      </c>
      <c r="C55" s="51" t="s">
        <v>399</v>
      </c>
      <c r="D55" s="56" t="s">
        <v>58</v>
      </c>
      <c r="E55" s="51" t="s">
        <v>27</v>
      </c>
      <c r="F55" s="8">
        <v>0.15166666666666667</v>
      </c>
      <c r="G55" s="8">
        <v>30.333333333333336</v>
      </c>
      <c r="H55" s="6">
        <v>2573.333333333333</v>
      </c>
      <c r="I55" s="346">
        <v>140</v>
      </c>
      <c r="J55" s="345">
        <v>0.7</v>
      </c>
      <c r="K55" s="6">
        <f t="shared" si="16"/>
        <v>11876.923076923074</v>
      </c>
      <c r="L55" s="42">
        <f t="shared" si="17"/>
        <v>84.835164835164818</v>
      </c>
      <c r="M55" s="51">
        <v>24</v>
      </c>
      <c r="N55" s="12">
        <f t="shared" si="18"/>
        <v>1.08159155888864E-3</v>
      </c>
      <c r="O55" s="54">
        <f>SUM($N$5:N55)</f>
        <v>0.9940985511997863</v>
      </c>
      <c r="P55" s="51" t="str">
        <f t="shared" si="10"/>
        <v>C</v>
      </c>
      <c r="Q55" s="49">
        <f t="shared" si="19"/>
        <v>1.3787878787878789</v>
      </c>
      <c r="R55" s="49">
        <f t="shared" si="20"/>
        <v>6.8939393939393941E-3</v>
      </c>
      <c r="S55" s="51">
        <f t="shared" si="21"/>
        <v>116.96969696969695</v>
      </c>
      <c r="T55" s="51">
        <f t="shared" si="11"/>
        <v>30</v>
      </c>
      <c r="U55" s="51">
        <v>3</v>
      </c>
      <c r="V55" s="51">
        <f t="shared" si="12"/>
        <v>33</v>
      </c>
      <c r="W55" s="49">
        <f t="shared" si="13"/>
        <v>45.5</v>
      </c>
      <c r="X55" s="42">
        <f t="shared" si="22"/>
        <v>0</v>
      </c>
      <c r="Y55" s="55">
        <f t="shared" si="23"/>
        <v>0</v>
      </c>
      <c r="Z55" s="12">
        <f t="shared" si="24"/>
        <v>3.0769230769230771</v>
      </c>
      <c r="AA55" s="87" t="str">
        <f t="shared" si="14"/>
        <v>VERY HIGH-DON’T ORDER</v>
      </c>
      <c r="AB55" s="164">
        <f t="shared" si="15"/>
        <v>0</v>
      </c>
      <c r="AF55" s="341" t="s">
        <v>26</v>
      </c>
      <c r="AG55" s="341" t="s">
        <v>85</v>
      </c>
      <c r="AH55" s="341" t="s">
        <v>414</v>
      </c>
      <c r="AI55" s="316">
        <v>0.14242173913043479</v>
      </c>
      <c r="AJ55" s="83">
        <v>30.5</v>
      </c>
      <c r="AK55" s="205">
        <v>118.10014492753623</v>
      </c>
      <c r="AL55" s="353">
        <v>3602.054420289855</v>
      </c>
    </row>
    <row r="56" spans="1:38" ht="15" thickBot="1">
      <c r="A56" s="153" t="s">
        <v>5</v>
      </c>
      <c r="B56" s="56" t="s">
        <v>75</v>
      </c>
      <c r="C56" s="51" t="s">
        <v>435</v>
      </c>
      <c r="D56" s="56" t="s">
        <v>29</v>
      </c>
      <c r="E56" s="51" t="s">
        <v>42</v>
      </c>
      <c r="F56" s="8">
        <v>0.14400000000000002</v>
      </c>
      <c r="G56" s="8">
        <v>6.666666666666667</v>
      </c>
      <c r="H56" s="6">
        <v>2560</v>
      </c>
      <c r="I56" s="346">
        <v>99</v>
      </c>
      <c r="J56" s="345">
        <v>1.782</v>
      </c>
      <c r="K56" s="6">
        <f t="shared" si="16"/>
        <v>38016</v>
      </c>
      <c r="L56" s="42">
        <f t="shared" si="17"/>
        <v>384</v>
      </c>
      <c r="M56" s="51">
        <v>32</v>
      </c>
      <c r="N56" s="12">
        <f t="shared" si="18"/>
        <v>1.0269176998678956E-3</v>
      </c>
      <c r="O56" s="54">
        <f>SUM($N$5:N56)</f>
        <v>0.99512546889965414</v>
      </c>
      <c r="P56" s="51" t="str">
        <f t="shared" si="10"/>
        <v>C</v>
      </c>
      <c r="Q56" s="49">
        <f t="shared" si="19"/>
        <v>0.30303030303030304</v>
      </c>
      <c r="R56" s="49">
        <f t="shared" si="20"/>
        <v>6.5454545454545461E-3</v>
      </c>
      <c r="S56" s="51">
        <f t="shared" si="21"/>
        <v>116.36363636363636</v>
      </c>
      <c r="T56" s="51">
        <f t="shared" si="11"/>
        <v>30</v>
      </c>
      <c r="U56" s="51">
        <v>3</v>
      </c>
      <c r="V56" s="51">
        <f t="shared" si="12"/>
        <v>33</v>
      </c>
      <c r="W56" s="49">
        <f t="shared" si="13"/>
        <v>10</v>
      </c>
      <c r="X56" s="42">
        <f t="shared" si="22"/>
        <v>0</v>
      </c>
      <c r="Y56" s="55">
        <f t="shared" si="23"/>
        <v>0</v>
      </c>
      <c r="Z56" s="12">
        <f t="shared" si="24"/>
        <v>9.9</v>
      </c>
      <c r="AA56" s="87" t="str">
        <f t="shared" si="14"/>
        <v>VERY HIGH-DON’T ORDER</v>
      </c>
      <c r="AB56" s="164">
        <f t="shared" si="15"/>
        <v>0</v>
      </c>
      <c r="AF56"/>
      <c r="AG56" s="341" t="s">
        <v>83</v>
      </c>
      <c r="AH56" s="341" t="s">
        <v>416</v>
      </c>
      <c r="AI56" s="316">
        <v>0.30322368421052642</v>
      </c>
      <c r="AJ56" s="83">
        <v>55</v>
      </c>
      <c r="AK56" s="205">
        <v>135.95561403508776</v>
      </c>
      <c r="AL56" s="353">
        <v>7477.5587719298273</v>
      </c>
    </row>
    <row r="57" spans="1:38" ht="15" thickBot="1">
      <c r="A57" s="153" t="s">
        <v>5</v>
      </c>
      <c r="B57" s="56" t="s">
        <v>188</v>
      </c>
      <c r="C57" s="51" t="s">
        <v>448</v>
      </c>
      <c r="D57" s="56" t="s">
        <v>26</v>
      </c>
      <c r="E57" s="51" t="s">
        <v>69</v>
      </c>
      <c r="F57" s="8">
        <v>0.13850000000000007</v>
      </c>
      <c r="G57" s="8">
        <v>32.333333333333336</v>
      </c>
      <c r="H57" s="6">
        <v>2767.0899999999988</v>
      </c>
      <c r="I57" s="346">
        <v>0</v>
      </c>
      <c r="J57" s="345">
        <v>0</v>
      </c>
      <c r="K57" s="6">
        <f t="shared" si="16"/>
        <v>0</v>
      </c>
      <c r="L57" s="42">
        <f t="shared" si="17"/>
        <v>85.58010309278346</v>
      </c>
      <c r="M57" s="51">
        <v>18</v>
      </c>
      <c r="N57" s="12">
        <f t="shared" si="18"/>
        <v>9.8769514883127502E-4</v>
      </c>
      <c r="O57" s="54">
        <f>SUM($N$5:N57)</f>
        <v>0.99611316404848538</v>
      </c>
      <c r="P57" s="51" t="str">
        <f t="shared" si="10"/>
        <v>C</v>
      </c>
      <c r="Q57" s="49">
        <f t="shared" si="19"/>
        <v>1.4696969696969697</v>
      </c>
      <c r="R57" s="49">
        <f t="shared" si="20"/>
        <v>6.2954545454545485E-3</v>
      </c>
      <c r="S57" s="51">
        <f t="shared" si="21"/>
        <v>125.77681818181813</v>
      </c>
      <c r="T57" s="51">
        <f t="shared" si="11"/>
        <v>30</v>
      </c>
      <c r="U57" s="51">
        <v>3</v>
      </c>
      <c r="V57" s="51">
        <f t="shared" si="12"/>
        <v>33</v>
      </c>
      <c r="W57" s="49">
        <f t="shared" si="13"/>
        <v>48.5</v>
      </c>
      <c r="X57" s="42">
        <f t="shared" si="22"/>
        <v>48.5</v>
      </c>
      <c r="Y57" s="55">
        <f t="shared" si="23"/>
        <v>0.20775000000000007</v>
      </c>
      <c r="Z57" s="12">
        <f t="shared" si="24"/>
        <v>0</v>
      </c>
      <c r="AA57" s="87" t="str">
        <f t="shared" si="14"/>
        <v>VERY LOW-ORDER URGENTLY</v>
      </c>
      <c r="AB57" s="164">
        <f t="shared" si="15"/>
        <v>4150.6349999999975</v>
      </c>
      <c r="AF57"/>
      <c r="AG57" s="341" t="s">
        <v>84</v>
      </c>
      <c r="AH57" s="341" t="s">
        <v>421</v>
      </c>
      <c r="AI57" s="316">
        <v>0.15525000000000003</v>
      </c>
      <c r="AJ57" s="83">
        <v>31</v>
      </c>
      <c r="AK57" s="205">
        <v>124.52258064516131</v>
      </c>
      <c r="AL57" s="353">
        <v>3860.2000000000007</v>
      </c>
    </row>
    <row r="58" spans="1:38" ht="15" thickBot="1">
      <c r="A58" s="153" t="s">
        <v>5</v>
      </c>
      <c r="B58" s="56" t="s">
        <v>61</v>
      </c>
      <c r="C58" s="51" t="s">
        <v>442</v>
      </c>
      <c r="D58" s="56" t="s">
        <v>58</v>
      </c>
      <c r="E58" s="51" t="s">
        <v>27</v>
      </c>
      <c r="F58" s="8">
        <v>0.1274666666666667</v>
      </c>
      <c r="G58" s="8">
        <v>18</v>
      </c>
      <c r="H58" s="6">
        <v>2639.5</v>
      </c>
      <c r="I58" s="346">
        <v>197</v>
      </c>
      <c r="J58" s="345">
        <v>1.2670400000000002</v>
      </c>
      <c r="K58" s="6">
        <f t="shared" si="16"/>
        <v>28887.861111111109</v>
      </c>
      <c r="L58" s="42">
        <f t="shared" si="17"/>
        <v>146.63888888888889</v>
      </c>
      <c r="M58" s="51">
        <v>18</v>
      </c>
      <c r="N58" s="12">
        <f t="shared" si="18"/>
        <v>9.090123343275079E-4</v>
      </c>
      <c r="O58" s="54">
        <f>SUM($N$5:N58)</f>
        <v>0.99702217638281287</v>
      </c>
      <c r="P58" s="51" t="str">
        <f t="shared" si="10"/>
        <v>C</v>
      </c>
      <c r="Q58" s="49">
        <f t="shared" si="19"/>
        <v>0.81818181818181823</v>
      </c>
      <c r="R58" s="49">
        <f t="shared" si="20"/>
        <v>5.7939393939393955E-3</v>
      </c>
      <c r="S58" s="51">
        <f t="shared" si="21"/>
        <v>119.97727272727273</v>
      </c>
      <c r="T58" s="51">
        <f t="shared" si="11"/>
        <v>30</v>
      </c>
      <c r="U58" s="51">
        <v>3</v>
      </c>
      <c r="V58" s="51">
        <f t="shared" si="12"/>
        <v>33</v>
      </c>
      <c r="W58" s="49">
        <f t="shared" si="13"/>
        <v>27</v>
      </c>
      <c r="X58" s="42">
        <f t="shared" si="22"/>
        <v>0</v>
      </c>
      <c r="Y58" s="55">
        <f t="shared" si="23"/>
        <v>0</v>
      </c>
      <c r="Z58" s="12">
        <f t="shared" si="24"/>
        <v>7.2962962962962967</v>
      </c>
      <c r="AA58" s="87" t="str">
        <f t="shared" si="14"/>
        <v>VERY HIGH-DON’T ORDER</v>
      </c>
      <c r="AB58" s="164">
        <f t="shared" si="15"/>
        <v>0</v>
      </c>
      <c r="AF58"/>
      <c r="AG58" s="341" t="s">
        <v>46</v>
      </c>
      <c r="AH58" s="341" t="s">
        <v>398</v>
      </c>
      <c r="AI58" s="316">
        <v>3.0388166186754497</v>
      </c>
      <c r="AJ58" s="83">
        <v>165.77272727272725</v>
      </c>
      <c r="AK58" s="205">
        <v>304.38980392156822</v>
      </c>
      <c r="AL58" s="353">
        <v>50459.527950089054</v>
      </c>
    </row>
    <row r="59" spans="1:38" ht="15" thickBot="1">
      <c r="A59" s="153" t="s">
        <v>5</v>
      </c>
      <c r="B59" s="56" t="s">
        <v>70</v>
      </c>
      <c r="C59" s="51" t="s">
        <v>533</v>
      </c>
      <c r="D59" s="56" t="s">
        <v>58</v>
      </c>
      <c r="E59" s="51" t="s">
        <v>27</v>
      </c>
      <c r="F59" s="8">
        <v>0.11200000000000004</v>
      </c>
      <c r="G59" s="8">
        <v>37.333333333333336</v>
      </c>
      <c r="H59" s="6">
        <v>2533.333333333333</v>
      </c>
      <c r="I59" s="346">
        <v>371</v>
      </c>
      <c r="J59" s="345">
        <v>1.113</v>
      </c>
      <c r="K59" s="6">
        <f t="shared" si="16"/>
        <v>25174.999999999996</v>
      </c>
      <c r="L59" s="42">
        <f t="shared" si="17"/>
        <v>67.857142857142847</v>
      </c>
      <c r="M59" s="51">
        <v>18</v>
      </c>
      <c r="N59" s="12">
        <f t="shared" si="18"/>
        <v>7.9871376656391916E-4</v>
      </c>
      <c r="O59" s="54">
        <f>SUM($N$5:N59)</f>
        <v>0.9978208901493768</v>
      </c>
      <c r="P59" s="51" t="str">
        <f t="shared" si="10"/>
        <v>C</v>
      </c>
      <c r="Q59" s="49">
        <f t="shared" si="19"/>
        <v>1.696969696969697</v>
      </c>
      <c r="R59" s="49">
        <f t="shared" si="20"/>
        <v>5.090909090909093E-3</v>
      </c>
      <c r="S59" s="51">
        <f t="shared" si="21"/>
        <v>115.15151515151514</v>
      </c>
      <c r="T59" s="51">
        <f t="shared" si="11"/>
        <v>30</v>
      </c>
      <c r="U59" s="51">
        <v>3</v>
      </c>
      <c r="V59" s="51">
        <f t="shared" si="12"/>
        <v>33</v>
      </c>
      <c r="W59" s="49">
        <f t="shared" si="13"/>
        <v>56</v>
      </c>
      <c r="X59" s="42">
        <f t="shared" si="22"/>
        <v>0</v>
      </c>
      <c r="Y59" s="55">
        <f t="shared" si="23"/>
        <v>0</v>
      </c>
      <c r="Z59" s="12">
        <f t="shared" si="24"/>
        <v>6.625</v>
      </c>
      <c r="AA59" s="87" t="str">
        <f t="shared" si="14"/>
        <v>VERY HIGH-DON’T ORDER</v>
      </c>
      <c r="AB59" s="164">
        <f t="shared" si="15"/>
        <v>0</v>
      </c>
      <c r="AF59"/>
      <c r="AG59" s="341" t="s">
        <v>40</v>
      </c>
      <c r="AH59" s="341" t="s">
        <v>433</v>
      </c>
      <c r="AI59" s="316">
        <v>6.591495923261399</v>
      </c>
      <c r="AJ59" s="83">
        <v>1023.8787878787878</v>
      </c>
      <c r="AK59" s="205">
        <v>115.49502213613725</v>
      </c>
      <c r="AL59" s="353">
        <v>118252.90327078197</v>
      </c>
    </row>
    <row r="60" spans="1:38" ht="15" thickBot="1">
      <c r="A60" s="153" t="s">
        <v>5</v>
      </c>
      <c r="B60" s="56" t="s">
        <v>85</v>
      </c>
      <c r="C60" s="51" t="s">
        <v>414</v>
      </c>
      <c r="D60" s="56" t="s">
        <v>26</v>
      </c>
      <c r="E60" s="51" t="s">
        <v>69</v>
      </c>
      <c r="F60" s="8">
        <v>0.10740000000000002</v>
      </c>
      <c r="G60" s="8">
        <v>23</v>
      </c>
      <c r="H60" s="6">
        <v>2716.3033333333333</v>
      </c>
      <c r="I60" s="346">
        <v>4</v>
      </c>
      <c r="J60" s="345">
        <v>1.95E-2</v>
      </c>
      <c r="K60" s="6">
        <f t="shared" si="16"/>
        <v>472.40057971014494</v>
      </c>
      <c r="L60" s="42">
        <f t="shared" si="17"/>
        <v>118.10014492753623</v>
      </c>
      <c r="M60" s="51">
        <v>5</v>
      </c>
      <c r="N60" s="12">
        <f t="shared" si="18"/>
        <v>7.6590945115147236E-4</v>
      </c>
      <c r="O60" s="54">
        <f>SUM($N$5:N60)</f>
        <v>0.99858679960052832</v>
      </c>
      <c r="P60" s="51" t="str">
        <f t="shared" si="10"/>
        <v>C</v>
      </c>
      <c r="Q60" s="49">
        <f t="shared" si="19"/>
        <v>1.0454545454545454</v>
      </c>
      <c r="R60" s="49">
        <f t="shared" si="20"/>
        <v>4.8818181818181825E-3</v>
      </c>
      <c r="S60" s="51">
        <f t="shared" si="21"/>
        <v>123.46833333333333</v>
      </c>
      <c r="T60" s="51">
        <f t="shared" si="11"/>
        <v>30</v>
      </c>
      <c r="U60" s="51">
        <v>3</v>
      </c>
      <c r="V60" s="51">
        <f t="shared" si="12"/>
        <v>33</v>
      </c>
      <c r="W60" s="49">
        <f t="shared" si="13"/>
        <v>34.5</v>
      </c>
      <c r="X60" s="42">
        <f t="shared" si="22"/>
        <v>30.5</v>
      </c>
      <c r="Y60" s="55">
        <f t="shared" si="23"/>
        <v>0.14242173913043479</v>
      </c>
      <c r="Z60" s="12">
        <f t="shared" si="24"/>
        <v>0.11594202898550725</v>
      </c>
      <c r="AA60" s="87" t="str">
        <f t="shared" si="14"/>
        <v>VERY LOW-ORDER URGENTLY</v>
      </c>
      <c r="AB60" s="164">
        <f t="shared" si="15"/>
        <v>3602.054420289855</v>
      </c>
      <c r="AF60"/>
      <c r="AG60" s="341" t="s">
        <v>54</v>
      </c>
      <c r="AH60" s="341" t="s">
        <v>458</v>
      </c>
      <c r="AI60" s="316">
        <v>6.3784618181818322</v>
      </c>
      <c r="AJ60" s="83">
        <v>811.62121212121224</v>
      </c>
      <c r="AK60" s="205">
        <v>107.44516661377315</v>
      </c>
      <c r="AL60" s="353">
        <v>87204.776363636178</v>
      </c>
    </row>
    <row r="61" spans="1:38" ht="15" thickBot="1">
      <c r="A61" s="153" t="s">
        <v>5</v>
      </c>
      <c r="B61" s="56" t="s">
        <v>84</v>
      </c>
      <c r="C61" s="51" t="s">
        <v>421</v>
      </c>
      <c r="D61" s="56" t="s">
        <v>26</v>
      </c>
      <c r="E61" s="51" t="s">
        <v>69</v>
      </c>
      <c r="F61" s="8">
        <v>0.10350000000000004</v>
      </c>
      <c r="G61" s="8">
        <v>20.666666666666668</v>
      </c>
      <c r="H61" s="6">
        <v>2573.4666666666672</v>
      </c>
      <c r="I61" s="346">
        <v>0</v>
      </c>
      <c r="J61" s="345">
        <v>0</v>
      </c>
      <c r="K61" s="6">
        <f t="shared" si="16"/>
        <v>0</v>
      </c>
      <c r="L61" s="42">
        <f t="shared" si="17"/>
        <v>124.52258064516131</v>
      </c>
      <c r="M61" s="51">
        <v>100</v>
      </c>
      <c r="N61" s="12">
        <f t="shared" si="18"/>
        <v>7.3809709678005029E-4</v>
      </c>
      <c r="O61" s="54">
        <f>SUM($N$5:N61)</f>
        <v>0.9993248966973084</v>
      </c>
      <c r="P61" s="51" t="str">
        <f t="shared" si="10"/>
        <v>C</v>
      </c>
      <c r="Q61" s="49">
        <f t="shared" si="19"/>
        <v>0.93939393939393945</v>
      </c>
      <c r="R61" s="49">
        <f t="shared" si="20"/>
        <v>4.704545454545456E-3</v>
      </c>
      <c r="S61" s="51">
        <f t="shared" si="21"/>
        <v>116.9757575757576</v>
      </c>
      <c r="T61" s="51">
        <f t="shared" si="11"/>
        <v>30</v>
      </c>
      <c r="U61" s="51">
        <v>3</v>
      </c>
      <c r="V61" s="51">
        <f t="shared" si="12"/>
        <v>33</v>
      </c>
      <c r="W61" s="49">
        <f t="shared" si="13"/>
        <v>31</v>
      </c>
      <c r="X61" s="42">
        <f t="shared" si="22"/>
        <v>31</v>
      </c>
      <c r="Y61" s="55">
        <f t="shared" si="23"/>
        <v>0.15525000000000003</v>
      </c>
      <c r="Z61" s="12">
        <f t="shared" si="24"/>
        <v>0</v>
      </c>
      <c r="AA61" s="87" t="str">
        <f t="shared" si="14"/>
        <v>VERY LOW-ORDER URGENTLY</v>
      </c>
      <c r="AB61" s="164">
        <f t="shared" si="15"/>
        <v>3860.2000000000007</v>
      </c>
      <c r="AF61"/>
      <c r="AG61" s="341" t="s">
        <v>25</v>
      </c>
      <c r="AH61" s="341" t="s">
        <v>383</v>
      </c>
      <c r="AI61" s="316">
        <v>4.8180145442249271</v>
      </c>
      <c r="AJ61" s="83">
        <v>987.24242424242402</v>
      </c>
      <c r="AK61" s="205">
        <v>91.422809963931499</v>
      </c>
      <c r="AL61" s="353">
        <v>90256.476539846175</v>
      </c>
    </row>
    <row r="62" spans="1:38" ht="15" thickBot="1">
      <c r="A62" s="151" t="s">
        <v>5</v>
      </c>
      <c r="B62" s="46" t="s">
        <v>78</v>
      </c>
      <c r="C62" s="51" t="s">
        <v>449</v>
      </c>
      <c r="D62" s="46" t="s">
        <v>58</v>
      </c>
      <c r="E62" s="37" t="s">
        <v>27</v>
      </c>
      <c r="F62" s="9">
        <v>9.4666666666666691E-2</v>
      </c>
      <c r="G62" s="9">
        <v>8</v>
      </c>
      <c r="H62" s="1">
        <v>1806.8333333333333</v>
      </c>
      <c r="I62" s="346">
        <v>148</v>
      </c>
      <c r="J62" s="345">
        <v>1.19</v>
      </c>
      <c r="K62" s="1">
        <f t="shared" si="16"/>
        <v>33426.416666666664</v>
      </c>
      <c r="L62" s="43">
        <f t="shared" si="17"/>
        <v>225.85416666666666</v>
      </c>
      <c r="M62" s="37">
        <v>12</v>
      </c>
      <c r="N62" s="13">
        <f t="shared" si="18"/>
        <v>6.751033026909316E-4</v>
      </c>
      <c r="O62" s="39">
        <f>SUM($N$5:N62)</f>
        <v>0.99999999999999933</v>
      </c>
      <c r="P62" s="37" t="str">
        <f t="shared" si="10"/>
        <v>C</v>
      </c>
      <c r="Q62" s="36">
        <f t="shared" si="19"/>
        <v>0.36363636363636365</v>
      </c>
      <c r="R62" s="36">
        <f t="shared" si="20"/>
        <v>4.3030303030303042E-3</v>
      </c>
      <c r="S62" s="37">
        <f t="shared" si="21"/>
        <v>82.128787878787875</v>
      </c>
      <c r="T62" s="37">
        <f t="shared" si="11"/>
        <v>30</v>
      </c>
      <c r="U62" s="37">
        <v>3</v>
      </c>
      <c r="V62" s="37">
        <f t="shared" si="12"/>
        <v>33</v>
      </c>
      <c r="W62" s="36">
        <f t="shared" si="13"/>
        <v>12</v>
      </c>
      <c r="X62" s="43">
        <f t="shared" si="22"/>
        <v>0</v>
      </c>
      <c r="Y62" s="45">
        <f t="shared" si="23"/>
        <v>0</v>
      </c>
      <c r="Z62" s="13">
        <f t="shared" si="24"/>
        <v>12.333333333333334</v>
      </c>
      <c r="AA62" s="87" t="str">
        <f t="shared" si="14"/>
        <v>VERY HIGH-DON’T ORDER</v>
      </c>
      <c r="AB62" s="164">
        <f t="shared" si="15"/>
        <v>0</v>
      </c>
      <c r="AF62"/>
      <c r="AG62" s="341" t="s">
        <v>87</v>
      </c>
      <c r="AH62" s="341" t="s">
        <v>444</v>
      </c>
      <c r="AI62" s="316">
        <v>4.2174157986679575</v>
      </c>
      <c r="AJ62" s="83">
        <v>783.37878787878776</v>
      </c>
      <c r="AK62" s="205">
        <v>88.217405830330847</v>
      </c>
      <c r="AL62" s="353">
        <v>69107.644449175685</v>
      </c>
    </row>
    <row r="63" spans="1:38">
      <c r="AF63"/>
      <c r="AG63" s="341" t="s">
        <v>76</v>
      </c>
      <c r="AH63" s="341" t="s">
        <v>445</v>
      </c>
      <c r="AI63" s="316">
        <v>0.51417765567765539</v>
      </c>
      <c r="AJ63" s="83">
        <v>132.5</v>
      </c>
      <c r="AK63" s="205">
        <v>96.978901098901076</v>
      </c>
      <c r="AL63" s="353">
        <v>12849.704395604393</v>
      </c>
    </row>
    <row r="64" spans="1:38">
      <c r="AF64"/>
      <c r="AG64" s="341" t="s">
        <v>68</v>
      </c>
      <c r="AH64" s="341" t="s">
        <v>437</v>
      </c>
      <c r="AI64" s="316">
        <v>0.37668421052631562</v>
      </c>
      <c r="AJ64" s="83">
        <v>68</v>
      </c>
      <c r="AK64" s="205">
        <v>135.11947368421042</v>
      </c>
      <c r="AL64" s="353">
        <v>9188.1242105263082</v>
      </c>
    </row>
    <row r="65" spans="32:38">
      <c r="AF65"/>
      <c r="AG65" s="341" t="s">
        <v>72</v>
      </c>
      <c r="AH65" s="341" t="s">
        <v>443</v>
      </c>
      <c r="AI65" s="316">
        <v>0.66030000000000022</v>
      </c>
      <c r="AJ65" s="83">
        <v>164</v>
      </c>
      <c r="AK65" s="205">
        <v>100.20451219512195</v>
      </c>
      <c r="AL65" s="353">
        <v>16433.54</v>
      </c>
    </row>
    <row r="66" spans="32:38">
      <c r="AF66"/>
      <c r="AG66" s="341" t="s">
        <v>103</v>
      </c>
      <c r="AH66" s="341" t="s">
        <v>381</v>
      </c>
      <c r="AI66" s="316">
        <v>5.0987272727273023</v>
      </c>
      <c r="AJ66" s="83">
        <v>697.87878787878799</v>
      </c>
      <c r="AK66" s="205">
        <v>109.49134172818063</v>
      </c>
      <c r="AL66" s="353">
        <v>76411.68484848486</v>
      </c>
    </row>
    <row r="67" spans="32:38">
      <c r="AF67"/>
      <c r="AG67" s="341" t="s">
        <v>549</v>
      </c>
      <c r="AH67" s="341" t="s">
        <v>550</v>
      </c>
      <c r="AI67" s="316">
        <v>2.5976000000000052</v>
      </c>
      <c r="AJ67" s="83">
        <v>393.57575757575756</v>
      </c>
      <c r="AK67" s="205">
        <v>111.71662303664922</v>
      </c>
      <c r="AL67" s="353">
        <v>43968.954545454551</v>
      </c>
    </row>
    <row r="68" spans="32:38">
      <c r="AF68"/>
      <c r="AG68" s="341" t="s">
        <v>519</v>
      </c>
      <c r="AH68" s="341" t="s">
        <v>520</v>
      </c>
      <c r="AI68" s="316">
        <v>2.5542964083175765</v>
      </c>
      <c r="AJ68" s="83">
        <v>522.99999999999989</v>
      </c>
      <c r="AK68" s="205">
        <v>75.219886578449689</v>
      </c>
      <c r="AL68" s="353">
        <v>39340.000680529178</v>
      </c>
    </row>
    <row r="69" spans="32:38">
      <c r="AF69"/>
      <c r="AG69" s="341" t="s">
        <v>539</v>
      </c>
      <c r="AH69" s="341" t="s">
        <v>540</v>
      </c>
      <c r="AI69" s="316">
        <v>2.2377600000000002</v>
      </c>
      <c r="AJ69" s="83">
        <v>249.49999999999997</v>
      </c>
      <c r="AK69" s="205">
        <v>135.1203206412826</v>
      </c>
      <c r="AL69" s="353">
        <v>33712.520000000004</v>
      </c>
    </row>
    <row r="70" spans="32:38">
      <c r="AF70"/>
      <c r="AG70" s="341" t="s">
        <v>518</v>
      </c>
      <c r="AH70" s="341" t="s">
        <v>531</v>
      </c>
      <c r="AI70" s="316">
        <v>0.81719999999999882</v>
      </c>
      <c r="AJ70" s="83">
        <v>137.00000000000003</v>
      </c>
      <c r="AK70" s="205">
        <v>54.888138686131512</v>
      </c>
      <c r="AL70" s="353">
        <v>7519.6750000000184</v>
      </c>
    </row>
    <row r="71" spans="32:38">
      <c r="AF71"/>
      <c r="AG71" s="341" t="s">
        <v>547</v>
      </c>
      <c r="AH71" s="341" t="s">
        <v>548</v>
      </c>
      <c r="AI71" s="316">
        <v>0.63359999999999694</v>
      </c>
      <c r="AJ71" s="83">
        <v>119.50000000000001</v>
      </c>
      <c r="AK71" s="205">
        <v>41.181338912134052</v>
      </c>
      <c r="AL71" s="353">
        <v>4921.1700000000201</v>
      </c>
    </row>
    <row r="72" spans="32:38">
      <c r="AF72"/>
      <c r="AG72" s="341" t="s">
        <v>156</v>
      </c>
      <c r="AH72" s="341" t="s">
        <v>402</v>
      </c>
      <c r="AI72" s="316">
        <v>0.4382399999999998</v>
      </c>
      <c r="AJ72" s="83">
        <v>99</v>
      </c>
      <c r="AK72" s="205">
        <v>63.513030303030312</v>
      </c>
      <c r="AL72" s="353">
        <v>6287.7900000000009</v>
      </c>
    </row>
    <row r="73" spans="32:38">
      <c r="AF73"/>
      <c r="AG73" s="341" t="s">
        <v>202</v>
      </c>
      <c r="AH73" s="341" t="s">
        <v>472</v>
      </c>
      <c r="AI73" s="316">
        <v>0.30000000000000021</v>
      </c>
      <c r="AJ73" s="83">
        <v>50.000000000000007</v>
      </c>
      <c r="AK73" s="205">
        <v>52.999999999999993</v>
      </c>
      <c r="AL73" s="353">
        <v>2650</v>
      </c>
    </row>
    <row r="74" spans="32:38">
      <c r="AF74"/>
      <c r="AG74" s="341" t="s">
        <v>188</v>
      </c>
      <c r="AH74" s="341" t="s">
        <v>448</v>
      </c>
      <c r="AI74" s="316">
        <v>0.20775000000000007</v>
      </c>
      <c r="AJ74" s="83">
        <v>48.5</v>
      </c>
      <c r="AK74" s="205">
        <v>85.58010309278346</v>
      </c>
      <c r="AL74" s="353">
        <v>4150.6349999999975</v>
      </c>
    </row>
    <row r="75" spans="32:38">
      <c r="AF75" s="208" t="s">
        <v>224</v>
      </c>
      <c r="AG75" s="208"/>
      <c r="AH75" s="208"/>
      <c r="AI75" s="316">
        <v>42.081435673601376</v>
      </c>
      <c r="AJ75" s="83">
        <v>6570.848484848485</v>
      </c>
      <c r="AK75" s="205">
        <v>2147.5622180304008</v>
      </c>
      <c r="AL75" s="353">
        <v>687654.94044634816</v>
      </c>
    </row>
    <row r="76" spans="32:38">
      <c r="AF76" s="341" t="s">
        <v>81</v>
      </c>
      <c r="AG76" s="341" t="s">
        <v>80</v>
      </c>
      <c r="AH76" s="341" t="s">
        <v>384</v>
      </c>
      <c r="AI76" s="316">
        <v>1.8749999999999982</v>
      </c>
      <c r="AJ76" s="83">
        <v>83</v>
      </c>
      <c r="AK76" s="205">
        <v>361.44578313253015</v>
      </c>
      <c r="AL76" s="353">
        <v>30000.000000000004</v>
      </c>
    </row>
    <row r="77" spans="32:38">
      <c r="AF77"/>
      <c r="AG77" s="341" t="s">
        <v>551</v>
      </c>
      <c r="AH77" s="341" t="s">
        <v>552</v>
      </c>
      <c r="AI77" s="316">
        <v>0.5</v>
      </c>
      <c r="AJ77" s="83">
        <v>50.000000000000007</v>
      </c>
      <c r="AK77" s="205">
        <v>319.99999999999994</v>
      </c>
      <c r="AL77" s="353">
        <v>16000</v>
      </c>
    </row>
    <row r="78" spans="32:38">
      <c r="AF78" s="341" t="s">
        <v>223</v>
      </c>
      <c r="AG78" s="341"/>
      <c r="AH78" s="341"/>
      <c r="AI78" s="316">
        <v>2.3749999999999982</v>
      </c>
      <c r="AJ78" s="83">
        <v>133</v>
      </c>
      <c r="AK78" s="205">
        <v>681.4457831325301</v>
      </c>
      <c r="AL78" s="353">
        <v>46000</v>
      </c>
    </row>
    <row r="79" spans="32:38">
      <c r="AF79" s="341" t="s">
        <v>52</v>
      </c>
      <c r="AG79" s="341" t="s">
        <v>79</v>
      </c>
      <c r="AH79" s="341" t="s">
        <v>378</v>
      </c>
      <c r="AI79" s="316">
        <v>0.74357999999999835</v>
      </c>
      <c r="AJ79" s="83">
        <v>49.5</v>
      </c>
      <c r="AK79" s="205">
        <v>394.09090909090907</v>
      </c>
      <c r="AL79" s="353">
        <v>19507.5</v>
      </c>
    </row>
    <row r="80" spans="32:38">
      <c r="AF80" s="341" t="s">
        <v>222</v>
      </c>
      <c r="AG80" s="341"/>
      <c r="AH80" s="341"/>
      <c r="AI80" s="316">
        <v>0.74357999999999835</v>
      </c>
      <c r="AJ80" s="83">
        <v>49.5</v>
      </c>
      <c r="AK80" s="205">
        <v>394.09090909090907</v>
      </c>
      <c r="AL80" s="353">
        <v>19507.5</v>
      </c>
    </row>
    <row r="81" spans="32:38">
      <c r="AF81" s="341" t="s">
        <v>221</v>
      </c>
      <c r="AG81"/>
      <c r="AH81"/>
      <c r="AI81" s="316">
        <v>63.94159764679852</v>
      </c>
      <c r="AJ81" s="83">
        <v>7997.8939393939399</v>
      </c>
      <c r="AK81" s="205">
        <v>14811.359758554572</v>
      </c>
      <c r="AL81" s="353">
        <v>1065021.7418035166</v>
      </c>
    </row>
    <row r="82" spans="32:38">
      <c r="AF82"/>
      <c r="AG82"/>
      <c r="AH82"/>
      <c r="AI82"/>
      <c r="AJ82"/>
      <c r="AK82"/>
      <c r="AL82"/>
    </row>
    <row r="83" spans="32:38">
      <c r="AF83"/>
      <c r="AG83"/>
      <c r="AH83"/>
      <c r="AI83"/>
      <c r="AJ83"/>
      <c r="AK83"/>
      <c r="AL83"/>
    </row>
    <row r="84" spans="32:38">
      <c r="AF84"/>
      <c r="AG84"/>
      <c r="AH84"/>
      <c r="AI84"/>
      <c r="AJ84"/>
      <c r="AK84"/>
      <c r="AL84"/>
    </row>
    <row r="85" spans="32:38">
      <c r="AF85"/>
      <c r="AG85"/>
      <c r="AH85"/>
      <c r="AI85"/>
      <c r="AJ85"/>
      <c r="AK85"/>
      <c r="AL85"/>
    </row>
    <row r="86" spans="32:38">
      <c r="AF86"/>
      <c r="AG86"/>
      <c r="AH86"/>
      <c r="AI86"/>
      <c r="AJ86"/>
      <c r="AK86"/>
      <c r="AL86"/>
    </row>
  </sheetData>
  <mergeCells count="23">
    <mergeCell ref="AG18:AH18"/>
    <mergeCell ref="AJ18:AM18"/>
    <mergeCell ref="AG19:AH19"/>
    <mergeCell ref="AJ19:AM19"/>
    <mergeCell ref="AG14:AH14"/>
    <mergeCell ref="AK14:AM14"/>
    <mergeCell ref="AG15:AH15"/>
    <mergeCell ref="AK15:AM15"/>
    <mergeCell ref="AG16:AH16"/>
    <mergeCell ref="AK16:AM16"/>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s>
  <conditionalFormatting sqref="AA5:AA62">
    <cfRule type="containsText" dxfId="347" priority="1" operator="containsText" text="LOW MAY- ORDER">
      <formula>NOT(ISERROR(SEARCH("LOW MAY- ORDER",AA5)))</formula>
    </cfRule>
    <cfRule type="containsText" dxfId="346" priority="2" operator="containsText" text="HIGH">
      <formula>NOT(ISERROR(SEARCH("HIGH",AA5)))</formula>
    </cfRule>
    <cfRule type="containsText" dxfId="345" priority="3" operator="containsText" text="HIGH">
      <formula>NOT(ISERROR(SEARCH("HIGH",AA5)))</formula>
    </cfRule>
    <cfRule type="containsText" dxfId="344" priority="4" operator="containsText" text="VERY LOW-ORDER URGENTLY">
      <formula>NOT(ISERROR(SEARCH("VERY LOW-ORDER URGENTLY",AA5)))</formula>
    </cfRule>
  </conditionalFormatting>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9EE32-C8BA-4197-9AEF-F47D8353DA84}">
  <sheetPr codeName="Sheet9">
    <tabColor theme="9" tint="-0.499984740745262"/>
  </sheetPr>
  <dimension ref="A1:AM63"/>
  <sheetViews>
    <sheetView showGridLines="0" topLeftCell="D1" zoomScale="86" zoomScaleNormal="100" workbookViewId="0">
      <selection activeCell="I5" sqref="I5:J30"/>
    </sheetView>
  </sheetViews>
  <sheetFormatPr defaultColWidth="8.90625" defaultRowHeight="14.5"/>
  <cols>
    <col min="1" max="1" width="21.6328125" style="14" customWidth="1"/>
    <col min="2" max="2" width="8.90625" style="14"/>
    <col min="3" max="3" width="41.36328125" style="14" customWidth="1"/>
    <col min="4" max="4" width="23.453125" style="14" customWidth="1"/>
    <col min="5" max="5" width="12.6328125" style="14" customWidth="1"/>
    <col min="6" max="6" width="11.90625" style="14" customWidth="1"/>
    <col min="7" max="7" width="8.90625" style="14"/>
    <col min="8" max="8" width="16.1796875" style="14" customWidth="1"/>
    <col min="9" max="10" width="8.90625" style="14"/>
    <col min="11" max="11" width="12.54296875" style="14" customWidth="1"/>
    <col min="12" max="12" width="8.90625" style="14"/>
    <col min="13" max="13" width="9.81640625" style="14" customWidth="1"/>
    <col min="14" max="14" width="13" style="14" customWidth="1"/>
    <col min="15" max="18" width="8.90625" style="14"/>
    <col min="19" max="19" width="9.08984375" style="14" bestFit="1" customWidth="1"/>
    <col min="20" max="26" width="8.90625" style="14"/>
    <col min="27" max="27" width="30.54296875" style="14" customWidth="1"/>
    <col min="28" max="31" width="8.90625" style="14"/>
    <col min="32" max="32" width="15.6328125" style="14" bestFit="1" customWidth="1"/>
    <col min="33" max="33" width="14.6328125" style="14" bestFit="1" customWidth="1"/>
    <col min="34" max="34" width="29.1796875" style="14" bestFit="1" customWidth="1"/>
    <col min="35" max="35" width="12.7265625" style="14" bestFit="1" customWidth="1"/>
    <col min="36" max="36" width="13.453125" style="14" bestFit="1" customWidth="1"/>
    <col min="37" max="37" width="9.81640625" style="14" bestFit="1" customWidth="1"/>
    <col min="38" max="38" width="11.7265625" style="14" bestFit="1" customWidth="1"/>
    <col min="39" max="39" width="0.36328125" style="14" customWidth="1"/>
    <col min="40" max="16384" width="8.90625" style="14"/>
  </cols>
  <sheetData>
    <row r="1" spans="1:39" ht="15" thickBot="1">
      <c r="F1" s="174">
        <f>SUM(F5:F39)</f>
        <v>62.190376666666737</v>
      </c>
      <c r="G1" s="175">
        <f t="shared" ref="G1:Y1" si="0">SUM(G5:G39)</f>
        <v>3893.9999999999991</v>
      </c>
      <c r="H1" s="175">
        <f t="shared" si="0"/>
        <v>1284976.8766666665</v>
      </c>
      <c r="I1" s="175">
        <f t="shared" si="0"/>
        <v>4760</v>
      </c>
      <c r="J1" s="175">
        <f t="shared" si="0"/>
        <v>66.953519999999997</v>
      </c>
      <c r="K1" s="175">
        <f t="shared" si="0"/>
        <v>1596069.7612005104</v>
      </c>
      <c r="L1" s="175">
        <f t="shared" si="0"/>
        <v>7534.4729094676723</v>
      </c>
      <c r="M1" s="175">
        <f t="shared" si="0"/>
        <v>200</v>
      </c>
      <c r="N1" s="175"/>
      <c r="O1" s="175"/>
      <c r="P1" s="175"/>
      <c r="Q1" s="175">
        <f t="shared" si="0"/>
        <v>177.00000000000003</v>
      </c>
      <c r="R1" s="175">
        <f t="shared" si="0"/>
        <v>2.8268353030303057</v>
      </c>
      <c r="S1" s="175">
        <f t="shared" si="0"/>
        <v>58408.039848484848</v>
      </c>
      <c r="T1" s="175">
        <f t="shared" si="0"/>
        <v>615</v>
      </c>
      <c r="U1" s="175">
        <f t="shared" si="0"/>
        <v>78</v>
      </c>
      <c r="V1" s="175">
        <f t="shared" si="0"/>
        <v>693</v>
      </c>
      <c r="W1" s="175">
        <f t="shared" si="0"/>
        <v>3022.8636363636365</v>
      </c>
      <c r="X1" s="175">
        <f t="shared" si="0"/>
        <v>1022.060606060606</v>
      </c>
      <c r="Y1" s="176">
        <f t="shared" si="0"/>
        <v>21.811314332688585</v>
      </c>
    </row>
    <row r="3" spans="1:39" ht="15" thickBot="1"/>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289</v>
      </c>
      <c r="AF4" s="558" t="s">
        <v>265</v>
      </c>
      <c r="AG4" s="558"/>
      <c r="AH4" s="558"/>
      <c r="AI4" s="65"/>
      <c r="AJ4" s="561" t="s">
        <v>264</v>
      </c>
      <c r="AK4" s="561"/>
      <c r="AL4" s="561"/>
      <c r="AM4" s="65"/>
    </row>
    <row r="5" spans="1:39" ht="32.5" thickBot="1">
      <c r="A5" s="144" t="s">
        <v>118</v>
      </c>
      <c r="B5" s="144" t="s">
        <v>28</v>
      </c>
      <c r="C5" s="181" t="s">
        <v>368</v>
      </c>
      <c r="D5" s="144" t="s">
        <v>29</v>
      </c>
      <c r="E5" s="181" t="s">
        <v>30</v>
      </c>
      <c r="F5" s="178">
        <v>11.006666666666696</v>
      </c>
      <c r="G5" s="180">
        <v>433.33333333333331</v>
      </c>
      <c r="H5" s="209">
        <v>130194.8</v>
      </c>
      <c r="I5" s="180">
        <v>452</v>
      </c>
      <c r="J5" s="184">
        <v>11.3</v>
      </c>
      <c r="K5" s="181">
        <f t="shared" ref="K5:K30" si="1">L5*I5</f>
        <v>135803.19138461541</v>
      </c>
      <c r="L5" s="210">
        <f t="shared" ref="L5:L30" si="2">H5/G5</f>
        <v>300.44953846153851</v>
      </c>
      <c r="M5" s="181">
        <v>5</v>
      </c>
      <c r="N5" s="179">
        <f>F5/$F$1</f>
        <v>0.17698343789845755</v>
      </c>
      <c r="O5" s="183">
        <f>SUM($N$5:N5)</f>
        <v>0.17698343789845755</v>
      </c>
      <c r="P5" s="181" t="str">
        <f>IF(O5&lt;=50%,"A",IF(O5&lt;=80%,"B",IF(O5&lt;=100%,"C","")))</f>
        <v>A</v>
      </c>
      <c r="Q5" s="178">
        <f t="shared" ref="Q5:Q30" si="3">G5/22</f>
        <v>19.696969696969695</v>
      </c>
      <c r="R5" s="184">
        <f t="shared" ref="R5:R30" si="4">F5/22</f>
        <v>0.50030303030303169</v>
      </c>
      <c r="S5" s="210">
        <f t="shared" ref="S5:S30" si="5">H5/22</f>
        <v>5917.9454545454546</v>
      </c>
      <c r="T5" s="181">
        <f>IF(P5="A",7,IF(P5="B",14,IF(P5="C",30,"")))</f>
        <v>7</v>
      </c>
      <c r="U5" s="181">
        <v>3</v>
      </c>
      <c r="V5" s="181">
        <f>T5+U5</f>
        <v>10</v>
      </c>
      <c r="W5" s="180">
        <f>Q5*V5</f>
        <v>196.96969696969694</v>
      </c>
      <c r="X5" s="180">
        <f t="shared" ref="X5:X30" si="6">IF(W5-I5&lt;=0,0,W5-I5)</f>
        <v>0</v>
      </c>
      <c r="Y5" s="184">
        <f t="shared" ref="Y5:Y30" si="7">X5/(G5/F5)</f>
        <v>0</v>
      </c>
      <c r="Z5" s="179">
        <f t="shared" ref="Z5:Z30" si="8">I5/W5</f>
        <v>2.2947692307692309</v>
      </c>
      <c r="AA5" s="87" t="str">
        <f>IF(AND(Z5&gt;=100%,Z5&lt;200%),"HIGH-DON’T ORDER",IF(Z5&gt;=200%,"VERY HIGH-DON’T ORDER",IF(AND(Z5&gt;=80%,Z5&lt;=100),"LOW MAY- ORDER","VERY LOW-ORDER URGENTLY")))</f>
        <v>VERY HIGH-DON’T ORDER</v>
      </c>
      <c r="AB5" s="211">
        <f>X5*L5</f>
        <v>0</v>
      </c>
      <c r="AF5" s="558"/>
      <c r="AG5" s="558"/>
      <c r="AH5" s="558"/>
      <c r="AI5" s="65"/>
      <c r="AJ5" s="561"/>
      <c r="AK5" s="561"/>
      <c r="AL5" s="561"/>
      <c r="AM5" s="65"/>
    </row>
    <row r="6" spans="1:39" ht="15" thickBot="1">
      <c r="A6" s="144" t="s">
        <v>118</v>
      </c>
      <c r="B6" s="144" t="s">
        <v>32</v>
      </c>
      <c r="C6" s="181" t="s">
        <v>370</v>
      </c>
      <c r="D6" s="144" t="s">
        <v>23</v>
      </c>
      <c r="E6" s="181" t="s">
        <v>24</v>
      </c>
      <c r="F6" s="178">
        <v>9.8334000000000028</v>
      </c>
      <c r="G6" s="180">
        <v>584</v>
      </c>
      <c r="H6" s="209">
        <v>289880.83333333331</v>
      </c>
      <c r="I6" s="369">
        <v>789</v>
      </c>
      <c r="J6" s="184">
        <v>12.781799999999999</v>
      </c>
      <c r="K6" s="181">
        <f t="shared" si="1"/>
        <v>391636.94777397258</v>
      </c>
      <c r="L6" s="210">
        <f t="shared" si="2"/>
        <v>496.37128995433784</v>
      </c>
      <c r="M6" s="181">
        <v>12</v>
      </c>
      <c r="N6" s="179">
        <f t="shared" ref="N6:N30" si="9">F6/$F$1</f>
        <v>0.15811771092344232</v>
      </c>
      <c r="O6" s="183">
        <f>SUM($N$5:N6)</f>
        <v>0.3351011488218999</v>
      </c>
      <c r="P6" s="181" t="str">
        <f t="shared" ref="P6:P30" si="10">IF(O6&lt;=50%,"A",IF(O6&lt;=80%,"B",IF(O6&lt;=100%,"C","")))</f>
        <v>A</v>
      </c>
      <c r="Q6" s="178">
        <f t="shared" si="3"/>
        <v>26.545454545454547</v>
      </c>
      <c r="R6" s="184">
        <f t="shared" si="4"/>
        <v>0.44697272727272741</v>
      </c>
      <c r="S6" s="210">
        <f t="shared" si="5"/>
        <v>13176.401515151514</v>
      </c>
      <c r="T6" s="181">
        <f t="shared" ref="T6:T30" si="11">IF(P6="A",7,IF(P6="B",14,IF(P6="C",30,"")))</f>
        <v>7</v>
      </c>
      <c r="U6" s="181">
        <v>3</v>
      </c>
      <c r="V6" s="181">
        <f t="shared" ref="V6:V30" si="12">T6+U6</f>
        <v>10</v>
      </c>
      <c r="W6" s="180">
        <f t="shared" ref="W6:W30" si="13">Q6*V6</f>
        <v>265.4545454545455</v>
      </c>
      <c r="X6" s="180">
        <f t="shared" si="6"/>
        <v>0</v>
      </c>
      <c r="Y6" s="184">
        <f t="shared" si="7"/>
        <v>0</v>
      </c>
      <c r="Z6" s="179">
        <f t="shared" si="8"/>
        <v>2.9722602739726023</v>
      </c>
      <c r="AA6" s="87" t="str">
        <f t="shared" ref="AA6:AA30" si="14">IF(AND(Z6&gt;=100%,Z6&lt;200%),"HIGH-DON’T ORDER",IF(Z6&gt;=200%,"VERY HIGH-DON’T ORDER",IF(AND(Z6&gt;=80%,Z6&lt;=100),"LOW MAY- ORDER","VERY LOW-ORDER URGENTLY")))</f>
        <v>VERY HIGH-DON’T ORDER</v>
      </c>
      <c r="AB6" s="211">
        <f t="shared" ref="AB6:AB30" si="15">X6*L6</f>
        <v>0</v>
      </c>
      <c r="AF6" s="63" t="s">
        <v>249</v>
      </c>
      <c r="AG6" s="553"/>
      <c r="AH6" s="553"/>
      <c r="AJ6" s="25" t="s">
        <v>248</v>
      </c>
      <c r="AK6" s="543">
        <f ca="1">NOW()</f>
        <v>44990.66000729167</v>
      </c>
      <c r="AL6" s="544"/>
    </row>
    <row r="7" spans="1:39" ht="15" thickBot="1">
      <c r="A7" s="144" t="s">
        <v>118</v>
      </c>
      <c r="B7" s="144" t="s">
        <v>22</v>
      </c>
      <c r="C7" s="181" t="s">
        <v>386</v>
      </c>
      <c r="D7" s="144" t="s">
        <v>23</v>
      </c>
      <c r="E7" s="181" t="s">
        <v>24</v>
      </c>
      <c r="F7" s="178">
        <v>7.9936199999999946</v>
      </c>
      <c r="G7" s="180">
        <v>805.00000000000011</v>
      </c>
      <c r="H7" s="209">
        <v>222994.58333333331</v>
      </c>
      <c r="I7" s="369">
        <v>697</v>
      </c>
      <c r="J7" s="184">
        <v>6.7829400000000009</v>
      </c>
      <c r="K7" s="181">
        <f t="shared" si="1"/>
        <v>193077.29761904757</v>
      </c>
      <c r="L7" s="210">
        <f t="shared" si="2"/>
        <v>277.0119047619047</v>
      </c>
      <c r="M7" s="181">
        <v>4</v>
      </c>
      <c r="N7" s="179">
        <f t="shared" si="9"/>
        <v>0.12853467736406998</v>
      </c>
      <c r="O7" s="183">
        <f>SUM($N$5:N7)</f>
        <v>0.46363582618596988</v>
      </c>
      <c r="P7" s="181" t="str">
        <f t="shared" si="10"/>
        <v>A</v>
      </c>
      <c r="Q7" s="178">
        <f t="shared" si="3"/>
        <v>36.590909090909093</v>
      </c>
      <c r="R7" s="184">
        <f t="shared" si="4"/>
        <v>0.36334636363636341</v>
      </c>
      <c r="S7" s="210">
        <f t="shared" si="5"/>
        <v>10136.117424242424</v>
      </c>
      <c r="T7" s="181">
        <f t="shared" si="11"/>
        <v>7</v>
      </c>
      <c r="U7" s="181">
        <v>3</v>
      </c>
      <c r="V7" s="181">
        <f t="shared" si="12"/>
        <v>10</v>
      </c>
      <c r="W7" s="180">
        <f t="shared" si="13"/>
        <v>365.90909090909093</v>
      </c>
      <c r="X7" s="180">
        <f t="shared" si="6"/>
        <v>0</v>
      </c>
      <c r="Y7" s="184">
        <f t="shared" si="7"/>
        <v>0</v>
      </c>
      <c r="Z7" s="179">
        <f t="shared" si="8"/>
        <v>1.9048447204968944</v>
      </c>
      <c r="AA7" s="87" t="str">
        <f t="shared" si="14"/>
        <v>HIGH-DON’T ORDER</v>
      </c>
      <c r="AB7" s="211">
        <f t="shared" si="15"/>
        <v>0</v>
      </c>
      <c r="AF7" s="63" t="s">
        <v>247</v>
      </c>
      <c r="AG7" s="553"/>
      <c r="AH7" s="553"/>
      <c r="AJ7" s="25" t="s">
        <v>246</v>
      </c>
      <c r="AK7" s="541"/>
      <c r="AL7" s="542"/>
    </row>
    <row r="8" spans="1:39" ht="15" thickBot="1">
      <c r="A8" s="144" t="s">
        <v>118</v>
      </c>
      <c r="B8" s="144" t="s">
        <v>53</v>
      </c>
      <c r="C8" s="181" t="s">
        <v>429</v>
      </c>
      <c r="D8" s="144" t="s">
        <v>23</v>
      </c>
      <c r="E8" s="181" t="s">
        <v>24</v>
      </c>
      <c r="F8" s="178">
        <v>5.6227033333333729</v>
      </c>
      <c r="G8" s="180">
        <v>562.33333333333326</v>
      </c>
      <c r="H8" s="209">
        <v>198539.27666666667</v>
      </c>
      <c r="I8" s="369">
        <v>932</v>
      </c>
      <c r="J8" s="184">
        <v>9.2174800000000019</v>
      </c>
      <c r="K8" s="181">
        <f t="shared" si="1"/>
        <v>329055.01930053352</v>
      </c>
      <c r="L8" s="210">
        <f t="shared" si="2"/>
        <v>353.06332542975701</v>
      </c>
      <c r="M8" s="181">
        <v>1</v>
      </c>
      <c r="N8" s="179">
        <f t="shared" si="9"/>
        <v>9.0411147748315074E-2</v>
      </c>
      <c r="O8" s="183">
        <f>SUM($N$5:N8)</f>
        <v>0.55404697393428493</v>
      </c>
      <c r="P8" s="181" t="str">
        <f t="shared" si="10"/>
        <v>B</v>
      </c>
      <c r="Q8" s="178">
        <f t="shared" si="3"/>
        <v>25.560606060606059</v>
      </c>
      <c r="R8" s="184">
        <f t="shared" si="4"/>
        <v>0.25557742424242602</v>
      </c>
      <c r="S8" s="210">
        <f t="shared" si="5"/>
        <v>9024.5125757575752</v>
      </c>
      <c r="T8" s="181">
        <f t="shared" si="11"/>
        <v>14</v>
      </c>
      <c r="U8" s="181">
        <v>3</v>
      </c>
      <c r="V8" s="181">
        <f t="shared" si="12"/>
        <v>17</v>
      </c>
      <c r="W8" s="180">
        <f t="shared" si="13"/>
        <v>434.530303030303</v>
      </c>
      <c r="X8" s="180">
        <f t="shared" si="6"/>
        <v>0</v>
      </c>
      <c r="Y8" s="184">
        <f t="shared" si="7"/>
        <v>0</v>
      </c>
      <c r="Z8" s="179">
        <f t="shared" si="8"/>
        <v>2.1448446598556434</v>
      </c>
      <c r="AA8" s="87" t="str">
        <f t="shared" si="14"/>
        <v>VERY HIGH-DON’T ORDER</v>
      </c>
      <c r="AB8" s="211">
        <f t="shared" si="15"/>
        <v>0</v>
      </c>
      <c r="AF8" s="63" t="s">
        <v>236</v>
      </c>
      <c r="AG8" s="553"/>
      <c r="AH8" s="553"/>
      <c r="AJ8" s="25" t="s">
        <v>245</v>
      </c>
      <c r="AK8" s="64" t="str">
        <f>IF(BD2&gt;=35,"Trailer",IF(BD2&gt;=20,"Cargo","Will recommend to wait"))</f>
        <v>Will recommend to wait</v>
      </c>
      <c r="AL8" s="64"/>
    </row>
    <row r="9" spans="1:39" ht="15" thickBot="1">
      <c r="A9" s="144" t="s">
        <v>118</v>
      </c>
      <c r="B9" s="144" t="s">
        <v>97</v>
      </c>
      <c r="C9" s="181" t="s">
        <v>369</v>
      </c>
      <c r="D9" s="144" t="s">
        <v>23</v>
      </c>
      <c r="E9" s="181" t="s">
        <v>24</v>
      </c>
      <c r="F9" s="178">
        <v>3.0299999999999985</v>
      </c>
      <c r="G9" s="180">
        <v>134.66666666666666</v>
      </c>
      <c r="H9" s="209">
        <v>56560</v>
      </c>
      <c r="I9" s="369">
        <v>7</v>
      </c>
      <c r="J9" s="184">
        <v>0.1575</v>
      </c>
      <c r="K9" s="181">
        <f t="shared" si="1"/>
        <v>2940.0000000000005</v>
      </c>
      <c r="L9" s="210">
        <f t="shared" si="2"/>
        <v>420.00000000000006</v>
      </c>
      <c r="M9" s="181">
        <v>1</v>
      </c>
      <c r="N9" s="179">
        <f t="shared" si="9"/>
        <v>4.8721364339702422E-2</v>
      </c>
      <c r="O9" s="183">
        <f>SUM($N$5:N9)</f>
        <v>0.60276833827398735</v>
      </c>
      <c r="P9" s="181" t="str">
        <f t="shared" si="10"/>
        <v>B</v>
      </c>
      <c r="Q9" s="178">
        <f t="shared" si="3"/>
        <v>6.1212121212121211</v>
      </c>
      <c r="R9" s="184">
        <f t="shared" si="4"/>
        <v>0.13772727272727267</v>
      </c>
      <c r="S9" s="210">
        <f t="shared" si="5"/>
        <v>2570.909090909091</v>
      </c>
      <c r="T9" s="181">
        <f t="shared" si="11"/>
        <v>14</v>
      </c>
      <c r="U9" s="181">
        <v>3</v>
      </c>
      <c r="V9" s="181">
        <f t="shared" si="12"/>
        <v>17</v>
      </c>
      <c r="W9" s="180">
        <f t="shared" si="13"/>
        <v>104.06060606060606</v>
      </c>
      <c r="X9" s="180">
        <f t="shared" si="6"/>
        <v>97.060606060606062</v>
      </c>
      <c r="Y9" s="184">
        <f t="shared" si="7"/>
        <v>2.1838636363636352</v>
      </c>
      <c r="Z9" s="179">
        <f t="shared" si="8"/>
        <v>6.7268491555037849E-2</v>
      </c>
      <c r="AA9" s="87" t="str">
        <f t="shared" si="14"/>
        <v>VERY LOW-ORDER URGENTLY</v>
      </c>
      <c r="AB9" s="211">
        <f t="shared" si="15"/>
        <v>40765.454545454551</v>
      </c>
      <c r="AF9" s="63" t="s">
        <v>244</v>
      </c>
      <c r="AG9" s="553"/>
      <c r="AH9" s="553"/>
      <c r="AI9" s="17"/>
      <c r="AJ9" s="17"/>
      <c r="AK9" s="17"/>
      <c r="AL9" s="17"/>
      <c r="AM9" s="16"/>
    </row>
    <row r="10" spans="1:39" ht="15" thickBot="1">
      <c r="A10" s="144" t="s">
        <v>118</v>
      </c>
      <c r="B10" s="144" t="s">
        <v>43</v>
      </c>
      <c r="C10" s="181" t="s">
        <v>385</v>
      </c>
      <c r="D10" s="144" t="s">
        <v>23</v>
      </c>
      <c r="E10" s="181" t="s">
        <v>24</v>
      </c>
      <c r="F10" s="178">
        <v>2.9200400000000113</v>
      </c>
      <c r="G10" s="180">
        <v>349.66666666666669</v>
      </c>
      <c r="H10" s="209">
        <v>82361</v>
      </c>
      <c r="I10" s="369">
        <v>506</v>
      </c>
      <c r="J10" s="184">
        <v>4.0985999999999994</v>
      </c>
      <c r="K10" s="181">
        <f t="shared" si="1"/>
        <v>119183.98284080075</v>
      </c>
      <c r="L10" s="210">
        <f t="shared" si="2"/>
        <v>235.54146806482362</v>
      </c>
      <c r="M10" s="181">
        <v>20</v>
      </c>
      <c r="N10" s="179">
        <f t="shared" si="9"/>
        <v>4.695324512425917E-2</v>
      </c>
      <c r="O10" s="183">
        <f>SUM($N$5:N10)</f>
        <v>0.64972158339824648</v>
      </c>
      <c r="P10" s="181" t="str">
        <f t="shared" si="10"/>
        <v>B</v>
      </c>
      <c r="Q10" s="178">
        <f t="shared" si="3"/>
        <v>15.893939393939394</v>
      </c>
      <c r="R10" s="184">
        <f t="shared" si="4"/>
        <v>0.13272909090909144</v>
      </c>
      <c r="S10" s="210">
        <f t="shared" si="5"/>
        <v>3743.681818181818</v>
      </c>
      <c r="T10" s="181">
        <f t="shared" si="11"/>
        <v>14</v>
      </c>
      <c r="U10" s="181">
        <v>3</v>
      </c>
      <c r="V10" s="181">
        <f t="shared" si="12"/>
        <v>17</v>
      </c>
      <c r="W10" s="180">
        <f t="shared" si="13"/>
        <v>270.19696969696969</v>
      </c>
      <c r="X10" s="180">
        <f t="shared" si="6"/>
        <v>0</v>
      </c>
      <c r="Y10" s="184">
        <f t="shared" si="7"/>
        <v>0</v>
      </c>
      <c r="Z10" s="179">
        <f t="shared" si="8"/>
        <v>1.8727079010822634</v>
      </c>
      <c r="AA10" s="87" t="str">
        <f t="shared" si="14"/>
        <v>HIGH-DON’T ORDER</v>
      </c>
      <c r="AB10" s="211">
        <f t="shared" si="15"/>
        <v>0</v>
      </c>
      <c r="AF10" s="17"/>
      <c r="AG10" s="17"/>
      <c r="AH10" s="17"/>
      <c r="AI10" s="17"/>
      <c r="AJ10" s="17"/>
      <c r="AK10" s="17"/>
      <c r="AL10" s="17"/>
      <c r="AM10" s="16"/>
    </row>
    <row r="11" spans="1:39" ht="15" thickBot="1">
      <c r="A11" s="144" t="s">
        <v>118</v>
      </c>
      <c r="B11" s="144" t="s">
        <v>553</v>
      </c>
      <c r="C11" s="181" t="s">
        <v>554</v>
      </c>
      <c r="D11" s="144" t="s">
        <v>29</v>
      </c>
      <c r="E11" s="181" t="s">
        <v>34</v>
      </c>
      <c r="F11" s="178">
        <v>2.6943333333333332</v>
      </c>
      <c r="G11" s="180">
        <v>45.666666666666664</v>
      </c>
      <c r="H11" s="209">
        <v>7215.333333333333</v>
      </c>
      <c r="I11" s="369">
        <v>0</v>
      </c>
      <c r="J11" s="184">
        <v>0</v>
      </c>
      <c r="K11" s="181">
        <f t="shared" si="1"/>
        <v>0</v>
      </c>
      <c r="L11" s="210">
        <f t="shared" si="2"/>
        <v>158</v>
      </c>
      <c r="M11" s="181">
        <v>1</v>
      </c>
      <c r="N11" s="179">
        <f t="shared" si="9"/>
        <v>4.3323959071266765E-2</v>
      </c>
      <c r="O11" s="183">
        <f>SUM($N$5:N11)</f>
        <v>0.69304554246951322</v>
      </c>
      <c r="P11" s="181" t="str">
        <f t="shared" si="10"/>
        <v>B</v>
      </c>
      <c r="Q11" s="178">
        <f t="shared" si="3"/>
        <v>2.0757575757575757</v>
      </c>
      <c r="R11" s="184">
        <f t="shared" si="4"/>
        <v>0.12246969696969696</v>
      </c>
      <c r="S11" s="210">
        <f t="shared" si="5"/>
        <v>327.96969696969694</v>
      </c>
      <c r="T11" s="181">
        <f t="shared" si="11"/>
        <v>14</v>
      </c>
      <c r="U11" s="181">
        <v>3</v>
      </c>
      <c r="V11" s="181">
        <f t="shared" si="12"/>
        <v>17</v>
      </c>
      <c r="W11" s="180">
        <f t="shared" si="13"/>
        <v>35.287878787878789</v>
      </c>
      <c r="X11" s="180">
        <f t="shared" si="6"/>
        <v>35.287878787878789</v>
      </c>
      <c r="Y11" s="184">
        <f t="shared" si="7"/>
        <v>2.0819848484848484</v>
      </c>
      <c r="Z11" s="179">
        <f t="shared" si="8"/>
        <v>0</v>
      </c>
      <c r="AA11" s="87" t="str">
        <f t="shared" si="14"/>
        <v>VERY LOW-ORDER URGENTLY</v>
      </c>
      <c r="AB11" s="211">
        <f t="shared" si="15"/>
        <v>5575.484848484849</v>
      </c>
      <c r="AF11" s="62" t="s">
        <v>243</v>
      </c>
      <c r="AG11" s="62"/>
      <c r="AH11" s="62"/>
      <c r="AI11" s="17"/>
      <c r="AJ11" s="555" t="s">
        <v>242</v>
      </c>
      <c r="AK11" s="555"/>
      <c r="AL11" s="555"/>
      <c r="AM11" s="555"/>
    </row>
    <row r="12" spans="1:39" ht="15" thickBot="1">
      <c r="A12" s="144" t="s">
        <v>118</v>
      </c>
      <c r="B12" s="144" t="s">
        <v>154</v>
      </c>
      <c r="C12" s="181" t="s">
        <v>465</v>
      </c>
      <c r="D12" s="144" t="s">
        <v>29</v>
      </c>
      <c r="E12" s="181" t="s">
        <v>30</v>
      </c>
      <c r="F12" s="178">
        <v>2.666666666666667</v>
      </c>
      <c r="G12" s="180">
        <v>53.333333333333329</v>
      </c>
      <c r="H12" s="209">
        <v>12266.666666666668</v>
      </c>
      <c r="I12" s="369">
        <v>0</v>
      </c>
      <c r="J12" s="184">
        <v>0</v>
      </c>
      <c r="K12" s="181">
        <f t="shared" si="1"/>
        <v>0</v>
      </c>
      <c r="L12" s="210">
        <f t="shared" si="2"/>
        <v>230.00000000000006</v>
      </c>
      <c r="M12" s="181">
        <v>5</v>
      </c>
      <c r="N12" s="179">
        <f t="shared" si="9"/>
        <v>4.2879088527790939E-2</v>
      </c>
      <c r="O12" s="183">
        <f>SUM($N$5:N12)</f>
        <v>0.73592463099730421</v>
      </c>
      <c r="P12" s="181" t="str">
        <f t="shared" si="10"/>
        <v>B</v>
      </c>
      <c r="Q12" s="178">
        <f t="shared" si="3"/>
        <v>2.4242424242424239</v>
      </c>
      <c r="R12" s="184">
        <f t="shared" si="4"/>
        <v>0.12121212121212123</v>
      </c>
      <c r="S12" s="210">
        <f t="shared" si="5"/>
        <v>557.57575757575762</v>
      </c>
      <c r="T12" s="181">
        <f t="shared" si="11"/>
        <v>14</v>
      </c>
      <c r="U12" s="181">
        <v>3</v>
      </c>
      <c r="V12" s="181">
        <f t="shared" si="12"/>
        <v>17</v>
      </c>
      <c r="W12" s="180">
        <f t="shared" si="13"/>
        <v>41.212121212121204</v>
      </c>
      <c r="X12" s="180">
        <f t="shared" si="6"/>
        <v>41.212121212121204</v>
      </c>
      <c r="Y12" s="184">
        <f t="shared" si="7"/>
        <v>2.0606060606060606</v>
      </c>
      <c r="Z12" s="179">
        <f t="shared" si="8"/>
        <v>0</v>
      </c>
      <c r="AA12" s="87" t="str">
        <f t="shared" si="14"/>
        <v>VERY LOW-ORDER URGENTLY</v>
      </c>
      <c r="AB12" s="211">
        <f t="shared" si="15"/>
        <v>9478.7878787878799</v>
      </c>
      <c r="AF12" s="17" t="s">
        <v>239</v>
      </c>
      <c r="AG12" s="554" t="str">
        <f>A12</f>
        <v>MICHEAL ADJEI - GOASO</v>
      </c>
      <c r="AH12" s="554"/>
      <c r="AI12" s="17"/>
      <c r="AJ12" s="17" t="s">
        <v>241</v>
      </c>
      <c r="AK12" s="551"/>
      <c r="AL12" s="551"/>
      <c r="AM12" s="551"/>
    </row>
    <row r="13" spans="1:39" ht="15" thickBot="1">
      <c r="A13" s="144" t="s">
        <v>118</v>
      </c>
      <c r="B13" s="144" t="s">
        <v>47</v>
      </c>
      <c r="C13" s="181" t="s">
        <v>427</v>
      </c>
      <c r="D13" s="144" t="s">
        <v>29</v>
      </c>
      <c r="E13" s="181" t="s">
        <v>48</v>
      </c>
      <c r="F13" s="178">
        <v>2.4974999999999978</v>
      </c>
      <c r="G13" s="180">
        <v>109.66666666666667</v>
      </c>
      <c r="H13" s="209">
        <v>33025</v>
      </c>
      <c r="I13" s="369">
        <v>90</v>
      </c>
      <c r="J13" s="184">
        <v>2.0249999999999999</v>
      </c>
      <c r="K13" s="181">
        <f t="shared" si="1"/>
        <v>27102.58358662614</v>
      </c>
      <c r="L13" s="210">
        <f t="shared" si="2"/>
        <v>301.13981762917933</v>
      </c>
      <c r="M13" s="181">
        <v>12</v>
      </c>
      <c r="N13" s="179">
        <f t="shared" si="9"/>
        <v>4.0158946349309159E-2</v>
      </c>
      <c r="O13" s="183">
        <f>SUM($N$5:N13)</f>
        <v>0.77608357734661337</v>
      </c>
      <c r="P13" s="181" t="str">
        <f t="shared" si="10"/>
        <v>B</v>
      </c>
      <c r="Q13" s="178">
        <f t="shared" si="3"/>
        <v>4.9848484848484853</v>
      </c>
      <c r="R13" s="184">
        <f t="shared" si="4"/>
        <v>0.11352272727272718</v>
      </c>
      <c r="S13" s="210">
        <f t="shared" si="5"/>
        <v>1501.1363636363637</v>
      </c>
      <c r="T13" s="181">
        <f t="shared" si="11"/>
        <v>14</v>
      </c>
      <c r="U13" s="181">
        <v>3</v>
      </c>
      <c r="V13" s="181">
        <f t="shared" si="12"/>
        <v>17</v>
      </c>
      <c r="W13" s="180">
        <f t="shared" si="13"/>
        <v>84.742424242424249</v>
      </c>
      <c r="X13" s="180">
        <f t="shared" si="6"/>
        <v>0</v>
      </c>
      <c r="Y13" s="184">
        <f t="shared" si="7"/>
        <v>0</v>
      </c>
      <c r="Z13" s="179">
        <f t="shared" si="8"/>
        <v>1.0620418380118004</v>
      </c>
      <c r="AA13" s="87" t="str">
        <f t="shared" si="14"/>
        <v>HIGH-DON’T ORDER</v>
      </c>
      <c r="AB13" s="211">
        <f t="shared" si="15"/>
        <v>0</v>
      </c>
      <c r="AF13" s="17" t="s">
        <v>240</v>
      </c>
      <c r="AG13" s="556" t="s">
        <v>308</v>
      </c>
      <c r="AH13" s="556"/>
      <c r="AI13" s="17"/>
      <c r="AJ13" s="17" t="s">
        <v>239</v>
      </c>
      <c r="AK13" s="551"/>
      <c r="AL13" s="551"/>
      <c r="AM13" s="551"/>
    </row>
    <row r="14" spans="1:39" ht="15" thickBot="1">
      <c r="A14" s="144" t="s">
        <v>118</v>
      </c>
      <c r="B14" s="144" t="s">
        <v>93</v>
      </c>
      <c r="C14" s="181" t="s">
        <v>377</v>
      </c>
      <c r="D14" s="144" t="s">
        <v>23</v>
      </c>
      <c r="E14" s="181" t="s">
        <v>34</v>
      </c>
      <c r="F14" s="178">
        <v>1.9439999999999997</v>
      </c>
      <c r="G14" s="180">
        <v>108</v>
      </c>
      <c r="H14" s="209">
        <v>36720</v>
      </c>
      <c r="I14" s="369">
        <v>0</v>
      </c>
      <c r="J14" s="184">
        <v>0</v>
      </c>
      <c r="K14" s="181">
        <f t="shared" si="1"/>
        <v>0</v>
      </c>
      <c r="L14" s="210">
        <f t="shared" si="2"/>
        <v>340</v>
      </c>
      <c r="M14" s="181">
        <v>1</v>
      </c>
      <c r="N14" s="179">
        <f t="shared" si="9"/>
        <v>3.1258855536759583E-2</v>
      </c>
      <c r="O14" s="183">
        <f>SUM($N$5:N14)</f>
        <v>0.80734243288337293</v>
      </c>
      <c r="P14" s="181" t="str">
        <f t="shared" si="10"/>
        <v>C</v>
      </c>
      <c r="Q14" s="178">
        <f t="shared" si="3"/>
        <v>4.9090909090909092</v>
      </c>
      <c r="R14" s="184">
        <f t="shared" si="4"/>
        <v>8.8363636363636353E-2</v>
      </c>
      <c r="S14" s="210">
        <f t="shared" si="5"/>
        <v>1669.090909090909</v>
      </c>
      <c r="T14" s="181">
        <f t="shared" si="11"/>
        <v>30</v>
      </c>
      <c r="U14" s="181">
        <v>3</v>
      </c>
      <c r="V14" s="181">
        <f t="shared" si="12"/>
        <v>33</v>
      </c>
      <c r="W14" s="180">
        <f t="shared" si="13"/>
        <v>162</v>
      </c>
      <c r="X14" s="180">
        <f t="shared" si="6"/>
        <v>162</v>
      </c>
      <c r="Y14" s="184">
        <f t="shared" si="7"/>
        <v>2.9159999999999995</v>
      </c>
      <c r="Z14" s="179">
        <f t="shared" si="8"/>
        <v>0</v>
      </c>
      <c r="AA14" s="87" t="str">
        <f t="shared" si="14"/>
        <v>VERY LOW-ORDER URGENTLY</v>
      </c>
      <c r="AB14" s="211">
        <f t="shared" si="15"/>
        <v>55080</v>
      </c>
      <c r="AF14" s="17" t="s">
        <v>238</v>
      </c>
      <c r="AG14" s="551" t="s">
        <v>309</v>
      </c>
      <c r="AH14" s="551"/>
      <c r="AI14" s="17"/>
      <c r="AJ14" s="17" t="s">
        <v>238</v>
      </c>
      <c r="AK14" s="551"/>
      <c r="AL14" s="551"/>
      <c r="AM14" s="551"/>
    </row>
    <row r="15" spans="1:39" ht="15" thickBot="1">
      <c r="A15" s="144" t="s">
        <v>118</v>
      </c>
      <c r="B15" s="144" t="s">
        <v>67</v>
      </c>
      <c r="C15" s="181" t="s">
        <v>412</v>
      </c>
      <c r="D15" s="144" t="s">
        <v>29</v>
      </c>
      <c r="E15" s="181" t="s">
        <v>30</v>
      </c>
      <c r="F15" s="178">
        <v>1.6333333333333337</v>
      </c>
      <c r="G15" s="180">
        <v>78.333333333333343</v>
      </c>
      <c r="H15" s="209">
        <v>23894</v>
      </c>
      <c r="I15" s="369">
        <v>19</v>
      </c>
      <c r="J15" s="184">
        <v>0.38</v>
      </c>
      <c r="K15" s="181">
        <f t="shared" si="1"/>
        <v>5795.5659574468082</v>
      </c>
      <c r="L15" s="210">
        <f t="shared" si="2"/>
        <v>305.02978723404254</v>
      </c>
      <c r="M15" s="181">
        <v>1</v>
      </c>
      <c r="N15" s="179">
        <f t="shared" si="9"/>
        <v>2.6263441723271955E-2</v>
      </c>
      <c r="O15" s="183">
        <f>SUM($N$5:N15)</f>
        <v>0.83360587460664493</v>
      </c>
      <c r="P15" s="181" t="str">
        <f t="shared" si="10"/>
        <v>C</v>
      </c>
      <c r="Q15" s="178">
        <f t="shared" si="3"/>
        <v>3.560606060606061</v>
      </c>
      <c r="R15" s="184">
        <f t="shared" si="4"/>
        <v>7.4242424242424263E-2</v>
      </c>
      <c r="S15" s="210">
        <f t="shared" si="5"/>
        <v>1086.090909090909</v>
      </c>
      <c r="T15" s="181">
        <f t="shared" si="11"/>
        <v>30</v>
      </c>
      <c r="U15" s="181">
        <v>3</v>
      </c>
      <c r="V15" s="181">
        <f t="shared" si="12"/>
        <v>33</v>
      </c>
      <c r="W15" s="180">
        <f t="shared" si="13"/>
        <v>117.50000000000001</v>
      </c>
      <c r="X15" s="180">
        <f t="shared" si="6"/>
        <v>98.500000000000014</v>
      </c>
      <c r="Y15" s="184">
        <f t="shared" si="7"/>
        <v>2.0538297872340432</v>
      </c>
      <c r="Z15" s="179">
        <f t="shared" si="8"/>
        <v>0.16170212765957445</v>
      </c>
      <c r="AA15" s="87" t="str">
        <f t="shared" si="14"/>
        <v>VERY LOW-ORDER URGENTLY</v>
      </c>
      <c r="AB15" s="211">
        <f t="shared" si="15"/>
        <v>30045.434042553195</v>
      </c>
      <c r="AF15" s="17" t="s">
        <v>237</v>
      </c>
      <c r="AG15" s="551" t="s">
        <v>310</v>
      </c>
      <c r="AH15" s="551"/>
      <c r="AI15" s="17"/>
      <c r="AJ15" s="17" t="s">
        <v>237</v>
      </c>
      <c r="AK15" s="551"/>
      <c r="AL15" s="551"/>
      <c r="AM15" s="551"/>
    </row>
    <row r="16" spans="1:39" ht="15" thickBot="1">
      <c r="A16" s="144" t="s">
        <v>118</v>
      </c>
      <c r="B16" s="144" t="s">
        <v>31</v>
      </c>
      <c r="C16" s="181" t="s">
        <v>380</v>
      </c>
      <c r="D16" s="144" t="s">
        <v>29</v>
      </c>
      <c r="E16" s="181" t="s">
        <v>30</v>
      </c>
      <c r="F16" s="178">
        <v>1.3833333333333333</v>
      </c>
      <c r="G16" s="180">
        <v>27.666666666666668</v>
      </c>
      <c r="H16" s="209">
        <v>15251.333333333334</v>
      </c>
      <c r="I16" s="369">
        <v>0</v>
      </c>
      <c r="J16" s="184">
        <v>0</v>
      </c>
      <c r="K16" s="181">
        <f t="shared" si="1"/>
        <v>0</v>
      </c>
      <c r="L16" s="210">
        <f t="shared" si="2"/>
        <v>551.25301204819277</v>
      </c>
      <c r="M16" s="181">
        <v>12</v>
      </c>
      <c r="N16" s="179">
        <f t="shared" si="9"/>
        <v>2.2243527173791546E-2</v>
      </c>
      <c r="O16" s="183">
        <f>SUM($N$5:N16)</f>
        <v>0.85584940178043645</v>
      </c>
      <c r="P16" s="181" t="str">
        <f t="shared" si="10"/>
        <v>C</v>
      </c>
      <c r="Q16" s="178">
        <f t="shared" si="3"/>
        <v>1.2575757575757576</v>
      </c>
      <c r="R16" s="184">
        <f t="shared" si="4"/>
        <v>6.2878787878787881E-2</v>
      </c>
      <c r="S16" s="210">
        <f t="shared" si="5"/>
        <v>693.24242424242425</v>
      </c>
      <c r="T16" s="181">
        <f t="shared" si="11"/>
        <v>30</v>
      </c>
      <c r="U16" s="181">
        <v>3</v>
      </c>
      <c r="V16" s="181">
        <f t="shared" si="12"/>
        <v>33</v>
      </c>
      <c r="W16" s="180">
        <f t="shared" si="13"/>
        <v>41.5</v>
      </c>
      <c r="X16" s="180">
        <f t="shared" si="6"/>
        <v>41.5</v>
      </c>
      <c r="Y16" s="184">
        <f t="shared" si="7"/>
        <v>2.0750000000000002</v>
      </c>
      <c r="Z16" s="179">
        <f t="shared" si="8"/>
        <v>0</v>
      </c>
      <c r="AA16" s="87" t="str">
        <f t="shared" si="14"/>
        <v>VERY LOW-ORDER URGENTLY</v>
      </c>
      <c r="AB16" s="211">
        <f t="shared" si="15"/>
        <v>22877</v>
      </c>
      <c r="AF16" s="17" t="s">
        <v>236</v>
      </c>
      <c r="AG16" s="551"/>
      <c r="AH16" s="551"/>
      <c r="AI16" s="17"/>
      <c r="AJ16" s="17" t="s">
        <v>236</v>
      </c>
      <c r="AK16" s="551"/>
      <c r="AL16" s="551"/>
      <c r="AM16" s="551"/>
    </row>
    <row r="17" spans="1:39" ht="15" thickBot="1">
      <c r="A17" s="144" t="s">
        <v>118</v>
      </c>
      <c r="B17" s="144" t="s">
        <v>526</v>
      </c>
      <c r="C17" s="181" t="s">
        <v>538</v>
      </c>
      <c r="D17" s="144" t="s">
        <v>23</v>
      </c>
      <c r="E17" s="181" t="s">
        <v>24</v>
      </c>
      <c r="F17" s="178">
        <v>1.3706699999999989</v>
      </c>
      <c r="G17" s="180">
        <v>101.33333333333333</v>
      </c>
      <c r="H17" s="209">
        <v>35310</v>
      </c>
      <c r="I17" s="369">
        <v>0</v>
      </c>
      <c r="J17" s="184">
        <v>0</v>
      </c>
      <c r="K17" s="181">
        <f t="shared" si="1"/>
        <v>0</v>
      </c>
      <c r="L17" s="210">
        <f t="shared" si="2"/>
        <v>348.45394736842104</v>
      </c>
      <c r="M17" s="181">
        <v>1</v>
      </c>
      <c r="N17" s="179">
        <f t="shared" si="9"/>
        <v>2.2039905102145183E-2</v>
      </c>
      <c r="O17" s="183">
        <f>SUM($N$5:N17)</f>
        <v>0.8778893068825816</v>
      </c>
      <c r="P17" s="181" t="str">
        <f t="shared" si="10"/>
        <v>C</v>
      </c>
      <c r="Q17" s="178">
        <f t="shared" si="3"/>
        <v>4.6060606060606055</v>
      </c>
      <c r="R17" s="184">
        <f t="shared" si="4"/>
        <v>6.2303181818181771E-2</v>
      </c>
      <c r="S17" s="210">
        <f t="shared" si="5"/>
        <v>1605</v>
      </c>
      <c r="T17" s="181">
        <f t="shared" si="11"/>
        <v>30</v>
      </c>
      <c r="U17" s="181">
        <v>3</v>
      </c>
      <c r="V17" s="181">
        <f t="shared" si="12"/>
        <v>33</v>
      </c>
      <c r="W17" s="180">
        <f t="shared" si="13"/>
        <v>151.99999999999997</v>
      </c>
      <c r="X17" s="180">
        <f t="shared" si="6"/>
        <v>151.99999999999997</v>
      </c>
      <c r="Y17" s="184">
        <f t="shared" si="7"/>
        <v>2.0560049999999981</v>
      </c>
      <c r="Z17" s="179">
        <f t="shared" si="8"/>
        <v>0</v>
      </c>
      <c r="AA17" s="87" t="str">
        <f t="shared" si="14"/>
        <v>VERY LOW-ORDER URGENTLY</v>
      </c>
      <c r="AB17" s="211">
        <f t="shared" si="15"/>
        <v>52964.999999999985</v>
      </c>
      <c r="AF17" s="17"/>
      <c r="AG17" s="17"/>
      <c r="AH17" s="17"/>
      <c r="AI17" s="17"/>
      <c r="AJ17" s="17"/>
      <c r="AK17" s="17"/>
      <c r="AL17" s="17"/>
      <c r="AM17" s="16"/>
    </row>
    <row r="18" spans="1:39" ht="15" thickBot="1">
      <c r="A18" s="144" t="s">
        <v>118</v>
      </c>
      <c r="B18" s="144" t="s">
        <v>89</v>
      </c>
      <c r="C18" s="181" t="s">
        <v>453</v>
      </c>
      <c r="D18" s="144" t="s">
        <v>29</v>
      </c>
      <c r="E18" s="181" t="s">
        <v>63</v>
      </c>
      <c r="F18" s="178">
        <v>1.1916666666666669</v>
      </c>
      <c r="G18" s="180">
        <v>47.666666666666671</v>
      </c>
      <c r="H18" s="209">
        <v>9628.6666666666679</v>
      </c>
      <c r="I18" s="369">
        <v>0</v>
      </c>
      <c r="J18" s="184">
        <v>0</v>
      </c>
      <c r="K18" s="181">
        <f t="shared" si="1"/>
        <v>0</v>
      </c>
      <c r="L18" s="210">
        <f t="shared" si="2"/>
        <v>202</v>
      </c>
      <c r="M18" s="181">
        <v>6</v>
      </c>
      <c r="N18" s="179">
        <f t="shared" si="9"/>
        <v>1.9161592685856578E-2</v>
      </c>
      <c r="O18" s="183">
        <f>SUM($N$5:N18)</f>
        <v>0.8970508995684382</v>
      </c>
      <c r="P18" s="181" t="str">
        <f t="shared" si="10"/>
        <v>C</v>
      </c>
      <c r="Q18" s="178">
        <f t="shared" si="3"/>
        <v>2.166666666666667</v>
      </c>
      <c r="R18" s="184">
        <f t="shared" si="4"/>
        <v>5.4166666666666675E-2</v>
      </c>
      <c r="S18" s="210">
        <f t="shared" si="5"/>
        <v>437.66666666666674</v>
      </c>
      <c r="T18" s="181">
        <f t="shared" si="11"/>
        <v>30</v>
      </c>
      <c r="U18" s="181">
        <v>3</v>
      </c>
      <c r="V18" s="181">
        <f t="shared" si="12"/>
        <v>33</v>
      </c>
      <c r="W18" s="180">
        <f t="shared" si="13"/>
        <v>71.500000000000014</v>
      </c>
      <c r="X18" s="180">
        <f t="shared" si="6"/>
        <v>71.500000000000014</v>
      </c>
      <c r="Y18" s="184">
        <f t="shared" si="7"/>
        <v>1.7875000000000003</v>
      </c>
      <c r="Z18" s="179">
        <f t="shared" si="8"/>
        <v>0</v>
      </c>
      <c r="AA18" s="87" t="str">
        <f t="shared" si="14"/>
        <v>VERY LOW-ORDER URGENTLY</v>
      </c>
      <c r="AB18" s="211">
        <f t="shared" si="15"/>
        <v>14443.000000000004</v>
      </c>
      <c r="AF18" s="61" t="s">
        <v>235</v>
      </c>
      <c r="AG18" s="555" t="s">
        <v>234</v>
      </c>
      <c r="AH18" s="555"/>
      <c r="AI18" s="61" t="s">
        <v>233</v>
      </c>
      <c r="AJ18" s="555" t="s">
        <v>232</v>
      </c>
      <c r="AK18" s="555"/>
      <c r="AL18" s="555"/>
      <c r="AM18" s="555"/>
    </row>
    <row r="19" spans="1:39" ht="15" thickBot="1">
      <c r="A19" s="144" t="s">
        <v>118</v>
      </c>
      <c r="B19" s="144" t="s">
        <v>59</v>
      </c>
      <c r="C19" s="181" t="s">
        <v>397</v>
      </c>
      <c r="D19" s="144" t="s">
        <v>23</v>
      </c>
      <c r="E19" s="181" t="s">
        <v>24</v>
      </c>
      <c r="F19" s="178">
        <v>0.96875999999999973</v>
      </c>
      <c r="G19" s="180">
        <v>93.333333333333343</v>
      </c>
      <c r="H19" s="209">
        <v>37920.716666666667</v>
      </c>
      <c r="I19" s="369">
        <v>510</v>
      </c>
      <c r="J19" s="184">
        <v>4.9572000000000012</v>
      </c>
      <c r="K19" s="181">
        <f t="shared" si="1"/>
        <v>207209.63035714283</v>
      </c>
      <c r="L19" s="210">
        <f t="shared" si="2"/>
        <v>406.29339285714281</v>
      </c>
      <c r="M19" s="181">
        <v>1</v>
      </c>
      <c r="N19" s="179">
        <f t="shared" si="9"/>
        <v>1.5577329675818525E-2</v>
      </c>
      <c r="O19" s="183">
        <f>SUM($N$5:N19)</f>
        <v>0.91262822924425668</v>
      </c>
      <c r="P19" s="181" t="str">
        <f t="shared" si="10"/>
        <v>C</v>
      </c>
      <c r="Q19" s="178">
        <f t="shared" si="3"/>
        <v>4.2424242424242431</v>
      </c>
      <c r="R19" s="184">
        <f t="shared" si="4"/>
        <v>4.4034545454545444E-2</v>
      </c>
      <c r="S19" s="210">
        <f t="shared" si="5"/>
        <v>1723.6689393939394</v>
      </c>
      <c r="T19" s="181">
        <f t="shared" si="11"/>
        <v>30</v>
      </c>
      <c r="U19" s="181">
        <v>3</v>
      </c>
      <c r="V19" s="181">
        <f t="shared" si="12"/>
        <v>33</v>
      </c>
      <c r="W19" s="180">
        <f t="shared" si="13"/>
        <v>140.00000000000003</v>
      </c>
      <c r="X19" s="180">
        <f t="shared" si="6"/>
        <v>0</v>
      </c>
      <c r="Y19" s="184">
        <f t="shared" si="7"/>
        <v>0</v>
      </c>
      <c r="Z19" s="179">
        <f t="shared" si="8"/>
        <v>3.6428571428571419</v>
      </c>
      <c r="AA19" s="87" t="str">
        <f t="shared" si="14"/>
        <v>VERY HIGH-DON’T ORDER</v>
      </c>
      <c r="AB19" s="211">
        <f t="shared" si="15"/>
        <v>0</v>
      </c>
      <c r="AF19" s="25"/>
      <c r="AG19" s="552"/>
      <c r="AH19" s="552"/>
      <c r="AI19" s="25"/>
      <c r="AJ19" s="552"/>
      <c r="AK19" s="552"/>
      <c r="AL19" s="552"/>
      <c r="AM19" s="552"/>
    </row>
    <row r="20" spans="1:39" ht="15" thickBot="1">
      <c r="A20" s="144" t="s">
        <v>118</v>
      </c>
      <c r="B20" s="144" t="s">
        <v>184</v>
      </c>
      <c r="C20" s="181" t="s">
        <v>467</v>
      </c>
      <c r="D20" s="144" t="s">
        <v>23</v>
      </c>
      <c r="E20" s="181" t="s">
        <v>24</v>
      </c>
      <c r="F20" s="178">
        <v>0.91935000000000267</v>
      </c>
      <c r="G20" s="180">
        <v>75.666666666666671</v>
      </c>
      <c r="H20" s="209">
        <v>26483.333333333332</v>
      </c>
      <c r="I20" s="369">
        <v>0</v>
      </c>
      <c r="J20" s="184">
        <v>0</v>
      </c>
      <c r="K20" s="181">
        <f t="shared" si="1"/>
        <v>0</v>
      </c>
      <c r="L20" s="210">
        <f t="shared" si="2"/>
        <v>349.99999999999994</v>
      </c>
      <c r="M20" s="181">
        <v>5</v>
      </c>
      <c r="N20" s="179">
        <f t="shared" si="9"/>
        <v>1.4782833764259266E-2</v>
      </c>
      <c r="O20" s="183">
        <f>SUM($N$5:N20)</f>
        <v>0.92741106300851595</v>
      </c>
      <c r="P20" s="181" t="str">
        <f t="shared" si="10"/>
        <v>C</v>
      </c>
      <c r="Q20" s="178">
        <f t="shared" si="3"/>
        <v>3.4393939393939394</v>
      </c>
      <c r="R20" s="184">
        <f t="shared" si="4"/>
        <v>4.1788636363636486E-2</v>
      </c>
      <c r="S20" s="210">
        <f t="shared" si="5"/>
        <v>1203.7878787878788</v>
      </c>
      <c r="T20" s="181">
        <f t="shared" si="11"/>
        <v>30</v>
      </c>
      <c r="U20" s="181">
        <v>3</v>
      </c>
      <c r="V20" s="181">
        <f t="shared" si="12"/>
        <v>33</v>
      </c>
      <c r="W20" s="180">
        <f t="shared" si="13"/>
        <v>113.5</v>
      </c>
      <c r="X20" s="180">
        <f t="shared" si="6"/>
        <v>113.5</v>
      </c>
      <c r="Y20" s="184">
        <f t="shared" si="7"/>
        <v>1.3790250000000039</v>
      </c>
      <c r="Z20" s="179">
        <f t="shared" si="8"/>
        <v>0</v>
      </c>
      <c r="AA20" s="87" t="str">
        <f t="shared" si="14"/>
        <v>VERY LOW-ORDER URGENTLY</v>
      </c>
      <c r="AB20" s="211">
        <f t="shared" si="15"/>
        <v>39724.999999999993</v>
      </c>
      <c r="AF20" s="352" t="s">
        <v>21</v>
      </c>
      <c r="AG20" s="341" t="s">
        <v>231</v>
      </c>
    </row>
    <row r="21" spans="1:39" ht="15" thickBot="1">
      <c r="A21" s="144" t="s">
        <v>118</v>
      </c>
      <c r="B21" s="144" t="s">
        <v>77</v>
      </c>
      <c r="C21" s="181" t="s">
        <v>388</v>
      </c>
      <c r="D21" s="144" t="s">
        <v>23</v>
      </c>
      <c r="E21" s="181" t="s">
        <v>24</v>
      </c>
      <c r="F21" s="178">
        <v>0.89099999999999957</v>
      </c>
      <c r="G21" s="180">
        <v>99</v>
      </c>
      <c r="H21" s="209">
        <v>25776.666666666668</v>
      </c>
      <c r="I21" s="369">
        <v>60</v>
      </c>
      <c r="J21" s="184">
        <v>0.54</v>
      </c>
      <c r="K21" s="181">
        <f t="shared" si="1"/>
        <v>15622.222222222223</v>
      </c>
      <c r="L21" s="210">
        <f t="shared" si="2"/>
        <v>260.37037037037038</v>
      </c>
      <c r="M21" s="181">
        <v>20</v>
      </c>
      <c r="N21" s="179">
        <f t="shared" si="9"/>
        <v>1.4326975454348139E-2</v>
      </c>
      <c r="O21" s="183">
        <f>SUM($N$5:N21)</f>
        <v>0.94173803846286408</v>
      </c>
      <c r="P21" s="181" t="str">
        <f t="shared" si="10"/>
        <v>C</v>
      </c>
      <c r="Q21" s="178">
        <f t="shared" si="3"/>
        <v>4.5</v>
      </c>
      <c r="R21" s="184">
        <f t="shared" si="4"/>
        <v>4.049999999999998E-2</v>
      </c>
      <c r="S21" s="210">
        <f t="shared" si="5"/>
        <v>1171.6666666666667</v>
      </c>
      <c r="T21" s="181">
        <f t="shared" si="11"/>
        <v>30</v>
      </c>
      <c r="U21" s="181">
        <v>3</v>
      </c>
      <c r="V21" s="181">
        <f t="shared" si="12"/>
        <v>33</v>
      </c>
      <c r="W21" s="180">
        <f t="shared" si="13"/>
        <v>148.5</v>
      </c>
      <c r="X21" s="180">
        <f t="shared" si="6"/>
        <v>88.5</v>
      </c>
      <c r="Y21" s="184">
        <f t="shared" si="7"/>
        <v>0.79649999999999954</v>
      </c>
      <c r="Z21" s="179">
        <f t="shared" si="8"/>
        <v>0.40404040404040403</v>
      </c>
      <c r="AA21" s="87" t="str">
        <f t="shared" si="14"/>
        <v>VERY LOW-ORDER URGENTLY</v>
      </c>
      <c r="AB21" s="211">
        <f t="shared" si="15"/>
        <v>23042.777777777777</v>
      </c>
    </row>
    <row r="22" spans="1:39" ht="15" thickBot="1">
      <c r="A22" s="144" t="s">
        <v>118</v>
      </c>
      <c r="B22" s="144" t="s">
        <v>35</v>
      </c>
      <c r="C22" s="181" t="s">
        <v>375</v>
      </c>
      <c r="D22" s="144" t="s">
        <v>29</v>
      </c>
      <c r="E22" s="181" t="s">
        <v>30</v>
      </c>
      <c r="F22" s="178">
        <v>0.76666666666666661</v>
      </c>
      <c r="G22" s="180">
        <v>30.666666666666668</v>
      </c>
      <c r="H22" s="209">
        <v>10596</v>
      </c>
      <c r="I22" s="369">
        <v>251</v>
      </c>
      <c r="J22" s="184">
        <v>6.2750000000000004</v>
      </c>
      <c r="K22" s="181">
        <f t="shared" si="1"/>
        <v>86725.956521739121</v>
      </c>
      <c r="L22" s="210">
        <f t="shared" si="2"/>
        <v>345.52173913043475</v>
      </c>
      <c r="M22" s="181">
        <v>5</v>
      </c>
      <c r="N22" s="179">
        <f t="shared" si="9"/>
        <v>1.2327737951739892E-2</v>
      </c>
      <c r="O22" s="183">
        <f>SUM($N$5:N22)</f>
        <v>0.95406577641460399</v>
      </c>
      <c r="P22" s="181" t="str">
        <f t="shared" si="10"/>
        <v>C</v>
      </c>
      <c r="Q22" s="178">
        <f t="shared" si="3"/>
        <v>1.393939393939394</v>
      </c>
      <c r="R22" s="184">
        <f t="shared" si="4"/>
        <v>3.4848484848484844E-2</v>
      </c>
      <c r="S22" s="210">
        <f t="shared" si="5"/>
        <v>481.63636363636363</v>
      </c>
      <c r="T22" s="181">
        <f t="shared" si="11"/>
        <v>30</v>
      </c>
      <c r="U22" s="181">
        <v>3</v>
      </c>
      <c r="V22" s="181">
        <f t="shared" si="12"/>
        <v>33</v>
      </c>
      <c r="W22" s="180">
        <f t="shared" si="13"/>
        <v>46</v>
      </c>
      <c r="X22" s="180">
        <f t="shared" si="6"/>
        <v>0</v>
      </c>
      <c r="Y22" s="184">
        <f t="shared" si="7"/>
        <v>0</v>
      </c>
      <c r="Z22" s="179">
        <f t="shared" si="8"/>
        <v>5.4565217391304346</v>
      </c>
      <c r="AA22" s="87" t="str">
        <f t="shared" si="14"/>
        <v>VERY HIGH-DON’T ORDER</v>
      </c>
      <c r="AB22" s="211">
        <f t="shared" si="15"/>
        <v>0</v>
      </c>
      <c r="AF22"/>
      <c r="AG22"/>
      <c r="AH22"/>
      <c r="AI22" s="352" t="s">
        <v>294</v>
      </c>
      <c r="AJ22"/>
      <c r="AK22"/>
      <c r="AL22"/>
    </row>
    <row r="23" spans="1:39" ht="29.5" thickBot="1">
      <c r="A23" s="144" t="s">
        <v>118</v>
      </c>
      <c r="B23" s="144" t="s">
        <v>50</v>
      </c>
      <c r="C23" s="181" t="s">
        <v>395</v>
      </c>
      <c r="D23" s="144" t="s">
        <v>29</v>
      </c>
      <c r="E23" s="181" t="s">
        <v>30</v>
      </c>
      <c r="F23" s="178">
        <v>0.71249999999999947</v>
      </c>
      <c r="G23" s="180">
        <v>31.666666666666668</v>
      </c>
      <c r="H23" s="209">
        <v>6915</v>
      </c>
      <c r="I23" s="369">
        <v>0</v>
      </c>
      <c r="J23" s="184">
        <v>0</v>
      </c>
      <c r="K23" s="181">
        <f t="shared" si="1"/>
        <v>0</v>
      </c>
      <c r="L23" s="210">
        <f t="shared" si="2"/>
        <v>218.36842105263156</v>
      </c>
      <c r="M23" s="181">
        <v>5</v>
      </c>
      <c r="N23" s="179">
        <f t="shared" si="9"/>
        <v>1.1456756466019132E-2</v>
      </c>
      <c r="O23" s="183">
        <f>SUM($N$5:N23)</f>
        <v>0.96552253288062317</v>
      </c>
      <c r="P23" s="181" t="str">
        <f t="shared" si="10"/>
        <v>C</v>
      </c>
      <c r="Q23" s="178">
        <f t="shared" si="3"/>
        <v>1.4393939393939394</v>
      </c>
      <c r="R23" s="184">
        <f t="shared" si="4"/>
        <v>3.2386363636363609E-2</v>
      </c>
      <c r="S23" s="210">
        <f t="shared" si="5"/>
        <v>314.31818181818181</v>
      </c>
      <c r="T23" s="181">
        <f t="shared" si="11"/>
        <v>30</v>
      </c>
      <c r="U23" s="181">
        <v>3</v>
      </c>
      <c r="V23" s="181">
        <f t="shared" si="12"/>
        <v>33</v>
      </c>
      <c r="W23" s="180">
        <f t="shared" si="13"/>
        <v>47.5</v>
      </c>
      <c r="X23" s="180">
        <f t="shared" si="6"/>
        <v>47.5</v>
      </c>
      <c r="Y23" s="184">
        <f t="shared" si="7"/>
        <v>1.0687499999999992</v>
      </c>
      <c r="Z23" s="179">
        <f t="shared" si="8"/>
        <v>0</v>
      </c>
      <c r="AA23" s="87" t="str">
        <f t="shared" si="14"/>
        <v>VERY LOW-ORDER URGENTLY</v>
      </c>
      <c r="AB23" s="211">
        <f t="shared" si="15"/>
        <v>10372.5</v>
      </c>
      <c r="AF23" s="352" t="s">
        <v>11</v>
      </c>
      <c r="AG23" s="352" t="s">
        <v>9</v>
      </c>
      <c r="AH23" s="352" t="s">
        <v>10</v>
      </c>
      <c r="AI23" s="81" t="s">
        <v>266</v>
      </c>
      <c r="AJ23" s="81" t="s">
        <v>267</v>
      </c>
      <c r="AK23" s="81" t="s">
        <v>269</v>
      </c>
      <c r="AL23" s="81" t="s">
        <v>268</v>
      </c>
    </row>
    <row r="24" spans="1:39" ht="15" thickBot="1">
      <c r="A24" s="144" t="s">
        <v>118</v>
      </c>
      <c r="B24" s="144" t="s">
        <v>102</v>
      </c>
      <c r="C24" s="181" t="s">
        <v>405</v>
      </c>
      <c r="D24" s="144" t="s">
        <v>29</v>
      </c>
      <c r="E24" s="181" t="s">
        <v>63</v>
      </c>
      <c r="F24" s="178">
        <v>0.59166666666666667</v>
      </c>
      <c r="G24" s="180">
        <v>23.666666666666668</v>
      </c>
      <c r="H24" s="209">
        <v>4544</v>
      </c>
      <c r="I24" s="369">
        <v>200</v>
      </c>
      <c r="J24" s="184">
        <v>5</v>
      </c>
      <c r="K24" s="181">
        <f t="shared" si="1"/>
        <v>38400</v>
      </c>
      <c r="L24" s="210">
        <f t="shared" si="2"/>
        <v>192</v>
      </c>
      <c r="M24" s="181">
        <v>5</v>
      </c>
      <c r="N24" s="179">
        <f t="shared" si="9"/>
        <v>9.5137977671036142E-3</v>
      </c>
      <c r="O24" s="183">
        <f>SUM($N$5:N24)</f>
        <v>0.97503633064772677</v>
      </c>
      <c r="P24" s="181" t="str">
        <f t="shared" si="10"/>
        <v>C</v>
      </c>
      <c r="Q24" s="178">
        <f t="shared" si="3"/>
        <v>1.0757575757575759</v>
      </c>
      <c r="R24" s="184">
        <f t="shared" si="4"/>
        <v>2.6893939393939394E-2</v>
      </c>
      <c r="S24" s="210">
        <f t="shared" si="5"/>
        <v>206.54545454545453</v>
      </c>
      <c r="T24" s="181">
        <f t="shared" si="11"/>
        <v>30</v>
      </c>
      <c r="U24" s="181">
        <v>3</v>
      </c>
      <c r="V24" s="181">
        <f t="shared" si="12"/>
        <v>33</v>
      </c>
      <c r="W24" s="180">
        <f t="shared" si="13"/>
        <v>35.500000000000007</v>
      </c>
      <c r="X24" s="180">
        <f t="shared" si="6"/>
        <v>0</v>
      </c>
      <c r="Y24" s="184">
        <f t="shared" si="7"/>
        <v>0</v>
      </c>
      <c r="Z24" s="179">
        <f t="shared" si="8"/>
        <v>5.6338028169014072</v>
      </c>
      <c r="AA24" s="87" t="str">
        <f t="shared" si="14"/>
        <v>VERY HIGH-DON’T ORDER</v>
      </c>
      <c r="AB24" s="211">
        <f t="shared" si="15"/>
        <v>0</v>
      </c>
      <c r="AF24" s="341" t="s">
        <v>23</v>
      </c>
      <c r="AG24" s="341" t="s">
        <v>97</v>
      </c>
      <c r="AH24" s="341" t="s">
        <v>369</v>
      </c>
      <c r="AI24" s="82">
        <v>2.1838636363636352</v>
      </c>
      <c r="AJ24" s="83">
        <v>97.060606060606062</v>
      </c>
      <c r="AK24" s="84">
        <v>420.00000000000006</v>
      </c>
      <c r="AL24" s="84">
        <v>40765.454545454551</v>
      </c>
    </row>
    <row r="25" spans="1:39" ht="15" thickBot="1">
      <c r="A25" s="144" t="s">
        <v>118</v>
      </c>
      <c r="B25" s="144" t="s">
        <v>38</v>
      </c>
      <c r="C25" s="181" t="s">
        <v>440</v>
      </c>
      <c r="D25" s="144" t="s">
        <v>29</v>
      </c>
      <c r="E25" s="181" t="s">
        <v>34</v>
      </c>
      <c r="F25" s="178">
        <v>0.48749999999999982</v>
      </c>
      <c r="G25" s="180">
        <v>21.666666666666668</v>
      </c>
      <c r="H25" s="209">
        <v>5545</v>
      </c>
      <c r="I25" s="369">
        <v>0</v>
      </c>
      <c r="J25" s="184">
        <v>0</v>
      </c>
      <c r="K25" s="181">
        <f t="shared" si="1"/>
        <v>0</v>
      </c>
      <c r="L25" s="210">
        <f t="shared" si="2"/>
        <v>255.92307692307691</v>
      </c>
      <c r="M25" s="181">
        <v>1</v>
      </c>
      <c r="N25" s="179">
        <f t="shared" si="9"/>
        <v>7.838833371486777E-3</v>
      </c>
      <c r="O25" s="183">
        <f>SUM($N$5:N25)</f>
        <v>0.9828751640192136</v>
      </c>
      <c r="P25" s="181" t="str">
        <f t="shared" si="10"/>
        <v>C</v>
      </c>
      <c r="Q25" s="178">
        <f t="shared" si="3"/>
        <v>0.98484848484848486</v>
      </c>
      <c r="R25" s="184">
        <f t="shared" si="4"/>
        <v>2.2159090909090903E-2</v>
      </c>
      <c r="S25" s="210">
        <f t="shared" si="5"/>
        <v>252.04545454545453</v>
      </c>
      <c r="T25" s="181">
        <f t="shared" si="11"/>
        <v>30</v>
      </c>
      <c r="U25" s="181">
        <v>3</v>
      </c>
      <c r="V25" s="181">
        <f t="shared" si="12"/>
        <v>33</v>
      </c>
      <c r="W25" s="180">
        <f t="shared" si="13"/>
        <v>32.5</v>
      </c>
      <c r="X25" s="180">
        <f t="shared" si="6"/>
        <v>32.5</v>
      </c>
      <c r="Y25" s="184">
        <f t="shared" si="7"/>
        <v>0.73124999999999962</v>
      </c>
      <c r="Z25" s="179">
        <f t="shared" si="8"/>
        <v>0</v>
      </c>
      <c r="AA25" s="87" t="str">
        <f t="shared" si="14"/>
        <v>VERY LOW-ORDER URGENTLY</v>
      </c>
      <c r="AB25" s="211">
        <f t="shared" si="15"/>
        <v>8317.5</v>
      </c>
      <c r="AF25"/>
      <c r="AG25" s="341" t="s">
        <v>77</v>
      </c>
      <c r="AH25" s="341" t="s">
        <v>388</v>
      </c>
      <c r="AI25" s="82">
        <v>0.79649999999999954</v>
      </c>
      <c r="AJ25" s="83">
        <v>88.5</v>
      </c>
      <c r="AK25" s="84">
        <v>260.37037037037038</v>
      </c>
      <c r="AL25" s="84">
        <v>23042.777777777777</v>
      </c>
    </row>
    <row r="26" spans="1:39" ht="15" thickBot="1">
      <c r="A26" s="144" t="s">
        <v>118</v>
      </c>
      <c r="B26" s="144" t="s">
        <v>45</v>
      </c>
      <c r="C26" s="181" t="s">
        <v>408</v>
      </c>
      <c r="D26" s="144" t="s">
        <v>29</v>
      </c>
      <c r="E26" s="181" t="s">
        <v>42</v>
      </c>
      <c r="F26" s="178">
        <v>0.33</v>
      </c>
      <c r="G26" s="180">
        <v>14.666666666666666</v>
      </c>
      <c r="H26" s="209">
        <v>4072.666666666667</v>
      </c>
      <c r="I26" s="369">
        <v>90</v>
      </c>
      <c r="J26" s="184">
        <v>2.0249999999999999</v>
      </c>
      <c r="K26" s="181">
        <f t="shared" si="1"/>
        <v>24991.363636363636</v>
      </c>
      <c r="L26" s="210">
        <f t="shared" si="2"/>
        <v>277.68181818181819</v>
      </c>
      <c r="M26" s="181">
        <v>5</v>
      </c>
      <c r="N26" s="179">
        <f t="shared" si="9"/>
        <v>5.3062872053141284E-3</v>
      </c>
      <c r="O26" s="183">
        <f>SUM($N$5:N26)</f>
        <v>0.98818145122452772</v>
      </c>
      <c r="P26" s="181" t="str">
        <f t="shared" si="10"/>
        <v>C</v>
      </c>
      <c r="Q26" s="178">
        <f t="shared" si="3"/>
        <v>0.66666666666666663</v>
      </c>
      <c r="R26" s="184">
        <f t="shared" si="4"/>
        <v>1.5000000000000001E-2</v>
      </c>
      <c r="S26" s="210">
        <f t="shared" si="5"/>
        <v>185.12121212121212</v>
      </c>
      <c r="T26" s="181">
        <f t="shared" si="11"/>
        <v>30</v>
      </c>
      <c r="U26" s="181">
        <v>3</v>
      </c>
      <c r="V26" s="181">
        <f t="shared" si="12"/>
        <v>33</v>
      </c>
      <c r="W26" s="180">
        <f t="shared" si="13"/>
        <v>22</v>
      </c>
      <c r="X26" s="180">
        <f t="shared" si="6"/>
        <v>0</v>
      </c>
      <c r="Y26" s="184">
        <f t="shared" si="7"/>
        <v>0</v>
      </c>
      <c r="Z26" s="179">
        <f t="shared" si="8"/>
        <v>4.0909090909090908</v>
      </c>
      <c r="AA26" s="87" t="str">
        <f t="shared" si="14"/>
        <v>VERY HIGH-DON’T ORDER</v>
      </c>
      <c r="AB26" s="211">
        <f t="shared" si="15"/>
        <v>0</v>
      </c>
      <c r="AF26"/>
      <c r="AG26" s="341" t="s">
        <v>32</v>
      </c>
      <c r="AH26" s="341" t="s">
        <v>370</v>
      </c>
      <c r="AI26" s="82">
        <v>0</v>
      </c>
      <c r="AJ26" s="83">
        <v>0</v>
      </c>
      <c r="AK26" s="84">
        <v>496.37128995433784</v>
      </c>
      <c r="AL26" s="84">
        <v>0</v>
      </c>
    </row>
    <row r="27" spans="1:39" ht="15" thickBot="1">
      <c r="A27" s="144" t="s">
        <v>118</v>
      </c>
      <c r="B27" s="144" t="s">
        <v>189</v>
      </c>
      <c r="C27" s="181" t="s">
        <v>425</v>
      </c>
      <c r="D27" s="144" t="s">
        <v>23</v>
      </c>
      <c r="E27" s="181" t="s">
        <v>24</v>
      </c>
      <c r="F27" s="178">
        <v>0.32100000000000001</v>
      </c>
      <c r="G27" s="180">
        <v>35.666666666666664</v>
      </c>
      <c r="H27" s="209">
        <v>4208.666666666667</v>
      </c>
      <c r="I27" s="369">
        <v>157</v>
      </c>
      <c r="J27" s="184">
        <v>1.413</v>
      </c>
      <c r="K27" s="181">
        <f t="shared" si="1"/>
        <v>18526.000000000004</v>
      </c>
      <c r="L27" s="210">
        <f t="shared" si="2"/>
        <v>118.00000000000001</v>
      </c>
      <c r="M27" s="181">
        <v>1</v>
      </c>
      <c r="N27" s="179">
        <f t="shared" si="9"/>
        <v>5.1615702815328342E-3</v>
      </c>
      <c r="O27" s="183">
        <f>SUM($N$5:N27)</f>
        <v>0.99334302150606058</v>
      </c>
      <c r="P27" s="181" t="str">
        <f t="shared" si="10"/>
        <v>C</v>
      </c>
      <c r="Q27" s="178">
        <f t="shared" si="3"/>
        <v>1.6212121212121211</v>
      </c>
      <c r="R27" s="184">
        <f t="shared" si="4"/>
        <v>1.4590909090909092E-2</v>
      </c>
      <c r="S27" s="210">
        <f t="shared" si="5"/>
        <v>191.30303030303031</v>
      </c>
      <c r="T27" s="181">
        <f t="shared" si="11"/>
        <v>30</v>
      </c>
      <c r="U27" s="181">
        <v>3</v>
      </c>
      <c r="V27" s="181">
        <f t="shared" si="12"/>
        <v>33</v>
      </c>
      <c r="W27" s="180">
        <f t="shared" si="13"/>
        <v>53.5</v>
      </c>
      <c r="X27" s="180">
        <f t="shared" si="6"/>
        <v>0</v>
      </c>
      <c r="Y27" s="184">
        <f t="shared" si="7"/>
        <v>0</v>
      </c>
      <c r="Z27" s="179">
        <f t="shared" si="8"/>
        <v>2.9345794392523366</v>
      </c>
      <c r="AA27" s="87" t="str">
        <f t="shared" si="14"/>
        <v>VERY HIGH-DON’T ORDER</v>
      </c>
      <c r="AB27" s="211">
        <f t="shared" si="15"/>
        <v>0</v>
      </c>
      <c r="AF27"/>
      <c r="AG27" s="341" t="s">
        <v>22</v>
      </c>
      <c r="AH27" s="341" t="s">
        <v>386</v>
      </c>
      <c r="AI27" s="82">
        <v>0</v>
      </c>
      <c r="AJ27" s="83">
        <v>0</v>
      </c>
      <c r="AK27" s="84">
        <v>277.0119047619047</v>
      </c>
      <c r="AL27" s="84">
        <v>0</v>
      </c>
    </row>
    <row r="28" spans="1:39" ht="15" thickBot="1">
      <c r="A28" s="144" t="s">
        <v>118</v>
      </c>
      <c r="B28" s="144" t="s">
        <v>191</v>
      </c>
      <c r="C28" s="181" t="s">
        <v>463</v>
      </c>
      <c r="D28" s="144" t="s">
        <v>29</v>
      </c>
      <c r="E28" s="181" t="s">
        <v>192</v>
      </c>
      <c r="F28" s="178">
        <v>0.15</v>
      </c>
      <c r="G28" s="180">
        <v>6</v>
      </c>
      <c r="H28" s="209">
        <v>1260</v>
      </c>
      <c r="I28" s="369">
        <v>0</v>
      </c>
      <c r="J28" s="184">
        <v>0</v>
      </c>
      <c r="K28" s="181">
        <f t="shared" si="1"/>
        <v>0</v>
      </c>
      <c r="L28" s="210">
        <f t="shared" si="2"/>
        <v>210</v>
      </c>
      <c r="M28" s="181">
        <v>6</v>
      </c>
      <c r="N28" s="179">
        <f t="shared" si="9"/>
        <v>2.4119487296882401E-3</v>
      </c>
      <c r="O28" s="183">
        <f>SUM($N$5:N28)</f>
        <v>0.99575497023574877</v>
      </c>
      <c r="P28" s="181" t="str">
        <f t="shared" si="10"/>
        <v>C</v>
      </c>
      <c r="Q28" s="178">
        <f t="shared" si="3"/>
        <v>0.27272727272727271</v>
      </c>
      <c r="R28" s="184">
        <f t="shared" si="4"/>
        <v>6.8181818181818179E-3</v>
      </c>
      <c r="S28" s="210">
        <f t="shared" si="5"/>
        <v>57.272727272727273</v>
      </c>
      <c r="T28" s="181">
        <f t="shared" si="11"/>
        <v>30</v>
      </c>
      <c r="U28" s="181">
        <v>3</v>
      </c>
      <c r="V28" s="181">
        <f t="shared" si="12"/>
        <v>33</v>
      </c>
      <c r="W28" s="180">
        <f t="shared" si="13"/>
        <v>9</v>
      </c>
      <c r="X28" s="180">
        <f t="shared" si="6"/>
        <v>9</v>
      </c>
      <c r="Y28" s="184">
        <f t="shared" si="7"/>
        <v>0.22500000000000001</v>
      </c>
      <c r="Z28" s="179">
        <f t="shared" si="8"/>
        <v>0</v>
      </c>
      <c r="AA28" s="87" t="str">
        <f t="shared" si="14"/>
        <v>VERY LOW-ORDER URGENTLY</v>
      </c>
      <c r="AB28" s="211">
        <f t="shared" si="15"/>
        <v>1890</v>
      </c>
      <c r="AF28"/>
      <c r="AG28" s="341" t="s">
        <v>43</v>
      </c>
      <c r="AH28" s="341" t="s">
        <v>385</v>
      </c>
      <c r="AI28" s="82">
        <v>0</v>
      </c>
      <c r="AJ28" s="83">
        <v>0</v>
      </c>
      <c r="AK28" s="84">
        <v>235.54146806482362</v>
      </c>
      <c r="AL28" s="84">
        <v>0</v>
      </c>
    </row>
    <row r="29" spans="1:39" ht="15" thickBot="1">
      <c r="A29" s="144" t="s">
        <v>118</v>
      </c>
      <c r="B29" s="144" t="s">
        <v>91</v>
      </c>
      <c r="C29" s="181" t="s">
        <v>396</v>
      </c>
      <c r="D29" s="144" t="s">
        <v>23</v>
      </c>
      <c r="E29" s="181" t="s">
        <v>24</v>
      </c>
      <c r="F29" s="178">
        <v>0.14399999999999993</v>
      </c>
      <c r="G29" s="180">
        <v>13.333333333333334</v>
      </c>
      <c r="H29" s="209">
        <v>1893.3333333333333</v>
      </c>
      <c r="I29" s="369">
        <v>0</v>
      </c>
      <c r="J29" s="184">
        <v>0</v>
      </c>
      <c r="K29" s="181">
        <f t="shared" si="1"/>
        <v>0</v>
      </c>
      <c r="L29" s="210">
        <f t="shared" si="2"/>
        <v>142</v>
      </c>
      <c r="M29" s="181">
        <v>60</v>
      </c>
      <c r="N29" s="179">
        <f t="shared" si="9"/>
        <v>2.3154707805007092E-3</v>
      </c>
      <c r="O29" s="183">
        <f>SUM($N$5:N29)</f>
        <v>0.99807044101624953</v>
      </c>
      <c r="P29" s="181" t="str">
        <f t="shared" si="10"/>
        <v>C</v>
      </c>
      <c r="Q29" s="178">
        <f t="shared" si="3"/>
        <v>0.60606060606060608</v>
      </c>
      <c r="R29" s="184">
        <f t="shared" si="4"/>
        <v>6.5454545454545427E-3</v>
      </c>
      <c r="S29" s="210">
        <f t="shared" si="5"/>
        <v>86.060606060606062</v>
      </c>
      <c r="T29" s="181">
        <f t="shared" si="11"/>
        <v>30</v>
      </c>
      <c r="U29" s="181">
        <v>3</v>
      </c>
      <c r="V29" s="181">
        <f t="shared" si="12"/>
        <v>33</v>
      </c>
      <c r="W29" s="180">
        <f t="shared" si="13"/>
        <v>20</v>
      </c>
      <c r="X29" s="180">
        <f t="shared" si="6"/>
        <v>20</v>
      </c>
      <c r="Y29" s="184">
        <f t="shared" si="7"/>
        <v>0.21599999999999989</v>
      </c>
      <c r="Z29" s="179">
        <f t="shared" si="8"/>
        <v>0</v>
      </c>
      <c r="AA29" s="87" t="str">
        <f t="shared" si="14"/>
        <v>VERY LOW-ORDER URGENTLY</v>
      </c>
      <c r="AB29" s="211">
        <f t="shared" si="15"/>
        <v>2840</v>
      </c>
      <c r="AF29"/>
      <c r="AG29" s="341" t="s">
        <v>59</v>
      </c>
      <c r="AH29" s="341" t="s">
        <v>397</v>
      </c>
      <c r="AI29" s="82">
        <v>0</v>
      </c>
      <c r="AJ29" s="83">
        <v>0</v>
      </c>
      <c r="AK29" s="84">
        <v>406.29339285714281</v>
      </c>
      <c r="AL29" s="84">
        <v>0</v>
      </c>
    </row>
    <row r="30" spans="1:39">
      <c r="A30" s="144" t="s">
        <v>118</v>
      </c>
      <c r="B30" s="144" t="s">
        <v>80</v>
      </c>
      <c r="C30" s="181" t="s">
        <v>384</v>
      </c>
      <c r="D30" s="144" t="s">
        <v>81</v>
      </c>
      <c r="E30" s="181" t="s">
        <v>30</v>
      </c>
      <c r="F30" s="178">
        <v>0.12000000000000004</v>
      </c>
      <c r="G30" s="180">
        <v>8</v>
      </c>
      <c r="H30" s="209">
        <v>1920</v>
      </c>
      <c r="I30" s="369">
        <v>0</v>
      </c>
      <c r="J30" s="184">
        <v>0</v>
      </c>
      <c r="K30" s="181">
        <f t="shared" si="1"/>
        <v>0</v>
      </c>
      <c r="L30" s="210">
        <f t="shared" si="2"/>
        <v>240</v>
      </c>
      <c r="M30" s="181">
        <v>4</v>
      </c>
      <c r="N30" s="179">
        <f t="shared" si="9"/>
        <v>1.9295589837505925E-3</v>
      </c>
      <c r="O30" s="183">
        <f>SUM($N$5:N30)</f>
        <v>1.0000000000000002</v>
      </c>
      <c r="P30" s="181" t="str">
        <f t="shared" si="10"/>
        <v>C</v>
      </c>
      <c r="Q30" s="178">
        <f t="shared" si="3"/>
        <v>0.36363636363636365</v>
      </c>
      <c r="R30" s="184">
        <f t="shared" si="4"/>
        <v>5.4545454545454558E-3</v>
      </c>
      <c r="S30" s="210">
        <f t="shared" si="5"/>
        <v>87.272727272727266</v>
      </c>
      <c r="T30" s="181">
        <f t="shared" si="11"/>
        <v>30</v>
      </c>
      <c r="U30" s="181">
        <v>3</v>
      </c>
      <c r="V30" s="181">
        <f t="shared" si="12"/>
        <v>33</v>
      </c>
      <c r="W30" s="180">
        <f t="shared" si="13"/>
        <v>12</v>
      </c>
      <c r="X30" s="180">
        <f t="shared" si="6"/>
        <v>12</v>
      </c>
      <c r="Y30" s="184">
        <f t="shared" si="7"/>
        <v>0.18000000000000008</v>
      </c>
      <c r="Z30" s="179">
        <f t="shared" si="8"/>
        <v>0</v>
      </c>
      <c r="AA30" s="453" t="str">
        <f t="shared" si="14"/>
        <v>VERY LOW-ORDER URGENTLY</v>
      </c>
      <c r="AB30" s="211">
        <f t="shared" si="15"/>
        <v>2880</v>
      </c>
      <c r="AF30"/>
      <c r="AG30" s="341" t="s">
        <v>53</v>
      </c>
      <c r="AH30" s="341" t="s">
        <v>429</v>
      </c>
      <c r="AI30" s="82">
        <v>0</v>
      </c>
      <c r="AJ30" s="83">
        <v>0</v>
      </c>
      <c r="AK30" s="84">
        <v>353.06332542975701</v>
      </c>
      <c r="AL30" s="84">
        <v>0</v>
      </c>
    </row>
    <row r="31" spans="1:39">
      <c r="A31" s="144"/>
      <c r="B31" s="144"/>
      <c r="C31" s="181"/>
      <c r="D31" s="144"/>
      <c r="E31" s="181"/>
      <c r="F31" s="178"/>
      <c r="G31" s="180"/>
      <c r="H31" s="209"/>
      <c r="I31" s="369"/>
      <c r="J31" s="184"/>
      <c r="K31" s="181"/>
      <c r="L31" s="210"/>
      <c r="M31" s="181"/>
      <c r="N31" s="179"/>
      <c r="O31" s="183"/>
      <c r="P31" s="181"/>
      <c r="Q31" s="178"/>
      <c r="R31" s="184"/>
      <c r="S31" s="210"/>
      <c r="T31" s="181"/>
      <c r="U31" s="181"/>
      <c r="V31" s="181"/>
      <c r="W31" s="180"/>
      <c r="X31" s="180"/>
      <c r="Y31" s="184"/>
      <c r="Z31" s="12"/>
      <c r="AA31" s="60"/>
      <c r="AB31" s="458"/>
      <c r="AF31"/>
      <c r="AG31" s="341" t="s">
        <v>189</v>
      </c>
      <c r="AH31" s="341" t="s">
        <v>425</v>
      </c>
      <c r="AI31" s="82">
        <v>0</v>
      </c>
      <c r="AJ31" s="83">
        <v>0</v>
      </c>
      <c r="AK31" s="84">
        <v>118.00000000000001</v>
      </c>
      <c r="AL31" s="84">
        <v>0</v>
      </c>
    </row>
    <row r="32" spans="1:39">
      <c r="A32" s="144"/>
      <c r="B32" s="144"/>
      <c r="C32" s="181"/>
      <c r="D32" s="144"/>
      <c r="E32" s="181"/>
      <c r="F32" s="178"/>
      <c r="G32" s="180"/>
      <c r="H32" s="209"/>
      <c r="I32" s="369"/>
      <c r="J32" s="184"/>
      <c r="K32" s="181"/>
      <c r="L32" s="210"/>
      <c r="M32" s="181"/>
      <c r="N32" s="179"/>
      <c r="O32" s="183"/>
      <c r="P32" s="181"/>
      <c r="Q32" s="178"/>
      <c r="R32" s="184"/>
      <c r="S32" s="210"/>
      <c r="T32" s="181"/>
      <c r="U32" s="181"/>
      <c r="V32" s="181"/>
      <c r="W32" s="180"/>
      <c r="X32" s="180"/>
      <c r="Y32" s="184"/>
      <c r="Z32" s="12"/>
      <c r="AA32" s="60"/>
      <c r="AB32" s="458"/>
      <c r="AF32"/>
      <c r="AG32" s="341" t="s">
        <v>93</v>
      </c>
      <c r="AH32" s="341" t="s">
        <v>377</v>
      </c>
      <c r="AI32" s="82">
        <v>2.9159999999999995</v>
      </c>
      <c r="AJ32" s="83">
        <v>162</v>
      </c>
      <c r="AK32" s="84">
        <v>340</v>
      </c>
      <c r="AL32" s="84">
        <v>55080</v>
      </c>
    </row>
    <row r="33" spans="1:38">
      <c r="A33" s="56"/>
      <c r="B33" s="144"/>
      <c r="C33" s="181"/>
      <c r="D33" s="144"/>
      <c r="E33" s="181"/>
      <c r="F33" s="178"/>
      <c r="G33" s="180"/>
      <c r="H33" s="209"/>
      <c r="I33" s="369"/>
      <c r="J33" s="184"/>
      <c r="K33" s="181"/>
      <c r="L33" s="210"/>
      <c r="M33" s="181"/>
      <c r="N33" s="179"/>
      <c r="O33" s="183"/>
      <c r="P33" s="181"/>
      <c r="Q33" s="178"/>
      <c r="R33" s="184"/>
      <c r="S33" s="210"/>
      <c r="T33" s="181"/>
      <c r="U33" s="181"/>
      <c r="V33" s="181"/>
      <c r="W33" s="180"/>
      <c r="X33" s="180"/>
      <c r="Y33" s="184"/>
      <c r="Z33" s="12"/>
      <c r="AA33" s="60"/>
      <c r="AB33" s="458"/>
      <c r="AF33"/>
      <c r="AG33" s="341" t="s">
        <v>526</v>
      </c>
      <c r="AH33" s="341" t="s">
        <v>538</v>
      </c>
      <c r="AI33" s="82">
        <v>2.0560049999999981</v>
      </c>
      <c r="AJ33" s="83">
        <v>151.99999999999997</v>
      </c>
      <c r="AK33" s="84">
        <v>348.45394736842104</v>
      </c>
      <c r="AL33" s="84">
        <v>52964.999999999985</v>
      </c>
    </row>
    <row r="34" spans="1:38">
      <c r="A34" s="144"/>
      <c r="B34" s="144"/>
      <c r="C34" s="181"/>
      <c r="D34" s="144"/>
      <c r="E34" s="181"/>
      <c r="F34" s="178"/>
      <c r="G34" s="180"/>
      <c r="H34" s="209"/>
      <c r="I34" s="369"/>
      <c r="J34" s="184"/>
      <c r="K34" s="181"/>
      <c r="L34" s="210"/>
      <c r="M34" s="181"/>
      <c r="N34" s="179"/>
      <c r="O34" s="183"/>
      <c r="P34" s="181"/>
      <c r="Q34" s="178"/>
      <c r="R34" s="184"/>
      <c r="S34" s="210"/>
      <c r="T34" s="181"/>
      <c r="U34" s="181"/>
      <c r="V34" s="181"/>
      <c r="W34" s="180"/>
      <c r="X34" s="180"/>
      <c r="Y34" s="184"/>
      <c r="Z34" s="12"/>
      <c r="AA34" s="60"/>
      <c r="AB34" s="458"/>
      <c r="AF34"/>
      <c r="AG34" s="341" t="s">
        <v>184</v>
      </c>
      <c r="AH34" s="341" t="s">
        <v>467</v>
      </c>
      <c r="AI34" s="82">
        <v>1.3790250000000039</v>
      </c>
      <c r="AJ34" s="83">
        <v>113.5</v>
      </c>
      <c r="AK34" s="84">
        <v>349.99999999999994</v>
      </c>
      <c r="AL34" s="84">
        <v>39724.999999999993</v>
      </c>
    </row>
    <row r="35" spans="1:38">
      <c r="A35" s="144"/>
      <c r="B35" s="144"/>
      <c r="C35" s="181"/>
      <c r="D35" s="144"/>
      <c r="E35" s="181"/>
      <c r="F35" s="178"/>
      <c r="G35" s="180"/>
      <c r="H35" s="209"/>
      <c r="I35" s="369"/>
      <c r="J35" s="184"/>
      <c r="K35" s="181"/>
      <c r="L35" s="210"/>
      <c r="M35" s="181"/>
      <c r="N35" s="179"/>
      <c r="O35" s="183"/>
      <c r="P35" s="181"/>
      <c r="Q35" s="178"/>
      <c r="R35" s="184"/>
      <c r="S35" s="210"/>
      <c r="T35" s="181"/>
      <c r="U35" s="181"/>
      <c r="V35" s="181"/>
      <c r="W35" s="180"/>
      <c r="X35" s="180"/>
      <c r="Y35" s="184"/>
      <c r="Z35" s="12"/>
      <c r="AA35" s="60"/>
      <c r="AB35" s="458"/>
      <c r="AF35"/>
      <c r="AG35" s="341" t="s">
        <v>91</v>
      </c>
      <c r="AH35" s="341" t="s">
        <v>396</v>
      </c>
      <c r="AI35" s="82">
        <v>0.21599999999999989</v>
      </c>
      <c r="AJ35" s="83">
        <v>20</v>
      </c>
      <c r="AK35" s="84">
        <v>142</v>
      </c>
      <c r="AL35" s="84">
        <v>2840</v>
      </c>
    </row>
    <row r="36" spans="1:38">
      <c r="A36" s="144"/>
      <c r="B36" s="144"/>
      <c r="C36" s="181"/>
      <c r="D36" s="144"/>
      <c r="E36" s="181"/>
      <c r="F36" s="178"/>
      <c r="G36" s="180"/>
      <c r="H36" s="209"/>
      <c r="I36" s="369"/>
      <c r="J36" s="184"/>
      <c r="K36" s="181"/>
      <c r="L36" s="210"/>
      <c r="M36" s="181"/>
      <c r="N36" s="179"/>
      <c r="O36" s="183"/>
      <c r="P36" s="181"/>
      <c r="Q36" s="178"/>
      <c r="R36" s="184"/>
      <c r="S36" s="210"/>
      <c r="T36" s="181"/>
      <c r="U36" s="181"/>
      <c r="V36" s="181"/>
      <c r="W36" s="180"/>
      <c r="X36" s="180"/>
      <c r="Y36" s="184"/>
      <c r="Z36" s="12"/>
      <c r="AA36" s="60"/>
      <c r="AB36" s="458"/>
      <c r="AF36" s="341" t="s">
        <v>228</v>
      </c>
      <c r="AG36" s="341"/>
      <c r="AH36" s="341"/>
      <c r="AI36" s="82">
        <v>9.5473936363636351</v>
      </c>
      <c r="AJ36" s="83">
        <v>633.06060606060601</v>
      </c>
      <c r="AK36" s="84">
        <v>3747.1056988067576</v>
      </c>
      <c r="AL36" s="84">
        <v>214418.23232323231</v>
      </c>
    </row>
    <row r="37" spans="1:38">
      <c r="A37" s="144"/>
      <c r="B37" s="144"/>
      <c r="C37" s="181"/>
      <c r="D37" s="144"/>
      <c r="E37" s="181"/>
      <c r="F37" s="178"/>
      <c r="G37" s="180"/>
      <c r="H37" s="209"/>
      <c r="I37" s="369"/>
      <c r="J37" s="184"/>
      <c r="K37" s="181"/>
      <c r="L37" s="210"/>
      <c r="M37" s="181"/>
      <c r="N37" s="179"/>
      <c r="O37" s="183"/>
      <c r="P37" s="181"/>
      <c r="Q37" s="178"/>
      <c r="R37" s="184"/>
      <c r="S37" s="210"/>
      <c r="T37" s="181"/>
      <c r="U37" s="181"/>
      <c r="V37" s="181"/>
      <c r="W37" s="180"/>
      <c r="X37" s="180"/>
      <c r="Y37" s="184"/>
      <c r="Z37" s="12"/>
      <c r="AA37" s="60"/>
      <c r="AB37" s="458"/>
      <c r="AF37" s="341" t="s">
        <v>29</v>
      </c>
      <c r="AG37" s="341" t="s">
        <v>67</v>
      </c>
      <c r="AH37" s="341" t="s">
        <v>412</v>
      </c>
      <c r="AI37" s="82">
        <v>2.0538297872340432</v>
      </c>
      <c r="AJ37" s="83">
        <v>98.500000000000014</v>
      </c>
      <c r="AK37" s="84">
        <v>305.02978723404254</v>
      </c>
      <c r="AL37" s="84">
        <v>30045.434042553195</v>
      </c>
    </row>
    <row r="38" spans="1:38">
      <c r="A38" s="144"/>
      <c r="B38" s="144"/>
      <c r="C38" s="181"/>
      <c r="D38" s="144"/>
      <c r="E38" s="181"/>
      <c r="F38" s="178"/>
      <c r="G38" s="180"/>
      <c r="H38" s="209"/>
      <c r="I38" s="369"/>
      <c r="J38" s="184"/>
      <c r="K38" s="181"/>
      <c r="L38" s="210"/>
      <c r="M38" s="181"/>
      <c r="N38" s="179"/>
      <c r="O38" s="183"/>
      <c r="P38" s="181"/>
      <c r="Q38" s="178"/>
      <c r="R38" s="184"/>
      <c r="S38" s="210"/>
      <c r="T38" s="181"/>
      <c r="U38" s="181"/>
      <c r="V38" s="181"/>
      <c r="W38" s="180"/>
      <c r="X38" s="180"/>
      <c r="Y38" s="184"/>
      <c r="Z38" s="12"/>
      <c r="AA38" s="60"/>
      <c r="AB38" s="458"/>
      <c r="AF38"/>
      <c r="AG38" s="341" t="s">
        <v>28</v>
      </c>
      <c r="AH38" s="341" t="s">
        <v>368</v>
      </c>
      <c r="AI38" s="82">
        <v>0</v>
      </c>
      <c r="AJ38" s="83">
        <v>0</v>
      </c>
      <c r="AK38" s="84">
        <v>300.44953846153851</v>
      </c>
      <c r="AL38" s="84">
        <v>0</v>
      </c>
    </row>
    <row r="39" spans="1:38">
      <c r="A39" s="57"/>
      <c r="B39" s="144"/>
      <c r="C39" s="181"/>
      <c r="D39" s="144"/>
      <c r="E39" s="181"/>
      <c r="F39" s="178"/>
      <c r="G39" s="180"/>
      <c r="H39" s="209"/>
      <c r="I39" s="369"/>
      <c r="J39" s="184"/>
      <c r="K39" s="181"/>
      <c r="L39" s="210"/>
      <c r="M39" s="181"/>
      <c r="N39" s="179"/>
      <c r="O39" s="183"/>
      <c r="P39" s="181"/>
      <c r="Q39" s="178"/>
      <c r="R39" s="184"/>
      <c r="S39" s="210"/>
      <c r="T39" s="181"/>
      <c r="U39" s="181"/>
      <c r="V39" s="181"/>
      <c r="W39" s="180"/>
      <c r="X39" s="180"/>
      <c r="Y39" s="184"/>
      <c r="Z39" s="12"/>
      <c r="AA39" s="60"/>
      <c r="AB39" s="458"/>
      <c r="AF39"/>
      <c r="AG39" s="341" t="s">
        <v>35</v>
      </c>
      <c r="AH39" s="341" t="s">
        <v>375</v>
      </c>
      <c r="AI39" s="82">
        <v>0</v>
      </c>
      <c r="AJ39" s="83">
        <v>0</v>
      </c>
      <c r="AK39" s="84">
        <v>345.52173913043475</v>
      </c>
      <c r="AL39" s="84">
        <v>0</v>
      </c>
    </row>
    <row r="40" spans="1:38">
      <c r="Z40" s="253"/>
      <c r="AA40" s="253"/>
      <c r="AB40" s="253"/>
      <c r="AF40"/>
      <c r="AG40" s="341" t="s">
        <v>38</v>
      </c>
      <c r="AH40" s="341" t="s">
        <v>440</v>
      </c>
      <c r="AI40" s="82">
        <v>0.73124999999999962</v>
      </c>
      <c r="AJ40" s="83">
        <v>32.5</v>
      </c>
      <c r="AK40" s="84">
        <v>255.92307692307691</v>
      </c>
      <c r="AL40" s="84">
        <v>8317.5</v>
      </c>
    </row>
    <row r="41" spans="1:38">
      <c r="Z41" s="253"/>
      <c r="AA41" s="253"/>
      <c r="AB41" s="253"/>
      <c r="AF41"/>
      <c r="AG41" s="341" t="s">
        <v>89</v>
      </c>
      <c r="AH41" s="341" t="s">
        <v>453</v>
      </c>
      <c r="AI41" s="82">
        <v>1.7875000000000003</v>
      </c>
      <c r="AJ41" s="83">
        <v>71.500000000000014</v>
      </c>
      <c r="AK41" s="84">
        <v>202</v>
      </c>
      <c r="AL41" s="84">
        <v>14443.000000000004</v>
      </c>
    </row>
    <row r="42" spans="1:38">
      <c r="AF42"/>
      <c r="AG42" s="341" t="s">
        <v>102</v>
      </c>
      <c r="AH42" s="341" t="s">
        <v>405</v>
      </c>
      <c r="AI42" s="82">
        <v>0</v>
      </c>
      <c r="AJ42" s="83">
        <v>0</v>
      </c>
      <c r="AK42" s="84">
        <v>192</v>
      </c>
      <c r="AL42" s="84">
        <v>0</v>
      </c>
    </row>
    <row r="43" spans="1:38">
      <c r="AF43"/>
      <c r="AG43" s="341" t="s">
        <v>45</v>
      </c>
      <c r="AH43" s="341" t="s">
        <v>408</v>
      </c>
      <c r="AI43" s="82">
        <v>0</v>
      </c>
      <c r="AJ43" s="83">
        <v>0</v>
      </c>
      <c r="AK43" s="84">
        <v>277.68181818181819</v>
      </c>
      <c r="AL43" s="84">
        <v>0</v>
      </c>
    </row>
    <row r="44" spans="1:38">
      <c r="AF44"/>
      <c r="AG44" s="341" t="s">
        <v>50</v>
      </c>
      <c r="AH44" s="341" t="s">
        <v>395</v>
      </c>
      <c r="AI44" s="82">
        <v>1.0687499999999992</v>
      </c>
      <c r="AJ44" s="83">
        <v>47.5</v>
      </c>
      <c r="AK44" s="84">
        <v>218.36842105263156</v>
      </c>
      <c r="AL44" s="84">
        <v>10372.5</v>
      </c>
    </row>
    <row r="45" spans="1:38">
      <c r="AF45"/>
      <c r="AG45" s="341" t="s">
        <v>31</v>
      </c>
      <c r="AH45" s="341" t="s">
        <v>380</v>
      </c>
      <c r="AI45" s="82">
        <v>2.0750000000000002</v>
      </c>
      <c r="AJ45" s="83">
        <v>41.5</v>
      </c>
      <c r="AK45" s="84">
        <v>551.25301204819277</v>
      </c>
      <c r="AL45" s="84">
        <v>22877</v>
      </c>
    </row>
    <row r="46" spans="1:38">
      <c r="AF46"/>
      <c r="AG46" s="341" t="s">
        <v>47</v>
      </c>
      <c r="AH46" s="341" t="s">
        <v>427</v>
      </c>
      <c r="AI46" s="82">
        <v>0</v>
      </c>
      <c r="AJ46" s="83">
        <v>0</v>
      </c>
      <c r="AK46" s="84">
        <v>301.13981762917933</v>
      </c>
      <c r="AL46" s="84">
        <v>0</v>
      </c>
    </row>
    <row r="47" spans="1:38">
      <c r="AF47"/>
      <c r="AG47" s="341" t="s">
        <v>553</v>
      </c>
      <c r="AH47" s="341" t="s">
        <v>554</v>
      </c>
      <c r="AI47" s="82">
        <v>2.0819848484848484</v>
      </c>
      <c r="AJ47" s="83">
        <v>35.287878787878789</v>
      </c>
      <c r="AK47" s="84">
        <v>158</v>
      </c>
      <c r="AL47" s="84">
        <v>5575.484848484849</v>
      </c>
    </row>
    <row r="48" spans="1:38">
      <c r="AF48"/>
      <c r="AG48" s="341" t="s">
        <v>154</v>
      </c>
      <c r="AH48" s="341" t="s">
        <v>465</v>
      </c>
      <c r="AI48" s="82">
        <v>2.0606060606060606</v>
      </c>
      <c r="AJ48" s="83">
        <v>41.212121212121204</v>
      </c>
      <c r="AK48" s="84">
        <v>230.00000000000006</v>
      </c>
      <c r="AL48" s="84">
        <v>9478.7878787878799</v>
      </c>
    </row>
    <row r="49" spans="32:38">
      <c r="AF49"/>
      <c r="AG49" s="341" t="s">
        <v>191</v>
      </c>
      <c r="AH49" s="341" t="s">
        <v>463</v>
      </c>
      <c r="AI49" s="82">
        <v>0.22500000000000001</v>
      </c>
      <c r="AJ49" s="83">
        <v>9</v>
      </c>
      <c r="AK49" s="84">
        <v>210</v>
      </c>
      <c r="AL49" s="84">
        <v>1890</v>
      </c>
    </row>
    <row r="50" spans="32:38">
      <c r="AF50" s="341" t="s">
        <v>225</v>
      </c>
      <c r="AG50" s="341"/>
      <c r="AH50" s="341"/>
      <c r="AI50" s="82">
        <v>12.083920696324951</v>
      </c>
      <c r="AJ50" s="83">
        <v>377</v>
      </c>
      <c r="AK50" s="84">
        <v>3547.3672106609147</v>
      </c>
      <c r="AL50" s="84">
        <v>102999.70676982592</v>
      </c>
    </row>
    <row r="51" spans="32:38">
      <c r="AF51" s="341" t="s">
        <v>81</v>
      </c>
      <c r="AG51" s="341" t="s">
        <v>80</v>
      </c>
      <c r="AH51" s="341" t="s">
        <v>384</v>
      </c>
      <c r="AI51" s="82">
        <v>0.18000000000000008</v>
      </c>
      <c r="AJ51" s="83">
        <v>12</v>
      </c>
      <c r="AK51" s="84">
        <v>240</v>
      </c>
      <c r="AL51" s="84">
        <v>2880</v>
      </c>
    </row>
    <row r="52" spans="32:38">
      <c r="AF52" s="341" t="s">
        <v>223</v>
      </c>
      <c r="AG52" s="341"/>
      <c r="AH52" s="341"/>
      <c r="AI52" s="82">
        <v>0.18000000000000008</v>
      </c>
      <c r="AJ52" s="83">
        <v>12</v>
      </c>
      <c r="AK52" s="84">
        <v>240</v>
      </c>
      <c r="AL52" s="84">
        <v>2880</v>
      </c>
    </row>
    <row r="53" spans="32:38">
      <c r="AF53" s="341" t="s">
        <v>221</v>
      </c>
      <c r="AG53"/>
      <c r="AH53"/>
      <c r="AI53" s="82">
        <v>21.811314332688589</v>
      </c>
      <c r="AJ53" s="83">
        <v>1022.060606060606</v>
      </c>
      <c r="AK53" s="84">
        <v>7534.4729094676723</v>
      </c>
      <c r="AL53" s="84">
        <v>320297.93909305829</v>
      </c>
    </row>
    <row r="54" spans="32:38">
      <c r="AF54"/>
      <c r="AG54"/>
      <c r="AH54"/>
      <c r="AI54"/>
      <c r="AJ54"/>
      <c r="AK54"/>
      <c r="AL54"/>
    </row>
    <row r="55" spans="32:38">
      <c r="AF55"/>
      <c r="AG55"/>
      <c r="AH55"/>
      <c r="AI55"/>
      <c r="AJ55"/>
      <c r="AK55"/>
      <c r="AL55"/>
    </row>
    <row r="56" spans="32:38">
      <c r="AF56"/>
      <c r="AG56"/>
      <c r="AH56"/>
      <c r="AI56"/>
      <c r="AJ56"/>
      <c r="AK56"/>
      <c r="AL56"/>
    </row>
    <row r="57" spans="32:38">
      <c r="AF57"/>
      <c r="AG57"/>
      <c r="AH57"/>
      <c r="AI57"/>
      <c r="AJ57"/>
      <c r="AK57"/>
      <c r="AL57"/>
    </row>
    <row r="58" spans="32:38">
      <c r="AF58"/>
      <c r="AG58"/>
      <c r="AH58"/>
      <c r="AI58"/>
      <c r="AJ58"/>
      <c r="AK58"/>
      <c r="AL58"/>
    </row>
    <row r="59" spans="32:38">
      <c r="AF59"/>
      <c r="AG59"/>
      <c r="AH59"/>
      <c r="AI59"/>
      <c r="AJ59"/>
      <c r="AK59"/>
      <c r="AL59"/>
    </row>
    <row r="60" spans="32:38">
      <c r="AF60"/>
      <c r="AG60"/>
      <c r="AH60"/>
      <c r="AI60"/>
      <c r="AJ60"/>
      <c r="AK60"/>
      <c r="AL60"/>
    </row>
    <row r="61" spans="32:38">
      <c r="AF61"/>
      <c r="AG61"/>
      <c r="AH61"/>
      <c r="AI61"/>
      <c r="AJ61"/>
      <c r="AK61"/>
      <c r="AL61"/>
    </row>
    <row r="62" spans="32:38">
      <c r="AF62"/>
      <c r="AG62"/>
      <c r="AH62"/>
      <c r="AI62"/>
      <c r="AJ62"/>
      <c r="AK62"/>
      <c r="AL62"/>
    </row>
    <row r="63" spans="32:38">
      <c r="AF63"/>
      <c r="AG63"/>
      <c r="AH63"/>
      <c r="AI63"/>
      <c r="AJ63"/>
      <c r="AK63"/>
      <c r="AL63"/>
    </row>
  </sheetData>
  <mergeCells count="23">
    <mergeCell ref="AG18:AH18"/>
    <mergeCell ref="AJ18:AM18"/>
    <mergeCell ref="AG19:AH19"/>
    <mergeCell ref="AJ19:AM19"/>
    <mergeCell ref="AG14:AH14"/>
    <mergeCell ref="AK14:AM14"/>
    <mergeCell ref="AG15:AH15"/>
    <mergeCell ref="AK15:AM15"/>
    <mergeCell ref="AG16:AH16"/>
    <mergeCell ref="AK16:AM16"/>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s>
  <conditionalFormatting sqref="AA5:AA39">
    <cfRule type="containsText" dxfId="323" priority="1" operator="containsText" text="LOW MAY- ORDER">
      <formula>NOT(ISERROR(SEARCH("LOW MAY- ORDER",AA5)))</formula>
    </cfRule>
    <cfRule type="containsText" dxfId="322" priority="2" operator="containsText" text="HIGH">
      <formula>NOT(ISERROR(SEARCH("HIGH",AA5)))</formula>
    </cfRule>
    <cfRule type="containsText" dxfId="321" priority="3" operator="containsText" text="HIGH">
      <formula>NOT(ISERROR(SEARCH("HIGH",AA5)))</formula>
    </cfRule>
    <cfRule type="containsText" dxfId="320" priority="4" operator="containsText" text="VERY LOW-ORDER URGENTLY">
      <formula>NOT(ISERROR(SEARCH("VERY LOW-ORDER URGENTLY",AA5)))</formula>
    </cfRule>
  </conditionalFormatting>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8099A-DF4B-4EB7-A619-A65F4A189DAB}">
  <sheetPr codeName="Sheet41"/>
  <dimension ref="A1:AM72"/>
  <sheetViews>
    <sheetView showGridLines="0" zoomScale="79" workbookViewId="0">
      <selection activeCell="O15" sqref="O15"/>
    </sheetView>
  </sheetViews>
  <sheetFormatPr defaultColWidth="8.90625" defaultRowHeight="14.5"/>
  <cols>
    <col min="1" max="1" width="22.453125" style="14" customWidth="1"/>
    <col min="2" max="2" width="7.08984375" style="14" customWidth="1"/>
    <col min="3" max="3" width="29.90625" style="14" customWidth="1"/>
    <col min="4" max="4" width="8.90625" style="14"/>
    <col min="5" max="5" width="13.08984375" style="14" customWidth="1"/>
    <col min="6" max="7" width="9" style="14" bestFit="1" customWidth="1"/>
    <col min="8" max="8" width="12.36328125" style="14" bestFit="1" customWidth="1"/>
    <col min="9" max="9" width="9.6328125" style="14" bestFit="1" customWidth="1"/>
    <col min="10" max="10" width="13.1796875" style="14" customWidth="1"/>
    <col min="11" max="11" width="12.36328125" style="14" bestFit="1" customWidth="1"/>
    <col min="12" max="12" width="9" style="14" bestFit="1" customWidth="1"/>
    <col min="13" max="13" width="10.36328125" style="14" customWidth="1"/>
    <col min="14" max="15" width="9" style="14" bestFit="1" customWidth="1"/>
    <col min="16" max="16" width="8.90625" style="14"/>
    <col min="17" max="17" width="9.6328125" style="14" bestFit="1" customWidth="1"/>
    <col min="18" max="18" width="9" style="14" bestFit="1" customWidth="1"/>
    <col min="19" max="19" width="11.1796875" style="14" bestFit="1" customWidth="1"/>
    <col min="20" max="25" width="9" style="14" bestFit="1" customWidth="1"/>
    <col min="26" max="26" width="17.6328125" style="14" customWidth="1"/>
    <col min="27" max="27" width="38.36328125" style="14" customWidth="1"/>
    <col min="28" max="28" width="11.1796875" style="14" bestFit="1" customWidth="1"/>
    <col min="29" max="31" width="8.90625" style="14"/>
    <col min="32" max="32" width="15.6328125" style="14" bestFit="1" customWidth="1"/>
    <col min="33" max="33" width="25.36328125" style="14" customWidth="1"/>
    <col min="34" max="34" width="36.7265625" style="14" bestFit="1" customWidth="1"/>
    <col min="35" max="35" width="8.36328125" style="14" bestFit="1" customWidth="1"/>
    <col min="36" max="36" width="13.6328125" style="14" customWidth="1"/>
    <col min="37" max="37" width="9.81640625" style="14" bestFit="1" customWidth="1"/>
    <col min="38" max="38" width="11.453125" style="14" bestFit="1" customWidth="1"/>
    <col min="39" max="39" width="8.90625" style="14" hidden="1" customWidth="1"/>
    <col min="40" max="16384" width="8.90625" style="14"/>
  </cols>
  <sheetData>
    <row r="1" spans="1:39">
      <c r="F1" s="214">
        <f>SUM(F5:F50)</f>
        <v>97.171993333333532</v>
      </c>
      <c r="G1" s="214">
        <f t="shared" ref="G1:Y1" si="0">SUM(G5:G50)</f>
        <v>16550.000000000004</v>
      </c>
      <c r="H1" s="214">
        <f t="shared" si="0"/>
        <v>1408891.6266666683</v>
      </c>
      <c r="I1" s="214">
        <f t="shared" si="0"/>
        <v>22229</v>
      </c>
      <c r="J1" s="214">
        <f t="shared" si="0"/>
        <v>148.85791999999998</v>
      </c>
      <c r="K1" s="214">
        <f t="shared" si="0"/>
        <v>2419512.3722990821</v>
      </c>
      <c r="L1" s="214">
        <f t="shared" si="0"/>
        <v>4090.5676166408316</v>
      </c>
      <c r="M1" s="214">
        <f t="shared" si="0"/>
        <v>1368</v>
      </c>
      <c r="N1" s="214">
        <f t="shared" si="0"/>
        <v>0.99999999999999967</v>
      </c>
      <c r="O1" s="214">
        <f t="shared" si="0"/>
        <v>40.98600316867708</v>
      </c>
      <c r="P1" s="214">
        <f t="shared" si="0"/>
        <v>0</v>
      </c>
      <c r="Q1" s="214">
        <f t="shared" si="0"/>
        <v>752.27272727272748</v>
      </c>
      <c r="R1" s="214">
        <f t="shared" si="0"/>
        <v>4.4169087878787971</v>
      </c>
      <c r="S1" s="214">
        <f t="shared" si="0"/>
        <v>64040.528484848553</v>
      </c>
      <c r="T1" s="214">
        <f t="shared" si="0"/>
        <v>1222</v>
      </c>
      <c r="U1" s="214">
        <f t="shared" si="0"/>
        <v>138</v>
      </c>
      <c r="V1" s="214">
        <f t="shared" si="0"/>
        <v>1360</v>
      </c>
      <c r="W1" s="214">
        <f t="shared" si="0"/>
        <v>13013.000000000002</v>
      </c>
      <c r="X1" s="214">
        <f t="shared" si="0"/>
        <v>6769.272727272727</v>
      </c>
      <c r="Y1" s="214">
        <f t="shared" si="0"/>
        <v>38.920875165081561</v>
      </c>
    </row>
    <row r="3" spans="1:39" ht="15" thickBot="1"/>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289</v>
      </c>
      <c r="AF4" s="558" t="s">
        <v>265</v>
      </c>
      <c r="AG4" s="558"/>
      <c r="AH4" s="558"/>
      <c r="AI4" s="65"/>
      <c r="AJ4" s="561" t="s">
        <v>264</v>
      </c>
      <c r="AK4" s="561"/>
      <c r="AL4" s="561"/>
      <c r="AM4" s="65"/>
    </row>
    <row r="5" spans="1:39" ht="32.5" thickBot="1">
      <c r="A5" s="144" t="s">
        <v>126</v>
      </c>
      <c r="B5" s="144" t="s">
        <v>25</v>
      </c>
      <c r="C5" s="181" t="s">
        <v>383</v>
      </c>
      <c r="D5" s="144" t="s">
        <v>26</v>
      </c>
      <c r="E5" s="181" t="s">
        <v>27</v>
      </c>
      <c r="F5" s="184">
        <v>26.936333333333685</v>
      </c>
      <c r="G5" s="180">
        <v>5601.666666666667</v>
      </c>
      <c r="H5" s="212">
        <v>409083.81333333551</v>
      </c>
      <c r="I5" s="180">
        <v>3800</v>
      </c>
      <c r="J5" s="212">
        <v>18.239999999999998</v>
      </c>
      <c r="K5" s="212">
        <f t="shared" ref="K5:K50" si="1">L5*I5</f>
        <v>277509.99535852572</v>
      </c>
      <c r="L5" s="181">
        <f t="shared" ref="L5:L50" si="2">H5/G5</f>
        <v>73.028946146980445</v>
      </c>
      <c r="M5" s="181">
        <v>24</v>
      </c>
      <c r="N5" s="179">
        <f t="shared" ref="N5:N50" si="3">F5/$F$1</f>
        <v>0.27720264254467591</v>
      </c>
      <c r="O5" s="183">
        <f>SUM($N$5:N5)</f>
        <v>0.27720264254467591</v>
      </c>
      <c r="P5" s="181" t="str">
        <f>IF(O5&lt;=50%,"A",IF(O5&lt;=80%,"B",IF(O5&lt;=100%,"C","")))</f>
        <v>A</v>
      </c>
      <c r="Q5" s="213">
        <f t="shared" ref="Q5:Q50" si="4">G5/22</f>
        <v>254.62121212121212</v>
      </c>
      <c r="R5" s="212">
        <f t="shared" ref="R5:R50" si="5">F5/22</f>
        <v>1.2243787878788039</v>
      </c>
      <c r="S5" s="192">
        <f t="shared" ref="S5:S50" si="6">H5/22</f>
        <v>18594.718787878886</v>
      </c>
      <c r="T5" s="181">
        <f>IF(P5="A",7,IF(P5="B",14,IF(P5="C",30,"")))</f>
        <v>7</v>
      </c>
      <c r="U5" s="181">
        <v>3</v>
      </c>
      <c r="V5" s="181">
        <f>T5+U5</f>
        <v>10</v>
      </c>
      <c r="W5" s="180">
        <f>Q5*V5</f>
        <v>2546.212121212121</v>
      </c>
      <c r="X5" s="180">
        <f t="shared" ref="X5:X50" si="7">IF(W5-I5&lt;=0,0,W5-I5)</f>
        <v>0</v>
      </c>
      <c r="Y5" s="184">
        <f t="shared" ref="Y5:Y50" si="8">X5/(G5/F5)</f>
        <v>0</v>
      </c>
      <c r="Z5" s="179">
        <f t="shared" ref="Z5:Z50" si="9">I5/W5</f>
        <v>1.492412972329664</v>
      </c>
      <c r="AA5" s="87" t="str">
        <f>IF(AND(Z5&gt;=100%,Z5&lt;200%),"HIGH-DON’T ORDER",IF(Z5&gt;=200%,"VERY HIGH-DON’T ORDER",IF(AND(Z5&gt;=80%,Z5&lt;=100),"LOW MAY- ORDER","VERY LOW-ORDER URGENTLY")))</f>
        <v>HIGH-DON’T ORDER</v>
      </c>
      <c r="AB5" s="212">
        <f>X5*L5</f>
        <v>0</v>
      </c>
      <c r="AF5" s="558"/>
      <c r="AG5" s="558"/>
      <c r="AH5" s="558"/>
      <c r="AI5" s="65"/>
      <c r="AJ5" s="561"/>
      <c r="AK5" s="561"/>
      <c r="AL5" s="561"/>
      <c r="AM5" s="65"/>
    </row>
    <row r="6" spans="1:39" ht="15" thickBot="1">
      <c r="A6" s="144" t="s">
        <v>126</v>
      </c>
      <c r="B6" s="144" t="s">
        <v>103</v>
      </c>
      <c r="C6" s="181" t="s">
        <v>381</v>
      </c>
      <c r="D6" s="144" t="s">
        <v>26</v>
      </c>
      <c r="E6" s="181" t="s">
        <v>27</v>
      </c>
      <c r="F6" s="184">
        <v>14.248099999999877</v>
      </c>
      <c r="G6" s="180">
        <v>1974.3333333333335</v>
      </c>
      <c r="H6" s="212">
        <v>234307.08333333308</v>
      </c>
      <c r="I6" s="369">
        <v>12116</v>
      </c>
      <c r="J6" s="212">
        <v>87.235199999999992</v>
      </c>
      <c r="K6" s="212">
        <f t="shared" si="1"/>
        <v>1437885.1705216933</v>
      </c>
      <c r="L6" s="181">
        <f t="shared" si="2"/>
        <v>118.67655748775944</v>
      </c>
      <c r="M6" s="181">
        <v>48</v>
      </c>
      <c r="N6" s="179">
        <f t="shared" si="3"/>
        <v>0.14662763941791301</v>
      </c>
      <c r="O6" s="183">
        <f>SUM($N$5:N6)</f>
        <v>0.42383028196258893</v>
      </c>
      <c r="P6" s="181" t="str">
        <f t="shared" ref="P6:P50" si="10">IF(O6&lt;=50%,"A",IF(O6&lt;=80%,"B",IF(O6&lt;=100%,"C","")))</f>
        <v>A</v>
      </c>
      <c r="Q6" s="213">
        <f t="shared" si="4"/>
        <v>89.742424242424249</v>
      </c>
      <c r="R6" s="212">
        <f t="shared" si="5"/>
        <v>0.64764090909090344</v>
      </c>
      <c r="S6" s="192">
        <f t="shared" si="6"/>
        <v>10650.321969696959</v>
      </c>
      <c r="T6" s="181">
        <f t="shared" ref="T6:T50" si="11">IF(P6="A",7,IF(P6="B",14,IF(P6="C",30,"")))</f>
        <v>7</v>
      </c>
      <c r="U6" s="181">
        <v>3</v>
      </c>
      <c r="V6" s="181">
        <f t="shared" ref="V6:V50" si="12">T6+U6</f>
        <v>10</v>
      </c>
      <c r="W6" s="180">
        <f t="shared" ref="W6:W50" si="13">Q6*V6</f>
        <v>897.42424242424249</v>
      </c>
      <c r="X6" s="180">
        <f t="shared" si="7"/>
        <v>0</v>
      </c>
      <c r="Y6" s="184">
        <f t="shared" si="8"/>
        <v>0</v>
      </c>
      <c r="Z6" s="179">
        <f t="shared" si="9"/>
        <v>13.500861050143508</v>
      </c>
      <c r="AA6" s="87" t="str">
        <f t="shared" ref="AA6:AA50" si="14">IF(AND(Z6&gt;=100%,Z6&lt;200%),"HIGH-DON’T ORDER",IF(Z6&gt;=200%,"VERY HIGH-DON’T ORDER",IF(AND(Z6&gt;=80%,Z6&lt;=100),"LOW MAY- ORDER","VERY LOW-ORDER URGENTLY")))</f>
        <v>VERY HIGH-DON’T ORDER</v>
      </c>
      <c r="AB6" s="212">
        <f t="shared" ref="AB6:AB50" si="15">X6*L6</f>
        <v>0</v>
      </c>
      <c r="AF6" s="63" t="s">
        <v>249</v>
      </c>
      <c r="AG6" s="553"/>
      <c r="AH6" s="553"/>
      <c r="AJ6" s="25" t="s">
        <v>248</v>
      </c>
      <c r="AK6" s="543">
        <f ca="1">NOW()</f>
        <v>44990.66000729167</v>
      </c>
      <c r="AL6" s="544"/>
    </row>
    <row r="7" spans="1:39" ht="15" thickBot="1">
      <c r="A7" s="144" t="s">
        <v>126</v>
      </c>
      <c r="B7" s="144" t="s">
        <v>40</v>
      </c>
      <c r="C7" s="181" t="s">
        <v>433</v>
      </c>
      <c r="D7" s="144" t="s">
        <v>26</v>
      </c>
      <c r="E7" s="181" t="s">
        <v>27</v>
      </c>
      <c r="F7" s="184">
        <v>12.617279999999978</v>
      </c>
      <c r="G7" s="180">
        <v>2013.6666666666667</v>
      </c>
      <c r="H7" s="212">
        <v>189311.24666666653</v>
      </c>
      <c r="I7" s="369">
        <v>3765</v>
      </c>
      <c r="J7" s="212">
        <v>23.493600000000001</v>
      </c>
      <c r="K7" s="212">
        <f t="shared" si="1"/>
        <v>353959.69725211029</v>
      </c>
      <c r="L7" s="181">
        <f t="shared" si="2"/>
        <v>94.013199801357317</v>
      </c>
      <c r="M7" s="181">
        <v>24</v>
      </c>
      <c r="N7" s="179">
        <f t="shared" si="3"/>
        <v>0.12984482017074966</v>
      </c>
      <c r="O7" s="183">
        <f>SUM($N$5:N7)</f>
        <v>0.55367510213333859</v>
      </c>
      <c r="P7" s="181" t="str">
        <f t="shared" si="10"/>
        <v>B</v>
      </c>
      <c r="Q7" s="213">
        <f t="shared" si="4"/>
        <v>91.530303030303031</v>
      </c>
      <c r="R7" s="212">
        <f t="shared" si="5"/>
        <v>0.57351272727272629</v>
      </c>
      <c r="S7" s="192">
        <f t="shared" si="6"/>
        <v>8605.05666666666</v>
      </c>
      <c r="T7" s="181">
        <f t="shared" si="11"/>
        <v>14</v>
      </c>
      <c r="U7" s="181">
        <v>3</v>
      </c>
      <c r="V7" s="181">
        <f t="shared" si="12"/>
        <v>17</v>
      </c>
      <c r="W7" s="180">
        <f t="shared" si="13"/>
        <v>1556.0151515151515</v>
      </c>
      <c r="X7" s="180">
        <f t="shared" si="7"/>
        <v>0</v>
      </c>
      <c r="Y7" s="184">
        <f t="shared" si="8"/>
        <v>0</v>
      </c>
      <c r="Z7" s="179">
        <f t="shared" si="9"/>
        <v>2.4196422485564328</v>
      </c>
      <c r="AA7" s="87" t="str">
        <f t="shared" si="14"/>
        <v>VERY HIGH-DON’T ORDER</v>
      </c>
      <c r="AB7" s="212">
        <f t="shared" si="15"/>
        <v>0</v>
      </c>
      <c r="AF7" s="63" t="s">
        <v>247</v>
      </c>
      <c r="AG7" s="553"/>
      <c r="AH7" s="553"/>
      <c r="AJ7" s="25" t="s">
        <v>246</v>
      </c>
      <c r="AK7" s="541"/>
      <c r="AL7" s="542"/>
    </row>
    <row r="8" spans="1:39" ht="15" thickBot="1">
      <c r="A8" s="144" t="s">
        <v>126</v>
      </c>
      <c r="B8" s="144" t="s">
        <v>87</v>
      </c>
      <c r="C8" s="181" t="s">
        <v>444</v>
      </c>
      <c r="D8" s="144" t="s">
        <v>26</v>
      </c>
      <c r="E8" s="181" t="s">
        <v>27</v>
      </c>
      <c r="F8" s="184">
        <v>6.7082400000000018</v>
      </c>
      <c r="G8" s="180">
        <v>1245</v>
      </c>
      <c r="H8" s="212">
        <v>100048.88666666675</v>
      </c>
      <c r="I8" s="369">
        <v>-999</v>
      </c>
      <c r="J8" s="212">
        <v>-5.2747200000000003</v>
      </c>
      <c r="K8" s="212">
        <f t="shared" si="1"/>
        <v>-80280.190987951879</v>
      </c>
      <c r="L8" s="181">
        <f t="shared" si="2"/>
        <v>80.360551539491368</v>
      </c>
      <c r="M8" s="181">
        <v>16</v>
      </c>
      <c r="N8" s="179">
        <f t="shared" si="3"/>
        <v>6.9034706090554496E-2</v>
      </c>
      <c r="O8" s="183">
        <f>SUM($N$5:N8)</f>
        <v>0.6227098082238931</v>
      </c>
      <c r="P8" s="181" t="str">
        <f t="shared" si="10"/>
        <v>B</v>
      </c>
      <c r="Q8" s="213">
        <f t="shared" si="4"/>
        <v>56.590909090909093</v>
      </c>
      <c r="R8" s="212">
        <f t="shared" si="5"/>
        <v>0.30492000000000008</v>
      </c>
      <c r="S8" s="192">
        <f t="shared" si="6"/>
        <v>4547.6766666666699</v>
      </c>
      <c r="T8" s="181">
        <f t="shared" si="11"/>
        <v>14</v>
      </c>
      <c r="U8" s="181">
        <v>3</v>
      </c>
      <c r="V8" s="181">
        <f t="shared" si="12"/>
        <v>17</v>
      </c>
      <c r="W8" s="180">
        <f t="shared" si="13"/>
        <v>962.04545454545462</v>
      </c>
      <c r="X8" s="180">
        <f t="shared" si="7"/>
        <v>1961.0454545454545</v>
      </c>
      <c r="Y8" s="184">
        <f t="shared" si="8"/>
        <v>10.566396433734942</v>
      </c>
      <c r="Z8" s="179">
        <f t="shared" si="9"/>
        <v>-1.0384124734231042</v>
      </c>
      <c r="AA8" s="87" t="str">
        <f t="shared" si="14"/>
        <v>VERY LOW-ORDER URGENTLY</v>
      </c>
      <c r="AB8" s="212">
        <f t="shared" si="15"/>
        <v>157590.69432128526</v>
      </c>
      <c r="AF8" s="63" t="s">
        <v>236</v>
      </c>
      <c r="AG8" s="553"/>
      <c r="AH8" s="553"/>
      <c r="AJ8" s="25" t="s">
        <v>245</v>
      </c>
      <c r="AK8" s="64" t="str">
        <f>IF(BD2&gt;=35,"Trailer",IF(BD2&gt;=20,"Cargo","Will recommend to wait"))</f>
        <v>Will recommend to wait</v>
      </c>
      <c r="AL8" s="64"/>
    </row>
    <row r="9" spans="1:39" ht="15" thickBot="1">
      <c r="A9" s="144" t="s">
        <v>126</v>
      </c>
      <c r="B9" s="144" t="s">
        <v>46</v>
      </c>
      <c r="C9" s="181" t="s">
        <v>398</v>
      </c>
      <c r="D9" s="144" t="s">
        <v>26</v>
      </c>
      <c r="E9" s="181" t="s">
        <v>27</v>
      </c>
      <c r="F9" s="184">
        <v>5.5903999999999918</v>
      </c>
      <c r="G9" s="180">
        <v>385.66666666666669</v>
      </c>
      <c r="H9" s="212">
        <v>82252.913333333257</v>
      </c>
      <c r="I9" s="369">
        <v>1054</v>
      </c>
      <c r="J9" s="212">
        <v>13.4976</v>
      </c>
      <c r="K9" s="212">
        <f t="shared" si="1"/>
        <v>224791.45372515102</v>
      </c>
      <c r="L9" s="181">
        <f t="shared" si="2"/>
        <v>213.27462402765752</v>
      </c>
      <c r="M9" s="181">
        <v>10</v>
      </c>
      <c r="N9" s="179">
        <f t="shared" si="3"/>
        <v>5.7530979948337453E-2</v>
      </c>
      <c r="O9" s="183">
        <f>SUM($N$5:N9)</f>
        <v>0.68024078817223055</v>
      </c>
      <c r="P9" s="181" t="str">
        <f t="shared" si="10"/>
        <v>B</v>
      </c>
      <c r="Q9" s="213">
        <f t="shared" si="4"/>
        <v>17.530303030303031</v>
      </c>
      <c r="R9" s="212">
        <f t="shared" si="5"/>
        <v>0.25410909090909056</v>
      </c>
      <c r="S9" s="192">
        <f t="shared" si="6"/>
        <v>3738.7687878787842</v>
      </c>
      <c r="T9" s="181">
        <f t="shared" si="11"/>
        <v>14</v>
      </c>
      <c r="U9" s="181">
        <v>3</v>
      </c>
      <c r="V9" s="181">
        <f t="shared" si="12"/>
        <v>17</v>
      </c>
      <c r="W9" s="180">
        <f t="shared" si="13"/>
        <v>298.0151515151515</v>
      </c>
      <c r="X9" s="180">
        <f t="shared" si="7"/>
        <v>0</v>
      </c>
      <c r="Y9" s="184">
        <f t="shared" si="8"/>
        <v>0</v>
      </c>
      <c r="Z9" s="179">
        <f t="shared" si="9"/>
        <v>3.536732929991357</v>
      </c>
      <c r="AA9" s="87" t="str">
        <f t="shared" si="14"/>
        <v>VERY HIGH-DON’T ORDER</v>
      </c>
      <c r="AB9" s="212">
        <f t="shared" si="15"/>
        <v>0</v>
      </c>
      <c r="AF9" s="63" t="s">
        <v>244</v>
      </c>
      <c r="AG9" s="553"/>
      <c r="AH9" s="553"/>
      <c r="AI9" s="17"/>
      <c r="AJ9" s="17"/>
      <c r="AK9" s="17"/>
      <c r="AL9" s="17"/>
      <c r="AM9" s="16"/>
    </row>
    <row r="10" spans="1:39" ht="15" thickBot="1">
      <c r="A10" s="144" t="s">
        <v>126</v>
      </c>
      <c r="B10" s="144" t="s">
        <v>517</v>
      </c>
      <c r="C10" s="181" t="s">
        <v>530</v>
      </c>
      <c r="D10" s="144" t="s">
        <v>26</v>
      </c>
      <c r="E10" s="181" t="s">
        <v>27</v>
      </c>
      <c r="F10" s="184">
        <v>3.4195199999999994</v>
      </c>
      <c r="G10" s="180">
        <v>590.33333333333326</v>
      </c>
      <c r="H10" s="212">
        <v>0</v>
      </c>
      <c r="I10" s="369">
        <v>106</v>
      </c>
      <c r="J10" s="212">
        <v>0.61055999999999999</v>
      </c>
      <c r="K10" s="212">
        <f t="shared" si="1"/>
        <v>0</v>
      </c>
      <c r="L10" s="181">
        <f t="shared" si="2"/>
        <v>0</v>
      </c>
      <c r="M10" s="181">
        <v>1</v>
      </c>
      <c r="N10" s="179">
        <f t="shared" si="3"/>
        <v>3.5190386475554364E-2</v>
      </c>
      <c r="O10" s="183">
        <f>SUM($N$5:N10)</f>
        <v>0.71543117464778494</v>
      </c>
      <c r="P10" s="181" t="str">
        <f t="shared" si="10"/>
        <v>B</v>
      </c>
      <c r="Q10" s="213">
        <f t="shared" si="4"/>
        <v>26.833333333333329</v>
      </c>
      <c r="R10" s="212">
        <f t="shared" si="5"/>
        <v>0.15543272727272725</v>
      </c>
      <c r="S10" s="192">
        <f t="shared" si="6"/>
        <v>0</v>
      </c>
      <c r="T10" s="181">
        <f t="shared" si="11"/>
        <v>14</v>
      </c>
      <c r="U10" s="181">
        <v>3</v>
      </c>
      <c r="V10" s="181">
        <f t="shared" si="12"/>
        <v>17</v>
      </c>
      <c r="W10" s="180">
        <f t="shared" si="13"/>
        <v>456.16666666666657</v>
      </c>
      <c r="X10" s="180">
        <f t="shared" si="7"/>
        <v>350.16666666666657</v>
      </c>
      <c r="Y10" s="184">
        <f t="shared" si="8"/>
        <v>2.028348819875776</v>
      </c>
      <c r="Z10" s="179">
        <f t="shared" si="9"/>
        <v>0.2323712093533066</v>
      </c>
      <c r="AA10" s="87" t="str">
        <f t="shared" si="14"/>
        <v>VERY LOW-ORDER URGENTLY</v>
      </c>
      <c r="AB10" s="212">
        <f t="shared" si="15"/>
        <v>0</v>
      </c>
      <c r="AF10" s="17"/>
      <c r="AG10" s="17"/>
      <c r="AH10" s="17"/>
      <c r="AI10" s="17"/>
      <c r="AJ10" s="17"/>
      <c r="AK10" s="17"/>
      <c r="AL10" s="17"/>
      <c r="AM10" s="16"/>
    </row>
    <row r="11" spans="1:39" ht="15" thickBot="1">
      <c r="A11" s="144" t="s">
        <v>126</v>
      </c>
      <c r="B11" s="144" t="s">
        <v>57</v>
      </c>
      <c r="C11" s="181" t="s">
        <v>438</v>
      </c>
      <c r="D11" s="144" t="s">
        <v>58</v>
      </c>
      <c r="E11" s="181" t="s">
        <v>27</v>
      </c>
      <c r="F11" s="184">
        <v>2.9146500000000093</v>
      </c>
      <c r="G11" s="180">
        <v>320.99999999999994</v>
      </c>
      <c r="H11" s="212">
        <v>42521</v>
      </c>
      <c r="I11" s="369">
        <v>0</v>
      </c>
      <c r="J11" s="212">
        <v>0</v>
      </c>
      <c r="K11" s="212">
        <f t="shared" si="1"/>
        <v>0</v>
      </c>
      <c r="L11" s="181">
        <f t="shared" si="2"/>
        <v>132.46417445482868</v>
      </c>
      <c r="M11" s="181">
        <v>1</v>
      </c>
      <c r="N11" s="179">
        <f t="shared" si="3"/>
        <v>2.9994753632373805E-2</v>
      </c>
      <c r="O11" s="183">
        <f>SUM($N$5:N11)</f>
        <v>0.74542592828015874</v>
      </c>
      <c r="P11" s="181" t="str">
        <f t="shared" si="10"/>
        <v>B</v>
      </c>
      <c r="Q11" s="213">
        <f t="shared" si="4"/>
        <v>14.590909090909088</v>
      </c>
      <c r="R11" s="212">
        <f t="shared" si="5"/>
        <v>0.13248409090909133</v>
      </c>
      <c r="S11" s="192">
        <f t="shared" si="6"/>
        <v>1932.7727272727273</v>
      </c>
      <c r="T11" s="181">
        <f t="shared" si="11"/>
        <v>14</v>
      </c>
      <c r="U11" s="181">
        <v>3</v>
      </c>
      <c r="V11" s="181">
        <f t="shared" si="12"/>
        <v>17</v>
      </c>
      <c r="W11" s="180">
        <f t="shared" si="13"/>
        <v>248.0454545454545</v>
      </c>
      <c r="X11" s="180">
        <f t="shared" si="7"/>
        <v>248.0454545454545</v>
      </c>
      <c r="Y11" s="184">
        <f t="shared" si="8"/>
        <v>2.2522295454545529</v>
      </c>
      <c r="Z11" s="179">
        <f t="shared" si="9"/>
        <v>0</v>
      </c>
      <c r="AA11" s="87" t="str">
        <f t="shared" si="14"/>
        <v>VERY LOW-ORDER URGENTLY</v>
      </c>
      <c r="AB11" s="212">
        <f t="shared" si="15"/>
        <v>32857.13636363636</v>
      </c>
      <c r="AF11" s="62" t="s">
        <v>243</v>
      </c>
      <c r="AG11" s="62"/>
      <c r="AH11" s="62"/>
      <c r="AI11" s="17"/>
      <c r="AJ11" s="555" t="s">
        <v>242</v>
      </c>
      <c r="AK11" s="555"/>
      <c r="AL11" s="555"/>
      <c r="AM11" s="555"/>
    </row>
    <row r="12" spans="1:39" ht="15" thickBot="1">
      <c r="A12" s="144" t="s">
        <v>126</v>
      </c>
      <c r="B12" s="144" t="s">
        <v>78</v>
      </c>
      <c r="C12" s="181" t="s">
        <v>449</v>
      </c>
      <c r="D12" s="144" t="s">
        <v>58</v>
      </c>
      <c r="E12" s="181" t="s">
        <v>27</v>
      </c>
      <c r="F12" s="184">
        <v>2.5720000000000018</v>
      </c>
      <c r="G12" s="180">
        <v>308.66666666666669</v>
      </c>
      <c r="H12" s="212">
        <v>33147.666666666664</v>
      </c>
      <c r="I12" s="369">
        <v>118</v>
      </c>
      <c r="J12" s="212">
        <v>0.94399999999999995</v>
      </c>
      <c r="K12" s="212">
        <f t="shared" si="1"/>
        <v>12672.002159827212</v>
      </c>
      <c r="L12" s="181">
        <f t="shared" si="2"/>
        <v>107.38984881209502</v>
      </c>
      <c r="M12" s="181">
        <v>4</v>
      </c>
      <c r="N12" s="179">
        <f t="shared" si="3"/>
        <v>2.6468531845149586E-2</v>
      </c>
      <c r="O12" s="183">
        <f>SUM($N$5:N12)</f>
        <v>0.77189446012530838</v>
      </c>
      <c r="P12" s="181" t="str">
        <f t="shared" si="10"/>
        <v>B</v>
      </c>
      <c r="Q12" s="213">
        <f t="shared" si="4"/>
        <v>14.030303030303031</v>
      </c>
      <c r="R12" s="212">
        <f t="shared" si="5"/>
        <v>0.11690909090909099</v>
      </c>
      <c r="S12" s="192">
        <f t="shared" si="6"/>
        <v>1506.712121212121</v>
      </c>
      <c r="T12" s="181">
        <f t="shared" si="11"/>
        <v>14</v>
      </c>
      <c r="U12" s="181">
        <v>3</v>
      </c>
      <c r="V12" s="181">
        <f t="shared" si="12"/>
        <v>17</v>
      </c>
      <c r="W12" s="180">
        <f t="shared" si="13"/>
        <v>238.51515151515153</v>
      </c>
      <c r="X12" s="180">
        <f t="shared" si="7"/>
        <v>120.51515151515153</v>
      </c>
      <c r="Y12" s="184">
        <f t="shared" si="8"/>
        <v>1.0042061653249568</v>
      </c>
      <c r="Z12" s="179">
        <f t="shared" si="9"/>
        <v>0.49472748062507937</v>
      </c>
      <c r="AA12" s="87" t="str">
        <f t="shared" si="14"/>
        <v>VERY LOW-ORDER URGENTLY</v>
      </c>
      <c r="AB12" s="212">
        <f t="shared" si="15"/>
        <v>12942.103900778848</v>
      </c>
      <c r="AF12" s="17" t="s">
        <v>239</v>
      </c>
      <c r="AG12" s="554" t="str">
        <f>A12</f>
        <v>KOFI GYIMAH ENT. LTD.</v>
      </c>
      <c r="AH12" s="554"/>
      <c r="AI12" s="17"/>
      <c r="AJ12" s="17" t="s">
        <v>241</v>
      </c>
      <c r="AK12" s="551"/>
      <c r="AL12" s="551"/>
      <c r="AM12" s="551"/>
    </row>
    <row r="13" spans="1:39" ht="15" thickBot="1">
      <c r="A13" s="144" t="s">
        <v>126</v>
      </c>
      <c r="B13" s="144" t="s">
        <v>60</v>
      </c>
      <c r="C13" s="181" t="s">
        <v>399</v>
      </c>
      <c r="D13" s="144" t="s">
        <v>58</v>
      </c>
      <c r="E13" s="181" t="s">
        <v>27</v>
      </c>
      <c r="F13" s="184">
        <v>2.4333333333333087</v>
      </c>
      <c r="G13" s="180">
        <v>486.66666666666669</v>
      </c>
      <c r="H13" s="212">
        <v>34869.666666666664</v>
      </c>
      <c r="I13" s="369">
        <v>410</v>
      </c>
      <c r="J13" s="212">
        <v>2.0499999999999998</v>
      </c>
      <c r="K13" s="212">
        <f t="shared" si="1"/>
        <v>29376.499999999996</v>
      </c>
      <c r="L13" s="181">
        <f t="shared" si="2"/>
        <v>71.649999999999991</v>
      </c>
      <c r="M13" s="181">
        <v>32</v>
      </c>
      <c r="N13" s="179">
        <f t="shared" si="3"/>
        <v>2.5041508873715642E-2</v>
      </c>
      <c r="O13" s="183">
        <f>SUM($N$5:N13)</f>
        <v>0.79693596899902397</v>
      </c>
      <c r="P13" s="181" t="str">
        <f t="shared" si="10"/>
        <v>B</v>
      </c>
      <c r="Q13" s="213">
        <f t="shared" si="4"/>
        <v>22.121212121212121</v>
      </c>
      <c r="R13" s="212">
        <f t="shared" si="5"/>
        <v>0.11060606060605949</v>
      </c>
      <c r="S13" s="192">
        <f t="shared" si="6"/>
        <v>1584.9848484848483</v>
      </c>
      <c r="T13" s="181">
        <f t="shared" si="11"/>
        <v>14</v>
      </c>
      <c r="U13" s="181">
        <v>3</v>
      </c>
      <c r="V13" s="181">
        <f t="shared" si="12"/>
        <v>17</v>
      </c>
      <c r="W13" s="180">
        <f t="shared" si="13"/>
        <v>376.06060606060606</v>
      </c>
      <c r="X13" s="180">
        <f t="shared" si="7"/>
        <v>0</v>
      </c>
      <c r="Y13" s="184">
        <f t="shared" si="8"/>
        <v>0</v>
      </c>
      <c r="Z13" s="179">
        <f t="shared" si="9"/>
        <v>1.0902497985495567</v>
      </c>
      <c r="AA13" s="87" t="str">
        <f t="shared" si="14"/>
        <v>HIGH-DON’T ORDER</v>
      </c>
      <c r="AB13" s="212">
        <f t="shared" si="15"/>
        <v>0</v>
      </c>
      <c r="AF13" s="17" t="s">
        <v>240</v>
      </c>
      <c r="AG13" s="556" t="s">
        <v>286</v>
      </c>
      <c r="AH13" s="556"/>
      <c r="AI13" s="17"/>
      <c r="AJ13" s="17" t="s">
        <v>239</v>
      </c>
      <c r="AK13" s="551"/>
      <c r="AL13" s="551"/>
      <c r="AM13" s="551"/>
    </row>
    <row r="14" spans="1:39" ht="15" thickBot="1">
      <c r="A14" s="56" t="s">
        <v>126</v>
      </c>
      <c r="B14" s="144" t="s">
        <v>64</v>
      </c>
      <c r="C14" s="181" t="s">
        <v>434</v>
      </c>
      <c r="D14" s="144" t="s">
        <v>58</v>
      </c>
      <c r="E14" s="181" t="s">
        <v>27</v>
      </c>
      <c r="F14" s="184">
        <v>2.2025533333333347</v>
      </c>
      <c r="G14" s="180">
        <v>280.33333333333331</v>
      </c>
      <c r="H14" s="212">
        <v>28230.299999999992</v>
      </c>
      <c r="I14" s="369">
        <v>0</v>
      </c>
      <c r="J14" s="212">
        <v>0</v>
      </c>
      <c r="K14" s="212">
        <f t="shared" si="1"/>
        <v>0</v>
      </c>
      <c r="L14" s="181">
        <f t="shared" si="2"/>
        <v>100.70261593341259</v>
      </c>
      <c r="M14" s="181">
        <v>100</v>
      </c>
      <c r="N14" s="179">
        <f t="shared" si="3"/>
        <v>2.2666544729383242E-2</v>
      </c>
      <c r="O14" s="183">
        <f>SUM($N$5:N14)</f>
        <v>0.8196025137284072</v>
      </c>
      <c r="P14" s="181" t="str">
        <f t="shared" si="10"/>
        <v>C</v>
      </c>
      <c r="Q14" s="213">
        <f t="shared" si="4"/>
        <v>12.742424242424242</v>
      </c>
      <c r="R14" s="212">
        <f t="shared" si="5"/>
        <v>0.10011606060606067</v>
      </c>
      <c r="S14" s="192">
        <f t="shared" si="6"/>
        <v>1283.1954545454541</v>
      </c>
      <c r="T14" s="181">
        <f t="shared" si="11"/>
        <v>30</v>
      </c>
      <c r="U14" s="181">
        <v>3</v>
      </c>
      <c r="V14" s="181">
        <f t="shared" si="12"/>
        <v>33</v>
      </c>
      <c r="W14" s="180">
        <f t="shared" si="13"/>
        <v>420.5</v>
      </c>
      <c r="X14" s="180">
        <f t="shared" si="7"/>
        <v>420.5</v>
      </c>
      <c r="Y14" s="184">
        <f t="shared" si="8"/>
        <v>3.3038300000000023</v>
      </c>
      <c r="Z14" s="179">
        <f t="shared" si="9"/>
        <v>0</v>
      </c>
      <c r="AA14" s="87" t="str">
        <f t="shared" si="14"/>
        <v>VERY LOW-ORDER URGENTLY</v>
      </c>
      <c r="AB14" s="212">
        <f t="shared" si="15"/>
        <v>42345.44999999999</v>
      </c>
      <c r="AF14" s="17" t="s">
        <v>238</v>
      </c>
      <c r="AG14" s="551"/>
      <c r="AH14" s="551"/>
      <c r="AI14" s="17"/>
      <c r="AJ14" s="17" t="s">
        <v>238</v>
      </c>
      <c r="AK14" s="551"/>
      <c r="AL14" s="551"/>
      <c r="AM14" s="551"/>
    </row>
    <row r="15" spans="1:39" ht="15" thickBot="1">
      <c r="A15" s="144" t="s">
        <v>126</v>
      </c>
      <c r="B15" s="144" t="s">
        <v>61</v>
      </c>
      <c r="C15" s="181" t="s">
        <v>442</v>
      </c>
      <c r="D15" s="144" t="s">
        <v>58</v>
      </c>
      <c r="E15" s="181" t="s">
        <v>27</v>
      </c>
      <c r="F15" s="184">
        <v>1.8116266666666674</v>
      </c>
      <c r="G15" s="180">
        <v>267</v>
      </c>
      <c r="H15" s="212">
        <v>24642.716666666671</v>
      </c>
      <c r="I15" s="369">
        <v>53</v>
      </c>
      <c r="J15" s="212">
        <v>0.33920000000000006</v>
      </c>
      <c r="K15" s="212">
        <f t="shared" si="1"/>
        <v>4891.6254057428223</v>
      </c>
      <c r="L15" s="181">
        <f t="shared" si="2"/>
        <v>92.294818976279672</v>
      </c>
      <c r="M15" s="181">
        <v>30</v>
      </c>
      <c r="N15" s="179">
        <f t="shared" si="3"/>
        <v>1.8643506266791929E-2</v>
      </c>
      <c r="O15" s="183">
        <f>SUM($N$5:N15)</f>
        <v>0.8382460199951991</v>
      </c>
      <c r="P15" s="181" t="str">
        <f t="shared" si="10"/>
        <v>C</v>
      </c>
      <c r="Q15" s="213">
        <f t="shared" si="4"/>
        <v>12.136363636363637</v>
      </c>
      <c r="R15" s="212">
        <f t="shared" si="5"/>
        <v>8.2346666666666693E-2</v>
      </c>
      <c r="S15" s="192">
        <f t="shared" si="6"/>
        <v>1120.1234848484851</v>
      </c>
      <c r="T15" s="181">
        <f t="shared" si="11"/>
        <v>30</v>
      </c>
      <c r="U15" s="181">
        <v>3</v>
      </c>
      <c r="V15" s="181">
        <f t="shared" si="12"/>
        <v>33</v>
      </c>
      <c r="W15" s="180">
        <f t="shared" si="13"/>
        <v>400.5</v>
      </c>
      <c r="X15" s="180">
        <f t="shared" si="7"/>
        <v>347.5</v>
      </c>
      <c r="Y15" s="184">
        <f t="shared" si="8"/>
        <v>2.3578287141073666</v>
      </c>
      <c r="Z15" s="179">
        <f t="shared" si="9"/>
        <v>0.13233458177278401</v>
      </c>
      <c r="AA15" s="87" t="str">
        <f t="shared" si="14"/>
        <v>VERY LOW-ORDER URGENTLY</v>
      </c>
      <c r="AB15" s="212">
        <f t="shared" si="15"/>
        <v>32072.449594257185</v>
      </c>
      <c r="AF15" s="17" t="s">
        <v>237</v>
      </c>
      <c r="AG15" s="551"/>
      <c r="AH15" s="551"/>
      <c r="AI15" s="17"/>
      <c r="AJ15" s="17" t="s">
        <v>237</v>
      </c>
      <c r="AK15" s="551"/>
      <c r="AL15" s="551"/>
      <c r="AM15" s="551"/>
    </row>
    <row r="16" spans="1:39" ht="15" thickBot="1">
      <c r="A16" s="144" t="s">
        <v>126</v>
      </c>
      <c r="B16" s="144" t="s">
        <v>525</v>
      </c>
      <c r="C16" s="181" t="s">
        <v>537</v>
      </c>
      <c r="D16" s="144" t="s">
        <v>58</v>
      </c>
      <c r="E16" s="181" t="s">
        <v>37</v>
      </c>
      <c r="F16" s="184">
        <v>1.5893333333333344</v>
      </c>
      <c r="G16" s="180">
        <v>233.33333333333334</v>
      </c>
      <c r="H16" s="212">
        <v>4654.5333333333247</v>
      </c>
      <c r="I16" s="369">
        <v>0</v>
      </c>
      <c r="J16" s="212">
        <v>0</v>
      </c>
      <c r="K16" s="212">
        <f t="shared" si="1"/>
        <v>0</v>
      </c>
      <c r="L16" s="181">
        <f t="shared" si="2"/>
        <v>19.947999999999961</v>
      </c>
      <c r="M16" s="181">
        <v>40</v>
      </c>
      <c r="N16" s="179">
        <f t="shared" si="3"/>
        <v>1.6355878672585953E-2</v>
      </c>
      <c r="O16" s="183">
        <f>SUM($N$5:N16)</f>
        <v>0.85460189866778502</v>
      </c>
      <c r="P16" s="181" t="str">
        <f t="shared" si="10"/>
        <v>C</v>
      </c>
      <c r="Q16" s="213">
        <f t="shared" si="4"/>
        <v>10.606060606060607</v>
      </c>
      <c r="R16" s="212">
        <f t="shared" si="5"/>
        <v>7.2242424242424289E-2</v>
      </c>
      <c r="S16" s="192">
        <f t="shared" si="6"/>
        <v>211.56969696969657</v>
      </c>
      <c r="T16" s="181">
        <f t="shared" si="11"/>
        <v>30</v>
      </c>
      <c r="U16" s="181">
        <v>3</v>
      </c>
      <c r="V16" s="181">
        <f t="shared" si="12"/>
        <v>33</v>
      </c>
      <c r="W16" s="180">
        <f t="shared" si="13"/>
        <v>350.00000000000006</v>
      </c>
      <c r="X16" s="180">
        <f t="shared" si="7"/>
        <v>350.00000000000006</v>
      </c>
      <c r="Y16" s="184">
        <f t="shared" si="8"/>
        <v>2.3840000000000017</v>
      </c>
      <c r="Z16" s="179">
        <f t="shared" si="9"/>
        <v>0</v>
      </c>
      <c r="AA16" s="87" t="str">
        <f t="shared" si="14"/>
        <v>VERY LOW-ORDER URGENTLY</v>
      </c>
      <c r="AB16" s="212">
        <f t="shared" si="15"/>
        <v>6981.7999999999874</v>
      </c>
      <c r="AF16" s="17" t="s">
        <v>236</v>
      </c>
      <c r="AG16" s="551"/>
      <c r="AH16" s="551"/>
      <c r="AI16" s="17"/>
      <c r="AJ16" s="17" t="s">
        <v>236</v>
      </c>
      <c r="AK16" s="551"/>
      <c r="AL16" s="551"/>
      <c r="AM16" s="551"/>
    </row>
    <row r="17" spans="1:39" ht="15" thickBot="1">
      <c r="A17" s="144" t="s">
        <v>126</v>
      </c>
      <c r="B17" s="144" t="s">
        <v>104</v>
      </c>
      <c r="C17" s="181" t="s">
        <v>422</v>
      </c>
      <c r="D17" s="144" t="s">
        <v>58</v>
      </c>
      <c r="E17" s="181" t="s">
        <v>27</v>
      </c>
      <c r="F17" s="184">
        <v>1.551349999999998</v>
      </c>
      <c r="G17" s="180">
        <v>321</v>
      </c>
      <c r="H17" s="212">
        <v>22695.23333333333</v>
      </c>
      <c r="I17" s="369">
        <v>271</v>
      </c>
      <c r="J17" s="212">
        <v>1.2195</v>
      </c>
      <c r="K17" s="212">
        <f t="shared" si="1"/>
        <v>19160.150259605398</v>
      </c>
      <c r="L17" s="181">
        <f t="shared" si="2"/>
        <v>70.701661474558662</v>
      </c>
      <c r="M17" s="181">
        <v>48</v>
      </c>
      <c r="N17" s="179">
        <f t="shared" si="3"/>
        <v>1.596499101009826E-2</v>
      </c>
      <c r="O17" s="183">
        <f>SUM($N$5:N17)</f>
        <v>0.87056688967788332</v>
      </c>
      <c r="P17" s="181" t="str">
        <f t="shared" si="10"/>
        <v>C</v>
      </c>
      <c r="Q17" s="213">
        <f t="shared" si="4"/>
        <v>14.590909090909092</v>
      </c>
      <c r="R17" s="212">
        <f t="shared" si="5"/>
        <v>7.0515909090909004E-2</v>
      </c>
      <c r="S17" s="192">
        <f t="shared" si="6"/>
        <v>1031.6015151515151</v>
      </c>
      <c r="T17" s="181">
        <f t="shared" si="11"/>
        <v>30</v>
      </c>
      <c r="U17" s="181">
        <v>3</v>
      </c>
      <c r="V17" s="181">
        <f t="shared" si="12"/>
        <v>33</v>
      </c>
      <c r="W17" s="180">
        <f t="shared" si="13"/>
        <v>481.5</v>
      </c>
      <c r="X17" s="180">
        <f t="shared" si="7"/>
        <v>210.5</v>
      </c>
      <c r="Y17" s="184">
        <f t="shared" si="8"/>
        <v>1.017318302180684</v>
      </c>
      <c r="Z17" s="179">
        <f t="shared" si="9"/>
        <v>0.56282450674974038</v>
      </c>
      <c r="AA17" s="87" t="str">
        <f t="shared" si="14"/>
        <v>VERY LOW-ORDER URGENTLY</v>
      </c>
      <c r="AB17" s="212">
        <f t="shared" si="15"/>
        <v>14882.699740394599</v>
      </c>
      <c r="AF17" s="17"/>
      <c r="AG17" s="17"/>
      <c r="AH17" s="17"/>
      <c r="AI17" s="17"/>
      <c r="AJ17" s="17"/>
      <c r="AK17" s="17"/>
      <c r="AL17" s="17"/>
      <c r="AM17" s="16"/>
    </row>
    <row r="18" spans="1:39" ht="15" thickBot="1">
      <c r="A18" s="144" t="s">
        <v>126</v>
      </c>
      <c r="B18" s="144" t="s">
        <v>70</v>
      </c>
      <c r="C18" s="181" t="s">
        <v>533</v>
      </c>
      <c r="D18" s="144" t="s">
        <v>58</v>
      </c>
      <c r="E18" s="181" t="s">
        <v>27</v>
      </c>
      <c r="F18" s="184">
        <v>1.5079999999999836</v>
      </c>
      <c r="G18" s="180">
        <v>502.66666666666669</v>
      </c>
      <c r="H18" s="212">
        <v>31386.666666666664</v>
      </c>
      <c r="I18" s="369">
        <v>314</v>
      </c>
      <c r="J18" s="212">
        <v>0.94199999999999995</v>
      </c>
      <c r="K18" s="212">
        <f t="shared" si="1"/>
        <v>19606.259946949602</v>
      </c>
      <c r="L18" s="181">
        <f t="shared" si="2"/>
        <v>62.440318302387261</v>
      </c>
      <c r="M18" s="181">
        <v>16</v>
      </c>
      <c r="N18" s="179">
        <f t="shared" si="3"/>
        <v>1.5518874814341024E-2</v>
      </c>
      <c r="O18" s="183">
        <f>SUM($N$5:N18)</f>
        <v>0.88608576449222431</v>
      </c>
      <c r="P18" s="181" t="str">
        <f t="shared" si="10"/>
        <v>C</v>
      </c>
      <c r="Q18" s="213">
        <f t="shared" si="4"/>
        <v>22.848484848484848</v>
      </c>
      <c r="R18" s="212">
        <f t="shared" si="5"/>
        <v>6.8545454545453799E-2</v>
      </c>
      <c r="S18" s="192">
        <f t="shared" si="6"/>
        <v>1426.6666666666665</v>
      </c>
      <c r="T18" s="181">
        <f t="shared" si="11"/>
        <v>30</v>
      </c>
      <c r="U18" s="181">
        <v>3</v>
      </c>
      <c r="V18" s="181">
        <f t="shared" si="12"/>
        <v>33</v>
      </c>
      <c r="W18" s="180">
        <f t="shared" si="13"/>
        <v>754</v>
      </c>
      <c r="X18" s="180">
        <f t="shared" si="7"/>
        <v>440</v>
      </c>
      <c r="Y18" s="184">
        <f t="shared" si="8"/>
        <v>1.3199999999999856</v>
      </c>
      <c r="Z18" s="179">
        <f t="shared" si="9"/>
        <v>0.41644562334217505</v>
      </c>
      <c r="AA18" s="87" t="str">
        <f t="shared" si="14"/>
        <v>VERY LOW-ORDER URGENTLY</v>
      </c>
      <c r="AB18" s="212">
        <f t="shared" si="15"/>
        <v>27473.740053050395</v>
      </c>
      <c r="AF18" s="61" t="s">
        <v>235</v>
      </c>
      <c r="AG18" s="555" t="s">
        <v>234</v>
      </c>
      <c r="AH18" s="555"/>
      <c r="AI18" s="61" t="s">
        <v>233</v>
      </c>
      <c r="AJ18" s="555" t="s">
        <v>232</v>
      </c>
      <c r="AK18" s="555"/>
      <c r="AL18" s="555"/>
      <c r="AM18" s="555"/>
    </row>
    <row r="19" spans="1:39" ht="15" thickBot="1">
      <c r="A19" s="144" t="s">
        <v>126</v>
      </c>
      <c r="B19" s="144" t="s">
        <v>65</v>
      </c>
      <c r="C19" s="181" t="s">
        <v>446</v>
      </c>
      <c r="D19" s="144" t="s">
        <v>58</v>
      </c>
      <c r="E19" s="181" t="s">
        <v>27</v>
      </c>
      <c r="F19" s="184">
        <v>1.1762999999999988</v>
      </c>
      <c r="G19" s="180">
        <v>196.66666666666669</v>
      </c>
      <c r="H19" s="212">
        <v>20017.346666666672</v>
      </c>
      <c r="I19" s="369">
        <v>0</v>
      </c>
      <c r="J19" s="212">
        <v>0</v>
      </c>
      <c r="K19" s="212">
        <f t="shared" si="1"/>
        <v>0</v>
      </c>
      <c r="L19" s="181">
        <f t="shared" si="2"/>
        <v>101.78311864406781</v>
      </c>
      <c r="M19" s="181">
        <v>40</v>
      </c>
      <c r="N19" s="179">
        <f t="shared" si="3"/>
        <v>1.2105339817048756E-2</v>
      </c>
      <c r="O19" s="183">
        <f>SUM($N$5:N19)</f>
        <v>0.89819110430927307</v>
      </c>
      <c r="P19" s="181" t="str">
        <f t="shared" si="10"/>
        <v>C</v>
      </c>
      <c r="Q19" s="213">
        <f t="shared" si="4"/>
        <v>8.9393939393939394</v>
      </c>
      <c r="R19" s="212">
        <f t="shared" si="5"/>
        <v>5.3468181818181762E-2</v>
      </c>
      <c r="S19" s="192">
        <f t="shared" si="6"/>
        <v>909.87939393939416</v>
      </c>
      <c r="T19" s="181">
        <f t="shared" si="11"/>
        <v>30</v>
      </c>
      <c r="U19" s="181">
        <v>3</v>
      </c>
      <c r="V19" s="181">
        <f t="shared" si="12"/>
        <v>33</v>
      </c>
      <c r="W19" s="180">
        <f t="shared" si="13"/>
        <v>295</v>
      </c>
      <c r="X19" s="180">
        <f t="shared" si="7"/>
        <v>295</v>
      </c>
      <c r="Y19" s="184">
        <f t="shared" si="8"/>
        <v>1.7644499999999981</v>
      </c>
      <c r="Z19" s="179">
        <f t="shared" si="9"/>
        <v>0</v>
      </c>
      <c r="AA19" s="87" t="str">
        <f t="shared" si="14"/>
        <v>VERY LOW-ORDER URGENTLY</v>
      </c>
      <c r="AB19" s="212">
        <f t="shared" si="15"/>
        <v>30026.020000000004</v>
      </c>
      <c r="AF19" s="25"/>
      <c r="AG19" s="552"/>
      <c r="AH19" s="552"/>
      <c r="AI19" s="25"/>
      <c r="AJ19" s="552"/>
      <c r="AK19" s="552"/>
      <c r="AL19" s="552"/>
      <c r="AM19" s="552"/>
    </row>
    <row r="20" spans="1:39" ht="15" thickBot="1">
      <c r="A20" s="144" t="s">
        <v>126</v>
      </c>
      <c r="B20" s="144" t="s">
        <v>72</v>
      </c>
      <c r="C20" s="181" t="s">
        <v>443</v>
      </c>
      <c r="D20" s="144" t="s">
        <v>26</v>
      </c>
      <c r="E20" s="181" t="s">
        <v>69</v>
      </c>
      <c r="F20" s="184">
        <v>1.0915333333333379</v>
      </c>
      <c r="G20" s="180">
        <v>266</v>
      </c>
      <c r="H20" s="212">
        <v>25034.053333333286</v>
      </c>
      <c r="I20" s="369">
        <v>21</v>
      </c>
      <c r="J20" s="212">
        <v>7.5600000000000014E-2</v>
      </c>
      <c r="K20" s="212">
        <f t="shared" si="1"/>
        <v>1976.3726315789436</v>
      </c>
      <c r="L20" s="181">
        <f t="shared" si="2"/>
        <v>94.112982456140173</v>
      </c>
      <c r="M20" s="181">
        <v>40</v>
      </c>
      <c r="N20" s="179">
        <f t="shared" si="3"/>
        <v>1.1233003418886358E-2</v>
      </c>
      <c r="O20" s="183">
        <f>SUM($N$5:N20)</f>
        <v>0.9094241077281594</v>
      </c>
      <c r="P20" s="181" t="str">
        <f t="shared" si="10"/>
        <v>C</v>
      </c>
      <c r="Q20" s="213">
        <f t="shared" si="4"/>
        <v>12.090909090909092</v>
      </c>
      <c r="R20" s="212">
        <f t="shared" si="5"/>
        <v>4.9615151515151723E-2</v>
      </c>
      <c r="S20" s="192">
        <f t="shared" si="6"/>
        <v>1137.911515151513</v>
      </c>
      <c r="T20" s="181">
        <f t="shared" si="11"/>
        <v>30</v>
      </c>
      <c r="U20" s="181">
        <v>3</v>
      </c>
      <c r="V20" s="181">
        <f t="shared" si="12"/>
        <v>33</v>
      </c>
      <c r="W20" s="180">
        <f t="shared" si="13"/>
        <v>399</v>
      </c>
      <c r="X20" s="180">
        <f t="shared" si="7"/>
        <v>378</v>
      </c>
      <c r="Y20" s="184">
        <f t="shared" si="8"/>
        <v>1.5511263157894801</v>
      </c>
      <c r="Z20" s="179">
        <f t="shared" si="9"/>
        <v>5.2631578947368418E-2</v>
      </c>
      <c r="AA20" s="87" t="str">
        <f t="shared" si="14"/>
        <v>VERY LOW-ORDER URGENTLY</v>
      </c>
      <c r="AB20" s="212">
        <f t="shared" si="15"/>
        <v>35574.707368420983</v>
      </c>
      <c r="AF20" s="352" t="s">
        <v>21</v>
      </c>
      <c r="AG20" s="341" t="s">
        <v>270</v>
      </c>
    </row>
    <row r="21" spans="1:39" ht="15" thickBot="1">
      <c r="A21" s="144" t="s">
        <v>126</v>
      </c>
      <c r="B21" s="144" t="s">
        <v>518</v>
      </c>
      <c r="C21" s="181" t="s">
        <v>531</v>
      </c>
      <c r="D21" s="144" t="s">
        <v>26</v>
      </c>
      <c r="E21" s="181" t="s">
        <v>27</v>
      </c>
      <c r="F21" s="184">
        <v>0.99667999999999946</v>
      </c>
      <c r="G21" s="180">
        <v>164.33333333333334</v>
      </c>
      <c r="H21" s="212">
        <v>259.72999999999996</v>
      </c>
      <c r="I21" s="369">
        <v>8</v>
      </c>
      <c r="J21" s="212">
        <v>4.6079999999999996E-2</v>
      </c>
      <c r="K21" s="212">
        <f t="shared" si="1"/>
        <v>12.644056795131844</v>
      </c>
      <c r="L21" s="181">
        <f t="shared" si="2"/>
        <v>1.5805070993914805</v>
      </c>
      <c r="M21" s="181">
        <v>24</v>
      </c>
      <c r="N21" s="179">
        <f t="shared" si="3"/>
        <v>1.0256864820926772E-2</v>
      </c>
      <c r="O21" s="183">
        <f>SUM($N$5:N21)</f>
        <v>0.91968097254908621</v>
      </c>
      <c r="P21" s="181" t="str">
        <f t="shared" si="10"/>
        <v>C</v>
      </c>
      <c r="Q21" s="213">
        <f t="shared" si="4"/>
        <v>7.4696969696969697</v>
      </c>
      <c r="R21" s="212">
        <f t="shared" si="5"/>
        <v>4.5303636363636338E-2</v>
      </c>
      <c r="S21" s="192">
        <f t="shared" si="6"/>
        <v>11.80590909090909</v>
      </c>
      <c r="T21" s="181">
        <f t="shared" si="11"/>
        <v>30</v>
      </c>
      <c r="U21" s="181">
        <v>3</v>
      </c>
      <c r="V21" s="181">
        <f t="shared" si="12"/>
        <v>33</v>
      </c>
      <c r="W21" s="180">
        <f t="shared" si="13"/>
        <v>246.5</v>
      </c>
      <c r="X21" s="180">
        <f t="shared" si="7"/>
        <v>238.5</v>
      </c>
      <c r="Y21" s="184">
        <f t="shared" si="8"/>
        <v>1.4465000811359017</v>
      </c>
      <c r="Z21" s="179">
        <f t="shared" si="9"/>
        <v>3.2454361054766734E-2</v>
      </c>
      <c r="AA21" s="87" t="str">
        <f t="shared" si="14"/>
        <v>VERY LOW-ORDER URGENTLY</v>
      </c>
      <c r="AB21" s="212">
        <f t="shared" si="15"/>
        <v>376.95094320486811</v>
      </c>
    </row>
    <row r="22" spans="1:39" ht="15" thickBot="1">
      <c r="A22" s="144" t="s">
        <v>126</v>
      </c>
      <c r="B22" s="144" t="s">
        <v>76</v>
      </c>
      <c r="C22" s="181" t="s">
        <v>445</v>
      </c>
      <c r="D22" s="144" t="s">
        <v>26</v>
      </c>
      <c r="E22" s="181" t="s">
        <v>69</v>
      </c>
      <c r="F22" s="184">
        <v>0.80280000000000262</v>
      </c>
      <c r="G22" s="180">
        <v>198.66666666666666</v>
      </c>
      <c r="H22" s="212">
        <v>18071.839999999946</v>
      </c>
      <c r="I22" s="369">
        <v>0</v>
      </c>
      <c r="J22" s="212">
        <v>0</v>
      </c>
      <c r="K22" s="212">
        <f t="shared" si="1"/>
        <v>0</v>
      </c>
      <c r="L22" s="181">
        <f t="shared" si="2"/>
        <v>90.965637583892345</v>
      </c>
      <c r="M22" s="181">
        <v>18</v>
      </c>
      <c r="N22" s="179">
        <f t="shared" si="3"/>
        <v>8.2616397221174729E-3</v>
      </c>
      <c r="O22" s="183">
        <f>SUM($N$5:N22)</f>
        <v>0.92794261227120367</v>
      </c>
      <c r="P22" s="181" t="str">
        <f t="shared" si="10"/>
        <v>C</v>
      </c>
      <c r="Q22" s="213">
        <f t="shared" si="4"/>
        <v>9.0303030303030294</v>
      </c>
      <c r="R22" s="212">
        <f t="shared" si="5"/>
        <v>3.6490909090909213E-2</v>
      </c>
      <c r="S22" s="192">
        <f t="shared" si="6"/>
        <v>821.44727272727027</v>
      </c>
      <c r="T22" s="181">
        <f t="shared" si="11"/>
        <v>30</v>
      </c>
      <c r="U22" s="181">
        <v>3</v>
      </c>
      <c r="V22" s="181">
        <f t="shared" si="12"/>
        <v>33</v>
      </c>
      <c r="W22" s="180">
        <f t="shared" si="13"/>
        <v>297.99999999999994</v>
      </c>
      <c r="X22" s="180">
        <f t="shared" si="7"/>
        <v>297.99999999999994</v>
      </c>
      <c r="Y22" s="184">
        <f t="shared" si="8"/>
        <v>1.2042000000000037</v>
      </c>
      <c r="Z22" s="179">
        <f t="shared" si="9"/>
        <v>0</v>
      </c>
      <c r="AA22" s="87" t="str">
        <f t="shared" si="14"/>
        <v>VERY LOW-ORDER URGENTLY</v>
      </c>
      <c r="AB22" s="212">
        <f t="shared" si="15"/>
        <v>27107.759999999915</v>
      </c>
      <c r="AF22"/>
      <c r="AG22"/>
      <c r="AH22"/>
      <c r="AI22" s="352" t="s">
        <v>294</v>
      </c>
      <c r="AJ22"/>
      <c r="AK22"/>
      <c r="AL22"/>
    </row>
    <row r="23" spans="1:39" ht="44" thickBot="1">
      <c r="A23" s="144" t="s">
        <v>126</v>
      </c>
      <c r="B23" s="144" t="s">
        <v>82</v>
      </c>
      <c r="C23" s="181" t="s">
        <v>423</v>
      </c>
      <c r="D23" s="144" t="s">
        <v>26</v>
      </c>
      <c r="E23" s="181" t="s">
        <v>69</v>
      </c>
      <c r="F23" s="184">
        <v>0.65973333333333284</v>
      </c>
      <c r="G23" s="180">
        <v>148</v>
      </c>
      <c r="H23" s="212">
        <v>14511.680000000006</v>
      </c>
      <c r="I23" s="369">
        <v>153</v>
      </c>
      <c r="J23" s="212">
        <v>0.61199999999999999</v>
      </c>
      <c r="K23" s="212">
        <f t="shared" si="1"/>
        <v>15001.939459459465</v>
      </c>
      <c r="L23" s="181">
        <f t="shared" si="2"/>
        <v>98.051891891891927</v>
      </c>
      <c r="M23" s="181">
        <v>18</v>
      </c>
      <c r="N23" s="179">
        <f t="shared" si="3"/>
        <v>6.7893362140902004E-3</v>
      </c>
      <c r="O23" s="183">
        <f>SUM($N$5:N23)</f>
        <v>0.93473194848529384</v>
      </c>
      <c r="P23" s="181" t="str">
        <f t="shared" si="10"/>
        <v>C</v>
      </c>
      <c r="Q23" s="213">
        <f t="shared" si="4"/>
        <v>6.7272727272727275</v>
      </c>
      <c r="R23" s="212">
        <f t="shared" si="5"/>
        <v>2.9987878787878765E-2</v>
      </c>
      <c r="S23" s="192">
        <f t="shared" si="6"/>
        <v>659.62181818181841</v>
      </c>
      <c r="T23" s="181">
        <f t="shared" si="11"/>
        <v>30</v>
      </c>
      <c r="U23" s="181">
        <v>3</v>
      </c>
      <c r="V23" s="181">
        <f t="shared" si="12"/>
        <v>33</v>
      </c>
      <c r="W23" s="180">
        <f t="shared" si="13"/>
        <v>222</v>
      </c>
      <c r="X23" s="180">
        <f t="shared" si="7"/>
        <v>69</v>
      </c>
      <c r="Y23" s="184">
        <f t="shared" si="8"/>
        <v>0.30757837837837815</v>
      </c>
      <c r="Z23" s="179">
        <f t="shared" si="9"/>
        <v>0.68918918918918914</v>
      </c>
      <c r="AA23" s="87" t="str">
        <f t="shared" si="14"/>
        <v>VERY LOW-ORDER URGENTLY</v>
      </c>
      <c r="AB23" s="212">
        <f t="shared" si="15"/>
        <v>6765.5805405405426</v>
      </c>
      <c r="AF23" s="85" t="s">
        <v>11</v>
      </c>
      <c r="AG23" s="85" t="s">
        <v>9</v>
      </c>
      <c r="AH23" s="85" t="s">
        <v>10</v>
      </c>
      <c r="AI23" s="86" t="s">
        <v>266</v>
      </c>
      <c r="AJ23" s="86" t="s">
        <v>267</v>
      </c>
      <c r="AK23" s="86" t="s">
        <v>269</v>
      </c>
      <c r="AL23" s="86" t="s">
        <v>268</v>
      </c>
    </row>
    <row r="24" spans="1:39" ht="15" thickBot="1">
      <c r="A24" s="144" t="s">
        <v>126</v>
      </c>
      <c r="B24" s="144" t="s">
        <v>73</v>
      </c>
      <c r="C24" s="181" t="s">
        <v>441</v>
      </c>
      <c r="D24" s="144" t="s">
        <v>26</v>
      </c>
      <c r="E24" s="181" t="s">
        <v>69</v>
      </c>
      <c r="F24" s="184">
        <v>0.61886666666666734</v>
      </c>
      <c r="G24" s="180">
        <v>146.33333333333334</v>
      </c>
      <c r="H24" s="212">
        <v>14192.593333333312</v>
      </c>
      <c r="I24" s="369">
        <v>397</v>
      </c>
      <c r="J24" s="212">
        <v>1.4292</v>
      </c>
      <c r="K24" s="212">
        <f t="shared" si="1"/>
        <v>38504.27940774482</v>
      </c>
      <c r="L24" s="181">
        <f t="shared" si="2"/>
        <v>96.9881093394076</v>
      </c>
      <c r="M24" s="181">
        <v>12</v>
      </c>
      <c r="N24" s="179">
        <f t="shared" si="3"/>
        <v>6.368776078759038E-3</v>
      </c>
      <c r="O24" s="183">
        <f>SUM($N$5:N24)</f>
        <v>0.94110072456405292</v>
      </c>
      <c r="P24" s="181" t="str">
        <f t="shared" si="10"/>
        <v>C</v>
      </c>
      <c r="Q24" s="213">
        <f t="shared" si="4"/>
        <v>6.6515151515151523</v>
      </c>
      <c r="R24" s="212">
        <f t="shared" si="5"/>
        <v>2.8130303030303061E-2</v>
      </c>
      <c r="S24" s="192">
        <f t="shared" si="6"/>
        <v>645.11787878787788</v>
      </c>
      <c r="T24" s="181">
        <f t="shared" si="11"/>
        <v>30</v>
      </c>
      <c r="U24" s="181">
        <v>3</v>
      </c>
      <c r="V24" s="181">
        <f t="shared" si="12"/>
        <v>33</v>
      </c>
      <c r="W24" s="180">
        <f t="shared" si="13"/>
        <v>219.50000000000003</v>
      </c>
      <c r="X24" s="180">
        <f t="shared" si="7"/>
        <v>0</v>
      </c>
      <c r="Y24" s="184">
        <f t="shared" si="8"/>
        <v>0</v>
      </c>
      <c r="Z24" s="179">
        <f t="shared" si="9"/>
        <v>1.808656036446469</v>
      </c>
      <c r="AA24" s="87" t="str">
        <f t="shared" si="14"/>
        <v>HIGH-DON’T ORDER</v>
      </c>
      <c r="AB24" s="212">
        <f t="shared" si="15"/>
        <v>0</v>
      </c>
      <c r="AF24" s="341" t="s">
        <v>58</v>
      </c>
      <c r="AG24" s="341" t="s">
        <v>104</v>
      </c>
      <c r="AH24" s="341" t="s">
        <v>422</v>
      </c>
      <c r="AI24" s="82">
        <v>1.017318302180684</v>
      </c>
      <c r="AJ24" s="83">
        <v>210.5</v>
      </c>
      <c r="AK24" s="353">
        <v>70.701661474558662</v>
      </c>
      <c r="AL24" s="353">
        <v>14882.699740394599</v>
      </c>
    </row>
    <row r="25" spans="1:39" ht="15" thickBot="1">
      <c r="A25" s="144" t="s">
        <v>126</v>
      </c>
      <c r="B25" s="144" t="s">
        <v>84</v>
      </c>
      <c r="C25" s="181" t="s">
        <v>421</v>
      </c>
      <c r="D25" s="144" t="s">
        <v>26</v>
      </c>
      <c r="E25" s="181" t="s">
        <v>69</v>
      </c>
      <c r="F25" s="184">
        <v>0.59463333333333324</v>
      </c>
      <c r="G25" s="180">
        <v>128.66666666666666</v>
      </c>
      <c r="H25" s="212">
        <v>13015.913333333336</v>
      </c>
      <c r="I25" s="369">
        <v>12</v>
      </c>
      <c r="J25" s="212">
        <v>4.8000000000000001E-2</v>
      </c>
      <c r="K25" s="212">
        <f t="shared" si="1"/>
        <v>1213.9193782383422</v>
      </c>
      <c r="L25" s="181">
        <f t="shared" si="2"/>
        <v>101.15994818652852</v>
      </c>
      <c r="M25" s="181">
        <v>18</v>
      </c>
      <c r="N25" s="179">
        <f t="shared" si="3"/>
        <v>6.1193900931262703E-3</v>
      </c>
      <c r="O25" s="183">
        <f>SUM($N$5:N25)</f>
        <v>0.94722011465717915</v>
      </c>
      <c r="P25" s="181" t="str">
        <f t="shared" si="10"/>
        <v>C</v>
      </c>
      <c r="Q25" s="213">
        <f t="shared" si="4"/>
        <v>5.8484848484848477</v>
      </c>
      <c r="R25" s="212">
        <f t="shared" si="5"/>
        <v>2.7028787878787874E-2</v>
      </c>
      <c r="S25" s="192">
        <f t="shared" si="6"/>
        <v>591.63242424242435</v>
      </c>
      <c r="T25" s="181">
        <f t="shared" si="11"/>
        <v>30</v>
      </c>
      <c r="U25" s="181">
        <v>3</v>
      </c>
      <c r="V25" s="181">
        <f t="shared" si="12"/>
        <v>33</v>
      </c>
      <c r="W25" s="180">
        <f t="shared" si="13"/>
        <v>192.99999999999997</v>
      </c>
      <c r="X25" s="180">
        <f t="shared" si="7"/>
        <v>180.99999999999997</v>
      </c>
      <c r="Y25" s="184">
        <f t="shared" si="8"/>
        <v>0.83649196891191691</v>
      </c>
      <c r="Z25" s="179">
        <f t="shared" si="9"/>
        <v>6.2176165803108814E-2</v>
      </c>
      <c r="AA25" s="87" t="str">
        <f t="shared" si="14"/>
        <v>VERY LOW-ORDER URGENTLY</v>
      </c>
      <c r="AB25" s="212">
        <f t="shared" si="15"/>
        <v>18309.950621761662</v>
      </c>
      <c r="AF25"/>
      <c r="AG25" s="341" t="s">
        <v>162</v>
      </c>
      <c r="AH25" s="341" t="s">
        <v>415</v>
      </c>
      <c r="AI25" s="82">
        <v>0.15120000000000006</v>
      </c>
      <c r="AJ25" s="83">
        <v>21.000000000000004</v>
      </c>
      <c r="AK25" s="353">
        <v>70.904761904761898</v>
      </c>
      <c r="AL25" s="353">
        <v>1489</v>
      </c>
    </row>
    <row r="26" spans="1:39" ht="15" thickBot="1">
      <c r="A26" s="144" t="s">
        <v>126</v>
      </c>
      <c r="B26" s="144" t="s">
        <v>54</v>
      </c>
      <c r="C26" s="181" t="s">
        <v>458</v>
      </c>
      <c r="D26" s="144" t="s">
        <v>26</v>
      </c>
      <c r="E26" s="181" t="s">
        <v>37</v>
      </c>
      <c r="F26" s="184">
        <v>0.51888000000000101</v>
      </c>
      <c r="G26" s="180">
        <v>63.333333333333336</v>
      </c>
      <c r="H26" s="212">
        <v>3580.6866666666574</v>
      </c>
      <c r="I26" s="369">
        <v>0</v>
      </c>
      <c r="J26" s="212">
        <v>0</v>
      </c>
      <c r="K26" s="212">
        <f t="shared" si="1"/>
        <v>0</v>
      </c>
      <c r="L26" s="181">
        <f t="shared" si="2"/>
        <v>56.537157894736694</v>
      </c>
      <c r="M26" s="181">
        <v>40</v>
      </c>
      <c r="N26" s="179">
        <f t="shared" si="3"/>
        <v>5.3398101881070113E-3</v>
      </c>
      <c r="O26" s="183">
        <f>SUM($N$5:N26)</f>
        <v>0.95255992484528618</v>
      </c>
      <c r="P26" s="181" t="str">
        <f t="shared" si="10"/>
        <v>C</v>
      </c>
      <c r="Q26" s="213">
        <f t="shared" si="4"/>
        <v>2.8787878787878789</v>
      </c>
      <c r="R26" s="212">
        <f t="shared" si="5"/>
        <v>2.358545454545459E-2</v>
      </c>
      <c r="S26" s="192">
        <f t="shared" si="6"/>
        <v>162.75848484848441</v>
      </c>
      <c r="T26" s="181">
        <f t="shared" si="11"/>
        <v>30</v>
      </c>
      <c r="U26" s="181">
        <v>3</v>
      </c>
      <c r="V26" s="181">
        <f t="shared" si="12"/>
        <v>33</v>
      </c>
      <c r="W26" s="180">
        <f t="shared" si="13"/>
        <v>95</v>
      </c>
      <c r="X26" s="180">
        <f t="shared" si="7"/>
        <v>95</v>
      </c>
      <c r="Y26" s="184">
        <f t="shared" si="8"/>
        <v>0.77832000000000146</v>
      </c>
      <c r="Z26" s="179">
        <f t="shared" si="9"/>
        <v>0</v>
      </c>
      <c r="AA26" s="87" t="str">
        <f t="shared" si="14"/>
        <v>VERY LOW-ORDER URGENTLY</v>
      </c>
      <c r="AB26" s="212">
        <f t="shared" si="15"/>
        <v>5371.0299999999861</v>
      </c>
      <c r="AF26"/>
      <c r="AG26" s="341" t="s">
        <v>169</v>
      </c>
      <c r="AH26" s="341" t="s">
        <v>411</v>
      </c>
      <c r="AI26" s="82">
        <v>0.41</v>
      </c>
      <c r="AJ26" s="83">
        <v>41</v>
      </c>
      <c r="AK26" s="353">
        <v>103.34146341463415</v>
      </c>
      <c r="AL26" s="353">
        <v>4237</v>
      </c>
    </row>
    <row r="27" spans="1:39" ht="15" thickBot="1">
      <c r="A27" s="144" t="s">
        <v>126</v>
      </c>
      <c r="B27" s="144" t="s">
        <v>68</v>
      </c>
      <c r="C27" s="181" t="s">
        <v>437</v>
      </c>
      <c r="D27" s="144" t="s">
        <v>26</v>
      </c>
      <c r="E27" s="181" t="s">
        <v>69</v>
      </c>
      <c r="F27" s="184">
        <v>0.4920000000000006</v>
      </c>
      <c r="G27" s="180">
        <v>115.66666666666666</v>
      </c>
      <c r="H27" s="212">
        <v>11787.613333333324</v>
      </c>
      <c r="I27" s="369">
        <v>37</v>
      </c>
      <c r="J27" s="212">
        <v>0.13320000000000001</v>
      </c>
      <c r="K27" s="212">
        <f t="shared" si="1"/>
        <v>3770.6774639769424</v>
      </c>
      <c r="L27" s="181">
        <f t="shared" si="2"/>
        <v>101.91020172910655</v>
      </c>
      <c r="M27" s="181">
        <v>18</v>
      </c>
      <c r="N27" s="179">
        <f t="shared" si="3"/>
        <v>5.0631872736444797E-3</v>
      </c>
      <c r="O27" s="183">
        <f>SUM($N$5:N27)</f>
        <v>0.9576231121189307</v>
      </c>
      <c r="P27" s="181" t="str">
        <f t="shared" si="10"/>
        <v>C</v>
      </c>
      <c r="Q27" s="213">
        <f t="shared" si="4"/>
        <v>5.2575757575757569</v>
      </c>
      <c r="R27" s="212">
        <f t="shared" si="5"/>
        <v>2.2363636363636391E-2</v>
      </c>
      <c r="S27" s="192">
        <f t="shared" si="6"/>
        <v>535.80060606060567</v>
      </c>
      <c r="T27" s="181">
        <f t="shared" si="11"/>
        <v>30</v>
      </c>
      <c r="U27" s="181">
        <v>3</v>
      </c>
      <c r="V27" s="181">
        <f t="shared" si="12"/>
        <v>33</v>
      </c>
      <c r="W27" s="180">
        <f t="shared" si="13"/>
        <v>173.49999999999997</v>
      </c>
      <c r="X27" s="180">
        <f t="shared" si="7"/>
        <v>136.49999999999997</v>
      </c>
      <c r="Y27" s="184">
        <f t="shared" si="8"/>
        <v>0.58061671469740694</v>
      </c>
      <c r="Z27" s="179">
        <f t="shared" si="9"/>
        <v>0.21325648414985593</v>
      </c>
      <c r="AA27" s="87" t="str">
        <f t="shared" si="14"/>
        <v>VERY LOW-ORDER URGENTLY</v>
      </c>
      <c r="AB27" s="212">
        <f t="shared" si="15"/>
        <v>13910.742536023041</v>
      </c>
      <c r="AF27"/>
      <c r="AG27" s="341" t="s">
        <v>163</v>
      </c>
      <c r="AH27" s="341" t="s">
        <v>406</v>
      </c>
      <c r="AI27" s="82">
        <v>3.15E-2</v>
      </c>
      <c r="AJ27" s="83">
        <v>3.5</v>
      </c>
      <c r="AK27" s="353">
        <v>91.999999999999986</v>
      </c>
      <c r="AL27" s="353">
        <v>321.99999999999994</v>
      </c>
    </row>
    <row r="28" spans="1:39" ht="15" thickBot="1">
      <c r="A28" s="144" t="s">
        <v>126</v>
      </c>
      <c r="B28" s="144" t="s">
        <v>166</v>
      </c>
      <c r="C28" s="181" t="s">
        <v>420</v>
      </c>
      <c r="D28" s="144" t="s">
        <v>26</v>
      </c>
      <c r="E28" s="181" t="s">
        <v>37</v>
      </c>
      <c r="F28" s="184">
        <v>0.44800000000000012</v>
      </c>
      <c r="G28" s="180">
        <v>18.333333333333332</v>
      </c>
      <c r="H28" s="212">
        <v>4677.3066666666637</v>
      </c>
      <c r="I28" s="369">
        <v>48</v>
      </c>
      <c r="J28" s="212">
        <v>0.76800000000000002</v>
      </c>
      <c r="K28" s="212">
        <f t="shared" si="1"/>
        <v>12246.039272727267</v>
      </c>
      <c r="L28" s="181">
        <f t="shared" si="2"/>
        <v>255.12581818181803</v>
      </c>
      <c r="M28" s="181">
        <v>10</v>
      </c>
      <c r="N28" s="179">
        <f t="shared" si="3"/>
        <v>4.6103819077087903E-3</v>
      </c>
      <c r="O28" s="183">
        <f>SUM($N$5:N28)</f>
        <v>0.96223349402663949</v>
      </c>
      <c r="P28" s="181" t="str">
        <f t="shared" si="10"/>
        <v>C</v>
      </c>
      <c r="Q28" s="213">
        <f t="shared" si="4"/>
        <v>0.83333333333333326</v>
      </c>
      <c r="R28" s="212">
        <f t="shared" si="5"/>
        <v>2.0363636363636368E-2</v>
      </c>
      <c r="S28" s="192">
        <f t="shared" si="6"/>
        <v>212.60484848484836</v>
      </c>
      <c r="T28" s="181">
        <f t="shared" si="11"/>
        <v>30</v>
      </c>
      <c r="U28" s="181">
        <v>3</v>
      </c>
      <c r="V28" s="181">
        <f t="shared" si="12"/>
        <v>33</v>
      </c>
      <c r="W28" s="180">
        <f t="shared" si="13"/>
        <v>27.499999999999996</v>
      </c>
      <c r="X28" s="180">
        <f t="shared" si="7"/>
        <v>0</v>
      </c>
      <c r="Y28" s="184">
        <f t="shared" si="8"/>
        <v>0</v>
      </c>
      <c r="Z28" s="179">
        <f t="shared" si="9"/>
        <v>1.7454545454545456</v>
      </c>
      <c r="AA28" s="87" t="str">
        <f t="shared" si="14"/>
        <v>HIGH-DON’T ORDER</v>
      </c>
      <c r="AB28" s="212">
        <f t="shared" si="15"/>
        <v>0</v>
      </c>
      <c r="AF28"/>
      <c r="AG28" s="341" t="s">
        <v>70</v>
      </c>
      <c r="AH28" s="341" t="s">
        <v>533</v>
      </c>
      <c r="AI28" s="82">
        <v>1.3199999999999856</v>
      </c>
      <c r="AJ28" s="83">
        <v>440</v>
      </c>
      <c r="AK28" s="353">
        <v>62.440318302387261</v>
      </c>
      <c r="AL28" s="353">
        <v>27473.740053050395</v>
      </c>
    </row>
    <row r="29" spans="1:39" ht="15" thickBot="1">
      <c r="A29" s="144" t="s">
        <v>126</v>
      </c>
      <c r="B29" s="144" t="s">
        <v>519</v>
      </c>
      <c r="C29" s="181" t="s">
        <v>520</v>
      </c>
      <c r="D29" s="144" t="s">
        <v>26</v>
      </c>
      <c r="E29" s="181" t="s">
        <v>27</v>
      </c>
      <c r="F29" s="184">
        <v>0.36293333333333339</v>
      </c>
      <c r="G29" s="180">
        <v>68</v>
      </c>
      <c r="H29" s="212">
        <v>397.46666666666664</v>
      </c>
      <c r="I29" s="369">
        <v>5</v>
      </c>
      <c r="J29" s="212">
        <v>2.4E-2</v>
      </c>
      <c r="K29" s="212">
        <f t="shared" si="1"/>
        <v>29.225490196078429</v>
      </c>
      <c r="L29" s="181">
        <f t="shared" si="2"/>
        <v>5.8450980392156859</v>
      </c>
      <c r="M29" s="181">
        <v>18</v>
      </c>
      <c r="N29" s="179">
        <f t="shared" si="3"/>
        <v>3.7349582002331326E-3</v>
      </c>
      <c r="O29" s="183">
        <f>SUM($N$5:N29)</f>
        <v>0.96596845222687266</v>
      </c>
      <c r="P29" s="181" t="str">
        <f t="shared" si="10"/>
        <v>C</v>
      </c>
      <c r="Q29" s="213">
        <f t="shared" si="4"/>
        <v>3.0909090909090908</v>
      </c>
      <c r="R29" s="212">
        <f t="shared" si="5"/>
        <v>1.6496969696969701E-2</v>
      </c>
      <c r="S29" s="192">
        <f t="shared" si="6"/>
        <v>18.066666666666666</v>
      </c>
      <c r="T29" s="181">
        <f t="shared" si="11"/>
        <v>30</v>
      </c>
      <c r="U29" s="181">
        <v>3</v>
      </c>
      <c r="V29" s="181">
        <f t="shared" si="12"/>
        <v>33</v>
      </c>
      <c r="W29" s="180">
        <f t="shared" si="13"/>
        <v>102</v>
      </c>
      <c r="X29" s="180">
        <f t="shared" si="7"/>
        <v>97</v>
      </c>
      <c r="Y29" s="184">
        <f t="shared" si="8"/>
        <v>0.51771372549019612</v>
      </c>
      <c r="Z29" s="179">
        <f t="shared" si="9"/>
        <v>4.9019607843137254E-2</v>
      </c>
      <c r="AA29" s="87" t="str">
        <f t="shared" si="14"/>
        <v>VERY LOW-ORDER URGENTLY</v>
      </c>
      <c r="AB29" s="212">
        <f t="shared" si="15"/>
        <v>566.97450980392159</v>
      </c>
      <c r="AF29"/>
      <c r="AG29" s="341" t="s">
        <v>78</v>
      </c>
      <c r="AH29" s="341" t="s">
        <v>449</v>
      </c>
      <c r="AI29" s="82">
        <v>1.0042061653249568</v>
      </c>
      <c r="AJ29" s="83">
        <v>120.51515151515153</v>
      </c>
      <c r="AK29" s="353">
        <v>107.38984881209502</v>
      </c>
      <c r="AL29" s="353">
        <v>12942.103900778848</v>
      </c>
    </row>
    <row r="30" spans="1:39" ht="15" thickBot="1">
      <c r="A30" s="144" t="s">
        <v>126</v>
      </c>
      <c r="B30" s="144" t="s">
        <v>36</v>
      </c>
      <c r="C30" s="181" t="s">
        <v>419</v>
      </c>
      <c r="D30" s="144" t="s">
        <v>26</v>
      </c>
      <c r="E30" s="181" t="s">
        <v>37</v>
      </c>
      <c r="F30" s="184">
        <v>0.34260666666666667</v>
      </c>
      <c r="G30" s="180">
        <v>35.666666666666664</v>
      </c>
      <c r="H30" s="212">
        <v>4104.0600000000004</v>
      </c>
      <c r="I30" s="369">
        <v>0</v>
      </c>
      <c r="J30" s="212">
        <v>0</v>
      </c>
      <c r="K30" s="212">
        <f t="shared" si="1"/>
        <v>0</v>
      </c>
      <c r="L30" s="181">
        <f t="shared" si="2"/>
        <v>115.06710280373834</v>
      </c>
      <c r="M30" s="181">
        <v>24</v>
      </c>
      <c r="N30" s="179">
        <f t="shared" si="3"/>
        <v>3.5257758425455712E-3</v>
      </c>
      <c r="O30" s="183">
        <f>SUM($N$5:N30)</f>
        <v>0.96949422806941821</v>
      </c>
      <c r="P30" s="181" t="str">
        <f t="shared" si="10"/>
        <v>C</v>
      </c>
      <c r="Q30" s="213">
        <f t="shared" si="4"/>
        <v>1.6212121212121211</v>
      </c>
      <c r="R30" s="212">
        <f t="shared" si="5"/>
        <v>1.5573030303030304E-2</v>
      </c>
      <c r="S30" s="192">
        <f t="shared" si="6"/>
        <v>186.54818181818183</v>
      </c>
      <c r="T30" s="181">
        <f t="shared" si="11"/>
        <v>30</v>
      </c>
      <c r="U30" s="181">
        <v>3</v>
      </c>
      <c r="V30" s="181">
        <f t="shared" si="12"/>
        <v>33</v>
      </c>
      <c r="W30" s="180">
        <f t="shared" si="13"/>
        <v>53.5</v>
      </c>
      <c r="X30" s="180">
        <f t="shared" si="7"/>
        <v>53.5</v>
      </c>
      <c r="Y30" s="184">
        <f t="shared" si="8"/>
        <v>0.51390999999999998</v>
      </c>
      <c r="Z30" s="179">
        <f t="shared" si="9"/>
        <v>0</v>
      </c>
      <c r="AA30" s="87" t="str">
        <f t="shared" si="14"/>
        <v>VERY LOW-ORDER URGENTLY</v>
      </c>
      <c r="AB30" s="212">
        <f t="shared" si="15"/>
        <v>6156.0900000000011</v>
      </c>
      <c r="AF30"/>
      <c r="AG30" s="341" t="s">
        <v>61</v>
      </c>
      <c r="AH30" s="341" t="s">
        <v>442</v>
      </c>
      <c r="AI30" s="82">
        <v>2.3578287141073666</v>
      </c>
      <c r="AJ30" s="83">
        <v>347.5</v>
      </c>
      <c r="AK30" s="353">
        <v>92.294818976279672</v>
      </c>
      <c r="AL30" s="353">
        <v>32072.449594257185</v>
      </c>
    </row>
    <row r="31" spans="1:39" ht="15" thickBot="1">
      <c r="A31" s="144" t="s">
        <v>126</v>
      </c>
      <c r="B31" s="144" t="s">
        <v>83</v>
      </c>
      <c r="C31" s="181" t="s">
        <v>416</v>
      </c>
      <c r="D31" s="144" t="s">
        <v>26</v>
      </c>
      <c r="E31" s="181" t="s">
        <v>69</v>
      </c>
      <c r="F31" s="184">
        <v>0.3125333333333335</v>
      </c>
      <c r="G31" s="180">
        <v>64</v>
      </c>
      <c r="H31" s="212">
        <v>7059.873333333333</v>
      </c>
      <c r="I31" s="369">
        <v>111</v>
      </c>
      <c r="J31" s="212">
        <v>0.44400000000000001</v>
      </c>
      <c r="K31" s="212">
        <f t="shared" si="1"/>
        <v>12244.467812499999</v>
      </c>
      <c r="L31" s="181">
        <f t="shared" si="2"/>
        <v>110.31052083333333</v>
      </c>
      <c r="M31" s="181">
        <v>12</v>
      </c>
      <c r="N31" s="179">
        <f t="shared" si="3"/>
        <v>3.216290235615895E-3</v>
      </c>
      <c r="O31" s="183">
        <f>SUM($N$5:N31)</f>
        <v>0.97271051830503408</v>
      </c>
      <c r="P31" s="181" t="str">
        <f t="shared" si="10"/>
        <v>C</v>
      </c>
      <c r="Q31" s="213">
        <f t="shared" si="4"/>
        <v>2.9090909090909092</v>
      </c>
      <c r="R31" s="212">
        <f t="shared" si="5"/>
        <v>1.4206060606060613E-2</v>
      </c>
      <c r="S31" s="192">
        <f t="shared" si="6"/>
        <v>320.90333333333331</v>
      </c>
      <c r="T31" s="181">
        <f t="shared" si="11"/>
        <v>30</v>
      </c>
      <c r="U31" s="181">
        <v>3</v>
      </c>
      <c r="V31" s="181">
        <f t="shared" si="12"/>
        <v>33</v>
      </c>
      <c r="W31" s="180">
        <f t="shared" si="13"/>
        <v>96</v>
      </c>
      <c r="X31" s="180">
        <f t="shared" si="7"/>
        <v>0</v>
      </c>
      <c r="Y31" s="184">
        <f t="shared" si="8"/>
        <v>0</v>
      </c>
      <c r="Z31" s="179">
        <f t="shared" si="9"/>
        <v>1.15625</v>
      </c>
      <c r="AA31" s="87" t="str">
        <f t="shared" si="14"/>
        <v>HIGH-DON’T ORDER</v>
      </c>
      <c r="AB31" s="212">
        <f t="shared" si="15"/>
        <v>0</v>
      </c>
      <c r="AF31"/>
      <c r="AG31" s="341" t="s">
        <v>57</v>
      </c>
      <c r="AH31" s="341" t="s">
        <v>438</v>
      </c>
      <c r="AI31" s="82">
        <v>2.2522295454545529</v>
      </c>
      <c r="AJ31" s="83">
        <v>248.0454545454545</v>
      </c>
      <c r="AK31" s="353">
        <v>132.46417445482868</v>
      </c>
      <c r="AL31" s="353">
        <v>32857.13636363636</v>
      </c>
    </row>
    <row r="32" spans="1:39" ht="15" thickBot="1">
      <c r="A32" s="144" t="s">
        <v>126</v>
      </c>
      <c r="B32" s="144" t="s">
        <v>188</v>
      </c>
      <c r="C32" s="181" t="s">
        <v>448</v>
      </c>
      <c r="D32" s="144" t="s">
        <v>26</v>
      </c>
      <c r="E32" s="181" t="s">
        <v>69</v>
      </c>
      <c r="F32" s="184">
        <v>0.31233333333333319</v>
      </c>
      <c r="G32" s="180">
        <v>69</v>
      </c>
      <c r="H32" s="212">
        <v>6240.4866666666649</v>
      </c>
      <c r="I32" s="369">
        <v>0</v>
      </c>
      <c r="J32" s="212">
        <v>0</v>
      </c>
      <c r="K32" s="212">
        <f t="shared" si="1"/>
        <v>0</v>
      </c>
      <c r="L32" s="181">
        <f t="shared" si="2"/>
        <v>90.441835748792244</v>
      </c>
      <c r="M32" s="181">
        <v>40</v>
      </c>
      <c r="N32" s="179">
        <f t="shared" si="3"/>
        <v>3.2142320294070935E-3</v>
      </c>
      <c r="O32" s="183">
        <f>SUM($N$5:N32)</f>
        <v>0.97592475033444115</v>
      </c>
      <c r="P32" s="181" t="str">
        <f t="shared" si="10"/>
        <v>C</v>
      </c>
      <c r="Q32" s="213">
        <f t="shared" si="4"/>
        <v>3.1363636363636362</v>
      </c>
      <c r="R32" s="212">
        <f t="shared" si="5"/>
        <v>1.4196969696969691E-2</v>
      </c>
      <c r="S32" s="192">
        <f t="shared" si="6"/>
        <v>283.65848484848476</v>
      </c>
      <c r="T32" s="181">
        <f t="shared" si="11"/>
        <v>30</v>
      </c>
      <c r="U32" s="181">
        <v>3</v>
      </c>
      <c r="V32" s="181">
        <f t="shared" si="12"/>
        <v>33</v>
      </c>
      <c r="W32" s="180">
        <f t="shared" si="13"/>
        <v>103.5</v>
      </c>
      <c r="X32" s="180">
        <f t="shared" si="7"/>
        <v>103.5</v>
      </c>
      <c r="Y32" s="184">
        <f t="shared" si="8"/>
        <v>0.46849999999999981</v>
      </c>
      <c r="Z32" s="179">
        <f t="shared" si="9"/>
        <v>0</v>
      </c>
      <c r="AA32" s="87" t="str">
        <f t="shared" si="14"/>
        <v>VERY LOW-ORDER URGENTLY</v>
      </c>
      <c r="AB32" s="212">
        <f t="shared" si="15"/>
        <v>9360.7299999999977</v>
      </c>
      <c r="AF32"/>
      <c r="AG32" s="341" t="s">
        <v>65</v>
      </c>
      <c r="AH32" s="341" t="s">
        <v>446</v>
      </c>
      <c r="AI32" s="82">
        <v>1.7644499999999981</v>
      </c>
      <c r="AJ32" s="83">
        <v>295</v>
      </c>
      <c r="AK32" s="353">
        <v>101.78311864406781</v>
      </c>
      <c r="AL32" s="353">
        <v>30026.020000000004</v>
      </c>
    </row>
    <row r="33" spans="1:38" ht="15" thickBot="1">
      <c r="A33" s="144" t="s">
        <v>126</v>
      </c>
      <c r="B33" s="144" t="s">
        <v>521</v>
      </c>
      <c r="C33" s="181" t="s">
        <v>532</v>
      </c>
      <c r="D33" s="144" t="s">
        <v>58</v>
      </c>
      <c r="E33" s="181" t="s">
        <v>37</v>
      </c>
      <c r="F33" s="184">
        <v>0.30099999999999966</v>
      </c>
      <c r="G33" s="180">
        <v>38</v>
      </c>
      <c r="H33" s="212">
        <v>0</v>
      </c>
      <c r="I33" s="369">
        <v>0</v>
      </c>
      <c r="J33" s="212">
        <v>0</v>
      </c>
      <c r="K33" s="212">
        <f t="shared" si="1"/>
        <v>0</v>
      </c>
      <c r="L33" s="181">
        <f t="shared" si="2"/>
        <v>0</v>
      </c>
      <c r="M33" s="181">
        <v>32</v>
      </c>
      <c r="N33" s="179">
        <f t="shared" si="3"/>
        <v>3.0976003442418393E-3</v>
      </c>
      <c r="O33" s="183">
        <f>SUM($N$5:N33)</f>
        <v>0.97902235067868304</v>
      </c>
      <c r="P33" s="181" t="str">
        <f t="shared" si="10"/>
        <v>C</v>
      </c>
      <c r="Q33" s="213">
        <f t="shared" si="4"/>
        <v>1.7272727272727273</v>
      </c>
      <c r="R33" s="212">
        <f t="shared" si="5"/>
        <v>1.3681818181818167E-2</v>
      </c>
      <c r="S33" s="192">
        <f t="shared" si="6"/>
        <v>0</v>
      </c>
      <c r="T33" s="181">
        <f t="shared" si="11"/>
        <v>30</v>
      </c>
      <c r="U33" s="181">
        <v>3</v>
      </c>
      <c r="V33" s="181">
        <f t="shared" si="12"/>
        <v>33</v>
      </c>
      <c r="W33" s="180">
        <f t="shared" si="13"/>
        <v>57</v>
      </c>
      <c r="X33" s="180">
        <f t="shared" si="7"/>
        <v>57</v>
      </c>
      <c r="Y33" s="184">
        <f t="shared" si="8"/>
        <v>0.45149999999999951</v>
      </c>
      <c r="Z33" s="179">
        <f t="shared" si="9"/>
        <v>0</v>
      </c>
      <c r="AA33" s="87" t="str">
        <f t="shared" si="14"/>
        <v>VERY LOW-ORDER URGENTLY</v>
      </c>
      <c r="AB33" s="212">
        <f t="shared" si="15"/>
        <v>0</v>
      </c>
      <c r="AF33"/>
      <c r="AG33" s="341" t="s">
        <v>64</v>
      </c>
      <c r="AH33" s="341" t="s">
        <v>434</v>
      </c>
      <c r="AI33" s="82">
        <v>3.3038300000000023</v>
      </c>
      <c r="AJ33" s="83">
        <v>420.5</v>
      </c>
      <c r="AK33" s="353">
        <v>100.70261593341259</v>
      </c>
      <c r="AL33" s="353">
        <v>42345.44999999999</v>
      </c>
    </row>
    <row r="34" spans="1:38" ht="15" thickBot="1">
      <c r="A34" s="144" t="s">
        <v>126</v>
      </c>
      <c r="B34" s="144" t="s">
        <v>169</v>
      </c>
      <c r="C34" s="181" t="s">
        <v>411</v>
      </c>
      <c r="D34" s="144" t="s">
        <v>58</v>
      </c>
      <c r="E34" s="181" t="s">
        <v>27</v>
      </c>
      <c r="F34" s="184">
        <v>0.27333333333333332</v>
      </c>
      <c r="G34" s="180">
        <v>27.333333333333332</v>
      </c>
      <c r="H34" s="212">
        <v>2824.6666666666665</v>
      </c>
      <c r="I34" s="369">
        <v>0</v>
      </c>
      <c r="J34" s="212">
        <v>0</v>
      </c>
      <c r="K34" s="212">
        <f t="shared" si="1"/>
        <v>0</v>
      </c>
      <c r="L34" s="181">
        <f t="shared" si="2"/>
        <v>103.34146341463415</v>
      </c>
      <c r="M34" s="181">
        <v>18</v>
      </c>
      <c r="N34" s="179">
        <f t="shared" si="3"/>
        <v>2.8128818186913744E-3</v>
      </c>
      <c r="O34" s="183">
        <f>SUM($N$5:N34)</f>
        <v>0.98183523249737437</v>
      </c>
      <c r="P34" s="181" t="str">
        <f t="shared" si="10"/>
        <v>C</v>
      </c>
      <c r="Q34" s="213">
        <f t="shared" si="4"/>
        <v>1.2424242424242424</v>
      </c>
      <c r="R34" s="212">
        <f t="shared" si="5"/>
        <v>1.2424242424242423E-2</v>
      </c>
      <c r="S34" s="192">
        <f t="shared" si="6"/>
        <v>128.39393939393938</v>
      </c>
      <c r="T34" s="181">
        <f t="shared" si="11"/>
        <v>30</v>
      </c>
      <c r="U34" s="181">
        <v>3</v>
      </c>
      <c r="V34" s="181">
        <f t="shared" si="12"/>
        <v>33</v>
      </c>
      <c r="W34" s="180">
        <f t="shared" si="13"/>
        <v>41</v>
      </c>
      <c r="X34" s="180">
        <f t="shared" si="7"/>
        <v>41</v>
      </c>
      <c r="Y34" s="184">
        <f t="shared" si="8"/>
        <v>0.41</v>
      </c>
      <c r="Z34" s="179">
        <f t="shared" si="9"/>
        <v>0</v>
      </c>
      <c r="AA34" s="87" t="str">
        <f t="shared" si="14"/>
        <v>VERY LOW-ORDER URGENTLY</v>
      </c>
      <c r="AB34" s="212">
        <f t="shared" si="15"/>
        <v>4237</v>
      </c>
      <c r="AF34"/>
      <c r="AG34" s="341" t="s">
        <v>525</v>
      </c>
      <c r="AH34" s="341" t="s">
        <v>537</v>
      </c>
      <c r="AI34" s="82">
        <v>2.3840000000000017</v>
      </c>
      <c r="AJ34" s="83">
        <v>350.00000000000006</v>
      </c>
      <c r="AK34" s="353">
        <v>19.947999999999961</v>
      </c>
      <c r="AL34" s="353">
        <v>6981.7999999999874</v>
      </c>
    </row>
    <row r="35" spans="1:38" ht="15" thickBot="1">
      <c r="A35" s="144" t="s">
        <v>126</v>
      </c>
      <c r="B35" s="144" t="s">
        <v>549</v>
      </c>
      <c r="C35" s="181" t="s">
        <v>550</v>
      </c>
      <c r="D35" s="144" t="s">
        <v>26</v>
      </c>
      <c r="E35" s="181" t="s">
        <v>37</v>
      </c>
      <c r="F35" s="184">
        <v>0.26399999999999985</v>
      </c>
      <c r="G35" s="180">
        <v>30.666666666666668</v>
      </c>
      <c r="H35" s="212">
        <v>0</v>
      </c>
      <c r="I35" s="369">
        <v>97</v>
      </c>
      <c r="J35" s="212">
        <v>0.64019999999999988</v>
      </c>
      <c r="K35" s="212">
        <f t="shared" si="1"/>
        <v>0</v>
      </c>
      <c r="L35" s="181">
        <f t="shared" si="2"/>
        <v>0</v>
      </c>
      <c r="M35" s="181">
        <v>40</v>
      </c>
      <c r="N35" s="179">
        <f t="shared" si="3"/>
        <v>2.7168321956141063E-3</v>
      </c>
      <c r="O35" s="183">
        <f>SUM($N$5:N35)</f>
        <v>0.9845520646929885</v>
      </c>
      <c r="P35" s="181" t="str">
        <f t="shared" si="10"/>
        <v>C</v>
      </c>
      <c r="Q35" s="213">
        <f t="shared" si="4"/>
        <v>1.393939393939394</v>
      </c>
      <c r="R35" s="212">
        <f t="shared" si="5"/>
        <v>1.1999999999999993E-2</v>
      </c>
      <c r="S35" s="192">
        <f t="shared" si="6"/>
        <v>0</v>
      </c>
      <c r="T35" s="181">
        <f t="shared" si="11"/>
        <v>30</v>
      </c>
      <c r="U35" s="181">
        <v>3</v>
      </c>
      <c r="V35" s="181">
        <f t="shared" si="12"/>
        <v>33</v>
      </c>
      <c r="W35" s="180">
        <f t="shared" si="13"/>
        <v>46</v>
      </c>
      <c r="X35" s="180">
        <f t="shared" si="7"/>
        <v>0</v>
      </c>
      <c r="Y35" s="184">
        <f t="shared" si="8"/>
        <v>0</v>
      </c>
      <c r="Z35" s="179">
        <f t="shared" si="9"/>
        <v>2.1086956521739131</v>
      </c>
      <c r="AA35" s="87" t="str">
        <f t="shared" si="14"/>
        <v>VERY HIGH-DON’T ORDER</v>
      </c>
      <c r="AB35" s="212">
        <f t="shared" si="15"/>
        <v>0</v>
      </c>
      <c r="AF35"/>
      <c r="AG35" s="341" t="s">
        <v>521</v>
      </c>
      <c r="AH35" s="341" t="s">
        <v>532</v>
      </c>
      <c r="AI35" s="82">
        <v>0.45149999999999951</v>
      </c>
      <c r="AJ35" s="83">
        <v>57</v>
      </c>
      <c r="AK35" s="353">
        <v>0</v>
      </c>
      <c r="AL35" s="353">
        <v>0</v>
      </c>
    </row>
    <row r="36" spans="1:38" ht="15" thickBot="1">
      <c r="A36" s="144" t="s">
        <v>126</v>
      </c>
      <c r="B36" s="144" t="s">
        <v>527</v>
      </c>
      <c r="C36" s="181" t="s">
        <v>528</v>
      </c>
      <c r="D36" s="144" t="s">
        <v>58</v>
      </c>
      <c r="E36" s="181" t="s">
        <v>37</v>
      </c>
      <c r="F36" s="184">
        <v>0.24916666666666712</v>
      </c>
      <c r="G36" s="180">
        <v>24.333333333333332</v>
      </c>
      <c r="H36" s="212">
        <v>6796</v>
      </c>
      <c r="I36" s="369">
        <v>0</v>
      </c>
      <c r="J36" s="212">
        <v>0</v>
      </c>
      <c r="K36" s="212">
        <f t="shared" si="1"/>
        <v>0</v>
      </c>
      <c r="L36" s="181">
        <f t="shared" si="2"/>
        <v>279.28767123287673</v>
      </c>
      <c r="M36" s="181">
        <v>24</v>
      </c>
      <c r="N36" s="179">
        <f t="shared" si="3"/>
        <v>2.5641819017948857E-3</v>
      </c>
      <c r="O36" s="183">
        <f>SUM($N$5:N36)</f>
        <v>0.98711624659478336</v>
      </c>
      <c r="P36" s="181" t="str">
        <f t="shared" si="10"/>
        <v>C</v>
      </c>
      <c r="Q36" s="213">
        <f t="shared" si="4"/>
        <v>1.106060606060606</v>
      </c>
      <c r="R36" s="212">
        <f t="shared" si="5"/>
        <v>1.1325757575757597E-2</v>
      </c>
      <c r="S36" s="192">
        <f t="shared" si="6"/>
        <v>308.90909090909093</v>
      </c>
      <c r="T36" s="181">
        <f t="shared" si="11"/>
        <v>30</v>
      </c>
      <c r="U36" s="181">
        <v>3</v>
      </c>
      <c r="V36" s="181">
        <f t="shared" si="12"/>
        <v>33</v>
      </c>
      <c r="W36" s="180">
        <f t="shared" si="13"/>
        <v>36.5</v>
      </c>
      <c r="X36" s="180">
        <f t="shared" si="7"/>
        <v>36.5</v>
      </c>
      <c r="Y36" s="184">
        <f t="shared" si="8"/>
        <v>0.37375000000000069</v>
      </c>
      <c r="Z36" s="179">
        <f t="shared" si="9"/>
        <v>0</v>
      </c>
      <c r="AA36" s="87" t="str">
        <f t="shared" si="14"/>
        <v>VERY LOW-ORDER URGENTLY</v>
      </c>
      <c r="AB36" s="212">
        <f t="shared" si="15"/>
        <v>10194</v>
      </c>
      <c r="AF36"/>
      <c r="AG36" s="341" t="s">
        <v>527</v>
      </c>
      <c r="AH36" s="341" t="s">
        <v>528</v>
      </c>
      <c r="AI36" s="82">
        <v>0.37375000000000069</v>
      </c>
      <c r="AJ36" s="83">
        <v>36.5</v>
      </c>
      <c r="AK36" s="353">
        <v>279.28767123287673</v>
      </c>
      <c r="AL36" s="353">
        <v>10194</v>
      </c>
    </row>
    <row r="37" spans="1:38" ht="15" thickBot="1">
      <c r="A37" s="144" t="s">
        <v>126</v>
      </c>
      <c r="B37" s="144" t="s">
        <v>183</v>
      </c>
      <c r="C37" s="181" t="s">
        <v>401</v>
      </c>
      <c r="D37" s="144" t="s">
        <v>26</v>
      </c>
      <c r="E37" s="181" t="s">
        <v>37</v>
      </c>
      <c r="F37" s="184">
        <v>0.24170666666666651</v>
      </c>
      <c r="G37" s="180">
        <v>27.666666666666664</v>
      </c>
      <c r="H37" s="212">
        <v>2130.4366666666665</v>
      </c>
      <c r="I37" s="369">
        <v>0</v>
      </c>
      <c r="J37" s="212">
        <v>0</v>
      </c>
      <c r="K37" s="212">
        <f t="shared" si="1"/>
        <v>0</v>
      </c>
      <c r="L37" s="181">
        <f t="shared" si="2"/>
        <v>77.003734939759042</v>
      </c>
      <c r="M37" s="181">
        <v>48</v>
      </c>
      <c r="N37" s="179">
        <f t="shared" si="3"/>
        <v>2.4874108102066928E-3</v>
      </c>
      <c r="O37" s="183">
        <f>SUM($N$5:N37)</f>
        <v>0.98960365740499001</v>
      </c>
      <c r="P37" s="181" t="str">
        <f t="shared" si="10"/>
        <v>C</v>
      </c>
      <c r="Q37" s="213">
        <f t="shared" si="4"/>
        <v>1.2575757575757576</v>
      </c>
      <c r="R37" s="212">
        <f t="shared" si="5"/>
        <v>1.098666666666666E-2</v>
      </c>
      <c r="S37" s="192">
        <f t="shared" si="6"/>
        <v>96.838030303030294</v>
      </c>
      <c r="T37" s="181">
        <f t="shared" si="11"/>
        <v>30</v>
      </c>
      <c r="U37" s="181">
        <v>3</v>
      </c>
      <c r="V37" s="181">
        <f t="shared" si="12"/>
        <v>33</v>
      </c>
      <c r="W37" s="180">
        <f t="shared" si="13"/>
        <v>41.5</v>
      </c>
      <c r="X37" s="180">
        <f t="shared" si="7"/>
        <v>41.5</v>
      </c>
      <c r="Y37" s="184">
        <f t="shared" si="8"/>
        <v>0.36255999999999983</v>
      </c>
      <c r="Z37" s="179">
        <f t="shared" si="9"/>
        <v>0</v>
      </c>
      <c r="AA37" s="87" t="str">
        <f t="shared" si="14"/>
        <v>VERY LOW-ORDER URGENTLY</v>
      </c>
      <c r="AB37" s="212">
        <f t="shared" si="15"/>
        <v>3195.6550000000002</v>
      </c>
      <c r="AF37" s="341" t="s">
        <v>227</v>
      </c>
      <c r="AG37" s="341"/>
      <c r="AH37" s="341"/>
      <c r="AI37" s="82">
        <v>16.821812727067549</v>
      </c>
      <c r="AJ37" s="83">
        <v>2591.060606060606</v>
      </c>
      <c r="AK37" s="353">
        <v>1233.2584531499024</v>
      </c>
      <c r="AL37" s="353">
        <v>215823.39965211737</v>
      </c>
    </row>
    <row r="38" spans="1:38" ht="15" thickBot="1">
      <c r="A38" s="144" t="s">
        <v>126</v>
      </c>
      <c r="B38" s="144" t="s">
        <v>85</v>
      </c>
      <c r="C38" s="181" t="s">
        <v>414</v>
      </c>
      <c r="D38" s="144" t="s">
        <v>26</v>
      </c>
      <c r="E38" s="181" t="s">
        <v>69</v>
      </c>
      <c r="F38" s="184">
        <v>0.23990000000000017</v>
      </c>
      <c r="G38" s="180">
        <v>50.666666666666664</v>
      </c>
      <c r="H38" s="212">
        <v>5380.9466666666704</v>
      </c>
      <c r="I38" s="369">
        <v>326</v>
      </c>
      <c r="J38" s="212">
        <v>1.3047</v>
      </c>
      <c r="K38" s="212">
        <f t="shared" si="1"/>
        <v>34622.143684210554</v>
      </c>
      <c r="L38" s="181">
        <f t="shared" si="2"/>
        <v>106.20289473684218</v>
      </c>
      <c r="M38" s="181">
        <v>40</v>
      </c>
      <c r="N38" s="179">
        <f t="shared" si="3"/>
        <v>2.4688183474538823E-3</v>
      </c>
      <c r="O38" s="183">
        <f>SUM($N$5:N38)</f>
        <v>0.99207247575244384</v>
      </c>
      <c r="P38" s="181" t="str">
        <f t="shared" si="10"/>
        <v>C</v>
      </c>
      <c r="Q38" s="213">
        <f t="shared" si="4"/>
        <v>2.3030303030303028</v>
      </c>
      <c r="R38" s="212">
        <f t="shared" si="5"/>
        <v>1.0904545454545462E-2</v>
      </c>
      <c r="S38" s="192">
        <f t="shared" si="6"/>
        <v>244.58848484848502</v>
      </c>
      <c r="T38" s="181">
        <f t="shared" si="11"/>
        <v>30</v>
      </c>
      <c r="U38" s="181">
        <v>3</v>
      </c>
      <c r="V38" s="181">
        <f t="shared" si="12"/>
        <v>33</v>
      </c>
      <c r="W38" s="180">
        <f t="shared" si="13"/>
        <v>75.999999999999986</v>
      </c>
      <c r="X38" s="180">
        <f t="shared" si="7"/>
        <v>0</v>
      </c>
      <c r="Y38" s="184">
        <f t="shared" si="8"/>
        <v>0</v>
      </c>
      <c r="Z38" s="179">
        <f t="shared" si="9"/>
        <v>4.2894736842105274</v>
      </c>
      <c r="AA38" s="87" t="str">
        <f t="shared" si="14"/>
        <v>VERY HIGH-DON’T ORDER</v>
      </c>
      <c r="AB38" s="212">
        <f t="shared" si="15"/>
        <v>0</v>
      </c>
      <c r="AF38" s="341" t="s">
        <v>26</v>
      </c>
      <c r="AG38" s="341" t="s">
        <v>82</v>
      </c>
      <c r="AH38" s="341" t="s">
        <v>423</v>
      </c>
      <c r="AI38" s="82">
        <v>0.30757837837837815</v>
      </c>
      <c r="AJ38" s="83">
        <v>69</v>
      </c>
      <c r="AK38" s="353">
        <v>98.051891891891927</v>
      </c>
      <c r="AL38" s="353">
        <v>6765.5805405405426</v>
      </c>
    </row>
    <row r="39" spans="1:38" ht="15" thickBot="1">
      <c r="A39" s="144" t="s">
        <v>126</v>
      </c>
      <c r="B39" s="144" t="s">
        <v>523</v>
      </c>
      <c r="C39" s="181" t="s">
        <v>535</v>
      </c>
      <c r="D39" s="144" t="s">
        <v>26</v>
      </c>
      <c r="E39" s="181" t="s">
        <v>69</v>
      </c>
      <c r="F39" s="184">
        <v>0.21333333333333343</v>
      </c>
      <c r="G39" s="180">
        <v>45.666666666666664</v>
      </c>
      <c r="H39" s="212">
        <v>3210.1233333333294</v>
      </c>
      <c r="I39" s="369">
        <v>0</v>
      </c>
      <c r="J39" s="212">
        <v>0</v>
      </c>
      <c r="K39" s="212">
        <f t="shared" si="1"/>
        <v>0</v>
      </c>
      <c r="L39" s="181">
        <f t="shared" si="2"/>
        <v>70.294671532846635</v>
      </c>
      <c r="M39" s="181">
        <v>40</v>
      </c>
      <c r="N39" s="179">
        <f t="shared" si="3"/>
        <v>2.1954199560518055E-3</v>
      </c>
      <c r="O39" s="183">
        <f>SUM($N$5:N39)</f>
        <v>0.99426789570849561</v>
      </c>
      <c r="P39" s="181" t="str">
        <f t="shared" si="10"/>
        <v>C</v>
      </c>
      <c r="Q39" s="213">
        <f t="shared" si="4"/>
        <v>2.0757575757575757</v>
      </c>
      <c r="R39" s="212">
        <f t="shared" si="5"/>
        <v>9.6969696969697022E-3</v>
      </c>
      <c r="S39" s="192">
        <f t="shared" si="6"/>
        <v>145.91469696969679</v>
      </c>
      <c r="T39" s="181">
        <f t="shared" si="11"/>
        <v>30</v>
      </c>
      <c r="U39" s="181">
        <v>3</v>
      </c>
      <c r="V39" s="181">
        <f t="shared" si="12"/>
        <v>33</v>
      </c>
      <c r="W39" s="180">
        <f t="shared" si="13"/>
        <v>68.5</v>
      </c>
      <c r="X39" s="180">
        <f t="shared" si="7"/>
        <v>68.5</v>
      </c>
      <c r="Y39" s="184">
        <f t="shared" si="8"/>
        <v>0.32000000000000017</v>
      </c>
      <c r="Z39" s="179">
        <f t="shared" si="9"/>
        <v>0</v>
      </c>
      <c r="AA39" s="87" t="str">
        <f t="shared" si="14"/>
        <v>VERY LOW-ORDER URGENTLY</v>
      </c>
      <c r="AB39" s="212">
        <f t="shared" si="15"/>
        <v>4815.1849999999949</v>
      </c>
      <c r="AF39"/>
      <c r="AG39" s="341" t="s">
        <v>84</v>
      </c>
      <c r="AH39" s="341" t="s">
        <v>421</v>
      </c>
      <c r="AI39" s="82">
        <v>0.83649196891191691</v>
      </c>
      <c r="AJ39" s="83">
        <v>180.99999999999997</v>
      </c>
      <c r="AK39" s="353">
        <v>101.15994818652852</v>
      </c>
      <c r="AL39" s="353">
        <v>18309.950621761662</v>
      </c>
    </row>
    <row r="40" spans="1:38" ht="15" thickBot="1">
      <c r="A40" s="144" t="s">
        <v>126</v>
      </c>
      <c r="B40" s="144" t="s">
        <v>524</v>
      </c>
      <c r="C40" s="181" t="s">
        <v>536</v>
      </c>
      <c r="D40" s="144" t="s">
        <v>26</v>
      </c>
      <c r="E40" s="181" t="s">
        <v>69</v>
      </c>
      <c r="F40" s="184">
        <v>0.13199999999999987</v>
      </c>
      <c r="G40" s="180">
        <v>30.666666666666668</v>
      </c>
      <c r="H40" s="212">
        <v>3667.1466666666656</v>
      </c>
      <c r="I40" s="369">
        <v>0</v>
      </c>
      <c r="J40" s="212">
        <v>0</v>
      </c>
      <c r="K40" s="212">
        <f t="shared" si="1"/>
        <v>0</v>
      </c>
      <c r="L40" s="181">
        <f t="shared" si="2"/>
        <v>119.58086956521736</v>
      </c>
      <c r="M40" s="181">
        <v>36</v>
      </c>
      <c r="N40" s="179">
        <f t="shared" si="3"/>
        <v>1.3584160978070527E-3</v>
      </c>
      <c r="O40" s="183">
        <f>SUM($N$5:N40)</f>
        <v>0.99562631180630268</v>
      </c>
      <c r="P40" s="181" t="str">
        <f t="shared" si="10"/>
        <v>C</v>
      </c>
      <c r="Q40" s="213">
        <f t="shared" si="4"/>
        <v>1.393939393939394</v>
      </c>
      <c r="R40" s="212">
        <f t="shared" si="5"/>
        <v>5.9999999999999941E-3</v>
      </c>
      <c r="S40" s="192">
        <f t="shared" si="6"/>
        <v>166.68848484848479</v>
      </c>
      <c r="T40" s="181">
        <f t="shared" si="11"/>
        <v>30</v>
      </c>
      <c r="U40" s="181">
        <v>3</v>
      </c>
      <c r="V40" s="181">
        <f t="shared" si="12"/>
        <v>33</v>
      </c>
      <c r="W40" s="180">
        <f t="shared" si="13"/>
        <v>46</v>
      </c>
      <c r="X40" s="180">
        <f t="shared" si="7"/>
        <v>46</v>
      </c>
      <c r="Y40" s="184">
        <f t="shared" si="8"/>
        <v>0.19799999999999979</v>
      </c>
      <c r="Z40" s="179">
        <f t="shared" si="9"/>
        <v>0</v>
      </c>
      <c r="AA40" s="87" t="str">
        <f t="shared" si="14"/>
        <v>VERY LOW-ORDER URGENTLY</v>
      </c>
      <c r="AB40" s="212">
        <f t="shared" si="15"/>
        <v>5500.7199999999984</v>
      </c>
      <c r="AF40"/>
      <c r="AG40" s="341" t="s">
        <v>185</v>
      </c>
      <c r="AH40" s="341" t="s">
        <v>456</v>
      </c>
      <c r="AI40" s="82">
        <v>7.1999999999999989E-3</v>
      </c>
      <c r="AJ40" s="83">
        <v>0.99999999999999989</v>
      </c>
      <c r="AK40" s="353">
        <v>44</v>
      </c>
      <c r="AL40" s="353">
        <v>43.999999999999993</v>
      </c>
    </row>
    <row r="41" spans="1:38" ht="15" thickBot="1">
      <c r="A41" s="144" t="s">
        <v>126</v>
      </c>
      <c r="B41" s="144" t="s">
        <v>190</v>
      </c>
      <c r="C41" s="181" t="s">
        <v>410</v>
      </c>
      <c r="D41" s="144" t="s">
        <v>26</v>
      </c>
      <c r="E41" s="181" t="s">
        <v>27</v>
      </c>
      <c r="F41" s="184">
        <v>0.11280000000000004</v>
      </c>
      <c r="G41" s="180">
        <v>15.666666666666666</v>
      </c>
      <c r="H41" s="212">
        <v>1172.6666666666665</v>
      </c>
      <c r="I41" s="369">
        <v>0</v>
      </c>
      <c r="J41" s="212">
        <v>0</v>
      </c>
      <c r="K41" s="212">
        <f t="shared" si="1"/>
        <v>0</v>
      </c>
      <c r="L41" s="181">
        <f t="shared" si="2"/>
        <v>74.851063829787222</v>
      </c>
      <c r="M41" s="181">
        <v>18</v>
      </c>
      <c r="N41" s="179">
        <f t="shared" si="3"/>
        <v>1.160828301762392E-3</v>
      </c>
      <c r="O41" s="183">
        <f>SUM($N$5:N41)</f>
        <v>0.99678714010806502</v>
      </c>
      <c r="P41" s="181" t="str">
        <f t="shared" si="10"/>
        <v>C</v>
      </c>
      <c r="Q41" s="213">
        <f t="shared" si="4"/>
        <v>0.71212121212121204</v>
      </c>
      <c r="R41" s="212">
        <f t="shared" si="5"/>
        <v>5.1272727272727294E-3</v>
      </c>
      <c r="S41" s="192">
        <f t="shared" si="6"/>
        <v>53.303030303030297</v>
      </c>
      <c r="T41" s="181">
        <f t="shared" si="11"/>
        <v>30</v>
      </c>
      <c r="U41" s="181">
        <v>3</v>
      </c>
      <c r="V41" s="181">
        <f t="shared" si="12"/>
        <v>33</v>
      </c>
      <c r="W41" s="180">
        <f t="shared" si="13"/>
        <v>23.499999999999996</v>
      </c>
      <c r="X41" s="180">
        <f t="shared" si="7"/>
        <v>23.499999999999996</v>
      </c>
      <c r="Y41" s="184">
        <f t="shared" si="8"/>
        <v>0.16920000000000004</v>
      </c>
      <c r="Z41" s="179">
        <f t="shared" si="9"/>
        <v>0</v>
      </c>
      <c r="AA41" s="87" t="str">
        <f t="shared" si="14"/>
        <v>VERY LOW-ORDER URGENTLY</v>
      </c>
      <c r="AB41" s="212">
        <f t="shared" si="15"/>
        <v>1758.9999999999995</v>
      </c>
      <c r="AF41"/>
      <c r="AG41" s="341" t="s">
        <v>36</v>
      </c>
      <c r="AH41" s="341" t="s">
        <v>419</v>
      </c>
      <c r="AI41" s="82">
        <v>0.51390999999999998</v>
      </c>
      <c r="AJ41" s="83">
        <v>53.5</v>
      </c>
      <c r="AK41" s="353">
        <v>115.06710280373834</v>
      </c>
      <c r="AL41" s="353">
        <v>6156.0900000000011</v>
      </c>
    </row>
    <row r="42" spans="1:38" ht="15" thickBot="1">
      <c r="A42" s="144" t="s">
        <v>126</v>
      </c>
      <c r="B42" s="144" t="s">
        <v>162</v>
      </c>
      <c r="C42" s="181" t="s">
        <v>415</v>
      </c>
      <c r="D42" s="144" t="s">
        <v>58</v>
      </c>
      <c r="E42" s="181" t="s">
        <v>27</v>
      </c>
      <c r="F42" s="184">
        <v>0.10080000000000004</v>
      </c>
      <c r="G42" s="180">
        <v>14.000000000000002</v>
      </c>
      <c r="H42" s="212">
        <v>992.66666666666663</v>
      </c>
      <c r="I42" s="369">
        <v>0</v>
      </c>
      <c r="J42" s="212">
        <v>0</v>
      </c>
      <c r="K42" s="212">
        <f t="shared" si="1"/>
        <v>0</v>
      </c>
      <c r="L42" s="181">
        <f t="shared" si="2"/>
        <v>70.904761904761898</v>
      </c>
      <c r="M42" s="181">
        <v>32</v>
      </c>
      <c r="N42" s="179">
        <f t="shared" si="3"/>
        <v>1.0373359292344781E-3</v>
      </c>
      <c r="O42" s="183">
        <f>SUM($N$5:N42)</f>
        <v>0.99782447603729951</v>
      </c>
      <c r="P42" s="181" t="str">
        <f t="shared" si="10"/>
        <v>C</v>
      </c>
      <c r="Q42" s="213">
        <f t="shared" si="4"/>
        <v>0.63636363636363646</v>
      </c>
      <c r="R42" s="212">
        <f t="shared" si="5"/>
        <v>4.5818181818181834E-3</v>
      </c>
      <c r="S42" s="192">
        <f t="shared" si="6"/>
        <v>45.121212121212118</v>
      </c>
      <c r="T42" s="181">
        <f t="shared" si="11"/>
        <v>30</v>
      </c>
      <c r="U42" s="181">
        <v>3</v>
      </c>
      <c r="V42" s="181">
        <f t="shared" si="12"/>
        <v>33</v>
      </c>
      <c r="W42" s="180">
        <f t="shared" si="13"/>
        <v>21.000000000000004</v>
      </c>
      <c r="X42" s="180">
        <f t="shared" si="7"/>
        <v>21.000000000000004</v>
      </c>
      <c r="Y42" s="184">
        <f t="shared" si="8"/>
        <v>0.15120000000000006</v>
      </c>
      <c r="Z42" s="179">
        <f t="shared" si="9"/>
        <v>0</v>
      </c>
      <c r="AA42" s="87" t="str">
        <f t="shared" si="14"/>
        <v>VERY LOW-ORDER URGENTLY</v>
      </c>
      <c r="AB42" s="212">
        <f t="shared" si="15"/>
        <v>1489</v>
      </c>
      <c r="AF42"/>
      <c r="AG42" s="341" t="s">
        <v>90</v>
      </c>
      <c r="AH42" s="341" t="s">
        <v>451</v>
      </c>
      <c r="AI42" s="82">
        <v>3.8399999999999997E-2</v>
      </c>
      <c r="AJ42" s="83">
        <v>3</v>
      </c>
      <c r="AK42" s="353">
        <v>176.41666666666666</v>
      </c>
      <c r="AL42" s="353">
        <v>529.25</v>
      </c>
    </row>
    <row r="43" spans="1:38" ht="15" thickBot="1">
      <c r="A43" s="144" t="s">
        <v>126</v>
      </c>
      <c r="B43" s="144" t="s">
        <v>541</v>
      </c>
      <c r="C43" s="181" t="s">
        <v>542</v>
      </c>
      <c r="D43" s="144" t="s">
        <v>26</v>
      </c>
      <c r="E43" s="181" t="s">
        <v>37</v>
      </c>
      <c r="F43" s="184">
        <v>7.9200000000000062E-2</v>
      </c>
      <c r="G43" s="180">
        <v>15</v>
      </c>
      <c r="H43" s="212">
        <v>1350</v>
      </c>
      <c r="I43" s="369">
        <v>0</v>
      </c>
      <c r="J43" s="212">
        <v>0</v>
      </c>
      <c r="K43" s="212">
        <f t="shared" si="1"/>
        <v>0</v>
      </c>
      <c r="L43" s="181">
        <f t="shared" si="2"/>
        <v>90</v>
      </c>
      <c r="M43" s="181">
        <v>18</v>
      </c>
      <c r="N43" s="179">
        <f t="shared" si="3"/>
        <v>8.1504965868423301E-4</v>
      </c>
      <c r="O43" s="183">
        <f>SUM($N$5:N43)</f>
        <v>0.9986395256959838</v>
      </c>
      <c r="P43" s="181" t="str">
        <f t="shared" si="10"/>
        <v>C</v>
      </c>
      <c r="Q43" s="213">
        <f t="shared" si="4"/>
        <v>0.68181818181818177</v>
      </c>
      <c r="R43" s="212">
        <f t="shared" si="5"/>
        <v>3.6000000000000029E-3</v>
      </c>
      <c r="S43" s="192">
        <f t="shared" si="6"/>
        <v>61.363636363636367</v>
      </c>
      <c r="T43" s="181">
        <f t="shared" si="11"/>
        <v>30</v>
      </c>
      <c r="U43" s="181">
        <v>3</v>
      </c>
      <c r="V43" s="181">
        <f t="shared" si="12"/>
        <v>33</v>
      </c>
      <c r="W43" s="180">
        <f t="shared" si="13"/>
        <v>22.5</v>
      </c>
      <c r="X43" s="180">
        <f t="shared" si="7"/>
        <v>22.5</v>
      </c>
      <c r="Y43" s="184">
        <f t="shared" si="8"/>
        <v>0.1188000000000001</v>
      </c>
      <c r="Z43" s="179">
        <f t="shared" si="9"/>
        <v>0</v>
      </c>
      <c r="AA43" s="87" t="str">
        <f t="shared" si="14"/>
        <v>VERY LOW-ORDER URGENTLY</v>
      </c>
      <c r="AB43" s="212">
        <f t="shared" si="15"/>
        <v>2025</v>
      </c>
      <c r="AF43"/>
      <c r="AG43" s="341" t="s">
        <v>183</v>
      </c>
      <c r="AH43" s="341" t="s">
        <v>401</v>
      </c>
      <c r="AI43" s="82">
        <v>0.36255999999999983</v>
      </c>
      <c r="AJ43" s="83">
        <v>41.5</v>
      </c>
      <c r="AK43" s="353">
        <v>77.003734939759042</v>
      </c>
      <c r="AL43" s="353">
        <v>3195.6550000000002</v>
      </c>
    </row>
    <row r="44" spans="1:38" ht="15" thickBot="1">
      <c r="A44" s="144" t="s">
        <v>126</v>
      </c>
      <c r="B44" s="144" t="s">
        <v>196</v>
      </c>
      <c r="C44" s="181" t="s">
        <v>480</v>
      </c>
      <c r="D44" s="144" t="s">
        <v>26</v>
      </c>
      <c r="E44" s="181" t="s">
        <v>27</v>
      </c>
      <c r="F44" s="184">
        <v>3.3599999999999998E-2</v>
      </c>
      <c r="G44" s="180">
        <v>4.666666666666667</v>
      </c>
      <c r="H44" s="212">
        <v>310</v>
      </c>
      <c r="I44" s="369">
        <v>0</v>
      </c>
      <c r="J44" s="212">
        <v>0</v>
      </c>
      <c r="K44" s="212">
        <f t="shared" si="1"/>
        <v>0</v>
      </c>
      <c r="L44" s="181">
        <f t="shared" si="2"/>
        <v>66.428571428571431</v>
      </c>
      <c r="M44" s="181">
        <v>40</v>
      </c>
      <c r="N44" s="179">
        <f t="shared" si="3"/>
        <v>3.4577864307815917E-4</v>
      </c>
      <c r="O44" s="183">
        <f>SUM($N$5:N44)</f>
        <v>0.99898530433906196</v>
      </c>
      <c r="P44" s="181" t="str">
        <f t="shared" si="10"/>
        <v>C</v>
      </c>
      <c r="Q44" s="213">
        <f t="shared" si="4"/>
        <v>0.21212121212121213</v>
      </c>
      <c r="R44" s="212">
        <f t="shared" si="5"/>
        <v>1.5272727272727272E-3</v>
      </c>
      <c r="S44" s="192">
        <f t="shared" si="6"/>
        <v>14.090909090909092</v>
      </c>
      <c r="T44" s="181">
        <f t="shared" si="11"/>
        <v>30</v>
      </c>
      <c r="U44" s="181">
        <v>3</v>
      </c>
      <c r="V44" s="181">
        <f t="shared" si="12"/>
        <v>33</v>
      </c>
      <c r="W44" s="180">
        <f t="shared" si="13"/>
        <v>7</v>
      </c>
      <c r="X44" s="180">
        <f t="shared" si="7"/>
        <v>7</v>
      </c>
      <c r="Y44" s="184">
        <f t="shared" si="8"/>
        <v>5.0399999999999993E-2</v>
      </c>
      <c r="Z44" s="179">
        <f t="shared" si="9"/>
        <v>0</v>
      </c>
      <c r="AA44" s="87" t="str">
        <f t="shared" si="14"/>
        <v>VERY LOW-ORDER URGENTLY</v>
      </c>
      <c r="AB44" s="212">
        <f t="shared" si="15"/>
        <v>465</v>
      </c>
      <c r="AF44"/>
      <c r="AG44" s="341" t="s">
        <v>56</v>
      </c>
      <c r="AH44" s="341" t="s">
        <v>374</v>
      </c>
      <c r="AI44" s="82">
        <v>7.1999999999999998E-3</v>
      </c>
      <c r="AJ44" s="83">
        <v>1.5</v>
      </c>
      <c r="AK44" s="353">
        <v>40.43</v>
      </c>
      <c r="AL44" s="353">
        <v>60.644999999999996</v>
      </c>
    </row>
    <row r="45" spans="1:38" ht="15" thickBot="1">
      <c r="A45" s="144" t="s">
        <v>126</v>
      </c>
      <c r="B45" s="144" t="s">
        <v>295</v>
      </c>
      <c r="C45" s="181" t="s">
        <v>459</v>
      </c>
      <c r="D45" s="144" t="s">
        <v>26</v>
      </c>
      <c r="E45" s="181" t="s">
        <v>69</v>
      </c>
      <c r="F45" s="184">
        <v>2.7999999999999997E-2</v>
      </c>
      <c r="G45" s="180">
        <v>4.666666666666667</v>
      </c>
      <c r="H45" s="212">
        <v>247.33333333333334</v>
      </c>
      <c r="I45" s="369">
        <v>6</v>
      </c>
      <c r="J45" s="212">
        <v>3.5999999999999997E-2</v>
      </c>
      <c r="K45" s="212">
        <f>L45*I45</f>
        <v>318</v>
      </c>
      <c r="L45" s="181">
        <f t="shared" si="2"/>
        <v>53</v>
      </c>
      <c r="M45" s="181">
        <v>16</v>
      </c>
      <c r="N45" s="179">
        <f t="shared" si="3"/>
        <v>2.8814886923179928E-4</v>
      </c>
      <c r="O45" s="183">
        <f>SUM($N$5:N45)</f>
        <v>0.99927345320829375</v>
      </c>
      <c r="P45" s="181" t="str">
        <f t="shared" si="10"/>
        <v>C</v>
      </c>
      <c r="Q45" s="213">
        <f t="shared" si="4"/>
        <v>0.21212121212121213</v>
      </c>
      <c r="R45" s="212">
        <f t="shared" si="5"/>
        <v>1.2727272727272726E-3</v>
      </c>
      <c r="S45" s="192">
        <f t="shared" si="6"/>
        <v>11.242424242424242</v>
      </c>
      <c r="T45" s="181">
        <f t="shared" si="11"/>
        <v>30</v>
      </c>
      <c r="U45" s="181">
        <v>3</v>
      </c>
      <c r="V45" s="181">
        <f t="shared" si="12"/>
        <v>33</v>
      </c>
      <c r="W45" s="180">
        <f t="shared" si="13"/>
        <v>7</v>
      </c>
      <c r="X45" s="180">
        <f t="shared" si="7"/>
        <v>1</v>
      </c>
      <c r="Y45" s="184">
        <f t="shared" si="8"/>
        <v>5.9999999999999993E-3</v>
      </c>
      <c r="Z45" s="179">
        <f t="shared" si="9"/>
        <v>0.8571428571428571</v>
      </c>
      <c r="AA45" s="87" t="str">
        <f t="shared" si="14"/>
        <v>LOW MAY- ORDER</v>
      </c>
      <c r="AB45" s="212">
        <f t="shared" si="15"/>
        <v>53</v>
      </c>
      <c r="AF45"/>
      <c r="AG45" s="341" t="s">
        <v>76</v>
      </c>
      <c r="AH45" s="341" t="s">
        <v>445</v>
      </c>
      <c r="AI45" s="82">
        <v>1.2042000000000037</v>
      </c>
      <c r="AJ45" s="83">
        <v>297.99999999999994</v>
      </c>
      <c r="AK45" s="353">
        <v>90.965637583892345</v>
      </c>
      <c r="AL45" s="353">
        <v>27107.759999999915</v>
      </c>
    </row>
    <row r="46" spans="1:38" ht="15" thickBot="1">
      <c r="A46" s="144" t="s">
        <v>126</v>
      </c>
      <c r="B46" s="144" t="s">
        <v>90</v>
      </c>
      <c r="C46" s="181" t="s">
        <v>451</v>
      </c>
      <c r="D46" s="144" t="s">
        <v>26</v>
      </c>
      <c r="E46" s="181" t="s">
        <v>37</v>
      </c>
      <c r="F46" s="184">
        <v>2.5599999999999998E-2</v>
      </c>
      <c r="G46" s="180">
        <v>2</v>
      </c>
      <c r="H46" s="212">
        <v>352.83333333333331</v>
      </c>
      <c r="I46" s="369">
        <v>0</v>
      </c>
      <c r="J46" s="212">
        <v>0</v>
      </c>
      <c r="K46" s="212">
        <f t="shared" si="1"/>
        <v>0</v>
      </c>
      <c r="L46" s="181">
        <f t="shared" si="2"/>
        <v>176.41666666666666</v>
      </c>
      <c r="M46" s="181">
        <v>36</v>
      </c>
      <c r="N46" s="179">
        <f t="shared" si="3"/>
        <v>2.6345039472621648E-4</v>
      </c>
      <c r="O46" s="183">
        <f>SUM($N$5:N46)</f>
        <v>0.99953690360301994</v>
      </c>
      <c r="P46" s="181" t="str">
        <f t="shared" si="10"/>
        <v>C</v>
      </c>
      <c r="Q46" s="213">
        <f t="shared" si="4"/>
        <v>9.0909090909090912E-2</v>
      </c>
      <c r="R46" s="212">
        <f t="shared" si="5"/>
        <v>1.1636363636363634E-3</v>
      </c>
      <c r="S46" s="192">
        <f t="shared" si="6"/>
        <v>16.037878787878785</v>
      </c>
      <c r="T46" s="181">
        <f t="shared" si="11"/>
        <v>30</v>
      </c>
      <c r="U46" s="181">
        <v>3</v>
      </c>
      <c r="V46" s="181">
        <f t="shared" si="12"/>
        <v>33</v>
      </c>
      <c r="W46" s="180">
        <f t="shared" si="13"/>
        <v>3</v>
      </c>
      <c r="X46" s="180">
        <f t="shared" si="7"/>
        <v>3</v>
      </c>
      <c r="Y46" s="184">
        <f t="shared" si="8"/>
        <v>3.8399999999999997E-2</v>
      </c>
      <c r="Z46" s="179">
        <f t="shared" si="9"/>
        <v>0</v>
      </c>
      <c r="AA46" s="87" t="str">
        <f t="shared" si="14"/>
        <v>VERY LOW-ORDER URGENTLY</v>
      </c>
      <c r="AB46" s="212">
        <f t="shared" si="15"/>
        <v>529.25</v>
      </c>
      <c r="AF46"/>
      <c r="AG46" s="341" t="s">
        <v>68</v>
      </c>
      <c r="AH46" s="341" t="s">
        <v>437</v>
      </c>
      <c r="AI46" s="82">
        <v>0.58061671469740694</v>
      </c>
      <c r="AJ46" s="83">
        <v>136.49999999999997</v>
      </c>
      <c r="AK46" s="353">
        <v>101.91020172910655</v>
      </c>
      <c r="AL46" s="353">
        <v>13910.742536023041</v>
      </c>
    </row>
    <row r="47" spans="1:38" ht="15" thickBot="1">
      <c r="A47" s="144" t="s">
        <v>126</v>
      </c>
      <c r="B47" s="144" t="s">
        <v>163</v>
      </c>
      <c r="C47" s="181" t="s">
        <v>406</v>
      </c>
      <c r="D47" s="144" t="s">
        <v>58</v>
      </c>
      <c r="E47" s="181" t="s">
        <v>27</v>
      </c>
      <c r="F47" s="184">
        <v>2.1000000000000001E-2</v>
      </c>
      <c r="G47" s="180">
        <v>2.3333333333333335</v>
      </c>
      <c r="H47" s="212">
        <v>214.66666666666666</v>
      </c>
      <c r="I47" s="369">
        <v>0</v>
      </c>
      <c r="J47" s="212">
        <v>0</v>
      </c>
      <c r="K47" s="212">
        <f t="shared" si="1"/>
        <v>0</v>
      </c>
      <c r="L47" s="181">
        <f t="shared" si="2"/>
        <v>91.999999999999986</v>
      </c>
      <c r="M47" s="181">
        <v>36</v>
      </c>
      <c r="N47" s="179">
        <f t="shared" si="3"/>
        <v>2.1611165192384952E-4</v>
      </c>
      <c r="O47" s="183">
        <f>SUM($N$5:N47)</f>
        <v>0.99975301525494376</v>
      </c>
      <c r="P47" s="181" t="str">
        <f t="shared" si="10"/>
        <v>C</v>
      </c>
      <c r="Q47" s="213">
        <f t="shared" si="4"/>
        <v>0.10606060606060606</v>
      </c>
      <c r="R47" s="212">
        <f t="shared" si="5"/>
        <v>9.5454545454545456E-4</v>
      </c>
      <c r="S47" s="192">
        <f t="shared" si="6"/>
        <v>9.7575757575757578</v>
      </c>
      <c r="T47" s="181">
        <f t="shared" si="11"/>
        <v>30</v>
      </c>
      <c r="U47" s="181">
        <v>3</v>
      </c>
      <c r="V47" s="181">
        <f t="shared" si="12"/>
        <v>33</v>
      </c>
      <c r="W47" s="180">
        <f t="shared" si="13"/>
        <v>3.5</v>
      </c>
      <c r="X47" s="180">
        <f t="shared" si="7"/>
        <v>3.5</v>
      </c>
      <c r="Y47" s="184">
        <f t="shared" si="8"/>
        <v>3.15E-2</v>
      </c>
      <c r="Z47" s="179">
        <f t="shared" si="9"/>
        <v>0</v>
      </c>
      <c r="AA47" s="87" t="str">
        <f t="shared" si="14"/>
        <v>VERY LOW-ORDER URGENTLY</v>
      </c>
      <c r="AB47" s="212">
        <f t="shared" si="15"/>
        <v>321.99999999999994</v>
      </c>
      <c r="AF47"/>
      <c r="AG47" s="341" t="s">
        <v>72</v>
      </c>
      <c r="AH47" s="341" t="s">
        <v>443</v>
      </c>
      <c r="AI47" s="82">
        <v>1.5511263157894801</v>
      </c>
      <c r="AJ47" s="83">
        <v>378</v>
      </c>
      <c r="AK47" s="353">
        <v>94.112982456140173</v>
      </c>
      <c r="AL47" s="353">
        <v>35574.707368420983</v>
      </c>
    </row>
    <row r="48" spans="1:38" ht="15" thickBot="1">
      <c r="A48" s="144" t="s">
        <v>126</v>
      </c>
      <c r="B48" s="144" t="s">
        <v>186</v>
      </c>
      <c r="C48" s="181" t="s">
        <v>469</v>
      </c>
      <c r="D48" s="144" t="s">
        <v>26</v>
      </c>
      <c r="E48" s="181" t="s">
        <v>27</v>
      </c>
      <c r="F48" s="184">
        <v>1.4400000000000001E-2</v>
      </c>
      <c r="G48" s="180">
        <v>1</v>
      </c>
      <c r="H48" s="212">
        <v>70</v>
      </c>
      <c r="I48" s="369">
        <v>0</v>
      </c>
      <c r="J48" s="212">
        <v>0</v>
      </c>
      <c r="K48" s="212">
        <f t="shared" si="1"/>
        <v>0</v>
      </c>
      <c r="L48" s="181">
        <f t="shared" si="2"/>
        <v>70</v>
      </c>
      <c r="M48" s="181">
        <v>36</v>
      </c>
      <c r="N48" s="179">
        <f t="shared" si="3"/>
        <v>1.4819084703349681E-4</v>
      </c>
      <c r="O48" s="183">
        <f>SUM($N$5:N48)</f>
        <v>0.9999012061019773</v>
      </c>
      <c r="P48" s="181" t="str">
        <f t="shared" si="10"/>
        <v>C</v>
      </c>
      <c r="Q48" s="213">
        <f t="shared" si="4"/>
        <v>4.5454545454545456E-2</v>
      </c>
      <c r="R48" s="212">
        <f t="shared" si="5"/>
        <v>6.5454545454545464E-4</v>
      </c>
      <c r="S48" s="192">
        <f t="shared" si="6"/>
        <v>3.1818181818181817</v>
      </c>
      <c r="T48" s="181">
        <f t="shared" si="11"/>
        <v>30</v>
      </c>
      <c r="U48" s="181">
        <v>3</v>
      </c>
      <c r="V48" s="181">
        <f t="shared" si="12"/>
        <v>33</v>
      </c>
      <c r="W48" s="180">
        <f t="shared" si="13"/>
        <v>1.5</v>
      </c>
      <c r="X48" s="180">
        <f t="shared" si="7"/>
        <v>1.5</v>
      </c>
      <c r="Y48" s="184">
        <f t="shared" si="8"/>
        <v>2.1600000000000001E-2</v>
      </c>
      <c r="Z48" s="179">
        <f t="shared" si="9"/>
        <v>0</v>
      </c>
      <c r="AA48" s="87" t="str">
        <f t="shared" si="14"/>
        <v>VERY LOW-ORDER URGENTLY</v>
      </c>
      <c r="AB48" s="212">
        <f t="shared" si="15"/>
        <v>105</v>
      </c>
      <c r="AF48"/>
      <c r="AG48" s="341" t="s">
        <v>87</v>
      </c>
      <c r="AH48" s="341" t="s">
        <v>444</v>
      </c>
      <c r="AI48" s="82">
        <v>10.566396433734942</v>
      </c>
      <c r="AJ48" s="83">
        <v>1961.0454545454545</v>
      </c>
      <c r="AK48" s="353">
        <v>80.360551539491368</v>
      </c>
      <c r="AL48" s="353">
        <v>157590.69432128526</v>
      </c>
    </row>
    <row r="49" spans="1:38" ht="15" thickBot="1">
      <c r="A49" s="144" t="s">
        <v>126</v>
      </c>
      <c r="B49" s="144" t="s">
        <v>185</v>
      </c>
      <c r="C49" s="181" t="s">
        <v>456</v>
      </c>
      <c r="D49" s="144" t="s">
        <v>26</v>
      </c>
      <c r="E49" s="181" t="s">
        <v>27</v>
      </c>
      <c r="F49" s="184">
        <v>4.7999999999999996E-3</v>
      </c>
      <c r="G49" s="180">
        <v>0.66666666666666663</v>
      </c>
      <c r="H49" s="212">
        <v>29.333333333333332</v>
      </c>
      <c r="I49" s="369">
        <v>0</v>
      </c>
      <c r="J49" s="212">
        <v>0</v>
      </c>
      <c r="K49" s="212">
        <f t="shared" si="1"/>
        <v>0</v>
      </c>
      <c r="L49" s="181">
        <f t="shared" si="2"/>
        <v>44</v>
      </c>
      <c r="M49" s="181">
        <v>100</v>
      </c>
      <c r="N49" s="179">
        <f t="shared" si="3"/>
        <v>4.9396949011165597E-5</v>
      </c>
      <c r="O49" s="183">
        <f>SUM($N$5:N49)</f>
        <v>0.99995060305098848</v>
      </c>
      <c r="P49" s="181" t="str">
        <f t="shared" si="10"/>
        <v>C</v>
      </c>
      <c r="Q49" s="213">
        <f t="shared" si="4"/>
        <v>3.03030303030303E-2</v>
      </c>
      <c r="R49" s="212">
        <f t="shared" si="5"/>
        <v>2.1818181818181816E-4</v>
      </c>
      <c r="S49" s="192">
        <f t="shared" si="6"/>
        <v>1.3333333333333333</v>
      </c>
      <c r="T49" s="181">
        <f t="shared" si="11"/>
        <v>30</v>
      </c>
      <c r="U49" s="181">
        <v>3</v>
      </c>
      <c r="V49" s="181">
        <f t="shared" si="12"/>
        <v>33</v>
      </c>
      <c r="W49" s="180">
        <f t="shared" si="13"/>
        <v>0.99999999999999989</v>
      </c>
      <c r="X49" s="180">
        <f t="shared" si="7"/>
        <v>0.99999999999999989</v>
      </c>
      <c r="Y49" s="184">
        <f t="shared" si="8"/>
        <v>7.1999999999999989E-3</v>
      </c>
      <c r="Z49" s="179">
        <f t="shared" si="9"/>
        <v>0</v>
      </c>
      <c r="AA49" s="87" t="str">
        <f t="shared" si="14"/>
        <v>VERY LOW-ORDER URGENTLY</v>
      </c>
      <c r="AB49" s="212">
        <f t="shared" si="15"/>
        <v>43.999999999999993</v>
      </c>
      <c r="AF49"/>
      <c r="AG49" s="341" t="s">
        <v>517</v>
      </c>
      <c r="AH49" s="341" t="s">
        <v>530</v>
      </c>
      <c r="AI49" s="82">
        <v>2.028348819875776</v>
      </c>
      <c r="AJ49" s="83">
        <v>350.16666666666657</v>
      </c>
      <c r="AK49" s="353">
        <v>0</v>
      </c>
      <c r="AL49" s="353">
        <v>0</v>
      </c>
    </row>
    <row r="50" spans="1:38">
      <c r="A50" s="57" t="s">
        <v>126</v>
      </c>
      <c r="B50" s="144" t="s">
        <v>56</v>
      </c>
      <c r="C50" s="181" t="s">
        <v>374</v>
      </c>
      <c r="D50" s="144" t="s">
        <v>26</v>
      </c>
      <c r="E50" s="181" t="s">
        <v>27</v>
      </c>
      <c r="F50" s="184">
        <v>4.7999999999999996E-3</v>
      </c>
      <c r="G50" s="180">
        <v>1</v>
      </c>
      <c r="H50" s="212">
        <v>40.43</v>
      </c>
      <c r="I50" s="369">
        <v>0</v>
      </c>
      <c r="J50" s="212">
        <v>0</v>
      </c>
      <c r="K50" s="212">
        <f t="shared" si="1"/>
        <v>0</v>
      </c>
      <c r="L50" s="181">
        <f t="shared" si="2"/>
        <v>40.43</v>
      </c>
      <c r="M50" s="181">
        <v>32</v>
      </c>
      <c r="N50" s="179">
        <f t="shared" si="3"/>
        <v>4.9396949011165597E-5</v>
      </c>
      <c r="O50" s="183">
        <f>SUM($N$5:N50)</f>
        <v>0.99999999999999967</v>
      </c>
      <c r="P50" s="181" t="str">
        <f t="shared" si="10"/>
        <v>C</v>
      </c>
      <c r="Q50" s="213">
        <f t="shared" si="4"/>
        <v>4.5454545454545456E-2</v>
      </c>
      <c r="R50" s="212">
        <f t="shared" si="5"/>
        <v>2.1818181818181816E-4</v>
      </c>
      <c r="S50" s="192">
        <f t="shared" si="6"/>
        <v>1.8377272727272727</v>
      </c>
      <c r="T50" s="181">
        <f t="shared" si="11"/>
        <v>30</v>
      </c>
      <c r="U50" s="181">
        <v>3</v>
      </c>
      <c r="V50" s="181">
        <f t="shared" si="12"/>
        <v>33</v>
      </c>
      <c r="W50" s="180">
        <f t="shared" si="13"/>
        <v>1.5</v>
      </c>
      <c r="X50" s="180">
        <f t="shared" si="7"/>
        <v>1.5</v>
      </c>
      <c r="Y50" s="184">
        <f t="shared" si="8"/>
        <v>7.1999999999999998E-3</v>
      </c>
      <c r="Z50" s="179">
        <f t="shared" si="9"/>
        <v>0</v>
      </c>
      <c r="AA50" s="87" t="str">
        <f t="shared" si="14"/>
        <v>VERY LOW-ORDER URGENTLY</v>
      </c>
      <c r="AB50" s="212">
        <f t="shared" si="15"/>
        <v>60.644999999999996</v>
      </c>
      <c r="AF50"/>
      <c r="AG50" s="341" t="s">
        <v>518</v>
      </c>
      <c r="AH50" s="341" t="s">
        <v>531</v>
      </c>
      <c r="AI50" s="82">
        <v>1.4465000811359017</v>
      </c>
      <c r="AJ50" s="83">
        <v>238.5</v>
      </c>
      <c r="AK50" s="353">
        <v>1.5805070993914805</v>
      </c>
      <c r="AL50" s="353">
        <v>376.95094320486811</v>
      </c>
    </row>
    <row r="51" spans="1:38">
      <c r="AF51"/>
      <c r="AG51" s="341" t="s">
        <v>54</v>
      </c>
      <c r="AH51" s="341" t="s">
        <v>458</v>
      </c>
      <c r="AI51" s="82">
        <v>0.77832000000000146</v>
      </c>
      <c r="AJ51" s="83">
        <v>95</v>
      </c>
      <c r="AK51" s="353">
        <v>56.537157894736694</v>
      </c>
      <c r="AL51" s="353">
        <v>5371.0299999999861</v>
      </c>
    </row>
    <row r="52" spans="1:38">
      <c r="AF52"/>
      <c r="AG52" s="341" t="s">
        <v>519</v>
      </c>
      <c r="AH52" s="341" t="s">
        <v>520</v>
      </c>
      <c r="AI52" s="82">
        <v>0.51771372549019612</v>
      </c>
      <c r="AJ52" s="83">
        <v>97</v>
      </c>
      <c r="AK52" s="353">
        <v>5.8450980392156859</v>
      </c>
      <c r="AL52" s="353">
        <v>566.97450980392159</v>
      </c>
    </row>
    <row r="53" spans="1:38">
      <c r="AF53"/>
      <c r="AG53" s="341" t="s">
        <v>188</v>
      </c>
      <c r="AH53" s="341" t="s">
        <v>448</v>
      </c>
      <c r="AI53" s="82">
        <v>0.46849999999999981</v>
      </c>
      <c r="AJ53" s="83">
        <v>103.5</v>
      </c>
      <c r="AK53" s="353">
        <v>90.441835748792244</v>
      </c>
      <c r="AL53" s="353">
        <v>9360.7299999999977</v>
      </c>
    </row>
    <row r="54" spans="1:38">
      <c r="AF54"/>
      <c r="AG54" s="341" t="s">
        <v>523</v>
      </c>
      <c r="AH54" s="341" t="s">
        <v>535</v>
      </c>
      <c r="AI54" s="82">
        <v>0.32000000000000017</v>
      </c>
      <c r="AJ54" s="83">
        <v>68.5</v>
      </c>
      <c r="AK54" s="353">
        <v>70.294671532846635</v>
      </c>
      <c r="AL54" s="353">
        <v>4815.1849999999949</v>
      </c>
    </row>
    <row r="55" spans="1:38">
      <c r="AF55"/>
      <c r="AG55" s="341" t="s">
        <v>524</v>
      </c>
      <c r="AH55" s="341" t="s">
        <v>536</v>
      </c>
      <c r="AI55" s="82">
        <v>0.19799999999999979</v>
      </c>
      <c r="AJ55" s="83">
        <v>46</v>
      </c>
      <c r="AK55" s="353">
        <v>119.58086956521736</v>
      </c>
      <c r="AL55" s="353">
        <v>5500.7199999999984</v>
      </c>
    </row>
    <row r="56" spans="1:38">
      <c r="AF56"/>
      <c r="AG56" s="341" t="s">
        <v>190</v>
      </c>
      <c r="AH56" s="341" t="s">
        <v>410</v>
      </c>
      <c r="AI56" s="82">
        <v>0.16920000000000004</v>
      </c>
      <c r="AJ56" s="83">
        <v>23.499999999999996</v>
      </c>
      <c r="AK56" s="353">
        <v>74.851063829787222</v>
      </c>
      <c r="AL56" s="353">
        <v>1758.9999999999995</v>
      </c>
    </row>
    <row r="57" spans="1:38">
      <c r="AF57"/>
      <c r="AG57" s="341" t="s">
        <v>541</v>
      </c>
      <c r="AH57" s="341" t="s">
        <v>542</v>
      </c>
      <c r="AI57" s="82">
        <v>0.1188000000000001</v>
      </c>
      <c r="AJ57" s="83">
        <v>22.5</v>
      </c>
      <c r="AK57" s="353">
        <v>90</v>
      </c>
      <c r="AL57" s="353">
        <v>2025</v>
      </c>
    </row>
    <row r="58" spans="1:38">
      <c r="AF58"/>
      <c r="AG58" s="341" t="s">
        <v>196</v>
      </c>
      <c r="AH58" s="341" t="s">
        <v>480</v>
      </c>
      <c r="AI58" s="82">
        <v>5.0399999999999993E-2</v>
      </c>
      <c r="AJ58" s="83">
        <v>7</v>
      </c>
      <c r="AK58" s="353">
        <v>66.428571428571431</v>
      </c>
      <c r="AL58" s="353">
        <v>465</v>
      </c>
    </row>
    <row r="59" spans="1:38">
      <c r="AF59"/>
      <c r="AG59" s="341" t="s">
        <v>295</v>
      </c>
      <c r="AH59" s="341" t="s">
        <v>459</v>
      </c>
      <c r="AI59" s="82">
        <v>5.9999999999999993E-3</v>
      </c>
      <c r="AJ59" s="83">
        <v>1</v>
      </c>
      <c r="AK59" s="353">
        <v>53</v>
      </c>
      <c r="AL59" s="353">
        <v>53</v>
      </c>
    </row>
    <row r="60" spans="1:38">
      <c r="AF60"/>
      <c r="AG60" s="341" t="s">
        <v>186</v>
      </c>
      <c r="AH60" s="341" t="s">
        <v>469</v>
      </c>
      <c r="AI60" s="82">
        <v>2.1600000000000001E-2</v>
      </c>
      <c r="AJ60" s="83">
        <v>1.5</v>
      </c>
      <c r="AK60" s="353">
        <v>70</v>
      </c>
      <c r="AL60" s="353">
        <v>105</v>
      </c>
    </row>
    <row r="61" spans="1:38">
      <c r="AF61" s="341" t="s">
        <v>224</v>
      </c>
      <c r="AG61" s="341"/>
      <c r="AH61" s="341"/>
      <c r="AI61" s="82">
        <v>22.099062438014002</v>
      </c>
      <c r="AJ61" s="83">
        <v>4178.212121212121</v>
      </c>
      <c r="AK61" s="353">
        <v>1718.0384929357735</v>
      </c>
      <c r="AL61" s="353">
        <v>299643.66584104014</v>
      </c>
    </row>
    <row r="62" spans="1:38">
      <c r="AF62" s="341" t="s">
        <v>221</v>
      </c>
      <c r="AG62"/>
      <c r="AH62"/>
      <c r="AI62" s="82">
        <v>38.920875165081554</v>
      </c>
      <c r="AJ62" s="83">
        <v>6769.272727272727</v>
      </c>
      <c r="AK62" s="353">
        <v>2951.2969460856762</v>
      </c>
      <c r="AL62" s="353">
        <v>515467.06549315742</v>
      </c>
    </row>
    <row r="63" spans="1:38">
      <c r="AF63"/>
      <c r="AG63"/>
      <c r="AH63"/>
      <c r="AI63"/>
      <c r="AJ63"/>
      <c r="AK63"/>
      <c r="AL63"/>
    </row>
    <row r="64" spans="1:38">
      <c r="AF64"/>
      <c r="AG64"/>
      <c r="AH64"/>
      <c r="AI64"/>
      <c r="AJ64"/>
      <c r="AK64"/>
      <c r="AL64"/>
    </row>
    <row r="65" spans="32:38">
      <c r="AF65"/>
      <c r="AG65"/>
      <c r="AH65"/>
      <c r="AI65"/>
      <c r="AJ65"/>
      <c r="AK65"/>
      <c r="AL65"/>
    </row>
    <row r="66" spans="32:38">
      <c r="AF66"/>
      <c r="AG66"/>
      <c r="AH66"/>
      <c r="AI66"/>
      <c r="AJ66"/>
      <c r="AK66"/>
      <c r="AL66"/>
    </row>
    <row r="67" spans="32:38">
      <c r="AF67"/>
      <c r="AG67"/>
      <c r="AH67"/>
      <c r="AI67"/>
      <c r="AJ67"/>
      <c r="AK67"/>
      <c r="AL67"/>
    </row>
    <row r="68" spans="32:38">
      <c r="AF68"/>
      <c r="AG68"/>
      <c r="AH68"/>
      <c r="AI68"/>
      <c r="AJ68"/>
      <c r="AK68"/>
      <c r="AL68"/>
    </row>
    <row r="69" spans="32:38">
      <c r="AF69"/>
      <c r="AG69"/>
      <c r="AH69"/>
      <c r="AI69"/>
      <c r="AJ69"/>
      <c r="AK69"/>
      <c r="AL69"/>
    </row>
    <row r="70" spans="32:38">
      <c r="AF70"/>
      <c r="AG70"/>
      <c r="AH70"/>
      <c r="AI70"/>
      <c r="AJ70"/>
      <c r="AK70"/>
      <c r="AL70"/>
    </row>
    <row r="71" spans="32:38">
      <c r="AF71"/>
      <c r="AG71"/>
      <c r="AH71"/>
      <c r="AI71"/>
      <c r="AJ71"/>
      <c r="AK71"/>
      <c r="AL71"/>
    </row>
    <row r="72" spans="32:38">
      <c r="AF72"/>
      <c r="AG72"/>
      <c r="AH72"/>
      <c r="AI72"/>
      <c r="AJ72"/>
      <c r="AK72"/>
      <c r="AL72"/>
    </row>
  </sheetData>
  <mergeCells count="23">
    <mergeCell ref="AG18:AH18"/>
    <mergeCell ref="AJ18:AM18"/>
    <mergeCell ref="AG19:AH19"/>
    <mergeCell ref="AJ19:AM19"/>
    <mergeCell ref="AG14:AH14"/>
    <mergeCell ref="AK14:AM14"/>
    <mergeCell ref="AG15:AH15"/>
    <mergeCell ref="AK15:AM15"/>
    <mergeCell ref="AG16:AH16"/>
    <mergeCell ref="AK16:AM16"/>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s>
  <conditionalFormatting sqref="AA5:AA50">
    <cfRule type="containsText" dxfId="311" priority="1" operator="containsText" text="LOW MAY- ORDER">
      <formula>NOT(ISERROR(SEARCH("LOW MAY- ORDER",AA5)))</formula>
    </cfRule>
    <cfRule type="containsText" dxfId="310" priority="2" operator="containsText" text="HIGH">
      <formula>NOT(ISERROR(SEARCH("HIGH",AA5)))</formula>
    </cfRule>
    <cfRule type="containsText" dxfId="309" priority="3" operator="containsText" text="HIGH">
      <formula>NOT(ISERROR(SEARCH("HIGH",AA5)))</formula>
    </cfRule>
    <cfRule type="containsText" dxfId="308" priority="4" operator="containsText" text="VERY LOW-ORDER URGENTLY">
      <formula>NOT(ISERROR(SEARCH("VERY LOW-ORDER URGENTLY",AA5)))</formula>
    </cfRule>
  </conditionalFormatting>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C463-6349-40E7-B8D8-65D10645967B}">
  <sheetPr codeName="Sheet10"/>
  <dimension ref="A1:AM112"/>
  <sheetViews>
    <sheetView showGridLines="0" topLeftCell="E1" zoomScale="70" workbookViewId="0">
      <selection activeCell="J5" sqref="J5"/>
    </sheetView>
  </sheetViews>
  <sheetFormatPr defaultColWidth="8.90625" defaultRowHeight="14.5"/>
  <cols>
    <col min="1" max="1" width="24.36328125" style="14" customWidth="1"/>
    <col min="2" max="2" width="11.90625" style="14" customWidth="1"/>
    <col min="3" max="3" width="38.1796875" style="14" customWidth="1"/>
    <col min="4" max="4" width="14.08984375" style="14" customWidth="1"/>
    <col min="5" max="5" width="13" style="14" customWidth="1"/>
    <col min="6" max="6" width="12" style="14" customWidth="1"/>
    <col min="7" max="7" width="15" style="14" customWidth="1"/>
    <col min="8" max="8" width="12.81640625" style="14" customWidth="1"/>
    <col min="9" max="9" width="13.81640625" style="14" customWidth="1"/>
    <col min="10" max="10" width="12.453125" style="14" customWidth="1"/>
    <col min="11" max="11" width="13.6328125" style="14" customWidth="1"/>
    <col min="12" max="12" width="9" style="14" bestFit="1" customWidth="1"/>
    <col min="13" max="13" width="7.81640625" style="14" customWidth="1"/>
    <col min="14" max="14" width="12" style="14" customWidth="1"/>
    <col min="15" max="15" width="7.6328125" style="14" customWidth="1"/>
    <col min="16" max="16" width="5.453125" style="14" customWidth="1"/>
    <col min="17" max="17" width="9.1796875" style="14" customWidth="1"/>
    <col min="18" max="18" width="9.453125" style="14" customWidth="1"/>
    <col min="19" max="19" width="11.1796875" style="14" bestFit="1" customWidth="1"/>
    <col min="20" max="21" width="8.1796875" style="14" customWidth="1"/>
    <col min="22" max="22" width="9" style="14" bestFit="1" customWidth="1"/>
    <col min="23" max="23" width="9.1796875" style="14" customWidth="1"/>
    <col min="24" max="24" width="9" style="14" bestFit="1" customWidth="1"/>
    <col min="25" max="25" width="15.6328125" style="14" customWidth="1"/>
    <col min="26" max="26" width="13.453125" style="14" customWidth="1"/>
    <col min="27" max="27" width="23.08984375" style="14" customWidth="1"/>
    <col min="28" max="31" width="8.90625" style="14"/>
    <col min="32" max="32" width="15.6328125" style="14" bestFit="1" customWidth="1"/>
    <col min="33" max="33" width="14.6328125" style="14" bestFit="1" customWidth="1"/>
    <col min="34" max="34" width="29.54296875" style="14" bestFit="1" customWidth="1"/>
    <col min="35" max="35" width="12.90625" style="14" bestFit="1" customWidth="1"/>
    <col min="36" max="36" width="15.6328125" style="14" bestFit="1" customWidth="1"/>
    <col min="37" max="37" width="9.81640625" style="14" bestFit="1" customWidth="1"/>
    <col min="38" max="38" width="11.1796875" style="14" bestFit="1" customWidth="1"/>
    <col min="39" max="39" width="8.90625" style="14" hidden="1" customWidth="1"/>
    <col min="40" max="16384" width="8.90625" style="14"/>
  </cols>
  <sheetData>
    <row r="1" spans="1:39" ht="15" thickBot="1">
      <c r="F1" s="80">
        <f>SUM(F5:F86)</f>
        <v>170.56258333333378</v>
      </c>
      <c r="G1" s="79">
        <f t="shared" ref="G1:Y1" si="0">SUM(G5:G86)</f>
        <v>12154.666666666661</v>
      </c>
      <c r="H1" s="79">
        <f t="shared" si="0"/>
        <v>4596700.426666663</v>
      </c>
      <c r="I1" s="79">
        <f t="shared" si="0"/>
        <v>21843</v>
      </c>
      <c r="J1" s="79">
        <f t="shared" si="0"/>
        <v>267.76400000000001</v>
      </c>
      <c r="K1" s="79" t="e">
        <f t="shared" si="0"/>
        <v>#DIV/0!</v>
      </c>
      <c r="L1" s="79" t="e">
        <f t="shared" si="0"/>
        <v>#DIV/0!</v>
      </c>
      <c r="M1" s="79">
        <f t="shared" si="0"/>
        <v>1091</v>
      </c>
      <c r="N1" s="79"/>
      <c r="O1" s="79"/>
      <c r="P1" s="79"/>
      <c r="Q1" s="79">
        <f t="shared" si="0"/>
        <v>552.48484848484861</v>
      </c>
      <c r="R1" s="79">
        <f t="shared" si="0"/>
        <v>7.7528446969697224</v>
      </c>
      <c r="S1" s="79">
        <f t="shared" si="0"/>
        <v>208940.92848484858</v>
      </c>
      <c r="T1" s="79">
        <f t="shared" si="0"/>
        <v>1785</v>
      </c>
      <c r="U1" s="79">
        <f t="shared" si="0"/>
        <v>195</v>
      </c>
      <c r="V1" s="79">
        <f t="shared" si="0"/>
        <v>1980</v>
      </c>
      <c r="W1" s="79">
        <f t="shared" si="0"/>
        <v>9987.424242424242</v>
      </c>
      <c r="X1" s="79">
        <f t="shared" si="0"/>
        <v>2569.0757575757575</v>
      </c>
      <c r="Y1" s="215" t="e">
        <f t="shared" si="0"/>
        <v>#DIV/0!</v>
      </c>
      <c r="Z1" s="76"/>
    </row>
    <row r="4" spans="1:39" ht="58" thickBot="1">
      <c r="A4" s="216" t="s">
        <v>181</v>
      </c>
      <c r="B4" s="216" t="s">
        <v>9</v>
      </c>
      <c r="C4" s="216" t="s">
        <v>10</v>
      </c>
      <c r="D4" s="216" t="s">
        <v>11</v>
      </c>
      <c r="E4" s="216" t="s">
        <v>12</v>
      </c>
      <c r="F4" s="216" t="s">
        <v>263</v>
      </c>
      <c r="G4" s="216" t="s">
        <v>262</v>
      </c>
      <c r="H4" s="216" t="s">
        <v>261</v>
      </c>
      <c r="I4" s="216" t="s">
        <v>260</v>
      </c>
      <c r="J4" s="217" t="s">
        <v>259</v>
      </c>
      <c r="K4" s="218" t="s">
        <v>258</v>
      </c>
      <c r="L4" s="216" t="s">
        <v>257</v>
      </c>
      <c r="M4" s="216" t="s">
        <v>256</v>
      </c>
      <c r="N4" s="219" t="s">
        <v>255</v>
      </c>
      <c r="O4" s="219" t="s">
        <v>254</v>
      </c>
      <c r="P4" s="219" t="s">
        <v>13</v>
      </c>
      <c r="Q4" s="220" t="s">
        <v>253</v>
      </c>
      <c r="R4" s="221" t="s">
        <v>252</v>
      </c>
      <c r="S4" s="219" t="s">
        <v>251</v>
      </c>
      <c r="T4" s="219" t="s">
        <v>14</v>
      </c>
      <c r="U4" s="219" t="s">
        <v>15</v>
      </c>
      <c r="V4" s="219" t="s">
        <v>16</v>
      </c>
      <c r="W4" s="219" t="s">
        <v>17</v>
      </c>
      <c r="X4" s="219" t="s">
        <v>18</v>
      </c>
      <c r="Y4" s="219" t="s">
        <v>19</v>
      </c>
      <c r="Z4" s="219" t="s">
        <v>20</v>
      </c>
      <c r="AA4" s="219" t="s">
        <v>21</v>
      </c>
      <c r="AB4" s="219" t="s">
        <v>289</v>
      </c>
      <c r="AF4" s="558" t="s">
        <v>265</v>
      </c>
      <c r="AG4" s="558"/>
      <c r="AH4" s="558"/>
      <c r="AI4" s="65"/>
      <c r="AJ4" s="561" t="s">
        <v>264</v>
      </c>
      <c r="AK4" s="561"/>
      <c r="AL4" s="561"/>
      <c r="AM4" s="65"/>
    </row>
    <row r="5" spans="1:39" ht="32.5" thickBot="1">
      <c r="A5" s="222" t="s">
        <v>148</v>
      </c>
      <c r="B5" s="223" t="s">
        <v>22</v>
      </c>
      <c r="C5" s="338" t="s">
        <v>386</v>
      </c>
      <c r="D5" s="391" t="s">
        <v>23</v>
      </c>
      <c r="E5" s="224" t="s">
        <v>24</v>
      </c>
      <c r="F5" s="225">
        <v>30.087450000000239</v>
      </c>
      <c r="G5" s="226">
        <v>3078.333333333333</v>
      </c>
      <c r="H5" s="227">
        <v>1065942.0833333335</v>
      </c>
      <c r="I5" s="366">
        <v>2881</v>
      </c>
      <c r="J5" s="228">
        <v>28.003320000000002</v>
      </c>
      <c r="K5" s="229">
        <f t="shared" ref="K5:K36" si="1">L5*I5</f>
        <v>997610.98280996236</v>
      </c>
      <c r="L5" s="230">
        <f t="shared" ref="L5:L36" si="2">H5/G5</f>
        <v>346.2724688684354</v>
      </c>
      <c r="M5" s="224">
        <v>1</v>
      </c>
      <c r="N5" s="4">
        <f t="shared" ref="N5:N36" si="3">F5/$F$1</f>
        <v>0.17640123297851176</v>
      </c>
      <c r="O5" s="231">
        <f>SUM($N$5:N5)</f>
        <v>0.17640123297851176</v>
      </c>
      <c r="P5" s="224" t="str">
        <f>IF(O5&lt;=50%,"A",IF(O5&lt;=80%,"B",IF(O5&lt;=100%,"C","")))</f>
        <v>A</v>
      </c>
      <c r="Q5" s="232">
        <f t="shared" ref="Q5:Q36" si="4">G5/22</f>
        <v>139.92424242424241</v>
      </c>
      <c r="R5" s="225">
        <f t="shared" ref="R5:R36" si="5">F5/22</f>
        <v>1.3676113636363745</v>
      </c>
      <c r="S5" s="229">
        <f t="shared" ref="S5:S36" si="6">H5/22</f>
        <v>48451.912878787887</v>
      </c>
      <c r="T5" s="224">
        <f>IF(P5="A",7,IF(P5="B",14,IF(P5="C",30,"")))</f>
        <v>7</v>
      </c>
      <c r="U5" s="224">
        <v>3</v>
      </c>
      <c r="V5" s="224">
        <f>T5+U5</f>
        <v>10</v>
      </c>
      <c r="W5" s="225">
        <f>Q5*V5</f>
        <v>1399.242424242424</v>
      </c>
      <c r="X5" s="226">
        <f t="shared" ref="X5:X36" si="7">IF(W5-I5&lt;=0,0,W5-I5)</f>
        <v>0</v>
      </c>
      <c r="Y5" s="225">
        <f t="shared" ref="Y5:Y36" si="8">X5/(G5/F5)</f>
        <v>0</v>
      </c>
      <c r="Z5" s="4">
        <f t="shared" ref="Z5:Z36" si="9">I5/W5</f>
        <v>2.0589713048186251</v>
      </c>
      <c r="AA5" s="87" t="str">
        <f>IF(AND(Z5&gt;=100%,Z5&lt;200%),"HIGH-DON’T ORDER",IF(Z5&gt;=200%,"VERY HIGH-DON’T ORDER",IF(AND(Z5&gt;=80%,Z5&lt;=100),"LOW MAY- ORDER","VERY LOW-ORDER URGENTLY")))</f>
        <v>VERY HIGH-DON’T ORDER</v>
      </c>
      <c r="AB5" s="32">
        <f>X5*L5</f>
        <v>0</v>
      </c>
      <c r="AF5" s="558"/>
      <c r="AG5" s="558"/>
      <c r="AH5" s="558"/>
      <c r="AI5" s="65"/>
      <c r="AJ5" s="561"/>
      <c r="AK5" s="561"/>
      <c r="AL5" s="561"/>
      <c r="AM5" s="65"/>
    </row>
    <row r="6" spans="1:39" ht="15" thickBot="1">
      <c r="A6" s="233" t="s">
        <v>148</v>
      </c>
      <c r="B6" s="234" t="s">
        <v>32</v>
      </c>
      <c r="C6" s="338" t="s">
        <v>370</v>
      </c>
      <c r="D6" s="392" t="s">
        <v>23</v>
      </c>
      <c r="E6" s="177" t="s">
        <v>24</v>
      </c>
      <c r="F6" s="228">
        <v>23.496750000000119</v>
      </c>
      <c r="G6" s="165">
        <v>1406.3333333333333</v>
      </c>
      <c r="H6" s="235">
        <v>887141.75</v>
      </c>
      <c r="I6" s="366">
        <v>1682</v>
      </c>
      <c r="J6" s="228">
        <v>27.248399999999997</v>
      </c>
      <c r="K6" s="236">
        <f t="shared" si="1"/>
        <v>1061037.5137473335</v>
      </c>
      <c r="L6" s="237">
        <f t="shared" si="2"/>
        <v>630.81897369044805</v>
      </c>
      <c r="M6" s="177">
        <v>1</v>
      </c>
      <c r="N6" s="10">
        <f t="shared" si="3"/>
        <v>0.13776028447036337</v>
      </c>
      <c r="O6" s="238">
        <f>SUM($N$5:N6)</f>
        <v>0.3141615174488751</v>
      </c>
      <c r="P6" s="177" t="str">
        <f>IF(O6&lt;=50%,"A",IF(O6&lt;=80%,"B",IF(O6&lt;=100%,"C","")))</f>
        <v>A</v>
      </c>
      <c r="Q6" s="239">
        <f t="shared" si="4"/>
        <v>63.924242424242422</v>
      </c>
      <c r="R6" s="228">
        <f t="shared" si="5"/>
        <v>1.0680340909090964</v>
      </c>
      <c r="S6" s="236">
        <f t="shared" si="6"/>
        <v>40324.625</v>
      </c>
      <c r="T6" s="177">
        <f t="shared" ref="T6:T69" si="10">IF(P6="A",7,IF(P6="B",14,IF(P6="C",30,"")))</f>
        <v>7</v>
      </c>
      <c r="U6" s="177">
        <v>3</v>
      </c>
      <c r="V6" s="177">
        <f t="shared" ref="V6:V69" si="11">T6+U6</f>
        <v>10</v>
      </c>
      <c r="W6" s="228">
        <f t="shared" ref="W6:W69" si="12">Q6*V6</f>
        <v>639.24242424242425</v>
      </c>
      <c r="X6" s="165">
        <f t="shared" si="7"/>
        <v>0</v>
      </c>
      <c r="Y6" s="228">
        <f t="shared" si="8"/>
        <v>0</v>
      </c>
      <c r="Z6" s="10">
        <f t="shared" si="9"/>
        <v>2.6312396302441337</v>
      </c>
      <c r="AA6" s="87" t="str">
        <f t="shared" ref="AA6:AA69" si="13">IF(AND(Z6&gt;=100%,Z6&lt;200%),"HIGH-DON’T ORDER",IF(Z6&gt;=200%,"VERY HIGH-DON’T ORDER",IF(AND(Z6&gt;=80%,Z6&lt;=100),"LOW MAY- ORDER","VERY LOW-ORDER URGENTLY")))</f>
        <v>VERY HIGH-DON’T ORDER</v>
      </c>
      <c r="AB6" s="32">
        <f t="shared" ref="AB6:AB69" si="14">X6*L6</f>
        <v>0</v>
      </c>
      <c r="AF6" s="63" t="s">
        <v>249</v>
      </c>
      <c r="AG6" s="553"/>
      <c r="AH6" s="553"/>
      <c r="AJ6" s="25" t="s">
        <v>248</v>
      </c>
      <c r="AK6" s="543">
        <f ca="1">NOW()</f>
        <v>44990.66000729167</v>
      </c>
      <c r="AL6" s="544"/>
    </row>
    <row r="7" spans="1:39" ht="15" thickBot="1">
      <c r="A7" s="233" t="s">
        <v>148</v>
      </c>
      <c r="B7" s="234" t="s">
        <v>31</v>
      </c>
      <c r="C7" s="338" t="s">
        <v>380</v>
      </c>
      <c r="D7" s="392" t="s">
        <v>29</v>
      </c>
      <c r="E7" s="177" t="s">
        <v>30</v>
      </c>
      <c r="F7" s="228">
        <v>16.866666666666674</v>
      </c>
      <c r="G7" s="165">
        <v>337.33333333333331</v>
      </c>
      <c r="H7" s="235">
        <v>189166.66666666666</v>
      </c>
      <c r="I7" s="366">
        <v>0</v>
      </c>
      <c r="J7" s="228">
        <v>0</v>
      </c>
      <c r="K7" s="236">
        <f t="shared" si="1"/>
        <v>0</v>
      </c>
      <c r="L7" s="237">
        <f t="shared" si="2"/>
        <v>560.77075098814225</v>
      </c>
      <c r="M7" s="177">
        <v>20</v>
      </c>
      <c r="N7" s="10">
        <f t="shared" si="3"/>
        <v>9.8888433424485722E-2</v>
      </c>
      <c r="O7" s="238">
        <f>SUM($N$5:N7)</f>
        <v>0.41304995087336083</v>
      </c>
      <c r="P7" s="177" t="str">
        <f t="shared" ref="P7:P69" si="15">IF(O7&lt;=50%,"A",IF(O7&lt;=80%,"B",IF(O7&lt;=100%,"C","")))</f>
        <v>A</v>
      </c>
      <c r="Q7" s="239">
        <f t="shared" si="4"/>
        <v>15.333333333333332</v>
      </c>
      <c r="R7" s="228">
        <f t="shared" si="5"/>
        <v>0.76666666666666705</v>
      </c>
      <c r="S7" s="236">
        <f t="shared" si="6"/>
        <v>8598.484848484848</v>
      </c>
      <c r="T7" s="177">
        <f t="shared" si="10"/>
        <v>7</v>
      </c>
      <c r="U7" s="177">
        <v>3</v>
      </c>
      <c r="V7" s="177">
        <f t="shared" si="11"/>
        <v>10</v>
      </c>
      <c r="W7" s="228">
        <f t="shared" si="12"/>
        <v>153.33333333333331</v>
      </c>
      <c r="X7" s="165">
        <f t="shared" si="7"/>
        <v>153.33333333333331</v>
      </c>
      <c r="Y7" s="228">
        <f t="shared" si="8"/>
        <v>7.6666666666666696</v>
      </c>
      <c r="Z7" s="10">
        <f t="shared" si="9"/>
        <v>0</v>
      </c>
      <c r="AA7" s="87" t="str">
        <f t="shared" si="13"/>
        <v>VERY LOW-ORDER URGENTLY</v>
      </c>
      <c r="AB7" s="32">
        <f t="shared" si="14"/>
        <v>85984.848484848466</v>
      </c>
      <c r="AF7" s="63" t="s">
        <v>247</v>
      </c>
      <c r="AG7" s="553"/>
      <c r="AH7" s="553"/>
      <c r="AJ7" s="25" t="s">
        <v>246</v>
      </c>
      <c r="AK7" s="541"/>
      <c r="AL7" s="542"/>
    </row>
    <row r="8" spans="1:39" ht="15" thickBot="1">
      <c r="A8" s="233" t="s">
        <v>148</v>
      </c>
      <c r="B8" s="234" t="s">
        <v>97</v>
      </c>
      <c r="C8" s="338" t="s">
        <v>369</v>
      </c>
      <c r="D8" s="392" t="s">
        <v>23</v>
      </c>
      <c r="E8" s="177" t="s">
        <v>24</v>
      </c>
      <c r="F8" s="228">
        <v>15.855000000000064</v>
      </c>
      <c r="G8" s="165">
        <v>704.66666666666663</v>
      </c>
      <c r="H8" s="235">
        <v>460701.66666666669</v>
      </c>
      <c r="I8" s="366">
        <v>4038</v>
      </c>
      <c r="J8" s="228">
        <v>90.855000000000004</v>
      </c>
      <c r="K8" s="236">
        <f t="shared" si="1"/>
        <v>2639990.5345316939</v>
      </c>
      <c r="L8" s="237">
        <f t="shared" si="2"/>
        <v>653.78666035950812</v>
      </c>
      <c r="M8" s="177">
        <v>12</v>
      </c>
      <c r="N8" s="10">
        <f t="shared" si="3"/>
        <v>9.2957081735883004E-2</v>
      </c>
      <c r="O8" s="238">
        <f>SUM($N$5:N8)</f>
        <v>0.50600703260924385</v>
      </c>
      <c r="P8" s="177" t="str">
        <f t="shared" si="15"/>
        <v>B</v>
      </c>
      <c r="Q8" s="239">
        <f t="shared" si="4"/>
        <v>32.030303030303031</v>
      </c>
      <c r="R8" s="228">
        <f t="shared" si="5"/>
        <v>0.72068181818182109</v>
      </c>
      <c r="S8" s="236">
        <f t="shared" si="6"/>
        <v>20940.984848484848</v>
      </c>
      <c r="T8" s="177">
        <f t="shared" si="10"/>
        <v>14</v>
      </c>
      <c r="U8" s="177">
        <v>3</v>
      </c>
      <c r="V8" s="177">
        <f t="shared" si="11"/>
        <v>17</v>
      </c>
      <c r="W8" s="228">
        <f t="shared" si="12"/>
        <v>544.5151515151515</v>
      </c>
      <c r="X8" s="165">
        <f t="shared" si="7"/>
        <v>0</v>
      </c>
      <c r="Y8" s="228">
        <f t="shared" si="8"/>
        <v>0</v>
      </c>
      <c r="Z8" s="10">
        <f t="shared" si="9"/>
        <v>7.4157716066559072</v>
      </c>
      <c r="AA8" s="87" t="str">
        <f t="shared" si="13"/>
        <v>VERY HIGH-DON’T ORDER</v>
      </c>
      <c r="AB8" s="32">
        <f t="shared" si="14"/>
        <v>0</v>
      </c>
      <c r="AF8" s="63" t="s">
        <v>236</v>
      </c>
      <c r="AG8" s="553"/>
      <c r="AH8" s="553"/>
      <c r="AJ8" s="25" t="s">
        <v>245</v>
      </c>
      <c r="AK8" s="64" t="str">
        <f>IF(BD2&gt;=35,"Trailer",IF(BD2&gt;=20,"Cargo","Will recommend to wait"))</f>
        <v>Will recommend to wait</v>
      </c>
      <c r="AL8" s="64"/>
    </row>
    <row r="9" spans="1:39" ht="15" thickBot="1">
      <c r="A9" s="233" t="s">
        <v>148</v>
      </c>
      <c r="B9" s="234" t="s">
        <v>44</v>
      </c>
      <c r="C9" s="338" t="s">
        <v>376</v>
      </c>
      <c r="D9" s="392" t="s">
        <v>23</v>
      </c>
      <c r="E9" s="177" t="s">
        <v>24</v>
      </c>
      <c r="F9" s="228">
        <v>13.905000000000065</v>
      </c>
      <c r="G9" s="165">
        <v>618</v>
      </c>
      <c r="H9" s="235">
        <v>352650</v>
      </c>
      <c r="I9" s="366">
        <v>0</v>
      </c>
      <c r="J9" s="228">
        <v>0</v>
      </c>
      <c r="K9" s="236">
        <f t="shared" si="1"/>
        <v>0</v>
      </c>
      <c r="L9" s="237">
        <f t="shared" si="2"/>
        <v>570.63106796116506</v>
      </c>
      <c r="M9" s="177">
        <v>6</v>
      </c>
      <c r="N9" s="10">
        <f t="shared" si="3"/>
        <v>8.1524328069218166E-2</v>
      </c>
      <c r="O9" s="238">
        <f>SUM($N$5:N9)</f>
        <v>0.58753136067846201</v>
      </c>
      <c r="P9" s="177" t="str">
        <f t="shared" si="15"/>
        <v>B</v>
      </c>
      <c r="Q9" s="239">
        <f t="shared" si="4"/>
        <v>28.09090909090909</v>
      </c>
      <c r="R9" s="228">
        <f t="shared" si="5"/>
        <v>0.63204545454545746</v>
      </c>
      <c r="S9" s="236">
        <f t="shared" si="6"/>
        <v>16029.545454545454</v>
      </c>
      <c r="T9" s="177">
        <f t="shared" si="10"/>
        <v>14</v>
      </c>
      <c r="U9" s="177">
        <v>3</v>
      </c>
      <c r="V9" s="177">
        <f t="shared" si="11"/>
        <v>17</v>
      </c>
      <c r="W9" s="228">
        <f t="shared" si="12"/>
        <v>477.5454545454545</v>
      </c>
      <c r="X9" s="165">
        <f t="shared" si="7"/>
        <v>477.5454545454545</v>
      </c>
      <c r="Y9" s="228">
        <f t="shared" si="8"/>
        <v>10.744772727272776</v>
      </c>
      <c r="Z9" s="10">
        <f t="shared" si="9"/>
        <v>0</v>
      </c>
      <c r="AA9" s="87" t="str">
        <f t="shared" si="13"/>
        <v>VERY LOW-ORDER URGENTLY</v>
      </c>
      <c r="AB9" s="32">
        <f t="shared" si="14"/>
        <v>272502.27272727271</v>
      </c>
      <c r="AF9" s="63" t="s">
        <v>244</v>
      </c>
      <c r="AG9" s="553"/>
      <c r="AH9" s="553"/>
      <c r="AI9" s="17"/>
      <c r="AJ9" s="17"/>
      <c r="AK9" s="17"/>
      <c r="AL9" s="17"/>
      <c r="AM9" s="16"/>
    </row>
    <row r="10" spans="1:39" ht="15" thickBot="1">
      <c r="A10" s="233" t="s">
        <v>148</v>
      </c>
      <c r="B10" s="234" t="s">
        <v>28</v>
      </c>
      <c r="C10" s="338" t="s">
        <v>368</v>
      </c>
      <c r="D10" s="392" t="s">
        <v>29</v>
      </c>
      <c r="E10" s="177" t="s">
        <v>30</v>
      </c>
      <c r="F10" s="228">
        <v>11.768333333333352</v>
      </c>
      <c r="G10" s="165">
        <v>432.33333333333331</v>
      </c>
      <c r="H10" s="235">
        <v>165368.33333333331</v>
      </c>
      <c r="I10" s="366">
        <v>289</v>
      </c>
      <c r="J10" s="228">
        <v>7.2249999999999996</v>
      </c>
      <c r="K10" s="236">
        <f t="shared" si="1"/>
        <v>110543.0570547417</v>
      </c>
      <c r="L10" s="237">
        <f t="shared" si="2"/>
        <v>382.50192752505779</v>
      </c>
      <c r="M10" s="177">
        <v>4</v>
      </c>
      <c r="N10" s="10">
        <f t="shared" si="3"/>
        <v>6.8997156957538983E-2</v>
      </c>
      <c r="O10" s="238">
        <f>SUM($N$5:N10)</f>
        <v>0.65652851763600095</v>
      </c>
      <c r="P10" s="177" t="str">
        <f t="shared" si="15"/>
        <v>B</v>
      </c>
      <c r="Q10" s="239">
        <f t="shared" si="4"/>
        <v>19.651515151515152</v>
      </c>
      <c r="R10" s="228">
        <f t="shared" si="5"/>
        <v>0.5349242424242433</v>
      </c>
      <c r="S10" s="236">
        <f t="shared" si="6"/>
        <v>7516.7424242424231</v>
      </c>
      <c r="T10" s="177">
        <f t="shared" si="10"/>
        <v>14</v>
      </c>
      <c r="U10" s="177">
        <v>3</v>
      </c>
      <c r="V10" s="177">
        <f t="shared" si="11"/>
        <v>17</v>
      </c>
      <c r="W10" s="228">
        <f t="shared" si="12"/>
        <v>334.07575757575756</v>
      </c>
      <c r="X10" s="165">
        <f t="shared" si="7"/>
        <v>45.075757575757564</v>
      </c>
      <c r="Y10" s="228">
        <f t="shared" si="8"/>
        <v>1.2269850587603111</v>
      </c>
      <c r="Z10" s="10">
        <f t="shared" si="9"/>
        <v>0.86507324595219737</v>
      </c>
      <c r="AA10" s="87" t="str">
        <f t="shared" si="13"/>
        <v>LOW MAY- ORDER</v>
      </c>
      <c r="AB10" s="32">
        <f t="shared" si="14"/>
        <v>17241.564157379493</v>
      </c>
      <c r="AF10" s="17"/>
      <c r="AG10" s="17"/>
      <c r="AH10" s="17"/>
      <c r="AI10" s="17"/>
      <c r="AJ10" s="17"/>
      <c r="AK10" s="17"/>
      <c r="AL10" s="17"/>
      <c r="AM10" s="16"/>
    </row>
    <row r="11" spans="1:39" ht="15" thickBot="1">
      <c r="A11" s="233" t="s">
        <v>148</v>
      </c>
      <c r="B11" s="234" t="s">
        <v>101</v>
      </c>
      <c r="C11" s="338" t="s">
        <v>391</v>
      </c>
      <c r="D11" s="392" t="s">
        <v>23</v>
      </c>
      <c r="E11" s="177" t="s">
        <v>30</v>
      </c>
      <c r="F11" s="228">
        <v>11.456410000000023</v>
      </c>
      <c r="G11" s="165">
        <v>874.33333333333337</v>
      </c>
      <c r="H11" s="235">
        <v>376496.72666666668</v>
      </c>
      <c r="I11" s="366">
        <v>0</v>
      </c>
      <c r="J11" s="228">
        <v>0</v>
      </c>
      <c r="K11" s="236">
        <f t="shared" si="1"/>
        <v>0</v>
      </c>
      <c r="L11" s="237">
        <f t="shared" si="2"/>
        <v>430.61005718642775</v>
      </c>
      <c r="M11" s="177">
        <v>1</v>
      </c>
      <c r="N11" s="10">
        <f t="shared" si="3"/>
        <v>6.7168365863751828E-2</v>
      </c>
      <c r="O11" s="238">
        <f>SUM($N$5:N11)</f>
        <v>0.72369688349975281</v>
      </c>
      <c r="P11" s="177" t="str">
        <f t="shared" si="15"/>
        <v>B</v>
      </c>
      <c r="Q11" s="239">
        <f t="shared" si="4"/>
        <v>39.742424242424242</v>
      </c>
      <c r="R11" s="228">
        <f t="shared" si="5"/>
        <v>0.52074590909091012</v>
      </c>
      <c r="S11" s="236">
        <f t="shared" si="6"/>
        <v>17113.487575757576</v>
      </c>
      <c r="T11" s="177">
        <f t="shared" si="10"/>
        <v>14</v>
      </c>
      <c r="U11" s="177">
        <v>3</v>
      </c>
      <c r="V11" s="177">
        <f t="shared" si="11"/>
        <v>17</v>
      </c>
      <c r="W11" s="228">
        <f t="shared" si="12"/>
        <v>675.62121212121212</v>
      </c>
      <c r="X11" s="165">
        <f t="shared" si="7"/>
        <v>675.62121212121212</v>
      </c>
      <c r="Y11" s="228">
        <f t="shared" si="8"/>
        <v>8.8526804545454727</v>
      </c>
      <c r="Z11" s="10">
        <f t="shared" si="9"/>
        <v>0</v>
      </c>
      <c r="AA11" s="87" t="str">
        <f t="shared" si="13"/>
        <v>VERY LOW-ORDER URGENTLY</v>
      </c>
      <c r="AB11" s="32">
        <f t="shared" si="14"/>
        <v>290929.28878787882</v>
      </c>
      <c r="AF11" s="62" t="s">
        <v>243</v>
      </c>
      <c r="AG11" s="62"/>
      <c r="AH11" s="62"/>
      <c r="AI11" s="17"/>
      <c r="AJ11" s="555" t="s">
        <v>242</v>
      </c>
      <c r="AK11" s="555"/>
      <c r="AL11" s="555"/>
      <c r="AM11" s="555"/>
    </row>
    <row r="12" spans="1:39" ht="15" thickBot="1">
      <c r="A12" s="233" t="s">
        <v>148</v>
      </c>
      <c r="B12" s="234" t="s">
        <v>40</v>
      </c>
      <c r="C12" s="338" t="s">
        <v>433</v>
      </c>
      <c r="D12" s="392" t="s">
        <v>26</v>
      </c>
      <c r="E12" s="177" t="s">
        <v>27</v>
      </c>
      <c r="F12" s="228">
        <v>6.7082600000000463</v>
      </c>
      <c r="G12" s="165">
        <v>1064.6666666666667</v>
      </c>
      <c r="H12" s="235">
        <v>160425.65000000061</v>
      </c>
      <c r="I12" s="366">
        <v>1923</v>
      </c>
      <c r="J12" s="228">
        <v>12.00511</v>
      </c>
      <c r="K12" s="236">
        <f t="shared" si="1"/>
        <v>289760.66839386453</v>
      </c>
      <c r="L12" s="237">
        <f t="shared" si="2"/>
        <v>150.68157482780268</v>
      </c>
      <c r="M12" s="177">
        <v>1</v>
      </c>
      <c r="N12" s="10">
        <f t="shared" si="3"/>
        <v>3.9330196980482894E-2</v>
      </c>
      <c r="O12" s="238">
        <f>SUM($N$5:N12)</f>
        <v>0.76302708048023571</v>
      </c>
      <c r="P12" s="177" t="str">
        <f t="shared" si="15"/>
        <v>B</v>
      </c>
      <c r="Q12" s="239">
        <f t="shared" si="4"/>
        <v>48.393939393939398</v>
      </c>
      <c r="R12" s="228">
        <f t="shared" si="5"/>
        <v>0.30492090909091119</v>
      </c>
      <c r="S12" s="236">
        <f t="shared" si="6"/>
        <v>7292.0750000000271</v>
      </c>
      <c r="T12" s="177">
        <f t="shared" si="10"/>
        <v>14</v>
      </c>
      <c r="U12" s="177">
        <v>3</v>
      </c>
      <c r="V12" s="177">
        <f t="shared" si="11"/>
        <v>17</v>
      </c>
      <c r="W12" s="228">
        <f t="shared" si="12"/>
        <v>822.69696969696975</v>
      </c>
      <c r="X12" s="165">
        <f t="shared" si="7"/>
        <v>0</v>
      </c>
      <c r="Y12" s="228">
        <f t="shared" si="8"/>
        <v>0</v>
      </c>
      <c r="Z12" s="10">
        <f t="shared" si="9"/>
        <v>2.3374341596375556</v>
      </c>
      <c r="AA12" s="87" t="str">
        <f t="shared" si="13"/>
        <v>VERY HIGH-DON’T ORDER</v>
      </c>
      <c r="AB12" s="32">
        <f t="shared" si="14"/>
        <v>0</v>
      </c>
      <c r="AF12" s="17" t="s">
        <v>239</v>
      </c>
      <c r="AG12" s="554" t="str">
        <f>A12</f>
        <v>DANSAM LINK COMPANY</v>
      </c>
      <c r="AH12" s="554"/>
      <c r="AI12" s="17"/>
      <c r="AJ12" s="17" t="s">
        <v>241</v>
      </c>
      <c r="AK12" s="551"/>
      <c r="AL12" s="551"/>
      <c r="AM12" s="551"/>
    </row>
    <row r="13" spans="1:39" ht="15" thickBot="1">
      <c r="A13" s="233" t="s">
        <v>148</v>
      </c>
      <c r="B13" s="234" t="s">
        <v>43</v>
      </c>
      <c r="C13" s="338" t="s">
        <v>385</v>
      </c>
      <c r="D13" s="392" t="s">
        <v>23</v>
      </c>
      <c r="E13" s="177" t="s">
        <v>24</v>
      </c>
      <c r="F13" s="228">
        <v>5.8897866666666783</v>
      </c>
      <c r="G13" s="165">
        <v>710.66666666666674</v>
      </c>
      <c r="H13" s="235">
        <v>228027</v>
      </c>
      <c r="I13" s="366">
        <v>638</v>
      </c>
      <c r="J13" s="228">
        <v>5.1678000000000006</v>
      </c>
      <c r="K13" s="236">
        <f t="shared" si="1"/>
        <v>204710.91838649154</v>
      </c>
      <c r="L13" s="237">
        <f t="shared" si="2"/>
        <v>320.86350844277672</v>
      </c>
      <c r="M13" s="177">
        <v>1</v>
      </c>
      <c r="N13" s="10">
        <f t="shared" si="3"/>
        <v>3.4531528261131893E-2</v>
      </c>
      <c r="O13" s="238">
        <f>SUM($N$5:N13)</f>
        <v>0.79755860874136764</v>
      </c>
      <c r="P13" s="177" t="str">
        <f t="shared" si="15"/>
        <v>B</v>
      </c>
      <c r="Q13" s="239">
        <f t="shared" si="4"/>
        <v>32.303030303030305</v>
      </c>
      <c r="R13" s="228">
        <f t="shared" si="5"/>
        <v>0.26771757575757626</v>
      </c>
      <c r="S13" s="236">
        <f t="shared" si="6"/>
        <v>10364.863636363636</v>
      </c>
      <c r="T13" s="177">
        <f t="shared" si="10"/>
        <v>14</v>
      </c>
      <c r="U13" s="177">
        <v>3</v>
      </c>
      <c r="V13" s="177">
        <f t="shared" si="11"/>
        <v>17</v>
      </c>
      <c r="W13" s="228">
        <f t="shared" si="12"/>
        <v>549.15151515151513</v>
      </c>
      <c r="X13" s="165">
        <f t="shared" si="7"/>
        <v>0</v>
      </c>
      <c r="Y13" s="228">
        <f t="shared" si="8"/>
        <v>0</v>
      </c>
      <c r="Z13" s="10">
        <f t="shared" si="9"/>
        <v>1.1617922966559984</v>
      </c>
      <c r="AA13" s="87" t="str">
        <f t="shared" si="13"/>
        <v>HIGH-DON’T ORDER</v>
      </c>
      <c r="AB13" s="32">
        <f t="shared" si="14"/>
        <v>0</v>
      </c>
      <c r="AF13" s="17" t="s">
        <v>240</v>
      </c>
      <c r="AG13" s="556" t="s">
        <v>311</v>
      </c>
      <c r="AH13" s="556"/>
      <c r="AI13" s="17"/>
      <c r="AJ13" s="17" t="s">
        <v>239</v>
      </c>
      <c r="AK13" s="551"/>
      <c r="AL13" s="551"/>
      <c r="AM13" s="551"/>
    </row>
    <row r="14" spans="1:39" ht="15" thickBot="1">
      <c r="A14" s="233" t="s">
        <v>148</v>
      </c>
      <c r="B14" s="234" t="s">
        <v>103</v>
      </c>
      <c r="C14" s="338" t="s">
        <v>381</v>
      </c>
      <c r="D14" s="392" t="s">
        <v>26</v>
      </c>
      <c r="E14" s="177" t="s">
        <v>27</v>
      </c>
      <c r="F14" s="228">
        <v>4.0947999999999682</v>
      </c>
      <c r="G14" s="165">
        <v>558.66666666666663</v>
      </c>
      <c r="H14" s="235">
        <v>98673.926666666681</v>
      </c>
      <c r="I14" s="366">
        <v>2189</v>
      </c>
      <c r="J14" s="228">
        <v>15.760800000000001</v>
      </c>
      <c r="K14" s="236">
        <f t="shared" si="1"/>
        <v>386629.87853221968</v>
      </c>
      <c r="L14" s="237">
        <f t="shared" si="2"/>
        <v>176.62397374701675</v>
      </c>
      <c r="M14" s="177">
        <v>1</v>
      </c>
      <c r="N14" s="10">
        <f t="shared" si="3"/>
        <v>2.4007610109876332E-2</v>
      </c>
      <c r="O14" s="238">
        <f>SUM($N$5:N14)</f>
        <v>0.82156621885124392</v>
      </c>
      <c r="P14" s="177" t="str">
        <f t="shared" si="15"/>
        <v>C</v>
      </c>
      <c r="Q14" s="239">
        <f t="shared" si="4"/>
        <v>25.393939393939391</v>
      </c>
      <c r="R14" s="228">
        <f t="shared" si="5"/>
        <v>0.18612727272727128</v>
      </c>
      <c r="S14" s="236">
        <f t="shared" si="6"/>
        <v>4485.1784848484858</v>
      </c>
      <c r="T14" s="177">
        <f t="shared" si="10"/>
        <v>30</v>
      </c>
      <c r="U14" s="177">
        <v>3</v>
      </c>
      <c r="V14" s="177">
        <f t="shared" si="11"/>
        <v>33</v>
      </c>
      <c r="W14" s="228">
        <f t="shared" si="12"/>
        <v>837.99999999999989</v>
      </c>
      <c r="X14" s="165">
        <f t="shared" si="7"/>
        <v>0</v>
      </c>
      <c r="Y14" s="228">
        <f t="shared" si="8"/>
        <v>0</v>
      </c>
      <c r="Z14" s="10">
        <f t="shared" si="9"/>
        <v>2.6121718377088308</v>
      </c>
      <c r="AA14" s="87" t="str">
        <f t="shared" si="13"/>
        <v>VERY HIGH-DON’T ORDER</v>
      </c>
      <c r="AB14" s="32">
        <f t="shared" si="14"/>
        <v>0</v>
      </c>
      <c r="AF14" s="17" t="s">
        <v>238</v>
      </c>
      <c r="AG14" s="551" t="s">
        <v>312</v>
      </c>
      <c r="AH14" s="551"/>
      <c r="AI14" s="17"/>
      <c r="AJ14" s="17" t="s">
        <v>238</v>
      </c>
      <c r="AK14" s="551"/>
      <c r="AL14" s="551"/>
      <c r="AM14" s="551"/>
    </row>
    <row r="15" spans="1:39" ht="15" thickBot="1">
      <c r="A15" s="233" t="s">
        <v>148</v>
      </c>
      <c r="B15" s="234" t="s">
        <v>182</v>
      </c>
      <c r="C15" s="338" t="s">
        <v>380</v>
      </c>
      <c r="D15" s="392" t="s">
        <v>29</v>
      </c>
      <c r="E15" s="177" t="s">
        <v>30</v>
      </c>
      <c r="F15" s="228">
        <v>3.3166666666666718</v>
      </c>
      <c r="G15" s="165">
        <v>66.333333333333329</v>
      </c>
      <c r="H15" s="235">
        <v>34916.666666666664</v>
      </c>
      <c r="I15" s="366">
        <v>0</v>
      </c>
      <c r="J15" s="228">
        <v>0</v>
      </c>
      <c r="K15" s="236">
        <f t="shared" si="1"/>
        <v>0</v>
      </c>
      <c r="L15" s="237">
        <f t="shared" si="2"/>
        <v>526.3819095477387</v>
      </c>
      <c r="M15" s="177">
        <v>60</v>
      </c>
      <c r="N15" s="10">
        <f t="shared" si="3"/>
        <v>1.944545281766075E-2</v>
      </c>
      <c r="O15" s="238">
        <f>SUM($N$5:N15)</f>
        <v>0.84101167166890467</v>
      </c>
      <c r="P15" s="177" t="str">
        <f t="shared" si="15"/>
        <v>C</v>
      </c>
      <c r="Q15" s="239">
        <f t="shared" si="4"/>
        <v>3.0151515151515151</v>
      </c>
      <c r="R15" s="228">
        <f t="shared" si="5"/>
        <v>0.15075757575757598</v>
      </c>
      <c r="S15" s="236">
        <f t="shared" si="6"/>
        <v>1587.121212121212</v>
      </c>
      <c r="T15" s="177">
        <f t="shared" si="10"/>
        <v>30</v>
      </c>
      <c r="U15" s="177">
        <v>3</v>
      </c>
      <c r="V15" s="177">
        <f t="shared" si="11"/>
        <v>33</v>
      </c>
      <c r="W15" s="228">
        <f t="shared" si="12"/>
        <v>99.5</v>
      </c>
      <c r="X15" s="165">
        <f t="shared" si="7"/>
        <v>99.5</v>
      </c>
      <c r="Y15" s="228">
        <f t="shared" si="8"/>
        <v>4.9750000000000076</v>
      </c>
      <c r="Z15" s="10">
        <f t="shared" si="9"/>
        <v>0</v>
      </c>
      <c r="AA15" s="87" t="str">
        <f t="shared" si="13"/>
        <v>VERY LOW-ORDER URGENTLY</v>
      </c>
      <c r="AB15" s="32">
        <f t="shared" si="14"/>
        <v>52375</v>
      </c>
      <c r="AF15" s="17" t="s">
        <v>237</v>
      </c>
      <c r="AG15" s="551"/>
      <c r="AH15" s="551"/>
      <c r="AI15" s="17"/>
      <c r="AJ15" s="17" t="s">
        <v>237</v>
      </c>
      <c r="AK15" s="551"/>
      <c r="AL15" s="551"/>
      <c r="AM15" s="551"/>
    </row>
    <row r="16" spans="1:39" ht="15" thickBot="1">
      <c r="A16" s="233" t="s">
        <v>148</v>
      </c>
      <c r="B16" s="234" t="s">
        <v>35</v>
      </c>
      <c r="C16" s="338" t="s">
        <v>375</v>
      </c>
      <c r="D16" s="392" t="s">
        <v>29</v>
      </c>
      <c r="E16" s="177" t="s">
        <v>30</v>
      </c>
      <c r="F16" s="228">
        <v>2.9249999999999989</v>
      </c>
      <c r="G16" s="165">
        <v>117</v>
      </c>
      <c r="H16" s="235">
        <v>40576.666666666672</v>
      </c>
      <c r="I16" s="366">
        <v>404</v>
      </c>
      <c r="J16" s="228">
        <v>10.1</v>
      </c>
      <c r="K16" s="236">
        <f t="shared" si="1"/>
        <v>140110.88319088321</v>
      </c>
      <c r="L16" s="237">
        <f t="shared" si="2"/>
        <v>346.80911680911686</v>
      </c>
      <c r="M16" s="177">
        <v>6</v>
      </c>
      <c r="N16" s="10">
        <f t="shared" si="3"/>
        <v>1.7149130499997261E-2</v>
      </c>
      <c r="O16" s="238">
        <f>SUM($N$5:N16)</f>
        <v>0.85816080216890189</v>
      </c>
      <c r="P16" s="177" t="str">
        <f t="shared" si="15"/>
        <v>C</v>
      </c>
      <c r="Q16" s="239">
        <f t="shared" si="4"/>
        <v>5.3181818181818183</v>
      </c>
      <c r="R16" s="228">
        <f t="shared" si="5"/>
        <v>0.13295454545454541</v>
      </c>
      <c r="S16" s="236">
        <f t="shared" si="6"/>
        <v>1844.3939393939397</v>
      </c>
      <c r="T16" s="177">
        <f t="shared" si="10"/>
        <v>30</v>
      </c>
      <c r="U16" s="177">
        <v>3</v>
      </c>
      <c r="V16" s="177">
        <f t="shared" si="11"/>
        <v>33</v>
      </c>
      <c r="W16" s="228">
        <f t="shared" si="12"/>
        <v>175.5</v>
      </c>
      <c r="X16" s="165">
        <f t="shared" si="7"/>
        <v>0</v>
      </c>
      <c r="Y16" s="228">
        <f t="shared" si="8"/>
        <v>0</v>
      </c>
      <c r="Z16" s="10">
        <f t="shared" si="9"/>
        <v>2.3019943019943021</v>
      </c>
      <c r="AA16" s="87" t="str">
        <f t="shared" si="13"/>
        <v>VERY HIGH-DON’T ORDER</v>
      </c>
      <c r="AB16" s="32">
        <f t="shared" si="14"/>
        <v>0</v>
      </c>
      <c r="AF16" s="17" t="s">
        <v>236</v>
      </c>
      <c r="AG16" s="551"/>
      <c r="AH16" s="551"/>
      <c r="AI16" s="17"/>
      <c r="AJ16" s="17" t="s">
        <v>236</v>
      </c>
      <c r="AK16" s="551"/>
      <c r="AL16" s="551"/>
      <c r="AM16" s="551"/>
    </row>
    <row r="17" spans="1:39" ht="15" thickBot="1">
      <c r="A17" s="233" t="s">
        <v>148</v>
      </c>
      <c r="B17" s="234" t="s">
        <v>191</v>
      </c>
      <c r="C17" s="338" t="s">
        <v>463</v>
      </c>
      <c r="D17" s="392" t="s">
        <v>29</v>
      </c>
      <c r="E17" s="177" t="s">
        <v>192</v>
      </c>
      <c r="F17" s="228">
        <v>2.2149999999999959</v>
      </c>
      <c r="G17" s="165">
        <v>79.666666666666671</v>
      </c>
      <c r="H17" s="235">
        <v>31012.333333333332</v>
      </c>
      <c r="I17" s="366">
        <v>146</v>
      </c>
      <c r="J17" s="228">
        <v>3.665</v>
      </c>
      <c r="K17" s="236">
        <f t="shared" si="1"/>
        <v>56834.317991631797</v>
      </c>
      <c r="L17" s="237">
        <f t="shared" si="2"/>
        <v>389.27615062761504</v>
      </c>
      <c r="M17" s="177">
        <v>12</v>
      </c>
      <c r="N17" s="10">
        <f t="shared" si="3"/>
        <v>1.2986435575211583E-2</v>
      </c>
      <c r="O17" s="238">
        <f>SUM($N$5:N17)</f>
        <v>0.87114723774411351</v>
      </c>
      <c r="P17" s="177" t="str">
        <f t="shared" si="15"/>
        <v>C</v>
      </c>
      <c r="Q17" s="239">
        <f t="shared" si="4"/>
        <v>3.6212121212121215</v>
      </c>
      <c r="R17" s="228">
        <f t="shared" si="5"/>
        <v>0.100681818181818</v>
      </c>
      <c r="S17" s="236">
        <f t="shared" si="6"/>
        <v>1409.651515151515</v>
      </c>
      <c r="T17" s="177">
        <f t="shared" si="10"/>
        <v>30</v>
      </c>
      <c r="U17" s="177">
        <v>3</v>
      </c>
      <c r="V17" s="177">
        <f t="shared" si="11"/>
        <v>33</v>
      </c>
      <c r="W17" s="228">
        <f t="shared" si="12"/>
        <v>119.50000000000001</v>
      </c>
      <c r="X17" s="165">
        <f t="shared" si="7"/>
        <v>0</v>
      </c>
      <c r="Y17" s="228">
        <f t="shared" si="8"/>
        <v>0</v>
      </c>
      <c r="Z17" s="10">
        <f t="shared" si="9"/>
        <v>1.2217573221757321</v>
      </c>
      <c r="AA17" s="87" t="str">
        <f t="shared" si="13"/>
        <v>HIGH-DON’T ORDER</v>
      </c>
      <c r="AB17" s="32">
        <f t="shared" si="14"/>
        <v>0</v>
      </c>
      <c r="AF17" s="17"/>
      <c r="AG17" s="17"/>
      <c r="AH17" s="17"/>
      <c r="AI17" s="17"/>
      <c r="AJ17" s="17"/>
      <c r="AK17" s="17"/>
      <c r="AL17" s="17"/>
      <c r="AM17" s="16"/>
    </row>
    <row r="18" spans="1:39" ht="15" thickBot="1">
      <c r="A18" s="233" t="s">
        <v>148</v>
      </c>
      <c r="B18" s="234" t="s">
        <v>67</v>
      </c>
      <c r="C18" s="338" t="s">
        <v>412</v>
      </c>
      <c r="D18" s="392" t="s">
        <v>29</v>
      </c>
      <c r="E18" s="177" t="s">
        <v>30</v>
      </c>
      <c r="F18" s="228">
        <v>2.1959999999999957</v>
      </c>
      <c r="G18" s="165">
        <v>105.66666666666666</v>
      </c>
      <c r="H18" s="235">
        <v>34764.666666666664</v>
      </c>
      <c r="I18" s="366">
        <v>333</v>
      </c>
      <c r="J18" s="228">
        <v>6.66</v>
      </c>
      <c r="K18" s="236">
        <f t="shared" si="1"/>
        <v>109558.05047318613</v>
      </c>
      <c r="L18" s="237">
        <f t="shared" si="2"/>
        <v>329.00315457413251</v>
      </c>
      <c r="M18" s="177">
        <v>1</v>
      </c>
      <c r="N18" s="10">
        <f t="shared" si="3"/>
        <v>1.2875039513844078E-2</v>
      </c>
      <c r="O18" s="238">
        <f>SUM($N$5:N18)</f>
        <v>0.88402227725795757</v>
      </c>
      <c r="P18" s="177" t="str">
        <f t="shared" si="15"/>
        <v>C</v>
      </c>
      <c r="Q18" s="239">
        <f t="shared" si="4"/>
        <v>4.8030303030303028</v>
      </c>
      <c r="R18" s="228">
        <f t="shared" si="5"/>
        <v>9.9818181818181625E-2</v>
      </c>
      <c r="S18" s="236">
        <f t="shared" si="6"/>
        <v>1580.212121212121</v>
      </c>
      <c r="T18" s="177">
        <f t="shared" si="10"/>
        <v>30</v>
      </c>
      <c r="U18" s="177">
        <v>3</v>
      </c>
      <c r="V18" s="177">
        <f t="shared" si="11"/>
        <v>33</v>
      </c>
      <c r="W18" s="228">
        <f t="shared" si="12"/>
        <v>158.5</v>
      </c>
      <c r="X18" s="165">
        <f t="shared" si="7"/>
        <v>0</v>
      </c>
      <c r="Y18" s="228">
        <f t="shared" si="8"/>
        <v>0</v>
      </c>
      <c r="Z18" s="10">
        <f t="shared" si="9"/>
        <v>2.1009463722397475</v>
      </c>
      <c r="AA18" s="87" t="str">
        <f t="shared" si="13"/>
        <v>VERY HIGH-DON’T ORDER</v>
      </c>
      <c r="AB18" s="32">
        <f t="shared" si="14"/>
        <v>0</v>
      </c>
      <c r="AF18" s="61" t="s">
        <v>235</v>
      </c>
      <c r="AG18" s="555" t="s">
        <v>234</v>
      </c>
      <c r="AH18" s="555"/>
      <c r="AI18" s="61" t="s">
        <v>233</v>
      </c>
      <c r="AJ18" s="555" t="s">
        <v>232</v>
      </c>
      <c r="AK18" s="555"/>
      <c r="AL18" s="555"/>
      <c r="AM18" s="555"/>
    </row>
    <row r="19" spans="1:39" ht="15" thickBot="1">
      <c r="A19" s="233" t="s">
        <v>148</v>
      </c>
      <c r="B19" s="234" t="s">
        <v>45</v>
      </c>
      <c r="C19" s="338" t="s">
        <v>408</v>
      </c>
      <c r="D19" s="392" t="s">
        <v>29</v>
      </c>
      <c r="E19" s="177" t="s">
        <v>42</v>
      </c>
      <c r="F19" s="228">
        <v>2.1555000000000004</v>
      </c>
      <c r="G19" s="165">
        <v>92</v>
      </c>
      <c r="H19" s="235">
        <v>28900</v>
      </c>
      <c r="I19" s="366">
        <v>396</v>
      </c>
      <c r="J19" s="228">
        <v>8.91</v>
      </c>
      <c r="K19" s="236">
        <f t="shared" si="1"/>
        <v>124395.65217391304</v>
      </c>
      <c r="L19" s="237">
        <f t="shared" si="2"/>
        <v>314.13043478260869</v>
      </c>
      <c r="M19" s="177">
        <v>20</v>
      </c>
      <c r="N19" s="10">
        <f t="shared" si="3"/>
        <v>1.2637590014613374E-2</v>
      </c>
      <c r="O19" s="238">
        <f>SUM($N$5:N19)</f>
        <v>0.89665986727257097</v>
      </c>
      <c r="P19" s="177" t="str">
        <f t="shared" si="15"/>
        <v>C</v>
      </c>
      <c r="Q19" s="239">
        <f t="shared" si="4"/>
        <v>4.1818181818181817</v>
      </c>
      <c r="R19" s="228">
        <f t="shared" si="5"/>
        <v>9.7977272727272746E-2</v>
      </c>
      <c r="S19" s="236">
        <f t="shared" si="6"/>
        <v>1313.6363636363637</v>
      </c>
      <c r="T19" s="177">
        <f t="shared" si="10"/>
        <v>30</v>
      </c>
      <c r="U19" s="177">
        <v>3</v>
      </c>
      <c r="V19" s="177">
        <f t="shared" si="11"/>
        <v>33</v>
      </c>
      <c r="W19" s="228">
        <f t="shared" si="12"/>
        <v>138</v>
      </c>
      <c r="X19" s="165">
        <f t="shared" si="7"/>
        <v>0</v>
      </c>
      <c r="Y19" s="228">
        <f t="shared" si="8"/>
        <v>0</v>
      </c>
      <c r="Z19" s="10">
        <f t="shared" si="9"/>
        <v>2.8695652173913042</v>
      </c>
      <c r="AA19" s="87" t="str">
        <f t="shared" si="13"/>
        <v>VERY HIGH-DON’T ORDER</v>
      </c>
      <c r="AB19" s="32">
        <f t="shared" si="14"/>
        <v>0</v>
      </c>
      <c r="AF19" s="25"/>
      <c r="AG19" s="552"/>
      <c r="AH19" s="552"/>
      <c r="AI19" s="25"/>
      <c r="AJ19" s="552"/>
      <c r="AK19" s="552"/>
      <c r="AL19" s="552"/>
      <c r="AM19" s="552"/>
    </row>
    <row r="20" spans="1:39" ht="15" thickBot="1">
      <c r="A20" s="233" t="s">
        <v>148</v>
      </c>
      <c r="B20" s="234" t="s">
        <v>53</v>
      </c>
      <c r="C20" s="338" t="s">
        <v>429</v>
      </c>
      <c r="D20" s="392" t="s">
        <v>23</v>
      </c>
      <c r="E20" s="177" t="s">
        <v>24</v>
      </c>
      <c r="F20" s="228">
        <v>1.921093333333332</v>
      </c>
      <c r="G20" s="165">
        <v>188.00000000000003</v>
      </c>
      <c r="H20" s="235">
        <v>83720</v>
      </c>
      <c r="I20" s="366">
        <v>963</v>
      </c>
      <c r="J20" s="228">
        <v>9.52407</v>
      </c>
      <c r="K20" s="236">
        <f t="shared" si="1"/>
        <v>428842.34042553185</v>
      </c>
      <c r="L20" s="237">
        <f t="shared" si="2"/>
        <v>445.31914893617017</v>
      </c>
      <c r="M20" s="177">
        <v>5</v>
      </c>
      <c r="N20" s="10">
        <f t="shared" si="3"/>
        <v>1.1263275308036945E-2</v>
      </c>
      <c r="O20" s="238">
        <f>SUM($N$5:N20)</f>
        <v>0.90792314258060791</v>
      </c>
      <c r="P20" s="177" t="str">
        <f t="shared" si="15"/>
        <v>C</v>
      </c>
      <c r="Q20" s="239">
        <f t="shared" si="4"/>
        <v>8.5454545454545467</v>
      </c>
      <c r="R20" s="228">
        <f t="shared" si="5"/>
        <v>8.7322424242424188E-2</v>
      </c>
      <c r="S20" s="236">
        <f t="shared" si="6"/>
        <v>3805.4545454545455</v>
      </c>
      <c r="T20" s="177">
        <f t="shared" si="10"/>
        <v>30</v>
      </c>
      <c r="U20" s="177">
        <v>3</v>
      </c>
      <c r="V20" s="177">
        <f t="shared" si="11"/>
        <v>33</v>
      </c>
      <c r="W20" s="228">
        <f t="shared" si="12"/>
        <v>282.00000000000006</v>
      </c>
      <c r="X20" s="165">
        <f t="shared" si="7"/>
        <v>0</v>
      </c>
      <c r="Y20" s="228">
        <f t="shared" si="8"/>
        <v>0</v>
      </c>
      <c r="Z20" s="10">
        <f t="shared" si="9"/>
        <v>3.414893617021276</v>
      </c>
      <c r="AA20" s="87" t="str">
        <f t="shared" si="13"/>
        <v>VERY HIGH-DON’T ORDER</v>
      </c>
      <c r="AB20" s="32">
        <f t="shared" si="14"/>
        <v>0</v>
      </c>
      <c r="AF20" s="352" t="s">
        <v>21</v>
      </c>
      <c r="AG20" s="341" t="s">
        <v>231</v>
      </c>
    </row>
    <row r="21" spans="1:39" ht="15" thickBot="1">
      <c r="A21" s="233" t="s">
        <v>148</v>
      </c>
      <c r="B21" s="234" t="s">
        <v>526</v>
      </c>
      <c r="C21" s="338" t="s">
        <v>538</v>
      </c>
      <c r="D21" s="392" t="s">
        <v>23</v>
      </c>
      <c r="E21" s="177" t="s">
        <v>24</v>
      </c>
      <c r="F21" s="228">
        <v>1.4731499999999995</v>
      </c>
      <c r="G21" s="165">
        <v>114.66666666666666</v>
      </c>
      <c r="H21" s="235">
        <v>41552.223333333335</v>
      </c>
      <c r="I21" s="366">
        <v>0</v>
      </c>
      <c r="J21" s="228">
        <v>0</v>
      </c>
      <c r="K21" s="236">
        <f t="shared" si="1"/>
        <v>0</v>
      </c>
      <c r="L21" s="237">
        <f t="shared" si="2"/>
        <v>362.37404069767445</v>
      </c>
      <c r="M21" s="177">
        <v>1</v>
      </c>
      <c r="N21" s="10">
        <f t="shared" si="3"/>
        <v>8.6370056738704157E-3</v>
      </c>
      <c r="O21" s="238">
        <f>SUM($N$5:N21)</f>
        <v>0.91656014825447829</v>
      </c>
      <c r="P21" s="177" t="str">
        <f t="shared" si="15"/>
        <v>C</v>
      </c>
      <c r="Q21" s="239">
        <f t="shared" si="4"/>
        <v>5.2121212121212119</v>
      </c>
      <c r="R21" s="228">
        <f t="shared" si="5"/>
        <v>6.6961363636363611E-2</v>
      </c>
      <c r="S21" s="236">
        <f t="shared" si="6"/>
        <v>1888.7374242424244</v>
      </c>
      <c r="T21" s="177">
        <f t="shared" si="10"/>
        <v>30</v>
      </c>
      <c r="U21" s="177">
        <v>3</v>
      </c>
      <c r="V21" s="177">
        <f t="shared" si="11"/>
        <v>33</v>
      </c>
      <c r="W21" s="228">
        <f t="shared" si="12"/>
        <v>172</v>
      </c>
      <c r="X21" s="165">
        <f t="shared" si="7"/>
        <v>172</v>
      </c>
      <c r="Y21" s="228">
        <f t="shared" si="8"/>
        <v>2.2097249999999993</v>
      </c>
      <c r="Z21" s="10">
        <f t="shared" si="9"/>
        <v>0</v>
      </c>
      <c r="AA21" s="87" t="str">
        <f t="shared" si="13"/>
        <v>VERY LOW-ORDER URGENTLY</v>
      </c>
      <c r="AB21" s="32">
        <f t="shared" si="14"/>
        <v>62328.335000000006</v>
      </c>
    </row>
    <row r="22" spans="1:39" ht="15" thickBot="1">
      <c r="A22" s="233" t="s">
        <v>148</v>
      </c>
      <c r="B22" s="234" t="s">
        <v>41</v>
      </c>
      <c r="C22" s="338" t="s">
        <v>400</v>
      </c>
      <c r="D22" s="392" t="s">
        <v>29</v>
      </c>
      <c r="E22" s="177" t="s">
        <v>42</v>
      </c>
      <c r="F22" s="228">
        <v>1.4249999999999989</v>
      </c>
      <c r="G22" s="165">
        <v>63.333333333333336</v>
      </c>
      <c r="H22" s="235">
        <v>19638.333333333336</v>
      </c>
      <c r="I22" s="366">
        <v>204</v>
      </c>
      <c r="J22" s="228">
        <v>4.59</v>
      </c>
      <c r="K22" s="236">
        <f t="shared" si="1"/>
        <v>63256.1052631579</v>
      </c>
      <c r="L22" s="237">
        <f t="shared" si="2"/>
        <v>310.0789473684211</v>
      </c>
      <c r="M22" s="177">
        <v>5</v>
      </c>
      <c r="N22" s="10">
        <f t="shared" si="3"/>
        <v>8.3547046025627663E-3</v>
      </c>
      <c r="O22" s="238">
        <f>SUM($N$5:N22)</f>
        <v>0.924914852857041</v>
      </c>
      <c r="P22" s="177" t="str">
        <f t="shared" si="15"/>
        <v>C</v>
      </c>
      <c r="Q22" s="239">
        <f t="shared" si="4"/>
        <v>2.8787878787878789</v>
      </c>
      <c r="R22" s="228">
        <f t="shared" si="5"/>
        <v>6.4772727272727218E-2</v>
      </c>
      <c r="S22" s="236">
        <f t="shared" si="6"/>
        <v>892.65151515151524</v>
      </c>
      <c r="T22" s="177">
        <f t="shared" si="10"/>
        <v>30</v>
      </c>
      <c r="U22" s="177">
        <v>3</v>
      </c>
      <c r="V22" s="177">
        <f t="shared" si="11"/>
        <v>33</v>
      </c>
      <c r="W22" s="228">
        <f t="shared" si="12"/>
        <v>95</v>
      </c>
      <c r="X22" s="165">
        <f t="shared" si="7"/>
        <v>0</v>
      </c>
      <c r="Y22" s="228">
        <f t="shared" si="8"/>
        <v>0</v>
      </c>
      <c r="Z22" s="10">
        <f t="shared" si="9"/>
        <v>2.1473684210526316</v>
      </c>
      <c r="AA22" s="87" t="str">
        <f t="shared" si="13"/>
        <v>VERY HIGH-DON’T ORDER</v>
      </c>
      <c r="AB22" s="32">
        <f t="shared" si="14"/>
        <v>0</v>
      </c>
      <c r="AF22"/>
      <c r="AG22"/>
      <c r="AH22"/>
      <c r="AI22" s="352" t="s">
        <v>294</v>
      </c>
      <c r="AJ22"/>
      <c r="AK22"/>
      <c r="AL22"/>
    </row>
    <row r="23" spans="1:39" ht="29.5" thickBot="1">
      <c r="A23" s="233" t="s">
        <v>148</v>
      </c>
      <c r="B23" s="234" t="s">
        <v>33</v>
      </c>
      <c r="C23" s="338" t="s">
        <v>371</v>
      </c>
      <c r="D23" s="392" t="s">
        <v>23</v>
      </c>
      <c r="E23" s="177" t="s">
        <v>34</v>
      </c>
      <c r="F23" s="228">
        <v>1.162499999999999</v>
      </c>
      <c r="G23" s="165">
        <v>51.666666666666664</v>
      </c>
      <c r="H23" s="235">
        <v>27383.333333333332</v>
      </c>
      <c r="I23" s="366">
        <v>0</v>
      </c>
      <c r="J23" s="228">
        <v>0</v>
      </c>
      <c r="K23" s="236">
        <f t="shared" si="1"/>
        <v>0</v>
      </c>
      <c r="L23" s="237">
        <f t="shared" si="2"/>
        <v>530</v>
      </c>
      <c r="M23" s="177">
        <v>5</v>
      </c>
      <c r="N23" s="10">
        <f t="shared" si="3"/>
        <v>6.8156800705117286E-3</v>
      </c>
      <c r="O23" s="238">
        <f>SUM($N$5:N23)</f>
        <v>0.9317305329275527</v>
      </c>
      <c r="P23" s="177" t="str">
        <f t="shared" si="15"/>
        <v>C</v>
      </c>
      <c r="Q23" s="239">
        <f t="shared" si="4"/>
        <v>2.3484848484848482</v>
      </c>
      <c r="R23" s="228">
        <f t="shared" si="5"/>
        <v>5.2840909090909043E-2</v>
      </c>
      <c r="S23" s="236">
        <f t="shared" si="6"/>
        <v>1244.6969696969697</v>
      </c>
      <c r="T23" s="177">
        <f t="shared" si="10"/>
        <v>30</v>
      </c>
      <c r="U23" s="177">
        <v>3</v>
      </c>
      <c r="V23" s="177">
        <f t="shared" si="11"/>
        <v>33</v>
      </c>
      <c r="W23" s="228">
        <f t="shared" si="12"/>
        <v>77.499999999999986</v>
      </c>
      <c r="X23" s="165">
        <f t="shared" si="7"/>
        <v>77.499999999999986</v>
      </c>
      <c r="Y23" s="228">
        <f t="shared" si="8"/>
        <v>1.7437499999999984</v>
      </c>
      <c r="Z23" s="10">
        <f t="shared" si="9"/>
        <v>0</v>
      </c>
      <c r="AA23" s="87" t="str">
        <f t="shared" si="13"/>
        <v>VERY LOW-ORDER URGENTLY</v>
      </c>
      <c r="AB23" s="32">
        <f t="shared" si="14"/>
        <v>41074.999999999993</v>
      </c>
      <c r="AF23" s="85" t="s">
        <v>11</v>
      </c>
      <c r="AG23" s="85" t="s">
        <v>9</v>
      </c>
      <c r="AH23" s="85" t="s">
        <v>10</v>
      </c>
      <c r="AI23" s="86" t="s">
        <v>266</v>
      </c>
      <c r="AJ23" s="86" t="s">
        <v>267</v>
      </c>
      <c r="AK23" s="86" t="s">
        <v>269</v>
      </c>
      <c r="AL23" s="86" t="s">
        <v>268</v>
      </c>
    </row>
    <row r="24" spans="1:39" ht="15" thickBot="1">
      <c r="A24" s="233" t="s">
        <v>148</v>
      </c>
      <c r="B24" s="234" t="s">
        <v>88</v>
      </c>
      <c r="C24" s="338" t="s">
        <v>382</v>
      </c>
      <c r="D24" s="392" t="s">
        <v>81</v>
      </c>
      <c r="E24" s="177" t="s">
        <v>30</v>
      </c>
      <c r="F24" s="228">
        <v>1.0649999999999993</v>
      </c>
      <c r="G24" s="165">
        <v>71</v>
      </c>
      <c r="H24" s="235">
        <v>31365</v>
      </c>
      <c r="I24" s="366">
        <v>17</v>
      </c>
      <c r="J24" s="228">
        <v>0.255</v>
      </c>
      <c r="K24" s="236">
        <f t="shared" si="1"/>
        <v>7509.9295774647881</v>
      </c>
      <c r="L24" s="237">
        <f t="shared" si="2"/>
        <v>441.76056338028167</v>
      </c>
      <c r="M24" s="177">
        <v>20</v>
      </c>
      <c r="N24" s="10">
        <f t="shared" si="3"/>
        <v>6.2440423871784881E-3</v>
      </c>
      <c r="O24" s="238">
        <f>SUM($N$5:N24)</f>
        <v>0.93797457531473116</v>
      </c>
      <c r="P24" s="177" t="str">
        <f t="shared" si="15"/>
        <v>C</v>
      </c>
      <c r="Q24" s="239">
        <f t="shared" si="4"/>
        <v>3.2272727272727271</v>
      </c>
      <c r="R24" s="228">
        <f t="shared" si="5"/>
        <v>4.8409090909090874E-2</v>
      </c>
      <c r="S24" s="236">
        <f t="shared" si="6"/>
        <v>1425.6818181818182</v>
      </c>
      <c r="T24" s="177">
        <f t="shared" si="10"/>
        <v>30</v>
      </c>
      <c r="U24" s="177">
        <v>3</v>
      </c>
      <c r="V24" s="177">
        <f t="shared" si="11"/>
        <v>33</v>
      </c>
      <c r="W24" s="228">
        <f t="shared" si="12"/>
        <v>106.5</v>
      </c>
      <c r="X24" s="165">
        <f t="shared" si="7"/>
        <v>89.5</v>
      </c>
      <c r="Y24" s="228">
        <f t="shared" si="8"/>
        <v>1.3424999999999991</v>
      </c>
      <c r="Z24" s="10">
        <f t="shared" si="9"/>
        <v>0.15962441314553991</v>
      </c>
      <c r="AA24" s="87" t="str">
        <f t="shared" si="13"/>
        <v>VERY LOW-ORDER URGENTLY</v>
      </c>
      <c r="AB24" s="32">
        <f t="shared" si="14"/>
        <v>39537.570422535209</v>
      </c>
      <c r="AF24" s="341" t="s">
        <v>23</v>
      </c>
      <c r="AG24" s="341" t="s">
        <v>33</v>
      </c>
      <c r="AH24" s="341" t="s">
        <v>371</v>
      </c>
      <c r="AI24" s="373">
        <v>1.7437499999999984</v>
      </c>
      <c r="AJ24" s="372">
        <v>77.499999999999986</v>
      </c>
      <c r="AK24" s="372">
        <v>530</v>
      </c>
      <c r="AL24" s="353">
        <v>41074.999999999993</v>
      </c>
    </row>
    <row r="25" spans="1:39" ht="15" thickBot="1">
      <c r="A25" s="233" t="s">
        <v>148</v>
      </c>
      <c r="B25" s="234" t="s">
        <v>55</v>
      </c>
      <c r="C25" s="338" t="s">
        <v>373</v>
      </c>
      <c r="D25" s="392" t="s">
        <v>23</v>
      </c>
      <c r="E25" s="177" t="s">
        <v>24</v>
      </c>
      <c r="F25" s="228">
        <v>1.026146666666667</v>
      </c>
      <c r="G25" s="165">
        <v>98.333333333333329</v>
      </c>
      <c r="H25" s="235">
        <v>27626.653333333332</v>
      </c>
      <c r="I25" s="366">
        <v>0</v>
      </c>
      <c r="J25" s="228">
        <v>0</v>
      </c>
      <c r="K25" s="236">
        <f t="shared" si="1"/>
        <v>0</v>
      </c>
      <c r="L25" s="237">
        <f t="shared" si="2"/>
        <v>280.94901694915256</v>
      </c>
      <c r="M25" s="177">
        <v>1</v>
      </c>
      <c r="N25" s="10">
        <f t="shared" si="3"/>
        <v>6.0162472132662802E-3</v>
      </c>
      <c r="O25" s="238">
        <f>SUM($N$5:N25)</f>
        <v>0.94399082252799749</v>
      </c>
      <c r="P25" s="177" t="str">
        <f t="shared" si="15"/>
        <v>C</v>
      </c>
      <c r="Q25" s="239">
        <f t="shared" si="4"/>
        <v>4.4696969696969697</v>
      </c>
      <c r="R25" s="228">
        <f t="shared" si="5"/>
        <v>4.6643030303030318E-2</v>
      </c>
      <c r="S25" s="236">
        <f t="shared" si="6"/>
        <v>1255.7569696969697</v>
      </c>
      <c r="T25" s="177">
        <f t="shared" si="10"/>
        <v>30</v>
      </c>
      <c r="U25" s="177">
        <v>3</v>
      </c>
      <c r="V25" s="177">
        <f t="shared" si="11"/>
        <v>33</v>
      </c>
      <c r="W25" s="228">
        <f t="shared" si="12"/>
        <v>147.5</v>
      </c>
      <c r="X25" s="165">
        <f t="shared" si="7"/>
        <v>147.5</v>
      </c>
      <c r="Y25" s="228">
        <f t="shared" si="8"/>
        <v>1.5392200000000007</v>
      </c>
      <c r="Z25" s="10">
        <f t="shared" si="9"/>
        <v>0</v>
      </c>
      <c r="AA25" s="87" t="str">
        <f t="shared" si="13"/>
        <v>VERY LOW-ORDER URGENTLY</v>
      </c>
      <c r="AB25" s="32">
        <f t="shared" si="14"/>
        <v>41439.980000000003</v>
      </c>
      <c r="AF25"/>
      <c r="AG25" s="341" t="s">
        <v>97</v>
      </c>
      <c r="AH25" s="341" t="s">
        <v>369</v>
      </c>
      <c r="AI25" s="373">
        <v>0</v>
      </c>
      <c r="AJ25" s="372">
        <v>0</v>
      </c>
      <c r="AK25" s="372">
        <v>653.78666035950812</v>
      </c>
      <c r="AL25" s="353">
        <v>0</v>
      </c>
    </row>
    <row r="26" spans="1:39" ht="15" thickBot="1">
      <c r="A26" s="233" t="s">
        <v>148</v>
      </c>
      <c r="B26" s="234" t="s">
        <v>25</v>
      </c>
      <c r="C26" s="338" t="s">
        <v>383</v>
      </c>
      <c r="D26" s="392" t="s">
        <v>26</v>
      </c>
      <c r="E26" s="177" t="s">
        <v>27</v>
      </c>
      <c r="F26" s="228">
        <v>0.96413333333333062</v>
      </c>
      <c r="G26" s="165">
        <v>192.66666666666669</v>
      </c>
      <c r="H26" s="235">
        <v>16035.479999999914</v>
      </c>
      <c r="I26" s="366">
        <v>172</v>
      </c>
      <c r="J26" s="228">
        <v>0.82880000000000009</v>
      </c>
      <c r="K26" s="236">
        <f t="shared" si="1"/>
        <v>14315.411211072586</v>
      </c>
      <c r="L26" s="237">
        <f t="shared" si="2"/>
        <v>83.22913494809643</v>
      </c>
      <c r="M26" s="177">
        <v>40</v>
      </c>
      <c r="N26" s="10">
        <f t="shared" si="3"/>
        <v>5.652666103497659E-3</v>
      </c>
      <c r="O26" s="238">
        <f>SUM($N$5:N26)</f>
        <v>0.94964348863149517</v>
      </c>
      <c r="P26" s="177" t="str">
        <f t="shared" si="15"/>
        <v>C</v>
      </c>
      <c r="Q26" s="239">
        <f t="shared" si="4"/>
        <v>8.7575757575757578</v>
      </c>
      <c r="R26" s="228">
        <f t="shared" si="5"/>
        <v>4.38242424242423E-2</v>
      </c>
      <c r="S26" s="236">
        <f t="shared" si="6"/>
        <v>728.88545454545067</v>
      </c>
      <c r="T26" s="177">
        <f t="shared" si="10"/>
        <v>30</v>
      </c>
      <c r="U26" s="177">
        <v>3</v>
      </c>
      <c r="V26" s="177">
        <f t="shared" si="11"/>
        <v>33</v>
      </c>
      <c r="W26" s="228">
        <f t="shared" si="12"/>
        <v>289</v>
      </c>
      <c r="X26" s="165">
        <f t="shared" si="7"/>
        <v>117</v>
      </c>
      <c r="Y26" s="228">
        <f t="shared" si="8"/>
        <v>0.58548581314878723</v>
      </c>
      <c r="Z26" s="10">
        <f t="shared" si="9"/>
        <v>0.59515570934256057</v>
      </c>
      <c r="AA26" s="87" t="str">
        <f t="shared" si="13"/>
        <v>VERY LOW-ORDER URGENTLY</v>
      </c>
      <c r="AB26" s="32">
        <f t="shared" si="14"/>
        <v>9737.8087889272829</v>
      </c>
      <c r="AF26"/>
      <c r="AG26" s="341" t="s">
        <v>44</v>
      </c>
      <c r="AH26" s="341" t="s">
        <v>376</v>
      </c>
      <c r="AI26" s="373">
        <v>10.744772727272776</v>
      </c>
      <c r="AJ26" s="372">
        <v>477.5454545454545</v>
      </c>
      <c r="AK26" s="372">
        <v>570.63106796116506</v>
      </c>
      <c r="AL26" s="353">
        <v>272502.27272727271</v>
      </c>
    </row>
    <row r="27" spans="1:39" ht="15" thickBot="1">
      <c r="A27" s="233" t="s">
        <v>148</v>
      </c>
      <c r="B27" s="234" t="s">
        <v>212</v>
      </c>
      <c r="C27" s="338" t="s">
        <v>487</v>
      </c>
      <c r="D27" s="392" t="s">
        <v>29</v>
      </c>
      <c r="E27" s="177" t="s">
        <v>30</v>
      </c>
      <c r="F27" s="228">
        <v>0.75833333333333319</v>
      </c>
      <c r="G27" s="165">
        <v>30.333333333333332</v>
      </c>
      <c r="H27" s="235">
        <v>8450</v>
      </c>
      <c r="I27" s="366">
        <v>90</v>
      </c>
      <c r="J27" s="228">
        <v>2.25</v>
      </c>
      <c r="K27" s="236">
        <f t="shared" si="1"/>
        <v>25071.428571428569</v>
      </c>
      <c r="L27" s="237">
        <f t="shared" si="2"/>
        <v>278.57142857142856</v>
      </c>
      <c r="M27" s="177">
        <v>40</v>
      </c>
      <c r="N27" s="10">
        <f t="shared" si="3"/>
        <v>4.4460708703696616E-3</v>
      </c>
      <c r="O27" s="238">
        <f>SUM($N$5:N27)</f>
        <v>0.9540895595018648</v>
      </c>
      <c r="P27" s="177" t="str">
        <f t="shared" si="15"/>
        <v>C</v>
      </c>
      <c r="Q27" s="239">
        <f t="shared" si="4"/>
        <v>1.3787878787878787</v>
      </c>
      <c r="R27" s="228">
        <f t="shared" si="5"/>
        <v>3.4469696969696963E-2</v>
      </c>
      <c r="S27" s="236">
        <f t="shared" si="6"/>
        <v>384.09090909090907</v>
      </c>
      <c r="T27" s="177">
        <f t="shared" si="10"/>
        <v>30</v>
      </c>
      <c r="U27" s="177">
        <v>3</v>
      </c>
      <c r="V27" s="177">
        <f t="shared" si="11"/>
        <v>33</v>
      </c>
      <c r="W27" s="228">
        <f t="shared" si="12"/>
        <v>45.499999999999993</v>
      </c>
      <c r="X27" s="165">
        <f t="shared" si="7"/>
        <v>0</v>
      </c>
      <c r="Y27" s="228">
        <f t="shared" si="8"/>
        <v>0</v>
      </c>
      <c r="Z27" s="10">
        <f t="shared" si="9"/>
        <v>1.9780219780219783</v>
      </c>
      <c r="AA27" s="87" t="str">
        <f t="shared" si="13"/>
        <v>HIGH-DON’T ORDER</v>
      </c>
      <c r="AB27" s="32">
        <f t="shared" si="14"/>
        <v>0</v>
      </c>
      <c r="AF27"/>
      <c r="AG27" s="341" t="s">
        <v>77</v>
      </c>
      <c r="AH27" s="341" t="s">
        <v>388</v>
      </c>
      <c r="AI27" s="373">
        <v>0.76050000000000029</v>
      </c>
      <c r="AJ27" s="372">
        <v>84.5</v>
      </c>
      <c r="AK27" s="372">
        <v>353.43195266272193</v>
      </c>
      <c r="AL27" s="353">
        <v>29865.000000000004</v>
      </c>
    </row>
    <row r="28" spans="1:39" ht="15" thickBot="1">
      <c r="A28" s="233" t="s">
        <v>148</v>
      </c>
      <c r="B28" s="234" t="s">
        <v>87</v>
      </c>
      <c r="C28" s="338" t="s">
        <v>444</v>
      </c>
      <c r="D28" s="392" t="s">
        <v>26</v>
      </c>
      <c r="E28" s="177" t="s">
        <v>27</v>
      </c>
      <c r="F28" s="228">
        <v>0.59502666666666615</v>
      </c>
      <c r="G28" s="165">
        <v>107.66666666666666</v>
      </c>
      <c r="H28" s="235">
        <v>12076.890000000005</v>
      </c>
      <c r="I28" s="366">
        <v>829</v>
      </c>
      <c r="J28" s="228">
        <v>4.3771199999999997</v>
      </c>
      <c r="K28" s="236">
        <f t="shared" si="1"/>
        <v>92988.314024767853</v>
      </c>
      <c r="L28" s="237">
        <f t="shared" si="2"/>
        <v>112.16925696594433</v>
      </c>
      <c r="M28" s="177">
        <v>40</v>
      </c>
      <c r="N28" s="10">
        <f t="shared" si="3"/>
        <v>3.488611951331635E-3</v>
      </c>
      <c r="O28" s="238">
        <f>SUM($N$5:N28)</f>
        <v>0.95757817145319646</v>
      </c>
      <c r="P28" s="177" t="str">
        <f t="shared" si="15"/>
        <v>C</v>
      </c>
      <c r="Q28" s="239">
        <f t="shared" si="4"/>
        <v>4.8939393939393936</v>
      </c>
      <c r="R28" s="228">
        <f t="shared" si="5"/>
        <v>2.7046666666666642E-2</v>
      </c>
      <c r="S28" s="236">
        <f t="shared" si="6"/>
        <v>548.94954545454573</v>
      </c>
      <c r="T28" s="177">
        <f t="shared" si="10"/>
        <v>30</v>
      </c>
      <c r="U28" s="177">
        <v>3</v>
      </c>
      <c r="V28" s="177">
        <f t="shared" si="11"/>
        <v>33</v>
      </c>
      <c r="W28" s="228">
        <f t="shared" si="12"/>
        <v>161.5</v>
      </c>
      <c r="X28" s="165">
        <f t="shared" si="7"/>
        <v>0</v>
      </c>
      <c r="Y28" s="228">
        <f t="shared" si="8"/>
        <v>0</v>
      </c>
      <c r="Z28" s="10">
        <f t="shared" si="9"/>
        <v>5.1331269349845199</v>
      </c>
      <c r="AA28" s="87" t="str">
        <f t="shared" si="13"/>
        <v>VERY HIGH-DON’T ORDER</v>
      </c>
      <c r="AB28" s="32">
        <f t="shared" si="14"/>
        <v>0</v>
      </c>
      <c r="AF28"/>
      <c r="AG28" s="341" t="s">
        <v>184</v>
      </c>
      <c r="AH28" s="341" t="s">
        <v>467</v>
      </c>
      <c r="AI28" s="373">
        <v>0.31709776595744676</v>
      </c>
      <c r="AJ28" s="372">
        <v>24.499999999999996</v>
      </c>
      <c r="AK28" s="372">
        <v>298.27276595744678</v>
      </c>
      <c r="AL28" s="353">
        <v>7307.6827659574446</v>
      </c>
    </row>
    <row r="29" spans="1:39" ht="15" thickBot="1">
      <c r="A29" s="233" t="s">
        <v>148</v>
      </c>
      <c r="B29" s="234" t="s">
        <v>100</v>
      </c>
      <c r="C29" s="338" t="s">
        <v>392</v>
      </c>
      <c r="D29" s="392" t="s">
        <v>52</v>
      </c>
      <c r="E29" s="177" t="s">
        <v>24</v>
      </c>
      <c r="F29" s="228">
        <v>0.51127999999999951</v>
      </c>
      <c r="G29" s="165">
        <v>56</v>
      </c>
      <c r="H29" s="235">
        <v>17486.666666666664</v>
      </c>
      <c r="I29" s="366">
        <v>0</v>
      </c>
      <c r="J29" s="228">
        <v>0</v>
      </c>
      <c r="K29" s="236">
        <f t="shared" si="1"/>
        <v>0</v>
      </c>
      <c r="L29" s="237">
        <f t="shared" si="2"/>
        <v>312.2619047619047</v>
      </c>
      <c r="M29" s="177">
        <v>40</v>
      </c>
      <c r="N29" s="10">
        <f t="shared" si="3"/>
        <v>2.9976093818935368E-3</v>
      </c>
      <c r="O29" s="238">
        <f>SUM($N$5:N29)</f>
        <v>0.96057578083508999</v>
      </c>
      <c r="P29" s="177" t="str">
        <f t="shared" si="15"/>
        <v>C</v>
      </c>
      <c r="Q29" s="239">
        <f t="shared" si="4"/>
        <v>2.5454545454545454</v>
      </c>
      <c r="R29" s="228">
        <f t="shared" si="5"/>
        <v>2.3239999999999979E-2</v>
      </c>
      <c r="S29" s="236">
        <f t="shared" si="6"/>
        <v>794.84848484848476</v>
      </c>
      <c r="T29" s="177">
        <f t="shared" si="10"/>
        <v>30</v>
      </c>
      <c r="U29" s="177">
        <v>3</v>
      </c>
      <c r="V29" s="177">
        <f t="shared" si="11"/>
        <v>33</v>
      </c>
      <c r="W29" s="228">
        <f t="shared" si="12"/>
        <v>84</v>
      </c>
      <c r="X29" s="165">
        <f t="shared" si="7"/>
        <v>84</v>
      </c>
      <c r="Y29" s="228">
        <f t="shared" si="8"/>
        <v>0.76691999999999927</v>
      </c>
      <c r="Z29" s="10">
        <f t="shared" si="9"/>
        <v>0</v>
      </c>
      <c r="AA29" s="87" t="str">
        <f t="shared" si="13"/>
        <v>VERY LOW-ORDER URGENTLY</v>
      </c>
      <c r="AB29" s="32">
        <f t="shared" si="14"/>
        <v>26229.999999999996</v>
      </c>
      <c r="AF29"/>
      <c r="AG29" s="341" t="s">
        <v>55</v>
      </c>
      <c r="AH29" s="341" t="s">
        <v>373</v>
      </c>
      <c r="AI29" s="373">
        <v>1.5392200000000007</v>
      </c>
      <c r="AJ29" s="372">
        <v>147.5</v>
      </c>
      <c r="AK29" s="372">
        <v>280.94901694915256</v>
      </c>
      <c r="AL29" s="353">
        <v>41439.980000000003</v>
      </c>
    </row>
    <row r="30" spans="1:39" ht="15" thickBot="1">
      <c r="A30" s="233" t="s">
        <v>148</v>
      </c>
      <c r="B30" s="234" t="s">
        <v>77</v>
      </c>
      <c r="C30" s="338" t="s">
        <v>388</v>
      </c>
      <c r="D30" s="392" t="s">
        <v>23</v>
      </c>
      <c r="E30" s="177" t="s">
        <v>24</v>
      </c>
      <c r="F30" s="228">
        <v>0.50700000000000012</v>
      </c>
      <c r="G30" s="165">
        <v>56.333333333333329</v>
      </c>
      <c r="H30" s="235">
        <v>19910</v>
      </c>
      <c r="I30" s="366">
        <v>0</v>
      </c>
      <c r="J30" s="228">
        <v>0</v>
      </c>
      <c r="K30" s="236">
        <f t="shared" si="1"/>
        <v>0</v>
      </c>
      <c r="L30" s="237">
        <f t="shared" si="2"/>
        <v>353.43195266272193</v>
      </c>
      <c r="M30" s="177">
        <v>16</v>
      </c>
      <c r="N30" s="10">
        <f t="shared" si="3"/>
        <v>2.9725159533328604E-3</v>
      </c>
      <c r="O30" s="238">
        <f>SUM($N$5:N30)</f>
        <v>0.9635482967884228</v>
      </c>
      <c r="P30" s="177" t="str">
        <f t="shared" si="15"/>
        <v>C</v>
      </c>
      <c r="Q30" s="239">
        <f t="shared" si="4"/>
        <v>2.5606060606060606</v>
      </c>
      <c r="R30" s="228">
        <f t="shared" si="5"/>
        <v>2.304545454545455E-2</v>
      </c>
      <c r="S30" s="236">
        <f t="shared" si="6"/>
        <v>905</v>
      </c>
      <c r="T30" s="177">
        <f t="shared" si="10"/>
        <v>30</v>
      </c>
      <c r="U30" s="177">
        <v>3</v>
      </c>
      <c r="V30" s="177">
        <f t="shared" si="11"/>
        <v>33</v>
      </c>
      <c r="W30" s="228">
        <f t="shared" si="12"/>
        <v>84.5</v>
      </c>
      <c r="X30" s="165">
        <f t="shared" si="7"/>
        <v>84.5</v>
      </c>
      <c r="Y30" s="228">
        <f t="shared" si="8"/>
        <v>0.76050000000000029</v>
      </c>
      <c r="Z30" s="10">
        <f t="shared" si="9"/>
        <v>0</v>
      </c>
      <c r="AA30" s="87" t="str">
        <f t="shared" si="13"/>
        <v>VERY LOW-ORDER URGENTLY</v>
      </c>
      <c r="AB30" s="32">
        <f t="shared" si="14"/>
        <v>29865.000000000004</v>
      </c>
      <c r="AF30"/>
      <c r="AG30" s="341" t="s">
        <v>32</v>
      </c>
      <c r="AH30" s="341" t="s">
        <v>370</v>
      </c>
      <c r="AI30" s="373">
        <v>0</v>
      </c>
      <c r="AJ30" s="372">
        <v>0</v>
      </c>
      <c r="AK30" s="372">
        <v>630.81897369044805</v>
      </c>
      <c r="AL30" s="353">
        <v>0</v>
      </c>
    </row>
    <row r="31" spans="1:39" ht="15" thickBot="1">
      <c r="A31" s="233" t="s">
        <v>148</v>
      </c>
      <c r="B31" s="234" t="s">
        <v>85</v>
      </c>
      <c r="C31" s="338" t="s">
        <v>414</v>
      </c>
      <c r="D31" s="392" t="s">
        <v>26</v>
      </c>
      <c r="E31" s="177" t="s">
        <v>69</v>
      </c>
      <c r="F31" s="228">
        <v>0.47733333333333272</v>
      </c>
      <c r="G31" s="165">
        <v>116.66666666666667</v>
      </c>
      <c r="H31" s="235">
        <v>12494.436666666668</v>
      </c>
      <c r="I31" s="366">
        <v>292</v>
      </c>
      <c r="J31" s="228">
        <v>1.1679999999999999</v>
      </c>
      <c r="K31" s="236">
        <f t="shared" si="1"/>
        <v>31271.790057142858</v>
      </c>
      <c r="L31" s="237">
        <f t="shared" si="2"/>
        <v>107.09517142857143</v>
      </c>
      <c r="M31" s="177">
        <v>24</v>
      </c>
      <c r="N31" s="10">
        <f t="shared" si="3"/>
        <v>2.798581752250263E-3</v>
      </c>
      <c r="O31" s="238">
        <f>SUM($N$5:N31)</f>
        <v>0.96634687854067303</v>
      </c>
      <c r="P31" s="177" t="str">
        <f t="shared" si="15"/>
        <v>C</v>
      </c>
      <c r="Q31" s="239">
        <f t="shared" si="4"/>
        <v>5.3030303030303036</v>
      </c>
      <c r="R31" s="228">
        <f t="shared" si="5"/>
        <v>2.1696969696969669E-2</v>
      </c>
      <c r="S31" s="236">
        <f t="shared" si="6"/>
        <v>567.92893939393946</v>
      </c>
      <c r="T31" s="177">
        <f t="shared" si="10"/>
        <v>30</v>
      </c>
      <c r="U31" s="177">
        <v>3</v>
      </c>
      <c r="V31" s="177">
        <f t="shared" si="11"/>
        <v>33</v>
      </c>
      <c r="W31" s="228">
        <f t="shared" si="12"/>
        <v>175.00000000000003</v>
      </c>
      <c r="X31" s="165">
        <f t="shared" si="7"/>
        <v>0</v>
      </c>
      <c r="Y31" s="228">
        <f t="shared" si="8"/>
        <v>0</v>
      </c>
      <c r="Z31" s="10">
        <f t="shared" si="9"/>
        <v>1.6685714285714284</v>
      </c>
      <c r="AA31" s="87" t="str">
        <f t="shared" si="13"/>
        <v>HIGH-DON’T ORDER</v>
      </c>
      <c r="AB31" s="32">
        <f t="shared" si="14"/>
        <v>0</v>
      </c>
      <c r="AF31"/>
      <c r="AG31" s="341" t="s">
        <v>22</v>
      </c>
      <c r="AH31" s="341" t="s">
        <v>386</v>
      </c>
      <c r="AI31" s="373">
        <v>0</v>
      </c>
      <c r="AJ31" s="372">
        <v>0</v>
      </c>
      <c r="AK31" s="372">
        <v>346.2724688684354</v>
      </c>
      <c r="AL31" s="353">
        <v>0</v>
      </c>
    </row>
    <row r="32" spans="1:39" ht="15" thickBot="1">
      <c r="A32" s="233" t="s">
        <v>148</v>
      </c>
      <c r="B32" s="234" t="s">
        <v>502</v>
      </c>
      <c r="C32" s="338" t="s">
        <v>503</v>
      </c>
      <c r="D32" s="392" t="s">
        <v>23</v>
      </c>
      <c r="E32" s="177" t="s">
        <v>504</v>
      </c>
      <c r="F32" s="228">
        <v>0.46560000000000001</v>
      </c>
      <c r="G32" s="165">
        <v>32.333333333333336</v>
      </c>
      <c r="H32" s="235">
        <v>11316.666666666666</v>
      </c>
      <c r="I32" s="366">
        <v>0</v>
      </c>
      <c r="J32" s="228">
        <v>0</v>
      </c>
      <c r="K32" s="236">
        <f t="shared" si="1"/>
        <v>0</v>
      </c>
      <c r="L32" s="237">
        <f t="shared" si="2"/>
        <v>349.99999999999994</v>
      </c>
      <c r="M32" s="177">
        <v>16</v>
      </c>
      <c r="N32" s="10">
        <f t="shared" si="3"/>
        <v>2.7297897985636677E-3</v>
      </c>
      <c r="O32" s="238">
        <f>SUM($N$5:N32)</f>
        <v>0.96907666833923667</v>
      </c>
      <c r="P32" s="177" t="str">
        <f t="shared" si="15"/>
        <v>C</v>
      </c>
      <c r="Q32" s="239">
        <f t="shared" si="4"/>
        <v>1.4696969696969697</v>
      </c>
      <c r="R32" s="228">
        <f t="shared" si="5"/>
        <v>2.1163636363636364E-2</v>
      </c>
      <c r="S32" s="236">
        <f t="shared" si="6"/>
        <v>514.39393939393938</v>
      </c>
      <c r="T32" s="177">
        <f t="shared" si="10"/>
        <v>30</v>
      </c>
      <c r="U32" s="177">
        <v>3</v>
      </c>
      <c r="V32" s="177">
        <f t="shared" si="11"/>
        <v>33</v>
      </c>
      <c r="W32" s="228">
        <f t="shared" si="12"/>
        <v>48.5</v>
      </c>
      <c r="X32" s="165">
        <f t="shared" si="7"/>
        <v>48.5</v>
      </c>
      <c r="Y32" s="228">
        <f t="shared" si="8"/>
        <v>0.69840000000000002</v>
      </c>
      <c r="Z32" s="10">
        <f t="shared" si="9"/>
        <v>0</v>
      </c>
      <c r="AA32" s="87" t="str">
        <f t="shared" si="13"/>
        <v>VERY LOW-ORDER URGENTLY</v>
      </c>
      <c r="AB32" s="32">
        <f t="shared" si="14"/>
        <v>16974.999999999996</v>
      </c>
      <c r="AF32"/>
      <c r="AG32" s="341" t="s">
        <v>43</v>
      </c>
      <c r="AH32" s="341" t="s">
        <v>385</v>
      </c>
      <c r="AI32" s="373">
        <v>0</v>
      </c>
      <c r="AJ32" s="372">
        <v>0</v>
      </c>
      <c r="AK32" s="372">
        <v>320.86350844277672</v>
      </c>
      <c r="AL32" s="353">
        <v>0</v>
      </c>
    </row>
    <row r="33" spans="1:38" ht="15" thickBot="1">
      <c r="A33" s="233" t="s">
        <v>148</v>
      </c>
      <c r="B33" s="234" t="s">
        <v>521</v>
      </c>
      <c r="C33" s="338" t="s">
        <v>532</v>
      </c>
      <c r="D33" s="392" t="s">
        <v>58</v>
      </c>
      <c r="E33" s="177" t="s">
        <v>37</v>
      </c>
      <c r="F33" s="228">
        <v>0.42616666666666614</v>
      </c>
      <c r="G33" s="165">
        <v>54.333333333333336</v>
      </c>
      <c r="H33" s="235">
        <v>6781.8100000000077</v>
      </c>
      <c r="I33" s="366">
        <v>165</v>
      </c>
      <c r="J33" s="228">
        <v>1.2375</v>
      </c>
      <c r="K33" s="236">
        <f t="shared" si="1"/>
        <v>20595.067177914134</v>
      </c>
      <c r="L33" s="237">
        <f t="shared" si="2"/>
        <v>124.81858895705535</v>
      </c>
      <c r="M33" s="177">
        <v>18</v>
      </c>
      <c r="N33" s="10">
        <f t="shared" si="3"/>
        <v>2.498594113304442E-3</v>
      </c>
      <c r="O33" s="238">
        <f>SUM($N$5:N33)</f>
        <v>0.97157526245254111</v>
      </c>
      <c r="P33" s="177" t="str">
        <f t="shared" si="15"/>
        <v>C</v>
      </c>
      <c r="Q33" s="239">
        <f t="shared" si="4"/>
        <v>2.4696969696969697</v>
      </c>
      <c r="R33" s="228">
        <f t="shared" si="5"/>
        <v>1.9371212121212098E-2</v>
      </c>
      <c r="S33" s="236">
        <f t="shared" si="6"/>
        <v>308.26409090909124</v>
      </c>
      <c r="T33" s="177">
        <f t="shared" si="10"/>
        <v>30</v>
      </c>
      <c r="U33" s="177">
        <v>3</v>
      </c>
      <c r="V33" s="177">
        <f t="shared" si="11"/>
        <v>33</v>
      </c>
      <c r="W33" s="228">
        <f t="shared" si="12"/>
        <v>81.5</v>
      </c>
      <c r="X33" s="165">
        <f t="shared" si="7"/>
        <v>0</v>
      </c>
      <c r="Y33" s="228">
        <f t="shared" si="8"/>
        <v>0</v>
      </c>
      <c r="Z33" s="10">
        <f t="shared" si="9"/>
        <v>2.0245398773006134</v>
      </c>
      <c r="AA33" s="87" t="str">
        <f t="shared" si="13"/>
        <v>VERY HIGH-DON’T ORDER</v>
      </c>
      <c r="AB33" s="32">
        <f t="shared" si="14"/>
        <v>0</v>
      </c>
      <c r="AF33"/>
      <c r="AG33" s="341" t="s">
        <v>59</v>
      </c>
      <c r="AH33" s="341" t="s">
        <v>397</v>
      </c>
      <c r="AI33" s="373">
        <v>0.35964000000000013</v>
      </c>
      <c r="AJ33" s="372">
        <v>37</v>
      </c>
      <c r="AK33" s="372">
        <v>377.50000000000011</v>
      </c>
      <c r="AL33" s="353">
        <v>13967.500000000004</v>
      </c>
    </row>
    <row r="34" spans="1:38" ht="15" thickBot="1">
      <c r="A34" s="233" t="s">
        <v>148</v>
      </c>
      <c r="B34" s="234" t="s">
        <v>79</v>
      </c>
      <c r="C34" s="338" t="s">
        <v>378</v>
      </c>
      <c r="D34" s="392" t="s">
        <v>52</v>
      </c>
      <c r="E34" s="177" t="s">
        <v>24</v>
      </c>
      <c r="F34" s="228">
        <v>0.41606999999999922</v>
      </c>
      <c r="G34" s="165">
        <v>39</v>
      </c>
      <c r="H34" s="235">
        <v>11514.309999999998</v>
      </c>
      <c r="I34" s="366">
        <v>0</v>
      </c>
      <c r="J34" s="228">
        <v>0</v>
      </c>
      <c r="K34" s="236">
        <f t="shared" si="1"/>
        <v>0</v>
      </c>
      <c r="L34" s="237">
        <f t="shared" si="2"/>
        <v>295.23871794871786</v>
      </c>
      <c r="M34" s="177">
        <v>32</v>
      </c>
      <c r="N34" s="10">
        <f t="shared" si="3"/>
        <v>2.4393978554303761E-3</v>
      </c>
      <c r="O34" s="238">
        <f>SUM($N$5:N34)</f>
        <v>0.97401466030797146</v>
      </c>
      <c r="P34" s="177" t="str">
        <f t="shared" si="15"/>
        <v>C</v>
      </c>
      <c r="Q34" s="239">
        <f t="shared" si="4"/>
        <v>1.7727272727272727</v>
      </c>
      <c r="R34" s="228">
        <f t="shared" si="5"/>
        <v>1.8912272727272691E-2</v>
      </c>
      <c r="S34" s="236">
        <f t="shared" si="6"/>
        <v>523.37772727272716</v>
      </c>
      <c r="T34" s="177">
        <f t="shared" si="10"/>
        <v>30</v>
      </c>
      <c r="U34" s="177">
        <v>3</v>
      </c>
      <c r="V34" s="177">
        <f t="shared" si="11"/>
        <v>33</v>
      </c>
      <c r="W34" s="228">
        <f t="shared" si="12"/>
        <v>58.5</v>
      </c>
      <c r="X34" s="165">
        <f t="shared" si="7"/>
        <v>58.5</v>
      </c>
      <c r="Y34" s="228">
        <f t="shared" si="8"/>
        <v>0.62410499999999891</v>
      </c>
      <c r="Z34" s="10">
        <f t="shared" si="9"/>
        <v>0</v>
      </c>
      <c r="AA34" s="87" t="str">
        <f t="shared" si="13"/>
        <v>VERY LOW-ORDER URGENTLY</v>
      </c>
      <c r="AB34" s="32">
        <f t="shared" si="14"/>
        <v>17271.464999999997</v>
      </c>
      <c r="AF34"/>
      <c r="AG34" s="341" t="s">
        <v>101</v>
      </c>
      <c r="AH34" s="341" t="s">
        <v>391</v>
      </c>
      <c r="AI34" s="373">
        <v>8.8526804545454727</v>
      </c>
      <c r="AJ34" s="372">
        <v>675.62121212121212</v>
      </c>
      <c r="AK34" s="372">
        <v>430.61005718642775</v>
      </c>
      <c r="AL34" s="353">
        <v>290929.28878787882</v>
      </c>
    </row>
    <row r="35" spans="1:38" ht="15" thickBot="1">
      <c r="A35" s="233" t="s">
        <v>148</v>
      </c>
      <c r="B35" s="234" t="s">
        <v>46</v>
      </c>
      <c r="C35" s="338" t="s">
        <v>398</v>
      </c>
      <c r="D35" s="392" t="s">
        <v>26</v>
      </c>
      <c r="E35" s="177" t="s">
        <v>27</v>
      </c>
      <c r="F35" s="228">
        <v>0.36266666666666664</v>
      </c>
      <c r="G35" s="165">
        <v>28.333333333333332</v>
      </c>
      <c r="H35" s="235">
        <v>6393.333333333333</v>
      </c>
      <c r="I35" s="366">
        <v>93</v>
      </c>
      <c r="J35" s="228">
        <v>1.1968000000000001</v>
      </c>
      <c r="K35" s="236">
        <f t="shared" si="1"/>
        <v>20985.176470588238</v>
      </c>
      <c r="L35" s="237">
        <f t="shared" si="2"/>
        <v>225.64705882352942</v>
      </c>
      <c r="M35" s="177">
        <v>18</v>
      </c>
      <c r="N35" s="10">
        <f t="shared" si="3"/>
        <v>2.1262967503130514E-3</v>
      </c>
      <c r="O35" s="238">
        <f>SUM($N$5:N35)</f>
        <v>0.97614095705828452</v>
      </c>
      <c r="P35" s="177" t="str">
        <f t="shared" si="15"/>
        <v>C</v>
      </c>
      <c r="Q35" s="239">
        <f t="shared" si="4"/>
        <v>1.2878787878787878</v>
      </c>
      <c r="R35" s="228">
        <f t="shared" si="5"/>
        <v>1.6484848484848484E-2</v>
      </c>
      <c r="S35" s="236">
        <f t="shared" si="6"/>
        <v>290.60606060606057</v>
      </c>
      <c r="T35" s="177">
        <f t="shared" si="10"/>
        <v>30</v>
      </c>
      <c r="U35" s="177">
        <v>3</v>
      </c>
      <c r="V35" s="177">
        <f t="shared" si="11"/>
        <v>33</v>
      </c>
      <c r="W35" s="228">
        <f t="shared" si="12"/>
        <v>42.5</v>
      </c>
      <c r="X35" s="165">
        <f t="shared" si="7"/>
        <v>0</v>
      </c>
      <c r="Y35" s="228">
        <f t="shared" si="8"/>
        <v>0</v>
      </c>
      <c r="Z35" s="10">
        <f t="shared" si="9"/>
        <v>2.1882352941176473</v>
      </c>
      <c r="AA35" s="87" t="str">
        <f t="shared" si="13"/>
        <v>VERY HIGH-DON’T ORDER</v>
      </c>
      <c r="AB35" s="32">
        <f t="shared" si="14"/>
        <v>0</v>
      </c>
      <c r="AF35"/>
      <c r="AG35" s="341" t="s">
        <v>53</v>
      </c>
      <c r="AH35" s="341" t="s">
        <v>429</v>
      </c>
      <c r="AI35" s="373">
        <v>0</v>
      </c>
      <c r="AJ35" s="372">
        <v>0</v>
      </c>
      <c r="AK35" s="372">
        <v>445.31914893617017</v>
      </c>
      <c r="AL35" s="353">
        <v>0</v>
      </c>
    </row>
    <row r="36" spans="1:38" ht="15" thickBot="1">
      <c r="A36" s="233" t="s">
        <v>148</v>
      </c>
      <c r="B36" s="234" t="s">
        <v>71</v>
      </c>
      <c r="C36" s="338" t="s">
        <v>372</v>
      </c>
      <c r="D36" s="392" t="s">
        <v>29</v>
      </c>
      <c r="E36" s="177" t="s">
        <v>63</v>
      </c>
      <c r="F36" s="228">
        <v>0.3075</v>
      </c>
      <c r="G36" s="165">
        <v>13.666666666666668</v>
      </c>
      <c r="H36" s="235">
        <v>4611.6666666666661</v>
      </c>
      <c r="I36" s="366">
        <v>92</v>
      </c>
      <c r="J36" s="228">
        <v>2.0699999999999998</v>
      </c>
      <c r="K36" s="236">
        <f t="shared" si="1"/>
        <v>31044.390243902435</v>
      </c>
      <c r="L36" s="237">
        <f t="shared" si="2"/>
        <v>337.43902439024384</v>
      </c>
      <c r="M36" s="177">
        <v>18</v>
      </c>
      <c r="N36" s="10">
        <f t="shared" si="3"/>
        <v>1.8028573089740717E-3</v>
      </c>
      <c r="O36" s="238">
        <f>SUM($N$5:N36)</f>
        <v>0.97794381436725863</v>
      </c>
      <c r="P36" s="177" t="str">
        <f t="shared" si="15"/>
        <v>C</v>
      </c>
      <c r="Q36" s="239">
        <f t="shared" si="4"/>
        <v>0.62121212121212122</v>
      </c>
      <c r="R36" s="228">
        <f t="shared" si="5"/>
        <v>1.3977272727272727E-2</v>
      </c>
      <c r="S36" s="236">
        <f t="shared" si="6"/>
        <v>209.6212121212121</v>
      </c>
      <c r="T36" s="177">
        <f t="shared" si="10"/>
        <v>30</v>
      </c>
      <c r="U36" s="177">
        <v>3</v>
      </c>
      <c r="V36" s="177">
        <f t="shared" si="11"/>
        <v>33</v>
      </c>
      <c r="W36" s="228">
        <f t="shared" si="12"/>
        <v>20.5</v>
      </c>
      <c r="X36" s="165">
        <f t="shared" si="7"/>
        <v>0</v>
      </c>
      <c r="Y36" s="228">
        <f t="shared" si="8"/>
        <v>0</v>
      </c>
      <c r="Z36" s="10">
        <f t="shared" si="9"/>
        <v>4.4878048780487809</v>
      </c>
      <c r="AA36" s="87" t="str">
        <f t="shared" si="13"/>
        <v>VERY HIGH-DON’T ORDER</v>
      </c>
      <c r="AB36" s="32">
        <f t="shared" si="14"/>
        <v>0</v>
      </c>
      <c r="AF36"/>
      <c r="AG36" s="341" t="s">
        <v>526</v>
      </c>
      <c r="AH36" s="341" t="s">
        <v>538</v>
      </c>
      <c r="AI36" s="373">
        <v>2.2097249999999993</v>
      </c>
      <c r="AJ36" s="372">
        <v>172</v>
      </c>
      <c r="AK36" s="372">
        <v>362.37404069767445</v>
      </c>
      <c r="AL36" s="353">
        <v>62328.335000000006</v>
      </c>
    </row>
    <row r="37" spans="1:38" ht="15" thickBot="1">
      <c r="A37" s="233" t="s">
        <v>148</v>
      </c>
      <c r="B37" s="234" t="s">
        <v>83</v>
      </c>
      <c r="C37" s="338" t="s">
        <v>416</v>
      </c>
      <c r="D37" s="392" t="s">
        <v>26</v>
      </c>
      <c r="E37" s="177" t="s">
        <v>69</v>
      </c>
      <c r="F37" s="228">
        <v>0.27739999999999965</v>
      </c>
      <c r="G37" s="165">
        <v>67.333333333333343</v>
      </c>
      <c r="H37" s="235">
        <v>7594.4999999999991</v>
      </c>
      <c r="I37" s="366">
        <v>608</v>
      </c>
      <c r="J37" s="228">
        <v>2.4319999999999999</v>
      </c>
      <c r="K37" s="236">
        <f t="shared" ref="K37:K68" si="16">L37*I37</f>
        <v>68576.079207920775</v>
      </c>
      <c r="L37" s="237">
        <f t="shared" ref="L37:L68" si="17">H37/G37</f>
        <v>112.78960396039601</v>
      </c>
      <c r="M37" s="177">
        <v>36</v>
      </c>
      <c r="N37" s="10">
        <f t="shared" ref="N37:N68" si="18">F37/$F$1</f>
        <v>1.6263824959655507E-3</v>
      </c>
      <c r="O37" s="238">
        <f>SUM($N$5:N37)</f>
        <v>0.97957019686322422</v>
      </c>
      <c r="P37" s="177" t="str">
        <f t="shared" si="15"/>
        <v>C</v>
      </c>
      <c r="Q37" s="239">
        <f t="shared" ref="Q37:Q68" si="19">G37/22</f>
        <v>3.060606060606061</v>
      </c>
      <c r="R37" s="228">
        <f t="shared" ref="R37:R68" si="20">F37/22</f>
        <v>1.2609090909090893E-2</v>
      </c>
      <c r="S37" s="236">
        <f t="shared" ref="S37:S68" si="21">H37/22</f>
        <v>345.20454545454544</v>
      </c>
      <c r="T37" s="177">
        <f t="shared" si="10"/>
        <v>30</v>
      </c>
      <c r="U37" s="177">
        <v>3</v>
      </c>
      <c r="V37" s="177">
        <f t="shared" si="11"/>
        <v>33</v>
      </c>
      <c r="W37" s="228">
        <f t="shared" si="12"/>
        <v>101.00000000000001</v>
      </c>
      <c r="X37" s="165">
        <f t="shared" ref="X37:X68" si="22">IF(W37-I37&lt;=0,0,W37-I37)</f>
        <v>0</v>
      </c>
      <c r="Y37" s="228">
        <f t="shared" ref="Y37:Y68" si="23">X37/(G37/F37)</f>
        <v>0</v>
      </c>
      <c r="Z37" s="10">
        <f t="shared" ref="Z37:Z68" si="24">I37/W37</f>
        <v>6.0198019801980189</v>
      </c>
      <c r="AA37" s="87" t="str">
        <f t="shared" si="13"/>
        <v>VERY HIGH-DON’T ORDER</v>
      </c>
      <c r="AB37" s="32">
        <f t="shared" si="14"/>
        <v>0</v>
      </c>
      <c r="AF37"/>
      <c r="AG37" s="341" t="s">
        <v>502</v>
      </c>
      <c r="AH37" s="341" t="s">
        <v>503</v>
      </c>
      <c r="AI37" s="373">
        <v>0.69840000000000002</v>
      </c>
      <c r="AJ37" s="372">
        <v>48.5</v>
      </c>
      <c r="AK37" s="372">
        <v>349.99999999999994</v>
      </c>
      <c r="AL37" s="353">
        <v>16974.999999999996</v>
      </c>
    </row>
    <row r="38" spans="1:38" ht="15" thickBot="1">
      <c r="A38" s="233" t="s">
        <v>148</v>
      </c>
      <c r="B38" s="234" t="s">
        <v>84</v>
      </c>
      <c r="C38" s="338" t="s">
        <v>421</v>
      </c>
      <c r="D38" s="392" t="s">
        <v>26</v>
      </c>
      <c r="E38" s="177" t="s">
        <v>69</v>
      </c>
      <c r="F38" s="228">
        <v>0.26666666666666627</v>
      </c>
      <c r="G38" s="165">
        <v>65</v>
      </c>
      <c r="H38" s="235">
        <v>7173.833333333333</v>
      </c>
      <c r="I38" s="366">
        <v>325</v>
      </c>
      <c r="J38" s="228">
        <v>1.3</v>
      </c>
      <c r="K38" s="236">
        <f t="shared" si="16"/>
        <v>35869.166666666664</v>
      </c>
      <c r="L38" s="237">
        <f t="shared" si="17"/>
        <v>110.36666666666666</v>
      </c>
      <c r="M38" s="177">
        <v>15</v>
      </c>
      <c r="N38" s="10">
        <f t="shared" si="18"/>
        <v>1.5634534928772414E-3</v>
      </c>
      <c r="O38" s="238">
        <f>SUM($N$5:N38)</f>
        <v>0.98113365035610145</v>
      </c>
      <c r="P38" s="177" t="str">
        <f t="shared" si="15"/>
        <v>C</v>
      </c>
      <c r="Q38" s="239">
        <f t="shared" si="19"/>
        <v>2.9545454545454546</v>
      </c>
      <c r="R38" s="228">
        <f t="shared" si="20"/>
        <v>1.2121212121212104E-2</v>
      </c>
      <c r="S38" s="236">
        <f t="shared" si="21"/>
        <v>326.08333333333331</v>
      </c>
      <c r="T38" s="177">
        <f t="shared" si="10"/>
        <v>30</v>
      </c>
      <c r="U38" s="177">
        <v>3</v>
      </c>
      <c r="V38" s="177">
        <f t="shared" si="11"/>
        <v>33</v>
      </c>
      <c r="W38" s="228">
        <f t="shared" si="12"/>
        <v>97.5</v>
      </c>
      <c r="X38" s="165">
        <f t="shared" si="22"/>
        <v>0</v>
      </c>
      <c r="Y38" s="228">
        <f t="shared" si="23"/>
        <v>0</v>
      </c>
      <c r="Z38" s="10">
        <f t="shared" si="24"/>
        <v>3.3333333333333335</v>
      </c>
      <c r="AA38" s="87" t="str">
        <f t="shared" si="13"/>
        <v>VERY HIGH-DON’T ORDER</v>
      </c>
      <c r="AB38" s="32">
        <f t="shared" si="14"/>
        <v>0</v>
      </c>
      <c r="AF38" s="341" t="s">
        <v>228</v>
      </c>
      <c r="AG38" s="341"/>
      <c r="AH38" s="341"/>
      <c r="AI38" s="373">
        <v>27.225785947775694</v>
      </c>
      <c r="AJ38" s="372">
        <v>1744.6666666666665</v>
      </c>
      <c r="AK38" s="372">
        <v>5950.8296617119267</v>
      </c>
      <c r="AL38" s="353">
        <v>776390.0592811089</v>
      </c>
    </row>
    <row r="39" spans="1:38" ht="15" thickBot="1">
      <c r="A39" s="233" t="s">
        <v>148</v>
      </c>
      <c r="B39" s="234" t="s">
        <v>72</v>
      </c>
      <c r="C39" s="338" t="s">
        <v>443</v>
      </c>
      <c r="D39" s="392" t="s">
        <v>26</v>
      </c>
      <c r="E39" s="177" t="s">
        <v>69</v>
      </c>
      <c r="F39" s="228">
        <v>0.26573333333333343</v>
      </c>
      <c r="G39" s="165">
        <v>71.333333333333343</v>
      </c>
      <c r="H39" s="235">
        <v>7462.3400000000065</v>
      </c>
      <c r="I39" s="366">
        <v>157</v>
      </c>
      <c r="J39" s="228">
        <v>0.56520000000000004</v>
      </c>
      <c r="K39" s="236">
        <f t="shared" si="16"/>
        <v>16424.122149532723</v>
      </c>
      <c r="L39" s="237">
        <f t="shared" si="17"/>
        <v>104.61224299065428</v>
      </c>
      <c r="M39" s="177">
        <v>5</v>
      </c>
      <c r="N39" s="10">
        <f t="shared" si="18"/>
        <v>1.5579814056521741E-3</v>
      </c>
      <c r="O39" s="238">
        <f>SUM($N$5:N39)</f>
        <v>0.98269163176175367</v>
      </c>
      <c r="P39" s="177" t="str">
        <f t="shared" si="15"/>
        <v>C</v>
      </c>
      <c r="Q39" s="239">
        <f t="shared" si="19"/>
        <v>3.2424242424242427</v>
      </c>
      <c r="R39" s="228">
        <f t="shared" si="20"/>
        <v>1.2078787878787883E-2</v>
      </c>
      <c r="S39" s="236">
        <f t="shared" si="21"/>
        <v>339.197272727273</v>
      </c>
      <c r="T39" s="177">
        <f t="shared" si="10"/>
        <v>30</v>
      </c>
      <c r="U39" s="177">
        <v>3</v>
      </c>
      <c r="V39" s="177">
        <f t="shared" si="11"/>
        <v>33</v>
      </c>
      <c r="W39" s="228">
        <f t="shared" si="12"/>
        <v>107.00000000000001</v>
      </c>
      <c r="X39" s="165">
        <f t="shared" si="22"/>
        <v>0</v>
      </c>
      <c r="Y39" s="228">
        <f t="shared" si="23"/>
        <v>0</v>
      </c>
      <c r="Z39" s="10">
        <f t="shared" si="24"/>
        <v>1.4672897196261681</v>
      </c>
      <c r="AA39" s="87" t="str">
        <f t="shared" si="13"/>
        <v>HIGH-DON’T ORDER</v>
      </c>
      <c r="AB39" s="32">
        <f t="shared" si="14"/>
        <v>0</v>
      </c>
      <c r="AF39" s="341" t="s">
        <v>58</v>
      </c>
      <c r="AG39" s="341" t="s">
        <v>104</v>
      </c>
      <c r="AH39" s="341" t="s">
        <v>422</v>
      </c>
      <c r="AI39" s="373">
        <v>0</v>
      </c>
      <c r="AJ39" s="372">
        <v>0</v>
      </c>
      <c r="AK39" s="372">
        <v>115.32909090909088</v>
      </c>
      <c r="AL39" s="353">
        <v>0</v>
      </c>
    </row>
    <row r="40" spans="1:38" ht="15" thickBot="1">
      <c r="A40" s="233" t="s">
        <v>148</v>
      </c>
      <c r="B40" s="234" t="s">
        <v>59</v>
      </c>
      <c r="C40" s="338" t="s">
        <v>397</v>
      </c>
      <c r="D40" s="392" t="s">
        <v>23</v>
      </c>
      <c r="E40" s="177" t="s">
        <v>24</v>
      </c>
      <c r="F40" s="228">
        <v>0.23976000000000008</v>
      </c>
      <c r="G40" s="165">
        <v>24.666666666666664</v>
      </c>
      <c r="H40" s="235">
        <v>9311.6666666666679</v>
      </c>
      <c r="I40" s="366">
        <v>0</v>
      </c>
      <c r="J40" s="228">
        <v>0</v>
      </c>
      <c r="K40" s="236">
        <f t="shared" si="16"/>
        <v>0</v>
      </c>
      <c r="L40" s="237">
        <f t="shared" si="17"/>
        <v>377.50000000000011</v>
      </c>
      <c r="M40" s="177">
        <v>20</v>
      </c>
      <c r="N40" s="10">
        <f t="shared" si="18"/>
        <v>1.4057010354459303E-3</v>
      </c>
      <c r="O40" s="238">
        <f>SUM($N$5:N40)</f>
        <v>0.98409733279719958</v>
      </c>
      <c r="P40" s="177" t="str">
        <f t="shared" si="15"/>
        <v>C</v>
      </c>
      <c r="Q40" s="239">
        <f t="shared" si="19"/>
        <v>1.1212121212121211</v>
      </c>
      <c r="R40" s="228">
        <f t="shared" si="20"/>
        <v>1.0898181818181822E-2</v>
      </c>
      <c r="S40" s="236">
        <f t="shared" si="21"/>
        <v>423.25757575757581</v>
      </c>
      <c r="T40" s="177">
        <f t="shared" si="10"/>
        <v>30</v>
      </c>
      <c r="U40" s="177">
        <v>3</v>
      </c>
      <c r="V40" s="177">
        <f t="shared" si="11"/>
        <v>33</v>
      </c>
      <c r="W40" s="228">
        <f t="shared" si="12"/>
        <v>37</v>
      </c>
      <c r="X40" s="165">
        <f t="shared" si="22"/>
        <v>37</v>
      </c>
      <c r="Y40" s="228">
        <f t="shared" si="23"/>
        <v>0.35964000000000013</v>
      </c>
      <c r="Z40" s="10">
        <f t="shared" si="24"/>
        <v>0</v>
      </c>
      <c r="AA40" s="87" t="str">
        <f t="shared" si="13"/>
        <v>VERY LOW-ORDER URGENTLY</v>
      </c>
      <c r="AB40" s="32">
        <f t="shared" si="14"/>
        <v>13967.500000000004</v>
      </c>
      <c r="AF40"/>
      <c r="AG40" s="341" t="s">
        <v>70</v>
      </c>
      <c r="AH40" s="341" t="s">
        <v>533</v>
      </c>
      <c r="AI40" s="373">
        <v>0</v>
      </c>
      <c r="AJ40" s="372">
        <v>0</v>
      </c>
      <c r="AK40" s="372">
        <v>91.563829787234042</v>
      </c>
      <c r="AL40" s="353">
        <v>0</v>
      </c>
    </row>
    <row r="41" spans="1:38" ht="15" thickBot="1">
      <c r="A41" s="233" t="s">
        <v>148</v>
      </c>
      <c r="B41" s="234" t="s">
        <v>50</v>
      </c>
      <c r="C41" s="338" t="s">
        <v>395</v>
      </c>
      <c r="D41" s="392" t="s">
        <v>29</v>
      </c>
      <c r="E41" s="177" t="s">
        <v>30</v>
      </c>
      <c r="F41" s="228">
        <v>0.22050000000000003</v>
      </c>
      <c r="G41" s="165">
        <v>7</v>
      </c>
      <c r="H41" s="235">
        <v>2627.666666666667</v>
      </c>
      <c r="I41" s="366">
        <v>0</v>
      </c>
      <c r="J41" s="228">
        <v>0</v>
      </c>
      <c r="K41" s="236">
        <f t="shared" si="16"/>
        <v>0</v>
      </c>
      <c r="L41" s="237">
        <f t="shared" si="17"/>
        <v>375.38095238095241</v>
      </c>
      <c r="M41" s="177">
        <v>5</v>
      </c>
      <c r="N41" s="10">
        <f t="shared" si="18"/>
        <v>1.2927806069228712E-3</v>
      </c>
      <c r="O41" s="238">
        <f>SUM($N$5:N41)</f>
        <v>0.98539011340412241</v>
      </c>
      <c r="P41" s="177" t="str">
        <f t="shared" si="15"/>
        <v>C</v>
      </c>
      <c r="Q41" s="239">
        <f t="shared" si="19"/>
        <v>0.31818181818181818</v>
      </c>
      <c r="R41" s="228">
        <f t="shared" si="20"/>
        <v>1.0022727272727273E-2</v>
      </c>
      <c r="S41" s="236">
        <f t="shared" si="21"/>
        <v>119.43939393939395</v>
      </c>
      <c r="T41" s="177">
        <f t="shared" si="10"/>
        <v>30</v>
      </c>
      <c r="U41" s="177">
        <v>3</v>
      </c>
      <c r="V41" s="177">
        <f t="shared" si="11"/>
        <v>33</v>
      </c>
      <c r="W41" s="228">
        <f t="shared" si="12"/>
        <v>10.5</v>
      </c>
      <c r="X41" s="165">
        <f t="shared" si="22"/>
        <v>10.5</v>
      </c>
      <c r="Y41" s="228">
        <f t="shared" si="23"/>
        <v>0.33075000000000004</v>
      </c>
      <c r="Z41" s="10">
        <f t="shared" si="24"/>
        <v>0</v>
      </c>
      <c r="AA41" s="87" t="str">
        <f t="shared" si="13"/>
        <v>VERY LOW-ORDER URGENTLY</v>
      </c>
      <c r="AB41" s="32">
        <f t="shared" si="14"/>
        <v>3941.5000000000005</v>
      </c>
      <c r="AF41"/>
      <c r="AG41" s="341" t="s">
        <v>60</v>
      </c>
      <c r="AH41" s="341" t="s">
        <v>399</v>
      </c>
      <c r="AI41" s="373">
        <v>0</v>
      </c>
      <c r="AJ41" s="372">
        <v>0</v>
      </c>
      <c r="AK41" s="372">
        <v>121.28571428571428</v>
      </c>
      <c r="AL41" s="353">
        <v>0</v>
      </c>
    </row>
    <row r="42" spans="1:38" ht="15" thickBot="1">
      <c r="A42" s="233" t="s">
        <v>148</v>
      </c>
      <c r="B42" s="234" t="s">
        <v>68</v>
      </c>
      <c r="C42" s="338" t="s">
        <v>437</v>
      </c>
      <c r="D42" s="392" t="s">
        <v>26</v>
      </c>
      <c r="E42" s="177" t="s">
        <v>69</v>
      </c>
      <c r="F42" s="228">
        <v>0.21839999999999984</v>
      </c>
      <c r="G42" s="165">
        <v>57.666666666666664</v>
      </c>
      <c r="H42" s="235">
        <v>6511.3333333333376</v>
      </c>
      <c r="I42" s="366">
        <v>8</v>
      </c>
      <c r="J42" s="228">
        <v>2.8799999999999999E-2</v>
      </c>
      <c r="K42" s="236">
        <f t="shared" si="16"/>
        <v>903.30635838150351</v>
      </c>
      <c r="L42" s="237">
        <f t="shared" si="17"/>
        <v>112.91329479768794</v>
      </c>
      <c r="M42" s="177">
        <v>5</v>
      </c>
      <c r="N42" s="10">
        <f t="shared" si="18"/>
        <v>1.2804684106664619E-3</v>
      </c>
      <c r="O42" s="238">
        <f>SUM($N$5:N42)</f>
        <v>0.98667058181478884</v>
      </c>
      <c r="P42" s="177" t="str">
        <f t="shared" si="15"/>
        <v>C</v>
      </c>
      <c r="Q42" s="239">
        <f t="shared" si="19"/>
        <v>2.6212121212121211</v>
      </c>
      <c r="R42" s="228">
        <f t="shared" si="20"/>
        <v>9.9272727272727204E-3</v>
      </c>
      <c r="S42" s="236">
        <f t="shared" si="21"/>
        <v>295.96969696969717</v>
      </c>
      <c r="T42" s="177">
        <f t="shared" si="10"/>
        <v>30</v>
      </c>
      <c r="U42" s="177">
        <v>3</v>
      </c>
      <c r="V42" s="177">
        <f t="shared" si="11"/>
        <v>33</v>
      </c>
      <c r="W42" s="228">
        <f t="shared" si="12"/>
        <v>86.5</v>
      </c>
      <c r="X42" s="165">
        <f t="shared" si="22"/>
        <v>78.5</v>
      </c>
      <c r="Y42" s="228">
        <f t="shared" si="23"/>
        <v>0.29730173410404603</v>
      </c>
      <c r="Z42" s="10">
        <f t="shared" si="24"/>
        <v>9.2485549132947972E-2</v>
      </c>
      <c r="AA42" s="87" t="str">
        <f t="shared" si="13"/>
        <v>VERY LOW-ORDER URGENTLY</v>
      </c>
      <c r="AB42" s="32">
        <f t="shared" si="14"/>
        <v>8863.6936416185035</v>
      </c>
      <c r="AF42"/>
      <c r="AG42" s="341" t="s">
        <v>57</v>
      </c>
      <c r="AH42" s="341" t="s">
        <v>438</v>
      </c>
      <c r="AI42" s="373">
        <v>0</v>
      </c>
      <c r="AJ42" s="372">
        <v>0</v>
      </c>
      <c r="AK42" s="372">
        <v>135</v>
      </c>
      <c r="AL42" s="353">
        <v>0</v>
      </c>
    </row>
    <row r="43" spans="1:38" ht="15" thickBot="1">
      <c r="A43" s="233" t="s">
        <v>148</v>
      </c>
      <c r="B43" s="234" t="s">
        <v>64</v>
      </c>
      <c r="C43" s="338" t="s">
        <v>434</v>
      </c>
      <c r="D43" s="392" t="s">
        <v>58</v>
      </c>
      <c r="E43" s="177" t="s">
        <v>27</v>
      </c>
      <c r="F43" s="228">
        <v>0.21608666666666676</v>
      </c>
      <c r="G43" s="165">
        <v>27.666666666666668</v>
      </c>
      <c r="H43" s="235">
        <v>4151.850000000004</v>
      </c>
      <c r="I43" s="366">
        <v>456</v>
      </c>
      <c r="J43" s="228">
        <v>3.42</v>
      </c>
      <c r="K43" s="236">
        <f t="shared" si="16"/>
        <v>68430.491566265133</v>
      </c>
      <c r="L43" s="237">
        <f t="shared" si="17"/>
        <v>150.06686746987967</v>
      </c>
      <c r="M43" s="177">
        <v>32</v>
      </c>
      <c r="N43" s="10">
        <f t="shared" si="18"/>
        <v>1.2669054516157531E-3</v>
      </c>
      <c r="O43" s="238">
        <f>SUM($N$5:N43)</f>
        <v>0.98793748726640462</v>
      </c>
      <c r="P43" s="177" t="str">
        <f t="shared" si="15"/>
        <v>C</v>
      </c>
      <c r="Q43" s="239">
        <f t="shared" si="19"/>
        <v>1.2575757575757576</v>
      </c>
      <c r="R43" s="228">
        <f t="shared" si="20"/>
        <v>9.8221212121212161E-3</v>
      </c>
      <c r="S43" s="236">
        <f t="shared" si="21"/>
        <v>188.72045454545471</v>
      </c>
      <c r="T43" s="177">
        <f t="shared" si="10"/>
        <v>30</v>
      </c>
      <c r="U43" s="177">
        <v>3</v>
      </c>
      <c r="V43" s="177">
        <f t="shared" si="11"/>
        <v>33</v>
      </c>
      <c r="W43" s="228">
        <f t="shared" si="12"/>
        <v>41.5</v>
      </c>
      <c r="X43" s="165">
        <f t="shared" si="22"/>
        <v>0</v>
      </c>
      <c r="Y43" s="228">
        <f t="shared" si="23"/>
        <v>0</v>
      </c>
      <c r="Z43" s="10">
        <f t="shared" si="24"/>
        <v>10.987951807228916</v>
      </c>
      <c r="AA43" s="87" t="str">
        <f t="shared" si="13"/>
        <v>VERY HIGH-DON’T ORDER</v>
      </c>
      <c r="AB43" s="32">
        <f t="shared" si="14"/>
        <v>0</v>
      </c>
      <c r="AF43"/>
      <c r="AG43" s="341" t="s">
        <v>65</v>
      </c>
      <c r="AH43" s="341" t="s">
        <v>446</v>
      </c>
      <c r="AI43" s="373">
        <v>0</v>
      </c>
      <c r="AJ43" s="372">
        <v>0</v>
      </c>
      <c r="AK43" s="372">
        <v>115.14814814814817</v>
      </c>
      <c r="AL43" s="353">
        <v>0</v>
      </c>
    </row>
    <row r="44" spans="1:38" ht="15" thickBot="1">
      <c r="A44" s="233" t="s">
        <v>148</v>
      </c>
      <c r="B44" s="234" t="s">
        <v>184</v>
      </c>
      <c r="C44" s="338" t="s">
        <v>467</v>
      </c>
      <c r="D44" s="392" t="s">
        <v>23</v>
      </c>
      <c r="E44" s="177" t="s">
        <v>24</v>
      </c>
      <c r="F44" s="228">
        <v>0.20277000000000001</v>
      </c>
      <c r="G44" s="165">
        <v>15.666666666666666</v>
      </c>
      <c r="H44" s="235">
        <v>4672.9399999999996</v>
      </c>
      <c r="I44" s="366">
        <v>-1</v>
      </c>
      <c r="J44" s="228">
        <v>-1.2150000000000001E-2</v>
      </c>
      <c r="K44" s="236">
        <f t="shared" si="16"/>
        <v>-298.27276595744678</v>
      </c>
      <c r="L44" s="237">
        <f t="shared" si="17"/>
        <v>298.27276595744678</v>
      </c>
      <c r="M44" s="177">
        <v>5</v>
      </c>
      <c r="N44" s="10">
        <f t="shared" si="18"/>
        <v>1.1888304928151952E-3</v>
      </c>
      <c r="O44" s="238">
        <f>SUM($N$5:N44)</f>
        <v>0.98912631775921978</v>
      </c>
      <c r="P44" s="177" t="str">
        <f t="shared" si="15"/>
        <v>C</v>
      </c>
      <c r="Q44" s="239">
        <f t="shared" si="19"/>
        <v>0.71212121212121204</v>
      </c>
      <c r="R44" s="228">
        <f t="shared" si="20"/>
        <v>9.2168181818181819E-3</v>
      </c>
      <c r="S44" s="236">
        <f t="shared" si="21"/>
        <v>212.40636363636361</v>
      </c>
      <c r="T44" s="177">
        <f t="shared" si="10"/>
        <v>30</v>
      </c>
      <c r="U44" s="177">
        <v>3</v>
      </c>
      <c r="V44" s="177">
        <f t="shared" si="11"/>
        <v>33</v>
      </c>
      <c r="W44" s="228">
        <f t="shared" si="12"/>
        <v>23.499999999999996</v>
      </c>
      <c r="X44" s="165">
        <f t="shared" si="22"/>
        <v>24.499999999999996</v>
      </c>
      <c r="Y44" s="228">
        <f t="shared" si="23"/>
        <v>0.31709776595744676</v>
      </c>
      <c r="Z44" s="10">
        <f t="shared" si="24"/>
        <v>-4.2553191489361708E-2</v>
      </c>
      <c r="AA44" s="87" t="str">
        <f t="shared" si="13"/>
        <v>VERY LOW-ORDER URGENTLY</v>
      </c>
      <c r="AB44" s="32">
        <f t="shared" si="14"/>
        <v>7307.6827659574446</v>
      </c>
      <c r="AF44"/>
      <c r="AG44" s="341" t="s">
        <v>64</v>
      </c>
      <c r="AH44" s="341" t="s">
        <v>434</v>
      </c>
      <c r="AI44" s="373">
        <v>0</v>
      </c>
      <c r="AJ44" s="372">
        <v>0</v>
      </c>
      <c r="AK44" s="372">
        <v>150.06686746987967</v>
      </c>
      <c r="AL44" s="353">
        <v>0</v>
      </c>
    </row>
    <row r="45" spans="1:38" ht="15" thickBot="1">
      <c r="A45" s="233" t="s">
        <v>148</v>
      </c>
      <c r="B45" s="234" t="s">
        <v>76</v>
      </c>
      <c r="C45" s="338" t="s">
        <v>445</v>
      </c>
      <c r="D45" s="392" t="s">
        <v>26</v>
      </c>
      <c r="E45" s="177" t="s">
        <v>69</v>
      </c>
      <c r="F45" s="228">
        <v>0.19433333333333347</v>
      </c>
      <c r="G45" s="165">
        <v>50.333333333333336</v>
      </c>
      <c r="H45" s="235">
        <v>5677.9866666666721</v>
      </c>
      <c r="I45" s="366">
        <v>121</v>
      </c>
      <c r="J45" s="228">
        <v>0.43560000000000004</v>
      </c>
      <c r="K45" s="236">
        <f t="shared" si="16"/>
        <v>13649.729536423853</v>
      </c>
      <c r="L45" s="237">
        <f t="shared" si="17"/>
        <v>112.8076821192054</v>
      </c>
      <c r="M45" s="177">
        <v>48</v>
      </c>
      <c r="N45" s="10">
        <f t="shared" si="18"/>
        <v>1.1393667329342922E-3</v>
      </c>
      <c r="O45" s="238">
        <f>SUM($N$5:N45)</f>
        <v>0.99026568449215402</v>
      </c>
      <c r="P45" s="177" t="str">
        <f t="shared" si="15"/>
        <v>C</v>
      </c>
      <c r="Q45" s="239">
        <f t="shared" si="19"/>
        <v>2.2878787878787881</v>
      </c>
      <c r="R45" s="228">
        <f t="shared" si="20"/>
        <v>8.8333333333333389E-3</v>
      </c>
      <c r="S45" s="236">
        <f t="shared" si="21"/>
        <v>258.09030303030329</v>
      </c>
      <c r="T45" s="177">
        <f t="shared" si="10"/>
        <v>30</v>
      </c>
      <c r="U45" s="177">
        <v>3</v>
      </c>
      <c r="V45" s="177">
        <f t="shared" si="11"/>
        <v>33</v>
      </c>
      <c r="W45" s="228">
        <f t="shared" si="12"/>
        <v>75.5</v>
      </c>
      <c r="X45" s="165">
        <f t="shared" si="22"/>
        <v>0</v>
      </c>
      <c r="Y45" s="228">
        <f t="shared" si="23"/>
        <v>0</v>
      </c>
      <c r="Z45" s="10">
        <f t="shared" si="24"/>
        <v>1.6026490066225165</v>
      </c>
      <c r="AA45" s="87" t="str">
        <f t="shared" si="13"/>
        <v>HIGH-DON’T ORDER</v>
      </c>
      <c r="AB45" s="32">
        <f t="shared" si="14"/>
        <v>0</v>
      </c>
      <c r="AF45"/>
      <c r="AG45" s="341" t="s">
        <v>78</v>
      </c>
      <c r="AH45" s="341" t="s">
        <v>449</v>
      </c>
      <c r="AI45" s="373">
        <v>0</v>
      </c>
      <c r="AJ45" s="372">
        <v>0</v>
      </c>
      <c r="AK45" s="372">
        <v>111</v>
      </c>
      <c r="AL45" s="353">
        <v>0</v>
      </c>
    </row>
    <row r="46" spans="1:38" ht="15" thickBot="1">
      <c r="A46" s="233" t="s">
        <v>148</v>
      </c>
      <c r="B46" s="234" t="s">
        <v>39</v>
      </c>
      <c r="C46" s="338" t="s">
        <v>450</v>
      </c>
      <c r="D46" s="392" t="s">
        <v>29</v>
      </c>
      <c r="E46" s="177" t="s">
        <v>34</v>
      </c>
      <c r="F46" s="228">
        <v>0.16499999999999998</v>
      </c>
      <c r="G46" s="165">
        <v>3.6666666666666665</v>
      </c>
      <c r="H46" s="235">
        <v>1228.3333333333333</v>
      </c>
      <c r="I46" s="366">
        <v>0</v>
      </c>
      <c r="J46" s="228">
        <v>0</v>
      </c>
      <c r="K46" s="236">
        <f t="shared" si="16"/>
        <v>0</v>
      </c>
      <c r="L46" s="237">
        <f t="shared" si="17"/>
        <v>335</v>
      </c>
      <c r="M46" s="177">
        <v>32</v>
      </c>
      <c r="N46" s="10">
        <f t="shared" si="18"/>
        <v>9.6738684871779449E-4</v>
      </c>
      <c r="O46" s="238">
        <f>SUM($N$5:N46)</f>
        <v>0.9912330713408718</v>
      </c>
      <c r="P46" s="177" t="str">
        <f t="shared" si="15"/>
        <v>C</v>
      </c>
      <c r="Q46" s="239">
        <f t="shared" si="19"/>
        <v>0.16666666666666666</v>
      </c>
      <c r="R46" s="228">
        <f t="shared" si="20"/>
        <v>7.4999999999999989E-3</v>
      </c>
      <c r="S46" s="236">
        <f t="shared" si="21"/>
        <v>55.833333333333329</v>
      </c>
      <c r="T46" s="177">
        <f t="shared" si="10"/>
        <v>30</v>
      </c>
      <c r="U46" s="177">
        <v>3</v>
      </c>
      <c r="V46" s="177">
        <f t="shared" si="11"/>
        <v>33</v>
      </c>
      <c r="W46" s="228">
        <f t="shared" si="12"/>
        <v>5.5</v>
      </c>
      <c r="X46" s="165">
        <f t="shared" si="22"/>
        <v>5.5</v>
      </c>
      <c r="Y46" s="228">
        <f t="shared" si="23"/>
        <v>0.24749999999999997</v>
      </c>
      <c r="Z46" s="10">
        <f t="shared" si="24"/>
        <v>0</v>
      </c>
      <c r="AA46" s="87" t="str">
        <f t="shared" si="13"/>
        <v>VERY LOW-ORDER URGENTLY</v>
      </c>
      <c r="AB46" s="32">
        <f t="shared" si="14"/>
        <v>1842.5</v>
      </c>
      <c r="AF46"/>
      <c r="AG46" s="341" t="s">
        <v>521</v>
      </c>
      <c r="AH46" s="341" t="s">
        <v>532</v>
      </c>
      <c r="AI46" s="373">
        <v>0</v>
      </c>
      <c r="AJ46" s="372">
        <v>0</v>
      </c>
      <c r="AK46" s="372">
        <v>124.81858895705535</v>
      </c>
      <c r="AL46" s="353">
        <v>0</v>
      </c>
    </row>
    <row r="47" spans="1:38" ht="15" thickBot="1">
      <c r="A47" s="233" t="s">
        <v>148</v>
      </c>
      <c r="B47" s="234" t="s">
        <v>73</v>
      </c>
      <c r="C47" s="338" t="s">
        <v>441</v>
      </c>
      <c r="D47" s="392" t="s">
        <v>26</v>
      </c>
      <c r="E47" s="177" t="s">
        <v>69</v>
      </c>
      <c r="F47" s="228">
        <v>0.1644000000000001</v>
      </c>
      <c r="G47" s="165">
        <v>41.666666666666664</v>
      </c>
      <c r="H47" s="235">
        <v>5137.6966666666676</v>
      </c>
      <c r="I47" s="366">
        <v>303</v>
      </c>
      <c r="J47" s="228">
        <v>1.0908</v>
      </c>
      <c r="K47" s="236">
        <f t="shared" si="16"/>
        <v>37361.330160000012</v>
      </c>
      <c r="L47" s="237">
        <f t="shared" si="17"/>
        <v>123.30472000000003</v>
      </c>
      <c r="M47" s="177">
        <v>30</v>
      </c>
      <c r="N47" s="10">
        <f t="shared" si="18"/>
        <v>9.638690783588214E-4</v>
      </c>
      <c r="O47" s="238">
        <f>SUM($N$5:N47)</f>
        <v>0.99219694041923057</v>
      </c>
      <c r="P47" s="177" t="str">
        <f t="shared" si="15"/>
        <v>C</v>
      </c>
      <c r="Q47" s="239">
        <f t="shared" si="19"/>
        <v>1.8939393939393938</v>
      </c>
      <c r="R47" s="228">
        <f t="shared" si="20"/>
        <v>7.4727272727272776E-3</v>
      </c>
      <c r="S47" s="236">
        <f t="shared" si="21"/>
        <v>233.53166666666672</v>
      </c>
      <c r="T47" s="177">
        <f t="shared" si="10"/>
        <v>30</v>
      </c>
      <c r="U47" s="177">
        <v>3</v>
      </c>
      <c r="V47" s="177">
        <f t="shared" si="11"/>
        <v>33</v>
      </c>
      <c r="W47" s="228">
        <f t="shared" si="12"/>
        <v>62.499999999999993</v>
      </c>
      <c r="X47" s="165">
        <f t="shared" si="22"/>
        <v>0</v>
      </c>
      <c r="Y47" s="228">
        <f t="shared" si="23"/>
        <v>0</v>
      </c>
      <c r="Z47" s="10">
        <f t="shared" si="24"/>
        <v>4.8480000000000008</v>
      </c>
      <c r="AA47" s="87" t="str">
        <f t="shared" si="13"/>
        <v>VERY HIGH-DON’T ORDER</v>
      </c>
      <c r="AB47" s="32">
        <f t="shared" si="14"/>
        <v>0</v>
      </c>
      <c r="AF47"/>
      <c r="AG47" s="341" t="s">
        <v>522</v>
      </c>
      <c r="AH47" s="341" t="s">
        <v>534</v>
      </c>
      <c r="AI47" s="373">
        <v>0</v>
      </c>
      <c r="AJ47" s="372">
        <v>0</v>
      </c>
      <c r="AK47" s="372">
        <v>129.08181818181819</v>
      </c>
      <c r="AL47" s="353">
        <v>0</v>
      </c>
    </row>
    <row r="48" spans="1:38" ht="15" thickBot="1">
      <c r="A48" s="233" t="s">
        <v>148</v>
      </c>
      <c r="B48" s="234" t="s">
        <v>47</v>
      </c>
      <c r="C48" s="338" t="s">
        <v>427</v>
      </c>
      <c r="D48" s="392" t="s">
        <v>29</v>
      </c>
      <c r="E48" s="177" t="s">
        <v>48</v>
      </c>
      <c r="F48" s="228">
        <v>0.1575</v>
      </c>
      <c r="G48" s="165">
        <v>7</v>
      </c>
      <c r="H48" s="235">
        <v>2590</v>
      </c>
      <c r="I48" s="366">
        <v>240</v>
      </c>
      <c r="J48" s="228">
        <v>5.4</v>
      </c>
      <c r="K48" s="236">
        <f t="shared" si="16"/>
        <v>88800</v>
      </c>
      <c r="L48" s="237">
        <f t="shared" si="17"/>
        <v>370</v>
      </c>
      <c r="M48" s="177">
        <v>12</v>
      </c>
      <c r="N48" s="10">
        <f t="shared" si="18"/>
        <v>9.2341471923062211E-4</v>
      </c>
      <c r="O48" s="238">
        <f>SUM($N$5:N48)</f>
        <v>0.9931203551384612</v>
      </c>
      <c r="P48" s="177" t="str">
        <f t="shared" si="15"/>
        <v>C</v>
      </c>
      <c r="Q48" s="239">
        <f t="shared" si="19"/>
        <v>0.31818181818181818</v>
      </c>
      <c r="R48" s="228">
        <f t="shared" si="20"/>
        <v>7.1590909090909092E-3</v>
      </c>
      <c r="S48" s="236">
        <f t="shared" si="21"/>
        <v>117.72727272727273</v>
      </c>
      <c r="T48" s="177">
        <f t="shared" si="10"/>
        <v>30</v>
      </c>
      <c r="U48" s="177">
        <v>3</v>
      </c>
      <c r="V48" s="177">
        <f t="shared" si="11"/>
        <v>33</v>
      </c>
      <c r="W48" s="228">
        <f t="shared" si="12"/>
        <v>10.5</v>
      </c>
      <c r="X48" s="165">
        <f t="shared" si="22"/>
        <v>0</v>
      </c>
      <c r="Y48" s="228">
        <f t="shared" si="23"/>
        <v>0</v>
      </c>
      <c r="Z48" s="10">
        <f t="shared" si="24"/>
        <v>22.857142857142858</v>
      </c>
      <c r="AA48" s="87" t="str">
        <f t="shared" si="13"/>
        <v>VERY HIGH-DON’T ORDER</v>
      </c>
      <c r="AB48" s="32">
        <f t="shared" si="14"/>
        <v>0</v>
      </c>
      <c r="AF48"/>
      <c r="AG48" s="341" t="s">
        <v>525</v>
      </c>
      <c r="AH48" s="341" t="s">
        <v>537</v>
      </c>
      <c r="AI48" s="373">
        <v>6.0800000000000007E-2</v>
      </c>
      <c r="AJ48" s="372">
        <v>9</v>
      </c>
      <c r="AK48" s="372">
        <v>95.419444444444437</v>
      </c>
      <c r="AL48" s="353">
        <v>858.77499999999998</v>
      </c>
    </row>
    <row r="49" spans="1:38" ht="15" thickBot="1">
      <c r="A49" s="233" t="s">
        <v>148</v>
      </c>
      <c r="B49" s="234" t="s">
        <v>105</v>
      </c>
      <c r="C49" s="338" t="s">
        <v>452</v>
      </c>
      <c r="D49" s="392" t="s">
        <v>29</v>
      </c>
      <c r="E49" s="177" t="s">
        <v>34</v>
      </c>
      <c r="F49" s="228">
        <v>0.15000000000000002</v>
      </c>
      <c r="G49" s="165">
        <v>6.6666666666666661</v>
      </c>
      <c r="H49" s="235">
        <v>1666.6666666666665</v>
      </c>
      <c r="I49" s="366">
        <v>0</v>
      </c>
      <c r="J49" s="228">
        <v>0</v>
      </c>
      <c r="K49" s="236">
        <f t="shared" si="16"/>
        <v>0</v>
      </c>
      <c r="L49" s="237">
        <f t="shared" si="17"/>
        <v>250</v>
      </c>
      <c r="M49" s="177">
        <v>12</v>
      </c>
      <c r="N49" s="10">
        <f t="shared" si="18"/>
        <v>8.7944258974344974E-4</v>
      </c>
      <c r="O49" s="238">
        <f>SUM($N$5:N49)</f>
        <v>0.99399979772820468</v>
      </c>
      <c r="P49" s="177" t="str">
        <f t="shared" si="15"/>
        <v>C</v>
      </c>
      <c r="Q49" s="239">
        <f t="shared" si="19"/>
        <v>0.30303030303030298</v>
      </c>
      <c r="R49" s="228">
        <f t="shared" si="20"/>
        <v>6.8181818181818196E-3</v>
      </c>
      <c r="S49" s="236">
        <f t="shared" si="21"/>
        <v>75.757575757575751</v>
      </c>
      <c r="T49" s="177">
        <f t="shared" si="10"/>
        <v>30</v>
      </c>
      <c r="U49" s="177">
        <v>3</v>
      </c>
      <c r="V49" s="177">
        <f t="shared" si="11"/>
        <v>33</v>
      </c>
      <c r="W49" s="228">
        <f t="shared" si="12"/>
        <v>9.9999999999999982</v>
      </c>
      <c r="X49" s="165">
        <f t="shared" si="22"/>
        <v>9.9999999999999982</v>
      </c>
      <c r="Y49" s="228">
        <f t="shared" si="23"/>
        <v>0.22500000000000001</v>
      </c>
      <c r="Z49" s="10">
        <f t="shared" si="24"/>
        <v>0</v>
      </c>
      <c r="AA49" s="87" t="str">
        <f t="shared" si="13"/>
        <v>VERY LOW-ORDER URGENTLY</v>
      </c>
      <c r="AB49" s="32">
        <f t="shared" si="14"/>
        <v>2499.9999999999995</v>
      </c>
      <c r="AF49" s="341" t="s">
        <v>227</v>
      </c>
      <c r="AG49" s="341"/>
      <c r="AH49" s="341"/>
      <c r="AI49" s="373">
        <v>6.0800000000000007E-2</v>
      </c>
      <c r="AJ49" s="372">
        <v>9</v>
      </c>
      <c r="AK49" s="372">
        <v>1188.7135021833849</v>
      </c>
      <c r="AL49" s="353">
        <v>858.77499999999998</v>
      </c>
    </row>
    <row r="50" spans="1:38" ht="15" thickBot="1">
      <c r="A50" s="233" t="s">
        <v>148</v>
      </c>
      <c r="B50" s="234" t="s">
        <v>155</v>
      </c>
      <c r="C50" s="338" t="s">
        <v>390</v>
      </c>
      <c r="D50" s="392" t="s">
        <v>29</v>
      </c>
      <c r="E50" s="177" t="s">
        <v>63</v>
      </c>
      <c r="F50" s="228">
        <v>0.13800000000000004</v>
      </c>
      <c r="G50" s="165">
        <v>7.6666666666666661</v>
      </c>
      <c r="H50" s="235">
        <v>1758.3333333333335</v>
      </c>
      <c r="I50" s="366">
        <v>0</v>
      </c>
      <c r="J50" s="228">
        <v>0</v>
      </c>
      <c r="K50" s="236">
        <f t="shared" si="16"/>
        <v>0</v>
      </c>
      <c r="L50" s="237">
        <f t="shared" si="17"/>
        <v>229.34782608695656</v>
      </c>
      <c r="M50" s="177">
        <v>4</v>
      </c>
      <c r="N50" s="10">
        <f t="shared" si="18"/>
        <v>8.0908718256397392E-4</v>
      </c>
      <c r="O50" s="238">
        <f>SUM($N$5:N50)</f>
        <v>0.99480888491076869</v>
      </c>
      <c r="P50" s="177" t="str">
        <f t="shared" si="15"/>
        <v>C</v>
      </c>
      <c r="Q50" s="239">
        <f t="shared" si="19"/>
        <v>0.34848484848484845</v>
      </c>
      <c r="R50" s="228">
        <f t="shared" si="20"/>
        <v>6.2727272727272744E-3</v>
      </c>
      <c r="S50" s="236">
        <f t="shared" si="21"/>
        <v>79.924242424242436</v>
      </c>
      <c r="T50" s="177">
        <f t="shared" si="10"/>
        <v>30</v>
      </c>
      <c r="U50" s="177">
        <v>3</v>
      </c>
      <c r="V50" s="177">
        <f t="shared" si="11"/>
        <v>33</v>
      </c>
      <c r="W50" s="228">
        <f t="shared" si="12"/>
        <v>11.499999999999998</v>
      </c>
      <c r="X50" s="165">
        <f t="shared" si="22"/>
        <v>11.499999999999998</v>
      </c>
      <c r="Y50" s="228">
        <f t="shared" si="23"/>
        <v>0.20700000000000005</v>
      </c>
      <c r="Z50" s="10">
        <f t="shared" si="24"/>
        <v>0</v>
      </c>
      <c r="AA50" s="87" t="str">
        <f t="shared" si="13"/>
        <v>VERY LOW-ORDER URGENTLY</v>
      </c>
      <c r="AB50" s="32">
        <f t="shared" si="14"/>
        <v>2637.5</v>
      </c>
      <c r="AF50" s="341" t="s">
        <v>29</v>
      </c>
      <c r="AG50" s="341" t="s">
        <v>182</v>
      </c>
      <c r="AH50" s="341" t="s">
        <v>380</v>
      </c>
      <c r="AI50" s="373">
        <v>4.9750000000000076</v>
      </c>
      <c r="AJ50" s="372">
        <v>99.5</v>
      </c>
      <c r="AK50" s="372">
        <v>526.3819095477387</v>
      </c>
      <c r="AL50" s="353">
        <v>52375</v>
      </c>
    </row>
    <row r="51" spans="1:38" ht="15" thickBot="1">
      <c r="A51" s="233" t="s">
        <v>148</v>
      </c>
      <c r="B51" s="234" t="s">
        <v>164</v>
      </c>
      <c r="C51" s="338" t="s">
        <v>481</v>
      </c>
      <c r="D51" s="392" t="s">
        <v>29</v>
      </c>
      <c r="E51" s="177" t="s">
        <v>63</v>
      </c>
      <c r="F51" s="228">
        <v>0.10000000000000002</v>
      </c>
      <c r="G51" s="165">
        <v>5</v>
      </c>
      <c r="H51" s="235">
        <v>875</v>
      </c>
      <c r="I51" s="366">
        <v>0</v>
      </c>
      <c r="J51" s="228">
        <v>0</v>
      </c>
      <c r="K51" s="236">
        <f t="shared" si="16"/>
        <v>0</v>
      </c>
      <c r="L51" s="237">
        <f t="shared" si="17"/>
        <v>175</v>
      </c>
      <c r="M51" s="177">
        <v>12</v>
      </c>
      <c r="N51" s="10">
        <f t="shared" si="18"/>
        <v>5.8629505982896657E-4</v>
      </c>
      <c r="O51" s="238">
        <f>SUM($N$5:N51)</f>
        <v>0.99539517997059768</v>
      </c>
      <c r="P51" s="177" t="str">
        <f t="shared" si="15"/>
        <v>C</v>
      </c>
      <c r="Q51" s="239">
        <f t="shared" si="19"/>
        <v>0.22727272727272727</v>
      </c>
      <c r="R51" s="228">
        <f t="shared" si="20"/>
        <v>4.5454545454545461E-3</v>
      </c>
      <c r="S51" s="236">
        <f t="shared" si="21"/>
        <v>39.772727272727273</v>
      </c>
      <c r="T51" s="177">
        <f t="shared" si="10"/>
        <v>30</v>
      </c>
      <c r="U51" s="177">
        <v>3</v>
      </c>
      <c r="V51" s="177">
        <f t="shared" si="11"/>
        <v>33</v>
      </c>
      <c r="W51" s="228">
        <f t="shared" si="12"/>
        <v>7.5</v>
      </c>
      <c r="X51" s="165">
        <f t="shared" si="22"/>
        <v>7.5</v>
      </c>
      <c r="Y51" s="228">
        <f t="shared" si="23"/>
        <v>0.15000000000000002</v>
      </c>
      <c r="Z51" s="10">
        <f t="shared" si="24"/>
        <v>0</v>
      </c>
      <c r="AA51" s="87" t="str">
        <f t="shared" si="13"/>
        <v>VERY LOW-ORDER URGENTLY</v>
      </c>
      <c r="AB51" s="32">
        <f t="shared" si="14"/>
        <v>1312.5</v>
      </c>
      <c r="AF51"/>
      <c r="AG51" s="341" t="s">
        <v>67</v>
      </c>
      <c r="AH51" s="341" t="s">
        <v>412</v>
      </c>
      <c r="AI51" s="373">
        <v>0</v>
      </c>
      <c r="AJ51" s="372">
        <v>0</v>
      </c>
      <c r="AK51" s="372">
        <v>329.00315457413251</v>
      </c>
      <c r="AL51" s="353">
        <v>0</v>
      </c>
    </row>
    <row r="52" spans="1:38" ht="15" thickBot="1">
      <c r="A52" s="233" t="s">
        <v>148</v>
      </c>
      <c r="B52" s="234" t="s">
        <v>70</v>
      </c>
      <c r="C52" s="338" t="s">
        <v>533</v>
      </c>
      <c r="D52" s="392" t="s">
        <v>58</v>
      </c>
      <c r="E52" s="177" t="s">
        <v>27</v>
      </c>
      <c r="F52" s="228">
        <v>9.4000000000000014E-2</v>
      </c>
      <c r="G52" s="165">
        <v>31.333333333333332</v>
      </c>
      <c r="H52" s="235">
        <v>2869</v>
      </c>
      <c r="I52" s="366">
        <v>398</v>
      </c>
      <c r="J52" s="228">
        <v>1.194</v>
      </c>
      <c r="K52" s="236">
        <f t="shared" si="16"/>
        <v>36442.404255319147</v>
      </c>
      <c r="L52" s="237">
        <f t="shared" si="17"/>
        <v>91.563829787234042</v>
      </c>
      <c r="M52" s="177">
        <v>48</v>
      </c>
      <c r="N52" s="10">
        <f t="shared" si="18"/>
        <v>5.5111735623922849E-4</v>
      </c>
      <c r="O52" s="238">
        <f>SUM($N$5:N52)</f>
        <v>0.99594629732683693</v>
      </c>
      <c r="P52" s="177" t="str">
        <f t="shared" si="15"/>
        <v>C</v>
      </c>
      <c r="Q52" s="239">
        <f t="shared" si="19"/>
        <v>1.4242424242424241</v>
      </c>
      <c r="R52" s="228">
        <f t="shared" si="20"/>
        <v>4.2727272727272735E-3</v>
      </c>
      <c r="S52" s="236">
        <f t="shared" si="21"/>
        <v>130.40909090909091</v>
      </c>
      <c r="T52" s="177">
        <f t="shared" si="10"/>
        <v>30</v>
      </c>
      <c r="U52" s="177">
        <v>3</v>
      </c>
      <c r="V52" s="177">
        <f t="shared" si="11"/>
        <v>33</v>
      </c>
      <c r="W52" s="228">
        <f t="shared" si="12"/>
        <v>46.999999999999993</v>
      </c>
      <c r="X52" s="165">
        <f t="shared" si="22"/>
        <v>0</v>
      </c>
      <c r="Y52" s="228">
        <f t="shared" si="23"/>
        <v>0</v>
      </c>
      <c r="Z52" s="10">
        <f t="shared" si="24"/>
        <v>8.4680851063829792</v>
      </c>
      <c r="AA52" s="87" t="str">
        <f t="shared" si="13"/>
        <v>VERY HIGH-DON’T ORDER</v>
      </c>
      <c r="AB52" s="32">
        <f t="shared" si="14"/>
        <v>0</v>
      </c>
      <c r="AF52"/>
      <c r="AG52" s="341" t="s">
        <v>28</v>
      </c>
      <c r="AH52" s="341" t="s">
        <v>368</v>
      </c>
      <c r="AI52" s="373">
        <v>1.2269850587603111</v>
      </c>
      <c r="AJ52" s="372">
        <v>45.075757575757564</v>
      </c>
      <c r="AK52" s="372">
        <v>382.50192752505779</v>
      </c>
      <c r="AL52" s="353">
        <v>17241.564157379493</v>
      </c>
    </row>
    <row r="53" spans="1:38" ht="15" thickBot="1">
      <c r="A53" s="233" t="s">
        <v>148</v>
      </c>
      <c r="B53" s="234" t="s">
        <v>104</v>
      </c>
      <c r="C53" s="338" t="s">
        <v>422</v>
      </c>
      <c r="D53" s="392" t="s">
        <v>58</v>
      </c>
      <c r="E53" s="177" t="s">
        <v>27</v>
      </c>
      <c r="F53" s="228">
        <v>9.1499999999999998E-2</v>
      </c>
      <c r="G53" s="165">
        <v>18.333333333333336</v>
      </c>
      <c r="H53" s="235">
        <v>2114.3666666666663</v>
      </c>
      <c r="I53" s="366">
        <v>34</v>
      </c>
      <c r="J53" s="228">
        <v>0.153</v>
      </c>
      <c r="K53" s="236">
        <f t="shared" si="16"/>
        <v>3921.1890909090898</v>
      </c>
      <c r="L53" s="237">
        <f t="shared" si="17"/>
        <v>115.32909090909088</v>
      </c>
      <c r="M53" s="177">
        <v>24</v>
      </c>
      <c r="N53" s="10">
        <f t="shared" si="18"/>
        <v>5.364599797435043E-4</v>
      </c>
      <c r="O53" s="238">
        <f>SUM($N$5:N53)</f>
        <v>0.99648275730658042</v>
      </c>
      <c r="P53" s="177" t="str">
        <f t="shared" si="15"/>
        <v>C</v>
      </c>
      <c r="Q53" s="239">
        <f t="shared" si="19"/>
        <v>0.83333333333333348</v>
      </c>
      <c r="R53" s="228">
        <f t="shared" si="20"/>
        <v>4.1590909090909092E-3</v>
      </c>
      <c r="S53" s="236">
        <f t="shared" si="21"/>
        <v>96.107575757575745</v>
      </c>
      <c r="T53" s="177">
        <f t="shared" si="10"/>
        <v>30</v>
      </c>
      <c r="U53" s="177">
        <v>3</v>
      </c>
      <c r="V53" s="177">
        <f t="shared" si="11"/>
        <v>33</v>
      </c>
      <c r="W53" s="228">
        <f t="shared" si="12"/>
        <v>27.500000000000004</v>
      </c>
      <c r="X53" s="165">
        <f t="shared" si="22"/>
        <v>0</v>
      </c>
      <c r="Y53" s="228">
        <f t="shared" si="23"/>
        <v>0</v>
      </c>
      <c r="Z53" s="10">
        <f t="shared" si="24"/>
        <v>1.2363636363636361</v>
      </c>
      <c r="AA53" s="87" t="str">
        <f t="shared" si="13"/>
        <v>HIGH-DON’T ORDER</v>
      </c>
      <c r="AB53" s="32">
        <f t="shared" si="14"/>
        <v>0</v>
      </c>
      <c r="AF53"/>
      <c r="AG53" s="341" t="s">
        <v>35</v>
      </c>
      <c r="AH53" s="341" t="s">
        <v>375</v>
      </c>
      <c r="AI53" s="373">
        <v>0</v>
      </c>
      <c r="AJ53" s="372">
        <v>0</v>
      </c>
      <c r="AK53" s="372">
        <v>346.80911680911686</v>
      </c>
      <c r="AL53" s="353">
        <v>0</v>
      </c>
    </row>
    <row r="54" spans="1:38" ht="15" thickBot="1">
      <c r="A54" s="233" t="s">
        <v>148</v>
      </c>
      <c r="B54" s="234" t="s">
        <v>518</v>
      </c>
      <c r="C54" s="338" t="s">
        <v>531</v>
      </c>
      <c r="D54" s="392" t="s">
        <v>26</v>
      </c>
      <c r="E54" s="177" t="s">
        <v>27</v>
      </c>
      <c r="F54" s="228">
        <v>8.6400000000000005E-2</v>
      </c>
      <c r="G54" s="165">
        <v>15</v>
      </c>
      <c r="H54" s="235">
        <v>2614.0066666666667</v>
      </c>
      <c r="I54" s="366">
        <v>82</v>
      </c>
      <c r="J54" s="228">
        <v>0.47232000000000002</v>
      </c>
      <c r="K54" s="236">
        <f t="shared" si="16"/>
        <v>14289.903111111113</v>
      </c>
      <c r="L54" s="237">
        <f t="shared" si="17"/>
        <v>174.26711111111112</v>
      </c>
      <c r="M54" s="177">
        <v>1</v>
      </c>
      <c r="N54" s="10">
        <f t="shared" si="18"/>
        <v>5.06558931692227E-4</v>
      </c>
      <c r="O54" s="238">
        <f>SUM($N$5:N54)</f>
        <v>0.99698931623827269</v>
      </c>
      <c r="P54" s="177" t="str">
        <f t="shared" si="15"/>
        <v>C</v>
      </c>
      <c r="Q54" s="239">
        <f t="shared" si="19"/>
        <v>0.68181818181818177</v>
      </c>
      <c r="R54" s="228">
        <f t="shared" si="20"/>
        <v>3.9272727272727272E-3</v>
      </c>
      <c r="S54" s="236">
        <f t="shared" si="21"/>
        <v>118.81848484848484</v>
      </c>
      <c r="T54" s="177">
        <f t="shared" si="10"/>
        <v>30</v>
      </c>
      <c r="U54" s="177">
        <v>3</v>
      </c>
      <c r="V54" s="177">
        <f t="shared" si="11"/>
        <v>33</v>
      </c>
      <c r="W54" s="228">
        <f t="shared" si="12"/>
        <v>22.5</v>
      </c>
      <c r="X54" s="165">
        <f t="shared" si="22"/>
        <v>0</v>
      </c>
      <c r="Y54" s="228">
        <f t="shared" si="23"/>
        <v>0</v>
      </c>
      <c r="Z54" s="10">
        <f t="shared" si="24"/>
        <v>3.6444444444444444</v>
      </c>
      <c r="AA54" s="87" t="str">
        <f t="shared" si="13"/>
        <v>VERY HIGH-DON’T ORDER</v>
      </c>
      <c r="AB54" s="32">
        <f t="shared" si="14"/>
        <v>0</v>
      </c>
      <c r="AF54"/>
      <c r="AG54" s="341" t="s">
        <v>45</v>
      </c>
      <c r="AH54" s="341" t="s">
        <v>408</v>
      </c>
      <c r="AI54" s="373">
        <v>0</v>
      </c>
      <c r="AJ54" s="372">
        <v>0</v>
      </c>
      <c r="AK54" s="372">
        <v>314.13043478260869</v>
      </c>
      <c r="AL54" s="353">
        <v>0</v>
      </c>
    </row>
    <row r="55" spans="1:38" ht="15" thickBot="1">
      <c r="A55" s="233" t="s">
        <v>148</v>
      </c>
      <c r="B55" s="234" t="s">
        <v>74</v>
      </c>
      <c r="C55" s="338" t="s">
        <v>432</v>
      </c>
      <c r="D55" s="392" t="s">
        <v>52</v>
      </c>
      <c r="E55" s="177" t="s">
        <v>24</v>
      </c>
      <c r="F55" s="228">
        <v>7.9439999999999997E-2</v>
      </c>
      <c r="G55" s="165">
        <v>8</v>
      </c>
      <c r="H55" s="235">
        <v>2240</v>
      </c>
      <c r="I55" s="366">
        <v>0</v>
      </c>
      <c r="J55" s="228">
        <v>0</v>
      </c>
      <c r="K55" s="236">
        <f t="shared" si="16"/>
        <v>0</v>
      </c>
      <c r="L55" s="237">
        <f t="shared" si="17"/>
        <v>280</v>
      </c>
      <c r="M55" s="177">
        <v>1</v>
      </c>
      <c r="N55" s="10">
        <f t="shared" si="18"/>
        <v>4.6575279552813094E-4</v>
      </c>
      <c r="O55" s="238">
        <f>SUM($N$5:N55)</f>
        <v>0.99745506903380088</v>
      </c>
      <c r="P55" s="177" t="str">
        <f t="shared" si="15"/>
        <v>C</v>
      </c>
      <c r="Q55" s="239">
        <f t="shared" si="19"/>
        <v>0.36363636363636365</v>
      </c>
      <c r="R55" s="228">
        <f t="shared" si="20"/>
        <v>3.6109090909090908E-3</v>
      </c>
      <c r="S55" s="236">
        <f t="shared" si="21"/>
        <v>101.81818181818181</v>
      </c>
      <c r="T55" s="177">
        <f t="shared" si="10"/>
        <v>30</v>
      </c>
      <c r="U55" s="177">
        <v>3</v>
      </c>
      <c r="V55" s="177">
        <f t="shared" si="11"/>
        <v>33</v>
      </c>
      <c r="W55" s="228">
        <f t="shared" si="12"/>
        <v>12</v>
      </c>
      <c r="X55" s="165">
        <f t="shared" si="22"/>
        <v>12</v>
      </c>
      <c r="Y55" s="228">
        <f t="shared" si="23"/>
        <v>0.11915999999999999</v>
      </c>
      <c r="Z55" s="10">
        <f t="shared" si="24"/>
        <v>0</v>
      </c>
      <c r="AA55" s="87" t="str">
        <f t="shared" si="13"/>
        <v>VERY LOW-ORDER URGENTLY</v>
      </c>
      <c r="AB55" s="32">
        <f t="shared" si="14"/>
        <v>3360</v>
      </c>
      <c r="AF55"/>
      <c r="AG55" s="341" t="s">
        <v>41</v>
      </c>
      <c r="AH55" s="341" t="s">
        <v>400</v>
      </c>
      <c r="AI55" s="373">
        <v>0</v>
      </c>
      <c r="AJ55" s="372">
        <v>0</v>
      </c>
      <c r="AK55" s="372">
        <v>310.0789473684211</v>
      </c>
      <c r="AL55" s="353">
        <v>0</v>
      </c>
    </row>
    <row r="56" spans="1:38" ht="15" thickBot="1">
      <c r="A56" s="233" t="s">
        <v>148</v>
      </c>
      <c r="B56" s="234" t="s">
        <v>541</v>
      </c>
      <c r="C56" s="338" t="s">
        <v>542</v>
      </c>
      <c r="D56" s="392" t="s">
        <v>26</v>
      </c>
      <c r="E56" s="177" t="s">
        <v>37</v>
      </c>
      <c r="F56" s="228">
        <v>7.5680000000000011E-2</v>
      </c>
      <c r="G56" s="165">
        <v>12.666666666666666</v>
      </c>
      <c r="H56" s="235">
        <v>0</v>
      </c>
      <c r="I56" s="366">
        <v>0</v>
      </c>
      <c r="J56" s="228">
        <v>0</v>
      </c>
      <c r="K56" s="236">
        <f t="shared" si="16"/>
        <v>0</v>
      </c>
      <c r="L56" s="237">
        <f t="shared" si="17"/>
        <v>0</v>
      </c>
      <c r="M56" s="177">
        <v>12</v>
      </c>
      <c r="N56" s="10">
        <f t="shared" si="18"/>
        <v>4.4370810127856189E-4</v>
      </c>
      <c r="O56" s="238">
        <f>SUM($N$5:N56)</f>
        <v>0.99789877713507946</v>
      </c>
      <c r="P56" s="177" t="str">
        <f t="shared" si="15"/>
        <v>C</v>
      </c>
      <c r="Q56" s="239">
        <f t="shared" si="19"/>
        <v>0.57575757575757569</v>
      </c>
      <c r="R56" s="228">
        <f t="shared" si="20"/>
        <v>3.4400000000000003E-3</v>
      </c>
      <c r="S56" s="236">
        <f t="shared" si="21"/>
        <v>0</v>
      </c>
      <c r="T56" s="177">
        <f t="shared" si="10"/>
        <v>30</v>
      </c>
      <c r="U56" s="177">
        <v>3</v>
      </c>
      <c r="V56" s="177">
        <f t="shared" si="11"/>
        <v>33</v>
      </c>
      <c r="W56" s="228">
        <f t="shared" si="12"/>
        <v>18.999999999999996</v>
      </c>
      <c r="X56" s="165">
        <f t="shared" si="22"/>
        <v>18.999999999999996</v>
      </c>
      <c r="Y56" s="228">
        <f t="shared" si="23"/>
        <v>0.11352</v>
      </c>
      <c r="Z56" s="10">
        <f t="shared" si="24"/>
        <v>0</v>
      </c>
      <c r="AA56" s="87" t="str">
        <f t="shared" si="13"/>
        <v>VERY LOW-ORDER URGENTLY</v>
      </c>
      <c r="AB56" s="32">
        <f t="shared" si="14"/>
        <v>0</v>
      </c>
      <c r="AF56"/>
      <c r="AG56" s="341" t="s">
        <v>155</v>
      </c>
      <c r="AH56" s="341" t="s">
        <v>390</v>
      </c>
      <c r="AI56" s="373">
        <v>0.20700000000000005</v>
      </c>
      <c r="AJ56" s="372">
        <v>11.499999999999998</v>
      </c>
      <c r="AK56" s="372">
        <v>229.34782608695656</v>
      </c>
      <c r="AL56" s="353">
        <v>2637.5</v>
      </c>
    </row>
    <row r="57" spans="1:38" ht="15" thickBot="1">
      <c r="A57" s="233" t="s">
        <v>148</v>
      </c>
      <c r="B57" s="234" t="s">
        <v>522</v>
      </c>
      <c r="C57" s="338" t="s">
        <v>534</v>
      </c>
      <c r="D57" s="392" t="s">
        <v>58</v>
      </c>
      <c r="E57" s="177" t="s">
        <v>37</v>
      </c>
      <c r="F57" s="228">
        <v>7.0833333333333331E-2</v>
      </c>
      <c r="G57" s="165">
        <v>7.333333333333333</v>
      </c>
      <c r="H57" s="235">
        <v>946.6</v>
      </c>
      <c r="I57" s="366">
        <v>37</v>
      </c>
      <c r="J57" s="228">
        <v>0.3145</v>
      </c>
      <c r="K57" s="236">
        <f t="shared" si="16"/>
        <v>4776.0272727272732</v>
      </c>
      <c r="L57" s="237">
        <f t="shared" si="17"/>
        <v>129.08181818181819</v>
      </c>
      <c r="M57" s="177">
        <v>20</v>
      </c>
      <c r="N57" s="10">
        <f t="shared" si="18"/>
        <v>4.1529233404551786E-4</v>
      </c>
      <c r="O57" s="238">
        <f>SUM($N$5:N57)</f>
        <v>0.99831406946912493</v>
      </c>
      <c r="P57" s="177" t="str">
        <f t="shared" si="15"/>
        <v>C</v>
      </c>
      <c r="Q57" s="239">
        <f t="shared" si="19"/>
        <v>0.33333333333333331</v>
      </c>
      <c r="R57" s="228">
        <f t="shared" si="20"/>
        <v>3.2196969696969696E-3</v>
      </c>
      <c r="S57" s="236">
        <f t="shared" si="21"/>
        <v>43.027272727272731</v>
      </c>
      <c r="T57" s="177">
        <f t="shared" si="10"/>
        <v>30</v>
      </c>
      <c r="U57" s="177">
        <v>3</v>
      </c>
      <c r="V57" s="177">
        <f t="shared" si="11"/>
        <v>33</v>
      </c>
      <c r="W57" s="228">
        <f t="shared" si="12"/>
        <v>11</v>
      </c>
      <c r="X57" s="165">
        <f t="shared" si="22"/>
        <v>0</v>
      </c>
      <c r="Y57" s="228">
        <f t="shared" si="23"/>
        <v>0</v>
      </c>
      <c r="Z57" s="10">
        <f t="shared" si="24"/>
        <v>3.3636363636363638</v>
      </c>
      <c r="AA57" s="87" t="str">
        <f t="shared" si="13"/>
        <v>VERY HIGH-DON’T ORDER</v>
      </c>
      <c r="AB57" s="32">
        <f t="shared" si="14"/>
        <v>0</v>
      </c>
      <c r="AF57"/>
      <c r="AG57" s="341" t="s">
        <v>71</v>
      </c>
      <c r="AH57" s="341" t="s">
        <v>372</v>
      </c>
      <c r="AI57" s="373">
        <v>0</v>
      </c>
      <c r="AJ57" s="372">
        <v>0</v>
      </c>
      <c r="AK57" s="372">
        <v>337.43902439024384</v>
      </c>
      <c r="AL57" s="353">
        <v>0</v>
      </c>
    </row>
    <row r="58" spans="1:38" ht="15" thickBot="1">
      <c r="A58" s="233" t="s">
        <v>148</v>
      </c>
      <c r="B58" s="234" t="s">
        <v>190</v>
      </c>
      <c r="C58" s="338" t="s">
        <v>410</v>
      </c>
      <c r="D58" s="392" t="s">
        <v>26</v>
      </c>
      <c r="E58" s="177" t="s">
        <v>27</v>
      </c>
      <c r="F58" s="228">
        <v>6.1700000000000005E-2</v>
      </c>
      <c r="G58" s="165">
        <v>7.333333333333333</v>
      </c>
      <c r="H58" s="235">
        <v>8.413333333333334</v>
      </c>
      <c r="I58" s="366">
        <v>0</v>
      </c>
      <c r="J58" s="228">
        <v>0</v>
      </c>
      <c r="K58" s="236">
        <f t="shared" si="16"/>
        <v>0</v>
      </c>
      <c r="L58" s="237">
        <f t="shared" si="17"/>
        <v>1.1472727272727274</v>
      </c>
      <c r="M58" s="177">
        <v>48</v>
      </c>
      <c r="N58" s="10">
        <f t="shared" si="18"/>
        <v>3.6174405191447234E-4</v>
      </c>
      <c r="O58" s="238">
        <f>SUM($N$5:N58)</f>
        <v>0.9986758135210394</v>
      </c>
      <c r="P58" s="177" t="str">
        <f t="shared" si="15"/>
        <v>C</v>
      </c>
      <c r="Q58" s="239">
        <f t="shared" si="19"/>
        <v>0.33333333333333331</v>
      </c>
      <c r="R58" s="228">
        <f t="shared" si="20"/>
        <v>2.804545454545455E-3</v>
      </c>
      <c r="S58" s="236">
        <f t="shared" si="21"/>
        <v>0.38242424242424244</v>
      </c>
      <c r="T58" s="177">
        <f t="shared" si="10"/>
        <v>30</v>
      </c>
      <c r="U58" s="177">
        <v>3</v>
      </c>
      <c r="V58" s="177">
        <f t="shared" si="11"/>
        <v>33</v>
      </c>
      <c r="W58" s="228">
        <f t="shared" si="12"/>
        <v>11</v>
      </c>
      <c r="X58" s="165">
        <f t="shared" si="22"/>
        <v>11</v>
      </c>
      <c r="Y58" s="228">
        <f t="shared" si="23"/>
        <v>9.2550000000000021E-2</v>
      </c>
      <c r="Z58" s="10">
        <f t="shared" si="24"/>
        <v>0</v>
      </c>
      <c r="AA58" s="87" t="str">
        <f t="shared" si="13"/>
        <v>VERY LOW-ORDER URGENTLY</v>
      </c>
      <c r="AB58" s="32">
        <f t="shared" si="14"/>
        <v>12.620000000000001</v>
      </c>
      <c r="AF58"/>
      <c r="AG58" s="341" t="s">
        <v>39</v>
      </c>
      <c r="AH58" s="341" t="s">
        <v>450</v>
      </c>
      <c r="AI58" s="373">
        <v>0.24749999999999997</v>
      </c>
      <c r="AJ58" s="372">
        <v>5.5</v>
      </c>
      <c r="AK58" s="372">
        <v>335</v>
      </c>
      <c r="AL58" s="353">
        <v>1842.5</v>
      </c>
    </row>
    <row r="59" spans="1:38" ht="15" thickBot="1">
      <c r="A59" s="233" t="s">
        <v>148</v>
      </c>
      <c r="B59" s="234" t="s">
        <v>517</v>
      </c>
      <c r="C59" s="338" t="s">
        <v>530</v>
      </c>
      <c r="D59" s="392" t="s">
        <v>26</v>
      </c>
      <c r="E59" s="177" t="s">
        <v>27</v>
      </c>
      <c r="F59" s="228">
        <v>5.951999999999999E-2</v>
      </c>
      <c r="G59" s="165">
        <v>10.333333333333334</v>
      </c>
      <c r="H59" s="235">
        <v>1343.3333333333333</v>
      </c>
      <c r="I59" s="366">
        <v>535</v>
      </c>
      <c r="J59" s="228">
        <v>3.0815999999999999</v>
      </c>
      <c r="K59" s="236">
        <f t="shared" si="16"/>
        <v>69549.999999999985</v>
      </c>
      <c r="L59" s="237">
        <f t="shared" si="17"/>
        <v>129.99999999999997</v>
      </c>
      <c r="M59" s="177">
        <v>1</v>
      </c>
      <c r="N59" s="10">
        <f t="shared" si="18"/>
        <v>3.4896281961020075E-4</v>
      </c>
      <c r="O59" s="238">
        <f>SUM($N$5:N59)</f>
        <v>0.99902477634064957</v>
      </c>
      <c r="P59" s="177" t="str">
        <f t="shared" si="15"/>
        <v>C</v>
      </c>
      <c r="Q59" s="239">
        <f t="shared" si="19"/>
        <v>0.46969696969696972</v>
      </c>
      <c r="R59" s="228">
        <f t="shared" si="20"/>
        <v>2.7054545454545452E-3</v>
      </c>
      <c r="S59" s="236">
        <f t="shared" si="21"/>
        <v>61.060606060606055</v>
      </c>
      <c r="T59" s="177">
        <f t="shared" si="10"/>
        <v>30</v>
      </c>
      <c r="U59" s="177">
        <v>3</v>
      </c>
      <c r="V59" s="177">
        <f t="shared" si="11"/>
        <v>33</v>
      </c>
      <c r="W59" s="228">
        <f t="shared" si="12"/>
        <v>15.5</v>
      </c>
      <c r="X59" s="165">
        <f t="shared" si="22"/>
        <v>0</v>
      </c>
      <c r="Y59" s="228">
        <f t="shared" si="23"/>
        <v>0</v>
      </c>
      <c r="Z59" s="10">
        <f t="shared" si="24"/>
        <v>34.516129032258064</v>
      </c>
      <c r="AA59" s="87" t="str">
        <f t="shared" si="13"/>
        <v>VERY HIGH-DON’T ORDER</v>
      </c>
      <c r="AB59" s="32">
        <f t="shared" si="14"/>
        <v>0</v>
      </c>
      <c r="AF59"/>
      <c r="AG59" s="341" t="s">
        <v>31</v>
      </c>
      <c r="AH59" s="341" t="s">
        <v>380</v>
      </c>
      <c r="AI59" s="373">
        <v>7.6666666666666696</v>
      </c>
      <c r="AJ59" s="372">
        <v>153.33333333333331</v>
      </c>
      <c r="AK59" s="372">
        <v>560.77075098814225</v>
      </c>
      <c r="AL59" s="353">
        <v>85984.848484848466</v>
      </c>
    </row>
    <row r="60" spans="1:38" ht="15" thickBot="1">
      <c r="A60" s="233" t="s">
        <v>148</v>
      </c>
      <c r="B60" s="234" t="s">
        <v>65</v>
      </c>
      <c r="C60" s="338" t="s">
        <v>446</v>
      </c>
      <c r="D60" s="392" t="s">
        <v>58</v>
      </c>
      <c r="E60" s="177" t="s">
        <v>27</v>
      </c>
      <c r="F60" s="228">
        <v>4.8600000000000004E-2</v>
      </c>
      <c r="G60" s="165">
        <v>9</v>
      </c>
      <c r="H60" s="235">
        <v>1036.3333333333335</v>
      </c>
      <c r="I60" s="366">
        <v>159</v>
      </c>
      <c r="J60" s="228">
        <v>0.85860000000000003</v>
      </c>
      <c r="K60" s="236">
        <f t="shared" si="16"/>
        <v>18308.555555555558</v>
      </c>
      <c r="L60" s="237">
        <f t="shared" si="17"/>
        <v>115.14814814814817</v>
      </c>
      <c r="M60" s="177">
        <v>16</v>
      </c>
      <c r="N60" s="10">
        <f t="shared" si="18"/>
        <v>2.8493939907687772E-4</v>
      </c>
      <c r="O60" s="238">
        <f>SUM($N$5:N60)</f>
        <v>0.99930971573972649</v>
      </c>
      <c r="P60" s="177" t="str">
        <f t="shared" si="15"/>
        <v>C</v>
      </c>
      <c r="Q60" s="239">
        <f t="shared" si="19"/>
        <v>0.40909090909090912</v>
      </c>
      <c r="R60" s="228">
        <f t="shared" si="20"/>
        <v>2.2090909090909092E-3</v>
      </c>
      <c r="S60" s="236">
        <f t="shared" si="21"/>
        <v>47.106060606060616</v>
      </c>
      <c r="T60" s="177">
        <f t="shared" si="10"/>
        <v>30</v>
      </c>
      <c r="U60" s="177">
        <v>3</v>
      </c>
      <c r="V60" s="177">
        <f t="shared" si="11"/>
        <v>33</v>
      </c>
      <c r="W60" s="228">
        <f t="shared" si="12"/>
        <v>13.5</v>
      </c>
      <c r="X60" s="165">
        <f t="shared" si="22"/>
        <v>0</v>
      </c>
      <c r="Y60" s="228">
        <f t="shared" si="23"/>
        <v>0</v>
      </c>
      <c r="Z60" s="10">
        <f t="shared" si="24"/>
        <v>11.777777777777779</v>
      </c>
      <c r="AA60" s="87" t="str">
        <f t="shared" si="13"/>
        <v>VERY HIGH-DON’T ORDER</v>
      </c>
      <c r="AB60" s="32">
        <f t="shared" si="14"/>
        <v>0</v>
      </c>
      <c r="AF60"/>
      <c r="AG60" s="341" t="s">
        <v>47</v>
      </c>
      <c r="AH60" s="341" t="s">
        <v>427</v>
      </c>
      <c r="AI60" s="373">
        <v>0</v>
      </c>
      <c r="AJ60" s="372">
        <v>0</v>
      </c>
      <c r="AK60" s="372">
        <v>370</v>
      </c>
      <c r="AL60" s="353">
        <v>0</v>
      </c>
    </row>
    <row r="61" spans="1:38" ht="15" thickBot="1">
      <c r="A61" s="233" t="s">
        <v>148</v>
      </c>
      <c r="B61" s="234" t="s">
        <v>525</v>
      </c>
      <c r="C61" s="338" t="s">
        <v>537</v>
      </c>
      <c r="D61" s="392" t="s">
        <v>58</v>
      </c>
      <c r="E61" s="177" t="s">
        <v>37</v>
      </c>
      <c r="F61" s="228">
        <v>4.0533333333333338E-2</v>
      </c>
      <c r="G61" s="165">
        <v>6</v>
      </c>
      <c r="H61" s="235">
        <v>572.51666666666665</v>
      </c>
      <c r="I61" s="366">
        <v>0</v>
      </c>
      <c r="J61" s="228">
        <v>0</v>
      </c>
      <c r="K61" s="236">
        <f t="shared" si="16"/>
        <v>0</v>
      </c>
      <c r="L61" s="237">
        <f t="shared" si="17"/>
        <v>95.419444444444437</v>
      </c>
      <c r="M61" s="177">
        <v>16</v>
      </c>
      <c r="N61" s="10">
        <f t="shared" si="18"/>
        <v>2.3764493091734109E-4</v>
      </c>
      <c r="O61" s="238">
        <f>SUM($N$5:N61)</f>
        <v>0.99954736067064387</v>
      </c>
      <c r="P61" s="177" t="str">
        <f t="shared" si="15"/>
        <v>C</v>
      </c>
      <c r="Q61" s="239">
        <f t="shared" si="19"/>
        <v>0.27272727272727271</v>
      </c>
      <c r="R61" s="228">
        <f t="shared" si="20"/>
        <v>1.8424242424242426E-3</v>
      </c>
      <c r="S61" s="236">
        <f t="shared" si="21"/>
        <v>26.023484848484848</v>
      </c>
      <c r="T61" s="177">
        <f t="shared" si="10"/>
        <v>30</v>
      </c>
      <c r="U61" s="177">
        <v>3</v>
      </c>
      <c r="V61" s="177">
        <f t="shared" si="11"/>
        <v>33</v>
      </c>
      <c r="W61" s="228">
        <f t="shared" si="12"/>
        <v>9</v>
      </c>
      <c r="X61" s="165">
        <f t="shared" si="22"/>
        <v>9</v>
      </c>
      <c r="Y61" s="228">
        <f t="shared" si="23"/>
        <v>6.0800000000000007E-2</v>
      </c>
      <c r="Z61" s="10">
        <f t="shared" si="24"/>
        <v>0</v>
      </c>
      <c r="AA61" s="87" t="str">
        <f t="shared" si="13"/>
        <v>VERY LOW-ORDER URGENTLY</v>
      </c>
      <c r="AB61" s="32">
        <f t="shared" si="14"/>
        <v>858.77499999999998</v>
      </c>
      <c r="AF61"/>
      <c r="AG61" s="341" t="s">
        <v>212</v>
      </c>
      <c r="AH61" s="341" t="s">
        <v>487</v>
      </c>
      <c r="AI61" s="373">
        <v>0</v>
      </c>
      <c r="AJ61" s="372">
        <v>0</v>
      </c>
      <c r="AK61" s="372">
        <v>278.57142857142856</v>
      </c>
      <c r="AL61" s="353">
        <v>0</v>
      </c>
    </row>
    <row r="62" spans="1:38" ht="15" thickBot="1">
      <c r="A62" s="233" t="s">
        <v>148</v>
      </c>
      <c r="B62" s="234" t="s">
        <v>60</v>
      </c>
      <c r="C62" s="338" t="s">
        <v>399</v>
      </c>
      <c r="D62" s="392" t="s">
        <v>58</v>
      </c>
      <c r="E62" s="177" t="s">
        <v>27</v>
      </c>
      <c r="F62" s="228">
        <v>2.3333333333333334E-2</v>
      </c>
      <c r="G62" s="165">
        <v>4.666666666666667</v>
      </c>
      <c r="H62" s="235">
        <v>566</v>
      </c>
      <c r="I62" s="366">
        <v>76</v>
      </c>
      <c r="J62" s="228">
        <v>0.38</v>
      </c>
      <c r="K62" s="236">
        <f t="shared" si="16"/>
        <v>9217.7142857142844</v>
      </c>
      <c r="L62" s="237">
        <f t="shared" si="17"/>
        <v>121.28571428571428</v>
      </c>
      <c r="M62" s="177">
        <v>3</v>
      </c>
      <c r="N62" s="10">
        <f t="shared" si="18"/>
        <v>1.3680218062675885E-4</v>
      </c>
      <c r="O62" s="238">
        <f>SUM($N$5:N62)</f>
        <v>0.9996841628512706</v>
      </c>
      <c r="P62" s="177" t="str">
        <f t="shared" si="15"/>
        <v>C</v>
      </c>
      <c r="Q62" s="239">
        <f t="shared" si="19"/>
        <v>0.21212121212121213</v>
      </c>
      <c r="R62" s="228">
        <f t="shared" si="20"/>
        <v>1.0606060606060607E-3</v>
      </c>
      <c r="S62" s="236">
        <f t="shared" si="21"/>
        <v>25.727272727272727</v>
      </c>
      <c r="T62" s="177">
        <f t="shared" si="10"/>
        <v>30</v>
      </c>
      <c r="U62" s="177">
        <v>3</v>
      </c>
      <c r="V62" s="177">
        <f t="shared" si="11"/>
        <v>33</v>
      </c>
      <c r="W62" s="228">
        <f t="shared" si="12"/>
        <v>7</v>
      </c>
      <c r="X62" s="165">
        <f t="shared" si="22"/>
        <v>0</v>
      </c>
      <c r="Y62" s="228">
        <f t="shared" si="23"/>
        <v>0</v>
      </c>
      <c r="Z62" s="10">
        <f t="shared" si="24"/>
        <v>10.857142857142858</v>
      </c>
      <c r="AA62" s="87" t="str">
        <f t="shared" si="13"/>
        <v>VERY HIGH-DON’T ORDER</v>
      </c>
      <c r="AB62" s="32">
        <f t="shared" si="14"/>
        <v>0</v>
      </c>
      <c r="AF62"/>
      <c r="AG62" s="341" t="s">
        <v>164</v>
      </c>
      <c r="AH62" s="341" t="s">
        <v>481</v>
      </c>
      <c r="AI62" s="373">
        <v>0.15000000000000002</v>
      </c>
      <c r="AJ62" s="372">
        <v>7.5</v>
      </c>
      <c r="AK62" s="372">
        <v>175</v>
      </c>
      <c r="AL62" s="353">
        <v>1312.5</v>
      </c>
    </row>
    <row r="63" spans="1:38" ht="15" thickBot="1">
      <c r="A63" s="233" t="s">
        <v>148</v>
      </c>
      <c r="B63" s="234" t="s">
        <v>57</v>
      </c>
      <c r="C63" s="338" t="s">
        <v>438</v>
      </c>
      <c r="D63" s="392" t="s">
        <v>58</v>
      </c>
      <c r="E63" s="177" t="s">
        <v>27</v>
      </c>
      <c r="F63" s="228">
        <v>1.4166666666666668E-2</v>
      </c>
      <c r="G63" s="165">
        <v>1.6666666666666667</v>
      </c>
      <c r="H63" s="235">
        <v>225</v>
      </c>
      <c r="I63" s="366">
        <v>197</v>
      </c>
      <c r="J63" s="228">
        <v>1.6770499999999999</v>
      </c>
      <c r="K63" s="236">
        <f t="shared" si="16"/>
        <v>26595</v>
      </c>
      <c r="L63" s="237">
        <f t="shared" si="17"/>
        <v>135</v>
      </c>
      <c r="M63" s="177">
        <v>32</v>
      </c>
      <c r="N63" s="10">
        <f t="shared" si="18"/>
        <v>8.3058466809103582E-5</v>
      </c>
      <c r="O63" s="238">
        <f>SUM($N$5:N63)</f>
        <v>0.99976722131807971</v>
      </c>
      <c r="P63" s="177" t="str">
        <f t="shared" si="15"/>
        <v>C</v>
      </c>
      <c r="Q63" s="239">
        <f t="shared" si="19"/>
        <v>7.575757575757576E-2</v>
      </c>
      <c r="R63" s="228">
        <f t="shared" si="20"/>
        <v>6.4393939393939397E-4</v>
      </c>
      <c r="S63" s="236">
        <f t="shared" si="21"/>
        <v>10.227272727272727</v>
      </c>
      <c r="T63" s="177">
        <f t="shared" si="10"/>
        <v>30</v>
      </c>
      <c r="U63" s="177">
        <v>3</v>
      </c>
      <c r="V63" s="177">
        <f t="shared" si="11"/>
        <v>33</v>
      </c>
      <c r="W63" s="228">
        <f t="shared" si="12"/>
        <v>2.5</v>
      </c>
      <c r="X63" s="165">
        <f t="shared" si="22"/>
        <v>0</v>
      </c>
      <c r="Y63" s="228">
        <f t="shared" si="23"/>
        <v>0</v>
      </c>
      <c r="Z63" s="10">
        <f t="shared" si="24"/>
        <v>78.8</v>
      </c>
      <c r="AA63" s="87" t="str">
        <f t="shared" si="13"/>
        <v>VERY HIGH-DON’T ORDER</v>
      </c>
      <c r="AB63" s="32">
        <f t="shared" si="14"/>
        <v>0</v>
      </c>
      <c r="AF63"/>
      <c r="AG63" s="341" t="s">
        <v>191</v>
      </c>
      <c r="AH63" s="341" t="s">
        <v>463</v>
      </c>
      <c r="AI63" s="373">
        <v>0</v>
      </c>
      <c r="AJ63" s="372">
        <v>0</v>
      </c>
      <c r="AK63" s="372">
        <v>389.27615062761504</v>
      </c>
      <c r="AL63" s="353">
        <v>0</v>
      </c>
    </row>
    <row r="64" spans="1:38" ht="15" thickBot="1">
      <c r="A64" s="233" t="s">
        <v>148</v>
      </c>
      <c r="B64" s="234" t="s">
        <v>78</v>
      </c>
      <c r="C64" s="338" t="s">
        <v>449</v>
      </c>
      <c r="D64" s="392" t="s">
        <v>58</v>
      </c>
      <c r="E64" s="177" t="s">
        <v>27</v>
      </c>
      <c r="F64" s="228">
        <v>1.3333333333333334E-2</v>
      </c>
      <c r="G64" s="165">
        <v>1.6666666666666667</v>
      </c>
      <c r="H64" s="235">
        <v>185</v>
      </c>
      <c r="I64" s="366">
        <v>160</v>
      </c>
      <c r="J64" s="228">
        <v>1.28</v>
      </c>
      <c r="K64" s="236">
        <f t="shared" si="16"/>
        <v>17760</v>
      </c>
      <c r="L64" s="237">
        <f t="shared" si="17"/>
        <v>111</v>
      </c>
      <c r="M64" s="177">
        <v>24</v>
      </c>
      <c r="N64" s="10">
        <f t="shared" si="18"/>
        <v>7.8172674643862202E-5</v>
      </c>
      <c r="O64" s="238">
        <f>SUM($N$5:N64)</f>
        <v>0.99984539399272354</v>
      </c>
      <c r="P64" s="177" t="str">
        <f t="shared" si="15"/>
        <v>C</v>
      </c>
      <c r="Q64" s="239">
        <f t="shared" si="19"/>
        <v>7.575757575757576E-2</v>
      </c>
      <c r="R64" s="228">
        <f t="shared" si="20"/>
        <v>6.0606060606060606E-4</v>
      </c>
      <c r="S64" s="236">
        <f t="shared" si="21"/>
        <v>8.4090909090909083</v>
      </c>
      <c r="T64" s="177">
        <f t="shared" si="10"/>
        <v>30</v>
      </c>
      <c r="U64" s="177">
        <v>3</v>
      </c>
      <c r="V64" s="177">
        <f t="shared" si="11"/>
        <v>33</v>
      </c>
      <c r="W64" s="228">
        <f t="shared" si="12"/>
        <v>2.5</v>
      </c>
      <c r="X64" s="165">
        <f t="shared" si="22"/>
        <v>0</v>
      </c>
      <c r="Y64" s="228">
        <f t="shared" si="23"/>
        <v>0</v>
      </c>
      <c r="Z64" s="10">
        <f t="shared" si="24"/>
        <v>64</v>
      </c>
      <c r="AA64" s="87" t="str">
        <f t="shared" si="13"/>
        <v>VERY HIGH-DON’T ORDER</v>
      </c>
      <c r="AB64" s="32">
        <f t="shared" si="14"/>
        <v>0</v>
      </c>
      <c r="AF64"/>
      <c r="AG64" s="341" t="s">
        <v>50</v>
      </c>
      <c r="AH64" s="341" t="s">
        <v>395</v>
      </c>
      <c r="AI64" s="373">
        <v>0.33075000000000004</v>
      </c>
      <c r="AJ64" s="372">
        <v>10.5</v>
      </c>
      <c r="AK64" s="372">
        <v>375.38095238095241</v>
      </c>
      <c r="AL64" s="353">
        <v>3941.5000000000005</v>
      </c>
    </row>
    <row r="65" spans="1:38" ht="15" thickBot="1">
      <c r="A65" s="233" t="s">
        <v>148</v>
      </c>
      <c r="B65" s="234" t="s">
        <v>82</v>
      </c>
      <c r="C65" s="338" t="s">
        <v>423</v>
      </c>
      <c r="D65" s="392" t="s">
        <v>26</v>
      </c>
      <c r="E65" s="177" t="s">
        <v>69</v>
      </c>
      <c r="F65" s="228">
        <v>1.3100000000000063E-2</v>
      </c>
      <c r="G65" s="165">
        <v>1.6666666666666667</v>
      </c>
      <c r="H65" s="235">
        <v>278.05333333333363</v>
      </c>
      <c r="I65" s="366">
        <v>0</v>
      </c>
      <c r="J65" s="228">
        <v>0</v>
      </c>
      <c r="K65" s="236">
        <f t="shared" si="16"/>
        <v>0</v>
      </c>
      <c r="L65" s="237">
        <f t="shared" si="17"/>
        <v>166.83200000000016</v>
      </c>
      <c r="M65" s="177">
        <v>12</v>
      </c>
      <c r="N65" s="10">
        <f t="shared" si="18"/>
        <v>7.6804652837594969E-5</v>
      </c>
      <c r="O65" s="238">
        <f>SUM($N$5:N65)</f>
        <v>0.99992219864556109</v>
      </c>
      <c r="P65" s="177" t="str">
        <f t="shared" si="15"/>
        <v>C</v>
      </c>
      <c r="Q65" s="239">
        <f t="shared" si="19"/>
        <v>7.575757575757576E-2</v>
      </c>
      <c r="R65" s="228">
        <f t="shared" si="20"/>
        <v>5.9545454545454832E-4</v>
      </c>
      <c r="S65" s="236">
        <f t="shared" si="21"/>
        <v>12.638787878787893</v>
      </c>
      <c r="T65" s="177">
        <f t="shared" si="10"/>
        <v>30</v>
      </c>
      <c r="U65" s="177">
        <v>3</v>
      </c>
      <c r="V65" s="177">
        <f t="shared" si="11"/>
        <v>33</v>
      </c>
      <c r="W65" s="228">
        <f t="shared" si="12"/>
        <v>2.5</v>
      </c>
      <c r="X65" s="165">
        <f t="shared" si="22"/>
        <v>2.5</v>
      </c>
      <c r="Y65" s="228">
        <f t="shared" si="23"/>
        <v>1.9650000000000094E-2</v>
      </c>
      <c r="Z65" s="10">
        <f t="shared" si="24"/>
        <v>0</v>
      </c>
      <c r="AA65" s="87" t="str">
        <f t="shared" si="13"/>
        <v>VERY LOW-ORDER URGENTLY</v>
      </c>
      <c r="AB65" s="32">
        <f t="shared" si="14"/>
        <v>417.08000000000038</v>
      </c>
      <c r="AF65"/>
      <c r="AG65" s="341" t="s">
        <v>105</v>
      </c>
      <c r="AH65" s="341" t="s">
        <v>452</v>
      </c>
      <c r="AI65" s="373">
        <v>0.22500000000000001</v>
      </c>
      <c r="AJ65" s="372">
        <v>9.9999999999999982</v>
      </c>
      <c r="AK65" s="372">
        <v>250</v>
      </c>
      <c r="AL65" s="353">
        <v>2499.9999999999995</v>
      </c>
    </row>
    <row r="66" spans="1:38" ht="15" thickBot="1">
      <c r="A66" s="233" t="s">
        <v>148</v>
      </c>
      <c r="B66" s="234" t="s">
        <v>555</v>
      </c>
      <c r="C66" s="338" t="s">
        <v>556</v>
      </c>
      <c r="D66" s="392" t="s">
        <v>29</v>
      </c>
      <c r="E66" s="177" t="s">
        <v>63</v>
      </c>
      <c r="F66" s="228">
        <v>7.3333333333333332E-3</v>
      </c>
      <c r="G66" s="165">
        <v>0.33333333333333331</v>
      </c>
      <c r="H66" s="235">
        <v>77</v>
      </c>
      <c r="I66" s="366">
        <v>0</v>
      </c>
      <c r="J66" s="228">
        <v>0</v>
      </c>
      <c r="K66" s="236">
        <f t="shared" si="16"/>
        <v>0</v>
      </c>
      <c r="L66" s="237">
        <f t="shared" si="17"/>
        <v>231</v>
      </c>
      <c r="M66" s="177">
        <v>5</v>
      </c>
      <c r="N66" s="10">
        <f t="shared" si="18"/>
        <v>4.2994971054124204E-5</v>
      </c>
      <c r="O66" s="238">
        <f>SUM($N$5:N66)</f>
        <v>0.99996519361661518</v>
      </c>
      <c r="P66" s="177" t="str">
        <f t="shared" si="15"/>
        <v>C</v>
      </c>
      <c r="Q66" s="239">
        <f t="shared" si="19"/>
        <v>1.515151515151515E-2</v>
      </c>
      <c r="R66" s="228">
        <f t="shared" si="20"/>
        <v>3.3333333333333332E-4</v>
      </c>
      <c r="S66" s="236">
        <f t="shared" si="21"/>
        <v>3.5</v>
      </c>
      <c r="T66" s="177">
        <f t="shared" si="10"/>
        <v>30</v>
      </c>
      <c r="U66" s="177">
        <v>3</v>
      </c>
      <c r="V66" s="177">
        <f t="shared" si="11"/>
        <v>33</v>
      </c>
      <c r="W66" s="228">
        <f t="shared" si="12"/>
        <v>0.49999999999999994</v>
      </c>
      <c r="X66" s="165">
        <f t="shared" si="22"/>
        <v>0.49999999999999994</v>
      </c>
      <c r="Y66" s="228">
        <f t="shared" si="23"/>
        <v>1.0999999999999999E-2</v>
      </c>
      <c r="Z66" s="10">
        <f t="shared" si="24"/>
        <v>0</v>
      </c>
      <c r="AA66" s="87" t="str">
        <f t="shared" si="13"/>
        <v>VERY LOW-ORDER URGENTLY</v>
      </c>
      <c r="AB66" s="32">
        <f t="shared" si="14"/>
        <v>115.49999999999999</v>
      </c>
      <c r="AF66"/>
      <c r="AG66" s="341" t="s">
        <v>555</v>
      </c>
      <c r="AH66" s="341" t="s">
        <v>556</v>
      </c>
      <c r="AI66" s="373">
        <v>1.0999999999999999E-2</v>
      </c>
      <c r="AJ66" s="372">
        <v>0.49999999999999994</v>
      </c>
      <c r="AK66" s="372">
        <v>231</v>
      </c>
      <c r="AL66" s="353">
        <v>115.49999999999999</v>
      </c>
    </row>
    <row r="67" spans="1:38" ht="15" thickBot="1">
      <c r="A67" s="233" t="s">
        <v>148</v>
      </c>
      <c r="B67" s="234" t="s">
        <v>547</v>
      </c>
      <c r="C67" s="338" t="s">
        <v>548</v>
      </c>
      <c r="D67" s="392" t="s">
        <v>26</v>
      </c>
      <c r="E67" s="177" t="s">
        <v>27</v>
      </c>
      <c r="F67" s="228">
        <v>3.5200000000000001E-3</v>
      </c>
      <c r="G67" s="165">
        <v>0.66666666666666663</v>
      </c>
      <c r="H67" s="235">
        <v>28</v>
      </c>
      <c r="I67" s="366">
        <v>112</v>
      </c>
      <c r="J67" s="228">
        <v>0.59136</v>
      </c>
      <c r="K67" s="236">
        <f t="shared" si="16"/>
        <v>4704</v>
      </c>
      <c r="L67" s="237">
        <f t="shared" si="17"/>
        <v>42</v>
      </c>
      <c r="M67" s="177">
        <v>1</v>
      </c>
      <c r="N67" s="10">
        <f t="shared" si="18"/>
        <v>2.0637586105979619E-5</v>
      </c>
      <c r="O67" s="238">
        <f>SUM($N$5:N67)</f>
        <v>0.99998583120272111</v>
      </c>
      <c r="P67" s="177" t="str">
        <f t="shared" si="15"/>
        <v>C</v>
      </c>
      <c r="Q67" s="239">
        <f t="shared" si="19"/>
        <v>3.03030303030303E-2</v>
      </c>
      <c r="R67" s="228">
        <f t="shared" si="20"/>
        <v>1.6000000000000001E-4</v>
      </c>
      <c r="S67" s="236">
        <f t="shared" si="21"/>
        <v>1.2727272727272727</v>
      </c>
      <c r="T67" s="177">
        <f t="shared" si="10"/>
        <v>30</v>
      </c>
      <c r="U67" s="177">
        <v>3</v>
      </c>
      <c r="V67" s="177">
        <f t="shared" si="11"/>
        <v>33</v>
      </c>
      <c r="W67" s="228">
        <f t="shared" si="12"/>
        <v>0.99999999999999989</v>
      </c>
      <c r="X67" s="165">
        <f t="shared" si="22"/>
        <v>0</v>
      </c>
      <c r="Y67" s="228">
        <f t="shared" si="23"/>
        <v>0</v>
      </c>
      <c r="Z67" s="10">
        <f t="shared" si="24"/>
        <v>112.00000000000001</v>
      </c>
      <c r="AA67" s="87" t="str">
        <f t="shared" si="13"/>
        <v>VERY HIGH-DON’T ORDER</v>
      </c>
      <c r="AB67" s="32">
        <f t="shared" si="14"/>
        <v>0</v>
      </c>
      <c r="AF67" s="341" t="s">
        <v>225</v>
      </c>
      <c r="AG67" s="341"/>
      <c r="AH67" s="341"/>
      <c r="AI67" s="373">
        <v>15.039901725426988</v>
      </c>
      <c r="AJ67" s="372">
        <v>343.40909090909088</v>
      </c>
      <c r="AK67" s="372">
        <v>5740.6916236524139</v>
      </c>
      <c r="AL67" s="353">
        <v>167950.91264222795</v>
      </c>
    </row>
    <row r="68" spans="1:38" ht="15" thickBot="1">
      <c r="A68" s="233" t="s">
        <v>148</v>
      </c>
      <c r="B68" s="234" t="s">
        <v>80</v>
      </c>
      <c r="C68" s="338" t="s">
        <v>384</v>
      </c>
      <c r="D68" s="392" t="s">
        <v>81</v>
      </c>
      <c r="E68" s="177" t="s">
        <v>30</v>
      </c>
      <c r="F68" s="228">
        <v>1.7500000000000009E-3</v>
      </c>
      <c r="G68" s="165">
        <v>0</v>
      </c>
      <c r="H68" s="235">
        <v>22.75</v>
      </c>
      <c r="I68" s="366">
        <v>0</v>
      </c>
      <c r="J68" s="228">
        <v>0</v>
      </c>
      <c r="K68" s="236" t="e">
        <f t="shared" si="16"/>
        <v>#DIV/0!</v>
      </c>
      <c r="L68" s="237" t="e">
        <f t="shared" si="17"/>
        <v>#DIV/0!</v>
      </c>
      <c r="M68" s="177">
        <v>48</v>
      </c>
      <c r="N68" s="10">
        <f t="shared" si="18"/>
        <v>1.0260163547006917E-5</v>
      </c>
      <c r="O68" s="238">
        <f>SUM($N$5:N68)</f>
        <v>0.9999960913662681</v>
      </c>
      <c r="P68" s="177" t="str">
        <f t="shared" si="15"/>
        <v>C</v>
      </c>
      <c r="Q68" s="239">
        <f t="shared" si="19"/>
        <v>0</v>
      </c>
      <c r="R68" s="228">
        <f t="shared" si="20"/>
        <v>7.9545454545454591E-5</v>
      </c>
      <c r="S68" s="236">
        <f t="shared" si="21"/>
        <v>1.0340909090909092</v>
      </c>
      <c r="T68" s="177">
        <f t="shared" si="10"/>
        <v>30</v>
      </c>
      <c r="U68" s="177">
        <v>3</v>
      </c>
      <c r="V68" s="177">
        <f t="shared" si="11"/>
        <v>33</v>
      </c>
      <c r="W68" s="228">
        <f t="shared" si="12"/>
        <v>0</v>
      </c>
      <c r="X68" s="165">
        <f t="shared" si="22"/>
        <v>0</v>
      </c>
      <c r="Y68" s="228" t="e">
        <f t="shared" si="23"/>
        <v>#DIV/0!</v>
      </c>
      <c r="Z68" s="10" t="e">
        <f t="shared" si="24"/>
        <v>#DIV/0!</v>
      </c>
      <c r="AA68" s="87" t="e">
        <f t="shared" si="13"/>
        <v>#DIV/0!</v>
      </c>
      <c r="AB68" s="32" t="e">
        <f t="shared" si="14"/>
        <v>#DIV/0!</v>
      </c>
      <c r="AF68" s="341" t="s">
        <v>26</v>
      </c>
      <c r="AG68" s="341" t="s">
        <v>82</v>
      </c>
      <c r="AH68" s="341" t="s">
        <v>423</v>
      </c>
      <c r="AI68" s="373">
        <v>1.9650000000000094E-2</v>
      </c>
      <c r="AJ68" s="372">
        <v>2.5</v>
      </c>
      <c r="AK68" s="372">
        <v>166.83200000000016</v>
      </c>
      <c r="AL68" s="353">
        <v>417.08000000000038</v>
      </c>
    </row>
    <row r="69" spans="1:38">
      <c r="A69" s="233" t="s">
        <v>148</v>
      </c>
      <c r="B69" s="234" t="s">
        <v>185</v>
      </c>
      <c r="C69" s="338" t="s">
        <v>456</v>
      </c>
      <c r="D69" s="392" t="s">
        <v>26</v>
      </c>
      <c r="E69" s="177" t="s">
        <v>27</v>
      </c>
      <c r="F69" s="228">
        <v>6.6666666666666686E-4</v>
      </c>
      <c r="G69" s="165">
        <v>0</v>
      </c>
      <c r="H69" s="235">
        <v>12.966666666666667</v>
      </c>
      <c r="I69" s="366">
        <v>0</v>
      </c>
      <c r="J69" s="228">
        <v>3.5999999999999999E-3</v>
      </c>
      <c r="K69" s="236" t="e">
        <f t="shared" ref="K69" si="25">L69*I69</f>
        <v>#DIV/0!</v>
      </c>
      <c r="L69" s="237" t="e">
        <f t="shared" ref="L69" si="26">H69/G69</f>
        <v>#DIV/0!</v>
      </c>
      <c r="M69" s="177">
        <v>20</v>
      </c>
      <c r="N69" s="10">
        <f t="shared" ref="N69" si="27">F69/$F$1</f>
        <v>3.9086337321931109E-6</v>
      </c>
      <c r="O69" s="238">
        <f>SUM($N$5:N69)</f>
        <v>1.0000000000000002</v>
      </c>
      <c r="P69" s="177" t="str">
        <f t="shared" si="15"/>
        <v>C</v>
      </c>
      <c r="Q69" s="239">
        <f t="shared" ref="Q69" si="28">G69/22</f>
        <v>0</v>
      </c>
      <c r="R69" s="228">
        <f t="shared" ref="R69" si="29">F69/22</f>
        <v>3.0303030303030312E-5</v>
      </c>
      <c r="S69" s="236">
        <f t="shared" ref="S69" si="30">H69/22</f>
        <v>0.58939393939393936</v>
      </c>
      <c r="T69" s="177">
        <f t="shared" si="10"/>
        <v>30</v>
      </c>
      <c r="U69" s="177">
        <v>3</v>
      </c>
      <c r="V69" s="177">
        <f t="shared" si="11"/>
        <v>33</v>
      </c>
      <c r="W69" s="228">
        <f t="shared" si="12"/>
        <v>0</v>
      </c>
      <c r="X69" s="165">
        <f t="shared" ref="X69" si="31">IF(W69-I69&lt;=0,0,W69-I69)</f>
        <v>0</v>
      </c>
      <c r="Y69" s="228" t="e">
        <f t="shared" ref="Y69" si="32">X69/(G69/F69)</f>
        <v>#DIV/0!</v>
      </c>
      <c r="Z69" s="10" t="e">
        <f t="shared" ref="Z69" si="33">I69/W69</f>
        <v>#DIV/0!</v>
      </c>
      <c r="AA69" s="453" t="e">
        <f t="shared" si="13"/>
        <v>#DIV/0!</v>
      </c>
      <c r="AB69" s="32" t="e">
        <f t="shared" si="14"/>
        <v>#DIV/0!</v>
      </c>
      <c r="AF69"/>
      <c r="AG69" s="341" t="s">
        <v>85</v>
      </c>
      <c r="AH69" s="341" t="s">
        <v>414</v>
      </c>
      <c r="AI69" s="373">
        <v>0</v>
      </c>
      <c r="AJ69" s="372">
        <v>0</v>
      </c>
      <c r="AK69" s="372">
        <v>107.09517142857143</v>
      </c>
      <c r="AL69" s="353">
        <v>0</v>
      </c>
    </row>
    <row r="70" spans="1:38">
      <c r="A70" s="234"/>
      <c r="B70" s="234"/>
      <c r="C70" s="338"/>
      <c r="D70" s="392"/>
      <c r="E70" s="368"/>
      <c r="F70" s="228"/>
      <c r="G70" s="366"/>
      <c r="H70" s="235"/>
      <c r="I70" s="366"/>
      <c r="J70" s="228"/>
      <c r="K70" s="236"/>
      <c r="L70" s="237"/>
      <c r="M70" s="368"/>
      <c r="N70" s="10"/>
      <c r="O70" s="238"/>
      <c r="P70" s="368"/>
      <c r="Q70" s="239"/>
      <c r="R70" s="228"/>
      <c r="S70" s="236"/>
      <c r="T70" s="368"/>
      <c r="U70" s="368"/>
      <c r="V70" s="368"/>
      <c r="W70" s="228"/>
      <c r="X70" s="366"/>
      <c r="Y70" s="228"/>
      <c r="Z70" s="10"/>
      <c r="AA70" s="60"/>
      <c r="AB70" s="459"/>
      <c r="AF70"/>
      <c r="AG70" s="341" t="s">
        <v>83</v>
      </c>
      <c r="AH70" s="341" t="s">
        <v>416</v>
      </c>
      <c r="AI70" s="373">
        <v>0</v>
      </c>
      <c r="AJ70" s="372">
        <v>0</v>
      </c>
      <c r="AK70" s="372">
        <v>112.78960396039601</v>
      </c>
      <c r="AL70" s="353">
        <v>0</v>
      </c>
    </row>
    <row r="71" spans="1:38">
      <c r="A71" s="234"/>
      <c r="B71" s="234"/>
      <c r="C71" s="338"/>
      <c r="D71" s="392"/>
      <c r="E71" s="368"/>
      <c r="F71" s="228"/>
      <c r="G71" s="366"/>
      <c r="H71" s="235"/>
      <c r="I71" s="366"/>
      <c r="J71" s="228"/>
      <c r="K71" s="236"/>
      <c r="L71" s="237"/>
      <c r="M71" s="368"/>
      <c r="N71" s="10"/>
      <c r="O71" s="238"/>
      <c r="P71" s="368"/>
      <c r="Q71" s="239"/>
      <c r="R71" s="228"/>
      <c r="S71" s="236"/>
      <c r="T71" s="368"/>
      <c r="U71" s="368"/>
      <c r="V71" s="368"/>
      <c r="W71" s="228"/>
      <c r="X71" s="366"/>
      <c r="Y71" s="228"/>
      <c r="Z71" s="10"/>
      <c r="AA71" s="60"/>
      <c r="AB71" s="459"/>
      <c r="AF71"/>
      <c r="AG71" s="341" t="s">
        <v>84</v>
      </c>
      <c r="AH71" s="341" t="s">
        <v>421</v>
      </c>
      <c r="AI71" s="373">
        <v>0</v>
      </c>
      <c r="AJ71" s="372">
        <v>0</v>
      </c>
      <c r="AK71" s="372">
        <v>110.36666666666666</v>
      </c>
      <c r="AL71" s="353">
        <v>0</v>
      </c>
    </row>
    <row r="72" spans="1:38">
      <c r="A72" s="234"/>
      <c r="B72" s="234"/>
      <c r="C72" s="338"/>
      <c r="D72" s="392"/>
      <c r="E72" s="368"/>
      <c r="F72" s="228"/>
      <c r="G72" s="366"/>
      <c r="H72" s="235"/>
      <c r="I72" s="366"/>
      <c r="J72" s="228"/>
      <c r="K72" s="236"/>
      <c r="L72" s="237"/>
      <c r="M72" s="368"/>
      <c r="N72" s="10"/>
      <c r="O72" s="238"/>
      <c r="P72" s="368"/>
      <c r="Q72" s="239"/>
      <c r="R72" s="228"/>
      <c r="S72" s="236"/>
      <c r="T72" s="368"/>
      <c r="U72" s="368"/>
      <c r="V72" s="368"/>
      <c r="W72" s="228"/>
      <c r="X72" s="366"/>
      <c r="Y72" s="228"/>
      <c r="Z72" s="10"/>
      <c r="AA72" s="60"/>
      <c r="AB72" s="459"/>
      <c r="AF72"/>
      <c r="AG72" s="341" t="s">
        <v>46</v>
      </c>
      <c r="AH72" s="341" t="s">
        <v>398</v>
      </c>
      <c r="AI72" s="373">
        <v>0</v>
      </c>
      <c r="AJ72" s="372">
        <v>0</v>
      </c>
      <c r="AK72" s="372">
        <v>225.64705882352942</v>
      </c>
      <c r="AL72" s="353">
        <v>0</v>
      </c>
    </row>
    <row r="73" spans="1:38">
      <c r="A73" s="234"/>
      <c r="B73" s="234"/>
      <c r="C73" s="338"/>
      <c r="D73" s="392"/>
      <c r="E73" s="368"/>
      <c r="F73" s="228"/>
      <c r="G73" s="366"/>
      <c r="H73" s="235"/>
      <c r="I73" s="366"/>
      <c r="J73" s="228"/>
      <c r="K73" s="236"/>
      <c r="L73" s="237"/>
      <c r="M73" s="368"/>
      <c r="N73" s="10"/>
      <c r="O73" s="238"/>
      <c r="P73" s="368"/>
      <c r="Q73" s="239"/>
      <c r="R73" s="228"/>
      <c r="S73" s="236"/>
      <c r="T73" s="368"/>
      <c r="U73" s="368"/>
      <c r="V73" s="368"/>
      <c r="W73" s="228"/>
      <c r="X73" s="366"/>
      <c r="Y73" s="228"/>
      <c r="Z73" s="10"/>
      <c r="AA73" s="60"/>
      <c r="AB73" s="459"/>
      <c r="AF73"/>
      <c r="AG73" s="341" t="s">
        <v>103</v>
      </c>
      <c r="AH73" s="341" t="s">
        <v>381</v>
      </c>
      <c r="AI73" s="373">
        <v>0</v>
      </c>
      <c r="AJ73" s="372">
        <v>0</v>
      </c>
      <c r="AK73" s="372">
        <v>176.62397374701675</v>
      </c>
      <c r="AL73" s="353">
        <v>0</v>
      </c>
    </row>
    <row r="74" spans="1:38">
      <c r="A74" s="234"/>
      <c r="B74" s="234"/>
      <c r="C74" s="338"/>
      <c r="D74" s="392"/>
      <c r="E74" s="368"/>
      <c r="F74" s="228"/>
      <c r="G74" s="366"/>
      <c r="H74" s="235"/>
      <c r="I74" s="366"/>
      <c r="J74" s="228"/>
      <c r="K74" s="236"/>
      <c r="L74" s="237"/>
      <c r="M74" s="368"/>
      <c r="N74" s="10"/>
      <c r="O74" s="238"/>
      <c r="P74" s="368"/>
      <c r="Q74" s="239"/>
      <c r="R74" s="228"/>
      <c r="S74" s="236"/>
      <c r="T74" s="368"/>
      <c r="U74" s="368"/>
      <c r="V74" s="368"/>
      <c r="W74" s="228"/>
      <c r="X74" s="366"/>
      <c r="Y74" s="228"/>
      <c r="Z74" s="10"/>
      <c r="AA74" s="60"/>
      <c r="AB74" s="459"/>
      <c r="AF74"/>
      <c r="AG74" s="341" t="s">
        <v>185</v>
      </c>
      <c r="AH74" s="341" t="s">
        <v>456</v>
      </c>
      <c r="AI74" s="373" t="e">
        <v>#DIV/0!</v>
      </c>
      <c r="AJ74" s="372">
        <v>0</v>
      </c>
      <c r="AK74" s="372" t="e">
        <v>#DIV/0!</v>
      </c>
      <c r="AL74" s="353" t="e">
        <v>#DIV/0!</v>
      </c>
    </row>
    <row r="75" spans="1:38">
      <c r="A75" s="234"/>
      <c r="B75" s="234"/>
      <c r="C75" s="338"/>
      <c r="D75" s="392"/>
      <c r="E75" s="368"/>
      <c r="F75" s="228"/>
      <c r="G75" s="366"/>
      <c r="H75" s="235"/>
      <c r="I75" s="366"/>
      <c r="J75" s="228"/>
      <c r="K75" s="236"/>
      <c r="L75" s="237"/>
      <c r="M75" s="368"/>
      <c r="N75" s="10"/>
      <c r="O75" s="238"/>
      <c r="P75" s="368"/>
      <c r="Q75" s="239"/>
      <c r="R75" s="228"/>
      <c r="S75" s="236"/>
      <c r="T75" s="368"/>
      <c r="U75" s="368"/>
      <c r="V75" s="368"/>
      <c r="W75" s="228"/>
      <c r="X75" s="366"/>
      <c r="Y75" s="228"/>
      <c r="Z75" s="10"/>
      <c r="AA75" s="60"/>
      <c r="AB75" s="459"/>
      <c r="AF75"/>
      <c r="AG75" s="341" t="s">
        <v>40</v>
      </c>
      <c r="AH75" s="341" t="s">
        <v>433</v>
      </c>
      <c r="AI75" s="373">
        <v>0</v>
      </c>
      <c r="AJ75" s="372">
        <v>0</v>
      </c>
      <c r="AK75" s="372">
        <v>150.68157482780268</v>
      </c>
      <c r="AL75" s="353">
        <v>0</v>
      </c>
    </row>
    <row r="76" spans="1:38">
      <c r="A76" s="234"/>
      <c r="B76" s="234"/>
      <c r="C76" s="338"/>
      <c r="D76" s="392"/>
      <c r="E76" s="368"/>
      <c r="F76" s="228"/>
      <c r="G76" s="366"/>
      <c r="H76" s="235"/>
      <c r="I76" s="366"/>
      <c r="J76" s="228"/>
      <c r="K76" s="236"/>
      <c r="L76" s="237"/>
      <c r="M76" s="368"/>
      <c r="N76" s="10"/>
      <c r="O76" s="238"/>
      <c r="P76" s="368"/>
      <c r="Q76" s="239"/>
      <c r="R76" s="228"/>
      <c r="S76" s="236"/>
      <c r="T76" s="368"/>
      <c r="U76" s="368"/>
      <c r="V76" s="368"/>
      <c r="W76" s="228"/>
      <c r="X76" s="366"/>
      <c r="Y76" s="228"/>
      <c r="Z76" s="10"/>
      <c r="AA76" s="60"/>
      <c r="AB76" s="459"/>
      <c r="AF76"/>
      <c r="AG76" s="341" t="s">
        <v>25</v>
      </c>
      <c r="AH76" s="341" t="s">
        <v>383</v>
      </c>
      <c r="AI76" s="373">
        <v>0.58548581314878723</v>
      </c>
      <c r="AJ76" s="372">
        <v>117</v>
      </c>
      <c r="AK76" s="372">
        <v>83.22913494809643</v>
      </c>
      <c r="AL76" s="353">
        <v>9737.8087889272829</v>
      </c>
    </row>
    <row r="77" spans="1:38">
      <c r="A77" s="234"/>
      <c r="B77" s="234"/>
      <c r="C77" s="338"/>
      <c r="D77" s="392"/>
      <c r="E77" s="368"/>
      <c r="F77" s="228"/>
      <c r="G77" s="366"/>
      <c r="H77" s="235"/>
      <c r="I77" s="366"/>
      <c r="J77" s="228"/>
      <c r="K77" s="236"/>
      <c r="L77" s="237"/>
      <c r="M77" s="368"/>
      <c r="N77" s="10"/>
      <c r="O77" s="238"/>
      <c r="P77" s="368"/>
      <c r="Q77" s="239"/>
      <c r="R77" s="228"/>
      <c r="S77" s="236"/>
      <c r="T77" s="368"/>
      <c r="U77" s="368"/>
      <c r="V77" s="368"/>
      <c r="W77" s="228"/>
      <c r="X77" s="366"/>
      <c r="Y77" s="228"/>
      <c r="Z77" s="10"/>
      <c r="AA77" s="60"/>
      <c r="AB77" s="459"/>
      <c r="AF77"/>
      <c r="AG77" s="341" t="s">
        <v>190</v>
      </c>
      <c r="AH77" s="341" t="s">
        <v>410</v>
      </c>
      <c r="AI77" s="373">
        <v>9.2550000000000021E-2</v>
      </c>
      <c r="AJ77" s="372">
        <v>11</v>
      </c>
      <c r="AK77" s="372">
        <v>1.1472727272727274</v>
      </c>
      <c r="AL77" s="353">
        <v>12.620000000000001</v>
      </c>
    </row>
    <row r="78" spans="1:38">
      <c r="A78" s="234"/>
      <c r="B78" s="234"/>
      <c r="C78" s="338"/>
      <c r="D78" s="392"/>
      <c r="E78" s="368"/>
      <c r="F78" s="228"/>
      <c r="G78" s="366"/>
      <c r="H78" s="235"/>
      <c r="I78" s="366"/>
      <c r="J78" s="228"/>
      <c r="K78" s="236"/>
      <c r="L78" s="237"/>
      <c r="M78" s="368"/>
      <c r="N78" s="10"/>
      <c r="O78" s="238"/>
      <c r="P78" s="368"/>
      <c r="Q78" s="239"/>
      <c r="R78" s="228"/>
      <c r="S78" s="236"/>
      <c r="T78" s="368"/>
      <c r="U78" s="368"/>
      <c r="V78" s="368"/>
      <c r="W78" s="228"/>
      <c r="X78" s="366"/>
      <c r="Y78" s="228"/>
      <c r="Z78" s="10"/>
      <c r="AA78" s="60"/>
      <c r="AB78" s="459"/>
      <c r="AF78"/>
      <c r="AG78" s="341" t="s">
        <v>76</v>
      </c>
      <c r="AH78" s="341" t="s">
        <v>445</v>
      </c>
      <c r="AI78" s="373">
        <v>0</v>
      </c>
      <c r="AJ78" s="372">
        <v>0</v>
      </c>
      <c r="AK78" s="372">
        <v>112.8076821192054</v>
      </c>
      <c r="AL78" s="353">
        <v>0</v>
      </c>
    </row>
    <row r="79" spans="1:38">
      <c r="A79" s="234"/>
      <c r="B79" s="234"/>
      <c r="C79" s="338"/>
      <c r="D79" s="392"/>
      <c r="E79" s="368"/>
      <c r="F79" s="228"/>
      <c r="G79" s="366"/>
      <c r="H79" s="235"/>
      <c r="I79" s="366"/>
      <c r="J79" s="228"/>
      <c r="K79" s="236"/>
      <c r="L79" s="237"/>
      <c r="M79" s="368"/>
      <c r="N79" s="10"/>
      <c r="O79" s="238"/>
      <c r="P79" s="368"/>
      <c r="Q79" s="239"/>
      <c r="R79" s="228"/>
      <c r="S79" s="236"/>
      <c r="T79" s="368"/>
      <c r="U79" s="368"/>
      <c r="V79" s="368"/>
      <c r="W79" s="228"/>
      <c r="X79" s="366"/>
      <c r="Y79" s="228"/>
      <c r="Z79" s="10"/>
      <c r="AA79" s="60"/>
      <c r="AB79" s="459"/>
      <c r="AF79"/>
      <c r="AG79" s="341" t="s">
        <v>73</v>
      </c>
      <c r="AH79" s="341" t="s">
        <v>441</v>
      </c>
      <c r="AI79" s="373">
        <v>0</v>
      </c>
      <c r="AJ79" s="372">
        <v>0</v>
      </c>
      <c r="AK79" s="372">
        <v>123.30472000000003</v>
      </c>
      <c r="AL79" s="353">
        <v>0</v>
      </c>
    </row>
    <row r="80" spans="1:38">
      <c r="A80" s="234"/>
      <c r="B80" s="234"/>
      <c r="C80" s="338"/>
      <c r="D80" s="392"/>
      <c r="E80" s="368"/>
      <c r="F80" s="228"/>
      <c r="G80" s="366"/>
      <c r="H80" s="235"/>
      <c r="I80" s="366"/>
      <c r="J80" s="228"/>
      <c r="K80" s="236"/>
      <c r="L80" s="237"/>
      <c r="M80" s="368"/>
      <c r="N80" s="10"/>
      <c r="O80" s="238"/>
      <c r="P80" s="368"/>
      <c r="Q80" s="239"/>
      <c r="R80" s="228"/>
      <c r="S80" s="236"/>
      <c r="T80" s="368"/>
      <c r="U80" s="368"/>
      <c r="V80" s="368"/>
      <c r="W80" s="228"/>
      <c r="X80" s="366"/>
      <c r="Y80" s="228"/>
      <c r="Z80" s="10"/>
      <c r="AA80" s="60"/>
      <c r="AB80" s="459"/>
      <c r="AF80"/>
      <c r="AG80" s="341" t="s">
        <v>68</v>
      </c>
      <c r="AH80" s="341" t="s">
        <v>437</v>
      </c>
      <c r="AI80" s="373">
        <v>0.29730173410404603</v>
      </c>
      <c r="AJ80" s="372">
        <v>78.5</v>
      </c>
      <c r="AK80" s="372">
        <v>112.91329479768794</v>
      </c>
      <c r="AL80" s="353">
        <v>8863.6936416185035</v>
      </c>
    </row>
    <row r="81" spans="1:38">
      <c r="A81" s="234"/>
      <c r="B81" s="234"/>
      <c r="C81" s="338"/>
      <c r="D81" s="392"/>
      <c r="E81" s="368"/>
      <c r="F81" s="228"/>
      <c r="G81" s="366"/>
      <c r="H81" s="235"/>
      <c r="I81" s="366"/>
      <c r="J81" s="228"/>
      <c r="K81" s="236"/>
      <c r="L81" s="237"/>
      <c r="M81" s="368"/>
      <c r="N81" s="10"/>
      <c r="O81" s="238"/>
      <c r="P81" s="368"/>
      <c r="Q81" s="239"/>
      <c r="R81" s="228"/>
      <c r="S81" s="236"/>
      <c r="T81" s="368"/>
      <c r="U81" s="368"/>
      <c r="V81" s="368"/>
      <c r="W81" s="228"/>
      <c r="X81" s="366"/>
      <c r="Y81" s="228"/>
      <c r="Z81" s="10"/>
      <c r="AA81" s="60"/>
      <c r="AB81" s="459"/>
      <c r="AF81"/>
      <c r="AG81" s="341" t="s">
        <v>72</v>
      </c>
      <c r="AH81" s="341" t="s">
        <v>443</v>
      </c>
      <c r="AI81" s="373">
        <v>0</v>
      </c>
      <c r="AJ81" s="372">
        <v>0</v>
      </c>
      <c r="AK81" s="372">
        <v>104.61224299065428</v>
      </c>
      <c r="AL81" s="353">
        <v>0</v>
      </c>
    </row>
    <row r="82" spans="1:38">
      <c r="A82" s="234"/>
      <c r="B82" s="234"/>
      <c r="C82" s="338"/>
      <c r="D82" s="392"/>
      <c r="E82" s="368"/>
      <c r="F82" s="228"/>
      <c r="G82" s="366"/>
      <c r="H82" s="235"/>
      <c r="I82" s="366"/>
      <c r="J82" s="228"/>
      <c r="K82" s="236"/>
      <c r="L82" s="237"/>
      <c r="M82" s="368"/>
      <c r="N82" s="10"/>
      <c r="O82" s="238"/>
      <c r="P82" s="368"/>
      <c r="Q82" s="239"/>
      <c r="R82" s="228"/>
      <c r="S82" s="236"/>
      <c r="T82" s="368"/>
      <c r="U82" s="368"/>
      <c r="V82" s="368"/>
      <c r="W82" s="228"/>
      <c r="X82" s="366"/>
      <c r="Y82" s="228"/>
      <c r="Z82" s="10"/>
      <c r="AA82" s="60"/>
      <c r="AB82" s="459"/>
      <c r="AF82"/>
      <c r="AG82" s="341" t="s">
        <v>87</v>
      </c>
      <c r="AH82" s="341" t="s">
        <v>444</v>
      </c>
      <c r="AI82" s="373">
        <v>0</v>
      </c>
      <c r="AJ82" s="372">
        <v>0</v>
      </c>
      <c r="AK82" s="372">
        <v>112.16925696594433</v>
      </c>
      <c r="AL82" s="353">
        <v>0</v>
      </c>
    </row>
    <row r="83" spans="1:38">
      <c r="A83" s="234"/>
      <c r="B83" s="234"/>
      <c r="C83" s="338"/>
      <c r="D83" s="392"/>
      <c r="E83" s="368"/>
      <c r="F83" s="228"/>
      <c r="G83" s="366"/>
      <c r="H83" s="235"/>
      <c r="I83" s="366"/>
      <c r="J83" s="228"/>
      <c r="K83" s="236"/>
      <c r="L83" s="237"/>
      <c r="M83" s="368"/>
      <c r="N83" s="10"/>
      <c r="O83" s="238"/>
      <c r="P83" s="368"/>
      <c r="Q83" s="239"/>
      <c r="R83" s="228"/>
      <c r="S83" s="236"/>
      <c r="T83" s="368"/>
      <c r="U83" s="368"/>
      <c r="V83" s="368"/>
      <c r="W83" s="228"/>
      <c r="X83" s="366"/>
      <c r="Y83" s="228"/>
      <c r="Z83" s="10"/>
      <c r="AA83" s="60"/>
      <c r="AB83" s="459"/>
      <c r="AF83"/>
      <c r="AG83" s="341" t="s">
        <v>518</v>
      </c>
      <c r="AH83" s="341" t="s">
        <v>531</v>
      </c>
      <c r="AI83" s="373">
        <v>0</v>
      </c>
      <c r="AJ83" s="372">
        <v>0</v>
      </c>
      <c r="AK83" s="372">
        <v>174.26711111111112</v>
      </c>
      <c r="AL83" s="353">
        <v>0</v>
      </c>
    </row>
    <row r="84" spans="1:38">
      <c r="A84" s="234"/>
      <c r="B84" s="234"/>
      <c r="C84" s="338"/>
      <c r="D84" s="392"/>
      <c r="E84" s="368"/>
      <c r="F84" s="228"/>
      <c r="G84" s="366"/>
      <c r="H84" s="235"/>
      <c r="I84" s="366"/>
      <c r="J84" s="228"/>
      <c r="K84" s="236"/>
      <c r="L84" s="237"/>
      <c r="M84" s="368"/>
      <c r="N84" s="10"/>
      <c r="O84" s="238"/>
      <c r="P84" s="368"/>
      <c r="Q84" s="239"/>
      <c r="R84" s="228"/>
      <c r="S84" s="236"/>
      <c r="T84" s="368"/>
      <c r="U84" s="368"/>
      <c r="V84" s="368"/>
      <c r="W84" s="228"/>
      <c r="X84" s="366"/>
      <c r="Y84" s="228"/>
      <c r="Z84" s="10"/>
      <c r="AA84" s="60"/>
      <c r="AB84" s="459"/>
      <c r="AF84"/>
      <c r="AG84" s="341" t="s">
        <v>541</v>
      </c>
      <c r="AH84" s="341" t="s">
        <v>542</v>
      </c>
      <c r="AI84" s="373">
        <v>0.11352</v>
      </c>
      <c r="AJ84" s="372">
        <v>18.999999999999996</v>
      </c>
      <c r="AK84" s="372">
        <v>0</v>
      </c>
      <c r="AL84" s="353">
        <v>0</v>
      </c>
    </row>
    <row r="85" spans="1:38">
      <c r="A85" s="234"/>
      <c r="B85" s="234"/>
      <c r="C85" s="338"/>
      <c r="D85" s="392"/>
      <c r="E85" s="368"/>
      <c r="F85" s="228"/>
      <c r="G85" s="366"/>
      <c r="H85" s="235"/>
      <c r="I85" s="366"/>
      <c r="J85" s="228"/>
      <c r="K85" s="236"/>
      <c r="L85" s="237"/>
      <c r="M85" s="368"/>
      <c r="N85" s="10"/>
      <c r="O85" s="238"/>
      <c r="P85" s="368"/>
      <c r="Q85" s="239"/>
      <c r="R85" s="228"/>
      <c r="S85" s="236"/>
      <c r="T85" s="368"/>
      <c r="U85" s="368"/>
      <c r="V85" s="368"/>
      <c r="W85" s="228"/>
      <c r="X85" s="366"/>
      <c r="Y85" s="228"/>
      <c r="Z85" s="10"/>
      <c r="AA85" s="60"/>
      <c r="AB85" s="459"/>
      <c r="AF85"/>
      <c r="AG85" s="341" t="s">
        <v>517</v>
      </c>
      <c r="AH85" s="341" t="s">
        <v>530</v>
      </c>
      <c r="AI85" s="373">
        <v>0</v>
      </c>
      <c r="AJ85" s="372">
        <v>0</v>
      </c>
      <c r="AK85" s="372">
        <v>129.99999999999997</v>
      </c>
      <c r="AL85" s="353">
        <v>0</v>
      </c>
    </row>
    <row r="86" spans="1:38">
      <c r="A86" s="234"/>
      <c r="B86" s="234"/>
      <c r="C86" s="338"/>
      <c r="D86" s="392"/>
      <c r="E86" s="368"/>
      <c r="F86" s="228"/>
      <c r="G86" s="366"/>
      <c r="H86" s="235"/>
      <c r="I86" s="366"/>
      <c r="J86" s="228"/>
      <c r="K86" s="236"/>
      <c r="L86" s="237"/>
      <c r="M86" s="368"/>
      <c r="N86" s="10"/>
      <c r="O86" s="238"/>
      <c r="P86" s="368"/>
      <c r="Q86" s="239"/>
      <c r="R86" s="228"/>
      <c r="S86" s="236"/>
      <c r="T86" s="368"/>
      <c r="U86" s="368"/>
      <c r="V86" s="368"/>
      <c r="W86" s="228"/>
      <c r="X86" s="366"/>
      <c r="Y86" s="228"/>
      <c r="Z86" s="10"/>
      <c r="AA86" s="60"/>
      <c r="AB86" s="459"/>
      <c r="AF86"/>
      <c r="AG86" s="341" t="s">
        <v>547</v>
      </c>
      <c r="AH86" s="341" t="s">
        <v>548</v>
      </c>
      <c r="AI86" s="373">
        <v>0</v>
      </c>
      <c r="AJ86" s="372">
        <v>0</v>
      </c>
      <c r="AK86" s="372">
        <v>42</v>
      </c>
      <c r="AL86" s="353">
        <v>0</v>
      </c>
    </row>
    <row r="87" spans="1:38">
      <c r="AF87" s="341" t="s">
        <v>224</v>
      </c>
      <c r="AG87" s="341"/>
      <c r="AH87" s="341"/>
      <c r="AI87" s="373" t="e">
        <v>#DIV/0!</v>
      </c>
      <c r="AJ87" s="372">
        <v>228</v>
      </c>
      <c r="AK87" s="372" t="e">
        <v>#DIV/0!</v>
      </c>
      <c r="AL87" s="353" t="e">
        <v>#DIV/0!</v>
      </c>
    </row>
    <row r="88" spans="1:38">
      <c r="AF88" s="341" t="s">
        <v>81</v>
      </c>
      <c r="AG88" s="341" t="s">
        <v>88</v>
      </c>
      <c r="AH88" s="341" t="s">
        <v>382</v>
      </c>
      <c r="AI88" s="373">
        <v>1.3424999999999991</v>
      </c>
      <c r="AJ88" s="372">
        <v>89.5</v>
      </c>
      <c r="AK88" s="372">
        <v>441.76056338028167</v>
      </c>
      <c r="AL88" s="353">
        <v>39537.570422535209</v>
      </c>
    </row>
    <row r="89" spans="1:38">
      <c r="AF89"/>
      <c r="AG89" s="341" t="s">
        <v>80</v>
      </c>
      <c r="AH89" s="341" t="s">
        <v>384</v>
      </c>
      <c r="AI89" s="373" t="e">
        <v>#DIV/0!</v>
      </c>
      <c r="AJ89" s="372">
        <v>0</v>
      </c>
      <c r="AK89" s="372" t="e">
        <v>#DIV/0!</v>
      </c>
      <c r="AL89" s="353" t="e">
        <v>#DIV/0!</v>
      </c>
    </row>
    <row r="90" spans="1:38">
      <c r="AF90" s="341" t="s">
        <v>223</v>
      </c>
      <c r="AG90" s="341"/>
      <c r="AH90" s="341"/>
      <c r="AI90" s="373" t="e">
        <v>#DIV/0!</v>
      </c>
      <c r="AJ90" s="372">
        <v>89.5</v>
      </c>
      <c r="AK90" s="372" t="e">
        <v>#DIV/0!</v>
      </c>
      <c r="AL90" s="353" t="e">
        <v>#DIV/0!</v>
      </c>
    </row>
    <row r="91" spans="1:38">
      <c r="AF91" s="341" t="s">
        <v>52</v>
      </c>
      <c r="AG91" s="341" t="s">
        <v>79</v>
      </c>
      <c r="AH91" s="341" t="s">
        <v>378</v>
      </c>
      <c r="AI91" s="373">
        <v>0.62410499999999891</v>
      </c>
      <c r="AJ91" s="372">
        <v>58.5</v>
      </c>
      <c r="AK91" s="372">
        <v>295.23871794871786</v>
      </c>
      <c r="AL91" s="353">
        <v>17271.464999999997</v>
      </c>
    </row>
    <row r="92" spans="1:38">
      <c r="AF92"/>
      <c r="AG92" s="341" t="s">
        <v>100</v>
      </c>
      <c r="AH92" s="341" t="s">
        <v>392</v>
      </c>
      <c r="AI92" s="373">
        <v>0.76691999999999927</v>
      </c>
      <c r="AJ92" s="372">
        <v>84</v>
      </c>
      <c r="AK92" s="372">
        <v>312.2619047619047</v>
      </c>
      <c r="AL92" s="353">
        <v>26229.999999999996</v>
      </c>
    </row>
    <row r="93" spans="1:38">
      <c r="AF93"/>
      <c r="AG93" s="341" t="s">
        <v>74</v>
      </c>
      <c r="AH93" s="341" t="s">
        <v>432</v>
      </c>
      <c r="AI93" s="373">
        <v>0.11915999999999999</v>
      </c>
      <c r="AJ93" s="372">
        <v>12</v>
      </c>
      <c r="AK93" s="372">
        <v>280</v>
      </c>
      <c r="AL93" s="353">
        <v>3360</v>
      </c>
    </row>
    <row r="94" spans="1:38">
      <c r="AF94" s="341" t="s">
        <v>222</v>
      </c>
      <c r="AG94" s="341"/>
      <c r="AH94" s="341"/>
      <c r="AI94" s="373">
        <v>1.5101849999999981</v>
      </c>
      <c r="AJ94" s="372">
        <v>154.5</v>
      </c>
      <c r="AK94" s="372">
        <v>887.50062271062257</v>
      </c>
      <c r="AL94" s="353">
        <v>46861.464999999997</v>
      </c>
    </row>
    <row r="95" spans="1:38">
      <c r="AF95" s="341" t="s">
        <v>221</v>
      </c>
      <c r="AG95"/>
      <c r="AH95"/>
      <c r="AI95" s="373" t="e">
        <v>#DIV/0!</v>
      </c>
      <c r="AJ95" s="372">
        <v>2569.0757575757575</v>
      </c>
      <c r="AK95" s="372" t="e">
        <v>#DIV/0!</v>
      </c>
      <c r="AL95" s="353" t="e">
        <v>#DIV/0!</v>
      </c>
    </row>
    <row r="96" spans="1:38">
      <c r="AF96"/>
      <c r="AG96"/>
      <c r="AH96"/>
      <c r="AI96"/>
      <c r="AJ96"/>
      <c r="AK96"/>
      <c r="AL96"/>
    </row>
    <row r="97" spans="32:38">
      <c r="AF97"/>
      <c r="AG97"/>
      <c r="AH97"/>
      <c r="AI97"/>
      <c r="AJ97"/>
      <c r="AK97"/>
      <c r="AL97"/>
    </row>
    <row r="98" spans="32:38">
      <c r="AF98"/>
      <c r="AG98"/>
      <c r="AH98"/>
      <c r="AI98"/>
      <c r="AJ98"/>
      <c r="AK98"/>
      <c r="AL98"/>
    </row>
    <row r="99" spans="32:38">
      <c r="AF99"/>
      <c r="AG99"/>
      <c r="AH99"/>
      <c r="AI99"/>
      <c r="AJ99"/>
      <c r="AK99"/>
      <c r="AL99"/>
    </row>
    <row r="100" spans="32:38">
      <c r="AF100"/>
      <c r="AG100"/>
      <c r="AH100"/>
      <c r="AI100"/>
      <c r="AJ100"/>
      <c r="AK100"/>
      <c r="AL100"/>
    </row>
    <row r="101" spans="32:38">
      <c r="AF101"/>
      <c r="AG101"/>
      <c r="AH101"/>
      <c r="AI101"/>
      <c r="AJ101"/>
      <c r="AK101"/>
      <c r="AL101"/>
    </row>
    <row r="102" spans="32:38">
      <c r="AF102"/>
      <c r="AG102"/>
      <c r="AH102"/>
      <c r="AI102"/>
      <c r="AJ102"/>
      <c r="AK102"/>
      <c r="AL102"/>
    </row>
    <row r="103" spans="32:38">
      <c r="AF103"/>
      <c r="AG103"/>
      <c r="AH103"/>
      <c r="AI103"/>
      <c r="AJ103"/>
      <c r="AK103"/>
      <c r="AL103"/>
    </row>
    <row r="104" spans="32:38">
      <c r="AF104"/>
      <c r="AG104"/>
      <c r="AH104"/>
      <c r="AI104"/>
      <c r="AJ104"/>
      <c r="AK104"/>
      <c r="AL104"/>
    </row>
    <row r="105" spans="32:38">
      <c r="AF105"/>
      <c r="AG105"/>
      <c r="AH105"/>
      <c r="AI105"/>
      <c r="AJ105"/>
      <c r="AK105"/>
      <c r="AL105"/>
    </row>
    <row r="106" spans="32:38">
      <c r="AF106"/>
      <c r="AG106"/>
      <c r="AH106"/>
      <c r="AI106"/>
      <c r="AJ106"/>
      <c r="AK106"/>
      <c r="AL106"/>
    </row>
    <row r="107" spans="32:38">
      <c r="AF107"/>
      <c r="AG107"/>
      <c r="AH107"/>
      <c r="AI107"/>
      <c r="AJ107"/>
      <c r="AK107"/>
      <c r="AL107"/>
    </row>
    <row r="108" spans="32:38">
      <c r="AF108"/>
      <c r="AG108"/>
      <c r="AH108"/>
      <c r="AI108"/>
      <c r="AJ108"/>
      <c r="AK108"/>
      <c r="AL108"/>
    </row>
    <row r="109" spans="32:38">
      <c r="AF109"/>
      <c r="AG109"/>
      <c r="AH109"/>
      <c r="AI109"/>
      <c r="AJ109"/>
      <c r="AK109"/>
      <c r="AL109"/>
    </row>
    <row r="110" spans="32:38">
      <c r="AF110"/>
      <c r="AG110"/>
      <c r="AH110"/>
      <c r="AI110"/>
      <c r="AJ110"/>
      <c r="AK110"/>
      <c r="AL110"/>
    </row>
    <row r="111" spans="32:38">
      <c r="AF111"/>
      <c r="AG111"/>
      <c r="AH111"/>
      <c r="AI111"/>
      <c r="AJ111"/>
      <c r="AK111"/>
      <c r="AL111"/>
    </row>
    <row r="112" spans="32:38">
      <c r="AF112"/>
      <c r="AG112"/>
      <c r="AH112"/>
      <c r="AI112"/>
      <c r="AJ112"/>
      <c r="AK112"/>
      <c r="AL112"/>
    </row>
  </sheetData>
  <mergeCells count="23">
    <mergeCell ref="AG18:AH18"/>
    <mergeCell ref="AJ18:AM18"/>
    <mergeCell ref="AG19:AH19"/>
    <mergeCell ref="AJ19:AM19"/>
    <mergeCell ref="AG14:AH14"/>
    <mergeCell ref="AK14:AM14"/>
    <mergeCell ref="AG15:AH15"/>
    <mergeCell ref="AK15:AM15"/>
    <mergeCell ref="AG16:AH16"/>
    <mergeCell ref="AK16:AM16"/>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s>
  <conditionalFormatting sqref="AA5:AA86">
    <cfRule type="containsText" dxfId="297" priority="1" operator="containsText" text="LOW MAY- ORDER">
      <formula>NOT(ISERROR(SEARCH("LOW MAY- ORDER",AA5)))</formula>
    </cfRule>
    <cfRule type="containsText" dxfId="296" priority="2" operator="containsText" text="HIGH">
      <formula>NOT(ISERROR(SEARCH("HIGH",AA5)))</formula>
    </cfRule>
    <cfRule type="containsText" dxfId="295" priority="3" operator="containsText" text="HIGH">
      <formula>NOT(ISERROR(SEARCH("HIGH",AA5)))</formula>
    </cfRule>
    <cfRule type="containsText" dxfId="294"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65FD-3F0C-48E6-991C-BEA325EE7AF4}">
  <sheetPr codeName="Sheet11">
    <tabColor theme="9" tint="-0.499984740745262"/>
  </sheetPr>
  <dimension ref="A1:AM99"/>
  <sheetViews>
    <sheetView showGridLines="0" zoomScale="61" zoomScaleNormal="80" workbookViewId="0">
      <selection activeCell="I5" sqref="I5:J58"/>
    </sheetView>
  </sheetViews>
  <sheetFormatPr defaultColWidth="8.90625" defaultRowHeight="14.5"/>
  <cols>
    <col min="1" max="1" width="23.36328125" style="14" customWidth="1"/>
    <col min="2" max="2" width="10.90625" style="14" customWidth="1"/>
    <col min="3" max="3" width="26.08984375" style="14" customWidth="1"/>
    <col min="4" max="4" width="12.90625" style="14" customWidth="1"/>
    <col min="5" max="5" width="8.90625" style="14"/>
    <col min="6" max="6" width="18.90625" style="14" customWidth="1"/>
    <col min="7" max="7" width="16.36328125" style="14" customWidth="1"/>
    <col min="8" max="8" width="23" style="14" customWidth="1"/>
    <col min="9" max="9" width="15.54296875" style="14" customWidth="1"/>
    <col min="10" max="10" width="13.36328125" style="14" customWidth="1"/>
    <col min="11" max="11" width="16.453125" style="14" customWidth="1"/>
    <col min="12" max="12" width="10.08984375" style="14" customWidth="1"/>
    <col min="13" max="13" width="17.90625" style="14" customWidth="1"/>
    <col min="14" max="15" width="8.90625" style="14"/>
    <col min="16" max="16" width="11.90625" style="14" customWidth="1"/>
    <col min="17" max="17" width="11.36328125" style="14" customWidth="1"/>
    <col min="18" max="18" width="9" style="14" bestFit="1" customWidth="1"/>
    <col min="19" max="19" width="18.453125" style="14" customWidth="1"/>
    <col min="20" max="20" width="9.08984375" style="14" bestFit="1" customWidth="1"/>
    <col min="21" max="21" width="9" style="14" bestFit="1" customWidth="1"/>
    <col min="22" max="22" width="9.08984375" style="14" bestFit="1" customWidth="1"/>
    <col min="23" max="23" width="10.08984375" style="14" bestFit="1" customWidth="1"/>
    <col min="24" max="24" width="16.08984375" style="14" customWidth="1"/>
    <col min="25" max="25" width="14.81640625" style="14" customWidth="1"/>
    <col min="26" max="26" width="15.6328125" style="14" customWidth="1"/>
    <col min="27" max="27" width="25.08984375" style="14" customWidth="1"/>
    <col min="28" max="28" width="13.81640625" style="14" customWidth="1"/>
    <col min="29" max="31" width="8.90625" style="14"/>
    <col min="32" max="32" width="14.90625" style="14" bestFit="1" customWidth="1"/>
    <col min="33" max="33" width="14.6328125" style="14" bestFit="1" customWidth="1"/>
    <col min="34" max="34" width="36.7265625" style="14" bestFit="1" customWidth="1"/>
    <col min="35" max="35" width="12.7265625" style="14" bestFit="1" customWidth="1"/>
    <col min="36" max="36" width="13.453125" style="14" bestFit="1" customWidth="1"/>
    <col min="37" max="37" width="10.36328125" style="14" bestFit="1" customWidth="1"/>
    <col min="38" max="38" width="12.90625" style="14" bestFit="1" customWidth="1"/>
    <col min="39" max="39" width="8.90625" style="14" hidden="1" customWidth="1"/>
    <col min="40" max="16384" width="8.90625" style="14"/>
  </cols>
  <sheetData>
    <row r="1" spans="1:39" ht="15" thickBot="1">
      <c r="F1" s="240">
        <f>SUM(F5:F73)</f>
        <v>99.922030000000163</v>
      </c>
      <c r="G1" s="241">
        <f t="shared" ref="G1:Y1" si="0">SUM(G5:G73)</f>
        <v>7581.3333333333339</v>
      </c>
      <c r="H1" s="241">
        <f t="shared" si="0"/>
        <v>2173323.2633333337</v>
      </c>
      <c r="I1" s="241">
        <f t="shared" si="0"/>
        <v>4244</v>
      </c>
      <c r="J1" s="241">
        <f t="shared" si="0"/>
        <v>74.973600000000005</v>
      </c>
      <c r="K1" s="241">
        <f t="shared" si="0"/>
        <v>1415222.5193997521</v>
      </c>
      <c r="L1" s="241">
        <f t="shared" si="0"/>
        <v>15212.602138853121</v>
      </c>
      <c r="M1" s="241">
        <f t="shared" si="0"/>
        <v>1228</v>
      </c>
      <c r="N1" s="241"/>
      <c r="O1" s="241"/>
      <c r="P1" s="241"/>
      <c r="Q1" s="241">
        <f t="shared" si="0"/>
        <v>344.60606060606057</v>
      </c>
      <c r="R1" s="241">
        <f t="shared" si="0"/>
        <v>4.5419104545454623</v>
      </c>
      <c r="S1" s="241">
        <f t="shared" si="0"/>
        <v>98787.421060606095</v>
      </c>
      <c r="T1" s="241">
        <f t="shared" si="0"/>
        <v>1306</v>
      </c>
      <c r="U1" s="241">
        <f t="shared" si="0"/>
        <v>162</v>
      </c>
      <c r="V1" s="241">
        <f t="shared" si="0"/>
        <v>1468</v>
      </c>
      <c r="W1" s="241">
        <f t="shared" si="0"/>
        <v>6834.19696969697</v>
      </c>
      <c r="X1" s="241">
        <f t="shared" si="0"/>
        <v>5231.7121212121219</v>
      </c>
      <c r="Y1" s="242">
        <f t="shared" si="0"/>
        <v>45.612161284794148</v>
      </c>
      <c r="AF1" s="243"/>
      <c r="AG1" s="243"/>
      <c r="AH1" s="243"/>
      <c r="AI1" s="243"/>
      <c r="AJ1" s="243"/>
      <c r="AK1" s="243"/>
      <c r="AL1" s="243"/>
      <c r="AM1" s="243"/>
    </row>
    <row r="3" spans="1:39" ht="15" thickBot="1">
      <c r="A3" s="14" t="s">
        <v>209</v>
      </c>
      <c r="AF3" s="243"/>
      <c r="AG3" s="243"/>
      <c r="AH3" s="243"/>
      <c r="AI3" s="243"/>
      <c r="AJ3" s="243"/>
      <c r="AK3" s="243"/>
      <c r="AL3" s="243"/>
      <c r="AM3" s="243"/>
    </row>
    <row r="4" spans="1:39" ht="45.65" customHeight="1" thickBot="1">
      <c r="A4" s="244" t="s">
        <v>198</v>
      </c>
      <c r="B4" s="245" t="s">
        <v>9</v>
      </c>
      <c r="C4" s="246" t="s">
        <v>10</v>
      </c>
      <c r="D4" s="246" t="s">
        <v>199</v>
      </c>
      <c r="E4" s="246" t="s">
        <v>12</v>
      </c>
      <c r="F4" s="247" t="s">
        <v>263</v>
      </c>
      <c r="G4" s="246" t="s">
        <v>262</v>
      </c>
      <c r="H4" s="246" t="s">
        <v>261</v>
      </c>
      <c r="I4" s="246" t="s">
        <v>260</v>
      </c>
      <c r="J4" s="246" t="s">
        <v>259</v>
      </c>
      <c r="K4" s="246" t="s">
        <v>271</v>
      </c>
      <c r="L4" s="246" t="s">
        <v>257</v>
      </c>
      <c r="M4" s="246" t="s">
        <v>272</v>
      </c>
      <c r="N4" s="246" t="s">
        <v>255</v>
      </c>
      <c r="O4" s="246" t="s">
        <v>254</v>
      </c>
      <c r="P4" s="246" t="s">
        <v>13</v>
      </c>
      <c r="Q4" s="246" t="s">
        <v>273</v>
      </c>
      <c r="R4" s="246" t="s">
        <v>274</v>
      </c>
      <c r="S4" s="246" t="s">
        <v>275</v>
      </c>
      <c r="T4" s="246" t="s">
        <v>14</v>
      </c>
      <c r="U4" s="246" t="s">
        <v>15</v>
      </c>
      <c r="V4" s="246" t="s">
        <v>16</v>
      </c>
      <c r="W4" s="246" t="s">
        <v>17</v>
      </c>
      <c r="X4" s="246" t="s">
        <v>18</v>
      </c>
      <c r="Y4" s="246" t="s">
        <v>200</v>
      </c>
      <c r="Z4" s="246" t="s">
        <v>201</v>
      </c>
      <c r="AA4" s="248" t="s">
        <v>21</v>
      </c>
      <c r="AB4" s="249" t="s">
        <v>313</v>
      </c>
      <c r="AF4" s="558" t="s">
        <v>265</v>
      </c>
      <c r="AG4" s="558"/>
      <c r="AH4" s="558"/>
      <c r="AI4" s="65"/>
      <c r="AJ4" s="561" t="s">
        <v>264</v>
      </c>
      <c r="AK4" s="561"/>
      <c r="AL4" s="561"/>
      <c r="AM4" s="65"/>
    </row>
    <row r="5" spans="1:39" ht="32.5" thickBot="1">
      <c r="A5" s="153" t="s">
        <v>114</v>
      </c>
      <c r="B5" s="56" t="s">
        <v>28</v>
      </c>
      <c r="C5" s="51" t="s">
        <v>368</v>
      </c>
      <c r="D5" s="56" t="s">
        <v>29</v>
      </c>
      <c r="E5" s="51" t="s">
        <v>30</v>
      </c>
      <c r="F5" s="11">
        <v>14.746666666666716</v>
      </c>
      <c r="G5" s="228">
        <v>438.66666666666669</v>
      </c>
      <c r="H5" s="228">
        <v>212106.93333333335</v>
      </c>
      <c r="I5" s="366">
        <v>938</v>
      </c>
      <c r="J5" s="11">
        <v>23.45</v>
      </c>
      <c r="K5" s="235">
        <f t="shared" ref="K5:K36" si="1">L5*I5</f>
        <v>189476</v>
      </c>
      <c r="L5" s="11">
        <v>202</v>
      </c>
      <c r="M5" s="177">
        <v>5</v>
      </c>
      <c r="N5" s="10">
        <f t="shared" ref="N5:N36" si="2">F5/$F$1</f>
        <v>0.14758173614634021</v>
      </c>
      <c r="O5" s="238">
        <f>SUM($N$5:N5)</f>
        <v>0.14758173614634021</v>
      </c>
      <c r="P5" s="177" t="str">
        <f>IF(O5&lt;=50%,"A",IF(O5&lt;=80%,"B",IF(O5&lt;=100%,"C","")))</f>
        <v>A</v>
      </c>
      <c r="Q5" s="11">
        <f t="shared" ref="Q5:Q36" si="3">G5/22</f>
        <v>19.939393939393941</v>
      </c>
      <c r="R5" s="250">
        <f t="shared" ref="R5:R36" si="4">F5/22</f>
        <v>0.67030303030303251</v>
      </c>
      <c r="S5" s="250">
        <f t="shared" ref="S5:S36" si="5">H5/22</f>
        <v>9641.2242424242431</v>
      </c>
      <c r="T5" s="177">
        <f>IF(P5="A",7,IF(P5="B",14,IF(P5="C",30,"")))</f>
        <v>7</v>
      </c>
      <c r="U5" s="177">
        <v>3</v>
      </c>
      <c r="V5" s="177">
        <f>T5+U5</f>
        <v>10</v>
      </c>
      <c r="W5" s="236">
        <f>V5*Q5</f>
        <v>199.39393939393941</v>
      </c>
      <c r="X5" s="239">
        <f t="shared" ref="X5:X36" si="6">IF(W5-I5&lt;=0,0,W5-I5)</f>
        <v>0</v>
      </c>
      <c r="Y5" s="239">
        <f t="shared" ref="Y5:Y36" si="7">X5/(G5/F5)</f>
        <v>0</v>
      </c>
      <c r="Z5" s="10">
        <f t="shared" ref="Z5:Z36" si="8">I5/W5</f>
        <v>4.7042553191489356</v>
      </c>
      <c r="AA5" s="87" t="str">
        <f>IF(AND(Z5&gt;=100%,Z5&lt;200%),"HIGH-DON’T ORDER",IF(Z5&gt;=200%,"VERY HIGH-DON’T ORDER",IF(AND(Z5&gt;=80%,Z5&lt;=100),"LOW MAY- ORDER","VERY LOW-ORDER URGENTLY")))</f>
        <v>VERY HIGH-DON’T ORDER</v>
      </c>
      <c r="AB5" s="31">
        <f>X5*L5</f>
        <v>0</v>
      </c>
      <c r="AF5" s="558"/>
      <c r="AG5" s="558"/>
      <c r="AH5" s="558"/>
      <c r="AI5" s="65"/>
      <c r="AJ5" s="561"/>
      <c r="AK5" s="561"/>
      <c r="AL5" s="561"/>
      <c r="AM5" s="65"/>
    </row>
    <row r="6" spans="1:39" ht="15" thickBot="1">
      <c r="A6" s="153" t="s">
        <v>114</v>
      </c>
      <c r="B6" s="56" t="s">
        <v>32</v>
      </c>
      <c r="C6" s="51" t="s">
        <v>370</v>
      </c>
      <c r="D6" s="56" t="s">
        <v>23</v>
      </c>
      <c r="E6" s="51" t="s">
        <v>24</v>
      </c>
      <c r="F6" s="11">
        <v>8.8330500000000285</v>
      </c>
      <c r="G6" s="228">
        <v>427.33333333333337</v>
      </c>
      <c r="H6" s="228">
        <v>357137.08333333337</v>
      </c>
      <c r="I6" s="366">
        <v>203</v>
      </c>
      <c r="J6" s="11">
        <v>3.2885999999999997</v>
      </c>
      <c r="K6" s="235">
        <f t="shared" si="1"/>
        <v>169654.04348673945</v>
      </c>
      <c r="L6" s="11">
        <f t="shared" ref="L6:L37" si="9">H6/G6</f>
        <v>835.73420436817469</v>
      </c>
      <c r="M6" s="177">
        <v>1</v>
      </c>
      <c r="N6" s="10">
        <f t="shared" si="2"/>
        <v>8.8399425031697357E-2</v>
      </c>
      <c r="O6" s="238">
        <f>SUM($N$5:N6)</f>
        <v>0.23598116117803758</v>
      </c>
      <c r="P6" s="177" t="str">
        <f t="shared" ref="P6:P58" si="10">IF(O6&lt;=50%,"A",IF(O6&lt;=80%,"B",IF(O6&lt;=100%,"C","")))</f>
        <v>A</v>
      </c>
      <c r="Q6" s="11">
        <f t="shared" si="3"/>
        <v>19.424242424242426</v>
      </c>
      <c r="R6" s="250">
        <f t="shared" si="4"/>
        <v>0.40150227272727401</v>
      </c>
      <c r="S6" s="250">
        <f t="shared" si="5"/>
        <v>16233.50378787879</v>
      </c>
      <c r="T6" s="177">
        <f t="shared" ref="T6:T58" si="11">IF(P6="A",7,IF(P6="B",14,IF(P6="C",30,"")))</f>
        <v>7</v>
      </c>
      <c r="U6" s="177">
        <v>3</v>
      </c>
      <c r="V6" s="177">
        <f t="shared" ref="V6:V58" si="12">T6+U6</f>
        <v>10</v>
      </c>
      <c r="W6" s="236">
        <f t="shared" ref="W6:W58" si="13">V6*Q6</f>
        <v>194.24242424242425</v>
      </c>
      <c r="X6" s="239">
        <f t="shared" si="6"/>
        <v>0</v>
      </c>
      <c r="Y6" s="239">
        <f t="shared" si="7"/>
        <v>0</v>
      </c>
      <c r="Z6" s="10">
        <f t="shared" si="8"/>
        <v>1.0450858034321373</v>
      </c>
      <c r="AA6" s="87" t="str">
        <f t="shared" ref="AA6:AA58" si="14">IF(AND(Z6&gt;=100%,Z6&lt;200%),"HIGH-DON’T ORDER",IF(Z6&gt;=200%,"VERY HIGH-DON’T ORDER",IF(AND(Z6&gt;=80%,Z6&lt;=100),"LOW MAY- ORDER","VERY LOW-ORDER URGENTLY")))</f>
        <v>HIGH-DON’T ORDER</v>
      </c>
      <c r="AB6" s="31">
        <f t="shared" ref="AB6:AB58" si="15">X6*L6</f>
        <v>0</v>
      </c>
      <c r="AF6" s="63" t="s">
        <v>249</v>
      </c>
      <c r="AG6" s="553"/>
      <c r="AH6" s="553"/>
      <c r="AI6" s="243"/>
      <c r="AJ6" s="25" t="s">
        <v>248</v>
      </c>
      <c r="AK6" s="543">
        <v>44800.874156597223</v>
      </c>
      <c r="AL6" s="544"/>
      <c r="AM6" s="243"/>
    </row>
    <row r="7" spans="1:39" ht="15" thickBot="1">
      <c r="A7" s="153" t="s">
        <v>114</v>
      </c>
      <c r="B7" s="56" t="s">
        <v>35</v>
      </c>
      <c r="C7" s="51" t="s">
        <v>375</v>
      </c>
      <c r="D7" s="56" t="s">
        <v>29</v>
      </c>
      <c r="E7" s="51" t="s">
        <v>30</v>
      </c>
      <c r="F7" s="11">
        <v>6.8083333333333584</v>
      </c>
      <c r="G7" s="228">
        <v>272.33333333333331</v>
      </c>
      <c r="H7" s="228">
        <v>96472.666666666672</v>
      </c>
      <c r="I7" s="366">
        <v>117</v>
      </c>
      <c r="J7" s="11">
        <v>2.9249999999999998</v>
      </c>
      <c r="K7" s="235">
        <f t="shared" si="1"/>
        <v>41446.641370869038</v>
      </c>
      <c r="L7" s="11">
        <f t="shared" si="9"/>
        <v>354.2447980416157</v>
      </c>
      <c r="M7" s="177">
        <v>4</v>
      </c>
      <c r="N7" s="10">
        <f t="shared" si="2"/>
        <v>6.8136459330673596E-2</v>
      </c>
      <c r="O7" s="238">
        <f>SUM($N$5:N7)</f>
        <v>0.30411762050871116</v>
      </c>
      <c r="P7" s="177" t="str">
        <f t="shared" si="10"/>
        <v>A</v>
      </c>
      <c r="Q7" s="11">
        <f t="shared" si="3"/>
        <v>12.378787878787877</v>
      </c>
      <c r="R7" s="250">
        <f t="shared" si="4"/>
        <v>0.30946969696969812</v>
      </c>
      <c r="S7" s="250">
        <f t="shared" si="5"/>
        <v>4385.121212121212</v>
      </c>
      <c r="T7" s="177">
        <f t="shared" si="11"/>
        <v>7</v>
      </c>
      <c r="U7" s="177">
        <v>3</v>
      </c>
      <c r="V7" s="177">
        <f t="shared" si="12"/>
        <v>10</v>
      </c>
      <c r="W7" s="236">
        <f t="shared" si="13"/>
        <v>123.78787878787877</v>
      </c>
      <c r="X7" s="239">
        <f t="shared" si="6"/>
        <v>6.7878787878787676</v>
      </c>
      <c r="Y7" s="239">
        <f t="shared" si="7"/>
        <v>0.16969696969696982</v>
      </c>
      <c r="Z7" s="10">
        <f t="shared" si="8"/>
        <v>0.94516523867809077</v>
      </c>
      <c r="AA7" s="87" t="str">
        <f t="shared" si="14"/>
        <v>LOW MAY- ORDER</v>
      </c>
      <c r="AB7" s="31">
        <f t="shared" si="15"/>
        <v>2404.5707503430813</v>
      </c>
      <c r="AF7" s="63" t="s">
        <v>247</v>
      </c>
      <c r="AG7" s="553"/>
      <c r="AH7" s="553"/>
      <c r="AI7" s="243"/>
      <c r="AJ7" s="25" t="s">
        <v>246</v>
      </c>
      <c r="AK7" s="541"/>
      <c r="AL7" s="542"/>
      <c r="AM7" s="243"/>
    </row>
    <row r="8" spans="1:39" ht="15" thickBot="1">
      <c r="A8" s="153" t="s">
        <v>114</v>
      </c>
      <c r="B8" s="56" t="s">
        <v>53</v>
      </c>
      <c r="C8" s="51" t="s">
        <v>429</v>
      </c>
      <c r="D8" s="56" t="s">
        <v>23</v>
      </c>
      <c r="E8" s="51" t="s">
        <v>24</v>
      </c>
      <c r="F8" s="11">
        <v>5.6564500000000297</v>
      </c>
      <c r="G8" s="228">
        <v>515.66666666666663</v>
      </c>
      <c r="H8" s="228">
        <v>236948.17333333375</v>
      </c>
      <c r="I8" s="366">
        <v>0</v>
      </c>
      <c r="J8" s="11">
        <v>0</v>
      </c>
      <c r="K8" s="235">
        <f t="shared" si="1"/>
        <v>0</v>
      </c>
      <c r="L8" s="11">
        <f t="shared" si="9"/>
        <v>459.49872010342682</v>
      </c>
      <c r="M8" s="177">
        <v>1</v>
      </c>
      <c r="N8" s="10">
        <f t="shared" si="2"/>
        <v>5.6608637754857666E-2</v>
      </c>
      <c r="O8" s="238">
        <f>SUM($N$5:N8)</f>
        <v>0.36072625826356886</v>
      </c>
      <c r="P8" s="177" t="str">
        <f t="shared" si="10"/>
        <v>A</v>
      </c>
      <c r="Q8" s="11">
        <f t="shared" si="3"/>
        <v>23.439393939393938</v>
      </c>
      <c r="R8" s="250">
        <f t="shared" si="4"/>
        <v>0.257111363636365</v>
      </c>
      <c r="S8" s="250">
        <f t="shared" si="5"/>
        <v>10770.371515151533</v>
      </c>
      <c r="T8" s="177">
        <f t="shared" si="11"/>
        <v>7</v>
      </c>
      <c r="U8" s="177">
        <v>3</v>
      </c>
      <c r="V8" s="177">
        <f t="shared" si="12"/>
        <v>10</v>
      </c>
      <c r="W8" s="236">
        <f t="shared" si="13"/>
        <v>234.39393939393938</v>
      </c>
      <c r="X8" s="239">
        <f t="shared" si="6"/>
        <v>234.39393939393938</v>
      </c>
      <c r="Y8" s="239">
        <f t="shared" si="7"/>
        <v>2.5711136363636498</v>
      </c>
      <c r="Z8" s="10">
        <f t="shared" si="8"/>
        <v>0</v>
      </c>
      <c r="AA8" s="87" t="str">
        <f t="shared" si="14"/>
        <v>VERY LOW-ORDER URGENTLY</v>
      </c>
      <c r="AB8" s="31">
        <f t="shared" si="15"/>
        <v>107703.71515151534</v>
      </c>
      <c r="AF8" s="63" t="s">
        <v>236</v>
      </c>
      <c r="AG8" s="553"/>
      <c r="AH8" s="553"/>
      <c r="AI8" s="243"/>
      <c r="AJ8" s="25" t="s">
        <v>245</v>
      </c>
      <c r="AK8" s="64" t="s">
        <v>314</v>
      </c>
      <c r="AL8" s="64"/>
      <c r="AM8" s="243"/>
    </row>
    <row r="9" spans="1:39" ht="15" thickBot="1">
      <c r="A9" s="153" t="s">
        <v>114</v>
      </c>
      <c r="B9" s="56" t="s">
        <v>54</v>
      </c>
      <c r="C9" s="51" t="s">
        <v>458</v>
      </c>
      <c r="D9" s="56" t="s">
        <v>26</v>
      </c>
      <c r="E9" s="51" t="s">
        <v>37</v>
      </c>
      <c r="F9" s="11">
        <v>5.5424000000000033</v>
      </c>
      <c r="G9" s="228">
        <v>638</v>
      </c>
      <c r="H9" s="228">
        <v>89525.520000000164</v>
      </c>
      <c r="I9" s="366">
        <v>0</v>
      </c>
      <c r="J9" s="11">
        <v>0</v>
      </c>
      <c r="K9" s="235">
        <f t="shared" si="1"/>
        <v>0</v>
      </c>
      <c r="L9" s="11">
        <f t="shared" si="9"/>
        <v>140.32213166144226</v>
      </c>
      <c r="M9" s="177">
        <v>60</v>
      </c>
      <c r="N9" s="10">
        <f t="shared" si="2"/>
        <v>5.5467247813119833E-2</v>
      </c>
      <c r="O9" s="238">
        <f>SUM($N$5:N9)</f>
        <v>0.4161935060766887</v>
      </c>
      <c r="P9" s="177" t="str">
        <f t="shared" si="10"/>
        <v>A</v>
      </c>
      <c r="Q9" s="11">
        <f t="shared" si="3"/>
        <v>29</v>
      </c>
      <c r="R9" s="250">
        <f t="shared" si="4"/>
        <v>0.25192727272727289</v>
      </c>
      <c r="S9" s="250">
        <f t="shared" si="5"/>
        <v>4069.3418181818256</v>
      </c>
      <c r="T9" s="177">
        <f t="shared" si="11"/>
        <v>7</v>
      </c>
      <c r="U9" s="177">
        <v>3</v>
      </c>
      <c r="V9" s="177">
        <f t="shared" si="12"/>
        <v>10</v>
      </c>
      <c r="W9" s="236">
        <f t="shared" si="13"/>
        <v>290</v>
      </c>
      <c r="X9" s="239">
        <f t="shared" si="6"/>
        <v>290</v>
      </c>
      <c r="Y9" s="239">
        <f t="shared" si="7"/>
        <v>2.5192727272727287</v>
      </c>
      <c r="Z9" s="10">
        <f t="shared" si="8"/>
        <v>0</v>
      </c>
      <c r="AA9" s="87" t="str">
        <f t="shared" si="14"/>
        <v>VERY LOW-ORDER URGENTLY</v>
      </c>
      <c r="AB9" s="31">
        <f t="shared" si="15"/>
        <v>40693.418181818255</v>
      </c>
      <c r="AF9" s="63" t="s">
        <v>244</v>
      </c>
      <c r="AG9" s="553"/>
      <c r="AH9" s="553"/>
      <c r="AI9" s="17"/>
      <c r="AJ9" s="17"/>
      <c r="AK9" s="17"/>
      <c r="AL9" s="17"/>
      <c r="AM9" s="16"/>
    </row>
    <row r="10" spans="1:39" ht="15" thickBot="1">
      <c r="A10" s="153" t="s">
        <v>114</v>
      </c>
      <c r="B10" s="56" t="s">
        <v>31</v>
      </c>
      <c r="C10" s="51" t="s">
        <v>380</v>
      </c>
      <c r="D10" s="56" t="s">
        <v>29</v>
      </c>
      <c r="E10" s="51" t="s">
        <v>30</v>
      </c>
      <c r="F10" s="11">
        <v>5.4166666666666821</v>
      </c>
      <c r="G10" s="228">
        <v>108.33333333333334</v>
      </c>
      <c r="H10" s="228">
        <v>59012.333333333328</v>
      </c>
      <c r="I10" s="366">
        <v>0</v>
      </c>
      <c r="J10" s="11">
        <v>0</v>
      </c>
      <c r="K10" s="235">
        <f t="shared" si="1"/>
        <v>0</v>
      </c>
      <c r="L10" s="11">
        <f t="shared" si="9"/>
        <v>544.72923076923064</v>
      </c>
      <c r="M10" s="177">
        <v>5</v>
      </c>
      <c r="N10" s="10">
        <f t="shared" si="2"/>
        <v>5.4208933372016897E-2</v>
      </c>
      <c r="O10" s="238">
        <f>SUM($N$5:N10)</f>
        <v>0.47040243944870558</v>
      </c>
      <c r="P10" s="177" t="str">
        <f t="shared" si="10"/>
        <v>A</v>
      </c>
      <c r="Q10" s="11">
        <f t="shared" si="3"/>
        <v>4.9242424242424248</v>
      </c>
      <c r="R10" s="250">
        <f t="shared" si="4"/>
        <v>0.24621212121212191</v>
      </c>
      <c r="S10" s="250">
        <f t="shared" si="5"/>
        <v>2682.3787878787875</v>
      </c>
      <c r="T10" s="177">
        <f t="shared" si="11"/>
        <v>7</v>
      </c>
      <c r="U10" s="177">
        <v>3</v>
      </c>
      <c r="V10" s="177">
        <f t="shared" si="12"/>
        <v>10</v>
      </c>
      <c r="W10" s="236">
        <f t="shared" si="13"/>
        <v>49.242424242424249</v>
      </c>
      <c r="X10" s="239">
        <f t="shared" si="6"/>
        <v>49.242424242424249</v>
      </c>
      <c r="Y10" s="239">
        <f t="shared" si="7"/>
        <v>2.4621212121212195</v>
      </c>
      <c r="Z10" s="10">
        <f t="shared" si="8"/>
        <v>0</v>
      </c>
      <c r="AA10" s="87" t="str">
        <f t="shared" si="14"/>
        <v>VERY LOW-ORDER URGENTLY</v>
      </c>
      <c r="AB10" s="31">
        <f t="shared" si="15"/>
        <v>26823.787878787876</v>
      </c>
      <c r="AF10" s="17"/>
      <c r="AG10" s="17"/>
      <c r="AH10" s="17"/>
      <c r="AI10" s="17"/>
      <c r="AJ10" s="17"/>
      <c r="AK10" s="17"/>
      <c r="AL10" s="17"/>
      <c r="AM10" s="16"/>
    </row>
    <row r="11" spans="1:39" ht="15" thickBot="1">
      <c r="A11" s="153" t="s">
        <v>114</v>
      </c>
      <c r="B11" s="56" t="s">
        <v>22</v>
      </c>
      <c r="C11" s="51" t="s">
        <v>386</v>
      </c>
      <c r="D11" s="56" t="s">
        <v>23</v>
      </c>
      <c r="E11" s="51" t="s">
        <v>24</v>
      </c>
      <c r="F11" s="11">
        <v>4.8940199999999905</v>
      </c>
      <c r="G11" s="228">
        <v>437</v>
      </c>
      <c r="H11" s="228">
        <v>195663.22000000026</v>
      </c>
      <c r="I11" s="366">
        <v>1</v>
      </c>
      <c r="J11" s="11">
        <v>9.7200000000000012E-3</v>
      </c>
      <c r="K11" s="235">
        <f t="shared" si="1"/>
        <v>447.74192219679696</v>
      </c>
      <c r="L11" s="11">
        <f t="shared" si="9"/>
        <v>447.74192219679696</v>
      </c>
      <c r="M11" s="177">
        <v>12</v>
      </c>
      <c r="N11" s="10">
        <f t="shared" si="2"/>
        <v>4.8978388449473879E-2</v>
      </c>
      <c r="O11" s="238">
        <f>SUM($N$5:N11)</f>
        <v>0.51938082789817941</v>
      </c>
      <c r="P11" s="177" t="str">
        <f t="shared" si="10"/>
        <v>B</v>
      </c>
      <c r="Q11" s="11">
        <f t="shared" si="3"/>
        <v>19.863636363636363</v>
      </c>
      <c r="R11" s="250">
        <f t="shared" si="4"/>
        <v>0.22245545454545412</v>
      </c>
      <c r="S11" s="250">
        <f t="shared" si="5"/>
        <v>8893.7827272727391</v>
      </c>
      <c r="T11" s="177">
        <f t="shared" si="11"/>
        <v>14</v>
      </c>
      <c r="U11" s="177">
        <v>3</v>
      </c>
      <c r="V11" s="177">
        <f t="shared" si="12"/>
        <v>17</v>
      </c>
      <c r="W11" s="236">
        <f t="shared" si="13"/>
        <v>337.68181818181819</v>
      </c>
      <c r="X11" s="239">
        <f t="shared" si="6"/>
        <v>336.68181818181819</v>
      </c>
      <c r="Y11" s="239">
        <f t="shared" si="7"/>
        <v>3.7705435968379373</v>
      </c>
      <c r="Z11" s="10">
        <f t="shared" si="8"/>
        <v>2.9613676134069189E-3</v>
      </c>
      <c r="AA11" s="87" t="str">
        <f t="shared" si="14"/>
        <v>VERY LOW-ORDER URGENTLY</v>
      </c>
      <c r="AB11" s="31">
        <f t="shared" si="15"/>
        <v>150746.56444143978</v>
      </c>
      <c r="AF11" s="62" t="s">
        <v>243</v>
      </c>
      <c r="AG11" s="62"/>
      <c r="AH11" s="62"/>
      <c r="AI11" s="17"/>
      <c r="AJ11" s="555" t="s">
        <v>242</v>
      </c>
      <c r="AK11" s="555"/>
      <c r="AL11" s="555"/>
      <c r="AM11" s="555"/>
    </row>
    <row r="12" spans="1:39" ht="15" thickBot="1">
      <c r="A12" s="153" t="s">
        <v>114</v>
      </c>
      <c r="B12" s="56" t="s">
        <v>67</v>
      </c>
      <c r="C12" s="51" t="s">
        <v>412</v>
      </c>
      <c r="D12" s="56" t="s">
        <v>29</v>
      </c>
      <c r="E12" s="51" t="s">
        <v>30</v>
      </c>
      <c r="F12" s="11">
        <v>3.8673333333333177</v>
      </c>
      <c r="G12" s="228">
        <v>149.66666666666666</v>
      </c>
      <c r="H12" s="228">
        <v>59061.666666666664</v>
      </c>
      <c r="I12" s="366">
        <v>298</v>
      </c>
      <c r="J12" s="11">
        <v>5.96</v>
      </c>
      <c r="K12" s="235">
        <f t="shared" si="1"/>
        <v>117597.1714922049</v>
      </c>
      <c r="L12" s="11">
        <f t="shared" si="9"/>
        <v>394.62138084632517</v>
      </c>
      <c r="M12" s="177">
        <v>1</v>
      </c>
      <c r="N12" s="10">
        <f t="shared" si="2"/>
        <v>3.8703510460439121E-2</v>
      </c>
      <c r="O12" s="238">
        <f>SUM($N$5:N12)</f>
        <v>0.55808433835861848</v>
      </c>
      <c r="P12" s="177" t="str">
        <f t="shared" si="10"/>
        <v>B</v>
      </c>
      <c r="Q12" s="11">
        <f t="shared" si="3"/>
        <v>6.8030303030303028</v>
      </c>
      <c r="R12" s="250">
        <f t="shared" si="4"/>
        <v>0.17578787878787808</v>
      </c>
      <c r="S12" s="250">
        <f t="shared" si="5"/>
        <v>2684.621212121212</v>
      </c>
      <c r="T12" s="177">
        <f t="shared" si="11"/>
        <v>14</v>
      </c>
      <c r="U12" s="177">
        <v>3</v>
      </c>
      <c r="V12" s="177">
        <f t="shared" si="12"/>
        <v>17</v>
      </c>
      <c r="W12" s="236">
        <f t="shared" si="13"/>
        <v>115.65151515151514</v>
      </c>
      <c r="X12" s="239">
        <f t="shared" si="6"/>
        <v>0</v>
      </c>
      <c r="Y12" s="239">
        <f t="shared" si="7"/>
        <v>0</v>
      </c>
      <c r="Z12" s="10">
        <f t="shared" si="8"/>
        <v>2.5767064063932925</v>
      </c>
      <c r="AA12" s="87" t="str">
        <f t="shared" si="14"/>
        <v>VERY HIGH-DON’T ORDER</v>
      </c>
      <c r="AB12" s="31">
        <f t="shared" si="15"/>
        <v>0</v>
      </c>
      <c r="AF12" s="17" t="s">
        <v>239</v>
      </c>
      <c r="AG12" s="554" t="str">
        <f>A12</f>
        <v>WOFA KUMAH - HOHOE</v>
      </c>
      <c r="AH12" s="554"/>
      <c r="AI12" s="17"/>
      <c r="AJ12" s="17" t="s">
        <v>241</v>
      </c>
      <c r="AK12" s="551"/>
      <c r="AL12" s="551"/>
      <c r="AM12" s="551"/>
    </row>
    <row r="13" spans="1:39" ht="15" thickBot="1">
      <c r="A13" s="153" t="s">
        <v>114</v>
      </c>
      <c r="B13" s="56" t="s">
        <v>87</v>
      </c>
      <c r="C13" s="51" t="s">
        <v>444</v>
      </c>
      <c r="D13" s="56" t="s">
        <v>26</v>
      </c>
      <c r="E13" s="51" t="s">
        <v>27</v>
      </c>
      <c r="F13" s="11">
        <v>3.680160000000023</v>
      </c>
      <c r="G13" s="228">
        <v>622.66666666666663</v>
      </c>
      <c r="H13" s="228">
        <v>67564.623333333366</v>
      </c>
      <c r="I13" s="366">
        <v>5</v>
      </c>
      <c r="J13" s="11">
        <v>2.7500000000000004E-2</v>
      </c>
      <c r="K13" s="235">
        <f t="shared" si="1"/>
        <v>542.54247858672409</v>
      </c>
      <c r="L13" s="11">
        <f t="shared" si="9"/>
        <v>108.50849571734481</v>
      </c>
      <c r="M13" s="177">
        <v>48</v>
      </c>
      <c r="N13" s="10">
        <f t="shared" si="2"/>
        <v>3.6830316597851513E-2</v>
      </c>
      <c r="O13" s="238">
        <f>SUM($N$5:N13)</f>
        <v>0.59491465495647</v>
      </c>
      <c r="P13" s="177" t="str">
        <f t="shared" si="10"/>
        <v>B</v>
      </c>
      <c r="Q13" s="11">
        <f t="shared" si="3"/>
        <v>28.303030303030301</v>
      </c>
      <c r="R13" s="250">
        <f t="shared" si="4"/>
        <v>0.16728000000000104</v>
      </c>
      <c r="S13" s="250">
        <f t="shared" si="5"/>
        <v>3071.119242424244</v>
      </c>
      <c r="T13" s="177">
        <f t="shared" si="11"/>
        <v>14</v>
      </c>
      <c r="U13" s="177">
        <v>3</v>
      </c>
      <c r="V13" s="177">
        <f t="shared" si="12"/>
        <v>17</v>
      </c>
      <c r="W13" s="236">
        <f t="shared" si="13"/>
        <v>481.15151515151513</v>
      </c>
      <c r="X13" s="239">
        <f t="shared" si="6"/>
        <v>476.15151515151513</v>
      </c>
      <c r="Y13" s="239">
        <f t="shared" si="7"/>
        <v>2.8142083940043001</v>
      </c>
      <c r="Z13" s="10">
        <f t="shared" si="8"/>
        <v>1.03917369945837E-2</v>
      </c>
      <c r="AA13" s="87" t="str">
        <f t="shared" si="14"/>
        <v>VERY LOW-ORDER URGENTLY</v>
      </c>
      <c r="AB13" s="31">
        <f t="shared" si="15"/>
        <v>51666.484642625423</v>
      </c>
      <c r="AF13" s="17" t="s">
        <v>240</v>
      </c>
      <c r="AG13" s="556" t="s">
        <v>315</v>
      </c>
      <c r="AH13" s="556"/>
      <c r="AI13" s="17"/>
      <c r="AJ13" s="17" t="s">
        <v>239</v>
      </c>
      <c r="AK13" s="551"/>
      <c r="AL13" s="551"/>
      <c r="AM13" s="551"/>
    </row>
    <row r="14" spans="1:39" ht="15" thickBot="1">
      <c r="A14" s="153" t="s">
        <v>114</v>
      </c>
      <c r="B14" s="56" t="s">
        <v>43</v>
      </c>
      <c r="C14" s="51" t="s">
        <v>385</v>
      </c>
      <c r="D14" s="56" t="s">
        <v>23</v>
      </c>
      <c r="E14" s="51" t="s">
        <v>24</v>
      </c>
      <c r="F14" s="11">
        <v>3.4230566666666795</v>
      </c>
      <c r="G14" s="228">
        <v>355.66666666666669</v>
      </c>
      <c r="H14" s="228">
        <v>136782.5</v>
      </c>
      <c r="I14" s="366">
        <v>0</v>
      </c>
      <c r="J14" s="11">
        <v>0</v>
      </c>
      <c r="K14" s="235">
        <f t="shared" si="1"/>
        <v>0</v>
      </c>
      <c r="L14" s="11">
        <f t="shared" si="9"/>
        <v>384.58059981255855</v>
      </c>
      <c r="M14" s="177">
        <v>24</v>
      </c>
      <c r="N14" s="10">
        <f t="shared" si="2"/>
        <v>3.4257277065594782E-2</v>
      </c>
      <c r="O14" s="238">
        <f>SUM($N$5:N14)</f>
        <v>0.62917193202206478</v>
      </c>
      <c r="P14" s="177" t="str">
        <f t="shared" si="10"/>
        <v>B</v>
      </c>
      <c r="Q14" s="11">
        <f t="shared" si="3"/>
        <v>16.166666666666668</v>
      </c>
      <c r="R14" s="250">
        <f t="shared" si="4"/>
        <v>0.15559348484848542</v>
      </c>
      <c r="S14" s="250">
        <f t="shared" si="5"/>
        <v>6217.386363636364</v>
      </c>
      <c r="T14" s="177">
        <f t="shared" si="11"/>
        <v>14</v>
      </c>
      <c r="U14" s="177">
        <v>3</v>
      </c>
      <c r="V14" s="177">
        <f t="shared" si="12"/>
        <v>17</v>
      </c>
      <c r="W14" s="236">
        <f t="shared" si="13"/>
        <v>274.83333333333337</v>
      </c>
      <c r="X14" s="239">
        <f t="shared" si="6"/>
        <v>274.83333333333337</v>
      </c>
      <c r="Y14" s="239">
        <f t="shared" si="7"/>
        <v>2.6450892424242527</v>
      </c>
      <c r="Z14" s="10">
        <f t="shared" si="8"/>
        <v>0</v>
      </c>
      <c r="AA14" s="87" t="str">
        <f t="shared" si="14"/>
        <v>VERY LOW-ORDER URGENTLY</v>
      </c>
      <c r="AB14" s="31">
        <f t="shared" si="15"/>
        <v>105695.56818181819</v>
      </c>
      <c r="AF14" s="17" t="s">
        <v>238</v>
      </c>
      <c r="AG14" s="551" t="s">
        <v>316</v>
      </c>
      <c r="AH14" s="551"/>
      <c r="AI14" s="17"/>
      <c r="AJ14" s="17" t="s">
        <v>238</v>
      </c>
      <c r="AK14" s="551"/>
      <c r="AL14" s="551"/>
      <c r="AM14" s="551"/>
    </row>
    <row r="15" spans="1:39" ht="15" thickBot="1">
      <c r="A15" s="153" t="s">
        <v>114</v>
      </c>
      <c r="B15" s="56" t="s">
        <v>46</v>
      </c>
      <c r="C15" s="51" t="s">
        <v>398</v>
      </c>
      <c r="D15" s="56" t="s">
        <v>26</v>
      </c>
      <c r="E15" s="51" t="s">
        <v>27</v>
      </c>
      <c r="F15" s="11">
        <v>3.0570666666666781</v>
      </c>
      <c r="G15" s="228">
        <v>164</v>
      </c>
      <c r="H15" s="228">
        <v>53430.853333333216</v>
      </c>
      <c r="I15" s="366">
        <v>0</v>
      </c>
      <c r="J15" s="11">
        <v>0</v>
      </c>
      <c r="K15" s="235">
        <f t="shared" si="1"/>
        <v>0</v>
      </c>
      <c r="L15" s="11">
        <f t="shared" si="9"/>
        <v>325.79788617886106</v>
      </c>
      <c r="M15" s="177">
        <v>1</v>
      </c>
      <c r="N15" s="10">
        <f t="shared" si="2"/>
        <v>3.0594521214857957E-2</v>
      </c>
      <c r="O15" s="238">
        <f>SUM($N$5:N15)</f>
        <v>0.65976645323692273</v>
      </c>
      <c r="P15" s="177" t="str">
        <f t="shared" si="10"/>
        <v>B</v>
      </c>
      <c r="Q15" s="11">
        <f t="shared" si="3"/>
        <v>7.4545454545454541</v>
      </c>
      <c r="R15" s="250">
        <f t="shared" si="4"/>
        <v>0.13895757575757628</v>
      </c>
      <c r="S15" s="250">
        <f t="shared" si="5"/>
        <v>2428.6751515151464</v>
      </c>
      <c r="T15" s="177">
        <f t="shared" si="11"/>
        <v>14</v>
      </c>
      <c r="U15" s="177">
        <v>3</v>
      </c>
      <c r="V15" s="177">
        <f t="shared" si="12"/>
        <v>17</v>
      </c>
      <c r="W15" s="236">
        <f t="shared" si="13"/>
        <v>126.72727272727272</v>
      </c>
      <c r="X15" s="239">
        <f t="shared" si="6"/>
        <v>126.72727272727272</v>
      </c>
      <c r="Y15" s="239">
        <f t="shared" si="7"/>
        <v>2.3622787878787967</v>
      </c>
      <c r="Z15" s="10">
        <f t="shared" si="8"/>
        <v>0</v>
      </c>
      <c r="AA15" s="87" t="str">
        <f t="shared" si="14"/>
        <v>VERY LOW-ORDER URGENTLY</v>
      </c>
      <c r="AB15" s="31">
        <f t="shared" si="15"/>
        <v>41287.477575757483</v>
      </c>
      <c r="AF15" s="17" t="s">
        <v>237</v>
      </c>
      <c r="AG15" s="551"/>
      <c r="AH15" s="551"/>
      <c r="AI15" s="17"/>
      <c r="AJ15" s="17" t="s">
        <v>237</v>
      </c>
      <c r="AK15" s="551"/>
      <c r="AL15" s="551"/>
      <c r="AM15" s="551"/>
    </row>
    <row r="16" spans="1:39" ht="15" thickBot="1">
      <c r="A16" s="153" t="s">
        <v>114</v>
      </c>
      <c r="B16" s="56" t="s">
        <v>62</v>
      </c>
      <c r="C16" s="51" t="s">
        <v>428</v>
      </c>
      <c r="D16" s="56" t="s">
        <v>29</v>
      </c>
      <c r="E16" s="51" t="s">
        <v>63</v>
      </c>
      <c r="F16" s="11">
        <v>2.8199999999999985</v>
      </c>
      <c r="G16" s="228">
        <v>125.33333333333334</v>
      </c>
      <c r="H16" s="228">
        <v>46427</v>
      </c>
      <c r="I16" s="366">
        <v>250</v>
      </c>
      <c r="J16" s="11">
        <v>5.625</v>
      </c>
      <c r="K16" s="235">
        <f t="shared" si="1"/>
        <v>92607.047872340423</v>
      </c>
      <c r="L16" s="11">
        <f t="shared" si="9"/>
        <v>370.42819148936167</v>
      </c>
      <c r="M16" s="177">
        <v>12</v>
      </c>
      <c r="N16" s="10">
        <f t="shared" si="2"/>
        <v>2.822200469706224E-2</v>
      </c>
      <c r="O16" s="238">
        <f>SUM($N$5:N16)</f>
        <v>0.687988457933985</v>
      </c>
      <c r="P16" s="177" t="str">
        <f t="shared" si="10"/>
        <v>B</v>
      </c>
      <c r="Q16" s="11">
        <f t="shared" si="3"/>
        <v>5.6969696969696972</v>
      </c>
      <c r="R16" s="250">
        <f t="shared" si="4"/>
        <v>0.12818181818181812</v>
      </c>
      <c r="S16" s="250">
        <f t="shared" si="5"/>
        <v>2110.318181818182</v>
      </c>
      <c r="T16" s="177">
        <f t="shared" si="11"/>
        <v>14</v>
      </c>
      <c r="U16" s="177">
        <v>3</v>
      </c>
      <c r="V16" s="177">
        <f t="shared" si="12"/>
        <v>17</v>
      </c>
      <c r="W16" s="236">
        <f t="shared" si="13"/>
        <v>96.848484848484858</v>
      </c>
      <c r="X16" s="239">
        <f t="shared" si="6"/>
        <v>0</v>
      </c>
      <c r="Y16" s="239">
        <f t="shared" si="7"/>
        <v>0</v>
      </c>
      <c r="Z16" s="10">
        <f t="shared" si="8"/>
        <v>2.5813516896120148</v>
      </c>
      <c r="AA16" s="87" t="str">
        <f t="shared" si="14"/>
        <v>VERY HIGH-DON’T ORDER</v>
      </c>
      <c r="AB16" s="31">
        <f t="shared" si="15"/>
        <v>0</v>
      </c>
      <c r="AF16" s="17" t="s">
        <v>236</v>
      </c>
      <c r="AG16" s="551"/>
      <c r="AH16" s="551"/>
      <c r="AI16" s="17"/>
      <c r="AJ16" s="17" t="s">
        <v>236</v>
      </c>
      <c r="AK16" s="551"/>
      <c r="AL16" s="551"/>
      <c r="AM16" s="551"/>
    </row>
    <row r="17" spans="1:39" ht="15" thickBot="1">
      <c r="A17" s="153" t="s">
        <v>114</v>
      </c>
      <c r="B17" s="56" t="s">
        <v>80</v>
      </c>
      <c r="C17" s="51" t="s">
        <v>384</v>
      </c>
      <c r="D17" s="56" t="s">
        <v>81</v>
      </c>
      <c r="E17" s="51" t="s">
        <v>30</v>
      </c>
      <c r="F17" s="11">
        <v>2.4787500000000131</v>
      </c>
      <c r="G17" s="228">
        <v>107.66666666666666</v>
      </c>
      <c r="H17" s="228">
        <v>52011.79999999969</v>
      </c>
      <c r="I17" s="366">
        <v>0</v>
      </c>
      <c r="J17" s="11">
        <v>0</v>
      </c>
      <c r="K17" s="235">
        <f t="shared" si="1"/>
        <v>0</v>
      </c>
      <c r="L17" s="11">
        <f t="shared" si="9"/>
        <v>483.08173374612721</v>
      </c>
      <c r="M17" s="177">
        <v>32</v>
      </c>
      <c r="N17" s="10">
        <f t="shared" si="2"/>
        <v>2.4806841894625332E-2</v>
      </c>
      <c r="O17" s="238">
        <f>SUM($N$5:N17)</f>
        <v>0.71279529982861034</v>
      </c>
      <c r="P17" s="177" t="str">
        <f t="shared" si="10"/>
        <v>B</v>
      </c>
      <c r="Q17" s="11">
        <f t="shared" si="3"/>
        <v>4.8939393939393936</v>
      </c>
      <c r="R17" s="250">
        <f t="shared" si="4"/>
        <v>0.11267045454545514</v>
      </c>
      <c r="S17" s="250">
        <f t="shared" si="5"/>
        <v>2364.172727272713</v>
      </c>
      <c r="T17" s="177">
        <f t="shared" si="11"/>
        <v>14</v>
      </c>
      <c r="U17" s="177">
        <v>3</v>
      </c>
      <c r="V17" s="177">
        <f t="shared" si="12"/>
        <v>17</v>
      </c>
      <c r="W17" s="236">
        <f t="shared" si="13"/>
        <v>83.196969696969688</v>
      </c>
      <c r="X17" s="239">
        <f t="shared" si="6"/>
        <v>83.196969696969688</v>
      </c>
      <c r="Y17" s="239">
        <f t="shared" si="7"/>
        <v>1.9153977272727374</v>
      </c>
      <c r="Z17" s="10">
        <f t="shared" si="8"/>
        <v>0</v>
      </c>
      <c r="AA17" s="87" t="str">
        <f t="shared" si="14"/>
        <v>VERY LOW-ORDER URGENTLY</v>
      </c>
      <c r="AB17" s="31">
        <f t="shared" si="15"/>
        <v>40190.936363636123</v>
      </c>
      <c r="AF17" s="17"/>
      <c r="AG17" s="17"/>
      <c r="AH17" s="17"/>
      <c r="AI17" s="17"/>
      <c r="AJ17" s="17"/>
      <c r="AK17" s="17"/>
      <c r="AL17" s="17"/>
      <c r="AM17" s="16"/>
    </row>
    <row r="18" spans="1:39" ht="15" thickBot="1">
      <c r="A18" s="153" t="s">
        <v>114</v>
      </c>
      <c r="B18" s="56" t="s">
        <v>71</v>
      </c>
      <c r="C18" s="51" t="s">
        <v>372</v>
      </c>
      <c r="D18" s="56" t="s">
        <v>29</v>
      </c>
      <c r="E18" s="51" t="s">
        <v>63</v>
      </c>
      <c r="F18" s="11">
        <v>2.4554999999999989</v>
      </c>
      <c r="G18" s="228">
        <v>77.333333333333343</v>
      </c>
      <c r="H18" s="228">
        <v>42386.666666666657</v>
      </c>
      <c r="I18" s="366">
        <v>311</v>
      </c>
      <c r="J18" s="11">
        <v>6.9974999999999996</v>
      </c>
      <c r="K18" s="235">
        <f t="shared" si="1"/>
        <v>170460.17241379304</v>
      </c>
      <c r="L18" s="11">
        <f t="shared" si="9"/>
        <v>548.10344827586187</v>
      </c>
      <c r="M18" s="177">
        <v>48</v>
      </c>
      <c r="N18" s="10">
        <f t="shared" si="2"/>
        <v>2.4574160472920686E-2</v>
      </c>
      <c r="O18" s="238">
        <f>SUM($N$5:N18)</f>
        <v>0.73736946030153105</v>
      </c>
      <c r="P18" s="177" t="str">
        <f t="shared" si="10"/>
        <v>B</v>
      </c>
      <c r="Q18" s="11">
        <f t="shared" si="3"/>
        <v>3.5151515151515156</v>
      </c>
      <c r="R18" s="250">
        <f t="shared" si="4"/>
        <v>0.11161363636363632</v>
      </c>
      <c r="S18" s="250">
        <f t="shared" si="5"/>
        <v>1926.6666666666663</v>
      </c>
      <c r="T18" s="177">
        <f t="shared" si="11"/>
        <v>14</v>
      </c>
      <c r="U18" s="177">
        <v>3</v>
      </c>
      <c r="V18" s="177">
        <f t="shared" si="12"/>
        <v>17</v>
      </c>
      <c r="W18" s="236">
        <f t="shared" si="13"/>
        <v>59.757575757575765</v>
      </c>
      <c r="X18" s="239">
        <f t="shared" si="6"/>
        <v>0</v>
      </c>
      <c r="Y18" s="239">
        <f t="shared" si="7"/>
        <v>0</v>
      </c>
      <c r="Z18" s="10">
        <f t="shared" si="8"/>
        <v>5.2043610547667338</v>
      </c>
      <c r="AA18" s="87" t="str">
        <f t="shared" si="14"/>
        <v>VERY HIGH-DON’T ORDER</v>
      </c>
      <c r="AB18" s="31">
        <f t="shared" si="15"/>
        <v>0</v>
      </c>
      <c r="AF18" s="160" t="s">
        <v>235</v>
      </c>
      <c r="AG18" s="555" t="s">
        <v>234</v>
      </c>
      <c r="AH18" s="555"/>
      <c r="AI18" s="160" t="s">
        <v>233</v>
      </c>
      <c r="AJ18" s="555" t="s">
        <v>232</v>
      </c>
      <c r="AK18" s="555"/>
      <c r="AL18" s="555"/>
      <c r="AM18" s="555"/>
    </row>
    <row r="19" spans="1:39" ht="15" thickBot="1">
      <c r="A19" s="153" t="s">
        <v>114</v>
      </c>
      <c r="B19" s="56" t="s">
        <v>549</v>
      </c>
      <c r="C19" s="51" t="s">
        <v>550</v>
      </c>
      <c r="D19" s="56" t="s">
        <v>26</v>
      </c>
      <c r="E19" s="51" t="s">
        <v>37</v>
      </c>
      <c r="F19" s="11">
        <v>2.2708399999999997</v>
      </c>
      <c r="G19" s="228">
        <v>342.66666666666669</v>
      </c>
      <c r="H19" s="228">
        <v>0</v>
      </c>
      <c r="I19" s="366">
        <v>0</v>
      </c>
      <c r="J19" s="11">
        <v>0</v>
      </c>
      <c r="K19" s="235">
        <f t="shared" si="1"/>
        <v>0</v>
      </c>
      <c r="L19" s="11">
        <f t="shared" si="9"/>
        <v>0</v>
      </c>
      <c r="M19" s="177">
        <v>32</v>
      </c>
      <c r="N19" s="10">
        <f t="shared" si="2"/>
        <v>2.2726119555417319E-2</v>
      </c>
      <c r="O19" s="238">
        <f>SUM($N$5:N19)</f>
        <v>0.76009557985694842</v>
      </c>
      <c r="P19" s="177" t="str">
        <f t="shared" si="10"/>
        <v>B</v>
      </c>
      <c r="Q19" s="11">
        <f t="shared" si="3"/>
        <v>15.575757575757576</v>
      </c>
      <c r="R19" s="250">
        <f t="shared" si="4"/>
        <v>0.10321999999999999</v>
      </c>
      <c r="S19" s="250">
        <f t="shared" si="5"/>
        <v>0</v>
      </c>
      <c r="T19" s="177">
        <f t="shared" si="11"/>
        <v>14</v>
      </c>
      <c r="U19" s="177">
        <v>3</v>
      </c>
      <c r="V19" s="177">
        <f t="shared" si="12"/>
        <v>17</v>
      </c>
      <c r="W19" s="236">
        <f t="shared" si="13"/>
        <v>264.78787878787881</v>
      </c>
      <c r="X19" s="239">
        <f t="shared" si="6"/>
        <v>264.78787878787881</v>
      </c>
      <c r="Y19" s="239">
        <f t="shared" si="7"/>
        <v>1.7547399999999997</v>
      </c>
      <c r="Z19" s="10">
        <f t="shared" si="8"/>
        <v>0</v>
      </c>
      <c r="AA19" s="87" t="str">
        <f t="shared" si="14"/>
        <v>VERY LOW-ORDER URGENTLY</v>
      </c>
      <c r="AB19" s="31">
        <f t="shared" si="15"/>
        <v>0</v>
      </c>
      <c r="AF19" s="25"/>
      <c r="AG19" s="552"/>
      <c r="AH19" s="552"/>
      <c r="AI19" s="25"/>
      <c r="AJ19" s="552"/>
      <c r="AK19" s="552"/>
      <c r="AL19" s="552"/>
      <c r="AM19" s="552"/>
    </row>
    <row r="20" spans="1:39" ht="15" thickBot="1">
      <c r="A20" s="153" t="s">
        <v>114</v>
      </c>
      <c r="B20" s="56" t="s">
        <v>25</v>
      </c>
      <c r="C20" s="51" t="s">
        <v>383</v>
      </c>
      <c r="D20" s="56" t="s">
        <v>26</v>
      </c>
      <c r="E20" s="51" t="s">
        <v>27</v>
      </c>
      <c r="F20" s="11">
        <v>1.9837999999999931</v>
      </c>
      <c r="G20" s="228">
        <v>337.00000000000006</v>
      </c>
      <c r="H20" s="228">
        <v>39005.963333333362</v>
      </c>
      <c r="I20" s="366">
        <v>1</v>
      </c>
      <c r="J20" s="11">
        <v>4.7999999999999996E-3</v>
      </c>
      <c r="K20" s="235">
        <f t="shared" si="1"/>
        <v>115.7446983184966</v>
      </c>
      <c r="L20" s="11">
        <f t="shared" si="9"/>
        <v>115.7446983184966</v>
      </c>
      <c r="M20" s="177">
        <v>20</v>
      </c>
      <c r="N20" s="10">
        <f t="shared" si="2"/>
        <v>1.9853479758167342E-2</v>
      </c>
      <c r="O20" s="238">
        <f>SUM($N$5:N20)</f>
        <v>0.77994905961511574</v>
      </c>
      <c r="P20" s="177" t="str">
        <f t="shared" si="10"/>
        <v>B</v>
      </c>
      <c r="Q20" s="11">
        <f t="shared" si="3"/>
        <v>15.31818181818182</v>
      </c>
      <c r="R20" s="250">
        <f t="shared" si="4"/>
        <v>9.017272727272696E-2</v>
      </c>
      <c r="S20" s="250">
        <f t="shared" si="5"/>
        <v>1772.9983333333346</v>
      </c>
      <c r="T20" s="177">
        <f t="shared" si="11"/>
        <v>14</v>
      </c>
      <c r="U20" s="177">
        <v>3</v>
      </c>
      <c r="V20" s="177">
        <f t="shared" si="12"/>
        <v>17</v>
      </c>
      <c r="W20" s="236">
        <f t="shared" si="13"/>
        <v>260.40909090909093</v>
      </c>
      <c r="X20" s="239">
        <f t="shared" si="6"/>
        <v>259.40909090909093</v>
      </c>
      <c r="Y20" s="239">
        <f t="shared" si="7"/>
        <v>1.5270497167520853</v>
      </c>
      <c r="Z20" s="10">
        <f t="shared" si="8"/>
        <v>3.8401117123407222E-3</v>
      </c>
      <c r="AA20" s="87" t="str">
        <f t="shared" si="14"/>
        <v>VERY LOW-ORDER URGENTLY</v>
      </c>
      <c r="AB20" s="31">
        <f t="shared" si="15"/>
        <v>30025.22696834819</v>
      </c>
      <c r="AF20" s="352" t="s">
        <v>21</v>
      </c>
      <c r="AG20" s="341" t="s">
        <v>231</v>
      </c>
    </row>
    <row r="21" spans="1:39" ht="15" thickBot="1">
      <c r="A21" s="153" t="s">
        <v>114</v>
      </c>
      <c r="B21" s="56" t="s">
        <v>41</v>
      </c>
      <c r="C21" s="51" t="s">
        <v>400</v>
      </c>
      <c r="D21" s="56" t="s">
        <v>29</v>
      </c>
      <c r="E21" s="51" t="s">
        <v>42</v>
      </c>
      <c r="F21" s="11">
        <v>1.5749999999999993</v>
      </c>
      <c r="G21" s="228">
        <v>70</v>
      </c>
      <c r="H21" s="228">
        <v>23586</v>
      </c>
      <c r="I21" s="366">
        <v>80</v>
      </c>
      <c r="J21" s="11">
        <v>1.8</v>
      </c>
      <c r="K21" s="235">
        <f t="shared" si="1"/>
        <v>26955.428571428569</v>
      </c>
      <c r="L21" s="11">
        <f t="shared" si="9"/>
        <v>336.94285714285712</v>
      </c>
      <c r="M21" s="177">
        <v>5</v>
      </c>
      <c r="N21" s="10">
        <f t="shared" si="2"/>
        <v>1.5762289857401784E-2</v>
      </c>
      <c r="O21" s="238">
        <f>SUM($N$5:N21)</f>
        <v>0.79571134947251754</v>
      </c>
      <c r="P21" s="177" t="str">
        <f t="shared" si="10"/>
        <v>B</v>
      </c>
      <c r="Q21" s="11">
        <f t="shared" si="3"/>
        <v>3.1818181818181817</v>
      </c>
      <c r="R21" s="250">
        <f t="shared" si="4"/>
        <v>7.1590909090909052E-2</v>
      </c>
      <c r="S21" s="250">
        <f t="shared" si="5"/>
        <v>1072.090909090909</v>
      </c>
      <c r="T21" s="177">
        <f t="shared" si="11"/>
        <v>14</v>
      </c>
      <c r="U21" s="177">
        <v>3</v>
      </c>
      <c r="V21" s="177">
        <f t="shared" si="12"/>
        <v>17</v>
      </c>
      <c r="W21" s="236">
        <f t="shared" si="13"/>
        <v>54.090909090909086</v>
      </c>
      <c r="X21" s="239">
        <f t="shared" si="6"/>
        <v>0</v>
      </c>
      <c r="Y21" s="239">
        <f t="shared" si="7"/>
        <v>0</v>
      </c>
      <c r="Z21" s="10">
        <f t="shared" si="8"/>
        <v>1.4789915966386555</v>
      </c>
      <c r="AA21" s="87" t="str">
        <f t="shared" si="14"/>
        <v>HIGH-DON’T ORDER</v>
      </c>
      <c r="AB21" s="31">
        <f t="shared" si="15"/>
        <v>0</v>
      </c>
    </row>
    <row r="22" spans="1:39" ht="15" thickBot="1">
      <c r="A22" s="153" t="s">
        <v>114</v>
      </c>
      <c r="B22" s="56" t="s">
        <v>45</v>
      </c>
      <c r="C22" s="51" t="s">
        <v>408</v>
      </c>
      <c r="D22" s="56" t="s">
        <v>29</v>
      </c>
      <c r="E22" s="51" t="s">
        <v>42</v>
      </c>
      <c r="F22" s="11">
        <v>1.4909999999999979</v>
      </c>
      <c r="G22" s="228">
        <v>45</v>
      </c>
      <c r="H22" s="228">
        <v>23639.333333333336</v>
      </c>
      <c r="I22" s="366">
        <v>502</v>
      </c>
      <c r="J22" s="11">
        <v>11.295</v>
      </c>
      <c r="K22" s="235">
        <f t="shared" si="1"/>
        <v>263709.89629629633</v>
      </c>
      <c r="L22" s="11">
        <f t="shared" si="9"/>
        <v>525.31851851851854</v>
      </c>
      <c r="M22" s="177">
        <v>5</v>
      </c>
      <c r="N22" s="10">
        <f t="shared" si="2"/>
        <v>1.4921634398340341E-2</v>
      </c>
      <c r="O22" s="238">
        <f>SUM($N$5:N22)</f>
        <v>0.81063298387085791</v>
      </c>
      <c r="P22" s="177" t="str">
        <f t="shared" si="10"/>
        <v>C</v>
      </c>
      <c r="Q22" s="11">
        <f t="shared" si="3"/>
        <v>2.0454545454545454</v>
      </c>
      <c r="R22" s="250">
        <f t="shared" si="4"/>
        <v>6.7772727272727179E-2</v>
      </c>
      <c r="S22" s="250">
        <f t="shared" si="5"/>
        <v>1074.5151515151517</v>
      </c>
      <c r="T22" s="177">
        <f t="shared" si="11"/>
        <v>30</v>
      </c>
      <c r="U22" s="177">
        <v>3</v>
      </c>
      <c r="V22" s="177">
        <f t="shared" si="12"/>
        <v>33</v>
      </c>
      <c r="W22" s="236">
        <f t="shared" si="13"/>
        <v>67.5</v>
      </c>
      <c r="X22" s="239">
        <f t="shared" si="6"/>
        <v>0</v>
      </c>
      <c r="Y22" s="239">
        <f t="shared" si="7"/>
        <v>0</v>
      </c>
      <c r="Z22" s="10">
        <f t="shared" si="8"/>
        <v>7.4370370370370367</v>
      </c>
      <c r="AA22" s="87" t="str">
        <f t="shared" si="14"/>
        <v>VERY HIGH-DON’T ORDER</v>
      </c>
      <c r="AB22" s="31">
        <f t="shared" si="15"/>
        <v>0</v>
      </c>
      <c r="AF22"/>
      <c r="AG22"/>
      <c r="AH22"/>
      <c r="AI22" s="352" t="s">
        <v>294</v>
      </c>
      <c r="AJ22"/>
      <c r="AK22"/>
      <c r="AL22"/>
    </row>
    <row r="23" spans="1:39" ht="29.5" thickBot="1">
      <c r="A23" s="153" t="s">
        <v>114</v>
      </c>
      <c r="B23" s="56" t="s">
        <v>55</v>
      </c>
      <c r="C23" s="51" t="s">
        <v>373</v>
      </c>
      <c r="D23" s="56" t="s">
        <v>23</v>
      </c>
      <c r="E23" s="51" t="s">
        <v>24</v>
      </c>
      <c r="F23" s="11">
        <v>1.2661466666666656</v>
      </c>
      <c r="G23" s="228">
        <v>101.33333333333333</v>
      </c>
      <c r="H23" s="228">
        <v>31634.146666666664</v>
      </c>
      <c r="I23" s="366">
        <v>0</v>
      </c>
      <c r="J23" s="11">
        <v>0</v>
      </c>
      <c r="K23" s="235">
        <f t="shared" si="1"/>
        <v>0</v>
      </c>
      <c r="L23" s="11">
        <f t="shared" si="9"/>
        <v>312.1790789473684</v>
      </c>
      <c r="M23" s="177">
        <v>16</v>
      </c>
      <c r="N23" s="10">
        <f t="shared" si="2"/>
        <v>1.2671346515544806E-2</v>
      </c>
      <c r="O23" s="238">
        <f>SUM($N$5:N23)</f>
        <v>0.82330433038640272</v>
      </c>
      <c r="P23" s="177" t="str">
        <f t="shared" si="10"/>
        <v>C</v>
      </c>
      <c r="Q23" s="11">
        <f t="shared" si="3"/>
        <v>4.6060606060606055</v>
      </c>
      <c r="R23" s="250">
        <f t="shared" si="4"/>
        <v>5.7552121212121166E-2</v>
      </c>
      <c r="S23" s="250">
        <f t="shared" si="5"/>
        <v>1437.9157575757574</v>
      </c>
      <c r="T23" s="177">
        <f t="shared" si="11"/>
        <v>30</v>
      </c>
      <c r="U23" s="177">
        <v>3</v>
      </c>
      <c r="V23" s="177">
        <f t="shared" si="12"/>
        <v>33</v>
      </c>
      <c r="W23" s="236">
        <f t="shared" si="13"/>
        <v>151.99999999999997</v>
      </c>
      <c r="X23" s="239">
        <f t="shared" si="6"/>
        <v>151.99999999999997</v>
      </c>
      <c r="Y23" s="239">
        <f t="shared" si="7"/>
        <v>1.8992199999999981</v>
      </c>
      <c r="Z23" s="10">
        <f t="shared" si="8"/>
        <v>0</v>
      </c>
      <c r="AA23" s="87" t="str">
        <f t="shared" si="14"/>
        <v>VERY LOW-ORDER URGENTLY</v>
      </c>
      <c r="AB23" s="31">
        <f t="shared" si="15"/>
        <v>47451.219999999987</v>
      </c>
      <c r="AF23" s="352" t="s">
        <v>199</v>
      </c>
      <c r="AG23" s="352" t="s">
        <v>9</v>
      </c>
      <c r="AH23" s="352" t="s">
        <v>10</v>
      </c>
      <c r="AI23" s="81" t="s">
        <v>266</v>
      </c>
      <c r="AJ23" s="81" t="s">
        <v>267</v>
      </c>
      <c r="AK23" s="81" t="s">
        <v>269</v>
      </c>
      <c r="AL23" s="81" t="s">
        <v>268</v>
      </c>
    </row>
    <row r="24" spans="1:39" ht="15" thickBot="1">
      <c r="A24" s="153" t="s">
        <v>114</v>
      </c>
      <c r="B24" s="56" t="s">
        <v>541</v>
      </c>
      <c r="C24" s="51" t="s">
        <v>542</v>
      </c>
      <c r="D24" s="56" t="s">
        <v>26</v>
      </c>
      <c r="E24" s="51" t="s">
        <v>37</v>
      </c>
      <c r="F24" s="11">
        <v>0.88036666666666974</v>
      </c>
      <c r="G24" s="228">
        <v>158.33333333333334</v>
      </c>
      <c r="H24" s="228">
        <v>15006.25</v>
      </c>
      <c r="I24" s="366">
        <v>0</v>
      </c>
      <c r="J24" s="11">
        <v>4.1799999999999997E-3</v>
      </c>
      <c r="K24" s="235">
        <f t="shared" si="1"/>
        <v>0</v>
      </c>
      <c r="L24" s="11">
        <f t="shared" si="9"/>
        <v>94.776315789473685</v>
      </c>
      <c r="M24" s="177">
        <v>40</v>
      </c>
      <c r="N24" s="10">
        <f t="shared" si="2"/>
        <v>8.8105362417743947E-3</v>
      </c>
      <c r="O24" s="238">
        <f>SUM($N$5:N24)</f>
        <v>0.83211486662817713</v>
      </c>
      <c r="P24" s="177" t="str">
        <f t="shared" si="10"/>
        <v>C</v>
      </c>
      <c r="Q24" s="11">
        <f t="shared" si="3"/>
        <v>7.1969696969696972</v>
      </c>
      <c r="R24" s="250">
        <f t="shared" si="4"/>
        <v>4.0016666666666804E-2</v>
      </c>
      <c r="S24" s="250">
        <f t="shared" si="5"/>
        <v>682.10227272727275</v>
      </c>
      <c r="T24" s="177">
        <f t="shared" si="11"/>
        <v>30</v>
      </c>
      <c r="U24" s="177">
        <v>3</v>
      </c>
      <c r="V24" s="177">
        <f t="shared" si="12"/>
        <v>33</v>
      </c>
      <c r="W24" s="236">
        <f t="shared" si="13"/>
        <v>237.5</v>
      </c>
      <c r="X24" s="239">
        <f t="shared" si="6"/>
        <v>237.5</v>
      </c>
      <c r="Y24" s="239">
        <f t="shared" si="7"/>
        <v>1.3205500000000046</v>
      </c>
      <c r="Z24" s="10">
        <f t="shared" si="8"/>
        <v>0</v>
      </c>
      <c r="AA24" s="87" t="str">
        <f t="shared" si="14"/>
        <v>VERY LOW-ORDER URGENTLY</v>
      </c>
      <c r="AB24" s="31">
        <f t="shared" si="15"/>
        <v>22509.375</v>
      </c>
      <c r="AF24" s="341" t="s">
        <v>23</v>
      </c>
      <c r="AG24" s="341" t="s">
        <v>97</v>
      </c>
      <c r="AH24" s="341" t="s">
        <v>369</v>
      </c>
      <c r="AI24" s="82">
        <v>0</v>
      </c>
      <c r="AJ24" s="83">
        <v>0</v>
      </c>
      <c r="AK24" s="84">
        <v>822.05882352941182</v>
      </c>
      <c r="AL24" s="84">
        <v>0</v>
      </c>
    </row>
    <row r="25" spans="1:39" ht="15" thickBot="1">
      <c r="A25" s="153" t="s">
        <v>114</v>
      </c>
      <c r="B25" s="56" t="s">
        <v>47</v>
      </c>
      <c r="C25" s="51" t="s">
        <v>427</v>
      </c>
      <c r="D25" s="56" t="s">
        <v>29</v>
      </c>
      <c r="E25" s="51" t="s">
        <v>48</v>
      </c>
      <c r="F25" s="11">
        <v>0.82950000000000002</v>
      </c>
      <c r="G25" s="228">
        <v>26.666666666666668</v>
      </c>
      <c r="H25" s="228">
        <v>10557</v>
      </c>
      <c r="I25" s="366">
        <v>45</v>
      </c>
      <c r="J25" s="11">
        <v>1.0125</v>
      </c>
      <c r="K25" s="235">
        <f t="shared" si="1"/>
        <v>17814.9375</v>
      </c>
      <c r="L25" s="11">
        <f t="shared" si="9"/>
        <v>395.88749999999999</v>
      </c>
      <c r="M25" s="177">
        <v>20</v>
      </c>
      <c r="N25" s="10">
        <f t="shared" si="2"/>
        <v>8.3014726582316106E-3</v>
      </c>
      <c r="O25" s="238">
        <f>SUM($N$5:N25)</f>
        <v>0.84041633928640869</v>
      </c>
      <c r="P25" s="177" t="str">
        <f t="shared" si="10"/>
        <v>C</v>
      </c>
      <c r="Q25" s="11">
        <f t="shared" si="3"/>
        <v>1.2121212121212122</v>
      </c>
      <c r="R25" s="250">
        <f t="shared" si="4"/>
        <v>3.7704545454545456E-2</v>
      </c>
      <c r="S25" s="250">
        <f t="shared" si="5"/>
        <v>479.86363636363637</v>
      </c>
      <c r="T25" s="177">
        <f t="shared" si="11"/>
        <v>30</v>
      </c>
      <c r="U25" s="177">
        <v>3</v>
      </c>
      <c r="V25" s="177">
        <f t="shared" si="12"/>
        <v>33</v>
      </c>
      <c r="W25" s="236">
        <f t="shared" si="13"/>
        <v>40</v>
      </c>
      <c r="X25" s="239">
        <f t="shared" si="6"/>
        <v>0</v>
      </c>
      <c r="Y25" s="239">
        <f t="shared" si="7"/>
        <v>0</v>
      </c>
      <c r="Z25" s="10">
        <f t="shared" si="8"/>
        <v>1.125</v>
      </c>
      <c r="AA25" s="87" t="str">
        <f t="shared" si="14"/>
        <v>HIGH-DON’T ORDER</v>
      </c>
      <c r="AB25" s="31">
        <f t="shared" si="15"/>
        <v>0</v>
      </c>
      <c r="AF25"/>
      <c r="AG25" s="341" t="s">
        <v>55</v>
      </c>
      <c r="AH25" s="341" t="s">
        <v>373</v>
      </c>
      <c r="AI25" s="82">
        <v>1.8992199999999981</v>
      </c>
      <c r="AJ25" s="83">
        <v>151.99999999999997</v>
      </c>
      <c r="AK25" s="84">
        <v>312.1790789473684</v>
      </c>
      <c r="AL25" s="84">
        <v>47451.219999999987</v>
      </c>
    </row>
    <row r="26" spans="1:39" ht="15" thickBot="1">
      <c r="A26" s="153" t="s">
        <v>114</v>
      </c>
      <c r="B26" s="56" t="s">
        <v>50</v>
      </c>
      <c r="C26" s="51" t="s">
        <v>395</v>
      </c>
      <c r="D26" s="56" t="s">
        <v>29</v>
      </c>
      <c r="E26" s="51" t="s">
        <v>30</v>
      </c>
      <c r="F26" s="11">
        <v>0.81749999999999956</v>
      </c>
      <c r="G26" s="228">
        <v>22</v>
      </c>
      <c r="H26" s="228">
        <v>8781.6666666666679</v>
      </c>
      <c r="I26" s="366">
        <v>10</v>
      </c>
      <c r="J26" s="11">
        <v>0.22500000000000001</v>
      </c>
      <c r="K26" s="235">
        <f t="shared" si="1"/>
        <v>3991.6666666666674</v>
      </c>
      <c r="L26" s="11">
        <f t="shared" si="9"/>
        <v>399.16666666666674</v>
      </c>
      <c r="M26" s="177">
        <v>1</v>
      </c>
      <c r="N26" s="10">
        <f t="shared" si="2"/>
        <v>8.1813790212228298E-3</v>
      </c>
      <c r="O26" s="238">
        <f>SUM($N$5:N26)</f>
        <v>0.84859771830763153</v>
      </c>
      <c r="P26" s="177" t="str">
        <f t="shared" si="10"/>
        <v>C</v>
      </c>
      <c r="Q26" s="11">
        <f t="shared" si="3"/>
        <v>1</v>
      </c>
      <c r="R26" s="250">
        <f t="shared" si="4"/>
        <v>3.7159090909090892E-2</v>
      </c>
      <c r="S26" s="250">
        <f t="shared" si="5"/>
        <v>399.16666666666674</v>
      </c>
      <c r="T26" s="177">
        <f t="shared" si="11"/>
        <v>30</v>
      </c>
      <c r="U26" s="177">
        <v>3</v>
      </c>
      <c r="V26" s="177">
        <f t="shared" si="12"/>
        <v>33</v>
      </c>
      <c r="W26" s="236">
        <f t="shared" si="13"/>
        <v>33</v>
      </c>
      <c r="X26" s="239">
        <f t="shared" si="6"/>
        <v>23</v>
      </c>
      <c r="Y26" s="239">
        <f t="shared" si="7"/>
        <v>0.85465909090909042</v>
      </c>
      <c r="Z26" s="10">
        <f t="shared" si="8"/>
        <v>0.30303030303030304</v>
      </c>
      <c r="AA26" s="87" t="str">
        <f t="shared" si="14"/>
        <v>VERY LOW-ORDER URGENTLY</v>
      </c>
      <c r="AB26" s="31">
        <f t="shared" si="15"/>
        <v>9180.8333333333358</v>
      </c>
      <c r="AF26"/>
      <c r="AG26" s="341" t="s">
        <v>32</v>
      </c>
      <c r="AH26" s="341" t="s">
        <v>370</v>
      </c>
      <c r="AI26" s="82">
        <v>0</v>
      </c>
      <c r="AJ26" s="83">
        <v>0</v>
      </c>
      <c r="AK26" s="84">
        <v>835.73420436817469</v>
      </c>
      <c r="AL26" s="84">
        <v>0</v>
      </c>
    </row>
    <row r="27" spans="1:39" ht="15" thickBot="1">
      <c r="A27" s="153" t="s">
        <v>114</v>
      </c>
      <c r="B27" s="56" t="s">
        <v>155</v>
      </c>
      <c r="C27" s="51" t="s">
        <v>390</v>
      </c>
      <c r="D27" s="56" t="s">
        <v>29</v>
      </c>
      <c r="E27" s="51" t="s">
        <v>63</v>
      </c>
      <c r="F27" s="11">
        <v>0.78600000000000003</v>
      </c>
      <c r="G27" s="228">
        <v>34.666666666666671</v>
      </c>
      <c r="H27" s="228">
        <v>12496.25</v>
      </c>
      <c r="I27" s="366">
        <v>112</v>
      </c>
      <c r="J27" s="11">
        <v>2.0322</v>
      </c>
      <c r="K27" s="235">
        <f t="shared" si="1"/>
        <v>40372.499999999993</v>
      </c>
      <c r="L27" s="11">
        <f t="shared" si="9"/>
        <v>360.46874999999994</v>
      </c>
      <c r="M27" s="177">
        <v>40</v>
      </c>
      <c r="N27" s="10">
        <f t="shared" si="2"/>
        <v>7.8661332240747995E-3</v>
      </c>
      <c r="O27" s="238">
        <f>SUM($N$5:N27)</f>
        <v>0.85646385153170634</v>
      </c>
      <c r="P27" s="177" t="str">
        <f t="shared" si="10"/>
        <v>C</v>
      </c>
      <c r="Q27" s="11">
        <f t="shared" si="3"/>
        <v>1.5757575757575759</v>
      </c>
      <c r="R27" s="250">
        <f t="shared" si="4"/>
        <v>3.5727272727272726E-2</v>
      </c>
      <c r="S27" s="250">
        <f t="shared" si="5"/>
        <v>568.01136363636363</v>
      </c>
      <c r="T27" s="177">
        <f t="shared" si="11"/>
        <v>30</v>
      </c>
      <c r="U27" s="177">
        <v>3</v>
      </c>
      <c r="V27" s="177">
        <f t="shared" si="12"/>
        <v>33</v>
      </c>
      <c r="W27" s="236">
        <f t="shared" si="13"/>
        <v>52.000000000000007</v>
      </c>
      <c r="X27" s="239">
        <f t="shared" si="6"/>
        <v>0</v>
      </c>
      <c r="Y27" s="239">
        <f t="shared" si="7"/>
        <v>0</v>
      </c>
      <c r="Z27" s="10">
        <f t="shared" si="8"/>
        <v>2.1538461538461537</v>
      </c>
      <c r="AA27" s="87" t="str">
        <f t="shared" si="14"/>
        <v>VERY HIGH-DON’T ORDER</v>
      </c>
      <c r="AB27" s="31">
        <f t="shared" si="15"/>
        <v>0</v>
      </c>
      <c r="AF27"/>
      <c r="AG27" s="341" t="s">
        <v>22</v>
      </c>
      <c r="AH27" s="341" t="s">
        <v>386</v>
      </c>
      <c r="AI27" s="82">
        <v>3.7705435968379373</v>
      </c>
      <c r="AJ27" s="83">
        <v>336.68181818181819</v>
      </c>
      <c r="AK27" s="84">
        <v>447.74192219679696</v>
      </c>
      <c r="AL27" s="84">
        <v>150746.56444143978</v>
      </c>
    </row>
    <row r="28" spans="1:39" ht="15" thickBot="1">
      <c r="A28" s="153" t="s">
        <v>114</v>
      </c>
      <c r="B28" s="56" t="s">
        <v>76</v>
      </c>
      <c r="C28" s="51" t="s">
        <v>445</v>
      </c>
      <c r="D28" s="56" t="s">
        <v>26</v>
      </c>
      <c r="E28" s="51" t="s">
        <v>69</v>
      </c>
      <c r="F28" s="11">
        <v>0.77893333333333536</v>
      </c>
      <c r="G28" s="228">
        <v>180</v>
      </c>
      <c r="H28" s="228">
        <v>20809.013333333336</v>
      </c>
      <c r="I28" s="366">
        <v>0</v>
      </c>
      <c r="J28" s="11">
        <v>0</v>
      </c>
      <c r="K28" s="235">
        <f t="shared" si="1"/>
        <v>0</v>
      </c>
      <c r="L28" s="11">
        <f t="shared" si="9"/>
        <v>115.60562962962965</v>
      </c>
      <c r="M28" s="177">
        <v>6</v>
      </c>
      <c r="N28" s="10">
        <f t="shared" si="2"/>
        <v>7.7954114156140956E-3</v>
      </c>
      <c r="O28" s="238">
        <f>SUM($N$5:N28)</f>
        <v>0.86425926294732047</v>
      </c>
      <c r="P28" s="177" t="str">
        <f t="shared" si="10"/>
        <v>C</v>
      </c>
      <c r="Q28" s="11">
        <f t="shared" si="3"/>
        <v>8.1818181818181817</v>
      </c>
      <c r="R28" s="250">
        <f t="shared" si="4"/>
        <v>3.5406060606060698E-2</v>
      </c>
      <c r="S28" s="250">
        <f t="shared" si="5"/>
        <v>945.86424242424255</v>
      </c>
      <c r="T28" s="177">
        <f t="shared" si="11"/>
        <v>30</v>
      </c>
      <c r="U28" s="177">
        <v>3</v>
      </c>
      <c r="V28" s="177">
        <f t="shared" si="12"/>
        <v>33</v>
      </c>
      <c r="W28" s="236">
        <f t="shared" si="13"/>
        <v>270</v>
      </c>
      <c r="X28" s="239">
        <f t="shared" si="6"/>
        <v>270</v>
      </c>
      <c r="Y28" s="239">
        <f t="shared" si="7"/>
        <v>1.168400000000003</v>
      </c>
      <c r="Z28" s="10">
        <f t="shared" si="8"/>
        <v>0</v>
      </c>
      <c r="AA28" s="87" t="str">
        <f t="shared" si="14"/>
        <v>VERY LOW-ORDER URGENTLY</v>
      </c>
      <c r="AB28" s="31">
        <f t="shared" si="15"/>
        <v>31213.520000000004</v>
      </c>
      <c r="AF28"/>
      <c r="AG28" s="341" t="s">
        <v>43</v>
      </c>
      <c r="AH28" s="341" t="s">
        <v>385</v>
      </c>
      <c r="AI28" s="82">
        <v>2.6450892424242527</v>
      </c>
      <c r="AJ28" s="83">
        <v>274.83333333333337</v>
      </c>
      <c r="AK28" s="84">
        <v>384.58059981255855</v>
      </c>
      <c r="AL28" s="84">
        <v>105695.56818181819</v>
      </c>
    </row>
    <row r="29" spans="1:39" ht="15" thickBot="1">
      <c r="A29" s="153" t="s">
        <v>114</v>
      </c>
      <c r="B29" s="56" t="s">
        <v>83</v>
      </c>
      <c r="C29" s="51" t="s">
        <v>416</v>
      </c>
      <c r="D29" s="56" t="s">
        <v>26</v>
      </c>
      <c r="E29" s="51" t="s">
        <v>69</v>
      </c>
      <c r="F29" s="11">
        <v>0.75149999999999872</v>
      </c>
      <c r="G29" s="228">
        <v>154</v>
      </c>
      <c r="H29" s="228">
        <v>19231.783333333377</v>
      </c>
      <c r="I29" s="366">
        <v>369</v>
      </c>
      <c r="J29" s="11">
        <v>1.476</v>
      </c>
      <c r="K29" s="235">
        <f t="shared" si="1"/>
        <v>46081.350974026078</v>
      </c>
      <c r="L29" s="11">
        <f t="shared" si="9"/>
        <v>124.88170995671024</v>
      </c>
      <c r="M29" s="177">
        <v>40</v>
      </c>
      <c r="N29" s="10">
        <f t="shared" si="2"/>
        <v>7.5208640176745558E-3</v>
      </c>
      <c r="O29" s="238">
        <f>SUM($N$5:N29)</f>
        <v>0.87178012696499507</v>
      </c>
      <c r="P29" s="177" t="str">
        <f t="shared" si="10"/>
        <v>C</v>
      </c>
      <c r="Q29" s="11">
        <f t="shared" si="3"/>
        <v>7</v>
      </c>
      <c r="R29" s="250">
        <f t="shared" si="4"/>
        <v>3.4159090909090854E-2</v>
      </c>
      <c r="S29" s="250">
        <f t="shared" si="5"/>
        <v>874.1719696969717</v>
      </c>
      <c r="T29" s="177">
        <f t="shared" si="11"/>
        <v>30</v>
      </c>
      <c r="U29" s="177">
        <v>3</v>
      </c>
      <c r="V29" s="177">
        <f t="shared" si="12"/>
        <v>33</v>
      </c>
      <c r="W29" s="236">
        <f t="shared" si="13"/>
        <v>231</v>
      </c>
      <c r="X29" s="239">
        <f t="shared" si="6"/>
        <v>0</v>
      </c>
      <c r="Y29" s="239">
        <f t="shared" si="7"/>
        <v>0</v>
      </c>
      <c r="Z29" s="10">
        <f t="shared" si="8"/>
        <v>1.5974025974025974</v>
      </c>
      <c r="AA29" s="87" t="str">
        <f t="shared" si="14"/>
        <v>HIGH-DON’T ORDER</v>
      </c>
      <c r="AB29" s="31">
        <f t="shared" si="15"/>
        <v>0</v>
      </c>
      <c r="AF29"/>
      <c r="AG29" s="341" t="s">
        <v>59</v>
      </c>
      <c r="AH29" s="341" t="s">
        <v>397</v>
      </c>
      <c r="AI29" s="82">
        <v>0.76301999999999648</v>
      </c>
      <c r="AJ29" s="83">
        <v>52.000000000000007</v>
      </c>
      <c r="AK29" s="84">
        <v>682.06038461538606</v>
      </c>
      <c r="AL29" s="84">
        <v>35467.140000000079</v>
      </c>
    </row>
    <row r="30" spans="1:39" ht="15" thickBot="1">
      <c r="A30" s="153" t="s">
        <v>114</v>
      </c>
      <c r="B30" s="56" t="s">
        <v>68</v>
      </c>
      <c r="C30" s="51" t="s">
        <v>437</v>
      </c>
      <c r="D30" s="56" t="s">
        <v>26</v>
      </c>
      <c r="E30" s="51" t="s">
        <v>69</v>
      </c>
      <c r="F30" s="11">
        <v>0.75059999999999982</v>
      </c>
      <c r="G30" s="228">
        <v>165.33333333333334</v>
      </c>
      <c r="H30" s="228">
        <v>18834.986666666719</v>
      </c>
      <c r="I30" s="366">
        <v>1</v>
      </c>
      <c r="J30" s="11">
        <v>3.5999999999999999E-3</v>
      </c>
      <c r="K30" s="235">
        <f t="shared" si="1"/>
        <v>113.92129032258096</v>
      </c>
      <c r="L30" s="11">
        <f t="shared" si="9"/>
        <v>113.92129032258096</v>
      </c>
      <c r="M30" s="177">
        <v>40</v>
      </c>
      <c r="N30" s="10">
        <f t="shared" si="2"/>
        <v>7.5118569948989088E-3</v>
      </c>
      <c r="O30" s="238">
        <f>SUM($N$5:N30)</f>
        <v>0.87929198395989394</v>
      </c>
      <c r="P30" s="177" t="str">
        <f t="shared" si="10"/>
        <v>C</v>
      </c>
      <c r="Q30" s="11">
        <f t="shared" si="3"/>
        <v>7.5151515151515156</v>
      </c>
      <c r="R30" s="250">
        <f t="shared" si="4"/>
        <v>3.4118181818181811E-2</v>
      </c>
      <c r="S30" s="250">
        <f t="shared" si="5"/>
        <v>856.13575757575995</v>
      </c>
      <c r="T30" s="177">
        <f t="shared" si="11"/>
        <v>30</v>
      </c>
      <c r="U30" s="177">
        <v>3</v>
      </c>
      <c r="V30" s="177">
        <f t="shared" si="12"/>
        <v>33</v>
      </c>
      <c r="W30" s="236">
        <f t="shared" si="13"/>
        <v>248</v>
      </c>
      <c r="X30" s="239">
        <f t="shared" si="6"/>
        <v>247</v>
      </c>
      <c r="Y30" s="239">
        <f t="shared" si="7"/>
        <v>1.1213600806451609</v>
      </c>
      <c r="Z30" s="10">
        <f t="shared" si="8"/>
        <v>4.0322580645161289E-3</v>
      </c>
      <c r="AA30" s="87" t="str">
        <f t="shared" si="14"/>
        <v>VERY LOW-ORDER URGENTLY</v>
      </c>
      <c r="AB30" s="31">
        <f t="shared" si="15"/>
        <v>28138.558709677498</v>
      </c>
      <c r="AF30"/>
      <c r="AG30" s="341" t="s">
        <v>53</v>
      </c>
      <c r="AH30" s="341" t="s">
        <v>429</v>
      </c>
      <c r="AI30" s="82">
        <v>2.5711136363636498</v>
      </c>
      <c r="AJ30" s="83">
        <v>234.39393939393938</v>
      </c>
      <c r="AK30" s="84">
        <v>459.49872010342682</v>
      </c>
      <c r="AL30" s="84">
        <v>107703.71515151534</v>
      </c>
    </row>
    <row r="31" spans="1:39" ht="15" thickBot="1">
      <c r="A31" s="153" t="s">
        <v>114</v>
      </c>
      <c r="B31" s="56" t="s">
        <v>85</v>
      </c>
      <c r="C31" s="51" t="s">
        <v>414</v>
      </c>
      <c r="D31" s="56" t="s">
        <v>26</v>
      </c>
      <c r="E31" s="51" t="s">
        <v>69</v>
      </c>
      <c r="F31" s="11">
        <v>0.74753333333333161</v>
      </c>
      <c r="G31" s="228">
        <v>166</v>
      </c>
      <c r="H31" s="228">
        <v>18484.366666666676</v>
      </c>
      <c r="I31" s="366">
        <v>5</v>
      </c>
      <c r="J31" s="11">
        <v>0.02</v>
      </c>
      <c r="K31" s="235">
        <f t="shared" si="1"/>
        <v>556.75803212851429</v>
      </c>
      <c r="L31" s="11">
        <f t="shared" si="9"/>
        <v>111.35160642570287</v>
      </c>
      <c r="M31" s="177">
        <v>16</v>
      </c>
      <c r="N31" s="10">
        <f t="shared" si="2"/>
        <v>7.4811663987744284E-3</v>
      </c>
      <c r="O31" s="238">
        <f>SUM($N$5:N31)</f>
        <v>0.88677315035866833</v>
      </c>
      <c r="P31" s="177" t="str">
        <f t="shared" si="10"/>
        <v>C</v>
      </c>
      <c r="Q31" s="11">
        <f t="shared" si="3"/>
        <v>7.5454545454545459</v>
      </c>
      <c r="R31" s="250">
        <f t="shared" si="4"/>
        <v>3.3978787878787803E-2</v>
      </c>
      <c r="S31" s="250">
        <f t="shared" si="5"/>
        <v>840.19848484848524</v>
      </c>
      <c r="T31" s="177">
        <f t="shared" si="11"/>
        <v>30</v>
      </c>
      <c r="U31" s="177">
        <v>3</v>
      </c>
      <c r="V31" s="177">
        <f t="shared" si="12"/>
        <v>33</v>
      </c>
      <c r="W31" s="236">
        <f t="shared" si="13"/>
        <v>249</v>
      </c>
      <c r="X31" s="239">
        <f t="shared" si="6"/>
        <v>244</v>
      </c>
      <c r="Y31" s="239">
        <f t="shared" si="7"/>
        <v>1.0987839357429694</v>
      </c>
      <c r="Z31" s="10">
        <f t="shared" si="8"/>
        <v>2.0080321285140562E-2</v>
      </c>
      <c r="AA31" s="87" t="str">
        <f t="shared" si="14"/>
        <v>VERY LOW-ORDER URGENTLY</v>
      </c>
      <c r="AB31" s="31">
        <f t="shared" si="15"/>
        <v>27169.791967871501</v>
      </c>
      <c r="AF31"/>
      <c r="AG31" s="341" t="s">
        <v>77</v>
      </c>
      <c r="AH31" s="341" t="s">
        <v>388</v>
      </c>
      <c r="AI31" s="82">
        <v>0.60300000000000031</v>
      </c>
      <c r="AJ31" s="83">
        <v>67.000000000000014</v>
      </c>
      <c r="AK31" s="84">
        <v>308.65671641791039</v>
      </c>
      <c r="AL31" s="84">
        <v>20680</v>
      </c>
    </row>
    <row r="32" spans="1:39" ht="15" thickBot="1">
      <c r="A32" s="153" t="s">
        <v>114</v>
      </c>
      <c r="B32" s="56" t="s">
        <v>72</v>
      </c>
      <c r="C32" s="51" t="s">
        <v>443</v>
      </c>
      <c r="D32" s="56" t="s">
        <v>26</v>
      </c>
      <c r="E32" s="51" t="s">
        <v>69</v>
      </c>
      <c r="F32" s="11">
        <v>0.74100000000000232</v>
      </c>
      <c r="G32" s="228">
        <v>151.33333333333334</v>
      </c>
      <c r="H32" s="228">
        <v>18277.36</v>
      </c>
      <c r="I32" s="366">
        <v>30</v>
      </c>
      <c r="J32" s="11">
        <v>0.108</v>
      </c>
      <c r="K32" s="235">
        <f t="shared" si="1"/>
        <v>3623.2651982378857</v>
      </c>
      <c r="L32" s="11">
        <f t="shared" si="9"/>
        <v>120.77550660792951</v>
      </c>
      <c r="M32" s="177">
        <v>32</v>
      </c>
      <c r="N32" s="10">
        <f t="shared" si="2"/>
        <v>7.4157820852919134E-3</v>
      </c>
      <c r="O32" s="238">
        <f>SUM($N$5:N32)</f>
        <v>0.89418893244396025</v>
      </c>
      <c r="P32" s="177" t="str">
        <f t="shared" si="10"/>
        <v>C</v>
      </c>
      <c r="Q32" s="11">
        <f t="shared" si="3"/>
        <v>6.8787878787878789</v>
      </c>
      <c r="R32" s="250">
        <f t="shared" si="4"/>
        <v>3.3681818181818285E-2</v>
      </c>
      <c r="S32" s="250">
        <f t="shared" si="5"/>
        <v>830.78909090909099</v>
      </c>
      <c r="T32" s="177">
        <f t="shared" si="11"/>
        <v>30</v>
      </c>
      <c r="U32" s="177">
        <v>3</v>
      </c>
      <c r="V32" s="177">
        <f t="shared" si="12"/>
        <v>33</v>
      </c>
      <c r="W32" s="236">
        <f t="shared" si="13"/>
        <v>227</v>
      </c>
      <c r="X32" s="239">
        <f t="shared" si="6"/>
        <v>197</v>
      </c>
      <c r="Y32" s="239">
        <f t="shared" si="7"/>
        <v>0.96460572687224966</v>
      </c>
      <c r="Z32" s="10">
        <f t="shared" si="8"/>
        <v>0.13215859030837004</v>
      </c>
      <c r="AA32" s="87" t="str">
        <f t="shared" si="14"/>
        <v>VERY LOW-ORDER URGENTLY</v>
      </c>
      <c r="AB32" s="31">
        <f t="shared" si="15"/>
        <v>23792.774801762116</v>
      </c>
      <c r="AF32"/>
      <c r="AG32" s="341" t="s">
        <v>502</v>
      </c>
      <c r="AH32" s="341" t="s">
        <v>503</v>
      </c>
      <c r="AI32" s="82">
        <v>0.3600000000000001</v>
      </c>
      <c r="AJ32" s="83">
        <v>15.999999999999998</v>
      </c>
      <c r="AK32" s="84">
        <v>1.5625000000000002</v>
      </c>
      <c r="AL32" s="84">
        <v>25</v>
      </c>
    </row>
    <row r="33" spans="1:38" ht="15" thickBot="1">
      <c r="A33" s="153" t="s">
        <v>114</v>
      </c>
      <c r="B33" s="56" t="s">
        <v>103</v>
      </c>
      <c r="C33" s="51" t="s">
        <v>381</v>
      </c>
      <c r="D33" s="56" t="s">
        <v>26</v>
      </c>
      <c r="E33" s="51" t="s">
        <v>27</v>
      </c>
      <c r="F33" s="11">
        <v>0.72780000000000034</v>
      </c>
      <c r="G33" s="228">
        <v>94.666666666666671</v>
      </c>
      <c r="H33" s="228">
        <v>15162.5</v>
      </c>
      <c r="I33" s="366">
        <v>0</v>
      </c>
      <c r="J33" s="11">
        <v>0</v>
      </c>
      <c r="K33" s="235">
        <f t="shared" si="1"/>
        <v>0</v>
      </c>
      <c r="L33" s="11">
        <f t="shared" si="9"/>
        <v>160.16725352112675</v>
      </c>
      <c r="M33" s="177">
        <v>1</v>
      </c>
      <c r="N33" s="10">
        <f t="shared" si="2"/>
        <v>7.28367908458224E-3</v>
      </c>
      <c r="O33" s="238">
        <f>SUM($N$5:N33)</f>
        <v>0.90147261152854252</v>
      </c>
      <c r="P33" s="177" t="str">
        <f t="shared" si="10"/>
        <v>C</v>
      </c>
      <c r="Q33" s="11">
        <f t="shared" si="3"/>
        <v>4.3030303030303036</v>
      </c>
      <c r="R33" s="250">
        <f t="shared" si="4"/>
        <v>3.3081818181818198E-2</v>
      </c>
      <c r="S33" s="250">
        <f t="shared" si="5"/>
        <v>689.2045454545455</v>
      </c>
      <c r="T33" s="177">
        <f t="shared" si="11"/>
        <v>30</v>
      </c>
      <c r="U33" s="177">
        <v>3</v>
      </c>
      <c r="V33" s="177">
        <f t="shared" si="12"/>
        <v>33</v>
      </c>
      <c r="W33" s="236">
        <f t="shared" si="13"/>
        <v>142.00000000000003</v>
      </c>
      <c r="X33" s="239">
        <f t="shared" si="6"/>
        <v>142.00000000000003</v>
      </c>
      <c r="Y33" s="239">
        <f t="shared" si="7"/>
        <v>1.0917000000000006</v>
      </c>
      <c r="Z33" s="10">
        <f t="shared" si="8"/>
        <v>0</v>
      </c>
      <c r="AA33" s="87" t="str">
        <f t="shared" si="14"/>
        <v>VERY LOW-ORDER URGENTLY</v>
      </c>
      <c r="AB33" s="31">
        <f t="shared" si="15"/>
        <v>22743.750000000004</v>
      </c>
      <c r="AF33" s="341" t="s">
        <v>228</v>
      </c>
      <c r="AG33" s="341"/>
      <c r="AH33" s="341"/>
      <c r="AI33" s="82">
        <v>12.611986475625834</v>
      </c>
      <c r="AJ33" s="83">
        <v>1132.909090909091</v>
      </c>
      <c r="AK33" s="84">
        <v>4254.0729499910331</v>
      </c>
      <c r="AL33" s="84">
        <v>467769.20777477336</v>
      </c>
    </row>
    <row r="34" spans="1:38" ht="15" thickBot="1">
      <c r="A34" s="153" t="s">
        <v>114</v>
      </c>
      <c r="B34" s="56" t="s">
        <v>517</v>
      </c>
      <c r="C34" s="51" t="s">
        <v>530</v>
      </c>
      <c r="D34" s="56" t="s">
        <v>26</v>
      </c>
      <c r="E34" s="51" t="s">
        <v>27</v>
      </c>
      <c r="F34" s="11">
        <v>0.67831999999999981</v>
      </c>
      <c r="G34" s="228">
        <v>99.666666666666657</v>
      </c>
      <c r="H34" s="228">
        <v>4826.5233333333445</v>
      </c>
      <c r="I34" s="366">
        <v>0</v>
      </c>
      <c r="J34" s="11">
        <v>0</v>
      </c>
      <c r="K34" s="235">
        <f t="shared" si="1"/>
        <v>0</v>
      </c>
      <c r="L34" s="11">
        <f t="shared" si="9"/>
        <v>48.426655518394767</v>
      </c>
      <c r="M34" s="177">
        <v>60</v>
      </c>
      <c r="N34" s="10">
        <f t="shared" si="2"/>
        <v>6.7884929879827175E-3</v>
      </c>
      <c r="O34" s="238">
        <f>SUM($N$5:N34)</f>
        <v>0.9082611045165252</v>
      </c>
      <c r="P34" s="177" t="str">
        <f t="shared" si="10"/>
        <v>C</v>
      </c>
      <c r="Q34" s="11">
        <f t="shared" si="3"/>
        <v>4.5303030303030303</v>
      </c>
      <c r="R34" s="250">
        <f t="shared" si="4"/>
        <v>3.0832727272727265E-2</v>
      </c>
      <c r="S34" s="250">
        <f t="shared" si="5"/>
        <v>219.38742424242474</v>
      </c>
      <c r="T34" s="177">
        <f t="shared" si="11"/>
        <v>30</v>
      </c>
      <c r="U34" s="177">
        <v>3</v>
      </c>
      <c r="V34" s="177">
        <f t="shared" si="12"/>
        <v>33</v>
      </c>
      <c r="W34" s="236">
        <f t="shared" si="13"/>
        <v>149.5</v>
      </c>
      <c r="X34" s="239">
        <f t="shared" si="6"/>
        <v>149.5</v>
      </c>
      <c r="Y34" s="239">
        <f t="shared" si="7"/>
        <v>1.0174799999999999</v>
      </c>
      <c r="Z34" s="10">
        <f t="shared" si="8"/>
        <v>0</v>
      </c>
      <c r="AA34" s="87" t="str">
        <f t="shared" si="14"/>
        <v>VERY LOW-ORDER URGENTLY</v>
      </c>
      <c r="AB34" s="31">
        <f t="shared" si="15"/>
        <v>7239.785000000018</v>
      </c>
      <c r="AF34" s="341" t="s">
        <v>58</v>
      </c>
      <c r="AG34" s="341" t="s">
        <v>60</v>
      </c>
      <c r="AH34" s="341" t="s">
        <v>399</v>
      </c>
      <c r="AI34" s="82">
        <v>4.7500000000000035E-2</v>
      </c>
      <c r="AJ34" s="83">
        <v>9.5</v>
      </c>
      <c r="AK34" s="84">
        <v>76.911564625850332</v>
      </c>
      <c r="AL34" s="84">
        <v>730.65986394557819</v>
      </c>
    </row>
    <row r="35" spans="1:38" ht="15" thickBot="1">
      <c r="A35" s="153" t="s">
        <v>114</v>
      </c>
      <c r="B35" s="56" t="s">
        <v>518</v>
      </c>
      <c r="C35" s="51" t="s">
        <v>531</v>
      </c>
      <c r="D35" s="56" t="s">
        <v>26</v>
      </c>
      <c r="E35" s="51" t="s">
        <v>27</v>
      </c>
      <c r="F35" s="11">
        <v>0.66504000000000119</v>
      </c>
      <c r="G35" s="228">
        <v>105</v>
      </c>
      <c r="H35" s="228">
        <v>4732.7500000000109</v>
      </c>
      <c r="I35" s="366">
        <v>0</v>
      </c>
      <c r="J35" s="11">
        <v>0</v>
      </c>
      <c r="K35" s="235">
        <f t="shared" si="1"/>
        <v>0</v>
      </c>
      <c r="L35" s="11">
        <f t="shared" si="9"/>
        <v>45.073809523809629</v>
      </c>
      <c r="M35" s="177">
        <v>12</v>
      </c>
      <c r="N35" s="10">
        <f t="shared" si="2"/>
        <v>6.6555893630263529E-3</v>
      </c>
      <c r="O35" s="238">
        <f>SUM($N$5:N35)</f>
        <v>0.91491669387955155</v>
      </c>
      <c r="P35" s="177" t="str">
        <f t="shared" si="10"/>
        <v>C</v>
      </c>
      <c r="Q35" s="11">
        <f t="shared" si="3"/>
        <v>4.7727272727272725</v>
      </c>
      <c r="R35" s="250">
        <f t="shared" si="4"/>
        <v>3.0229090909090962E-2</v>
      </c>
      <c r="S35" s="250">
        <f t="shared" si="5"/>
        <v>215.12500000000048</v>
      </c>
      <c r="T35" s="177">
        <f t="shared" si="11"/>
        <v>30</v>
      </c>
      <c r="U35" s="177">
        <v>3</v>
      </c>
      <c r="V35" s="177">
        <f t="shared" si="12"/>
        <v>33</v>
      </c>
      <c r="W35" s="236">
        <f t="shared" si="13"/>
        <v>157.5</v>
      </c>
      <c r="X35" s="239">
        <f t="shared" si="6"/>
        <v>157.5</v>
      </c>
      <c r="Y35" s="239">
        <f t="shared" si="7"/>
        <v>0.99756000000000167</v>
      </c>
      <c r="Z35" s="10">
        <f t="shared" si="8"/>
        <v>0</v>
      </c>
      <c r="AA35" s="87" t="str">
        <f t="shared" si="14"/>
        <v>VERY LOW-ORDER URGENTLY</v>
      </c>
      <c r="AB35" s="31">
        <f t="shared" si="15"/>
        <v>7099.1250000000164</v>
      </c>
      <c r="AF35"/>
      <c r="AG35" s="341" t="s">
        <v>78</v>
      </c>
      <c r="AH35" s="341" t="s">
        <v>449</v>
      </c>
      <c r="AI35" s="82">
        <v>0</v>
      </c>
      <c r="AJ35" s="83">
        <v>0</v>
      </c>
      <c r="AK35" s="84">
        <v>563.9545454545455</v>
      </c>
      <c r="AL35" s="84">
        <v>0</v>
      </c>
    </row>
    <row r="36" spans="1:38" ht="15" thickBot="1">
      <c r="A36" s="153" t="s">
        <v>114</v>
      </c>
      <c r="B36" s="56" t="s">
        <v>97</v>
      </c>
      <c r="C36" s="51" t="s">
        <v>369</v>
      </c>
      <c r="D36" s="56" t="s">
        <v>23</v>
      </c>
      <c r="E36" s="51" t="s">
        <v>24</v>
      </c>
      <c r="F36" s="11">
        <v>0.63749999999999962</v>
      </c>
      <c r="G36" s="228">
        <v>28.333333333333332</v>
      </c>
      <c r="H36" s="228">
        <v>23291.666666666668</v>
      </c>
      <c r="I36" s="366">
        <v>118</v>
      </c>
      <c r="J36" s="11">
        <v>2.6549999999999998</v>
      </c>
      <c r="K36" s="235">
        <f t="shared" si="1"/>
        <v>97002.941176470602</v>
      </c>
      <c r="L36" s="11">
        <f t="shared" si="9"/>
        <v>822.05882352941182</v>
      </c>
      <c r="M36" s="177">
        <v>18</v>
      </c>
      <c r="N36" s="10">
        <f t="shared" si="2"/>
        <v>6.3799744660911969E-3</v>
      </c>
      <c r="O36" s="238">
        <f>SUM($N$5:N36)</f>
        <v>0.92129666834564272</v>
      </c>
      <c r="P36" s="177" t="str">
        <f t="shared" si="10"/>
        <v>C</v>
      </c>
      <c r="Q36" s="11">
        <f t="shared" si="3"/>
        <v>1.2878787878787878</v>
      </c>
      <c r="R36" s="250">
        <f t="shared" si="4"/>
        <v>2.8977272727272709E-2</v>
      </c>
      <c r="S36" s="250">
        <f t="shared" si="5"/>
        <v>1058.7121212121212</v>
      </c>
      <c r="T36" s="177">
        <f t="shared" si="11"/>
        <v>30</v>
      </c>
      <c r="U36" s="177">
        <v>3</v>
      </c>
      <c r="V36" s="177">
        <f t="shared" si="12"/>
        <v>33</v>
      </c>
      <c r="W36" s="236">
        <f t="shared" si="13"/>
        <v>42.5</v>
      </c>
      <c r="X36" s="239">
        <f t="shared" si="6"/>
        <v>0</v>
      </c>
      <c r="Y36" s="239">
        <f t="shared" si="7"/>
        <v>0</v>
      </c>
      <c r="Z36" s="10">
        <f t="shared" si="8"/>
        <v>2.776470588235294</v>
      </c>
      <c r="AA36" s="87" t="str">
        <f t="shared" si="14"/>
        <v>VERY HIGH-DON’T ORDER</v>
      </c>
      <c r="AB36" s="31">
        <f t="shared" si="15"/>
        <v>0</v>
      </c>
      <c r="AF36"/>
      <c r="AG36" s="341" t="s">
        <v>61</v>
      </c>
      <c r="AH36" s="341" t="s">
        <v>442</v>
      </c>
      <c r="AI36" s="82">
        <v>0.65112000000000037</v>
      </c>
      <c r="AJ36" s="83">
        <v>62.499999999999993</v>
      </c>
      <c r="AK36" s="84">
        <v>182.232</v>
      </c>
      <c r="AL36" s="84">
        <v>11389.499999999998</v>
      </c>
    </row>
    <row r="37" spans="1:38" ht="15" thickBot="1">
      <c r="A37" s="153" t="s">
        <v>114</v>
      </c>
      <c r="B37" s="56" t="s">
        <v>40</v>
      </c>
      <c r="C37" s="51" t="s">
        <v>433</v>
      </c>
      <c r="D37" s="56" t="s">
        <v>26</v>
      </c>
      <c r="E37" s="51" t="s">
        <v>27</v>
      </c>
      <c r="F37" s="11">
        <v>0.55120000000000202</v>
      </c>
      <c r="G37" s="228">
        <v>77</v>
      </c>
      <c r="H37" s="228">
        <v>9321.6799999999948</v>
      </c>
      <c r="I37" s="366">
        <v>0</v>
      </c>
      <c r="J37" s="11">
        <v>0</v>
      </c>
      <c r="K37" s="235">
        <f t="shared" ref="K37:K58" si="16">L37*I37</f>
        <v>0</v>
      </c>
      <c r="L37" s="11">
        <f t="shared" si="9"/>
        <v>121.06077922077915</v>
      </c>
      <c r="M37" s="177">
        <v>36</v>
      </c>
      <c r="N37" s="10">
        <f t="shared" ref="N37:N58" si="17">F37/$F$1</f>
        <v>5.5163010599364433E-3</v>
      </c>
      <c r="O37" s="238">
        <f>SUM($N$5:N37)</f>
        <v>0.92681296940557911</v>
      </c>
      <c r="P37" s="177" t="str">
        <f t="shared" si="10"/>
        <v>C</v>
      </c>
      <c r="Q37" s="11">
        <f t="shared" ref="Q37:Q58" si="18">G37/22</f>
        <v>3.5</v>
      </c>
      <c r="R37" s="250">
        <f t="shared" ref="R37:R58" si="19">F37/22</f>
        <v>2.5054545454545548E-2</v>
      </c>
      <c r="S37" s="250">
        <f t="shared" ref="S37:S58" si="20">H37/22</f>
        <v>423.71272727272702</v>
      </c>
      <c r="T37" s="177">
        <f t="shared" si="11"/>
        <v>30</v>
      </c>
      <c r="U37" s="177">
        <v>3</v>
      </c>
      <c r="V37" s="177">
        <f t="shared" si="12"/>
        <v>33</v>
      </c>
      <c r="W37" s="236">
        <f t="shared" si="13"/>
        <v>115.5</v>
      </c>
      <c r="X37" s="239">
        <f t="shared" ref="X37:X58" si="21">IF(W37-I37&lt;=0,0,W37-I37)</f>
        <v>115.5</v>
      </c>
      <c r="Y37" s="239">
        <f t="shared" ref="Y37:Y58" si="22">X37/(G37/F37)</f>
        <v>0.82680000000000309</v>
      </c>
      <c r="Z37" s="10">
        <f t="shared" ref="Z37:Z58" si="23">I37/W37</f>
        <v>0</v>
      </c>
      <c r="AA37" s="87" t="str">
        <f t="shared" si="14"/>
        <v>VERY LOW-ORDER URGENTLY</v>
      </c>
      <c r="AB37" s="31">
        <f t="shared" si="15"/>
        <v>13982.519999999991</v>
      </c>
      <c r="AF37"/>
      <c r="AG37" s="341" t="s">
        <v>65</v>
      </c>
      <c r="AH37" s="341" t="s">
        <v>446</v>
      </c>
      <c r="AI37" s="82">
        <v>0.55147500000000038</v>
      </c>
      <c r="AJ37" s="83">
        <v>61</v>
      </c>
      <c r="AK37" s="84">
        <v>168.36836065573772</v>
      </c>
      <c r="AL37" s="84">
        <v>10270.470000000001</v>
      </c>
    </row>
    <row r="38" spans="1:38" ht="15" thickBot="1">
      <c r="A38" s="153" t="s">
        <v>114</v>
      </c>
      <c r="B38" s="56" t="s">
        <v>79</v>
      </c>
      <c r="C38" s="51" t="s">
        <v>378</v>
      </c>
      <c r="D38" s="56" t="s">
        <v>52</v>
      </c>
      <c r="E38" s="51" t="s">
        <v>24</v>
      </c>
      <c r="F38" s="11">
        <v>0.51839999999999953</v>
      </c>
      <c r="G38" s="228">
        <v>36.666666666666664</v>
      </c>
      <c r="H38" s="228">
        <v>12800</v>
      </c>
      <c r="I38" s="366">
        <v>0</v>
      </c>
      <c r="J38" s="11">
        <v>0</v>
      </c>
      <c r="K38" s="235">
        <f t="shared" si="16"/>
        <v>0</v>
      </c>
      <c r="L38" s="11">
        <f t="shared" ref="L38:L58" si="24">H38/G38</f>
        <v>349.09090909090912</v>
      </c>
      <c r="M38" s="177">
        <v>36</v>
      </c>
      <c r="N38" s="10">
        <f t="shared" si="17"/>
        <v>5.188045118779099E-3</v>
      </c>
      <c r="O38" s="238">
        <f>SUM($N$5:N38)</f>
        <v>0.93200101452435824</v>
      </c>
      <c r="P38" s="177" t="str">
        <f t="shared" si="10"/>
        <v>C</v>
      </c>
      <c r="Q38" s="11">
        <f t="shared" si="18"/>
        <v>1.6666666666666665</v>
      </c>
      <c r="R38" s="250">
        <f t="shared" si="19"/>
        <v>2.3563636363636342E-2</v>
      </c>
      <c r="S38" s="250">
        <f t="shared" si="20"/>
        <v>581.81818181818187</v>
      </c>
      <c r="T38" s="177">
        <f t="shared" si="11"/>
        <v>30</v>
      </c>
      <c r="U38" s="177">
        <v>3</v>
      </c>
      <c r="V38" s="177">
        <f t="shared" si="12"/>
        <v>33</v>
      </c>
      <c r="W38" s="236">
        <f t="shared" si="13"/>
        <v>54.999999999999993</v>
      </c>
      <c r="X38" s="239">
        <f t="shared" si="21"/>
        <v>54.999999999999993</v>
      </c>
      <c r="Y38" s="239">
        <f t="shared" si="22"/>
        <v>0.77759999999999929</v>
      </c>
      <c r="Z38" s="10">
        <f t="shared" si="23"/>
        <v>0</v>
      </c>
      <c r="AA38" s="87" t="str">
        <f t="shared" si="14"/>
        <v>VERY LOW-ORDER URGENTLY</v>
      </c>
      <c r="AB38" s="31">
        <f t="shared" si="15"/>
        <v>19200</v>
      </c>
      <c r="AF38"/>
      <c r="AG38" s="341" t="s">
        <v>527</v>
      </c>
      <c r="AH38" s="341" t="s">
        <v>528</v>
      </c>
      <c r="AI38" s="82">
        <v>0.23799543999999978</v>
      </c>
      <c r="AJ38" s="83">
        <v>26.499999999999993</v>
      </c>
      <c r="AK38" s="84">
        <v>104.12055999999974</v>
      </c>
      <c r="AL38" s="84">
        <v>2759.1948399999924</v>
      </c>
    </row>
    <row r="39" spans="1:38" ht="15" thickBot="1">
      <c r="A39" s="153" t="s">
        <v>114</v>
      </c>
      <c r="B39" s="56" t="s">
        <v>59</v>
      </c>
      <c r="C39" s="51" t="s">
        <v>397</v>
      </c>
      <c r="D39" s="56" t="s">
        <v>23</v>
      </c>
      <c r="E39" s="51" t="s">
        <v>24</v>
      </c>
      <c r="F39" s="11">
        <v>0.50867999999999769</v>
      </c>
      <c r="G39" s="228">
        <v>34.666666666666671</v>
      </c>
      <c r="H39" s="228">
        <v>23644.760000000053</v>
      </c>
      <c r="I39" s="366">
        <v>0</v>
      </c>
      <c r="J39" s="11">
        <v>0</v>
      </c>
      <c r="K39" s="235">
        <f t="shared" si="16"/>
        <v>0</v>
      </c>
      <c r="L39" s="11">
        <f t="shared" si="24"/>
        <v>682.06038461538606</v>
      </c>
      <c r="M39" s="177">
        <v>18</v>
      </c>
      <c r="N39" s="10">
        <f t="shared" si="17"/>
        <v>5.0907692728019722E-3</v>
      </c>
      <c r="O39" s="238">
        <f>SUM($N$5:N39)</f>
        <v>0.93709178379716018</v>
      </c>
      <c r="P39" s="177" t="str">
        <f t="shared" si="10"/>
        <v>C</v>
      </c>
      <c r="Q39" s="11">
        <f t="shared" si="18"/>
        <v>1.5757575757575759</v>
      </c>
      <c r="R39" s="250">
        <f t="shared" si="19"/>
        <v>2.3121818181818077E-2</v>
      </c>
      <c r="S39" s="250">
        <f t="shared" si="20"/>
        <v>1074.7618181818207</v>
      </c>
      <c r="T39" s="177">
        <f t="shared" si="11"/>
        <v>30</v>
      </c>
      <c r="U39" s="177">
        <v>3</v>
      </c>
      <c r="V39" s="177">
        <f t="shared" si="12"/>
        <v>33</v>
      </c>
      <c r="W39" s="236">
        <f t="shared" si="13"/>
        <v>52.000000000000007</v>
      </c>
      <c r="X39" s="239">
        <f t="shared" si="21"/>
        <v>52.000000000000007</v>
      </c>
      <c r="Y39" s="239">
        <f t="shared" si="22"/>
        <v>0.76301999999999648</v>
      </c>
      <c r="Z39" s="10">
        <f t="shared" si="23"/>
        <v>0</v>
      </c>
      <c r="AA39" s="87" t="str">
        <f t="shared" si="14"/>
        <v>VERY LOW-ORDER URGENTLY</v>
      </c>
      <c r="AB39" s="31">
        <f t="shared" si="15"/>
        <v>35467.140000000079</v>
      </c>
      <c r="AF39"/>
      <c r="AG39" s="341" t="s">
        <v>64</v>
      </c>
      <c r="AH39" s="341" t="s">
        <v>434</v>
      </c>
      <c r="AI39" s="82">
        <v>0.36746000000000062</v>
      </c>
      <c r="AJ39" s="83">
        <v>29.000000000000004</v>
      </c>
      <c r="AK39" s="84">
        <v>217.30258620689656</v>
      </c>
      <c r="AL39" s="84">
        <v>6301.7750000000015</v>
      </c>
    </row>
    <row r="40" spans="1:38" ht="15" thickBot="1">
      <c r="A40" s="153" t="s">
        <v>114</v>
      </c>
      <c r="B40" s="56" t="s">
        <v>82</v>
      </c>
      <c r="C40" s="51" t="s">
        <v>423</v>
      </c>
      <c r="D40" s="56" t="s">
        <v>26</v>
      </c>
      <c r="E40" s="51" t="s">
        <v>69</v>
      </c>
      <c r="F40" s="11">
        <v>0.45443333333333291</v>
      </c>
      <c r="G40" s="228">
        <v>98.333333333333329</v>
      </c>
      <c r="H40" s="228">
        <v>11909.38333333333</v>
      </c>
      <c r="I40" s="366">
        <v>606</v>
      </c>
      <c r="J40" s="11">
        <v>2.4239999999999999</v>
      </c>
      <c r="K40" s="235">
        <f t="shared" si="16"/>
        <v>73394.097966101675</v>
      </c>
      <c r="L40" s="11">
        <f t="shared" si="24"/>
        <v>121.1123728813559</v>
      </c>
      <c r="M40" s="177">
        <v>1</v>
      </c>
      <c r="N40" s="10">
        <f t="shared" si="17"/>
        <v>4.5478793148350984E-3</v>
      </c>
      <c r="O40" s="238">
        <f>SUM($N$5:N40)</f>
        <v>0.94163966311199532</v>
      </c>
      <c r="P40" s="177" t="str">
        <f t="shared" si="10"/>
        <v>C</v>
      </c>
      <c r="Q40" s="11">
        <f t="shared" si="18"/>
        <v>4.4696969696969697</v>
      </c>
      <c r="R40" s="250">
        <f t="shared" si="19"/>
        <v>2.0656060606060588E-2</v>
      </c>
      <c r="S40" s="250">
        <f t="shared" si="20"/>
        <v>541.33560606060587</v>
      </c>
      <c r="T40" s="177">
        <f t="shared" si="11"/>
        <v>30</v>
      </c>
      <c r="U40" s="177">
        <v>3</v>
      </c>
      <c r="V40" s="177">
        <f t="shared" si="12"/>
        <v>33</v>
      </c>
      <c r="W40" s="236">
        <f t="shared" si="13"/>
        <v>147.5</v>
      </c>
      <c r="X40" s="239">
        <f t="shared" si="21"/>
        <v>0</v>
      </c>
      <c r="Y40" s="239">
        <f t="shared" si="22"/>
        <v>0</v>
      </c>
      <c r="Z40" s="10">
        <f t="shared" si="23"/>
        <v>4.1084745762711865</v>
      </c>
      <c r="AA40" s="87" t="str">
        <f t="shared" si="14"/>
        <v>VERY HIGH-DON’T ORDER</v>
      </c>
      <c r="AB40" s="31">
        <f t="shared" si="15"/>
        <v>0</v>
      </c>
      <c r="AF40" s="341" t="s">
        <v>227</v>
      </c>
      <c r="AG40" s="341"/>
      <c r="AH40" s="341"/>
      <c r="AI40" s="82">
        <v>1.8555504400000011</v>
      </c>
      <c r="AJ40" s="83">
        <v>188.5</v>
      </c>
      <c r="AK40" s="84">
        <v>1312.88961694303</v>
      </c>
      <c r="AL40" s="84">
        <v>31451.599703945572</v>
      </c>
    </row>
    <row r="41" spans="1:38" ht="15" thickBot="1">
      <c r="A41" s="153" t="s">
        <v>114</v>
      </c>
      <c r="B41" s="56" t="s">
        <v>61</v>
      </c>
      <c r="C41" s="51" t="s">
        <v>442</v>
      </c>
      <c r="D41" s="56" t="s">
        <v>58</v>
      </c>
      <c r="E41" s="51" t="s">
        <v>27</v>
      </c>
      <c r="F41" s="11">
        <v>0.43408000000000024</v>
      </c>
      <c r="G41" s="228">
        <v>41.666666666666664</v>
      </c>
      <c r="H41" s="228">
        <v>7593</v>
      </c>
      <c r="I41" s="366">
        <v>0</v>
      </c>
      <c r="J41" s="11">
        <v>0</v>
      </c>
      <c r="K41" s="235">
        <f t="shared" si="16"/>
        <v>0</v>
      </c>
      <c r="L41" s="11">
        <f t="shared" si="24"/>
        <v>182.232</v>
      </c>
      <c r="M41" s="177">
        <v>5</v>
      </c>
      <c r="N41" s="10">
        <f t="shared" si="17"/>
        <v>4.3441871627307761E-3</v>
      </c>
      <c r="O41" s="238">
        <f>SUM($N$5:N41)</f>
        <v>0.94598385027472609</v>
      </c>
      <c r="P41" s="177" t="str">
        <f t="shared" si="10"/>
        <v>C</v>
      </c>
      <c r="Q41" s="11">
        <f t="shared" si="18"/>
        <v>1.8939393939393938</v>
      </c>
      <c r="R41" s="250">
        <f t="shared" si="19"/>
        <v>1.9730909090909101E-2</v>
      </c>
      <c r="S41" s="250">
        <f t="shared" si="20"/>
        <v>345.13636363636363</v>
      </c>
      <c r="T41" s="177">
        <f t="shared" si="11"/>
        <v>30</v>
      </c>
      <c r="U41" s="177">
        <v>3</v>
      </c>
      <c r="V41" s="177">
        <f t="shared" si="12"/>
        <v>33</v>
      </c>
      <c r="W41" s="236">
        <f t="shared" si="13"/>
        <v>62.499999999999993</v>
      </c>
      <c r="X41" s="239">
        <f t="shared" si="21"/>
        <v>62.499999999999993</v>
      </c>
      <c r="Y41" s="239">
        <f t="shared" si="22"/>
        <v>0.65112000000000037</v>
      </c>
      <c r="Z41" s="10">
        <f t="shared" si="23"/>
        <v>0</v>
      </c>
      <c r="AA41" s="87" t="str">
        <f t="shared" si="14"/>
        <v>VERY LOW-ORDER URGENTLY</v>
      </c>
      <c r="AB41" s="31">
        <f t="shared" si="15"/>
        <v>11389.499999999998</v>
      </c>
      <c r="AF41" s="341" t="s">
        <v>29</v>
      </c>
      <c r="AG41" s="341" t="s">
        <v>67</v>
      </c>
      <c r="AH41" s="341" t="s">
        <v>412</v>
      </c>
      <c r="AI41" s="82">
        <v>0</v>
      </c>
      <c r="AJ41" s="83">
        <v>0</v>
      </c>
      <c r="AK41" s="84">
        <v>394.62138084632517</v>
      </c>
      <c r="AL41" s="84">
        <v>0</v>
      </c>
    </row>
    <row r="42" spans="1:38" ht="15" thickBot="1">
      <c r="A42" s="153" t="s">
        <v>114</v>
      </c>
      <c r="B42" s="56" t="s">
        <v>84</v>
      </c>
      <c r="C42" s="51" t="s">
        <v>421</v>
      </c>
      <c r="D42" s="56" t="s">
        <v>26</v>
      </c>
      <c r="E42" s="51" t="s">
        <v>69</v>
      </c>
      <c r="F42" s="11">
        <v>0.42466666666666419</v>
      </c>
      <c r="G42" s="228">
        <v>88.333333333333343</v>
      </c>
      <c r="H42" s="228">
        <v>9565.6000000000258</v>
      </c>
      <c r="I42" s="366">
        <v>0</v>
      </c>
      <c r="J42" s="11">
        <v>0</v>
      </c>
      <c r="K42" s="235">
        <f t="shared" si="16"/>
        <v>0</v>
      </c>
      <c r="L42" s="11">
        <f t="shared" si="24"/>
        <v>108.28981132075499</v>
      </c>
      <c r="M42" s="177">
        <v>18</v>
      </c>
      <c r="N42" s="10">
        <f t="shared" si="17"/>
        <v>4.249980376366088E-3</v>
      </c>
      <c r="O42" s="238">
        <f>SUM($N$5:N42)</f>
        <v>0.95023383065109213</v>
      </c>
      <c r="P42" s="177" t="str">
        <f t="shared" si="10"/>
        <v>C</v>
      </c>
      <c r="Q42" s="11">
        <f t="shared" si="18"/>
        <v>4.0151515151515156</v>
      </c>
      <c r="R42" s="250">
        <f t="shared" si="19"/>
        <v>1.930303030303019E-2</v>
      </c>
      <c r="S42" s="250">
        <f t="shared" si="20"/>
        <v>434.80000000000115</v>
      </c>
      <c r="T42" s="177">
        <f t="shared" si="11"/>
        <v>30</v>
      </c>
      <c r="U42" s="177">
        <v>3</v>
      </c>
      <c r="V42" s="177">
        <f t="shared" si="12"/>
        <v>33</v>
      </c>
      <c r="W42" s="236">
        <f t="shared" si="13"/>
        <v>132.5</v>
      </c>
      <c r="X42" s="239">
        <f t="shared" si="21"/>
        <v>132.5</v>
      </c>
      <c r="Y42" s="239">
        <f t="shared" si="22"/>
        <v>0.63699999999999624</v>
      </c>
      <c r="Z42" s="10">
        <f t="shared" si="23"/>
        <v>0</v>
      </c>
      <c r="AA42" s="87" t="str">
        <f t="shared" si="14"/>
        <v>VERY LOW-ORDER URGENTLY</v>
      </c>
      <c r="AB42" s="31">
        <f t="shared" si="15"/>
        <v>14348.400000000036</v>
      </c>
      <c r="AF42"/>
      <c r="AG42" s="341" t="s">
        <v>28</v>
      </c>
      <c r="AH42" s="341" t="s">
        <v>368</v>
      </c>
      <c r="AI42" s="82">
        <v>0</v>
      </c>
      <c r="AJ42" s="83">
        <v>0</v>
      </c>
      <c r="AK42" s="84">
        <v>202</v>
      </c>
      <c r="AL42" s="84">
        <v>0</v>
      </c>
    </row>
    <row r="43" spans="1:38" ht="15" thickBot="1">
      <c r="A43" s="153" t="s">
        <v>114</v>
      </c>
      <c r="B43" s="56" t="s">
        <v>77</v>
      </c>
      <c r="C43" s="51" t="s">
        <v>388</v>
      </c>
      <c r="D43" s="56" t="s">
        <v>23</v>
      </c>
      <c r="E43" s="51" t="s">
        <v>24</v>
      </c>
      <c r="F43" s="11">
        <v>0.40200000000000014</v>
      </c>
      <c r="G43" s="228">
        <v>44.666666666666671</v>
      </c>
      <c r="H43" s="228">
        <v>13786.666666666666</v>
      </c>
      <c r="I43" s="366">
        <v>0</v>
      </c>
      <c r="J43" s="11">
        <v>0</v>
      </c>
      <c r="K43" s="235">
        <f t="shared" si="16"/>
        <v>0</v>
      </c>
      <c r="L43" s="11">
        <f t="shared" si="24"/>
        <v>308.65671641791039</v>
      </c>
      <c r="M43" s="177">
        <v>18</v>
      </c>
      <c r="N43" s="10">
        <f t="shared" si="17"/>
        <v>4.0231368397939818E-3</v>
      </c>
      <c r="O43" s="238">
        <f>SUM($N$5:N43)</f>
        <v>0.95425696749088607</v>
      </c>
      <c r="P43" s="177" t="str">
        <f t="shared" si="10"/>
        <v>C</v>
      </c>
      <c r="Q43" s="11">
        <f t="shared" si="18"/>
        <v>2.0303030303030307</v>
      </c>
      <c r="R43" s="250">
        <f t="shared" si="19"/>
        <v>1.8272727272727277E-2</v>
      </c>
      <c r="S43" s="250">
        <f t="shared" si="20"/>
        <v>626.66666666666663</v>
      </c>
      <c r="T43" s="177">
        <f t="shared" si="11"/>
        <v>30</v>
      </c>
      <c r="U43" s="177">
        <v>3</v>
      </c>
      <c r="V43" s="177">
        <f t="shared" si="12"/>
        <v>33</v>
      </c>
      <c r="W43" s="236">
        <f t="shared" si="13"/>
        <v>67.000000000000014</v>
      </c>
      <c r="X43" s="239">
        <f t="shared" si="21"/>
        <v>67.000000000000014</v>
      </c>
      <c r="Y43" s="239">
        <f t="shared" si="22"/>
        <v>0.60300000000000031</v>
      </c>
      <c r="Z43" s="10">
        <f t="shared" si="23"/>
        <v>0</v>
      </c>
      <c r="AA43" s="87" t="str">
        <f t="shared" si="14"/>
        <v>VERY LOW-ORDER URGENTLY</v>
      </c>
      <c r="AB43" s="31">
        <f t="shared" si="15"/>
        <v>20680</v>
      </c>
      <c r="AF43"/>
      <c r="AG43" s="341" t="s">
        <v>35</v>
      </c>
      <c r="AH43" s="341" t="s">
        <v>375</v>
      </c>
      <c r="AI43" s="82">
        <v>0.16969696969696982</v>
      </c>
      <c r="AJ43" s="83">
        <v>6.7878787878787676</v>
      </c>
      <c r="AK43" s="84">
        <v>354.2447980416157</v>
      </c>
      <c r="AL43" s="84">
        <v>2404.5707503430813</v>
      </c>
    </row>
    <row r="44" spans="1:38" ht="15" thickBot="1">
      <c r="A44" s="153" t="s">
        <v>114</v>
      </c>
      <c r="B44" s="56" t="s">
        <v>171</v>
      </c>
      <c r="C44" s="51" t="s">
        <v>462</v>
      </c>
      <c r="D44" s="56" t="s">
        <v>29</v>
      </c>
      <c r="E44" s="51" t="s">
        <v>30</v>
      </c>
      <c r="F44" s="11">
        <v>0.39749999999999963</v>
      </c>
      <c r="G44" s="228">
        <v>13.666666666666668</v>
      </c>
      <c r="H44" s="228">
        <v>6660.333333333333</v>
      </c>
      <c r="I44" s="366">
        <v>0</v>
      </c>
      <c r="J44" s="11">
        <v>0</v>
      </c>
      <c r="K44" s="235">
        <f t="shared" si="16"/>
        <v>0</v>
      </c>
      <c r="L44" s="11">
        <f t="shared" si="24"/>
        <v>487.34146341463406</v>
      </c>
      <c r="M44" s="177">
        <v>100</v>
      </c>
      <c r="N44" s="10">
        <f t="shared" si="17"/>
        <v>3.9781017259156864E-3</v>
      </c>
      <c r="O44" s="238">
        <f>SUM($N$5:N44)</f>
        <v>0.95823506921680179</v>
      </c>
      <c r="P44" s="177" t="str">
        <f t="shared" si="10"/>
        <v>C</v>
      </c>
      <c r="Q44" s="11">
        <f t="shared" si="18"/>
        <v>0.62121212121212122</v>
      </c>
      <c r="R44" s="250">
        <f t="shared" si="19"/>
        <v>1.8068181818181803E-2</v>
      </c>
      <c r="S44" s="250">
        <f t="shared" si="20"/>
        <v>302.74242424242425</v>
      </c>
      <c r="T44" s="177">
        <f t="shared" si="11"/>
        <v>30</v>
      </c>
      <c r="U44" s="177">
        <v>3</v>
      </c>
      <c r="V44" s="177">
        <f t="shared" si="12"/>
        <v>33</v>
      </c>
      <c r="W44" s="236">
        <f t="shared" si="13"/>
        <v>20.5</v>
      </c>
      <c r="X44" s="239">
        <f t="shared" si="21"/>
        <v>20.5</v>
      </c>
      <c r="Y44" s="239">
        <f t="shared" si="22"/>
        <v>0.59624999999999939</v>
      </c>
      <c r="Z44" s="10">
        <f t="shared" si="23"/>
        <v>0</v>
      </c>
      <c r="AA44" s="87" t="str">
        <f t="shared" si="14"/>
        <v>VERY LOW-ORDER URGENTLY</v>
      </c>
      <c r="AB44" s="31">
        <f t="shared" si="15"/>
        <v>9990.4999999999982</v>
      </c>
      <c r="AF44"/>
      <c r="AG44" s="341" t="s">
        <v>45</v>
      </c>
      <c r="AH44" s="341" t="s">
        <v>408</v>
      </c>
      <c r="AI44" s="82">
        <v>0</v>
      </c>
      <c r="AJ44" s="83">
        <v>0</v>
      </c>
      <c r="AK44" s="84">
        <v>525.31851851851854</v>
      </c>
      <c r="AL44" s="84">
        <v>0</v>
      </c>
    </row>
    <row r="45" spans="1:38" ht="15" thickBot="1">
      <c r="A45" s="153" t="s">
        <v>114</v>
      </c>
      <c r="B45" s="56" t="s">
        <v>527</v>
      </c>
      <c r="C45" s="51" t="s">
        <v>528</v>
      </c>
      <c r="D45" s="56" t="s">
        <v>58</v>
      </c>
      <c r="E45" s="51" t="s">
        <v>37</v>
      </c>
      <c r="F45" s="11">
        <v>0.37420666666666641</v>
      </c>
      <c r="G45" s="228">
        <v>41.666666666666664</v>
      </c>
      <c r="H45" s="228">
        <v>4338.3566666666557</v>
      </c>
      <c r="I45" s="366">
        <v>36</v>
      </c>
      <c r="J45" s="11">
        <v>0.27</v>
      </c>
      <c r="K45" s="235">
        <f t="shared" si="16"/>
        <v>3748.3401599999906</v>
      </c>
      <c r="L45" s="11">
        <f t="shared" si="24"/>
        <v>104.12055999999974</v>
      </c>
      <c r="M45" s="177">
        <v>40</v>
      </c>
      <c r="N45" s="10">
        <f t="shared" si="17"/>
        <v>3.7449866327442087E-3</v>
      </c>
      <c r="O45" s="238">
        <f>SUM($N$5:N45)</f>
        <v>0.96198005584954605</v>
      </c>
      <c r="P45" s="177" t="str">
        <f t="shared" si="10"/>
        <v>C</v>
      </c>
      <c r="Q45" s="11">
        <f t="shared" si="18"/>
        <v>1.8939393939393938</v>
      </c>
      <c r="R45" s="250">
        <f t="shared" si="19"/>
        <v>1.7009393939393928E-2</v>
      </c>
      <c r="S45" s="250">
        <f t="shared" si="20"/>
        <v>197.19803030302981</v>
      </c>
      <c r="T45" s="177">
        <f t="shared" si="11"/>
        <v>30</v>
      </c>
      <c r="U45" s="177">
        <v>3</v>
      </c>
      <c r="V45" s="177">
        <f t="shared" si="12"/>
        <v>33</v>
      </c>
      <c r="W45" s="236">
        <f t="shared" si="13"/>
        <v>62.499999999999993</v>
      </c>
      <c r="X45" s="239">
        <f t="shared" si="21"/>
        <v>26.499999999999993</v>
      </c>
      <c r="Y45" s="239">
        <f t="shared" si="22"/>
        <v>0.23799543999999978</v>
      </c>
      <c r="Z45" s="10">
        <f t="shared" si="23"/>
        <v>0.57600000000000007</v>
      </c>
      <c r="AA45" s="87" t="str">
        <f t="shared" si="14"/>
        <v>VERY LOW-ORDER URGENTLY</v>
      </c>
      <c r="AB45" s="31">
        <f t="shared" si="15"/>
        <v>2759.1948399999924</v>
      </c>
      <c r="AF45"/>
      <c r="AG45" s="341" t="s">
        <v>155</v>
      </c>
      <c r="AH45" s="341" t="s">
        <v>390</v>
      </c>
      <c r="AI45" s="82">
        <v>0</v>
      </c>
      <c r="AJ45" s="83">
        <v>0</v>
      </c>
      <c r="AK45" s="84">
        <v>360.46874999999994</v>
      </c>
      <c r="AL45" s="84">
        <v>0</v>
      </c>
    </row>
    <row r="46" spans="1:38" ht="15" thickBot="1">
      <c r="A46" s="153" t="s">
        <v>114</v>
      </c>
      <c r="B46" s="56" t="s">
        <v>65</v>
      </c>
      <c r="C46" s="51" t="s">
        <v>446</v>
      </c>
      <c r="D46" s="56" t="s">
        <v>58</v>
      </c>
      <c r="E46" s="51" t="s">
        <v>27</v>
      </c>
      <c r="F46" s="11">
        <v>0.3676500000000002</v>
      </c>
      <c r="G46" s="228">
        <v>40.666666666666664</v>
      </c>
      <c r="H46" s="228">
        <v>6846.9800000000005</v>
      </c>
      <c r="I46" s="366">
        <v>0</v>
      </c>
      <c r="J46" s="11">
        <v>0</v>
      </c>
      <c r="K46" s="235">
        <f t="shared" si="16"/>
        <v>0</v>
      </c>
      <c r="L46" s="11">
        <f t="shared" si="24"/>
        <v>168.36836065573772</v>
      </c>
      <c r="M46" s="177">
        <v>12</v>
      </c>
      <c r="N46" s="10">
        <f t="shared" si="17"/>
        <v>3.6793688038563627E-3</v>
      </c>
      <c r="O46" s="238">
        <f>SUM($N$5:N46)</f>
        <v>0.96565942465340238</v>
      </c>
      <c r="P46" s="177" t="str">
        <f t="shared" si="10"/>
        <v>C</v>
      </c>
      <c r="Q46" s="11">
        <f t="shared" si="18"/>
        <v>1.8484848484848484</v>
      </c>
      <c r="R46" s="250">
        <f t="shared" si="19"/>
        <v>1.6711363636363646E-2</v>
      </c>
      <c r="S46" s="250">
        <f t="shared" si="20"/>
        <v>311.22636363636366</v>
      </c>
      <c r="T46" s="177">
        <f t="shared" si="11"/>
        <v>30</v>
      </c>
      <c r="U46" s="177">
        <v>3</v>
      </c>
      <c r="V46" s="177">
        <f t="shared" si="12"/>
        <v>33</v>
      </c>
      <c r="W46" s="236">
        <f t="shared" si="13"/>
        <v>61</v>
      </c>
      <c r="X46" s="239">
        <f t="shared" si="21"/>
        <v>61</v>
      </c>
      <c r="Y46" s="239">
        <f t="shared" si="22"/>
        <v>0.55147500000000038</v>
      </c>
      <c r="Z46" s="10">
        <f t="shared" si="23"/>
        <v>0</v>
      </c>
      <c r="AA46" s="87" t="str">
        <f t="shared" si="14"/>
        <v>VERY LOW-ORDER URGENTLY</v>
      </c>
      <c r="AB46" s="31">
        <f t="shared" si="15"/>
        <v>10270.470000000001</v>
      </c>
      <c r="AF46"/>
      <c r="AG46" s="341" t="s">
        <v>71</v>
      </c>
      <c r="AH46" s="341" t="s">
        <v>372</v>
      </c>
      <c r="AI46" s="82">
        <v>0</v>
      </c>
      <c r="AJ46" s="83">
        <v>0</v>
      </c>
      <c r="AK46" s="84">
        <v>548.10344827586187</v>
      </c>
      <c r="AL46" s="84">
        <v>0</v>
      </c>
    </row>
    <row r="47" spans="1:38" ht="15" thickBot="1">
      <c r="A47" s="153" t="s">
        <v>114</v>
      </c>
      <c r="B47" s="56" t="s">
        <v>90</v>
      </c>
      <c r="C47" s="51" t="s">
        <v>451</v>
      </c>
      <c r="D47" s="56" t="s">
        <v>26</v>
      </c>
      <c r="E47" s="51" t="s">
        <v>37</v>
      </c>
      <c r="F47" s="11">
        <v>0.35413333333333324</v>
      </c>
      <c r="G47" s="228">
        <v>13.666666666666666</v>
      </c>
      <c r="H47" s="228">
        <v>5956.6733333333359</v>
      </c>
      <c r="I47" s="366">
        <v>0</v>
      </c>
      <c r="J47" s="11">
        <v>0</v>
      </c>
      <c r="K47" s="235">
        <f t="shared" si="16"/>
        <v>0</v>
      </c>
      <c r="L47" s="11">
        <f t="shared" si="24"/>
        <v>435.8541463414636</v>
      </c>
      <c r="M47" s="177">
        <v>40</v>
      </c>
      <c r="N47" s="10">
        <f t="shared" si="17"/>
        <v>3.5440966655034198E-3</v>
      </c>
      <c r="O47" s="238">
        <f>SUM($N$5:N47)</f>
        <v>0.96920352131890575</v>
      </c>
      <c r="P47" s="177" t="str">
        <f t="shared" si="10"/>
        <v>C</v>
      </c>
      <c r="Q47" s="11">
        <f t="shared" si="18"/>
        <v>0.62121212121212122</v>
      </c>
      <c r="R47" s="250">
        <f t="shared" si="19"/>
        <v>1.6096969696969693E-2</v>
      </c>
      <c r="S47" s="250">
        <f t="shared" si="20"/>
        <v>270.75787878787889</v>
      </c>
      <c r="T47" s="177">
        <f t="shared" si="11"/>
        <v>30</v>
      </c>
      <c r="U47" s="177">
        <v>3</v>
      </c>
      <c r="V47" s="177">
        <f t="shared" si="12"/>
        <v>33</v>
      </c>
      <c r="W47" s="236">
        <f t="shared" si="13"/>
        <v>20.5</v>
      </c>
      <c r="X47" s="239">
        <f t="shared" si="21"/>
        <v>20.5</v>
      </c>
      <c r="Y47" s="239">
        <f t="shared" si="22"/>
        <v>0.53119999999999989</v>
      </c>
      <c r="Z47" s="10">
        <f t="shared" si="23"/>
        <v>0</v>
      </c>
      <c r="AA47" s="87" t="str">
        <f t="shared" si="14"/>
        <v>VERY LOW-ORDER URGENTLY</v>
      </c>
      <c r="AB47" s="31">
        <f t="shared" si="15"/>
        <v>8935.0100000000039</v>
      </c>
      <c r="AF47"/>
      <c r="AG47" s="341" t="s">
        <v>50</v>
      </c>
      <c r="AH47" s="341" t="s">
        <v>395</v>
      </c>
      <c r="AI47" s="82">
        <v>0.85465909090909042</v>
      </c>
      <c r="AJ47" s="83">
        <v>23</v>
      </c>
      <c r="AK47" s="84">
        <v>399.16666666666674</v>
      </c>
      <c r="AL47" s="84">
        <v>9180.8333333333358</v>
      </c>
    </row>
    <row r="48" spans="1:38" ht="15" thickBot="1">
      <c r="A48" s="153" t="s">
        <v>114</v>
      </c>
      <c r="B48" s="56" t="s">
        <v>212</v>
      </c>
      <c r="C48" s="51" t="s">
        <v>487</v>
      </c>
      <c r="D48" s="56" t="s">
        <v>29</v>
      </c>
      <c r="E48" s="51" t="s">
        <v>30</v>
      </c>
      <c r="F48" s="11">
        <v>0.35</v>
      </c>
      <c r="G48" s="228">
        <v>14</v>
      </c>
      <c r="H48" s="228">
        <v>4208.666666666667</v>
      </c>
      <c r="I48" s="366">
        <v>112</v>
      </c>
      <c r="J48" s="11">
        <v>2.8</v>
      </c>
      <c r="K48" s="235">
        <f t="shared" si="16"/>
        <v>33669.333333333336</v>
      </c>
      <c r="L48" s="11">
        <f t="shared" si="24"/>
        <v>300.61904761904765</v>
      </c>
      <c r="M48" s="177">
        <v>10</v>
      </c>
      <c r="N48" s="10">
        <f t="shared" si="17"/>
        <v>3.5027310794226198E-3</v>
      </c>
      <c r="O48" s="238">
        <f>SUM($N$5:N48)</f>
        <v>0.97270625239832842</v>
      </c>
      <c r="P48" s="177" t="str">
        <f t="shared" si="10"/>
        <v>C</v>
      </c>
      <c r="Q48" s="11">
        <f t="shared" si="18"/>
        <v>0.63636363636363635</v>
      </c>
      <c r="R48" s="250">
        <f t="shared" si="19"/>
        <v>1.5909090909090907E-2</v>
      </c>
      <c r="S48" s="250">
        <f t="shared" si="20"/>
        <v>191.30303030303031</v>
      </c>
      <c r="T48" s="177">
        <f t="shared" si="11"/>
        <v>30</v>
      </c>
      <c r="U48" s="177">
        <v>3</v>
      </c>
      <c r="V48" s="177">
        <f t="shared" si="12"/>
        <v>33</v>
      </c>
      <c r="W48" s="236">
        <f t="shared" si="13"/>
        <v>21</v>
      </c>
      <c r="X48" s="239">
        <f t="shared" si="21"/>
        <v>0</v>
      </c>
      <c r="Y48" s="239">
        <f t="shared" si="22"/>
        <v>0</v>
      </c>
      <c r="Z48" s="10">
        <f t="shared" si="23"/>
        <v>5.333333333333333</v>
      </c>
      <c r="AA48" s="87" t="str">
        <f t="shared" si="14"/>
        <v>VERY HIGH-DON’T ORDER</v>
      </c>
      <c r="AB48" s="31">
        <f t="shared" si="15"/>
        <v>0</v>
      </c>
      <c r="AF48"/>
      <c r="AG48" s="341" t="s">
        <v>62</v>
      </c>
      <c r="AH48" s="341" t="s">
        <v>428</v>
      </c>
      <c r="AI48" s="82">
        <v>0</v>
      </c>
      <c r="AJ48" s="83">
        <v>0</v>
      </c>
      <c r="AK48" s="84">
        <v>370.42819148936167</v>
      </c>
      <c r="AL48" s="84">
        <v>0</v>
      </c>
    </row>
    <row r="49" spans="1:38" ht="15" thickBot="1">
      <c r="A49" s="153" t="s">
        <v>114</v>
      </c>
      <c r="B49" s="56" t="s">
        <v>195</v>
      </c>
      <c r="C49" s="51" t="s">
        <v>476</v>
      </c>
      <c r="D49" s="56" t="s">
        <v>29</v>
      </c>
      <c r="E49" s="51" t="s">
        <v>30</v>
      </c>
      <c r="F49" s="11">
        <v>0.34999999999999981</v>
      </c>
      <c r="G49" s="228">
        <v>10.333333333333334</v>
      </c>
      <c r="H49" s="228">
        <v>1977.5</v>
      </c>
      <c r="I49" s="366">
        <v>0</v>
      </c>
      <c r="J49" s="11">
        <v>0</v>
      </c>
      <c r="K49" s="235">
        <f t="shared" si="16"/>
        <v>0</v>
      </c>
      <c r="L49" s="11">
        <f t="shared" si="24"/>
        <v>191.37096774193546</v>
      </c>
      <c r="M49" s="177">
        <v>100</v>
      </c>
      <c r="N49" s="10">
        <f t="shared" si="17"/>
        <v>3.502731079422618E-3</v>
      </c>
      <c r="O49" s="238">
        <f>SUM($N$5:N49)</f>
        <v>0.97620898347775109</v>
      </c>
      <c r="P49" s="177" t="str">
        <f t="shared" si="10"/>
        <v>C</v>
      </c>
      <c r="Q49" s="11">
        <f t="shared" si="18"/>
        <v>0.46969696969696972</v>
      </c>
      <c r="R49" s="250">
        <f t="shared" si="19"/>
        <v>1.5909090909090901E-2</v>
      </c>
      <c r="S49" s="250">
        <f t="shared" si="20"/>
        <v>89.88636363636364</v>
      </c>
      <c r="T49" s="177">
        <f t="shared" si="11"/>
        <v>30</v>
      </c>
      <c r="U49" s="177">
        <v>3</v>
      </c>
      <c r="V49" s="177">
        <f t="shared" si="12"/>
        <v>33</v>
      </c>
      <c r="W49" s="236">
        <f t="shared" si="13"/>
        <v>15.5</v>
      </c>
      <c r="X49" s="239">
        <f t="shared" si="21"/>
        <v>15.5</v>
      </c>
      <c r="Y49" s="239">
        <f t="shared" si="22"/>
        <v>0.52499999999999969</v>
      </c>
      <c r="Z49" s="10">
        <f t="shared" si="23"/>
        <v>0</v>
      </c>
      <c r="AA49" s="87" t="str">
        <f t="shared" si="14"/>
        <v>VERY LOW-ORDER URGENTLY</v>
      </c>
      <c r="AB49" s="31">
        <f t="shared" si="15"/>
        <v>2966.2499999999995</v>
      </c>
      <c r="AF49"/>
      <c r="AG49" s="341" t="s">
        <v>47</v>
      </c>
      <c r="AH49" s="341" t="s">
        <v>427</v>
      </c>
      <c r="AI49" s="82">
        <v>0</v>
      </c>
      <c r="AJ49" s="83">
        <v>0</v>
      </c>
      <c r="AK49" s="84">
        <v>395.88749999999999</v>
      </c>
      <c r="AL49" s="84">
        <v>0</v>
      </c>
    </row>
    <row r="50" spans="1:38" ht="15" thickBot="1">
      <c r="A50" s="153" t="s">
        <v>114</v>
      </c>
      <c r="B50" s="56" t="s">
        <v>88</v>
      </c>
      <c r="C50" s="51" t="s">
        <v>382</v>
      </c>
      <c r="D50" s="56" t="s">
        <v>81</v>
      </c>
      <c r="E50" s="51" t="s">
        <v>30</v>
      </c>
      <c r="F50" s="11">
        <v>0.32000000000000006</v>
      </c>
      <c r="G50" s="228">
        <v>21.333333333333336</v>
      </c>
      <c r="H50" s="228">
        <v>7130</v>
      </c>
      <c r="I50" s="366">
        <v>0</v>
      </c>
      <c r="J50" s="11">
        <v>0</v>
      </c>
      <c r="K50" s="235">
        <f t="shared" si="16"/>
        <v>0</v>
      </c>
      <c r="L50" s="11">
        <f t="shared" si="24"/>
        <v>334.21874999999994</v>
      </c>
      <c r="M50" s="177">
        <v>18</v>
      </c>
      <c r="N50" s="10">
        <f t="shared" si="17"/>
        <v>3.2024969869006818E-3</v>
      </c>
      <c r="O50" s="238">
        <f>SUM($N$5:N50)</f>
        <v>0.97941148046465176</v>
      </c>
      <c r="P50" s="177" t="str">
        <f t="shared" si="10"/>
        <v>C</v>
      </c>
      <c r="Q50" s="11">
        <f t="shared" si="18"/>
        <v>0.96969696969696983</v>
      </c>
      <c r="R50" s="250">
        <f t="shared" si="19"/>
        <v>1.4545454545454549E-2</v>
      </c>
      <c r="S50" s="250">
        <f t="shared" si="20"/>
        <v>324.09090909090907</v>
      </c>
      <c r="T50" s="177">
        <f t="shared" si="11"/>
        <v>30</v>
      </c>
      <c r="U50" s="177">
        <v>3</v>
      </c>
      <c r="V50" s="177">
        <f t="shared" si="12"/>
        <v>33</v>
      </c>
      <c r="W50" s="236">
        <f t="shared" si="13"/>
        <v>32.000000000000007</v>
      </c>
      <c r="X50" s="239">
        <f t="shared" si="21"/>
        <v>32.000000000000007</v>
      </c>
      <c r="Y50" s="239">
        <f t="shared" si="22"/>
        <v>0.48000000000000015</v>
      </c>
      <c r="Z50" s="10">
        <f t="shared" si="23"/>
        <v>0</v>
      </c>
      <c r="AA50" s="87" t="str">
        <f t="shared" si="14"/>
        <v>VERY LOW-ORDER URGENTLY</v>
      </c>
      <c r="AB50" s="31">
        <f t="shared" si="15"/>
        <v>10695</v>
      </c>
      <c r="AF50"/>
      <c r="AG50" s="341" t="s">
        <v>195</v>
      </c>
      <c r="AH50" s="341" t="s">
        <v>476</v>
      </c>
      <c r="AI50" s="82">
        <v>0.52499999999999969</v>
      </c>
      <c r="AJ50" s="83">
        <v>15.5</v>
      </c>
      <c r="AK50" s="84">
        <v>191.37096774193546</v>
      </c>
      <c r="AL50" s="84">
        <v>2966.2499999999995</v>
      </c>
    </row>
    <row r="51" spans="1:38" ht="15" thickBot="1">
      <c r="A51" s="153" t="s">
        <v>114</v>
      </c>
      <c r="B51" s="56" t="s">
        <v>524</v>
      </c>
      <c r="C51" s="51" t="s">
        <v>536</v>
      </c>
      <c r="D51" s="56" t="s">
        <v>26</v>
      </c>
      <c r="E51" s="51" t="s">
        <v>69</v>
      </c>
      <c r="F51" s="11">
        <v>0.27600000000000052</v>
      </c>
      <c r="G51" s="228">
        <v>76.666666666666671</v>
      </c>
      <c r="H51" s="228">
        <v>7666.666666666667</v>
      </c>
      <c r="I51" s="366">
        <v>0</v>
      </c>
      <c r="J51" s="11">
        <v>0</v>
      </c>
      <c r="K51" s="235">
        <f t="shared" si="16"/>
        <v>0</v>
      </c>
      <c r="L51" s="11">
        <f t="shared" si="24"/>
        <v>100</v>
      </c>
      <c r="M51" s="177">
        <v>4</v>
      </c>
      <c r="N51" s="10">
        <f t="shared" si="17"/>
        <v>2.7621536512018427E-3</v>
      </c>
      <c r="O51" s="238">
        <f>SUM($N$5:N51)</f>
        <v>0.98217363411585357</v>
      </c>
      <c r="P51" s="177" t="str">
        <f t="shared" si="10"/>
        <v>C</v>
      </c>
      <c r="Q51" s="11">
        <f t="shared" si="18"/>
        <v>3.4848484848484849</v>
      </c>
      <c r="R51" s="250">
        <f t="shared" si="19"/>
        <v>1.254545454545457E-2</v>
      </c>
      <c r="S51" s="250">
        <f t="shared" si="20"/>
        <v>348.4848484848485</v>
      </c>
      <c r="T51" s="177">
        <f t="shared" si="11"/>
        <v>30</v>
      </c>
      <c r="U51" s="177">
        <v>3</v>
      </c>
      <c r="V51" s="177">
        <f t="shared" si="12"/>
        <v>33</v>
      </c>
      <c r="W51" s="236">
        <f t="shared" si="13"/>
        <v>115</v>
      </c>
      <c r="X51" s="239">
        <f t="shared" si="21"/>
        <v>115</v>
      </c>
      <c r="Y51" s="239">
        <f t="shared" si="22"/>
        <v>0.41400000000000076</v>
      </c>
      <c r="Z51" s="10">
        <f t="shared" si="23"/>
        <v>0</v>
      </c>
      <c r="AA51" s="87" t="str">
        <f t="shared" si="14"/>
        <v>VERY LOW-ORDER URGENTLY</v>
      </c>
      <c r="AB51" s="31">
        <f t="shared" si="15"/>
        <v>11500</v>
      </c>
      <c r="AF51"/>
      <c r="AG51" s="341" t="s">
        <v>171</v>
      </c>
      <c r="AH51" s="341" t="s">
        <v>462</v>
      </c>
      <c r="AI51" s="82">
        <v>0.59624999999999939</v>
      </c>
      <c r="AJ51" s="83">
        <v>20.5</v>
      </c>
      <c r="AK51" s="84">
        <v>487.34146341463406</v>
      </c>
      <c r="AL51" s="84">
        <v>9990.4999999999982</v>
      </c>
    </row>
    <row r="52" spans="1:38" ht="15" thickBot="1">
      <c r="A52" s="153" t="s">
        <v>114</v>
      </c>
      <c r="B52" s="56" t="s">
        <v>523</v>
      </c>
      <c r="C52" s="51" t="s">
        <v>535</v>
      </c>
      <c r="D52" s="56" t="s">
        <v>26</v>
      </c>
      <c r="E52" s="51" t="s">
        <v>69</v>
      </c>
      <c r="F52" s="11">
        <v>0.27066666666666539</v>
      </c>
      <c r="G52" s="228">
        <v>64.666666666666671</v>
      </c>
      <c r="H52" s="228">
        <v>5407.5133333333315</v>
      </c>
      <c r="I52" s="366">
        <v>0</v>
      </c>
      <c r="J52" s="11">
        <v>0</v>
      </c>
      <c r="K52" s="235">
        <f t="shared" si="16"/>
        <v>0</v>
      </c>
      <c r="L52" s="11">
        <f t="shared" si="24"/>
        <v>83.621340206185536</v>
      </c>
      <c r="M52" s="177">
        <v>1</v>
      </c>
      <c r="N52" s="10">
        <f t="shared" si="17"/>
        <v>2.7087787014201466E-3</v>
      </c>
      <c r="O52" s="238">
        <f>SUM($N$5:N52)</f>
        <v>0.98488241281727373</v>
      </c>
      <c r="P52" s="177" t="str">
        <f t="shared" si="10"/>
        <v>C</v>
      </c>
      <c r="Q52" s="11">
        <f t="shared" si="18"/>
        <v>2.9393939393939394</v>
      </c>
      <c r="R52" s="250">
        <f t="shared" si="19"/>
        <v>1.2303030303030245E-2</v>
      </c>
      <c r="S52" s="250">
        <f t="shared" si="20"/>
        <v>245.79606060606054</v>
      </c>
      <c r="T52" s="177">
        <f t="shared" si="11"/>
        <v>30</v>
      </c>
      <c r="U52" s="177">
        <v>3</v>
      </c>
      <c r="V52" s="177">
        <f t="shared" si="12"/>
        <v>33</v>
      </c>
      <c r="W52" s="236">
        <f t="shared" si="13"/>
        <v>97</v>
      </c>
      <c r="X52" s="239">
        <f t="shared" si="21"/>
        <v>97</v>
      </c>
      <c r="Y52" s="239">
        <f t="shared" si="22"/>
        <v>0.40599999999999808</v>
      </c>
      <c r="Z52" s="10">
        <f t="shared" si="23"/>
        <v>0</v>
      </c>
      <c r="AA52" s="87" t="str">
        <f t="shared" si="14"/>
        <v>VERY LOW-ORDER URGENTLY</v>
      </c>
      <c r="AB52" s="31">
        <f t="shared" si="15"/>
        <v>8111.2699999999968</v>
      </c>
      <c r="AF52"/>
      <c r="AG52" s="341" t="s">
        <v>212</v>
      </c>
      <c r="AH52" s="341" t="s">
        <v>487</v>
      </c>
      <c r="AI52" s="82">
        <v>0</v>
      </c>
      <c r="AJ52" s="83">
        <v>0</v>
      </c>
      <c r="AK52" s="84">
        <v>300.61904761904765</v>
      </c>
      <c r="AL52" s="84">
        <v>0</v>
      </c>
    </row>
    <row r="53" spans="1:38" ht="15" thickBot="1">
      <c r="A53" s="153" t="s">
        <v>114</v>
      </c>
      <c r="B53" s="56" t="s">
        <v>165</v>
      </c>
      <c r="C53" s="51" t="s">
        <v>477</v>
      </c>
      <c r="D53" s="56" t="s">
        <v>26</v>
      </c>
      <c r="E53" s="51" t="s">
        <v>69</v>
      </c>
      <c r="F53" s="11">
        <v>0.26999999999999869</v>
      </c>
      <c r="G53" s="228">
        <v>39</v>
      </c>
      <c r="H53" s="228">
        <v>3058.6999999999971</v>
      </c>
      <c r="I53" s="366">
        <v>0</v>
      </c>
      <c r="J53" s="11">
        <v>0</v>
      </c>
      <c r="K53" s="235">
        <f t="shared" si="16"/>
        <v>0</v>
      </c>
      <c r="L53" s="11">
        <f t="shared" si="24"/>
        <v>78.42820512820505</v>
      </c>
      <c r="M53" s="177">
        <v>18</v>
      </c>
      <c r="N53" s="10">
        <f t="shared" si="17"/>
        <v>2.7021068326974367E-3</v>
      </c>
      <c r="O53" s="238">
        <f>SUM($N$5:N53)</f>
        <v>0.98758451964997118</v>
      </c>
      <c r="P53" s="177" t="str">
        <f t="shared" si="10"/>
        <v>C</v>
      </c>
      <c r="Q53" s="11">
        <f t="shared" si="18"/>
        <v>1.7727272727272727</v>
      </c>
      <c r="R53" s="250">
        <f t="shared" si="19"/>
        <v>1.2272727272727213E-2</v>
      </c>
      <c r="S53" s="250">
        <f t="shared" si="20"/>
        <v>139.03181818181804</v>
      </c>
      <c r="T53" s="177">
        <f t="shared" si="11"/>
        <v>30</v>
      </c>
      <c r="U53" s="177">
        <v>3</v>
      </c>
      <c r="V53" s="177">
        <f t="shared" si="12"/>
        <v>33</v>
      </c>
      <c r="W53" s="236">
        <f t="shared" si="13"/>
        <v>58.5</v>
      </c>
      <c r="X53" s="239">
        <f t="shared" si="21"/>
        <v>58.5</v>
      </c>
      <c r="Y53" s="239">
        <f t="shared" si="22"/>
        <v>0.40499999999999803</v>
      </c>
      <c r="Z53" s="10">
        <f t="shared" si="23"/>
        <v>0</v>
      </c>
      <c r="AA53" s="87" t="str">
        <f t="shared" si="14"/>
        <v>VERY LOW-ORDER URGENTLY</v>
      </c>
      <c r="AB53" s="31">
        <f t="shared" si="15"/>
        <v>4588.0499999999956</v>
      </c>
      <c r="AF53"/>
      <c r="AG53" s="341" t="s">
        <v>41</v>
      </c>
      <c r="AH53" s="341" t="s">
        <v>400</v>
      </c>
      <c r="AI53" s="82">
        <v>0</v>
      </c>
      <c r="AJ53" s="83">
        <v>0</v>
      </c>
      <c r="AK53" s="84">
        <v>336.94285714285712</v>
      </c>
      <c r="AL53" s="84">
        <v>0</v>
      </c>
    </row>
    <row r="54" spans="1:38" ht="15" thickBot="1">
      <c r="A54" s="153" t="s">
        <v>114</v>
      </c>
      <c r="B54" s="56" t="s">
        <v>100</v>
      </c>
      <c r="C54" s="51" t="s">
        <v>392</v>
      </c>
      <c r="D54" s="56" t="s">
        <v>52</v>
      </c>
      <c r="E54" s="51" t="s">
        <v>24</v>
      </c>
      <c r="F54" s="11">
        <v>0.25727333333333341</v>
      </c>
      <c r="G54" s="228">
        <v>16.333333333333332</v>
      </c>
      <c r="H54" s="228">
        <v>6440</v>
      </c>
      <c r="I54" s="366">
        <v>0</v>
      </c>
      <c r="J54" s="11">
        <v>0</v>
      </c>
      <c r="K54" s="235">
        <f t="shared" si="16"/>
        <v>0</v>
      </c>
      <c r="L54" s="11">
        <f t="shared" si="24"/>
        <v>394.28571428571433</v>
      </c>
      <c r="M54" s="177">
        <v>18</v>
      </c>
      <c r="N54" s="10">
        <f t="shared" si="17"/>
        <v>2.5747408587809212E-3</v>
      </c>
      <c r="O54" s="238">
        <f>SUM($N$5:N54)</f>
        <v>0.99015926050875214</v>
      </c>
      <c r="P54" s="177" t="str">
        <f t="shared" si="10"/>
        <v>C</v>
      </c>
      <c r="Q54" s="11">
        <f t="shared" si="18"/>
        <v>0.74242424242424232</v>
      </c>
      <c r="R54" s="250">
        <f t="shared" si="19"/>
        <v>1.1694242424242428E-2</v>
      </c>
      <c r="S54" s="250">
        <f t="shared" si="20"/>
        <v>292.72727272727275</v>
      </c>
      <c r="T54" s="177">
        <f t="shared" si="11"/>
        <v>30</v>
      </c>
      <c r="U54" s="177">
        <v>3</v>
      </c>
      <c r="V54" s="177">
        <f t="shared" si="12"/>
        <v>33</v>
      </c>
      <c r="W54" s="236">
        <f t="shared" si="13"/>
        <v>24.499999999999996</v>
      </c>
      <c r="X54" s="239">
        <f t="shared" si="21"/>
        <v>24.499999999999996</v>
      </c>
      <c r="Y54" s="239">
        <f t="shared" si="22"/>
        <v>0.38591000000000009</v>
      </c>
      <c r="Z54" s="10">
        <f t="shared" si="23"/>
        <v>0</v>
      </c>
      <c r="AA54" s="87" t="str">
        <f t="shared" si="14"/>
        <v>VERY LOW-ORDER URGENTLY</v>
      </c>
      <c r="AB54" s="31">
        <f t="shared" si="15"/>
        <v>9660</v>
      </c>
      <c r="AF54"/>
      <c r="AG54" s="341" t="s">
        <v>31</v>
      </c>
      <c r="AH54" s="341" t="s">
        <v>380</v>
      </c>
      <c r="AI54" s="82">
        <v>2.4621212121212195</v>
      </c>
      <c r="AJ54" s="83">
        <v>49.242424242424249</v>
      </c>
      <c r="AK54" s="84">
        <v>544.72923076923064</v>
      </c>
      <c r="AL54" s="84">
        <v>26823.787878787876</v>
      </c>
    </row>
    <row r="55" spans="1:38" ht="15" thickBot="1">
      <c r="A55" s="153" t="s">
        <v>114</v>
      </c>
      <c r="B55" s="56" t="s">
        <v>78</v>
      </c>
      <c r="C55" s="51" t="s">
        <v>449</v>
      </c>
      <c r="D55" s="56" t="s">
        <v>58</v>
      </c>
      <c r="E55" s="51" t="s">
        <v>27</v>
      </c>
      <c r="F55" s="11">
        <v>0.25333333333333347</v>
      </c>
      <c r="G55" s="228">
        <v>7.333333333333333</v>
      </c>
      <c r="H55" s="228">
        <v>4135.666666666667</v>
      </c>
      <c r="I55" s="366">
        <v>30</v>
      </c>
      <c r="J55" s="11">
        <v>0.24</v>
      </c>
      <c r="K55" s="235">
        <f t="shared" si="16"/>
        <v>16918.636363636364</v>
      </c>
      <c r="L55" s="11">
        <f t="shared" si="24"/>
        <v>563.9545454545455</v>
      </c>
      <c r="M55" s="177">
        <v>48</v>
      </c>
      <c r="N55" s="10">
        <f t="shared" si="17"/>
        <v>2.5353101146297075E-3</v>
      </c>
      <c r="O55" s="238">
        <f>SUM($N$5:N55)</f>
        <v>0.99269457062338184</v>
      </c>
      <c r="P55" s="177" t="str">
        <f t="shared" si="10"/>
        <v>C</v>
      </c>
      <c r="Q55" s="11">
        <f t="shared" si="18"/>
        <v>0.33333333333333331</v>
      </c>
      <c r="R55" s="250">
        <f t="shared" si="19"/>
        <v>1.1515151515151522E-2</v>
      </c>
      <c r="S55" s="250">
        <f t="shared" si="20"/>
        <v>187.9848484848485</v>
      </c>
      <c r="T55" s="177">
        <f t="shared" si="11"/>
        <v>30</v>
      </c>
      <c r="U55" s="177">
        <v>3</v>
      </c>
      <c r="V55" s="177">
        <f t="shared" si="12"/>
        <v>33</v>
      </c>
      <c r="W55" s="236">
        <f t="shared" si="13"/>
        <v>11</v>
      </c>
      <c r="X55" s="239">
        <f t="shared" si="21"/>
        <v>0</v>
      </c>
      <c r="Y55" s="239">
        <f t="shared" si="22"/>
        <v>0</v>
      </c>
      <c r="Z55" s="10">
        <f t="shared" si="23"/>
        <v>2.7272727272727271</v>
      </c>
      <c r="AA55" s="87" t="str">
        <f t="shared" si="14"/>
        <v>VERY HIGH-DON’T ORDER</v>
      </c>
      <c r="AB55" s="31">
        <f t="shared" si="15"/>
        <v>0</v>
      </c>
      <c r="AF55" s="341" t="s">
        <v>225</v>
      </c>
      <c r="AG55" s="341"/>
      <c r="AH55" s="341"/>
      <c r="AI55" s="82">
        <v>4.6077272727272787</v>
      </c>
      <c r="AJ55" s="83">
        <v>115.03030303030302</v>
      </c>
      <c r="AK55" s="84">
        <v>5411.2428205260539</v>
      </c>
      <c r="AL55" s="84">
        <v>51365.941962464291</v>
      </c>
    </row>
    <row r="56" spans="1:38" ht="15" thickBot="1">
      <c r="A56" s="153" t="s">
        <v>114</v>
      </c>
      <c r="B56" s="56" t="s">
        <v>60</v>
      </c>
      <c r="C56" s="51" t="s">
        <v>399</v>
      </c>
      <c r="D56" s="56" t="s">
        <v>58</v>
      </c>
      <c r="E56" s="51" t="s">
        <v>27</v>
      </c>
      <c r="F56" s="11">
        <v>0.24500000000000019</v>
      </c>
      <c r="G56" s="228">
        <v>49</v>
      </c>
      <c r="H56" s="228">
        <v>3768.6666666666665</v>
      </c>
      <c r="I56" s="366">
        <v>64</v>
      </c>
      <c r="J56" s="11">
        <v>0.32</v>
      </c>
      <c r="K56" s="235">
        <f t="shared" si="16"/>
        <v>4922.3401360544212</v>
      </c>
      <c r="L56" s="11">
        <f t="shared" si="24"/>
        <v>76.911564625850332</v>
      </c>
      <c r="M56" s="177">
        <v>24</v>
      </c>
      <c r="N56" s="10">
        <f t="shared" si="17"/>
        <v>2.4519117555958361E-3</v>
      </c>
      <c r="O56" s="238">
        <f>SUM($N$5:N56)</f>
        <v>0.99514648237897763</v>
      </c>
      <c r="P56" s="177" t="str">
        <f t="shared" si="10"/>
        <v>C</v>
      </c>
      <c r="Q56" s="11">
        <f t="shared" si="18"/>
        <v>2.2272727272727271</v>
      </c>
      <c r="R56" s="250">
        <f t="shared" si="19"/>
        <v>1.1136363636363646E-2</v>
      </c>
      <c r="S56" s="250">
        <f t="shared" si="20"/>
        <v>171.30303030303028</v>
      </c>
      <c r="T56" s="177">
        <f t="shared" si="11"/>
        <v>30</v>
      </c>
      <c r="U56" s="177">
        <v>3</v>
      </c>
      <c r="V56" s="177">
        <f t="shared" si="12"/>
        <v>33</v>
      </c>
      <c r="W56" s="236">
        <f t="shared" si="13"/>
        <v>73.5</v>
      </c>
      <c r="X56" s="239">
        <f t="shared" si="21"/>
        <v>9.5</v>
      </c>
      <c r="Y56" s="239">
        <f t="shared" si="22"/>
        <v>4.7500000000000035E-2</v>
      </c>
      <c r="Z56" s="10">
        <f t="shared" si="23"/>
        <v>0.87074829931972786</v>
      </c>
      <c r="AA56" s="87" t="str">
        <f t="shared" si="14"/>
        <v>LOW MAY- ORDER</v>
      </c>
      <c r="AB56" s="31">
        <f t="shared" si="15"/>
        <v>730.65986394557819</v>
      </c>
      <c r="AF56" s="341" t="s">
        <v>26</v>
      </c>
      <c r="AG56" s="341" t="s">
        <v>82</v>
      </c>
      <c r="AH56" s="341" t="s">
        <v>423</v>
      </c>
      <c r="AI56" s="82">
        <v>0</v>
      </c>
      <c r="AJ56" s="83">
        <v>0</v>
      </c>
      <c r="AK56" s="84">
        <v>121.1123728813559</v>
      </c>
      <c r="AL56" s="84">
        <v>0</v>
      </c>
    </row>
    <row r="57" spans="1:38" ht="15" thickBot="1">
      <c r="A57" s="153" t="s">
        <v>114</v>
      </c>
      <c r="B57" s="56" t="s">
        <v>64</v>
      </c>
      <c r="C57" s="51" t="s">
        <v>434</v>
      </c>
      <c r="D57" s="56" t="s">
        <v>58</v>
      </c>
      <c r="E57" s="51" t="s">
        <v>27</v>
      </c>
      <c r="F57" s="11">
        <v>0.24497333333333374</v>
      </c>
      <c r="G57" s="228">
        <v>19.333333333333336</v>
      </c>
      <c r="H57" s="228">
        <v>4201.1833333333343</v>
      </c>
      <c r="I57" s="366">
        <v>0</v>
      </c>
      <c r="J57" s="11">
        <v>0</v>
      </c>
      <c r="K57" s="235">
        <f t="shared" si="16"/>
        <v>0</v>
      </c>
      <c r="L57" s="11">
        <f t="shared" si="24"/>
        <v>217.30258620689656</v>
      </c>
      <c r="M57" s="177">
        <v>1</v>
      </c>
      <c r="N57" s="10">
        <f t="shared" si="17"/>
        <v>2.4516448808469299E-3</v>
      </c>
      <c r="O57" s="238">
        <f>SUM($N$5:N57)</f>
        <v>0.99759812725982455</v>
      </c>
      <c r="P57" s="177" t="str">
        <f t="shared" si="10"/>
        <v>C</v>
      </c>
      <c r="Q57" s="11">
        <f t="shared" si="18"/>
        <v>0.8787878787878789</v>
      </c>
      <c r="R57" s="250">
        <f t="shared" si="19"/>
        <v>1.1135151515151534E-2</v>
      </c>
      <c r="S57" s="250">
        <f t="shared" si="20"/>
        <v>190.96287878787882</v>
      </c>
      <c r="T57" s="177">
        <f t="shared" si="11"/>
        <v>30</v>
      </c>
      <c r="U57" s="177">
        <v>3</v>
      </c>
      <c r="V57" s="177">
        <f t="shared" si="12"/>
        <v>33</v>
      </c>
      <c r="W57" s="236">
        <f t="shared" si="13"/>
        <v>29.000000000000004</v>
      </c>
      <c r="X57" s="239">
        <f t="shared" si="21"/>
        <v>29.000000000000004</v>
      </c>
      <c r="Y57" s="239">
        <f t="shared" si="22"/>
        <v>0.36746000000000062</v>
      </c>
      <c r="Z57" s="10">
        <f t="shared" si="23"/>
        <v>0</v>
      </c>
      <c r="AA57" s="87" t="str">
        <f t="shared" si="14"/>
        <v>VERY LOW-ORDER URGENTLY</v>
      </c>
      <c r="AB57" s="31">
        <f t="shared" si="15"/>
        <v>6301.7750000000015</v>
      </c>
      <c r="AF57"/>
      <c r="AG57" s="341" t="s">
        <v>85</v>
      </c>
      <c r="AH57" s="341" t="s">
        <v>414</v>
      </c>
      <c r="AI57" s="82">
        <v>1.0987839357429694</v>
      </c>
      <c r="AJ57" s="83">
        <v>244</v>
      </c>
      <c r="AK57" s="84">
        <v>111.35160642570287</v>
      </c>
      <c r="AL57" s="84">
        <v>27169.791967871501</v>
      </c>
    </row>
    <row r="58" spans="1:38">
      <c r="A58" s="153" t="s">
        <v>114</v>
      </c>
      <c r="B58" s="56" t="s">
        <v>502</v>
      </c>
      <c r="C58" s="51" t="s">
        <v>503</v>
      </c>
      <c r="D58" s="56" t="s">
        <v>23</v>
      </c>
      <c r="E58" s="51" t="s">
        <v>504</v>
      </c>
      <c r="F58" s="11">
        <v>0.24000000000000007</v>
      </c>
      <c r="G58" s="228">
        <v>10.666666666666666</v>
      </c>
      <c r="H58" s="228">
        <v>16.666666666666668</v>
      </c>
      <c r="I58" s="366">
        <v>0</v>
      </c>
      <c r="J58" s="11">
        <v>0</v>
      </c>
      <c r="K58" s="235">
        <f t="shared" si="16"/>
        <v>0</v>
      </c>
      <c r="L58" s="11">
        <f t="shared" si="24"/>
        <v>1.5625000000000002</v>
      </c>
      <c r="M58" s="177">
        <v>4</v>
      </c>
      <c r="N58" s="10">
        <f t="shared" si="17"/>
        <v>2.4018727401755118E-3</v>
      </c>
      <c r="O58" s="238">
        <f>SUM($N$5:N58)</f>
        <v>1</v>
      </c>
      <c r="P58" s="177" t="str">
        <f t="shared" si="10"/>
        <v>C</v>
      </c>
      <c r="Q58" s="11">
        <f t="shared" si="18"/>
        <v>0.48484848484848481</v>
      </c>
      <c r="R58" s="250">
        <f t="shared" si="19"/>
        <v>1.0909090909090912E-2</v>
      </c>
      <c r="S58" s="250">
        <f t="shared" si="20"/>
        <v>0.75757575757575768</v>
      </c>
      <c r="T58" s="177">
        <f t="shared" si="11"/>
        <v>30</v>
      </c>
      <c r="U58" s="177">
        <v>3</v>
      </c>
      <c r="V58" s="177">
        <f t="shared" si="12"/>
        <v>33</v>
      </c>
      <c r="W58" s="236">
        <f t="shared" si="13"/>
        <v>15.999999999999998</v>
      </c>
      <c r="X58" s="239">
        <f t="shared" si="21"/>
        <v>15.999999999999998</v>
      </c>
      <c r="Y58" s="239">
        <f t="shared" si="22"/>
        <v>0.3600000000000001</v>
      </c>
      <c r="Z58" s="10">
        <f t="shared" si="23"/>
        <v>0</v>
      </c>
      <c r="AA58" s="453" t="str">
        <f t="shared" si="14"/>
        <v>VERY LOW-ORDER URGENTLY</v>
      </c>
      <c r="AB58" s="31">
        <f t="shared" si="15"/>
        <v>25</v>
      </c>
      <c r="AF58"/>
      <c r="AG58" s="341" t="s">
        <v>83</v>
      </c>
      <c r="AH58" s="341" t="s">
        <v>416</v>
      </c>
      <c r="AI58" s="82">
        <v>0</v>
      </c>
      <c r="AJ58" s="83">
        <v>0</v>
      </c>
      <c r="AK58" s="84">
        <v>124.88170995671024</v>
      </c>
      <c r="AL58" s="84">
        <v>0</v>
      </c>
    </row>
    <row r="59" spans="1:38">
      <c r="A59" s="351"/>
      <c r="B59" s="351"/>
      <c r="C59" s="349"/>
      <c r="D59" s="351"/>
      <c r="E59" s="349"/>
      <c r="F59" s="11"/>
      <c r="G59" s="228"/>
      <c r="H59" s="228"/>
      <c r="I59" s="366"/>
      <c r="J59" s="11"/>
      <c r="K59" s="235"/>
      <c r="L59" s="11"/>
      <c r="M59" s="368"/>
      <c r="N59" s="10"/>
      <c r="O59" s="238"/>
      <c r="P59" s="368"/>
      <c r="Q59" s="11"/>
      <c r="R59" s="250"/>
      <c r="S59" s="250"/>
      <c r="T59" s="368"/>
      <c r="U59" s="368"/>
      <c r="V59" s="368"/>
      <c r="W59" s="236"/>
      <c r="X59" s="239"/>
      <c r="Y59" s="239"/>
      <c r="Z59" s="10"/>
      <c r="AA59" s="60"/>
      <c r="AB59" s="460"/>
      <c r="AF59"/>
      <c r="AG59" s="341" t="s">
        <v>84</v>
      </c>
      <c r="AH59" s="341" t="s">
        <v>421</v>
      </c>
      <c r="AI59" s="82">
        <v>0.63699999999999624</v>
      </c>
      <c r="AJ59" s="83">
        <v>132.5</v>
      </c>
      <c r="AK59" s="84">
        <v>108.28981132075499</v>
      </c>
      <c r="AL59" s="84">
        <v>14348.400000000036</v>
      </c>
    </row>
    <row r="60" spans="1:38">
      <c r="A60" s="351"/>
      <c r="B60" s="351"/>
      <c r="C60" s="349"/>
      <c r="D60" s="351"/>
      <c r="E60" s="349"/>
      <c r="F60" s="11"/>
      <c r="G60" s="228"/>
      <c r="H60" s="228"/>
      <c r="I60" s="366"/>
      <c r="J60" s="11"/>
      <c r="K60" s="235"/>
      <c r="L60" s="11"/>
      <c r="M60" s="368"/>
      <c r="N60" s="10"/>
      <c r="O60" s="238"/>
      <c r="P60" s="368"/>
      <c r="Q60" s="11"/>
      <c r="R60" s="250"/>
      <c r="S60" s="250"/>
      <c r="T60" s="368"/>
      <c r="U60" s="368"/>
      <c r="V60" s="368"/>
      <c r="W60" s="236"/>
      <c r="X60" s="239"/>
      <c r="Y60" s="239"/>
      <c r="Z60" s="10"/>
      <c r="AA60" s="60"/>
      <c r="AB60" s="460"/>
      <c r="AF60"/>
      <c r="AG60" s="341" t="s">
        <v>46</v>
      </c>
      <c r="AH60" s="341" t="s">
        <v>398</v>
      </c>
      <c r="AI60" s="82">
        <v>2.3622787878787967</v>
      </c>
      <c r="AJ60" s="83">
        <v>126.72727272727272</v>
      </c>
      <c r="AK60" s="84">
        <v>325.79788617886106</v>
      </c>
      <c r="AL60" s="84">
        <v>41287.477575757483</v>
      </c>
    </row>
    <row r="61" spans="1:38">
      <c r="A61" s="351"/>
      <c r="B61" s="351"/>
      <c r="C61" s="349"/>
      <c r="D61" s="351"/>
      <c r="E61" s="349"/>
      <c r="F61" s="11"/>
      <c r="G61" s="228"/>
      <c r="H61" s="228"/>
      <c r="I61" s="366"/>
      <c r="J61" s="11"/>
      <c r="K61" s="235"/>
      <c r="L61" s="11"/>
      <c r="M61" s="368"/>
      <c r="N61" s="10"/>
      <c r="O61" s="238"/>
      <c r="P61" s="368"/>
      <c r="Q61" s="11"/>
      <c r="R61" s="250"/>
      <c r="S61" s="250"/>
      <c r="T61" s="368"/>
      <c r="U61" s="368"/>
      <c r="V61" s="368"/>
      <c r="W61" s="236"/>
      <c r="X61" s="239"/>
      <c r="Y61" s="239"/>
      <c r="Z61" s="10"/>
      <c r="AA61" s="60"/>
      <c r="AB61" s="460"/>
      <c r="AF61"/>
      <c r="AG61" s="341" t="s">
        <v>40</v>
      </c>
      <c r="AH61" s="341" t="s">
        <v>433</v>
      </c>
      <c r="AI61" s="82">
        <v>0.82680000000000309</v>
      </c>
      <c r="AJ61" s="83">
        <v>115.5</v>
      </c>
      <c r="AK61" s="84">
        <v>121.06077922077915</v>
      </c>
      <c r="AL61" s="84">
        <v>13982.519999999991</v>
      </c>
    </row>
    <row r="62" spans="1:38">
      <c r="A62" s="351"/>
      <c r="B62" s="351"/>
      <c r="C62" s="349"/>
      <c r="D62" s="351"/>
      <c r="E62" s="349"/>
      <c r="F62" s="11"/>
      <c r="G62" s="228"/>
      <c r="H62" s="228"/>
      <c r="I62" s="366"/>
      <c r="J62" s="11"/>
      <c r="K62" s="235"/>
      <c r="L62" s="11"/>
      <c r="M62" s="368"/>
      <c r="N62" s="10"/>
      <c r="O62" s="238"/>
      <c r="P62" s="368"/>
      <c r="Q62" s="11"/>
      <c r="R62" s="250"/>
      <c r="S62" s="250"/>
      <c r="T62" s="368"/>
      <c r="U62" s="368"/>
      <c r="V62" s="368"/>
      <c r="W62" s="236"/>
      <c r="X62" s="239"/>
      <c r="Y62" s="239"/>
      <c r="Z62" s="10"/>
      <c r="AA62" s="60"/>
      <c r="AB62" s="460"/>
      <c r="AF62"/>
      <c r="AG62" s="341" t="s">
        <v>90</v>
      </c>
      <c r="AH62" s="341" t="s">
        <v>451</v>
      </c>
      <c r="AI62" s="82">
        <v>0.53119999999999989</v>
      </c>
      <c r="AJ62" s="83">
        <v>20.5</v>
      </c>
      <c r="AK62" s="84">
        <v>435.8541463414636</v>
      </c>
      <c r="AL62" s="84">
        <v>8935.0100000000039</v>
      </c>
    </row>
    <row r="63" spans="1:38">
      <c r="A63" s="351"/>
      <c r="B63" s="351"/>
      <c r="C63" s="349"/>
      <c r="D63" s="351"/>
      <c r="E63" s="349"/>
      <c r="F63" s="11"/>
      <c r="G63" s="228"/>
      <c r="H63" s="228"/>
      <c r="I63" s="366"/>
      <c r="J63" s="11"/>
      <c r="K63" s="235"/>
      <c r="L63" s="11"/>
      <c r="M63" s="368"/>
      <c r="N63" s="10"/>
      <c r="O63" s="238"/>
      <c r="P63" s="368"/>
      <c r="Q63" s="11"/>
      <c r="R63" s="368"/>
      <c r="S63" s="250"/>
      <c r="T63" s="368"/>
      <c r="U63" s="368"/>
      <c r="V63" s="368"/>
      <c r="W63" s="236"/>
      <c r="X63" s="239"/>
      <c r="Y63" s="239"/>
      <c r="Z63" s="10"/>
      <c r="AA63" s="60"/>
      <c r="AB63" s="460"/>
      <c r="AF63"/>
      <c r="AG63" s="341" t="s">
        <v>25</v>
      </c>
      <c r="AH63" s="341" t="s">
        <v>383</v>
      </c>
      <c r="AI63" s="82">
        <v>1.5270497167520853</v>
      </c>
      <c r="AJ63" s="83">
        <v>259.40909090909093</v>
      </c>
      <c r="AK63" s="84">
        <v>115.7446983184966</v>
      </c>
      <c r="AL63" s="84">
        <v>30025.22696834819</v>
      </c>
    </row>
    <row r="64" spans="1:38">
      <c r="A64" s="351"/>
      <c r="B64" s="351"/>
      <c r="C64" s="349"/>
      <c r="D64" s="351"/>
      <c r="E64" s="349"/>
      <c r="F64" s="11"/>
      <c r="G64" s="228"/>
      <c r="H64" s="228"/>
      <c r="I64" s="366"/>
      <c r="J64" s="11"/>
      <c r="K64" s="235"/>
      <c r="L64" s="11"/>
      <c r="M64" s="368"/>
      <c r="N64" s="10"/>
      <c r="O64" s="238"/>
      <c r="P64" s="368"/>
      <c r="Q64" s="11"/>
      <c r="R64" s="250"/>
      <c r="S64" s="250"/>
      <c r="T64" s="368"/>
      <c r="U64" s="368"/>
      <c r="V64" s="368"/>
      <c r="W64" s="236"/>
      <c r="X64" s="239"/>
      <c r="Y64" s="239"/>
      <c r="Z64" s="10"/>
      <c r="AA64" s="60"/>
      <c r="AB64" s="460"/>
      <c r="AF64"/>
      <c r="AG64" s="341" t="s">
        <v>76</v>
      </c>
      <c r="AH64" s="341" t="s">
        <v>445</v>
      </c>
      <c r="AI64" s="82">
        <v>1.168400000000003</v>
      </c>
      <c r="AJ64" s="83">
        <v>270</v>
      </c>
      <c r="AK64" s="84">
        <v>115.60562962962965</v>
      </c>
      <c r="AL64" s="84">
        <v>31213.520000000004</v>
      </c>
    </row>
    <row r="65" spans="1:38">
      <c r="A65" s="351"/>
      <c r="B65" s="351"/>
      <c r="C65" s="349"/>
      <c r="D65" s="351"/>
      <c r="E65" s="349"/>
      <c r="F65" s="11"/>
      <c r="G65" s="228"/>
      <c r="H65" s="228"/>
      <c r="I65" s="366"/>
      <c r="J65" s="11"/>
      <c r="K65" s="235"/>
      <c r="L65" s="11"/>
      <c r="M65" s="368"/>
      <c r="N65" s="10"/>
      <c r="O65" s="238"/>
      <c r="P65" s="368"/>
      <c r="Q65" s="11"/>
      <c r="R65" s="250"/>
      <c r="S65" s="250"/>
      <c r="T65" s="368"/>
      <c r="U65" s="368"/>
      <c r="V65" s="368"/>
      <c r="W65" s="236"/>
      <c r="X65" s="239"/>
      <c r="Y65" s="239"/>
      <c r="Z65" s="10"/>
      <c r="AA65" s="60"/>
      <c r="AB65" s="460"/>
      <c r="AF65"/>
      <c r="AG65" s="341" t="s">
        <v>68</v>
      </c>
      <c r="AH65" s="341" t="s">
        <v>437</v>
      </c>
      <c r="AI65" s="82">
        <v>1.1213600806451609</v>
      </c>
      <c r="AJ65" s="83">
        <v>247</v>
      </c>
      <c r="AK65" s="84">
        <v>113.92129032258096</v>
      </c>
      <c r="AL65" s="84">
        <v>28138.558709677498</v>
      </c>
    </row>
    <row r="66" spans="1:38">
      <c r="A66" s="351"/>
      <c r="B66" s="351"/>
      <c r="C66" s="349"/>
      <c r="D66" s="351"/>
      <c r="E66" s="349"/>
      <c r="F66" s="11"/>
      <c r="G66" s="228"/>
      <c r="H66" s="228"/>
      <c r="I66" s="366"/>
      <c r="J66" s="11"/>
      <c r="K66" s="235"/>
      <c r="L66" s="11"/>
      <c r="M66" s="368"/>
      <c r="N66" s="10"/>
      <c r="O66" s="238"/>
      <c r="P66" s="368"/>
      <c r="Q66" s="11"/>
      <c r="R66" s="250"/>
      <c r="S66" s="250"/>
      <c r="T66" s="368"/>
      <c r="U66" s="368"/>
      <c r="V66" s="368"/>
      <c r="W66" s="236"/>
      <c r="X66" s="239"/>
      <c r="Y66" s="239"/>
      <c r="Z66" s="10"/>
      <c r="AA66" s="60"/>
      <c r="AB66" s="460"/>
      <c r="AF66"/>
      <c r="AG66" s="341" t="s">
        <v>72</v>
      </c>
      <c r="AH66" s="341" t="s">
        <v>443</v>
      </c>
      <c r="AI66" s="82">
        <v>0.96460572687224966</v>
      </c>
      <c r="AJ66" s="83">
        <v>197</v>
      </c>
      <c r="AK66" s="84">
        <v>120.77550660792951</v>
      </c>
      <c r="AL66" s="84">
        <v>23792.774801762116</v>
      </c>
    </row>
    <row r="67" spans="1:38">
      <c r="A67" s="351"/>
      <c r="B67" s="351"/>
      <c r="C67" s="349"/>
      <c r="D67" s="351"/>
      <c r="E67" s="349"/>
      <c r="F67" s="11"/>
      <c r="G67" s="228"/>
      <c r="H67" s="228"/>
      <c r="I67" s="366"/>
      <c r="J67" s="11"/>
      <c r="K67" s="235"/>
      <c r="L67" s="11"/>
      <c r="M67" s="368"/>
      <c r="N67" s="10"/>
      <c r="O67" s="238"/>
      <c r="P67" s="368"/>
      <c r="Q67" s="11"/>
      <c r="R67" s="250"/>
      <c r="S67" s="250"/>
      <c r="T67" s="368"/>
      <c r="U67" s="368"/>
      <c r="V67" s="368"/>
      <c r="W67" s="236"/>
      <c r="X67" s="239"/>
      <c r="Y67" s="239"/>
      <c r="Z67" s="10"/>
      <c r="AA67" s="60"/>
      <c r="AB67" s="460"/>
      <c r="AF67"/>
      <c r="AG67" s="341" t="s">
        <v>165</v>
      </c>
      <c r="AH67" s="341" t="s">
        <v>477</v>
      </c>
      <c r="AI67" s="82">
        <v>0.40499999999999803</v>
      </c>
      <c r="AJ67" s="83">
        <v>58.5</v>
      </c>
      <c r="AK67" s="84">
        <v>78.42820512820505</v>
      </c>
      <c r="AL67" s="84">
        <v>4588.0499999999956</v>
      </c>
    </row>
    <row r="68" spans="1:38">
      <c r="A68" s="351"/>
      <c r="B68" s="351"/>
      <c r="C68" s="349"/>
      <c r="D68" s="351"/>
      <c r="E68" s="349"/>
      <c r="F68" s="11"/>
      <c r="G68" s="228"/>
      <c r="H68" s="228"/>
      <c r="I68" s="366"/>
      <c r="J68" s="11"/>
      <c r="K68" s="235"/>
      <c r="L68" s="11"/>
      <c r="M68" s="368"/>
      <c r="N68" s="10"/>
      <c r="O68" s="238"/>
      <c r="P68" s="368"/>
      <c r="Q68" s="11"/>
      <c r="R68" s="250"/>
      <c r="S68" s="250"/>
      <c r="T68" s="368"/>
      <c r="U68" s="368"/>
      <c r="V68" s="368"/>
      <c r="W68" s="236"/>
      <c r="X68" s="239"/>
      <c r="Y68" s="239"/>
      <c r="Z68" s="10"/>
      <c r="AA68" s="60"/>
      <c r="AB68" s="460"/>
      <c r="AF68"/>
      <c r="AG68" s="341" t="s">
        <v>54</v>
      </c>
      <c r="AH68" s="341" t="s">
        <v>458</v>
      </c>
      <c r="AI68" s="82">
        <v>2.5192727272727287</v>
      </c>
      <c r="AJ68" s="83">
        <v>290</v>
      </c>
      <c r="AK68" s="84">
        <v>140.32213166144226</v>
      </c>
      <c r="AL68" s="84">
        <v>40693.418181818255</v>
      </c>
    </row>
    <row r="69" spans="1:38">
      <c r="A69" s="351"/>
      <c r="B69" s="351"/>
      <c r="C69" s="349"/>
      <c r="D69" s="351"/>
      <c r="E69" s="349"/>
      <c r="F69" s="11"/>
      <c r="G69" s="228"/>
      <c r="H69" s="228"/>
      <c r="I69" s="366"/>
      <c r="J69" s="11"/>
      <c r="K69" s="235"/>
      <c r="L69" s="11"/>
      <c r="M69" s="368"/>
      <c r="N69" s="10"/>
      <c r="O69" s="238"/>
      <c r="P69" s="368"/>
      <c r="Q69" s="11"/>
      <c r="R69" s="250"/>
      <c r="S69" s="250"/>
      <c r="T69" s="368"/>
      <c r="U69" s="368"/>
      <c r="V69" s="368"/>
      <c r="W69" s="236"/>
      <c r="X69" s="239"/>
      <c r="Y69" s="239"/>
      <c r="Z69" s="10"/>
      <c r="AA69" s="60"/>
      <c r="AB69" s="460"/>
      <c r="AF69"/>
      <c r="AG69" s="341" t="s">
        <v>87</v>
      </c>
      <c r="AH69" s="341" t="s">
        <v>444</v>
      </c>
      <c r="AI69" s="82">
        <v>2.8142083940043001</v>
      </c>
      <c r="AJ69" s="83">
        <v>476.15151515151513</v>
      </c>
      <c r="AK69" s="84">
        <v>108.50849571734481</v>
      </c>
      <c r="AL69" s="84">
        <v>51666.484642625423</v>
      </c>
    </row>
    <row r="70" spans="1:38">
      <c r="A70" s="351"/>
      <c r="B70" s="351"/>
      <c r="C70" s="349"/>
      <c r="D70" s="351"/>
      <c r="E70" s="349"/>
      <c r="F70" s="11"/>
      <c r="G70" s="228"/>
      <c r="H70" s="228"/>
      <c r="I70" s="366"/>
      <c r="J70" s="11"/>
      <c r="K70" s="235"/>
      <c r="L70" s="11"/>
      <c r="M70" s="368"/>
      <c r="N70" s="10"/>
      <c r="O70" s="238"/>
      <c r="P70" s="368"/>
      <c r="Q70" s="11"/>
      <c r="R70" s="250"/>
      <c r="S70" s="250"/>
      <c r="T70" s="368"/>
      <c r="U70" s="368"/>
      <c r="V70" s="368"/>
      <c r="W70" s="236"/>
      <c r="X70" s="239"/>
      <c r="Y70" s="239"/>
      <c r="Z70" s="10"/>
      <c r="AA70" s="60"/>
      <c r="AB70" s="460"/>
      <c r="AF70"/>
      <c r="AG70" s="341" t="s">
        <v>549</v>
      </c>
      <c r="AH70" s="341" t="s">
        <v>550</v>
      </c>
      <c r="AI70" s="82">
        <v>1.7547399999999997</v>
      </c>
      <c r="AJ70" s="83">
        <v>264.78787878787881</v>
      </c>
      <c r="AK70" s="84">
        <v>0</v>
      </c>
      <c r="AL70" s="84">
        <v>0</v>
      </c>
    </row>
    <row r="71" spans="1:38">
      <c r="A71" s="351"/>
      <c r="B71" s="351"/>
      <c r="C71" s="349"/>
      <c r="D71" s="351"/>
      <c r="E71" s="349"/>
      <c r="F71" s="11"/>
      <c r="G71" s="228"/>
      <c r="H71" s="228"/>
      <c r="I71" s="366"/>
      <c r="J71" s="11"/>
      <c r="K71" s="235"/>
      <c r="L71" s="11"/>
      <c r="M71" s="368"/>
      <c r="N71" s="10"/>
      <c r="O71" s="238"/>
      <c r="P71" s="368"/>
      <c r="Q71" s="11"/>
      <c r="R71" s="250"/>
      <c r="S71" s="250"/>
      <c r="T71" s="368"/>
      <c r="U71" s="368"/>
      <c r="V71" s="368"/>
      <c r="W71" s="236"/>
      <c r="X71" s="239"/>
      <c r="Y71" s="239"/>
      <c r="Z71" s="10"/>
      <c r="AA71" s="60"/>
      <c r="AB71" s="460"/>
      <c r="AF71"/>
      <c r="AG71" s="341" t="s">
        <v>541</v>
      </c>
      <c r="AH71" s="341" t="s">
        <v>542</v>
      </c>
      <c r="AI71" s="82">
        <v>1.3205500000000046</v>
      </c>
      <c r="AJ71" s="83">
        <v>237.5</v>
      </c>
      <c r="AK71" s="84">
        <v>94.776315789473685</v>
      </c>
      <c r="AL71" s="84">
        <v>22509.375</v>
      </c>
    </row>
    <row r="72" spans="1:38">
      <c r="A72" s="351"/>
      <c r="B72" s="351"/>
      <c r="C72" s="349"/>
      <c r="D72" s="351"/>
      <c r="E72" s="349"/>
      <c r="F72" s="11"/>
      <c r="G72" s="228"/>
      <c r="H72" s="228"/>
      <c r="I72" s="366"/>
      <c r="J72" s="11"/>
      <c r="K72" s="235"/>
      <c r="L72" s="11"/>
      <c r="M72" s="368"/>
      <c r="N72" s="10"/>
      <c r="O72" s="238"/>
      <c r="P72" s="368"/>
      <c r="Q72" s="11"/>
      <c r="R72" s="250"/>
      <c r="S72" s="250"/>
      <c r="T72" s="368"/>
      <c r="U72" s="368"/>
      <c r="V72" s="368"/>
      <c r="W72" s="236"/>
      <c r="X72" s="239"/>
      <c r="Y72" s="239"/>
      <c r="Z72" s="10"/>
      <c r="AA72" s="60"/>
      <c r="AB72" s="460"/>
      <c r="AF72"/>
      <c r="AG72" s="341" t="s">
        <v>103</v>
      </c>
      <c r="AH72" s="341" t="s">
        <v>381</v>
      </c>
      <c r="AI72" s="82">
        <v>1.0917000000000006</v>
      </c>
      <c r="AJ72" s="83">
        <v>142.00000000000003</v>
      </c>
      <c r="AK72" s="84">
        <v>160.16725352112675</v>
      </c>
      <c r="AL72" s="84">
        <v>22743.750000000004</v>
      </c>
    </row>
    <row r="73" spans="1:38">
      <c r="A73" s="351"/>
      <c r="B73" s="351"/>
      <c r="C73" s="349"/>
      <c r="D73" s="351"/>
      <c r="E73" s="349"/>
      <c r="F73" s="11"/>
      <c r="G73" s="228"/>
      <c r="H73" s="228"/>
      <c r="I73" s="366"/>
      <c r="J73" s="11"/>
      <c r="K73" s="235"/>
      <c r="L73" s="11"/>
      <c r="M73" s="368"/>
      <c r="N73" s="10"/>
      <c r="O73" s="238"/>
      <c r="P73" s="368"/>
      <c r="Q73" s="11"/>
      <c r="R73" s="250"/>
      <c r="S73" s="250"/>
      <c r="T73" s="368"/>
      <c r="U73" s="368"/>
      <c r="V73" s="368"/>
      <c r="W73" s="236"/>
      <c r="X73" s="239"/>
      <c r="Y73" s="239"/>
      <c r="Z73" s="10"/>
      <c r="AA73" s="60"/>
      <c r="AB73" s="460"/>
      <c r="AF73"/>
      <c r="AG73" s="341" t="s">
        <v>517</v>
      </c>
      <c r="AH73" s="341" t="s">
        <v>530</v>
      </c>
      <c r="AI73" s="82">
        <v>1.0174799999999999</v>
      </c>
      <c r="AJ73" s="83">
        <v>149.5</v>
      </c>
      <c r="AK73" s="84">
        <v>48.426655518394767</v>
      </c>
      <c r="AL73" s="84">
        <v>7239.785000000018</v>
      </c>
    </row>
    <row r="74" spans="1:38">
      <c r="AF74"/>
      <c r="AG74" s="341" t="s">
        <v>518</v>
      </c>
      <c r="AH74" s="341" t="s">
        <v>531</v>
      </c>
      <c r="AI74" s="82">
        <v>0.99756000000000167</v>
      </c>
      <c r="AJ74" s="83">
        <v>157.5</v>
      </c>
      <c r="AK74" s="84">
        <v>45.073809523809629</v>
      </c>
      <c r="AL74" s="84">
        <v>7099.1250000000164</v>
      </c>
    </row>
    <row r="75" spans="1:38">
      <c r="AF75"/>
      <c r="AG75" s="341" t="s">
        <v>524</v>
      </c>
      <c r="AH75" s="341" t="s">
        <v>536</v>
      </c>
      <c r="AI75" s="82">
        <v>0.41400000000000076</v>
      </c>
      <c r="AJ75" s="83">
        <v>115</v>
      </c>
      <c r="AK75" s="84">
        <v>100</v>
      </c>
      <c r="AL75" s="84">
        <v>11500</v>
      </c>
    </row>
    <row r="76" spans="1:38">
      <c r="AF76"/>
      <c r="AG76" s="341" t="s">
        <v>523</v>
      </c>
      <c r="AH76" s="341" t="s">
        <v>535</v>
      </c>
      <c r="AI76" s="82">
        <v>0.40599999999999808</v>
      </c>
      <c r="AJ76" s="83">
        <v>97</v>
      </c>
      <c r="AK76" s="84">
        <v>83.621340206185536</v>
      </c>
      <c r="AL76" s="84">
        <v>8111.2699999999968</v>
      </c>
    </row>
    <row r="77" spans="1:38">
      <c r="AF77" s="341" t="s">
        <v>224</v>
      </c>
      <c r="AG77" s="341"/>
      <c r="AH77" s="341"/>
      <c r="AI77" s="82">
        <v>22.977989369168291</v>
      </c>
      <c r="AJ77" s="83">
        <v>3600.575757575758</v>
      </c>
      <c r="AK77" s="84">
        <v>2673.719644270247</v>
      </c>
      <c r="AL77" s="84">
        <v>395044.53784786054</v>
      </c>
    </row>
    <row r="78" spans="1:38">
      <c r="AF78" s="341" t="s">
        <v>81</v>
      </c>
      <c r="AG78" s="341" t="s">
        <v>88</v>
      </c>
      <c r="AH78" s="341" t="s">
        <v>382</v>
      </c>
      <c r="AI78" s="82">
        <v>0.48000000000000015</v>
      </c>
      <c r="AJ78" s="83">
        <v>32.000000000000007</v>
      </c>
      <c r="AK78" s="84">
        <v>334.21874999999994</v>
      </c>
      <c r="AL78" s="84">
        <v>10695</v>
      </c>
    </row>
    <row r="79" spans="1:38">
      <c r="AF79"/>
      <c r="AG79" s="341" t="s">
        <v>80</v>
      </c>
      <c r="AH79" s="341" t="s">
        <v>384</v>
      </c>
      <c r="AI79" s="82">
        <v>1.9153977272727374</v>
      </c>
      <c r="AJ79" s="83">
        <v>83.196969696969688</v>
      </c>
      <c r="AK79" s="84">
        <v>483.08173374612721</v>
      </c>
      <c r="AL79" s="84">
        <v>40190.936363636123</v>
      </c>
    </row>
    <row r="80" spans="1:38">
      <c r="AF80" s="341" t="s">
        <v>223</v>
      </c>
      <c r="AG80" s="341"/>
      <c r="AH80" s="341"/>
      <c r="AI80" s="82">
        <v>2.3953977272727376</v>
      </c>
      <c r="AJ80" s="83">
        <v>115.19696969696969</v>
      </c>
      <c r="AK80" s="84">
        <v>817.30048374612716</v>
      </c>
      <c r="AL80" s="84">
        <v>50885.936363636123</v>
      </c>
    </row>
    <row r="81" spans="32:38">
      <c r="AF81" s="341" t="s">
        <v>52</v>
      </c>
      <c r="AG81" s="341" t="s">
        <v>100</v>
      </c>
      <c r="AH81" s="341" t="s">
        <v>392</v>
      </c>
      <c r="AI81" s="82">
        <v>0.38591000000000009</v>
      </c>
      <c r="AJ81" s="83">
        <v>24.499999999999996</v>
      </c>
      <c r="AK81" s="84">
        <v>394.28571428571433</v>
      </c>
      <c r="AL81" s="84">
        <v>9660</v>
      </c>
    </row>
    <row r="82" spans="32:38">
      <c r="AF82"/>
      <c r="AG82" s="341" t="s">
        <v>79</v>
      </c>
      <c r="AH82" s="341" t="s">
        <v>378</v>
      </c>
      <c r="AI82" s="82">
        <v>0.77759999999999929</v>
      </c>
      <c r="AJ82" s="83">
        <v>54.999999999999993</v>
      </c>
      <c r="AK82" s="84">
        <v>349.09090909090912</v>
      </c>
      <c r="AL82" s="84">
        <v>19200</v>
      </c>
    </row>
    <row r="83" spans="32:38">
      <c r="AF83" s="341" t="s">
        <v>222</v>
      </c>
      <c r="AG83" s="341"/>
      <c r="AH83" s="341"/>
      <c r="AI83" s="82">
        <v>1.1635099999999994</v>
      </c>
      <c r="AJ83" s="83">
        <v>79.499999999999986</v>
      </c>
      <c r="AK83" s="84">
        <v>743.37662337662346</v>
      </c>
      <c r="AL83" s="84">
        <v>28860</v>
      </c>
    </row>
    <row r="84" spans="32:38">
      <c r="AF84" s="341" t="s">
        <v>221</v>
      </c>
      <c r="AG84"/>
      <c r="AH84"/>
      <c r="AI84" s="82">
        <v>45.612161284794141</v>
      </c>
      <c r="AJ84" s="83">
        <v>5231.7121212121219</v>
      </c>
      <c r="AK84" s="84">
        <v>15212.602138853119</v>
      </c>
      <c r="AL84" s="84">
        <v>1025377.2236526799</v>
      </c>
    </row>
    <row r="85" spans="32:38">
      <c r="AF85"/>
      <c r="AG85"/>
      <c r="AH85"/>
      <c r="AI85"/>
      <c r="AJ85"/>
      <c r="AK85"/>
      <c r="AL85"/>
    </row>
    <row r="86" spans="32:38">
      <c r="AF86"/>
      <c r="AG86"/>
      <c r="AH86"/>
      <c r="AI86"/>
      <c r="AJ86"/>
      <c r="AK86"/>
      <c r="AL86"/>
    </row>
    <row r="87" spans="32:38">
      <c r="AF87"/>
      <c r="AG87"/>
      <c r="AH87"/>
      <c r="AI87"/>
      <c r="AJ87"/>
      <c r="AK87"/>
      <c r="AL87"/>
    </row>
    <row r="88" spans="32:38">
      <c r="AF88"/>
      <c r="AG88"/>
      <c r="AH88"/>
      <c r="AI88"/>
      <c r="AJ88"/>
      <c r="AK88"/>
      <c r="AL88"/>
    </row>
    <row r="89" spans="32:38">
      <c r="AF89"/>
      <c r="AG89"/>
      <c r="AH89"/>
      <c r="AI89"/>
      <c r="AJ89"/>
      <c r="AK89"/>
      <c r="AL89"/>
    </row>
    <row r="90" spans="32:38">
      <c r="AF90"/>
      <c r="AG90"/>
      <c r="AH90"/>
      <c r="AI90"/>
      <c r="AJ90"/>
      <c r="AK90"/>
      <c r="AL90"/>
    </row>
    <row r="91" spans="32:38">
      <c r="AF91"/>
      <c r="AG91"/>
      <c r="AH91"/>
      <c r="AI91"/>
      <c r="AJ91"/>
      <c r="AK91"/>
      <c r="AL91"/>
    </row>
    <row r="92" spans="32:38">
      <c r="AF92"/>
      <c r="AG92"/>
      <c r="AH92"/>
      <c r="AI92"/>
      <c r="AJ92"/>
      <c r="AK92"/>
      <c r="AL92"/>
    </row>
    <row r="93" spans="32:38">
      <c r="AF93"/>
      <c r="AG93"/>
      <c r="AH93"/>
      <c r="AI93"/>
      <c r="AJ93"/>
      <c r="AK93"/>
      <c r="AL93"/>
    </row>
    <row r="94" spans="32:38">
      <c r="AF94"/>
      <c r="AG94"/>
      <c r="AH94"/>
      <c r="AI94"/>
      <c r="AJ94"/>
      <c r="AK94"/>
      <c r="AL94"/>
    </row>
    <row r="95" spans="32:38">
      <c r="AF95"/>
      <c r="AG95"/>
      <c r="AH95"/>
      <c r="AI95"/>
      <c r="AJ95"/>
      <c r="AK95"/>
      <c r="AL95"/>
    </row>
    <row r="96" spans="32:38">
      <c r="AF96"/>
      <c r="AG96"/>
      <c r="AH96"/>
      <c r="AI96"/>
      <c r="AJ96"/>
      <c r="AK96"/>
      <c r="AL96"/>
    </row>
    <row r="97" spans="32:38">
      <c r="AF97"/>
      <c r="AG97"/>
      <c r="AH97"/>
      <c r="AI97"/>
      <c r="AJ97"/>
      <c r="AK97"/>
      <c r="AL97"/>
    </row>
    <row r="98" spans="32:38">
      <c r="AF98"/>
      <c r="AG98"/>
      <c r="AH98"/>
      <c r="AI98"/>
      <c r="AJ98"/>
      <c r="AK98"/>
      <c r="AL98"/>
    </row>
    <row r="99" spans="32:38">
      <c r="AF99"/>
      <c r="AG99"/>
      <c r="AH99"/>
      <c r="AI99"/>
      <c r="AJ99"/>
      <c r="AK99"/>
      <c r="AL99"/>
    </row>
  </sheetData>
  <mergeCells count="23">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8:AH18"/>
    <mergeCell ref="AJ18:AM18"/>
    <mergeCell ref="AG19:AH19"/>
    <mergeCell ref="AJ19:AM19"/>
    <mergeCell ref="AG14:AH14"/>
    <mergeCell ref="AK14:AM14"/>
    <mergeCell ref="AG15:AH15"/>
    <mergeCell ref="AK15:AM15"/>
    <mergeCell ref="AG16:AH16"/>
    <mergeCell ref="AK16:AM16"/>
  </mergeCells>
  <conditionalFormatting sqref="AA5:AA73">
    <cfRule type="containsText" dxfId="283" priority="1" operator="containsText" text="LOW MAY- ORDER">
      <formula>NOT(ISERROR(SEARCH("LOW MAY- ORDER",AA5)))</formula>
    </cfRule>
    <cfRule type="containsText" dxfId="282" priority="2" operator="containsText" text="HIGH">
      <formula>NOT(ISERROR(SEARCH("HIGH",AA5)))</formula>
    </cfRule>
    <cfRule type="containsText" dxfId="281" priority="3" operator="containsText" text="HIGH">
      <formula>NOT(ISERROR(SEARCH("HIGH",AA5)))</formula>
    </cfRule>
    <cfRule type="containsText" dxfId="280"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6A1F-E9C2-4F21-A6E8-B52F9D1B97FB}">
  <sheetPr codeName="Sheet12">
    <tabColor rgb="FFFFC000"/>
  </sheetPr>
  <dimension ref="A1:AN110"/>
  <sheetViews>
    <sheetView showGridLines="0" topLeftCell="L31" zoomScale="80" zoomScaleNormal="80" workbookViewId="0">
      <selection activeCell="AH37" sqref="AH37"/>
    </sheetView>
  </sheetViews>
  <sheetFormatPr defaultColWidth="8.90625" defaultRowHeight="14.5"/>
  <cols>
    <col min="1" max="1" width="24" style="14" customWidth="1"/>
    <col min="2" max="2" width="13.81640625" style="14" customWidth="1"/>
    <col min="3" max="3" width="48.90625" style="14" customWidth="1"/>
    <col min="4" max="4" width="17.6328125" style="14" customWidth="1"/>
    <col min="5" max="5" width="16.1796875" style="14" customWidth="1"/>
    <col min="6" max="6" width="14.453125" style="14" customWidth="1"/>
    <col min="7" max="7" width="14.81640625" style="14" customWidth="1"/>
    <col min="8" max="8" width="21.36328125" style="14" customWidth="1"/>
    <col min="9" max="9" width="13.08984375" style="14" customWidth="1"/>
    <col min="10" max="10" width="8.90625" style="14"/>
    <col min="11" max="11" width="14.81640625" style="14" customWidth="1"/>
    <col min="12" max="12" width="13" style="14" customWidth="1"/>
    <col min="13" max="13" width="9.54296875" style="14" customWidth="1"/>
    <col min="14" max="14" width="11.453125" style="14" customWidth="1"/>
    <col min="15" max="18" width="8.90625" style="14"/>
    <col min="19" max="19" width="11.90625" style="14" customWidth="1"/>
    <col min="20" max="20" width="11.453125" style="14" customWidth="1"/>
    <col min="21" max="21" width="8.90625" style="14"/>
    <col min="22" max="22" width="11.54296875" style="14" customWidth="1"/>
    <col min="23" max="23" width="13.54296875" style="14" customWidth="1"/>
    <col min="24" max="24" width="13.90625" style="14" customWidth="1"/>
    <col min="25" max="26" width="8.90625" style="14"/>
    <col min="27" max="27" width="27.453125" style="14" customWidth="1"/>
    <col min="28" max="28" width="12.81640625" style="14" customWidth="1"/>
    <col min="29" max="31" width="8.90625" style="14"/>
    <col min="32" max="32" width="15.6328125" style="14" bestFit="1" customWidth="1"/>
    <col min="33" max="33" width="15.81640625" style="14" bestFit="1" customWidth="1"/>
    <col min="34" max="34" width="29.7265625" style="14" bestFit="1" customWidth="1"/>
    <col min="35" max="35" width="12.90625" style="14" bestFit="1" customWidth="1"/>
    <col min="36" max="36" width="13.54296875" style="14" bestFit="1" customWidth="1"/>
    <col min="37" max="37" width="9.90625" style="14" bestFit="1" customWidth="1"/>
    <col min="38" max="38" width="11.7265625" style="14" bestFit="1" customWidth="1"/>
    <col min="39" max="39" width="0.1796875" style="14" customWidth="1"/>
    <col min="40" max="16384" width="8.90625" style="14"/>
  </cols>
  <sheetData>
    <row r="1" spans="1:39">
      <c r="F1" s="251">
        <f t="shared" ref="F1:L1" si="0">SUM(F5:F84)</f>
        <v>133.99718333333308</v>
      </c>
      <c r="G1" s="251">
        <f t="shared" si="0"/>
        <v>9679</v>
      </c>
      <c r="H1" s="251">
        <f t="shared" si="0"/>
        <v>2519523.8633333324</v>
      </c>
      <c r="I1" s="251">
        <f t="shared" si="0"/>
        <v>7742</v>
      </c>
      <c r="J1" s="251">
        <f t="shared" si="0"/>
        <v>94.82850999999998</v>
      </c>
      <c r="K1" s="251">
        <f t="shared" si="0"/>
        <v>2185173.801946261</v>
      </c>
      <c r="L1" s="251">
        <f t="shared" si="0"/>
        <v>15520.443272191529</v>
      </c>
      <c r="M1" s="251"/>
      <c r="N1" s="251"/>
      <c r="O1" s="251"/>
      <c r="P1" s="251"/>
      <c r="Q1" s="251">
        <f t="shared" ref="Q1:Y1" si="1">SUM(Q5:Q84)</f>
        <v>439.95454545454555</v>
      </c>
      <c r="R1" s="251">
        <f t="shared" si="1"/>
        <v>6.0907810606060488</v>
      </c>
      <c r="S1" s="251">
        <f t="shared" si="1"/>
        <v>114523.81196969694</v>
      </c>
      <c r="T1" s="251">
        <f t="shared" si="1"/>
        <v>1352</v>
      </c>
      <c r="U1" s="251">
        <f t="shared" si="1"/>
        <v>162</v>
      </c>
      <c r="V1" s="251">
        <f t="shared" si="1"/>
        <v>1514</v>
      </c>
      <c r="W1" s="251">
        <f t="shared" si="1"/>
        <v>9365.69696969697</v>
      </c>
      <c r="X1" s="251">
        <f t="shared" si="1"/>
        <v>5100.318181818182</v>
      </c>
      <c r="Y1" s="251">
        <f t="shared" si="1"/>
        <v>45.730868864368041</v>
      </c>
      <c r="Z1" s="31"/>
      <c r="AF1" s="243"/>
      <c r="AG1" s="243"/>
      <c r="AH1" s="243"/>
      <c r="AI1" s="243"/>
      <c r="AJ1" s="243"/>
      <c r="AK1" s="243"/>
      <c r="AL1" s="243"/>
      <c r="AM1" s="243"/>
    </row>
    <row r="3" spans="1:39" ht="15" thickBot="1">
      <c r="AF3" s="243"/>
      <c r="AG3" s="243"/>
      <c r="AH3" s="243"/>
      <c r="AI3" s="243"/>
      <c r="AJ3" s="243"/>
      <c r="AK3" s="243"/>
      <c r="AL3" s="243"/>
      <c r="AM3" s="243"/>
    </row>
    <row r="4" spans="1:39" ht="46.5" thickBot="1">
      <c r="A4" s="75" t="s">
        <v>9</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252" t="s">
        <v>21</v>
      </c>
      <c r="AB4" s="170" t="s">
        <v>289</v>
      </c>
      <c r="AF4" s="558" t="s">
        <v>265</v>
      </c>
      <c r="AG4" s="558"/>
      <c r="AH4" s="558"/>
      <c r="AI4" s="65"/>
      <c r="AJ4" s="561" t="s">
        <v>264</v>
      </c>
      <c r="AK4" s="561"/>
      <c r="AL4" s="561"/>
      <c r="AM4" s="65"/>
    </row>
    <row r="5" spans="1:39" ht="32.5" thickBot="1">
      <c r="A5" s="365" t="s">
        <v>6</v>
      </c>
      <c r="B5" s="351" t="s">
        <v>28</v>
      </c>
      <c r="C5" s="349" t="s">
        <v>368</v>
      </c>
      <c r="D5" s="351" t="s">
        <v>29</v>
      </c>
      <c r="E5" s="349" t="s">
        <v>30</v>
      </c>
      <c r="F5" s="345">
        <v>26.516666666666573</v>
      </c>
      <c r="G5" s="346">
        <v>888.99999999999989</v>
      </c>
      <c r="H5" s="344">
        <v>374012.66666666616</v>
      </c>
      <c r="I5" s="346">
        <v>540</v>
      </c>
      <c r="J5" s="348">
        <v>13.5</v>
      </c>
      <c r="K5" s="362">
        <f t="shared" ref="K5:K36" si="2">L5*I5</f>
        <v>227184.29696287937</v>
      </c>
      <c r="L5" s="348">
        <f t="shared" ref="L5:L36" si="3">H5/G5</f>
        <v>420.7116610423692</v>
      </c>
      <c r="M5" s="349">
        <v>1</v>
      </c>
      <c r="N5" s="382">
        <f t="shared" ref="N5:N36" si="4">F5/$F$1</f>
        <v>0.19788973176177427</v>
      </c>
      <c r="O5" s="350">
        <f>SUM($N$5:N5)</f>
        <v>0.19788973176177427</v>
      </c>
      <c r="P5" s="349" t="str">
        <f>IF(O5&lt;=50%,"A",IF(O5&lt;=80%,"B",IF(O5&lt;=100%,"C","")))</f>
        <v>A</v>
      </c>
      <c r="Q5" s="348">
        <f t="shared" ref="Q5:Q36" si="5">G5/22</f>
        <v>40.409090909090907</v>
      </c>
      <c r="R5" s="348">
        <f t="shared" ref="R5:R36" si="6">F5/22</f>
        <v>1.2053030303030261</v>
      </c>
      <c r="S5" s="348">
        <f t="shared" ref="S5:S36" si="7">H5/22</f>
        <v>17000.575757575734</v>
      </c>
      <c r="T5" s="349">
        <f>IF(P5="A",7,IF(P5="B",14,IF(P5="C",30,"")))</f>
        <v>7</v>
      </c>
      <c r="U5" s="349">
        <v>3</v>
      </c>
      <c r="V5" s="349">
        <f>T5+U5</f>
        <v>10</v>
      </c>
      <c r="W5" s="383">
        <f>Q5*V5</f>
        <v>404.09090909090907</v>
      </c>
      <c r="X5" s="346">
        <f t="shared" ref="X5:X36" si="8">IF(W5-I5&lt;=0,0,W5-I5)</f>
        <v>0</v>
      </c>
      <c r="Y5" s="383">
        <f t="shared" ref="Y5:Y36" si="9">X5/(G5/F5)</f>
        <v>0</v>
      </c>
      <c r="Z5" s="382">
        <f t="shared" ref="Z5:Z36" si="10">I5/W5</f>
        <v>1.3363329583802026</v>
      </c>
      <c r="AA5" s="354" t="str">
        <f>IF(AND(Z5&gt;=100%,Z5&lt;200%),"HIGH-DON’T ORDER",IF(Z5&gt;=200%,"VERY HIGH-DON’T ORDER",IF(AND(Z5&gt;=80%,Z5&lt;=100),"LOW MAY- ORDER","VERY LOW-ORDER URGENTLY")))</f>
        <v>HIGH-DON’T ORDER</v>
      </c>
      <c r="AB5" s="371">
        <f>X5*L5</f>
        <v>0</v>
      </c>
      <c r="AF5" s="558"/>
      <c r="AG5" s="558"/>
      <c r="AH5" s="558"/>
      <c r="AI5" s="65"/>
      <c r="AJ5" s="561"/>
      <c r="AK5" s="561"/>
      <c r="AL5" s="561"/>
      <c r="AM5" s="65"/>
    </row>
    <row r="6" spans="1:39" ht="15" thickBot="1">
      <c r="A6" s="365" t="s">
        <v>6</v>
      </c>
      <c r="B6" s="351" t="s">
        <v>35</v>
      </c>
      <c r="C6" s="349" t="s">
        <v>375</v>
      </c>
      <c r="D6" s="351" t="s">
        <v>29</v>
      </c>
      <c r="E6" s="349" t="s">
        <v>30</v>
      </c>
      <c r="F6" s="345">
        <v>20.683333333333131</v>
      </c>
      <c r="G6" s="346">
        <v>827.33333333333326</v>
      </c>
      <c r="H6" s="344">
        <v>270166.66666666663</v>
      </c>
      <c r="I6" s="346">
        <v>745</v>
      </c>
      <c r="J6" s="348">
        <v>18.625</v>
      </c>
      <c r="K6" s="362">
        <f t="shared" si="2"/>
        <v>243280.62046736505</v>
      </c>
      <c r="L6" s="348">
        <f t="shared" si="3"/>
        <v>326.55116841257052</v>
      </c>
      <c r="M6" s="349">
        <v>24</v>
      </c>
      <c r="N6" s="382">
        <f t="shared" si="4"/>
        <v>0.15435647838866143</v>
      </c>
      <c r="O6" s="350">
        <f>SUM($N$5:N6)</f>
        <v>0.35224621015043567</v>
      </c>
      <c r="P6" s="349" t="str">
        <f t="shared" ref="P6:P58" si="11">IF(O6&lt;=50%,"A",IF(O6&lt;=80%,"B",IF(O6&lt;=100%,"C","")))</f>
        <v>A</v>
      </c>
      <c r="Q6" s="348">
        <f t="shared" si="5"/>
        <v>37.606060606060602</v>
      </c>
      <c r="R6" s="348">
        <f t="shared" si="6"/>
        <v>0.94015151515150597</v>
      </c>
      <c r="S6" s="348">
        <f t="shared" si="7"/>
        <v>12280.303030303028</v>
      </c>
      <c r="T6" s="349">
        <f t="shared" ref="T6:T58" si="12">IF(P6="A",7,IF(P6="B",14,IF(P6="C",30,"")))</f>
        <v>7</v>
      </c>
      <c r="U6" s="349">
        <v>3</v>
      </c>
      <c r="V6" s="349">
        <f t="shared" ref="V6:V58" si="13">T6+U6</f>
        <v>10</v>
      </c>
      <c r="W6" s="383">
        <f t="shared" ref="W6:W58" si="14">Q6*V6</f>
        <v>376.06060606060601</v>
      </c>
      <c r="X6" s="346">
        <f t="shared" si="8"/>
        <v>0</v>
      </c>
      <c r="Y6" s="383">
        <f t="shared" si="9"/>
        <v>0</v>
      </c>
      <c r="Z6" s="382">
        <f t="shared" si="10"/>
        <v>1.9810636583400487</v>
      </c>
      <c r="AA6" s="354" t="str">
        <f t="shared" ref="AA6:AA58" si="15">IF(AND(Z6&gt;=100%,Z6&lt;200%),"HIGH-DON’T ORDER",IF(Z6&gt;=200%,"VERY HIGH-DON’T ORDER",IF(AND(Z6&gt;=80%,Z6&lt;=100),"LOW MAY- ORDER","VERY LOW-ORDER URGENTLY")))</f>
        <v>HIGH-DON’T ORDER</v>
      </c>
      <c r="AB6" s="371">
        <f t="shared" ref="AB6:AB58" si="16">X6*L6</f>
        <v>0</v>
      </c>
      <c r="AF6" s="63" t="s">
        <v>249</v>
      </c>
      <c r="AG6" s="553"/>
      <c r="AH6" s="553"/>
      <c r="AI6" s="243"/>
      <c r="AJ6" s="25" t="s">
        <v>248</v>
      </c>
      <c r="AK6" s="543">
        <v>44800.874156597223</v>
      </c>
      <c r="AL6" s="544"/>
      <c r="AM6" s="243"/>
    </row>
    <row r="7" spans="1:39" ht="15" thickBot="1">
      <c r="A7" s="365" t="s">
        <v>6</v>
      </c>
      <c r="B7" s="351" t="s">
        <v>46</v>
      </c>
      <c r="C7" s="349" t="s">
        <v>398</v>
      </c>
      <c r="D7" s="351" t="s">
        <v>26</v>
      </c>
      <c r="E7" s="349" t="s">
        <v>27</v>
      </c>
      <c r="F7" s="345">
        <v>10.158933333333291</v>
      </c>
      <c r="G7" s="346">
        <v>756.66666666666663</v>
      </c>
      <c r="H7" s="344">
        <v>159084.40333333341</v>
      </c>
      <c r="I7" s="346">
        <v>1</v>
      </c>
      <c r="J7" s="348">
        <v>1.2800000000000001E-2</v>
      </c>
      <c r="K7" s="362">
        <f t="shared" si="2"/>
        <v>210.24370484581507</v>
      </c>
      <c r="L7" s="348">
        <f t="shared" si="3"/>
        <v>210.24370484581507</v>
      </c>
      <c r="M7" s="349">
        <v>6</v>
      </c>
      <c r="N7" s="382">
        <f t="shared" si="4"/>
        <v>7.5814528937237433E-2</v>
      </c>
      <c r="O7" s="350">
        <f>SUM($N$5:N7)</f>
        <v>0.42806073908767311</v>
      </c>
      <c r="P7" s="349" t="str">
        <f t="shared" si="11"/>
        <v>A</v>
      </c>
      <c r="Q7" s="348">
        <f t="shared" si="5"/>
        <v>34.393939393939391</v>
      </c>
      <c r="R7" s="348">
        <f t="shared" si="6"/>
        <v>0.46176969696969505</v>
      </c>
      <c r="S7" s="348">
        <f t="shared" si="7"/>
        <v>7231.1092424242461</v>
      </c>
      <c r="T7" s="349">
        <f t="shared" si="12"/>
        <v>7</v>
      </c>
      <c r="U7" s="349">
        <v>3</v>
      </c>
      <c r="V7" s="349">
        <f t="shared" si="13"/>
        <v>10</v>
      </c>
      <c r="W7" s="383">
        <f t="shared" si="14"/>
        <v>343.93939393939388</v>
      </c>
      <c r="X7" s="346">
        <f t="shared" si="8"/>
        <v>342.93939393939388</v>
      </c>
      <c r="Y7" s="383">
        <f t="shared" si="9"/>
        <v>4.6042710666132498</v>
      </c>
      <c r="Z7" s="382">
        <f t="shared" si="10"/>
        <v>2.9074889867841416E-3</v>
      </c>
      <c r="AA7" s="354" t="str">
        <f t="shared" si="15"/>
        <v>VERY LOW-ORDER URGENTLY</v>
      </c>
      <c r="AB7" s="371">
        <f t="shared" si="16"/>
        <v>72100.848719396628</v>
      </c>
      <c r="AF7" s="63" t="s">
        <v>247</v>
      </c>
      <c r="AG7" s="553"/>
      <c r="AH7" s="553"/>
      <c r="AI7" s="243"/>
      <c r="AJ7" s="25" t="s">
        <v>246</v>
      </c>
      <c r="AK7" s="541"/>
      <c r="AL7" s="542"/>
      <c r="AM7" s="243"/>
    </row>
    <row r="8" spans="1:39" ht="15" thickBot="1">
      <c r="A8" s="365" t="s">
        <v>6</v>
      </c>
      <c r="B8" s="351" t="s">
        <v>53</v>
      </c>
      <c r="C8" s="349" t="s">
        <v>429</v>
      </c>
      <c r="D8" s="351" t="s">
        <v>23</v>
      </c>
      <c r="E8" s="349" t="s">
        <v>24</v>
      </c>
      <c r="F8" s="345">
        <v>7.028720000000062</v>
      </c>
      <c r="G8" s="346">
        <v>584</v>
      </c>
      <c r="H8" s="344">
        <v>270108.74666666664</v>
      </c>
      <c r="I8" s="346">
        <v>275</v>
      </c>
      <c r="J8" s="348">
        <v>2.7197499999999999</v>
      </c>
      <c r="K8" s="362">
        <f t="shared" si="2"/>
        <v>127191.61872146117</v>
      </c>
      <c r="L8" s="348">
        <f t="shared" si="3"/>
        <v>462.51497716894971</v>
      </c>
      <c r="M8" s="349">
        <v>1</v>
      </c>
      <c r="N8" s="382">
        <f t="shared" si="4"/>
        <v>5.2454236911199319E-2</v>
      </c>
      <c r="O8" s="350">
        <f>SUM($N$5:N8)</f>
        <v>0.48051497599887244</v>
      </c>
      <c r="P8" s="349" t="str">
        <f t="shared" si="11"/>
        <v>A</v>
      </c>
      <c r="Q8" s="348">
        <f t="shared" si="5"/>
        <v>26.545454545454547</v>
      </c>
      <c r="R8" s="348">
        <f t="shared" si="6"/>
        <v>0.31948727272727556</v>
      </c>
      <c r="S8" s="348">
        <f t="shared" si="7"/>
        <v>12277.670303030302</v>
      </c>
      <c r="T8" s="349">
        <f t="shared" si="12"/>
        <v>7</v>
      </c>
      <c r="U8" s="349">
        <v>3</v>
      </c>
      <c r="V8" s="349">
        <f t="shared" si="13"/>
        <v>10</v>
      </c>
      <c r="W8" s="383">
        <f t="shared" si="14"/>
        <v>265.4545454545455</v>
      </c>
      <c r="X8" s="346">
        <f t="shared" si="8"/>
        <v>0</v>
      </c>
      <c r="Y8" s="383">
        <f t="shared" si="9"/>
        <v>0</v>
      </c>
      <c r="Z8" s="382">
        <f t="shared" si="10"/>
        <v>1.0359589041095889</v>
      </c>
      <c r="AA8" s="354" t="str">
        <f t="shared" si="15"/>
        <v>HIGH-DON’T ORDER</v>
      </c>
      <c r="AB8" s="371">
        <f t="shared" si="16"/>
        <v>0</v>
      </c>
      <c r="AF8" s="63" t="s">
        <v>236</v>
      </c>
      <c r="AG8" s="553"/>
      <c r="AH8" s="553"/>
      <c r="AI8" s="243"/>
      <c r="AJ8" s="25" t="s">
        <v>245</v>
      </c>
      <c r="AK8" s="64" t="s">
        <v>314</v>
      </c>
      <c r="AL8" s="64"/>
      <c r="AM8" s="243"/>
    </row>
    <row r="9" spans="1:39" ht="15" thickBot="1">
      <c r="A9" s="365" t="s">
        <v>6</v>
      </c>
      <c r="B9" s="351" t="s">
        <v>32</v>
      </c>
      <c r="C9" s="349" t="s">
        <v>370</v>
      </c>
      <c r="D9" s="351" t="s">
        <v>23</v>
      </c>
      <c r="E9" s="349" t="s">
        <v>24</v>
      </c>
      <c r="F9" s="345">
        <v>5.9373000000000218</v>
      </c>
      <c r="G9" s="346">
        <v>196.66666666666666</v>
      </c>
      <c r="H9" s="344">
        <v>210539.58333333334</v>
      </c>
      <c r="I9" s="346">
        <v>125</v>
      </c>
      <c r="J9" s="348">
        <v>2.0249999999999999</v>
      </c>
      <c r="K9" s="362">
        <f t="shared" si="2"/>
        <v>133817.53177966105</v>
      </c>
      <c r="L9" s="348">
        <f t="shared" si="3"/>
        <v>1070.5402542372883</v>
      </c>
      <c r="M9" s="349">
        <v>1</v>
      </c>
      <c r="N9" s="382">
        <f t="shared" si="4"/>
        <v>4.4309140328944972E-2</v>
      </c>
      <c r="O9" s="350">
        <f>SUM($N$5:N9)</f>
        <v>0.52482411632781745</v>
      </c>
      <c r="P9" s="349" t="str">
        <f t="shared" si="11"/>
        <v>B</v>
      </c>
      <c r="Q9" s="348">
        <f t="shared" si="5"/>
        <v>8.9393939393939394</v>
      </c>
      <c r="R9" s="348">
        <f t="shared" si="6"/>
        <v>0.26987727272727374</v>
      </c>
      <c r="S9" s="348">
        <f t="shared" si="7"/>
        <v>9569.9810606060619</v>
      </c>
      <c r="T9" s="349">
        <f t="shared" si="12"/>
        <v>14</v>
      </c>
      <c r="U9" s="349">
        <v>3</v>
      </c>
      <c r="V9" s="349">
        <f t="shared" si="13"/>
        <v>17</v>
      </c>
      <c r="W9" s="383">
        <f t="shared" si="14"/>
        <v>151.96969696969697</v>
      </c>
      <c r="X9" s="346">
        <f t="shared" si="8"/>
        <v>26.969696969696969</v>
      </c>
      <c r="Y9" s="383">
        <f t="shared" si="9"/>
        <v>0.81420600924499531</v>
      </c>
      <c r="Z9" s="382">
        <f t="shared" si="10"/>
        <v>0.82253240279162509</v>
      </c>
      <c r="AA9" s="354" t="str">
        <f t="shared" si="15"/>
        <v>LOW MAY- ORDER</v>
      </c>
      <c r="AB9" s="371">
        <f t="shared" si="16"/>
        <v>28872.146250642018</v>
      </c>
      <c r="AF9" s="63" t="s">
        <v>244</v>
      </c>
      <c r="AG9" s="553"/>
      <c r="AH9" s="553"/>
      <c r="AI9" s="17"/>
      <c r="AJ9" s="17"/>
      <c r="AK9" s="17"/>
      <c r="AL9" s="17"/>
      <c r="AM9" s="16"/>
    </row>
    <row r="10" spans="1:39" ht="15" thickBot="1">
      <c r="A10" s="365" t="s">
        <v>6</v>
      </c>
      <c r="B10" s="351" t="s">
        <v>31</v>
      </c>
      <c r="C10" s="349" t="s">
        <v>380</v>
      </c>
      <c r="D10" s="351" t="s">
        <v>29</v>
      </c>
      <c r="E10" s="349" t="s">
        <v>30</v>
      </c>
      <c r="F10" s="345">
        <v>5.5000000000000036</v>
      </c>
      <c r="G10" s="346">
        <v>110</v>
      </c>
      <c r="H10" s="344">
        <v>56900</v>
      </c>
      <c r="I10" s="346">
        <v>0</v>
      </c>
      <c r="J10" s="348">
        <v>0</v>
      </c>
      <c r="K10" s="362">
        <f t="shared" si="2"/>
        <v>0</v>
      </c>
      <c r="L10" s="348">
        <f t="shared" si="3"/>
        <v>517.27272727272725</v>
      </c>
      <c r="M10" s="349">
        <v>1</v>
      </c>
      <c r="N10" s="382">
        <f t="shared" si="4"/>
        <v>4.104563889464851E-2</v>
      </c>
      <c r="O10" s="350">
        <f>SUM($N$5:N10)</f>
        <v>0.56586975522246596</v>
      </c>
      <c r="P10" s="349" t="str">
        <f t="shared" si="11"/>
        <v>B</v>
      </c>
      <c r="Q10" s="348">
        <f t="shared" si="5"/>
        <v>5</v>
      </c>
      <c r="R10" s="348">
        <f t="shared" si="6"/>
        <v>0.25000000000000017</v>
      </c>
      <c r="S10" s="348">
        <f t="shared" si="7"/>
        <v>2586.3636363636365</v>
      </c>
      <c r="T10" s="349">
        <f t="shared" si="12"/>
        <v>14</v>
      </c>
      <c r="U10" s="349">
        <v>3</v>
      </c>
      <c r="V10" s="349">
        <f t="shared" si="13"/>
        <v>17</v>
      </c>
      <c r="W10" s="383">
        <f t="shared" si="14"/>
        <v>85</v>
      </c>
      <c r="X10" s="346">
        <f t="shared" si="8"/>
        <v>85</v>
      </c>
      <c r="Y10" s="383">
        <f t="shared" si="9"/>
        <v>4.2500000000000027</v>
      </c>
      <c r="Z10" s="382">
        <f t="shared" si="10"/>
        <v>0</v>
      </c>
      <c r="AA10" s="354" t="str">
        <f t="shared" si="15"/>
        <v>VERY LOW-ORDER URGENTLY</v>
      </c>
      <c r="AB10" s="371">
        <f t="shared" si="16"/>
        <v>43968.181818181816</v>
      </c>
      <c r="AF10" s="17"/>
      <c r="AG10" s="17"/>
      <c r="AH10" s="17"/>
      <c r="AI10" s="17"/>
      <c r="AJ10" s="17"/>
      <c r="AK10" s="17"/>
      <c r="AL10" s="17"/>
      <c r="AM10" s="16"/>
    </row>
    <row r="11" spans="1:39" ht="15" thickBot="1">
      <c r="A11" s="365" t="s">
        <v>6</v>
      </c>
      <c r="B11" s="351" t="s">
        <v>25</v>
      </c>
      <c r="C11" s="349" t="s">
        <v>383</v>
      </c>
      <c r="D11" s="351" t="s">
        <v>26</v>
      </c>
      <c r="E11" s="349" t="s">
        <v>27</v>
      </c>
      <c r="F11" s="345">
        <v>3.7407999999999619</v>
      </c>
      <c r="G11" s="346">
        <v>677.66666666666674</v>
      </c>
      <c r="H11" s="344">
        <v>78785.783333333617</v>
      </c>
      <c r="I11" s="346">
        <v>1492</v>
      </c>
      <c r="J11" s="348">
        <v>7.1615999999999991</v>
      </c>
      <c r="K11" s="362">
        <f t="shared" si="2"/>
        <v>173460.48509591797</v>
      </c>
      <c r="L11" s="348">
        <f t="shared" si="3"/>
        <v>116.26037875061526</v>
      </c>
      <c r="M11" s="349">
        <v>72</v>
      </c>
      <c r="N11" s="382">
        <f t="shared" si="4"/>
        <v>2.7917004723108998E-2</v>
      </c>
      <c r="O11" s="350">
        <f>SUM($N$5:N11)</f>
        <v>0.59378675994557495</v>
      </c>
      <c r="P11" s="349" t="str">
        <f t="shared" si="11"/>
        <v>B</v>
      </c>
      <c r="Q11" s="348">
        <f t="shared" si="5"/>
        <v>30.803030303030308</v>
      </c>
      <c r="R11" s="348">
        <f t="shared" si="6"/>
        <v>0.1700363636363619</v>
      </c>
      <c r="S11" s="348">
        <f t="shared" si="7"/>
        <v>3581.1719696969826</v>
      </c>
      <c r="T11" s="349">
        <f t="shared" si="12"/>
        <v>14</v>
      </c>
      <c r="U11" s="349">
        <v>3</v>
      </c>
      <c r="V11" s="349">
        <f t="shared" si="13"/>
        <v>17</v>
      </c>
      <c r="W11" s="383">
        <f t="shared" si="14"/>
        <v>523.65151515151524</v>
      </c>
      <c r="X11" s="346">
        <f t="shared" si="8"/>
        <v>0</v>
      </c>
      <c r="Y11" s="383">
        <f t="shared" si="9"/>
        <v>0</v>
      </c>
      <c r="Z11" s="382">
        <f t="shared" si="10"/>
        <v>2.8492231127571537</v>
      </c>
      <c r="AA11" s="354" t="str">
        <f t="shared" si="15"/>
        <v>VERY HIGH-DON’T ORDER</v>
      </c>
      <c r="AB11" s="371">
        <f t="shared" si="16"/>
        <v>0</v>
      </c>
      <c r="AF11" s="62" t="s">
        <v>243</v>
      </c>
      <c r="AG11" s="62"/>
      <c r="AH11" s="62"/>
      <c r="AI11" s="17"/>
      <c r="AJ11" s="555" t="s">
        <v>242</v>
      </c>
      <c r="AK11" s="555"/>
      <c r="AL11" s="555"/>
      <c r="AM11" s="555"/>
    </row>
    <row r="12" spans="1:39" ht="15" thickBot="1">
      <c r="A12" s="365" t="s">
        <v>6</v>
      </c>
      <c r="B12" s="351" t="s">
        <v>41</v>
      </c>
      <c r="C12" s="349" t="s">
        <v>400</v>
      </c>
      <c r="D12" s="351" t="s">
        <v>29</v>
      </c>
      <c r="E12" s="349" t="s">
        <v>42</v>
      </c>
      <c r="F12" s="345">
        <v>3.6524999999999985</v>
      </c>
      <c r="G12" s="346">
        <v>162.33333333333334</v>
      </c>
      <c r="H12" s="344">
        <v>48838</v>
      </c>
      <c r="I12" s="346">
        <v>27</v>
      </c>
      <c r="J12" s="348">
        <v>0.60750000000000004</v>
      </c>
      <c r="K12" s="362">
        <f t="shared" si="2"/>
        <v>8122.9527720739225</v>
      </c>
      <c r="L12" s="348">
        <f t="shared" si="3"/>
        <v>300.85010266940452</v>
      </c>
      <c r="M12" s="349">
        <v>36</v>
      </c>
      <c r="N12" s="382">
        <f t="shared" si="4"/>
        <v>2.7258035647764276E-2</v>
      </c>
      <c r="O12" s="350">
        <f>SUM($N$5:N12)</f>
        <v>0.62104479559333925</v>
      </c>
      <c r="P12" s="349" t="str">
        <f t="shared" si="11"/>
        <v>B</v>
      </c>
      <c r="Q12" s="348">
        <f t="shared" si="5"/>
        <v>7.3787878787878789</v>
      </c>
      <c r="R12" s="348">
        <f t="shared" si="6"/>
        <v>0.16602272727272721</v>
      </c>
      <c r="S12" s="348">
        <f t="shared" si="7"/>
        <v>2219.909090909091</v>
      </c>
      <c r="T12" s="349">
        <f t="shared" si="12"/>
        <v>14</v>
      </c>
      <c r="U12" s="349">
        <v>3</v>
      </c>
      <c r="V12" s="349">
        <f t="shared" si="13"/>
        <v>17</v>
      </c>
      <c r="W12" s="383">
        <f t="shared" si="14"/>
        <v>125.43939393939394</v>
      </c>
      <c r="X12" s="346">
        <f t="shared" si="8"/>
        <v>98.439393939393938</v>
      </c>
      <c r="Y12" s="383">
        <f t="shared" si="9"/>
        <v>2.2148863636363627</v>
      </c>
      <c r="Z12" s="382">
        <f t="shared" si="10"/>
        <v>0.21524338688247374</v>
      </c>
      <c r="AA12" s="354" t="str">
        <f t="shared" si="15"/>
        <v>VERY LOW-ORDER URGENTLY</v>
      </c>
      <c r="AB12" s="371">
        <f t="shared" si="16"/>
        <v>29615.501773380623</v>
      </c>
      <c r="AF12" s="17" t="s">
        <v>239</v>
      </c>
      <c r="AG12" s="554" t="str">
        <f>A12</f>
        <v>WOFA KUMAH - HO</v>
      </c>
      <c r="AH12" s="554"/>
      <c r="AI12" s="17"/>
      <c r="AJ12" s="17" t="s">
        <v>241</v>
      </c>
      <c r="AK12" s="551"/>
      <c r="AL12" s="551"/>
      <c r="AM12" s="551"/>
    </row>
    <row r="13" spans="1:39" ht="15" thickBot="1">
      <c r="A13" s="365" t="s">
        <v>6</v>
      </c>
      <c r="B13" s="351" t="s">
        <v>22</v>
      </c>
      <c r="C13" s="349" t="s">
        <v>386</v>
      </c>
      <c r="D13" s="351" t="s">
        <v>23</v>
      </c>
      <c r="E13" s="349" t="s">
        <v>24</v>
      </c>
      <c r="F13" s="345">
        <v>3.4149600000000264</v>
      </c>
      <c r="G13" s="346">
        <v>237.00000000000003</v>
      </c>
      <c r="H13" s="344">
        <v>102666.72333333315</v>
      </c>
      <c r="I13" s="346">
        <v>296</v>
      </c>
      <c r="J13" s="348">
        <v>2.8771200000000006</v>
      </c>
      <c r="K13" s="362">
        <f t="shared" si="2"/>
        <v>128225.10593530216</v>
      </c>
      <c r="L13" s="348">
        <f t="shared" si="3"/>
        <v>433.19292545710186</v>
      </c>
      <c r="M13" s="349">
        <v>24</v>
      </c>
      <c r="N13" s="382">
        <f t="shared" si="4"/>
        <v>2.5485311818121796E-2</v>
      </c>
      <c r="O13" s="350">
        <f>SUM($N$5:N13)</f>
        <v>0.646530107411461</v>
      </c>
      <c r="P13" s="349" t="str">
        <f t="shared" si="11"/>
        <v>B</v>
      </c>
      <c r="Q13" s="348">
        <f t="shared" si="5"/>
        <v>10.772727272727273</v>
      </c>
      <c r="R13" s="348">
        <f t="shared" si="6"/>
        <v>0.15522545454545575</v>
      </c>
      <c r="S13" s="348">
        <f t="shared" si="7"/>
        <v>4666.6692424242347</v>
      </c>
      <c r="T13" s="349">
        <f t="shared" si="12"/>
        <v>14</v>
      </c>
      <c r="U13" s="349">
        <v>3</v>
      </c>
      <c r="V13" s="349">
        <f t="shared" si="13"/>
        <v>17</v>
      </c>
      <c r="W13" s="383">
        <f t="shared" si="14"/>
        <v>183.13636363636365</v>
      </c>
      <c r="X13" s="346">
        <f t="shared" si="8"/>
        <v>0</v>
      </c>
      <c r="Y13" s="383">
        <f t="shared" si="9"/>
        <v>0</v>
      </c>
      <c r="Z13" s="382">
        <f t="shared" si="10"/>
        <v>1.6162819558203025</v>
      </c>
      <c r="AA13" s="354" t="str">
        <f t="shared" si="15"/>
        <v>HIGH-DON’T ORDER</v>
      </c>
      <c r="AB13" s="371">
        <f t="shared" si="16"/>
        <v>0</v>
      </c>
      <c r="AF13" s="17" t="s">
        <v>240</v>
      </c>
      <c r="AG13" s="556" t="s">
        <v>317</v>
      </c>
      <c r="AH13" s="556"/>
      <c r="AI13" s="17"/>
      <c r="AJ13" s="17" t="s">
        <v>239</v>
      </c>
      <c r="AK13" s="551"/>
      <c r="AL13" s="551"/>
      <c r="AM13" s="551"/>
    </row>
    <row r="14" spans="1:39" ht="15" thickBot="1">
      <c r="A14" s="365" t="s">
        <v>6</v>
      </c>
      <c r="B14" s="351" t="s">
        <v>40</v>
      </c>
      <c r="C14" s="349" t="s">
        <v>433</v>
      </c>
      <c r="D14" s="351" t="s">
        <v>26</v>
      </c>
      <c r="E14" s="349" t="s">
        <v>27</v>
      </c>
      <c r="F14" s="345">
        <v>3.2427200000000003</v>
      </c>
      <c r="G14" s="346">
        <v>503.33333333333331</v>
      </c>
      <c r="H14" s="344">
        <v>60599.503333333319</v>
      </c>
      <c r="I14" s="346">
        <v>2</v>
      </c>
      <c r="J14" s="348">
        <v>1.248E-2</v>
      </c>
      <c r="K14" s="362">
        <f t="shared" si="2"/>
        <v>240.79272847682114</v>
      </c>
      <c r="L14" s="348">
        <f t="shared" si="3"/>
        <v>120.39636423841057</v>
      </c>
      <c r="M14" s="349">
        <v>1</v>
      </c>
      <c r="N14" s="382">
        <f t="shared" si="4"/>
        <v>2.4199911664809916E-2</v>
      </c>
      <c r="O14" s="350">
        <f>SUM($N$5:N14)</f>
        <v>0.67073001907627094</v>
      </c>
      <c r="P14" s="349" t="str">
        <f t="shared" si="11"/>
        <v>B</v>
      </c>
      <c r="Q14" s="348">
        <f t="shared" si="5"/>
        <v>22.878787878787879</v>
      </c>
      <c r="R14" s="348">
        <f t="shared" si="6"/>
        <v>0.14739636363636366</v>
      </c>
      <c r="S14" s="348">
        <f t="shared" si="7"/>
        <v>2754.5228787878782</v>
      </c>
      <c r="T14" s="349">
        <f t="shared" si="12"/>
        <v>14</v>
      </c>
      <c r="U14" s="349">
        <v>3</v>
      </c>
      <c r="V14" s="349">
        <f t="shared" si="13"/>
        <v>17</v>
      </c>
      <c r="W14" s="383">
        <f t="shared" si="14"/>
        <v>388.93939393939394</v>
      </c>
      <c r="X14" s="346">
        <f t="shared" si="8"/>
        <v>386.93939393939394</v>
      </c>
      <c r="Y14" s="383">
        <f t="shared" si="9"/>
        <v>2.4928532016857319</v>
      </c>
      <c r="Z14" s="382">
        <f t="shared" si="10"/>
        <v>5.1421893260615503E-3</v>
      </c>
      <c r="AA14" s="354" t="str">
        <f t="shared" si="15"/>
        <v>VERY LOW-ORDER URGENTLY</v>
      </c>
      <c r="AB14" s="371">
        <f t="shared" si="16"/>
        <v>46586.096210917109</v>
      </c>
      <c r="AF14" s="17" t="s">
        <v>238</v>
      </c>
      <c r="AG14" s="551" t="s">
        <v>318</v>
      </c>
      <c r="AH14" s="551"/>
      <c r="AI14" s="17"/>
      <c r="AJ14" s="17" t="s">
        <v>238</v>
      </c>
      <c r="AK14" s="551"/>
      <c r="AL14" s="551"/>
      <c r="AM14" s="551"/>
    </row>
    <row r="15" spans="1:39" ht="15" thickBot="1">
      <c r="A15" s="365" t="s">
        <v>6</v>
      </c>
      <c r="B15" s="351" t="s">
        <v>67</v>
      </c>
      <c r="C15" s="349" t="s">
        <v>412</v>
      </c>
      <c r="D15" s="351" t="s">
        <v>29</v>
      </c>
      <c r="E15" s="349" t="s">
        <v>30</v>
      </c>
      <c r="F15" s="345">
        <v>3.1866666666666581</v>
      </c>
      <c r="G15" s="346">
        <v>125.33333333333334</v>
      </c>
      <c r="H15" s="344">
        <v>47916.200000000012</v>
      </c>
      <c r="I15" s="346">
        <v>359</v>
      </c>
      <c r="J15" s="348">
        <v>7.18</v>
      </c>
      <c r="K15" s="362">
        <f t="shared" si="2"/>
        <v>137249.32819148939</v>
      </c>
      <c r="L15" s="348">
        <f t="shared" si="3"/>
        <v>382.3101063829788</v>
      </c>
      <c r="M15" s="349">
        <v>60</v>
      </c>
      <c r="N15" s="382">
        <f t="shared" si="4"/>
        <v>2.3781594414111422E-2</v>
      </c>
      <c r="O15" s="350">
        <f>SUM($N$5:N15)</f>
        <v>0.69451161349038237</v>
      </c>
      <c r="P15" s="349" t="str">
        <f t="shared" si="11"/>
        <v>B</v>
      </c>
      <c r="Q15" s="348">
        <f t="shared" si="5"/>
        <v>5.6969696969696972</v>
      </c>
      <c r="R15" s="348">
        <f t="shared" si="6"/>
        <v>0.14484848484848445</v>
      </c>
      <c r="S15" s="348">
        <f t="shared" si="7"/>
        <v>2178.0090909090914</v>
      </c>
      <c r="T15" s="349">
        <f t="shared" si="12"/>
        <v>14</v>
      </c>
      <c r="U15" s="349">
        <v>3</v>
      </c>
      <c r="V15" s="349">
        <f t="shared" si="13"/>
        <v>17</v>
      </c>
      <c r="W15" s="383">
        <f t="shared" si="14"/>
        <v>96.848484848484858</v>
      </c>
      <c r="X15" s="346">
        <f t="shared" si="8"/>
        <v>0</v>
      </c>
      <c r="Y15" s="383">
        <f t="shared" si="9"/>
        <v>0</v>
      </c>
      <c r="Z15" s="382">
        <f t="shared" si="10"/>
        <v>3.7068210262828534</v>
      </c>
      <c r="AA15" s="354" t="str">
        <f t="shared" si="15"/>
        <v>VERY HIGH-DON’T ORDER</v>
      </c>
      <c r="AB15" s="371">
        <f t="shared" si="16"/>
        <v>0</v>
      </c>
      <c r="AF15" s="17" t="s">
        <v>237</v>
      </c>
      <c r="AG15" s="551"/>
      <c r="AH15" s="551"/>
      <c r="AI15" s="17"/>
      <c r="AJ15" s="17" t="s">
        <v>237</v>
      </c>
      <c r="AK15" s="551"/>
      <c r="AL15" s="551"/>
      <c r="AM15" s="551"/>
    </row>
    <row r="16" spans="1:39" ht="15" thickBot="1">
      <c r="A16" s="365" t="s">
        <v>6</v>
      </c>
      <c r="B16" s="351" t="s">
        <v>45</v>
      </c>
      <c r="C16" s="349" t="s">
        <v>408</v>
      </c>
      <c r="D16" s="351" t="s">
        <v>29</v>
      </c>
      <c r="E16" s="349" t="s">
        <v>42</v>
      </c>
      <c r="F16" s="345">
        <v>3.1725000000000034</v>
      </c>
      <c r="G16" s="346">
        <v>106.33333333333333</v>
      </c>
      <c r="H16" s="344">
        <v>47395.399999999921</v>
      </c>
      <c r="I16" s="346">
        <v>95</v>
      </c>
      <c r="J16" s="348">
        <v>2.1375000000000002</v>
      </c>
      <c r="K16" s="362">
        <f t="shared" si="2"/>
        <v>42343.852664576734</v>
      </c>
      <c r="L16" s="348">
        <f t="shared" si="3"/>
        <v>445.72476489028139</v>
      </c>
      <c r="M16" s="349">
        <v>12</v>
      </c>
      <c r="N16" s="382">
        <f t="shared" si="4"/>
        <v>2.367587079877681E-2</v>
      </c>
      <c r="O16" s="350">
        <f>SUM($N$5:N16)</f>
        <v>0.71818748428915913</v>
      </c>
      <c r="P16" s="349" t="str">
        <f t="shared" si="11"/>
        <v>B</v>
      </c>
      <c r="Q16" s="348">
        <f t="shared" si="5"/>
        <v>4.833333333333333</v>
      </c>
      <c r="R16" s="348">
        <f t="shared" si="6"/>
        <v>0.14420454545454561</v>
      </c>
      <c r="S16" s="348">
        <f t="shared" si="7"/>
        <v>2154.3363636363601</v>
      </c>
      <c r="T16" s="349">
        <f t="shared" si="12"/>
        <v>14</v>
      </c>
      <c r="U16" s="349">
        <v>3</v>
      </c>
      <c r="V16" s="349">
        <f t="shared" si="13"/>
        <v>17</v>
      </c>
      <c r="W16" s="383">
        <f t="shared" si="14"/>
        <v>82.166666666666657</v>
      </c>
      <c r="X16" s="346">
        <f t="shared" si="8"/>
        <v>0</v>
      </c>
      <c r="Y16" s="383">
        <f t="shared" si="9"/>
        <v>0</v>
      </c>
      <c r="Z16" s="382">
        <f t="shared" si="10"/>
        <v>1.1561866125760651</v>
      </c>
      <c r="AA16" s="354" t="str">
        <f t="shared" si="15"/>
        <v>HIGH-DON’T ORDER</v>
      </c>
      <c r="AB16" s="371">
        <f t="shared" si="16"/>
        <v>0</v>
      </c>
      <c r="AF16" s="17" t="s">
        <v>236</v>
      </c>
      <c r="AG16" s="551"/>
      <c r="AH16" s="551"/>
      <c r="AI16" s="17"/>
      <c r="AJ16" s="17" t="s">
        <v>236</v>
      </c>
      <c r="AK16" s="551"/>
      <c r="AL16" s="551"/>
      <c r="AM16" s="551"/>
    </row>
    <row r="17" spans="1:40" ht="15" thickBot="1">
      <c r="A17" s="365" t="s">
        <v>6</v>
      </c>
      <c r="B17" s="351" t="s">
        <v>71</v>
      </c>
      <c r="C17" s="349" t="s">
        <v>372</v>
      </c>
      <c r="D17" s="351" t="s">
        <v>29</v>
      </c>
      <c r="E17" s="349" t="s">
        <v>63</v>
      </c>
      <c r="F17" s="345">
        <v>3.0975000000000019</v>
      </c>
      <c r="G17" s="346">
        <v>108.66666666666666</v>
      </c>
      <c r="H17" s="344">
        <v>53619.533333333355</v>
      </c>
      <c r="I17" s="346">
        <v>327</v>
      </c>
      <c r="J17" s="348">
        <v>7.3574999999999999</v>
      </c>
      <c r="K17" s="362">
        <f t="shared" si="2"/>
        <v>161352.03128834366</v>
      </c>
      <c r="L17" s="348">
        <f t="shared" si="3"/>
        <v>493.43128834355855</v>
      </c>
      <c r="M17" s="349">
        <v>1</v>
      </c>
      <c r="N17" s="382">
        <f t="shared" si="4"/>
        <v>2.3116157541122503E-2</v>
      </c>
      <c r="O17" s="350">
        <f>SUM($N$5:N17)</f>
        <v>0.74130364183028163</v>
      </c>
      <c r="P17" s="349" t="str">
        <f t="shared" si="11"/>
        <v>B</v>
      </c>
      <c r="Q17" s="348">
        <f t="shared" si="5"/>
        <v>4.9393939393939386</v>
      </c>
      <c r="R17" s="348">
        <f t="shared" si="6"/>
        <v>0.14079545454545464</v>
      </c>
      <c r="S17" s="348">
        <f t="shared" si="7"/>
        <v>2437.2515151515163</v>
      </c>
      <c r="T17" s="349">
        <f t="shared" si="12"/>
        <v>14</v>
      </c>
      <c r="U17" s="349">
        <v>3</v>
      </c>
      <c r="V17" s="349">
        <f t="shared" si="13"/>
        <v>17</v>
      </c>
      <c r="W17" s="383">
        <f t="shared" si="14"/>
        <v>83.969696969696955</v>
      </c>
      <c r="X17" s="346">
        <f t="shared" si="8"/>
        <v>0</v>
      </c>
      <c r="Y17" s="383">
        <f t="shared" si="9"/>
        <v>0</v>
      </c>
      <c r="Z17" s="382">
        <f t="shared" si="10"/>
        <v>3.8942619992782395</v>
      </c>
      <c r="AA17" s="354" t="str">
        <f t="shared" si="15"/>
        <v>VERY HIGH-DON’T ORDER</v>
      </c>
      <c r="AB17" s="371">
        <f t="shared" si="16"/>
        <v>0</v>
      </c>
      <c r="AF17" s="17"/>
      <c r="AG17" s="17"/>
      <c r="AH17" s="17"/>
      <c r="AI17" s="17"/>
      <c r="AJ17" s="17"/>
      <c r="AK17" s="17"/>
      <c r="AL17" s="17"/>
      <c r="AM17" s="16"/>
    </row>
    <row r="18" spans="1:40" ht="15" thickBot="1">
      <c r="A18" s="365" t="s">
        <v>6</v>
      </c>
      <c r="B18" s="351" t="s">
        <v>80</v>
      </c>
      <c r="C18" s="349" t="s">
        <v>384</v>
      </c>
      <c r="D18" s="351" t="s">
        <v>81</v>
      </c>
      <c r="E18" s="349" t="s">
        <v>30</v>
      </c>
      <c r="F18" s="345">
        <v>3.0233333333333285</v>
      </c>
      <c r="G18" s="346">
        <v>146</v>
      </c>
      <c r="H18" s="344">
        <v>69213.733333333279</v>
      </c>
      <c r="I18" s="346">
        <v>-24</v>
      </c>
      <c r="J18" s="348">
        <v>-0.36</v>
      </c>
      <c r="K18" s="362">
        <f t="shared" si="2"/>
        <v>-11377.599999999991</v>
      </c>
      <c r="L18" s="348">
        <f t="shared" si="3"/>
        <v>474.06666666666632</v>
      </c>
      <c r="M18" s="349">
        <v>1</v>
      </c>
      <c r="N18" s="382">
        <f t="shared" si="4"/>
        <v>2.2562663319664313E-2</v>
      </c>
      <c r="O18" s="350">
        <f>SUM($N$5:N18)</f>
        <v>0.76386630514994591</v>
      </c>
      <c r="P18" s="349" t="str">
        <f t="shared" si="11"/>
        <v>B</v>
      </c>
      <c r="Q18" s="348">
        <f t="shared" si="5"/>
        <v>6.6363636363636367</v>
      </c>
      <c r="R18" s="348">
        <f t="shared" si="6"/>
        <v>0.1374242424242422</v>
      </c>
      <c r="S18" s="348">
        <f t="shared" si="7"/>
        <v>3146.0787878787855</v>
      </c>
      <c r="T18" s="349">
        <f t="shared" si="12"/>
        <v>14</v>
      </c>
      <c r="U18" s="349">
        <v>3</v>
      </c>
      <c r="V18" s="349">
        <f t="shared" si="13"/>
        <v>17</v>
      </c>
      <c r="W18" s="383">
        <f t="shared" si="14"/>
        <v>112.81818181818183</v>
      </c>
      <c r="X18" s="346">
        <f t="shared" si="8"/>
        <v>136.81818181818181</v>
      </c>
      <c r="Y18" s="383">
        <f t="shared" si="9"/>
        <v>2.83319842258198</v>
      </c>
      <c r="Z18" s="382">
        <f t="shared" si="10"/>
        <v>-0.21273166800966961</v>
      </c>
      <c r="AA18" s="354" t="str">
        <f t="shared" si="15"/>
        <v>VERY LOW-ORDER URGENTLY</v>
      </c>
      <c r="AB18" s="371">
        <f t="shared" si="16"/>
        <v>64860.939393939341</v>
      </c>
      <c r="AF18" s="160" t="s">
        <v>235</v>
      </c>
      <c r="AG18" s="555" t="s">
        <v>234</v>
      </c>
      <c r="AH18" s="555"/>
      <c r="AI18" s="160" t="s">
        <v>233</v>
      </c>
      <c r="AJ18" s="555" t="s">
        <v>232</v>
      </c>
      <c r="AK18" s="555"/>
      <c r="AL18" s="555"/>
      <c r="AM18" s="555"/>
    </row>
    <row r="19" spans="1:40" ht="15" thickBot="1">
      <c r="A19" s="365" t="s">
        <v>6</v>
      </c>
      <c r="B19" s="351" t="s">
        <v>54</v>
      </c>
      <c r="C19" s="349" t="s">
        <v>458</v>
      </c>
      <c r="D19" s="351" t="s">
        <v>26</v>
      </c>
      <c r="E19" s="349" t="s">
        <v>37</v>
      </c>
      <c r="F19" s="345">
        <v>2.608639999999987</v>
      </c>
      <c r="G19" s="346">
        <v>317.33333333333337</v>
      </c>
      <c r="H19" s="344">
        <v>38394.313333333397</v>
      </c>
      <c r="I19" s="346">
        <v>0</v>
      </c>
      <c r="J19" s="348">
        <v>0</v>
      </c>
      <c r="K19" s="362">
        <f t="shared" si="2"/>
        <v>0</v>
      </c>
      <c r="L19" s="348">
        <f t="shared" si="3"/>
        <v>120.9904831932775</v>
      </c>
      <c r="M19" s="349">
        <v>20</v>
      </c>
      <c r="N19" s="382">
        <f t="shared" si="4"/>
        <v>1.9467871899297325E-2</v>
      </c>
      <c r="O19" s="350">
        <f>SUM($N$5:N19)</f>
        <v>0.78333417704924324</v>
      </c>
      <c r="P19" s="349" t="str">
        <f t="shared" si="11"/>
        <v>B</v>
      </c>
      <c r="Q19" s="348">
        <f t="shared" si="5"/>
        <v>14.424242424242426</v>
      </c>
      <c r="R19" s="348">
        <f t="shared" si="6"/>
        <v>0.11857454545454486</v>
      </c>
      <c r="S19" s="348">
        <f t="shared" si="7"/>
        <v>1745.1960606060636</v>
      </c>
      <c r="T19" s="349">
        <f t="shared" si="12"/>
        <v>14</v>
      </c>
      <c r="U19" s="349">
        <v>3</v>
      </c>
      <c r="V19" s="349">
        <f t="shared" si="13"/>
        <v>17</v>
      </c>
      <c r="W19" s="383">
        <f t="shared" si="14"/>
        <v>245.21212121212125</v>
      </c>
      <c r="X19" s="346">
        <f t="shared" si="8"/>
        <v>245.21212121212125</v>
      </c>
      <c r="Y19" s="383">
        <f t="shared" si="9"/>
        <v>2.0157672727272629</v>
      </c>
      <c r="Z19" s="382">
        <f t="shared" si="10"/>
        <v>0</v>
      </c>
      <c r="AA19" s="354" t="str">
        <f t="shared" si="15"/>
        <v>VERY LOW-ORDER URGENTLY</v>
      </c>
      <c r="AB19" s="371">
        <f t="shared" si="16"/>
        <v>29668.333030303082</v>
      </c>
      <c r="AF19" s="25"/>
      <c r="AG19" s="552"/>
      <c r="AH19" s="552"/>
      <c r="AI19" s="25"/>
      <c r="AJ19" s="552"/>
      <c r="AK19" s="552"/>
      <c r="AL19" s="552"/>
      <c r="AM19" s="552"/>
    </row>
    <row r="20" spans="1:40" ht="15" thickBot="1">
      <c r="A20" s="365" t="s">
        <v>6</v>
      </c>
      <c r="B20" s="351" t="s">
        <v>84</v>
      </c>
      <c r="C20" s="349" t="s">
        <v>421</v>
      </c>
      <c r="D20" s="351" t="s">
        <v>26</v>
      </c>
      <c r="E20" s="349" t="s">
        <v>69</v>
      </c>
      <c r="F20" s="345">
        <v>2.40133333333333</v>
      </c>
      <c r="G20" s="346">
        <v>546</v>
      </c>
      <c r="H20" s="344">
        <v>59461.413333333294</v>
      </c>
      <c r="I20" s="346">
        <v>0</v>
      </c>
      <c r="J20" s="348">
        <v>0</v>
      </c>
      <c r="K20" s="362">
        <f t="shared" si="2"/>
        <v>0</v>
      </c>
      <c r="L20" s="348">
        <f t="shared" si="3"/>
        <v>108.90368742368734</v>
      </c>
      <c r="M20" s="349">
        <v>20</v>
      </c>
      <c r="N20" s="382">
        <f t="shared" si="4"/>
        <v>1.792077470285135E-2</v>
      </c>
      <c r="O20" s="350">
        <f>SUM($N$5:N20)</f>
        <v>0.8012549517520946</v>
      </c>
      <c r="P20" s="349" t="str">
        <f t="shared" si="11"/>
        <v>C</v>
      </c>
      <c r="Q20" s="348">
        <f t="shared" si="5"/>
        <v>24.818181818181817</v>
      </c>
      <c r="R20" s="348">
        <f t="shared" si="6"/>
        <v>0.109151515151515</v>
      </c>
      <c r="S20" s="348">
        <f t="shared" si="7"/>
        <v>2702.7915151515135</v>
      </c>
      <c r="T20" s="349">
        <f t="shared" si="12"/>
        <v>30</v>
      </c>
      <c r="U20" s="349">
        <v>3</v>
      </c>
      <c r="V20" s="349">
        <f t="shared" si="13"/>
        <v>33</v>
      </c>
      <c r="W20" s="383">
        <f t="shared" si="14"/>
        <v>819</v>
      </c>
      <c r="X20" s="346">
        <f t="shared" si="8"/>
        <v>819</v>
      </c>
      <c r="Y20" s="383">
        <f t="shared" si="9"/>
        <v>3.601999999999995</v>
      </c>
      <c r="Z20" s="382">
        <f t="shared" si="10"/>
        <v>0</v>
      </c>
      <c r="AA20" s="354" t="str">
        <f t="shared" si="15"/>
        <v>VERY LOW-ORDER URGENTLY</v>
      </c>
      <c r="AB20" s="371">
        <f t="shared" si="16"/>
        <v>89192.119999999937</v>
      </c>
      <c r="AF20" s="352" t="s">
        <v>21</v>
      </c>
      <c r="AG20" s="341" t="s">
        <v>270</v>
      </c>
    </row>
    <row r="21" spans="1:40" ht="15" thickBot="1">
      <c r="A21" s="365" t="s">
        <v>6</v>
      </c>
      <c r="B21" s="351" t="s">
        <v>103</v>
      </c>
      <c r="C21" s="349" t="s">
        <v>381</v>
      </c>
      <c r="D21" s="351" t="s">
        <v>26</v>
      </c>
      <c r="E21" s="349" t="s">
        <v>27</v>
      </c>
      <c r="F21" s="345">
        <v>2.3148000000000102</v>
      </c>
      <c r="G21" s="346">
        <v>281.66666666666669</v>
      </c>
      <c r="H21" s="344">
        <v>44594.483333333337</v>
      </c>
      <c r="I21" s="346">
        <v>0</v>
      </c>
      <c r="J21" s="348">
        <v>0</v>
      </c>
      <c r="K21" s="362">
        <f t="shared" si="2"/>
        <v>0</v>
      </c>
      <c r="L21" s="348">
        <f t="shared" si="3"/>
        <v>158.32360946745561</v>
      </c>
      <c r="M21" s="349">
        <v>5</v>
      </c>
      <c r="N21" s="382">
        <f t="shared" si="4"/>
        <v>1.7274989984242314E-2</v>
      </c>
      <c r="O21" s="350">
        <f>SUM($N$5:N21)</f>
        <v>0.81852994173633686</v>
      </c>
      <c r="P21" s="349" t="str">
        <f t="shared" si="11"/>
        <v>C</v>
      </c>
      <c r="Q21" s="348">
        <f t="shared" si="5"/>
        <v>12.803030303030305</v>
      </c>
      <c r="R21" s="348">
        <f t="shared" si="6"/>
        <v>0.10521818181818228</v>
      </c>
      <c r="S21" s="348">
        <f t="shared" si="7"/>
        <v>2027.0219696969698</v>
      </c>
      <c r="T21" s="349">
        <f t="shared" si="12"/>
        <v>30</v>
      </c>
      <c r="U21" s="349">
        <v>3</v>
      </c>
      <c r="V21" s="349">
        <f t="shared" si="13"/>
        <v>33</v>
      </c>
      <c r="W21" s="383">
        <f t="shared" si="14"/>
        <v>422.50000000000006</v>
      </c>
      <c r="X21" s="346">
        <f t="shared" si="8"/>
        <v>422.50000000000006</v>
      </c>
      <c r="Y21" s="383">
        <f t="shared" si="9"/>
        <v>3.4722000000000155</v>
      </c>
      <c r="Z21" s="382">
        <f t="shared" si="10"/>
        <v>0</v>
      </c>
      <c r="AA21" s="354" t="str">
        <f t="shared" si="15"/>
        <v>VERY LOW-ORDER URGENTLY</v>
      </c>
      <c r="AB21" s="371">
        <f t="shared" si="16"/>
        <v>66891.725000000006</v>
      </c>
    </row>
    <row r="22" spans="1:40" ht="15" thickBot="1">
      <c r="A22" s="365" t="s">
        <v>6</v>
      </c>
      <c r="B22" s="351" t="s">
        <v>85</v>
      </c>
      <c r="C22" s="349" t="s">
        <v>414</v>
      </c>
      <c r="D22" s="351" t="s">
        <v>26</v>
      </c>
      <c r="E22" s="349" t="s">
        <v>69</v>
      </c>
      <c r="F22" s="345">
        <v>1.8946666666666641</v>
      </c>
      <c r="G22" s="346">
        <v>442</v>
      </c>
      <c r="H22" s="344">
        <v>49705.043333333342</v>
      </c>
      <c r="I22" s="346">
        <v>490</v>
      </c>
      <c r="J22" s="348">
        <v>1.96</v>
      </c>
      <c r="K22" s="362">
        <f t="shared" si="2"/>
        <v>55102.876093514336</v>
      </c>
      <c r="L22" s="348">
        <f t="shared" si="3"/>
        <v>112.45484917043743</v>
      </c>
      <c r="M22" s="349">
        <v>1</v>
      </c>
      <c r="N22" s="382">
        <f t="shared" si="4"/>
        <v>1.4139600695586767E-2</v>
      </c>
      <c r="O22" s="350">
        <f>SUM($N$5:N22)</f>
        <v>0.83266954243192359</v>
      </c>
      <c r="P22" s="349" t="str">
        <f t="shared" si="11"/>
        <v>C</v>
      </c>
      <c r="Q22" s="348">
        <f t="shared" si="5"/>
        <v>20.09090909090909</v>
      </c>
      <c r="R22" s="348">
        <f t="shared" si="6"/>
        <v>8.6121212121212001E-2</v>
      </c>
      <c r="S22" s="348">
        <f t="shared" si="7"/>
        <v>2259.3201515151518</v>
      </c>
      <c r="T22" s="349">
        <f t="shared" si="12"/>
        <v>30</v>
      </c>
      <c r="U22" s="349">
        <v>3</v>
      </c>
      <c r="V22" s="349">
        <f t="shared" si="13"/>
        <v>33</v>
      </c>
      <c r="W22" s="383">
        <f t="shared" si="14"/>
        <v>663</v>
      </c>
      <c r="X22" s="346">
        <f t="shared" si="8"/>
        <v>173</v>
      </c>
      <c r="Y22" s="383">
        <f t="shared" si="9"/>
        <v>0.741577677224735</v>
      </c>
      <c r="Z22" s="382">
        <f t="shared" si="10"/>
        <v>0.73906485671191557</v>
      </c>
      <c r="AA22" s="354" t="str">
        <f t="shared" si="15"/>
        <v>VERY LOW-ORDER URGENTLY</v>
      </c>
      <c r="AB22" s="371">
        <f t="shared" si="16"/>
        <v>19454.688906485673</v>
      </c>
      <c r="AF22"/>
      <c r="AG22"/>
      <c r="AH22"/>
      <c r="AI22" s="255" t="s">
        <v>294</v>
      </c>
      <c r="AJ22" s="81"/>
      <c r="AK22" s="81"/>
      <c r="AL22" s="81"/>
      <c r="AM22"/>
      <c r="AN22"/>
    </row>
    <row r="23" spans="1:40" ht="29.5" thickBot="1">
      <c r="A23" s="365" t="s">
        <v>6</v>
      </c>
      <c r="B23" s="351" t="s">
        <v>88</v>
      </c>
      <c r="C23" s="349" t="s">
        <v>382</v>
      </c>
      <c r="D23" s="351" t="s">
        <v>81</v>
      </c>
      <c r="E23" s="349" t="s">
        <v>30</v>
      </c>
      <c r="F23" s="345">
        <v>1.86</v>
      </c>
      <c r="G23" s="346">
        <v>124</v>
      </c>
      <c r="H23" s="344">
        <v>46550</v>
      </c>
      <c r="I23" s="346">
        <v>0</v>
      </c>
      <c r="J23" s="348">
        <v>0</v>
      </c>
      <c r="K23" s="362">
        <f t="shared" si="2"/>
        <v>0</v>
      </c>
      <c r="L23" s="348">
        <f t="shared" si="3"/>
        <v>375.40322580645159</v>
      </c>
      <c r="M23" s="349">
        <v>5</v>
      </c>
      <c r="N23" s="382">
        <f t="shared" si="4"/>
        <v>1.3880888789826578E-2</v>
      </c>
      <c r="O23" s="350">
        <f>SUM($N$5:N23)</f>
        <v>0.84655043122175022</v>
      </c>
      <c r="P23" s="349" t="str">
        <f t="shared" si="11"/>
        <v>C</v>
      </c>
      <c r="Q23" s="348">
        <f t="shared" si="5"/>
        <v>5.6363636363636367</v>
      </c>
      <c r="R23" s="348">
        <f t="shared" si="6"/>
        <v>8.4545454545454549E-2</v>
      </c>
      <c r="S23" s="348">
        <f t="shared" si="7"/>
        <v>2115.909090909091</v>
      </c>
      <c r="T23" s="349">
        <f t="shared" si="12"/>
        <v>30</v>
      </c>
      <c r="U23" s="349">
        <v>3</v>
      </c>
      <c r="V23" s="349">
        <f t="shared" si="13"/>
        <v>33</v>
      </c>
      <c r="W23" s="383">
        <f t="shared" si="14"/>
        <v>186</v>
      </c>
      <c r="X23" s="346">
        <f t="shared" si="8"/>
        <v>186</v>
      </c>
      <c r="Y23" s="383">
        <f t="shared" si="9"/>
        <v>2.7900000000000005</v>
      </c>
      <c r="Z23" s="382">
        <f t="shared" si="10"/>
        <v>0</v>
      </c>
      <c r="AA23" s="354" t="str">
        <f t="shared" si="15"/>
        <v>VERY LOW-ORDER URGENTLY</v>
      </c>
      <c r="AB23" s="371">
        <f t="shared" si="16"/>
        <v>69825</v>
      </c>
      <c r="AF23" s="352" t="s">
        <v>11</v>
      </c>
      <c r="AG23" s="352" t="s">
        <v>210</v>
      </c>
      <c r="AH23" s="352" t="s">
        <v>10</v>
      </c>
      <c r="AI23" s="81" t="s">
        <v>266</v>
      </c>
      <c r="AJ23" s="81" t="s">
        <v>267</v>
      </c>
      <c r="AK23" s="81" t="s">
        <v>269</v>
      </c>
      <c r="AL23" s="81" t="s">
        <v>268</v>
      </c>
      <c r="AM23"/>
      <c r="AN23"/>
    </row>
    <row r="24" spans="1:40" ht="15" thickBot="1">
      <c r="A24" s="365" t="s">
        <v>6</v>
      </c>
      <c r="B24" s="351" t="s">
        <v>83</v>
      </c>
      <c r="C24" s="349" t="s">
        <v>416</v>
      </c>
      <c r="D24" s="351" t="s">
        <v>26</v>
      </c>
      <c r="E24" s="349" t="s">
        <v>69</v>
      </c>
      <c r="F24" s="345">
        <v>1.7853333333333299</v>
      </c>
      <c r="G24" s="346">
        <v>406.66666666666663</v>
      </c>
      <c r="H24" s="344">
        <v>46086.579999999987</v>
      </c>
      <c r="I24" s="346">
        <v>439</v>
      </c>
      <c r="J24" s="348">
        <v>1.756</v>
      </c>
      <c r="K24" s="362">
        <f t="shared" si="2"/>
        <v>49750.840868852451</v>
      </c>
      <c r="L24" s="348">
        <f t="shared" si="3"/>
        <v>113.3276557377049</v>
      </c>
      <c r="M24" s="349">
        <v>5</v>
      </c>
      <c r="N24" s="382">
        <f t="shared" si="4"/>
        <v>1.3323663146650719E-2</v>
      </c>
      <c r="O24" s="350">
        <f>SUM($N$5:N24)</f>
        <v>0.8598740943684009</v>
      </c>
      <c r="P24" s="349" t="str">
        <f t="shared" si="11"/>
        <v>C</v>
      </c>
      <c r="Q24" s="348">
        <f t="shared" si="5"/>
        <v>18.484848484848484</v>
      </c>
      <c r="R24" s="348">
        <f t="shared" si="6"/>
        <v>8.1151515151514989E-2</v>
      </c>
      <c r="S24" s="348">
        <f t="shared" si="7"/>
        <v>2094.8445454545449</v>
      </c>
      <c r="T24" s="349">
        <f t="shared" si="12"/>
        <v>30</v>
      </c>
      <c r="U24" s="349">
        <v>3</v>
      </c>
      <c r="V24" s="349">
        <f t="shared" si="13"/>
        <v>33</v>
      </c>
      <c r="W24" s="383">
        <f t="shared" si="14"/>
        <v>610</v>
      </c>
      <c r="X24" s="346">
        <f t="shared" si="8"/>
        <v>171</v>
      </c>
      <c r="Y24" s="383">
        <f t="shared" si="9"/>
        <v>0.75071803278688387</v>
      </c>
      <c r="Z24" s="382">
        <f t="shared" si="10"/>
        <v>0.71967213114754103</v>
      </c>
      <c r="AA24" s="354" t="str">
        <f t="shared" si="15"/>
        <v>VERY LOW-ORDER URGENTLY</v>
      </c>
      <c r="AB24" s="371">
        <f t="shared" si="16"/>
        <v>19379.029131147538</v>
      </c>
      <c r="AF24" s="341" t="s">
        <v>23</v>
      </c>
      <c r="AG24" s="341" t="s">
        <v>99</v>
      </c>
      <c r="AH24" s="341" t="s">
        <v>409</v>
      </c>
      <c r="AI24" s="82">
        <v>0.16402050632911391</v>
      </c>
      <c r="AJ24" s="83">
        <v>43</v>
      </c>
      <c r="AK24" s="84">
        <v>145.59455696202505</v>
      </c>
      <c r="AL24" s="84">
        <v>6260.5659493670773</v>
      </c>
      <c r="AM24"/>
      <c r="AN24"/>
    </row>
    <row r="25" spans="1:40" ht="15" thickBot="1">
      <c r="A25" s="365" t="s">
        <v>6</v>
      </c>
      <c r="B25" s="351" t="s">
        <v>191</v>
      </c>
      <c r="C25" s="349" t="s">
        <v>463</v>
      </c>
      <c r="D25" s="351" t="s">
        <v>29</v>
      </c>
      <c r="E25" s="349" t="s">
        <v>192</v>
      </c>
      <c r="F25" s="345">
        <v>1.6033333333333331</v>
      </c>
      <c r="G25" s="346">
        <v>57.333333333333336</v>
      </c>
      <c r="H25" s="344">
        <v>16301.80000000001</v>
      </c>
      <c r="I25" s="346">
        <v>0</v>
      </c>
      <c r="J25" s="348">
        <v>0</v>
      </c>
      <c r="K25" s="362">
        <f t="shared" si="2"/>
        <v>0</v>
      </c>
      <c r="L25" s="348">
        <f t="shared" si="3"/>
        <v>284.33372093023274</v>
      </c>
      <c r="M25" s="349">
        <v>1</v>
      </c>
      <c r="N25" s="382">
        <f t="shared" si="4"/>
        <v>1.1965425641409648E-2</v>
      </c>
      <c r="O25" s="350">
        <f>SUM($N$5:N25)</f>
        <v>0.87183952000981058</v>
      </c>
      <c r="P25" s="349" t="str">
        <f t="shared" si="11"/>
        <v>C</v>
      </c>
      <c r="Q25" s="348">
        <f t="shared" si="5"/>
        <v>2.606060606060606</v>
      </c>
      <c r="R25" s="348">
        <f t="shared" si="6"/>
        <v>7.2878787878787862E-2</v>
      </c>
      <c r="S25" s="348">
        <f t="shared" si="7"/>
        <v>740.99090909090955</v>
      </c>
      <c r="T25" s="349">
        <f t="shared" si="12"/>
        <v>30</v>
      </c>
      <c r="U25" s="349">
        <v>3</v>
      </c>
      <c r="V25" s="349">
        <f t="shared" si="13"/>
        <v>33</v>
      </c>
      <c r="W25" s="383">
        <f t="shared" si="14"/>
        <v>86</v>
      </c>
      <c r="X25" s="346">
        <f t="shared" si="8"/>
        <v>86</v>
      </c>
      <c r="Y25" s="383">
        <f t="shared" si="9"/>
        <v>2.4049999999999994</v>
      </c>
      <c r="Z25" s="382">
        <f t="shared" si="10"/>
        <v>0</v>
      </c>
      <c r="AA25" s="354" t="str">
        <f t="shared" si="15"/>
        <v>VERY LOW-ORDER URGENTLY</v>
      </c>
      <c r="AB25" s="371">
        <f t="shared" si="16"/>
        <v>24452.700000000015</v>
      </c>
      <c r="AF25"/>
      <c r="AG25" s="341" t="s">
        <v>95</v>
      </c>
      <c r="AH25" s="341" t="s">
        <v>426</v>
      </c>
      <c r="AI25" s="82">
        <v>0.30456070866141771</v>
      </c>
      <c r="AJ25" s="83">
        <v>68.5</v>
      </c>
      <c r="AK25" s="84">
        <v>175.24322834645685</v>
      </c>
      <c r="AL25" s="84">
        <v>12004.161141732295</v>
      </c>
      <c r="AM25"/>
      <c r="AN25"/>
    </row>
    <row r="26" spans="1:40" ht="15" thickBot="1">
      <c r="A26" s="365" t="s">
        <v>6</v>
      </c>
      <c r="B26" s="351" t="s">
        <v>212</v>
      </c>
      <c r="C26" s="349" t="s">
        <v>487</v>
      </c>
      <c r="D26" s="351" t="s">
        <v>29</v>
      </c>
      <c r="E26" s="349" t="s">
        <v>30</v>
      </c>
      <c r="F26" s="345">
        <v>1.4583333333333324</v>
      </c>
      <c r="G26" s="346">
        <v>58.333333333333329</v>
      </c>
      <c r="H26" s="344">
        <v>14352.666666666666</v>
      </c>
      <c r="I26" s="346">
        <v>139</v>
      </c>
      <c r="J26" s="348">
        <v>3.4750000000000001</v>
      </c>
      <c r="K26" s="362">
        <f t="shared" si="2"/>
        <v>34200.354285714289</v>
      </c>
      <c r="L26" s="348">
        <f t="shared" si="3"/>
        <v>246.0457142857143</v>
      </c>
      <c r="M26" s="349">
        <v>5</v>
      </c>
      <c r="N26" s="382">
        <f t="shared" si="4"/>
        <v>1.0883313343278E-2</v>
      </c>
      <c r="O26" s="350">
        <f>SUM($N$5:N26)</f>
        <v>0.88272283335308854</v>
      </c>
      <c r="P26" s="349" t="str">
        <f t="shared" si="11"/>
        <v>C</v>
      </c>
      <c r="Q26" s="348">
        <f t="shared" si="5"/>
        <v>2.6515151515151514</v>
      </c>
      <c r="R26" s="348">
        <f t="shared" si="6"/>
        <v>6.6287878787878743E-2</v>
      </c>
      <c r="S26" s="348">
        <f t="shared" si="7"/>
        <v>652.39393939393938</v>
      </c>
      <c r="T26" s="349">
        <f t="shared" si="12"/>
        <v>30</v>
      </c>
      <c r="U26" s="349">
        <v>3</v>
      </c>
      <c r="V26" s="349">
        <f t="shared" si="13"/>
        <v>33</v>
      </c>
      <c r="W26" s="383">
        <f t="shared" si="14"/>
        <v>87.5</v>
      </c>
      <c r="X26" s="346">
        <f t="shared" si="8"/>
        <v>0</v>
      </c>
      <c r="Y26" s="383">
        <f t="shared" si="9"/>
        <v>0</v>
      </c>
      <c r="Z26" s="382">
        <f t="shared" si="10"/>
        <v>1.5885714285714285</v>
      </c>
      <c r="AA26" s="354" t="str">
        <f t="shared" si="15"/>
        <v>HIGH-DON’T ORDER</v>
      </c>
      <c r="AB26" s="371">
        <f t="shared" si="16"/>
        <v>0</v>
      </c>
      <c r="AF26"/>
      <c r="AG26" s="341" t="s">
        <v>96</v>
      </c>
      <c r="AH26" s="341" t="s">
        <v>387</v>
      </c>
      <c r="AI26" s="82">
        <v>0.21868269230769244</v>
      </c>
      <c r="AJ26" s="83">
        <v>35</v>
      </c>
      <c r="AK26" s="84">
        <v>244.46903846153853</v>
      </c>
      <c r="AL26" s="84">
        <v>8556.4163461538483</v>
      </c>
      <c r="AM26"/>
      <c r="AN26"/>
    </row>
    <row r="27" spans="1:40" ht="15" thickBot="1">
      <c r="A27" s="365" t="s">
        <v>6</v>
      </c>
      <c r="B27" s="351" t="s">
        <v>97</v>
      </c>
      <c r="C27" s="349" t="s">
        <v>369</v>
      </c>
      <c r="D27" s="351" t="s">
        <v>23</v>
      </c>
      <c r="E27" s="349" t="s">
        <v>24</v>
      </c>
      <c r="F27" s="345">
        <v>1.2299999999999989</v>
      </c>
      <c r="G27" s="346">
        <v>54.666666666666664</v>
      </c>
      <c r="H27" s="344">
        <v>28921.666666666668</v>
      </c>
      <c r="I27" s="346">
        <v>60</v>
      </c>
      <c r="J27" s="348">
        <v>1.35</v>
      </c>
      <c r="K27" s="362">
        <f t="shared" si="2"/>
        <v>31743.292682926833</v>
      </c>
      <c r="L27" s="348">
        <f t="shared" si="3"/>
        <v>529.05487804878055</v>
      </c>
      <c r="M27" s="349">
        <v>1</v>
      </c>
      <c r="N27" s="382">
        <f t="shared" si="4"/>
        <v>9.1792974255304714E-3</v>
      </c>
      <c r="O27" s="350">
        <f>SUM($N$5:N27)</f>
        <v>0.89190213077861902</v>
      </c>
      <c r="P27" s="349" t="str">
        <f t="shared" si="11"/>
        <v>C</v>
      </c>
      <c r="Q27" s="348">
        <f t="shared" si="5"/>
        <v>2.4848484848484849</v>
      </c>
      <c r="R27" s="348">
        <f t="shared" si="6"/>
        <v>5.590909090909086E-2</v>
      </c>
      <c r="S27" s="348">
        <f t="shared" si="7"/>
        <v>1314.6212121212122</v>
      </c>
      <c r="T27" s="349">
        <f t="shared" si="12"/>
        <v>30</v>
      </c>
      <c r="U27" s="349">
        <v>3</v>
      </c>
      <c r="V27" s="349">
        <f t="shared" si="13"/>
        <v>33</v>
      </c>
      <c r="W27" s="383">
        <f t="shared" si="14"/>
        <v>82</v>
      </c>
      <c r="X27" s="346">
        <f t="shared" si="8"/>
        <v>22</v>
      </c>
      <c r="Y27" s="383">
        <f t="shared" si="9"/>
        <v>0.49499999999999955</v>
      </c>
      <c r="Z27" s="382">
        <f t="shared" si="10"/>
        <v>0.73170731707317072</v>
      </c>
      <c r="AA27" s="354" t="str">
        <f t="shared" si="15"/>
        <v>VERY LOW-ORDER URGENTLY</v>
      </c>
      <c r="AB27" s="371">
        <f t="shared" si="16"/>
        <v>11639.207317073173</v>
      </c>
      <c r="AF27"/>
      <c r="AG27" s="341" t="s">
        <v>32</v>
      </c>
      <c r="AH27" s="341" t="s">
        <v>370</v>
      </c>
      <c r="AI27" s="82">
        <v>0.81420600924499531</v>
      </c>
      <c r="AJ27" s="83">
        <v>26.969696969696969</v>
      </c>
      <c r="AK27" s="84">
        <v>1070.5402542372883</v>
      </c>
      <c r="AL27" s="84">
        <v>28872.146250642018</v>
      </c>
      <c r="AM27"/>
      <c r="AN27"/>
    </row>
    <row r="28" spans="1:40" ht="15" thickBot="1">
      <c r="A28" s="365" t="s">
        <v>6</v>
      </c>
      <c r="B28" s="351" t="s">
        <v>62</v>
      </c>
      <c r="C28" s="349" t="s">
        <v>428</v>
      </c>
      <c r="D28" s="351" t="s">
        <v>29</v>
      </c>
      <c r="E28" s="349" t="s">
        <v>63</v>
      </c>
      <c r="F28" s="345">
        <v>1.1849999999999992</v>
      </c>
      <c r="G28" s="346">
        <v>52.666666666666671</v>
      </c>
      <c r="H28" s="344">
        <v>21131.333333333336</v>
      </c>
      <c r="I28" s="346">
        <v>399</v>
      </c>
      <c r="J28" s="348">
        <v>8.9774999999999991</v>
      </c>
      <c r="K28" s="362">
        <f t="shared" si="2"/>
        <v>160089.91139240505</v>
      </c>
      <c r="L28" s="348">
        <f t="shared" si="3"/>
        <v>401.22784810126581</v>
      </c>
      <c r="M28" s="349">
        <v>5</v>
      </c>
      <c r="N28" s="382">
        <f t="shared" si="4"/>
        <v>8.8434694709378942E-3</v>
      </c>
      <c r="O28" s="350">
        <f>SUM($N$5:N28)</f>
        <v>0.90074560024955697</v>
      </c>
      <c r="P28" s="349" t="str">
        <f t="shared" si="11"/>
        <v>C</v>
      </c>
      <c r="Q28" s="348">
        <f t="shared" si="5"/>
        <v>2.393939393939394</v>
      </c>
      <c r="R28" s="348">
        <f t="shared" si="6"/>
        <v>5.3863636363636329E-2</v>
      </c>
      <c r="S28" s="348">
        <f t="shared" si="7"/>
        <v>960.51515151515162</v>
      </c>
      <c r="T28" s="349">
        <f t="shared" si="12"/>
        <v>30</v>
      </c>
      <c r="U28" s="349">
        <v>3</v>
      </c>
      <c r="V28" s="349">
        <f t="shared" si="13"/>
        <v>33</v>
      </c>
      <c r="W28" s="383">
        <f t="shared" si="14"/>
        <v>79</v>
      </c>
      <c r="X28" s="346">
        <f t="shared" si="8"/>
        <v>0</v>
      </c>
      <c r="Y28" s="383">
        <f t="shared" si="9"/>
        <v>0</v>
      </c>
      <c r="Z28" s="382">
        <f t="shared" si="10"/>
        <v>5.0506329113924053</v>
      </c>
      <c r="AA28" s="354" t="str">
        <f t="shared" si="15"/>
        <v>VERY HIGH-DON’T ORDER</v>
      </c>
      <c r="AB28" s="371">
        <f t="shared" si="16"/>
        <v>0</v>
      </c>
      <c r="AF28"/>
      <c r="AG28" s="341" t="s">
        <v>180</v>
      </c>
      <c r="AH28" s="341" t="s">
        <v>485</v>
      </c>
      <c r="AI28" s="82">
        <v>0.62099999999999844</v>
      </c>
      <c r="AJ28" s="83">
        <v>58.5</v>
      </c>
      <c r="AK28" s="84">
        <v>342.05982905982904</v>
      </c>
      <c r="AL28" s="84">
        <v>20010.5</v>
      </c>
      <c r="AM28"/>
      <c r="AN28"/>
    </row>
    <row r="29" spans="1:40" ht="15" thickBot="1">
      <c r="A29" s="365" t="s">
        <v>6</v>
      </c>
      <c r="B29" s="351" t="s">
        <v>43</v>
      </c>
      <c r="C29" s="349" t="s">
        <v>385</v>
      </c>
      <c r="D29" s="351" t="s">
        <v>23</v>
      </c>
      <c r="E29" s="349" t="s">
        <v>24</v>
      </c>
      <c r="F29" s="345">
        <v>1.121033333333336</v>
      </c>
      <c r="G29" s="346">
        <v>64.666666666666671</v>
      </c>
      <c r="H29" s="344">
        <v>37456.083333333336</v>
      </c>
      <c r="I29" s="346">
        <v>245</v>
      </c>
      <c r="J29" s="348">
        <v>1.9844999999999999</v>
      </c>
      <c r="K29" s="362">
        <f t="shared" si="2"/>
        <v>141908.35695876289</v>
      </c>
      <c r="L29" s="348">
        <f t="shared" si="3"/>
        <v>579.21778350515467</v>
      </c>
      <c r="M29" s="349">
        <v>1</v>
      </c>
      <c r="N29" s="382">
        <f t="shared" si="4"/>
        <v>8.3660962525207664E-3</v>
      </c>
      <c r="O29" s="350">
        <f>SUM($N$5:N29)</f>
        <v>0.90911169650207768</v>
      </c>
      <c r="P29" s="349" t="str">
        <f t="shared" si="11"/>
        <v>C</v>
      </c>
      <c r="Q29" s="348">
        <f t="shared" si="5"/>
        <v>2.9393939393939394</v>
      </c>
      <c r="R29" s="348">
        <f t="shared" si="6"/>
        <v>5.0956060606060727E-2</v>
      </c>
      <c r="S29" s="348">
        <f t="shared" si="7"/>
        <v>1702.5492424242425</v>
      </c>
      <c r="T29" s="349">
        <f t="shared" si="12"/>
        <v>30</v>
      </c>
      <c r="U29" s="349">
        <v>3</v>
      </c>
      <c r="V29" s="349">
        <f t="shared" si="13"/>
        <v>33</v>
      </c>
      <c r="W29" s="383">
        <f t="shared" si="14"/>
        <v>97</v>
      </c>
      <c r="X29" s="346">
        <f t="shared" si="8"/>
        <v>0</v>
      </c>
      <c r="Y29" s="383">
        <f t="shared" si="9"/>
        <v>0</v>
      </c>
      <c r="Z29" s="382">
        <f t="shared" si="10"/>
        <v>2.5257731958762886</v>
      </c>
      <c r="AA29" s="354" t="str">
        <f t="shared" si="15"/>
        <v>VERY HIGH-DON’T ORDER</v>
      </c>
      <c r="AB29" s="371">
        <f t="shared" si="16"/>
        <v>0</v>
      </c>
      <c r="AF29"/>
      <c r="AG29" s="341" t="s">
        <v>97</v>
      </c>
      <c r="AH29" s="341" t="s">
        <v>369</v>
      </c>
      <c r="AI29" s="82">
        <v>0.49499999999999955</v>
      </c>
      <c r="AJ29" s="83">
        <v>22</v>
      </c>
      <c r="AK29" s="84">
        <v>529.05487804878055</v>
      </c>
      <c r="AL29" s="84">
        <v>11639.207317073173</v>
      </c>
      <c r="AM29"/>
      <c r="AN29"/>
    </row>
    <row r="30" spans="1:40" ht="15" thickBot="1">
      <c r="A30" s="365" t="s">
        <v>6</v>
      </c>
      <c r="B30" s="351" t="s">
        <v>50</v>
      </c>
      <c r="C30" s="349" t="s">
        <v>395</v>
      </c>
      <c r="D30" s="351" t="s">
        <v>29</v>
      </c>
      <c r="E30" s="349" t="s">
        <v>30</v>
      </c>
      <c r="F30" s="345">
        <v>1.0725</v>
      </c>
      <c r="G30" s="346">
        <v>47.666666666666671</v>
      </c>
      <c r="H30" s="344">
        <v>10704.999999999998</v>
      </c>
      <c r="I30" s="346">
        <v>1</v>
      </c>
      <c r="J30" s="348">
        <v>2.2499999999999999E-2</v>
      </c>
      <c r="K30" s="362">
        <f t="shared" si="2"/>
        <v>224.58041958041952</v>
      </c>
      <c r="L30" s="348">
        <f t="shared" si="3"/>
        <v>224.58041958041952</v>
      </c>
      <c r="M30" s="349">
        <v>40</v>
      </c>
      <c r="N30" s="382">
        <f t="shared" si="4"/>
        <v>8.0038995844564538E-3</v>
      </c>
      <c r="O30" s="350">
        <f>SUM($N$5:N30)</f>
        <v>0.91711559608653415</v>
      </c>
      <c r="P30" s="349" t="str">
        <f t="shared" si="11"/>
        <v>C</v>
      </c>
      <c r="Q30" s="348">
        <f t="shared" si="5"/>
        <v>2.166666666666667</v>
      </c>
      <c r="R30" s="348">
        <f t="shared" si="6"/>
        <v>4.8750000000000002E-2</v>
      </c>
      <c r="S30" s="348">
        <f t="shared" si="7"/>
        <v>486.59090909090901</v>
      </c>
      <c r="T30" s="349">
        <f t="shared" si="12"/>
        <v>30</v>
      </c>
      <c r="U30" s="349">
        <v>3</v>
      </c>
      <c r="V30" s="349">
        <f t="shared" si="13"/>
        <v>33</v>
      </c>
      <c r="W30" s="383">
        <f t="shared" si="14"/>
        <v>71.500000000000014</v>
      </c>
      <c r="X30" s="346">
        <f t="shared" si="8"/>
        <v>70.500000000000014</v>
      </c>
      <c r="Y30" s="383">
        <f t="shared" si="9"/>
        <v>1.5862500000000002</v>
      </c>
      <c r="Z30" s="382">
        <f t="shared" si="10"/>
        <v>1.3986013986013983E-2</v>
      </c>
      <c r="AA30" s="354" t="str">
        <f t="shared" si="15"/>
        <v>VERY LOW-ORDER URGENTLY</v>
      </c>
      <c r="AB30" s="371">
        <f t="shared" si="16"/>
        <v>15832.919580419579</v>
      </c>
      <c r="AF30"/>
      <c r="AG30" s="341" t="s">
        <v>33</v>
      </c>
      <c r="AH30" s="341" t="s">
        <v>371</v>
      </c>
      <c r="AI30" s="82">
        <v>0.23625000000000007</v>
      </c>
      <c r="AJ30" s="83">
        <v>10.5</v>
      </c>
      <c r="AK30" s="84">
        <v>467</v>
      </c>
      <c r="AL30" s="84">
        <v>4903.5</v>
      </c>
      <c r="AM30"/>
      <c r="AN30"/>
    </row>
    <row r="31" spans="1:40" ht="15" thickBot="1">
      <c r="A31" s="365" t="s">
        <v>6</v>
      </c>
      <c r="B31" s="351" t="s">
        <v>82</v>
      </c>
      <c r="C31" s="349" t="s">
        <v>423</v>
      </c>
      <c r="D31" s="351" t="s">
        <v>26</v>
      </c>
      <c r="E31" s="349" t="s">
        <v>69</v>
      </c>
      <c r="F31" s="345">
        <v>0.86266666666666703</v>
      </c>
      <c r="G31" s="346">
        <v>199</v>
      </c>
      <c r="H31" s="344">
        <v>22806.766666666666</v>
      </c>
      <c r="I31" s="346">
        <v>399</v>
      </c>
      <c r="J31" s="348">
        <v>1.5960000000000001</v>
      </c>
      <c r="K31" s="362">
        <f t="shared" si="2"/>
        <v>45728.140201005022</v>
      </c>
      <c r="L31" s="348">
        <f t="shared" si="3"/>
        <v>114.60686767169179</v>
      </c>
      <c r="M31" s="349">
        <v>18</v>
      </c>
      <c r="N31" s="382">
        <f t="shared" si="4"/>
        <v>6.437946270263656E-3</v>
      </c>
      <c r="O31" s="350">
        <f>SUM($N$5:N31)</f>
        <v>0.92355354235679776</v>
      </c>
      <c r="P31" s="349" t="str">
        <f t="shared" si="11"/>
        <v>C</v>
      </c>
      <c r="Q31" s="348">
        <f t="shared" si="5"/>
        <v>9.045454545454545</v>
      </c>
      <c r="R31" s="348">
        <f t="shared" si="6"/>
        <v>3.9212121212121226E-2</v>
      </c>
      <c r="S31" s="348">
        <f t="shared" si="7"/>
        <v>1036.6712121212122</v>
      </c>
      <c r="T31" s="349">
        <f t="shared" si="12"/>
        <v>30</v>
      </c>
      <c r="U31" s="349">
        <v>3</v>
      </c>
      <c r="V31" s="349">
        <f t="shared" si="13"/>
        <v>33</v>
      </c>
      <c r="W31" s="383">
        <f t="shared" si="14"/>
        <v>298.5</v>
      </c>
      <c r="X31" s="346">
        <f t="shared" si="8"/>
        <v>0</v>
      </c>
      <c r="Y31" s="383">
        <f t="shared" si="9"/>
        <v>0</v>
      </c>
      <c r="Z31" s="382">
        <f t="shared" si="10"/>
        <v>1.3366834170854272</v>
      </c>
      <c r="AA31" s="354" t="str">
        <f t="shared" si="15"/>
        <v>HIGH-DON’T ORDER</v>
      </c>
      <c r="AB31" s="371">
        <f t="shared" si="16"/>
        <v>0</v>
      </c>
      <c r="AF31" s="341" t="s">
        <v>228</v>
      </c>
      <c r="AG31" s="341"/>
      <c r="AH31" s="341"/>
      <c r="AI31" s="82">
        <v>2.8537199165432177</v>
      </c>
      <c r="AJ31" s="83">
        <v>264.469696969697</v>
      </c>
      <c r="AK31" s="84">
        <v>2973.9617851159182</v>
      </c>
      <c r="AL31" s="84">
        <v>92246.49700496842</v>
      </c>
      <c r="AM31"/>
      <c r="AN31"/>
    </row>
    <row r="32" spans="1:40" ht="15" thickBot="1">
      <c r="A32" s="365" t="s">
        <v>6</v>
      </c>
      <c r="B32" s="351" t="s">
        <v>73</v>
      </c>
      <c r="C32" s="349" t="s">
        <v>441</v>
      </c>
      <c r="D32" s="351" t="s">
        <v>26</v>
      </c>
      <c r="E32" s="349" t="s">
        <v>69</v>
      </c>
      <c r="F32" s="345">
        <v>0.85946666666667126</v>
      </c>
      <c r="G32" s="346">
        <v>209.33333333333334</v>
      </c>
      <c r="H32" s="344">
        <v>22235.293333333324</v>
      </c>
      <c r="I32" s="346">
        <v>0</v>
      </c>
      <c r="J32" s="348">
        <v>0</v>
      </c>
      <c r="K32" s="362">
        <f t="shared" si="2"/>
        <v>0</v>
      </c>
      <c r="L32" s="348">
        <f t="shared" si="3"/>
        <v>106.21955414012734</v>
      </c>
      <c r="M32" s="349">
        <v>40</v>
      </c>
      <c r="N32" s="382">
        <f t="shared" si="4"/>
        <v>6.4140651712704371E-3</v>
      </c>
      <c r="O32" s="350">
        <f>SUM($N$5:N32)</f>
        <v>0.92996760752806817</v>
      </c>
      <c r="P32" s="349" t="str">
        <f t="shared" si="11"/>
        <v>C</v>
      </c>
      <c r="Q32" s="348">
        <f t="shared" si="5"/>
        <v>9.5151515151515156</v>
      </c>
      <c r="R32" s="348">
        <f t="shared" si="6"/>
        <v>3.9066666666666874E-2</v>
      </c>
      <c r="S32" s="348">
        <f t="shared" si="7"/>
        <v>1010.6951515151511</v>
      </c>
      <c r="T32" s="349">
        <f t="shared" si="12"/>
        <v>30</v>
      </c>
      <c r="U32" s="349">
        <v>3</v>
      </c>
      <c r="V32" s="349">
        <f t="shared" si="13"/>
        <v>33</v>
      </c>
      <c r="W32" s="383">
        <f t="shared" si="14"/>
        <v>314</v>
      </c>
      <c r="X32" s="346">
        <f t="shared" si="8"/>
        <v>314</v>
      </c>
      <c r="Y32" s="383">
        <f t="shared" si="9"/>
        <v>1.2892000000000068</v>
      </c>
      <c r="Z32" s="382">
        <f t="shared" si="10"/>
        <v>0</v>
      </c>
      <c r="AA32" s="354" t="str">
        <f t="shared" si="15"/>
        <v>VERY LOW-ORDER URGENTLY</v>
      </c>
      <c r="AB32" s="371">
        <f t="shared" si="16"/>
        <v>33352.939999999988</v>
      </c>
      <c r="AF32" s="341" t="s">
        <v>58</v>
      </c>
      <c r="AG32" s="341" t="s">
        <v>70</v>
      </c>
      <c r="AH32" s="341" t="s">
        <v>533</v>
      </c>
      <c r="AI32" s="82">
        <v>9.0000000000000052E-2</v>
      </c>
      <c r="AJ32" s="83">
        <v>30</v>
      </c>
      <c r="AK32" s="84">
        <v>82.077777777777769</v>
      </c>
      <c r="AL32" s="84">
        <v>2462.333333333333</v>
      </c>
      <c r="AM32"/>
      <c r="AN32"/>
    </row>
    <row r="33" spans="1:40" ht="15" thickBot="1">
      <c r="A33" s="365" t="s">
        <v>6</v>
      </c>
      <c r="B33" s="351" t="s">
        <v>72</v>
      </c>
      <c r="C33" s="349" t="s">
        <v>443</v>
      </c>
      <c r="D33" s="351" t="s">
        <v>26</v>
      </c>
      <c r="E33" s="349" t="s">
        <v>69</v>
      </c>
      <c r="F33" s="345">
        <v>0.73820000000000197</v>
      </c>
      <c r="G33" s="346">
        <v>161.33333333333334</v>
      </c>
      <c r="H33" s="344">
        <v>19753.760000000031</v>
      </c>
      <c r="I33" s="346">
        <v>0</v>
      </c>
      <c r="J33" s="348">
        <v>0</v>
      </c>
      <c r="K33" s="362">
        <f t="shared" si="2"/>
        <v>0</v>
      </c>
      <c r="L33" s="348">
        <f t="shared" si="3"/>
        <v>122.44066115702498</v>
      </c>
      <c r="M33" s="349">
        <v>40</v>
      </c>
      <c r="N33" s="382">
        <f t="shared" si="4"/>
        <v>5.5090710240053801E-3</v>
      </c>
      <c r="O33" s="350">
        <f>SUM($N$5:N33)</f>
        <v>0.9354766785520735</v>
      </c>
      <c r="P33" s="349" t="str">
        <f t="shared" si="11"/>
        <v>C</v>
      </c>
      <c r="Q33" s="348">
        <f t="shared" si="5"/>
        <v>7.3333333333333339</v>
      </c>
      <c r="R33" s="348">
        <f t="shared" si="6"/>
        <v>3.3554545454545545E-2</v>
      </c>
      <c r="S33" s="348">
        <f t="shared" si="7"/>
        <v>897.89818181818328</v>
      </c>
      <c r="T33" s="349">
        <f t="shared" si="12"/>
        <v>30</v>
      </c>
      <c r="U33" s="349">
        <v>3</v>
      </c>
      <c r="V33" s="349">
        <f t="shared" si="13"/>
        <v>33</v>
      </c>
      <c r="W33" s="383">
        <f t="shared" si="14"/>
        <v>242.00000000000003</v>
      </c>
      <c r="X33" s="346">
        <f t="shared" si="8"/>
        <v>242.00000000000003</v>
      </c>
      <c r="Y33" s="383">
        <f t="shared" si="9"/>
        <v>1.1073000000000031</v>
      </c>
      <c r="Z33" s="382">
        <f t="shared" si="10"/>
        <v>0</v>
      </c>
      <c r="AA33" s="354" t="str">
        <f t="shared" si="15"/>
        <v>VERY LOW-ORDER URGENTLY</v>
      </c>
      <c r="AB33" s="371">
        <f t="shared" si="16"/>
        <v>29630.640000000047</v>
      </c>
      <c r="AF33"/>
      <c r="AG33" s="341" t="s">
        <v>64</v>
      </c>
      <c r="AH33" s="341" t="s">
        <v>434</v>
      </c>
      <c r="AI33" s="82">
        <v>5.2735664739884419E-2</v>
      </c>
      <c r="AJ33" s="83">
        <v>6.5000000000000142</v>
      </c>
      <c r="AK33" s="84">
        <v>183.13895953757202</v>
      </c>
      <c r="AL33" s="84">
        <v>1190.4032369942208</v>
      </c>
      <c r="AM33"/>
      <c r="AN33"/>
    </row>
    <row r="34" spans="1:40" ht="15" thickBot="1">
      <c r="A34" s="365" t="s">
        <v>6</v>
      </c>
      <c r="B34" s="351" t="s">
        <v>76</v>
      </c>
      <c r="C34" s="349" t="s">
        <v>445</v>
      </c>
      <c r="D34" s="351" t="s">
        <v>26</v>
      </c>
      <c r="E34" s="349" t="s">
        <v>69</v>
      </c>
      <c r="F34" s="345">
        <v>0.73560000000000192</v>
      </c>
      <c r="G34" s="346">
        <v>186.33333333333334</v>
      </c>
      <c r="H34" s="344">
        <v>19282.520000000015</v>
      </c>
      <c r="I34" s="346">
        <v>0</v>
      </c>
      <c r="J34" s="348">
        <v>0</v>
      </c>
      <c r="K34" s="362">
        <f t="shared" si="2"/>
        <v>0</v>
      </c>
      <c r="L34" s="348">
        <f t="shared" si="3"/>
        <v>103.48400715563514</v>
      </c>
      <c r="M34" s="349">
        <v>40</v>
      </c>
      <c r="N34" s="382">
        <f t="shared" si="4"/>
        <v>5.4896676310733639E-3</v>
      </c>
      <c r="O34" s="350">
        <f>SUM($N$5:N34)</f>
        <v>0.9409663461831469</v>
      </c>
      <c r="P34" s="349" t="str">
        <f t="shared" si="11"/>
        <v>C</v>
      </c>
      <c r="Q34" s="348">
        <f t="shared" si="5"/>
        <v>8.4696969696969706</v>
      </c>
      <c r="R34" s="348">
        <f t="shared" si="6"/>
        <v>3.3436363636363722E-2</v>
      </c>
      <c r="S34" s="348">
        <f t="shared" si="7"/>
        <v>876.47818181818252</v>
      </c>
      <c r="T34" s="349">
        <f t="shared" si="12"/>
        <v>30</v>
      </c>
      <c r="U34" s="349">
        <v>3</v>
      </c>
      <c r="V34" s="349">
        <f t="shared" si="13"/>
        <v>33</v>
      </c>
      <c r="W34" s="383">
        <f t="shared" si="14"/>
        <v>279.50000000000006</v>
      </c>
      <c r="X34" s="346">
        <f t="shared" si="8"/>
        <v>279.50000000000006</v>
      </c>
      <c r="Y34" s="383">
        <f t="shared" si="9"/>
        <v>1.103400000000003</v>
      </c>
      <c r="Z34" s="382">
        <f t="shared" si="10"/>
        <v>0</v>
      </c>
      <c r="AA34" s="354" t="str">
        <f t="shared" si="15"/>
        <v>VERY LOW-ORDER URGENTLY</v>
      </c>
      <c r="AB34" s="371">
        <f t="shared" si="16"/>
        <v>28923.780000000028</v>
      </c>
      <c r="AF34" s="341" t="s">
        <v>227</v>
      </c>
      <c r="AG34" s="341"/>
      <c r="AH34" s="341"/>
      <c r="AI34" s="82">
        <v>0.14273566473988447</v>
      </c>
      <c r="AJ34" s="83">
        <v>36.500000000000014</v>
      </c>
      <c r="AK34" s="84">
        <v>265.2167373153498</v>
      </c>
      <c r="AL34" s="84">
        <v>3652.7365703275536</v>
      </c>
      <c r="AM34"/>
      <c r="AN34"/>
    </row>
    <row r="35" spans="1:40" ht="15" thickBot="1">
      <c r="A35" s="365" t="s">
        <v>6</v>
      </c>
      <c r="B35" s="351" t="s">
        <v>68</v>
      </c>
      <c r="C35" s="349" t="s">
        <v>437</v>
      </c>
      <c r="D35" s="351" t="s">
        <v>26</v>
      </c>
      <c r="E35" s="349" t="s">
        <v>69</v>
      </c>
      <c r="F35" s="345">
        <v>0.70920000000000394</v>
      </c>
      <c r="G35" s="346">
        <v>154.66666666666669</v>
      </c>
      <c r="H35" s="344">
        <v>19051.666666666712</v>
      </c>
      <c r="I35" s="346">
        <v>2</v>
      </c>
      <c r="J35" s="348">
        <v>7.1999999999999998E-3</v>
      </c>
      <c r="K35" s="362">
        <f t="shared" si="2"/>
        <v>246.35775862069019</v>
      </c>
      <c r="L35" s="348">
        <f t="shared" si="3"/>
        <v>123.1788793103451</v>
      </c>
      <c r="M35" s="349">
        <v>16</v>
      </c>
      <c r="N35" s="382">
        <f t="shared" si="4"/>
        <v>5.2926485643790665E-3</v>
      </c>
      <c r="O35" s="350">
        <f>SUM($N$5:N35)</f>
        <v>0.94625899474752595</v>
      </c>
      <c r="P35" s="349" t="str">
        <f t="shared" si="11"/>
        <v>C</v>
      </c>
      <c r="Q35" s="348">
        <f t="shared" si="5"/>
        <v>7.0303030303030312</v>
      </c>
      <c r="R35" s="348">
        <f t="shared" si="6"/>
        <v>3.2236363636363813E-2</v>
      </c>
      <c r="S35" s="348">
        <f t="shared" si="7"/>
        <v>865.98484848485054</v>
      </c>
      <c r="T35" s="349">
        <f t="shared" si="12"/>
        <v>30</v>
      </c>
      <c r="U35" s="349">
        <v>3</v>
      </c>
      <c r="V35" s="349">
        <f t="shared" si="13"/>
        <v>33</v>
      </c>
      <c r="W35" s="383">
        <f t="shared" si="14"/>
        <v>232.00000000000003</v>
      </c>
      <c r="X35" s="346">
        <f t="shared" si="8"/>
        <v>230.00000000000003</v>
      </c>
      <c r="Y35" s="383">
        <f t="shared" si="9"/>
        <v>1.0546293103448334</v>
      </c>
      <c r="Z35" s="382">
        <f t="shared" si="10"/>
        <v>8.6206896551724119E-3</v>
      </c>
      <c r="AA35" s="354" t="str">
        <f t="shared" si="15"/>
        <v>VERY LOW-ORDER URGENTLY</v>
      </c>
      <c r="AB35" s="371">
        <f t="shared" si="16"/>
        <v>28331.142241379377</v>
      </c>
      <c r="AF35" s="341" t="s">
        <v>29</v>
      </c>
      <c r="AG35" s="341" t="s">
        <v>41</v>
      </c>
      <c r="AH35" s="341" t="s">
        <v>400</v>
      </c>
      <c r="AI35" s="82">
        <v>2.2148863636363627</v>
      </c>
      <c r="AJ35" s="83">
        <v>98.439393939393938</v>
      </c>
      <c r="AK35" s="84">
        <v>300.85010266940452</v>
      </c>
      <c r="AL35" s="84">
        <v>29615.501773380623</v>
      </c>
      <c r="AM35"/>
      <c r="AN35"/>
    </row>
    <row r="36" spans="1:40" ht="15" thickBot="1">
      <c r="A36" s="365" t="s">
        <v>6</v>
      </c>
      <c r="B36" s="351" t="s">
        <v>518</v>
      </c>
      <c r="C36" s="349" t="s">
        <v>531</v>
      </c>
      <c r="D36" s="351" t="s">
        <v>26</v>
      </c>
      <c r="E36" s="349" t="s">
        <v>27</v>
      </c>
      <c r="F36" s="345">
        <v>0.70847999999999933</v>
      </c>
      <c r="G36" s="346">
        <v>119</v>
      </c>
      <c r="H36" s="344">
        <v>8219.5000000000036</v>
      </c>
      <c r="I36" s="346">
        <v>0</v>
      </c>
      <c r="J36" s="348">
        <v>0</v>
      </c>
      <c r="K36" s="362">
        <f t="shared" si="2"/>
        <v>0</v>
      </c>
      <c r="L36" s="348">
        <f t="shared" si="3"/>
        <v>69.071428571428598</v>
      </c>
      <c r="M36" s="349">
        <v>24</v>
      </c>
      <c r="N36" s="382">
        <f t="shared" si="4"/>
        <v>5.2872753171055512E-3</v>
      </c>
      <c r="O36" s="350">
        <f>SUM($N$5:N36)</f>
        <v>0.95154627006463155</v>
      </c>
      <c r="P36" s="349" t="str">
        <f t="shared" si="11"/>
        <v>C</v>
      </c>
      <c r="Q36" s="348">
        <f t="shared" si="5"/>
        <v>5.4090909090909092</v>
      </c>
      <c r="R36" s="348">
        <f t="shared" si="6"/>
        <v>3.220363636363633E-2</v>
      </c>
      <c r="S36" s="348">
        <f t="shared" si="7"/>
        <v>373.61363636363654</v>
      </c>
      <c r="T36" s="349">
        <f t="shared" si="12"/>
        <v>30</v>
      </c>
      <c r="U36" s="349">
        <v>3</v>
      </c>
      <c r="V36" s="349">
        <f t="shared" si="13"/>
        <v>33</v>
      </c>
      <c r="W36" s="383">
        <f t="shared" si="14"/>
        <v>178.5</v>
      </c>
      <c r="X36" s="346">
        <f t="shared" si="8"/>
        <v>178.5</v>
      </c>
      <c r="Y36" s="383">
        <f t="shared" si="9"/>
        <v>1.062719999999999</v>
      </c>
      <c r="Z36" s="382">
        <f t="shared" si="10"/>
        <v>0</v>
      </c>
      <c r="AA36" s="354" t="str">
        <f t="shared" si="15"/>
        <v>VERY LOW-ORDER URGENTLY</v>
      </c>
      <c r="AB36" s="371">
        <f t="shared" si="16"/>
        <v>12329.250000000005</v>
      </c>
      <c r="AF36"/>
      <c r="AG36" s="341" t="s">
        <v>171</v>
      </c>
      <c r="AH36" s="341" t="s">
        <v>462</v>
      </c>
      <c r="AI36" s="82">
        <v>0.22500000000000006</v>
      </c>
      <c r="AJ36" s="83">
        <v>6.5</v>
      </c>
      <c r="AK36" s="84">
        <v>502.76923076923055</v>
      </c>
      <c r="AL36" s="84">
        <v>3267.9999999999986</v>
      </c>
      <c r="AM36"/>
      <c r="AN36"/>
    </row>
    <row r="37" spans="1:40" ht="15" thickBot="1">
      <c r="A37" s="365" t="s">
        <v>6</v>
      </c>
      <c r="B37" s="351" t="s">
        <v>527</v>
      </c>
      <c r="C37" s="349" t="s">
        <v>528</v>
      </c>
      <c r="D37" s="351" t="s">
        <v>58</v>
      </c>
      <c r="E37" s="349" t="s">
        <v>37</v>
      </c>
      <c r="F37" s="345">
        <v>0.60233333333333283</v>
      </c>
      <c r="G37" s="346">
        <v>75.333333333333329</v>
      </c>
      <c r="H37" s="344">
        <v>8613.9466666666704</v>
      </c>
      <c r="I37" s="346">
        <v>160</v>
      </c>
      <c r="J37" s="348">
        <v>1.2</v>
      </c>
      <c r="K37" s="362">
        <f t="shared" ref="K37:K58" si="17">L37*I37</f>
        <v>18295.107964601779</v>
      </c>
      <c r="L37" s="348">
        <f t="shared" ref="L37:L58" si="18">H37/G37</f>
        <v>114.34442477876112</v>
      </c>
      <c r="M37" s="349">
        <v>18</v>
      </c>
      <c r="N37" s="382">
        <f t="shared" ref="N37:N58" si="19">F37/$F$1</f>
        <v>4.4951193625836208E-3</v>
      </c>
      <c r="O37" s="350">
        <f>SUM($N$5:N37)</f>
        <v>0.95604138942721517</v>
      </c>
      <c r="P37" s="349" t="str">
        <f t="shared" si="11"/>
        <v>C</v>
      </c>
      <c r="Q37" s="348">
        <f t="shared" ref="Q37:Q58" si="20">G37/22</f>
        <v>3.4242424242424239</v>
      </c>
      <c r="R37" s="348">
        <f t="shared" ref="R37:R58" si="21">F37/22</f>
        <v>2.7378787878787857E-2</v>
      </c>
      <c r="S37" s="348">
        <f t="shared" ref="S37:S58" si="22">H37/22</f>
        <v>391.54303030303049</v>
      </c>
      <c r="T37" s="349">
        <f t="shared" si="12"/>
        <v>30</v>
      </c>
      <c r="U37" s="349">
        <v>3</v>
      </c>
      <c r="V37" s="349">
        <f t="shared" si="13"/>
        <v>33</v>
      </c>
      <c r="W37" s="383">
        <f t="shared" si="14"/>
        <v>112.99999999999999</v>
      </c>
      <c r="X37" s="346">
        <f t="shared" ref="X37:X58" si="23">IF(W37-I37&lt;=0,0,W37-I37)</f>
        <v>0</v>
      </c>
      <c r="Y37" s="383">
        <f t="shared" ref="Y37:Y58" si="24">X37/(G37/F37)</f>
        <v>0</v>
      </c>
      <c r="Z37" s="382">
        <f t="shared" ref="Z37:Z58" si="25">I37/W37</f>
        <v>1.4159292035398232</v>
      </c>
      <c r="AA37" s="354" t="str">
        <f t="shared" si="15"/>
        <v>HIGH-DON’T ORDER</v>
      </c>
      <c r="AB37" s="371">
        <f t="shared" si="16"/>
        <v>0</v>
      </c>
      <c r="AF37"/>
      <c r="AG37" s="341" t="s">
        <v>50</v>
      </c>
      <c r="AH37" s="341" t="s">
        <v>395</v>
      </c>
      <c r="AI37" s="82">
        <v>1.5862500000000002</v>
      </c>
      <c r="AJ37" s="83">
        <v>70.500000000000014</v>
      </c>
      <c r="AK37" s="84">
        <v>224.58041958041952</v>
      </c>
      <c r="AL37" s="84">
        <v>15832.919580419579</v>
      </c>
      <c r="AM37"/>
      <c r="AN37"/>
    </row>
    <row r="38" spans="1:40" ht="15" thickBot="1">
      <c r="A38" s="365" t="s">
        <v>6</v>
      </c>
      <c r="B38" s="351" t="s">
        <v>90</v>
      </c>
      <c r="C38" s="349" t="s">
        <v>451</v>
      </c>
      <c r="D38" s="351" t="s">
        <v>26</v>
      </c>
      <c r="E38" s="349" t="s">
        <v>37</v>
      </c>
      <c r="F38" s="345">
        <v>0.57600000000000029</v>
      </c>
      <c r="G38" s="346">
        <v>31</v>
      </c>
      <c r="H38" s="344">
        <v>10452.313333333339</v>
      </c>
      <c r="I38" s="346">
        <v>0</v>
      </c>
      <c r="J38" s="348">
        <v>0</v>
      </c>
      <c r="K38" s="362">
        <f t="shared" si="17"/>
        <v>0</v>
      </c>
      <c r="L38" s="348">
        <f t="shared" si="18"/>
        <v>337.17139784946255</v>
      </c>
      <c r="M38" s="349">
        <v>18</v>
      </c>
      <c r="N38" s="382">
        <f t="shared" si="19"/>
        <v>4.2985978187850072E-3</v>
      </c>
      <c r="O38" s="350">
        <f>SUM($N$5:N38)</f>
        <v>0.96033998724600023</v>
      </c>
      <c r="P38" s="349" t="str">
        <f t="shared" si="11"/>
        <v>C</v>
      </c>
      <c r="Q38" s="348">
        <f t="shared" si="20"/>
        <v>1.4090909090909092</v>
      </c>
      <c r="R38" s="348">
        <f t="shared" si="21"/>
        <v>2.6181818181818195E-2</v>
      </c>
      <c r="S38" s="348">
        <f t="shared" si="22"/>
        <v>475.10515151515176</v>
      </c>
      <c r="T38" s="349">
        <f t="shared" si="12"/>
        <v>30</v>
      </c>
      <c r="U38" s="349">
        <v>3</v>
      </c>
      <c r="V38" s="349">
        <f t="shared" si="13"/>
        <v>33</v>
      </c>
      <c r="W38" s="383">
        <f t="shared" si="14"/>
        <v>46.5</v>
      </c>
      <c r="X38" s="346">
        <f t="shared" si="23"/>
        <v>46.5</v>
      </c>
      <c r="Y38" s="383">
        <f t="shared" si="24"/>
        <v>0.86400000000000043</v>
      </c>
      <c r="Z38" s="382">
        <f t="shared" si="25"/>
        <v>0</v>
      </c>
      <c r="AA38" s="354" t="str">
        <f t="shared" si="15"/>
        <v>VERY LOW-ORDER URGENTLY</v>
      </c>
      <c r="AB38" s="371">
        <f t="shared" si="16"/>
        <v>15678.470000000008</v>
      </c>
      <c r="AF38"/>
      <c r="AG38" s="341" t="s">
        <v>31</v>
      </c>
      <c r="AH38" s="341" t="s">
        <v>380</v>
      </c>
      <c r="AI38" s="82">
        <v>4.2500000000000027</v>
      </c>
      <c r="AJ38" s="83">
        <v>85</v>
      </c>
      <c r="AK38" s="84">
        <v>517.27272727272725</v>
      </c>
      <c r="AL38" s="84">
        <v>43968.181818181816</v>
      </c>
      <c r="AM38"/>
      <c r="AN38"/>
    </row>
    <row r="39" spans="1:40" ht="15" thickBot="1">
      <c r="A39" s="365" t="s">
        <v>6</v>
      </c>
      <c r="B39" s="351" t="s">
        <v>92</v>
      </c>
      <c r="C39" s="349" t="s">
        <v>436</v>
      </c>
      <c r="D39" s="351" t="s">
        <v>26</v>
      </c>
      <c r="E39" s="349" t="s">
        <v>27</v>
      </c>
      <c r="F39" s="345">
        <v>0.504</v>
      </c>
      <c r="G39" s="346">
        <v>84</v>
      </c>
      <c r="H39" s="344">
        <v>5544</v>
      </c>
      <c r="I39" s="346">
        <v>0</v>
      </c>
      <c r="J39" s="348">
        <v>0</v>
      </c>
      <c r="K39" s="362">
        <f t="shared" si="17"/>
        <v>0</v>
      </c>
      <c r="L39" s="348">
        <f t="shared" si="18"/>
        <v>66</v>
      </c>
      <c r="M39" s="349">
        <v>18</v>
      </c>
      <c r="N39" s="382">
        <f t="shared" si="19"/>
        <v>3.7612730914368792E-3</v>
      </c>
      <c r="O39" s="350">
        <f>SUM($N$5:N39)</f>
        <v>0.96410126033743715</v>
      </c>
      <c r="P39" s="349" t="str">
        <f t="shared" si="11"/>
        <v>C</v>
      </c>
      <c r="Q39" s="348">
        <f t="shared" si="20"/>
        <v>3.8181818181818183</v>
      </c>
      <c r="R39" s="348">
        <f t="shared" si="21"/>
        <v>2.290909090909091E-2</v>
      </c>
      <c r="S39" s="348">
        <f t="shared" si="22"/>
        <v>252</v>
      </c>
      <c r="T39" s="349">
        <f t="shared" si="12"/>
        <v>30</v>
      </c>
      <c r="U39" s="349">
        <v>3</v>
      </c>
      <c r="V39" s="349">
        <f t="shared" si="13"/>
        <v>33</v>
      </c>
      <c r="W39" s="383">
        <f t="shared" si="14"/>
        <v>126</v>
      </c>
      <c r="X39" s="346">
        <f t="shared" si="23"/>
        <v>126</v>
      </c>
      <c r="Y39" s="383">
        <f t="shared" si="24"/>
        <v>0.75600000000000001</v>
      </c>
      <c r="Z39" s="382">
        <f t="shared" si="25"/>
        <v>0</v>
      </c>
      <c r="AA39" s="354" t="str">
        <f t="shared" si="15"/>
        <v>VERY LOW-ORDER URGENTLY</v>
      </c>
      <c r="AB39" s="371">
        <f t="shared" si="16"/>
        <v>8316</v>
      </c>
      <c r="AF39"/>
      <c r="AG39" s="341" t="s">
        <v>47</v>
      </c>
      <c r="AH39" s="341" t="s">
        <v>427</v>
      </c>
      <c r="AI39" s="82">
        <v>0.56199193548387039</v>
      </c>
      <c r="AJ39" s="83">
        <v>14.5</v>
      </c>
      <c r="AK39" s="84">
        <v>536.36129032258077</v>
      </c>
      <c r="AL39" s="84">
        <v>7777.238709677421</v>
      </c>
      <c r="AM39"/>
      <c r="AN39"/>
    </row>
    <row r="40" spans="1:40" ht="15" thickBot="1">
      <c r="A40" s="365" t="s">
        <v>6</v>
      </c>
      <c r="B40" s="351" t="s">
        <v>59</v>
      </c>
      <c r="C40" s="349" t="s">
        <v>397</v>
      </c>
      <c r="D40" s="351" t="s">
        <v>23</v>
      </c>
      <c r="E40" s="349" t="s">
        <v>24</v>
      </c>
      <c r="F40" s="345">
        <v>0.48923999999999884</v>
      </c>
      <c r="G40" s="346">
        <v>42.333333333333336</v>
      </c>
      <c r="H40" s="344">
        <v>20445</v>
      </c>
      <c r="I40" s="346">
        <v>144</v>
      </c>
      <c r="J40" s="348">
        <v>1.39968</v>
      </c>
      <c r="K40" s="362">
        <f t="shared" si="17"/>
        <v>69545.196850393695</v>
      </c>
      <c r="L40" s="348">
        <f t="shared" si="18"/>
        <v>482.95275590551176</v>
      </c>
      <c r="M40" s="349">
        <v>20</v>
      </c>
      <c r="N40" s="382">
        <f t="shared" si="19"/>
        <v>3.651121522330505E-3</v>
      </c>
      <c r="O40" s="350">
        <f>SUM($N$5:N40)</f>
        <v>0.96775238185976764</v>
      </c>
      <c r="P40" s="349" t="str">
        <f t="shared" si="11"/>
        <v>C</v>
      </c>
      <c r="Q40" s="348">
        <f t="shared" si="20"/>
        <v>1.9242424242424243</v>
      </c>
      <c r="R40" s="348">
        <f t="shared" si="21"/>
        <v>2.2238181818181765E-2</v>
      </c>
      <c r="S40" s="348">
        <f t="shared" si="22"/>
        <v>929.31818181818187</v>
      </c>
      <c r="T40" s="349">
        <f t="shared" si="12"/>
        <v>30</v>
      </c>
      <c r="U40" s="349">
        <v>3</v>
      </c>
      <c r="V40" s="349">
        <f t="shared" si="13"/>
        <v>33</v>
      </c>
      <c r="W40" s="383">
        <f t="shared" si="14"/>
        <v>63.5</v>
      </c>
      <c r="X40" s="346">
        <f t="shared" si="23"/>
        <v>0</v>
      </c>
      <c r="Y40" s="383">
        <f t="shared" si="24"/>
        <v>0</v>
      </c>
      <c r="Z40" s="382">
        <f t="shared" si="25"/>
        <v>2.2677165354330708</v>
      </c>
      <c r="AA40" s="354" t="str">
        <f t="shared" si="15"/>
        <v>VERY HIGH-DON’T ORDER</v>
      </c>
      <c r="AB40" s="371">
        <f t="shared" si="16"/>
        <v>0</v>
      </c>
      <c r="AF40"/>
      <c r="AG40" s="341" t="s">
        <v>191</v>
      </c>
      <c r="AH40" s="341" t="s">
        <v>463</v>
      </c>
      <c r="AI40" s="82">
        <v>2.4049999999999994</v>
      </c>
      <c r="AJ40" s="83">
        <v>86</v>
      </c>
      <c r="AK40" s="84">
        <v>284.33372093023274</v>
      </c>
      <c r="AL40" s="84">
        <v>24452.700000000015</v>
      </c>
      <c r="AM40"/>
      <c r="AN40"/>
    </row>
    <row r="41" spans="1:40" ht="15" thickBot="1">
      <c r="A41" s="365" t="s">
        <v>6</v>
      </c>
      <c r="B41" s="351" t="s">
        <v>64</v>
      </c>
      <c r="C41" s="349" t="s">
        <v>434</v>
      </c>
      <c r="D41" s="351" t="s">
        <v>58</v>
      </c>
      <c r="E41" s="349" t="s">
        <v>27</v>
      </c>
      <c r="F41" s="345">
        <v>0.46785999999999928</v>
      </c>
      <c r="G41" s="346">
        <v>57.666666666666671</v>
      </c>
      <c r="H41" s="344">
        <v>10561.013333333321</v>
      </c>
      <c r="I41" s="346">
        <v>80</v>
      </c>
      <c r="J41" s="348">
        <v>0.6</v>
      </c>
      <c r="K41" s="362">
        <f t="shared" si="17"/>
        <v>14651.116763005761</v>
      </c>
      <c r="L41" s="348">
        <f t="shared" si="18"/>
        <v>183.13895953757202</v>
      </c>
      <c r="M41" s="349">
        <v>5</v>
      </c>
      <c r="N41" s="382">
        <f t="shared" si="19"/>
        <v>3.4915659296818565E-3</v>
      </c>
      <c r="O41" s="350">
        <f>SUM($N$5:N41)</f>
        <v>0.97124394778944945</v>
      </c>
      <c r="P41" s="349" t="str">
        <f t="shared" si="11"/>
        <v>C</v>
      </c>
      <c r="Q41" s="348">
        <f t="shared" si="20"/>
        <v>2.6212121212121215</v>
      </c>
      <c r="R41" s="348">
        <f t="shared" si="21"/>
        <v>2.1266363636363604E-2</v>
      </c>
      <c r="S41" s="348">
        <f t="shared" si="22"/>
        <v>480.04606060606005</v>
      </c>
      <c r="T41" s="349">
        <f t="shared" si="12"/>
        <v>30</v>
      </c>
      <c r="U41" s="349">
        <v>3</v>
      </c>
      <c r="V41" s="349">
        <f t="shared" si="13"/>
        <v>33</v>
      </c>
      <c r="W41" s="383">
        <f t="shared" si="14"/>
        <v>86.500000000000014</v>
      </c>
      <c r="X41" s="346">
        <f t="shared" si="23"/>
        <v>6.5000000000000142</v>
      </c>
      <c r="Y41" s="383">
        <f t="shared" si="24"/>
        <v>5.2735664739884419E-2</v>
      </c>
      <c r="Z41" s="382">
        <f t="shared" si="25"/>
        <v>0.92485549132947964</v>
      </c>
      <c r="AA41" s="354" t="str">
        <f t="shared" si="15"/>
        <v>LOW MAY- ORDER</v>
      </c>
      <c r="AB41" s="371">
        <f t="shared" si="16"/>
        <v>1190.4032369942208</v>
      </c>
      <c r="AF41"/>
      <c r="AG41" s="341" t="s">
        <v>105</v>
      </c>
      <c r="AH41" s="341" t="s">
        <v>452</v>
      </c>
      <c r="AI41" s="82">
        <v>0.16875000000000007</v>
      </c>
      <c r="AJ41" s="83">
        <v>6</v>
      </c>
      <c r="AK41" s="84">
        <v>298</v>
      </c>
      <c r="AL41" s="84">
        <v>1788</v>
      </c>
      <c r="AM41"/>
      <c r="AN41"/>
    </row>
    <row r="42" spans="1:40" ht="15" thickBot="1">
      <c r="A42" s="365" t="s">
        <v>6</v>
      </c>
      <c r="B42" s="351" t="s">
        <v>61</v>
      </c>
      <c r="C42" s="349" t="s">
        <v>442</v>
      </c>
      <c r="D42" s="351" t="s">
        <v>58</v>
      </c>
      <c r="E42" s="349" t="s">
        <v>27</v>
      </c>
      <c r="F42" s="345">
        <v>0.4478933333333332</v>
      </c>
      <c r="G42" s="346">
        <v>63.666666666666671</v>
      </c>
      <c r="H42" s="344">
        <v>8701.5866666666661</v>
      </c>
      <c r="I42" s="346">
        <v>291</v>
      </c>
      <c r="J42" s="348">
        <v>1.8624000000000001</v>
      </c>
      <c r="K42" s="362">
        <f t="shared" si="17"/>
        <v>39772.173612565435</v>
      </c>
      <c r="L42" s="348">
        <f t="shared" si="18"/>
        <v>136.67413612565443</v>
      </c>
      <c r="M42" s="349">
        <v>5</v>
      </c>
      <c r="N42" s="382">
        <f t="shared" si="19"/>
        <v>3.3425578224218944E-3</v>
      </c>
      <c r="O42" s="350">
        <f>SUM($N$5:N42)</f>
        <v>0.97458650561187132</v>
      </c>
      <c r="P42" s="349" t="str">
        <f t="shared" si="11"/>
        <v>C</v>
      </c>
      <c r="Q42" s="348">
        <f t="shared" si="20"/>
        <v>2.893939393939394</v>
      </c>
      <c r="R42" s="348">
        <f t="shared" si="21"/>
        <v>2.0358787878787872E-2</v>
      </c>
      <c r="S42" s="348">
        <f t="shared" si="22"/>
        <v>395.52666666666664</v>
      </c>
      <c r="T42" s="349">
        <f t="shared" si="12"/>
        <v>30</v>
      </c>
      <c r="U42" s="349">
        <v>3</v>
      </c>
      <c r="V42" s="349">
        <f t="shared" si="13"/>
        <v>33</v>
      </c>
      <c r="W42" s="383">
        <f t="shared" si="14"/>
        <v>95.5</v>
      </c>
      <c r="X42" s="346">
        <f t="shared" si="23"/>
        <v>0</v>
      </c>
      <c r="Y42" s="383">
        <f t="shared" si="24"/>
        <v>0</v>
      </c>
      <c r="Z42" s="382">
        <f t="shared" si="25"/>
        <v>3.0471204188481678</v>
      </c>
      <c r="AA42" s="354" t="str">
        <f t="shared" si="15"/>
        <v>VERY HIGH-DON’T ORDER</v>
      </c>
      <c r="AB42" s="371">
        <f t="shared" si="16"/>
        <v>0</v>
      </c>
      <c r="AF42" s="341" t="s">
        <v>225</v>
      </c>
      <c r="AG42" s="341"/>
      <c r="AH42" s="341"/>
      <c r="AI42" s="82">
        <v>11.411878299120234</v>
      </c>
      <c r="AJ42" s="83">
        <v>366.93939393939394</v>
      </c>
      <c r="AK42" s="84">
        <v>2664.1674915445956</v>
      </c>
      <c r="AL42" s="84">
        <v>126702.54188165945</v>
      </c>
      <c r="AM42"/>
      <c r="AN42"/>
    </row>
    <row r="43" spans="1:40" ht="15" thickBot="1">
      <c r="A43" s="365" t="s">
        <v>6</v>
      </c>
      <c r="B43" s="351" t="s">
        <v>541</v>
      </c>
      <c r="C43" s="349" t="s">
        <v>542</v>
      </c>
      <c r="D43" s="351" t="s">
        <v>26</v>
      </c>
      <c r="E43" s="349" t="s">
        <v>37</v>
      </c>
      <c r="F43" s="345">
        <v>0.41887999999999881</v>
      </c>
      <c r="G43" s="346">
        <v>78</v>
      </c>
      <c r="H43" s="344">
        <v>7140</v>
      </c>
      <c r="I43" s="346">
        <v>0</v>
      </c>
      <c r="J43" s="348">
        <v>0</v>
      </c>
      <c r="K43" s="362">
        <f t="shared" si="17"/>
        <v>0</v>
      </c>
      <c r="L43" s="348">
        <f t="shared" si="18"/>
        <v>91.538461538461533</v>
      </c>
      <c r="M43" s="349">
        <v>5</v>
      </c>
      <c r="N43" s="382">
        <f t="shared" si="19"/>
        <v>3.1260358582164195E-3</v>
      </c>
      <c r="O43" s="350">
        <f>SUM($N$5:N43)</f>
        <v>0.97771254147008779</v>
      </c>
      <c r="P43" s="349" t="str">
        <f t="shared" si="11"/>
        <v>C</v>
      </c>
      <c r="Q43" s="348">
        <f t="shared" si="20"/>
        <v>3.5454545454545454</v>
      </c>
      <c r="R43" s="348">
        <f t="shared" si="21"/>
        <v>1.9039999999999946E-2</v>
      </c>
      <c r="S43" s="348">
        <f t="shared" si="22"/>
        <v>324.54545454545456</v>
      </c>
      <c r="T43" s="349">
        <f t="shared" si="12"/>
        <v>30</v>
      </c>
      <c r="U43" s="349">
        <v>3</v>
      </c>
      <c r="V43" s="349">
        <f t="shared" si="13"/>
        <v>33</v>
      </c>
      <c r="W43" s="383">
        <f t="shared" si="14"/>
        <v>117</v>
      </c>
      <c r="X43" s="346">
        <f t="shared" si="23"/>
        <v>117</v>
      </c>
      <c r="Y43" s="383">
        <f t="shared" si="24"/>
        <v>0.62831999999999821</v>
      </c>
      <c r="Z43" s="382">
        <f t="shared" si="25"/>
        <v>0</v>
      </c>
      <c r="AA43" s="354" t="str">
        <f t="shared" si="15"/>
        <v>VERY LOW-ORDER URGENTLY</v>
      </c>
      <c r="AB43" s="371">
        <f t="shared" si="16"/>
        <v>10710</v>
      </c>
      <c r="AF43" s="341" t="s">
        <v>26</v>
      </c>
      <c r="AG43" s="341" t="s">
        <v>85</v>
      </c>
      <c r="AH43" s="341" t="s">
        <v>414</v>
      </c>
      <c r="AI43" s="82">
        <v>0.741577677224735</v>
      </c>
      <c r="AJ43" s="83">
        <v>173</v>
      </c>
      <c r="AK43" s="84">
        <v>112.45484917043743</v>
      </c>
      <c r="AL43" s="84">
        <v>19454.688906485673</v>
      </c>
      <c r="AM43"/>
      <c r="AN43"/>
    </row>
    <row r="44" spans="1:40" ht="15" thickBot="1">
      <c r="A44" s="365" t="s">
        <v>6</v>
      </c>
      <c r="B44" s="351" t="s">
        <v>180</v>
      </c>
      <c r="C44" s="349" t="s">
        <v>485</v>
      </c>
      <c r="D44" s="351" t="s">
        <v>23</v>
      </c>
      <c r="E44" s="349" t="s">
        <v>24</v>
      </c>
      <c r="F44" s="345">
        <v>0.41399999999999898</v>
      </c>
      <c r="G44" s="346">
        <v>39</v>
      </c>
      <c r="H44" s="344">
        <v>13340.333333333332</v>
      </c>
      <c r="I44" s="346">
        <v>0</v>
      </c>
      <c r="J44" s="348">
        <v>0</v>
      </c>
      <c r="K44" s="362">
        <f t="shared" si="17"/>
        <v>0</v>
      </c>
      <c r="L44" s="348">
        <f t="shared" si="18"/>
        <v>342.05982905982904</v>
      </c>
      <c r="M44" s="349">
        <v>48</v>
      </c>
      <c r="N44" s="382">
        <f t="shared" si="19"/>
        <v>3.0896171822517148E-3</v>
      </c>
      <c r="O44" s="350">
        <f>SUM($N$5:N44)</f>
        <v>0.98080215865233955</v>
      </c>
      <c r="P44" s="349" t="str">
        <f t="shared" si="11"/>
        <v>C</v>
      </c>
      <c r="Q44" s="348">
        <f t="shared" si="20"/>
        <v>1.7727272727272727</v>
      </c>
      <c r="R44" s="348">
        <f t="shared" si="21"/>
        <v>1.8818181818181772E-2</v>
      </c>
      <c r="S44" s="348">
        <f t="shared" si="22"/>
        <v>606.37878787878788</v>
      </c>
      <c r="T44" s="349">
        <f t="shared" si="12"/>
        <v>30</v>
      </c>
      <c r="U44" s="349">
        <v>3</v>
      </c>
      <c r="V44" s="349">
        <f t="shared" si="13"/>
        <v>33</v>
      </c>
      <c r="W44" s="383">
        <f t="shared" si="14"/>
        <v>58.5</v>
      </c>
      <c r="X44" s="346">
        <f t="shared" si="23"/>
        <v>58.5</v>
      </c>
      <c r="Y44" s="383">
        <f t="shared" si="24"/>
        <v>0.62099999999999844</v>
      </c>
      <c r="Z44" s="382">
        <f t="shared" si="25"/>
        <v>0</v>
      </c>
      <c r="AA44" s="354" t="str">
        <f t="shared" si="15"/>
        <v>VERY LOW-ORDER URGENTLY</v>
      </c>
      <c r="AB44" s="371">
        <f t="shared" si="16"/>
        <v>20010.5</v>
      </c>
      <c r="AF44"/>
      <c r="AG44" s="341" t="s">
        <v>83</v>
      </c>
      <c r="AH44" s="341" t="s">
        <v>416</v>
      </c>
      <c r="AI44" s="82">
        <v>0.75071803278688387</v>
      </c>
      <c r="AJ44" s="83">
        <v>171</v>
      </c>
      <c r="AK44" s="84">
        <v>113.3276557377049</v>
      </c>
      <c r="AL44" s="84">
        <v>19379.029131147538</v>
      </c>
      <c r="AM44"/>
      <c r="AN44"/>
    </row>
    <row r="45" spans="1:40" ht="15" thickBot="1">
      <c r="A45" s="365" t="s">
        <v>6</v>
      </c>
      <c r="B45" s="351" t="s">
        <v>47</v>
      </c>
      <c r="C45" s="349" t="s">
        <v>427</v>
      </c>
      <c r="D45" s="351" t="s">
        <v>29</v>
      </c>
      <c r="E45" s="349" t="s">
        <v>48</v>
      </c>
      <c r="F45" s="345">
        <v>0.40049999999999963</v>
      </c>
      <c r="G45" s="346">
        <v>10.333333333333334</v>
      </c>
      <c r="H45" s="344">
        <v>5542.4000000000015</v>
      </c>
      <c r="I45" s="346">
        <v>1</v>
      </c>
      <c r="J45" s="348">
        <v>2.2499999999999999E-2</v>
      </c>
      <c r="K45" s="362">
        <f t="shared" si="17"/>
        <v>536.36129032258077</v>
      </c>
      <c r="L45" s="348">
        <f t="shared" si="18"/>
        <v>536.36129032258077</v>
      </c>
      <c r="M45" s="349">
        <v>32</v>
      </c>
      <c r="N45" s="382">
        <f t="shared" si="19"/>
        <v>2.9888687958739462E-3</v>
      </c>
      <c r="O45" s="350">
        <f>SUM($N$5:N45)</f>
        <v>0.98379102744821345</v>
      </c>
      <c r="P45" s="349" t="str">
        <f t="shared" si="11"/>
        <v>C</v>
      </c>
      <c r="Q45" s="348">
        <f t="shared" si="20"/>
        <v>0.46969696969696972</v>
      </c>
      <c r="R45" s="348">
        <f t="shared" si="21"/>
        <v>1.8204545454545439E-2</v>
      </c>
      <c r="S45" s="348">
        <f t="shared" si="22"/>
        <v>251.92727272727279</v>
      </c>
      <c r="T45" s="349">
        <f t="shared" si="12"/>
        <v>30</v>
      </c>
      <c r="U45" s="349">
        <v>3</v>
      </c>
      <c r="V45" s="349">
        <f t="shared" si="13"/>
        <v>33</v>
      </c>
      <c r="W45" s="383">
        <f t="shared" si="14"/>
        <v>15.5</v>
      </c>
      <c r="X45" s="346">
        <f t="shared" si="23"/>
        <v>14.5</v>
      </c>
      <c r="Y45" s="383">
        <f t="shared" si="24"/>
        <v>0.56199193548387039</v>
      </c>
      <c r="Z45" s="382">
        <f t="shared" si="25"/>
        <v>6.4516129032258063E-2</v>
      </c>
      <c r="AA45" s="354" t="str">
        <f t="shared" si="15"/>
        <v>VERY LOW-ORDER URGENTLY</v>
      </c>
      <c r="AB45" s="371">
        <f t="shared" si="16"/>
        <v>7777.238709677421</v>
      </c>
      <c r="AF45"/>
      <c r="AG45" s="341" t="s">
        <v>84</v>
      </c>
      <c r="AH45" s="341" t="s">
        <v>421</v>
      </c>
      <c r="AI45" s="82">
        <v>3.601999999999995</v>
      </c>
      <c r="AJ45" s="83">
        <v>819</v>
      </c>
      <c r="AK45" s="84">
        <v>108.90368742368734</v>
      </c>
      <c r="AL45" s="84">
        <v>89192.119999999937</v>
      </c>
      <c r="AM45"/>
      <c r="AN45"/>
    </row>
    <row r="46" spans="1:40" ht="15" thickBot="1">
      <c r="A46" s="365" t="s">
        <v>6</v>
      </c>
      <c r="B46" s="351" t="s">
        <v>155</v>
      </c>
      <c r="C46" s="349" t="s">
        <v>390</v>
      </c>
      <c r="D46" s="351" t="s">
        <v>29</v>
      </c>
      <c r="E46" s="349" t="s">
        <v>63</v>
      </c>
      <c r="F46" s="345">
        <v>0.31200000000000006</v>
      </c>
      <c r="G46" s="346">
        <v>15.666666666666668</v>
      </c>
      <c r="H46" s="344">
        <v>6312</v>
      </c>
      <c r="I46" s="346">
        <v>61</v>
      </c>
      <c r="J46" s="348">
        <v>1.0980000000000001</v>
      </c>
      <c r="K46" s="362">
        <f t="shared" si="17"/>
        <v>24576.51063829787</v>
      </c>
      <c r="L46" s="348">
        <f t="shared" si="18"/>
        <v>402.89361702127655</v>
      </c>
      <c r="M46" s="349">
        <v>24</v>
      </c>
      <c r="N46" s="382">
        <f t="shared" si="19"/>
        <v>2.3284071518418778E-3</v>
      </c>
      <c r="O46" s="350">
        <f>SUM($N$5:N46)</f>
        <v>0.98611943460005536</v>
      </c>
      <c r="P46" s="349" t="str">
        <f t="shared" si="11"/>
        <v>C</v>
      </c>
      <c r="Q46" s="348">
        <f t="shared" si="20"/>
        <v>0.71212121212121215</v>
      </c>
      <c r="R46" s="348">
        <f t="shared" si="21"/>
        <v>1.4181818181818184E-2</v>
      </c>
      <c r="S46" s="348">
        <f t="shared" si="22"/>
        <v>286.90909090909093</v>
      </c>
      <c r="T46" s="349">
        <f t="shared" si="12"/>
        <v>30</v>
      </c>
      <c r="U46" s="349">
        <v>3</v>
      </c>
      <c r="V46" s="349">
        <f t="shared" si="13"/>
        <v>33</v>
      </c>
      <c r="W46" s="383">
        <f t="shared" si="14"/>
        <v>23.5</v>
      </c>
      <c r="X46" s="346">
        <f t="shared" si="23"/>
        <v>0</v>
      </c>
      <c r="Y46" s="383">
        <f t="shared" si="24"/>
        <v>0</v>
      </c>
      <c r="Z46" s="382">
        <f t="shared" si="25"/>
        <v>2.5957446808510638</v>
      </c>
      <c r="AA46" s="354" t="str">
        <f t="shared" si="15"/>
        <v>VERY HIGH-DON’T ORDER</v>
      </c>
      <c r="AB46" s="371">
        <f t="shared" si="16"/>
        <v>0</v>
      </c>
      <c r="AF46"/>
      <c r="AG46" s="341" t="s">
        <v>46</v>
      </c>
      <c r="AH46" s="341" t="s">
        <v>398</v>
      </c>
      <c r="AI46" s="82">
        <v>4.6042710666132498</v>
      </c>
      <c r="AJ46" s="83">
        <v>342.93939393939388</v>
      </c>
      <c r="AK46" s="84">
        <v>210.24370484581507</v>
      </c>
      <c r="AL46" s="84">
        <v>72100.848719396628</v>
      </c>
      <c r="AM46"/>
      <c r="AN46"/>
    </row>
    <row r="47" spans="1:40" ht="15" thickBot="1">
      <c r="A47" s="365" t="s">
        <v>6</v>
      </c>
      <c r="B47" s="351" t="s">
        <v>96</v>
      </c>
      <c r="C47" s="349" t="s">
        <v>387</v>
      </c>
      <c r="D47" s="351" t="s">
        <v>23</v>
      </c>
      <c r="E47" s="349" t="s">
        <v>24</v>
      </c>
      <c r="F47" s="345">
        <v>0.2166000000000001</v>
      </c>
      <c r="G47" s="346">
        <v>34.666666666666664</v>
      </c>
      <c r="H47" s="344">
        <v>8474.9266666666681</v>
      </c>
      <c r="I47" s="346">
        <v>17</v>
      </c>
      <c r="J47" s="348">
        <v>7.3439999999999991E-2</v>
      </c>
      <c r="K47" s="362">
        <f t="shared" si="17"/>
        <v>4155.9736538461548</v>
      </c>
      <c r="L47" s="348">
        <f t="shared" si="18"/>
        <v>244.46903846153853</v>
      </c>
      <c r="M47" s="349">
        <v>30</v>
      </c>
      <c r="N47" s="382">
        <f t="shared" si="19"/>
        <v>1.6164518881056119E-3</v>
      </c>
      <c r="O47" s="350">
        <f>SUM($N$5:N47)</f>
        <v>0.98773588648816102</v>
      </c>
      <c r="P47" s="349" t="str">
        <f t="shared" si="11"/>
        <v>C</v>
      </c>
      <c r="Q47" s="348">
        <f t="shared" si="20"/>
        <v>1.5757575757575757</v>
      </c>
      <c r="R47" s="348">
        <f t="shared" si="21"/>
        <v>9.8454545454545496E-3</v>
      </c>
      <c r="S47" s="348">
        <f t="shared" si="22"/>
        <v>385.22393939393947</v>
      </c>
      <c r="T47" s="349">
        <f t="shared" si="12"/>
        <v>30</v>
      </c>
      <c r="U47" s="349">
        <v>3</v>
      </c>
      <c r="V47" s="349">
        <f t="shared" si="13"/>
        <v>33</v>
      </c>
      <c r="W47" s="383">
        <f t="shared" si="14"/>
        <v>52</v>
      </c>
      <c r="X47" s="346">
        <f t="shared" si="23"/>
        <v>35</v>
      </c>
      <c r="Y47" s="383">
        <f t="shared" si="24"/>
        <v>0.21868269230769244</v>
      </c>
      <c r="Z47" s="382">
        <f t="shared" si="25"/>
        <v>0.32692307692307693</v>
      </c>
      <c r="AA47" s="354" t="str">
        <f t="shared" si="15"/>
        <v>VERY LOW-ORDER URGENTLY</v>
      </c>
      <c r="AB47" s="371">
        <f t="shared" si="16"/>
        <v>8556.4163461538483</v>
      </c>
      <c r="AF47"/>
      <c r="AG47" s="341" t="s">
        <v>103</v>
      </c>
      <c r="AH47" s="341" t="s">
        <v>381</v>
      </c>
      <c r="AI47" s="82">
        <v>3.4722000000000155</v>
      </c>
      <c r="AJ47" s="83">
        <v>422.50000000000006</v>
      </c>
      <c r="AK47" s="84">
        <v>158.32360946745561</v>
      </c>
      <c r="AL47" s="84">
        <v>66891.725000000006</v>
      </c>
      <c r="AM47"/>
      <c r="AN47"/>
    </row>
    <row r="48" spans="1:40" ht="15" thickBot="1">
      <c r="A48" s="365" t="s">
        <v>6</v>
      </c>
      <c r="B48" s="351" t="s">
        <v>99</v>
      </c>
      <c r="C48" s="349" t="s">
        <v>409</v>
      </c>
      <c r="D48" s="351" t="s">
        <v>23</v>
      </c>
      <c r="E48" s="349" t="s">
        <v>24</v>
      </c>
      <c r="F48" s="345">
        <v>0.20089333333333334</v>
      </c>
      <c r="G48" s="346">
        <v>52.666666666666671</v>
      </c>
      <c r="H48" s="344">
        <v>7667.9799999999868</v>
      </c>
      <c r="I48" s="346">
        <v>36</v>
      </c>
      <c r="J48" s="348">
        <v>0.11664000000000002</v>
      </c>
      <c r="K48" s="362">
        <f t="shared" si="17"/>
        <v>5241.404050632902</v>
      </c>
      <c r="L48" s="348">
        <f t="shared" si="18"/>
        <v>145.59455696202505</v>
      </c>
      <c r="M48" s="349">
        <v>100</v>
      </c>
      <c r="N48" s="382">
        <f t="shared" si="19"/>
        <v>1.499235493880409E-3</v>
      </c>
      <c r="O48" s="350">
        <f>SUM($N$5:N48)</f>
        <v>0.98923512198204144</v>
      </c>
      <c r="P48" s="349" t="str">
        <f t="shared" si="11"/>
        <v>C</v>
      </c>
      <c r="Q48" s="348">
        <f t="shared" si="20"/>
        <v>2.393939393939394</v>
      </c>
      <c r="R48" s="348">
        <f t="shared" si="21"/>
        <v>9.1315151515151526E-3</v>
      </c>
      <c r="S48" s="348">
        <f t="shared" si="22"/>
        <v>348.54454545454485</v>
      </c>
      <c r="T48" s="349">
        <f t="shared" si="12"/>
        <v>30</v>
      </c>
      <c r="U48" s="349">
        <v>3</v>
      </c>
      <c r="V48" s="349">
        <f t="shared" si="13"/>
        <v>33</v>
      </c>
      <c r="W48" s="383">
        <f t="shared" si="14"/>
        <v>79</v>
      </c>
      <c r="X48" s="346">
        <f t="shared" si="23"/>
        <v>43</v>
      </c>
      <c r="Y48" s="383">
        <f t="shared" si="24"/>
        <v>0.16402050632911391</v>
      </c>
      <c r="Z48" s="382">
        <f t="shared" si="25"/>
        <v>0.45569620253164556</v>
      </c>
      <c r="AA48" s="354" t="str">
        <f t="shared" si="15"/>
        <v>VERY LOW-ORDER URGENTLY</v>
      </c>
      <c r="AB48" s="371">
        <f t="shared" si="16"/>
        <v>6260.5659493670773</v>
      </c>
      <c r="AF48"/>
      <c r="AG48" s="341" t="s">
        <v>40</v>
      </c>
      <c r="AH48" s="341" t="s">
        <v>433</v>
      </c>
      <c r="AI48" s="82">
        <v>2.4928532016857319</v>
      </c>
      <c r="AJ48" s="83">
        <v>386.93939393939394</v>
      </c>
      <c r="AK48" s="84">
        <v>120.39636423841057</v>
      </c>
      <c r="AL48" s="84">
        <v>46586.096210917109</v>
      </c>
      <c r="AM48"/>
      <c r="AN48"/>
    </row>
    <row r="49" spans="1:40" ht="15" thickBot="1">
      <c r="A49" s="365" t="s">
        <v>6</v>
      </c>
      <c r="B49" s="351" t="s">
        <v>95</v>
      </c>
      <c r="C49" s="349" t="s">
        <v>426</v>
      </c>
      <c r="D49" s="351" t="s">
        <v>23</v>
      </c>
      <c r="E49" s="349" t="s">
        <v>24</v>
      </c>
      <c r="F49" s="345">
        <v>0.18822000000000025</v>
      </c>
      <c r="G49" s="346">
        <v>42.333333333333336</v>
      </c>
      <c r="H49" s="344">
        <v>7418.6300000000074</v>
      </c>
      <c r="I49" s="346">
        <v>-5</v>
      </c>
      <c r="J49" s="348">
        <v>-1.6200000000000003E-2</v>
      </c>
      <c r="K49" s="362">
        <f t="shared" si="17"/>
        <v>-876.2161417322842</v>
      </c>
      <c r="L49" s="348">
        <f t="shared" si="18"/>
        <v>175.24322834645685</v>
      </c>
      <c r="M49" s="349">
        <v>40</v>
      </c>
      <c r="N49" s="382">
        <f t="shared" si="19"/>
        <v>1.4046563914092269E-3</v>
      </c>
      <c r="O49" s="350">
        <f>SUM($N$5:N49)</f>
        <v>0.99063977837345063</v>
      </c>
      <c r="P49" s="349" t="str">
        <f t="shared" si="11"/>
        <v>C</v>
      </c>
      <c r="Q49" s="348">
        <f t="shared" si="20"/>
        <v>1.9242424242424243</v>
      </c>
      <c r="R49" s="348">
        <f t="shared" si="21"/>
        <v>8.5554545454545571E-3</v>
      </c>
      <c r="S49" s="348">
        <f t="shared" si="22"/>
        <v>337.21045454545487</v>
      </c>
      <c r="T49" s="349">
        <f t="shared" si="12"/>
        <v>30</v>
      </c>
      <c r="U49" s="349">
        <v>3</v>
      </c>
      <c r="V49" s="349">
        <f t="shared" si="13"/>
        <v>33</v>
      </c>
      <c r="W49" s="383">
        <f t="shared" si="14"/>
        <v>63.5</v>
      </c>
      <c r="X49" s="346">
        <f t="shared" si="23"/>
        <v>68.5</v>
      </c>
      <c r="Y49" s="383">
        <f t="shared" si="24"/>
        <v>0.30456070866141771</v>
      </c>
      <c r="Z49" s="382">
        <f t="shared" si="25"/>
        <v>-7.874015748031496E-2</v>
      </c>
      <c r="AA49" s="354" t="str">
        <f t="shared" si="15"/>
        <v>VERY LOW-ORDER URGENTLY</v>
      </c>
      <c r="AB49" s="371">
        <f t="shared" si="16"/>
        <v>12004.161141732295</v>
      </c>
      <c r="AF49"/>
      <c r="AG49" s="341" t="s">
        <v>90</v>
      </c>
      <c r="AH49" s="341" t="s">
        <v>451</v>
      </c>
      <c r="AI49" s="82">
        <v>0.86400000000000043</v>
      </c>
      <c r="AJ49" s="83">
        <v>46.5</v>
      </c>
      <c r="AK49" s="84">
        <v>337.17139784946255</v>
      </c>
      <c r="AL49" s="84">
        <v>15678.470000000008</v>
      </c>
      <c r="AM49"/>
      <c r="AN49"/>
    </row>
    <row r="50" spans="1:40" ht="15" thickBot="1">
      <c r="A50" s="365" t="s">
        <v>6</v>
      </c>
      <c r="B50" s="351" t="s">
        <v>65</v>
      </c>
      <c r="C50" s="349" t="s">
        <v>446</v>
      </c>
      <c r="D50" s="351" t="s">
        <v>58</v>
      </c>
      <c r="E50" s="349" t="s">
        <v>27</v>
      </c>
      <c r="F50" s="345">
        <v>0.1861500000000002</v>
      </c>
      <c r="G50" s="346">
        <v>22.000000000000004</v>
      </c>
      <c r="H50" s="344">
        <v>3633.570000000002</v>
      </c>
      <c r="I50" s="346">
        <v>57</v>
      </c>
      <c r="J50" s="348">
        <v>0.30960000000000004</v>
      </c>
      <c r="K50" s="362">
        <f t="shared" si="17"/>
        <v>9414.2495454545478</v>
      </c>
      <c r="L50" s="348">
        <f t="shared" si="18"/>
        <v>165.16227272727278</v>
      </c>
      <c r="M50" s="349">
        <v>40</v>
      </c>
      <c r="N50" s="382">
        <f t="shared" si="19"/>
        <v>1.3892083054979679E-3</v>
      </c>
      <c r="O50" s="350">
        <f>SUM($N$5:N50)</f>
        <v>0.99202898667894857</v>
      </c>
      <c r="P50" s="349" t="str">
        <f t="shared" si="11"/>
        <v>C</v>
      </c>
      <c r="Q50" s="348">
        <f t="shared" si="20"/>
        <v>1.0000000000000002</v>
      </c>
      <c r="R50" s="348">
        <f t="shared" si="21"/>
        <v>8.4613636363636453E-3</v>
      </c>
      <c r="S50" s="348">
        <f t="shared" si="22"/>
        <v>165.16227272727281</v>
      </c>
      <c r="T50" s="349">
        <f t="shared" si="12"/>
        <v>30</v>
      </c>
      <c r="U50" s="349">
        <v>3</v>
      </c>
      <c r="V50" s="349">
        <f t="shared" si="13"/>
        <v>33</v>
      </c>
      <c r="W50" s="383">
        <f t="shared" si="14"/>
        <v>33.000000000000007</v>
      </c>
      <c r="X50" s="346">
        <f t="shared" si="23"/>
        <v>0</v>
      </c>
      <c r="Y50" s="383">
        <f t="shared" si="24"/>
        <v>0</v>
      </c>
      <c r="Z50" s="382">
        <f t="shared" si="25"/>
        <v>1.7272727272727268</v>
      </c>
      <c r="AA50" s="354" t="str">
        <f t="shared" si="15"/>
        <v>HIGH-DON’T ORDER</v>
      </c>
      <c r="AB50" s="371">
        <f t="shared" si="16"/>
        <v>0</v>
      </c>
      <c r="AF50"/>
      <c r="AG50" s="341" t="s">
        <v>76</v>
      </c>
      <c r="AH50" s="341" t="s">
        <v>445</v>
      </c>
      <c r="AI50" s="82">
        <v>1.103400000000003</v>
      </c>
      <c r="AJ50" s="83">
        <v>279.50000000000006</v>
      </c>
      <c r="AK50" s="84">
        <v>103.48400715563514</v>
      </c>
      <c r="AL50" s="84">
        <v>28923.780000000028</v>
      </c>
      <c r="AM50"/>
      <c r="AN50"/>
    </row>
    <row r="51" spans="1:40" ht="15" thickBot="1">
      <c r="A51" s="365" t="s">
        <v>6</v>
      </c>
      <c r="B51" s="351" t="s">
        <v>70</v>
      </c>
      <c r="C51" s="349" t="s">
        <v>533</v>
      </c>
      <c r="D51" s="351" t="s">
        <v>58</v>
      </c>
      <c r="E51" s="349" t="s">
        <v>27</v>
      </c>
      <c r="F51" s="345">
        <v>0.1800000000000001</v>
      </c>
      <c r="G51" s="346">
        <v>60</v>
      </c>
      <c r="H51" s="344">
        <v>4924.6666666666661</v>
      </c>
      <c r="I51" s="346">
        <v>60</v>
      </c>
      <c r="J51" s="348">
        <v>0.18</v>
      </c>
      <c r="K51" s="362">
        <f t="shared" si="17"/>
        <v>4924.6666666666661</v>
      </c>
      <c r="L51" s="348">
        <f t="shared" si="18"/>
        <v>82.077777777777769</v>
      </c>
      <c r="M51" s="349">
        <v>12</v>
      </c>
      <c r="N51" s="382">
        <f t="shared" si="19"/>
        <v>1.3433118183703149E-3</v>
      </c>
      <c r="O51" s="350">
        <f>SUM($N$5:N51)</f>
        <v>0.9933722984973189</v>
      </c>
      <c r="P51" s="349" t="str">
        <f t="shared" si="11"/>
        <v>C</v>
      </c>
      <c r="Q51" s="348">
        <f t="shared" si="20"/>
        <v>2.7272727272727271</v>
      </c>
      <c r="R51" s="348">
        <f t="shared" si="21"/>
        <v>8.1818181818181859E-3</v>
      </c>
      <c r="S51" s="348">
        <f t="shared" si="22"/>
        <v>223.84848484848482</v>
      </c>
      <c r="T51" s="349">
        <f t="shared" si="12"/>
        <v>30</v>
      </c>
      <c r="U51" s="349">
        <v>3</v>
      </c>
      <c r="V51" s="349">
        <f t="shared" si="13"/>
        <v>33</v>
      </c>
      <c r="W51" s="383">
        <f t="shared" si="14"/>
        <v>90</v>
      </c>
      <c r="X51" s="346">
        <f t="shared" si="23"/>
        <v>30</v>
      </c>
      <c r="Y51" s="383">
        <f t="shared" si="24"/>
        <v>9.0000000000000052E-2</v>
      </c>
      <c r="Z51" s="382">
        <f t="shared" si="25"/>
        <v>0.66666666666666663</v>
      </c>
      <c r="AA51" s="354" t="str">
        <f t="shared" si="15"/>
        <v>VERY LOW-ORDER URGENTLY</v>
      </c>
      <c r="AB51" s="371">
        <f t="shared" si="16"/>
        <v>2462.333333333333</v>
      </c>
      <c r="AF51"/>
      <c r="AG51" s="341" t="s">
        <v>73</v>
      </c>
      <c r="AH51" s="341" t="s">
        <v>441</v>
      </c>
      <c r="AI51" s="82">
        <v>1.2892000000000068</v>
      </c>
      <c r="AJ51" s="83">
        <v>314</v>
      </c>
      <c r="AK51" s="84">
        <v>106.21955414012734</v>
      </c>
      <c r="AL51" s="84">
        <v>33352.939999999988</v>
      </c>
      <c r="AM51"/>
      <c r="AN51"/>
    </row>
    <row r="52" spans="1:40" ht="15" thickBot="1">
      <c r="A52" s="365" t="s">
        <v>6</v>
      </c>
      <c r="B52" s="351" t="s">
        <v>525</v>
      </c>
      <c r="C52" s="349" t="s">
        <v>537</v>
      </c>
      <c r="D52" s="351" t="s">
        <v>58</v>
      </c>
      <c r="E52" s="349" t="s">
        <v>37</v>
      </c>
      <c r="F52" s="345">
        <v>0.15797333333333313</v>
      </c>
      <c r="G52" s="346">
        <v>20</v>
      </c>
      <c r="H52" s="344">
        <v>2388.6300000000006</v>
      </c>
      <c r="I52" s="346">
        <v>160</v>
      </c>
      <c r="J52" s="348">
        <v>1.024</v>
      </c>
      <c r="K52" s="362">
        <f t="shared" si="17"/>
        <v>19109.040000000005</v>
      </c>
      <c r="L52" s="348">
        <f t="shared" si="18"/>
        <v>119.43150000000003</v>
      </c>
      <c r="M52" s="349">
        <v>4</v>
      </c>
      <c r="N52" s="382">
        <f t="shared" si="19"/>
        <v>1.1789302536334414E-3</v>
      </c>
      <c r="O52" s="350">
        <f>SUM($N$5:N52)</f>
        <v>0.99455122875095237</v>
      </c>
      <c r="P52" s="349" t="str">
        <f t="shared" si="11"/>
        <v>C</v>
      </c>
      <c r="Q52" s="348">
        <f t="shared" si="20"/>
        <v>0.90909090909090906</v>
      </c>
      <c r="R52" s="348">
        <f t="shared" si="21"/>
        <v>7.1806060606060514E-3</v>
      </c>
      <c r="S52" s="348">
        <f t="shared" si="22"/>
        <v>108.57409090909094</v>
      </c>
      <c r="T52" s="349">
        <f t="shared" si="12"/>
        <v>30</v>
      </c>
      <c r="U52" s="349">
        <v>3</v>
      </c>
      <c r="V52" s="349">
        <f t="shared" si="13"/>
        <v>33</v>
      </c>
      <c r="W52" s="383">
        <f t="shared" si="14"/>
        <v>30</v>
      </c>
      <c r="X52" s="346">
        <f t="shared" si="23"/>
        <v>0</v>
      </c>
      <c r="Y52" s="383">
        <f t="shared" si="24"/>
        <v>0</v>
      </c>
      <c r="Z52" s="382">
        <f t="shared" si="25"/>
        <v>5.333333333333333</v>
      </c>
      <c r="AA52" s="354" t="str">
        <f t="shared" si="15"/>
        <v>VERY HIGH-DON’T ORDER</v>
      </c>
      <c r="AB52" s="371">
        <f t="shared" si="16"/>
        <v>0</v>
      </c>
      <c r="AF52"/>
      <c r="AG52" s="341" t="s">
        <v>68</v>
      </c>
      <c r="AH52" s="341" t="s">
        <v>437</v>
      </c>
      <c r="AI52" s="82">
        <v>1.0546293103448334</v>
      </c>
      <c r="AJ52" s="83">
        <v>230.00000000000003</v>
      </c>
      <c r="AK52" s="84">
        <v>123.1788793103451</v>
      </c>
      <c r="AL52" s="84">
        <v>28331.142241379377</v>
      </c>
      <c r="AM52"/>
      <c r="AN52"/>
    </row>
    <row r="53" spans="1:40" ht="15" thickBot="1">
      <c r="A53" s="365" t="s">
        <v>6</v>
      </c>
      <c r="B53" s="351" t="s">
        <v>33</v>
      </c>
      <c r="C53" s="349" t="s">
        <v>371</v>
      </c>
      <c r="D53" s="351" t="s">
        <v>23</v>
      </c>
      <c r="E53" s="349" t="s">
        <v>34</v>
      </c>
      <c r="F53" s="345">
        <v>0.15750000000000006</v>
      </c>
      <c r="G53" s="346">
        <v>7</v>
      </c>
      <c r="H53" s="344">
        <v>3269</v>
      </c>
      <c r="I53" s="346">
        <v>0</v>
      </c>
      <c r="J53" s="348">
        <v>0</v>
      </c>
      <c r="K53" s="362">
        <f t="shared" si="17"/>
        <v>0</v>
      </c>
      <c r="L53" s="348">
        <f t="shared" si="18"/>
        <v>467</v>
      </c>
      <c r="M53" s="349">
        <v>12</v>
      </c>
      <c r="N53" s="382">
        <f t="shared" si="19"/>
        <v>1.1753978410740252E-3</v>
      </c>
      <c r="O53" s="350">
        <f>SUM($N$5:N53)</f>
        <v>0.99572662659202638</v>
      </c>
      <c r="P53" s="349" t="str">
        <f t="shared" si="11"/>
        <v>C</v>
      </c>
      <c r="Q53" s="348">
        <f t="shared" si="20"/>
        <v>0.31818181818181818</v>
      </c>
      <c r="R53" s="348">
        <f t="shared" si="21"/>
        <v>7.1590909090909118E-3</v>
      </c>
      <c r="S53" s="348">
        <f t="shared" si="22"/>
        <v>148.59090909090909</v>
      </c>
      <c r="T53" s="349">
        <f t="shared" si="12"/>
        <v>30</v>
      </c>
      <c r="U53" s="349">
        <v>3</v>
      </c>
      <c r="V53" s="349">
        <f t="shared" si="13"/>
        <v>33</v>
      </c>
      <c r="W53" s="383">
        <f t="shared" si="14"/>
        <v>10.5</v>
      </c>
      <c r="X53" s="346">
        <f t="shared" si="23"/>
        <v>10.5</v>
      </c>
      <c r="Y53" s="383">
        <f t="shared" si="24"/>
        <v>0.23625000000000007</v>
      </c>
      <c r="Z53" s="382">
        <f t="shared" si="25"/>
        <v>0</v>
      </c>
      <c r="AA53" s="354" t="str">
        <f t="shared" si="15"/>
        <v>VERY LOW-ORDER URGENTLY</v>
      </c>
      <c r="AB53" s="371">
        <f t="shared" si="16"/>
        <v>4903.5</v>
      </c>
      <c r="AF53"/>
      <c r="AG53" s="341" t="s">
        <v>72</v>
      </c>
      <c r="AH53" s="341" t="s">
        <v>443</v>
      </c>
      <c r="AI53" s="82">
        <v>1.1073000000000031</v>
      </c>
      <c r="AJ53" s="83">
        <v>242.00000000000003</v>
      </c>
      <c r="AK53" s="84">
        <v>122.44066115702498</v>
      </c>
      <c r="AL53" s="84">
        <v>29630.640000000047</v>
      </c>
      <c r="AM53"/>
      <c r="AN53"/>
    </row>
    <row r="54" spans="1:40" ht="15" thickBot="1">
      <c r="A54" s="365" t="s">
        <v>6</v>
      </c>
      <c r="B54" s="351" t="s">
        <v>171</v>
      </c>
      <c r="C54" s="349" t="s">
        <v>462</v>
      </c>
      <c r="D54" s="351" t="s">
        <v>29</v>
      </c>
      <c r="E54" s="349" t="s">
        <v>30</v>
      </c>
      <c r="F54" s="345">
        <v>0.15000000000000002</v>
      </c>
      <c r="G54" s="346">
        <v>4.333333333333333</v>
      </c>
      <c r="H54" s="344">
        <v>2178.6666666666656</v>
      </c>
      <c r="I54" s="346">
        <v>0</v>
      </c>
      <c r="J54" s="348">
        <v>0</v>
      </c>
      <c r="K54" s="362">
        <f t="shared" si="17"/>
        <v>0</v>
      </c>
      <c r="L54" s="348">
        <f t="shared" si="18"/>
        <v>502.76923076923055</v>
      </c>
      <c r="M54" s="349">
        <v>24</v>
      </c>
      <c r="N54" s="382">
        <f t="shared" si="19"/>
        <v>1.1194265153085952E-3</v>
      </c>
      <c r="O54" s="350">
        <f>SUM($N$5:N54)</f>
        <v>0.99684605310733498</v>
      </c>
      <c r="P54" s="349" t="str">
        <f t="shared" si="11"/>
        <v>C</v>
      </c>
      <c r="Q54" s="348">
        <f t="shared" si="20"/>
        <v>0.19696969696969696</v>
      </c>
      <c r="R54" s="348">
        <f t="shared" si="21"/>
        <v>6.8181818181818196E-3</v>
      </c>
      <c r="S54" s="348">
        <f t="shared" si="22"/>
        <v>99.030303030302989</v>
      </c>
      <c r="T54" s="349">
        <f t="shared" si="12"/>
        <v>30</v>
      </c>
      <c r="U54" s="349">
        <v>3</v>
      </c>
      <c r="V54" s="349">
        <f t="shared" si="13"/>
        <v>33</v>
      </c>
      <c r="W54" s="383">
        <f t="shared" si="14"/>
        <v>6.5</v>
      </c>
      <c r="X54" s="346">
        <f t="shared" si="23"/>
        <v>6.5</v>
      </c>
      <c r="Y54" s="383">
        <f t="shared" si="24"/>
        <v>0.22500000000000006</v>
      </c>
      <c r="Z54" s="382">
        <f t="shared" si="25"/>
        <v>0</v>
      </c>
      <c r="AA54" s="354" t="str">
        <f t="shared" si="15"/>
        <v>VERY LOW-ORDER URGENTLY</v>
      </c>
      <c r="AB54" s="371">
        <f t="shared" si="16"/>
        <v>3267.9999999999986</v>
      </c>
      <c r="AF54"/>
      <c r="AG54" s="341" t="s">
        <v>54</v>
      </c>
      <c r="AH54" s="341" t="s">
        <v>458</v>
      </c>
      <c r="AI54" s="82">
        <v>2.0157672727272629</v>
      </c>
      <c r="AJ54" s="83">
        <v>245.21212121212125</v>
      </c>
      <c r="AK54" s="84">
        <v>120.9904831932775</v>
      </c>
      <c r="AL54" s="84">
        <v>29668.333030303082</v>
      </c>
      <c r="AM54"/>
      <c r="AN54"/>
    </row>
    <row r="55" spans="1:40" ht="15" thickBot="1">
      <c r="A55" s="365" t="s">
        <v>6</v>
      </c>
      <c r="B55" s="351" t="s">
        <v>105</v>
      </c>
      <c r="C55" s="349" t="s">
        <v>452</v>
      </c>
      <c r="D55" s="351" t="s">
        <v>29</v>
      </c>
      <c r="E55" s="349" t="s">
        <v>34</v>
      </c>
      <c r="F55" s="345">
        <v>0.11250000000000003</v>
      </c>
      <c r="G55" s="346">
        <v>4</v>
      </c>
      <c r="H55" s="344">
        <v>1192</v>
      </c>
      <c r="I55" s="346">
        <v>0</v>
      </c>
      <c r="J55" s="348">
        <v>0</v>
      </c>
      <c r="K55" s="362">
        <f t="shared" si="17"/>
        <v>0</v>
      </c>
      <c r="L55" s="348">
        <f t="shared" si="18"/>
        <v>298</v>
      </c>
      <c r="M55" s="349">
        <v>1</v>
      </c>
      <c r="N55" s="382">
        <f t="shared" si="19"/>
        <v>8.3956988648144649E-4</v>
      </c>
      <c r="O55" s="350">
        <f>SUM($N$5:N55)</f>
        <v>0.99768562299381647</v>
      </c>
      <c r="P55" s="349" t="str">
        <f t="shared" si="11"/>
        <v>C</v>
      </c>
      <c r="Q55" s="348">
        <f t="shared" si="20"/>
        <v>0.18181818181818182</v>
      </c>
      <c r="R55" s="348">
        <f t="shared" si="21"/>
        <v>5.1136363636363653E-3</v>
      </c>
      <c r="S55" s="348">
        <f t="shared" si="22"/>
        <v>54.18181818181818</v>
      </c>
      <c r="T55" s="349">
        <f t="shared" si="12"/>
        <v>30</v>
      </c>
      <c r="U55" s="349">
        <v>3</v>
      </c>
      <c r="V55" s="349">
        <f t="shared" si="13"/>
        <v>33</v>
      </c>
      <c r="W55" s="383">
        <f t="shared" si="14"/>
        <v>6</v>
      </c>
      <c r="X55" s="346">
        <f t="shared" si="23"/>
        <v>6</v>
      </c>
      <c r="Y55" s="383">
        <f t="shared" si="24"/>
        <v>0.16875000000000007</v>
      </c>
      <c r="Z55" s="382">
        <f t="shared" si="25"/>
        <v>0</v>
      </c>
      <c r="AA55" s="354" t="str">
        <f t="shared" si="15"/>
        <v>VERY LOW-ORDER URGENTLY</v>
      </c>
      <c r="AB55" s="371">
        <f t="shared" si="16"/>
        <v>1788</v>
      </c>
      <c r="AF55"/>
      <c r="AG55" s="341" t="s">
        <v>518</v>
      </c>
      <c r="AH55" s="341" t="s">
        <v>531</v>
      </c>
      <c r="AI55" s="82">
        <v>1.062719999999999</v>
      </c>
      <c r="AJ55" s="83">
        <v>178.5</v>
      </c>
      <c r="AK55" s="84">
        <v>69.071428571428598</v>
      </c>
      <c r="AL55" s="84">
        <v>12329.250000000005</v>
      </c>
      <c r="AM55"/>
      <c r="AN55"/>
    </row>
    <row r="56" spans="1:40" ht="15" thickBot="1">
      <c r="A56" s="365" t="s">
        <v>6</v>
      </c>
      <c r="B56" s="351" t="s">
        <v>57</v>
      </c>
      <c r="C56" s="349" t="s">
        <v>438</v>
      </c>
      <c r="D56" s="351" t="s">
        <v>58</v>
      </c>
      <c r="E56" s="349" t="s">
        <v>27</v>
      </c>
      <c r="F56" s="345">
        <v>0.10653333333333331</v>
      </c>
      <c r="G56" s="346">
        <v>5.6666666666666661</v>
      </c>
      <c r="H56" s="344">
        <v>1882.5333333333324</v>
      </c>
      <c r="I56" s="346">
        <v>11</v>
      </c>
      <c r="J56" s="348">
        <v>9.35E-2</v>
      </c>
      <c r="K56" s="362">
        <f t="shared" si="17"/>
        <v>3654.3294117647042</v>
      </c>
      <c r="L56" s="348">
        <f t="shared" si="18"/>
        <v>332.21176470588222</v>
      </c>
      <c r="M56" s="349">
        <v>12</v>
      </c>
      <c r="N56" s="382">
        <f t="shared" si="19"/>
        <v>7.9504158731694868E-4</v>
      </c>
      <c r="O56" s="350">
        <f>SUM($N$5:N56)</f>
        <v>0.99848066458113338</v>
      </c>
      <c r="P56" s="349" t="str">
        <f t="shared" si="11"/>
        <v>C</v>
      </c>
      <c r="Q56" s="348">
        <f t="shared" si="20"/>
        <v>0.25757575757575757</v>
      </c>
      <c r="R56" s="348">
        <f t="shared" si="21"/>
        <v>4.8424242424242418E-3</v>
      </c>
      <c r="S56" s="348">
        <f t="shared" si="22"/>
        <v>85.569696969696921</v>
      </c>
      <c r="T56" s="349">
        <f t="shared" si="12"/>
        <v>30</v>
      </c>
      <c r="U56" s="349">
        <v>3</v>
      </c>
      <c r="V56" s="349">
        <f t="shared" si="13"/>
        <v>33</v>
      </c>
      <c r="W56" s="383">
        <f t="shared" si="14"/>
        <v>8.5</v>
      </c>
      <c r="X56" s="346">
        <f t="shared" si="23"/>
        <v>0</v>
      </c>
      <c r="Y56" s="383">
        <f t="shared" si="24"/>
        <v>0</v>
      </c>
      <c r="Z56" s="382">
        <f t="shared" si="25"/>
        <v>1.2941176470588236</v>
      </c>
      <c r="AA56" s="354" t="str">
        <f t="shared" si="15"/>
        <v>HIGH-DON’T ORDER</v>
      </c>
      <c r="AB56" s="371">
        <f t="shared" si="16"/>
        <v>0</v>
      </c>
      <c r="AF56"/>
      <c r="AG56" s="341" t="s">
        <v>92</v>
      </c>
      <c r="AH56" s="341" t="s">
        <v>436</v>
      </c>
      <c r="AI56" s="82">
        <v>0.75600000000000001</v>
      </c>
      <c r="AJ56" s="83">
        <v>126</v>
      </c>
      <c r="AK56" s="84">
        <v>66</v>
      </c>
      <c r="AL56" s="84">
        <v>8316</v>
      </c>
      <c r="AM56"/>
      <c r="AN56"/>
    </row>
    <row r="57" spans="1:40" ht="15" thickBot="1">
      <c r="A57" s="365" t="s">
        <v>6</v>
      </c>
      <c r="B57" s="351" t="s">
        <v>51</v>
      </c>
      <c r="C57" s="349" t="s">
        <v>431</v>
      </c>
      <c r="D57" s="351" t="s">
        <v>52</v>
      </c>
      <c r="E57" s="349" t="s">
        <v>30</v>
      </c>
      <c r="F57" s="345">
        <v>0.10291999999999997</v>
      </c>
      <c r="G57" s="346">
        <v>10.333333333333332</v>
      </c>
      <c r="H57" s="344">
        <v>2893.3333333333335</v>
      </c>
      <c r="I57" s="346">
        <v>0</v>
      </c>
      <c r="J57" s="348">
        <v>0</v>
      </c>
      <c r="K57" s="362">
        <f t="shared" si="17"/>
        <v>0</v>
      </c>
      <c r="L57" s="348">
        <f t="shared" si="18"/>
        <v>280.00000000000006</v>
      </c>
      <c r="M57" s="349">
        <v>20</v>
      </c>
      <c r="N57" s="382">
        <f t="shared" si="19"/>
        <v>7.6807584637040378E-4</v>
      </c>
      <c r="O57" s="350">
        <f>SUM($N$5:N57)</f>
        <v>0.99924874042750378</v>
      </c>
      <c r="P57" s="349" t="str">
        <f t="shared" si="11"/>
        <v>C</v>
      </c>
      <c r="Q57" s="348">
        <f t="shared" si="20"/>
        <v>0.46969696969696967</v>
      </c>
      <c r="R57" s="348">
        <f t="shared" si="21"/>
        <v>4.6781818181818166E-3</v>
      </c>
      <c r="S57" s="348">
        <f t="shared" si="22"/>
        <v>131.51515151515153</v>
      </c>
      <c r="T57" s="349">
        <f t="shared" si="12"/>
        <v>30</v>
      </c>
      <c r="U57" s="349">
        <v>3</v>
      </c>
      <c r="V57" s="349">
        <f t="shared" si="13"/>
        <v>33</v>
      </c>
      <c r="W57" s="383">
        <f t="shared" si="14"/>
        <v>15.499999999999998</v>
      </c>
      <c r="X57" s="346">
        <f t="shared" si="23"/>
        <v>15.499999999999998</v>
      </c>
      <c r="Y57" s="383">
        <f t="shared" si="24"/>
        <v>0.15437999999999996</v>
      </c>
      <c r="Z57" s="382">
        <f t="shared" si="25"/>
        <v>0</v>
      </c>
      <c r="AA57" s="354" t="str">
        <f t="shared" si="15"/>
        <v>VERY LOW-ORDER URGENTLY</v>
      </c>
      <c r="AB57" s="371">
        <f t="shared" si="16"/>
        <v>4340</v>
      </c>
      <c r="AF57"/>
      <c r="AG57" s="341" t="s">
        <v>541</v>
      </c>
      <c r="AH57" s="341" t="s">
        <v>542</v>
      </c>
      <c r="AI57" s="82">
        <v>0.62831999999999821</v>
      </c>
      <c r="AJ57" s="83">
        <v>117</v>
      </c>
      <c r="AK57" s="84">
        <v>91.538461538461533</v>
      </c>
      <c r="AL57" s="84">
        <v>10710</v>
      </c>
      <c r="AM57"/>
      <c r="AN57"/>
    </row>
    <row r="58" spans="1:40">
      <c r="A58" s="365" t="s">
        <v>6</v>
      </c>
      <c r="B58" s="351" t="s">
        <v>78</v>
      </c>
      <c r="C58" s="349" t="s">
        <v>449</v>
      </c>
      <c r="D58" s="351" t="s">
        <v>58</v>
      </c>
      <c r="E58" s="349" t="s">
        <v>27</v>
      </c>
      <c r="F58" s="345">
        <v>0.10066666666666671</v>
      </c>
      <c r="G58" s="346">
        <v>6</v>
      </c>
      <c r="H58" s="344">
        <v>2090.5</v>
      </c>
      <c r="I58" s="346">
        <v>235</v>
      </c>
      <c r="J58" s="348">
        <v>1.88</v>
      </c>
      <c r="K58" s="362">
        <f t="shared" si="17"/>
        <v>81877.916666666672</v>
      </c>
      <c r="L58" s="348">
        <f t="shared" si="18"/>
        <v>348.41666666666669</v>
      </c>
      <c r="M58" s="349">
        <v>1</v>
      </c>
      <c r="N58" s="382">
        <f t="shared" si="19"/>
        <v>7.5125957249599072E-4</v>
      </c>
      <c r="O58" s="350">
        <f>SUM($N$5:N58)</f>
        <v>0.99999999999999978</v>
      </c>
      <c r="P58" s="349" t="str">
        <f t="shared" si="11"/>
        <v>C</v>
      </c>
      <c r="Q58" s="348">
        <f t="shared" si="20"/>
        <v>0.27272727272727271</v>
      </c>
      <c r="R58" s="348">
        <f t="shared" si="21"/>
        <v>4.5757575757575776E-3</v>
      </c>
      <c r="S58" s="348">
        <f t="shared" si="22"/>
        <v>95.022727272727266</v>
      </c>
      <c r="T58" s="349">
        <f t="shared" si="12"/>
        <v>30</v>
      </c>
      <c r="U58" s="349">
        <v>3</v>
      </c>
      <c r="V58" s="349">
        <f t="shared" si="13"/>
        <v>33</v>
      </c>
      <c r="W58" s="383">
        <f t="shared" si="14"/>
        <v>9</v>
      </c>
      <c r="X58" s="346">
        <f t="shared" si="23"/>
        <v>0</v>
      </c>
      <c r="Y58" s="383">
        <f t="shared" si="24"/>
        <v>0</v>
      </c>
      <c r="Z58" s="382">
        <f t="shared" si="25"/>
        <v>26.111111111111111</v>
      </c>
      <c r="AA58" s="453" t="str">
        <f t="shared" si="15"/>
        <v>VERY HIGH-DON’T ORDER</v>
      </c>
      <c r="AB58" s="371">
        <f t="shared" si="16"/>
        <v>0</v>
      </c>
      <c r="AF58" s="341" t="s">
        <v>224</v>
      </c>
      <c r="AG58" s="341"/>
      <c r="AH58" s="341"/>
      <c r="AI58" s="82">
        <v>25.544956561382719</v>
      </c>
      <c r="AJ58" s="83">
        <v>4094.090909090909</v>
      </c>
      <c r="AK58" s="84">
        <v>1963.7447437992739</v>
      </c>
      <c r="AL58" s="84">
        <v>510545.0632396295</v>
      </c>
      <c r="AM58"/>
      <c r="AN58"/>
    </row>
    <row r="59" spans="1:40">
      <c r="A59" s="351"/>
      <c r="B59" s="351"/>
      <c r="C59" s="349"/>
      <c r="D59" s="351"/>
      <c r="E59" s="349"/>
      <c r="F59" s="345"/>
      <c r="G59" s="346"/>
      <c r="H59" s="344"/>
      <c r="I59" s="346"/>
      <c r="J59" s="348"/>
      <c r="K59" s="362"/>
      <c r="L59" s="348"/>
      <c r="M59" s="349"/>
      <c r="N59" s="382"/>
      <c r="O59" s="350"/>
      <c r="P59" s="349"/>
      <c r="Q59" s="348"/>
      <c r="R59" s="348"/>
      <c r="S59" s="348"/>
      <c r="T59" s="349"/>
      <c r="U59" s="349"/>
      <c r="V59" s="349"/>
      <c r="W59" s="383"/>
      <c r="X59" s="346"/>
      <c r="Y59" s="383"/>
      <c r="Z59" s="382"/>
      <c r="AA59" s="60"/>
      <c r="AB59" s="348"/>
      <c r="AF59" s="341" t="s">
        <v>81</v>
      </c>
      <c r="AG59" s="341" t="s">
        <v>88</v>
      </c>
      <c r="AH59" s="341" t="s">
        <v>382</v>
      </c>
      <c r="AI59" s="82">
        <v>2.7900000000000005</v>
      </c>
      <c r="AJ59" s="83">
        <v>186</v>
      </c>
      <c r="AK59" s="84">
        <v>375.40322580645159</v>
      </c>
      <c r="AL59" s="84">
        <v>69825</v>
      </c>
      <c r="AM59"/>
      <c r="AN59"/>
    </row>
    <row r="60" spans="1:40">
      <c r="A60" s="351"/>
      <c r="B60" s="351"/>
      <c r="C60" s="349"/>
      <c r="D60" s="351"/>
      <c r="E60" s="349"/>
      <c r="F60" s="345"/>
      <c r="G60" s="346"/>
      <c r="H60" s="344"/>
      <c r="I60" s="346"/>
      <c r="J60" s="348"/>
      <c r="K60" s="362"/>
      <c r="L60" s="348"/>
      <c r="M60" s="349"/>
      <c r="N60" s="382"/>
      <c r="O60" s="350"/>
      <c r="P60" s="349"/>
      <c r="Q60" s="348"/>
      <c r="R60" s="348"/>
      <c r="S60" s="348"/>
      <c r="T60" s="349"/>
      <c r="U60" s="349"/>
      <c r="V60" s="349"/>
      <c r="W60" s="383"/>
      <c r="X60" s="346"/>
      <c r="Y60" s="383"/>
      <c r="Z60" s="382"/>
      <c r="AA60" s="60"/>
      <c r="AB60" s="348"/>
      <c r="AF60"/>
      <c r="AG60" s="341" t="s">
        <v>80</v>
      </c>
      <c r="AH60" s="341" t="s">
        <v>384</v>
      </c>
      <c r="AI60" s="82">
        <v>2.83319842258198</v>
      </c>
      <c r="AJ60" s="83">
        <v>136.81818181818181</v>
      </c>
      <c r="AK60" s="84">
        <v>474.06666666666632</v>
      </c>
      <c r="AL60" s="84">
        <v>64860.939393939341</v>
      </c>
      <c r="AM60"/>
      <c r="AN60"/>
    </row>
    <row r="61" spans="1:40">
      <c r="A61" s="351"/>
      <c r="B61" s="351"/>
      <c r="C61" s="349"/>
      <c r="D61" s="351"/>
      <c r="E61" s="349"/>
      <c r="F61" s="345"/>
      <c r="G61" s="346"/>
      <c r="H61" s="344"/>
      <c r="I61" s="346"/>
      <c r="J61" s="348"/>
      <c r="K61" s="362"/>
      <c r="L61" s="348"/>
      <c r="M61" s="349"/>
      <c r="N61" s="382"/>
      <c r="O61" s="350"/>
      <c r="P61" s="349"/>
      <c r="Q61" s="348"/>
      <c r="R61" s="348"/>
      <c r="S61" s="348"/>
      <c r="T61" s="349"/>
      <c r="U61" s="349"/>
      <c r="V61" s="349"/>
      <c r="W61" s="383"/>
      <c r="X61" s="346"/>
      <c r="Y61" s="383"/>
      <c r="Z61" s="382"/>
      <c r="AA61" s="60"/>
      <c r="AB61" s="348"/>
      <c r="AF61" s="341" t="s">
        <v>223</v>
      </c>
      <c r="AG61" s="341"/>
      <c r="AH61" s="341"/>
      <c r="AI61" s="82">
        <v>5.6231984225819804</v>
      </c>
      <c r="AJ61" s="83">
        <v>322.81818181818181</v>
      </c>
      <c r="AK61" s="84">
        <v>849.46989247311785</v>
      </c>
      <c r="AL61" s="84">
        <v>134685.93939393933</v>
      </c>
      <c r="AM61"/>
      <c r="AN61"/>
    </row>
    <row r="62" spans="1:40">
      <c r="A62" s="351"/>
      <c r="B62" s="351"/>
      <c r="C62" s="349"/>
      <c r="D62" s="351"/>
      <c r="E62" s="349"/>
      <c r="F62" s="345"/>
      <c r="G62" s="346"/>
      <c r="H62" s="344"/>
      <c r="I62" s="346"/>
      <c r="J62" s="348"/>
      <c r="K62" s="362"/>
      <c r="L62" s="348"/>
      <c r="M62" s="349"/>
      <c r="N62" s="382"/>
      <c r="O62" s="350"/>
      <c r="P62" s="349"/>
      <c r="Q62" s="348"/>
      <c r="R62" s="348"/>
      <c r="S62" s="348"/>
      <c r="T62" s="349"/>
      <c r="U62" s="349"/>
      <c r="V62" s="349"/>
      <c r="W62" s="383"/>
      <c r="X62" s="346"/>
      <c r="Y62" s="383"/>
      <c r="Z62" s="382"/>
      <c r="AA62" s="60"/>
      <c r="AB62" s="348"/>
      <c r="AF62" s="341" t="s">
        <v>52</v>
      </c>
      <c r="AG62" s="341" t="s">
        <v>51</v>
      </c>
      <c r="AH62" s="341" t="s">
        <v>431</v>
      </c>
      <c r="AI62" s="82">
        <v>0.15437999999999996</v>
      </c>
      <c r="AJ62" s="83">
        <v>15.499999999999998</v>
      </c>
      <c r="AK62" s="84">
        <v>280.00000000000006</v>
      </c>
      <c r="AL62" s="84">
        <v>4340</v>
      </c>
      <c r="AM62"/>
      <c r="AN62"/>
    </row>
    <row r="63" spans="1:40">
      <c r="A63" s="351"/>
      <c r="B63" s="351"/>
      <c r="C63" s="349"/>
      <c r="D63" s="351"/>
      <c r="E63" s="349"/>
      <c r="F63" s="345"/>
      <c r="G63" s="346"/>
      <c r="H63" s="344"/>
      <c r="I63" s="346"/>
      <c r="J63" s="348"/>
      <c r="K63" s="362"/>
      <c r="L63" s="348"/>
      <c r="M63" s="349"/>
      <c r="N63" s="382"/>
      <c r="O63" s="350"/>
      <c r="P63" s="349"/>
      <c r="Q63" s="348"/>
      <c r="R63" s="348"/>
      <c r="S63" s="348"/>
      <c r="T63" s="349"/>
      <c r="U63" s="349"/>
      <c r="V63" s="349"/>
      <c r="W63" s="383"/>
      <c r="X63" s="346"/>
      <c r="Y63" s="383"/>
      <c r="Z63" s="382"/>
      <c r="AA63" s="60"/>
      <c r="AB63" s="348"/>
      <c r="AF63" s="341" t="s">
        <v>222</v>
      </c>
      <c r="AG63" s="341"/>
      <c r="AH63" s="341"/>
      <c r="AI63" s="82">
        <v>0.15437999999999996</v>
      </c>
      <c r="AJ63" s="83">
        <v>15.499999999999998</v>
      </c>
      <c r="AK63" s="84">
        <v>280.00000000000006</v>
      </c>
      <c r="AL63" s="84">
        <v>4340</v>
      </c>
      <c r="AM63"/>
      <c r="AN63"/>
    </row>
    <row r="64" spans="1:40">
      <c r="A64" s="351"/>
      <c r="B64" s="351"/>
      <c r="C64" s="349"/>
      <c r="D64" s="351"/>
      <c r="E64" s="349"/>
      <c r="F64" s="345"/>
      <c r="G64" s="346"/>
      <c r="H64" s="344"/>
      <c r="I64" s="346"/>
      <c r="J64" s="348"/>
      <c r="K64" s="362"/>
      <c r="L64" s="348"/>
      <c r="M64" s="349"/>
      <c r="N64" s="382"/>
      <c r="O64" s="350"/>
      <c r="P64" s="349"/>
      <c r="Q64" s="348"/>
      <c r="R64" s="348"/>
      <c r="S64" s="348"/>
      <c r="T64" s="349"/>
      <c r="U64" s="349"/>
      <c r="V64" s="349"/>
      <c r="W64" s="383"/>
      <c r="X64" s="346"/>
      <c r="Y64" s="383"/>
      <c r="Z64" s="382"/>
      <c r="AA64" s="60"/>
      <c r="AB64" s="348"/>
      <c r="AF64" s="341" t="s">
        <v>221</v>
      </c>
      <c r="AG64"/>
      <c r="AH64"/>
      <c r="AI64" s="82">
        <v>45.730868864368034</v>
      </c>
      <c r="AJ64" s="83">
        <v>5100.318181818182</v>
      </c>
      <c r="AK64" s="84">
        <v>8996.5606502482533</v>
      </c>
      <c r="AL64" s="84">
        <v>872172.77809052414</v>
      </c>
      <c r="AM64"/>
      <c r="AN64"/>
    </row>
    <row r="65" spans="1:40">
      <c r="A65" s="351"/>
      <c r="B65" s="351"/>
      <c r="C65" s="349"/>
      <c r="D65" s="351"/>
      <c r="E65" s="349"/>
      <c r="F65" s="345"/>
      <c r="G65" s="346"/>
      <c r="H65" s="344"/>
      <c r="I65" s="346"/>
      <c r="J65" s="348"/>
      <c r="K65" s="362"/>
      <c r="L65" s="348"/>
      <c r="M65" s="349"/>
      <c r="N65" s="382"/>
      <c r="O65" s="350"/>
      <c r="P65" s="349"/>
      <c r="Q65" s="348"/>
      <c r="R65" s="348"/>
      <c r="S65" s="348"/>
      <c r="T65" s="349"/>
      <c r="U65" s="349"/>
      <c r="V65" s="349"/>
      <c r="W65" s="383"/>
      <c r="X65" s="346"/>
      <c r="Y65" s="383"/>
      <c r="Z65" s="382"/>
      <c r="AA65" s="60"/>
      <c r="AB65" s="348"/>
      <c r="AF65"/>
      <c r="AG65"/>
      <c r="AH65"/>
      <c r="AI65"/>
      <c r="AJ65"/>
      <c r="AK65"/>
      <c r="AL65"/>
      <c r="AM65"/>
      <c r="AN65"/>
    </row>
    <row r="66" spans="1:40">
      <c r="A66" s="351"/>
      <c r="B66" s="351"/>
      <c r="C66" s="349"/>
      <c r="D66" s="351"/>
      <c r="E66" s="349"/>
      <c r="F66" s="345"/>
      <c r="G66" s="346"/>
      <c r="H66" s="344"/>
      <c r="I66" s="346"/>
      <c r="J66" s="348"/>
      <c r="K66" s="362"/>
      <c r="L66" s="348"/>
      <c r="M66" s="349"/>
      <c r="N66" s="382"/>
      <c r="O66" s="350"/>
      <c r="P66" s="349"/>
      <c r="Q66" s="348"/>
      <c r="R66" s="348"/>
      <c r="S66" s="348"/>
      <c r="T66" s="349"/>
      <c r="U66" s="349"/>
      <c r="V66" s="349"/>
      <c r="W66" s="383"/>
      <c r="X66" s="346"/>
      <c r="Y66" s="383"/>
      <c r="Z66" s="382"/>
      <c r="AA66" s="60"/>
      <c r="AB66" s="348"/>
      <c r="AF66"/>
      <c r="AG66"/>
      <c r="AH66"/>
      <c r="AI66"/>
      <c r="AJ66"/>
      <c r="AK66"/>
      <c r="AL66"/>
      <c r="AM66"/>
      <c r="AN66"/>
    </row>
    <row r="67" spans="1:40">
      <c r="A67" s="351"/>
      <c r="B67" s="351"/>
      <c r="C67" s="349"/>
      <c r="D67" s="351"/>
      <c r="E67" s="349"/>
      <c r="F67" s="345"/>
      <c r="G67" s="346"/>
      <c r="H67" s="344"/>
      <c r="I67" s="346"/>
      <c r="J67" s="348"/>
      <c r="K67" s="362"/>
      <c r="L67" s="348"/>
      <c r="M67" s="349"/>
      <c r="N67" s="382"/>
      <c r="O67" s="350"/>
      <c r="P67" s="349"/>
      <c r="Q67" s="348"/>
      <c r="R67" s="348"/>
      <c r="S67" s="348"/>
      <c r="T67" s="349"/>
      <c r="U67" s="349"/>
      <c r="V67" s="349"/>
      <c r="W67" s="383"/>
      <c r="X67" s="346"/>
      <c r="Y67" s="383"/>
      <c r="Z67" s="382"/>
      <c r="AA67" s="60"/>
      <c r="AB67" s="348"/>
      <c r="AF67"/>
      <c r="AG67"/>
      <c r="AH67"/>
      <c r="AI67"/>
      <c r="AJ67"/>
      <c r="AK67"/>
      <c r="AL67"/>
      <c r="AM67"/>
      <c r="AN67"/>
    </row>
    <row r="68" spans="1:40">
      <c r="A68" s="351"/>
      <c r="B68" s="351"/>
      <c r="C68" s="349"/>
      <c r="D68" s="351"/>
      <c r="E68" s="349"/>
      <c r="F68" s="345"/>
      <c r="G68" s="346"/>
      <c r="H68" s="344"/>
      <c r="I68" s="346"/>
      <c r="J68" s="348"/>
      <c r="K68" s="362"/>
      <c r="L68" s="348"/>
      <c r="M68" s="349"/>
      <c r="N68" s="382"/>
      <c r="O68" s="350"/>
      <c r="P68" s="349"/>
      <c r="Q68" s="348"/>
      <c r="R68" s="348"/>
      <c r="S68" s="348"/>
      <c r="T68" s="349"/>
      <c r="U68" s="349"/>
      <c r="V68" s="349"/>
      <c r="W68" s="383"/>
      <c r="X68" s="346"/>
      <c r="Y68" s="383"/>
      <c r="Z68" s="382"/>
      <c r="AA68" s="60"/>
      <c r="AB68" s="348"/>
      <c r="AF68"/>
      <c r="AG68"/>
      <c r="AH68"/>
      <c r="AI68"/>
      <c r="AJ68"/>
      <c r="AK68"/>
      <c r="AL68"/>
      <c r="AM68"/>
      <c r="AN68"/>
    </row>
    <row r="69" spans="1:40">
      <c r="A69" s="351"/>
      <c r="B69" s="351"/>
      <c r="C69" s="349"/>
      <c r="D69" s="351"/>
      <c r="E69" s="349"/>
      <c r="F69" s="345"/>
      <c r="G69" s="346"/>
      <c r="H69" s="344"/>
      <c r="I69" s="346"/>
      <c r="J69" s="348"/>
      <c r="K69" s="362"/>
      <c r="L69" s="348"/>
      <c r="M69" s="349"/>
      <c r="N69" s="382"/>
      <c r="O69" s="350"/>
      <c r="P69" s="349"/>
      <c r="Q69" s="348"/>
      <c r="R69" s="348"/>
      <c r="S69" s="348"/>
      <c r="T69" s="349"/>
      <c r="U69" s="349"/>
      <c r="V69" s="349"/>
      <c r="W69" s="383"/>
      <c r="X69" s="346"/>
      <c r="Y69" s="383"/>
      <c r="Z69" s="382"/>
      <c r="AA69" s="60"/>
      <c r="AB69" s="348"/>
      <c r="AF69"/>
      <c r="AG69"/>
      <c r="AH69"/>
      <c r="AI69"/>
      <c r="AJ69"/>
      <c r="AK69"/>
      <c r="AL69"/>
      <c r="AM69"/>
      <c r="AN69"/>
    </row>
    <row r="70" spans="1:40">
      <c r="A70" s="351"/>
      <c r="B70" s="351"/>
      <c r="C70" s="349"/>
      <c r="D70" s="351"/>
      <c r="E70" s="349"/>
      <c r="F70" s="345"/>
      <c r="G70" s="346"/>
      <c r="H70" s="344"/>
      <c r="I70" s="346"/>
      <c r="J70" s="348"/>
      <c r="K70" s="362"/>
      <c r="L70" s="348"/>
      <c r="M70" s="349"/>
      <c r="N70" s="382"/>
      <c r="O70" s="350"/>
      <c r="P70" s="349"/>
      <c r="Q70" s="348"/>
      <c r="R70" s="348"/>
      <c r="S70" s="348"/>
      <c r="T70" s="349"/>
      <c r="U70" s="349"/>
      <c r="V70" s="349"/>
      <c r="W70" s="383"/>
      <c r="X70" s="346"/>
      <c r="Y70" s="383"/>
      <c r="Z70" s="382"/>
      <c r="AA70" s="60"/>
      <c r="AB70" s="348"/>
      <c r="AF70"/>
      <c r="AG70"/>
      <c r="AH70"/>
      <c r="AI70"/>
      <c r="AJ70"/>
      <c r="AK70"/>
      <c r="AL70"/>
      <c r="AM70"/>
      <c r="AN70"/>
    </row>
    <row r="71" spans="1:40">
      <c r="A71" s="351"/>
      <c r="B71" s="351"/>
      <c r="C71" s="349"/>
      <c r="D71" s="351"/>
      <c r="E71" s="349"/>
      <c r="F71" s="345"/>
      <c r="G71" s="346"/>
      <c r="H71" s="344"/>
      <c r="I71" s="346"/>
      <c r="J71" s="348"/>
      <c r="K71" s="362"/>
      <c r="L71" s="348"/>
      <c r="M71" s="349"/>
      <c r="N71" s="382"/>
      <c r="O71" s="350"/>
      <c r="P71" s="349"/>
      <c r="Q71" s="348"/>
      <c r="R71" s="348"/>
      <c r="S71" s="348"/>
      <c r="T71" s="349"/>
      <c r="U71" s="349"/>
      <c r="V71" s="349"/>
      <c r="W71" s="383"/>
      <c r="X71" s="346"/>
      <c r="Y71" s="383"/>
      <c r="Z71" s="382"/>
      <c r="AA71" s="60"/>
      <c r="AB71" s="348"/>
      <c r="AF71"/>
      <c r="AG71"/>
      <c r="AH71"/>
      <c r="AI71"/>
      <c r="AJ71"/>
      <c r="AK71"/>
      <c r="AL71"/>
      <c r="AM71"/>
      <c r="AN71"/>
    </row>
    <row r="72" spans="1:40">
      <c r="A72" s="351"/>
      <c r="B72" s="351"/>
      <c r="C72" s="349"/>
      <c r="D72" s="351"/>
      <c r="E72" s="349"/>
      <c r="F72" s="345"/>
      <c r="G72" s="346"/>
      <c r="H72" s="344"/>
      <c r="I72" s="346"/>
      <c r="J72" s="348"/>
      <c r="K72" s="362"/>
      <c r="L72" s="348"/>
      <c r="M72" s="349"/>
      <c r="N72" s="382"/>
      <c r="O72" s="350"/>
      <c r="P72" s="349"/>
      <c r="Q72" s="348"/>
      <c r="R72" s="348"/>
      <c r="S72" s="348"/>
      <c r="T72" s="349"/>
      <c r="U72" s="349"/>
      <c r="V72" s="349"/>
      <c r="W72" s="383"/>
      <c r="X72" s="346"/>
      <c r="Y72" s="383"/>
      <c r="Z72" s="382"/>
      <c r="AA72" s="60"/>
      <c r="AB72" s="348"/>
      <c r="AF72"/>
      <c r="AG72"/>
      <c r="AH72"/>
      <c r="AI72"/>
      <c r="AJ72"/>
      <c r="AK72"/>
      <c r="AL72"/>
      <c r="AM72"/>
      <c r="AN72"/>
    </row>
    <row r="73" spans="1:40">
      <c r="A73" s="351"/>
      <c r="B73" s="351"/>
      <c r="C73" s="349"/>
      <c r="D73" s="351"/>
      <c r="E73" s="349"/>
      <c r="F73" s="345"/>
      <c r="G73" s="346"/>
      <c r="H73" s="344"/>
      <c r="I73" s="346"/>
      <c r="J73" s="348"/>
      <c r="K73" s="362"/>
      <c r="L73" s="348"/>
      <c r="M73" s="349"/>
      <c r="N73" s="382"/>
      <c r="O73" s="350"/>
      <c r="P73" s="349"/>
      <c r="Q73" s="348"/>
      <c r="R73" s="348"/>
      <c r="S73" s="348"/>
      <c r="T73" s="349"/>
      <c r="U73" s="349"/>
      <c r="V73" s="349"/>
      <c r="W73" s="383"/>
      <c r="X73" s="346"/>
      <c r="Y73" s="383"/>
      <c r="Z73" s="382"/>
      <c r="AA73" s="60"/>
      <c r="AB73" s="348"/>
      <c r="AF73"/>
      <c r="AG73"/>
      <c r="AH73"/>
      <c r="AI73"/>
      <c r="AJ73"/>
      <c r="AK73"/>
      <c r="AL73"/>
      <c r="AM73"/>
      <c r="AN73"/>
    </row>
    <row r="74" spans="1:40">
      <c r="A74" s="351"/>
      <c r="B74" s="351"/>
      <c r="C74" s="349"/>
      <c r="D74" s="351"/>
      <c r="E74" s="349"/>
      <c r="F74" s="345"/>
      <c r="G74" s="346"/>
      <c r="H74" s="344"/>
      <c r="I74" s="346"/>
      <c r="J74" s="348"/>
      <c r="K74" s="362"/>
      <c r="L74" s="348"/>
      <c r="M74" s="349"/>
      <c r="N74" s="382"/>
      <c r="O74" s="350"/>
      <c r="P74" s="349"/>
      <c r="Q74" s="348"/>
      <c r="R74" s="348"/>
      <c r="S74" s="348"/>
      <c r="T74" s="349"/>
      <c r="U74" s="349"/>
      <c r="V74" s="349"/>
      <c r="W74" s="383"/>
      <c r="X74" s="346"/>
      <c r="Y74" s="383"/>
      <c r="Z74" s="382"/>
      <c r="AA74" s="60"/>
      <c r="AB74" s="348"/>
      <c r="AF74"/>
      <c r="AG74"/>
      <c r="AH74"/>
      <c r="AI74"/>
      <c r="AJ74"/>
      <c r="AK74"/>
      <c r="AL74"/>
      <c r="AM74"/>
      <c r="AN74"/>
    </row>
    <row r="75" spans="1:40">
      <c r="A75" s="351"/>
      <c r="B75" s="351"/>
      <c r="C75" s="349"/>
      <c r="D75" s="351"/>
      <c r="E75" s="349"/>
      <c r="F75" s="345"/>
      <c r="G75" s="346"/>
      <c r="H75" s="344"/>
      <c r="I75" s="346"/>
      <c r="J75" s="348"/>
      <c r="K75" s="362"/>
      <c r="L75" s="348"/>
      <c r="M75" s="349"/>
      <c r="N75" s="382"/>
      <c r="O75" s="350"/>
      <c r="P75" s="349"/>
      <c r="Q75" s="348"/>
      <c r="R75" s="348"/>
      <c r="S75" s="348"/>
      <c r="T75" s="349"/>
      <c r="U75" s="349"/>
      <c r="V75" s="349"/>
      <c r="W75" s="383"/>
      <c r="X75" s="346"/>
      <c r="Y75" s="383"/>
      <c r="Z75" s="382"/>
      <c r="AA75" s="60"/>
      <c r="AB75" s="348"/>
      <c r="AF75"/>
      <c r="AG75"/>
      <c r="AH75"/>
      <c r="AI75"/>
      <c r="AJ75"/>
      <c r="AK75"/>
      <c r="AL75"/>
      <c r="AM75"/>
      <c r="AN75"/>
    </row>
    <row r="76" spans="1:40">
      <c r="A76" s="351"/>
      <c r="B76" s="351"/>
      <c r="C76" s="349"/>
      <c r="D76" s="351"/>
      <c r="E76" s="349"/>
      <c r="F76" s="345"/>
      <c r="G76" s="346"/>
      <c r="H76" s="344"/>
      <c r="I76" s="346"/>
      <c r="J76" s="348"/>
      <c r="K76" s="362"/>
      <c r="L76" s="348"/>
      <c r="M76" s="349"/>
      <c r="N76" s="382"/>
      <c r="O76" s="350"/>
      <c r="P76" s="349"/>
      <c r="Q76" s="348"/>
      <c r="R76" s="348"/>
      <c r="S76" s="348"/>
      <c r="T76" s="349"/>
      <c r="U76" s="349"/>
      <c r="V76" s="349"/>
      <c r="W76" s="383"/>
      <c r="X76" s="346"/>
      <c r="Y76" s="383"/>
      <c r="Z76" s="382"/>
      <c r="AA76" s="60"/>
      <c r="AB76" s="348"/>
      <c r="AF76"/>
      <c r="AG76"/>
      <c r="AH76"/>
      <c r="AI76"/>
      <c r="AJ76"/>
      <c r="AK76"/>
      <c r="AL76"/>
      <c r="AM76"/>
      <c r="AN76"/>
    </row>
    <row r="77" spans="1:40">
      <c r="A77" s="351"/>
      <c r="B77" s="351"/>
      <c r="C77" s="349"/>
      <c r="D77" s="351"/>
      <c r="E77" s="349"/>
      <c r="F77" s="345"/>
      <c r="G77" s="346"/>
      <c r="H77" s="344"/>
      <c r="I77" s="346"/>
      <c r="J77" s="348"/>
      <c r="K77" s="362"/>
      <c r="L77" s="348"/>
      <c r="M77" s="349"/>
      <c r="N77" s="382"/>
      <c r="O77" s="350"/>
      <c r="P77" s="349"/>
      <c r="Q77" s="348"/>
      <c r="R77" s="348"/>
      <c r="S77" s="348"/>
      <c r="T77" s="349"/>
      <c r="U77" s="349"/>
      <c r="V77" s="349"/>
      <c r="W77" s="383"/>
      <c r="X77" s="346"/>
      <c r="Y77" s="383"/>
      <c r="Z77" s="382"/>
      <c r="AA77" s="60"/>
      <c r="AB77" s="348"/>
      <c r="AF77"/>
      <c r="AG77"/>
      <c r="AH77"/>
      <c r="AI77"/>
      <c r="AJ77"/>
      <c r="AK77"/>
      <c r="AL77"/>
      <c r="AM77"/>
      <c r="AN77"/>
    </row>
    <row r="78" spans="1:40">
      <c r="A78" s="351"/>
      <c r="B78" s="351"/>
      <c r="C78" s="349"/>
      <c r="D78" s="351"/>
      <c r="E78" s="349"/>
      <c r="F78" s="345"/>
      <c r="G78" s="346"/>
      <c r="H78" s="344"/>
      <c r="I78" s="346"/>
      <c r="J78" s="348"/>
      <c r="K78" s="362"/>
      <c r="L78" s="348"/>
      <c r="M78" s="349"/>
      <c r="N78" s="382"/>
      <c r="O78" s="350"/>
      <c r="P78" s="349"/>
      <c r="Q78" s="348"/>
      <c r="R78" s="348"/>
      <c r="S78" s="348"/>
      <c r="T78" s="349"/>
      <c r="U78" s="349"/>
      <c r="V78" s="349"/>
      <c r="W78" s="383"/>
      <c r="X78" s="346"/>
      <c r="Y78" s="383"/>
      <c r="Z78" s="382"/>
      <c r="AA78" s="60"/>
      <c r="AB78" s="348"/>
      <c r="AF78"/>
      <c r="AG78"/>
      <c r="AH78"/>
      <c r="AI78"/>
      <c r="AJ78"/>
      <c r="AK78"/>
      <c r="AL78"/>
      <c r="AM78"/>
      <c r="AN78"/>
    </row>
    <row r="79" spans="1:40">
      <c r="A79" s="351"/>
      <c r="B79" s="351"/>
      <c r="C79" s="349"/>
      <c r="D79" s="351"/>
      <c r="E79" s="349"/>
      <c r="F79" s="345"/>
      <c r="G79" s="346"/>
      <c r="H79" s="344"/>
      <c r="I79" s="346"/>
      <c r="J79" s="348"/>
      <c r="K79" s="362"/>
      <c r="L79" s="348"/>
      <c r="M79" s="349"/>
      <c r="N79" s="382"/>
      <c r="O79" s="350"/>
      <c r="P79" s="349"/>
      <c r="Q79" s="348"/>
      <c r="R79" s="348"/>
      <c r="S79" s="348"/>
      <c r="T79" s="349"/>
      <c r="U79" s="349"/>
      <c r="V79" s="349"/>
      <c r="W79" s="383"/>
      <c r="X79" s="346"/>
      <c r="Y79" s="383"/>
      <c r="Z79" s="382"/>
      <c r="AA79" s="60"/>
      <c r="AB79" s="348"/>
      <c r="AF79"/>
      <c r="AG79"/>
      <c r="AH79"/>
      <c r="AI79"/>
      <c r="AJ79"/>
      <c r="AK79"/>
      <c r="AL79"/>
      <c r="AM79"/>
      <c r="AN79"/>
    </row>
    <row r="80" spans="1:40">
      <c r="A80" s="351"/>
      <c r="B80" s="351"/>
      <c r="C80" s="349"/>
      <c r="D80" s="351"/>
      <c r="E80" s="349"/>
      <c r="F80" s="345"/>
      <c r="G80" s="346"/>
      <c r="H80" s="344"/>
      <c r="I80" s="346"/>
      <c r="J80" s="348"/>
      <c r="K80" s="362"/>
      <c r="L80" s="348"/>
      <c r="M80" s="349"/>
      <c r="N80" s="382"/>
      <c r="O80" s="350"/>
      <c r="P80" s="349"/>
      <c r="Q80" s="348"/>
      <c r="R80" s="348"/>
      <c r="S80" s="348"/>
      <c r="T80" s="349"/>
      <c r="U80" s="349"/>
      <c r="V80" s="349"/>
      <c r="W80" s="383"/>
      <c r="X80" s="346"/>
      <c r="Y80" s="383"/>
      <c r="Z80" s="382"/>
      <c r="AA80" s="60"/>
      <c r="AB80" s="348"/>
      <c r="AF80"/>
      <c r="AG80"/>
      <c r="AH80"/>
      <c r="AI80"/>
      <c r="AJ80"/>
      <c r="AK80"/>
      <c r="AL80"/>
      <c r="AM80"/>
      <c r="AN80"/>
    </row>
    <row r="81" spans="1:40">
      <c r="A81" s="351"/>
      <c r="B81" s="351"/>
      <c r="C81" s="349"/>
      <c r="D81" s="351"/>
      <c r="E81" s="349"/>
      <c r="F81" s="345"/>
      <c r="G81" s="346"/>
      <c r="H81" s="344"/>
      <c r="I81" s="346"/>
      <c r="J81" s="348"/>
      <c r="K81" s="362"/>
      <c r="L81" s="348"/>
      <c r="M81" s="349"/>
      <c r="N81" s="382"/>
      <c r="O81" s="350"/>
      <c r="P81" s="349"/>
      <c r="Q81" s="348"/>
      <c r="R81" s="348"/>
      <c r="S81" s="348"/>
      <c r="T81" s="349"/>
      <c r="U81" s="349"/>
      <c r="V81" s="349"/>
      <c r="W81" s="383"/>
      <c r="X81" s="346"/>
      <c r="Y81" s="383"/>
      <c r="Z81" s="382"/>
      <c r="AA81" s="60"/>
      <c r="AB81" s="348"/>
      <c r="AF81"/>
      <c r="AG81"/>
      <c r="AH81"/>
      <c r="AI81"/>
      <c r="AJ81"/>
      <c r="AK81"/>
      <c r="AL81"/>
      <c r="AM81"/>
      <c r="AN81"/>
    </row>
    <row r="82" spans="1:40">
      <c r="A82" s="351"/>
      <c r="B82" s="351"/>
      <c r="C82" s="349"/>
      <c r="D82" s="351"/>
      <c r="E82" s="349"/>
      <c r="F82" s="345"/>
      <c r="G82" s="346"/>
      <c r="H82" s="344"/>
      <c r="I82" s="346"/>
      <c r="J82" s="348"/>
      <c r="K82" s="362"/>
      <c r="L82" s="348"/>
      <c r="M82" s="349"/>
      <c r="N82" s="382"/>
      <c r="O82" s="350"/>
      <c r="P82" s="349"/>
      <c r="Q82" s="348"/>
      <c r="R82" s="348"/>
      <c r="S82" s="348"/>
      <c r="T82" s="349"/>
      <c r="U82" s="349"/>
      <c r="V82" s="349"/>
      <c r="W82" s="383"/>
      <c r="X82" s="346"/>
      <c r="Y82" s="383"/>
      <c r="Z82" s="382"/>
      <c r="AA82" s="60"/>
      <c r="AB82" s="348"/>
      <c r="AF82"/>
      <c r="AG82"/>
      <c r="AH82"/>
      <c r="AI82"/>
      <c r="AJ82"/>
      <c r="AK82"/>
      <c r="AL82"/>
      <c r="AM82"/>
      <c r="AN82"/>
    </row>
    <row r="83" spans="1:40">
      <c r="A83" s="351"/>
      <c r="B83" s="351"/>
      <c r="C83" s="349"/>
      <c r="D83" s="351"/>
      <c r="E83" s="349"/>
      <c r="F83" s="345"/>
      <c r="G83" s="346"/>
      <c r="H83" s="344"/>
      <c r="I83" s="346"/>
      <c r="J83" s="348"/>
      <c r="K83" s="362"/>
      <c r="L83" s="348"/>
      <c r="M83" s="349"/>
      <c r="N83" s="382"/>
      <c r="O83" s="350"/>
      <c r="P83" s="349"/>
      <c r="Q83" s="348"/>
      <c r="R83" s="348"/>
      <c r="S83" s="348"/>
      <c r="T83" s="349"/>
      <c r="U83" s="349"/>
      <c r="V83" s="349"/>
      <c r="W83" s="383"/>
      <c r="X83" s="346"/>
      <c r="Y83" s="383"/>
      <c r="Z83" s="382"/>
      <c r="AA83" s="60"/>
      <c r="AB83" s="348"/>
      <c r="AF83"/>
      <c r="AG83"/>
      <c r="AH83"/>
      <c r="AI83"/>
      <c r="AJ83"/>
      <c r="AK83"/>
      <c r="AL83"/>
      <c r="AM83"/>
      <c r="AN83"/>
    </row>
    <row r="84" spans="1:40">
      <c r="A84" s="351"/>
      <c r="B84" s="351"/>
      <c r="C84" s="349"/>
      <c r="D84" s="351"/>
      <c r="E84" s="349"/>
      <c r="F84" s="345"/>
      <c r="G84" s="346"/>
      <c r="H84" s="344"/>
      <c r="I84" s="346"/>
      <c r="J84" s="348"/>
      <c r="K84" s="362"/>
      <c r="L84" s="348"/>
      <c r="M84" s="349"/>
      <c r="N84" s="382"/>
      <c r="O84" s="350"/>
      <c r="P84" s="349"/>
      <c r="Q84" s="348"/>
      <c r="R84" s="348"/>
      <c r="S84" s="348"/>
      <c r="T84" s="349"/>
      <c r="U84" s="349"/>
      <c r="V84" s="349"/>
      <c r="W84" s="383"/>
      <c r="X84" s="346"/>
      <c r="Y84" s="383"/>
      <c r="Z84" s="382"/>
      <c r="AA84" s="60"/>
      <c r="AB84" s="348"/>
      <c r="AF84"/>
      <c r="AG84"/>
      <c r="AH84"/>
      <c r="AI84"/>
      <c r="AJ84"/>
      <c r="AK84"/>
      <c r="AL84"/>
      <c r="AM84"/>
      <c r="AN84"/>
    </row>
    <row r="85" spans="1:40">
      <c r="AF85"/>
      <c r="AG85"/>
      <c r="AH85"/>
      <c r="AI85"/>
      <c r="AJ85"/>
      <c r="AK85"/>
      <c r="AL85"/>
      <c r="AM85"/>
      <c r="AN85"/>
    </row>
    <row r="86" spans="1:40">
      <c r="AF86"/>
      <c r="AG86"/>
      <c r="AH86"/>
      <c r="AI86"/>
      <c r="AJ86"/>
      <c r="AK86"/>
      <c r="AL86"/>
      <c r="AM86"/>
      <c r="AN86"/>
    </row>
    <row r="87" spans="1:40">
      <c r="AF87"/>
      <c r="AG87"/>
      <c r="AH87"/>
      <c r="AI87"/>
      <c r="AJ87"/>
      <c r="AK87"/>
      <c r="AL87"/>
      <c r="AM87"/>
      <c r="AN87"/>
    </row>
    <row r="88" spans="1:40">
      <c r="AF88"/>
      <c r="AG88"/>
      <c r="AH88"/>
      <c r="AI88"/>
      <c r="AJ88"/>
      <c r="AK88"/>
      <c r="AL88"/>
      <c r="AM88"/>
      <c r="AN88"/>
    </row>
    <row r="89" spans="1:40">
      <c r="AF89"/>
      <c r="AG89"/>
      <c r="AH89"/>
      <c r="AI89"/>
      <c r="AJ89"/>
      <c r="AK89"/>
      <c r="AL89"/>
      <c r="AM89"/>
      <c r="AN89"/>
    </row>
    <row r="90" spans="1:40">
      <c r="AF90"/>
      <c r="AG90"/>
      <c r="AH90"/>
      <c r="AI90"/>
      <c r="AJ90"/>
      <c r="AK90"/>
      <c r="AL90"/>
      <c r="AM90"/>
      <c r="AN90"/>
    </row>
    <row r="91" spans="1:40">
      <c r="AF91"/>
      <c r="AG91"/>
      <c r="AH91"/>
      <c r="AI91"/>
      <c r="AJ91"/>
      <c r="AK91"/>
      <c r="AL91"/>
      <c r="AM91"/>
      <c r="AN91"/>
    </row>
    <row r="92" spans="1:40">
      <c r="AF92"/>
      <c r="AG92"/>
      <c r="AH92"/>
      <c r="AI92"/>
      <c r="AJ92"/>
      <c r="AK92"/>
      <c r="AL92"/>
      <c r="AM92"/>
      <c r="AN92"/>
    </row>
    <row r="93" spans="1:40">
      <c r="AF93"/>
      <c r="AG93"/>
      <c r="AH93"/>
      <c r="AI93"/>
      <c r="AJ93"/>
      <c r="AK93"/>
      <c r="AL93"/>
      <c r="AM93"/>
      <c r="AN93"/>
    </row>
    <row r="94" spans="1:40">
      <c r="AF94"/>
      <c r="AG94"/>
      <c r="AH94"/>
      <c r="AI94"/>
      <c r="AJ94"/>
      <c r="AK94"/>
      <c r="AL94"/>
      <c r="AM94"/>
      <c r="AN94"/>
    </row>
    <row r="95" spans="1:40">
      <c r="AF95"/>
      <c r="AG95"/>
      <c r="AH95"/>
      <c r="AI95"/>
      <c r="AJ95"/>
      <c r="AK95"/>
      <c r="AL95"/>
      <c r="AM95"/>
      <c r="AN95"/>
    </row>
    <row r="96" spans="1:40">
      <c r="AF96"/>
      <c r="AG96"/>
      <c r="AH96"/>
      <c r="AI96"/>
      <c r="AJ96"/>
      <c r="AK96"/>
      <c r="AL96"/>
      <c r="AM96"/>
      <c r="AN96"/>
    </row>
    <row r="97" spans="32:40">
      <c r="AF97"/>
      <c r="AG97"/>
      <c r="AH97"/>
      <c r="AI97"/>
      <c r="AJ97"/>
      <c r="AK97"/>
      <c r="AL97"/>
      <c r="AM97"/>
      <c r="AN97"/>
    </row>
    <row r="98" spans="32:40">
      <c r="AF98"/>
      <c r="AG98"/>
      <c r="AH98"/>
      <c r="AI98"/>
      <c r="AJ98"/>
      <c r="AK98"/>
      <c r="AL98"/>
      <c r="AM98"/>
      <c r="AN98"/>
    </row>
    <row r="99" spans="32:40">
      <c r="AF99"/>
      <c r="AG99"/>
      <c r="AH99"/>
      <c r="AI99"/>
      <c r="AJ99"/>
      <c r="AK99"/>
      <c r="AL99"/>
      <c r="AM99"/>
      <c r="AN99"/>
    </row>
    <row r="100" spans="32:40">
      <c r="AF100"/>
      <c r="AG100"/>
      <c r="AH100"/>
      <c r="AI100"/>
      <c r="AJ100"/>
      <c r="AK100"/>
      <c r="AL100"/>
      <c r="AM100"/>
      <c r="AN100"/>
    </row>
    <row r="101" spans="32:40">
      <c r="AF101"/>
      <c r="AG101"/>
      <c r="AH101"/>
      <c r="AI101"/>
      <c r="AJ101"/>
      <c r="AK101"/>
      <c r="AL101"/>
      <c r="AM101"/>
      <c r="AN101"/>
    </row>
    <row r="102" spans="32:40">
      <c r="AF102"/>
      <c r="AG102"/>
      <c r="AH102"/>
      <c r="AI102"/>
      <c r="AJ102"/>
      <c r="AK102"/>
      <c r="AL102"/>
      <c r="AM102"/>
      <c r="AN102"/>
    </row>
    <row r="103" spans="32:40">
      <c r="AF103"/>
      <c r="AG103"/>
      <c r="AH103"/>
      <c r="AI103"/>
      <c r="AJ103"/>
      <c r="AK103"/>
      <c r="AL103"/>
      <c r="AM103"/>
      <c r="AN103"/>
    </row>
    <row r="104" spans="32:40">
      <c r="AF104"/>
      <c r="AG104"/>
      <c r="AH104"/>
      <c r="AI104"/>
      <c r="AJ104"/>
      <c r="AK104"/>
      <c r="AL104"/>
      <c r="AM104"/>
      <c r="AN104"/>
    </row>
    <row r="105" spans="32:40">
      <c r="AF105"/>
      <c r="AG105"/>
      <c r="AH105"/>
      <c r="AI105"/>
      <c r="AJ105"/>
      <c r="AK105"/>
      <c r="AL105"/>
      <c r="AM105"/>
      <c r="AN105"/>
    </row>
    <row r="106" spans="32:40">
      <c r="AF106"/>
      <c r="AG106"/>
      <c r="AH106"/>
      <c r="AI106"/>
      <c r="AJ106"/>
      <c r="AK106"/>
      <c r="AL106"/>
      <c r="AM106"/>
      <c r="AN106"/>
    </row>
    <row r="107" spans="32:40">
      <c r="AF107"/>
      <c r="AG107"/>
      <c r="AH107"/>
      <c r="AI107"/>
      <c r="AJ107"/>
      <c r="AK107"/>
      <c r="AL107"/>
      <c r="AM107"/>
      <c r="AN107"/>
    </row>
    <row r="108" spans="32:40">
      <c r="AF108"/>
      <c r="AG108"/>
      <c r="AH108"/>
      <c r="AI108"/>
      <c r="AJ108"/>
      <c r="AK108"/>
      <c r="AL108"/>
      <c r="AM108"/>
      <c r="AN108"/>
    </row>
    <row r="109" spans="32:40">
      <c r="AF109"/>
      <c r="AG109"/>
      <c r="AH109"/>
      <c r="AI109"/>
      <c r="AJ109"/>
      <c r="AK109"/>
      <c r="AL109"/>
      <c r="AM109"/>
      <c r="AN109"/>
    </row>
    <row r="110" spans="32:40">
      <c r="AF110"/>
      <c r="AG110"/>
      <c r="AH110"/>
      <c r="AI110"/>
      <c r="AJ110"/>
      <c r="AK110"/>
      <c r="AL110"/>
      <c r="AM110"/>
      <c r="AN110"/>
    </row>
  </sheetData>
  <mergeCells count="23">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8:AH18"/>
    <mergeCell ref="AJ18:AM18"/>
    <mergeCell ref="AG19:AH19"/>
    <mergeCell ref="AJ19:AM19"/>
    <mergeCell ref="AG14:AH14"/>
    <mergeCell ref="AK14:AM14"/>
    <mergeCell ref="AG15:AH15"/>
    <mergeCell ref="AK15:AM15"/>
    <mergeCell ref="AG16:AH16"/>
    <mergeCell ref="AK16:AM16"/>
  </mergeCells>
  <conditionalFormatting sqref="AA5:AA84">
    <cfRule type="containsText" dxfId="272" priority="1" operator="containsText" text="LOW MAY- ORDER">
      <formula>NOT(ISERROR(SEARCH("LOW MAY- ORDER",AA5)))</formula>
    </cfRule>
    <cfRule type="containsText" dxfId="271" priority="2" operator="containsText" text="HIGH">
      <formula>NOT(ISERROR(SEARCH("HIGH",AA5)))</formula>
    </cfRule>
    <cfRule type="containsText" dxfId="270" priority="3" operator="containsText" text="HIGH">
      <formula>NOT(ISERROR(SEARCH("HIGH",AA5)))</formula>
    </cfRule>
    <cfRule type="containsText" dxfId="269"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D5230-2E8C-4625-87F8-63D3C5F0EF78}">
  <sheetPr codeName="Sheet13">
    <pageSetUpPr fitToPage="1"/>
  </sheetPr>
  <dimension ref="A1:AM93"/>
  <sheetViews>
    <sheetView showGridLines="0" zoomScale="90" zoomScaleNormal="90" workbookViewId="0">
      <selection activeCell="I5" sqref="I5:J48"/>
    </sheetView>
  </sheetViews>
  <sheetFormatPr defaultColWidth="8.90625" defaultRowHeight="14.5"/>
  <cols>
    <col min="1" max="1" width="18.6328125" style="14" customWidth="1"/>
    <col min="2" max="2" width="8.90625" style="14"/>
    <col min="3" max="3" width="40.6328125" style="14" customWidth="1"/>
    <col min="4" max="4" width="11.54296875" style="14" customWidth="1"/>
    <col min="5" max="5" width="8.90625" style="14"/>
    <col min="6" max="6" width="12" style="14" customWidth="1"/>
    <col min="7" max="7" width="11.1796875" style="14" customWidth="1"/>
    <col min="8" max="8" width="14" style="14" customWidth="1"/>
    <col min="9" max="9" width="11.36328125" style="14" customWidth="1"/>
    <col min="10" max="10" width="9" style="14" bestFit="1" customWidth="1"/>
    <col min="11" max="11" width="14.453125" style="14" customWidth="1"/>
    <col min="12" max="12" width="11.6328125" style="14" customWidth="1"/>
    <col min="13" max="14" width="11.1796875" style="14" customWidth="1"/>
    <col min="15" max="15" width="9" style="14" bestFit="1" customWidth="1"/>
    <col min="16" max="16" width="8.90625" style="14"/>
    <col min="17" max="18" width="9" style="14" bestFit="1" customWidth="1"/>
    <col min="19" max="19" width="11.1796875" style="14" bestFit="1" customWidth="1"/>
    <col min="20" max="20" width="11" style="14" customWidth="1"/>
    <col min="21" max="21" width="9" style="14" bestFit="1" customWidth="1"/>
    <col min="22" max="22" width="10.54296875" style="14" customWidth="1"/>
    <col min="23" max="23" width="10.36328125" style="14" customWidth="1"/>
    <col min="24" max="24" width="9.36328125" style="14" customWidth="1"/>
    <col min="25" max="25" width="9" style="14" bestFit="1" customWidth="1"/>
    <col min="26" max="26" width="11.36328125" style="14" customWidth="1"/>
    <col min="27" max="27" width="24.6328125" style="14" customWidth="1"/>
    <col min="28" max="31" width="8.90625" style="14"/>
    <col min="32" max="32" width="15.6328125" style="14" bestFit="1" customWidth="1"/>
    <col min="33" max="33" width="13.1796875" style="14" customWidth="1"/>
    <col min="34" max="34" width="29.81640625" style="14" bestFit="1" customWidth="1"/>
    <col min="35" max="35" width="13.08984375" style="14" bestFit="1" customWidth="1"/>
    <col min="36" max="36" width="15.6328125" style="14" bestFit="1" customWidth="1"/>
    <col min="37" max="37" width="10" style="14" bestFit="1" customWidth="1"/>
    <col min="38" max="38" width="11.1796875" style="14" bestFit="1" customWidth="1"/>
    <col min="39" max="39" width="14.08984375" style="14" hidden="1" customWidth="1"/>
    <col min="40" max="16384" width="8.90625" style="14"/>
  </cols>
  <sheetData>
    <row r="1" spans="1:39" ht="15" thickBot="1">
      <c r="F1" s="256">
        <f>SUM(F5:F67)</f>
        <v>35.355216666666692</v>
      </c>
      <c r="G1" s="257">
        <f t="shared" ref="G1:Y1" si="0">SUM(G5:G67)</f>
        <v>3467.6666666666674</v>
      </c>
      <c r="H1" s="257">
        <f t="shared" si="0"/>
        <v>833991.97666666668</v>
      </c>
      <c r="I1" s="257">
        <f t="shared" si="0"/>
        <v>4158</v>
      </c>
      <c r="J1" s="257">
        <f t="shared" si="0"/>
        <v>51.624830000000003</v>
      </c>
      <c r="K1" s="257">
        <f t="shared" si="0"/>
        <v>1976559.2579628231</v>
      </c>
      <c r="L1" s="257">
        <f t="shared" si="0"/>
        <v>17359.235380741946</v>
      </c>
      <c r="M1" s="257">
        <f t="shared" si="0"/>
        <v>906</v>
      </c>
      <c r="N1" s="257"/>
      <c r="O1" s="257"/>
      <c r="P1" s="257"/>
      <c r="Q1" s="257">
        <f t="shared" si="0"/>
        <v>157.62121212121215</v>
      </c>
      <c r="R1" s="257">
        <f t="shared" si="0"/>
        <v>1.6070553030303041</v>
      </c>
      <c r="S1" s="257">
        <f t="shared" si="0"/>
        <v>37908.726212121212</v>
      </c>
      <c r="T1" s="257">
        <f t="shared" si="0"/>
        <v>1084</v>
      </c>
      <c r="U1" s="257">
        <f t="shared" si="0"/>
        <v>132</v>
      </c>
      <c r="V1" s="257">
        <f t="shared" si="0"/>
        <v>1216</v>
      </c>
      <c r="W1" s="257">
        <f t="shared" si="0"/>
        <v>3254.969696969697</v>
      </c>
      <c r="X1" s="257">
        <f t="shared" si="0"/>
        <v>1795.3181818181818</v>
      </c>
      <c r="Y1" s="258">
        <f t="shared" si="0"/>
        <v>14.096489466068517</v>
      </c>
      <c r="AF1" s="243"/>
      <c r="AG1" s="243"/>
      <c r="AH1" s="243"/>
      <c r="AI1" s="243"/>
      <c r="AJ1" s="243"/>
      <c r="AK1" s="243"/>
      <c r="AL1" s="243"/>
      <c r="AM1" s="243"/>
    </row>
    <row r="3" spans="1:39" ht="15" thickBot="1">
      <c r="AF3" s="243"/>
      <c r="AG3" s="243"/>
      <c r="AH3" s="243"/>
      <c r="AI3" s="243"/>
      <c r="AJ3" s="243"/>
      <c r="AK3" s="243"/>
      <c r="AL3" s="243"/>
      <c r="AM3" s="243"/>
    </row>
    <row r="4" spans="1:39" ht="35"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86" t="s">
        <v>21</v>
      </c>
      <c r="AB4" s="170" t="s">
        <v>288</v>
      </c>
      <c r="AF4" s="558" t="s">
        <v>265</v>
      </c>
      <c r="AG4" s="558"/>
      <c r="AH4" s="558"/>
      <c r="AI4" s="65"/>
      <c r="AJ4" s="561" t="s">
        <v>264</v>
      </c>
      <c r="AK4" s="561"/>
      <c r="AL4" s="561"/>
      <c r="AM4" s="65"/>
    </row>
    <row r="5" spans="1:39" ht="20.399999999999999" customHeight="1" thickBot="1">
      <c r="A5" s="153" t="s">
        <v>117</v>
      </c>
      <c r="B5" s="56" t="s">
        <v>97</v>
      </c>
      <c r="C5" s="51" t="s">
        <v>369</v>
      </c>
      <c r="D5" s="56" t="s">
        <v>23</v>
      </c>
      <c r="E5" s="51" t="s">
        <v>24</v>
      </c>
      <c r="F5" s="8">
        <v>5.8650000000000109</v>
      </c>
      <c r="G5" s="42">
        <v>260.66666666666669</v>
      </c>
      <c r="H5" s="6">
        <v>187650</v>
      </c>
      <c r="I5" s="42">
        <v>441</v>
      </c>
      <c r="J5" s="49">
        <v>9.9224999999999994</v>
      </c>
      <c r="K5" s="119">
        <f t="shared" ref="K5:K36" si="1">L5*I5</f>
        <v>317469.24552429665</v>
      </c>
      <c r="L5" s="119">
        <f t="shared" ref="L5:L36" si="2">H5/G5</f>
        <v>719.88491048593346</v>
      </c>
      <c r="M5" s="51">
        <v>1</v>
      </c>
      <c r="N5" s="12">
        <f t="shared" ref="N5:N36" si="3">F5/$F$1</f>
        <v>0.16588782513471628</v>
      </c>
      <c r="O5" s="54">
        <f>SUM($N$5:N5)</f>
        <v>0.16588782513471628</v>
      </c>
      <c r="P5" s="51" t="str">
        <f>IF(O5&lt;=50%,"A",IF(O5&lt;=80%,"B",IF(O5&lt;=100%,"C","")))</f>
        <v>A</v>
      </c>
      <c r="Q5" s="152">
        <f t="shared" ref="Q5:Q36" si="4">G5/22</f>
        <v>11.84848484848485</v>
      </c>
      <c r="R5" s="49">
        <f t="shared" ref="R5:R36" si="5">F5/22</f>
        <v>0.2665909090909096</v>
      </c>
      <c r="S5" s="119">
        <f t="shared" ref="S5:S36" si="6">H5/22</f>
        <v>8529.545454545454</v>
      </c>
      <c r="T5" s="51">
        <f>IF(P5="A",7,IF(P5="B",14,IF(P5="C",30,"")))</f>
        <v>7</v>
      </c>
      <c r="U5" s="51">
        <v>3</v>
      </c>
      <c r="V5" s="51">
        <f>T5+U5</f>
        <v>10</v>
      </c>
      <c r="W5" s="5">
        <f>Q5*V5</f>
        <v>118.4848484848485</v>
      </c>
      <c r="X5" s="42">
        <f t="shared" ref="X5:X36" si="7">IF(W5-I5&lt;=0,0,W5-I5)</f>
        <v>0</v>
      </c>
      <c r="Y5" s="49">
        <f t="shared" ref="Y5:Y36" si="8">X5/(G5/F5)</f>
        <v>0</v>
      </c>
      <c r="Z5" s="12">
        <f t="shared" ref="Z5:Z36" si="9">I5/W5</f>
        <v>3.7219948849104854</v>
      </c>
      <c r="AA5" s="87" t="str">
        <f>IF(AND(Z5&gt;=100%,Z5&lt;200%),"HIGH-DON’T ORDER",IF(Z5&gt;=200%,"VERY HIGH-DON’T ORDER",IF(AND(Z5&gt;=80%,Z5&lt;=100),"LOW MAY- ORDER","VERY LOW-ORDER URGENTLY")))</f>
        <v>VERY HIGH-DON’T ORDER</v>
      </c>
      <c r="AB5" s="211">
        <f>X5*L5</f>
        <v>0</v>
      </c>
      <c r="AF5" s="558"/>
      <c r="AG5" s="558"/>
      <c r="AH5" s="558"/>
      <c r="AI5" s="65"/>
      <c r="AJ5" s="561"/>
      <c r="AK5" s="561"/>
      <c r="AL5" s="561"/>
      <c r="AM5" s="65"/>
    </row>
    <row r="6" spans="1:39" ht="15" thickBot="1">
      <c r="A6" s="153" t="s">
        <v>117</v>
      </c>
      <c r="B6" s="56" t="s">
        <v>22</v>
      </c>
      <c r="C6" s="51" t="s">
        <v>386</v>
      </c>
      <c r="D6" s="56" t="s">
        <v>23</v>
      </c>
      <c r="E6" s="51" t="s">
        <v>24</v>
      </c>
      <c r="F6" s="8">
        <v>4.5160199999999886</v>
      </c>
      <c r="G6" s="42">
        <v>391</v>
      </c>
      <c r="H6" s="6">
        <v>153086.55333333334</v>
      </c>
      <c r="I6" s="346">
        <v>663</v>
      </c>
      <c r="J6" s="348">
        <v>6.4443600000000005</v>
      </c>
      <c r="K6" s="119">
        <f t="shared" si="1"/>
        <v>259581.54695652178</v>
      </c>
      <c r="L6" s="119">
        <f t="shared" si="2"/>
        <v>391.52571184995742</v>
      </c>
      <c r="M6" s="51">
        <v>24</v>
      </c>
      <c r="N6" s="12">
        <f t="shared" si="3"/>
        <v>0.12773277682265613</v>
      </c>
      <c r="O6" s="54">
        <f>SUM($N$5:N6)</f>
        <v>0.29362060195737238</v>
      </c>
      <c r="P6" s="51" t="str">
        <f t="shared" ref="P6:P48" si="10">IF(O6&lt;=50%,"A",IF(O6&lt;=80%,"B",IF(O6&lt;=100%,"C","")))</f>
        <v>A</v>
      </c>
      <c r="Q6" s="152">
        <f t="shared" si="4"/>
        <v>17.772727272727273</v>
      </c>
      <c r="R6" s="49">
        <f t="shared" si="5"/>
        <v>0.20527363636363585</v>
      </c>
      <c r="S6" s="119">
        <f t="shared" si="6"/>
        <v>6958.4796969696972</v>
      </c>
      <c r="T6" s="51">
        <f t="shared" ref="T6:T48" si="11">IF(P6="A",7,IF(P6="B",14,IF(P6="C",30,"")))</f>
        <v>7</v>
      </c>
      <c r="U6" s="51">
        <v>3</v>
      </c>
      <c r="V6" s="51">
        <f t="shared" ref="V6:V48" si="12">T6+U6</f>
        <v>10</v>
      </c>
      <c r="W6" s="5">
        <f t="shared" ref="W6:W48" si="13">Q6*V6</f>
        <v>177.72727272727275</v>
      </c>
      <c r="X6" s="42">
        <f t="shared" si="7"/>
        <v>0</v>
      </c>
      <c r="Y6" s="49">
        <f t="shared" si="8"/>
        <v>0</v>
      </c>
      <c r="Z6" s="12">
        <f t="shared" si="9"/>
        <v>3.7304347826086954</v>
      </c>
      <c r="AA6" s="87" t="str">
        <f t="shared" ref="AA6:AA48" si="14">IF(AND(Z6&gt;=100%,Z6&lt;200%),"HIGH-DON’T ORDER",IF(Z6&gt;=200%,"VERY HIGH-DON’T ORDER",IF(AND(Z6&gt;=80%,Z6&lt;=100),"LOW MAY- ORDER","VERY LOW-ORDER URGENTLY")))</f>
        <v>VERY HIGH-DON’T ORDER</v>
      </c>
      <c r="AB6" s="211">
        <f t="shared" ref="AB6:AB48" si="15">X6*L6</f>
        <v>0</v>
      </c>
      <c r="AF6" s="63" t="s">
        <v>249</v>
      </c>
      <c r="AG6" s="553"/>
      <c r="AH6" s="553"/>
      <c r="AI6" s="243"/>
      <c r="AJ6" s="25" t="s">
        <v>248</v>
      </c>
      <c r="AK6" s="543">
        <v>44800.874156597223</v>
      </c>
      <c r="AL6" s="544"/>
      <c r="AM6" s="243"/>
    </row>
    <row r="7" spans="1:39" ht="15" thickBot="1">
      <c r="A7" s="153" t="s">
        <v>117</v>
      </c>
      <c r="B7" s="56" t="s">
        <v>103</v>
      </c>
      <c r="C7" s="51" t="s">
        <v>381</v>
      </c>
      <c r="D7" s="56" t="s">
        <v>26</v>
      </c>
      <c r="E7" s="51" t="s">
        <v>27</v>
      </c>
      <c r="F7" s="8">
        <v>2.7264000000000137</v>
      </c>
      <c r="G7" s="42">
        <v>378.66666666666663</v>
      </c>
      <c r="H7" s="6">
        <v>39062.333333333328</v>
      </c>
      <c r="I7" s="346">
        <v>0</v>
      </c>
      <c r="J7" s="348">
        <v>0</v>
      </c>
      <c r="K7" s="119">
        <f t="shared" si="1"/>
        <v>0</v>
      </c>
      <c r="L7" s="119">
        <f t="shared" si="2"/>
        <v>103.15757042253522</v>
      </c>
      <c r="M7" s="51">
        <v>24</v>
      </c>
      <c r="N7" s="12">
        <f t="shared" si="3"/>
        <v>7.711450408308472E-2</v>
      </c>
      <c r="O7" s="54">
        <f>SUM($N$5:N7)</f>
        <v>0.37073510604045712</v>
      </c>
      <c r="P7" s="51" t="str">
        <f t="shared" si="10"/>
        <v>A</v>
      </c>
      <c r="Q7" s="152">
        <f t="shared" si="4"/>
        <v>17.212121212121211</v>
      </c>
      <c r="R7" s="49">
        <f t="shared" si="5"/>
        <v>0.12392727272727334</v>
      </c>
      <c r="S7" s="119">
        <f t="shared" si="6"/>
        <v>1775.5606060606058</v>
      </c>
      <c r="T7" s="51">
        <f t="shared" si="11"/>
        <v>7</v>
      </c>
      <c r="U7" s="51">
        <v>3</v>
      </c>
      <c r="V7" s="51">
        <f t="shared" si="12"/>
        <v>10</v>
      </c>
      <c r="W7" s="5">
        <f t="shared" si="13"/>
        <v>172.12121212121212</v>
      </c>
      <c r="X7" s="42">
        <f t="shared" si="7"/>
        <v>172.12121212121212</v>
      </c>
      <c r="Y7" s="49">
        <f t="shared" si="8"/>
        <v>1.2392727272727337</v>
      </c>
      <c r="Z7" s="12">
        <f t="shared" si="9"/>
        <v>0</v>
      </c>
      <c r="AA7" s="87" t="str">
        <f t="shared" si="14"/>
        <v>VERY LOW-ORDER URGENTLY</v>
      </c>
      <c r="AB7" s="211">
        <f t="shared" si="15"/>
        <v>17755.60606060606</v>
      </c>
      <c r="AF7" s="63" t="s">
        <v>247</v>
      </c>
      <c r="AG7" s="553"/>
      <c r="AH7" s="553"/>
      <c r="AI7" s="243"/>
      <c r="AJ7" s="25" t="s">
        <v>246</v>
      </c>
      <c r="AK7" s="541"/>
      <c r="AL7" s="542"/>
      <c r="AM7" s="243"/>
    </row>
    <row r="8" spans="1:39" ht="15" thickBot="1">
      <c r="A8" s="153" t="s">
        <v>117</v>
      </c>
      <c r="B8" s="56" t="s">
        <v>32</v>
      </c>
      <c r="C8" s="51" t="s">
        <v>370</v>
      </c>
      <c r="D8" s="56" t="s">
        <v>23</v>
      </c>
      <c r="E8" s="51" t="s">
        <v>24</v>
      </c>
      <c r="F8" s="8">
        <v>2.7040500000000005</v>
      </c>
      <c r="G8" s="42">
        <v>106</v>
      </c>
      <c r="H8" s="6">
        <v>93805</v>
      </c>
      <c r="I8" s="346">
        <v>2</v>
      </c>
      <c r="J8" s="348">
        <v>3.2399999999999998E-2</v>
      </c>
      <c r="K8" s="119">
        <f t="shared" si="1"/>
        <v>1769.9056603773586</v>
      </c>
      <c r="L8" s="119">
        <f t="shared" si="2"/>
        <v>884.95283018867929</v>
      </c>
      <c r="M8" s="51">
        <v>20</v>
      </c>
      <c r="N8" s="12">
        <f t="shared" si="3"/>
        <v>7.6482348432315231E-2</v>
      </c>
      <c r="O8" s="54">
        <f>SUM($N$5:N8)</f>
        <v>0.44721745447277234</v>
      </c>
      <c r="P8" s="51" t="str">
        <f t="shared" si="10"/>
        <v>A</v>
      </c>
      <c r="Q8" s="152">
        <f t="shared" si="4"/>
        <v>4.8181818181818183</v>
      </c>
      <c r="R8" s="49">
        <f t="shared" si="5"/>
        <v>0.12291136363636367</v>
      </c>
      <c r="S8" s="119">
        <f t="shared" si="6"/>
        <v>4263.863636363636</v>
      </c>
      <c r="T8" s="51">
        <f t="shared" si="11"/>
        <v>7</v>
      </c>
      <c r="U8" s="51">
        <v>3</v>
      </c>
      <c r="V8" s="51">
        <f t="shared" si="12"/>
        <v>10</v>
      </c>
      <c r="W8" s="5">
        <f t="shared" si="13"/>
        <v>48.181818181818187</v>
      </c>
      <c r="X8" s="42">
        <f t="shared" si="7"/>
        <v>46.181818181818187</v>
      </c>
      <c r="Y8" s="49">
        <f t="shared" si="8"/>
        <v>1.1780938250428818</v>
      </c>
      <c r="Z8" s="12">
        <f t="shared" si="9"/>
        <v>4.1509433962264149E-2</v>
      </c>
      <c r="AA8" s="87" t="str">
        <f t="shared" si="14"/>
        <v>VERY LOW-ORDER URGENTLY</v>
      </c>
      <c r="AB8" s="211">
        <f t="shared" si="15"/>
        <v>40868.730703259011</v>
      </c>
      <c r="AF8" s="63" t="s">
        <v>236</v>
      </c>
      <c r="AG8" s="553"/>
      <c r="AH8" s="553"/>
      <c r="AI8" s="243"/>
      <c r="AJ8" s="25" t="s">
        <v>245</v>
      </c>
      <c r="AK8" s="64" t="s">
        <v>314</v>
      </c>
      <c r="AL8" s="64"/>
      <c r="AM8" s="243"/>
    </row>
    <row r="9" spans="1:39" ht="15" thickBot="1">
      <c r="A9" s="153" t="s">
        <v>117</v>
      </c>
      <c r="B9" s="56" t="s">
        <v>40</v>
      </c>
      <c r="C9" s="51" t="s">
        <v>433</v>
      </c>
      <c r="D9" s="56" t="s">
        <v>26</v>
      </c>
      <c r="E9" s="51" t="s">
        <v>27</v>
      </c>
      <c r="F9" s="8">
        <v>2.1715200000000041</v>
      </c>
      <c r="G9" s="42">
        <v>348</v>
      </c>
      <c r="H9" s="6">
        <v>40038</v>
      </c>
      <c r="I9" s="346">
        <v>0</v>
      </c>
      <c r="J9" s="348">
        <v>0</v>
      </c>
      <c r="K9" s="119">
        <f t="shared" si="1"/>
        <v>0</v>
      </c>
      <c r="L9" s="119">
        <f t="shared" si="2"/>
        <v>115.05172413793103</v>
      </c>
      <c r="M9" s="51">
        <v>12</v>
      </c>
      <c r="N9" s="12">
        <f t="shared" si="3"/>
        <v>6.1420073322513064E-2</v>
      </c>
      <c r="O9" s="54">
        <f>SUM($N$5:N9)</f>
        <v>0.50863752779528537</v>
      </c>
      <c r="P9" s="51" t="str">
        <f t="shared" si="10"/>
        <v>B</v>
      </c>
      <c r="Q9" s="152">
        <f t="shared" si="4"/>
        <v>15.818181818181818</v>
      </c>
      <c r="R9" s="49">
        <f t="shared" si="5"/>
        <v>9.8705454545454735E-2</v>
      </c>
      <c r="S9" s="119">
        <f t="shared" si="6"/>
        <v>1819.909090909091</v>
      </c>
      <c r="T9" s="51">
        <f t="shared" si="11"/>
        <v>14</v>
      </c>
      <c r="U9" s="51">
        <v>3</v>
      </c>
      <c r="V9" s="51">
        <f t="shared" si="12"/>
        <v>17</v>
      </c>
      <c r="W9" s="5">
        <f t="shared" si="13"/>
        <v>268.90909090909093</v>
      </c>
      <c r="X9" s="42">
        <f t="shared" si="7"/>
        <v>268.90909090909093</v>
      </c>
      <c r="Y9" s="49">
        <f t="shared" si="8"/>
        <v>1.6779927272727304</v>
      </c>
      <c r="Z9" s="12">
        <f t="shared" si="9"/>
        <v>0</v>
      </c>
      <c r="AA9" s="87" t="str">
        <f t="shared" si="14"/>
        <v>VERY LOW-ORDER URGENTLY</v>
      </c>
      <c r="AB9" s="211">
        <f t="shared" si="15"/>
        <v>30938.454545454548</v>
      </c>
      <c r="AF9" s="63" t="s">
        <v>244</v>
      </c>
      <c r="AG9" s="553"/>
      <c r="AH9" s="553"/>
      <c r="AI9" s="17"/>
      <c r="AJ9" s="17"/>
      <c r="AK9" s="17"/>
      <c r="AL9" s="17"/>
      <c r="AM9" s="16"/>
    </row>
    <row r="10" spans="1:39" ht="15" thickBot="1">
      <c r="A10" s="153" t="s">
        <v>117</v>
      </c>
      <c r="B10" s="56" t="s">
        <v>25</v>
      </c>
      <c r="C10" s="51" t="s">
        <v>383</v>
      </c>
      <c r="D10" s="56" t="s">
        <v>26</v>
      </c>
      <c r="E10" s="51" t="s">
        <v>27</v>
      </c>
      <c r="F10" s="8">
        <v>1.7759999999999909</v>
      </c>
      <c r="G10" s="42">
        <v>370</v>
      </c>
      <c r="H10" s="6">
        <v>35420</v>
      </c>
      <c r="I10" s="346">
        <v>182</v>
      </c>
      <c r="J10" s="348">
        <v>0.87560000000000004</v>
      </c>
      <c r="K10" s="119">
        <f t="shared" si="1"/>
        <v>17422.81081081081</v>
      </c>
      <c r="L10" s="119">
        <f t="shared" si="2"/>
        <v>95.729729729729726</v>
      </c>
      <c r="M10" s="51">
        <v>12</v>
      </c>
      <c r="N10" s="12">
        <f t="shared" si="3"/>
        <v>5.0233039631586374E-2</v>
      </c>
      <c r="O10" s="54">
        <f>SUM($N$5:N10)</f>
        <v>0.55887056742687169</v>
      </c>
      <c r="P10" s="51" t="str">
        <f t="shared" si="10"/>
        <v>B</v>
      </c>
      <c r="Q10" s="152">
        <f t="shared" si="4"/>
        <v>16.818181818181817</v>
      </c>
      <c r="R10" s="49">
        <f t="shared" si="5"/>
        <v>8.0727272727272315E-2</v>
      </c>
      <c r="S10" s="119">
        <f t="shared" si="6"/>
        <v>1610</v>
      </c>
      <c r="T10" s="51">
        <f t="shared" si="11"/>
        <v>14</v>
      </c>
      <c r="U10" s="51">
        <v>3</v>
      </c>
      <c r="V10" s="51">
        <f t="shared" si="12"/>
        <v>17</v>
      </c>
      <c r="W10" s="5">
        <f t="shared" si="13"/>
        <v>285.90909090909088</v>
      </c>
      <c r="X10" s="42">
        <f t="shared" si="7"/>
        <v>103.90909090909088</v>
      </c>
      <c r="Y10" s="49">
        <f t="shared" si="8"/>
        <v>0.49876363636363369</v>
      </c>
      <c r="Z10" s="12">
        <f t="shared" si="9"/>
        <v>0.63656597774244839</v>
      </c>
      <c r="AA10" s="87" t="str">
        <f t="shared" si="14"/>
        <v>VERY LOW-ORDER URGENTLY</v>
      </c>
      <c r="AB10" s="211">
        <f t="shared" si="15"/>
        <v>9947.1891891891864</v>
      </c>
      <c r="AF10" s="17"/>
      <c r="AG10" s="17"/>
      <c r="AH10" s="17"/>
      <c r="AI10" s="17"/>
      <c r="AJ10" s="17"/>
      <c r="AK10" s="17"/>
      <c r="AL10" s="17"/>
      <c r="AM10" s="16"/>
    </row>
    <row r="11" spans="1:39" ht="15" thickBot="1">
      <c r="A11" s="153" t="s">
        <v>117</v>
      </c>
      <c r="B11" s="56" t="s">
        <v>43</v>
      </c>
      <c r="C11" s="51" t="s">
        <v>385</v>
      </c>
      <c r="D11" s="56" t="s">
        <v>23</v>
      </c>
      <c r="E11" s="51" t="s">
        <v>24</v>
      </c>
      <c r="F11" s="8">
        <v>1.7452166666666771</v>
      </c>
      <c r="G11" s="42">
        <v>143.66666666666669</v>
      </c>
      <c r="H11" s="6">
        <v>58432.26666666667</v>
      </c>
      <c r="I11" s="346">
        <v>403</v>
      </c>
      <c r="J11" s="348">
        <v>3.2642999999999995</v>
      </c>
      <c r="K11" s="119">
        <f t="shared" si="1"/>
        <v>163908.60881670532</v>
      </c>
      <c r="L11" s="119">
        <f t="shared" si="2"/>
        <v>406.72111368909509</v>
      </c>
      <c r="M11" s="51">
        <v>1</v>
      </c>
      <c r="N11" s="12">
        <f t="shared" si="3"/>
        <v>4.9362352467552197E-2</v>
      </c>
      <c r="O11" s="54">
        <f>SUM($N$5:N11)</f>
        <v>0.60823291989442385</v>
      </c>
      <c r="P11" s="51" t="str">
        <f t="shared" si="10"/>
        <v>B</v>
      </c>
      <c r="Q11" s="152">
        <f t="shared" si="4"/>
        <v>6.5303030303030312</v>
      </c>
      <c r="R11" s="49">
        <f t="shared" si="5"/>
        <v>7.9328030303030775E-2</v>
      </c>
      <c r="S11" s="119">
        <f t="shared" si="6"/>
        <v>2656.0121212121212</v>
      </c>
      <c r="T11" s="51">
        <f t="shared" si="11"/>
        <v>14</v>
      </c>
      <c r="U11" s="51">
        <v>3</v>
      </c>
      <c r="V11" s="51">
        <f t="shared" si="12"/>
        <v>17</v>
      </c>
      <c r="W11" s="5">
        <f t="shared" si="13"/>
        <v>111.01515151515153</v>
      </c>
      <c r="X11" s="42">
        <f t="shared" si="7"/>
        <v>0</v>
      </c>
      <c r="Y11" s="49">
        <f t="shared" si="8"/>
        <v>0</v>
      </c>
      <c r="Z11" s="12">
        <f t="shared" si="9"/>
        <v>3.630135116691688</v>
      </c>
      <c r="AA11" s="87" t="str">
        <f t="shared" si="14"/>
        <v>VERY HIGH-DON’T ORDER</v>
      </c>
      <c r="AB11" s="211">
        <f t="shared" si="15"/>
        <v>0</v>
      </c>
      <c r="AF11" s="62" t="s">
        <v>243</v>
      </c>
      <c r="AG11" s="62"/>
      <c r="AH11" s="62"/>
      <c r="AI11" s="17"/>
      <c r="AJ11" s="555" t="s">
        <v>242</v>
      </c>
      <c r="AK11" s="555"/>
      <c r="AL11" s="555"/>
      <c r="AM11" s="555"/>
    </row>
    <row r="12" spans="1:39" ht="15" thickBot="1">
      <c r="A12" s="153" t="s">
        <v>117</v>
      </c>
      <c r="B12" s="56" t="s">
        <v>28</v>
      </c>
      <c r="C12" s="51" t="s">
        <v>368</v>
      </c>
      <c r="D12" s="56" t="s">
        <v>29</v>
      </c>
      <c r="E12" s="51" t="s">
        <v>30</v>
      </c>
      <c r="F12" s="8">
        <v>1.4666666666666637</v>
      </c>
      <c r="G12" s="42">
        <v>32.666666666666671</v>
      </c>
      <c r="H12" s="6">
        <v>17628.333333333328</v>
      </c>
      <c r="I12" s="346">
        <v>472</v>
      </c>
      <c r="J12" s="348">
        <v>11.8</v>
      </c>
      <c r="K12" s="119">
        <f t="shared" si="1"/>
        <v>254711.42857142846</v>
      </c>
      <c r="L12" s="119">
        <f t="shared" si="2"/>
        <v>539.64285714285688</v>
      </c>
      <c r="M12" s="51">
        <v>1</v>
      </c>
      <c r="N12" s="12">
        <f t="shared" si="3"/>
        <v>4.1483741437496377E-2</v>
      </c>
      <c r="O12" s="54">
        <f>SUM($N$5:N12)</f>
        <v>0.64971666133192019</v>
      </c>
      <c r="P12" s="51" t="str">
        <f t="shared" si="10"/>
        <v>B</v>
      </c>
      <c r="Q12" s="152">
        <f t="shared" si="4"/>
        <v>1.4848484848484851</v>
      </c>
      <c r="R12" s="49">
        <f t="shared" si="5"/>
        <v>6.6666666666666527E-2</v>
      </c>
      <c r="S12" s="119">
        <f t="shared" si="6"/>
        <v>801.28787878787853</v>
      </c>
      <c r="T12" s="51">
        <f t="shared" si="11"/>
        <v>14</v>
      </c>
      <c r="U12" s="51">
        <v>3</v>
      </c>
      <c r="V12" s="51">
        <f t="shared" si="12"/>
        <v>17</v>
      </c>
      <c r="W12" s="5">
        <f t="shared" si="13"/>
        <v>25.242424242424246</v>
      </c>
      <c r="X12" s="42">
        <f t="shared" si="7"/>
        <v>0</v>
      </c>
      <c r="Y12" s="49">
        <f t="shared" si="8"/>
        <v>0</v>
      </c>
      <c r="Z12" s="12">
        <f t="shared" si="9"/>
        <v>18.698679471788711</v>
      </c>
      <c r="AA12" s="87" t="str">
        <f t="shared" si="14"/>
        <v>VERY HIGH-DON’T ORDER</v>
      </c>
      <c r="AB12" s="211">
        <f t="shared" si="15"/>
        <v>0</v>
      </c>
      <c r="AF12" s="17" t="s">
        <v>239</v>
      </c>
      <c r="AG12" s="554" t="str">
        <f>A12</f>
        <v>KYEI BEKIND - SUHUM</v>
      </c>
      <c r="AH12" s="554"/>
      <c r="AI12" s="17"/>
      <c r="AJ12" s="17" t="s">
        <v>241</v>
      </c>
      <c r="AK12" s="551"/>
      <c r="AL12" s="551"/>
      <c r="AM12" s="551"/>
    </row>
    <row r="13" spans="1:39" ht="15" thickBot="1">
      <c r="A13" s="153" t="s">
        <v>117</v>
      </c>
      <c r="B13" s="56" t="s">
        <v>182</v>
      </c>
      <c r="C13" s="51" t="s">
        <v>380</v>
      </c>
      <c r="D13" s="56" t="s">
        <v>29</v>
      </c>
      <c r="E13" s="51" t="s">
        <v>30</v>
      </c>
      <c r="F13" s="8">
        <v>1.1500000000000001</v>
      </c>
      <c r="G13" s="42">
        <v>23</v>
      </c>
      <c r="H13" s="6">
        <v>16965</v>
      </c>
      <c r="I13" s="346">
        <v>0</v>
      </c>
      <c r="J13" s="348">
        <v>0</v>
      </c>
      <c r="K13" s="119">
        <f t="shared" si="1"/>
        <v>0</v>
      </c>
      <c r="L13" s="119">
        <f t="shared" si="2"/>
        <v>737.60869565217388</v>
      </c>
      <c r="M13" s="51">
        <v>72</v>
      </c>
      <c r="N13" s="12">
        <f t="shared" si="3"/>
        <v>3.2527024536218821E-2</v>
      </c>
      <c r="O13" s="54">
        <f>SUM($N$5:N13)</f>
        <v>0.68224368586813899</v>
      </c>
      <c r="P13" s="51" t="str">
        <f t="shared" si="10"/>
        <v>B</v>
      </c>
      <c r="Q13" s="152">
        <f t="shared" si="4"/>
        <v>1.0454545454545454</v>
      </c>
      <c r="R13" s="49">
        <f t="shared" si="5"/>
        <v>5.2272727272727276E-2</v>
      </c>
      <c r="S13" s="119">
        <f t="shared" si="6"/>
        <v>771.13636363636363</v>
      </c>
      <c r="T13" s="51">
        <f t="shared" si="11"/>
        <v>14</v>
      </c>
      <c r="U13" s="51">
        <v>3</v>
      </c>
      <c r="V13" s="51">
        <f t="shared" si="12"/>
        <v>17</v>
      </c>
      <c r="W13" s="5">
        <f t="shared" si="13"/>
        <v>17.772727272727273</v>
      </c>
      <c r="X13" s="42">
        <f t="shared" si="7"/>
        <v>17.772727272727273</v>
      </c>
      <c r="Y13" s="49">
        <f t="shared" si="8"/>
        <v>0.88863636363636378</v>
      </c>
      <c r="Z13" s="12">
        <f t="shared" si="9"/>
        <v>0</v>
      </c>
      <c r="AA13" s="87" t="str">
        <f t="shared" si="14"/>
        <v>VERY LOW-ORDER URGENTLY</v>
      </c>
      <c r="AB13" s="211">
        <f t="shared" si="15"/>
        <v>13109.318181818182</v>
      </c>
      <c r="AF13" s="17" t="s">
        <v>240</v>
      </c>
      <c r="AG13" s="556" t="s">
        <v>320</v>
      </c>
      <c r="AH13" s="556"/>
      <c r="AI13" s="17"/>
      <c r="AJ13" s="17" t="s">
        <v>239</v>
      </c>
      <c r="AK13" s="551"/>
      <c r="AL13" s="551"/>
      <c r="AM13" s="551"/>
    </row>
    <row r="14" spans="1:39" ht="15" thickBot="1">
      <c r="A14" s="153" t="s">
        <v>117</v>
      </c>
      <c r="B14" s="56" t="s">
        <v>31</v>
      </c>
      <c r="C14" s="51" t="s">
        <v>380</v>
      </c>
      <c r="D14" s="56" t="s">
        <v>29</v>
      </c>
      <c r="E14" s="51" t="s">
        <v>30</v>
      </c>
      <c r="F14" s="8">
        <v>1.1166666666666667</v>
      </c>
      <c r="G14" s="42">
        <v>22.333333333333332</v>
      </c>
      <c r="H14" s="6">
        <v>15446.999999999998</v>
      </c>
      <c r="I14" s="346">
        <v>0</v>
      </c>
      <c r="J14" s="348">
        <v>0</v>
      </c>
      <c r="K14" s="119">
        <f t="shared" si="1"/>
        <v>0</v>
      </c>
      <c r="L14" s="119">
        <f t="shared" si="2"/>
        <v>691.65671641791039</v>
      </c>
      <c r="M14" s="51">
        <v>36</v>
      </c>
      <c r="N14" s="12">
        <f t="shared" si="3"/>
        <v>3.1584212230821175E-2</v>
      </c>
      <c r="O14" s="54">
        <f>SUM($N$5:N14)</f>
        <v>0.71382789809896019</v>
      </c>
      <c r="P14" s="51" t="str">
        <f t="shared" si="10"/>
        <v>B</v>
      </c>
      <c r="Q14" s="152">
        <f t="shared" si="4"/>
        <v>1.0151515151515151</v>
      </c>
      <c r="R14" s="49">
        <f t="shared" si="5"/>
        <v>5.0757575757575758E-2</v>
      </c>
      <c r="S14" s="119">
        <f t="shared" si="6"/>
        <v>702.13636363636351</v>
      </c>
      <c r="T14" s="51">
        <f t="shared" si="11"/>
        <v>14</v>
      </c>
      <c r="U14" s="51">
        <v>3</v>
      </c>
      <c r="V14" s="51">
        <f t="shared" si="12"/>
        <v>17</v>
      </c>
      <c r="W14" s="5">
        <f t="shared" si="13"/>
        <v>17.257575757575758</v>
      </c>
      <c r="X14" s="42">
        <f t="shared" si="7"/>
        <v>17.257575757575758</v>
      </c>
      <c r="Y14" s="49">
        <f t="shared" si="8"/>
        <v>0.86287878787878791</v>
      </c>
      <c r="Z14" s="12">
        <f t="shared" si="9"/>
        <v>0</v>
      </c>
      <c r="AA14" s="87" t="str">
        <f t="shared" si="14"/>
        <v>VERY LOW-ORDER URGENTLY</v>
      </c>
      <c r="AB14" s="211">
        <f t="shared" si="15"/>
        <v>11936.31818181818</v>
      </c>
      <c r="AF14" s="17" t="s">
        <v>238</v>
      </c>
      <c r="AG14" s="551" t="s">
        <v>321</v>
      </c>
      <c r="AH14" s="551"/>
      <c r="AI14" s="17"/>
      <c r="AJ14" s="17" t="s">
        <v>238</v>
      </c>
      <c r="AK14" s="551"/>
      <c r="AL14" s="551"/>
      <c r="AM14" s="551"/>
    </row>
    <row r="15" spans="1:39" ht="15" thickBot="1">
      <c r="A15" s="153" t="s">
        <v>117</v>
      </c>
      <c r="B15" s="56" t="s">
        <v>153</v>
      </c>
      <c r="C15" s="51" t="s">
        <v>430</v>
      </c>
      <c r="D15" s="56" t="s">
        <v>23</v>
      </c>
      <c r="E15" s="51" t="s">
        <v>34</v>
      </c>
      <c r="F15" s="8">
        <v>1.0499999999999969</v>
      </c>
      <c r="G15" s="42">
        <v>27.333333333333332</v>
      </c>
      <c r="H15" s="6">
        <v>5904.333333333333</v>
      </c>
      <c r="I15" s="346">
        <v>0</v>
      </c>
      <c r="J15" s="348">
        <v>0</v>
      </c>
      <c r="K15" s="119">
        <f t="shared" si="1"/>
        <v>0</v>
      </c>
      <c r="L15" s="119">
        <f t="shared" si="2"/>
        <v>216.01219512195121</v>
      </c>
      <c r="M15" s="51">
        <v>1</v>
      </c>
      <c r="N15" s="12">
        <f t="shared" si="3"/>
        <v>2.969858762002579E-2</v>
      </c>
      <c r="O15" s="54">
        <f>SUM($N$5:N15)</f>
        <v>0.74352648571898594</v>
      </c>
      <c r="P15" s="51" t="str">
        <f t="shared" si="10"/>
        <v>B</v>
      </c>
      <c r="Q15" s="152">
        <f t="shared" si="4"/>
        <v>1.2424242424242424</v>
      </c>
      <c r="R15" s="49">
        <f t="shared" si="5"/>
        <v>4.7727272727272591E-2</v>
      </c>
      <c r="S15" s="119">
        <f t="shared" si="6"/>
        <v>268.37878787878788</v>
      </c>
      <c r="T15" s="51">
        <f t="shared" si="11"/>
        <v>14</v>
      </c>
      <c r="U15" s="51">
        <v>3</v>
      </c>
      <c r="V15" s="51">
        <f t="shared" si="12"/>
        <v>17</v>
      </c>
      <c r="W15" s="5">
        <f t="shared" si="13"/>
        <v>21.121212121212121</v>
      </c>
      <c r="X15" s="42">
        <f t="shared" si="7"/>
        <v>21.121212121212121</v>
      </c>
      <c r="Y15" s="49">
        <f t="shared" si="8"/>
        <v>0.81136363636363407</v>
      </c>
      <c r="Z15" s="12">
        <f t="shared" si="9"/>
        <v>0</v>
      </c>
      <c r="AA15" s="87" t="str">
        <f t="shared" si="14"/>
        <v>VERY LOW-ORDER URGENTLY</v>
      </c>
      <c r="AB15" s="211">
        <f t="shared" si="15"/>
        <v>4562.439393939394</v>
      </c>
      <c r="AF15" s="17" t="s">
        <v>237</v>
      </c>
      <c r="AG15" s="551"/>
      <c r="AH15" s="551"/>
      <c r="AI15" s="17"/>
      <c r="AJ15" s="17" t="s">
        <v>237</v>
      </c>
      <c r="AK15" s="551"/>
      <c r="AL15" s="551"/>
      <c r="AM15" s="551"/>
    </row>
    <row r="16" spans="1:39" ht="15" thickBot="1">
      <c r="A16" s="153" t="s">
        <v>117</v>
      </c>
      <c r="B16" s="56" t="s">
        <v>46</v>
      </c>
      <c r="C16" s="51" t="s">
        <v>398</v>
      </c>
      <c r="D16" s="56" t="s">
        <v>26</v>
      </c>
      <c r="E16" s="51" t="s">
        <v>27</v>
      </c>
      <c r="F16" s="8">
        <v>0.80640000000000045</v>
      </c>
      <c r="G16" s="42">
        <v>63</v>
      </c>
      <c r="H16" s="6">
        <v>13281</v>
      </c>
      <c r="I16" s="346">
        <v>500</v>
      </c>
      <c r="J16" s="348">
        <v>6.4</v>
      </c>
      <c r="K16" s="119">
        <f t="shared" si="1"/>
        <v>105404.76190476189</v>
      </c>
      <c r="L16" s="119">
        <f t="shared" si="2"/>
        <v>210.8095238095238</v>
      </c>
      <c r="M16" s="51">
        <v>60</v>
      </c>
      <c r="N16" s="12">
        <f t="shared" si="3"/>
        <v>2.2808515292179886E-2</v>
      </c>
      <c r="O16" s="54">
        <f>SUM($N$5:N16)</f>
        <v>0.76633500101116581</v>
      </c>
      <c r="P16" s="51" t="str">
        <f t="shared" si="10"/>
        <v>B</v>
      </c>
      <c r="Q16" s="152">
        <f t="shared" si="4"/>
        <v>2.8636363636363638</v>
      </c>
      <c r="R16" s="49">
        <f t="shared" si="5"/>
        <v>3.6654545454545474E-2</v>
      </c>
      <c r="S16" s="119">
        <f t="shared" si="6"/>
        <v>603.68181818181813</v>
      </c>
      <c r="T16" s="51">
        <f t="shared" si="11"/>
        <v>14</v>
      </c>
      <c r="U16" s="51">
        <v>3</v>
      </c>
      <c r="V16" s="51">
        <f t="shared" si="12"/>
        <v>17</v>
      </c>
      <c r="W16" s="5">
        <f t="shared" si="13"/>
        <v>48.681818181818187</v>
      </c>
      <c r="X16" s="42">
        <f t="shared" si="7"/>
        <v>0</v>
      </c>
      <c r="Y16" s="49">
        <f t="shared" si="8"/>
        <v>0</v>
      </c>
      <c r="Z16" s="12">
        <f t="shared" si="9"/>
        <v>10.270774976657329</v>
      </c>
      <c r="AA16" s="87" t="str">
        <f t="shared" si="14"/>
        <v>VERY HIGH-DON’T ORDER</v>
      </c>
      <c r="AB16" s="211">
        <f t="shared" si="15"/>
        <v>0</v>
      </c>
      <c r="AF16" s="17" t="s">
        <v>236</v>
      </c>
      <c r="AI16" s="17"/>
      <c r="AJ16" s="17" t="s">
        <v>236</v>
      </c>
      <c r="AK16" s="551"/>
      <c r="AL16" s="551"/>
      <c r="AM16" s="551"/>
    </row>
    <row r="17" spans="1:39" ht="15" thickBot="1">
      <c r="A17" s="153" t="s">
        <v>117</v>
      </c>
      <c r="B17" s="56" t="s">
        <v>502</v>
      </c>
      <c r="C17" s="51" t="s">
        <v>503</v>
      </c>
      <c r="D17" s="56" t="s">
        <v>23</v>
      </c>
      <c r="E17" s="51" t="s">
        <v>504</v>
      </c>
      <c r="F17" s="8">
        <v>0.7368000000000019</v>
      </c>
      <c r="G17" s="42">
        <v>13</v>
      </c>
      <c r="H17" s="6">
        <v>51.166666666666664</v>
      </c>
      <c r="I17" s="346">
        <v>4</v>
      </c>
      <c r="J17" s="348">
        <v>5.7599999999999998E-2</v>
      </c>
      <c r="K17" s="119">
        <f t="shared" si="1"/>
        <v>15.743589743589743</v>
      </c>
      <c r="L17" s="119">
        <f t="shared" si="2"/>
        <v>3.9358974358974357</v>
      </c>
      <c r="M17" s="51">
        <v>20</v>
      </c>
      <c r="N17" s="12">
        <f t="shared" si="3"/>
        <v>2.0839923198509643E-2</v>
      </c>
      <c r="O17" s="54">
        <f>SUM($N$5:N17)</f>
        <v>0.7871749242096755</v>
      </c>
      <c r="P17" s="51" t="str">
        <f t="shared" si="10"/>
        <v>B</v>
      </c>
      <c r="Q17" s="152">
        <f t="shared" si="4"/>
        <v>0.59090909090909094</v>
      </c>
      <c r="R17" s="49">
        <f t="shared" si="5"/>
        <v>3.3490909090909175E-2</v>
      </c>
      <c r="S17" s="119">
        <f t="shared" si="6"/>
        <v>2.3257575757575757</v>
      </c>
      <c r="T17" s="51">
        <f t="shared" si="11"/>
        <v>14</v>
      </c>
      <c r="U17" s="51">
        <v>3</v>
      </c>
      <c r="V17" s="51">
        <f t="shared" si="12"/>
        <v>17</v>
      </c>
      <c r="W17" s="5">
        <f t="shared" si="13"/>
        <v>10.045454545454547</v>
      </c>
      <c r="X17" s="42">
        <f t="shared" si="7"/>
        <v>6.0454545454545467</v>
      </c>
      <c r="Y17" s="49">
        <f t="shared" si="8"/>
        <v>0.34263776223776321</v>
      </c>
      <c r="Z17" s="12">
        <f t="shared" si="9"/>
        <v>0.39819004524886875</v>
      </c>
      <c r="AA17" s="87" t="str">
        <f t="shared" si="14"/>
        <v>VERY LOW-ORDER URGENTLY</v>
      </c>
      <c r="AB17" s="211">
        <f t="shared" si="15"/>
        <v>23.794289044289048</v>
      </c>
      <c r="AF17" s="17"/>
      <c r="AG17" s="17"/>
      <c r="AH17" s="17"/>
      <c r="AI17" s="17"/>
      <c r="AJ17" s="17"/>
      <c r="AK17" s="17"/>
      <c r="AL17" s="17"/>
      <c r="AM17" s="16"/>
    </row>
    <row r="18" spans="1:39" ht="15" thickBot="1">
      <c r="A18" s="153" t="s">
        <v>117</v>
      </c>
      <c r="B18" s="56" t="s">
        <v>80</v>
      </c>
      <c r="C18" s="51" t="s">
        <v>384</v>
      </c>
      <c r="D18" s="56" t="s">
        <v>81</v>
      </c>
      <c r="E18" s="51" t="s">
        <v>30</v>
      </c>
      <c r="F18" s="8">
        <v>0.68083333333332907</v>
      </c>
      <c r="G18" s="42">
        <v>26</v>
      </c>
      <c r="H18" s="6">
        <v>16741.246666666684</v>
      </c>
      <c r="I18" s="346">
        <v>0</v>
      </c>
      <c r="J18" s="348">
        <v>0</v>
      </c>
      <c r="K18" s="119">
        <f t="shared" si="1"/>
        <v>0</v>
      </c>
      <c r="L18" s="119">
        <f t="shared" si="2"/>
        <v>643.89410256410326</v>
      </c>
      <c r="M18" s="51">
        <v>1</v>
      </c>
      <c r="N18" s="12">
        <f t="shared" si="3"/>
        <v>1.9256941337746816E-2</v>
      </c>
      <c r="O18" s="54">
        <f>SUM($N$5:N18)</f>
        <v>0.8064318655474223</v>
      </c>
      <c r="P18" s="51" t="str">
        <f t="shared" si="10"/>
        <v>C</v>
      </c>
      <c r="Q18" s="152">
        <f t="shared" si="4"/>
        <v>1.1818181818181819</v>
      </c>
      <c r="R18" s="49">
        <f t="shared" si="5"/>
        <v>3.0946969696969504E-2</v>
      </c>
      <c r="S18" s="119">
        <f t="shared" si="6"/>
        <v>760.9657575757584</v>
      </c>
      <c r="T18" s="51">
        <f t="shared" si="11"/>
        <v>30</v>
      </c>
      <c r="U18" s="51">
        <v>3</v>
      </c>
      <c r="V18" s="51">
        <f t="shared" si="12"/>
        <v>33</v>
      </c>
      <c r="W18" s="5">
        <f t="shared" si="13"/>
        <v>39</v>
      </c>
      <c r="X18" s="42">
        <f t="shared" si="7"/>
        <v>39</v>
      </c>
      <c r="Y18" s="49">
        <f t="shared" si="8"/>
        <v>1.0212499999999936</v>
      </c>
      <c r="Z18" s="12">
        <f t="shared" si="9"/>
        <v>0</v>
      </c>
      <c r="AA18" s="87" t="str">
        <f t="shared" si="14"/>
        <v>VERY LOW-ORDER URGENTLY</v>
      </c>
      <c r="AB18" s="211">
        <f t="shared" si="15"/>
        <v>25111.870000000028</v>
      </c>
      <c r="AF18" s="259" t="s">
        <v>235</v>
      </c>
      <c r="AG18" s="574" t="s">
        <v>234</v>
      </c>
      <c r="AH18" s="574"/>
      <c r="AI18" s="259" t="s">
        <v>233</v>
      </c>
      <c r="AJ18" s="574" t="s">
        <v>232</v>
      </c>
      <c r="AK18" s="574"/>
      <c r="AL18" s="574"/>
      <c r="AM18" s="574"/>
    </row>
    <row r="19" spans="1:39" ht="15" thickBot="1">
      <c r="A19" s="153" t="s">
        <v>117</v>
      </c>
      <c r="B19" s="56" t="s">
        <v>84</v>
      </c>
      <c r="C19" s="51" t="s">
        <v>421</v>
      </c>
      <c r="D19" s="56" t="s">
        <v>26</v>
      </c>
      <c r="E19" s="51" t="s">
        <v>69</v>
      </c>
      <c r="F19" s="8">
        <v>0.62400000000000044</v>
      </c>
      <c r="G19" s="42">
        <v>156</v>
      </c>
      <c r="H19" s="6">
        <v>15510</v>
      </c>
      <c r="I19" s="346">
        <v>83</v>
      </c>
      <c r="J19" s="348">
        <v>0.3357</v>
      </c>
      <c r="K19" s="119">
        <f t="shared" si="1"/>
        <v>8252.1153846153848</v>
      </c>
      <c r="L19" s="119">
        <f t="shared" si="2"/>
        <v>99.42307692307692</v>
      </c>
      <c r="M19" s="51">
        <v>20</v>
      </c>
      <c r="N19" s="12">
        <f t="shared" si="3"/>
        <v>1.7649446357043963E-2</v>
      </c>
      <c r="O19" s="54">
        <f>SUM($N$5:N19)</f>
        <v>0.82408131190446632</v>
      </c>
      <c r="P19" s="51" t="str">
        <f t="shared" si="10"/>
        <v>C</v>
      </c>
      <c r="Q19" s="152">
        <f t="shared" si="4"/>
        <v>7.0909090909090908</v>
      </c>
      <c r="R19" s="49">
        <f t="shared" si="5"/>
        <v>2.8363636363636383E-2</v>
      </c>
      <c r="S19" s="119">
        <f t="shared" si="6"/>
        <v>705</v>
      </c>
      <c r="T19" s="51">
        <f t="shared" si="11"/>
        <v>30</v>
      </c>
      <c r="U19" s="51">
        <v>3</v>
      </c>
      <c r="V19" s="51">
        <f t="shared" si="12"/>
        <v>33</v>
      </c>
      <c r="W19" s="5">
        <f t="shared" si="13"/>
        <v>234</v>
      </c>
      <c r="X19" s="42">
        <f t="shared" si="7"/>
        <v>151</v>
      </c>
      <c r="Y19" s="49">
        <f t="shared" si="8"/>
        <v>0.60400000000000043</v>
      </c>
      <c r="Z19" s="12">
        <f t="shared" si="9"/>
        <v>0.35470085470085472</v>
      </c>
      <c r="AA19" s="87" t="str">
        <f t="shared" si="14"/>
        <v>VERY LOW-ORDER URGENTLY</v>
      </c>
      <c r="AB19" s="211">
        <f t="shared" si="15"/>
        <v>15012.884615384615</v>
      </c>
      <c r="AF19" s="25"/>
      <c r="AG19" s="552"/>
      <c r="AH19" s="552"/>
      <c r="AI19" s="25"/>
      <c r="AJ19" s="552"/>
      <c r="AK19" s="552"/>
      <c r="AL19" s="552"/>
      <c r="AM19" s="552"/>
    </row>
    <row r="20" spans="1:39" ht="15" thickBot="1">
      <c r="A20" s="153" t="s">
        <v>117</v>
      </c>
      <c r="B20" s="56" t="s">
        <v>36</v>
      </c>
      <c r="C20" s="51" t="s">
        <v>419</v>
      </c>
      <c r="D20" s="56" t="s">
        <v>26</v>
      </c>
      <c r="E20" s="51" t="s">
        <v>37</v>
      </c>
      <c r="F20" s="8">
        <v>0.56320000000000059</v>
      </c>
      <c r="G20" s="42">
        <v>58.666666666666671</v>
      </c>
      <c r="H20" s="6">
        <v>7514.666666666667</v>
      </c>
      <c r="I20" s="346">
        <v>0</v>
      </c>
      <c r="J20" s="348">
        <v>0</v>
      </c>
      <c r="K20" s="119">
        <f t="shared" si="1"/>
        <v>0</v>
      </c>
      <c r="L20" s="119">
        <f t="shared" si="2"/>
        <v>128.09090909090909</v>
      </c>
      <c r="M20" s="51">
        <v>20</v>
      </c>
      <c r="N20" s="12">
        <f t="shared" si="3"/>
        <v>1.5929756711998658E-2</v>
      </c>
      <c r="O20" s="54">
        <f>SUM($N$5:N20)</f>
        <v>0.84001106861646502</v>
      </c>
      <c r="P20" s="51" t="str">
        <f t="shared" si="10"/>
        <v>C</v>
      </c>
      <c r="Q20" s="152">
        <f t="shared" si="4"/>
        <v>2.666666666666667</v>
      </c>
      <c r="R20" s="49">
        <f t="shared" si="5"/>
        <v>2.5600000000000026E-2</v>
      </c>
      <c r="S20" s="119">
        <f t="shared" si="6"/>
        <v>341.57575757575756</v>
      </c>
      <c r="T20" s="51">
        <f t="shared" si="11"/>
        <v>30</v>
      </c>
      <c r="U20" s="51">
        <v>3</v>
      </c>
      <c r="V20" s="51">
        <f t="shared" si="12"/>
        <v>33</v>
      </c>
      <c r="W20" s="5">
        <f t="shared" si="13"/>
        <v>88.000000000000014</v>
      </c>
      <c r="X20" s="42">
        <f t="shared" si="7"/>
        <v>88.000000000000014</v>
      </c>
      <c r="Y20" s="49">
        <f t="shared" si="8"/>
        <v>0.84480000000000088</v>
      </c>
      <c r="Z20" s="12">
        <f t="shared" si="9"/>
        <v>0</v>
      </c>
      <c r="AA20" s="87" t="str">
        <f t="shared" si="14"/>
        <v>VERY LOW-ORDER URGENTLY</v>
      </c>
      <c r="AB20" s="211">
        <f t="shared" si="15"/>
        <v>11272.000000000002</v>
      </c>
      <c r="AF20" s="352" t="s">
        <v>21</v>
      </c>
      <c r="AG20" s="341" t="s">
        <v>305</v>
      </c>
    </row>
    <row r="21" spans="1:39" ht="15" thickBot="1">
      <c r="A21" s="153" t="s">
        <v>117</v>
      </c>
      <c r="B21" s="56" t="s">
        <v>76</v>
      </c>
      <c r="C21" s="51" t="s">
        <v>445</v>
      </c>
      <c r="D21" s="56" t="s">
        <v>26</v>
      </c>
      <c r="E21" s="51" t="s">
        <v>69</v>
      </c>
      <c r="F21" s="8">
        <v>0.56280000000000019</v>
      </c>
      <c r="G21" s="42">
        <v>156.33333333333331</v>
      </c>
      <c r="H21" s="6">
        <v>15238.866666666669</v>
      </c>
      <c r="I21" s="346">
        <v>94</v>
      </c>
      <c r="J21" s="348">
        <v>0.34079999999999999</v>
      </c>
      <c r="K21" s="119">
        <f t="shared" si="1"/>
        <v>9162.815351812369</v>
      </c>
      <c r="L21" s="119">
        <f t="shared" si="2"/>
        <v>97.476759061833718</v>
      </c>
      <c r="M21" s="51">
        <v>5</v>
      </c>
      <c r="N21" s="12">
        <f t="shared" si="3"/>
        <v>1.5918442964333875E-2</v>
      </c>
      <c r="O21" s="54">
        <f>SUM($N$5:N21)</f>
        <v>0.85592951158079889</v>
      </c>
      <c r="P21" s="51" t="str">
        <f t="shared" si="10"/>
        <v>C</v>
      </c>
      <c r="Q21" s="152">
        <f t="shared" si="4"/>
        <v>7.1060606060606055</v>
      </c>
      <c r="R21" s="49">
        <f t="shared" si="5"/>
        <v>2.5581818181818192E-2</v>
      </c>
      <c r="S21" s="119">
        <f t="shared" si="6"/>
        <v>692.67575757575764</v>
      </c>
      <c r="T21" s="51">
        <f t="shared" si="11"/>
        <v>30</v>
      </c>
      <c r="U21" s="51">
        <v>3</v>
      </c>
      <c r="V21" s="51">
        <f t="shared" si="12"/>
        <v>33</v>
      </c>
      <c r="W21" s="5">
        <f t="shared" si="13"/>
        <v>234.49999999999997</v>
      </c>
      <c r="X21" s="42">
        <f t="shared" si="7"/>
        <v>140.49999999999997</v>
      </c>
      <c r="Y21" s="49">
        <f t="shared" si="8"/>
        <v>0.50580000000000014</v>
      </c>
      <c r="Z21" s="12">
        <f t="shared" si="9"/>
        <v>0.40085287846481882</v>
      </c>
      <c r="AA21" s="87" t="str">
        <f t="shared" si="14"/>
        <v>VERY LOW-ORDER URGENTLY</v>
      </c>
      <c r="AB21" s="211">
        <f t="shared" si="15"/>
        <v>13695.484648187634</v>
      </c>
    </row>
    <row r="22" spans="1:39" ht="15" thickBot="1">
      <c r="A22" s="153" t="s">
        <v>117</v>
      </c>
      <c r="B22" s="56" t="s">
        <v>87</v>
      </c>
      <c r="C22" s="51" t="s">
        <v>444</v>
      </c>
      <c r="D22" s="56" t="s">
        <v>26</v>
      </c>
      <c r="E22" s="51" t="s">
        <v>27</v>
      </c>
      <c r="F22" s="8">
        <v>0.55263999999999724</v>
      </c>
      <c r="G22" s="42">
        <v>104.66666666666667</v>
      </c>
      <c r="H22" s="6">
        <v>8349.3333333333285</v>
      </c>
      <c r="I22" s="346">
        <v>0</v>
      </c>
      <c r="J22" s="348">
        <v>0</v>
      </c>
      <c r="K22" s="119">
        <f t="shared" si="1"/>
        <v>0</v>
      </c>
      <c r="L22" s="119">
        <f t="shared" si="2"/>
        <v>79.770700636942621</v>
      </c>
      <c r="M22" s="51">
        <v>1</v>
      </c>
      <c r="N22" s="12">
        <f t="shared" si="3"/>
        <v>1.5631073773648588E-2</v>
      </c>
      <c r="O22" s="54">
        <f>SUM($N$5:N22)</f>
        <v>0.87156058535444747</v>
      </c>
      <c r="P22" s="51" t="str">
        <f t="shared" si="10"/>
        <v>C</v>
      </c>
      <c r="Q22" s="152">
        <f t="shared" si="4"/>
        <v>4.7575757575757578</v>
      </c>
      <c r="R22" s="49">
        <f t="shared" si="5"/>
        <v>2.5119999999999875E-2</v>
      </c>
      <c r="S22" s="119">
        <f t="shared" si="6"/>
        <v>379.51515151515127</v>
      </c>
      <c r="T22" s="51">
        <f t="shared" si="11"/>
        <v>30</v>
      </c>
      <c r="U22" s="51">
        <v>3</v>
      </c>
      <c r="V22" s="51">
        <f t="shared" si="12"/>
        <v>33</v>
      </c>
      <c r="W22" s="5">
        <f t="shared" si="13"/>
        <v>157</v>
      </c>
      <c r="X22" s="42">
        <f t="shared" si="7"/>
        <v>157</v>
      </c>
      <c r="Y22" s="49">
        <f t="shared" si="8"/>
        <v>0.82895999999999581</v>
      </c>
      <c r="Z22" s="12">
        <f t="shared" si="9"/>
        <v>0</v>
      </c>
      <c r="AA22" s="87" t="str">
        <f t="shared" si="14"/>
        <v>VERY LOW-ORDER URGENTLY</v>
      </c>
      <c r="AB22" s="211">
        <f t="shared" si="15"/>
        <v>12523.999999999991</v>
      </c>
      <c r="AF22"/>
      <c r="AG22"/>
      <c r="AH22"/>
      <c r="AI22" s="352" t="s">
        <v>294</v>
      </c>
      <c r="AJ22"/>
      <c r="AK22"/>
      <c r="AL22"/>
    </row>
    <row r="23" spans="1:39" ht="29.5" thickBot="1">
      <c r="A23" s="153" t="s">
        <v>117</v>
      </c>
      <c r="B23" s="56" t="s">
        <v>35</v>
      </c>
      <c r="C23" s="51" t="s">
        <v>375</v>
      </c>
      <c r="D23" s="56" t="s">
        <v>29</v>
      </c>
      <c r="E23" s="51" t="s">
        <v>30</v>
      </c>
      <c r="F23" s="8">
        <v>0.55000000000000004</v>
      </c>
      <c r="G23" s="42">
        <v>22</v>
      </c>
      <c r="H23" s="6">
        <v>7977.333333333333</v>
      </c>
      <c r="I23" s="346">
        <v>68</v>
      </c>
      <c r="J23" s="348">
        <v>1.7</v>
      </c>
      <c r="K23" s="119">
        <f t="shared" si="1"/>
        <v>24657.21212121212</v>
      </c>
      <c r="L23" s="119">
        <f t="shared" si="2"/>
        <v>362.60606060606057</v>
      </c>
      <c r="M23" s="51">
        <v>5</v>
      </c>
      <c r="N23" s="12">
        <f t="shared" si="3"/>
        <v>1.5556403039061176E-2</v>
      </c>
      <c r="O23" s="54">
        <f>SUM($N$5:N23)</f>
        <v>0.88711698839350861</v>
      </c>
      <c r="P23" s="51" t="str">
        <f t="shared" si="10"/>
        <v>C</v>
      </c>
      <c r="Q23" s="152">
        <f t="shared" si="4"/>
        <v>1</v>
      </c>
      <c r="R23" s="49">
        <f t="shared" si="5"/>
        <v>2.5000000000000001E-2</v>
      </c>
      <c r="S23" s="119">
        <f t="shared" si="6"/>
        <v>362.60606060606057</v>
      </c>
      <c r="T23" s="51">
        <f t="shared" si="11"/>
        <v>30</v>
      </c>
      <c r="U23" s="51">
        <v>3</v>
      </c>
      <c r="V23" s="51">
        <f t="shared" si="12"/>
        <v>33</v>
      </c>
      <c r="W23" s="5">
        <f t="shared" si="13"/>
        <v>33</v>
      </c>
      <c r="X23" s="42">
        <f t="shared" si="7"/>
        <v>0</v>
      </c>
      <c r="Y23" s="49">
        <f t="shared" si="8"/>
        <v>0</v>
      </c>
      <c r="Z23" s="12">
        <f t="shared" si="9"/>
        <v>2.0606060606060606</v>
      </c>
      <c r="AA23" s="87" t="str">
        <f t="shared" si="14"/>
        <v>VERY HIGH-DON’T ORDER</v>
      </c>
      <c r="AB23" s="211">
        <f t="shared" si="15"/>
        <v>0</v>
      </c>
      <c r="AF23" s="85" t="s">
        <v>11</v>
      </c>
      <c r="AG23" s="85" t="s">
        <v>9</v>
      </c>
      <c r="AH23" s="85" t="s">
        <v>10</v>
      </c>
      <c r="AI23" s="86" t="s">
        <v>266</v>
      </c>
      <c r="AJ23" s="86" t="s">
        <v>267</v>
      </c>
      <c r="AK23" s="86" t="s">
        <v>269</v>
      </c>
      <c r="AL23" s="86" t="s">
        <v>268</v>
      </c>
    </row>
    <row r="24" spans="1:39" ht="15" thickBot="1">
      <c r="A24" s="153" t="s">
        <v>117</v>
      </c>
      <c r="B24" s="56" t="s">
        <v>82</v>
      </c>
      <c r="C24" s="51" t="s">
        <v>423</v>
      </c>
      <c r="D24" s="56" t="s">
        <v>26</v>
      </c>
      <c r="E24" s="51" t="s">
        <v>69</v>
      </c>
      <c r="F24" s="8">
        <v>0.47600000000000031</v>
      </c>
      <c r="G24" s="42">
        <v>119</v>
      </c>
      <c r="H24" s="6">
        <v>12073.333333333332</v>
      </c>
      <c r="I24" s="346">
        <v>105</v>
      </c>
      <c r="J24" s="348">
        <v>0.42</v>
      </c>
      <c r="K24" s="119">
        <f t="shared" si="1"/>
        <v>10652.941176470587</v>
      </c>
      <c r="L24" s="119">
        <f t="shared" si="2"/>
        <v>101.45658263305322</v>
      </c>
      <c r="M24" s="51">
        <v>5</v>
      </c>
      <c r="N24" s="12">
        <f t="shared" si="3"/>
        <v>1.3463359721078406E-2</v>
      </c>
      <c r="O24" s="54">
        <f>SUM($N$5:N24)</f>
        <v>0.90058034811458698</v>
      </c>
      <c r="P24" s="51" t="str">
        <f t="shared" si="10"/>
        <v>C</v>
      </c>
      <c r="Q24" s="152">
        <f t="shared" si="4"/>
        <v>5.4090909090909092</v>
      </c>
      <c r="R24" s="49">
        <f t="shared" si="5"/>
        <v>2.1636363636363651E-2</v>
      </c>
      <c r="S24" s="119">
        <f t="shared" si="6"/>
        <v>548.78787878787875</v>
      </c>
      <c r="T24" s="51">
        <f t="shared" si="11"/>
        <v>30</v>
      </c>
      <c r="U24" s="51">
        <v>3</v>
      </c>
      <c r="V24" s="51">
        <f t="shared" si="12"/>
        <v>33</v>
      </c>
      <c r="W24" s="5">
        <f t="shared" si="13"/>
        <v>178.5</v>
      </c>
      <c r="X24" s="42">
        <f t="shared" si="7"/>
        <v>73.5</v>
      </c>
      <c r="Y24" s="49">
        <f t="shared" si="8"/>
        <v>0.29400000000000021</v>
      </c>
      <c r="Z24" s="12">
        <f t="shared" si="9"/>
        <v>0.58823529411764708</v>
      </c>
      <c r="AA24" s="87" t="str">
        <f t="shared" si="14"/>
        <v>VERY LOW-ORDER URGENTLY</v>
      </c>
      <c r="AB24" s="211">
        <f t="shared" si="15"/>
        <v>7457.0588235294117</v>
      </c>
      <c r="AF24" s="341" t="s">
        <v>23</v>
      </c>
      <c r="AG24" s="341" t="s">
        <v>32</v>
      </c>
      <c r="AH24" s="341" t="s">
        <v>370</v>
      </c>
      <c r="AI24" s="82">
        <v>1.1780938250428818</v>
      </c>
      <c r="AJ24" s="83">
        <v>46.181818181818187</v>
      </c>
      <c r="AK24" s="353">
        <v>884.95283018867929</v>
      </c>
      <c r="AL24" s="353">
        <v>40868.730703259011</v>
      </c>
    </row>
    <row r="25" spans="1:39" ht="15" thickBot="1">
      <c r="A25" s="153" t="s">
        <v>117</v>
      </c>
      <c r="B25" s="56" t="s">
        <v>68</v>
      </c>
      <c r="C25" s="51" t="s">
        <v>437</v>
      </c>
      <c r="D25" s="56" t="s">
        <v>26</v>
      </c>
      <c r="E25" s="51" t="s">
        <v>69</v>
      </c>
      <c r="F25" s="8">
        <v>0.42959999999999987</v>
      </c>
      <c r="G25" s="42">
        <v>119.33333333333334</v>
      </c>
      <c r="H25" s="6">
        <v>11336.666666666668</v>
      </c>
      <c r="I25" s="346">
        <v>65</v>
      </c>
      <c r="J25" s="348">
        <v>0.23400000000000001</v>
      </c>
      <c r="K25" s="119">
        <f t="shared" si="1"/>
        <v>6175</v>
      </c>
      <c r="L25" s="119">
        <f t="shared" si="2"/>
        <v>95</v>
      </c>
      <c r="M25" s="51">
        <v>20</v>
      </c>
      <c r="N25" s="12">
        <f t="shared" si="3"/>
        <v>1.215096499196487E-2</v>
      </c>
      <c r="O25" s="54">
        <f>SUM($N$5:N25)</f>
        <v>0.91273131310655187</v>
      </c>
      <c r="P25" s="51" t="str">
        <f t="shared" si="10"/>
        <v>C</v>
      </c>
      <c r="Q25" s="152">
        <f t="shared" si="4"/>
        <v>5.4242424242424248</v>
      </c>
      <c r="R25" s="49">
        <f t="shared" si="5"/>
        <v>1.9527272727272723E-2</v>
      </c>
      <c r="S25" s="119">
        <f t="shared" si="6"/>
        <v>515.30303030303037</v>
      </c>
      <c r="T25" s="51">
        <f t="shared" si="11"/>
        <v>30</v>
      </c>
      <c r="U25" s="51">
        <v>3</v>
      </c>
      <c r="V25" s="51">
        <f t="shared" si="12"/>
        <v>33</v>
      </c>
      <c r="W25" s="5">
        <f t="shared" si="13"/>
        <v>179.00000000000003</v>
      </c>
      <c r="X25" s="42">
        <f t="shared" si="7"/>
        <v>114.00000000000003</v>
      </c>
      <c r="Y25" s="49">
        <f t="shared" si="8"/>
        <v>0.41039999999999993</v>
      </c>
      <c r="Z25" s="12">
        <f t="shared" si="9"/>
        <v>0.36312849162011168</v>
      </c>
      <c r="AA25" s="87" t="str">
        <f t="shared" si="14"/>
        <v>VERY LOW-ORDER URGENTLY</v>
      </c>
      <c r="AB25" s="211">
        <f t="shared" si="15"/>
        <v>10830.000000000002</v>
      </c>
      <c r="AF25"/>
      <c r="AG25" s="341" t="s">
        <v>153</v>
      </c>
      <c r="AH25" s="341" t="s">
        <v>430</v>
      </c>
      <c r="AI25" s="82">
        <v>0.81136363636363407</v>
      </c>
      <c r="AJ25" s="83">
        <v>21.121212121212121</v>
      </c>
      <c r="AK25" s="353">
        <v>216.01219512195121</v>
      </c>
      <c r="AL25" s="353">
        <v>4562.439393939394</v>
      </c>
    </row>
    <row r="26" spans="1:39" ht="15" thickBot="1">
      <c r="A26" s="153" t="s">
        <v>117</v>
      </c>
      <c r="B26" s="56" t="s">
        <v>73</v>
      </c>
      <c r="C26" s="51" t="s">
        <v>441</v>
      </c>
      <c r="D26" s="56" t="s">
        <v>26</v>
      </c>
      <c r="E26" s="51" t="s">
        <v>69</v>
      </c>
      <c r="F26" s="8">
        <v>0.40439999999999954</v>
      </c>
      <c r="G26" s="42">
        <v>112.33333333333331</v>
      </c>
      <c r="H26" s="6">
        <v>6546.7866666666614</v>
      </c>
      <c r="I26" s="346">
        <v>94</v>
      </c>
      <c r="J26" s="348">
        <v>0.34079999999999999</v>
      </c>
      <c r="K26" s="119">
        <f t="shared" si="1"/>
        <v>5478.319999999997</v>
      </c>
      <c r="L26" s="119">
        <f t="shared" si="2"/>
        <v>58.279999999999966</v>
      </c>
      <c r="M26" s="51">
        <v>40</v>
      </c>
      <c r="N26" s="12">
        <f t="shared" si="3"/>
        <v>1.1438198889084239E-2</v>
      </c>
      <c r="O26" s="54">
        <f>SUM($N$5:N26)</f>
        <v>0.92416951199563613</v>
      </c>
      <c r="P26" s="51" t="str">
        <f t="shared" si="10"/>
        <v>C</v>
      </c>
      <c r="Q26" s="152">
        <f t="shared" si="4"/>
        <v>5.1060606060606055</v>
      </c>
      <c r="R26" s="49">
        <f t="shared" si="5"/>
        <v>1.8381818181818162E-2</v>
      </c>
      <c r="S26" s="119">
        <f t="shared" si="6"/>
        <v>297.58121212121188</v>
      </c>
      <c r="T26" s="51">
        <f t="shared" si="11"/>
        <v>30</v>
      </c>
      <c r="U26" s="51">
        <v>3</v>
      </c>
      <c r="V26" s="51">
        <f t="shared" si="12"/>
        <v>33</v>
      </c>
      <c r="W26" s="5">
        <f t="shared" si="13"/>
        <v>168.49999999999997</v>
      </c>
      <c r="X26" s="42">
        <f t="shared" si="7"/>
        <v>74.499999999999972</v>
      </c>
      <c r="Y26" s="49">
        <f t="shared" si="8"/>
        <v>0.26819999999999961</v>
      </c>
      <c r="Z26" s="12">
        <f t="shared" si="9"/>
        <v>0.55786350148367958</v>
      </c>
      <c r="AA26" s="87" t="str">
        <f t="shared" si="14"/>
        <v>VERY LOW-ORDER URGENTLY</v>
      </c>
      <c r="AB26" s="211">
        <f t="shared" si="15"/>
        <v>4341.859999999996</v>
      </c>
      <c r="AF26"/>
      <c r="AG26" s="341" t="s">
        <v>502</v>
      </c>
      <c r="AH26" s="341" t="s">
        <v>503</v>
      </c>
      <c r="AI26" s="82">
        <v>0.34263776223776321</v>
      </c>
      <c r="AJ26" s="83">
        <v>6.0454545454545467</v>
      </c>
      <c r="AK26" s="353">
        <v>3.9358974358974357</v>
      </c>
      <c r="AL26" s="353">
        <v>23.794289044289048</v>
      </c>
    </row>
    <row r="27" spans="1:39" ht="15" thickBot="1">
      <c r="A27" s="153" t="s">
        <v>117</v>
      </c>
      <c r="B27" s="56" t="s">
        <v>85</v>
      </c>
      <c r="C27" s="51" t="s">
        <v>414</v>
      </c>
      <c r="D27" s="56" t="s">
        <v>26</v>
      </c>
      <c r="E27" s="51" t="s">
        <v>69</v>
      </c>
      <c r="F27" s="8">
        <v>0.32666666666666683</v>
      </c>
      <c r="G27" s="42">
        <v>81.666666666666671</v>
      </c>
      <c r="H27" s="6">
        <v>8000</v>
      </c>
      <c r="I27" s="346">
        <v>68</v>
      </c>
      <c r="J27" s="348">
        <v>0.27200000000000002</v>
      </c>
      <c r="K27" s="119">
        <f t="shared" si="1"/>
        <v>6661.2244897959181</v>
      </c>
      <c r="L27" s="119">
        <f t="shared" si="2"/>
        <v>97.959183673469383</v>
      </c>
      <c r="M27" s="51">
        <v>18</v>
      </c>
      <c r="N27" s="12">
        <f t="shared" si="3"/>
        <v>9.2395605928969442E-3</v>
      </c>
      <c r="O27" s="54">
        <f>SUM($N$5:N27)</f>
        <v>0.93340907258853312</v>
      </c>
      <c r="P27" s="51" t="str">
        <f t="shared" si="10"/>
        <v>C</v>
      </c>
      <c r="Q27" s="152">
        <f t="shared" si="4"/>
        <v>3.7121212121212124</v>
      </c>
      <c r="R27" s="49">
        <f t="shared" si="5"/>
        <v>1.4848484848484856E-2</v>
      </c>
      <c r="S27" s="119">
        <f t="shared" si="6"/>
        <v>363.63636363636363</v>
      </c>
      <c r="T27" s="51">
        <f t="shared" si="11"/>
        <v>30</v>
      </c>
      <c r="U27" s="51">
        <v>3</v>
      </c>
      <c r="V27" s="51">
        <f t="shared" si="12"/>
        <v>33</v>
      </c>
      <c r="W27" s="5">
        <f t="shared" si="13"/>
        <v>122.50000000000001</v>
      </c>
      <c r="X27" s="42">
        <f t="shared" si="7"/>
        <v>54.500000000000014</v>
      </c>
      <c r="Y27" s="49">
        <f t="shared" si="8"/>
        <v>0.21800000000000017</v>
      </c>
      <c r="Z27" s="12">
        <f t="shared" si="9"/>
        <v>0.55510204081632641</v>
      </c>
      <c r="AA27" s="87" t="str">
        <f t="shared" si="14"/>
        <v>VERY LOW-ORDER URGENTLY</v>
      </c>
      <c r="AB27" s="211">
        <f t="shared" si="15"/>
        <v>5338.7755102040828</v>
      </c>
      <c r="AF27" s="341" t="s">
        <v>228</v>
      </c>
      <c r="AG27" s="341"/>
      <c r="AH27" s="341"/>
      <c r="AI27" s="82">
        <v>2.3320952236442789</v>
      </c>
      <c r="AJ27" s="83">
        <v>73.348484848484858</v>
      </c>
      <c r="AK27" s="353">
        <v>1104.9009227465281</v>
      </c>
      <c r="AL27" s="353">
        <v>45454.964386242689</v>
      </c>
    </row>
    <row r="28" spans="1:39" ht="15" thickBot="1">
      <c r="A28" s="153" t="s">
        <v>117</v>
      </c>
      <c r="B28" s="56" t="s">
        <v>72</v>
      </c>
      <c r="C28" s="51" t="s">
        <v>443</v>
      </c>
      <c r="D28" s="56" t="s">
        <v>26</v>
      </c>
      <c r="E28" s="51" t="s">
        <v>69</v>
      </c>
      <c r="F28" s="8">
        <v>0.25799999999999979</v>
      </c>
      <c r="G28" s="42">
        <v>71.666666666666657</v>
      </c>
      <c r="H28" s="6">
        <v>6763.3333333333321</v>
      </c>
      <c r="I28" s="346">
        <v>57</v>
      </c>
      <c r="J28" s="348">
        <v>0.20620000000000002</v>
      </c>
      <c r="K28" s="119">
        <f t="shared" si="1"/>
        <v>5379.2093023255811</v>
      </c>
      <c r="L28" s="119">
        <f t="shared" si="2"/>
        <v>94.372093023255815</v>
      </c>
      <c r="M28" s="51">
        <v>18</v>
      </c>
      <c r="N28" s="12">
        <f t="shared" si="3"/>
        <v>7.2973672437777809E-3</v>
      </c>
      <c r="O28" s="54">
        <f>SUM($N$5:N28)</f>
        <v>0.94070643983231095</v>
      </c>
      <c r="P28" s="51" t="str">
        <f t="shared" si="10"/>
        <v>C</v>
      </c>
      <c r="Q28" s="152">
        <f t="shared" si="4"/>
        <v>3.2575757575757573</v>
      </c>
      <c r="R28" s="49">
        <f t="shared" si="5"/>
        <v>1.1727272727272718E-2</v>
      </c>
      <c r="S28" s="119">
        <f t="shared" si="6"/>
        <v>307.42424242424238</v>
      </c>
      <c r="T28" s="51">
        <f t="shared" si="11"/>
        <v>30</v>
      </c>
      <c r="U28" s="51">
        <v>3</v>
      </c>
      <c r="V28" s="51">
        <f t="shared" si="12"/>
        <v>33</v>
      </c>
      <c r="W28" s="5">
        <f t="shared" si="13"/>
        <v>107.49999999999999</v>
      </c>
      <c r="X28" s="42">
        <f t="shared" si="7"/>
        <v>50.499999999999986</v>
      </c>
      <c r="Y28" s="49">
        <f t="shared" si="8"/>
        <v>0.1817999999999998</v>
      </c>
      <c r="Z28" s="12">
        <f t="shared" si="9"/>
        <v>0.53023255813953496</v>
      </c>
      <c r="AA28" s="87" t="str">
        <f t="shared" si="14"/>
        <v>VERY LOW-ORDER URGENTLY</v>
      </c>
      <c r="AB28" s="211">
        <f t="shared" si="15"/>
        <v>4765.7906976744171</v>
      </c>
      <c r="AF28" s="341" t="s">
        <v>58</v>
      </c>
      <c r="AG28" s="341" t="s">
        <v>104</v>
      </c>
      <c r="AH28" s="341" t="s">
        <v>422</v>
      </c>
      <c r="AI28" s="82">
        <v>7.2000000000000008E-2</v>
      </c>
      <c r="AJ28" s="83">
        <v>15.999999999999998</v>
      </c>
      <c r="AK28" s="353">
        <v>52.375</v>
      </c>
      <c r="AL28" s="353">
        <v>837.99999999999989</v>
      </c>
    </row>
    <row r="29" spans="1:39" ht="15" thickBot="1">
      <c r="A29" s="153" t="s">
        <v>117</v>
      </c>
      <c r="B29" s="56" t="s">
        <v>83</v>
      </c>
      <c r="C29" s="51" t="s">
        <v>416</v>
      </c>
      <c r="D29" s="56" t="s">
        <v>26</v>
      </c>
      <c r="E29" s="51" t="s">
        <v>69</v>
      </c>
      <c r="F29" s="8">
        <v>0.25733333333333352</v>
      </c>
      <c r="G29" s="42">
        <v>64.333333333333329</v>
      </c>
      <c r="H29" s="6">
        <v>6351.666666666667</v>
      </c>
      <c r="I29" s="346">
        <v>65</v>
      </c>
      <c r="J29" s="348">
        <v>0.26</v>
      </c>
      <c r="K29" s="119">
        <f t="shared" si="1"/>
        <v>6417.4870466321254</v>
      </c>
      <c r="L29" s="119">
        <f t="shared" si="2"/>
        <v>98.730569948186542</v>
      </c>
      <c r="M29" s="51">
        <v>40</v>
      </c>
      <c r="N29" s="12">
        <f t="shared" si="3"/>
        <v>7.2785109976698393E-3</v>
      </c>
      <c r="O29" s="54">
        <f>SUM($N$5:N29)</f>
        <v>0.9479849508299808</v>
      </c>
      <c r="P29" s="51" t="str">
        <f t="shared" si="10"/>
        <v>C</v>
      </c>
      <c r="Q29" s="152">
        <f t="shared" si="4"/>
        <v>2.9242424242424239</v>
      </c>
      <c r="R29" s="49">
        <f t="shared" si="5"/>
        <v>1.1696969696969706E-2</v>
      </c>
      <c r="S29" s="119">
        <f t="shared" si="6"/>
        <v>288.71212121212125</v>
      </c>
      <c r="T29" s="51">
        <f t="shared" si="11"/>
        <v>30</v>
      </c>
      <c r="U29" s="51">
        <v>3</v>
      </c>
      <c r="V29" s="51">
        <f t="shared" si="12"/>
        <v>33</v>
      </c>
      <c r="W29" s="5">
        <f t="shared" si="13"/>
        <v>96.499999999999986</v>
      </c>
      <c r="X29" s="42">
        <f t="shared" si="7"/>
        <v>31.499999999999986</v>
      </c>
      <c r="Y29" s="49">
        <f t="shared" si="8"/>
        <v>0.12600000000000006</v>
      </c>
      <c r="Z29" s="12">
        <f t="shared" si="9"/>
        <v>0.67357512953367882</v>
      </c>
      <c r="AA29" s="87" t="str">
        <f t="shared" si="14"/>
        <v>VERY LOW-ORDER URGENTLY</v>
      </c>
      <c r="AB29" s="211">
        <f t="shared" si="15"/>
        <v>3110.0129533678746</v>
      </c>
      <c r="AF29"/>
      <c r="AG29" s="341" t="s">
        <v>70</v>
      </c>
      <c r="AH29" s="341" t="s">
        <v>533</v>
      </c>
      <c r="AI29" s="82">
        <v>4.8000000000000022E-2</v>
      </c>
      <c r="AJ29" s="83">
        <v>16</v>
      </c>
      <c r="AK29" s="353">
        <v>47.022222222222219</v>
      </c>
      <c r="AL29" s="353">
        <v>752.3555555555555</v>
      </c>
    </row>
    <row r="30" spans="1:39" ht="15" thickBot="1">
      <c r="A30" s="153" t="s">
        <v>117</v>
      </c>
      <c r="B30" s="56" t="s">
        <v>77</v>
      </c>
      <c r="C30" s="51" t="s">
        <v>388</v>
      </c>
      <c r="D30" s="56" t="s">
        <v>23</v>
      </c>
      <c r="E30" s="51" t="s">
        <v>24</v>
      </c>
      <c r="F30" s="8">
        <v>0.23700000000000004</v>
      </c>
      <c r="G30" s="42">
        <v>26.333333333333336</v>
      </c>
      <c r="H30" s="6">
        <v>8338.6666666666661</v>
      </c>
      <c r="I30" s="346">
        <v>66</v>
      </c>
      <c r="J30" s="348">
        <v>0.59399999999999997</v>
      </c>
      <c r="K30" s="119">
        <f t="shared" si="1"/>
        <v>20899.443037974681</v>
      </c>
      <c r="L30" s="119">
        <f t="shared" si="2"/>
        <v>316.65822784810121</v>
      </c>
      <c r="M30" s="51">
        <v>18</v>
      </c>
      <c r="N30" s="12">
        <f t="shared" si="3"/>
        <v>6.7033954913772705E-3</v>
      </c>
      <c r="O30" s="54">
        <f>SUM($N$5:N30)</f>
        <v>0.95468834632135802</v>
      </c>
      <c r="P30" s="51" t="str">
        <f t="shared" si="10"/>
        <v>C</v>
      </c>
      <c r="Q30" s="152">
        <f t="shared" si="4"/>
        <v>1.196969696969697</v>
      </c>
      <c r="R30" s="49">
        <f t="shared" si="5"/>
        <v>1.0772727272727274E-2</v>
      </c>
      <c r="S30" s="119">
        <f t="shared" si="6"/>
        <v>379.030303030303</v>
      </c>
      <c r="T30" s="51">
        <f t="shared" si="11"/>
        <v>30</v>
      </c>
      <c r="U30" s="51">
        <v>3</v>
      </c>
      <c r="V30" s="51">
        <f t="shared" si="12"/>
        <v>33</v>
      </c>
      <c r="W30" s="5">
        <f t="shared" si="13"/>
        <v>39.5</v>
      </c>
      <c r="X30" s="42">
        <f t="shared" si="7"/>
        <v>0</v>
      </c>
      <c r="Y30" s="49">
        <f t="shared" si="8"/>
        <v>0</v>
      </c>
      <c r="Z30" s="12">
        <f t="shared" si="9"/>
        <v>1.6708860759493671</v>
      </c>
      <c r="AA30" s="87" t="str">
        <f t="shared" si="14"/>
        <v>HIGH-DON’T ORDER</v>
      </c>
      <c r="AB30" s="211">
        <f t="shared" si="15"/>
        <v>0</v>
      </c>
      <c r="AF30"/>
      <c r="AG30" s="341" t="s">
        <v>525</v>
      </c>
      <c r="AH30" s="341" t="s">
        <v>537</v>
      </c>
      <c r="AI30" s="82">
        <v>0.13119999999999996</v>
      </c>
      <c r="AJ30" s="83">
        <v>20.5</v>
      </c>
      <c r="AK30" s="353">
        <v>63.218536585365854</v>
      </c>
      <c r="AL30" s="353">
        <v>1295.98</v>
      </c>
    </row>
    <row r="31" spans="1:39" ht="15" thickBot="1">
      <c r="A31" s="153" t="s">
        <v>117</v>
      </c>
      <c r="B31" s="56" t="s">
        <v>555</v>
      </c>
      <c r="C31" s="51" t="s">
        <v>556</v>
      </c>
      <c r="D31" s="56" t="s">
        <v>29</v>
      </c>
      <c r="E31" s="51" t="s">
        <v>63</v>
      </c>
      <c r="F31" s="8">
        <v>0.22666666666666679</v>
      </c>
      <c r="G31" s="42">
        <v>5</v>
      </c>
      <c r="H31" s="6">
        <v>2346</v>
      </c>
      <c r="I31" s="346">
        <v>0</v>
      </c>
      <c r="J31" s="348">
        <v>0</v>
      </c>
      <c r="K31" s="119">
        <f t="shared" si="1"/>
        <v>0</v>
      </c>
      <c r="L31" s="119">
        <f t="shared" si="2"/>
        <v>469.2</v>
      </c>
      <c r="M31" s="51">
        <v>40</v>
      </c>
      <c r="N31" s="12">
        <f t="shared" si="3"/>
        <v>6.4111236767040022E-3</v>
      </c>
      <c r="O31" s="54">
        <f>SUM($N$5:N31)</f>
        <v>0.96109946999806206</v>
      </c>
      <c r="P31" s="51" t="str">
        <f t="shared" si="10"/>
        <v>C</v>
      </c>
      <c r="Q31" s="152">
        <f t="shared" si="4"/>
        <v>0.22727272727272727</v>
      </c>
      <c r="R31" s="49">
        <f t="shared" si="5"/>
        <v>1.0303030303030309E-2</v>
      </c>
      <c r="S31" s="119">
        <f t="shared" si="6"/>
        <v>106.63636363636364</v>
      </c>
      <c r="T31" s="51">
        <f t="shared" si="11"/>
        <v>30</v>
      </c>
      <c r="U31" s="51">
        <v>3</v>
      </c>
      <c r="V31" s="51">
        <f t="shared" si="12"/>
        <v>33</v>
      </c>
      <c r="W31" s="5">
        <f t="shared" si="13"/>
        <v>7.5</v>
      </c>
      <c r="X31" s="42">
        <f t="shared" si="7"/>
        <v>7.5</v>
      </c>
      <c r="Y31" s="49">
        <f t="shared" si="8"/>
        <v>0.34000000000000019</v>
      </c>
      <c r="Z31" s="12">
        <f t="shared" si="9"/>
        <v>0</v>
      </c>
      <c r="AA31" s="87" t="str">
        <f t="shared" si="14"/>
        <v>VERY LOW-ORDER URGENTLY</v>
      </c>
      <c r="AB31" s="211">
        <f t="shared" si="15"/>
        <v>3519</v>
      </c>
      <c r="AF31"/>
      <c r="AG31" s="341" t="s">
        <v>521</v>
      </c>
      <c r="AH31" s="341" t="s">
        <v>532</v>
      </c>
      <c r="AI31" s="82">
        <v>0.10875000000000005</v>
      </c>
      <c r="AJ31" s="83">
        <v>14.5</v>
      </c>
      <c r="AK31" s="353">
        <v>88.277586206896558</v>
      </c>
      <c r="AL31" s="353">
        <v>1280.0250000000001</v>
      </c>
    </row>
    <row r="32" spans="1:39" ht="15" thickBot="1">
      <c r="A32" s="153" t="s">
        <v>117</v>
      </c>
      <c r="B32" s="56" t="s">
        <v>55</v>
      </c>
      <c r="C32" s="51" t="s">
        <v>373</v>
      </c>
      <c r="D32" s="56" t="s">
        <v>23</v>
      </c>
      <c r="E32" s="51" t="s">
        <v>24</v>
      </c>
      <c r="F32" s="8">
        <v>0.17082000000000006</v>
      </c>
      <c r="G32" s="42">
        <v>6.9999999999999991</v>
      </c>
      <c r="H32" s="6">
        <v>4208.9866666666694</v>
      </c>
      <c r="I32" s="346">
        <v>168</v>
      </c>
      <c r="J32" s="348">
        <v>1.7472000000000001</v>
      </c>
      <c r="K32" s="119">
        <f t="shared" si="1"/>
        <v>101015.68000000008</v>
      </c>
      <c r="L32" s="119">
        <f t="shared" si="2"/>
        <v>601.28380952380996</v>
      </c>
      <c r="M32" s="51">
        <v>18</v>
      </c>
      <c r="N32" s="12">
        <f t="shared" si="3"/>
        <v>4.8315359402407833E-3</v>
      </c>
      <c r="O32" s="54">
        <f>SUM($N$5:N32)</f>
        <v>0.96593100593830283</v>
      </c>
      <c r="P32" s="51" t="str">
        <f t="shared" si="10"/>
        <v>C</v>
      </c>
      <c r="Q32" s="152">
        <f t="shared" si="4"/>
        <v>0.31818181818181812</v>
      </c>
      <c r="R32" s="49">
        <f t="shared" si="5"/>
        <v>7.7645454545454571E-3</v>
      </c>
      <c r="S32" s="119">
        <f t="shared" si="6"/>
        <v>191.3175757575759</v>
      </c>
      <c r="T32" s="51">
        <f t="shared" si="11"/>
        <v>30</v>
      </c>
      <c r="U32" s="51">
        <v>3</v>
      </c>
      <c r="V32" s="51">
        <f t="shared" si="12"/>
        <v>33</v>
      </c>
      <c r="W32" s="5">
        <f t="shared" si="13"/>
        <v>10.499999999999998</v>
      </c>
      <c r="X32" s="42">
        <f t="shared" si="7"/>
        <v>0</v>
      </c>
      <c r="Y32" s="49">
        <f t="shared" si="8"/>
        <v>0</v>
      </c>
      <c r="Z32" s="12">
        <f t="shared" si="9"/>
        <v>16.000000000000004</v>
      </c>
      <c r="AA32" s="87" t="str">
        <f t="shared" si="14"/>
        <v>VERY HIGH-DON’T ORDER</v>
      </c>
      <c r="AB32" s="211">
        <f t="shared" si="15"/>
        <v>0</v>
      </c>
      <c r="AF32" s="341" t="s">
        <v>227</v>
      </c>
      <c r="AG32" s="341"/>
      <c r="AH32" s="341"/>
      <c r="AI32" s="82">
        <v>0.35995000000000005</v>
      </c>
      <c r="AJ32" s="83">
        <v>67</v>
      </c>
      <c r="AK32" s="353">
        <v>250.89334501448462</v>
      </c>
      <c r="AL32" s="353">
        <v>4166.360555555555</v>
      </c>
    </row>
    <row r="33" spans="1:38" ht="15" thickBot="1">
      <c r="A33" s="153" t="s">
        <v>117</v>
      </c>
      <c r="B33" s="56" t="s">
        <v>67</v>
      </c>
      <c r="C33" s="51" t="s">
        <v>412</v>
      </c>
      <c r="D33" s="56" t="s">
        <v>29</v>
      </c>
      <c r="E33" s="51" t="s">
        <v>30</v>
      </c>
      <c r="F33" s="8">
        <v>0.11666666666666671</v>
      </c>
      <c r="G33" s="42">
        <v>1.3333333333333333</v>
      </c>
      <c r="H33" s="6">
        <v>1613.3333333333335</v>
      </c>
      <c r="I33" s="346">
        <v>65</v>
      </c>
      <c r="J33" s="348">
        <v>1.3</v>
      </c>
      <c r="K33" s="119">
        <f t="shared" si="1"/>
        <v>78650.000000000015</v>
      </c>
      <c r="L33" s="119">
        <f t="shared" si="2"/>
        <v>1210.0000000000002</v>
      </c>
      <c r="M33" s="51">
        <v>16</v>
      </c>
      <c r="N33" s="12">
        <f t="shared" si="3"/>
        <v>3.2998430688917653E-3</v>
      </c>
      <c r="O33" s="54">
        <f>SUM($N$5:N33)</f>
        <v>0.96923084900719458</v>
      </c>
      <c r="P33" s="51" t="str">
        <f t="shared" si="10"/>
        <v>C</v>
      </c>
      <c r="Q33" s="152">
        <f t="shared" si="4"/>
        <v>6.0606060606060601E-2</v>
      </c>
      <c r="R33" s="49">
        <f t="shared" si="5"/>
        <v>5.3030303030303051E-3</v>
      </c>
      <c r="S33" s="119">
        <f t="shared" si="6"/>
        <v>73.333333333333343</v>
      </c>
      <c r="T33" s="51">
        <f t="shared" si="11"/>
        <v>30</v>
      </c>
      <c r="U33" s="51">
        <v>3</v>
      </c>
      <c r="V33" s="51">
        <f t="shared" si="12"/>
        <v>33</v>
      </c>
      <c r="W33" s="5">
        <f t="shared" si="13"/>
        <v>1.9999999999999998</v>
      </c>
      <c r="X33" s="42">
        <f t="shared" si="7"/>
        <v>0</v>
      </c>
      <c r="Y33" s="49">
        <f t="shared" si="8"/>
        <v>0</v>
      </c>
      <c r="Z33" s="12">
        <f t="shared" si="9"/>
        <v>32.500000000000007</v>
      </c>
      <c r="AA33" s="87" t="str">
        <f t="shared" si="14"/>
        <v>VERY HIGH-DON’T ORDER</v>
      </c>
      <c r="AB33" s="211">
        <f t="shared" si="15"/>
        <v>0</v>
      </c>
      <c r="AF33" s="341" t="s">
        <v>29</v>
      </c>
      <c r="AG33" s="341" t="s">
        <v>182</v>
      </c>
      <c r="AH33" s="341" t="s">
        <v>380</v>
      </c>
      <c r="AI33" s="82">
        <v>0.88863636363636378</v>
      </c>
      <c r="AJ33" s="83">
        <v>17.772727272727273</v>
      </c>
      <c r="AK33" s="353">
        <v>737.60869565217388</v>
      </c>
      <c r="AL33" s="353">
        <v>13109.318181818182</v>
      </c>
    </row>
    <row r="34" spans="1:38" ht="15" thickBot="1">
      <c r="A34" s="153" t="s">
        <v>117</v>
      </c>
      <c r="B34" s="56" t="s">
        <v>53</v>
      </c>
      <c r="C34" s="51" t="s">
        <v>429</v>
      </c>
      <c r="D34" s="56" t="s">
        <v>23</v>
      </c>
      <c r="E34" s="51" t="s">
        <v>24</v>
      </c>
      <c r="F34" s="8">
        <v>0.11200999999999986</v>
      </c>
      <c r="G34" s="42">
        <v>4.333333333333333</v>
      </c>
      <c r="H34" s="6">
        <v>4337.08</v>
      </c>
      <c r="I34" s="346">
        <v>101</v>
      </c>
      <c r="J34" s="348">
        <v>0.99889000000000006</v>
      </c>
      <c r="K34" s="119">
        <f t="shared" si="1"/>
        <v>101087.32615384617</v>
      </c>
      <c r="L34" s="119">
        <f t="shared" si="2"/>
        <v>1000.8646153846155</v>
      </c>
      <c r="M34" s="51">
        <v>48</v>
      </c>
      <c r="N34" s="12">
        <f t="shared" si="3"/>
        <v>3.1681321898277088E-3</v>
      </c>
      <c r="O34" s="54">
        <f>SUM($N$5:N34)</f>
        <v>0.97239898119702228</v>
      </c>
      <c r="P34" s="51" t="str">
        <f t="shared" si="10"/>
        <v>C</v>
      </c>
      <c r="Q34" s="152">
        <f t="shared" si="4"/>
        <v>0.19696969696969696</v>
      </c>
      <c r="R34" s="49">
        <f t="shared" si="5"/>
        <v>5.09136363636363E-3</v>
      </c>
      <c r="S34" s="119">
        <f t="shared" si="6"/>
        <v>197.14</v>
      </c>
      <c r="T34" s="51">
        <f t="shared" si="11"/>
        <v>30</v>
      </c>
      <c r="U34" s="51">
        <v>3</v>
      </c>
      <c r="V34" s="51">
        <f t="shared" si="12"/>
        <v>33</v>
      </c>
      <c r="W34" s="5">
        <f t="shared" si="13"/>
        <v>6.5</v>
      </c>
      <c r="X34" s="42">
        <f t="shared" si="7"/>
        <v>0</v>
      </c>
      <c r="Y34" s="49">
        <f t="shared" si="8"/>
        <v>0</v>
      </c>
      <c r="Z34" s="12">
        <f t="shared" si="9"/>
        <v>15.538461538461538</v>
      </c>
      <c r="AA34" s="87" t="str">
        <f t="shared" si="14"/>
        <v>VERY HIGH-DON’T ORDER</v>
      </c>
      <c r="AB34" s="211">
        <f t="shared" si="15"/>
        <v>0</v>
      </c>
      <c r="AF34"/>
      <c r="AG34" s="341" t="s">
        <v>31</v>
      </c>
      <c r="AH34" s="341" t="s">
        <v>380</v>
      </c>
      <c r="AI34" s="82">
        <v>0.86287878787878791</v>
      </c>
      <c r="AJ34" s="83">
        <v>17.257575757575758</v>
      </c>
      <c r="AK34" s="353">
        <v>691.65671641791039</v>
      </c>
      <c r="AL34" s="353">
        <v>11936.31818181818</v>
      </c>
    </row>
    <row r="35" spans="1:38" ht="15" thickBot="1">
      <c r="A35" s="153" t="s">
        <v>117</v>
      </c>
      <c r="B35" s="56" t="s">
        <v>165</v>
      </c>
      <c r="C35" s="51" t="s">
        <v>477</v>
      </c>
      <c r="D35" s="56" t="s">
        <v>26</v>
      </c>
      <c r="E35" s="51" t="s">
        <v>69</v>
      </c>
      <c r="F35" s="8">
        <v>0.11100000000000003</v>
      </c>
      <c r="G35" s="42">
        <v>24.666666666666668</v>
      </c>
      <c r="H35" s="6">
        <v>1565.3333333333333</v>
      </c>
      <c r="I35" s="346">
        <v>0</v>
      </c>
      <c r="J35" s="348">
        <v>0</v>
      </c>
      <c r="K35" s="119">
        <f t="shared" si="1"/>
        <v>0</v>
      </c>
      <c r="L35" s="119">
        <f t="shared" si="2"/>
        <v>63.459459459459453</v>
      </c>
      <c r="M35" s="51">
        <v>48</v>
      </c>
      <c r="N35" s="12">
        <f t="shared" si="3"/>
        <v>3.1395649769741648E-3</v>
      </c>
      <c r="O35" s="54">
        <f>SUM($N$5:N35)</f>
        <v>0.97553854617399649</v>
      </c>
      <c r="P35" s="51" t="str">
        <f t="shared" si="10"/>
        <v>C</v>
      </c>
      <c r="Q35" s="152">
        <f t="shared" si="4"/>
        <v>1.1212121212121213</v>
      </c>
      <c r="R35" s="49">
        <f t="shared" si="5"/>
        <v>5.0454545454545465E-3</v>
      </c>
      <c r="S35" s="119">
        <f t="shared" si="6"/>
        <v>71.151515151515142</v>
      </c>
      <c r="T35" s="51">
        <f t="shared" si="11"/>
        <v>30</v>
      </c>
      <c r="U35" s="51">
        <v>3</v>
      </c>
      <c r="V35" s="51">
        <f t="shared" si="12"/>
        <v>33</v>
      </c>
      <c r="W35" s="5">
        <f t="shared" si="13"/>
        <v>37.000000000000007</v>
      </c>
      <c r="X35" s="42">
        <f t="shared" si="7"/>
        <v>37.000000000000007</v>
      </c>
      <c r="Y35" s="49">
        <f t="shared" si="8"/>
        <v>0.16650000000000006</v>
      </c>
      <c r="Z35" s="12">
        <f t="shared" si="9"/>
        <v>0</v>
      </c>
      <c r="AA35" s="87" t="str">
        <f t="shared" si="14"/>
        <v>VERY LOW-ORDER URGENTLY</v>
      </c>
      <c r="AB35" s="211">
        <f t="shared" si="15"/>
        <v>2348</v>
      </c>
      <c r="AF35"/>
      <c r="AG35" s="341" t="s">
        <v>555</v>
      </c>
      <c r="AH35" s="341" t="s">
        <v>556</v>
      </c>
      <c r="AI35" s="82">
        <v>0.34000000000000019</v>
      </c>
      <c r="AJ35" s="83">
        <v>7.5</v>
      </c>
      <c r="AK35" s="353">
        <v>469.2</v>
      </c>
      <c r="AL35" s="353">
        <v>3519</v>
      </c>
    </row>
    <row r="36" spans="1:38" ht="15" thickBot="1">
      <c r="A36" s="153" t="s">
        <v>117</v>
      </c>
      <c r="B36" s="56" t="s">
        <v>167</v>
      </c>
      <c r="C36" s="51" t="s">
        <v>478</v>
      </c>
      <c r="D36" s="56" t="s">
        <v>26</v>
      </c>
      <c r="E36" s="51" t="s">
        <v>69</v>
      </c>
      <c r="F36" s="8">
        <v>9.0000000000000038E-2</v>
      </c>
      <c r="G36" s="42">
        <v>20</v>
      </c>
      <c r="H36" s="6">
        <v>1236</v>
      </c>
      <c r="I36" s="346">
        <v>0</v>
      </c>
      <c r="J36" s="348">
        <v>0</v>
      </c>
      <c r="K36" s="119">
        <f t="shared" si="1"/>
        <v>0</v>
      </c>
      <c r="L36" s="119">
        <f t="shared" si="2"/>
        <v>61.8</v>
      </c>
      <c r="M36" s="51">
        <v>20</v>
      </c>
      <c r="N36" s="12">
        <f t="shared" si="3"/>
        <v>2.5455932245736479E-3</v>
      </c>
      <c r="O36" s="54">
        <f>SUM($N$5:N36)</f>
        <v>0.97808413939857008</v>
      </c>
      <c r="P36" s="51" t="str">
        <f t="shared" si="10"/>
        <v>C</v>
      </c>
      <c r="Q36" s="152">
        <f t="shared" si="4"/>
        <v>0.90909090909090906</v>
      </c>
      <c r="R36" s="49">
        <f t="shared" si="5"/>
        <v>4.090909090909093E-3</v>
      </c>
      <c r="S36" s="119">
        <f t="shared" si="6"/>
        <v>56.18181818181818</v>
      </c>
      <c r="T36" s="51">
        <f t="shared" si="11"/>
        <v>30</v>
      </c>
      <c r="U36" s="51">
        <v>3</v>
      </c>
      <c r="V36" s="51">
        <f t="shared" si="12"/>
        <v>33</v>
      </c>
      <c r="W36" s="5">
        <f t="shared" si="13"/>
        <v>30</v>
      </c>
      <c r="X36" s="42">
        <f t="shared" si="7"/>
        <v>30</v>
      </c>
      <c r="Y36" s="49">
        <f t="shared" si="8"/>
        <v>0.13500000000000006</v>
      </c>
      <c r="Z36" s="12">
        <f t="shared" si="9"/>
        <v>0</v>
      </c>
      <c r="AA36" s="87" t="str">
        <f t="shared" si="14"/>
        <v>VERY LOW-ORDER URGENTLY</v>
      </c>
      <c r="AB36" s="211">
        <f t="shared" si="15"/>
        <v>1854</v>
      </c>
      <c r="AF36"/>
      <c r="AG36" s="341" t="s">
        <v>89</v>
      </c>
      <c r="AH36" s="341" t="s">
        <v>453</v>
      </c>
      <c r="AI36" s="82">
        <v>0.12499999999999997</v>
      </c>
      <c r="AJ36" s="83">
        <v>5</v>
      </c>
      <c r="AK36" s="353">
        <v>192</v>
      </c>
      <c r="AL36" s="353">
        <v>960</v>
      </c>
    </row>
    <row r="37" spans="1:38" ht="15" thickBot="1">
      <c r="A37" s="153" t="s">
        <v>117</v>
      </c>
      <c r="B37" s="56" t="s">
        <v>70</v>
      </c>
      <c r="C37" s="51" t="s">
        <v>533</v>
      </c>
      <c r="D37" s="56" t="s">
        <v>58</v>
      </c>
      <c r="E37" s="51" t="s">
        <v>27</v>
      </c>
      <c r="F37" s="8">
        <v>9.0000000000000038E-2</v>
      </c>
      <c r="G37" s="42">
        <v>30</v>
      </c>
      <c r="H37" s="6">
        <v>1410.6666666666665</v>
      </c>
      <c r="I37" s="346">
        <v>29</v>
      </c>
      <c r="J37" s="348">
        <v>8.6999999999999994E-2</v>
      </c>
      <c r="K37" s="119">
        <f t="shared" ref="K37:K48" si="16">L37*I37</f>
        <v>1363.6444444444444</v>
      </c>
      <c r="L37" s="119">
        <f t="shared" ref="L37:L48" si="17">H37/G37</f>
        <v>47.022222222222219</v>
      </c>
      <c r="M37" s="51">
        <v>5</v>
      </c>
      <c r="N37" s="12">
        <f t="shared" ref="N37:N48" si="18">F37/$F$1</f>
        <v>2.5455932245736479E-3</v>
      </c>
      <c r="O37" s="54">
        <f>SUM($N$5:N37)</f>
        <v>0.98062973262314368</v>
      </c>
      <c r="P37" s="51" t="str">
        <f t="shared" si="10"/>
        <v>C</v>
      </c>
      <c r="Q37" s="152">
        <f t="shared" ref="Q37:Q48" si="19">G37/22</f>
        <v>1.3636363636363635</v>
      </c>
      <c r="R37" s="49">
        <f t="shared" ref="R37:R48" si="20">F37/22</f>
        <v>4.090909090909093E-3</v>
      </c>
      <c r="S37" s="119">
        <f t="shared" ref="S37:S48" si="21">H37/22</f>
        <v>64.12121212121211</v>
      </c>
      <c r="T37" s="51">
        <f t="shared" si="11"/>
        <v>30</v>
      </c>
      <c r="U37" s="51">
        <v>3</v>
      </c>
      <c r="V37" s="51">
        <f t="shared" si="12"/>
        <v>33</v>
      </c>
      <c r="W37" s="5">
        <f t="shared" si="13"/>
        <v>45</v>
      </c>
      <c r="X37" s="42">
        <f t="shared" ref="X37:X48" si="22">IF(W37-I37&lt;=0,0,W37-I37)</f>
        <v>16</v>
      </c>
      <c r="Y37" s="49">
        <f t="shared" ref="Y37:Y48" si="23">X37/(G37/F37)</f>
        <v>4.8000000000000022E-2</v>
      </c>
      <c r="Z37" s="12">
        <f t="shared" ref="Z37:Z48" si="24">I37/W37</f>
        <v>0.64444444444444449</v>
      </c>
      <c r="AA37" s="87" t="str">
        <f t="shared" si="14"/>
        <v>VERY LOW-ORDER URGENTLY</v>
      </c>
      <c r="AB37" s="211">
        <f t="shared" si="15"/>
        <v>752.3555555555555</v>
      </c>
      <c r="AF37" s="341" t="s">
        <v>225</v>
      </c>
      <c r="AG37" s="341"/>
      <c r="AH37" s="341"/>
      <c r="AI37" s="82">
        <v>2.2165151515151518</v>
      </c>
      <c r="AJ37" s="83">
        <v>47.530303030303031</v>
      </c>
      <c r="AK37" s="353">
        <v>2090.4654120700843</v>
      </c>
      <c r="AL37" s="353">
        <v>29524.63636363636</v>
      </c>
    </row>
    <row r="38" spans="1:38" ht="15" thickBot="1">
      <c r="A38" s="153" t="s">
        <v>117</v>
      </c>
      <c r="B38" s="56" t="s">
        <v>525</v>
      </c>
      <c r="C38" s="51" t="s">
        <v>537</v>
      </c>
      <c r="D38" s="56" t="s">
        <v>58</v>
      </c>
      <c r="E38" s="51" t="s">
        <v>37</v>
      </c>
      <c r="F38" s="8">
        <v>8.7466666666666623E-2</v>
      </c>
      <c r="G38" s="42">
        <v>13.666666666666666</v>
      </c>
      <c r="H38" s="6">
        <v>863.98666666666668</v>
      </c>
      <c r="I38" s="346">
        <v>0</v>
      </c>
      <c r="J38" s="348">
        <v>0</v>
      </c>
      <c r="K38" s="119">
        <f t="shared" si="16"/>
        <v>0</v>
      </c>
      <c r="L38" s="119">
        <f t="shared" si="17"/>
        <v>63.218536585365854</v>
      </c>
      <c r="M38" s="51">
        <v>5</v>
      </c>
      <c r="N38" s="12">
        <f t="shared" si="18"/>
        <v>2.4739394893634244E-3</v>
      </c>
      <c r="O38" s="54">
        <f>SUM($N$5:N38)</f>
        <v>0.98310367211250715</v>
      </c>
      <c r="P38" s="51" t="str">
        <f t="shared" si="10"/>
        <v>C</v>
      </c>
      <c r="Q38" s="152">
        <f t="shared" si="19"/>
        <v>0.62121212121212122</v>
      </c>
      <c r="R38" s="49">
        <f t="shared" si="20"/>
        <v>3.9757575757575735E-3</v>
      </c>
      <c r="S38" s="119">
        <f t="shared" si="21"/>
        <v>39.272121212121213</v>
      </c>
      <c r="T38" s="51">
        <f t="shared" si="11"/>
        <v>30</v>
      </c>
      <c r="U38" s="51">
        <v>3</v>
      </c>
      <c r="V38" s="51">
        <f t="shared" si="12"/>
        <v>33</v>
      </c>
      <c r="W38" s="5">
        <f t="shared" si="13"/>
        <v>20.5</v>
      </c>
      <c r="X38" s="42">
        <f t="shared" si="22"/>
        <v>20.5</v>
      </c>
      <c r="Y38" s="49">
        <f t="shared" si="23"/>
        <v>0.13119999999999996</v>
      </c>
      <c r="Z38" s="12">
        <f t="shared" si="24"/>
        <v>0</v>
      </c>
      <c r="AA38" s="87" t="str">
        <f t="shared" si="14"/>
        <v>VERY LOW-ORDER URGENTLY</v>
      </c>
      <c r="AB38" s="211">
        <f t="shared" si="15"/>
        <v>1295.98</v>
      </c>
      <c r="AF38" s="341" t="s">
        <v>26</v>
      </c>
      <c r="AG38" s="341" t="s">
        <v>82</v>
      </c>
      <c r="AH38" s="341" t="s">
        <v>423</v>
      </c>
      <c r="AI38" s="82">
        <v>0.29400000000000021</v>
      </c>
      <c r="AJ38" s="83">
        <v>73.5</v>
      </c>
      <c r="AK38" s="353">
        <v>101.45658263305322</v>
      </c>
      <c r="AL38" s="353">
        <v>7457.0588235294117</v>
      </c>
    </row>
    <row r="39" spans="1:38" ht="15" thickBot="1">
      <c r="A39" s="153" t="s">
        <v>117</v>
      </c>
      <c r="B39" s="56" t="s">
        <v>89</v>
      </c>
      <c r="C39" s="51" t="s">
        <v>453</v>
      </c>
      <c r="D39" s="56" t="s">
        <v>29</v>
      </c>
      <c r="E39" s="51" t="s">
        <v>63</v>
      </c>
      <c r="F39" s="8">
        <v>8.3333333333333329E-2</v>
      </c>
      <c r="G39" s="42">
        <v>3.3333333333333335</v>
      </c>
      <c r="H39" s="6">
        <v>640</v>
      </c>
      <c r="I39" s="346">
        <v>0</v>
      </c>
      <c r="J39" s="348">
        <v>0</v>
      </c>
      <c r="K39" s="119">
        <f t="shared" si="16"/>
        <v>0</v>
      </c>
      <c r="L39" s="119">
        <f t="shared" si="17"/>
        <v>192</v>
      </c>
      <c r="M39" s="51">
        <v>48</v>
      </c>
      <c r="N39" s="12">
        <f t="shared" si="18"/>
        <v>2.3570307634941173E-3</v>
      </c>
      <c r="O39" s="54">
        <f>SUM($N$5:N39)</f>
        <v>0.98546070287600129</v>
      </c>
      <c r="P39" s="51" t="str">
        <f t="shared" si="10"/>
        <v>C</v>
      </c>
      <c r="Q39" s="152">
        <f t="shared" si="19"/>
        <v>0.15151515151515152</v>
      </c>
      <c r="R39" s="49">
        <f t="shared" si="20"/>
        <v>3.7878787878787876E-3</v>
      </c>
      <c r="S39" s="119">
        <f t="shared" si="21"/>
        <v>29.09090909090909</v>
      </c>
      <c r="T39" s="51">
        <f t="shared" si="11"/>
        <v>30</v>
      </c>
      <c r="U39" s="51">
        <v>3</v>
      </c>
      <c r="V39" s="51">
        <f t="shared" si="12"/>
        <v>33</v>
      </c>
      <c r="W39" s="5">
        <f t="shared" si="13"/>
        <v>5</v>
      </c>
      <c r="X39" s="42">
        <f t="shared" si="22"/>
        <v>5</v>
      </c>
      <c r="Y39" s="49">
        <f t="shared" si="23"/>
        <v>0.12499999999999997</v>
      </c>
      <c r="Z39" s="12">
        <f t="shared" si="24"/>
        <v>0</v>
      </c>
      <c r="AA39" s="87" t="str">
        <f t="shared" si="14"/>
        <v>VERY LOW-ORDER URGENTLY</v>
      </c>
      <c r="AB39" s="211">
        <f t="shared" si="15"/>
        <v>960</v>
      </c>
      <c r="AF39"/>
      <c r="AG39" s="341" t="s">
        <v>161</v>
      </c>
      <c r="AH39" s="341" t="s">
        <v>475</v>
      </c>
      <c r="AI39" s="82">
        <v>8.3250000000000032E-2</v>
      </c>
      <c r="AJ39" s="83">
        <v>18.500000000000004</v>
      </c>
      <c r="AK39" s="353">
        <v>61.537837837837834</v>
      </c>
      <c r="AL39" s="353">
        <v>1138.45</v>
      </c>
    </row>
    <row r="40" spans="1:38" ht="15" thickBot="1">
      <c r="A40" s="153" t="s">
        <v>117</v>
      </c>
      <c r="B40" s="56" t="s">
        <v>521</v>
      </c>
      <c r="C40" s="51" t="s">
        <v>532</v>
      </c>
      <c r="D40" s="56" t="s">
        <v>58</v>
      </c>
      <c r="E40" s="51" t="s">
        <v>37</v>
      </c>
      <c r="F40" s="8">
        <v>7.2500000000000037E-2</v>
      </c>
      <c r="G40" s="42">
        <v>9.6666666666666661</v>
      </c>
      <c r="H40" s="6">
        <v>853.35</v>
      </c>
      <c r="I40" s="346">
        <v>0</v>
      </c>
      <c r="J40" s="348">
        <v>0</v>
      </c>
      <c r="K40" s="119">
        <f t="shared" si="16"/>
        <v>0</v>
      </c>
      <c r="L40" s="119">
        <f t="shared" si="17"/>
        <v>88.277586206896558</v>
      </c>
      <c r="M40" s="51">
        <v>32</v>
      </c>
      <c r="N40" s="12">
        <f t="shared" si="18"/>
        <v>2.0506167642398831E-3</v>
      </c>
      <c r="O40" s="54">
        <f>SUM($N$5:N40)</f>
        <v>0.98751131964024119</v>
      </c>
      <c r="P40" s="51" t="str">
        <f t="shared" si="10"/>
        <v>C</v>
      </c>
      <c r="Q40" s="152">
        <f t="shared" si="19"/>
        <v>0.43939393939393939</v>
      </c>
      <c r="R40" s="49">
        <f t="shared" si="20"/>
        <v>3.2954545454545472E-3</v>
      </c>
      <c r="S40" s="119">
        <f t="shared" si="21"/>
        <v>38.788636363636364</v>
      </c>
      <c r="T40" s="51">
        <f t="shared" si="11"/>
        <v>30</v>
      </c>
      <c r="U40" s="51">
        <v>3</v>
      </c>
      <c r="V40" s="51">
        <f t="shared" si="12"/>
        <v>33</v>
      </c>
      <c r="W40" s="5">
        <f t="shared" si="13"/>
        <v>14.5</v>
      </c>
      <c r="X40" s="42">
        <f t="shared" si="22"/>
        <v>14.5</v>
      </c>
      <c r="Y40" s="49">
        <f t="shared" si="23"/>
        <v>0.10875000000000005</v>
      </c>
      <c r="Z40" s="12">
        <f t="shared" si="24"/>
        <v>0</v>
      </c>
      <c r="AA40" s="87" t="str">
        <f t="shared" si="14"/>
        <v>VERY LOW-ORDER URGENTLY</v>
      </c>
      <c r="AB40" s="211">
        <f t="shared" si="15"/>
        <v>1280.0250000000001</v>
      </c>
      <c r="AF40"/>
      <c r="AG40" s="341" t="s">
        <v>83</v>
      </c>
      <c r="AH40" s="341" t="s">
        <v>416</v>
      </c>
      <c r="AI40" s="82">
        <v>0.12600000000000006</v>
      </c>
      <c r="AJ40" s="83">
        <v>31.499999999999986</v>
      </c>
      <c r="AK40" s="353">
        <v>98.730569948186542</v>
      </c>
      <c r="AL40" s="353">
        <v>3110.0129533678746</v>
      </c>
    </row>
    <row r="41" spans="1:38" ht="15" thickBot="1">
      <c r="A41" s="153" t="s">
        <v>117</v>
      </c>
      <c r="B41" s="56" t="s">
        <v>57</v>
      </c>
      <c r="C41" s="51" t="s">
        <v>438</v>
      </c>
      <c r="D41" s="56" t="s">
        <v>58</v>
      </c>
      <c r="E41" s="51" t="s">
        <v>27</v>
      </c>
      <c r="F41" s="8">
        <v>6.8000000000000033E-2</v>
      </c>
      <c r="G41" s="42">
        <v>8</v>
      </c>
      <c r="H41" s="6">
        <v>780</v>
      </c>
      <c r="I41" s="346">
        <v>25</v>
      </c>
      <c r="J41" s="348">
        <v>0.21759999999999999</v>
      </c>
      <c r="K41" s="119">
        <f t="shared" si="16"/>
        <v>2437.5</v>
      </c>
      <c r="L41" s="119">
        <f t="shared" si="17"/>
        <v>97.5</v>
      </c>
      <c r="M41" s="51">
        <v>30</v>
      </c>
      <c r="N41" s="12">
        <f t="shared" si="18"/>
        <v>1.9233371030112007E-3</v>
      </c>
      <c r="O41" s="54">
        <f>SUM($N$5:N41)</f>
        <v>0.98943465674325237</v>
      </c>
      <c r="P41" s="51" t="str">
        <f t="shared" si="10"/>
        <v>C</v>
      </c>
      <c r="Q41" s="152">
        <f t="shared" si="19"/>
        <v>0.36363636363636365</v>
      </c>
      <c r="R41" s="49">
        <f t="shared" si="20"/>
        <v>3.0909090909090925E-3</v>
      </c>
      <c r="S41" s="119">
        <f t="shared" si="21"/>
        <v>35.454545454545453</v>
      </c>
      <c r="T41" s="51">
        <f t="shared" si="11"/>
        <v>30</v>
      </c>
      <c r="U41" s="51">
        <v>3</v>
      </c>
      <c r="V41" s="51">
        <f t="shared" si="12"/>
        <v>33</v>
      </c>
      <c r="W41" s="5">
        <f t="shared" si="13"/>
        <v>12</v>
      </c>
      <c r="X41" s="42">
        <f t="shared" si="22"/>
        <v>0</v>
      </c>
      <c r="Y41" s="49">
        <f t="shared" si="23"/>
        <v>0</v>
      </c>
      <c r="Z41" s="12">
        <f t="shared" si="24"/>
        <v>2.0833333333333335</v>
      </c>
      <c r="AA41" s="87" t="str">
        <f t="shared" si="14"/>
        <v>VERY HIGH-DON’T ORDER</v>
      </c>
      <c r="AB41" s="211">
        <f t="shared" si="15"/>
        <v>0</v>
      </c>
      <c r="AF41"/>
      <c r="AG41" s="341" t="s">
        <v>84</v>
      </c>
      <c r="AH41" s="341" t="s">
        <v>421</v>
      </c>
      <c r="AI41" s="82">
        <v>0.60400000000000043</v>
      </c>
      <c r="AJ41" s="83">
        <v>151</v>
      </c>
      <c r="AK41" s="353">
        <v>99.42307692307692</v>
      </c>
      <c r="AL41" s="353">
        <v>15012.884615384615</v>
      </c>
    </row>
    <row r="42" spans="1:38" ht="15" thickBot="1">
      <c r="A42" s="153" t="s">
        <v>117</v>
      </c>
      <c r="B42" s="56" t="s">
        <v>100</v>
      </c>
      <c r="C42" s="51" t="s">
        <v>392</v>
      </c>
      <c r="D42" s="56" t="s">
        <v>52</v>
      </c>
      <c r="E42" s="51" t="s">
        <v>24</v>
      </c>
      <c r="F42" s="8">
        <v>5.596000000000001E-2</v>
      </c>
      <c r="G42" s="42">
        <v>2</v>
      </c>
      <c r="H42" s="6">
        <v>1447.666666666667</v>
      </c>
      <c r="I42" s="346">
        <v>0</v>
      </c>
      <c r="J42" s="348">
        <v>0</v>
      </c>
      <c r="K42" s="119">
        <f t="shared" si="16"/>
        <v>0</v>
      </c>
      <c r="L42" s="119">
        <f t="shared" si="17"/>
        <v>723.83333333333348</v>
      </c>
      <c r="M42" s="51">
        <v>40</v>
      </c>
      <c r="N42" s="12">
        <f t="shared" si="18"/>
        <v>1.58279329830157E-3</v>
      </c>
      <c r="O42" s="54">
        <f>SUM($N$5:N42)</f>
        <v>0.99101745004155395</v>
      </c>
      <c r="P42" s="51" t="str">
        <f t="shared" si="10"/>
        <v>C</v>
      </c>
      <c r="Q42" s="152">
        <f t="shared" si="19"/>
        <v>9.0909090909090912E-2</v>
      </c>
      <c r="R42" s="49">
        <f t="shared" si="20"/>
        <v>2.5436363636363642E-3</v>
      </c>
      <c r="S42" s="119">
        <f t="shared" si="21"/>
        <v>65.803030303030312</v>
      </c>
      <c r="T42" s="51">
        <f t="shared" si="11"/>
        <v>30</v>
      </c>
      <c r="U42" s="51">
        <v>3</v>
      </c>
      <c r="V42" s="51">
        <f t="shared" si="12"/>
        <v>33</v>
      </c>
      <c r="W42" s="5">
        <f t="shared" si="13"/>
        <v>3</v>
      </c>
      <c r="X42" s="42">
        <f t="shared" si="22"/>
        <v>3</v>
      </c>
      <c r="Y42" s="49">
        <f t="shared" si="23"/>
        <v>8.3940000000000015E-2</v>
      </c>
      <c r="Z42" s="12">
        <f t="shared" si="24"/>
        <v>0</v>
      </c>
      <c r="AA42" s="87" t="str">
        <f t="shared" si="14"/>
        <v>VERY LOW-ORDER URGENTLY</v>
      </c>
      <c r="AB42" s="211">
        <f t="shared" si="15"/>
        <v>2171.5000000000005</v>
      </c>
      <c r="AF42"/>
      <c r="AG42" s="341" t="s">
        <v>40</v>
      </c>
      <c r="AH42" s="341" t="s">
        <v>433</v>
      </c>
      <c r="AI42" s="82">
        <v>1.6779927272727304</v>
      </c>
      <c r="AJ42" s="83">
        <v>268.90909090909093</v>
      </c>
      <c r="AK42" s="353">
        <v>115.05172413793103</v>
      </c>
      <c r="AL42" s="353">
        <v>30938.454545454548</v>
      </c>
    </row>
    <row r="43" spans="1:38" ht="15" thickBot="1">
      <c r="A43" s="153" t="s">
        <v>117</v>
      </c>
      <c r="B43" s="56" t="s">
        <v>161</v>
      </c>
      <c r="C43" s="51" t="s">
        <v>475</v>
      </c>
      <c r="D43" s="56" t="s">
        <v>26</v>
      </c>
      <c r="E43" s="51" t="s">
        <v>69</v>
      </c>
      <c r="F43" s="8">
        <v>5.5500000000000015E-2</v>
      </c>
      <c r="G43" s="42">
        <v>12.333333333333334</v>
      </c>
      <c r="H43" s="6">
        <v>758.9666666666667</v>
      </c>
      <c r="I43" s="346">
        <v>0</v>
      </c>
      <c r="J43" s="348">
        <v>0</v>
      </c>
      <c r="K43" s="119">
        <f t="shared" si="16"/>
        <v>0</v>
      </c>
      <c r="L43" s="119">
        <f t="shared" si="17"/>
        <v>61.537837837837834</v>
      </c>
      <c r="M43" s="51">
        <v>12</v>
      </c>
      <c r="N43" s="12">
        <f t="shared" si="18"/>
        <v>1.5697824884870824E-3</v>
      </c>
      <c r="O43" s="54">
        <f>SUM($N$5:N43)</f>
        <v>0.992587232530041</v>
      </c>
      <c r="P43" s="51" t="str">
        <f t="shared" si="10"/>
        <v>C</v>
      </c>
      <c r="Q43" s="152">
        <f t="shared" si="19"/>
        <v>0.56060606060606066</v>
      </c>
      <c r="R43" s="49">
        <f t="shared" si="20"/>
        <v>2.5227272727272733E-3</v>
      </c>
      <c r="S43" s="119">
        <f t="shared" si="21"/>
        <v>34.49848484848485</v>
      </c>
      <c r="T43" s="51">
        <f t="shared" si="11"/>
        <v>30</v>
      </c>
      <c r="U43" s="51">
        <v>3</v>
      </c>
      <c r="V43" s="51">
        <f t="shared" si="12"/>
        <v>33</v>
      </c>
      <c r="W43" s="5">
        <f t="shared" si="13"/>
        <v>18.500000000000004</v>
      </c>
      <c r="X43" s="42">
        <f t="shared" si="22"/>
        <v>18.500000000000004</v>
      </c>
      <c r="Y43" s="49">
        <f t="shared" si="23"/>
        <v>8.3250000000000032E-2</v>
      </c>
      <c r="Z43" s="12">
        <f t="shared" si="24"/>
        <v>0</v>
      </c>
      <c r="AA43" s="87" t="str">
        <f t="shared" si="14"/>
        <v>VERY LOW-ORDER URGENTLY</v>
      </c>
      <c r="AB43" s="211">
        <f t="shared" si="15"/>
        <v>1138.45</v>
      </c>
      <c r="AF43"/>
      <c r="AG43" s="341" t="s">
        <v>36</v>
      </c>
      <c r="AH43" s="341" t="s">
        <v>419</v>
      </c>
      <c r="AI43" s="82">
        <v>0.84480000000000088</v>
      </c>
      <c r="AJ43" s="83">
        <v>88.000000000000014</v>
      </c>
      <c r="AK43" s="353">
        <v>128.09090909090909</v>
      </c>
      <c r="AL43" s="353">
        <v>11272.000000000002</v>
      </c>
    </row>
    <row r="44" spans="1:38" ht="15" thickBot="1">
      <c r="A44" s="153" t="s">
        <v>117</v>
      </c>
      <c r="B44" s="56" t="s">
        <v>59</v>
      </c>
      <c r="C44" s="51" t="s">
        <v>397</v>
      </c>
      <c r="D44" s="56" t="s">
        <v>23</v>
      </c>
      <c r="E44" s="51" t="s">
        <v>24</v>
      </c>
      <c r="F44" s="8">
        <v>5.5080000000000004E-2</v>
      </c>
      <c r="G44" s="42">
        <v>0.66666666666666663</v>
      </c>
      <c r="H44" s="6">
        <v>1920</v>
      </c>
      <c r="I44" s="346">
        <v>104</v>
      </c>
      <c r="J44" s="348">
        <v>1.01088</v>
      </c>
      <c r="K44" s="119">
        <f t="shared" si="16"/>
        <v>299520</v>
      </c>
      <c r="L44" s="119">
        <f t="shared" si="17"/>
        <v>2880</v>
      </c>
      <c r="M44" s="51">
        <v>12</v>
      </c>
      <c r="N44" s="12">
        <f t="shared" si="18"/>
        <v>1.5579030534390718E-3</v>
      </c>
      <c r="O44" s="54">
        <f>SUM($N$5:N44)</f>
        <v>0.99414513558348006</v>
      </c>
      <c r="P44" s="51" t="str">
        <f t="shared" si="10"/>
        <v>C</v>
      </c>
      <c r="Q44" s="152">
        <f t="shared" si="19"/>
        <v>3.03030303030303E-2</v>
      </c>
      <c r="R44" s="49">
        <f t="shared" si="20"/>
        <v>2.5036363636363637E-3</v>
      </c>
      <c r="S44" s="119">
        <f t="shared" si="21"/>
        <v>87.272727272727266</v>
      </c>
      <c r="T44" s="51">
        <f t="shared" si="11"/>
        <v>30</v>
      </c>
      <c r="U44" s="51">
        <v>3</v>
      </c>
      <c r="V44" s="51">
        <f t="shared" si="12"/>
        <v>33</v>
      </c>
      <c r="W44" s="5">
        <f t="shared" si="13"/>
        <v>0.99999999999999989</v>
      </c>
      <c r="X44" s="42">
        <f t="shared" si="22"/>
        <v>0</v>
      </c>
      <c r="Y44" s="49">
        <f t="shared" si="23"/>
        <v>0</v>
      </c>
      <c r="Z44" s="12">
        <f t="shared" si="24"/>
        <v>104.00000000000001</v>
      </c>
      <c r="AA44" s="87" t="str">
        <f t="shared" si="14"/>
        <v>VERY HIGH-DON’T ORDER</v>
      </c>
      <c r="AB44" s="211">
        <f t="shared" si="15"/>
        <v>0</v>
      </c>
      <c r="AF44"/>
      <c r="AG44" s="341" t="s">
        <v>25</v>
      </c>
      <c r="AH44" s="341" t="s">
        <v>383</v>
      </c>
      <c r="AI44" s="82">
        <v>0.49876363636363369</v>
      </c>
      <c r="AJ44" s="83">
        <v>103.90909090909088</v>
      </c>
      <c r="AK44" s="353">
        <v>95.729729729729726</v>
      </c>
      <c r="AL44" s="353">
        <v>9947.1891891891864</v>
      </c>
    </row>
    <row r="45" spans="1:38" ht="15" thickBot="1">
      <c r="A45" s="153" t="s">
        <v>117</v>
      </c>
      <c r="B45" s="56" t="s">
        <v>65</v>
      </c>
      <c r="C45" s="51" t="s">
        <v>446</v>
      </c>
      <c r="D45" s="56" t="s">
        <v>58</v>
      </c>
      <c r="E45" s="51" t="s">
        <v>27</v>
      </c>
      <c r="F45" s="8">
        <v>5.3999999999999992E-2</v>
      </c>
      <c r="G45" s="42">
        <v>10</v>
      </c>
      <c r="H45" s="6">
        <v>590.66666666666663</v>
      </c>
      <c r="I45" s="346">
        <v>20</v>
      </c>
      <c r="J45" s="348">
        <v>0.108</v>
      </c>
      <c r="K45" s="119">
        <f t="shared" si="16"/>
        <v>1181.3333333333333</v>
      </c>
      <c r="L45" s="119">
        <f t="shared" si="17"/>
        <v>59.066666666666663</v>
      </c>
      <c r="M45" s="51">
        <v>4</v>
      </c>
      <c r="N45" s="12">
        <f t="shared" si="18"/>
        <v>1.5273559347441879E-3</v>
      </c>
      <c r="O45" s="54">
        <f>SUM($N$5:N45)</f>
        <v>0.99567249151822423</v>
      </c>
      <c r="P45" s="51" t="str">
        <f t="shared" si="10"/>
        <v>C</v>
      </c>
      <c r="Q45" s="152">
        <f t="shared" si="19"/>
        <v>0.45454545454545453</v>
      </c>
      <c r="R45" s="49">
        <f t="shared" si="20"/>
        <v>2.454545454545454E-3</v>
      </c>
      <c r="S45" s="119">
        <f t="shared" si="21"/>
        <v>26.848484848484848</v>
      </c>
      <c r="T45" s="51">
        <f t="shared" si="11"/>
        <v>30</v>
      </c>
      <c r="U45" s="51">
        <v>3</v>
      </c>
      <c r="V45" s="51">
        <f t="shared" si="12"/>
        <v>33</v>
      </c>
      <c r="W45" s="5">
        <f t="shared" si="13"/>
        <v>15</v>
      </c>
      <c r="X45" s="42">
        <f t="shared" si="22"/>
        <v>0</v>
      </c>
      <c r="Y45" s="49">
        <f t="shared" si="23"/>
        <v>0</v>
      </c>
      <c r="Z45" s="12">
        <f t="shared" si="24"/>
        <v>1.3333333333333333</v>
      </c>
      <c r="AA45" s="87" t="str">
        <f t="shared" si="14"/>
        <v>HIGH-DON’T ORDER</v>
      </c>
      <c r="AB45" s="211">
        <f t="shared" si="15"/>
        <v>0</v>
      </c>
      <c r="AF45"/>
      <c r="AG45" s="341" t="s">
        <v>73</v>
      </c>
      <c r="AH45" s="341" t="s">
        <v>441</v>
      </c>
      <c r="AI45" s="82">
        <v>0.26819999999999961</v>
      </c>
      <c r="AJ45" s="83">
        <v>74.499999999999972</v>
      </c>
      <c r="AK45" s="353">
        <v>58.279999999999966</v>
      </c>
      <c r="AL45" s="353">
        <v>4341.859999999996</v>
      </c>
    </row>
    <row r="46" spans="1:38" ht="15" thickBot="1">
      <c r="A46" s="153" t="s">
        <v>117</v>
      </c>
      <c r="B46" s="56" t="s">
        <v>47</v>
      </c>
      <c r="C46" s="51" t="s">
        <v>427</v>
      </c>
      <c r="D46" s="56" t="s">
        <v>29</v>
      </c>
      <c r="E46" s="51" t="s">
        <v>48</v>
      </c>
      <c r="F46" s="8">
        <v>5.2500000000000005E-2</v>
      </c>
      <c r="G46" s="42">
        <v>0.33333333333333331</v>
      </c>
      <c r="H46" s="6">
        <v>736.66666666666663</v>
      </c>
      <c r="I46" s="346">
        <v>70</v>
      </c>
      <c r="J46" s="348">
        <v>1.575</v>
      </c>
      <c r="K46" s="119">
        <f t="shared" si="16"/>
        <v>154700</v>
      </c>
      <c r="L46" s="119">
        <f t="shared" si="17"/>
        <v>2210</v>
      </c>
      <c r="M46" s="51">
        <v>1</v>
      </c>
      <c r="N46" s="12">
        <f t="shared" si="18"/>
        <v>1.4849293810012939E-3</v>
      </c>
      <c r="O46" s="54">
        <f>SUM($N$5:N46)</f>
        <v>0.99715742089922554</v>
      </c>
      <c r="P46" s="51" t="str">
        <f t="shared" si="10"/>
        <v>C</v>
      </c>
      <c r="Q46" s="152">
        <f t="shared" si="19"/>
        <v>1.515151515151515E-2</v>
      </c>
      <c r="R46" s="49">
        <f t="shared" si="20"/>
        <v>2.3863636363636366E-3</v>
      </c>
      <c r="S46" s="119">
        <f t="shared" si="21"/>
        <v>33.484848484848484</v>
      </c>
      <c r="T46" s="51">
        <f t="shared" si="11"/>
        <v>30</v>
      </c>
      <c r="U46" s="51">
        <v>3</v>
      </c>
      <c r="V46" s="51">
        <f t="shared" si="12"/>
        <v>33</v>
      </c>
      <c r="W46" s="5">
        <f t="shared" si="13"/>
        <v>0.49999999999999994</v>
      </c>
      <c r="X46" s="42">
        <f t="shared" si="22"/>
        <v>0</v>
      </c>
      <c r="Y46" s="49">
        <f t="shared" si="23"/>
        <v>0</v>
      </c>
      <c r="Z46" s="12">
        <f t="shared" si="24"/>
        <v>140.00000000000003</v>
      </c>
      <c r="AA46" s="87" t="str">
        <f t="shared" si="14"/>
        <v>VERY HIGH-DON’T ORDER</v>
      </c>
      <c r="AB46" s="211">
        <f t="shared" si="15"/>
        <v>0</v>
      </c>
      <c r="AF46"/>
      <c r="AG46" s="341" t="s">
        <v>68</v>
      </c>
      <c r="AH46" s="341" t="s">
        <v>437</v>
      </c>
      <c r="AI46" s="82">
        <v>0.41039999999999993</v>
      </c>
      <c r="AJ46" s="83">
        <v>114.00000000000003</v>
      </c>
      <c r="AK46" s="353">
        <v>95</v>
      </c>
      <c r="AL46" s="353">
        <v>10830.000000000002</v>
      </c>
    </row>
    <row r="47" spans="1:38" ht="15" thickBot="1">
      <c r="A47" s="153" t="s">
        <v>117</v>
      </c>
      <c r="B47" s="56" t="s">
        <v>64</v>
      </c>
      <c r="C47" s="51" t="s">
        <v>434</v>
      </c>
      <c r="D47" s="56" t="s">
        <v>58</v>
      </c>
      <c r="E47" s="51" t="s">
        <v>27</v>
      </c>
      <c r="F47" s="8">
        <v>5.2500000000000005E-2</v>
      </c>
      <c r="G47" s="42">
        <v>7</v>
      </c>
      <c r="H47" s="6">
        <v>611.72</v>
      </c>
      <c r="I47" s="346">
        <v>144</v>
      </c>
      <c r="J47" s="348">
        <v>1.08</v>
      </c>
      <c r="K47" s="119">
        <f t="shared" si="16"/>
        <v>12583.954285714288</v>
      </c>
      <c r="L47" s="119">
        <f t="shared" si="17"/>
        <v>87.388571428571439</v>
      </c>
      <c r="M47" s="51">
        <v>12</v>
      </c>
      <c r="N47" s="12">
        <f t="shared" si="18"/>
        <v>1.4849293810012939E-3</v>
      </c>
      <c r="O47" s="54">
        <f>SUM($N$5:N47)</f>
        <v>0.99864235028022685</v>
      </c>
      <c r="P47" s="51" t="str">
        <f t="shared" si="10"/>
        <v>C</v>
      </c>
      <c r="Q47" s="152">
        <f t="shared" si="19"/>
        <v>0.31818181818181818</v>
      </c>
      <c r="R47" s="49">
        <f t="shared" si="20"/>
        <v>2.3863636363636366E-3</v>
      </c>
      <c r="S47" s="119">
        <f t="shared" si="21"/>
        <v>27.805454545454548</v>
      </c>
      <c r="T47" s="51">
        <f t="shared" si="11"/>
        <v>30</v>
      </c>
      <c r="U47" s="51">
        <v>3</v>
      </c>
      <c r="V47" s="51">
        <f t="shared" si="12"/>
        <v>33</v>
      </c>
      <c r="W47" s="5">
        <f t="shared" si="13"/>
        <v>10.5</v>
      </c>
      <c r="X47" s="42">
        <f t="shared" si="22"/>
        <v>0</v>
      </c>
      <c r="Y47" s="49">
        <f t="shared" si="23"/>
        <v>0</v>
      </c>
      <c r="Z47" s="12">
        <f t="shared" si="24"/>
        <v>13.714285714285714</v>
      </c>
      <c r="AA47" s="87" t="str">
        <f t="shared" si="14"/>
        <v>VERY HIGH-DON’T ORDER</v>
      </c>
      <c r="AB47" s="211">
        <f t="shared" si="15"/>
        <v>0</v>
      </c>
      <c r="AF47"/>
      <c r="AG47" s="341" t="s">
        <v>72</v>
      </c>
      <c r="AH47" s="341" t="s">
        <v>443</v>
      </c>
      <c r="AI47" s="82">
        <v>0.1817999999999998</v>
      </c>
      <c r="AJ47" s="83">
        <v>50.499999999999986</v>
      </c>
      <c r="AK47" s="353">
        <v>94.372093023255815</v>
      </c>
      <c r="AL47" s="353">
        <v>4765.7906976744171</v>
      </c>
    </row>
    <row r="48" spans="1:38">
      <c r="A48" s="153" t="s">
        <v>117</v>
      </c>
      <c r="B48" s="56" t="s">
        <v>104</v>
      </c>
      <c r="C48" s="51" t="s">
        <v>422</v>
      </c>
      <c r="D48" s="56" t="s">
        <v>58</v>
      </c>
      <c r="E48" s="51" t="s">
        <v>27</v>
      </c>
      <c r="F48" s="8">
        <v>4.8000000000000008E-2</v>
      </c>
      <c r="G48" s="42">
        <v>10.666666666666666</v>
      </c>
      <c r="H48" s="6">
        <v>558.66666666666663</v>
      </c>
      <c r="I48" s="346">
        <v>0</v>
      </c>
      <c r="J48" s="348">
        <v>0</v>
      </c>
      <c r="K48" s="119">
        <f t="shared" si="16"/>
        <v>0</v>
      </c>
      <c r="L48" s="119">
        <f t="shared" si="17"/>
        <v>52.375</v>
      </c>
      <c r="M48" s="51">
        <v>20</v>
      </c>
      <c r="N48" s="12">
        <f t="shared" si="18"/>
        <v>1.3576497197726118E-3</v>
      </c>
      <c r="O48" s="54">
        <f>SUM($N$5:N48)</f>
        <v>0.99999999999999944</v>
      </c>
      <c r="P48" s="51" t="str">
        <f t="shared" si="10"/>
        <v>C</v>
      </c>
      <c r="Q48" s="152">
        <f t="shared" si="19"/>
        <v>0.48484848484848481</v>
      </c>
      <c r="R48" s="49">
        <f t="shared" si="20"/>
        <v>2.1818181818181823E-3</v>
      </c>
      <c r="S48" s="119">
        <f t="shared" si="21"/>
        <v>25.393939393939391</v>
      </c>
      <c r="T48" s="51">
        <f t="shared" si="11"/>
        <v>30</v>
      </c>
      <c r="U48" s="51">
        <v>3</v>
      </c>
      <c r="V48" s="51">
        <f t="shared" si="12"/>
        <v>33</v>
      </c>
      <c r="W48" s="5">
        <f t="shared" si="13"/>
        <v>15.999999999999998</v>
      </c>
      <c r="X48" s="42">
        <f t="shared" si="22"/>
        <v>15.999999999999998</v>
      </c>
      <c r="Y48" s="49">
        <f t="shared" si="23"/>
        <v>7.2000000000000008E-2</v>
      </c>
      <c r="Z48" s="12">
        <f t="shared" si="24"/>
        <v>0</v>
      </c>
      <c r="AA48" s="453" t="str">
        <f t="shared" si="14"/>
        <v>VERY LOW-ORDER URGENTLY</v>
      </c>
      <c r="AB48" s="211">
        <f t="shared" si="15"/>
        <v>837.99999999999989</v>
      </c>
      <c r="AF48"/>
      <c r="AG48" s="341" t="s">
        <v>103</v>
      </c>
      <c r="AH48" s="341" t="s">
        <v>381</v>
      </c>
      <c r="AI48" s="82">
        <v>1.2392727272727337</v>
      </c>
      <c r="AJ48" s="83">
        <v>172.12121212121212</v>
      </c>
      <c r="AK48" s="353">
        <v>103.15757042253522</v>
      </c>
      <c r="AL48" s="353">
        <v>17755.60606060606</v>
      </c>
    </row>
    <row r="49" spans="1:38">
      <c r="A49" s="351"/>
      <c r="B49" s="351"/>
      <c r="C49" s="349"/>
      <c r="D49" s="351"/>
      <c r="E49" s="349"/>
      <c r="F49" s="345"/>
      <c r="G49" s="346"/>
      <c r="H49" s="344"/>
      <c r="I49" s="346"/>
      <c r="J49" s="348"/>
      <c r="K49" s="362"/>
      <c r="L49" s="362"/>
      <c r="M49" s="349"/>
      <c r="N49" s="12"/>
      <c r="O49" s="350"/>
      <c r="P49" s="349"/>
      <c r="Q49" s="152"/>
      <c r="R49" s="348"/>
      <c r="S49" s="362"/>
      <c r="T49" s="349"/>
      <c r="U49" s="349"/>
      <c r="V49" s="349"/>
      <c r="W49" s="5"/>
      <c r="X49" s="346"/>
      <c r="Y49" s="348"/>
      <c r="Z49" s="12"/>
      <c r="AA49" s="60"/>
      <c r="AB49" s="458"/>
      <c r="AF49"/>
      <c r="AG49" s="341" t="s">
        <v>76</v>
      </c>
      <c r="AH49" s="341" t="s">
        <v>445</v>
      </c>
      <c r="AI49" s="82">
        <v>0.50580000000000014</v>
      </c>
      <c r="AJ49" s="83">
        <v>140.49999999999997</v>
      </c>
      <c r="AK49" s="353">
        <v>97.476759061833718</v>
      </c>
      <c r="AL49" s="353">
        <v>13695.484648187634</v>
      </c>
    </row>
    <row r="50" spans="1:38">
      <c r="A50" s="351"/>
      <c r="B50" s="351"/>
      <c r="C50" s="349"/>
      <c r="D50" s="351"/>
      <c r="E50" s="349"/>
      <c r="F50" s="345"/>
      <c r="G50" s="346"/>
      <c r="H50" s="344"/>
      <c r="I50" s="346"/>
      <c r="J50" s="348"/>
      <c r="K50" s="362"/>
      <c r="L50" s="362"/>
      <c r="M50" s="349"/>
      <c r="N50" s="12"/>
      <c r="O50" s="350"/>
      <c r="P50" s="349"/>
      <c r="Q50" s="152"/>
      <c r="R50" s="348"/>
      <c r="S50" s="362"/>
      <c r="T50" s="349"/>
      <c r="U50" s="349"/>
      <c r="V50" s="349"/>
      <c r="W50" s="5"/>
      <c r="X50" s="346"/>
      <c r="Y50" s="348"/>
      <c r="Z50" s="12"/>
      <c r="AA50" s="60"/>
      <c r="AB50" s="458"/>
      <c r="AF50"/>
      <c r="AG50" s="341" t="s">
        <v>87</v>
      </c>
      <c r="AH50" s="341" t="s">
        <v>444</v>
      </c>
      <c r="AI50" s="82">
        <v>0.82895999999999581</v>
      </c>
      <c r="AJ50" s="83">
        <v>157</v>
      </c>
      <c r="AK50" s="353">
        <v>79.770700636942621</v>
      </c>
      <c r="AL50" s="353">
        <v>12523.999999999991</v>
      </c>
    </row>
    <row r="51" spans="1:38">
      <c r="A51" s="351"/>
      <c r="B51" s="351"/>
      <c r="C51" s="349"/>
      <c r="D51" s="351"/>
      <c r="E51" s="349"/>
      <c r="F51" s="345"/>
      <c r="G51" s="346"/>
      <c r="H51" s="344"/>
      <c r="I51" s="346"/>
      <c r="J51" s="348"/>
      <c r="K51" s="362"/>
      <c r="L51" s="362"/>
      <c r="M51" s="349"/>
      <c r="N51" s="12"/>
      <c r="O51" s="350"/>
      <c r="P51" s="349"/>
      <c r="Q51" s="152"/>
      <c r="R51" s="348"/>
      <c r="S51" s="362"/>
      <c r="T51" s="349"/>
      <c r="U51" s="349"/>
      <c r="V51" s="349"/>
      <c r="W51" s="5"/>
      <c r="X51" s="346"/>
      <c r="Y51" s="348"/>
      <c r="Z51" s="12"/>
      <c r="AA51" s="60"/>
      <c r="AB51" s="458"/>
      <c r="AF51"/>
      <c r="AG51" s="341" t="s">
        <v>85</v>
      </c>
      <c r="AH51" s="341" t="s">
        <v>414</v>
      </c>
      <c r="AI51" s="82">
        <v>0.21800000000000017</v>
      </c>
      <c r="AJ51" s="83">
        <v>54.500000000000014</v>
      </c>
      <c r="AK51" s="353">
        <v>97.959183673469383</v>
      </c>
      <c r="AL51" s="353">
        <v>5338.7755102040828</v>
      </c>
    </row>
    <row r="52" spans="1:38">
      <c r="A52" s="351"/>
      <c r="B52" s="351"/>
      <c r="C52" s="349"/>
      <c r="D52" s="351"/>
      <c r="E52" s="349"/>
      <c r="F52" s="345"/>
      <c r="G52" s="346"/>
      <c r="H52" s="344"/>
      <c r="I52" s="346"/>
      <c r="J52" s="348"/>
      <c r="K52" s="362"/>
      <c r="L52" s="362"/>
      <c r="M52" s="349"/>
      <c r="N52" s="12"/>
      <c r="O52" s="350"/>
      <c r="P52" s="349"/>
      <c r="Q52" s="152"/>
      <c r="R52" s="348"/>
      <c r="S52" s="362"/>
      <c r="T52" s="349"/>
      <c r="U52" s="349"/>
      <c r="V52" s="349"/>
      <c r="W52" s="5"/>
      <c r="X52" s="346"/>
      <c r="Y52" s="348"/>
      <c r="Z52" s="12"/>
      <c r="AA52" s="60"/>
      <c r="AB52" s="458"/>
      <c r="AF52"/>
      <c r="AG52" s="341" t="s">
        <v>165</v>
      </c>
      <c r="AH52" s="341" t="s">
        <v>477</v>
      </c>
      <c r="AI52" s="82">
        <v>0.16650000000000006</v>
      </c>
      <c r="AJ52" s="83">
        <v>37.000000000000007</v>
      </c>
      <c r="AK52" s="353">
        <v>63.459459459459453</v>
      </c>
      <c r="AL52" s="353">
        <v>2348</v>
      </c>
    </row>
    <row r="53" spans="1:38">
      <c r="A53" s="351"/>
      <c r="B53" s="351"/>
      <c r="C53" s="349"/>
      <c r="D53" s="351"/>
      <c r="E53" s="349"/>
      <c r="F53" s="345"/>
      <c r="G53" s="346"/>
      <c r="H53" s="344"/>
      <c r="I53" s="346"/>
      <c r="J53" s="348"/>
      <c r="K53" s="362"/>
      <c r="L53" s="362"/>
      <c r="M53" s="349"/>
      <c r="N53" s="12"/>
      <c r="O53" s="350"/>
      <c r="P53" s="349"/>
      <c r="Q53" s="152"/>
      <c r="R53" s="348"/>
      <c r="S53" s="362"/>
      <c r="T53" s="349"/>
      <c r="U53" s="349"/>
      <c r="V53" s="349"/>
      <c r="W53" s="5"/>
      <c r="X53" s="346"/>
      <c r="Y53" s="348"/>
      <c r="Z53" s="12"/>
      <c r="AA53" s="60"/>
      <c r="AB53" s="458"/>
      <c r="AF53"/>
      <c r="AG53" s="341" t="s">
        <v>167</v>
      </c>
      <c r="AH53" s="341" t="s">
        <v>478</v>
      </c>
      <c r="AI53" s="82">
        <v>0.13500000000000006</v>
      </c>
      <c r="AJ53" s="83">
        <v>30</v>
      </c>
      <c r="AK53" s="353">
        <v>61.8</v>
      </c>
      <c r="AL53" s="353">
        <v>1854</v>
      </c>
    </row>
    <row r="54" spans="1:38">
      <c r="A54" s="351"/>
      <c r="B54" s="351"/>
      <c r="C54" s="349"/>
      <c r="D54" s="351"/>
      <c r="E54" s="349"/>
      <c r="F54" s="345"/>
      <c r="G54" s="346"/>
      <c r="H54" s="344"/>
      <c r="I54" s="346"/>
      <c r="J54" s="348"/>
      <c r="K54" s="362"/>
      <c r="L54" s="362"/>
      <c r="M54" s="349"/>
      <c r="N54" s="12"/>
      <c r="O54" s="350"/>
      <c r="P54" s="349"/>
      <c r="Q54" s="152"/>
      <c r="R54" s="348"/>
      <c r="S54" s="362"/>
      <c r="T54" s="349"/>
      <c r="U54" s="349"/>
      <c r="V54" s="349"/>
      <c r="W54" s="5"/>
      <c r="X54" s="346"/>
      <c r="Y54" s="348"/>
      <c r="Z54" s="12"/>
      <c r="AA54" s="60"/>
      <c r="AB54" s="458"/>
      <c r="AF54" s="341" t="s">
        <v>224</v>
      </c>
      <c r="AG54" s="341"/>
      <c r="AH54" s="341"/>
      <c r="AI54" s="82">
        <v>8.0827390909090955</v>
      </c>
      <c r="AJ54" s="83">
        <v>1565.439393939394</v>
      </c>
      <c r="AK54" s="353">
        <v>1451.2961965782204</v>
      </c>
      <c r="AL54" s="353">
        <v>152329.56704359781</v>
      </c>
    </row>
    <row r="55" spans="1:38">
      <c r="A55" s="351"/>
      <c r="B55" s="351"/>
      <c r="C55" s="349"/>
      <c r="D55" s="351"/>
      <c r="E55" s="349"/>
      <c r="F55" s="345"/>
      <c r="G55" s="346"/>
      <c r="H55" s="344"/>
      <c r="I55" s="346"/>
      <c r="J55" s="348"/>
      <c r="K55" s="362"/>
      <c r="L55" s="362"/>
      <c r="M55" s="349"/>
      <c r="N55" s="12"/>
      <c r="O55" s="350"/>
      <c r="P55" s="349"/>
      <c r="Q55" s="152"/>
      <c r="R55" s="348"/>
      <c r="S55" s="362"/>
      <c r="T55" s="349"/>
      <c r="U55" s="349"/>
      <c r="V55" s="349"/>
      <c r="W55" s="5"/>
      <c r="X55" s="346"/>
      <c r="Y55" s="348"/>
      <c r="Z55" s="12"/>
      <c r="AA55" s="60"/>
      <c r="AB55" s="458"/>
      <c r="AF55" s="341" t="s">
        <v>81</v>
      </c>
      <c r="AG55" s="341" t="s">
        <v>80</v>
      </c>
      <c r="AH55" s="341" t="s">
        <v>384</v>
      </c>
      <c r="AI55" s="82">
        <v>1.0212499999999936</v>
      </c>
      <c r="AJ55" s="83">
        <v>39</v>
      </c>
      <c r="AK55" s="353">
        <v>643.89410256410326</v>
      </c>
      <c r="AL55" s="353">
        <v>25111.870000000028</v>
      </c>
    </row>
    <row r="56" spans="1:38">
      <c r="A56" s="351"/>
      <c r="B56" s="351"/>
      <c r="C56" s="349"/>
      <c r="D56" s="351"/>
      <c r="E56" s="349"/>
      <c r="F56" s="345"/>
      <c r="G56" s="346"/>
      <c r="H56" s="344"/>
      <c r="I56" s="346"/>
      <c r="J56" s="348"/>
      <c r="K56" s="362"/>
      <c r="L56" s="362"/>
      <c r="M56" s="349"/>
      <c r="N56" s="12"/>
      <c r="O56" s="350"/>
      <c r="P56" s="349"/>
      <c r="Q56" s="152"/>
      <c r="R56" s="348"/>
      <c r="S56" s="362"/>
      <c r="T56" s="349"/>
      <c r="U56" s="349"/>
      <c r="V56" s="349"/>
      <c r="W56" s="5"/>
      <c r="X56" s="346"/>
      <c r="Y56" s="348"/>
      <c r="Z56" s="12"/>
      <c r="AA56" s="60"/>
      <c r="AB56" s="458"/>
      <c r="AF56" s="341" t="s">
        <v>223</v>
      </c>
      <c r="AG56" s="341"/>
      <c r="AH56" s="341"/>
      <c r="AI56" s="82">
        <v>1.0212499999999936</v>
      </c>
      <c r="AJ56" s="83">
        <v>39</v>
      </c>
      <c r="AK56" s="353">
        <v>643.89410256410326</v>
      </c>
      <c r="AL56" s="353">
        <v>25111.870000000028</v>
      </c>
    </row>
    <row r="57" spans="1:38">
      <c r="A57" s="351"/>
      <c r="B57" s="351"/>
      <c r="C57" s="349"/>
      <c r="D57" s="351"/>
      <c r="E57" s="349"/>
      <c r="F57" s="345"/>
      <c r="G57" s="346"/>
      <c r="H57" s="344"/>
      <c r="I57" s="346"/>
      <c r="J57" s="348"/>
      <c r="K57" s="362"/>
      <c r="L57" s="362"/>
      <c r="M57" s="349"/>
      <c r="N57" s="12"/>
      <c r="O57" s="350"/>
      <c r="P57" s="349"/>
      <c r="Q57" s="152"/>
      <c r="R57" s="348"/>
      <c r="S57" s="362"/>
      <c r="T57" s="349"/>
      <c r="U57" s="349"/>
      <c r="V57" s="349"/>
      <c r="W57" s="5"/>
      <c r="X57" s="346"/>
      <c r="Y57" s="348"/>
      <c r="Z57" s="12"/>
      <c r="AA57" s="60"/>
      <c r="AB57" s="458"/>
      <c r="AF57" s="341" t="s">
        <v>52</v>
      </c>
      <c r="AG57" s="341" t="s">
        <v>100</v>
      </c>
      <c r="AH57" s="341" t="s">
        <v>392</v>
      </c>
      <c r="AI57" s="82">
        <v>8.3940000000000015E-2</v>
      </c>
      <c r="AJ57" s="83">
        <v>3</v>
      </c>
      <c r="AK57" s="353">
        <v>723.83333333333348</v>
      </c>
      <c r="AL57" s="353">
        <v>2171.5000000000005</v>
      </c>
    </row>
    <row r="58" spans="1:38">
      <c r="A58" s="351"/>
      <c r="B58" s="351"/>
      <c r="C58" s="349"/>
      <c r="D58" s="351"/>
      <c r="E58" s="349"/>
      <c r="F58" s="345"/>
      <c r="G58" s="346"/>
      <c r="H58" s="344"/>
      <c r="I58" s="346"/>
      <c r="J58" s="348"/>
      <c r="K58" s="362"/>
      <c r="L58" s="362"/>
      <c r="M58" s="349"/>
      <c r="N58" s="12"/>
      <c r="O58" s="350"/>
      <c r="P58" s="349"/>
      <c r="Q58" s="152"/>
      <c r="R58" s="348"/>
      <c r="S58" s="362"/>
      <c r="T58" s="349"/>
      <c r="U58" s="349"/>
      <c r="V58" s="349"/>
      <c r="W58" s="5"/>
      <c r="X58" s="346"/>
      <c r="Y58" s="348"/>
      <c r="Z58" s="12"/>
      <c r="AA58" s="60"/>
      <c r="AB58" s="458"/>
      <c r="AF58" s="341" t="s">
        <v>222</v>
      </c>
      <c r="AG58" s="341"/>
      <c r="AH58" s="341"/>
      <c r="AI58" s="82">
        <v>8.3940000000000015E-2</v>
      </c>
      <c r="AJ58" s="83">
        <v>3</v>
      </c>
      <c r="AK58" s="353">
        <v>723.83333333333348</v>
      </c>
      <c r="AL58" s="353">
        <v>2171.5000000000005</v>
      </c>
    </row>
    <row r="59" spans="1:38">
      <c r="A59" s="351"/>
      <c r="B59" s="351"/>
      <c r="C59" s="349"/>
      <c r="D59" s="351"/>
      <c r="E59" s="349"/>
      <c r="F59" s="345"/>
      <c r="G59" s="346"/>
      <c r="H59" s="344"/>
      <c r="I59" s="346"/>
      <c r="J59" s="348"/>
      <c r="K59" s="362"/>
      <c r="L59" s="362"/>
      <c r="M59" s="349"/>
      <c r="N59" s="12"/>
      <c r="O59" s="350"/>
      <c r="P59" s="349"/>
      <c r="Q59" s="152"/>
      <c r="R59" s="348"/>
      <c r="S59" s="362"/>
      <c r="T59" s="349"/>
      <c r="U59" s="349"/>
      <c r="V59" s="349"/>
      <c r="W59" s="5"/>
      <c r="X59" s="346"/>
      <c r="Y59" s="348"/>
      <c r="Z59" s="12"/>
      <c r="AA59" s="60"/>
      <c r="AB59" s="458"/>
      <c r="AF59" s="341" t="s">
        <v>221</v>
      </c>
      <c r="AG59"/>
      <c r="AH59"/>
      <c r="AI59" s="82">
        <v>14.096489466068517</v>
      </c>
      <c r="AJ59" s="83">
        <v>1795.318181818182</v>
      </c>
      <c r="AK59" s="353">
        <v>6265.2833123067539</v>
      </c>
      <c r="AL59" s="353">
        <v>258758.89834903242</v>
      </c>
    </row>
    <row r="60" spans="1:38">
      <c r="A60" s="351"/>
      <c r="B60" s="351"/>
      <c r="C60" s="349"/>
      <c r="D60" s="351"/>
      <c r="E60" s="349"/>
      <c r="F60" s="345"/>
      <c r="G60" s="346"/>
      <c r="H60" s="344"/>
      <c r="I60" s="346"/>
      <c r="J60" s="348"/>
      <c r="K60" s="362"/>
      <c r="L60" s="362"/>
      <c r="M60" s="349"/>
      <c r="N60" s="12"/>
      <c r="O60" s="350"/>
      <c r="P60" s="349"/>
      <c r="Q60" s="152"/>
      <c r="R60" s="348"/>
      <c r="S60" s="362"/>
      <c r="T60" s="349"/>
      <c r="U60" s="349"/>
      <c r="V60" s="349"/>
      <c r="W60" s="5"/>
      <c r="X60" s="346"/>
      <c r="Y60" s="348"/>
      <c r="Z60" s="12"/>
      <c r="AA60" s="60"/>
      <c r="AB60" s="458"/>
      <c r="AF60"/>
      <c r="AG60"/>
      <c r="AH60"/>
      <c r="AI60"/>
      <c r="AJ60"/>
      <c r="AK60"/>
      <c r="AL60"/>
    </row>
    <row r="61" spans="1:38">
      <c r="A61" s="351"/>
      <c r="B61" s="351"/>
      <c r="C61" s="349"/>
      <c r="D61" s="351"/>
      <c r="E61" s="349"/>
      <c r="F61" s="345"/>
      <c r="G61" s="346"/>
      <c r="H61" s="344"/>
      <c r="I61" s="346"/>
      <c r="J61" s="348"/>
      <c r="K61" s="362"/>
      <c r="L61" s="362"/>
      <c r="M61" s="349"/>
      <c r="N61" s="12"/>
      <c r="O61" s="350"/>
      <c r="P61" s="349"/>
      <c r="Q61" s="152"/>
      <c r="R61" s="348"/>
      <c r="S61" s="362"/>
      <c r="T61" s="349"/>
      <c r="U61" s="349"/>
      <c r="V61" s="349"/>
      <c r="W61" s="5"/>
      <c r="X61" s="346"/>
      <c r="Y61" s="348"/>
      <c r="Z61" s="12"/>
      <c r="AA61" s="60"/>
      <c r="AB61" s="458"/>
      <c r="AF61"/>
      <c r="AG61"/>
      <c r="AH61"/>
      <c r="AI61"/>
      <c r="AJ61"/>
      <c r="AK61"/>
      <c r="AL61"/>
    </row>
    <row r="62" spans="1:38">
      <c r="A62" s="351"/>
      <c r="B62" s="351"/>
      <c r="C62" s="349"/>
      <c r="D62" s="351"/>
      <c r="E62" s="349"/>
      <c r="F62" s="345"/>
      <c r="G62" s="346"/>
      <c r="H62" s="344"/>
      <c r="I62" s="346"/>
      <c r="J62" s="348"/>
      <c r="K62" s="362"/>
      <c r="L62" s="362"/>
      <c r="M62" s="349"/>
      <c r="N62" s="12"/>
      <c r="O62" s="350"/>
      <c r="P62" s="349"/>
      <c r="Q62" s="152"/>
      <c r="R62" s="348"/>
      <c r="S62" s="362"/>
      <c r="T62" s="349"/>
      <c r="U62" s="349"/>
      <c r="V62" s="349"/>
      <c r="W62" s="5"/>
      <c r="X62" s="346"/>
      <c r="Y62" s="348"/>
      <c r="Z62" s="12"/>
      <c r="AA62" s="60"/>
      <c r="AB62" s="458"/>
      <c r="AF62"/>
      <c r="AG62"/>
      <c r="AH62"/>
      <c r="AI62"/>
      <c r="AJ62"/>
      <c r="AK62"/>
      <c r="AL62"/>
    </row>
    <row r="63" spans="1:38">
      <c r="A63" s="351"/>
      <c r="B63" s="351"/>
      <c r="C63" s="349"/>
      <c r="D63" s="351"/>
      <c r="E63" s="349"/>
      <c r="F63" s="345"/>
      <c r="G63" s="346"/>
      <c r="H63" s="344"/>
      <c r="I63" s="346"/>
      <c r="J63" s="348"/>
      <c r="K63" s="362"/>
      <c r="L63" s="362"/>
      <c r="M63" s="349"/>
      <c r="N63" s="12"/>
      <c r="O63" s="350"/>
      <c r="P63" s="349"/>
      <c r="Q63" s="152"/>
      <c r="R63" s="348"/>
      <c r="S63" s="362"/>
      <c r="T63" s="349"/>
      <c r="U63" s="349"/>
      <c r="V63" s="349"/>
      <c r="W63" s="5"/>
      <c r="X63" s="346"/>
      <c r="Y63" s="348"/>
      <c r="Z63" s="12"/>
      <c r="AA63" s="60"/>
      <c r="AB63" s="458"/>
      <c r="AF63"/>
      <c r="AG63"/>
      <c r="AH63"/>
      <c r="AI63"/>
      <c r="AJ63"/>
      <c r="AK63"/>
      <c r="AL63"/>
    </row>
    <row r="64" spans="1:38">
      <c r="A64" s="351"/>
      <c r="B64" s="351"/>
      <c r="C64" s="349"/>
      <c r="D64" s="351"/>
      <c r="E64" s="349"/>
      <c r="F64" s="345"/>
      <c r="G64" s="346"/>
      <c r="H64" s="344"/>
      <c r="I64" s="346"/>
      <c r="J64" s="348"/>
      <c r="K64" s="362"/>
      <c r="L64" s="362"/>
      <c r="M64" s="349"/>
      <c r="N64" s="12"/>
      <c r="O64" s="350"/>
      <c r="P64" s="349"/>
      <c r="Q64" s="152"/>
      <c r="R64" s="348"/>
      <c r="S64" s="362"/>
      <c r="T64" s="349"/>
      <c r="U64" s="349"/>
      <c r="V64" s="349"/>
      <c r="W64" s="5"/>
      <c r="X64" s="346"/>
      <c r="Y64" s="348"/>
      <c r="Z64" s="12"/>
      <c r="AA64" s="60"/>
      <c r="AB64" s="458"/>
      <c r="AF64"/>
      <c r="AG64"/>
      <c r="AH64"/>
      <c r="AI64"/>
      <c r="AJ64"/>
      <c r="AK64"/>
      <c r="AL64"/>
    </row>
    <row r="65" spans="1:38">
      <c r="A65" s="351"/>
      <c r="B65" s="351"/>
      <c r="C65" s="349"/>
      <c r="D65" s="351"/>
      <c r="E65" s="349"/>
      <c r="F65" s="345"/>
      <c r="G65" s="346"/>
      <c r="H65" s="344"/>
      <c r="I65" s="346"/>
      <c r="J65" s="348"/>
      <c r="K65" s="362"/>
      <c r="L65" s="362"/>
      <c r="M65" s="349"/>
      <c r="N65" s="12"/>
      <c r="O65" s="350"/>
      <c r="P65" s="349"/>
      <c r="Q65" s="152"/>
      <c r="R65" s="348"/>
      <c r="S65" s="362"/>
      <c r="T65" s="349"/>
      <c r="U65" s="349"/>
      <c r="V65" s="349"/>
      <c r="W65" s="5"/>
      <c r="X65" s="346"/>
      <c r="Y65" s="348"/>
      <c r="Z65" s="12"/>
      <c r="AA65" s="60"/>
      <c r="AB65" s="458"/>
      <c r="AF65"/>
      <c r="AG65"/>
      <c r="AH65"/>
      <c r="AI65"/>
      <c r="AJ65"/>
      <c r="AK65"/>
      <c r="AL65"/>
    </row>
    <row r="66" spans="1:38">
      <c r="A66" s="351"/>
      <c r="B66" s="351"/>
      <c r="C66" s="349"/>
      <c r="D66" s="351"/>
      <c r="E66" s="349"/>
      <c r="F66" s="345"/>
      <c r="G66" s="346"/>
      <c r="H66" s="344"/>
      <c r="I66" s="346"/>
      <c r="J66" s="348"/>
      <c r="K66" s="362"/>
      <c r="L66" s="362"/>
      <c r="M66" s="349"/>
      <c r="N66" s="12"/>
      <c r="O66" s="350"/>
      <c r="P66" s="349"/>
      <c r="Q66" s="152"/>
      <c r="R66" s="348"/>
      <c r="S66" s="362"/>
      <c r="T66" s="349"/>
      <c r="U66" s="349"/>
      <c r="V66" s="349"/>
      <c r="W66" s="5"/>
      <c r="X66" s="346"/>
      <c r="Y66" s="348"/>
      <c r="Z66" s="12"/>
      <c r="AA66" s="60"/>
      <c r="AB66" s="458"/>
      <c r="AF66"/>
      <c r="AG66"/>
      <c r="AH66"/>
      <c r="AI66"/>
      <c r="AJ66"/>
      <c r="AK66"/>
      <c r="AL66"/>
    </row>
    <row r="67" spans="1:38">
      <c r="A67" s="351"/>
      <c r="B67" s="351"/>
      <c r="C67" s="349"/>
      <c r="D67" s="351"/>
      <c r="E67" s="349"/>
      <c r="F67" s="345"/>
      <c r="G67" s="346"/>
      <c r="H67" s="344"/>
      <c r="I67" s="346"/>
      <c r="J67" s="348"/>
      <c r="K67" s="362"/>
      <c r="L67" s="362"/>
      <c r="M67" s="349"/>
      <c r="N67" s="12"/>
      <c r="O67" s="350"/>
      <c r="P67" s="349"/>
      <c r="Q67" s="152"/>
      <c r="R67" s="348"/>
      <c r="S67" s="362"/>
      <c r="T67" s="349"/>
      <c r="U67" s="349"/>
      <c r="V67" s="349"/>
      <c r="W67" s="5"/>
      <c r="X67" s="346"/>
      <c r="Y67" s="348"/>
      <c r="Z67" s="12"/>
      <c r="AA67" s="60"/>
      <c r="AB67" s="458"/>
      <c r="AF67"/>
      <c r="AG67"/>
      <c r="AH67"/>
      <c r="AI67"/>
      <c r="AJ67"/>
      <c r="AK67"/>
      <c r="AL67"/>
    </row>
    <row r="68" spans="1:38">
      <c r="AF68"/>
      <c r="AG68"/>
      <c r="AH68"/>
      <c r="AI68"/>
      <c r="AJ68"/>
      <c r="AK68"/>
      <c r="AL68"/>
    </row>
    <row r="69" spans="1:38">
      <c r="AF69"/>
      <c r="AG69"/>
      <c r="AH69"/>
      <c r="AI69"/>
      <c r="AJ69"/>
      <c r="AK69"/>
      <c r="AL69"/>
    </row>
    <row r="70" spans="1:38">
      <c r="AF70"/>
      <c r="AG70"/>
      <c r="AH70"/>
      <c r="AI70"/>
      <c r="AJ70"/>
      <c r="AK70"/>
      <c r="AL70"/>
    </row>
    <row r="71" spans="1:38">
      <c r="AF71"/>
      <c r="AG71"/>
      <c r="AH71"/>
      <c r="AI71"/>
      <c r="AJ71"/>
      <c r="AK71"/>
      <c r="AL71"/>
    </row>
    <row r="72" spans="1:38">
      <c r="AF72"/>
      <c r="AG72"/>
      <c r="AH72"/>
      <c r="AI72"/>
      <c r="AJ72"/>
      <c r="AK72"/>
      <c r="AL72"/>
    </row>
    <row r="73" spans="1:38">
      <c r="AF73"/>
      <c r="AG73"/>
      <c r="AH73"/>
      <c r="AI73"/>
      <c r="AJ73"/>
      <c r="AK73"/>
      <c r="AL73"/>
    </row>
    <row r="74" spans="1:38">
      <c r="AF74"/>
      <c r="AG74"/>
      <c r="AH74"/>
      <c r="AI74"/>
      <c r="AJ74"/>
      <c r="AK74"/>
      <c r="AL74"/>
    </row>
    <row r="75" spans="1:38">
      <c r="AF75"/>
      <c r="AG75"/>
      <c r="AH75"/>
      <c r="AI75"/>
      <c r="AJ75"/>
      <c r="AK75"/>
      <c r="AL75"/>
    </row>
    <row r="76" spans="1:38">
      <c r="AF76"/>
      <c r="AG76"/>
      <c r="AH76"/>
      <c r="AI76"/>
      <c r="AJ76"/>
      <c r="AK76"/>
      <c r="AL76"/>
    </row>
    <row r="77" spans="1:38">
      <c r="AF77"/>
      <c r="AG77"/>
      <c r="AH77"/>
      <c r="AI77"/>
      <c r="AJ77"/>
      <c r="AK77"/>
      <c r="AL77"/>
    </row>
    <row r="78" spans="1:38">
      <c r="AF78"/>
      <c r="AG78"/>
      <c r="AH78"/>
      <c r="AI78"/>
      <c r="AJ78"/>
      <c r="AK78"/>
      <c r="AL78"/>
    </row>
    <row r="79" spans="1:38">
      <c r="AF79"/>
      <c r="AG79"/>
      <c r="AH79"/>
      <c r="AI79"/>
      <c r="AJ79"/>
      <c r="AK79"/>
      <c r="AL79"/>
    </row>
    <row r="80" spans="1: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row r="84" spans="32:38">
      <c r="AF84"/>
      <c r="AG84"/>
      <c r="AH84"/>
      <c r="AI84"/>
      <c r="AJ84"/>
      <c r="AK84"/>
      <c r="AL84"/>
    </row>
    <row r="85" spans="32:38">
      <c r="AF85"/>
      <c r="AG85"/>
      <c r="AH85"/>
      <c r="AI85"/>
      <c r="AJ85"/>
      <c r="AK85"/>
      <c r="AL85"/>
    </row>
    <row r="86" spans="32:38">
      <c r="AF86"/>
      <c r="AG86"/>
      <c r="AH86"/>
      <c r="AI86"/>
      <c r="AJ86"/>
      <c r="AK86"/>
      <c r="AL86"/>
    </row>
    <row r="87" spans="32:38">
      <c r="AF87"/>
      <c r="AG87"/>
      <c r="AH87"/>
      <c r="AI87"/>
      <c r="AJ87"/>
      <c r="AK87"/>
      <c r="AL87"/>
    </row>
    <row r="88" spans="32:38">
      <c r="AF88"/>
      <c r="AG88"/>
      <c r="AH88"/>
      <c r="AI88"/>
      <c r="AJ88"/>
      <c r="AK88"/>
      <c r="AL88"/>
    </row>
    <row r="89" spans="32:38">
      <c r="AF89"/>
      <c r="AG89"/>
      <c r="AH89"/>
      <c r="AI89"/>
      <c r="AJ89"/>
      <c r="AK89"/>
      <c r="AL89"/>
    </row>
    <row r="90" spans="32:38">
      <c r="AF90"/>
      <c r="AG90"/>
      <c r="AH90"/>
      <c r="AI90"/>
      <c r="AJ90"/>
      <c r="AK90"/>
      <c r="AL90"/>
    </row>
    <row r="91" spans="32:38">
      <c r="AF91"/>
      <c r="AG91"/>
      <c r="AH91"/>
      <c r="AI91"/>
      <c r="AJ91"/>
      <c r="AK91"/>
      <c r="AL91"/>
    </row>
    <row r="92" spans="32:38">
      <c r="AF92"/>
      <c r="AG92"/>
      <c r="AH92"/>
      <c r="AI92"/>
      <c r="AJ92"/>
      <c r="AK92"/>
      <c r="AL92"/>
    </row>
    <row r="93" spans="32:38">
      <c r="AF93"/>
      <c r="AG93"/>
      <c r="AH93"/>
      <c r="AI93"/>
      <c r="AJ93"/>
      <c r="AK93"/>
      <c r="AL93"/>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67">
    <cfRule type="containsText" dxfId="258" priority="1" operator="containsText" text="LOW MAY- ORDER">
      <formula>NOT(ISERROR(SEARCH("LOW MAY- ORDER",AA5)))</formula>
    </cfRule>
    <cfRule type="containsText" dxfId="257" priority="2" operator="containsText" text="HIGH">
      <formula>NOT(ISERROR(SEARCH("HIGH",AA5)))</formula>
    </cfRule>
    <cfRule type="containsText" dxfId="256" priority="3" operator="containsText" text="HIGH">
      <formula>NOT(ISERROR(SEARCH("HIGH",AA5)))</formula>
    </cfRule>
    <cfRule type="containsText" dxfId="255" priority="4" operator="containsText" text="VERY LOW-ORDER URGENTLY">
      <formula>NOT(ISERROR(SEARCH("VERY LOW-ORDER URGENTLY",AA5)))</formula>
    </cfRule>
  </conditionalFormatting>
  <pageMargins left="0.25" right="0.25" top="0.32" bottom="0.44" header="0.3" footer="0.3"/>
  <pageSetup paperSize="9" scale="19" fitToHeight="0" orientation="portrait"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332D8-A074-4373-AD99-0645B5B17711}">
  <sheetPr codeName="Sheet14"/>
  <dimension ref="A1:AN98"/>
  <sheetViews>
    <sheetView showGridLines="0" topLeftCell="W15" zoomScale="69" zoomScaleNormal="90" workbookViewId="0">
      <selection activeCell="AH30" sqref="AH30"/>
    </sheetView>
  </sheetViews>
  <sheetFormatPr defaultColWidth="8.90625" defaultRowHeight="14.5"/>
  <cols>
    <col min="1" max="1" width="26.6328125" style="14" customWidth="1"/>
    <col min="2" max="2" width="16.36328125" style="14" customWidth="1"/>
    <col min="3" max="3" width="45.81640625" style="14" customWidth="1"/>
    <col min="4" max="4" width="22.36328125" style="14" customWidth="1"/>
    <col min="5" max="5" width="8.90625" style="14"/>
    <col min="6" max="6" width="16.90625" style="14" customWidth="1"/>
    <col min="7" max="7" width="17.1796875" style="14" customWidth="1"/>
    <col min="8" max="8" width="21.54296875" style="14" customWidth="1"/>
    <col min="9" max="9" width="13.453125" style="14" customWidth="1"/>
    <col min="10" max="10" width="9" style="14" bestFit="1" customWidth="1"/>
    <col min="11" max="11" width="15.08984375" style="14" customWidth="1"/>
    <col min="12" max="12" width="9" style="14" bestFit="1" customWidth="1"/>
    <col min="13" max="13" width="9.81640625" style="14" customWidth="1"/>
    <col min="14" max="15" width="9" style="14" bestFit="1" customWidth="1"/>
    <col min="16" max="16" width="8.90625" style="14"/>
    <col min="17" max="17" width="10.1796875" style="14" bestFit="1" customWidth="1"/>
    <col min="18" max="18" width="15.36328125" style="14" customWidth="1"/>
    <col min="19" max="19" width="14.1796875" style="14" customWidth="1"/>
    <col min="20" max="20" width="11.90625" style="14" customWidth="1"/>
    <col min="21" max="21" width="16" style="14" customWidth="1"/>
    <col min="22" max="22" width="9" style="14" bestFit="1" customWidth="1"/>
    <col min="23" max="23" width="12.1796875" style="14" customWidth="1"/>
    <col min="24" max="24" width="11.1796875" style="14" bestFit="1" customWidth="1"/>
    <col min="25" max="25" width="11.54296875" style="14" customWidth="1"/>
    <col min="26" max="26" width="19.453125" style="14" customWidth="1"/>
    <col min="27" max="27" width="24.36328125" style="14" customWidth="1"/>
    <col min="28" max="28" width="12.36328125" style="14" bestFit="1" customWidth="1"/>
    <col min="29" max="31" width="8.90625" style="14"/>
    <col min="32" max="32" width="15.6328125" style="14" bestFit="1" customWidth="1"/>
    <col min="33" max="33" width="14.6328125" style="14" bestFit="1" customWidth="1"/>
    <col min="34" max="34" width="36.7265625" style="14" bestFit="1" customWidth="1"/>
    <col min="35" max="35" width="12.90625" style="14" bestFit="1" customWidth="1"/>
    <col min="36" max="36" width="13.6328125" style="14" bestFit="1" customWidth="1"/>
    <col min="37" max="37" width="10.1796875" style="14" bestFit="1" customWidth="1"/>
    <col min="38" max="38" width="12.7265625" style="14" bestFit="1" customWidth="1"/>
    <col min="39" max="39" width="8.90625" style="14" hidden="1" customWidth="1"/>
    <col min="40" max="40" width="8.984375E-2" style="14" hidden="1" customWidth="1"/>
    <col min="41" max="16384" width="8.90625" style="14"/>
  </cols>
  <sheetData>
    <row r="1" spans="1:39" ht="15" thickBot="1">
      <c r="F1" s="261">
        <f>SUM(F5:F88)</f>
        <v>136.16041666666675</v>
      </c>
      <c r="G1" s="262">
        <f t="shared" ref="G1:Y1" si="0">SUM(G5:G88)</f>
        <v>13149.33333333333</v>
      </c>
      <c r="H1" s="262">
        <f t="shared" si="0"/>
        <v>3367507.0699999994</v>
      </c>
      <c r="I1" s="262">
        <f t="shared" si="0"/>
        <v>13111</v>
      </c>
      <c r="J1" s="262">
        <f t="shared" si="0"/>
        <v>142.5992</v>
      </c>
      <c r="K1" s="262">
        <f t="shared" si="0"/>
        <v>3591043.0551662678</v>
      </c>
      <c r="L1" s="262">
        <f t="shared" si="0"/>
        <v>18368.655196993128</v>
      </c>
      <c r="M1" s="262">
        <f t="shared" si="0"/>
        <v>1562</v>
      </c>
      <c r="N1" s="262"/>
      <c r="O1" s="262"/>
      <c r="P1" s="262">
        <f t="shared" si="0"/>
        <v>0</v>
      </c>
      <c r="Q1" s="262">
        <f t="shared" si="0"/>
        <v>597.6969696969694</v>
      </c>
      <c r="R1" s="262">
        <f t="shared" si="0"/>
        <v>6.189109848484847</v>
      </c>
      <c r="S1" s="262">
        <f t="shared" si="0"/>
        <v>153068.50318181829</v>
      </c>
      <c r="T1" s="262"/>
      <c r="U1" s="262"/>
      <c r="V1" s="262">
        <f t="shared" si="0"/>
        <v>2024</v>
      </c>
      <c r="W1" s="262">
        <f t="shared" si="0"/>
        <v>11101.772727272726</v>
      </c>
      <c r="X1" s="262">
        <f t="shared" si="0"/>
        <v>6730.3030303030309</v>
      </c>
      <c r="Y1" s="263">
        <f t="shared" si="0"/>
        <v>59.729155667599308</v>
      </c>
      <c r="Z1" s="33"/>
      <c r="AF1" s="243"/>
      <c r="AG1" s="243"/>
      <c r="AH1" s="243"/>
      <c r="AI1" s="243"/>
      <c r="AJ1" s="243"/>
      <c r="AK1" s="243"/>
      <c r="AL1" s="243"/>
      <c r="AM1" s="243"/>
    </row>
    <row r="3" spans="1:39" ht="15" thickBot="1">
      <c r="AF3" s="243"/>
      <c r="AG3" s="243"/>
      <c r="AH3" s="243"/>
      <c r="AI3" s="243"/>
      <c r="AJ3" s="243"/>
      <c r="AK3" s="243"/>
      <c r="AL3" s="243"/>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322</v>
      </c>
      <c r="Q4" s="149" t="s">
        <v>253</v>
      </c>
      <c r="R4" s="150" t="s">
        <v>252</v>
      </c>
      <c r="S4" s="155" t="s">
        <v>251</v>
      </c>
      <c r="T4" s="155" t="s">
        <v>14</v>
      </c>
      <c r="U4" s="155" t="s">
        <v>15</v>
      </c>
      <c r="V4" s="155" t="s">
        <v>16</v>
      </c>
      <c r="W4" s="155" t="s">
        <v>17</v>
      </c>
      <c r="X4" s="155" t="s">
        <v>18</v>
      </c>
      <c r="Y4" s="155" t="s">
        <v>19</v>
      </c>
      <c r="Z4" s="155" t="s">
        <v>20</v>
      </c>
      <c r="AA4" s="154" t="s">
        <v>21</v>
      </c>
      <c r="AB4" s="170" t="s">
        <v>289</v>
      </c>
      <c r="AF4" s="558" t="s">
        <v>265</v>
      </c>
      <c r="AG4" s="558"/>
      <c r="AH4" s="558"/>
      <c r="AI4" s="65"/>
      <c r="AJ4" s="561" t="s">
        <v>264</v>
      </c>
      <c r="AK4" s="561"/>
      <c r="AL4" s="561"/>
      <c r="AM4" s="65"/>
    </row>
    <row r="5" spans="1:39" ht="18" customHeight="1" thickBot="1">
      <c r="A5" s="355" t="s">
        <v>125</v>
      </c>
      <c r="B5" s="356" t="s">
        <v>44</v>
      </c>
      <c r="C5" s="374" t="s">
        <v>376</v>
      </c>
      <c r="D5" s="356" t="s">
        <v>23</v>
      </c>
      <c r="E5" s="374" t="s">
        <v>24</v>
      </c>
      <c r="F5" s="358">
        <v>16.800000000000004</v>
      </c>
      <c r="G5" s="367">
        <v>746.66666666666674</v>
      </c>
      <c r="H5" s="358">
        <v>737870</v>
      </c>
      <c r="I5" s="435">
        <v>0</v>
      </c>
      <c r="J5" s="358">
        <v>0</v>
      </c>
      <c r="K5" s="360">
        <f t="shared" ref="K5:K36" si="1">I5*L5</f>
        <v>0</v>
      </c>
      <c r="L5" s="384">
        <f t="shared" ref="L5:L36" si="2">H5/G5</f>
        <v>988.21874999999989</v>
      </c>
      <c r="M5" s="349">
        <v>12</v>
      </c>
      <c r="N5" s="385">
        <f t="shared" ref="N5:N36" si="3">F5/$F$1</f>
        <v>0.12338387624890979</v>
      </c>
      <c r="O5" s="359">
        <f>SUM($N$5:N5)</f>
        <v>0.12338387624890979</v>
      </c>
      <c r="P5" s="374" t="str">
        <f>IF(O5&lt;=50%,"A",IF(O5&lt;=80%,"B",IF(O5&lt;=100%,"C","")))</f>
        <v>A</v>
      </c>
      <c r="Q5" s="386">
        <f t="shared" ref="Q5:Q36" si="4">G5/22</f>
        <v>33.939393939393945</v>
      </c>
      <c r="R5" s="386">
        <f t="shared" ref="R5:R36" si="5">F5/22</f>
        <v>0.76363636363636378</v>
      </c>
      <c r="S5" s="374">
        <f t="shared" ref="S5:S36" si="6">H5/22</f>
        <v>33539.545454545456</v>
      </c>
      <c r="T5" s="374">
        <f>IF(P5="A",7,IF(P5="B",14,IF(P5="C",30,"")))</f>
        <v>7</v>
      </c>
      <c r="U5" s="374">
        <v>2</v>
      </c>
      <c r="V5" s="374">
        <f>U5+T5</f>
        <v>9</v>
      </c>
      <c r="W5" s="361">
        <f>V5*Q5</f>
        <v>305.4545454545455</v>
      </c>
      <c r="X5" s="361">
        <f t="shared" ref="X5:X36" si="7">IF(W5-I5&lt;=0,0,W5-I5)</f>
        <v>305.4545454545455</v>
      </c>
      <c r="Y5" s="367">
        <f t="shared" ref="Y5:Y36" si="8">X5/(G5/F5)</f>
        <v>6.8727272727272748</v>
      </c>
      <c r="Z5" s="385">
        <f t="shared" ref="Z5:Z36" si="9">I5/W5</f>
        <v>0</v>
      </c>
      <c r="AA5" s="354" t="str">
        <f>IF(AND(Z5&gt;=100%,Z5&lt;200%),"HIGH-DON’T ORDER",IF(Z5&gt;=200%,"VERY HIGH-DON’T ORDER",IF(AND(Z5&gt;=80%,Z5&lt;=100),"LOW MAY- ORDER","VERY LOW-ORDER URGENTLY")))</f>
        <v>VERY LOW-ORDER URGENTLY</v>
      </c>
      <c r="AB5" s="381">
        <f>X5*L5</f>
        <v>301855.90909090912</v>
      </c>
      <c r="AF5" s="558"/>
      <c r="AG5" s="558"/>
      <c r="AH5" s="558"/>
      <c r="AI5" s="65"/>
      <c r="AJ5" s="561"/>
      <c r="AK5" s="561"/>
      <c r="AL5" s="561"/>
      <c r="AM5" s="65"/>
    </row>
    <row r="6" spans="1:39" ht="15" thickBot="1">
      <c r="A6" s="355" t="s">
        <v>125</v>
      </c>
      <c r="B6" s="356" t="s">
        <v>28</v>
      </c>
      <c r="C6" s="374" t="s">
        <v>368</v>
      </c>
      <c r="D6" s="356" t="s">
        <v>29</v>
      </c>
      <c r="E6" s="374" t="s">
        <v>30</v>
      </c>
      <c r="F6" s="358">
        <v>12.941666666666666</v>
      </c>
      <c r="G6" s="367">
        <v>510.33333333333337</v>
      </c>
      <c r="H6" s="358">
        <v>153828.93333333329</v>
      </c>
      <c r="I6" s="435">
        <v>387</v>
      </c>
      <c r="J6" s="358">
        <v>9.6750000000000007</v>
      </c>
      <c r="K6" s="360">
        <f t="shared" si="1"/>
        <v>116652.7704768125</v>
      </c>
      <c r="L6" s="384">
        <f t="shared" si="2"/>
        <v>301.42834748530362</v>
      </c>
      <c r="M6" s="349">
        <v>1</v>
      </c>
      <c r="N6" s="385">
        <f t="shared" si="3"/>
        <v>9.5047202288966695E-2</v>
      </c>
      <c r="O6" s="359">
        <f>SUM($N$5:N6)</f>
        <v>0.21843107853787647</v>
      </c>
      <c r="P6" s="374" t="str">
        <f t="shared" ref="P6:P69" si="10">IF(O6&lt;=50%,"A",IF(O6&lt;=80%,"B",IF(O6&lt;=100%,"C","")))</f>
        <v>A</v>
      </c>
      <c r="Q6" s="386">
        <f t="shared" si="4"/>
        <v>23.196969696969699</v>
      </c>
      <c r="R6" s="386">
        <f t="shared" si="5"/>
        <v>0.58825757575757576</v>
      </c>
      <c r="S6" s="374">
        <f t="shared" si="6"/>
        <v>6992.2242424242404</v>
      </c>
      <c r="T6" s="374">
        <f t="shared" ref="T6:T69" si="11">IF(P6="A",7,IF(P6="B",14,IF(P6="C",30,"")))</f>
        <v>7</v>
      </c>
      <c r="U6" s="374">
        <v>2</v>
      </c>
      <c r="V6" s="374">
        <f t="shared" ref="V6:V69" si="12">U6+T6</f>
        <v>9</v>
      </c>
      <c r="W6" s="361">
        <f t="shared" ref="W6:W69" si="13">V6*Q6</f>
        <v>208.77272727272728</v>
      </c>
      <c r="X6" s="361">
        <f t="shared" si="7"/>
        <v>0</v>
      </c>
      <c r="Y6" s="367">
        <f t="shared" si="8"/>
        <v>0</v>
      </c>
      <c r="Z6" s="385">
        <f t="shared" si="9"/>
        <v>1.8536903984323971</v>
      </c>
      <c r="AA6" s="354" t="str">
        <f t="shared" ref="AA6:AA69" si="14">IF(AND(Z6&gt;=100%,Z6&lt;200%),"HIGH-DON’T ORDER",IF(Z6&gt;=200%,"VERY HIGH-DON’T ORDER",IF(AND(Z6&gt;=80%,Z6&lt;=100),"LOW MAY- ORDER","VERY LOW-ORDER URGENTLY")))</f>
        <v>HIGH-DON’T ORDER</v>
      </c>
      <c r="AB6" s="381">
        <f t="shared" ref="AB6:AB69" si="15">X6*L6</f>
        <v>0</v>
      </c>
      <c r="AF6" s="63" t="s">
        <v>249</v>
      </c>
      <c r="AG6" s="553"/>
      <c r="AH6" s="553"/>
      <c r="AI6" s="243"/>
      <c r="AJ6" s="25" t="s">
        <v>248</v>
      </c>
      <c r="AK6" s="543">
        <v>44800.874156597223</v>
      </c>
      <c r="AL6" s="544"/>
      <c r="AM6" s="243"/>
    </row>
    <row r="7" spans="1:39" ht="15" thickBot="1">
      <c r="A7" s="355" t="s">
        <v>125</v>
      </c>
      <c r="B7" s="356" t="s">
        <v>88</v>
      </c>
      <c r="C7" s="374" t="s">
        <v>382</v>
      </c>
      <c r="D7" s="356" t="s">
        <v>81</v>
      </c>
      <c r="E7" s="374" t="s">
        <v>30</v>
      </c>
      <c r="F7" s="358">
        <v>9.7100000000000026</v>
      </c>
      <c r="G7" s="367">
        <v>647.33333333333337</v>
      </c>
      <c r="H7" s="358">
        <v>289518.33333333331</v>
      </c>
      <c r="I7" s="435">
        <v>766</v>
      </c>
      <c r="J7" s="358">
        <v>11.49</v>
      </c>
      <c r="K7" s="360">
        <f t="shared" si="1"/>
        <v>342591.72502574662</v>
      </c>
      <c r="L7" s="384">
        <f t="shared" si="2"/>
        <v>447.24768280123578</v>
      </c>
      <c r="M7" s="349">
        <v>5</v>
      </c>
      <c r="N7" s="385">
        <f t="shared" si="3"/>
        <v>7.1312942760530601E-2</v>
      </c>
      <c r="O7" s="359">
        <f>SUM($N$5:N7)</f>
        <v>0.28974402129840704</v>
      </c>
      <c r="P7" s="374" t="str">
        <f t="shared" si="10"/>
        <v>A</v>
      </c>
      <c r="Q7" s="386">
        <f t="shared" si="4"/>
        <v>29.424242424242426</v>
      </c>
      <c r="R7" s="386">
        <f t="shared" si="5"/>
        <v>0.44136363636363646</v>
      </c>
      <c r="S7" s="374">
        <f t="shared" si="6"/>
        <v>13159.924242424242</v>
      </c>
      <c r="T7" s="374">
        <f t="shared" si="11"/>
        <v>7</v>
      </c>
      <c r="U7" s="374">
        <v>2</v>
      </c>
      <c r="V7" s="374">
        <f t="shared" si="12"/>
        <v>9</v>
      </c>
      <c r="W7" s="361">
        <f t="shared" si="13"/>
        <v>264.81818181818181</v>
      </c>
      <c r="X7" s="361">
        <f t="shared" si="7"/>
        <v>0</v>
      </c>
      <c r="Y7" s="367">
        <f t="shared" si="8"/>
        <v>0</v>
      </c>
      <c r="Z7" s="385">
        <f t="shared" si="9"/>
        <v>2.8925506350841057</v>
      </c>
      <c r="AA7" s="354" t="str">
        <f t="shared" si="14"/>
        <v>VERY HIGH-DON’T ORDER</v>
      </c>
      <c r="AB7" s="381">
        <f t="shared" si="15"/>
        <v>0</v>
      </c>
      <c r="AF7" s="63" t="s">
        <v>247</v>
      </c>
      <c r="AG7" s="553"/>
      <c r="AH7" s="553"/>
      <c r="AI7" s="243"/>
      <c r="AJ7" s="25" t="s">
        <v>246</v>
      </c>
      <c r="AK7" s="541"/>
      <c r="AL7" s="542"/>
      <c r="AM7" s="243"/>
    </row>
    <row r="8" spans="1:39" ht="15" thickBot="1">
      <c r="A8" s="355" t="s">
        <v>125</v>
      </c>
      <c r="B8" s="356" t="s">
        <v>22</v>
      </c>
      <c r="C8" s="374" t="s">
        <v>386</v>
      </c>
      <c r="D8" s="356" t="s">
        <v>23</v>
      </c>
      <c r="E8" s="374" t="s">
        <v>24</v>
      </c>
      <c r="F8" s="358">
        <v>6.1908299999999947</v>
      </c>
      <c r="G8" s="367">
        <v>633.66666666666663</v>
      </c>
      <c r="H8" s="358">
        <v>203947.82666666666</v>
      </c>
      <c r="I8" s="435">
        <v>1350</v>
      </c>
      <c r="J8" s="358">
        <v>13.122</v>
      </c>
      <c r="K8" s="360">
        <f t="shared" si="1"/>
        <v>434502.2083114151</v>
      </c>
      <c r="L8" s="384">
        <f t="shared" si="2"/>
        <v>321.85348763808526</v>
      </c>
      <c r="M8" s="349">
        <v>4</v>
      </c>
      <c r="N8" s="385">
        <f t="shared" si="3"/>
        <v>4.546717872607365E-2</v>
      </c>
      <c r="O8" s="359">
        <f>SUM($N$5:N8)</f>
        <v>0.33521120002448068</v>
      </c>
      <c r="P8" s="374" t="str">
        <f t="shared" si="10"/>
        <v>A</v>
      </c>
      <c r="Q8" s="386">
        <f t="shared" si="4"/>
        <v>28.803030303030301</v>
      </c>
      <c r="R8" s="386">
        <f t="shared" si="5"/>
        <v>0.28140136363636342</v>
      </c>
      <c r="S8" s="374">
        <f t="shared" si="6"/>
        <v>9270.3557575757568</v>
      </c>
      <c r="T8" s="374">
        <f t="shared" si="11"/>
        <v>7</v>
      </c>
      <c r="U8" s="374">
        <v>2</v>
      </c>
      <c r="V8" s="374">
        <f t="shared" si="12"/>
        <v>9</v>
      </c>
      <c r="W8" s="361">
        <f t="shared" si="13"/>
        <v>259.22727272727269</v>
      </c>
      <c r="X8" s="361">
        <f t="shared" si="7"/>
        <v>0</v>
      </c>
      <c r="Y8" s="367">
        <f t="shared" si="8"/>
        <v>0</v>
      </c>
      <c r="Z8" s="385">
        <f t="shared" si="9"/>
        <v>5.2077853761178332</v>
      </c>
      <c r="AA8" s="354" t="str">
        <f t="shared" si="14"/>
        <v>VERY HIGH-DON’T ORDER</v>
      </c>
      <c r="AB8" s="381">
        <f t="shared" si="15"/>
        <v>0</v>
      </c>
      <c r="AF8" s="63" t="s">
        <v>236</v>
      </c>
      <c r="AG8" s="553"/>
      <c r="AH8" s="553"/>
      <c r="AI8" s="243"/>
      <c r="AJ8" s="25" t="s">
        <v>245</v>
      </c>
      <c r="AK8" s="64" t="s">
        <v>314</v>
      </c>
      <c r="AL8" s="64"/>
      <c r="AM8" s="243"/>
    </row>
    <row r="9" spans="1:39" ht="15" thickBot="1">
      <c r="A9" s="355" t="s">
        <v>125</v>
      </c>
      <c r="B9" s="356" t="s">
        <v>103</v>
      </c>
      <c r="C9" s="374" t="s">
        <v>381</v>
      </c>
      <c r="D9" s="356" t="s">
        <v>26</v>
      </c>
      <c r="E9" s="374" t="s">
        <v>27</v>
      </c>
      <c r="F9" s="358">
        <v>5.4400000000000279</v>
      </c>
      <c r="G9" s="367">
        <v>753.33333333333326</v>
      </c>
      <c r="H9" s="358">
        <v>89139.520000000004</v>
      </c>
      <c r="I9" s="435">
        <v>1236</v>
      </c>
      <c r="J9" s="358">
        <v>8.9061000000000003</v>
      </c>
      <c r="K9" s="360">
        <f t="shared" si="1"/>
        <v>146251.92042477877</v>
      </c>
      <c r="L9" s="384">
        <f t="shared" si="2"/>
        <v>118.32679646017701</v>
      </c>
      <c r="M9" s="349">
        <v>20</v>
      </c>
      <c r="N9" s="385">
        <f t="shared" si="3"/>
        <v>3.9952874213932892E-2</v>
      </c>
      <c r="O9" s="359">
        <f>SUM($N$5:N9)</f>
        <v>0.37516407423841358</v>
      </c>
      <c r="P9" s="374" t="str">
        <f t="shared" si="10"/>
        <v>A</v>
      </c>
      <c r="Q9" s="386">
        <f t="shared" si="4"/>
        <v>34.242424242424242</v>
      </c>
      <c r="R9" s="386">
        <f t="shared" si="5"/>
        <v>0.24727272727272853</v>
      </c>
      <c r="S9" s="374">
        <f t="shared" si="6"/>
        <v>4051.7963636363638</v>
      </c>
      <c r="T9" s="374">
        <f t="shared" si="11"/>
        <v>7</v>
      </c>
      <c r="U9" s="374">
        <v>2</v>
      </c>
      <c r="V9" s="374">
        <f t="shared" si="12"/>
        <v>9</v>
      </c>
      <c r="W9" s="361">
        <f t="shared" si="13"/>
        <v>308.18181818181819</v>
      </c>
      <c r="X9" s="361">
        <f t="shared" si="7"/>
        <v>0</v>
      </c>
      <c r="Y9" s="367">
        <f t="shared" si="8"/>
        <v>0</v>
      </c>
      <c r="Z9" s="385">
        <f t="shared" si="9"/>
        <v>4.0106194690265484</v>
      </c>
      <c r="AA9" s="354" t="str">
        <f t="shared" si="14"/>
        <v>VERY HIGH-DON’T ORDER</v>
      </c>
      <c r="AB9" s="381">
        <f t="shared" si="15"/>
        <v>0</v>
      </c>
      <c r="AF9" s="63" t="s">
        <v>244</v>
      </c>
      <c r="AG9" s="553"/>
      <c r="AH9" s="553"/>
      <c r="AI9" s="17"/>
      <c r="AJ9" s="17"/>
      <c r="AK9" s="17"/>
      <c r="AL9" s="17"/>
      <c r="AM9" s="16"/>
    </row>
    <row r="10" spans="1:39" ht="15" thickBot="1">
      <c r="A10" s="355" t="s">
        <v>125</v>
      </c>
      <c r="B10" s="356" t="s">
        <v>97</v>
      </c>
      <c r="C10" s="374" t="s">
        <v>369</v>
      </c>
      <c r="D10" s="356" t="s">
        <v>23</v>
      </c>
      <c r="E10" s="374" t="s">
        <v>24</v>
      </c>
      <c r="F10" s="358">
        <v>4.9124999999999979</v>
      </c>
      <c r="G10" s="367">
        <v>218.33333333333331</v>
      </c>
      <c r="H10" s="358">
        <v>144816.66666666666</v>
      </c>
      <c r="I10" s="435">
        <v>2269</v>
      </c>
      <c r="J10" s="358">
        <v>51.052500000000002</v>
      </c>
      <c r="K10" s="360">
        <f t="shared" si="1"/>
        <v>1504987.8625954199</v>
      </c>
      <c r="L10" s="384">
        <f t="shared" si="2"/>
        <v>663.28244274809163</v>
      </c>
      <c r="M10" s="349">
        <v>16</v>
      </c>
      <c r="N10" s="385">
        <f t="shared" si="3"/>
        <v>3.6078767385283865E-2</v>
      </c>
      <c r="O10" s="359">
        <f>SUM($N$5:N10)</f>
        <v>0.41124284162369745</v>
      </c>
      <c r="P10" s="374" t="str">
        <f t="shared" si="10"/>
        <v>A</v>
      </c>
      <c r="Q10" s="386">
        <f t="shared" si="4"/>
        <v>9.9242424242424239</v>
      </c>
      <c r="R10" s="386">
        <f t="shared" si="5"/>
        <v>0.22329545454545444</v>
      </c>
      <c r="S10" s="374">
        <f t="shared" si="6"/>
        <v>6582.5757575757571</v>
      </c>
      <c r="T10" s="374">
        <f t="shared" si="11"/>
        <v>7</v>
      </c>
      <c r="U10" s="374">
        <v>2</v>
      </c>
      <c r="V10" s="374">
        <f t="shared" si="12"/>
        <v>9</v>
      </c>
      <c r="W10" s="361">
        <f t="shared" si="13"/>
        <v>89.318181818181813</v>
      </c>
      <c r="X10" s="361">
        <f t="shared" si="7"/>
        <v>0</v>
      </c>
      <c r="Y10" s="367">
        <f t="shared" si="8"/>
        <v>0</v>
      </c>
      <c r="Z10" s="385">
        <f t="shared" si="9"/>
        <v>25.403562340966921</v>
      </c>
      <c r="AA10" s="354" t="str">
        <f t="shared" si="14"/>
        <v>VERY HIGH-DON’T ORDER</v>
      </c>
      <c r="AB10" s="381">
        <f t="shared" si="15"/>
        <v>0</v>
      </c>
      <c r="AF10" s="17"/>
      <c r="AG10" s="17"/>
      <c r="AH10" s="17"/>
      <c r="AI10" s="17"/>
      <c r="AJ10" s="17"/>
      <c r="AK10" s="17"/>
      <c r="AL10" s="17"/>
      <c r="AM10" s="16"/>
    </row>
    <row r="11" spans="1:39" ht="15" thickBot="1">
      <c r="A11" s="355" t="s">
        <v>125</v>
      </c>
      <c r="B11" s="356" t="s">
        <v>32</v>
      </c>
      <c r="C11" s="374" t="s">
        <v>370</v>
      </c>
      <c r="D11" s="356" t="s">
        <v>23</v>
      </c>
      <c r="E11" s="374" t="s">
        <v>24</v>
      </c>
      <c r="F11" s="358">
        <v>4.6858500000000145</v>
      </c>
      <c r="G11" s="367">
        <v>284</v>
      </c>
      <c r="H11" s="358">
        <v>172114.58333333334</v>
      </c>
      <c r="I11" s="435">
        <v>273</v>
      </c>
      <c r="J11" s="358">
        <v>4.4266499999999995</v>
      </c>
      <c r="K11" s="360">
        <f t="shared" si="1"/>
        <v>165448.17341549299</v>
      </c>
      <c r="L11" s="384">
        <f t="shared" si="2"/>
        <v>606.03726525821605</v>
      </c>
      <c r="M11" s="349">
        <v>24</v>
      </c>
      <c r="N11" s="385">
        <f t="shared" si="3"/>
        <v>3.441418669767593E-2</v>
      </c>
      <c r="O11" s="359">
        <f>SUM($N$5:N11)</f>
        <v>0.44565702832137338</v>
      </c>
      <c r="P11" s="374" t="str">
        <f t="shared" si="10"/>
        <v>A</v>
      </c>
      <c r="Q11" s="386">
        <f t="shared" si="4"/>
        <v>12.909090909090908</v>
      </c>
      <c r="R11" s="386">
        <f t="shared" si="5"/>
        <v>0.21299318181818247</v>
      </c>
      <c r="S11" s="374">
        <f t="shared" si="6"/>
        <v>7823.390151515152</v>
      </c>
      <c r="T11" s="374">
        <f t="shared" si="11"/>
        <v>7</v>
      </c>
      <c r="U11" s="374">
        <v>2</v>
      </c>
      <c r="V11" s="374">
        <f t="shared" si="12"/>
        <v>9</v>
      </c>
      <c r="W11" s="361">
        <f t="shared" si="13"/>
        <v>116.18181818181817</v>
      </c>
      <c r="X11" s="361">
        <f t="shared" si="7"/>
        <v>0</v>
      </c>
      <c r="Y11" s="367">
        <f t="shared" si="8"/>
        <v>0</v>
      </c>
      <c r="Z11" s="385">
        <f t="shared" si="9"/>
        <v>2.3497652582159625</v>
      </c>
      <c r="AA11" s="354" t="str">
        <f t="shared" si="14"/>
        <v>VERY HIGH-DON’T ORDER</v>
      </c>
      <c r="AB11" s="381">
        <f t="shared" si="15"/>
        <v>0</v>
      </c>
      <c r="AF11" s="62" t="s">
        <v>243</v>
      </c>
      <c r="AG11" s="62"/>
      <c r="AH11" s="62"/>
      <c r="AI11" s="17"/>
      <c r="AJ11" s="555" t="s">
        <v>242</v>
      </c>
      <c r="AK11" s="555"/>
      <c r="AL11" s="555"/>
      <c r="AM11" s="555"/>
    </row>
    <row r="12" spans="1:39" ht="15" thickBot="1">
      <c r="A12" s="355" t="s">
        <v>125</v>
      </c>
      <c r="B12" s="356" t="s">
        <v>101</v>
      </c>
      <c r="C12" s="374" t="s">
        <v>391</v>
      </c>
      <c r="D12" s="356" t="s">
        <v>23</v>
      </c>
      <c r="E12" s="374" t="s">
        <v>30</v>
      </c>
      <c r="F12" s="358">
        <v>4.0308799999999998</v>
      </c>
      <c r="G12" s="367">
        <v>314.66666666666669</v>
      </c>
      <c r="H12" s="358">
        <v>103840</v>
      </c>
      <c r="I12" s="435">
        <v>0</v>
      </c>
      <c r="J12" s="358">
        <v>0</v>
      </c>
      <c r="K12" s="360">
        <f t="shared" si="1"/>
        <v>0</v>
      </c>
      <c r="L12" s="384">
        <f t="shared" si="2"/>
        <v>330</v>
      </c>
      <c r="M12" s="349">
        <v>48</v>
      </c>
      <c r="N12" s="385">
        <f t="shared" si="3"/>
        <v>2.9603904707988415E-2</v>
      </c>
      <c r="O12" s="359">
        <f>SUM($N$5:N12)</f>
        <v>0.47526093302936179</v>
      </c>
      <c r="P12" s="374" t="str">
        <f t="shared" si="10"/>
        <v>A</v>
      </c>
      <c r="Q12" s="386">
        <f t="shared" si="4"/>
        <v>14.303030303030305</v>
      </c>
      <c r="R12" s="386">
        <f t="shared" si="5"/>
        <v>0.18322181818181818</v>
      </c>
      <c r="S12" s="374">
        <f t="shared" si="6"/>
        <v>4720</v>
      </c>
      <c r="T12" s="374">
        <f t="shared" si="11"/>
        <v>7</v>
      </c>
      <c r="U12" s="374">
        <v>2</v>
      </c>
      <c r="V12" s="374">
        <f t="shared" si="12"/>
        <v>9</v>
      </c>
      <c r="W12" s="361">
        <f t="shared" si="13"/>
        <v>128.72727272727275</v>
      </c>
      <c r="X12" s="361">
        <f t="shared" si="7"/>
        <v>128.72727272727275</v>
      </c>
      <c r="Y12" s="367">
        <f t="shared" si="8"/>
        <v>1.6489963636363638</v>
      </c>
      <c r="Z12" s="385">
        <f t="shared" si="9"/>
        <v>0</v>
      </c>
      <c r="AA12" s="354" t="str">
        <f t="shared" si="14"/>
        <v>VERY LOW-ORDER URGENTLY</v>
      </c>
      <c r="AB12" s="381">
        <f t="shared" si="15"/>
        <v>42480.000000000007</v>
      </c>
      <c r="AF12" s="17" t="s">
        <v>239</v>
      </c>
      <c r="AG12" s="554" t="str">
        <f>A12</f>
        <v>KYEI BEKIND - KOFORIDUA</v>
      </c>
      <c r="AH12" s="554"/>
      <c r="AI12" s="17"/>
      <c r="AJ12" s="17" t="s">
        <v>241</v>
      </c>
      <c r="AK12" s="551"/>
      <c r="AL12" s="551"/>
      <c r="AM12" s="551"/>
    </row>
    <row r="13" spans="1:39" ht="15" thickBot="1">
      <c r="A13" s="355" t="s">
        <v>125</v>
      </c>
      <c r="B13" s="356" t="s">
        <v>86</v>
      </c>
      <c r="C13" s="374" t="s">
        <v>424</v>
      </c>
      <c r="D13" s="356" t="s">
        <v>23</v>
      </c>
      <c r="E13" s="374" t="s">
        <v>24</v>
      </c>
      <c r="F13" s="358">
        <v>3.9119999999999995</v>
      </c>
      <c r="G13" s="367">
        <v>217.33333333333334</v>
      </c>
      <c r="H13" s="358">
        <v>171693.33333333334</v>
      </c>
      <c r="I13" s="435">
        <v>0</v>
      </c>
      <c r="J13" s="358">
        <v>0</v>
      </c>
      <c r="K13" s="360">
        <f t="shared" si="1"/>
        <v>0</v>
      </c>
      <c r="L13" s="384">
        <f t="shared" si="2"/>
        <v>790</v>
      </c>
      <c r="M13" s="349">
        <v>1</v>
      </c>
      <c r="N13" s="385">
        <f t="shared" si="3"/>
        <v>2.873081689796041E-2</v>
      </c>
      <c r="O13" s="359">
        <f>SUM($N$5:N13)</f>
        <v>0.50399174992732221</v>
      </c>
      <c r="P13" s="374" t="str">
        <f t="shared" si="10"/>
        <v>B</v>
      </c>
      <c r="Q13" s="386">
        <f t="shared" si="4"/>
        <v>9.8787878787878789</v>
      </c>
      <c r="R13" s="386">
        <f t="shared" si="5"/>
        <v>0.17781818181818179</v>
      </c>
      <c r="S13" s="374">
        <f t="shared" si="6"/>
        <v>7804.2424242424249</v>
      </c>
      <c r="T13" s="374">
        <f t="shared" si="11"/>
        <v>14</v>
      </c>
      <c r="U13" s="374">
        <v>2</v>
      </c>
      <c r="V13" s="374">
        <f t="shared" si="12"/>
        <v>16</v>
      </c>
      <c r="W13" s="361">
        <f t="shared" si="13"/>
        <v>158.06060606060606</v>
      </c>
      <c r="X13" s="361">
        <f t="shared" si="7"/>
        <v>158.06060606060606</v>
      </c>
      <c r="Y13" s="367">
        <f t="shared" si="8"/>
        <v>2.8450909090909087</v>
      </c>
      <c r="Z13" s="385">
        <f t="shared" si="9"/>
        <v>0</v>
      </c>
      <c r="AA13" s="354" t="str">
        <f t="shared" si="14"/>
        <v>VERY LOW-ORDER URGENTLY</v>
      </c>
      <c r="AB13" s="381">
        <f t="shared" si="15"/>
        <v>124867.87878787878</v>
      </c>
      <c r="AF13" s="17" t="s">
        <v>240</v>
      </c>
      <c r="AG13" s="556" t="s">
        <v>320</v>
      </c>
      <c r="AH13" s="556"/>
      <c r="AI13" s="17"/>
      <c r="AJ13" s="17" t="s">
        <v>239</v>
      </c>
      <c r="AK13" s="551"/>
      <c r="AL13" s="551"/>
      <c r="AM13" s="551"/>
    </row>
    <row r="14" spans="1:39" ht="15" thickBot="1">
      <c r="A14" s="355" t="s">
        <v>125</v>
      </c>
      <c r="B14" s="356" t="s">
        <v>40</v>
      </c>
      <c r="C14" s="374" t="s">
        <v>433</v>
      </c>
      <c r="D14" s="356" t="s">
        <v>26</v>
      </c>
      <c r="E14" s="374" t="s">
        <v>27</v>
      </c>
      <c r="F14" s="358">
        <v>3.664093333333343</v>
      </c>
      <c r="G14" s="367">
        <v>585.66666666666663</v>
      </c>
      <c r="H14" s="358">
        <v>64802.520000000004</v>
      </c>
      <c r="I14" s="435">
        <v>28</v>
      </c>
      <c r="J14" s="358">
        <v>0.1807</v>
      </c>
      <c r="K14" s="360">
        <f t="shared" si="1"/>
        <v>3098.1284462151398</v>
      </c>
      <c r="L14" s="384">
        <f t="shared" si="2"/>
        <v>110.64744450768356</v>
      </c>
      <c r="M14" s="349">
        <v>1</v>
      </c>
      <c r="N14" s="385">
        <f t="shared" si="3"/>
        <v>2.6910121333598599E-2</v>
      </c>
      <c r="O14" s="359">
        <f>SUM($N$5:N14)</f>
        <v>0.53090187126092081</v>
      </c>
      <c r="P14" s="374" t="str">
        <f t="shared" si="10"/>
        <v>B</v>
      </c>
      <c r="Q14" s="386">
        <f t="shared" si="4"/>
        <v>26.621212121212121</v>
      </c>
      <c r="R14" s="386">
        <f t="shared" si="5"/>
        <v>0.1665496969696974</v>
      </c>
      <c r="S14" s="374">
        <f t="shared" si="6"/>
        <v>2945.5690909090913</v>
      </c>
      <c r="T14" s="374">
        <f t="shared" si="11"/>
        <v>14</v>
      </c>
      <c r="U14" s="374">
        <v>2</v>
      </c>
      <c r="V14" s="374">
        <f t="shared" si="12"/>
        <v>16</v>
      </c>
      <c r="W14" s="361">
        <f t="shared" si="13"/>
        <v>425.93939393939394</v>
      </c>
      <c r="X14" s="361">
        <f t="shared" si="7"/>
        <v>397.93939393939394</v>
      </c>
      <c r="Y14" s="367">
        <f t="shared" si="8"/>
        <v>2.4896193746227278</v>
      </c>
      <c r="Z14" s="385">
        <f t="shared" si="9"/>
        <v>6.5737051792828682E-2</v>
      </c>
      <c r="AA14" s="354" t="str">
        <f t="shared" si="14"/>
        <v>VERY LOW-ORDER URGENTLY</v>
      </c>
      <c r="AB14" s="381">
        <f t="shared" si="15"/>
        <v>44030.977008330316</v>
      </c>
      <c r="AF14" s="17" t="s">
        <v>238</v>
      </c>
      <c r="AG14" s="551" t="s">
        <v>323</v>
      </c>
      <c r="AH14" s="551"/>
      <c r="AI14" s="17"/>
      <c r="AJ14" s="17" t="s">
        <v>238</v>
      </c>
      <c r="AK14" s="551"/>
      <c r="AL14" s="551"/>
      <c r="AM14" s="551"/>
    </row>
    <row r="15" spans="1:39" ht="15" thickBot="1">
      <c r="A15" s="355" t="s">
        <v>125</v>
      </c>
      <c r="B15" s="356" t="s">
        <v>43</v>
      </c>
      <c r="C15" s="374" t="s">
        <v>385</v>
      </c>
      <c r="D15" s="356" t="s">
        <v>23</v>
      </c>
      <c r="E15" s="374" t="s">
        <v>24</v>
      </c>
      <c r="F15" s="358">
        <v>3.615870000000025</v>
      </c>
      <c r="G15" s="367">
        <v>442</v>
      </c>
      <c r="H15" s="358">
        <v>120819.66666666666</v>
      </c>
      <c r="I15" s="435">
        <v>27</v>
      </c>
      <c r="J15" s="358">
        <v>0.21910999999999997</v>
      </c>
      <c r="K15" s="360">
        <f t="shared" si="1"/>
        <v>7380.3868778280539</v>
      </c>
      <c r="L15" s="384">
        <f t="shared" si="2"/>
        <v>273.34766214177978</v>
      </c>
      <c r="M15" s="349">
        <v>1</v>
      </c>
      <c r="N15" s="385">
        <f t="shared" si="3"/>
        <v>2.6555955750723122E-2</v>
      </c>
      <c r="O15" s="359">
        <f>SUM($N$5:N15)</f>
        <v>0.55745782701164392</v>
      </c>
      <c r="P15" s="374" t="str">
        <f t="shared" si="10"/>
        <v>B</v>
      </c>
      <c r="Q15" s="386">
        <f t="shared" si="4"/>
        <v>20.09090909090909</v>
      </c>
      <c r="R15" s="386">
        <f t="shared" si="5"/>
        <v>0.1643577272727284</v>
      </c>
      <c r="S15" s="374">
        <f t="shared" si="6"/>
        <v>5491.80303030303</v>
      </c>
      <c r="T15" s="374">
        <f t="shared" si="11"/>
        <v>14</v>
      </c>
      <c r="U15" s="374">
        <v>2</v>
      </c>
      <c r="V15" s="374">
        <f t="shared" si="12"/>
        <v>16</v>
      </c>
      <c r="W15" s="361">
        <f t="shared" si="13"/>
        <v>321.45454545454544</v>
      </c>
      <c r="X15" s="361">
        <f t="shared" si="7"/>
        <v>294.45454545454544</v>
      </c>
      <c r="Y15" s="367">
        <f t="shared" si="8"/>
        <v>2.4088446997120694</v>
      </c>
      <c r="Z15" s="385">
        <f t="shared" si="9"/>
        <v>8.3993212669683265E-2</v>
      </c>
      <c r="AA15" s="354" t="str">
        <f t="shared" si="14"/>
        <v>VERY LOW-ORDER URGENTLY</v>
      </c>
      <c r="AB15" s="381">
        <f t="shared" si="15"/>
        <v>80488.461607020421</v>
      </c>
      <c r="AF15" s="17" t="s">
        <v>237</v>
      </c>
      <c r="AG15" s="551"/>
      <c r="AH15" s="551"/>
      <c r="AI15" s="17"/>
      <c r="AJ15" s="17" t="s">
        <v>237</v>
      </c>
      <c r="AK15" s="551"/>
      <c r="AL15" s="551"/>
      <c r="AM15" s="551"/>
    </row>
    <row r="16" spans="1:39" ht="15" thickBot="1">
      <c r="A16" s="355" t="s">
        <v>125</v>
      </c>
      <c r="B16" s="356" t="s">
        <v>36</v>
      </c>
      <c r="C16" s="374" t="s">
        <v>419</v>
      </c>
      <c r="D16" s="356" t="s">
        <v>26</v>
      </c>
      <c r="E16" s="374" t="s">
        <v>37</v>
      </c>
      <c r="F16" s="358">
        <v>3.5928799999999974</v>
      </c>
      <c r="G16" s="367">
        <v>374</v>
      </c>
      <c r="H16" s="358">
        <v>50872.479999999996</v>
      </c>
      <c r="I16" s="435">
        <v>0</v>
      </c>
      <c r="J16" s="358">
        <v>0</v>
      </c>
      <c r="K16" s="360">
        <f t="shared" si="1"/>
        <v>0</v>
      </c>
      <c r="L16" s="384">
        <f t="shared" si="2"/>
        <v>136.02267379679142</v>
      </c>
      <c r="M16" s="349">
        <v>1</v>
      </c>
      <c r="N16" s="385">
        <f t="shared" si="3"/>
        <v>2.6387110791498962E-2</v>
      </c>
      <c r="O16" s="359">
        <f>SUM($N$5:N16)</f>
        <v>0.58384493780314284</v>
      </c>
      <c r="P16" s="374" t="str">
        <f t="shared" si="10"/>
        <v>B</v>
      </c>
      <c r="Q16" s="386">
        <f t="shared" si="4"/>
        <v>17</v>
      </c>
      <c r="R16" s="386">
        <f t="shared" si="5"/>
        <v>0.16331272727272717</v>
      </c>
      <c r="S16" s="374">
        <f t="shared" si="6"/>
        <v>2312.3854545454542</v>
      </c>
      <c r="T16" s="374">
        <f t="shared" si="11"/>
        <v>14</v>
      </c>
      <c r="U16" s="374">
        <v>2</v>
      </c>
      <c r="V16" s="374">
        <f t="shared" si="12"/>
        <v>16</v>
      </c>
      <c r="W16" s="361">
        <f t="shared" si="13"/>
        <v>272</v>
      </c>
      <c r="X16" s="361">
        <f t="shared" si="7"/>
        <v>272</v>
      </c>
      <c r="Y16" s="367">
        <f t="shared" si="8"/>
        <v>2.6130036363636346</v>
      </c>
      <c r="Z16" s="385">
        <f t="shared" si="9"/>
        <v>0</v>
      </c>
      <c r="AA16" s="354" t="str">
        <f t="shared" si="14"/>
        <v>VERY LOW-ORDER URGENTLY</v>
      </c>
      <c r="AB16" s="381">
        <f t="shared" si="15"/>
        <v>36998.167272727267</v>
      </c>
      <c r="AF16" s="17" t="s">
        <v>236</v>
      </c>
      <c r="AI16" s="17"/>
      <c r="AJ16" s="17" t="s">
        <v>236</v>
      </c>
      <c r="AK16" s="551"/>
      <c r="AL16" s="551"/>
      <c r="AM16" s="551"/>
    </row>
    <row r="17" spans="1:39" ht="15" thickBot="1">
      <c r="A17" s="355" t="s">
        <v>125</v>
      </c>
      <c r="B17" s="356" t="s">
        <v>25</v>
      </c>
      <c r="C17" s="374" t="s">
        <v>383</v>
      </c>
      <c r="D17" s="356" t="s">
        <v>26</v>
      </c>
      <c r="E17" s="374" t="s">
        <v>27</v>
      </c>
      <c r="F17" s="358">
        <v>3.3240666666666554</v>
      </c>
      <c r="G17" s="367">
        <v>691</v>
      </c>
      <c r="H17" s="358">
        <v>61860.823333333334</v>
      </c>
      <c r="I17" s="435">
        <v>13</v>
      </c>
      <c r="J17" s="358">
        <v>6.2399999999999997E-2</v>
      </c>
      <c r="K17" s="360">
        <f t="shared" si="1"/>
        <v>1163.807095996141</v>
      </c>
      <c r="L17" s="384">
        <f t="shared" si="2"/>
        <v>89.523622768933919</v>
      </c>
      <c r="M17" s="349">
        <v>48</v>
      </c>
      <c r="N17" s="385">
        <f t="shared" si="3"/>
        <v>2.4412870847805034E-2</v>
      </c>
      <c r="O17" s="359">
        <f>SUM($N$5:N17)</f>
        <v>0.60825780865094792</v>
      </c>
      <c r="P17" s="374" t="str">
        <f t="shared" si="10"/>
        <v>B</v>
      </c>
      <c r="Q17" s="386">
        <f t="shared" si="4"/>
        <v>31.40909090909091</v>
      </c>
      <c r="R17" s="386">
        <f t="shared" si="5"/>
        <v>0.15109393939393889</v>
      </c>
      <c r="S17" s="374">
        <f t="shared" si="6"/>
        <v>2811.8556060606061</v>
      </c>
      <c r="T17" s="374">
        <f t="shared" si="11"/>
        <v>14</v>
      </c>
      <c r="U17" s="374">
        <v>2</v>
      </c>
      <c r="V17" s="374">
        <f t="shared" si="12"/>
        <v>16</v>
      </c>
      <c r="W17" s="361">
        <f t="shared" si="13"/>
        <v>502.54545454545456</v>
      </c>
      <c r="X17" s="361">
        <f t="shared" si="7"/>
        <v>489.54545454545456</v>
      </c>
      <c r="Y17" s="367">
        <f t="shared" si="8"/>
        <v>2.3549663202210156</v>
      </c>
      <c r="Z17" s="385">
        <f t="shared" si="9"/>
        <v>2.5868306801736612E-2</v>
      </c>
      <c r="AA17" s="354" t="str">
        <f t="shared" si="14"/>
        <v>VERY LOW-ORDER URGENTLY</v>
      </c>
      <c r="AB17" s="381">
        <f t="shared" si="15"/>
        <v>43825.882600973564</v>
      </c>
      <c r="AF17" s="17"/>
      <c r="AG17" s="17"/>
      <c r="AH17" s="17"/>
      <c r="AI17" s="17"/>
      <c r="AJ17" s="17"/>
      <c r="AK17" s="17"/>
      <c r="AL17" s="17"/>
      <c r="AM17" s="16"/>
    </row>
    <row r="18" spans="1:39" ht="15" thickBot="1">
      <c r="A18" s="355" t="s">
        <v>125</v>
      </c>
      <c r="B18" s="356" t="s">
        <v>66</v>
      </c>
      <c r="C18" s="374" t="s">
        <v>418</v>
      </c>
      <c r="D18" s="356" t="s">
        <v>52</v>
      </c>
      <c r="E18" s="374" t="s">
        <v>24</v>
      </c>
      <c r="F18" s="358">
        <v>3.1728666666666667</v>
      </c>
      <c r="G18" s="367">
        <v>174</v>
      </c>
      <c r="H18" s="358">
        <v>85747</v>
      </c>
      <c r="I18" s="435">
        <v>0</v>
      </c>
      <c r="J18" s="358">
        <v>0</v>
      </c>
      <c r="K18" s="360">
        <f t="shared" si="1"/>
        <v>0</v>
      </c>
      <c r="L18" s="384">
        <f t="shared" si="2"/>
        <v>492.79885057471262</v>
      </c>
      <c r="M18" s="349">
        <v>5</v>
      </c>
      <c r="N18" s="385">
        <f t="shared" si="3"/>
        <v>2.3302415961564928E-2</v>
      </c>
      <c r="O18" s="359">
        <f>SUM($N$5:N18)</f>
        <v>0.63156022461251282</v>
      </c>
      <c r="P18" s="374" t="str">
        <f t="shared" si="10"/>
        <v>B</v>
      </c>
      <c r="Q18" s="386">
        <f t="shared" si="4"/>
        <v>7.9090909090909092</v>
      </c>
      <c r="R18" s="386">
        <f t="shared" si="5"/>
        <v>0.14422121212121211</v>
      </c>
      <c r="S18" s="374">
        <f t="shared" si="6"/>
        <v>3897.590909090909</v>
      </c>
      <c r="T18" s="374">
        <f t="shared" si="11"/>
        <v>14</v>
      </c>
      <c r="U18" s="374">
        <v>2</v>
      </c>
      <c r="V18" s="374">
        <f t="shared" si="12"/>
        <v>16</v>
      </c>
      <c r="W18" s="361">
        <f t="shared" si="13"/>
        <v>126.54545454545455</v>
      </c>
      <c r="X18" s="361">
        <f t="shared" si="7"/>
        <v>126.54545454545455</v>
      </c>
      <c r="Y18" s="367">
        <f t="shared" si="8"/>
        <v>2.3075393939393942</v>
      </c>
      <c r="Z18" s="385">
        <f t="shared" si="9"/>
        <v>0</v>
      </c>
      <c r="AA18" s="354" t="str">
        <f t="shared" si="14"/>
        <v>VERY LOW-ORDER URGENTLY</v>
      </c>
      <c r="AB18" s="381">
        <f t="shared" si="15"/>
        <v>62361.454545454544</v>
      </c>
      <c r="AF18" s="259" t="s">
        <v>235</v>
      </c>
      <c r="AG18" s="574" t="s">
        <v>234</v>
      </c>
      <c r="AH18" s="574"/>
      <c r="AI18" s="259" t="s">
        <v>233</v>
      </c>
      <c r="AJ18" s="574" t="s">
        <v>232</v>
      </c>
      <c r="AK18" s="574"/>
      <c r="AL18" s="574"/>
      <c r="AM18" s="574"/>
    </row>
    <row r="19" spans="1:39" ht="15" thickBot="1">
      <c r="A19" s="355" t="s">
        <v>125</v>
      </c>
      <c r="B19" s="356" t="s">
        <v>89</v>
      </c>
      <c r="C19" s="374" t="s">
        <v>453</v>
      </c>
      <c r="D19" s="356" t="s">
        <v>29</v>
      </c>
      <c r="E19" s="374" t="s">
        <v>63</v>
      </c>
      <c r="F19" s="358">
        <v>3.0533333333333359</v>
      </c>
      <c r="G19" s="367">
        <v>122</v>
      </c>
      <c r="H19" s="358">
        <v>58808</v>
      </c>
      <c r="I19" s="435">
        <v>0</v>
      </c>
      <c r="J19" s="358">
        <v>0</v>
      </c>
      <c r="K19" s="360">
        <f t="shared" si="1"/>
        <v>0</v>
      </c>
      <c r="L19" s="384">
        <f t="shared" si="2"/>
        <v>482.03278688524591</v>
      </c>
      <c r="M19" s="349">
        <v>60</v>
      </c>
      <c r="N19" s="385">
        <f t="shared" si="3"/>
        <v>2.2424529889682826E-2</v>
      </c>
      <c r="O19" s="359">
        <f>SUM($N$5:N19)</f>
        <v>0.65398475450219562</v>
      </c>
      <c r="P19" s="374" t="str">
        <f t="shared" si="10"/>
        <v>B</v>
      </c>
      <c r="Q19" s="386">
        <f t="shared" si="4"/>
        <v>5.5454545454545459</v>
      </c>
      <c r="R19" s="386">
        <f t="shared" si="5"/>
        <v>0.1387878787878789</v>
      </c>
      <c r="S19" s="374">
        <f t="shared" si="6"/>
        <v>2673.090909090909</v>
      </c>
      <c r="T19" s="374">
        <f t="shared" si="11"/>
        <v>14</v>
      </c>
      <c r="U19" s="374">
        <v>2</v>
      </c>
      <c r="V19" s="374">
        <f t="shared" si="12"/>
        <v>16</v>
      </c>
      <c r="W19" s="361">
        <f t="shared" si="13"/>
        <v>88.727272727272734</v>
      </c>
      <c r="X19" s="361">
        <f t="shared" si="7"/>
        <v>88.727272727272734</v>
      </c>
      <c r="Y19" s="367">
        <f t="shared" si="8"/>
        <v>2.2206060606060625</v>
      </c>
      <c r="Z19" s="385">
        <f t="shared" si="9"/>
        <v>0</v>
      </c>
      <c r="AA19" s="354" t="str">
        <f t="shared" si="14"/>
        <v>VERY LOW-ORDER URGENTLY</v>
      </c>
      <c r="AB19" s="381">
        <f t="shared" si="15"/>
        <v>42769.454545454551</v>
      </c>
      <c r="AF19" s="25"/>
      <c r="AG19" s="552"/>
      <c r="AH19" s="552"/>
      <c r="AI19" s="25"/>
      <c r="AJ19" s="552"/>
      <c r="AK19" s="552"/>
      <c r="AL19" s="552"/>
      <c r="AM19" s="552"/>
    </row>
    <row r="20" spans="1:39" ht="15" thickBot="1">
      <c r="A20" s="355" t="s">
        <v>125</v>
      </c>
      <c r="B20" s="356" t="s">
        <v>31</v>
      </c>
      <c r="C20" s="374" t="s">
        <v>380</v>
      </c>
      <c r="D20" s="356" t="s">
        <v>29</v>
      </c>
      <c r="E20" s="374" t="s">
        <v>30</v>
      </c>
      <c r="F20" s="358">
        <v>2.8666666666666667</v>
      </c>
      <c r="G20" s="367">
        <v>57.333333333333329</v>
      </c>
      <c r="H20" s="358">
        <v>29514.666666666664</v>
      </c>
      <c r="I20" s="435">
        <v>7</v>
      </c>
      <c r="J20" s="358">
        <v>0.35</v>
      </c>
      <c r="K20" s="360">
        <f t="shared" si="1"/>
        <v>3603.5348837209303</v>
      </c>
      <c r="L20" s="384">
        <f t="shared" si="2"/>
        <v>514.79069767441865</v>
      </c>
      <c r="M20" s="349">
        <v>12</v>
      </c>
      <c r="N20" s="385">
        <f t="shared" si="3"/>
        <v>2.1053597931361585E-2</v>
      </c>
      <c r="O20" s="359">
        <f>SUM($N$5:N20)</f>
        <v>0.67503835243355725</v>
      </c>
      <c r="P20" s="374" t="str">
        <f t="shared" si="10"/>
        <v>B</v>
      </c>
      <c r="Q20" s="386">
        <f t="shared" si="4"/>
        <v>2.606060606060606</v>
      </c>
      <c r="R20" s="386">
        <f t="shared" si="5"/>
        <v>0.13030303030303031</v>
      </c>
      <c r="S20" s="374">
        <f t="shared" si="6"/>
        <v>1341.5757575757575</v>
      </c>
      <c r="T20" s="374">
        <f t="shared" si="11"/>
        <v>14</v>
      </c>
      <c r="U20" s="374">
        <v>2</v>
      </c>
      <c r="V20" s="374">
        <f t="shared" si="12"/>
        <v>16</v>
      </c>
      <c r="W20" s="361">
        <f t="shared" si="13"/>
        <v>41.696969696969695</v>
      </c>
      <c r="X20" s="361">
        <f t="shared" si="7"/>
        <v>34.696969696969695</v>
      </c>
      <c r="Y20" s="367">
        <f t="shared" si="8"/>
        <v>1.7348484848484851</v>
      </c>
      <c r="Z20" s="385">
        <f t="shared" si="9"/>
        <v>0.16787790697674418</v>
      </c>
      <c r="AA20" s="354" t="str">
        <f t="shared" si="14"/>
        <v>VERY LOW-ORDER URGENTLY</v>
      </c>
      <c r="AB20" s="381">
        <f t="shared" si="15"/>
        <v>17861.677237491192</v>
      </c>
      <c r="AF20" s="352" t="s">
        <v>21</v>
      </c>
      <c r="AG20" s="341" t="s">
        <v>270</v>
      </c>
    </row>
    <row r="21" spans="1:39" ht="15" thickBot="1">
      <c r="A21" s="355" t="s">
        <v>125</v>
      </c>
      <c r="B21" s="356" t="s">
        <v>46</v>
      </c>
      <c r="C21" s="374" t="s">
        <v>398</v>
      </c>
      <c r="D21" s="356" t="s">
        <v>26</v>
      </c>
      <c r="E21" s="374" t="s">
        <v>27</v>
      </c>
      <c r="F21" s="358">
        <v>2.5495999999999941</v>
      </c>
      <c r="G21" s="367">
        <v>195</v>
      </c>
      <c r="H21" s="358">
        <v>40920.343333333331</v>
      </c>
      <c r="I21" s="435">
        <v>564</v>
      </c>
      <c r="J21" s="358">
        <v>7.2288000000000014</v>
      </c>
      <c r="K21" s="360">
        <f t="shared" si="1"/>
        <v>118354.22379487178</v>
      </c>
      <c r="L21" s="384">
        <f t="shared" si="2"/>
        <v>209.8479145299145</v>
      </c>
      <c r="M21" s="349">
        <v>40</v>
      </c>
      <c r="N21" s="385">
        <f t="shared" si="3"/>
        <v>1.8724972076441644E-2</v>
      </c>
      <c r="O21" s="359">
        <f>SUM($N$5:N21)</f>
        <v>0.69376332450999889</v>
      </c>
      <c r="P21" s="374" t="str">
        <f t="shared" si="10"/>
        <v>B</v>
      </c>
      <c r="Q21" s="386">
        <f t="shared" si="4"/>
        <v>8.8636363636363633</v>
      </c>
      <c r="R21" s="386">
        <f t="shared" si="5"/>
        <v>0.11589090909090882</v>
      </c>
      <c r="S21" s="374">
        <f t="shared" si="6"/>
        <v>1860.0156060606059</v>
      </c>
      <c r="T21" s="374">
        <f t="shared" si="11"/>
        <v>14</v>
      </c>
      <c r="U21" s="374">
        <v>2</v>
      </c>
      <c r="V21" s="374">
        <f t="shared" si="12"/>
        <v>16</v>
      </c>
      <c r="W21" s="361">
        <f t="shared" si="13"/>
        <v>141.81818181818181</v>
      </c>
      <c r="X21" s="361">
        <f t="shared" si="7"/>
        <v>0</v>
      </c>
      <c r="Y21" s="367">
        <f t="shared" si="8"/>
        <v>0</v>
      </c>
      <c r="Z21" s="385">
        <f t="shared" si="9"/>
        <v>3.976923076923077</v>
      </c>
      <c r="AA21" s="354" t="str">
        <f t="shared" si="14"/>
        <v>VERY HIGH-DON’T ORDER</v>
      </c>
      <c r="AB21" s="381">
        <f t="shared" si="15"/>
        <v>0</v>
      </c>
    </row>
    <row r="22" spans="1:39" ht="15" thickBot="1">
      <c r="A22" s="355" t="s">
        <v>125</v>
      </c>
      <c r="B22" s="356" t="s">
        <v>84</v>
      </c>
      <c r="C22" s="374" t="s">
        <v>421</v>
      </c>
      <c r="D22" s="356" t="s">
        <v>26</v>
      </c>
      <c r="E22" s="374" t="s">
        <v>69</v>
      </c>
      <c r="F22" s="358">
        <v>2.1959999999999806</v>
      </c>
      <c r="G22" s="367">
        <v>548.66666666666663</v>
      </c>
      <c r="H22" s="358">
        <v>49998.266666666663</v>
      </c>
      <c r="I22" s="435">
        <v>945</v>
      </c>
      <c r="J22" s="358">
        <v>3.78</v>
      </c>
      <c r="K22" s="360">
        <f t="shared" si="1"/>
        <v>86114.876063183474</v>
      </c>
      <c r="L22" s="384">
        <f t="shared" si="2"/>
        <v>91.126852976913725</v>
      </c>
      <c r="M22" s="349">
        <v>1</v>
      </c>
      <c r="N22" s="385">
        <f t="shared" si="3"/>
        <v>1.6128035252535918E-2</v>
      </c>
      <c r="O22" s="359">
        <f>SUM($N$5:N22)</f>
        <v>0.70989135976253481</v>
      </c>
      <c r="P22" s="374" t="str">
        <f t="shared" si="10"/>
        <v>B</v>
      </c>
      <c r="Q22" s="386">
        <f t="shared" si="4"/>
        <v>24.939393939393938</v>
      </c>
      <c r="R22" s="386">
        <f t="shared" si="5"/>
        <v>9.9818181818180932E-2</v>
      </c>
      <c r="S22" s="374">
        <f t="shared" si="6"/>
        <v>2272.6484848484847</v>
      </c>
      <c r="T22" s="374">
        <f t="shared" si="11"/>
        <v>14</v>
      </c>
      <c r="U22" s="374">
        <v>2</v>
      </c>
      <c r="V22" s="374">
        <f t="shared" si="12"/>
        <v>16</v>
      </c>
      <c r="W22" s="361">
        <f t="shared" si="13"/>
        <v>399.030303030303</v>
      </c>
      <c r="X22" s="361">
        <f t="shared" si="7"/>
        <v>0</v>
      </c>
      <c r="Y22" s="367">
        <f t="shared" si="8"/>
        <v>0</v>
      </c>
      <c r="Z22" s="385">
        <f t="shared" si="9"/>
        <v>2.3682411907654921</v>
      </c>
      <c r="AA22" s="354" t="str">
        <f t="shared" si="14"/>
        <v>VERY HIGH-DON’T ORDER</v>
      </c>
      <c r="AB22" s="381">
        <f t="shared" si="15"/>
        <v>0</v>
      </c>
      <c r="AF22"/>
      <c r="AG22"/>
      <c r="AH22"/>
      <c r="AI22" s="352" t="s">
        <v>294</v>
      </c>
      <c r="AJ22"/>
      <c r="AK22"/>
      <c r="AL22"/>
    </row>
    <row r="23" spans="1:39" ht="29.5" thickBot="1">
      <c r="A23" s="355" t="s">
        <v>125</v>
      </c>
      <c r="B23" s="356" t="s">
        <v>80</v>
      </c>
      <c r="C23" s="374" t="s">
        <v>384</v>
      </c>
      <c r="D23" s="356" t="s">
        <v>81</v>
      </c>
      <c r="E23" s="374" t="s">
        <v>30</v>
      </c>
      <c r="F23" s="358">
        <v>1.8875000000000013</v>
      </c>
      <c r="G23" s="367">
        <v>123.66666666666667</v>
      </c>
      <c r="H23" s="358">
        <v>42530.44999999999</v>
      </c>
      <c r="I23" s="435">
        <v>0</v>
      </c>
      <c r="J23" s="358">
        <v>0</v>
      </c>
      <c r="K23" s="360">
        <f t="shared" si="1"/>
        <v>0</v>
      </c>
      <c r="L23" s="384">
        <f t="shared" si="2"/>
        <v>343.91199460916431</v>
      </c>
      <c r="M23" s="349">
        <v>20</v>
      </c>
      <c r="N23" s="385">
        <f t="shared" si="3"/>
        <v>1.3862325382131984E-2</v>
      </c>
      <c r="O23" s="359">
        <f>SUM($N$5:N23)</f>
        <v>0.72375368514466676</v>
      </c>
      <c r="P23" s="374" t="str">
        <f t="shared" si="10"/>
        <v>B</v>
      </c>
      <c r="Q23" s="386">
        <f t="shared" si="4"/>
        <v>5.6212121212121211</v>
      </c>
      <c r="R23" s="386">
        <f t="shared" si="5"/>
        <v>8.5795454545454605E-2</v>
      </c>
      <c r="S23" s="374">
        <f t="shared" si="6"/>
        <v>1933.2022727272722</v>
      </c>
      <c r="T23" s="374">
        <f t="shared" si="11"/>
        <v>14</v>
      </c>
      <c r="U23" s="374">
        <v>2</v>
      </c>
      <c r="V23" s="374">
        <f t="shared" si="12"/>
        <v>16</v>
      </c>
      <c r="W23" s="361">
        <f t="shared" si="13"/>
        <v>89.939393939393938</v>
      </c>
      <c r="X23" s="361">
        <f t="shared" si="7"/>
        <v>89.939393939393938</v>
      </c>
      <c r="Y23" s="367">
        <f t="shared" si="8"/>
        <v>1.3727272727272735</v>
      </c>
      <c r="Z23" s="385">
        <f t="shared" si="9"/>
        <v>0</v>
      </c>
      <c r="AA23" s="354" t="str">
        <f t="shared" si="14"/>
        <v>VERY LOW-ORDER URGENTLY</v>
      </c>
      <c r="AB23" s="381">
        <f t="shared" si="15"/>
        <v>30931.236363636352</v>
      </c>
      <c r="AF23" s="85" t="s">
        <v>11</v>
      </c>
      <c r="AG23" s="85" t="s">
        <v>9</v>
      </c>
      <c r="AH23" s="85" t="s">
        <v>10</v>
      </c>
      <c r="AI23" s="86" t="s">
        <v>266</v>
      </c>
      <c r="AJ23" s="86" t="s">
        <v>267</v>
      </c>
      <c r="AK23" s="86" t="s">
        <v>269</v>
      </c>
      <c r="AL23" s="86" t="s">
        <v>268</v>
      </c>
    </row>
    <row r="24" spans="1:39" ht="15" thickBot="1">
      <c r="A24" s="355" t="s">
        <v>125</v>
      </c>
      <c r="B24" s="356" t="s">
        <v>85</v>
      </c>
      <c r="C24" s="374" t="s">
        <v>414</v>
      </c>
      <c r="D24" s="356" t="s">
        <v>26</v>
      </c>
      <c r="E24" s="374" t="s">
        <v>69</v>
      </c>
      <c r="F24" s="358">
        <v>1.5753333333333217</v>
      </c>
      <c r="G24" s="367">
        <v>393</v>
      </c>
      <c r="H24" s="358">
        <v>33550.666666666657</v>
      </c>
      <c r="I24" s="435">
        <v>464</v>
      </c>
      <c r="J24" s="358">
        <v>1.8560000000000001</v>
      </c>
      <c r="K24" s="360">
        <f t="shared" si="1"/>
        <v>39611.983036471574</v>
      </c>
      <c r="L24" s="384">
        <f t="shared" si="2"/>
        <v>85.370653095843906</v>
      </c>
      <c r="M24" s="349">
        <v>32</v>
      </c>
      <c r="N24" s="385">
        <f t="shared" si="3"/>
        <v>1.1569686491117922E-2</v>
      </c>
      <c r="O24" s="359">
        <f>SUM($N$5:N24)</f>
        <v>0.73532337163578465</v>
      </c>
      <c r="P24" s="374" t="str">
        <f t="shared" si="10"/>
        <v>B</v>
      </c>
      <c r="Q24" s="386">
        <f t="shared" si="4"/>
        <v>17.863636363636363</v>
      </c>
      <c r="R24" s="386">
        <f t="shared" si="5"/>
        <v>7.1606060606060076E-2</v>
      </c>
      <c r="S24" s="374">
        <f t="shared" si="6"/>
        <v>1525.0303030303025</v>
      </c>
      <c r="T24" s="374">
        <f t="shared" si="11"/>
        <v>14</v>
      </c>
      <c r="U24" s="374">
        <v>2</v>
      </c>
      <c r="V24" s="374">
        <f t="shared" si="12"/>
        <v>16</v>
      </c>
      <c r="W24" s="361">
        <f t="shared" si="13"/>
        <v>285.81818181818181</v>
      </c>
      <c r="X24" s="361">
        <f t="shared" si="7"/>
        <v>0</v>
      </c>
      <c r="Y24" s="367">
        <f t="shared" si="8"/>
        <v>0</v>
      </c>
      <c r="Z24" s="385">
        <f t="shared" si="9"/>
        <v>1.6234096692111959</v>
      </c>
      <c r="AA24" s="354" t="str">
        <f t="shared" si="14"/>
        <v>HIGH-DON’T ORDER</v>
      </c>
      <c r="AB24" s="381">
        <f t="shared" si="15"/>
        <v>0</v>
      </c>
      <c r="AF24" s="341" t="s">
        <v>23</v>
      </c>
      <c r="AG24" s="341" t="s">
        <v>189</v>
      </c>
      <c r="AH24" s="341" t="s">
        <v>425</v>
      </c>
      <c r="AI24" s="373">
        <v>0.37527272727272731</v>
      </c>
      <c r="AJ24" s="372">
        <v>41.696969696969695</v>
      </c>
      <c r="AK24" s="353">
        <v>127.00000000000001</v>
      </c>
      <c r="AL24" s="353">
        <v>5295.515151515152</v>
      </c>
    </row>
    <row r="25" spans="1:39" ht="15" thickBot="1">
      <c r="A25" s="355" t="s">
        <v>125</v>
      </c>
      <c r="B25" s="356" t="s">
        <v>53</v>
      </c>
      <c r="C25" s="374" t="s">
        <v>429</v>
      </c>
      <c r="D25" s="356" t="s">
        <v>23</v>
      </c>
      <c r="E25" s="374" t="s">
        <v>24</v>
      </c>
      <c r="F25" s="358">
        <v>1.5702966666666631</v>
      </c>
      <c r="G25" s="367">
        <v>153</v>
      </c>
      <c r="H25" s="358">
        <v>65503</v>
      </c>
      <c r="I25" s="435">
        <v>141</v>
      </c>
      <c r="J25" s="358">
        <v>1.39941</v>
      </c>
      <c r="K25" s="360">
        <f t="shared" si="1"/>
        <v>60365.509803921566</v>
      </c>
      <c r="L25" s="384">
        <f t="shared" si="2"/>
        <v>428.12418300653593</v>
      </c>
      <c r="M25" s="349">
        <v>1</v>
      </c>
      <c r="N25" s="385">
        <f t="shared" si="3"/>
        <v>1.1532695809171135E-2</v>
      </c>
      <c r="O25" s="359">
        <f>SUM($N$5:N25)</f>
        <v>0.74685606744495581</v>
      </c>
      <c r="P25" s="374" t="str">
        <f t="shared" si="10"/>
        <v>B</v>
      </c>
      <c r="Q25" s="386">
        <f t="shared" si="4"/>
        <v>6.9545454545454541</v>
      </c>
      <c r="R25" s="386">
        <f t="shared" si="5"/>
        <v>7.1377121212121045E-2</v>
      </c>
      <c r="S25" s="374">
        <f t="shared" si="6"/>
        <v>2977.409090909091</v>
      </c>
      <c r="T25" s="374">
        <f t="shared" si="11"/>
        <v>14</v>
      </c>
      <c r="U25" s="374">
        <v>2</v>
      </c>
      <c r="V25" s="374">
        <f t="shared" si="12"/>
        <v>16</v>
      </c>
      <c r="W25" s="361">
        <f t="shared" si="13"/>
        <v>111.27272727272727</v>
      </c>
      <c r="X25" s="361">
        <f t="shared" si="7"/>
        <v>0</v>
      </c>
      <c r="Y25" s="367">
        <f t="shared" si="8"/>
        <v>0</v>
      </c>
      <c r="Z25" s="385">
        <f t="shared" si="9"/>
        <v>1.2671568627450982</v>
      </c>
      <c r="AA25" s="354" t="str">
        <f t="shared" si="14"/>
        <v>HIGH-DON’T ORDER</v>
      </c>
      <c r="AB25" s="381">
        <f t="shared" si="15"/>
        <v>0</v>
      </c>
      <c r="AF25"/>
      <c r="AG25" s="341" t="s">
        <v>44</v>
      </c>
      <c r="AH25" s="341" t="s">
        <v>376</v>
      </c>
      <c r="AI25" s="373">
        <v>6.8727272727272748</v>
      </c>
      <c r="AJ25" s="372">
        <v>305.4545454545455</v>
      </c>
      <c r="AK25" s="353">
        <v>988.21874999999989</v>
      </c>
      <c r="AL25" s="353">
        <v>301855.90909090912</v>
      </c>
    </row>
    <row r="26" spans="1:39" ht="15" thickBot="1">
      <c r="A26" s="355" t="s">
        <v>125</v>
      </c>
      <c r="B26" s="356" t="s">
        <v>169</v>
      </c>
      <c r="C26" s="374" t="s">
        <v>411</v>
      </c>
      <c r="D26" s="356" t="s">
        <v>58</v>
      </c>
      <c r="E26" s="374" t="s">
        <v>27</v>
      </c>
      <c r="F26" s="358">
        <v>1.4766666666666652</v>
      </c>
      <c r="G26" s="367">
        <v>144.66666666666666</v>
      </c>
      <c r="H26" s="358">
        <v>19123.600000000002</v>
      </c>
      <c r="I26" s="435">
        <v>4</v>
      </c>
      <c r="J26" s="358">
        <v>4.1250000000000002E-2</v>
      </c>
      <c r="K26" s="360">
        <f t="shared" si="1"/>
        <v>528.76313364055306</v>
      </c>
      <c r="L26" s="384">
        <f t="shared" si="2"/>
        <v>132.19078341013827</v>
      </c>
      <c r="M26" s="349">
        <v>1</v>
      </c>
      <c r="N26" s="385">
        <f t="shared" si="3"/>
        <v>1.0845051027433923E-2</v>
      </c>
      <c r="O26" s="359">
        <f>SUM($N$5:N26)</f>
        <v>0.75770111847238975</v>
      </c>
      <c r="P26" s="374" t="str">
        <f t="shared" si="10"/>
        <v>B</v>
      </c>
      <c r="Q26" s="386">
        <f t="shared" si="4"/>
        <v>6.5757575757575752</v>
      </c>
      <c r="R26" s="386">
        <f t="shared" si="5"/>
        <v>6.7121212121212054E-2</v>
      </c>
      <c r="S26" s="374">
        <f t="shared" si="6"/>
        <v>869.25454545454556</v>
      </c>
      <c r="T26" s="374">
        <f t="shared" si="11"/>
        <v>14</v>
      </c>
      <c r="U26" s="374">
        <v>2</v>
      </c>
      <c r="V26" s="374">
        <f t="shared" si="12"/>
        <v>16</v>
      </c>
      <c r="W26" s="361">
        <f t="shared" si="13"/>
        <v>105.2121212121212</v>
      </c>
      <c r="X26" s="361">
        <f t="shared" si="7"/>
        <v>101.2121212121212</v>
      </c>
      <c r="Y26" s="367">
        <f t="shared" si="8"/>
        <v>1.0331099008518352</v>
      </c>
      <c r="Z26" s="385">
        <f t="shared" si="9"/>
        <v>3.8018433179723504E-2</v>
      </c>
      <c r="AA26" s="354" t="str">
        <f t="shared" si="14"/>
        <v>VERY LOW-ORDER URGENTLY</v>
      </c>
      <c r="AB26" s="381">
        <f t="shared" si="15"/>
        <v>13379.309593632175</v>
      </c>
      <c r="AF26"/>
      <c r="AG26" s="341" t="s">
        <v>77</v>
      </c>
      <c r="AH26" s="341" t="s">
        <v>388</v>
      </c>
      <c r="AI26" s="373">
        <v>0.85063636363636352</v>
      </c>
      <c r="AJ26" s="372">
        <v>94.515151515151516</v>
      </c>
      <c r="AK26" s="353">
        <v>284.51776649746188</v>
      </c>
      <c r="AL26" s="353">
        <v>26891.239809260111</v>
      </c>
    </row>
    <row r="27" spans="1:39" ht="15" thickBot="1">
      <c r="A27" s="355" t="s">
        <v>125</v>
      </c>
      <c r="B27" s="356" t="s">
        <v>68</v>
      </c>
      <c r="C27" s="374" t="s">
        <v>437</v>
      </c>
      <c r="D27" s="356" t="s">
        <v>26</v>
      </c>
      <c r="E27" s="374" t="s">
        <v>69</v>
      </c>
      <c r="F27" s="358">
        <v>1.4646000000000061</v>
      </c>
      <c r="G27" s="367">
        <v>406.66666666666663</v>
      </c>
      <c r="H27" s="358">
        <v>40928.33</v>
      </c>
      <c r="I27" s="435">
        <v>635</v>
      </c>
      <c r="J27" s="358">
        <v>2.286</v>
      </c>
      <c r="K27" s="360">
        <f t="shared" si="1"/>
        <v>63908.580860655748</v>
      </c>
      <c r="L27" s="384">
        <f t="shared" si="2"/>
        <v>100.64343442622952</v>
      </c>
      <c r="M27" s="349">
        <v>5</v>
      </c>
      <c r="N27" s="385">
        <f t="shared" si="3"/>
        <v>1.0756430068699642E-2</v>
      </c>
      <c r="O27" s="359">
        <f>SUM($N$5:N27)</f>
        <v>0.76845754854108939</v>
      </c>
      <c r="P27" s="374" t="str">
        <f t="shared" si="10"/>
        <v>B</v>
      </c>
      <c r="Q27" s="386">
        <f t="shared" si="4"/>
        <v>18.484848484848484</v>
      </c>
      <c r="R27" s="386">
        <f t="shared" si="5"/>
        <v>6.6572727272727547E-2</v>
      </c>
      <c r="S27" s="374">
        <f t="shared" si="6"/>
        <v>1860.3786363636364</v>
      </c>
      <c r="T27" s="374">
        <f t="shared" si="11"/>
        <v>14</v>
      </c>
      <c r="U27" s="374">
        <v>2</v>
      </c>
      <c r="V27" s="374">
        <f t="shared" si="12"/>
        <v>16</v>
      </c>
      <c r="W27" s="361">
        <f t="shared" si="13"/>
        <v>295.75757575757575</v>
      </c>
      <c r="X27" s="361">
        <f t="shared" si="7"/>
        <v>0</v>
      </c>
      <c r="Y27" s="367">
        <f t="shared" si="8"/>
        <v>0</v>
      </c>
      <c r="Z27" s="385">
        <f t="shared" si="9"/>
        <v>2.1470286885245904</v>
      </c>
      <c r="AA27" s="354" t="str">
        <f t="shared" si="14"/>
        <v>VERY HIGH-DON’T ORDER</v>
      </c>
      <c r="AB27" s="381">
        <f t="shared" si="15"/>
        <v>0</v>
      </c>
      <c r="AF27"/>
      <c r="AG27" s="341" t="s">
        <v>93</v>
      </c>
      <c r="AH27" s="341" t="s">
        <v>377</v>
      </c>
      <c r="AI27" s="373">
        <v>1.0734545454545454</v>
      </c>
      <c r="AJ27" s="372">
        <v>59.636363636363633</v>
      </c>
      <c r="AK27" s="353">
        <v>229</v>
      </c>
      <c r="AL27" s="353">
        <v>13656.727272727272</v>
      </c>
    </row>
    <row r="28" spans="1:39" ht="15" thickBot="1">
      <c r="A28" s="355" t="s">
        <v>125</v>
      </c>
      <c r="B28" s="356" t="s">
        <v>87</v>
      </c>
      <c r="C28" s="374" t="s">
        <v>444</v>
      </c>
      <c r="D28" s="356" t="s">
        <v>26</v>
      </c>
      <c r="E28" s="374" t="s">
        <v>27</v>
      </c>
      <c r="F28" s="358">
        <v>1.398906666666661</v>
      </c>
      <c r="G28" s="367">
        <v>264</v>
      </c>
      <c r="H28" s="358">
        <v>21125.399999999983</v>
      </c>
      <c r="I28" s="435">
        <v>0</v>
      </c>
      <c r="J28" s="358">
        <v>0</v>
      </c>
      <c r="K28" s="360">
        <f t="shared" si="1"/>
        <v>0</v>
      </c>
      <c r="L28" s="384">
        <f t="shared" si="2"/>
        <v>80.020454545454484</v>
      </c>
      <c r="M28" s="349">
        <v>5</v>
      </c>
      <c r="N28" s="385">
        <f t="shared" si="3"/>
        <v>1.0273959943081794E-2</v>
      </c>
      <c r="O28" s="359">
        <f>SUM($N$5:N28)</f>
        <v>0.77873150848417116</v>
      </c>
      <c r="P28" s="374" t="str">
        <f t="shared" si="10"/>
        <v>B</v>
      </c>
      <c r="Q28" s="386">
        <f t="shared" si="4"/>
        <v>12</v>
      </c>
      <c r="R28" s="386">
        <f t="shared" si="5"/>
        <v>6.3586666666666403E-2</v>
      </c>
      <c r="S28" s="374">
        <f t="shared" si="6"/>
        <v>960.24545454545375</v>
      </c>
      <c r="T28" s="374">
        <f t="shared" si="11"/>
        <v>14</v>
      </c>
      <c r="U28" s="374">
        <v>2</v>
      </c>
      <c r="V28" s="374">
        <f t="shared" si="12"/>
        <v>16</v>
      </c>
      <c r="W28" s="361">
        <f t="shared" si="13"/>
        <v>192</v>
      </c>
      <c r="X28" s="361">
        <f t="shared" si="7"/>
        <v>192</v>
      </c>
      <c r="Y28" s="367">
        <f t="shared" si="8"/>
        <v>1.0173866666666624</v>
      </c>
      <c r="Z28" s="385">
        <f t="shared" si="9"/>
        <v>0</v>
      </c>
      <c r="AA28" s="354" t="str">
        <f t="shared" si="14"/>
        <v>VERY LOW-ORDER URGENTLY</v>
      </c>
      <c r="AB28" s="381">
        <f t="shared" si="15"/>
        <v>15363.927272727262</v>
      </c>
      <c r="AF28"/>
      <c r="AG28" s="341" t="s">
        <v>43</v>
      </c>
      <c r="AH28" s="341" t="s">
        <v>385</v>
      </c>
      <c r="AI28" s="373">
        <v>2.4088446997120694</v>
      </c>
      <c r="AJ28" s="372">
        <v>294.45454545454544</v>
      </c>
      <c r="AK28" s="353">
        <v>273.34766214177978</v>
      </c>
      <c r="AL28" s="353">
        <v>80488.461607020421</v>
      </c>
    </row>
    <row r="29" spans="1:39" ht="15" thickBot="1">
      <c r="A29" s="355" t="s">
        <v>125</v>
      </c>
      <c r="B29" s="356" t="s">
        <v>61</v>
      </c>
      <c r="C29" s="374" t="s">
        <v>442</v>
      </c>
      <c r="D29" s="356" t="s">
        <v>58</v>
      </c>
      <c r="E29" s="374" t="s">
        <v>27</v>
      </c>
      <c r="F29" s="358">
        <v>1.2458666666666631</v>
      </c>
      <c r="G29" s="367">
        <v>180.33333333333331</v>
      </c>
      <c r="H29" s="358">
        <v>16077.333333333332</v>
      </c>
      <c r="I29" s="435">
        <v>0</v>
      </c>
      <c r="J29" s="358">
        <v>0</v>
      </c>
      <c r="K29" s="360">
        <f t="shared" si="1"/>
        <v>0</v>
      </c>
      <c r="L29" s="384">
        <f t="shared" si="2"/>
        <v>89.15341959334566</v>
      </c>
      <c r="M29" s="349">
        <v>30</v>
      </c>
      <c r="N29" s="385">
        <f t="shared" si="3"/>
        <v>9.1499915846810272E-3</v>
      </c>
      <c r="O29" s="359">
        <f>SUM($N$5:N29)</f>
        <v>0.78788150006885216</v>
      </c>
      <c r="P29" s="374" t="str">
        <f t="shared" si="10"/>
        <v>B</v>
      </c>
      <c r="Q29" s="386">
        <f t="shared" si="4"/>
        <v>8.1969696969696955</v>
      </c>
      <c r="R29" s="386">
        <f t="shared" si="5"/>
        <v>5.6630303030302871E-2</v>
      </c>
      <c r="S29" s="374">
        <f t="shared" si="6"/>
        <v>730.78787878787875</v>
      </c>
      <c r="T29" s="374">
        <f t="shared" si="11"/>
        <v>14</v>
      </c>
      <c r="U29" s="374">
        <v>2</v>
      </c>
      <c r="V29" s="374">
        <f t="shared" si="12"/>
        <v>16</v>
      </c>
      <c r="W29" s="361">
        <f t="shared" si="13"/>
        <v>131.15151515151513</v>
      </c>
      <c r="X29" s="361">
        <f t="shared" si="7"/>
        <v>131.15151515151513</v>
      </c>
      <c r="Y29" s="367">
        <f t="shared" si="8"/>
        <v>0.90608484848484572</v>
      </c>
      <c r="Z29" s="385">
        <f t="shared" si="9"/>
        <v>0</v>
      </c>
      <c r="AA29" s="354" t="str">
        <f t="shared" si="14"/>
        <v>VERY LOW-ORDER URGENTLY</v>
      </c>
      <c r="AB29" s="381">
        <f t="shared" si="15"/>
        <v>11692.606060606058</v>
      </c>
      <c r="AF29"/>
      <c r="AG29" s="341" t="s">
        <v>153</v>
      </c>
      <c r="AH29" s="341" t="s">
        <v>430</v>
      </c>
      <c r="AI29" s="373">
        <v>0.65454545454545443</v>
      </c>
      <c r="AJ29" s="372">
        <v>35.393939393939391</v>
      </c>
      <c r="AK29" s="353">
        <v>7.1095890410958908</v>
      </c>
      <c r="AL29" s="353">
        <v>251.63636363636363</v>
      </c>
    </row>
    <row r="30" spans="1:39" ht="15" thickBot="1">
      <c r="A30" s="355" t="s">
        <v>125</v>
      </c>
      <c r="B30" s="356" t="s">
        <v>67</v>
      </c>
      <c r="C30" s="374" t="s">
        <v>412</v>
      </c>
      <c r="D30" s="356" t="s">
        <v>29</v>
      </c>
      <c r="E30" s="374" t="s">
        <v>30</v>
      </c>
      <c r="F30" s="358">
        <v>1.1976666666666669</v>
      </c>
      <c r="G30" s="367">
        <v>55.666666666666664</v>
      </c>
      <c r="H30" s="358">
        <v>16386.416666666668</v>
      </c>
      <c r="I30" s="435">
        <v>72</v>
      </c>
      <c r="J30" s="358">
        <v>1.45</v>
      </c>
      <c r="K30" s="360">
        <f t="shared" si="1"/>
        <v>21194.407185628748</v>
      </c>
      <c r="L30" s="384">
        <f t="shared" si="2"/>
        <v>294.36676646706593</v>
      </c>
      <c r="M30" s="349">
        <v>18</v>
      </c>
      <c r="N30" s="385">
        <f t="shared" si="3"/>
        <v>8.7959973683002547E-3</v>
      </c>
      <c r="O30" s="359">
        <f>SUM($N$5:N30)</f>
        <v>0.79667749743715244</v>
      </c>
      <c r="P30" s="374" t="str">
        <f t="shared" si="10"/>
        <v>B</v>
      </c>
      <c r="Q30" s="386">
        <f t="shared" si="4"/>
        <v>2.5303030303030303</v>
      </c>
      <c r="R30" s="386">
        <f t="shared" si="5"/>
        <v>5.4439393939393947E-2</v>
      </c>
      <c r="S30" s="374">
        <f t="shared" si="6"/>
        <v>744.83712121212125</v>
      </c>
      <c r="T30" s="374">
        <f t="shared" si="11"/>
        <v>14</v>
      </c>
      <c r="U30" s="374">
        <v>2</v>
      </c>
      <c r="V30" s="374">
        <f t="shared" si="12"/>
        <v>16</v>
      </c>
      <c r="W30" s="361">
        <f t="shared" si="13"/>
        <v>40.484848484848484</v>
      </c>
      <c r="X30" s="361">
        <f t="shared" si="7"/>
        <v>0</v>
      </c>
      <c r="Y30" s="367">
        <f t="shared" si="8"/>
        <v>0</v>
      </c>
      <c r="Z30" s="385">
        <f t="shared" si="9"/>
        <v>1.778443113772455</v>
      </c>
      <c r="AA30" s="354" t="str">
        <f t="shared" si="14"/>
        <v>HIGH-DON’T ORDER</v>
      </c>
      <c r="AB30" s="381">
        <f t="shared" si="15"/>
        <v>0</v>
      </c>
      <c r="AF30"/>
      <c r="AG30" s="341" t="s">
        <v>86</v>
      </c>
      <c r="AH30" s="341" t="s">
        <v>424</v>
      </c>
      <c r="AI30" s="373">
        <v>2.8450909090909087</v>
      </c>
      <c r="AJ30" s="372">
        <v>158.06060606060606</v>
      </c>
      <c r="AK30" s="353">
        <v>790</v>
      </c>
      <c r="AL30" s="353">
        <v>124867.87878787878</v>
      </c>
    </row>
    <row r="31" spans="1:39" ht="15" thickBot="1">
      <c r="A31" s="355" t="s">
        <v>125</v>
      </c>
      <c r="B31" s="356" t="s">
        <v>73</v>
      </c>
      <c r="C31" s="374" t="s">
        <v>441</v>
      </c>
      <c r="D31" s="356" t="s">
        <v>26</v>
      </c>
      <c r="E31" s="374" t="s">
        <v>69</v>
      </c>
      <c r="F31" s="358">
        <v>1.131733333333337</v>
      </c>
      <c r="G31" s="367">
        <v>314</v>
      </c>
      <c r="H31" s="358">
        <v>18321.519999999997</v>
      </c>
      <c r="I31" s="435">
        <v>5</v>
      </c>
      <c r="J31" s="358">
        <v>1.7999999999999999E-2</v>
      </c>
      <c r="K31" s="360">
        <f t="shared" si="1"/>
        <v>291.74394904458597</v>
      </c>
      <c r="L31" s="384">
        <f t="shared" si="2"/>
        <v>58.348789808917189</v>
      </c>
      <c r="M31" s="349">
        <v>40</v>
      </c>
      <c r="N31" s="385">
        <f t="shared" si="3"/>
        <v>8.3117646158789634E-3</v>
      </c>
      <c r="O31" s="359">
        <f>SUM($N$5:N31)</f>
        <v>0.80498926205303145</v>
      </c>
      <c r="P31" s="374" t="str">
        <f t="shared" si="10"/>
        <v>C</v>
      </c>
      <c r="Q31" s="386">
        <f t="shared" si="4"/>
        <v>14.272727272727273</v>
      </c>
      <c r="R31" s="386">
        <f t="shared" si="5"/>
        <v>5.1442424242424407E-2</v>
      </c>
      <c r="S31" s="374">
        <f t="shared" si="6"/>
        <v>832.79636363636348</v>
      </c>
      <c r="T31" s="374">
        <f t="shared" si="11"/>
        <v>30</v>
      </c>
      <c r="U31" s="374">
        <v>2</v>
      </c>
      <c r="V31" s="374">
        <f t="shared" si="12"/>
        <v>32</v>
      </c>
      <c r="W31" s="361">
        <f t="shared" si="13"/>
        <v>456.72727272727275</v>
      </c>
      <c r="X31" s="361">
        <f t="shared" si="7"/>
        <v>451.72727272727275</v>
      </c>
      <c r="Y31" s="367">
        <f t="shared" si="8"/>
        <v>1.6281363443350758</v>
      </c>
      <c r="Z31" s="385">
        <f t="shared" si="9"/>
        <v>1.0947452229299362E-2</v>
      </c>
      <c r="AA31" s="354" t="str">
        <f t="shared" si="14"/>
        <v>VERY LOW-ORDER URGENTLY</v>
      </c>
      <c r="AB31" s="381">
        <f t="shared" si="15"/>
        <v>26357.739687319048</v>
      </c>
      <c r="AF31"/>
      <c r="AG31" s="341" t="s">
        <v>101</v>
      </c>
      <c r="AH31" s="341" t="s">
        <v>391</v>
      </c>
      <c r="AI31" s="373">
        <v>1.6489963636363638</v>
      </c>
      <c r="AJ31" s="372">
        <v>128.72727272727275</v>
      </c>
      <c r="AK31" s="353">
        <v>330</v>
      </c>
      <c r="AL31" s="353">
        <v>42480.000000000007</v>
      </c>
    </row>
    <row r="32" spans="1:39" ht="15" thickBot="1">
      <c r="A32" s="355" t="s">
        <v>125</v>
      </c>
      <c r="B32" s="356" t="s">
        <v>82</v>
      </c>
      <c r="C32" s="374" t="s">
        <v>423</v>
      </c>
      <c r="D32" s="356" t="s">
        <v>26</v>
      </c>
      <c r="E32" s="374" t="s">
        <v>69</v>
      </c>
      <c r="F32" s="358">
        <v>1.0856666666666674</v>
      </c>
      <c r="G32" s="367">
        <v>271.33333333333331</v>
      </c>
      <c r="H32" s="358">
        <v>26403.73333333333</v>
      </c>
      <c r="I32" s="435">
        <v>898</v>
      </c>
      <c r="J32" s="358">
        <v>3.5920000000000001</v>
      </c>
      <c r="K32" s="360">
        <f t="shared" si="1"/>
        <v>87385.328746928746</v>
      </c>
      <c r="L32" s="384">
        <f t="shared" si="2"/>
        <v>97.311056511056506</v>
      </c>
      <c r="M32" s="349">
        <v>18</v>
      </c>
      <c r="N32" s="385">
        <f t="shared" si="3"/>
        <v>7.9734381933075273E-3</v>
      </c>
      <c r="O32" s="359">
        <f>SUM($N$5:N32)</f>
        <v>0.81296270024633899</v>
      </c>
      <c r="P32" s="374" t="str">
        <f t="shared" si="10"/>
        <v>C</v>
      </c>
      <c r="Q32" s="386">
        <f t="shared" si="4"/>
        <v>12.333333333333332</v>
      </c>
      <c r="R32" s="386">
        <f t="shared" si="5"/>
        <v>4.9348484848484885E-2</v>
      </c>
      <c r="S32" s="374">
        <f t="shared" si="6"/>
        <v>1200.1696969696968</v>
      </c>
      <c r="T32" s="374">
        <f t="shared" si="11"/>
        <v>30</v>
      </c>
      <c r="U32" s="374">
        <v>2</v>
      </c>
      <c r="V32" s="374">
        <f t="shared" si="12"/>
        <v>32</v>
      </c>
      <c r="W32" s="361">
        <f t="shared" si="13"/>
        <v>394.66666666666663</v>
      </c>
      <c r="X32" s="361">
        <f t="shared" si="7"/>
        <v>0</v>
      </c>
      <c r="Y32" s="367">
        <f t="shared" si="8"/>
        <v>0</v>
      </c>
      <c r="Z32" s="385">
        <f t="shared" si="9"/>
        <v>2.2753378378378382</v>
      </c>
      <c r="AA32" s="354" t="str">
        <f t="shared" si="14"/>
        <v>VERY HIGH-DON’T ORDER</v>
      </c>
      <c r="AB32" s="381">
        <f t="shared" si="15"/>
        <v>0</v>
      </c>
      <c r="AF32"/>
      <c r="AG32" s="341" t="s">
        <v>33</v>
      </c>
      <c r="AH32" s="341" t="s">
        <v>371</v>
      </c>
      <c r="AI32" s="373">
        <v>1.0036363636363637</v>
      </c>
      <c r="AJ32" s="372">
        <v>44.606060606060609</v>
      </c>
      <c r="AK32" s="353">
        <v>471.99999999999994</v>
      </c>
      <c r="AL32" s="353">
        <v>21054.060606060604</v>
      </c>
    </row>
    <row r="33" spans="1:38" ht="15" thickBot="1">
      <c r="A33" s="355" t="s">
        <v>125</v>
      </c>
      <c r="B33" s="356" t="s">
        <v>162</v>
      </c>
      <c r="C33" s="374" t="s">
        <v>415</v>
      </c>
      <c r="D33" s="356" t="s">
        <v>58</v>
      </c>
      <c r="E33" s="374" t="s">
        <v>27</v>
      </c>
      <c r="F33" s="358">
        <v>1.0162800000000018</v>
      </c>
      <c r="G33" s="367">
        <v>139.33333333333334</v>
      </c>
      <c r="H33" s="358">
        <v>14185.566666666666</v>
      </c>
      <c r="I33" s="435">
        <v>3</v>
      </c>
      <c r="J33" s="358">
        <v>2.1600000000000001E-2</v>
      </c>
      <c r="K33" s="360">
        <f t="shared" si="1"/>
        <v>305.43086124401907</v>
      </c>
      <c r="L33" s="384">
        <f t="shared" si="2"/>
        <v>101.81028708133969</v>
      </c>
      <c r="M33" s="349">
        <v>4</v>
      </c>
      <c r="N33" s="385">
        <f t="shared" si="3"/>
        <v>7.4638431996572763E-3</v>
      </c>
      <c r="O33" s="359">
        <f>SUM($N$5:N33)</f>
        <v>0.8204265434459963</v>
      </c>
      <c r="P33" s="374" t="str">
        <f t="shared" si="10"/>
        <v>C</v>
      </c>
      <c r="Q33" s="386">
        <f t="shared" si="4"/>
        <v>6.3333333333333339</v>
      </c>
      <c r="R33" s="386">
        <f t="shared" si="5"/>
        <v>4.6194545454545537E-2</v>
      </c>
      <c r="S33" s="374">
        <f t="shared" si="6"/>
        <v>644.7984848484848</v>
      </c>
      <c r="T33" s="374">
        <f t="shared" si="11"/>
        <v>30</v>
      </c>
      <c r="U33" s="374">
        <v>2</v>
      </c>
      <c r="V33" s="374">
        <f t="shared" si="12"/>
        <v>32</v>
      </c>
      <c r="W33" s="361">
        <f t="shared" si="13"/>
        <v>202.66666666666669</v>
      </c>
      <c r="X33" s="361">
        <f t="shared" si="7"/>
        <v>199.66666666666669</v>
      </c>
      <c r="Y33" s="367">
        <f t="shared" si="8"/>
        <v>1.4563438277511989</v>
      </c>
      <c r="Z33" s="385">
        <f t="shared" si="9"/>
        <v>1.4802631578947368E-2</v>
      </c>
      <c r="AA33" s="354" t="str">
        <f t="shared" si="14"/>
        <v>VERY LOW-ORDER URGENTLY</v>
      </c>
      <c r="AB33" s="381">
        <f t="shared" si="15"/>
        <v>20328.120653907496</v>
      </c>
      <c r="AF33"/>
      <c r="AG33" s="341" t="s">
        <v>106</v>
      </c>
      <c r="AH33" s="341" t="s">
        <v>413</v>
      </c>
      <c r="AI33" s="373">
        <v>0.68334545454545459</v>
      </c>
      <c r="AJ33" s="372">
        <v>63.030303030303031</v>
      </c>
      <c r="AK33" s="353">
        <v>161.6193846153846</v>
      </c>
      <c r="AL33" s="353">
        <v>10186.918787878787</v>
      </c>
    </row>
    <row r="34" spans="1:38" ht="15" thickBot="1">
      <c r="A34" s="355" t="s">
        <v>125</v>
      </c>
      <c r="B34" s="356" t="s">
        <v>35</v>
      </c>
      <c r="C34" s="374" t="s">
        <v>375</v>
      </c>
      <c r="D34" s="356" t="s">
        <v>29</v>
      </c>
      <c r="E34" s="374" t="s">
        <v>30</v>
      </c>
      <c r="F34" s="358">
        <v>0.96666666666666656</v>
      </c>
      <c r="G34" s="367">
        <v>38.666666666666671</v>
      </c>
      <c r="H34" s="358">
        <v>11862.666666666668</v>
      </c>
      <c r="I34" s="435">
        <v>63</v>
      </c>
      <c r="J34" s="358">
        <v>1.575</v>
      </c>
      <c r="K34" s="360">
        <f t="shared" si="1"/>
        <v>19327.96551724138</v>
      </c>
      <c r="L34" s="384">
        <f t="shared" si="2"/>
        <v>306.79310344827587</v>
      </c>
      <c r="M34" s="349">
        <v>18</v>
      </c>
      <c r="N34" s="385">
        <f t="shared" si="3"/>
        <v>7.0994690698777431E-3</v>
      </c>
      <c r="O34" s="359">
        <f>SUM($N$5:N34)</f>
        <v>0.8275260125158741</v>
      </c>
      <c r="P34" s="374" t="str">
        <f t="shared" si="10"/>
        <v>C</v>
      </c>
      <c r="Q34" s="386">
        <f t="shared" si="4"/>
        <v>1.7575757575757578</v>
      </c>
      <c r="R34" s="386">
        <f t="shared" si="5"/>
        <v>4.3939393939393938E-2</v>
      </c>
      <c r="S34" s="374">
        <f t="shared" si="6"/>
        <v>539.21212121212125</v>
      </c>
      <c r="T34" s="374">
        <f t="shared" si="11"/>
        <v>30</v>
      </c>
      <c r="U34" s="374">
        <v>2</v>
      </c>
      <c r="V34" s="374">
        <f t="shared" si="12"/>
        <v>32</v>
      </c>
      <c r="W34" s="361">
        <f t="shared" si="13"/>
        <v>56.242424242424249</v>
      </c>
      <c r="X34" s="361">
        <f t="shared" si="7"/>
        <v>0</v>
      </c>
      <c r="Y34" s="367">
        <f t="shared" si="8"/>
        <v>0</v>
      </c>
      <c r="Z34" s="385">
        <f t="shared" si="9"/>
        <v>1.1201508620689653</v>
      </c>
      <c r="AA34" s="354" t="str">
        <f t="shared" si="14"/>
        <v>HIGH-DON’T ORDER</v>
      </c>
      <c r="AB34" s="381">
        <f t="shared" si="15"/>
        <v>0</v>
      </c>
      <c r="AF34"/>
      <c r="AG34" s="341" t="s">
        <v>193</v>
      </c>
      <c r="AH34" s="341" t="s">
        <v>439</v>
      </c>
      <c r="AI34" s="373">
        <v>0.18327272727272728</v>
      </c>
      <c r="AJ34" s="372">
        <v>16.969696969696969</v>
      </c>
      <c r="AK34" s="353">
        <v>170</v>
      </c>
      <c r="AL34" s="353">
        <v>2884.8484848484845</v>
      </c>
    </row>
    <row r="35" spans="1:38" ht="15" thickBot="1">
      <c r="A35" s="355" t="s">
        <v>125</v>
      </c>
      <c r="B35" s="356" t="s">
        <v>72</v>
      </c>
      <c r="C35" s="374" t="s">
        <v>443</v>
      </c>
      <c r="D35" s="356" t="s">
        <v>26</v>
      </c>
      <c r="E35" s="374" t="s">
        <v>69</v>
      </c>
      <c r="F35" s="358">
        <v>0.95253333333333767</v>
      </c>
      <c r="G35" s="367">
        <v>264</v>
      </c>
      <c r="H35" s="358">
        <v>27310.706666666665</v>
      </c>
      <c r="I35" s="435">
        <v>332</v>
      </c>
      <c r="J35" s="358">
        <v>1.1952</v>
      </c>
      <c r="K35" s="360">
        <f t="shared" si="1"/>
        <v>34345.282626262626</v>
      </c>
      <c r="L35" s="384">
        <f t="shared" si="2"/>
        <v>103.44964646464646</v>
      </c>
      <c r="M35" s="349">
        <v>1</v>
      </c>
      <c r="N35" s="385">
        <f t="shared" si="3"/>
        <v>6.995669935890598E-3</v>
      </c>
      <c r="O35" s="359">
        <f>SUM($N$5:N35)</f>
        <v>0.83452168245176472</v>
      </c>
      <c r="P35" s="374" t="str">
        <f t="shared" si="10"/>
        <v>C</v>
      </c>
      <c r="Q35" s="386">
        <f t="shared" si="4"/>
        <v>12</v>
      </c>
      <c r="R35" s="386">
        <f t="shared" si="5"/>
        <v>4.3296969696969896E-2</v>
      </c>
      <c r="S35" s="374">
        <f t="shared" si="6"/>
        <v>1241.3957575757574</v>
      </c>
      <c r="T35" s="374">
        <f t="shared" si="11"/>
        <v>30</v>
      </c>
      <c r="U35" s="374">
        <v>2</v>
      </c>
      <c r="V35" s="374">
        <f t="shared" si="12"/>
        <v>32</v>
      </c>
      <c r="W35" s="361">
        <f t="shared" si="13"/>
        <v>384</v>
      </c>
      <c r="X35" s="361">
        <f t="shared" si="7"/>
        <v>52</v>
      </c>
      <c r="Y35" s="367">
        <f t="shared" si="8"/>
        <v>0.18762020202020285</v>
      </c>
      <c r="Z35" s="385">
        <f t="shared" si="9"/>
        <v>0.86458333333333337</v>
      </c>
      <c r="AA35" s="354" t="str">
        <f t="shared" si="14"/>
        <v>LOW MAY- ORDER</v>
      </c>
      <c r="AB35" s="381">
        <f t="shared" si="15"/>
        <v>5379.381616161616</v>
      </c>
      <c r="AF35" s="341" t="s">
        <v>228</v>
      </c>
      <c r="AG35" s="341"/>
      <c r="AH35" s="341"/>
      <c r="AI35" s="373">
        <v>18.599822881530251</v>
      </c>
      <c r="AJ35" s="372">
        <v>1242.5454545454545</v>
      </c>
      <c r="AK35" s="353">
        <v>3832.8131522957219</v>
      </c>
      <c r="AL35" s="353">
        <v>629913.19596173509</v>
      </c>
    </row>
    <row r="36" spans="1:38" ht="15" thickBot="1">
      <c r="A36" s="355" t="s">
        <v>125</v>
      </c>
      <c r="B36" s="356" t="s">
        <v>518</v>
      </c>
      <c r="C36" s="374" t="s">
        <v>531</v>
      </c>
      <c r="D36" s="356" t="s">
        <v>26</v>
      </c>
      <c r="E36" s="374" t="s">
        <v>27</v>
      </c>
      <c r="F36" s="358">
        <v>0.94655999999999851</v>
      </c>
      <c r="G36" s="367">
        <v>164</v>
      </c>
      <c r="H36" s="358">
        <v>6739.2400000000171</v>
      </c>
      <c r="I36" s="435">
        <v>0</v>
      </c>
      <c r="J36" s="358">
        <v>0</v>
      </c>
      <c r="K36" s="360">
        <f t="shared" si="1"/>
        <v>0</v>
      </c>
      <c r="L36" s="384">
        <f t="shared" si="2"/>
        <v>41.0929268292684</v>
      </c>
      <c r="M36" s="349">
        <v>12</v>
      </c>
      <c r="N36" s="385">
        <f t="shared" si="3"/>
        <v>6.9518001132242765E-3</v>
      </c>
      <c r="O36" s="359">
        <f>SUM($N$5:N36)</f>
        <v>0.84147348256498899</v>
      </c>
      <c r="P36" s="374" t="str">
        <f t="shared" si="10"/>
        <v>C</v>
      </c>
      <c r="Q36" s="386">
        <f t="shared" si="4"/>
        <v>7.4545454545454541</v>
      </c>
      <c r="R36" s="386">
        <f t="shared" si="5"/>
        <v>4.3025454545454478E-2</v>
      </c>
      <c r="S36" s="374">
        <f t="shared" si="6"/>
        <v>306.32909090909169</v>
      </c>
      <c r="T36" s="374">
        <f t="shared" si="11"/>
        <v>30</v>
      </c>
      <c r="U36" s="374">
        <v>2</v>
      </c>
      <c r="V36" s="374">
        <f t="shared" si="12"/>
        <v>32</v>
      </c>
      <c r="W36" s="361">
        <f t="shared" si="13"/>
        <v>238.54545454545453</v>
      </c>
      <c r="X36" s="361">
        <f t="shared" si="7"/>
        <v>238.54545454545453</v>
      </c>
      <c r="Y36" s="367">
        <f t="shared" si="8"/>
        <v>1.3768145454545431</v>
      </c>
      <c r="Z36" s="385">
        <f t="shared" si="9"/>
        <v>0</v>
      </c>
      <c r="AA36" s="354" t="str">
        <f t="shared" si="14"/>
        <v>VERY LOW-ORDER URGENTLY</v>
      </c>
      <c r="AB36" s="381">
        <f t="shared" si="15"/>
        <v>9802.5309090909341</v>
      </c>
      <c r="AF36" s="341" t="s">
        <v>58</v>
      </c>
      <c r="AG36" s="341" t="s">
        <v>104</v>
      </c>
      <c r="AH36" s="341" t="s">
        <v>422</v>
      </c>
      <c r="AI36" s="373">
        <v>0.64799999999999647</v>
      </c>
      <c r="AJ36" s="372">
        <v>142.06060606060606</v>
      </c>
      <c r="AK36" s="353">
        <v>54.638225255972692</v>
      </c>
      <c r="AL36" s="353">
        <v>7761.9393939393931</v>
      </c>
    </row>
    <row r="37" spans="1:38" ht="15" thickBot="1">
      <c r="A37" s="355" t="s">
        <v>125</v>
      </c>
      <c r="B37" s="356" t="s">
        <v>155</v>
      </c>
      <c r="C37" s="374" t="s">
        <v>390</v>
      </c>
      <c r="D37" s="356" t="s">
        <v>29</v>
      </c>
      <c r="E37" s="374" t="s">
        <v>63</v>
      </c>
      <c r="F37" s="358">
        <v>0.93599999999999994</v>
      </c>
      <c r="G37" s="367">
        <v>51.333333333333329</v>
      </c>
      <c r="H37" s="358">
        <v>19321</v>
      </c>
      <c r="I37" s="435">
        <v>0</v>
      </c>
      <c r="J37" s="358">
        <v>0</v>
      </c>
      <c r="K37" s="360">
        <f t="shared" ref="K37:K68" si="16">I37*L37</f>
        <v>0</v>
      </c>
      <c r="L37" s="384">
        <f t="shared" ref="L37:L68" si="17">H37/G37</f>
        <v>376.38311688311694</v>
      </c>
      <c r="M37" s="349">
        <v>5</v>
      </c>
      <c r="N37" s="385">
        <f t="shared" ref="N37:N68" si="18">F37/$F$1</f>
        <v>6.8742445338678291E-3</v>
      </c>
      <c r="O37" s="359">
        <f>SUM($N$5:N37)</f>
        <v>0.84834772709885686</v>
      </c>
      <c r="P37" s="374" t="str">
        <f t="shared" si="10"/>
        <v>C</v>
      </c>
      <c r="Q37" s="386">
        <f t="shared" ref="Q37:Q70" si="19">G37/22</f>
        <v>2.333333333333333</v>
      </c>
      <c r="R37" s="386">
        <f t="shared" ref="R37:R68" si="20">F37/22</f>
        <v>4.2545454545454546E-2</v>
      </c>
      <c r="S37" s="374">
        <f t="shared" ref="S37:S68" si="21">H37/22</f>
        <v>878.22727272727275</v>
      </c>
      <c r="T37" s="374">
        <f t="shared" si="11"/>
        <v>30</v>
      </c>
      <c r="U37" s="374">
        <v>2</v>
      </c>
      <c r="V37" s="374">
        <f t="shared" si="12"/>
        <v>32</v>
      </c>
      <c r="W37" s="361">
        <f t="shared" si="13"/>
        <v>74.666666666666657</v>
      </c>
      <c r="X37" s="361">
        <f t="shared" ref="X37:X68" si="22">IF(W37-I37&lt;=0,0,W37-I37)</f>
        <v>74.666666666666657</v>
      </c>
      <c r="Y37" s="367">
        <f t="shared" ref="Y37:Y68" si="23">X37/(G37/F37)</f>
        <v>1.3614545454545453</v>
      </c>
      <c r="Z37" s="385">
        <f t="shared" ref="Z37:Z68" si="24">I37/W37</f>
        <v>0</v>
      </c>
      <c r="AA37" s="354" t="str">
        <f t="shared" si="14"/>
        <v>VERY LOW-ORDER URGENTLY</v>
      </c>
      <c r="AB37" s="381">
        <f t="shared" si="15"/>
        <v>28103.272727272728</v>
      </c>
      <c r="AF37"/>
      <c r="AG37" s="341" t="s">
        <v>162</v>
      </c>
      <c r="AH37" s="341" t="s">
        <v>415</v>
      </c>
      <c r="AI37" s="373">
        <v>1.4563438277511989</v>
      </c>
      <c r="AJ37" s="372">
        <v>199.66666666666669</v>
      </c>
      <c r="AK37" s="353">
        <v>101.81028708133969</v>
      </c>
      <c r="AL37" s="353">
        <v>20328.120653907496</v>
      </c>
    </row>
    <row r="38" spans="1:38" ht="15" thickBot="1">
      <c r="A38" s="355" t="s">
        <v>125</v>
      </c>
      <c r="B38" s="356" t="s">
        <v>517</v>
      </c>
      <c r="C38" s="374" t="s">
        <v>530</v>
      </c>
      <c r="D38" s="356" t="s">
        <v>26</v>
      </c>
      <c r="E38" s="374" t="s">
        <v>27</v>
      </c>
      <c r="F38" s="358">
        <v>0.93503999999999854</v>
      </c>
      <c r="G38" s="367">
        <v>162.33333333333334</v>
      </c>
      <c r="H38" s="358">
        <v>6657.2900000000227</v>
      </c>
      <c r="I38" s="435">
        <v>0</v>
      </c>
      <c r="J38" s="358">
        <v>0</v>
      </c>
      <c r="K38" s="360">
        <f t="shared" si="16"/>
        <v>0</v>
      </c>
      <c r="L38" s="384">
        <f t="shared" si="17"/>
        <v>41.01000000000014</v>
      </c>
      <c r="M38" s="349">
        <v>40</v>
      </c>
      <c r="N38" s="385">
        <f t="shared" si="18"/>
        <v>6.8671940266535952E-3</v>
      </c>
      <c r="O38" s="359">
        <f>SUM($N$5:N38)</f>
        <v>0.85521492112551045</v>
      </c>
      <c r="P38" s="374" t="str">
        <f t="shared" si="10"/>
        <v>C</v>
      </c>
      <c r="Q38" s="386">
        <f t="shared" si="19"/>
        <v>7.3787878787878789</v>
      </c>
      <c r="R38" s="386">
        <f t="shared" si="20"/>
        <v>4.2501818181818113E-2</v>
      </c>
      <c r="S38" s="374">
        <f t="shared" si="21"/>
        <v>302.60409090909195</v>
      </c>
      <c r="T38" s="374">
        <f t="shared" si="11"/>
        <v>30</v>
      </c>
      <c r="U38" s="374">
        <v>2</v>
      </c>
      <c r="V38" s="374">
        <f t="shared" si="12"/>
        <v>32</v>
      </c>
      <c r="W38" s="361">
        <f t="shared" si="13"/>
        <v>236.12121212121212</v>
      </c>
      <c r="X38" s="361">
        <f t="shared" si="22"/>
        <v>236.12121212121212</v>
      </c>
      <c r="Y38" s="367">
        <f t="shared" si="23"/>
        <v>1.3600581818181796</v>
      </c>
      <c r="Z38" s="385">
        <f t="shared" si="24"/>
        <v>0</v>
      </c>
      <c r="AA38" s="354" t="str">
        <f t="shared" si="14"/>
        <v>VERY LOW-ORDER URGENTLY</v>
      </c>
      <c r="AB38" s="381">
        <f t="shared" si="15"/>
        <v>9683.3309090909424</v>
      </c>
      <c r="AF38"/>
      <c r="AG38" s="341" t="s">
        <v>169</v>
      </c>
      <c r="AH38" s="341" t="s">
        <v>411</v>
      </c>
      <c r="AI38" s="373">
        <v>1.0331099008518352</v>
      </c>
      <c r="AJ38" s="372">
        <v>101.2121212121212</v>
      </c>
      <c r="AK38" s="353">
        <v>132.19078341013827</v>
      </c>
      <c r="AL38" s="353">
        <v>13379.309593632175</v>
      </c>
    </row>
    <row r="39" spans="1:38" ht="15" thickBot="1">
      <c r="A39" s="355" t="s">
        <v>125</v>
      </c>
      <c r="B39" s="356" t="s">
        <v>191</v>
      </c>
      <c r="C39" s="374" t="s">
        <v>463</v>
      </c>
      <c r="D39" s="356" t="s">
        <v>29</v>
      </c>
      <c r="E39" s="374" t="s">
        <v>192</v>
      </c>
      <c r="F39" s="358">
        <v>0.8166666666666661</v>
      </c>
      <c r="G39" s="367">
        <v>32.666666666666671</v>
      </c>
      <c r="H39" s="358">
        <v>5553.3333333333339</v>
      </c>
      <c r="I39" s="435">
        <v>0</v>
      </c>
      <c r="J39" s="358">
        <v>0</v>
      </c>
      <c r="K39" s="360">
        <f t="shared" si="16"/>
        <v>0</v>
      </c>
      <c r="L39" s="384">
        <f t="shared" si="17"/>
        <v>170</v>
      </c>
      <c r="M39" s="349">
        <v>24</v>
      </c>
      <c r="N39" s="385">
        <f t="shared" si="18"/>
        <v>5.9978273176553316E-3</v>
      </c>
      <c r="O39" s="359">
        <f>SUM($N$5:N39)</f>
        <v>0.86121274844316575</v>
      </c>
      <c r="P39" s="374" t="str">
        <f t="shared" si="10"/>
        <v>C</v>
      </c>
      <c r="Q39" s="386">
        <f t="shared" si="19"/>
        <v>1.4848484848484851</v>
      </c>
      <c r="R39" s="386">
        <f t="shared" si="20"/>
        <v>3.7121212121212097E-2</v>
      </c>
      <c r="S39" s="374">
        <f t="shared" si="21"/>
        <v>252.42424242424246</v>
      </c>
      <c r="T39" s="374">
        <f t="shared" si="11"/>
        <v>30</v>
      </c>
      <c r="U39" s="374">
        <v>2</v>
      </c>
      <c r="V39" s="374">
        <f t="shared" si="12"/>
        <v>32</v>
      </c>
      <c r="W39" s="361">
        <f t="shared" si="13"/>
        <v>47.515151515151523</v>
      </c>
      <c r="X39" s="361">
        <f t="shared" si="22"/>
        <v>47.515151515151523</v>
      </c>
      <c r="Y39" s="367">
        <f t="shared" si="23"/>
        <v>1.1878787878787871</v>
      </c>
      <c r="Z39" s="385">
        <f t="shared" si="24"/>
        <v>0</v>
      </c>
      <c r="AA39" s="354" t="str">
        <f t="shared" si="14"/>
        <v>VERY LOW-ORDER URGENTLY</v>
      </c>
      <c r="AB39" s="381">
        <f t="shared" si="15"/>
        <v>8077.5757575757589</v>
      </c>
      <c r="AF39"/>
      <c r="AG39" s="341" t="s">
        <v>60</v>
      </c>
      <c r="AH39" s="341" t="s">
        <v>399</v>
      </c>
      <c r="AI39" s="373">
        <v>6.8636363636363704E-2</v>
      </c>
      <c r="AJ39" s="372">
        <v>13.727272727272734</v>
      </c>
      <c r="AK39" s="353">
        <v>53.106666666666669</v>
      </c>
      <c r="AL39" s="353">
        <v>729.0096969696973</v>
      </c>
    </row>
    <row r="40" spans="1:38" ht="15" thickBot="1">
      <c r="A40" s="355" t="s">
        <v>125</v>
      </c>
      <c r="B40" s="356" t="s">
        <v>161</v>
      </c>
      <c r="C40" s="374" t="s">
        <v>475</v>
      </c>
      <c r="D40" s="356" t="s">
        <v>26</v>
      </c>
      <c r="E40" s="374" t="s">
        <v>69</v>
      </c>
      <c r="F40" s="358">
        <v>0.7994999999999991</v>
      </c>
      <c r="G40" s="367">
        <v>177.33333333333334</v>
      </c>
      <c r="H40" s="358">
        <v>10960.206666666665</v>
      </c>
      <c r="I40" s="435">
        <v>0</v>
      </c>
      <c r="J40" s="358">
        <v>0</v>
      </c>
      <c r="K40" s="360">
        <f t="shared" si="16"/>
        <v>0</v>
      </c>
      <c r="L40" s="384">
        <f t="shared" si="17"/>
        <v>61.80567669172931</v>
      </c>
      <c r="M40" s="349">
        <v>100</v>
      </c>
      <c r="N40" s="385">
        <f t="shared" si="18"/>
        <v>5.8717505393454314E-3</v>
      </c>
      <c r="O40" s="359">
        <f>SUM($N$5:N40)</f>
        <v>0.86708449898251116</v>
      </c>
      <c r="P40" s="374" t="str">
        <f t="shared" si="10"/>
        <v>C</v>
      </c>
      <c r="Q40" s="386">
        <f t="shared" si="19"/>
        <v>8.0606060606060606</v>
      </c>
      <c r="R40" s="386">
        <f t="shared" si="20"/>
        <v>3.6340909090909049E-2</v>
      </c>
      <c r="S40" s="374">
        <f t="shared" si="21"/>
        <v>498.19121212121206</v>
      </c>
      <c r="T40" s="374">
        <f t="shared" si="11"/>
        <v>30</v>
      </c>
      <c r="U40" s="374">
        <v>2</v>
      </c>
      <c r="V40" s="374">
        <f t="shared" si="12"/>
        <v>32</v>
      </c>
      <c r="W40" s="361">
        <f t="shared" si="13"/>
        <v>257.93939393939394</v>
      </c>
      <c r="X40" s="361">
        <f t="shared" si="22"/>
        <v>257.93939393939394</v>
      </c>
      <c r="Y40" s="367">
        <f t="shared" si="23"/>
        <v>1.1629090909090896</v>
      </c>
      <c r="Z40" s="385">
        <f t="shared" si="24"/>
        <v>0</v>
      </c>
      <c r="AA40" s="354" t="str">
        <f t="shared" si="14"/>
        <v>VERY LOW-ORDER URGENTLY</v>
      </c>
      <c r="AB40" s="381">
        <f t="shared" si="15"/>
        <v>15942.118787878784</v>
      </c>
      <c r="AF40"/>
      <c r="AG40" s="341" t="s">
        <v>61</v>
      </c>
      <c r="AH40" s="341" t="s">
        <v>442</v>
      </c>
      <c r="AI40" s="373">
        <v>0.90608484848484572</v>
      </c>
      <c r="AJ40" s="372">
        <v>131.15151515151513</v>
      </c>
      <c r="AK40" s="353">
        <v>89.15341959334566</v>
      </c>
      <c r="AL40" s="353">
        <v>11692.606060606058</v>
      </c>
    </row>
    <row r="41" spans="1:38" ht="15" thickBot="1">
      <c r="A41" s="355" t="s">
        <v>125</v>
      </c>
      <c r="B41" s="356" t="s">
        <v>50</v>
      </c>
      <c r="C41" s="374" t="s">
        <v>395</v>
      </c>
      <c r="D41" s="356" t="s">
        <v>29</v>
      </c>
      <c r="E41" s="374" t="s">
        <v>30</v>
      </c>
      <c r="F41" s="358">
        <v>0.79649999999999954</v>
      </c>
      <c r="G41" s="367">
        <v>35</v>
      </c>
      <c r="H41" s="358">
        <v>8970.3333333333339</v>
      </c>
      <c r="I41" s="435">
        <v>67</v>
      </c>
      <c r="J41" s="358">
        <v>1.512</v>
      </c>
      <c r="K41" s="360">
        <f t="shared" si="16"/>
        <v>17171.780952380956</v>
      </c>
      <c r="L41" s="384">
        <f t="shared" si="17"/>
        <v>256.29523809523812</v>
      </c>
      <c r="M41" s="349">
        <v>40</v>
      </c>
      <c r="N41" s="385">
        <f t="shared" si="18"/>
        <v>5.8497177043009864E-3</v>
      </c>
      <c r="O41" s="359">
        <f>SUM($N$5:N41)</f>
        <v>0.87293421668681215</v>
      </c>
      <c r="P41" s="374" t="str">
        <f t="shared" si="10"/>
        <v>C</v>
      </c>
      <c r="Q41" s="386">
        <f t="shared" si="19"/>
        <v>1.5909090909090908</v>
      </c>
      <c r="R41" s="386">
        <f t="shared" si="20"/>
        <v>3.6204545454545434E-2</v>
      </c>
      <c r="S41" s="374">
        <f t="shared" si="21"/>
        <v>407.74242424242425</v>
      </c>
      <c r="T41" s="374">
        <f t="shared" si="11"/>
        <v>30</v>
      </c>
      <c r="U41" s="374">
        <v>2</v>
      </c>
      <c r="V41" s="374">
        <f t="shared" si="12"/>
        <v>32</v>
      </c>
      <c r="W41" s="361">
        <f t="shared" si="13"/>
        <v>50.909090909090907</v>
      </c>
      <c r="X41" s="361">
        <f t="shared" si="22"/>
        <v>0</v>
      </c>
      <c r="Y41" s="367">
        <f t="shared" si="23"/>
        <v>0</v>
      </c>
      <c r="Z41" s="385">
        <f t="shared" si="24"/>
        <v>1.3160714285714286</v>
      </c>
      <c r="AA41" s="354" t="str">
        <f t="shared" si="14"/>
        <v>HIGH-DON’T ORDER</v>
      </c>
      <c r="AB41" s="381">
        <f t="shared" si="15"/>
        <v>0</v>
      </c>
      <c r="AF41"/>
      <c r="AG41" s="341" t="s">
        <v>57</v>
      </c>
      <c r="AH41" s="341" t="s">
        <v>438</v>
      </c>
      <c r="AI41" s="373">
        <v>0.49454545454545451</v>
      </c>
      <c r="AJ41" s="372">
        <v>55.272727272727273</v>
      </c>
      <c r="AK41" s="353">
        <v>101.52631578947368</v>
      </c>
      <c r="AL41" s="353">
        <v>5611.636363636364</v>
      </c>
    </row>
    <row r="42" spans="1:38" ht="15" thickBot="1">
      <c r="A42" s="355" t="s">
        <v>125</v>
      </c>
      <c r="B42" s="356" t="s">
        <v>45</v>
      </c>
      <c r="C42" s="374" t="s">
        <v>408</v>
      </c>
      <c r="D42" s="356" t="s">
        <v>29</v>
      </c>
      <c r="E42" s="374" t="s">
        <v>42</v>
      </c>
      <c r="F42" s="358">
        <v>0.76799999999999957</v>
      </c>
      <c r="G42" s="367">
        <v>31.666666666666668</v>
      </c>
      <c r="H42" s="358">
        <v>9448.5999999999985</v>
      </c>
      <c r="I42" s="435">
        <v>2</v>
      </c>
      <c r="J42" s="358">
        <v>4.4999999999999998E-2</v>
      </c>
      <c r="K42" s="360">
        <f t="shared" si="16"/>
        <v>596.75368421052622</v>
      </c>
      <c r="L42" s="384">
        <f t="shared" si="17"/>
        <v>298.37684210526311</v>
      </c>
      <c r="M42" s="349">
        <v>10</v>
      </c>
      <c r="N42" s="385">
        <f t="shared" si="18"/>
        <v>5.6404057713787285E-3</v>
      </c>
      <c r="O42" s="359">
        <f>SUM($N$5:N42)</f>
        <v>0.87857462245819085</v>
      </c>
      <c r="P42" s="374" t="str">
        <f t="shared" si="10"/>
        <v>C</v>
      </c>
      <c r="Q42" s="386">
        <f t="shared" si="19"/>
        <v>1.4393939393939394</v>
      </c>
      <c r="R42" s="386">
        <f t="shared" si="20"/>
        <v>3.490909090909089E-2</v>
      </c>
      <c r="S42" s="374">
        <f t="shared" si="21"/>
        <v>429.48181818181814</v>
      </c>
      <c r="T42" s="374">
        <f t="shared" si="11"/>
        <v>30</v>
      </c>
      <c r="U42" s="374">
        <v>2</v>
      </c>
      <c r="V42" s="374">
        <f t="shared" si="12"/>
        <v>32</v>
      </c>
      <c r="W42" s="361">
        <f t="shared" si="13"/>
        <v>46.060606060606062</v>
      </c>
      <c r="X42" s="361">
        <f t="shared" si="22"/>
        <v>44.060606060606062</v>
      </c>
      <c r="Y42" s="367">
        <f t="shared" si="23"/>
        <v>1.0685856459330136</v>
      </c>
      <c r="Z42" s="385">
        <f t="shared" si="24"/>
        <v>4.3421052631578944E-2</v>
      </c>
      <c r="AA42" s="354" t="str">
        <f t="shared" si="14"/>
        <v>VERY LOW-ORDER URGENTLY</v>
      </c>
      <c r="AB42" s="381">
        <f t="shared" si="15"/>
        <v>13146.664497607653</v>
      </c>
      <c r="AF42"/>
      <c r="AG42" s="341" t="s">
        <v>65</v>
      </c>
      <c r="AH42" s="341" t="s">
        <v>446</v>
      </c>
      <c r="AI42" s="373">
        <v>0.2248094117647057</v>
      </c>
      <c r="AJ42" s="372">
        <v>40.212121212121211</v>
      </c>
      <c r="AK42" s="353">
        <v>67.975058823529409</v>
      </c>
      <c r="AL42" s="353">
        <v>2733.421304812834</v>
      </c>
    </row>
    <row r="43" spans="1:38" ht="15" thickBot="1">
      <c r="A43" s="355" t="s">
        <v>125</v>
      </c>
      <c r="B43" s="356" t="s">
        <v>177</v>
      </c>
      <c r="C43" s="374" t="s">
        <v>479</v>
      </c>
      <c r="D43" s="356" t="s">
        <v>26</v>
      </c>
      <c r="E43" s="374" t="s">
        <v>69</v>
      </c>
      <c r="F43" s="358">
        <v>0.74999999999999867</v>
      </c>
      <c r="G43" s="367">
        <v>166.33333333333334</v>
      </c>
      <c r="H43" s="358">
        <v>10284.513333333329</v>
      </c>
      <c r="I43" s="435">
        <v>0</v>
      </c>
      <c r="J43" s="358">
        <v>0</v>
      </c>
      <c r="K43" s="360">
        <f t="shared" si="16"/>
        <v>0</v>
      </c>
      <c r="L43" s="384">
        <f t="shared" si="17"/>
        <v>61.830741482965898</v>
      </c>
      <c r="M43" s="349">
        <v>5</v>
      </c>
      <c r="N43" s="385">
        <f t="shared" si="18"/>
        <v>5.5082087611120333E-3</v>
      </c>
      <c r="O43" s="359">
        <f>SUM($N$5:N43)</f>
        <v>0.88408283121930287</v>
      </c>
      <c r="P43" s="374" t="str">
        <f t="shared" si="10"/>
        <v>C</v>
      </c>
      <c r="Q43" s="386">
        <f t="shared" si="19"/>
        <v>7.5606060606060614</v>
      </c>
      <c r="R43" s="386">
        <f t="shared" si="20"/>
        <v>3.4090909090909033E-2</v>
      </c>
      <c r="S43" s="374">
        <f t="shared" si="21"/>
        <v>467.47787878787858</v>
      </c>
      <c r="T43" s="374">
        <f t="shared" si="11"/>
        <v>30</v>
      </c>
      <c r="U43" s="374">
        <v>2</v>
      </c>
      <c r="V43" s="374">
        <f t="shared" si="12"/>
        <v>32</v>
      </c>
      <c r="W43" s="361">
        <f t="shared" si="13"/>
        <v>241.93939393939397</v>
      </c>
      <c r="X43" s="361">
        <f t="shared" si="22"/>
        <v>241.93939393939397</v>
      </c>
      <c r="Y43" s="367">
        <f t="shared" si="23"/>
        <v>1.0909090909090891</v>
      </c>
      <c r="Z43" s="385">
        <f t="shared" si="24"/>
        <v>0</v>
      </c>
      <c r="AA43" s="354" t="str">
        <f t="shared" si="14"/>
        <v>VERY LOW-ORDER URGENTLY</v>
      </c>
      <c r="AB43" s="381">
        <f t="shared" si="15"/>
        <v>14959.292121212115</v>
      </c>
      <c r="AF43"/>
      <c r="AG43" s="341" t="s">
        <v>64</v>
      </c>
      <c r="AH43" s="341" t="s">
        <v>434</v>
      </c>
      <c r="AI43" s="373">
        <v>0.25191872826626904</v>
      </c>
      <c r="AJ43" s="372">
        <v>31.151515151515149</v>
      </c>
      <c r="AK43" s="353">
        <v>94.337786885246004</v>
      </c>
      <c r="AL43" s="353">
        <v>2938.764997516148</v>
      </c>
    </row>
    <row r="44" spans="1:38" ht="15" thickBot="1">
      <c r="A44" s="355" t="s">
        <v>125</v>
      </c>
      <c r="B44" s="356" t="s">
        <v>93</v>
      </c>
      <c r="C44" s="374" t="s">
        <v>377</v>
      </c>
      <c r="D44" s="356" t="s">
        <v>23</v>
      </c>
      <c r="E44" s="374" t="s">
        <v>34</v>
      </c>
      <c r="F44" s="358">
        <v>0.73799999999999999</v>
      </c>
      <c r="G44" s="367">
        <v>41</v>
      </c>
      <c r="H44" s="358">
        <v>9389</v>
      </c>
      <c r="I44" s="435">
        <v>0</v>
      </c>
      <c r="J44" s="358">
        <v>0</v>
      </c>
      <c r="K44" s="360">
        <f t="shared" si="16"/>
        <v>0</v>
      </c>
      <c r="L44" s="384">
        <f t="shared" si="17"/>
        <v>229</v>
      </c>
      <c r="M44" s="349">
        <v>12</v>
      </c>
      <c r="N44" s="385">
        <f t="shared" si="18"/>
        <v>5.4200774209342498E-3</v>
      </c>
      <c r="O44" s="359">
        <f>SUM($N$5:N44)</f>
        <v>0.88950290864023707</v>
      </c>
      <c r="P44" s="374" t="str">
        <f t="shared" si="10"/>
        <v>C</v>
      </c>
      <c r="Q44" s="386">
        <f t="shared" si="19"/>
        <v>1.8636363636363635</v>
      </c>
      <c r="R44" s="386">
        <f t="shared" si="20"/>
        <v>3.3545454545454545E-2</v>
      </c>
      <c r="S44" s="374">
        <f t="shared" si="21"/>
        <v>426.77272727272725</v>
      </c>
      <c r="T44" s="374">
        <f t="shared" si="11"/>
        <v>30</v>
      </c>
      <c r="U44" s="374">
        <v>2</v>
      </c>
      <c r="V44" s="374">
        <f t="shared" si="12"/>
        <v>32</v>
      </c>
      <c r="W44" s="361">
        <f t="shared" si="13"/>
        <v>59.636363636363633</v>
      </c>
      <c r="X44" s="361">
        <f t="shared" si="22"/>
        <v>59.636363636363633</v>
      </c>
      <c r="Y44" s="367">
        <f t="shared" si="23"/>
        <v>1.0734545454545454</v>
      </c>
      <c r="Z44" s="385">
        <f t="shared" si="24"/>
        <v>0</v>
      </c>
      <c r="AA44" s="354" t="str">
        <f t="shared" si="14"/>
        <v>VERY LOW-ORDER URGENTLY</v>
      </c>
      <c r="AB44" s="381">
        <f t="shared" si="15"/>
        <v>13656.727272727272</v>
      </c>
      <c r="AF44"/>
      <c r="AG44" s="341" t="s">
        <v>527</v>
      </c>
      <c r="AH44" s="341" t="s">
        <v>528</v>
      </c>
      <c r="AI44" s="373">
        <v>0.53795454545454457</v>
      </c>
      <c r="AJ44" s="372">
        <v>71.727272727272734</v>
      </c>
      <c r="AK44" s="353">
        <v>87.829999999999941</v>
      </c>
      <c r="AL44" s="353">
        <v>6299.8063636363604</v>
      </c>
    </row>
    <row r="45" spans="1:38" ht="15" thickBot="1">
      <c r="A45" s="355" t="s">
        <v>125</v>
      </c>
      <c r="B45" s="356" t="s">
        <v>71</v>
      </c>
      <c r="C45" s="374" t="s">
        <v>372</v>
      </c>
      <c r="D45" s="356" t="s">
        <v>29</v>
      </c>
      <c r="E45" s="374" t="s">
        <v>63</v>
      </c>
      <c r="F45" s="358">
        <v>0.71849999999999969</v>
      </c>
      <c r="G45" s="367">
        <v>31</v>
      </c>
      <c r="H45" s="358">
        <v>8990.5333333333347</v>
      </c>
      <c r="I45" s="435">
        <v>58</v>
      </c>
      <c r="J45" s="358">
        <v>1.3185</v>
      </c>
      <c r="K45" s="360">
        <f t="shared" si="16"/>
        <v>16820.997849462368</v>
      </c>
      <c r="L45" s="384">
        <f t="shared" si="17"/>
        <v>290.01720430107531</v>
      </c>
      <c r="M45" s="349">
        <v>100</v>
      </c>
      <c r="N45" s="385">
        <f t="shared" si="18"/>
        <v>5.2768639931453348E-3</v>
      </c>
      <c r="O45" s="359">
        <f>SUM($N$5:N45)</f>
        <v>0.89477977263338238</v>
      </c>
      <c r="P45" s="374" t="str">
        <f t="shared" si="10"/>
        <v>C</v>
      </c>
      <c r="Q45" s="386">
        <f t="shared" si="19"/>
        <v>1.4090909090909092</v>
      </c>
      <c r="R45" s="386">
        <f t="shared" si="20"/>
        <v>3.2659090909090895E-2</v>
      </c>
      <c r="S45" s="374">
        <f t="shared" si="21"/>
        <v>408.66060606060614</v>
      </c>
      <c r="T45" s="374">
        <f t="shared" si="11"/>
        <v>30</v>
      </c>
      <c r="U45" s="374">
        <v>2</v>
      </c>
      <c r="V45" s="374">
        <f t="shared" si="12"/>
        <v>32</v>
      </c>
      <c r="W45" s="361">
        <f t="shared" si="13"/>
        <v>45.090909090909093</v>
      </c>
      <c r="X45" s="361">
        <f t="shared" si="22"/>
        <v>0</v>
      </c>
      <c r="Y45" s="367">
        <f t="shared" si="23"/>
        <v>0</v>
      </c>
      <c r="Z45" s="385">
        <f t="shared" si="24"/>
        <v>1.286290322580645</v>
      </c>
      <c r="AA45" s="354" t="str">
        <f t="shared" si="14"/>
        <v>HIGH-DON’T ORDER</v>
      </c>
      <c r="AB45" s="381">
        <f t="shared" si="15"/>
        <v>0</v>
      </c>
      <c r="AF45"/>
      <c r="AG45" s="341" t="s">
        <v>525</v>
      </c>
      <c r="AH45" s="341" t="s">
        <v>537</v>
      </c>
      <c r="AI45" s="373">
        <v>0.2168242424242425</v>
      </c>
      <c r="AJ45" s="372">
        <v>32</v>
      </c>
      <c r="AK45" s="353">
        <v>66.786666666666676</v>
      </c>
      <c r="AL45" s="353">
        <v>2137.1733333333336</v>
      </c>
    </row>
    <row r="46" spans="1:38" ht="15" thickBot="1">
      <c r="A46" s="355" t="s">
        <v>125</v>
      </c>
      <c r="B46" s="356" t="s">
        <v>62</v>
      </c>
      <c r="C46" s="374" t="s">
        <v>428</v>
      </c>
      <c r="D46" s="356" t="s">
        <v>29</v>
      </c>
      <c r="E46" s="374" t="s">
        <v>63</v>
      </c>
      <c r="F46" s="358">
        <v>0.71250000000000002</v>
      </c>
      <c r="G46" s="367">
        <v>31.666666666666668</v>
      </c>
      <c r="H46" s="358">
        <v>14377.333333333334</v>
      </c>
      <c r="I46" s="435">
        <v>20</v>
      </c>
      <c r="J46" s="358">
        <v>0.45</v>
      </c>
      <c r="K46" s="360">
        <f t="shared" si="16"/>
        <v>9080.4210526315783</v>
      </c>
      <c r="L46" s="384">
        <f t="shared" si="17"/>
        <v>454.02105263157893</v>
      </c>
      <c r="M46" s="349">
        <v>40</v>
      </c>
      <c r="N46" s="385">
        <f t="shared" si="18"/>
        <v>5.2327983230564413E-3</v>
      </c>
      <c r="O46" s="359">
        <f>SUM($N$5:N46)</f>
        <v>0.90001257095643883</v>
      </c>
      <c r="P46" s="374" t="str">
        <f t="shared" si="10"/>
        <v>C</v>
      </c>
      <c r="Q46" s="386">
        <f t="shared" si="19"/>
        <v>1.4393939393939394</v>
      </c>
      <c r="R46" s="386">
        <f t="shared" si="20"/>
        <v>3.2386363636363637E-2</v>
      </c>
      <c r="S46" s="374">
        <f t="shared" si="21"/>
        <v>653.5151515151515</v>
      </c>
      <c r="T46" s="374">
        <f t="shared" si="11"/>
        <v>30</v>
      </c>
      <c r="U46" s="374">
        <v>2</v>
      </c>
      <c r="V46" s="374">
        <f t="shared" si="12"/>
        <v>32</v>
      </c>
      <c r="W46" s="361">
        <f t="shared" si="13"/>
        <v>46.060606060606062</v>
      </c>
      <c r="X46" s="361">
        <f t="shared" si="22"/>
        <v>26.060606060606062</v>
      </c>
      <c r="Y46" s="367">
        <f t="shared" si="23"/>
        <v>0.58636363636363642</v>
      </c>
      <c r="Z46" s="385">
        <f t="shared" si="24"/>
        <v>0.43421052631578944</v>
      </c>
      <c r="AA46" s="354" t="str">
        <f t="shared" si="14"/>
        <v>VERY LOW-ORDER URGENTLY</v>
      </c>
      <c r="AB46" s="381">
        <f t="shared" si="15"/>
        <v>11832.06379585327</v>
      </c>
      <c r="AF46" s="341" t="s">
        <v>227</v>
      </c>
      <c r="AG46" s="341"/>
      <c r="AH46" s="341"/>
      <c r="AI46" s="373">
        <v>5.8382273231794555</v>
      </c>
      <c r="AJ46" s="372">
        <v>818.18181818181813</v>
      </c>
      <c r="AK46" s="353">
        <v>849.35521017237863</v>
      </c>
      <c r="AL46" s="353">
        <v>73611.787761989865</v>
      </c>
    </row>
    <row r="47" spans="1:38" ht="15" thickBot="1">
      <c r="A47" s="355" t="s">
        <v>125</v>
      </c>
      <c r="B47" s="356" t="s">
        <v>83</v>
      </c>
      <c r="C47" s="374" t="s">
        <v>416</v>
      </c>
      <c r="D47" s="356" t="s">
        <v>26</v>
      </c>
      <c r="E47" s="374" t="s">
        <v>69</v>
      </c>
      <c r="F47" s="358">
        <v>0.70466666666666711</v>
      </c>
      <c r="G47" s="367">
        <v>176</v>
      </c>
      <c r="H47" s="358">
        <v>18307.466666666667</v>
      </c>
      <c r="I47" s="435">
        <v>12</v>
      </c>
      <c r="J47" s="358">
        <v>4.8000000000000001E-2</v>
      </c>
      <c r="K47" s="360">
        <f t="shared" si="16"/>
        <v>1248.2363636363636</v>
      </c>
      <c r="L47" s="384">
        <f t="shared" si="17"/>
        <v>104.01969696969697</v>
      </c>
      <c r="M47" s="349">
        <v>1</v>
      </c>
      <c r="N47" s="385">
        <f t="shared" si="18"/>
        <v>5.1752681426626068E-3</v>
      </c>
      <c r="O47" s="359">
        <f>SUM($N$5:N47)</f>
        <v>0.90518783909910139</v>
      </c>
      <c r="P47" s="374" t="str">
        <f t="shared" si="10"/>
        <v>C</v>
      </c>
      <c r="Q47" s="386">
        <f t="shared" si="19"/>
        <v>8</v>
      </c>
      <c r="R47" s="386">
        <f t="shared" si="20"/>
        <v>3.2030303030303048E-2</v>
      </c>
      <c r="S47" s="374">
        <f t="shared" si="21"/>
        <v>832.15757575757573</v>
      </c>
      <c r="T47" s="374">
        <f t="shared" si="11"/>
        <v>30</v>
      </c>
      <c r="U47" s="374">
        <v>2</v>
      </c>
      <c r="V47" s="374">
        <f t="shared" si="12"/>
        <v>32</v>
      </c>
      <c r="W47" s="361">
        <f t="shared" si="13"/>
        <v>256</v>
      </c>
      <c r="X47" s="361">
        <f t="shared" si="22"/>
        <v>244</v>
      </c>
      <c r="Y47" s="367">
        <f t="shared" si="23"/>
        <v>0.97692424242424303</v>
      </c>
      <c r="Z47" s="385">
        <f t="shared" si="24"/>
        <v>4.6875E-2</v>
      </c>
      <c r="AA47" s="354" t="str">
        <f t="shared" si="14"/>
        <v>VERY LOW-ORDER URGENTLY</v>
      </c>
      <c r="AB47" s="381">
        <f t="shared" si="15"/>
        <v>25380.806060606061</v>
      </c>
      <c r="AF47" s="341" t="s">
        <v>29</v>
      </c>
      <c r="AG47" s="341" t="s">
        <v>89</v>
      </c>
      <c r="AH47" s="341" t="s">
        <v>453</v>
      </c>
      <c r="AI47" s="373">
        <v>2.2206060606060625</v>
      </c>
      <c r="AJ47" s="372">
        <v>88.727272727272734</v>
      </c>
      <c r="AK47" s="353">
        <v>482.03278688524591</v>
      </c>
      <c r="AL47" s="353">
        <v>42769.454545454551</v>
      </c>
    </row>
    <row r="48" spans="1:38" ht="15" thickBot="1">
      <c r="A48" s="355" t="s">
        <v>125</v>
      </c>
      <c r="B48" s="356" t="s">
        <v>33</v>
      </c>
      <c r="C48" s="374" t="s">
        <v>371</v>
      </c>
      <c r="D48" s="356" t="s">
        <v>23</v>
      </c>
      <c r="E48" s="374" t="s">
        <v>34</v>
      </c>
      <c r="F48" s="358">
        <v>0.69000000000000006</v>
      </c>
      <c r="G48" s="367">
        <v>30.666666666666668</v>
      </c>
      <c r="H48" s="358">
        <v>14474.666666666666</v>
      </c>
      <c r="I48" s="435">
        <v>0</v>
      </c>
      <c r="J48" s="358">
        <v>0</v>
      </c>
      <c r="K48" s="360">
        <f t="shared" si="16"/>
        <v>0</v>
      </c>
      <c r="L48" s="384">
        <f t="shared" si="17"/>
        <v>471.99999999999994</v>
      </c>
      <c r="M48" s="349">
        <v>5</v>
      </c>
      <c r="N48" s="385">
        <f t="shared" si="18"/>
        <v>5.0675520602230795E-3</v>
      </c>
      <c r="O48" s="359">
        <f>SUM($N$5:N48)</f>
        <v>0.91025539115932452</v>
      </c>
      <c r="P48" s="374" t="str">
        <f t="shared" si="10"/>
        <v>C</v>
      </c>
      <c r="Q48" s="386">
        <f t="shared" si="19"/>
        <v>1.393939393939394</v>
      </c>
      <c r="R48" s="386">
        <f t="shared" si="20"/>
        <v>3.1363636363636364E-2</v>
      </c>
      <c r="S48" s="374">
        <f t="shared" si="21"/>
        <v>657.93939393939388</v>
      </c>
      <c r="T48" s="374">
        <f t="shared" si="11"/>
        <v>30</v>
      </c>
      <c r="U48" s="374">
        <v>2</v>
      </c>
      <c r="V48" s="374">
        <f t="shared" si="12"/>
        <v>32</v>
      </c>
      <c r="W48" s="361">
        <f t="shared" si="13"/>
        <v>44.606060606060609</v>
      </c>
      <c r="X48" s="361">
        <f t="shared" si="22"/>
        <v>44.606060606060609</v>
      </c>
      <c r="Y48" s="367">
        <f t="shared" si="23"/>
        <v>1.0036363636363637</v>
      </c>
      <c r="Z48" s="385">
        <f t="shared" si="24"/>
        <v>0</v>
      </c>
      <c r="AA48" s="354" t="str">
        <f t="shared" si="14"/>
        <v>VERY LOW-ORDER URGENTLY</v>
      </c>
      <c r="AB48" s="381">
        <f t="shared" si="15"/>
        <v>21054.060606060604</v>
      </c>
      <c r="AF48"/>
      <c r="AG48" s="341" t="s">
        <v>102</v>
      </c>
      <c r="AH48" s="341" t="s">
        <v>405</v>
      </c>
      <c r="AI48" s="373">
        <v>0.47272727272727277</v>
      </c>
      <c r="AJ48" s="372">
        <v>18.90909090909091</v>
      </c>
      <c r="AK48" s="353">
        <v>486.82051282051282</v>
      </c>
      <c r="AL48" s="353">
        <v>9205.3333333333339</v>
      </c>
    </row>
    <row r="49" spans="1:38" ht="15" thickBot="1">
      <c r="A49" s="355" t="s">
        <v>125</v>
      </c>
      <c r="B49" s="356" t="s">
        <v>55</v>
      </c>
      <c r="C49" s="374" t="s">
        <v>373</v>
      </c>
      <c r="D49" s="356" t="s">
        <v>23</v>
      </c>
      <c r="E49" s="374" t="s">
        <v>24</v>
      </c>
      <c r="F49" s="358">
        <v>0.67178333333333295</v>
      </c>
      <c r="G49" s="367">
        <v>61.666666666666664</v>
      </c>
      <c r="H49" s="358">
        <v>16502.166666666664</v>
      </c>
      <c r="I49" s="435">
        <v>93</v>
      </c>
      <c r="J49" s="358">
        <v>0.97242000000000006</v>
      </c>
      <c r="K49" s="360">
        <f t="shared" si="16"/>
        <v>24887.051351351351</v>
      </c>
      <c r="L49" s="384">
        <f t="shared" si="17"/>
        <v>267.60270270270269</v>
      </c>
      <c r="M49" s="349">
        <v>15</v>
      </c>
      <c r="N49" s="385">
        <f t="shared" si="18"/>
        <v>4.9337637896476223E-3</v>
      </c>
      <c r="O49" s="359">
        <f>SUM($N$5:N49)</f>
        <v>0.91518915494897213</v>
      </c>
      <c r="P49" s="374" t="str">
        <f t="shared" si="10"/>
        <v>C</v>
      </c>
      <c r="Q49" s="386">
        <f t="shared" si="19"/>
        <v>2.8030303030303028</v>
      </c>
      <c r="R49" s="386">
        <f t="shared" si="20"/>
        <v>3.0535606060606044E-2</v>
      </c>
      <c r="S49" s="374">
        <f t="shared" si="21"/>
        <v>750.09848484848476</v>
      </c>
      <c r="T49" s="374">
        <f t="shared" si="11"/>
        <v>30</v>
      </c>
      <c r="U49" s="374">
        <v>2</v>
      </c>
      <c r="V49" s="374">
        <f t="shared" si="12"/>
        <v>32</v>
      </c>
      <c r="W49" s="361">
        <f t="shared" si="13"/>
        <v>89.696969696969688</v>
      </c>
      <c r="X49" s="361">
        <f t="shared" si="22"/>
        <v>0</v>
      </c>
      <c r="Y49" s="367">
        <f t="shared" si="23"/>
        <v>0</v>
      </c>
      <c r="Z49" s="385">
        <f t="shared" si="24"/>
        <v>1.0368243243243245</v>
      </c>
      <c r="AA49" s="354" t="str">
        <f t="shared" si="14"/>
        <v>HIGH-DON’T ORDER</v>
      </c>
      <c r="AB49" s="381">
        <f t="shared" si="15"/>
        <v>0</v>
      </c>
      <c r="AF49"/>
      <c r="AG49" s="341" t="s">
        <v>45</v>
      </c>
      <c r="AH49" s="341" t="s">
        <v>408</v>
      </c>
      <c r="AI49" s="373">
        <v>1.0685856459330136</v>
      </c>
      <c r="AJ49" s="372">
        <v>44.060606060606062</v>
      </c>
      <c r="AK49" s="353">
        <v>298.37684210526311</v>
      </c>
      <c r="AL49" s="353">
        <v>13146.664497607653</v>
      </c>
    </row>
    <row r="50" spans="1:38" ht="15" thickBot="1">
      <c r="A50" s="355" t="s">
        <v>125</v>
      </c>
      <c r="B50" s="356" t="s">
        <v>292</v>
      </c>
      <c r="C50" s="374" t="s">
        <v>454</v>
      </c>
      <c r="D50" s="356" t="s">
        <v>29</v>
      </c>
      <c r="E50" s="374" t="s">
        <v>34</v>
      </c>
      <c r="F50" s="358">
        <v>0.65000000000000013</v>
      </c>
      <c r="G50" s="367">
        <v>13</v>
      </c>
      <c r="H50" s="358">
        <v>9750</v>
      </c>
      <c r="I50" s="435">
        <v>0</v>
      </c>
      <c r="J50" s="358">
        <v>0</v>
      </c>
      <c r="K50" s="360">
        <f t="shared" si="16"/>
        <v>0</v>
      </c>
      <c r="L50" s="384">
        <f t="shared" si="17"/>
        <v>750</v>
      </c>
      <c r="M50" s="349">
        <v>40</v>
      </c>
      <c r="N50" s="385">
        <f t="shared" si="18"/>
        <v>4.773780926297105E-3</v>
      </c>
      <c r="O50" s="359">
        <f>SUM($N$5:N50)</f>
        <v>0.91996293587526923</v>
      </c>
      <c r="P50" s="374" t="str">
        <f t="shared" si="10"/>
        <v>C</v>
      </c>
      <c r="Q50" s="386">
        <f t="shared" si="19"/>
        <v>0.59090909090909094</v>
      </c>
      <c r="R50" s="386">
        <f t="shared" si="20"/>
        <v>2.9545454545454552E-2</v>
      </c>
      <c r="S50" s="374">
        <f t="shared" si="21"/>
        <v>443.18181818181819</v>
      </c>
      <c r="T50" s="374">
        <f t="shared" si="11"/>
        <v>30</v>
      </c>
      <c r="U50" s="374">
        <v>2</v>
      </c>
      <c r="V50" s="374">
        <f t="shared" si="12"/>
        <v>32</v>
      </c>
      <c r="W50" s="361">
        <f t="shared" si="13"/>
        <v>18.90909090909091</v>
      </c>
      <c r="X50" s="361">
        <f t="shared" si="22"/>
        <v>18.90909090909091</v>
      </c>
      <c r="Y50" s="367">
        <f t="shared" si="23"/>
        <v>0.94545454545454566</v>
      </c>
      <c r="Z50" s="385">
        <f t="shared" si="24"/>
        <v>0</v>
      </c>
      <c r="AA50" s="354" t="str">
        <f t="shared" si="14"/>
        <v>VERY LOW-ORDER URGENTLY</v>
      </c>
      <c r="AB50" s="381">
        <f t="shared" si="15"/>
        <v>14181.818181818182</v>
      </c>
      <c r="AF50"/>
      <c r="AG50" s="341" t="s">
        <v>41</v>
      </c>
      <c r="AH50" s="341" t="s">
        <v>400</v>
      </c>
      <c r="AI50" s="373">
        <v>0.85090909090909084</v>
      </c>
      <c r="AJ50" s="372">
        <v>37.81818181818182</v>
      </c>
      <c r="AK50" s="353">
        <v>315.87179487179492</v>
      </c>
      <c r="AL50" s="353">
        <v>11945.696969696972</v>
      </c>
    </row>
    <row r="51" spans="1:38" ht="15" thickBot="1">
      <c r="A51" s="355" t="s">
        <v>125</v>
      </c>
      <c r="B51" s="356" t="s">
        <v>77</v>
      </c>
      <c r="C51" s="374" t="s">
        <v>388</v>
      </c>
      <c r="D51" s="356" t="s">
        <v>23</v>
      </c>
      <c r="E51" s="374" t="s">
        <v>24</v>
      </c>
      <c r="F51" s="358">
        <v>0.59099999999999997</v>
      </c>
      <c r="G51" s="367">
        <v>65.666666666666671</v>
      </c>
      <c r="H51" s="358">
        <v>18683.333333333332</v>
      </c>
      <c r="I51" s="435">
        <v>1</v>
      </c>
      <c r="J51" s="358">
        <v>8.9999999999999993E-3</v>
      </c>
      <c r="K51" s="360">
        <f t="shared" si="16"/>
        <v>284.51776649746188</v>
      </c>
      <c r="L51" s="384">
        <f t="shared" si="17"/>
        <v>284.51776649746188</v>
      </c>
      <c r="M51" s="349">
        <v>1</v>
      </c>
      <c r="N51" s="385">
        <f t="shared" si="18"/>
        <v>4.3404685037562894E-3</v>
      </c>
      <c r="O51" s="359">
        <f>SUM($N$5:N51)</f>
        <v>0.92430340437902547</v>
      </c>
      <c r="P51" s="374" t="str">
        <f t="shared" si="10"/>
        <v>C</v>
      </c>
      <c r="Q51" s="386">
        <f t="shared" si="19"/>
        <v>2.9848484848484849</v>
      </c>
      <c r="R51" s="386">
        <f t="shared" si="20"/>
        <v>2.6863636363636364E-2</v>
      </c>
      <c r="S51" s="374">
        <f t="shared" si="21"/>
        <v>849.24242424242414</v>
      </c>
      <c r="T51" s="374">
        <f t="shared" si="11"/>
        <v>30</v>
      </c>
      <c r="U51" s="374">
        <v>2</v>
      </c>
      <c r="V51" s="374">
        <f t="shared" si="12"/>
        <v>32</v>
      </c>
      <c r="W51" s="361">
        <f t="shared" si="13"/>
        <v>95.515151515151516</v>
      </c>
      <c r="X51" s="361">
        <f t="shared" si="22"/>
        <v>94.515151515151516</v>
      </c>
      <c r="Y51" s="367">
        <f t="shared" si="23"/>
        <v>0.85063636363636352</v>
      </c>
      <c r="Z51" s="385">
        <f t="shared" si="24"/>
        <v>1.0469543147208122E-2</v>
      </c>
      <c r="AA51" s="354" t="str">
        <f t="shared" si="14"/>
        <v>VERY LOW-ORDER URGENTLY</v>
      </c>
      <c r="AB51" s="381">
        <f t="shared" si="15"/>
        <v>26891.239809260111</v>
      </c>
      <c r="AF51"/>
      <c r="AG51" s="341" t="s">
        <v>155</v>
      </c>
      <c r="AH51" s="341" t="s">
        <v>390</v>
      </c>
      <c r="AI51" s="373">
        <v>1.3614545454545453</v>
      </c>
      <c r="AJ51" s="372">
        <v>74.666666666666657</v>
      </c>
      <c r="AK51" s="353">
        <v>376.38311688311694</v>
      </c>
      <c r="AL51" s="353">
        <v>28103.272727272728</v>
      </c>
    </row>
    <row r="52" spans="1:38" ht="15" thickBot="1">
      <c r="A52" s="355" t="s">
        <v>125</v>
      </c>
      <c r="B52" s="356" t="s">
        <v>54</v>
      </c>
      <c r="C52" s="374" t="s">
        <v>458</v>
      </c>
      <c r="D52" s="356" t="s">
        <v>26</v>
      </c>
      <c r="E52" s="374" t="s">
        <v>37</v>
      </c>
      <c r="F52" s="358">
        <v>0.58879999999999977</v>
      </c>
      <c r="G52" s="367">
        <v>76.666666666666657</v>
      </c>
      <c r="H52" s="358">
        <v>8417</v>
      </c>
      <c r="I52" s="435">
        <v>84</v>
      </c>
      <c r="J52" s="358">
        <v>0.64512000000000003</v>
      </c>
      <c r="K52" s="360">
        <f t="shared" si="16"/>
        <v>9222.1043478260872</v>
      </c>
      <c r="L52" s="384">
        <f t="shared" si="17"/>
        <v>109.78695652173914</v>
      </c>
      <c r="M52" s="349">
        <v>20</v>
      </c>
      <c r="N52" s="385">
        <f t="shared" si="18"/>
        <v>4.3243110913903596E-3</v>
      </c>
      <c r="O52" s="359">
        <f>SUM($N$5:N52)</f>
        <v>0.92862771547041578</v>
      </c>
      <c r="P52" s="374" t="str">
        <f t="shared" si="10"/>
        <v>C</v>
      </c>
      <c r="Q52" s="386">
        <f t="shared" si="19"/>
        <v>3.4848484848484844</v>
      </c>
      <c r="R52" s="386">
        <f t="shared" si="20"/>
        <v>2.6763636363636354E-2</v>
      </c>
      <c r="S52" s="374">
        <f t="shared" si="21"/>
        <v>382.59090909090907</v>
      </c>
      <c r="T52" s="374">
        <f t="shared" si="11"/>
        <v>30</v>
      </c>
      <c r="U52" s="374">
        <v>2</v>
      </c>
      <c r="V52" s="374">
        <f t="shared" si="12"/>
        <v>32</v>
      </c>
      <c r="W52" s="361">
        <f t="shared" si="13"/>
        <v>111.5151515151515</v>
      </c>
      <c r="X52" s="361">
        <f t="shared" si="22"/>
        <v>27.515151515151501</v>
      </c>
      <c r="Y52" s="367">
        <f t="shared" si="23"/>
        <v>0.21131636363636347</v>
      </c>
      <c r="Z52" s="385">
        <f t="shared" si="24"/>
        <v>0.75326086956521754</v>
      </c>
      <c r="AA52" s="354" t="str">
        <f t="shared" si="14"/>
        <v>VERY LOW-ORDER URGENTLY</v>
      </c>
      <c r="AB52" s="381">
        <f t="shared" si="15"/>
        <v>3020.8047430830029</v>
      </c>
      <c r="AF52"/>
      <c r="AG52" s="341" t="s">
        <v>171</v>
      </c>
      <c r="AH52" s="341" t="s">
        <v>462</v>
      </c>
      <c r="AI52" s="373">
        <v>0.59563636363636363</v>
      </c>
      <c r="AJ52" s="372">
        <v>25.696969696969699</v>
      </c>
      <c r="AK52" s="353">
        <v>400.98113207547169</v>
      </c>
      <c r="AL52" s="353">
        <v>10304</v>
      </c>
    </row>
    <row r="53" spans="1:38" ht="15" thickBot="1">
      <c r="A53" s="355" t="s">
        <v>125</v>
      </c>
      <c r="B53" s="356" t="s">
        <v>76</v>
      </c>
      <c r="C53" s="374" t="s">
        <v>445</v>
      </c>
      <c r="D53" s="356" t="s">
        <v>26</v>
      </c>
      <c r="E53" s="374" t="s">
        <v>69</v>
      </c>
      <c r="F53" s="358">
        <v>0.58846666666666936</v>
      </c>
      <c r="G53" s="367">
        <v>163</v>
      </c>
      <c r="H53" s="358">
        <v>18079.199999999997</v>
      </c>
      <c r="I53" s="435">
        <v>894</v>
      </c>
      <c r="J53" s="358">
        <v>3.2183999999999999</v>
      </c>
      <c r="K53" s="360">
        <f t="shared" si="16"/>
        <v>99158.3116564417</v>
      </c>
      <c r="L53" s="384">
        <f t="shared" si="17"/>
        <v>110.91533742331286</v>
      </c>
      <c r="M53" s="349">
        <v>20</v>
      </c>
      <c r="N53" s="385">
        <f t="shared" si="18"/>
        <v>4.3218629986076645E-3</v>
      </c>
      <c r="O53" s="359">
        <f>SUM($N$5:N53)</f>
        <v>0.93294957846902349</v>
      </c>
      <c r="P53" s="374" t="str">
        <f t="shared" si="10"/>
        <v>C</v>
      </c>
      <c r="Q53" s="386">
        <f t="shared" si="19"/>
        <v>7.4090909090909092</v>
      </c>
      <c r="R53" s="386">
        <f t="shared" si="20"/>
        <v>2.6748484848484969E-2</v>
      </c>
      <c r="S53" s="374">
        <f t="shared" si="21"/>
        <v>821.78181818181804</v>
      </c>
      <c r="T53" s="374">
        <f t="shared" si="11"/>
        <v>30</v>
      </c>
      <c r="U53" s="374">
        <v>2</v>
      </c>
      <c r="V53" s="374">
        <f t="shared" si="12"/>
        <v>32</v>
      </c>
      <c r="W53" s="361">
        <f t="shared" si="13"/>
        <v>237.09090909090909</v>
      </c>
      <c r="X53" s="361">
        <f t="shared" si="22"/>
        <v>0</v>
      </c>
      <c r="Y53" s="367">
        <f t="shared" si="23"/>
        <v>0</v>
      </c>
      <c r="Z53" s="385">
        <f t="shared" si="24"/>
        <v>3.7707055214723928</v>
      </c>
      <c r="AA53" s="354" t="str">
        <f t="shared" si="14"/>
        <v>VERY HIGH-DON’T ORDER</v>
      </c>
      <c r="AB53" s="381">
        <f t="shared" si="15"/>
        <v>0</v>
      </c>
      <c r="AF53"/>
      <c r="AG53" s="341" t="s">
        <v>31</v>
      </c>
      <c r="AH53" s="341" t="s">
        <v>380</v>
      </c>
      <c r="AI53" s="373">
        <v>1.7348484848484851</v>
      </c>
      <c r="AJ53" s="372">
        <v>34.696969696969695</v>
      </c>
      <c r="AK53" s="353">
        <v>514.79069767441865</v>
      </c>
      <c r="AL53" s="353">
        <v>17861.677237491192</v>
      </c>
    </row>
    <row r="54" spans="1:38" ht="15" thickBot="1">
      <c r="A54" s="355" t="s">
        <v>125</v>
      </c>
      <c r="B54" s="356" t="s">
        <v>41</v>
      </c>
      <c r="C54" s="374" t="s">
        <v>400</v>
      </c>
      <c r="D54" s="356" t="s">
        <v>29</v>
      </c>
      <c r="E54" s="374" t="s">
        <v>42</v>
      </c>
      <c r="F54" s="358">
        <v>0.58499999999999996</v>
      </c>
      <c r="G54" s="367">
        <v>26</v>
      </c>
      <c r="H54" s="358">
        <v>8212.6666666666679</v>
      </c>
      <c r="I54" s="435">
        <v>0</v>
      </c>
      <c r="J54" s="358">
        <v>0</v>
      </c>
      <c r="K54" s="360">
        <f t="shared" si="16"/>
        <v>0</v>
      </c>
      <c r="L54" s="384">
        <f t="shared" si="17"/>
        <v>315.87179487179492</v>
      </c>
      <c r="M54" s="349">
        <v>1</v>
      </c>
      <c r="N54" s="385">
        <f t="shared" si="18"/>
        <v>4.2964028336673933E-3</v>
      </c>
      <c r="O54" s="359">
        <f>SUM($N$5:N54)</f>
        <v>0.93724598130269088</v>
      </c>
      <c r="P54" s="374" t="str">
        <f t="shared" si="10"/>
        <v>C</v>
      </c>
      <c r="Q54" s="386">
        <f t="shared" si="19"/>
        <v>1.1818181818181819</v>
      </c>
      <c r="R54" s="386">
        <f t="shared" si="20"/>
        <v>2.6590909090909089E-2</v>
      </c>
      <c r="S54" s="374">
        <f t="shared" si="21"/>
        <v>373.30303030303037</v>
      </c>
      <c r="T54" s="374">
        <f t="shared" si="11"/>
        <v>30</v>
      </c>
      <c r="U54" s="374">
        <v>2</v>
      </c>
      <c r="V54" s="374">
        <f t="shared" si="12"/>
        <v>32</v>
      </c>
      <c r="W54" s="361">
        <f t="shared" si="13"/>
        <v>37.81818181818182</v>
      </c>
      <c r="X54" s="361">
        <f t="shared" si="22"/>
        <v>37.81818181818182</v>
      </c>
      <c r="Y54" s="367">
        <f t="shared" si="23"/>
        <v>0.85090909090909084</v>
      </c>
      <c r="Z54" s="385">
        <f t="shared" si="24"/>
        <v>0</v>
      </c>
      <c r="AA54" s="354" t="str">
        <f t="shared" si="14"/>
        <v>VERY LOW-ORDER URGENTLY</v>
      </c>
      <c r="AB54" s="381">
        <f t="shared" si="15"/>
        <v>11945.696969696972</v>
      </c>
      <c r="AF54"/>
      <c r="AG54" s="341" t="s">
        <v>62</v>
      </c>
      <c r="AH54" s="341" t="s">
        <v>428</v>
      </c>
      <c r="AI54" s="373">
        <v>0.58636363636363642</v>
      </c>
      <c r="AJ54" s="372">
        <v>26.060606060606062</v>
      </c>
      <c r="AK54" s="353">
        <v>454.02105263157893</v>
      </c>
      <c r="AL54" s="353">
        <v>11832.06379585327</v>
      </c>
    </row>
    <row r="55" spans="1:38" ht="15" thickBot="1">
      <c r="A55" s="355" t="s">
        <v>125</v>
      </c>
      <c r="B55" s="356" t="s">
        <v>156</v>
      </c>
      <c r="C55" s="374" t="s">
        <v>402</v>
      </c>
      <c r="D55" s="356" t="s">
        <v>26</v>
      </c>
      <c r="E55" s="374" t="s">
        <v>69</v>
      </c>
      <c r="F55" s="358">
        <v>0.55015333333333305</v>
      </c>
      <c r="G55" s="367">
        <v>135.33333333333334</v>
      </c>
      <c r="H55" s="358">
        <v>11101.226666666666</v>
      </c>
      <c r="I55" s="435">
        <v>0</v>
      </c>
      <c r="J55" s="358">
        <v>0</v>
      </c>
      <c r="K55" s="360">
        <f t="shared" si="16"/>
        <v>0</v>
      </c>
      <c r="L55" s="384">
        <f t="shared" si="17"/>
        <v>82.028768472906393</v>
      </c>
      <c r="M55" s="349">
        <v>40</v>
      </c>
      <c r="N55" s="385">
        <f t="shared" si="18"/>
        <v>4.0404792141622119E-3</v>
      </c>
      <c r="O55" s="359">
        <f>SUM($N$5:N55)</f>
        <v>0.94128646051685305</v>
      </c>
      <c r="P55" s="374" t="str">
        <f t="shared" si="10"/>
        <v>C</v>
      </c>
      <c r="Q55" s="386">
        <f t="shared" si="19"/>
        <v>6.1515151515151523</v>
      </c>
      <c r="R55" s="386">
        <f t="shared" si="20"/>
        <v>2.5006969696969684E-2</v>
      </c>
      <c r="S55" s="374">
        <f t="shared" si="21"/>
        <v>504.60121212121209</v>
      </c>
      <c r="T55" s="374">
        <f t="shared" si="11"/>
        <v>30</v>
      </c>
      <c r="U55" s="374">
        <v>2</v>
      </c>
      <c r="V55" s="374">
        <f t="shared" si="12"/>
        <v>32</v>
      </c>
      <c r="W55" s="361">
        <f t="shared" si="13"/>
        <v>196.84848484848487</v>
      </c>
      <c r="X55" s="361">
        <f t="shared" si="22"/>
        <v>196.84848484848487</v>
      </c>
      <c r="Y55" s="367">
        <f t="shared" si="23"/>
        <v>0.80022303030302988</v>
      </c>
      <c r="Z55" s="385">
        <f t="shared" si="24"/>
        <v>0</v>
      </c>
      <c r="AA55" s="354" t="str">
        <f t="shared" si="14"/>
        <v>VERY LOW-ORDER URGENTLY</v>
      </c>
      <c r="AB55" s="381">
        <f t="shared" si="15"/>
        <v>16147.238787878787</v>
      </c>
      <c r="AF55"/>
      <c r="AG55" s="341" t="s">
        <v>191</v>
      </c>
      <c r="AH55" s="341" t="s">
        <v>463</v>
      </c>
      <c r="AI55" s="373">
        <v>1.1878787878787871</v>
      </c>
      <c r="AJ55" s="372">
        <v>47.515151515151523</v>
      </c>
      <c r="AK55" s="353">
        <v>170</v>
      </c>
      <c r="AL55" s="353">
        <v>8077.5757575757589</v>
      </c>
    </row>
    <row r="56" spans="1:38" ht="15" thickBot="1">
      <c r="A56" s="355" t="s">
        <v>125</v>
      </c>
      <c r="B56" s="356" t="s">
        <v>188</v>
      </c>
      <c r="C56" s="374" t="s">
        <v>448</v>
      </c>
      <c r="D56" s="356" t="s">
        <v>26</v>
      </c>
      <c r="E56" s="374" t="s">
        <v>69</v>
      </c>
      <c r="F56" s="358">
        <v>0.53333333333333377</v>
      </c>
      <c r="G56" s="367">
        <v>133.33333333333334</v>
      </c>
      <c r="H56" s="358">
        <v>14933.333333333334</v>
      </c>
      <c r="I56" s="435">
        <v>0</v>
      </c>
      <c r="J56" s="358">
        <v>0</v>
      </c>
      <c r="K56" s="360">
        <f t="shared" si="16"/>
        <v>0</v>
      </c>
      <c r="L56" s="384">
        <f t="shared" si="17"/>
        <v>112</v>
      </c>
      <c r="M56" s="349">
        <v>18</v>
      </c>
      <c r="N56" s="385">
        <f t="shared" si="18"/>
        <v>3.9169484523463444E-3</v>
      </c>
      <c r="O56" s="359">
        <f>SUM($N$5:N56)</f>
        <v>0.94520340896919941</v>
      </c>
      <c r="P56" s="374" t="str">
        <f t="shared" si="10"/>
        <v>C</v>
      </c>
      <c r="Q56" s="386">
        <f t="shared" si="19"/>
        <v>6.0606060606060614</v>
      </c>
      <c r="R56" s="386">
        <f t="shared" si="20"/>
        <v>2.4242424242424263E-2</v>
      </c>
      <c r="S56" s="374">
        <f t="shared" si="21"/>
        <v>678.78787878787887</v>
      </c>
      <c r="T56" s="374">
        <f t="shared" si="11"/>
        <v>30</v>
      </c>
      <c r="U56" s="374">
        <v>2</v>
      </c>
      <c r="V56" s="374">
        <f t="shared" si="12"/>
        <v>32</v>
      </c>
      <c r="W56" s="361">
        <f t="shared" si="13"/>
        <v>193.93939393939397</v>
      </c>
      <c r="X56" s="361">
        <f t="shared" si="22"/>
        <v>193.93939393939397</v>
      </c>
      <c r="Y56" s="367">
        <f t="shared" si="23"/>
        <v>0.77575757575757653</v>
      </c>
      <c r="Z56" s="385">
        <f t="shared" si="24"/>
        <v>0</v>
      </c>
      <c r="AA56" s="354" t="str">
        <f t="shared" si="14"/>
        <v>VERY LOW-ORDER URGENTLY</v>
      </c>
      <c r="AB56" s="381">
        <f t="shared" si="15"/>
        <v>21721.212121212124</v>
      </c>
      <c r="AF56"/>
      <c r="AG56" s="341" t="s">
        <v>292</v>
      </c>
      <c r="AH56" s="341" t="s">
        <v>454</v>
      </c>
      <c r="AI56" s="373">
        <v>0.94545454545454566</v>
      </c>
      <c r="AJ56" s="372">
        <v>18.90909090909091</v>
      </c>
      <c r="AK56" s="353">
        <v>750</v>
      </c>
      <c r="AL56" s="353">
        <v>14181.818181818182</v>
      </c>
    </row>
    <row r="57" spans="1:38" ht="15" thickBot="1">
      <c r="A57" s="355" t="s">
        <v>125</v>
      </c>
      <c r="B57" s="356" t="s">
        <v>194</v>
      </c>
      <c r="C57" s="374" t="s">
        <v>482</v>
      </c>
      <c r="D57" s="356" t="s">
        <v>26</v>
      </c>
      <c r="E57" s="374" t="s">
        <v>27</v>
      </c>
      <c r="F57" s="358">
        <v>0.48223999999999806</v>
      </c>
      <c r="G57" s="367">
        <v>91.333333333333329</v>
      </c>
      <c r="H57" s="358">
        <v>15999</v>
      </c>
      <c r="I57" s="435">
        <v>0</v>
      </c>
      <c r="J57" s="358">
        <v>0</v>
      </c>
      <c r="K57" s="360">
        <f t="shared" si="16"/>
        <v>0</v>
      </c>
      <c r="L57" s="384">
        <f t="shared" si="17"/>
        <v>175.17153284671534</v>
      </c>
      <c r="M57" s="349">
        <v>12</v>
      </c>
      <c r="N57" s="385">
        <f t="shared" si="18"/>
        <v>3.5417047906115477E-3</v>
      </c>
      <c r="O57" s="359">
        <f>SUM($N$5:N57)</f>
        <v>0.94874511375981097</v>
      </c>
      <c r="P57" s="374" t="str">
        <f t="shared" si="10"/>
        <v>C</v>
      </c>
      <c r="Q57" s="386">
        <f t="shared" si="19"/>
        <v>4.1515151515151514</v>
      </c>
      <c r="R57" s="386">
        <f t="shared" si="20"/>
        <v>2.1919999999999912E-2</v>
      </c>
      <c r="S57" s="374">
        <f t="shared" si="21"/>
        <v>727.22727272727275</v>
      </c>
      <c r="T57" s="374">
        <f t="shared" si="11"/>
        <v>30</v>
      </c>
      <c r="U57" s="374">
        <v>2</v>
      </c>
      <c r="V57" s="374">
        <f t="shared" si="12"/>
        <v>32</v>
      </c>
      <c r="W57" s="361">
        <f t="shared" si="13"/>
        <v>132.84848484848484</v>
      </c>
      <c r="X57" s="361">
        <f t="shared" si="22"/>
        <v>132.84848484848484</v>
      </c>
      <c r="Y57" s="367">
        <f t="shared" si="23"/>
        <v>0.70143999999999718</v>
      </c>
      <c r="Z57" s="385">
        <f t="shared" si="24"/>
        <v>0</v>
      </c>
      <c r="AA57" s="354" t="str">
        <f t="shared" si="14"/>
        <v>VERY LOW-ORDER URGENTLY</v>
      </c>
      <c r="AB57" s="381">
        <f t="shared" si="15"/>
        <v>23271.272727272728</v>
      </c>
      <c r="AF57" s="341" t="s">
        <v>225</v>
      </c>
      <c r="AG57" s="341"/>
      <c r="AH57" s="341"/>
      <c r="AI57" s="373">
        <v>11.024464433811803</v>
      </c>
      <c r="AJ57" s="372">
        <v>417.06060606060601</v>
      </c>
      <c r="AK57" s="353">
        <v>4249.2779359474025</v>
      </c>
      <c r="AL57" s="353">
        <v>167427.55704610361</v>
      </c>
    </row>
    <row r="58" spans="1:38" ht="15" thickBot="1">
      <c r="A58" s="355" t="s">
        <v>125</v>
      </c>
      <c r="B58" s="356" t="s">
        <v>106</v>
      </c>
      <c r="C58" s="374" t="s">
        <v>413</v>
      </c>
      <c r="D58" s="356" t="s">
        <v>23</v>
      </c>
      <c r="E58" s="374" t="s">
        <v>24</v>
      </c>
      <c r="F58" s="358">
        <v>0.4698</v>
      </c>
      <c r="G58" s="367">
        <v>43.333333333333336</v>
      </c>
      <c r="H58" s="358">
        <v>7003.5066666666671</v>
      </c>
      <c r="I58" s="435">
        <v>0</v>
      </c>
      <c r="J58" s="358">
        <v>0</v>
      </c>
      <c r="K58" s="360">
        <f t="shared" si="16"/>
        <v>0</v>
      </c>
      <c r="L58" s="384">
        <f t="shared" si="17"/>
        <v>161.6193846153846</v>
      </c>
      <c r="M58" s="349">
        <v>100</v>
      </c>
      <c r="N58" s="385">
        <f t="shared" si="18"/>
        <v>3.4503419679605836E-3</v>
      </c>
      <c r="O58" s="359">
        <f>SUM($N$5:N58)</f>
        <v>0.95219545572777153</v>
      </c>
      <c r="P58" s="374" t="str">
        <f t="shared" si="10"/>
        <v>C</v>
      </c>
      <c r="Q58" s="386">
        <f t="shared" si="19"/>
        <v>1.9696969696969697</v>
      </c>
      <c r="R58" s="386">
        <f t="shared" si="20"/>
        <v>2.1354545454545456E-2</v>
      </c>
      <c r="S58" s="374">
        <f t="shared" si="21"/>
        <v>318.34121212121215</v>
      </c>
      <c r="T58" s="374">
        <f t="shared" si="11"/>
        <v>30</v>
      </c>
      <c r="U58" s="374">
        <v>2</v>
      </c>
      <c r="V58" s="374">
        <f t="shared" si="12"/>
        <v>32</v>
      </c>
      <c r="W58" s="361">
        <f t="shared" si="13"/>
        <v>63.030303030303031</v>
      </c>
      <c r="X58" s="361">
        <f t="shared" si="22"/>
        <v>63.030303030303031</v>
      </c>
      <c r="Y58" s="367">
        <f t="shared" si="23"/>
        <v>0.68334545454545459</v>
      </c>
      <c r="Z58" s="385">
        <f t="shared" si="24"/>
        <v>0</v>
      </c>
      <c r="AA58" s="354" t="str">
        <f t="shared" si="14"/>
        <v>VERY LOW-ORDER URGENTLY</v>
      </c>
      <c r="AB58" s="381">
        <f t="shared" si="15"/>
        <v>10186.918787878787</v>
      </c>
      <c r="AF58" s="341" t="s">
        <v>26</v>
      </c>
      <c r="AG58" s="341" t="s">
        <v>83</v>
      </c>
      <c r="AH58" s="341" t="s">
        <v>416</v>
      </c>
      <c r="AI58" s="373">
        <v>0.97692424242424303</v>
      </c>
      <c r="AJ58" s="372">
        <v>244</v>
      </c>
      <c r="AK58" s="353">
        <v>104.01969696969697</v>
      </c>
      <c r="AL58" s="353">
        <v>25380.806060606061</v>
      </c>
    </row>
    <row r="59" spans="1:38" ht="15" thickBot="1">
      <c r="A59" s="355" t="s">
        <v>125</v>
      </c>
      <c r="B59" s="356" t="s">
        <v>75</v>
      </c>
      <c r="C59" s="374" t="s">
        <v>435</v>
      </c>
      <c r="D59" s="356" t="s">
        <v>29</v>
      </c>
      <c r="E59" s="374" t="s">
        <v>42</v>
      </c>
      <c r="F59" s="358">
        <v>0.45900000000000019</v>
      </c>
      <c r="G59" s="367">
        <v>22.333333333333332</v>
      </c>
      <c r="H59" s="358">
        <v>5640</v>
      </c>
      <c r="I59" s="435">
        <v>132</v>
      </c>
      <c r="J59" s="358">
        <v>2.3868</v>
      </c>
      <c r="K59" s="360">
        <f t="shared" si="16"/>
        <v>33334.925373134334</v>
      </c>
      <c r="L59" s="384">
        <f t="shared" si="17"/>
        <v>252.53731343283584</v>
      </c>
      <c r="M59" s="349">
        <v>4</v>
      </c>
      <c r="N59" s="385">
        <f t="shared" si="18"/>
        <v>3.3710237618005717E-3</v>
      </c>
      <c r="O59" s="359">
        <f>SUM($N$5:N59)</f>
        <v>0.95556647948957207</v>
      </c>
      <c r="P59" s="374" t="str">
        <f t="shared" si="10"/>
        <v>C</v>
      </c>
      <c r="Q59" s="386">
        <f t="shared" si="19"/>
        <v>1.0151515151515151</v>
      </c>
      <c r="R59" s="386">
        <f t="shared" si="20"/>
        <v>2.0863636363636372E-2</v>
      </c>
      <c r="S59" s="374">
        <f t="shared" si="21"/>
        <v>256.36363636363637</v>
      </c>
      <c r="T59" s="374">
        <f t="shared" si="11"/>
        <v>30</v>
      </c>
      <c r="U59" s="374">
        <v>2</v>
      </c>
      <c r="V59" s="374">
        <f t="shared" si="12"/>
        <v>32</v>
      </c>
      <c r="W59" s="361">
        <f t="shared" si="13"/>
        <v>32.484848484848484</v>
      </c>
      <c r="X59" s="361">
        <f t="shared" si="22"/>
        <v>0</v>
      </c>
      <c r="Y59" s="367">
        <f t="shared" si="23"/>
        <v>0</v>
      </c>
      <c r="Z59" s="385">
        <f t="shared" si="24"/>
        <v>4.0634328358208958</v>
      </c>
      <c r="AA59" s="354" t="str">
        <f t="shared" si="14"/>
        <v>VERY HIGH-DON’T ORDER</v>
      </c>
      <c r="AB59" s="381">
        <f t="shared" si="15"/>
        <v>0</v>
      </c>
      <c r="AF59"/>
      <c r="AG59" s="341" t="s">
        <v>194</v>
      </c>
      <c r="AH59" s="341" t="s">
        <v>482</v>
      </c>
      <c r="AI59" s="373">
        <v>0.70143999999999718</v>
      </c>
      <c r="AJ59" s="372">
        <v>132.84848484848484</v>
      </c>
      <c r="AK59" s="353">
        <v>175.17153284671534</v>
      </c>
      <c r="AL59" s="353">
        <v>23271.272727272728</v>
      </c>
    </row>
    <row r="60" spans="1:38" ht="15" thickBot="1">
      <c r="A60" s="355" t="s">
        <v>125</v>
      </c>
      <c r="B60" s="356" t="s">
        <v>153</v>
      </c>
      <c r="C60" s="374" t="s">
        <v>430</v>
      </c>
      <c r="D60" s="356" t="s">
        <v>23</v>
      </c>
      <c r="E60" s="374" t="s">
        <v>34</v>
      </c>
      <c r="F60" s="358">
        <v>0.44999999999999996</v>
      </c>
      <c r="G60" s="367">
        <v>24.333333333333332</v>
      </c>
      <c r="H60" s="358">
        <v>173</v>
      </c>
      <c r="I60" s="435">
        <v>0</v>
      </c>
      <c r="J60" s="358">
        <v>0</v>
      </c>
      <c r="K60" s="360">
        <f t="shared" si="16"/>
        <v>0</v>
      </c>
      <c r="L60" s="384">
        <f t="shared" si="17"/>
        <v>7.1095890410958908</v>
      </c>
      <c r="M60" s="349">
        <v>12</v>
      </c>
      <c r="N60" s="385">
        <f t="shared" si="18"/>
        <v>3.3049252566672255E-3</v>
      </c>
      <c r="O60" s="359">
        <f>SUM($N$5:N60)</f>
        <v>0.95887140474623933</v>
      </c>
      <c r="P60" s="374" t="str">
        <f t="shared" si="10"/>
        <v>C</v>
      </c>
      <c r="Q60" s="386">
        <f t="shared" si="19"/>
        <v>1.106060606060606</v>
      </c>
      <c r="R60" s="386">
        <f t="shared" si="20"/>
        <v>2.0454545454545451E-2</v>
      </c>
      <c r="S60" s="374">
        <f t="shared" si="21"/>
        <v>7.8636363636363633</v>
      </c>
      <c r="T60" s="374">
        <f t="shared" si="11"/>
        <v>30</v>
      </c>
      <c r="U60" s="374">
        <v>2</v>
      </c>
      <c r="V60" s="374">
        <f t="shared" si="12"/>
        <v>32</v>
      </c>
      <c r="W60" s="361">
        <f t="shared" si="13"/>
        <v>35.393939393939391</v>
      </c>
      <c r="X60" s="361">
        <f t="shared" si="22"/>
        <v>35.393939393939391</v>
      </c>
      <c r="Y60" s="367">
        <f t="shared" si="23"/>
        <v>0.65454545454545443</v>
      </c>
      <c r="Z60" s="385">
        <f t="shared" si="24"/>
        <v>0</v>
      </c>
      <c r="AA60" s="354" t="str">
        <f t="shared" si="14"/>
        <v>VERY LOW-ORDER URGENTLY</v>
      </c>
      <c r="AB60" s="381">
        <f t="shared" si="15"/>
        <v>251.63636363636363</v>
      </c>
      <c r="AF60"/>
      <c r="AG60" s="341" t="s">
        <v>156</v>
      </c>
      <c r="AH60" s="341" t="s">
        <v>402</v>
      </c>
      <c r="AI60" s="373">
        <v>0.80022303030302988</v>
      </c>
      <c r="AJ60" s="372">
        <v>196.84848484848487</v>
      </c>
      <c r="AK60" s="353">
        <v>82.028768472906393</v>
      </c>
      <c r="AL60" s="353">
        <v>16147.238787878787</v>
      </c>
    </row>
    <row r="61" spans="1:38" ht="15" thickBot="1">
      <c r="A61" s="355" t="s">
        <v>125</v>
      </c>
      <c r="B61" s="356" t="s">
        <v>104</v>
      </c>
      <c r="C61" s="374" t="s">
        <v>422</v>
      </c>
      <c r="D61" s="356" t="s">
        <v>58</v>
      </c>
      <c r="E61" s="374" t="s">
        <v>27</v>
      </c>
      <c r="F61" s="358">
        <v>0.44549999999999756</v>
      </c>
      <c r="G61" s="367">
        <v>97.666666666666671</v>
      </c>
      <c r="H61" s="358">
        <v>5336.333333333333</v>
      </c>
      <c r="I61" s="435">
        <v>0</v>
      </c>
      <c r="J61" s="358">
        <v>0</v>
      </c>
      <c r="K61" s="360">
        <f t="shared" si="16"/>
        <v>0</v>
      </c>
      <c r="L61" s="384">
        <f t="shared" si="17"/>
        <v>54.638225255972692</v>
      </c>
      <c r="M61" s="349">
        <v>6</v>
      </c>
      <c r="N61" s="385">
        <f t="shared" si="18"/>
        <v>3.2718760041005354E-3</v>
      </c>
      <c r="O61" s="359">
        <f>SUM($N$5:N61)</f>
        <v>0.96214328075033984</v>
      </c>
      <c r="P61" s="374" t="str">
        <f t="shared" si="10"/>
        <v>C</v>
      </c>
      <c r="Q61" s="386">
        <f t="shared" si="19"/>
        <v>4.4393939393939394</v>
      </c>
      <c r="R61" s="386">
        <f t="shared" si="20"/>
        <v>2.024999999999989E-2</v>
      </c>
      <c r="S61" s="374">
        <f t="shared" si="21"/>
        <v>242.56060606060603</v>
      </c>
      <c r="T61" s="374">
        <f t="shared" si="11"/>
        <v>30</v>
      </c>
      <c r="U61" s="374">
        <v>2</v>
      </c>
      <c r="V61" s="374">
        <f t="shared" si="12"/>
        <v>32</v>
      </c>
      <c r="W61" s="361">
        <f t="shared" si="13"/>
        <v>142.06060606060606</v>
      </c>
      <c r="X61" s="361">
        <f t="shared" si="22"/>
        <v>142.06060606060606</v>
      </c>
      <c r="Y61" s="367">
        <f t="shared" si="23"/>
        <v>0.64799999999999647</v>
      </c>
      <c r="Z61" s="385">
        <f t="shared" si="24"/>
        <v>0</v>
      </c>
      <c r="AA61" s="354" t="str">
        <f t="shared" si="14"/>
        <v>VERY LOW-ORDER URGENTLY</v>
      </c>
      <c r="AB61" s="381">
        <f t="shared" si="15"/>
        <v>7761.9393939393931</v>
      </c>
      <c r="AF61"/>
      <c r="AG61" s="341" t="s">
        <v>173</v>
      </c>
      <c r="AH61" s="341" t="s">
        <v>466</v>
      </c>
      <c r="AI61" s="373">
        <v>0.20218181818181827</v>
      </c>
      <c r="AJ61" s="372">
        <v>44.606060606060609</v>
      </c>
      <c r="AK61" s="353">
        <v>62.288043478260867</v>
      </c>
      <c r="AL61" s="353">
        <v>2778.4242424242425</v>
      </c>
    </row>
    <row r="62" spans="1:38" ht="15" thickBot="1">
      <c r="A62" s="355" t="s">
        <v>125</v>
      </c>
      <c r="B62" s="356" t="s">
        <v>171</v>
      </c>
      <c r="C62" s="374" t="s">
        <v>462</v>
      </c>
      <c r="D62" s="356" t="s">
        <v>29</v>
      </c>
      <c r="E62" s="374" t="s">
        <v>30</v>
      </c>
      <c r="F62" s="358">
        <v>0.40949999999999998</v>
      </c>
      <c r="G62" s="367">
        <v>17.666666666666668</v>
      </c>
      <c r="H62" s="358">
        <v>7084</v>
      </c>
      <c r="I62" s="435">
        <v>0</v>
      </c>
      <c r="J62" s="358">
        <v>0</v>
      </c>
      <c r="K62" s="360">
        <f t="shared" si="16"/>
        <v>0</v>
      </c>
      <c r="L62" s="384">
        <f t="shared" si="17"/>
        <v>400.98113207547169</v>
      </c>
      <c r="M62" s="349">
        <v>6</v>
      </c>
      <c r="N62" s="385">
        <f t="shared" si="18"/>
        <v>3.0074819835671754E-3</v>
      </c>
      <c r="O62" s="359">
        <f>SUM($N$5:N62)</f>
        <v>0.96515076273390699</v>
      </c>
      <c r="P62" s="374" t="str">
        <f t="shared" si="10"/>
        <v>C</v>
      </c>
      <c r="Q62" s="386">
        <f t="shared" si="19"/>
        <v>0.80303030303030309</v>
      </c>
      <c r="R62" s="386">
        <f t="shared" si="20"/>
        <v>1.8613636363636363E-2</v>
      </c>
      <c r="S62" s="374">
        <f t="shared" si="21"/>
        <v>322</v>
      </c>
      <c r="T62" s="374">
        <f t="shared" si="11"/>
        <v>30</v>
      </c>
      <c r="U62" s="374">
        <v>2</v>
      </c>
      <c r="V62" s="374">
        <f t="shared" si="12"/>
        <v>32</v>
      </c>
      <c r="W62" s="361">
        <f t="shared" si="13"/>
        <v>25.696969696969699</v>
      </c>
      <c r="X62" s="361">
        <f t="shared" si="22"/>
        <v>25.696969696969699</v>
      </c>
      <c r="Y62" s="367">
        <f t="shared" si="23"/>
        <v>0.59563636363636363</v>
      </c>
      <c r="Z62" s="385">
        <f t="shared" si="24"/>
        <v>0</v>
      </c>
      <c r="AA62" s="354" t="str">
        <f t="shared" si="14"/>
        <v>VERY LOW-ORDER URGENTLY</v>
      </c>
      <c r="AB62" s="381">
        <f t="shared" si="15"/>
        <v>10304</v>
      </c>
      <c r="AF62"/>
      <c r="AG62" s="341" t="s">
        <v>40</v>
      </c>
      <c r="AH62" s="341" t="s">
        <v>433</v>
      </c>
      <c r="AI62" s="373">
        <v>2.4896193746227278</v>
      </c>
      <c r="AJ62" s="372">
        <v>397.93939393939394</v>
      </c>
      <c r="AK62" s="353">
        <v>110.64744450768356</v>
      </c>
      <c r="AL62" s="353">
        <v>44030.977008330316</v>
      </c>
    </row>
    <row r="63" spans="1:38" ht="15" thickBot="1">
      <c r="A63" s="355" t="s">
        <v>125</v>
      </c>
      <c r="B63" s="356" t="s">
        <v>70</v>
      </c>
      <c r="C63" s="374" t="s">
        <v>533</v>
      </c>
      <c r="D63" s="356" t="s">
        <v>58</v>
      </c>
      <c r="E63" s="374" t="s">
        <v>27</v>
      </c>
      <c r="F63" s="358">
        <v>0.38000000000000023</v>
      </c>
      <c r="G63" s="367">
        <v>126.66666666666666</v>
      </c>
      <c r="H63" s="358">
        <v>6320.6666666666661</v>
      </c>
      <c r="I63" s="435">
        <v>267</v>
      </c>
      <c r="J63" s="358">
        <v>0.80100000000000005</v>
      </c>
      <c r="K63" s="360">
        <f t="shared" si="16"/>
        <v>13323.3</v>
      </c>
      <c r="L63" s="384">
        <f t="shared" si="17"/>
        <v>49.9</v>
      </c>
      <c r="M63" s="349">
        <v>5</v>
      </c>
      <c r="N63" s="385">
        <f t="shared" si="18"/>
        <v>2.7908257722967702E-3</v>
      </c>
      <c r="O63" s="359">
        <f>SUM($N$5:N63)</f>
        <v>0.96794158850620371</v>
      </c>
      <c r="P63" s="374" t="str">
        <f t="shared" si="10"/>
        <v>C</v>
      </c>
      <c r="Q63" s="386">
        <f t="shared" si="19"/>
        <v>5.7575757575757569</v>
      </c>
      <c r="R63" s="386">
        <f t="shared" si="20"/>
        <v>1.7272727272727283E-2</v>
      </c>
      <c r="S63" s="374">
        <f t="shared" si="21"/>
        <v>287.30303030303025</v>
      </c>
      <c r="T63" s="374">
        <f t="shared" si="11"/>
        <v>30</v>
      </c>
      <c r="U63" s="374">
        <v>2</v>
      </c>
      <c r="V63" s="374">
        <f t="shared" si="12"/>
        <v>32</v>
      </c>
      <c r="W63" s="361">
        <f t="shared" si="13"/>
        <v>184.24242424242422</v>
      </c>
      <c r="X63" s="361">
        <f t="shared" si="22"/>
        <v>0</v>
      </c>
      <c r="Y63" s="367">
        <f t="shared" si="23"/>
        <v>0</v>
      </c>
      <c r="Z63" s="385">
        <f t="shared" si="24"/>
        <v>1.4491776315789475</v>
      </c>
      <c r="AA63" s="354" t="str">
        <f t="shared" si="14"/>
        <v>HIGH-DON’T ORDER</v>
      </c>
      <c r="AB63" s="381">
        <f t="shared" si="15"/>
        <v>0</v>
      </c>
      <c r="AF63"/>
      <c r="AG63" s="341" t="s">
        <v>36</v>
      </c>
      <c r="AH63" s="341" t="s">
        <v>419</v>
      </c>
      <c r="AI63" s="373">
        <v>2.6130036363636346</v>
      </c>
      <c r="AJ63" s="372">
        <v>272</v>
      </c>
      <c r="AK63" s="353">
        <v>136.02267379679142</v>
      </c>
      <c r="AL63" s="353">
        <v>36998.167272727267</v>
      </c>
    </row>
    <row r="64" spans="1:38" ht="15" thickBot="1">
      <c r="A64" s="355" t="s">
        <v>125</v>
      </c>
      <c r="B64" s="356" t="s">
        <v>527</v>
      </c>
      <c r="C64" s="374" t="s">
        <v>528</v>
      </c>
      <c r="D64" s="356" t="s">
        <v>58</v>
      </c>
      <c r="E64" s="374" t="s">
        <v>37</v>
      </c>
      <c r="F64" s="358">
        <v>0.37499999999999933</v>
      </c>
      <c r="G64" s="367">
        <v>50</v>
      </c>
      <c r="H64" s="358">
        <v>4391.4999999999973</v>
      </c>
      <c r="I64" s="435">
        <v>1</v>
      </c>
      <c r="J64" s="358">
        <v>7.4999999999999997E-3</v>
      </c>
      <c r="K64" s="360">
        <f t="shared" si="16"/>
        <v>87.829999999999941</v>
      </c>
      <c r="L64" s="384">
        <f t="shared" si="17"/>
        <v>87.829999999999941</v>
      </c>
      <c r="M64" s="349">
        <v>18</v>
      </c>
      <c r="N64" s="385">
        <f t="shared" si="18"/>
        <v>2.7541043805560167E-3</v>
      </c>
      <c r="O64" s="359">
        <f>SUM($N$5:N64)</f>
        <v>0.97069569288675972</v>
      </c>
      <c r="P64" s="374" t="str">
        <f t="shared" si="10"/>
        <v>C</v>
      </c>
      <c r="Q64" s="386">
        <f t="shared" si="19"/>
        <v>2.2727272727272729</v>
      </c>
      <c r="R64" s="386">
        <f t="shared" si="20"/>
        <v>1.7045454545454516E-2</v>
      </c>
      <c r="S64" s="374">
        <f t="shared" si="21"/>
        <v>199.61363636363623</v>
      </c>
      <c r="T64" s="374">
        <f t="shared" si="11"/>
        <v>30</v>
      </c>
      <c r="U64" s="374">
        <v>2</v>
      </c>
      <c r="V64" s="374">
        <f t="shared" si="12"/>
        <v>32</v>
      </c>
      <c r="W64" s="361">
        <f t="shared" si="13"/>
        <v>72.727272727272734</v>
      </c>
      <c r="X64" s="361">
        <f t="shared" si="22"/>
        <v>71.727272727272734</v>
      </c>
      <c r="Y64" s="367">
        <f t="shared" si="23"/>
        <v>0.53795454545454457</v>
      </c>
      <c r="Z64" s="385">
        <f t="shared" si="24"/>
        <v>1.3749999999999998E-2</v>
      </c>
      <c r="AA64" s="354" t="str">
        <f t="shared" si="14"/>
        <v>VERY LOW-ORDER URGENTLY</v>
      </c>
      <c r="AB64" s="381">
        <f t="shared" si="15"/>
        <v>6299.8063636363604</v>
      </c>
      <c r="AF64"/>
      <c r="AG64" s="341" t="s">
        <v>168</v>
      </c>
      <c r="AH64" s="341" t="s">
        <v>468</v>
      </c>
      <c r="AI64" s="373">
        <v>0.20520242424242421</v>
      </c>
      <c r="AJ64" s="372">
        <v>36.363636363636367</v>
      </c>
      <c r="AK64" s="353">
        <v>419.86893333333325</v>
      </c>
      <c r="AL64" s="353">
        <v>15267.96121212121</v>
      </c>
    </row>
    <row r="65" spans="1:38" ht="15" thickBot="1">
      <c r="A65" s="355" t="s">
        <v>125</v>
      </c>
      <c r="B65" s="356" t="s">
        <v>57</v>
      </c>
      <c r="C65" s="374" t="s">
        <v>438</v>
      </c>
      <c r="D65" s="356" t="s">
        <v>58</v>
      </c>
      <c r="E65" s="374" t="s">
        <v>27</v>
      </c>
      <c r="F65" s="358">
        <v>0.33999999999999997</v>
      </c>
      <c r="G65" s="367">
        <v>38</v>
      </c>
      <c r="H65" s="358">
        <v>3858</v>
      </c>
      <c r="I65" s="435">
        <v>0</v>
      </c>
      <c r="J65" s="358">
        <v>0</v>
      </c>
      <c r="K65" s="360">
        <f t="shared" si="16"/>
        <v>0</v>
      </c>
      <c r="L65" s="384">
        <f t="shared" si="17"/>
        <v>101.52631578947368</v>
      </c>
      <c r="M65" s="349">
        <v>18</v>
      </c>
      <c r="N65" s="385">
        <f t="shared" si="18"/>
        <v>2.4970546383707927E-3</v>
      </c>
      <c r="O65" s="359">
        <f>SUM($N$5:N65)</f>
        <v>0.97319274752513052</v>
      </c>
      <c r="P65" s="374" t="str">
        <f t="shared" si="10"/>
        <v>C</v>
      </c>
      <c r="Q65" s="386">
        <f t="shared" si="19"/>
        <v>1.7272727272727273</v>
      </c>
      <c r="R65" s="386">
        <f t="shared" si="20"/>
        <v>1.5454545454545453E-2</v>
      </c>
      <c r="S65" s="374">
        <f t="shared" si="21"/>
        <v>175.36363636363637</v>
      </c>
      <c r="T65" s="374">
        <f t="shared" si="11"/>
        <v>30</v>
      </c>
      <c r="U65" s="374">
        <v>2</v>
      </c>
      <c r="V65" s="374">
        <f t="shared" si="12"/>
        <v>32</v>
      </c>
      <c r="W65" s="361">
        <f t="shared" si="13"/>
        <v>55.272727272727273</v>
      </c>
      <c r="X65" s="361">
        <f t="shared" si="22"/>
        <v>55.272727272727273</v>
      </c>
      <c r="Y65" s="367">
        <f t="shared" si="23"/>
        <v>0.49454545454545451</v>
      </c>
      <c r="Z65" s="385">
        <f t="shared" si="24"/>
        <v>0</v>
      </c>
      <c r="AA65" s="354" t="str">
        <f t="shared" si="14"/>
        <v>VERY LOW-ORDER URGENTLY</v>
      </c>
      <c r="AB65" s="381">
        <f t="shared" si="15"/>
        <v>5611.636363636364</v>
      </c>
      <c r="AF65"/>
      <c r="AG65" s="341" t="s">
        <v>174</v>
      </c>
      <c r="AH65" s="341" t="s">
        <v>471</v>
      </c>
      <c r="AI65" s="373">
        <v>0.22690909090909095</v>
      </c>
      <c r="AJ65" s="372">
        <v>56.242424242424242</v>
      </c>
      <c r="AK65" s="353">
        <v>108.52155172413792</v>
      </c>
      <c r="AL65" s="353">
        <v>6103.515151515151</v>
      </c>
    </row>
    <row r="66" spans="1:38" ht="15" thickBot="1">
      <c r="A66" s="355" t="s">
        <v>125</v>
      </c>
      <c r="B66" s="356" t="s">
        <v>64</v>
      </c>
      <c r="C66" s="374" t="s">
        <v>434</v>
      </c>
      <c r="D66" s="356" t="s">
        <v>58</v>
      </c>
      <c r="E66" s="374" t="s">
        <v>27</v>
      </c>
      <c r="F66" s="358">
        <v>0.32886666666666642</v>
      </c>
      <c r="G66" s="367">
        <v>40.666666666666664</v>
      </c>
      <c r="H66" s="358">
        <v>3836.4033333333373</v>
      </c>
      <c r="I66" s="435">
        <v>28</v>
      </c>
      <c r="J66" s="358">
        <v>0.21</v>
      </c>
      <c r="K66" s="360">
        <f t="shared" si="16"/>
        <v>2641.458032786888</v>
      </c>
      <c r="L66" s="384">
        <f t="shared" si="17"/>
        <v>94.337786885246004</v>
      </c>
      <c r="M66" s="349">
        <v>6</v>
      </c>
      <c r="N66" s="385">
        <f t="shared" si="18"/>
        <v>2.415288339428061E-3</v>
      </c>
      <c r="O66" s="359">
        <f>SUM($N$5:N66)</f>
        <v>0.97560803586455858</v>
      </c>
      <c r="P66" s="374" t="str">
        <f t="shared" si="10"/>
        <v>C</v>
      </c>
      <c r="Q66" s="386">
        <f t="shared" si="19"/>
        <v>1.8484848484848484</v>
      </c>
      <c r="R66" s="386">
        <f t="shared" si="20"/>
        <v>1.4948484848484838E-2</v>
      </c>
      <c r="S66" s="374">
        <f t="shared" si="21"/>
        <v>174.38196969696989</v>
      </c>
      <c r="T66" s="374">
        <f t="shared" si="11"/>
        <v>30</v>
      </c>
      <c r="U66" s="374">
        <v>2</v>
      </c>
      <c r="V66" s="374">
        <f t="shared" si="12"/>
        <v>32</v>
      </c>
      <c r="W66" s="361">
        <f t="shared" si="13"/>
        <v>59.151515151515149</v>
      </c>
      <c r="X66" s="361">
        <f t="shared" si="22"/>
        <v>31.151515151515149</v>
      </c>
      <c r="Y66" s="367">
        <f t="shared" si="23"/>
        <v>0.25191872826626904</v>
      </c>
      <c r="Z66" s="385">
        <f t="shared" si="24"/>
        <v>0.47336065573770492</v>
      </c>
      <c r="AA66" s="354" t="str">
        <f t="shared" si="14"/>
        <v>VERY LOW-ORDER URGENTLY</v>
      </c>
      <c r="AB66" s="381">
        <f t="shared" si="15"/>
        <v>2938.764997516148</v>
      </c>
      <c r="AF66"/>
      <c r="AG66" s="341" t="s">
        <v>25</v>
      </c>
      <c r="AH66" s="341" t="s">
        <v>383</v>
      </c>
      <c r="AI66" s="373">
        <v>2.3549663202210156</v>
      </c>
      <c r="AJ66" s="372">
        <v>489.54545454545456</v>
      </c>
      <c r="AK66" s="353">
        <v>89.523622768933919</v>
      </c>
      <c r="AL66" s="353">
        <v>43825.882600973564</v>
      </c>
    </row>
    <row r="67" spans="1:38" ht="15" thickBot="1">
      <c r="A67" s="355" t="s">
        <v>125</v>
      </c>
      <c r="B67" s="356" t="s">
        <v>102</v>
      </c>
      <c r="C67" s="374" t="s">
        <v>405</v>
      </c>
      <c r="D67" s="356" t="s">
        <v>29</v>
      </c>
      <c r="E67" s="374" t="s">
        <v>63</v>
      </c>
      <c r="F67" s="358">
        <v>0.32500000000000001</v>
      </c>
      <c r="G67" s="367">
        <v>13</v>
      </c>
      <c r="H67" s="358">
        <v>6328.666666666667</v>
      </c>
      <c r="I67" s="435">
        <v>0</v>
      </c>
      <c r="J67" s="358">
        <v>0</v>
      </c>
      <c r="K67" s="360">
        <f t="shared" si="16"/>
        <v>0</v>
      </c>
      <c r="L67" s="384">
        <f t="shared" si="17"/>
        <v>486.82051282051282</v>
      </c>
      <c r="M67" s="349">
        <v>48</v>
      </c>
      <c r="N67" s="385">
        <f t="shared" si="18"/>
        <v>2.3868904631485521E-3</v>
      </c>
      <c r="O67" s="359">
        <f>SUM($N$5:N67)</f>
        <v>0.97799492632770713</v>
      </c>
      <c r="P67" s="374" t="str">
        <f t="shared" si="10"/>
        <v>C</v>
      </c>
      <c r="Q67" s="386">
        <f t="shared" si="19"/>
        <v>0.59090909090909094</v>
      </c>
      <c r="R67" s="386">
        <f t="shared" si="20"/>
        <v>1.4772727272727272E-2</v>
      </c>
      <c r="S67" s="374">
        <f t="shared" si="21"/>
        <v>287.66666666666669</v>
      </c>
      <c r="T67" s="374">
        <f t="shared" si="11"/>
        <v>30</v>
      </c>
      <c r="U67" s="374">
        <v>2</v>
      </c>
      <c r="V67" s="374">
        <f t="shared" si="12"/>
        <v>32</v>
      </c>
      <c r="W67" s="361">
        <f t="shared" si="13"/>
        <v>18.90909090909091</v>
      </c>
      <c r="X67" s="361">
        <f t="shared" si="22"/>
        <v>18.90909090909091</v>
      </c>
      <c r="Y67" s="367">
        <f t="shared" si="23"/>
        <v>0.47272727272727277</v>
      </c>
      <c r="Z67" s="385">
        <f t="shared" si="24"/>
        <v>0</v>
      </c>
      <c r="AA67" s="354" t="str">
        <f t="shared" si="14"/>
        <v>VERY LOW-ORDER URGENTLY</v>
      </c>
      <c r="AB67" s="381">
        <f t="shared" si="15"/>
        <v>9205.3333333333339</v>
      </c>
      <c r="AF67"/>
      <c r="AG67" s="341" t="s">
        <v>56</v>
      </c>
      <c r="AH67" s="341" t="s">
        <v>374</v>
      </c>
      <c r="AI67" s="373">
        <v>0.17726060606060606</v>
      </c>
      <c r="AJ67" s="372">
        <v>36.363636363636367</v>
      </c>
      <c r="AK67" s="353">
        <v>76.818666666666672</v>
      </c>
      <c r="AL67" s="353">
        <v>2793.4060606060611</v>
      </c>
    </row>
    <row r="68" spans="1:38" ht="15" thickBot="1">
      <c r="A68" s="355" t="s">
        <v>125</v>
      </c>
      <c r="B68" s="356" t="s">
        <v>523</v>
      </c>
      <c r="C68" s="374" t="s">
        <v>535</v>
      </c>
      <c r="D68" s="356" t="s">
        <v>26</v>
      </c>
      <c r="E68" s="374" t="s">
        <v>69</v>
      </c>
      <c r="F68" s="358">
        <v>0.32133333333333358</v>
      </c>
      <c r="G68" s="367">
        <v>80.333333333333343</v>
      </c>
      <c r="H68" s="358">
        <v>6791.2066666666606</v>
      </c>
      <c r="I68" s="435">
        <v>0</v>
      </c>
      <c r="J68" s="358">
        <v>0</v>
      </c>
      <c r="K68" s="360">
        <f t="shared" si="16"/>
        <v>0</v>
      </c>
      <c r="L68" s="384">
        <f t="shared" si="17"/>
        <v>84.537842323651361</v>
      </c>
      <c r="M68" s="349">
        <v>1</v>
      </c>
      <c r="N68" s="385">
        <f t="shared" si="18"/>
        <v>2.3599614425386726E-3</v>
      </c>
      <c r="O68" s="359">
        <f>SUM($N$5:N68)</f>
        <v>0.98035488777024582</v>
      </c>
      <c r="P68" s="374" t="str">
        <f t="shared" si="10"/>
        <v>C</v>
      </c>
      <c r="Q68" s="386">
        <f t="shared" si="19"/>
        <v>3.6515151515151518</v>
      </c>
      <c r="R68" s="386">
        <f t="shared" si="20"/>
        <v>1.4606060606060617E-2</v>
      </c>
      <c r="S68" s="374">
        <f t="shared" si="21"/>
        <v>308.69121212121183</v>
      </c>
      <c r="T68" s="374">
        <f t="shared" si="11"/>
        <v>30</v>
      </c>
      <c r="U68" s="374">
        <v>2</v>
      </c>
      <c r="V68" s="374">
        <f t="shared" si="12"/>
        <v>32</v>
      </c>
      <c r="W68" s="361">
        <f t="shared" si="13"/>
        <v>116.84848484848486</v>
      </c>
      <c r="X68" s="361">
        <f t="shared" si="22"/>
        <v>116.84848484848486</v>
      </c>
      <c r="Y68" s="367">
        <f t="shared" si="23"/>
        <v>0.46739393939393975</v>
      </c>
      <c r="Z68" s="385">
        <f t="shared" si="24"/>
        <v>0</v>
      </c>
      <c r="AA68" s="354" t="str">
        <f t="shared" si="14"/>
        <v>VERY LOW-ORDER URGENTLY</v>
      </c>
      <c r="AB68" s="381">
        <f t="shared" si="15"/>
        <v>9878.1187878787787</v>
      </c>
      <c r="AF68"/>
      <c r="AG68" s="341" t="s">
        <v>87</v>
      </c>
      <c r="AH68" s="341" t="s">
        <v>444</v>
      </c>
      <c r="AI68" s="373">
        <v>1.0173866666666624</v>
      </c>
      <c r="AJ68" s="372">
        <v>192</v>
      </c>
      <c r="AK68" s="353">
        <v>80.020454545454484</v>
      </c>
      <c r="AL68" s="353">
        <v>15363.927272727262</v>
      </c>
    </row>
    <row r="69" spans="1:38" ht="15" thickBot="1">
      <c r="A69" s="355" t="s">
        <v>125</v>
      </c>
      <c r="B69" s="356" t="s">
        <v>59</v>
      </c>
      <c r="C69" s="374" t="s">
        <v>397</v>
      </c>
      <c r="D69" s="356" t="s">
        <v>23</v>
      </c>
      <c r="E69" s="374" t="s">
        <v>24</v>
      </c>
      <c r="F69" s="358">
        <v>0.30024000000000006</v>
      </c>
      <c r="G69" s="367">
        <v>29</v>
      </c>
      <c r="H69" s="358">
        <v>10457.66</v>
      </c>
      <c r="I69" s="435">
        <v>96</v>
      </c>
      <c r="J69" s="358">
        <v>0.93312000000000017</v>
      </c>
      <c r="K69" s="360">
        <f t="shared" ref="K69:K82" si="25">I69*L69</f>
        <v>34618.46068965517</v>
      </c>
      <c r="L69" s="384">
        <f t="shared" ref="L69:L82" si="26">H69/G69</f>
        <v>360.60896551724136</v>
      </c>
      <c r="M69" s="349">
        <v>20</v>
      </c>
      <c r="N69" s="385">
        <f t="shared" ref="N69:N82" si="27">F69/$F$1</f>
        <v>2.2050461312483733E-3</v>
      </c>
      <c r="O69" s="359">
        <f>SUM($N$5:N69)</f>
        <v>0.98255993390149421</v>
      </c>
      <c r="P69" s="374" t="str">
        <f t="shared" si="10"/>
        <v>C</v>
      </c>
      <c r="Q69" s="386">
        <f t="shared" si="19"/>
        <v>1.3181818181818181</v>
      </c>
      <c r="R69" s="386">
        <f t="shared" ref="R69:R82" si="28">F69/22</f>
        <v>1.364727272727273E-2</v>
      </c>
      <c r="S69" s="374">
        <f t="shared" ref="S69:S82" si="29">H69/22</f>
        <v>475.34818181818179</v>
      </c>
      <c r="T69" s="374">
        <f t="shared" si="11"/>
        <v>30</v>
      </c>
      <c r="U69" s="374">
        <v>2</v>
      </c>
      <c r="V69" s="374">
        <f t="shared" si="12"/>
        <v>32</v>
      </c>
      <c r="W69" s="361">
        <f t="shared" si="13"/>
        <v>42.18181818181818</v>
      </c>
      <c r="X69" s="361">
        <f t="shared" ref="X69:X82" si="30">IF(W69-I69&lt;=0,0,W69-I69)</f>
        <v>0</v>
      </c>
      <c r="Y69" s="367">
        <f t="shared" ref="Y69:Y82" si="31">X69/(G69/F69)</f>
        <v>0</v>
      </c>
      <c r="Z69" s="385">
        <f t="shared" ref="Z69:Z82" si="32">I69/W69</f>
        <v>2.2758620689655173</v>
      </c>
      <c r="AA69" s="354" t="str">
        <f t="shared" si="14"/>
        <v>VERY HIGH-DON’T ORDER</v>
      </c>
      <c r="AB69" s="381">
        <f t="shared" si="15"/>
        <v>0</v>
      </c>
      <c r="AF69"/>
      <c r="AG69" s="341" t="s">
        <v>73</v>
      </c>
      <c r="AH69" s="341" t="s">
        <v>441</v>
      </c>
      <c r="AI69" s="373">
        <v>1.6281363443350758</v>
      </c>
      <c r="AJ69" s="372">
        <v>451.72727272727275</v>
      </c>
      <c r="AK69" s="353">
        <v>58.348789808917189</v>
      </c>
      <c r="AL69" s="353">
        <v>26357.739687319048</v>
      </c>
    </row>
    <row r="70" spans="1:38" ht="15" thickBot="1">
      <c r="A70" s="355" t="s">
        <v>125</v>
      </c>
      <c r="B70" s="356" t="s">
        <v>189</v>
      </c>
      <c r="C70" s="374" t="s">
        <v>425</v>
      </c>
      <c r="D70" s="356" t="s">
        <v>23</v>
      </c>
      <c r="E70" s="374" t="s">
        <v>24</v>
      </c>
      <c r="F70" s="358">
        <v>0.25800000000000001</v>
      </c>
      <c r="G70" s="367">
        <v>28.666666666666664</v>
      </c>
      <c r="H70" s="358">
        <v>3640.666666666667</v>
      </c>
      <c r="I70" s="435">
        <v>0</v>
      </c>
      <c r="J70" s="358">
        <v>0</v>
      </c>
      <c r="K70" s="360">
        <f t="shared" si="25"/>
        <v>0</v>
      </c>
      <c r="L70" s="384">
        <f t="shared" si="26"/>
        <v>127.00000000000001</v>
      </c>
      <c r="M70" s="349">
        <v>18</v>
      </c>
      <c r="N70" s="385">
        <f t="shared" si="27"/>
        <v>1.8948238138225429E-3</v>
      </c>
      <c r="O70" s="359">
        <f>SUM($N$5:N70)</f>
        <v>0.98445475771531676</v>
      </c>
      <c r="P70" s="374" t="str">
        <f t="shared" ref="P70:P82" si="33">IF(O70&lt;=50%,"A",IF(O70&lt;=80%,"B",IF(O70&lt;=100%,"C","")))</f>
        <v>C</v>
      </c>
      <c r="Q70" s="386">
        <f t="shared" si="19"/>
        <v>1.303030303030303</v>
      </c>
      <c r="R70" s="386">
        <f t="shared" si="28"/>
        <v>1.1727272727272727E-2</v>
      </c>
      <c r="S70" s="374">
        <f t="shared" si="29"/>
        <v>165.4848484848485</v>
      </c>
      <c r="T70" s="374">
        <f t="shared" ref="T70:T82" si="34">IF(P70="A",7,IF(P70="B",14,IF(P70="C",30,"")))</f>
        <v>30</v>
      </c>
      <c r="U70" s="374">
        <v>2</v>
      </c>
      <c r="V70" s="374">
        <f t="shared" ref="V70:V82" si="35">U70+T70</f>
        <v>32</v>
      </c>
      <c r="W70" s="361">
        <f t="shared" ref="W70:W82" si="36">V70*Q70</f>
        <v>41.696969696969695</v>
      </c>
      <c r="X70" s="361">
        <f t="shared" si="30"/>
        <v>41.696969696969695</v>
      </c>
      <c r="Y70" s="367">
        <f t="shared" si="31"/>
        <v>0.37527272727272731</v>
      </c>
      <c r="Z70" s="385">
        <f t="shared" si="32"/>
        <v>0</v>
      </c>
      <c r="AA70" s="354" t="str">
        <f t="shared" ref="AA70:AA82" si="37">IF(AND(Z70&gt;=100%,Z70&lt;200%),"HIGH-DON’T ORDER",IF(Z70&gt;=200%,"VERY HIGH-DON’T ORDER",IF(AND(Z70&gt;=80%,Z70&lt;=100),"LOW MAY- ORDER","VERY LOW-ORDER URGENTLY")))</f>
        <v>VERY LOW-ORDER URGENTLY</v>
      </c>
      <c r="AB70" s="381">
        <f t="shared" ref="AB70:AB82" si="38">X70*L70</f>
        <v>5295.515151515152</v>
      </c>
      <c r="AF70"/>
      <c r="AG70" s="341" t="s">
        <v>72</v>
      </c>
      <c r="AH70" s="341" t="s">
        <v>443</v>
      </c>
      <c r="AI70" s="373">
        <v>0.18762020202020285</v>
      </c>
      <c r="AJ70" s="372">
        <v>52</v>
      </c>
      <c r="AK70" s="353">
        <v>103.44964646464646</v>
      </c>
      <c r="AL70" s="353">
        <v>5379.381616161616</v>
      </c>
    </row>
    <row r="71" spans="1:38" ht="15" thickBot="1">
      <c r="A71" s="355" t="s">
        <v>125</v>
      </c>
      <c r="B71" s="356" t="s">
        <v>524</v>
      </c>
      <c r="C71" s="374" t="s">
        <v>536</v>
      </c>
      <c r="D71" s="356" t="s">
        <v>26</v>
      </c>
      <c r="E71" s="374" t="s">
        <v>69</v>
      </c>
      <c r="F71" s="358">
        <v>0.25200000000000039</v>
      </c>
      <c r="G71" s="367">
        <v>70</v>
      </c>
      <c r="H71" s="358">
        <v>7000</v>
      </c>
      <c r="I71" s="435">
        <v>1</v>
      </c>
      <c r="J71" s="358">
        <v>3.5999999999999999E-3</v>
      </c>
      <c r="K71" s="360">
        <f t="shared" si="25"/>
        <v>100</v>
      </c>
      <c r="L71" s="384">
        <f t="shared" si="26"/>
        <v>100</v>
      </c>
      <c r="M71" s="349">
        <v>12</v>
      </c>
      <c r="N71" s="385">
        <f t="shared" si="27"/>
        <v>1.8507581437336492E-3</v>
      </c>
      <c r="O71" s="359">
        <f>SUM($N$5:N71)</f>
        <v>0.98630551585905046</v>
      </c>
      <c r="P71" s="374" t="str">
        <f t="shared" si="33"/>
        <v>C</v>
      </c>
      <c r="Q71" s="386">
        <f t="shared" ref="Q71:Q82" si="39">G71/22</f>
        <v>3.1818181818181817</v>
      </c>
      <c r="R71" s="386">
        <f t="shared" si="28"/>
        <v>1.1454545454545472E-2</v>
      </c>
      <c r="S71" s="374">
        <f t="shared" si="29"/>
        <v>318.18181818181819</v>
      </c>
      <c r="T71" s="374">
        <f t="shared" si="34"/>
        <v>30</v>
      </c>
      <c r="U71" s="374">
        <v>2</v>
      </c>
      <c r="V71" s="374">
        <f t="shared" si="35"/>
        <v>32</v>
      </c>
      <c r="W71" s="361">
        <f t="shared" si="36"/>
        <v>101.81818181818181</v>
      </c>
      <c r="X71" s="361">
        <f t="shared" si="30"/>
        <v>100.81818181818181</v>
      </c>
      <c r="Y71" s="367">
        <f t="shared" si="31"/>
        <v>0.36294545454545507</v>
      </c>
      <c r="Z71" s="385">
        <f t="shared" si="32"/>
        <v>9.8214285714285712E-3</v>
      </c>
      <c r="AA71" s="354" t="str">
        <f t="shared" si="37"/>
        <v>VERY LOW-ORDER URGENTLY</v>
      </c>
      <c r="AB71" s="381">
        <f t="shared" si="38"/>
        <v>10081.818181818182</v>
      </c>
      <c r="AF71"/>
      <c r="AG71" s="341" t="s">
        <v>188</v>
      </c>
      <c r="AH71" s="341" t="s">
        <v>448</v>
      </c>
      <c r="AI71" s="373">
        <v>0.77575757575757653</v>
      </c>
      <c r="AJ71" s="372">
        <v>193.93939393939397</v>
      </c>
      <c r="AK71" s="353">
        <v>112</v>
      </c>
      <c r="AL71" s="353">
        <v>21721.212121212124</v>
      </c>
    </row>
    <row r="72" spans="1:38" ht="15" thickBot="1">
      <c r="A72" s="355" t="s">
        <v>125</v>
      </c>
      <c r="B72" s="356" t="s">
        <v>60</v>
      </c>
      <c r="C72" s="374" t="s">
        <v>399</v>
      </c>
      <c r="D72" s="356" t="s">
        <v>58</v>
      </c>
      <c r="E72" s="374" t="s">
        <v>27</v>
      </c>
      <c r="F72" s="358">
        <v>0.25000000000000011</v>
      </c>
      <c r="G72" s="367">
        <v>50</v>
      </c>
      <c r="H72" s="358">
        <v>2655.3333333333335</v>
      </c>
      <c r="I72" s="435">
        <v>59</v>
      </c>
      <c r="J72" s="358">
        <v>0.29499999999999998</v>
      </c>
      <c r="K72" s="360">
        <f t="shared" si="25"/>
        <v>3133.2933333333335</v>
      </c>
      <c r="L72" s="384">
        <f t="shared" si="26"/>
        <v>53.106666666666669</v>
      </c>
      <c r="M72" s="349">
        <v>12</v>
      </c>
      <c r="N72" s="385">
        <f t="shared" si="27"/>
        <v>1.8360695870373485E-3</v>
      </c>
      <c r="O72" s="359">
        <f>SUM($N$5:N72)</f>
        <v>0.98814158544608777</v>
      </c>
      <c r="P72" s="374" t="str">
        <f t="shared" si="33"/>
        <v>C</v>
      </c>
      <c r="Q72" s="386">
        <f t="shared" si="39"/>
        <v>2.2727272727272729</v>
      </c>
      <c r="R72" s="386">
        <f t="shared" si="28"/>
        <v>1.1363636363636369E-2</v>
      </c>
      <c r="S72" s="374">
        <f t="shared" si="29"/>
        <v>120.6969696969697</v>
      </c>
      <c r="T72" s="374">
        <f t="shared" si="34"/>
        <v>30</v>
      </c>
      <c r="U72" s="374">
        <v>2</v>
      </c>
      <c r="V72" s="374">
        <f t="shared" si="35"/>
        <v>32</v>
      </c>
      <c r="W72" s="361">
        <f t="shared" si="36"/>
        <v>72.727272727272734</v>
      </c>
      <c r="X72" s="361">
        <f t="shared" si="30"/>
        <v>13.727272727272734</v>
      </c>
      <c r="Y72" s="367">
        <f t="shared" si="31"/>
        <v>6.8636363636363704E-2</v>
      </c>
      <c r="Z72" s="385">
        <f t="shared" si="32"/>
        <v>0.81124999999999992</v>
      </c>
      <c r="AA72" s="354" t="str">
        <f t="shared" si="37"/>
        <v>LOW MAY- ORDER</v>
      </c>
      <c r="AB72" s="381">
        <f t="shared" si="38"/>
        <v>729.0096969696973</v>
      </c>
      <c r="AF72"/>
      <c r="AG72" s="341" t="s">
        <v>54</v>
      </c>
      <c r="AH72" s="341" t="s">
        <v>458</v>
      </c>
      <c r="AI72" s="373">
        <v>0.21131636363636347</v>
      </c>
      <c r="AJ72" s="372">
        <v>27.515151515151501</v>
      </c>
      <c r="AK72" s="353">
        <v>109.78695652173914</v>
      </c>
      <c r="AL72" s="353">
        <v>3020.8047430830029</v>
      </c>
    </row>
    <row r="73" spans="1:38" ht="15" thickBot="1">
      <c r="A73" s="355" t="s">
        <v>125</v>
      </c>
      <c r="B73" s="356" t="s">
        <v>183</v>
      </c>
      <c r="C73" s="374" t="s">
        <v>401</v>
      </c>
      <c r="D73" s="356" t="s">
        <v>26</v>
      </c>
      <c r="E73" s="374" t="s">
        <v>37</v>
      </c>
      <c r="F73" s="358">
        <v>0.24405333333333332</v>
      </c>
      <c r="G73" s="367">
        <v>34.666666666666664</v>
      </c>
      <c r="H73" s="358">
        <v>2447.3066666666664</v>
      </c>
      <c r="I73" s="435">
        <v>748</v>
      </c>
      <c r="J73" s="358">
        <v>5.2659200000000004</v>
      </c>
      <c r="K73" s="360">
        <f t="shared" si="25"/>
        <v>52805.347692307696</v>
      </c>
      <c r="L73" s="384">
        <f t="shared" si="26"/>
        <v>70.595384615384617</v>
      </c>
      <c r="M73" s="349">
        <v>1</v>
      </c>
      <c r="N73" s="385">
        <f t="shared" si="27"/>
        <v>1.7923956117936858E-3</v>
      </c>
      <c r="O73" s="359">
        <f>SUM($N$5:N73)</f>
        <v>0.98993398105788144</v>
      </c>
      <c r="P73" s="374" t="str">
        <f t="shared" si="33"/>
        <v>C</v>
      </c>
      <c r="Q73" s="386">
        <f t="shared" si="39"/>
        <v>1.5757575757575757</v>
      </c>
      <c r="R73" s="386">
        <f t="shared" si="28"/>
        <v>1.1093333333333332E-2</v>
      </c>
      <c r="S73" s="374">
        <f t="shared" si="29"/>
        <v>111.24121212121211</v>
      </c>
      <c r="T73" s="374">
        <f t="shared" si="34"/>
        <v>30</v>
      </c>
      <c r="U73" s="374">
        <v>2</v>
      </c>
      <c r="V73" s="374">
        <f t="shared" si="35"/>
        <v>32</v>
      </c>
      <c r="W73" s="361">
        <f t="shared" si="36"/>
        <v>50.424242424242422</v>
      </c>
      <c r="X73" s="361">
        <f t="shared" si="30"/>
        <v>0</v>
      </c>
      <c r="Y73" s="367">
        <f t="shared" si="31"/>
        <v>0</v>
      </c>
      <c r="Z73" s="385">
        <f t="shared" si="32"/>
        <v>14.834134615384617</v>
      </c>
      <c r="AA73" s="354" t="str">
        <f t="shared" si="37"/>
        <v>VERY HIGH-DON’T ORDER</v>
      </c>
      <c r="AB73" s="381">
        <f t="shared" si="38"/>
        <v>0</v>
      </c>
      <c r="AF73"/>
      <c r="AG73" s="341" t="s">
        <v>518</v>
      </c>
      <c r="AH73" s="341" t="s">
        <v>531</v>
      </c>
      <c r="AI73" s="373">
        <v>1.3768145454545431</v>
      </c>
      <c r="AJ73" s="372">
        <v>238.54545454545453</v>
      </c>
      <c r="AK73" s="353">
        <v>41.0929268292684</v>
      </c>
      <c r="AL73" s="353">
        <v>9802.5309090909341</v>
      </c>
    </row>
    <row r="74" spans="1:38" ht="15" thickBot="1">
      <c r="A74" s="355" t="s">
        <v>125</v>
      </c>
      <c r="B74" s="356" t="s">
        <v>100</v>
      </c>
      <c r="C74" s="374" t="s">
        <v>392</v>
      </c>
      <c r="D74" s="356" t="s">
        <v>52</v>
      </c>
      <c r="E74" s="374" t="s">
        <v>24</v>
      </c>
      <c r="F74" s="358">
        <v>0.24347333333333335</v>
      </c>
      <c r="G74" s="367">
        <v>27.333333333333332</v>
      </c>
      <c r="H74" s="358">
        <v>6326.9000000000005</v>
      </c>
      <c r="I74" s="435">
        <v>65</v>
      </c>
      <c r="J74" s="358">
        <v>0.54470000000000007</v>
      </c>
      <c r="K74" s="360">
        <f t="shared" si="25"/>
        <v>15045.676829268294</v>
      </c>
      <c r="L74" s="384">
        <f t="shared" si="26"/>
        <v>231.47195121951222</v>
      </c>
      <c r="M74" s="349">
        <v>24</v>
      </c>
      <c r="N74" s="385">
        <f t="shared" si="27"/>
        <v>1.7881359303517593E-3</v>
      </c>
      <c r="O74" s="359">
        <f>SUM($N$5:N74)</f>
        <v>0.9917221169882332</v>
      </c>
      <c r="P74" s="374" t="str">
        <f t="shared" si="33"/>
        <v>C</v>
      </c>
      <c r="Q74" s="386">
        <f t="shared" si="39"/>
        <v>1.2424242424242424</v>
      </c>
      <c r="R74" s="386">
        <f t="shared" si="28"/>
        <v>1.1066969696969698E-2</v>
      </c>
      <c r="S74" s="374">
        <f t="shared" si="29"/>
        <v>287.58636363636367</v>
      </c>
      <c r="T74" s="374">
        <f t="shared" si="34"/>
        <v>30</v>
      </c>
      <c r="U74" s="374">
        <v>2</v>
      </c>
      <c r="V74" s="374">
        <f t="shared" si="35"/>
        <v>32</v>
      </c>
      <c r="W74" s="361">
        <f t="shared" si="36"/>
        <v>39.757575757575758</v>
      </c>
      <c r="X74" s="361">
        <f t="shared" si="30"/>
        <v>0</v>
      </c>
      <c r="Y74" s="367">
        <f t="shared" si="31"/>
        <v>0</v>
      </c>
      <c r="Z74" s="385">
        <f t="shared" si="32"/>
        <v>1.6349085365853659</v>
      </c>
      <c r="AA74" s="354" t="str">
        <f t="shared" si="37"/>
        <v>HIGH-DON’T ORDER</v>
      </c>
      <c r="AB74" s="381">
        <f t="shared" si="38"/>
        <v>0</v>
      </c>
      <c r="AF74"/>
      <c r="AG74" s="341" t="s">
        <v>517</v>
      </c>
      <c r="AH74" s="341" t="s">
        <v>530</v>
      </c>
      <c r="AI74" s="373">
        <v>1.3600581818181796</v>
      </c>
      <c r="AJ74" s="372">
        <v>236.12121212121212</v>
      </c>
      <c r="AK74" s="353">
        <v>41.01000000000014</v>
      </c>
      <c r="AL74" s="353">
        <v>9683.3309090909424</v>
      </c>
    </row>
    <row r="75" spans="1:38" ht="15" thickBot="1">
      <c r="A75" s="355" t="s">
        <v>125</v>
      </c>
      <c r="B75" s="356" t="s">
        <v>65</v>
      </c>
      <c r="C75" s="374" t="s">
        <v>446</v>
      </c>
      <c r="D75" s="356" t="s">
        <v>58</v>
      </c>
      <c r="E75" s="374" t="s">
        <v>27</v>
      </c>
      <c r="F75" s="358">
        <v>0.15839999999999987</v>
      </c>
      <c r="G75" s="367">
        <v>28.333333333333332</v>
      </c>
      <c r="H75" s="358">
        <v>1925.9599999999998</v>
      </c>
      <c r="I75" s="435">
        <v>1</v>
      </c>
      <c r="J75" s="358">
        <v>5.4000000000000003E-3</v>
      </c>
      <c r="K75" s="360">
        <f t="shared" si="25"/>
        <v>67.975058823529409</v>
      </c>
      <c r="L75" s="384">
        <f t="shared" si="26"/>
        <v>67.975058823529409</v>
      </c>
      <c r="M75" s="349">
        <v>20</v>
      </c>
      <c r="N75" s="385">
        <f t="shared" si="27"/>
        <v>1.1633336903468625E-3</v>
      </c>
      <c r="O75" s="359">
        <f>SUM($N$5:N75)</f>
        <v>0.99288545067858003</v>
      </c>
      <c r="P75" s="374" t="str">
        <f t="shared" si="33"/>
        <v>C</v>
      </c>
      <c r="Q75" s="386">
        <f t="shared" si="39"/>
        <v>1.2878787878787878</v>
      </c>
      <c r="R75" s="386">
        <f t="shared" si="28"/>
        <v>7.1999999999999946E-3</v>
      </c>
      <c r="S75" s="374">
        <f t="shared" si="29"/>
        <v>87.543636363636352</v>
      </c>
      <c r="T75" s="374">
        <f t="shared" si="34"/>
        <v>30</v>
      </c>
      <c r="U75" s="374">
        <v>2</v>
      </c>
      <c r="V75" s="374">
        <f t="shared" si="35"/>
        <v>32</v>
      </c>
      <c r="W75" s="361">
        <f t="shared" si="36"/>
        <v>41.212121212121211</v>
      </c>
      <c r="X75" s="361">
        <f t="shared" si="30"/>
        <v>40.212121212121211</v>
      </c>
      <c r="Y75" s="367">
        <f t="shared" si="31"/>
        <v>0.2248094117647057</v>
      </c>
      <c r="Z75" s="385">
        <f t="shared" si="32"/>
        <v>2.4264705882352942E-2</v>
      </c>
      <c r="AA75" s="354" t="str">
        <f t="shared" si="37"/>
        <v>VERY LOW-ORDER URGENTLY</v>
      </c>
      <c r="AB75" s="381">
        <f t="shared" si="38"/>
        <v>2733.421304812834</v>
      </c>
      <c r="AF75"/>
      <c r="AG75" s="341" t="s">
        <v>161</v>
      </c>
      <c r="AH75" s="341" t="s">
        <v>475</v>
      </c>
      <c r="AI75" s="373">
        <v>1.1629090909090896</v>
      </c>
      <c r="AJ75" s="372">
        <v>257.93939393939394</v>
      </c>
      <c r="AK75" s="353">
        <v>61.80567669172931</v>
      </c>
      <c r="AL75" s="353">
        <v>15942.118787878784</v>
      </c>
    </row>
    <row r="76" spans="1:38" ht="15" thickBot="1">
      <c r="A76" s="355" t="s">
        <v>125</v>
      </c>
      <c r="B76" s="356" t="s">
        <v>174</v>
      </c>
      <c r="C76" s="374" t="s">
        <v>471</v>
      </c>
      <c r="D76" s="356" t="s">
        <v>26</v>
      </c>
      <c r="E76" s="374" t="s">
        <v>27</v>
      </c>
      <c r="F76" s="358">
        <v>0.15600000000000003</v>
      </c>
      <c r="G76" s="367">
        <v>38.666666666666664</v>
      </c>
      <c r="H76" s="358">
        <v>4196.1666666666661</v>
      </c>
      <c r="I76" s="435">
        <v>0</v>
      </c>
      <c r="J76" s="358">
        <v>0</v>
      </c>
      <c r="K76" s="360">
        <f t="shared" si="25"/>
        <v>0</v>
      </c>
      <c r="L76" s="384">
        <f t="shared" si="26"/>
        <v>108.52155172413792</v>
      </c>
      <c r="M76" s="349">
        <v>36</v>
      </c>
      <c r="N76" s="385">
        <f t="shared" si="27"/>
        <v>1.1457074223113052E-3</v>
      </c>
      <c r="O76" s="359">
        <f>SUM($N$5:N76)</f>
        <v>0.99403115810089138</v>
      </c>
      <c r="P76" s="374" t="str">
        <f t="shared" si="33"/>
        <v>C</v>
      </c>
      <c r="Q76" s="386">
        <f t="shared" si="39"/>
        <v>1.7575757575757576</v>
      </c>
      <c r="R76" s="386">
        <f t="shared" si="28"/>
        <v>7.0909090909090922E-3</v>
      </c>
      <c r="S76" s="374">
        <f t="shared" si="29"/>
        <v>190.73484848484847</v>
      </c>
      <c r="T76" s="374">
        <f t="shared" si="34"/>
        <v>30</v>
      </c>
      <c r="U76" s="374">
        <v>2</v>
      </c>
      <c r="V76" s="374">
        <f t="shared" si="35"/>
        <v>32</v>
      </c>
      <c r="W76" s="361">
        <f t="shared" si="36"/>
        <v>56.242424242424242</v>
      </c>
      <c r="X76" s="361">
        <f t="shared" si="30"/>
        <v>56.242424242424242</v>
      </c>
      <c r="Y76" s="367">
        <f t="shared" si="31"/>
        <v>0.22690909090909095</v>
      </c>
      <c r="Z76" s="385">
        <f t="shared" si="32"/>
        <v>0</v>
      </c>
      <c r="AA76" s="354" t="str">
        <f t="shared" si="37"/>
        <v>VERY LOW-ORDER URGENTLY</v>
      </c>
      <c r="AB76" s="381">
        <f t="shared" si="38"/>
        <v>6103.515151515151</v>
      </c>
      <c r="AF76"/>
      <c r="AG76" s="341" t="s">
        <v>177</v>
      </c>
      <c r="AH76" s="341" t="s">
        <v>479</v>
      </c>
      <c r="AI76" s="373">
        <v>1.0909090909090891</v>
      </c>
      <c r="AJ76" s="372">
        <v>241.93939393939397</v>
      </c>
      <c r="AK76" s="353">
        <v>61.830741482965898</v>
      </c>
      <c r="AL76" s="353">
        <v>14959.292121212115</v>
      </c>
    </row>
    <row r="77" spans="1:38" ht="15" thickBot="1">
      <c r="A77" s="355" t="s">
        <v>125</v>
      </c>
      <c r="B77" s="356" t="s">
        <v>525</v>
      </c>
      <c r="C77" s="374" t="s">
        <v>537</v>
      </c>
      <c r="D77" s="356" t="s">
        <v>58</v>
      </c>
      <c r="E77" s="374" t="s">
        <v>37</v>
      </c>
      <c r="F77" s="358">
        <v>0.14906666666666674</v>
      </c>
      <c r="G77" s="367">
        <v>22</v>
      </c>
      <c r="H77" s="358">
        <v>1469.3066666666668</v>
      </c>
      <c r="I77" s="435">
        <v>0</v>
      </c>
      <c r="J77" s="358">
        <v>0</v>
      </c>
      <c r="K77" s="360">
        <f t="shared" si="25"/>
        <v>0</v>
      </c>
      <c r="L77" s="384">
        <f t="shared" si="26"/>
        <v>66.786666666666676</v>
      </c>
      <c r="M77" s="349">
        <v>1</v>
      </c>
      <c r="N77" s="385">
        <f t="shared" si="27"/>
        <v>1.0947870924308031E-3</v>
      </c>
      <c r="O77" s="359">
        <f>SUM($N$5:N77)</f>
        <v>0.9951259451933222</v>
      </c>
      <c r="P77" s="374" t="str">
        <f t="shared" si="33"/>
        <v>C</v>
      </c>
      <c r="Q77" s="386">
        <f t="shared" si="39"/>
        <v>1</v>
      </c>
      <c r="R77" s="386">
        <f t="shared" si="28"/>
        <v>6.7757575757575791E-3</v>
      </c>
      <c r="S77" s="374">
        <f t="shared" si="29"/>
        <v>66.786666666666676</v>
      </c>
      <c r="T77" s="374">
        <f t="shared" si="34"/>
        <v>30</v>
      </c>
      <c r="U77" s="374">
        <v>2</v>
      </c>
      <c r="V77" s="374">
        <f t="shared" si="35"/>
        <v>32</v>
      </c>
      <c r="W77" s="361">
        <f t="shared" si="36"/>
        <v>32</v>
      </c>
      <c r="X77" s="361">
        <f t="shared" si="30"/>
        <v>32</v>
      </c>
      <c r="Y77" s="367">
        <f t="shared" si="31"/>
        <v>0.2168242424242425</v>
      </c>
      <c r="Z77" s="385">
        <f t="shared" si="32"/>
        <v>0</v>
      </c>
      <c r="AA77" s="354" t="str">
        <f t="shared" si="37"/>
        <v>VERY LOW-ORDER URGENTLY</v>
      </c>
      <c r="AB77" s="381">
        <f t="shared" si="38"/>
        <v>2137.1733333333336</v>
      </c>
      <c r="AF77"/>
      <c r="AG77" s="341" t="s">
        <v>523</v>
      </c>
      <c r="AH77" s="341" t="s">
        <v>535</v>
      </c>
      <c r="AI77" s="373">
        <v>0.46739393939393975</v>
      </c>
      <c r="AJ77" s="372">
        <v>116.84848484848486</v>
      </c>
      <c r="AK77" s="353">
        <v>84.537842323651361</v>
      </c>
      <c r="AL77" s="353">
        <v>9878.1187878787787</v>
      </c>
    </row>
    <row r="78" spans="1:38" ht="15" thickBot="1">
      <c r="A78" s="355" t="s">
        <v>125</v>
      </c>
      <c r="B78" s="356" t="s">
        <v>168</v>
      </c>
      <c r="C78" s="374" t="s">
        <v>468</v>
      </c>
      <c r="D78" s="356" t="s">
        <v>26</v>
      </c>
      <c r="E78" s="374" t="s">
        <v>27</v>
      </c>
      <c r="F78" s="358">
        <v>0.14107666666666663</v>
      </c>
      <c r="G78" s="367">
        <v>25</v>
      </c>
      <c r="H78" s="358">
        <v>10496.723333333332</v>
      </c>
      <c r="I78" s="435">
        <v>0</v>
      </c>
      <c r="J78" s="358">
        <v>0</v>
      </c>
      <c r="K78" s="360">
        <f t="shared" si="25"/>
        <v>0</v>
      </c>
      <c r="L78" s="384">
        <f t="shared" si="26"/>
        <v>419.86893333333325</v>
      </c>
      <c r="M78" s="349">
        <v>32</v>
      </c>
      <c r="N78" s="385">
        <f t="shared" si="27"/>
        <v>1.0361063084290887E-3</v>
      </c>
      <c r="O78" s="359">
        <f>SUM($N$5:N78)</f>
        <v>0.9961620515017513</v>
      </c>
      <c r="P78" s="374" t="str">
        <f t="shared" si="33"/>
        <v>C</v>
      </c>
      <c r="Q78" s="386">
        <f t="shared" si="39"/>
        <v>1.1363636363636365</v>
      </c>
      <c r="R78" s="386">
        <f t="shared" si="28"/>
        <v>6.4125757575757558E-3</v>
      </c>
      <c r="S78" s="374">
        <f t="shared" si="29"/>
        <v>477.12378787878782</v>
      </c>
      <c r="T78" s="374">
        <f t="shared" si="34"/>
        <v>30</v>
      </c>
      <c r="U78" s="374">
        <v>2</v>
      </c>
      <c r="V78" s="374">
        <f t="shared" si="35"/>
        <v>32</v>
      </c>
      <c r="W78" s="361">
        <f t="shared" si="36"/>
        <v>36.363636363636367</v>
      </c>
      <c r="X78" s="361">
        <f t="shared" si="30"/>
        <v>36.363636363636367</v>
      </c>
      <c r="Y78" s="367">
        <f t="shared" si="31"/>
        <v>0.20520242424242421</v>
      </c>
      <c r="Z78" s="385">
        <f t="shared" si="32"/>
        <v>0</v>
      </c>
      <c r="AA78" s="354" t="str">
        <f t="shared" si="37"/>
        <v>VERY LOW-ORDER URGENTLY</v>
      </c>
      <c r="AB78" s="381">
        <f t="shared" si="38"/>
        <v>15267.96121212121</v>
      </c>
      <c r="AF78"/>
      <c r="AG78" s="341" t="s">
        <v>524</v>
      </c>
      <c r="AH78" s="341" t="s">
        <v>536</v>
      </c>
      <c r="AI78" s="373">
        <v>0.36294545454545507</v>
      </c>
      <c r="AJ78" s="372">
        <v>100.81818181818181</v>
      </c>
      <c r="AK78" s="353">
        <v>100</v>
      </c>
      <c r="AL78" s="353">
        <v>10081.818181818182</v>
      </c>
    </row>
    <row r="79" spans="1:38" ht="15" thickBot="1">
      <c r="A79" s="355" t="s">
        <v>125</v>
      </c>
      <c r="B79" s="356" t="s">
        <v>173</v>
      </c>
      <c r="C79" s="374" t="s">
        <v>466</v>
      </c>
      <c r="D79" s="356" t="s">
        <v>26</v>
      </c>
      <c r="E79" s="374" t="s">
        <v>69</v>
      </c>
      <c r="F79" s="358">
        <v>0.13900000000000007</v>
      </c>
      <c r="G79" s="367">
        <v>30.666666666666668</v>
      </c>
      <c r="H79" s="358">
        <v>1910.1666666666667</v>
      </c>
      <c r="I79" s="435">
        <v>0</v>
      </c>
      <c r="J79" s="358">
        <v>0</v>
      </c>
      <c r="K79" s="360">
        <f t="shared" si="25"/>
        <v>0</v>
      </c>
      <c r="L79" s="384">
        <f t="shared" si="26"/>
        <v>62.288043478260867</v>
      </c>
      <c r="M79" s="349">
        <v>24</v>
      </c>
      <c r="N79" s="385">
        <f t="shared" si="27"/>
        <v>1.0208546903927658E-3</v>
      </c>
      <c r="O79" s="359">
        <f>SUM($N$5:N79)</f>
        <v>0.99718290619214411</v>
      </c>
      <c r="P79" s="374" t="str">
        <f t="shared" si="33"/>
        <v>C</v>
      </c>
      <c r="Q79" s="386">
        <f t="shared" si="39"/>
        <v>1.393939393939394</v>
      </c>
      <c r="R79" s="386">
        <f t="shared" si="28"/>
        <v>6.3181818181818209E-3</v>
      </c>
      <c r="S79" s="374">
        <f t="shared" si="29"/>
        <v>86.825757575757578</v>
      </c>
      <c r="T79" s="374">
        <f t="shared" si="34"/>
        <v>30</v>
      </c>
      <c r="U79" s="374">
        <v>2</v>
      </c>
      <c r="V79" s="374">
        <f t="shared" si="35"/>
        <v>32</v>
      </c>
      <c r="W79" s="361">
        <f t="shared" si="36"/>
        <v>44.606060606060609</v>
      </c>
      <c r="X79" s="361">
        <f t="shared" si="30"/>
        <v>44.606060606060609</v>
      </c>
      <c r="Y79" s="367">
        <f t="shared" si="31"/>
        <v>0.20218181818181827</v>
      </c>
      <c r="Z79" s="385">
        <f t="shared" si="32"/>
        <v>0</v>
      </c>
      <c r="AA79" s="354" t="str">
        <f t="shared" si="37"/>
        <v>VERY LOW-ORDER URGENTLY</v>
      </c>
      <c r="AB79" s="381">
        <f t="shared" si="38"/>
        <v>2778.4242424242425</v>
      </c>
      <c r="AF79" s="341" t="s">
        <v>224</v>
      </c>
      <c r="AG79" s="341"/>
      <c r="AH79" s="341"/>
      <c r="AI79" s="373">
        <v>20.388977998774763</v>
      </c>
      <c r="AJ79" s="372">
        <v>4016.151515151515</v>
      </c>
      <c r="AK79" s="353">
        <v>2218.793969233499</v>
      </c>
      <c r="AL79" s="353">
        <v>358787.92626192817</v>
      </c>
    </row>
    <row r="80" spans="1:38" ht="15" thickBot="1">
      <c r="A80" s="355" t="s">
        <v>125</v>
      </c>
      <c r="B80" s="356" t="s">
        <v>74</v>
      </c>
      <c r="C80" s="374" t="s">
        <v>432</v>
      </c>
      <c r="D80" s="356" t="s">
        <v>52</v>
      </c>
      <c r="E80" s="374" t="s">
        <v>24</v>
      </c>
      <c r="F80" s="358">
        <v>0.13571</v>
      </c>
      <c r="G80" s="367">
        <v>13.666666666666666</v>
      </c>
      <c r="H80" s="358">
        <v>5740</v>
      </c>
      <c r="I80" s="435">
        <v>0</v>
      </c>
      <c r="J80" s="358">
        <v>0</v>
      </c>
      <c r="K80" s="360">
        <f t="shared" si="25"/>
        <v>0</v>
      </c>
      <c r="L80" s="384">
        <f t="shared" si="26"/>
        <v>420</v>
      </c>
      <c r="M80" s="349">
        <v>20</v>
      </c>
      <c r="N80" s="385">
        <f t="shared" si="27"/>
        <v>9.9669201462735378E-4</v>
      </c>
      <c r="O80" s="359">
        <f>SUM($N$5:N80)</f>
        <v>0.99817959820677149</v>
      </c>
      <c r="P80" s="374" t="str">
        <f t="shared" si="33"/>
        <v>C</v>
      </c>
      <c r="Q80" s="386">
        <f t="shared" si="39"/>
        <v>0.62121212121212122</v>
      </c>
      <c r="R80" s="386">
        <f t="shared" si="28"/>
        <v>6.1686363636363631E-3</v>
      </c>
      <c r="S80" s="374">
        <f t="shared" si="29"/>
        <v>260.90909090909093</v>
      </c>
      <c r="T80" s="374">
        <f t="shared" si="34"/>
        <v>30</v>
      </c>
      <c r="U80" s="374">
        <v>2</v>
      </c>
      <c r="V80" s="374">
        <f t="shared" si="35"/>
        <v>32</v>
      </c>
      <c r="W80" s="361">
        <f t="shared" si="36"/>
        <v>19.878787878787879</v>
      </c>
      <c r="X80" s="361">
        <f t="shared" si="30"/>
        <v>19.878787878787879</v>
      </c>
      <c r="Y80" s="367">
        <f t="shared" si="31"/>
        <v>0.19739636363636365</v>
      </c>
      <c r="Z80" s="385">
        <f t="shared" si="32"/>
        <v>0</v>
      </c>
      <c r="AA80" s="354" t="str">
        <f t="shared" si="37"/>
        <v>VERY LOW-ORDER URGENTLY</v>
      </c>
      <c r="AB80" s="381">
        <f t="shared" si="38"/>
        <v>8349.0909090909099</v>
      </c>
      <c r="AF80" s="341" t="s">
        <v>81</v>
      </c>
      <c r="AG80" s="341" t="s">
        <v>80</v>
      </c>
      <c r="AH80" s="341" t="s">
        <v>384</v>
      </c>
      <c r="AI80" s="373">
        <v>1.3727272727272735</v>
      </c>
      <c r="AJ80" s="372">
        <v>89.939393939393938</v>
      </c>
      <c r="AK80" s="353">
        <v>343.91199460916431</v>
      </c>
      <c r="AL80" s="353">
        <v>30931.236363636352</v>
      </c>
    </row>
    <row r="81" spans="1:38" ht="15" thickBot="1">
      <c r="A81" s="355" t="s">
        <v>125</v>
      </c>
      <c r="B81" s="356" t="s">
        <v>193</v>
      </c>
      <c r="C81" s="374" t="s">
        <v>439</v>
      </c>
      <c r="D81" s="356" t="s">
        <v>23</v>
      </c>
      <c r="E81" s="374" t="s">
        <v>24</v>
      </c>
      <c r="F81" s="358">
        <v>0.126</v>
      </c>
      <c r="G81" s="367">
        <v>11.666666666666666</v>
      </c>
      <c r="H81" s="358">
        <v>1983.3333333333333</v>
      </c>
      <c r="I81" s="435">
        <v>0</v>
      </c>
      <c r="J81" s="358">
        <v>0</v>
      </c>
      <c r="K81" s="360">
        <f t="shared" si="25"/>
        <v>0</v>
      </c>
      <c r="L81" s="384">
        <f t="shared" si="26"/>
        <v>170</v>
      </c>
      <c r="M81" s="349">
        <v>24</v>
      </c>
      <c r="N81" s="385">
        <f t="shared" si="27"/>
        <v>9.2537907186682319E-4</v>
      </c>
      <c r="O81" s="359">
        <f>SUM($N$5:N81)</f>
        <v>0.99910497727863834</v>
      </c>
      <c r="P81" s="374" t="str">
        <f t="shared" si="33"/>
        <v>C</v>
      </c>
      <c r="Q81" s="386">
        <f t="shared" si="39"/>
        <v>0.53030303030303028</v>
      </c>
      <c r="R81" s="386">
        <f t="shared" si="28"/>
        <v>5.7272727272727275E-3</v>
      </c>
      <c r="S81" s="374">
        <f t="shared" si="29"/>
        <v>90.151515151515142</v>
      </c>
      <c r="T81" s="374">
        <f t="shared" si="34"/>
        <v>30</v>
      </c>
      <c r="U81" s="374">
        <v>2</v>
      </c>
      <c r="V81" s="374">
        <f t="shared" si="35"/>
        <v>32</v>
      </c>
      <c r="W81" s="361">
        <f t="shared" si="36"/>
        <v>16.969696969696969</v>
      </c>
      <c r="X81" s="361">
        <f t="shared" si="30"/>
        <v>16.969696969696969</v>
      </c>
      <c r="Y81" s="367">
        <f t="shared" si="31"/>
        <v>0.18327272727272728</v>
      </c>
      <c r="Z81" s="385">
        <f t="shared" si="32"/>
        <v>0</v>
      </c>
      <c r="AA81" s="354" t="str">
        <f t="shared" si="37"/>
        <v>VERY LOW-ORDER URGENTLY</v>
      </c>
      <c r="AB81" s="381">
        <f t="shared" si="38"/>
        <v>2884.8484848484845</v>
      </c>
      <c r="AF81" s="341" t="s">
        <v>223</v>
      </c>
      <c r="AG81" s="341"/>
      <c r="AH81" s="341"/>
      <c r="AI81" s="373">
        <v>1.3727272727272735</v>
      </c>
      <c r="AJ81" s="372">
        <v>89.939393939393938</v>
      </c>
      <c r="AK81" s="353">
        <v>343.91199460916431</v>
      </c>
      <c r="AL81" s="353">
        <v>30931.236363636352</v>
      </c>
    </row>
    <row r="82" spans="1:38">
      <c r="A82" s="355" t="s">
        <v>125</v>
      </c>
      <c r="B82" s="356" t="s">
        <v>56</v>
      </c>
      <c r="C82" s="374" t="s">
        <v>374</v>
      </c>
      <c r="D82" s="356" t="s">
        <v>26</v>
      </c>
      <c r="E82" s="374" t="s">
        <v>27</v>
      </c>
      <c r="F82" s="358">
        <v>0.12186666666666666</v>
      </c>
      <c r="G82" s="367">
        <v>25</v>
      </c>
      <c r="H82" s="358">
        <v>1920.4666666666667</v>
      </c>
      <c r="I82" s="435">
        <v>0</v>
      </c>
      <c r="J82" s="358">
        <v>0</v>
      </c>
      <c r="K82" s="360">
        <f t="shared" si="25"/>
        <v>0</v>
      </c>
      <c r="L82" s="384">
        <f t="shared" si="26"/>
        <v>76.818666666666672</v>
      </c>
      <c r="M82" s="349">
        <v>40</v>
      </c>
      <c r="N82" s="385">
        <f t="shared" si="27"/>
        <v>8.9502272136113899E-4</v>
      </c>
      <c r="O82" s="359">
        <f>SUM($N$5:N82)</f>
        <v>0.99999999999999944</v>
      </c>
      <c r="P82" s="374" t="str">
        <f t="shared" si="33"/>
        <v>C</v>
      </c>
      <c r="Q82" s="386">
        <f t="shared" si="39"/>
        <v>1.1363636363636365</v>
      </c>
      <c r="R82" s="386">
        <f t="shared" si="28"/>
        <v>5.5393939393939395E-3</v>
      </c>
      <c r="S82" s="374">
        <f t="shared" si="29"/>
        <v>87.293939393939397</v>
      </c>
      <c r="T82" s="374">
        <f t="shared" si="34"/>
        <v>30</v>
      </c>
      <c r="U82" s="374">
        <v>2</v>
      </c>
      <c r="V82" s="374">
        <f t="shared" si="35"/>
        <v>32</v>
      </c>
      <c r="W82" s="361">
        <f t="shared" si="36"/>
        <v>36.363636363636367</v>
      </c>
      <c r="X82" s="361">
        <f t="shared" si="30"/>
        <v>36.363636363636367</v>
      </c>
      <c r="Y82" s="367">
        <f t="shared" si="31"/>
        <v>0.17726060606060606</v>
      </c>
      <c r="Z82" s="385">
        <f t="shared" si="32"/>
        <v>0</v>
      </c>
      <c r="AA82" s="453" t="str">
        <f t="shared" si="37"/>
        <v>VERY LOW-ORDER URGENTLY</v>
      </c>
      <c r="AB82" s="381">
        <f t="shared" si="38"/>
        <v>2793.4060606060611</v>
      </c>
      <c r="AF82" s="341" t="s">
        <v>52</v>
      </c>
      <c r="AG82" s="341" t="s">
        <v>66</v>
      </c>
      <c r="AH82" s="341" t="s">
        <v>418</v>
      </c>
      <c r="AI82" s="373">
        <v>2.3075393939393942</v>
      </c>
      <c r="AJ82" s="372">
        <v>126.54545454545455</v>
      </c>
      <c r="AK82" s="353">
        <v>492.79885057471262</v>
      </c>
      <c r="AL82" s="353">
        <v>62361.454545454544</v>
      </c>
    </row>
    <row r="83" spans="1:38">
      <c r="A83" s="356"/>
      <c r="B83" s="356"/>
      <c r="C83" s="374"/>
      <c r="D83" s="356"/>
      <c r="E83" s="374"/>
      <c r="F83" s="358"/>
      <c r="G83" s="367"/>
      <c r="H83" s="358"/>
      <c r="I83" s="435"/>
      <c r="J83" s="358"/>
      <c r="K83" s="360"/>
      <c r="L83" s="384"/>
      <c r="M83" s="349"/>
      <c r="N83" s="385"/>
      <c r="O83" s="359"/>
      <c r="P83" s="374"/>
      <c r="Q83" s="386"/>
      <c r="R83" s="386"/>
      <c r="S83" s="374"/>
      <c r="T83" s="374"/>
      <c r="U83" s="374"/>
      <c r="V83" s="374"/>
      <c r="W83" s="361"/>
      <c r="X83" s="361"/>
      <c r="Y83" s="367"/>
      <c r="Z83" s="385"/>
      <c r="AA83" s="60"/>
      <c r="AB83" s="461"/>
      <c r="AF83"/>
      <c r="AG83" s="341" t="s">
        <v>74</v>
      </c>
      <c r="AH83" s="341" t="s">
        <v>432</v>
      </c>
      <c r="AI83" s="373">
        <v>0.19739636363636365</v>
      </c>
      <c r="AJ83" s="372">
        <v>19.878787878787879</v>
      </c>
      <c r="AK83" s="353">
        <v>420</v>
      </c>
      <c r="AL83" s="353">
        <v>8349.0909090909099</v>
      </c>
    </row>
    <row r="84" spans="1:38">
      <c r="A84" s="356"/>
      <c r="B84" s="356"/>
      <c r="C84" s="374"/>
      <c r="D84" s="356"/>
      <c r="E84" s="374"/>
      <c r="F84" s="358"/>
      <c r="G84" s="367"/>
      <c r="H84" s="358"/>
      <c r="I84" s="435"/>
      <c r="J84" s="358"/>
      <c r="K84" s="360"/>
      <c r="L84" s="384"/>
      <c r="M84" s="349"/>
      <c r="N84" s="385"/>
      <c r="O84" s="359"/>
      <c r="P84" s="374"/>
      <c r="Q84" s="386"/>
      <c r="R84" s="386"/>
      <c r="S84" s="374"/>
      <c r="T84" s="374"/>
      <c r="U84" s="374"/>
      <c r="V84" s="374"/>
      <c r="W84" s="361"/>
      <c r="X84" s="361"/>
      <c r="Y84" s="367"/>
      <c r="Z84" s="385"/>
      <c r="AA84" s="60"/>
      <c r="AB84" s="461"/>
      <c r="AF84" s="341" t="s">
        <v>222</v>
      </c>
      <c r="AG84" s="341"/>
      <c r="AH84" s="341"/>
      <c r="AI84" s="373">
        <v>2.5049357575757578</v>
      </c>
      <c r="AJ84" s="372">
        <v>146.42424242424244</v>
      </c>
      <c r="AK84" s="353">
        <v>912.79885057471256</v>
      </c>
      <c r="AL84" s="353">
        <v>70710.545454545456</v>
      </c>
    </row>
    <row r="85" spans="1:38">
      <c r="A85" s="356"/>
      <c r="B85" s="356"/>
      <c r="C85" s="374"/>
      <c r="D85" s="356"/>
      <c r="E85" s="374"/>
      <c r="F85" s="358"/>
      <c r="G85" s="367"/>
      <c r="H85" s="358"/>
      <c r="I85" s="435"/>
      <c r="J85" s="358"/>
      <c r="K85" s="360"/>
      <c r="L85" s="384"/>
      <c r="M85" s="349"/>
      <c r="N85" s="385"/>
      <c r="O85" s="359"/>
      <c r="P85" s="374"/>
      <c r="Q85" s="386"/>
      <c r="R85" s="386"/>
      <c r="S85" s="374"/>
      <c r="T85" s="374"/>
      <c r="U85" s="374"/>
      <c r="V85" s="374"/>
      <c r="W85" s="361"/>
      <c r="X85" s="361"/>
      <c r="Y85" s="367"/>
      <c r="Z85" s="385"/>
      <c r="AA85" s="60"/>
      <c r="AB85" s="461"/>
      <c r="AF85" s="341" t="s">
        <v>221</v>
      </c>
      <c r="AG85"/>
      <c r="AH85"/>
      <c r="AI85" s="373">
        <v>59.729155667599301</v>
      </c>
      <c r="AJ85" s="372">
        <v>6730.3030303030309</v>
      </c>
      <c r="AK85" s="353">
        <v>12406.951112832876</v>
      </c>
      <c r="AL85" s="353">
        <v>1331382.2488499391</v>
      </c>
    </row>
    <row r="86" spans="1:38">
      <c r="A86" s="356"/>
      <c r="B86" s="356"/>
      <c r="C86" s="374"/>
      <c r="D86" s="356"/>
      <c r="E86" s="374"/>
      <c r="F86" s="358"/>
      <c r="G86" s="367"/>
      <c r="H86" s="358"/>
      <c r="I86" s="435"/>
      <c r="J86" s="358"/>
      <c r="K86" s="360"/>
      <c r="L86" s="384"/>
      <c r="M86" s="349"/>
      <c r="N86" s="385"/>
      <c r="O86" s="359"/>
      <c r="P86" s="374"/>
      <c r="Q86" s="386"/>
      <c r="R86" s="386"/>
      <c r="S86" s="374"/>
      <c r="T86" s="374"/>
      <c r="U86" s="374"/>
      <c r="V86" s="374"/>
      <c r="W86" s="361"/>
      <c r="X86" s="361"/>
      <c r="Y86" s="367"/>
      <c r="Z86" s="385"/>
      <c r="AA86" s="60"/>
      <c r="AB86" s="461"/>
      <c r="AF86"/>
      <c r="AG86"/>
      <c r="AH86"/>
      <c r="AI86"/>
      <c r="AJ86"/>
      <c r="AK86"/>
      <c r="AL86"/>
    </row>
    <row r="87" spans="1:38">
      <c r="A87" s="356"/>
      <c r="B87" s="356"/>
      <c r="C87" s="374"/>
      <c r="D87" s="356"/>
      <c r="E87" s="374"/>
      <c r="F87" s="358"/>
      <c r="G87" s="367"/>
      <c r="H87" s="358"/>
      <c r="I87" s="435"/>
      <c r="J87" s="358"/>
      <c r="K87" s="360"/>
      <c r="L87" s="384"/>
      <c r="M87" s="349"/>
      <c r="N87" s="385"/>
      <c r="O87" s="359"/>
      <c r="P87" s="374"/>
      <c r="Q87" s="386"/>
      <c r="R87" s="386"/>
      <c r="S87" s="374"/>
      <c r="T87" s="374"/>
      <c r="U87" s="374"/>
      <c r="V87" s="374"/>
      <c r="W87" s="361"/>
      <c r="X87" s="361"/>
      <c r="Y87" s="367"/>
      <c r="Z87" s="385"/>
      <c r="AA87" s="60"/>
      <c r="AB87" s="461"/>
      <c r="AF87"/>
      <c r="AG87"/>
      <c r="AH87"/>
      <c r="AI87"/>
      <c r="AJ87"/>
      <c r="AK87"/>
      <c r="AL87"/>
    </row>
    <row r="88" spans="1:38">
      <c r="A88" s="356"/>
      <c r="B88" s="356"/>
      <c r="C88" s="374"/>
      <c r="D88" s="356"/>
      <c r="E88" s="374"/>
      <c r="F88" s="358"/>
      <c r="G88" s="367"/>
      <c r="H88" s="358"/>
      <c r="I88" s="435"/>
      <c r="J88" s="358"/>
      <c r="K88" s="360"/>
      <c r="L88" s="384"/>
      <c r="M88" s="349"/>
      <c r="N88" s="385"/>
      <c r="O88" s="359"/>
      <c r="P88" s="374"/>
      <c r="Q88" s="386"/>
      <c r="R88" s="386"/>
      <c r="S88" s="374"/>
      <c r="T88" s="374"/>
      <c r="U88" s="374"/>
      <c r="V88" s="374"/>
      <c r="W88" s="361"/>
      <c r="X88" s="361"/>
      <c r="Y88" s="367"/>
      <c r="Z88" s="385"/>
      <c r="AA88" s="60"/>
      <c r="AB88" s="461"/>
      <c r="AF88"/>
      <c r="AG88"/>
      <c r="AH88"/>
      <c r="AI88"/>
      <c r="AJ88"/>
      <c r="AK88"/>
      <c r="AL88"/>
    </row>
    <row r="89" spans="1:38">
      <c r="AF89"/>
      <c r="AG89"/>
      <c r="AH89"/>
      <c r="AI89"/>
      <c r="AJ89"/>
      <c r="AK89"/>
      <c r="AL89"/>
    </row>
    <row r="90" spans="1:38">
      <c r="AF90"/>
      <c r="AG90"/>
      <c r="AH90"/>
      <c r="AI90"/>
      <c r="AJ90"/>
      <c r="AK90"/>
      <c r="AL90"/>
    </row>
    <row r="91" spans="1:38">
      <c r="AF91"/>
      <c r="AG91"/>
      <c r="AH91"/>
      <c r="AI91"/>
      <c r="AJ91"/>
      <c r="AK91"/>
      <c r="AL91"/>
    </row>
    <row r="92" spans="1:38">
      <c r="AF92"/>
      <c r="AG92"/>
      <c r="AH92"/>
      <c r="AI92"/>
      <c r="AJ92"/>
      <c r="AK92"/>
      <c r="AL92"/>
    </row>
    <row r="93" spans="1:38">
      <c r="AF93"/>
      <c r="AG93"/>
      <c r="AH93"/>
      <c r="AI93"/>
      <c r="AJ93"/>
      <c r="AK93"/>
      <c r="AL93"/>
    </row>
    <row r="94" spans="1:38">
      <c r="AF94"/>
      <c r="AG94"/>
      <c r="AH94"/>
      <c r="AI94"/>
      <c r="AJ94"/>
      <c r="AK94"/>
      <c r="AL94"/>
    </row>
    <row r="95" spans="1:38">
      <c r="AF95"/>
      <c r="AG95"/>
      <c r="AH95"/>
      <c r="AI95"/>
      <c r="AJ95"/>
      <c r="AK95"/>
      <c r="AL95"/>
    </row>
    <row r="96" spans="1:38">
      <c r="AF96"/>
      <c r="AG96"/>
      <c r="AH96"/>
      <c r="AI96"/>
      <c r="AJ96"/>
      <c r="AK96"/>
      <c r="AL96"/>
    </row>
    <row r="97" spans="32:38">
      <c r="AF97"/>
      <c r="AG97"/>
      <c r="AH97"/>
      <c r="AI97"/>
      <c r="AJ97"/>
      <c r="AK97"/>
      <c r="AL97"/>
    </row>
    <row r="98" spans="32:38">
      <c r="AF98"/>
      <c r="AG98"/>
      <c r="AH98"/>
      <c r="AI98"/>
      <c r="AJ98"/>
      <c r="AK98"/>
      <c r="AL98"/>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88">
    <cfRule type="containsText" dxfId="244" priority="1" operator="containsText" text="LOW MAY- ORDER">
      <formula>NOT(ISERROR(SEARCH("LOW MAY- ORDER",AA5)))</formula>
    </cfRule>
    <cfRule type="containsText" dxfId="243" priority="2" operator="containsText" text="HIGH">
      <formula>NOT(ISERROR(SEARCH("HIGH",AA5)))</formula>
    </cfRule>
    <cfRule type="containsText" dxfId="242" priority="3" operator="containsText" text="HIGH">
      <formula>NOT(ISERROR(SEARCH("HIGH",AA5)))</formula>
    </cfRule>
    <cfRule type="containsText" dxfId="241"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4D447-821D-41EA-8AE0-580426414B53}">
  <sheetPr codeName="Sheet15"/>
  <dimension ref="A1:AM110"/>
  <sheetViews>
    <sheetView showGridLines="0" zoomScale="64" workbookViewId="0">
      <selection activeCell="I5" sqref="I5:J62"/>
    </sheetView>
  </sheetViews>
  <sheetFormatPr defaultColWidth="8.90625" defaultRowHeight="14.5"/>
  <cols>
    <col min="1" max="1" width="22.36328125" style="14" customWidth="1"/>
    <col min="2" max="2" width="16.36328125" style="14" customWidth="1"/>
    <col min="3" max="3" width="29.54296875" style="14" customWidth="1"/>
    <col min="4" max="4" width="16" style="14" customWidth="1"/>
    <col min="5" max="5" width="8.90625" style="14"/>
    <col min="6" max="6" width="13.90625" style="14" customWidth="1"/>
    <col min="7" max="7" width="11.90625" style="14" customWidth="1"/>
    <col min="8" max="8" width="13.90625" style="14" customWidth="1"/>
    <col min="9" max="9" width="10.90625" style="14" customWidth="1"/>
    <col min="10" max="10" width="9" style="14" bestFit="1" customWidth="1"/>
    <col min="11" max="11" width="14.453125" style="14" customWidth="1"/>
    <col min="12" max="12" width="11.81640625" style="14" customWidth="1"/>
    <col min="13" max="13" width="9" style="14" bestFit="1" customWidth="1"/>
    <col min="14" max="14" width="12" style="14" customWidth="1"/>
    <col min="15" max="15" width="9" style="14" bestFit="1" customWidth="1"/>
    <col min="16" max="16" width="8.90625" style="14"/>
    <col min="17" max="18" width="9" style="14" bestFit="1" customWidth="1"/>
    <col min="19" max="19" width="11.1796875" style="14" bestFit="1" customWidth="1"/>
    <col min="20" max="22" width="9" style="14" bestFit="1" customWidth="1"/>
    <col min="23" max="23" width="10.08984375" style="14" bestFit="1" customWidth="1"/>
    <col min="24" max="24" width="10" style="14" customWidth="1"/>
    <col min="25" max="26" width="9" style="14" bestFit="1" customWidth="1"/>
    <col min="27" max="27" width="26.81640625" style="14" customWidth="1"/>
    <col min="28" max="28" width="11.08984375" style="14" bestFit="1" customWidth="1"/>
    <col min="29" max="31" width="8.90625" style="14"/>
    <col min="32" max="32" width="15.6328125" style="14" bestFit="1" customWidth="1"/>
    <col min="33" max="33" width="14.6328125" style="14" bestFit="1" customWidth="1"/>
    <col min="34" max="34" width="29.08984375" style="14" bestFit="1" customWidth="1"/>
    <col min="35" max="35" width="13.1796875" style="14" bestFit="1" customWidth="1"/>
    <col min="36" max="36" width="13.90625" style="14" bestFit="1" customWidth="1"/>
    <col min="37" max="37" width="9.81640625" style="14" bestFit="1" customWidth="1"/>
    <col min="38" max="38" width="12.7265625" style="14" bestFit="1" customWidth="1"/>
    <col min="39" max="39" width="8.984375E-2" style="14" customWidth="1"/>
    <col min="40" max="16384" width="8.90625" style="14"/>
  </cols>
  <sheetData>
    <row r="1" spans="1:39" ht="15" thickBot="1">
      <c r="F1" s="203">
        <f>SUM(F5:F83)</f>
        <v>140.42888666666667</v>
      </c>
      <c r="G1" s="204">
        <f t="shared" ref="G1:Y1" si="0">SUM(G5:G83)</f>
        <v>10601.666666666675</v>
      </c>
      <c r="H1" s="204">
        <f t="shared" si="0"/>
        <v>3694656.12</v>
      </c>
      <c r="I1" s="204">
        <f t="shared" si="0"/>
        <v>12223</v>
      </c>
      <c r="J1" s="204">
        <f t="shared" si="0"/>
        <v>129.62602999999999</v>
      </c>
      <c r="K1" s="204">
        <f t="shared" si="0"/>
        <v>3367725.7665209253</v>
      </c>
      <c r="L1" s="204">
        <f t="shared" si="0"/>
        <v>14873.969100729468</v>
      </c>
      <c r="M1" s="204">
        <f t="shared" si="0"/>
        <v>1170</v>
      </c>
      <c r="N1" s="204"/>
      <c r="O1" s="204"/>
      <c r="P1" s="204"/>
      <c r="Q1" s="204">
        <f t="shared" si="0"/>
        <v>481.89393939393932</v>
      </c>
      <c r="R1" s="204">
        <f t="shared" si="0"/>
        <v>6.3831312121212118</v>
      </c>
      <c r="S1" s="204">
        <f t="shared" si="0"/>
        <v>167938.91454545438</v>
      </c>
      <c r="T1" s="204">
        <f t="shared" si="0"/>
        <v>1497</v>
      </c>
      <c r="U1" s="204">
        <f t="shared" si="0"/>
        <v>174</v>
      </c>
      <c r="V1" s="204">
        <f t="shared" si="0"/>
        <v>1671</v>
      </c>
      <c r="W1" s="204">
        <f t="shared" si="0"/>
        <v>9472.560606060606</v>
      </c>
      <c r="X1" s="204">
        <f t="shared" si="0"/>
        <v>4078.378787878788</v>
      </c>
      <c r="Y1" s="77">
        <f t="shared" si="0"/>
        <v>53.588554090909099</v>
      </c>
      <c r="AF1" s="243"/>
      <c r="AG1" s="243"/>
      <c r="AH1" s="243"/>
      <c r="AI1" s="243"/>
      <c r="AJ1" s="243"/>
      <c r="AK1" s="243"/>
      <c r="AL1" s="243"/>
      <c r="AM1" s="243"/>
    </row>
    <row r="3" spans="1:39" ht="15" thickBot="1">
      <c r="AF3" s="243"/>
      <c r="AG3" s="243"/>
      <c r="AH3" s="243"/>
      <c r="AI3" s="243"/>
      <c r="AJ3" s="243"/>
      <c r="AK3" s="243"/>
      <c r="AL3" s="243"/>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289</v>
      </c>
      <c r="AF4" s="558" t="s">
        <v>265</v>
      </c>
      <c r="AG4" s="558"/>
      <c r="AH4" s="558"/>
      <c r="AI4" s="65"/>
      <c r="AJ4" s="561" t="s">
        <v>264</v>
      </c>
      <c r="AK4" s="561"/>
      <c r="AL4" s="561"/>
      <c r="AM4" s="65"/>
    </row>
    <row r="5" spans="1:39" ht="32.5" thickBot="1">
      <c r="A5" s="153" t="s">
        <v>121</v>
      </c>
      <c r="B5" s="56" t="s">
        <v>22</v>
      </c>
      <c r="C5" s="51" t="s">
        <v>386</v>
      </c>
      <c r="D5" s="56" t="s">
        <v>23</v>
      </c>
      <c r="E5" s="51" t="s">
        <v>24</v>
      </c>
      <c r="F5" s="8">
        <v>18.261180000000039</v>
      </c>
      <c r="G5" s="42">
        <v>1878.6666666666667</v>
      </c>
      <c r="H5" s="6">
        <v>640929.61333333328</v>
      </c>
      <c r="I5" s="42">
        <v>1128</v>
      </c>
      <c r="J5" s="49">
        <v>10.96416</v>
      </c>
      <c r="K5" s="6">
        <f t="shared" ref="K5:K36" si="1">L5*I5</f>
        <v>384830.69757274655</v>
      </c>
      <c r="L5" s="49">
        <f t="shared" ref="L5:L36" si="2">H5/G5</f>
        <v>341.16196593328596</v>
      </c>
      <c r="M5" s="51">
        <v>12</v>
      </c>
      <c r="N5" s="12">
        <f t="shared" ref="N5:N36" si="3">F5/$F$1</f>
        <v>0.13003862975390704</v>
      </c>
      <c r="O5" s="54">
        <f>SUM($N$5:N5)</f>
        <v>0.13003862975390704</v>
      </c>
      <c r="P5" s="51" t="str">
        <f>IF(O5&lt;=50%,"A",IF(O5&lt;=80%,"B",IF(O5&lt;=100%,"C","")))</f>
        <v>A</v>
      </c>
      <c r="Q5" s="8">
        <f t="shared" ref="Q5:Q36" si="4">G5/22</f>
        <v>85.393939393939391</v>
      </c>
      <c r="R5" s="49">
        <f t="shared" ref="R5:R36" si="5">F5/22</f>
        <v>0.83005363636363816</v>
      </c>
      <c r="S5" s="49">
        <f t="shared" ref="S5:S36" si="6">H5/22</f>
        <v>29133.164242424242</v>
      </c>
      <c r="T5" s="51">
        <f>IF(P5="A",7,IF(P5="B",14,IF(P5="C",30,"")))</f>
        <v>7</v>
      </c>
      <c r="U5" s="51">
        <v>3</v>
      </c>
      <c r="V5" s="51">
        <f>T5+U5</f>
        <v>10</v>
      </c>
      <c r="W5" s="49">
        <f>Q5*V5</f>
        <v>853.93939393939388</v>
      </c>
      <c r="X5" s="51">
        <f t="shared" ref="X5:X36" si="7">IF(W5-I5&lt;=0,0,W5-I5)</f>
        <v>0</v>
      </c>
      <c r="Y5" s="49">
        <f t="shared" ref="Y5:Y36" si="8">X5/(G5/F5)</f>
        <v>0</v>
      </c>
      <c r="Z5" s="12">
        <f t="shared" ref="Z5:Z36" si="9">I5/W5</f>
        <v>1.3209368346344927</v>
      </c>
      <c r="AA5" s="87" t="str">
        <f>IF(AND(Z5&gt;=100%,Z5&lt;200%),"HIGH-DON’T ORDER",IF(Z5&gt;=200%,"VERY HIGH-DON’T ORDER",IF(AND(Z5&gt;=80%,Z5&lt;=100),"LOW MAY- ORDER","VERY LOW-ORDER URGENTLY")))</f>
        <v>HIGH-DON’T ORDER</v>
      </c>
      <c r="AB5" s="31">
        <f>X5*L5</f>
        <v>0</v>
      </c>
      <c r="AF5" s="558"/>
      <c r="AG5" s="558"/>
      <c r="AH5" s="558"/>
      <c r="AI5" s="65"/>
      <c r="AJ5" s="561"/>
      <c r="AK5" s="561"/>
      <c r="AL5" s="561"/>
      <c r="AM5" s="65"/>
    </row>
    <row r="6" spans="1:39" ht="15" thickBot="1">
      <c r="A6" s="153" t="s">
        <v>121</v>
      </c>
      <c r="B6" s="56" t="s">
        <v>44</v>
      </c>
      <c r="C6" s="51" t="s">
        <v>376</v>
      </c>
      <c r="D6" s="56" t="s">
        <v>23</v>
      </c>
      <c r="E6" s="51" t="s">
        <v>24</v>
      </c>
      <c r="F6" s="8">
        <v>18.037500000000001</v>
      </c>
      <c r="G6" s="42">
        <v>801.66666666666663</v>
      </c>
      <c r="H6" s="6">
        <v>801666.66666666663</v>
      </c>
      <c r="I6" s="346">
        <v>0</v>
      </c>
      <c r="J6" s="348">
        <v>0</v>
      </c>
      <c r="K6" s="6">
        <f t="shared" si="1"/>
        <v>0</v>
      </c>
      <c r="L6" s="49">
        <f t="shared" si="2"/>
        <v>1000</v>
      </c>
      <c r="M6" s="51">
        <v>4</v>
      </c>
      <c r="N6" s="12">
        <f t="shared" si="3"/>
        <v>0.12844579507929352</v>
      </c>
      <c r="O6" s="54">
        <f>SUM($N$5:N6)</f>
        <v>0.25848442483320055</v>
      </c>
      <c r="P6" s="51" t="str">
        <f t="shared" ref="P6:P62" si="10">IF(O6&lt;=50%,"A",IF(O6&lt;=80%,"B",IF(O6&lt;=100%,"C","")))</f>
        <v>A</v>
      </c>
      <c r="Q6" s="8">
        <f t="shared" si="4"/>
        <v>36.439393939393938</v>
      </c>
      <c r="R6" s="49">
        <f t="shared" si="5"/>
        <v>0.81988636363636369</v>
      </c>
      <c r="S6" s="49">
        <f t="shared" si="6"/>
        <v>36439.393939393936</v>
      </c>
      <c r="T6" s="51">
        <f t="shared" ref="T6:T62" si="11">IF(P6="A",7,IF(P6="B",14,IF(P6="C",30,"")))</f>
        <v>7</v>
      </c>
      <c r="U6" s="51">
        <v>3</v>
      </c>
      <c r="V6" s="51">
        <f t="shared" ref="V6:V62" si="12">T6+U6</f>
        <v>10</v>
      </c>
      <c r="W6" s="49">
        <f t="shared" ref="W6:W62" si="13">Q6*V6</f>
        <v>364.39393939393938</v>
      </c>
      <c r="X6" s="51">
        <f t="shared" si="7"/>
        <v>364.39393939393938</v>
      </c>
      <c r="Y6" s="49">
        <f t="shared" si="8"/>
        <v>8.1988636363636385</v>
      </c>
      <c r="Z6" s="12">
        <f t="shared" si="9"/>
        <v>0</v>
      </c>
      <c r="AA6" s="87" t="str">
        <f t="shared" ref="AA6:AA62" si="14">IF(AND(Z6&gt;=100%,Z6&lt;200%),"HIGH-DON’T ORDER",IF(Z6&gt;=200%,"VERY HIGH-DON’T ORDER",IF(AND(Z6&gt;=80%,Z6&lt;=100),"LOW MAY- ORDER","VERY LOW-ORDER URGENTLY")))</f>
        <v>VERY LOW-ORDER URGENTLY</v>
      </c>
      <c r="AB6" s="31">
        <f t="shared" ref="AB6:AB62" si="15">X6*L6</f>
        <v>364393.93939393939</v>
      </c>
      <c r="AF6" s="63" t="s">
        <v>249</v>
      </c>
      <c r="AG6" s="553"/>
      <c r="AH6" s="553"/>
      <c r="AI6" s="243"/>
      <c r="AJ6" s="25" t="s">
        <v>248</v>
      </c>
      <c r="AK6" s="543">
        <v>44800.874156597223</v>
      </c>
      <c r="AL6" s="544"/>
      <c r="AM6" s="243"/>
    </row>
    <row r="7" spans="1:39" ht="15" thickBot="1">
      <c r="A7" s="153" t="s">
        <v>121</v>
      </c>
      <c r="B7" s="56" t="s">
        <v>31</v>
      </c>
      <c r="C7" s="51" t="s">
        <v>380</v>
      </c>
      <c r="D7" s="56" t="s">
        <v>29</v>
      </c>
      <c r="E7" s="51" t="s">
        <v>30</v>
      </c>
      <c r="F7" s="8">
        <v>13.533333333333331</v>
      </c>
      <c r="G7" s="42">
        <v>270.66666666666669</v>
      </c>
      <c r="H7" s="6">
        <v>215943</v>
      </c>
      <c r="I7" s="346">
        <v>0</v>
      </c>
      <c r="J7" s="348">
        <v>0</v>
      </c>
      <c r="K7" s="6">
        <f t="shared" si="1"/>
        <v>0</v>
      </c>
      <c r="L7" s="49">
        <f t="shared" si="2"/>
        <v>797.81896551724128</v>
      </c>
      <c r="M7" s="51">
        <v>5</v>
      </c>
      <c r="N7" s="12">
        <f t="shared" si="3"/>
        <v>9.6371435069888031E-2</v>
      </c>
      <c r="O7" s="54">
        <f>SUM($N$5:N7)</f>
        <v>0.3548558599030886</v>
      </c>
      <c r="P7" s="51" t="str">
        <f t="shared" si="10"/>
        <v>A</v>
      </c>
      <c r="Q7" s="8">
        <f t="shared" si="4"/>
        <v>12.303030303030305</v>
      </c>
      <c r="R7" s="49">
        <f t="shared" si="5"/>
        <v>0.61515151515151512</v>
      </c>
      <c r="S7" s="49">
        <f t="shared" si="6"/>
        <v>9815.5909090909099</v>
      </c>
      <c r="T7" s="51">
        <f t="shared" si="11"/>
        <v>7</v>
      </c>
      <c r="U7" s="51">
        <v>3</v>
      </c>
      <c r="V7" s="51">
        <f t="shared" si="12"/>
        <v>10</v>
      </c>
      <c r="W7" s="49">
        <f t="shared" si="13"/>
        <v>123.03030303030305</v>
      </c>
      <c r="X7" s="51">
        <f t="shared" si="7"/>
        <v>123.03030303030305</v>
      </c>
      <c r="Y7" s="49">
        <f t="shared" si="8"/>
        <v>6.1515151515151514</v>
      </c>
      <c r="Z7" s="12">
        <f t="shared" si="9"/>
        <v>0</v>
      </c>
      <c r="AA7" s="87" t="str">
        <f t="shared" si="14"/>
        <v>VERY LOW-ORDER URGENTLY</v>
      </c>
      <c r="AB7" s="31">
        <f t="shared" si="15"/>
        <v>98155.909090909088</v>
      </c>
      <c r="AF7" s="63" t="s">
        <v>247</v>
      </c>
      <c r="AG7" s="553"/>
      <c r="AH7" s="553"/>
      <c r="AI7" s="243"/>
      <c r="AJ7" s="25" t="s">
        <v>246</v>
      </c>
      <c r="AK7" s="541"/>
      <c r="AL7" s="542"/>
      <c r="AM7" s="243"/>
    </row>
    <row r="8" spans="1:39" ht="15" thickBot="1">
      <c r="A8" s="153" t="s">
        <v>121</v>
      </c>
      <c r="B8" s="56" t="s">
        <v>36</v>
      </c>
      <c r="C8" s="51" t="s">
        <v>419</v>
      </c>
      <c r="D8" s="56" t="s">
        <v>26</v>
      </c>
      <c r="E8" s="51" t="s">
        <v>37</v>
      </c>
      <c r="F8" s="8">
        <v>9.5072000000000063</v>
      </c>
      <c r="G8" s="42">
        <v>990.33333333333337</v>
      </c>
      <c r="H8" s="6">
        <v>155663.33333333334</v>
      </c>
      <c r="I8" s="346">
        <v>45</v>
      </c>
      <c r="J8" s="348">
        <v>0.432</v>
      </c>
      <c r="K8" s="6">
        <f t="shared" si="1"/>
        <v>7073.2245035341639</v>
      </c>
      <c r="L8" s="49">
        <f t="shared" si="2"/>
        <v>157.18276674520365</v>
      </c>
      <c r="M8" s="51">
        <v>32</v>
      </c>
      <c r="N8" s="12">
        <f t="shared" si="3"/>
        <v>6.7701170504663066E-2</v>
      </c>
      <c r="O8" s="54">
        <f>SUM($N$5:N8)</f>
        <v>0.42255703040775167</v>
      </c>
      <c r="P8" s="51" t="str">
        <f t="shared" si="10"/>
        <v>A</v>
      </c>
      <c r="Q8" s="8">
        <f t="shared" si="4"/>
        <v>45.015151515151516</v>
      </c>
      <c r="R8" s="49">
        <f t="shared" si="5"/>
        <v>0.43214545454545483</v>
      </c>
      <c r="S8" s="49">
        <f t="shared" si="6"/>
        <v>7075.606060606061</v>
      </c>
      <c r="T8" s="51">
        <f t="shared" si="11"/>
        <v>7</v>
      </c>
      <c r="U8" s="51">
        <v>3</v>
      </c>
      <c r="V8" s="51">
        <f t="shared" si="12"/>
        <v>10</v>
      </c>
      <c r="W8" s="49">
        <f t="shared" si="13"/>
        <v>450.15151515151513</v>
      </c>
      <c r="X8" s="51">
        <f t="shared" si="7"/>
        <v>405.15151515151513</v>
      </c>
      <c r="Y8" s="49">
        <f t="shared" si="8"/>
        <v>3.8894545454545475</v>
      </c>
      <c r="Z8" s="12">
        <f t="shared" si="9"/>
        <v>9.9966341299225853E-2</v>
      </c>
      <c r="AA8" s="87" t="str">
        <f t="shared" si="14"/>
        <v>VERY LOW-ORDER URGENTLY</v>
      </c>
      <c r="AB8" s="31">
        <f t="shared" si="15"/>
        <v>63682.836102526446</v>
      </c>
      <c r="AF8" s="63" t="s">
        <v>236</v>
      </c>
      <c r="AG8" s="553"/>
      <c r="AH8" s="553"/>
      <c r="AI8" s="243"/>
      <c r="AJ8" s="25" t="s">
        <v>245</v>
      </c>
      <c r="AK8" s="64" t="s">
        <v>314</v>
      </c>
      <c r="AL8" s="64"/>
      <c r="AM8" s="243"/>
    </row>
    <row r="9" spans="1:39" ht="15" thickBot="1">
      <c r="A9" s="153" t="s">
        <v>121</v>
      </c>
      <c r="B9" s="56" t="s">
        <v>88</v>
      </c>
      <c r="C9" s="51" t="s">
        <v>382</v>
      </c>
      <c r="D9" s="56" t="s">
        <v>81</v>
      </c>
      <c r="E9" s="51" t="s">
        <v>30</v>
      </c>
      <c r="F9" s="8">
        <v>8.9999999999999964</v>
      </c>
      <c r="G9" s="42">
        <v>600</v>
      </c>
      <c r="H9" s="6">
        <v>235875</v>
      </c>
      <c r="I9" s="346">
        <v>100</v>
      </c>
      <c r="J9" s="348">
        <v>1.5</v>
      </c>
      <c r="K9" s="6">
        <f t="shared" si="1"/>
        <v>39312.5</v>
      </c>
      <c r="L9" s="49">
        <f t="shared" si="2"/>
        <v>393.125</v>
      </c>
      <c r="M9" s="51">
        <v>1</v>
      </c>
      <c r="N9" s="12">
        <f t="shared" si="3"/>
        <v>6.4089378002142261E-2</v>
      </c>
      <c r="O9" s="54">
        <f>SUM($N$5:N9)</f>
        <v>0.48664640840989393</v>
      </c>
      <c r="P9" s="51" t="str">
        <f t="shared" si="10"/>
        <v>A</v>
      </c>
      <c r="Q9" s="8">
        <f t="shared" si="4"/>
        <v>27.272727272727273</v>
      </c>
      <c r="R9" s="49">
        <f t="shared" si="5"/>
        <v>0.40909090909090895</v>
      </c>
      <c r="S9" s="49">
        <f t="shared" si="6"/>
        <v>10721.59090909091</v>
      </c>
      <c r="T9" s="51">
        <f t="shared" si="11"/>
        <v>7</v>
      </c>
      <c r="U9" s="51">
        <v>3</v>
      </c>
      <c r="V9" s="51">
        <f t="shared" si="12"/>
        <v>10</v>
      </c>
      <c r="W9" s="49">
        <f t="shared" si="13"/>
        <v>272.72727272727275</v>
      </c>
      <c r="X9" s="51">
        <f t="shared" si="7"/>
        <v>172.72727272727275</v>
      </c>
      <c r="Y9" s="49">
        <f t="shared" si="8"/>
        <v>2.5909090909090899</v>
      </c>
      <c r="Z9" s="12">
        <f t="shared" si="9"/>
        <v>0.36666666666666664</v>
      </c>
      <c r="AA9" s="87" t="str">
        <f t="shared" si="14"/>
        <v>VERY LOW-ORDER URGENTLY</v>
      </c>
      <c r="AB9" s="31">
        <f t="shared" si="15"/>
        <v>67903.409090909103</v>
      </c>
      <c r="AF9" s="63" t="s">
        <v>244</v>
      </c>
      <c r="AG9" s="553"/>
      <c r="AH9" s="553"/>
      <c r="AI9" s="17"/>
      <c r="AJ9" s="17"/>
      <c r="AK9" s="17"/>
      <c r="AL9" s="17"/>
      <c r="AM9" s="16"/>
    </row>
    <row r="10" spans="1:39" ht="15" thickBot="1">
      <c r="A10" s="153" t="s">
        <v>121</v>
      </c>
      <c r="B10" s="56" t="s">
        <v>32</v>
      </c>
      <c r="C10" s="51" t="s">
        <v>370</v>
      </c>
      <c r="D10" s="56" t="s">
        <v>23</v>
      </c>
      <c r="E10" s="51" t="s">
        <v>24</v>
      </c>
      <c r="F10" s="8">
        <v>8.5266000000000055</v>
      </c>
      <c r="G10" s="42">
        <v>526.33333333333326</v>
      </c>
      <c r="H10" s="6">
        <v>332478.33333333337</v>
      </c>
      <c r="I10" s="346">
        <v>832</v>
      </c>
      <c r="J10" s="348">
        <v>13.478399999999999</v>
      </c>
      <c r="K10" s="6">
        <f t="shared" si="1"/>
        <v>525564.23052564927</v>
      </c>
      <c r="L10" s="49">
        <f t="shared" si="2"/>
        <v>631.68777707409765</v>
      </c>
      <c r="M10" s="51">
        <v>1</v>
      </c>
      <c r="N10" s="12">
        <f t="shared" si="3"/>
        <v>6.071827671922965E-2</v>
      </c>
      <c r="O10" s="54">
        <f>SUM($N$5:N10)</f>
        <v>0.54736468512912362</v>
      </c>
      <c r="P10" s="51" t="str">
        <f t="shared" si="10"/>
        <v>B</v>
      </c>
      <c r="Q10" s="8">
        <f t="shared" si="4"/>
        <v>23.924242424242422</v>
      </c>
      <c r="R10" s="49">
        <f t="shared" si="5"/>
        <v>0.38757272727272751</v>
      </c>
      <c r="S10" s="49">
        <f t="shared" si="6"/>
        <v>15112.651515151518</v>
      </c>
      <c r="T10" s="51">
        <f t="shared" si="11"/>
        <v>14</v>
      </c>
      <c r="U10" s="51">
        <v>3</v>
      </c>
      <c r="V10" s="51">
        <f t="shared" si="12"/>
        <v>17</v>
      </c>
      <c r="W10" s="49">
        <f t="shared" si="13"/>
        <v>406.71212121212119</v>
      </c>
      <c r="X10" s="51">
        <f t="shared" si="7"/>
        <v>0</v>
      </c>
      <c r="Y10" s="49">
        <f t="shared" si="8"/>
        <v>0</v>
      </c>
      <c r="Z10" s="12">
        <f t="shared" si="9"/>
        <v>2.0456729873710091</v>
      </c>
      <c r="AA10" s="87" t="str">
        <f t="shared" si="14"/>
        <v>VERY HIGH-DON’T ORDER</v>
      </c>
      <c r="AB10" s="31">
        <f t="shared" si="15"/>
        <v>0</v>
      </c>
      <c r="AF10" s="17"/>
      <c r="AG10" s="17"/>
      <c r="AH10" s="17"/>
      <c r="AI10" s="17"/>
      <c r="AJ10" s="17"/>
      <c r="AK10" s="17"/>
      <c r="AL10" s="17"/>
      <c r="AM10" s="16"/>
    </row>
    <row r="11" spans="1:39" ht="15" thickBot="1">
      <c r="A11" s="153" t="s">
        <v>121</v>
      </c>
      <c r="B11" s="56" t="s">
        <v>357</v>
      </c>
      <c r="C11" s="51" t="s">
        <v>491</v>
      </c>
      <c r="D11" s="56" t="s">
        <v>29</v>
      </c>
      <c r="E11" s="51" t="s">
        <v>358</v>
      </c>
      <c r="F11" s="8">
        <v>6.6583333333333323</v>
      </c>
      <c r="G11" s="42">
        <v>266.33333333333331</v>
      </c>
      <c r="H11" s="6">
        <v>32492.666666666664</v>
      </c>
      <c r="I11" s="346">
        <v>0</v>
      </c>
      <c r="J11" s="348">
        <v>0</v>
      </c>
      <c r="K11" s="6">
        <f t="shared" si="1"/>
        <v>0</v>
      </c>
      <c r="L11" s="49">
        <f t="shared" si="2"/>
        <v>122</v>
      </c>
      <c r="M11" s="51">
        <v>1</v>
      </c>
      <c r="N11" s="12">
        <f t="shared" si="3"/>
        <v>4.7414271318251558E-2</v>
      </c>
      <c r="O11" s="54">
        <f>SUM($N$5:N11)</f>
        <v>0.59477895644737522</v>
      </c>
      <c r="P11" s="51" t="str">
        <f t="shared" si="10"/>
        <v>B</v>
      </c>
      <c r="Q11" s="8">
        <f t="shared" si="4"/>
        <v>12.106060606060606</v>
      </c>
      <c r="R11" s="49">
        <f t="shared" si="5"/>
        <v>0.30265151515151512</v>
      </c>
      <c r="S11" s="49">
        <f t="shared" si="6"/>
        <v>1476.9393939393938</v>
      </c>
      <c r="T11" s="51">
        <f t="shared" si="11"/>
        <v>14</v>
      </c>
      <c r="U11" s="51">
        <v>3</v>
      </c>
      <c r="V11" s="51">
        <f t="shared" si="12"/>
        <v>17</v>
      </c>
      <c r="W11" s="49">
        <f t="shared" si="13"/>
        <v>205.80303030303028</v>
      </c>
      <c r="X11" s="51">
        <f t="shared" si="7"/>
        <v>205.80303030303028</v>
      </c>
      <c r="Y11" s="49">
        <f t="shared" si="8"/>
        <v>5.1450757575757571</v>
      </c>
      <c r="Z11" s="12">
        <f t="shared" si="9"/>
        <v>0</v>
      </c>
      <c r="AA11" s="87" t="str">
        <f t="shared" si="14"/>
        <v>VERY LOW-ORDER URGENTLY</v>
      </c>
      <c r="AB11" s="31">
        <f t="shared" si="15"/>
        <v>25107.969696969696</v>
      </c>
      <c r="AF11" s="62" t="s">
        <v>243</v>
      </c>
      <c r="AG11" s="62"/>
      <c r="AH11" s="62"/>
      <c r="AI11" s="17"/>
      <c r="AJ11" s="555" t="s">
        <v>242</v>
      </c>
      <c r="AK11" s="555"/>
      <c r="AL11" s="555"/>
      <c r="AM11" s="555"/>
    </row>
    <row r="12" spans="1:39" ht="15" thickBot="1">
      <c r="A12" s="153" t="s">
        <v>121</v>
      </c>
      <c r="B12" s="56" t="s">
        <v>153</v>
      </c>
      <c r="C12" s="51" t="s">
        <v>430</v>
      </c>
      <c r="D12" s="56" t="s">
        <v>23</v>
      </c>
      <c r="E12" s="51" t="s">
        <v>34</v>
      </c>
      <c r="F12" s="8">
        <v>5.6759999999999966</v>
      </c>
      <c r="G12" s="42">
        <v>315.33333333333331</v>
      </c>
      <c r="H12" s="6">
        <v>25919.333333333332</v>
      </c>
      <c r="I12" s="346">
        <v>0</v>
      </c>
      <c r="J12" s="348">
        <v>0</v>
      </c>
      <c r="K12" s="6">
        <f t="shared" si="1"/>
        <v>0</v>
      </c>
      <c r="L12" s="49">
        <f t="shared" si="2"/>
        <v>82.196617336152215</v>
      </c>
      <c r="M12" s="51">
        <v>24</v>
      </c>
      <c r="N12" s="12">
        <f t="shared" si="3"/>
        <v>4.0419034393351046E-2</v>
      </c>
      <c r="O12" s="54">
        <f>SUM($N$5:N12)</f>
        <v>0.63519799084072626</v>
      </c>
      <c r="P12" s="51" t="str">
        <f t="shared" si="10"/>
        <v>B</v>
      </c>
      <c r="Q12" s="8">
        <f t="shared" si="4"/>
        <v>14.333333333333332</v>
      </c>
      <c r="R12" s="49">
        <f t="shared" si="5"/>
        <v>0.25799999999999984</v>
      </c>
      <c r="S12" s="49">
        <f t="shared" si="6"/>
        <v>1178.151515151515</v>
      </c>
      <c r="T12" s="51">
        <f t="shared" si="11"/>
        <v>14</v>
      </c>
      <c r="U12" s="51">
        <v>3</v>
      </c>
      <c r="V12" s="51">
        <f t="shared" si="12"/>
        <v>17</v>
      </c>
      <c r="W12" s="49">
        <f t="shared" si="13"/>
        <v>243.66666666666666</v>
      </c>
      <c r="X12" s="51">
        <f t="shared" si="7"/>
        <v>243.66666666666666</v>
      </c>
      <c r="Y12" s="49">
        <f t="shared" si="8"/>
        <v>4.3859999999999975</v>
      </c>
      <c r="Z12" s="12">
        <f t="shared" si="9"/>
        <v>0</v>
      </c>
      <c r="AA12" s="87" t="str">
        <f t="shared" si="14"/>
        <v>VERY LOW-ORDER URGENTLY</v>
      </c>
      <c r="AB12" s="31">
        <f t="shared" si="15"/>
        <v>20028.575757575756</v>
      </c>
      <c r="AF12" s="17" t="s">
        <v>239</v>
      </c>
      <c r="AG12" s="554" t="str">
        <f>A12</f>
        <v>KYEI BEKIND - NKAWKAW</v>
      </c>
      <c r="AH12" s="554"/>
      <c r="AI12" s="17"/>
      <c r="AJ12" s="17" t="s">
        <v>241</v>
      </c>
      <c r="AK12" s="551"/>
      <c r="AL12" s="551"/>
      <c r="AM12" s="551"/>
    </row>
    <row r="13" spans="1:39" ht="15" thickBot="1">
      <c r="A13" s="153" t="s">
        <v>121</v>
      </c>
      <c r="B13" s="56" t="s">
        <v>97</v>
      </c>
      <c r="C13" s="51" t="s">
        <v>369</v>
      </c>
      <c r="D13" s="56" t="s">
        <v>23</v>
      </c>
      <c r="E13" s="51" t="s">
        <v>24</v>
      </c>
      <c r="F13" s="8">
        <v>5.6474999999999982</v>
      </c>
      <c r="G13" s="42">
        <v>251</v>
      </c>
      <c r="H13" s="6">
        <v>164803.33333333334</v>
      </c>
      <c r="I13" s="346">
        <v>681</v>
      </c>
      <c r="J13" s="348">
        <v>15.3225</v>
      </c>
      <c r="K13" s="6">
        <f t="shared" si="1"/>
        <v>447135.73705179291</v>
      </c>
      <c r="L13" s="49">
        <f t="shared" si="2"/>
        <v>656.58698539176635</v>
      </c>
      <c r="M13" s="51">
        <v>48</v>
      </c>
      <c r="N13" s="12">
        <f t="shared" si="3"/>
        <v>4.0216084696344273E-2</v>
      </c>
      <c r="O13" s="54">
        <f>SUM($N$5:N13)</f>
        <v>0.67541407553707056</v>
      </c>
      <c r="P13" s="51" t="str">
        <f t="shared" si="10"/>
        <v>B</v>
      </c>
      <c r="Q13" s="8">
        <f t="shared" si="4"/>
        <v>11.409090909090908</v>
      </c>
      <c r="R13" s="49">
        <f t="shared" si="5"/>
        <v>0.25670454545454535</v>
      </c>
      <c r="S13" s="49">
        <f t="shared" si="6"/>
        <v>7491.0606060606069</v>
      </c>
      <c r="T13" s="51">
        <f t="shared" si="11"/>
        <v>14</v>
      </c>
      <c r="U13" s="51">
        <v>3</v>
      </c>
      <c r="V13" s="51">
        <f t="shared" si="12"/>
        <v>17</v>
      </c>
      <c r="W13" s="49">
        <f t="shared" si="13"/>
        <v>193.95454545454544</v>
      </c>
      <c r="X13" s="51">
        <f t="shared" si="7"/>
        <v>0</v>
      </c>
      <c r="Y13" s="49">
        <f t="shared" si="8"/>
        <v>0</v>
      </c>
      <c r="Z13" s="12">
        <f t="shared" si="9"/>
        <v>3.5111319428169678</v>
      </c>
      <c r="AA13" s="87" t="str">
        <f t="shared" si="14"/>
        <v>VERY HIGH-DON’T ORDER</v>
      </c>
      <c r="AB13" s="31">
        <f t="shared" si="15"/>
        <v>0</v>
      </c>
      <c r="AF13" s="17" t="s">
        <v>240</v>
      </c>
      <c r="AG13" s="556" t="s">
        <v>324</v>
      </c>
      <c r="AH13" s="556"/>
      <c r="AI13" s="17"/>
      <c r="AJ13" s="17" t="s">
        <v>239</v>
      </c>
      <c r="AK13" s="551"/>
      <c r="AL13" s="551"/>
      <c r="AM13" s="551"/>
    </row>
    <row r="14" spans="1:39" ht="15" thickBot="1">
      <c r="A14" s="153" t="s">
        <v>121</v>
      </c>
      <c r="B14" s="56" t="s">
        <v>28</v>
      </c>
      <c r="C14" s="51" t="s">
        <v>368</v>
      </c>
      <c r="D14" s="56" t="s">
        <v>29</v>
      </c>
      <c r="E14" s="51" t="s">
        <v>30</v>
      </c>
      <c r="F14" s="8">
        <v>4.5583333333333336</v>
      </c>
      <c r="G14" s="42">
        <v>182.33333333333334</v>
      </c>
      <c r="H14" s="6">
        <v>73161.666666666672</v>
      </c>
      <c r="I14" s="346">
        <v>792</v>
      </c>
      <c r="J14" s="348">
        <v>19.8</v>
      </c>
      <c r="K14" s="6">
        <f t="shared" si="1"/>
        <v>317791.80987202923</v>
      </c>
      <c r="L14" s="49">
        <f t="shared" si="2"/>
        <v>401.2522851919561</v>
      </c>
      <c r="M14" s="51">
        <v>60</v>
      </c>
      <c r="N14" s="12">
        <f t="shared" si="3"/>
        <v>3.2460083117751698E-2</v>
      </c>
      <c r="O14" s="54">
        <f>SUM($N$5:N14)</f>
        <v>0.70787415865482228</v>
      </c>
      <c r="P14" s="51" t="str">
        <f t="shared" si="10"/>
        <v>B</v>
      </c>
      <c r="Q14" s="8">
        <f t="shared" si="4"/>
        <v>8.287878787878789</v>
      </c>
      <c r="R14" s="49">
        <f t="shared" si="5"/>
        <v>0.20719696969696971</v>
      </c>
      <c r="S14" s="49">
        <f t="shared" si="6"/>
        <v>3325.5303030303035</v>
      </c>
      <c r="T14" s="51">
        <f t="shared" si="11"/>
        <v>14</v>
      </c>
      <c r="U14" s="51">
        <v>3</v>
      </c>
      <c r="V14" s="51">
        <f t="shared" si="12"/>
        <v>17</v>
      </c>
      <c r="W14" s="49">
        <f t="shared" si="13"/>
        <v>140.89393939393941</v>
      </c>
      <c r="X14" s="51">
        <f t="shared" si="7"/>
        <v>0</v>
      </c>
      <c r="Y14" s="49">
        <f t="shared" si="8"/>
        <v>0</v>
      </c>
      <c r="Z14" s="12">
        <f t="shared" si="9"/>
        <v>5.6212495967308307</v>
      </c>
      <c r="AA14" s="87" t="str">
        <f t="shared" si="14"/>
        <v>VERY HIGH-DON’T ORDER</v>
      </c>
      <c r="AB14" s="31">
        <f t="shared" si="15"/>
        <v>0</v>
      </c>
      <c r="AF14" s="17" t="s">
        <v>238</v>
      </c>
      <c r="AG14" s="551" t="s">
        <v>325</v>
      </c>
      <c r="AH14" s="551"/>
      <c r="AI14" s="17"/>
      <c r="AJ14" s="17" t="s">
        <v>238</v>
      </c>
      <c r="AK14" s="551"/>
      <c r="AL14" s="551"/>
      <c r="AM14" s="551"/>
    </row>
    <row r="15" spans="1:39" ht="15" thickBot="1">
      <c r="A15" s="153" t="s">
        <v>121</v>
      </c>
      <c r="B15" s="56" t="s">
        <v>35</v>
      </c>
      <c r="C15" s="51" t="s">
        <v>375</v>
      </c>
      <c r="D15" s="56" t="s">
        <v>29</v>
      </c>
      <c r="E15" s="51" t="s">
        <v>30</v>
      </c>
      <c r="F15" s="8">
        <v>4.2250000000000005</v>
      </c>
      <c r="G15" s="42">
        <v>169</v>
      </c>
      <c r="H15" s="6">
        <v>67541</v>
      </c>
      <c r="I15" s="346">
        <v>284</v>
      </c>
      <c r="J15" s="348">
        <v>7.1</v>
      </c>
      <c r="K15" s="6">
        <f t="shared" si="1"/>
        <v>113500.85207100592</v>
      </c>
      <c r="L15" s="49">
        <f t="shared" si="2"/>
        <v>399.6508875739645</v>
      </c>
      <c r="M15" s="51">
        <v>20</v>
      </c>
      <c r="N15" s="12">
        <f t="shared" si="3"/>
        <v>3.0086402451005693E-2</v>
      </c>
      <c r="O15" s="54">
        <f>SUM($N$5:N15)</f>
        <v>0.73796056110582797</v>
      </c>
      <c r="P15" s="51" t="str">
        <f t="shared" si="10"/>
        <v>B</v>
      </c>
      <c r="Q15" s="8">
        <f t="shared" si="4"/>
        <v>7.6818181818181817</v>
      </c>
      <c r="R15" s="49">
        <f t="shared" si="5"/>
        <v>0.19204545454545457</v>
      </c>
      <c r="S15" s="49">
        <f t="shared" si="6"/>
        <v>3070.0454545454545</v>
      </c>
      <c r="T15" s="51">
        <f t="shared" si="11"/>
        <v>14</v>
      </c>
      <c r="U15" s="51">
        <v>3</v>
      </c>
      <c r="V15" s="51">
        <f t="shared" si="12"/>
        <v>17</v>
      </c>
      <c r="W15" s="49">
        <f t="shared" si="13"/>
        <v>130.59090909090909</v>
      </c>
      <c r="X15" s="51">
        <f t="shared" si="7"/>
        <v>0</v>
      </c>
      <c r="Y15" s="49">
        <f t="shared" si="8"/>
        <v>0</v>
      </c>
      <c r="Z15" s="12">
        <f t="shared" si="9"/>
        <v>2.1747302471284371</v>
      </c>
      <c r="AA15" s="87" t="str">
        <f t="shared" si="14"/>
        <v>VERY HIGH-DON’T ORDER</v>
      </c>
      <c r="AB15" s="31">
        <f t="shared" si="15"/>
        <v>0</v>
      </c>
      <c r="AF15" s="17" t="s">
        <v>237</v>
      </c>
      <c r="AG15" s="551"/>
      <c r="AH15" s="551"/>
      <c r="AI15" s="17"/>
      <c r="AJ15" s="17" t="s">
        <v>237</v>
      </c>
      <c r="AK15" s="551"/>
      <c r="AL15" s="551"/>
      <c r="AM15" s="551"/>
    </row>
    <row r="16" spans="1:39" ht="15" thickBot="1">
      <c r="A16" s="153" t="s">
        <v>121</v>
      </c>
      <c r="B16" s="56" t="s">
        <v>53</v>
      </c>
      <c r="C16" s="51" t="s">
        <v>429</v>
      </c>
      <c r="D16" s="56" t="s">
        <v>23</v>
      </c>
      <c r="E16" s="51" t="s">
        <v>24</v>
      </c>
      <c r="F16" s="8">
        <v>3.6296300000000024</v>
      </c>
      <c r="G16" s="42">
        <v>367</v>
      </c>
      <c r="H16" s="6">
        <v>148284.66666666669</v>
      </c>
      <c r="I16" s="346">
        <v>579</v>
      </c>
      <c r="J16" s="348">
        <v>5.7263100000000007</v>
      </c>
      <c r="K16" s="6">
        <f t="shared" si="1"/>
        <v>233942.29427792918</v>
      </c>
      <c r="L16" s="49">
        <f t="shared" si="2"/>
        <v>404.04541326067215</v>
      </c>
      <c r="M16" s="51">
        <v>12</v>
      </c>
      <c r="N16" s="12">
        <f t="shared" si="3"/>
        <v>2.5846747675323987E-2</v>
      </c>
      <c r="O16" s="54">
        <f>SUM($N$5:N16)</f>
        <v>0.76380730878115199</v>
      </c>
      <c r="P16" s="51" t="str">
        <f t="shared" si="10"/>
        <v>B</v>
      </c>
      <c r="Q16" s="8">
        <f t="shared" si="4"/>
        <v>16.681818181818183</v>
      </c>
      <c r="R16" s="49">
        <f t="shared" si="5"/>
        <v>0.16498318181818192</v>
      </c>
      <c r="S16" s="49">
        <f t="shared" si="6"/>
        <v>6740.2121212121219</v>
      </c>
      <c r="T16" s="51">
        <f t="shared" si="11"/>
        <v>14</v>
      </c>
      <c r="U16" s="51">
        <v>3</v>
      </c>
      <c r="V16" s="51">
        <f t="shared" si="12"/>
        <v>17</v>
      </c>
      <c r="W16" s="49">
        <f t="shared" si="13"/>
        <v>283.59090909090912</v>
      </c>
      <c r="X16" s="51">
        <f t="shared" si="7"/>
        <v>0</v>
      </c>
      <c r="Y16" s="49">
        <f t="shared" si="8"/>
        <v>0</v>
      </c>
      <c r="Z16" s="12">
        <f t="shared" si="9"/>
        <v>2.0416733450873537</v>
      </c>
      <c r="AA16" s="87" t="str">
        <f t="shared" si="14"/>
        <v>VERY HIGH-DON’T ORDER</v>
      </c>
      <c r="AB16" s="31">
        <f t="shared" si="15"/>
        <v>0</v>
      </c>
      <c r="AF16" s="17" t="s">
        <v>236</v>
      </c>
      <c r="AI16" s="17"/>
      <c r="AJ16" s="17" t="s">
        <v>236</v>
      </c>
      <c r="AK16" s="551"/>
      <c r="AL16" s="551"/>
      <c r="AM16" s="551"/>
    </row>
    <row r="17" spans="1:39" ht="15" thickBot="1">
      <c r="A17" s="153" t="s">
        <v>121</v>
      </c>
      <c r="B17" s="56" t="s">
        <v>80</v>
      </c>
      <c r="C17" s="51" t="s">
        <v>384</v>
      </c>
      <c r="D17" s="56" t="s">
        <v>81</v>
      </c>
      <c r="E17" s="51" t="s">
        <v>30</v>
      </c>
      <c r="F17" s="8">
        <v>3.5350000000000001</v>
      </c>
      <c r="G17" s="42">
        <v>235.66666666666663</v>
      </c>
      <c r="H17" s="6">
        <v>93191.666666666657</v>
      </c>
      <c r="I17" s="346">
        <v>0</v>
      </c>
      <c r="J17" s="348">
        <v>0</v>
      </c>
      <c r="K17" s="6">
        <f t="shared" si="1"/>
        <v>0</v>
      </c>
      <c r="L17" s="49">
        <f t="shared" si="2"/>
        <v>395.43847241867047</v>
      </c>
      <c r="M17" s="51">
        <v>48</v>
      </c>
      <c r="N17" s="12">
        <f t="shared" si="3"/>
        <v>2.5172883470841446E-2</v>
      </c>
      <c r="O17" s="54">
        <f>SUM($N$5:N17)</f>
        <v>0.78898019225199345</v>
      </c>
      <c r="P17" s="51" t="str">
        <f t="shared" si="10"/>
        <v>B</v>
      </c>
      <c r="Q17" s="8">
        <f t="shared" si="4"/>
        <v>10.712121212121211</v>
      </c>
      <c r="R17" s="49">
        <f t="shared" si="5"/>
        <v>0.16068181818181818</v>
      </c>
      <c r="S17" s="49">
        <f t="shared" si="6"/>
        <v>4235.984848484848</v>
      </c>
      <c r="T17" s="51">
        <f t="shared" si="11"/>
        <v>14</v>
      </c>
      <c r="U17" s="51">
        <v>3</v>
      </c>
      <c r="V17" s="51">
        <f t="shared" si="12"/>
        <v>17</v>
      </c>
      <c r="W17" s="49">
        <f t="shared" si="13"/>
        <v>182.10606060606059</v>
      </c>
      <c r="X17" s="51">
        <f t="shared" si="7"/>
        <v>182.10606060606059</v>
      </c>
      <c r="Y17" s="49">
        <f t="shared" si="8"/>
        <v>2.7315909090909094</v>
      </c>
      <c r="Z17" s="12">
        <f t="shared" si="9"/>
        <v>0</v>
      </c>
      <c r="AA17" s="87" t="str">
        <f t="shared" si="14"/>
        <v>VERY LOW-ORDER URGENTLY</v>
      </c>
      <c r="AB17" s="31">
        <f t="shared" si="15"/>
        <v>72011.742424242431</v>
      </c>
      <c r="AF17" s="17"/>
      <c r="AG17" s="17"/>
      <c r="AH17" s="17"/>
      <c r="AI17" s="17"/>
      <c r="AJ17" s="17"/>
      <c r="AK17" s="17"/>
      <c r="AL17" s="17"/>
      <c r="AM17" s="16"/>
    </row>
    <row r="18" spans="1:39" ht="15" thickBot="1">
      <c r="A18" s="153" t="s">
        <v>121</v>
      </c>
      <c r="B18" s="56" t="s">
        <v>25</v>
      </c>
      <c r="C18" s="51" t="s">
        <v>383</v>
      </c>
      <c r="D18" s="56" t="s">
        <v>26</v>
      </c>
      <c r="E18" s="51" t="s">
        <v>27</v>
      </c>
      <c r="F18" s="8">
        <v>3.1984000000000017</v>
      </c>
      <c r="G18" s="42">
        <v>666.33333333333326</v>
      </c>
      <c r="H18" s="6">
        <v>66573.666666666657</v>
      </c>
      <c r="I18" s="346">
        <v>1740</v>
      </c>
      <c r="J18" s="348">
        <v>8.3520000000000003</v>
      </c>
      <c r="K18" s="6">
        <f t="shared" si="1"/>
        <v>173844.19209604803</v>
      </c>
      <c r="L18" s="49">
        <f t="shared" si="2"/>
        <v>99.910455227613809</v>
      </c>
      <c r="M18" s="51">
        <v>6</v>
      </c>
      <c r="N18" s="12">
        <f t="shared" si="3"/>
        <v>2.2775940733561335E-2</v>
      </c>
      <c r="O18" s="54">
        <f>SUM($N$5:N18)</f>
        <v>0.81175613298555482</v>
      </c>
      <c r="P18" s="51" t="str">
        <f t="shared" si="10"/>
        <v>C</v>
      </c>
      <c r="Q18" s="8">
        <f t="shared" si="4"/>
        <v>30.287878787878785</v>
      </c>
      <c r="R18" s="49">
        <f t="shared" si="5"/>
        <v>0.14538181818181825</v>
      </c>
      <c r="S18" s="49">
        <f t="shared" si="6"/>
        <v>3026.0757575757571</v>
      </c>
      <c r="T18" s="51">
        <f t="shared" si="11"/>
        <v>30</v>
      </c>
      <c r="U18" s="51">
        <v>3</v>
      </c>
      <c r="V18" s="51">
        <f t="shared" si="12"/>
        <v>33</v>
      </c>
      <c r="W18" s="49">
        <f t="shared" si="13"/>
        <v>999.49999999999989</v>
      </c>
      <c r="X18" s="51">
        <f t="shared" si="7"/>
        <v>0</v>
      </c>
      <c r="Y18" s="49">
        <f t="shared" si="8"/>
        <v>0</v>
      </c>
      <c r="Z18" s="12">
        <f t="shared" si="9"/>
        <v>1.740870435217609</v>
      </c>
      <c r="AA18" s="87" t="str">
        <f t="shared" si="14"/>
        <v>HIGH-DON’T ORDER</v>
      </c>
      <c r="AB18" s="31">
        <f t="shared" si="15"/>
        <v>0</v>
      </c>
      <c r="AF18" s="259" t="s">
        <v>235</v>
      </c>
      <c r="AG18" s="574" t="s">
        <v>234</v>
      </c>
      <c r="AH18" s="574"/>
      <c r="AI18" s="259" t="s">
        <v>233</v>
      </c>
      <c r="AJ18" s="574" t="s">
        <v>232</v>
      </c>
      <c r="AK18" s="574"/>
      <c r="AL18" s="574"/>
      <c r="AM18" s="574"/>
    </row>
    <row r="19" spans="1:39" ht="15" thickBot="1">
      <c r="A19" s="153" t="s">
        <v>121</v>
      </c>
      <c r="B19" s="56" t="s">
        <v>103</v>
      </c>
      <c r="C19" s="51" t="s">
        <v>381</v>
      </c>
      <c r="D19" s="56" t="s">
        <v>26</v>
      </c>
      <c r="E19" s="51" t="s">
        <v>27</v>
      </c>
      <c r="F19" s="8">
        <v>2.6232000000000011</v>
      </c>
      <c r="G19" s="42">
        <v>364.33333333333337</v>
      </c>
      <c r="H19" s="6">
        <v>50685.333333333328</v>
      </c>
      <c r="I19" s="346">
        <v>1150</v>
      </c>
      <c r="J19" s="348">
        <v>8.2799999999999994</v>
      </c>
      <c r="K19" s="6">
        <f t="shared" si="1"/>
        <v>159985.72735590115</v>
      </c>
      <c r="L19" s="49">
        <f t="shared" si="2"/>
        <v>139.11802378774013</v>
      </c>
      <c r="M19" s="51">
        <v>48</v>
      </c>
      <c r="N19" s="12">
        <f t="shared" si="3"/>
        <v>1.8679917375024415E-2</v>
      </c>
      <c r="O19" s="54">
        <f>SUM($N$5:N19)</f>
        <v>0.83043605036057921</v>
      </c>
      <c r="P19" s="51" t="str">
        <f t="shared" si="10"/>
        <v>C</v>
      </c>
      <c r="Q19" s="8">
        <f t="shared" si="4"/>
        <v>16.560606060606062</v>
      </c>
      <c r="R19" s="49">
        <f t="shared" si="5"/>
        <v>0.11923636363636368</v>
      </c>
      <c r="S19" s="49">
        <f t="shared" si="6"/>
        <v>2303.8787878787875</v>
      </c>
      <c r="T19" s="51">
        <f t="shared" si="11"/>
        <v>30</v>
      </c>
      <c r="U19" s="51">
        <v>3</v>
      </c>
      <c r="V19" s="51">
        <f t="shared" si="12"/>
        <v>33</v>
      </c>
      <c r="W19" s="49">
        <f t="shared" si="13"/>
        <v>546.5</v>
      </c>
      <c r="X19" s="51">
        <f t="shared" si="7"/>
        <v>0</v>
      </c>
      <c r="Y19" s="49">
        <f t="shared" si="8"/>
        <v>0</v>
      </c>
      <c r="Z19" s="12">
        <f t="shared" si="9"/>
        <v>2.1043000914913081</v>
      </c>
      <c r="AA19" s="87" t="str">
        <f t="shared" si="14"/>
        <v>VERY HIGH-DON’T ORDER</v>
      </c>
      <c r="AB19" s="31">
        <f t="shared" si="15"/>
        <v>0</v>
      </c>
      <c r="AF19" s="25"/>
      <c r="AG19" s="552"/>
      <c r="AH19" s="552"/>
      <c r="AI19" s="25"/>
      <c r="AJ19" s="552"/>
      <c r="AK19" s="552"/>
      <c r="AL19" s="552"/>
      <c r="AM19" s="552"/>
    </row>
    <row r="20" spans="1:39" ht="15" thickBot="1">
      <c r="A20" s="153" t="s">
        <v>121</v>
      </c>
      <c r="B20" s="56" t="s">
        <v>55</v>
      </c>
      <c r="C20" s="51" t="s">
        <v>373</v>
      </c>
      <c r="D20" s="56" t="s">
        <v>23</v>
      </c>
      <c r="E20" s="51" t="s">
        <v>24</v>
      </c>
      <c r="F20" s="8">
        <v>2.5410666666666675</v>
      </c>
      <c r="G20" s="42">
        <v>244.33333333333334</v>
      </c>
      <c r="H20" s="6">
        <v>62535.333333333328</v>
      </c>
      <c r="I20" s="346">
        <v>0</v>
      </c>
      <c r="J20" s="348">
        <v>0</v>
      </c>
      <c r="K20" s="6">
        <f t="shared" si="1"/>
        <v>0</v>
      </c>
      <c r="L20" s="49">
        <f t="shared" si="2"/>
        <v>255.94270122783081</v>
      </c>
      <c r="M20" s="51">
        <v>40</v>
      </c>
      <c r="N20" s="12">
        <f t="shared" si="3"/>
        <v>1.8095042458738195E-2</v>
      </c>
      <c r="O20" s="54">
        <f>SUM($N$5:N20)</f>
        <v>0.84853109281931738</v>
      </c>
      <c r="P20" s="51" t="str">
        <f t="shared" si="10"/>
        <v>C</v>
      </c>
      <c r="Q20" s="8">
        <f t="shared" si="4"/>
        <v>11.106060606060607</v>
      </c>
      <c r="R20" s="49">
        <f t="shared" si="5"/>
        <v>0.11550303030303034</v>
      </c>
      <c r="S20" s="49">
        <f t="shared" si="6"/>
        <v>2842.5151515151515</v>
      </c>
      <c r="T20" s="51">
        <f t="shared" si="11"/>
        <v>30</v>
      </c>
      <c r="U20" s="51">
        <v>3</v>
      </c>
      <c r="V20" s="51">
        <f t="shared" si="12"/>
        <v>33</v>
      </c>
      <c r="W20" s="49">
        <f t="shared" si="13"/>
        <v>366.50000000000006</v>
      </c>
      <c r="X20" s="51">
        <f t="shared" si="7"/>
        <v>366.50000000000006</v>
      </c>
      <c r="Y20" s="49">
        <f t="shared" si="8"/>
        <v>3.8116000000000017</v>
      </c>
      <c r="Z20" s="12">
        <f t="shared" si="9"/>
        <v>0</v>
      </c>
      <c r="AA20" s="87" t="str">
        <f t="shared" si="14"/>
        <v>VERY LOW-ORDER URGENTLY</v>
      </c>
      <c r="AB20" s="31">
        <f t="shared" si="15"/>
        <v>93803</v>
      </c>
      <c r="AF20" s="352" t="s">
        <v>21</v>
      </c>
      <c r="AG20" s="341" t="s">
        <v>305</v>
      </c>
    </row>
    <row r="21" spans="1:39" ht="15" thickBot="1">
      <c r="A21" s="153" t="s">
        <v>121</v>
      </c>
      <c r="B21" s="56" t="s">
        <v>54</v>
      </c>
      <c r="C21" s="51" t="s">
        <v>458</v>
      </c>
      <c r="D21" s="56" t="s">
        <v>26</v>
      </c>
      <c r="E21" s="51" t="s">
        <v>37</v>
      </c>
      <c r="F21" s="8">
        <v>2.2144000000000017</v>
      </c>
      <c r="G21" s="42">
        <v>288.33333333333331</v>
      </c>
      <c r="H21" s="6">
        <v>32050</v>
      </c>
      <c r="I21" s="346">
        <v>0</v>
      </c>
      <c r="J21" s="348">
        <v>0</v>
      </c>
      <c r="K21" s="6">
        <f t="shared" si="1"/>
        <v>0</v>
      </c>
      <c r="L21" s="49">
        <f t="shared" si="2"/>
        <v>111.15606936416185</v>
      </c>
      <c r="M21" s="51">
        <v>4</v>
      </c>
      <c r="N21" s="12">
        <f t="shared" si="3"/>
        <v>1.5768835405327111E-2</v>
      </c>
      <c r="O21" s="54">
        <f>SUM($N$5:N21)</f>
        <v>0.86429992822464452</v>
      </c>
      <c r="P21" s="51" t="str">
        <f t="shared" si="10"/>
        <v>C</v>
      </c>
      <c r="Q21" s="8">
        <f t="shared" si="4"/>
        <v>13.106060606060606</v>
      </c>
      <c r="R21" s="49">
        <f t="shared" si="5"/>
        <v>0.10065454545454554</v>
      </c>
      <c r="S21" s="49">
        <f t="shared" si="6"/>
        <v>1456.8181818181818</v>
      </c>
      <c r="T21" s="51">
        <f t="shared" si="11"/>
        <v>30</v>
      </c>
      <c r="U21" s="51">
        <v>3</v>
      </c>
      <c r="V21" s="51">
        <f t="shared" si="12"/>
        <v>33</v>
      </c>
      <c r="W21" s="49">
        <f t="shared" si="13"/>
        <v>432.5</v>
      </c>
      <c r="X21" s="51">
        <f t="shared" si="7"/>
        <v>432.5</v>
      </c>
      <c r="Y21" s="49">
        <f t="shared" si="8"/>
        <v>3.3216000000000028</v>
      </c>
      <c r="Z21" s="12">
        <f t="shared" si="9"/>
        <v>0</v>
      </c>
      <c r="AA21" s="87" t="str">
        <f t="shared" si="14"/>
        <v>VERY LOW-ORDER URGENTLY</v>
      </c>
      <c r="AB21" s="31">
        <f t="shared" si="15"/>
        <v>48075</v>
      </c>
    </row>
    <row r="22" spans="1:39" ht="15" thickBot="1">
      <c r="A22" s="153" t="s">
        <v>121</v>
      </c>
      <c r="B22" s="56" t="s">
        <v>67</v>
      </c>
      <c r="C22" s="51" t="s">
        <v>412</v>
      </c>
      <c r="D22" s="56" t="s">
        <v>29</v>
      </c>
      <c r="E22" s="51" t="s">
        <v>30</v>
      </c>
      <c r="F22" s="8">
        <v>2.16</v>
      </c>
      <c r="G22" s="42">
        <v>108</v>
      </c>
      <c r="H22" s="6">
        <v>38032</v>
      </c>
      <c r="I22" s="346">
        <v>50</v>
      </c>
      <c r="J22" s="348">
        <v>1</v>
      </c>
      <c r="K22" s="6">
        <f t="shared" si="1"/>
        <v>17607.407407407409</v>
      </c>
      <c r="L22" s="49">
        <f t="shared" si="2"/>
        <v>352.14814814814815</v>
      </c>
      <c r="M22" s="51">
        <v>12</v>
      </c>
      <c r="N22" s="12">
        <f t="shared" si="3"/>
        <v>1.5381450720514151E-2</v>
      </c>
      <c r="O22" s="54">
        <f>SUM($N$5:N22)</f>
        <v>0.87968137894515863</v>
      </c>
      <c r="P22" s="51" t="str">
        <f t="shared" si="10"/>
        <v>C</v>
      </c>
      <c r="Q22" s="8">
        <f t="shared" si="4"/>
        <v>4.9090909090909092</v>
      </c>
      <c r="R22" s="49">
        <f t="shared" si="5"/>
        <v>9.818181818181819E-2</v>
      </c>
      <c r="S22" s="49">
        <f t="shared" si="6"/>
        <v>1728.7272727272727</v>
      </c>
      <c r="T22" s="51">
        <f t="shared" si="11"/>
        <v>30</v>
      </c>
      <c r="U22" s="51">
        <v>3</v>
      </c>
      <c r="V22" s="51">
        <f t="shared" si="12"/>
        <v>33</v>
      </c>
      <c r="W22" s="49">
        <f t="shared" si="13"/>
        <v>162</v>
      </c>
      <c r="X22" s="51">
        <f t="shared" si="7"/>
        <v>112</v>
      </c>
      <c r="Y22" s="49">
        <f t="shared" si="8"/>
        <v>2.2400000000000002</v>
      </c>
      <c r="Z22" s="12">
        <f t="shared" si="9"/>
        <v>0.30864197530864196</v>
      </c>
      <c r="AA22" s="87" t="str">
        <f t="shared" si="14"/>
        <v>VERY LOW-ORDER URGENTLY</v>
      </c>
      <c r="AB22" s="31">
        <f t="shared" si="15"/>
        <v>39440.592592592591</v>
      </c>
      <c r="AF22"/>
      <c r="AG22"/>
      <c r="AH22"/>
      <c r="AI22" s="352" t="s">
        <v>294</v>
      </c>
      <c r="AJ22"/>
      <c r="AK22"/>
      <c r="AL22"/>
    </row>
    <row r="23" spans="1:39" ht="29.5" thickBot="1">
      <c r="A23" s="153" t="s">
        <v>121</v>
      </c>
      <c r="B23" s="56" t="s">
        <v>43</v>
      </c>
      <c r="C23" s="51" t="s">
        <v>385</v>
      </c>
      <c r="D23" s="56" t="s">
        <v>23</v>
      </c>
      <c r="E23" s="51" t="s">
        <v>24</v>
      </c>
      <c r="F23" s="8">
        <v>2.1394933333333341</v>
      </c>
      <c r="G23" s="42">
        <v>264</v>
      </c>
      <c r="H23" s="6">
        <v>79200.666666666672</v>
      </c>
      <c r="I23" s="346">
        <v>830</v>
      </c>
      <c r="J23" s="348">
        <v>6.7229999999999999</v>
      </c>
      <c r="K23" s="6">
        <f t="shared" si="1"/>
        <v>249002.09595959599</v>
      </c>
      <c r="L23" s="49">
        <f t="shared" si="2"/>
        <v>300.00252525252529</v>
      </c>
      <c r="M23" s="51">
        <v>1</v>
      </c>
      <c r="N23" s="12">
        <f t="shared" si="3"/>
        <v>1.5235421885895941E-2</v>
      </c>
      <c r="O23" s="54">
        <f>SUM($N$5:N23)</f>
        <v>0.89491680083105463</v>
      </c>
      <c r="P23" s="51" t="str">
        <f t="shared" si="10"/>
        <v>C</v>
      </c>
      <c r="Q23" s="8">
        <f t="shared" si="4"/>
        <v>12</v>
      </c>
      <c r="R23" s="49">
        <f t="shared" si="5"/>
        <v>9.7249696969697E-2</v>
      </c>
      <c r="S23" s="49">
        <f t="shared" si="6"/>
        <v>3600.0303030303035</v>
      </c>
      <c r="T23" s="51">
        <f t="shared" si="11"/>
        <v>30</v>
      </c>
      <c r="U23" s="51">
        <v>3</v>
      </c>
      <c r="V23" s="51">
        <f t="shared" si="12"/>
        <v>33</v>
      </c>
      <c r="W23" s="49">
        <f t="shared" si="13"/>
        <v>396</v>
      </c>
      <c r="X23" s="51">
        <f t="shared" si="7"/>
        <v>0</v>
      </c>
      <c r="Y23" s="49">
        <f t="shared" si="8"/>
        <v>0</v>
      </c>
      <c r="Z23" s="12">
        <f t="shared" si="9"/>
        <v>2.095959595959596</v>
      </c>
      <c r="AA23" s="87" t="str">
        <f t="shared" si="14"/>
        <v>VERY HIGH-DON’T ORDER</v>
      </c>
      <c r="AB23" s="31">
        <f t="shared" si="15"/>
        <v>0</v>
      </c>
      <c r="AF23" s="85" t="s">
        <v>11</v>
      </c>
      <c r="AG23" s="85" t="s">
        <v>9</v>
      </c>
      <c r="AH23" s="85" t="s">
        <v>10</v>
      </c>
      <c r="AI23" s="86" t="s">
        <v>266</v>
      </c>
      <c r="AJ23" s="86" t="s">
        <v>267</v>
      </c>
      <c r="AK23" s="86" t="s">
        <v>269</v>
      </c>
      <c r="AL23" s="86" t="s">
        <v>268</v>
      </c>
    </row>
    <row r="24" spans="1:39" ht="15" thickBot="1">
      <c r="A24" s="153" t="s">
        <v>121</v>
      </c>
      <c r="B24" s="56" t="s">
        <v>77</v>
      </c>
      <c r="C24" s="51" t="s">
        <v>388</v>
      </c>
      <c r="D24" s="56" t="s">
        <v>23</v>
      </c>
      <c r="E24" s="51" t="s">
        <v>24</v>
      </c>
      <c r="F24" s="8">
        <v>1.7639999999999991</v>
      </c>
      <c r="G24" s="42">
        <v>196</v>
      </c>
      <c r="H24" s="6">
        <v>55365.333333333328</v>
      </c>
      <c r="I24" s="346">
        <v>332</v>
      </c>
      <c r="J24" s="348">
        <v>2.988</v>
      </c>
      <c r="K24" s="6">
        <f t="shared" si="1"/>
        <v>93782.095238095222</v>
      </c>
      <c r="L24" s="49">
        <f t="shared" si="2"/>
        <v>282.47619047619042</v>
      </c>
      <c r="M24" s="51">
        <v>24</v>
      </c>
      <c r="N24" s="12">
        <f t="shared" si="3"/>
        <v>1.2561518088419883E-2</v>
      </c>
      <c r="O24" s="54">
        <f>SUM($N$5:N24)</f>
        <v>0.9074783189194745</v>
      </c>
      <c r="P24" s="51" t="str">
        <f t="shared" si="10"/>
        <v>C</v>
      </c>
      <c r="Q24" s="8">
        <f t="shared" si="4"/>
        <v>8.9090909090909083</v>
      </c>
      <c r="R24" s="49">
        <f t="shared" si="5"/>
        <v>8.0181818181818146E-2</v>
      </c>
      <c r="S24" s="49">
        <f t="shared" si="6"/>
        <v>2516.6060606060605</v>
      </c>
      <c r="T24" s="51">
        <f t="shared" si="11"/>
        <v>30</v>
      </c>
      <c r="U24" s="51">
        <v>3</v>
      </c>
      <c r="V24" s="51">
        <f t="shared" si="12"/>
        <v>33</v>
      </c>
      <c r="W24" s="49">
        <f t="shared" si="13"/>
        <v>294</v>
      </c>
      <c r="X24" s="51">
        <f t="shared" si="7"/>
        <v>0</v>
      </c>
      <c r="Y24" s="49">
        <f t="shared" si="8"/>
        <v>0</v>
      </c>
      <c r="Z24" s="12">
        <f t="shared" si="9"/>
        <v>1.129251700680272</v>
      </c>
      <c r="AA24" s="87" t="str">
        <f t="shared" si="14"/>
        <v>HIGH-DON’T ORDER</v>
      </c>
      <c r="AB24" s="31">
        <f t="shared" si="15"/>
        <v>0</v>
      </c>
      <c r="AF24" s="341" t="s">
        <v>23</v>
      </c>
      <c r="AG24" s="341" t="s">
        <v>33</v>
      </c>
      <c r="AH24" s="341" t="s">
        <v>371</v>
      </c>
      <c r="AI24" s="82">
        <v>0.99</v>
      </c>
      <c r="AJ24" s="83">
        <v>44</v>
      </c>
      <c r="AK24" s="353">
        <v>472.00000000000006</v>
      </c>
      <c r="AL24" s="353">
        <v>20768.000000000004</v>
      </c>
    </row>
    <row r="25" spans="1:39" ht="15" thickBot="1">
      <c r="A25" s="153" t="s">
        <v>121</v>
      </c>
      <c r="B25" s="56" t="s">
        <v>526</v>
      </c>
      <c r="C25" s="51" t="s">
        <v>538</v>
      </c>
      <c r="D25" s="56" t="s">
        <v>23</v>
      </c>
      <c r="E25" s="51" t="s">
        <v>24</v>
      </c>
      <c r="F25" s="8">
        <v>1.6225999999999992</v>
      </c>
      <c r="G25" s="42">
        <v>126.66666666666667</v>
      </c>
      <c r="H25" s="6">
        <v>41800</v>
      </c>
      <c r="I25" s="346">
        <v>0</v>
      </c>
      <c r="J25" s="348">
        <v>0</v>
      </c>
      <c r="K25" s="6">
        <f t="shared" si="1"/>
        <v>0</v>
      </c>
      <c r="L25" s="49">
        <f t="shared" si="2"/>
        <v>330</v>
      </c>
      <c r="M25" s="51">
        <v>48</v>
      </c>
      <c r="N25" s="12">
        <f t="shared" si="3"/>
        <v>1.1554602749586225E-2</v>
      </c>
      <c r="O25" s="54">
        <f>SUM($N$5:N25)</f>
        <v>0.9190329216690607</v>
      </c>
      <c r="P25" s="51" t="str">
        <f t="shared" si="10"/>
        <v>C</v>
      </c>
      <c r="Q25" s="8">
        <f t="shared" si="4"/>
        <v>5.7575757575757578</v>
      </c>
      <c r="R25" s="49">
        <f t="shared" si="5"/>
        <v>7.375454545454542E-2</v>
      </c>
      <c r="S25" s="49">
        <f t="shared" si="6"/>
        <v>1900</v>
      </c>
      <c r="T25" s="51">
        <f t="shared" si="11"/>
        <v>30</v>
      </c>
      <c r="U25" s="51">
        <v>3</v>
      </c>
      <c r="V25" s="51">
        <f t="shared" si="12"/>
        <v>33</v>
      </c>
      <c r="W25" s="49">
        <f t="shared" si="13"/>
        <v>190</v>
      </c>
      <c r="X25" s="51">
        <f t="shared" si="7"/>
        <v>190</v>
      </c>
      <c r="Y25" s="49">
        <f t="shared" si="8"/>
        <v>2.4338999999999991</v>
      </c>
      <c r="Z25" s="12">
        <f t="shared" si="9"/>
        <v>0</v>
      </c>
      <c r="AA25" s="87" t="str">
        <f t="shared" si="14"/>
        <v>VERY LOW-ORDER URGENTLY</v>
      </c>
      <c r="AB25" s="31">
        <f t="shared" si="15"/>
        <v>62700</v>
      </c>
      <c r="AF25"/>
      <c r="AG25" s="341" t="s">
        <v>99</v>
      </c>
      <c r="AH25" s="341" t="s">
        <v>409</v>
      </c>
      <c r="AI25" s="82">
        <v>7.6140000000000013E-2</v>
      </c>
      <c r="AJ25" s="83">
        <v>23.5</v>
      </c>
      <c r="AK25" s="353">
        <v>145.58139534883722</v>
      </c>
      <c r="AL25" s="353">
        <v>3421.1627906976746</v>
      </c>
    </row>
    <row r="26" spans="1:39" ht="15" thickBot="1">
      <c r="A26" s="153" t="s">
        <v>121</v>
      </c>
      <c r="B26" s="56" t="s">
        <v>59</v>
      </c>
      <c r="C26" s="51" t="s">
        <v>397</v>
      </c>
      <c r="D26" s="56" t="s">
        <v>23</v>
      </c>
      <c r="E26" s="51" t="s">
        <v>24</v>
      </c>
      <c r="F26" s="8">
        <v>1.5940799999999995</v>
      </c>
      <c r="G26" s="42">
        <v>164</v>
      </c>
      <c r="H26" s="6">
        <v>62121.333333333328</v>
      </c>
      <c r="I26" s="346">
        <v>260</v>
      </c>
      <c r="J26" s="348">
        <v>2.5272000000000001</v>
      </c>
      <c r="K26" s="6">
        <f t="shared" si="1"/>
        <v>98485.040650406489</v>
      </c>
      <c r="L26" s="49">
        <f t="shared" si="2"/>
        <v>378.78861788617883</v>
      </c>
      <c r="M26" s="51">
        <v>24</v>
      </c>
      <c r="N26" s="12">
        <f t="shared" si="3"/>
        <v>1.1351510631739439E-2</v>
      </c>
      <c r="O26" s="54">
        <f>SUM($N$5:N26)</f>
        <v>0.93038443230080015</v>
      </c>
      <c r="P26" s="51" t="str">
        <f t="shared" si="10"/>
        <v>C</v>
      </c>
      <c r="Q26" s="8">
        <f t="shared" si="4"/>
        <v>7.4545454545454541</v>
      </c>
      <c r="R26" s="49">
        <f t="shared" si="5"/>
        <v>7.2458181818181797E-2</v>
      </c>
      <c r="S26" s="49">
        <f t="shared" si="6"/>
        <v>2823.6969696969695</v>
      </c>
      <c r="T26" s="51">
        <f t="shared" si="11"/>
        <v>30</v>
      </c>
      <c r="U26" s="51">
        <v>3</v>
      </c>
      <c r="V26" s="51">
        <f t="shared" si="12"/>
        <v>33</v>
      </c>
      <c r="W26" s="49">
        <f t="shared" si="13"/>
        <v>246</v>
      </c>
      <c r="X26" s="51">
        <f t="shared" si="7"/>
        <v>0</v>
      </c>
      <c r="Y26" s="49">
        <f t="shared" si="8"/>
        <v>0</v>
      </c>
      <c r="Z26" s="12">
        <f t="shared" si="9"/>
        <v>1.056910569105691</v>
      </c>
      <c r="AA26" s="87" t="str">
        <f t="shared" si="14"/>
        <v>HIGH-DON’T ORDER</v>
      </c>
      <c r="AB26" s="31">
        <f t="shared" si="15"/>
        <v>0</v>
      </c>
      <c r="AF26"/>
      <c r="AG26" s="341" t="s">
        <v>96</v>
      </c>
      <c r="AH26" s="341" t="s">
        <v>387</v>
      </c>
      <c r="AI26" s="82">
        <v>1.8100800000000004</v>
      </c>
      <c r="AJ26" s="83">
        <v>419.00000000000006</v>
      </c>
      <c r="AK26" s="353">
        <v>199.58233890214794</v>
      </c>
      <c r="AL26" s="353">
        <v>83625</v>
      </c>
    </row>
    <row r="27" spans="1:39" ht="15" thickBot="1">
      <c r="A27" s="153" t="s">
        <v>121</v>
      </c>
      <c r="B27" s="56" t="s">
        <v>40</v>
      </c>
      <c r="C27" s="51" t="s">
        <v>433</v>
      </c>
      <c r="D27" s="56" t="s">
        <v>26</v>
      </c>
      <c r="E27" s="51" t="s">
        <v>27</v>
      </c>
      <c r="F27" s="8">
        <v>1.46848</v>
      </c>
      <c r="G27" s="42">
        <v>235.33333333333331</v>
      </c>
      <c r="H27" s="6">
        <v>28670</v>
      </c>
      <c r="I27" s="346">
        <v>413</v>
      </c>
      <c r="J27" s="348">
        <v>2.5771199999999999</v>
      </c>
      <c r="K27" s="6">
        <f t="shared" si="1"/>
        <v>50314.63172804533</v>
      </c>
      <c r="L27" s="49">
        <f t="shared" si="2"/>
        <v>121.8271954674221</v>
      </c>
      <c r="M27" s="51">
        <v>24</v>
      </c>
      <c r="N27" s="12">
        <f t="shared" si="3"/>
        <v>1.0457107756509546E-2</v>
      </c>
      <c r="O27" s="54">
        <f>SUM($N$5:N27)</f>
        <v>0.94084154005730969</v>
      </c>
      <c r="P27" s="51" t="str">
        <f t="shared" si="10"/>
        <v>C</v>
      </c>
      <c r="Q27" s="8">
        <f t="shared" si="4"/>
        <v>10.696969696969695</v>
      </c>
      <c r="R27" s="49">
        <f t="shared" si="5"/>
        <v>6.6749090909090911E-2</v>
      </c>
      <c r="S27" s="49">
        <f t="shared" si="6"/>
        <v>1303.1818181818182</v>
      </c>
      <c r="T27" s="51">
        <f t="shared" si="11"/>
        <v>30</v>
      </c>
      <c r="U27" s="51">
        <v>3</v>
      </c>
      <c r="V27" s="51">
        <f t="shared" si="12"/>
        <v>33</v>
      </c>
      <c r="W27" s="49">
        <f t="shared" si="13"/>
        <v>352.99999999999994</v>
      </c>
      <c r="X27" s="51">
        <f t="shared" si="7"/>
        <v>0</v>
      </c>
      <c r="Y27" s="49">
        <f t="shared" si="8"/>
        <v>0</v>
      </c>
      <c r="Z27" s="12">
        <f t="shared" si="9"/>
        <v>1.1699716713881021</v>
      </c>
      <c r="AA27" s="87" t="str">
        <f t="shared" si="14"/>
        <v>HIGH-DON’T ORDER</v>
      </c>
      <c r="AB27" s="31">
        <f t="shared" si="15"/>
        <v>0</v>
      </c>
      <c r="AF27"/>
      <c r="AG27" s="341" t="s">
        <v>55</v>
      </c>
      <c r="AH27" s="341" t="s">
        <v>373</v>
      </c>
      <c r="AI27" s="82">
        <v>3.8116000000000017</v>
      </c>
      <c r="AJ27" s="83">
        <v>366.50000000000006</v>
      </c>
      <c r="AK27" s="353">
        <v>255.94270122783081</v>
      </c>
      <c r="AL27" s="353">
        <v>93803</v>
      </c>
    </row>
    <row r="28" spans="1:39" ht="15" thickBot="1">
      <c r="A28" s="153" t="s">
        <v>121</v>
      </c>
      <c r="B28" s="56" t="s">
        <v>168</v>
      </c>
      <c r="C28" s="51" t="s">
        <v>468</v>
      </c>
      <c r="D28" s="56" t="s">
        <v>26</v>
      </c>
      <c r="E28" s="51" t="s">
        <v>27</v>
      </c>
      <c r="F28" s="8">
        <v>1.3633799999999996</v>
      </c>
      <c r="G28" s="42">
        <v>244.33333333333334</v>
      </c>
      <c r="H28" s="6">
        <v>11974.333333333334</v>
      </c>
      <c r="I28" s="346">
        <v>0</v>
      </c>
      <c r="J28" s="348">
        <v>0</v>
      </c>
      <c r="K28" s="6">
        <f t="shared" si="1"/>
        <v>0</v>
      </c>
      <c r="L28" s="49">
        <f t="shared" si="2"/>
        <v>49.008185538881307</v>
      </c>
      <c r="M28" s="51">
        <v>1</v>
      </c>
      <c r="N28" s="12">
        <f t="shared" si="3"/>
        <v>9.7086862422845251E-3</v>
      </c>
      <c r="O28" s="54">
        <f>SUM($N$5:N28)</f>
        <v>0.95055022629959418</v>
      </c>
      <c r="P28" s="51" t="str">
        <f t="shared" si="10"/>
        <v>C</v>
      </c>
      <c r="Q28" s="8">
        <f t="shared" si="4"/>
        <v>11.106060606060607</v>
      </c>
      <c r="R28" s="49">
        <f t="shared" si="5"/>
        <v>6.1971818181818163E-2</v>
      </c>
      <c r="S28" s="49">
        <f t="shared" si="6"/>
        <v>544.28787878787887</v>
      </c>
      <c r="T28" s="51">
        <f t="shared" si="11"/>
        <v>30</v>
      </c>
      <c r="U28" s="51">
        <v>3</v>
      </c>
      <c r="V28" s="51">
        <f t="shared" si="12"/>
        <v>33</v>
      </c>
      <c r="W28" s="49">
        <f t="shared" si="13"/>
        <v>366.50000000000006</v>
      </c>
      <c r="X28" s="51">
        <f t="shared" si="7"/>
        <v>366.50000000000006</v>
      </c>
      <c r="Y28" s="49">
        <f t="shared" si="8"/>
        <v>2.0450699999999995</v>
      </c>
      <c r="Z28" s="12">
        <f t="shared" si="9"/>
        <v>0</v>
      </c>
      <c r="AA28" s="87" t="str">
        <f t="shared" si="14"/>
        <v>VERY LOW-ORDER URGENTLY</v>
      </c>
      <c r="AB28" s="31">
        <f t="shared" si="15"/>
        <v>17961.5</v>
      </c>
      <c r="AF28"/>
      <c r="AG28" s="341" t="s">
        <v>153</v>
      </c>
      <c r="AH28" s="341" t="s">
        <v>430</v>
      </c>
      <c r="AI28" s="82">
        <v>4.3859999999999975</v>
      </c>
      <c r="AJ28" s="83">
        <v>243.66666666666666</v>
      </c>
      <c r="AK28" s="353">
        <v>82.196617336152215</v>
      </c>
      <c r="AL28" s="353">
        <v>20028.575757575756</v>
      </c>
    </row>
    <row r="29" spans="1:39" ht="15" thickBot="1">
      <c r="A29" s="153" t="s">
        <v>121</v>
      </c>
      <c r="B29" s="56" t="s">
        <v>96</v>
      </c>
      <c r="C29" s="51" t="s">
        <v>387</v>
      </c>
      <c r="D29" s="56" t="s">
        <v>23</v>
      </c>
      <c r="E29" s="51" t="s">
        <v>24</v>
      </c>
      <c r="F29" s="8">
        <v>1.2067200000000002</v>
      </c>
      <c r="G29" s="42">
        <v>279.33333333333337</v>
      </c>
      <c r="H29" s="6">
        <v>55750</v>
      </c>
      <c r="I29" s="346">
        <v>0</v>
      </c>
      <c r="J29" s="348">
        <v>0</v>
      </c>
      <c r="K29" s="6">
        <f t="shared" si="1"/>
        <v>0</v>
      </c>
      <c r="L29" s="49">
        <f t="shared" si="2"/>
        <v>199.58233890214794</v>
      </c>
      <c r="M29" s="51">
        <v>40</v>
      </c>
      <c r="N29" s="12">
        <f t="shared" si="3"/>
        <v>8.5931038025272403E-3</v>
      </c>
      <c r="O29" s="54">
        <f>SUM($N$5:N29)</f>
        <v>0.95914333010212138</v>
      </c>
      <c r="P29" s="51" t="str">
        <f t="shared" si="10"/>
        <v>C</v>
      </c>
      <c r="Q29" s="8">
        <f t="shared" si="4"/>
        <v>12.696969696969699</v>
      </c>
      <c r="R29" s="49">
        <f t="shared" si="5"/>
        <v>5.4850909090909103E-2</v>
      </c>
      <c r="S29" s="49">
        <f t="shared" si="6"/>
        <v>2534.090909090909</v>
      </c>
      <c r="T29" s="51">
        <f t="shared" si="11"/>
        <v>30</v>
      </c>
      <c r="U29" s="51">
        <v>3</v>
      </c>
      <c r="V29" s="51">
        <f t="shared" si="12"/>
        <v>33</v>
      </c>
      <c r="W29" s="49">
        <f t="shared" si="13"/>
        <v>419.00000000000006</v>
      </c>
      <c r="X29" s="51">
        <f t="shared" si="7"/>
        <v>419.00000000000006</v>
      </c>
      <c r="Y29" s="49">
        <f t="shared" si="8"/>
        <v>1.8100800000000004</v>
      </c>
      <c r="Z29" s="12">
        <f t="shared" si="9"/>
        <v>0</v>
      </c>
      <c r="AA29" s="87" t="str">
        <f t="shared" si="14"/>
        <v>VERY LOW-ORDER URGENTLY</v>
      </c>
      <c r="AB29" s="31">
        <f t="shared" si="15"/>
        <v>83625</v>
      </c>
      <c r="AF29"/>
      <c r="AG29" s="341" t="s">
        <v>44</v>
      </c>
      <c r="AH29" s="341" t="s">
        <v>376</v>
      </c>
      <c r="AI29" s="82">
        <v>8.1988636363636385</v>
      </c>
      <c r="AJ29" s="83">
        <v>364.39393939393938</v>
      </c>
      <c r="AK29" s="353">
        <v>1000</v>
      </c>
      <c r="AL29" s="353">
        <v>364393.93939393939</v>
      </c>
    </row>
    <row r="30" spans="1:39" ht="15" thickBot="1">
      <c r="A30" s="153" t="s">
        <v>121</v>
      </c>
      <c r="B30" s="56" t="s">
        <v>46</v>
      </c>
      <c r="C30" s="51" t="s">
        <v>398</v>
      </c>
      <c r="D30" s="56" t="s">
        <v>26</v>
      </c>
      <c r="E30" s="51" t="s">
        <v>27</v>
      </c>
      <c r="F30" s="8">
        <v>0.77226666666666688</v>
      </c>
      <c r="G30" s="42">
        <v>60.333333333333329</v>
      </c>
      <c r="H30" s="6">
        <v>13941.333333333332</v>
      </c>
      <c r="I30" s="346">
        <v>395</v>
      </c>
      <c r="J30" s="348">
        <v>5.056</v>
      </c>
      <c r="K30" s="6">
        <f t="shared" si="1"/>
        <v>91273.370165745859</v>
      </c>
      <c r="L30" s="49">
        <f t="shared" si="2"/>
        <v>231.0718232044199</v>
      </c>
      <c r="M30" s="51">
        <v>18</v>
      </c>
      <c r="N30" s="12">
        <f t="shared" si="3"/>
        <v>5.4993433687171595E-3</v>
      </c>
      <c r="O30" s="54">
        <f>SUM($N$5:N30)</f>
        <v>0.96464267347083854</v>
      </c>
      <c r="P30" s="51" t="str">
        <f t="shared" si="10"/>
        <v>C</v>
      </c>
      <c r="Q30" s="8">
        <f t="shared" si="4"/>
        <v>2.7424242424242422</v>
      </c>
      <c r="R30" s="49">
        <f t="shared" si="5"/>
        <v>3.510303030303031E-2</v>
      </c>
      <c r="S30" s="49">
        <f t="shared" si="6"/>
        <v>633.69696969696963</v>
      </c>
      <c r="T30" s="51">
        <f t="shared" si="11"/>
        <v>30</v>
      </c>
      <c r="U30" s="51">
        <v>3</v>
      </c>
      <c r="V30" s="51">
        <f t="shared" si="12"/>
        <v>33</v>
      </c>
      <c r="W30" s="49">
        <f t="shared" si="13"/>
        <v>90.5</v>
      </c>
      <c r="X30" s="51">
        <f t="shared" si="7"/>
        <v>0</v>
      </c>
      <c r="Y30" s="49">
        <f t="shared" si="8"/>
        <v>0</v>
      </c>
      <c r="Z30" s="12">
        <f t="shared" si="9"/>
        <v>4.3646408839779003</v>
      </c>
      <c r="AA30" s="87" t="str">
        <f t="shared" si="14"/>
        <v>VERY HIGH-DON’T ORDER</v>
      </c>
      <c r="AB30" s="31">
        <f t="shared" si="15"/>
        <v>0</v>
      </c>
      <c r="AF30"/>
      <c r="AG30" s="341" t="s">
        <v>526</v>
      </c>
      <c r="AH30" s="341" t="s">
        <v>538</v>
      </c>
      <c r="AI30" s="82">
        <v>2.4338999999999991</v>
      </c>
      <c r="AJ30" s="83">
        <v>190</v>
      </c>
      <c r="AK30" s="353">
        <v>330</v>
      </c>
      <c r="AL30" s="353">
        <v>62700</v>
      </c>
    </row>
    <row r="31" spans="1:39" ht="15" thickBot="1">
      <c r="A31" s="153" t="s">
        <v>121</v>
      </c>
      <c r="B31" s="56" t="s">
        <v>176</v>
      </c>
      <c r="C31" s="51" t="s">
        <v>470</v>
      </c>
      <c r="D31" s="56" t="s">
        <v>29</v>
      </c>
      <c r="E31" s="51" t="s">
        <v>30</v>
      </c>
      <c r="F31" s="8">
        <v>0.7583333333333333</v>
      </c>
      <c r="G31" s="42">
        <v>30.333333333333332</v>
      </c>
      <c r="H31" s="6">
        <v>8456.6733333333341</v>
      </c>
      <c r="I31" s="346">
        <v>0</v>
      </c>
      <c r="J31" s="348">
        <v>0</v>
      </c>
      <c r="K31" s="6">
        <f t="shared" si="1"/>
        <v>0</v>
      </c>
      <c r="L31" s="49">
        <f t="shared" si="2"/>
        <v>278.79142857142858</v>
      </c>
      <c r="M31" s="51">
        <v>18</v>
      </c>
      <c r="N31" s="12">
        <f t="shared" si="3"/>
        <v>5.4001235168471742E-3</v>
      </c>
      <c r="O31" s="54">
        <f>SUM($N$5:N31)</f>
        <v>0.9700427969876857</v>
      </c>
      <c r="P31" s="51" t="str">
        <f t="shared" si="10"/>
        <v>C</v>
      </c>
      <c r="Q31" s="8">
        <f t="shared" si="4"/>
        <v>1.3787878787878787</v>
      </c>
      <c r="R31" s="49">
        <f t="shared" si="5"/>
        <v>3.446969696969697E-2</v>
      </c>
      <c r="S31" s="49">
        <f t="shared" si="6"/>
        <v>384.39424242424246</v>
      </c>
      <c r="T31" s="51">
        <f t="shared" si="11"/>
        <v>30</v>
      </c>
      <c r="U31" s="51">
        <v>3</v>
      </c>
      <c r="V31" s="51">
        <f t="shared" si="12"/>
        <v>33</v>
      </c>
      <c r="W31" s="49">
        <f t="shared" si="13"/>
        <v>45.499999999999993</v>
      </c>
      <c r="X31" s="51">
        <f t="shared" si="7"/>
        <v>45.499999999999993</v>
      </c>
      <c r="Y31" s="49">
        <f t="shared" si="8"/>
        <v>1.1374999999999997</v>
      </c>
      <c r="Z31" s="12">
        <f t="shared" si="9"/>
        <v>0</v>
      </c>
      <c r="AA31" s="87" t="str">
        <f t="shared" si="14"/>
        <v>VERY LOW-ORDER URGENTLY</v>
      </c>
      <c r="AB31" s="31">
        <f t="shared" si="15"/>
        <v>12685.009999999998</v>
      </c>
      <c r="AF31"/>
      <c r="AG31" s="341" t="s">
        <v>193</v>
      </c>
      <c r="AH31" s="341" t="s">
        <v>439</v>
      </c>
      <c r="AI31" s="82">
        <v>2.1600000000000001E-2</v>
      </c>
      <c r="AJ31" s="83">
        <v>1.9999999999999998</v>
      </c>
      <c r="AK31" s="353">
        <v>280</v>
      </c>
      <c r="AL31" s="353">
        <v>559.99999999999989</v>
      </c>
    </row>
    <row r="32" spans="1:39" ht="15" thickBot="1">
      <c r="A32" s="153" t="s">
        <v>121</v>
      </c>
      <c r="B32" s="56" t="s">
        <v>33</v>
      </c>
      <c r="C32" s="51" t="s">
        <v>371</v>
      </c>
      <c r="D32" s="56" t="s">
        <v>23</v>
      </c>
      <c r="E32" s="51" t="s">
        <v>34</v>
      </c>
      <c r="F32" s="8">
        <v>0.66</v>
      </c>
      <c r="G32" s="42">
        <v>29.333333333333332</v>
      </c>
      <c r="H32" s="6">
        <v>13845.333333333334</v>
      </c>
      <c r="I32" s="346">
        <v>0</v>
      </c>
      <c r="J32" s="348">
        <v>0</v>
      </c>
      <c r="K32" s="6">
        <f t="shared" si="1"/>
        <v>0</v>
      </c>
      <c r="L32" s="49">
        <f t="shared" si="2"/>
        <v>472.00000000000006</v>
      </c>
      <c r="M32" s="51">
        <v>1</v>
      </c>
      <c r="N32" s="12">
        <f t="shared" si="3"/>
        <v>4.6998877201571013E-3</v>
      </c>
      <c r="O32" s="54">
        <f>SUM($N$5:N32)</f>
        <v>0.97474268470784275</v>
      </c>
      <c r="P32" s="51" t="str">
        <f t="shared" si="10"/>
        <v>C</v>
      </c>
      <c r="Q32" s="8">
        <f t="shared" si="4"/>
        <v>1.3333333333333333</v>
      </c>
      <c r="R32" s="49">
        <f t="shared" si="5"/>
        <v>3.0000000000000002E-2</v>
      </c>
      <c r="S32" s="49">
        <f t="shared" si="6"/>
        <v>629.33333333333337</v>
      </c>
      <c r="T32" s="51">
        <f t="shared" si="11"/>
        <v>30</v>
      </c>
      <c r="U32" s="51">
        <v>3</v>
      </c>
      <c r="V32" s="51">
        <f t="shared" si="12"/>
        <v>33</v>
      </c>
      <c r="W32" s="49">
        <f t="shared" si="13"/>
        <v>44</v>
      </c>
      <c r="X32" s="51">
        <f t="shared" si="7"/>
        <v>44</v>
      </c>
      <c r="Y32" s="49">
        <f t="shared" si="8"/>
        <v>0.99</v>
      </c>
      <c r="Z32" s="12">
        <f t="shared" si="9"/>
        <v>0</v>
      </c>
      <c r="AA32" s="87" t="str">
        <f t="shared" si="14"/>
        <v>VERY LOW-ORDER URGENTLY</v>
      </c>
      <c r="AB32" s="31">
        <f t="shared" si="15"/>
        <v>20768.000000000004</v>
      </c>
      <c r="AF32" s="341" t="s">
        <v>228</v>
      </c>
      <c r="AG32" s="341"/>
      <c r="AH32" s="341"/>
      <c r="AI32" s="82">
        <v>21.728183636363635</v>
      </c>
      <c r="AJ32" s="83">
        <v>1653.060606060606</v>
      </c>
      <c r="AK32" s="353">
        <v>2765.3030528149684</v>
      </c>
      <c r="AL32" s="353">
        <v>649299.67794221279</v>
      </c>
    </row>
    <row r="33" spans="1:38" ht="15" thickBot="1">
      <c r="A33" s="153" t="s">
        <v>121</v>
      </c>
      <c r="B33" s="56" t="s">
        <v>74</v>
      </c>
      <c r="C33" s="51" t="s">
        <v>432</v>
      </c>
      <c r="D33" s="56" t="s">
        <v>52</v>
      </c>
      <c r="E33" s="51" t="s">
        <v>24</v>
      </c>
      <c r="F33" s="8">
        <v>0.52628999999999992</v>
      </c>
      <c r="G33" s="42">
        <v>53</v>
      </c>
      <c r="H33" s="6">
        <v>20959.666666666664</v>
      </c>
      <c r="I33" s="346">
        <v>0</v>
      </c>
      <c r="J33" s="348">
        <v>0</v>
      </c>
      <c r="K33" s="6">
        <f t="shared" si="1"/>
        <v>0</v>
      </c>
      <c r="L33" s="49">
        <f t="shared" si="2"/>
        <v>395.46540880503142</v>
      </c>
      <c r="M33" s="51">
        <v>6</v>
      </c>
      <c r="N33" s="12">
        <f t="shared" si="3"/>
        <v>3.7477331943052737E-3</v>
      </c>
      <c r="O33" s="54">
        <f>SUM($N$5:N33)</f>
        <v>0.97849041790214808</v>
      </c>
      <c r="P33" s="51" t="str">
        <f t="shared" si="10"/>
        <v>C</v>
      </c>
      <c r="Q33" s="8">
        <f t="shared" si="4"/>
        <v>2.4090909090909092</v>
      </c>
      <c r="R33" s="49">
        <f t="shared" si="5"/>
        <v>2.3922272727272723E-2</v>
      </c>
      <c r="S33" s="49">
        <f t="shared" si="6"/>
        <v>952.71212121212113</v>
      </c>
      <c r="T33" s="51">
        <f t="shared" si="11"/>
        <v>30</v>
      </c>
      <c r="U33" s="51">
        <v>3</v>
      </c>
      <c r="V33" s="51">
        <f t="shared" si="12"/>
        <v>33</v>
      </c>
      <c r="W33" s="49">
        <f t="shared" si="13"/>
        <v>79.5</v>
      </c>
      <c r="X33" s="51">
        <f t="shared" si="7"/>
        <v>79.5</v>
      </c>
      <c r="Y33" s="49">
        <f t="shared" si="8"/>
        <v>0.78943499999999989</v>
      </c>
      <c r="Z33" s="12">
        <f t="shared" si="9"/>
        <v>0</v>
      </c>
      <c r="AA33" s="87" t="str">
        <f t="shared" si="14"/>
        <v>VERY LOW-ORDER URGENTLY</v>
      </c>
      <c r="AB33" s="31">
        <f t="shared" si="15"/>
        <v>31439.499999999996</v>
      </c>
      <c r="AF33" s="341" t="s">
        <v>58</v>
      </c>
      <c r="AG33" s="341" t="s">
        <v>60</v>
      </c>
      <c r="AH33" s="341" t="s">
        <v>399</v>
      </c>
      <c r="AI33" s="82">
        <v>3.2500000000000008E-2</v>
      </c>
      <c r="AJ33" s="83">
        <v>6.5</v>
      </c>
      <c r="AK33" s="353">
        <v>70</v>
      </c>
      <c r="AL33" s="353">
        <v>455</v>
      </c>
    </row>
    <row r="34" spans="1:38" ht="15" thickBot="1">
      <c r="A34" s="153" t="s">
        <v>121</v>
      </c>
      <c r="B34" s="56" t="s">
        <v>45</v>
      </c>
      <c r="C34" s="51" t="s">
        <v>408</v>
      </c>
      <c r="D34" s="56" t="s">
        <v>29</v>
      </c>
      <c r="E34" s="51" t="s">
        <v>42</v>
      </c>
      <c r="F34" s="8">
        <v>0.52499999999999991</v>
      </c>
      <c r="G34" s="42">
        <v>23.333333333333332</v>
      </c>
      <c r="H34" s="6">
        <v>8480</v>
      </c>
      <c r="I34" s="346">
        <v>208</v>
      </c>
      <c r="J34" s="348">
        <v>4.68</v>
      </c>
      <c r="K34" s="6">
        <f t="shared" si="1"/>
        <v>75593.142857142855</v>
      </c>
      <c r="L34" s="49">
        <f t="shared" si="2"/>
        <v>363.42857142857144</v>
      </c>
      <c r="M34" s="51">
        <v>1</v>
      </c>
      <c r="N34" s="12">
        <f t="shared" si="3"/>
        <v>3.7385470501249663E-3</v>
      </c>
      <c r="O34" s="54">
        <f>SUM($N$5:N34)</f>
        <v>0.98222896495227308</v>
      </c>
      <c r="P34" s="51" t="str">
        <f t="shared" si="10"/>
        <v>C</v>
      </c>
      <c r="Q34" s="8">
        <f t="shared" si="4"/>
        <v>1.0606060606060606</v>
      </c>
      <c r="R34" s="49">
        <f t="shared" si="5"/>
        <v>2.3863636363636361E-2</v>
      </c>
      <c r="S34" s="49">
        <f t="shared" si="6"/>
        <v>385.45454545454544</v>
      </c>
      <c r="T34" s="51">
        <f t="shared" si="11"/>
        <v>30</v>
      </c>
      <c r="U34" s="51">
        <v>3</v>
      </c>
      <c r="V34" s="51">
        <f t="shared" si="12"/>
        <v>33</v>
      </c>
      <c r="W34" s="49">
        <f t="shared" si="13"/>
        <v>35</v>
      </c>
      <c r="X34" s="51">
        <f t="shared" si="7"/>
        <v>0</v>
      </c>
      <c r="Y34" s="49">
        <f t="shared" si="8"/>
        <v>0</v>
      </c>
      <c r="Z34" s="12">
        <f t="shared" si="9"/>
        <v>5.9428571428571431</v>
      </c>
      <c r="AA34" s="87" t="str">
        <f t="shared" si="14"/>
        <v>VERY HIGH-DON’T ORDER</v>
      </c>
      <c r="AB34" s="31">
        <f t="shared" si="15"/>
        <v>0</v>
      </c>
      <c r="AF34" s="341" t="s">
        <v>227</v>
      </c>
      <c r="AG34" s="341"/>
      <c r="AH34" s="341"/>
      <c r="AI34" s="82">
        <v>3.2500000000000008E-2</v>
      </c>
      <c r="AJ34" s="83">
        <v>6.5</v>
      </c>
      <c r="AK34" s="353">
        <v>70</v>
      </c>
      <c r="AL34" s="353">
        <v>455</v>
      </c>
    </row>
    <row r="35" spans="1:38" ht="15" thickBot="1">
      <c r="A35" s="153" t="s">
        <v>121</v>
      </c>
      <c r="B35" s="56" t="s">
        <v>71</v>
      </c>
      <c r="C35" s="51" t="s">
        <v>372</v>
      </c>
      <c r="D35" s="56" t="s">
        <v>29</v>
      </c>
      <c r="E35" s="51" t="s">
        <v>63</v>
      </c>
      <c r="F35" s="8">
        <v>0.45750000000000007</v>
      </c>
      <c r="G35" s="42">
        <v>20.333333333333332</v>
      </c>
      <c r="H35" s="6">
        <v>9892.6666666666661</v>
      </c>
      <c r="I35" s="346">
        <v>92</v>
      </c>
      <c r="J35" s="348">
        <v>2.0699999999999998</v>
      </c>
      <c r="K35" s="6">
        <f t="shared" si="1"/>
        <v>44760.262295081964</v>
      </c>
      <c r="L35" s="49">
        <f t="shared" si="2"/>
        <v>486.52459016393442</v>
      </c>
      <c r="M35" s="51">
        <v>20</v>
      </c>
      <c r="N35" s="12">
        <f t="shared" si="3"/>
        <v>3.2578767151089003E-3</v>
      </c>
      <c r="O35" s="54">
        <f>SUM($N$5:N35)</f>
        <v>0.98548684166738199</v>
      </c>
      <c r="P35" s="51" t="str">
        <f t="shared" si="10"/>
        <v>C</v>
      </c>
      <c r="Q35" s="8">
        <f t="shared" si="4"/>
        <v>0.9242424242424242</v>
      </c>
      <c r="R35" s="49">
        <f t="shared" si="5"/>
        <v>2.0795454545454548E-2</v>
      </c>
      <c r="S35" s="49">
        <f t="shared" si="6"/>
        <v>449.66666666666663</v>
      </c>
      <c r="T35" s="51">
        <f t="shared" si="11"/>
        <v>30</v>
      </c>
      <c r="U35" s="51">
        <v>3</v>
      </c>
      <c r="V35" s="51">
        <f t="shared" si="12"/>
        <v>33</v>
      </c>
      <c r="W35" s="49">
        <f t="shared" si="13"/>
        <v>30.5</v>
      </c>
      <c r="X35" s="51">
        <f t="shared" si="7"/>
        <v>0</v>
      </c>
      <c r="Y35" s="49">
        <f t="shared" si="8"/>
        <v>0</v>
      </c>
      <c r="Z35" s="12">
        <f t="shared" si="9"/>
        <v>3.0163934426229506</v>
      </c>
      <c r="AA35" s="87" t="str">
        <f t="shared" si="14"/>
        <v>VERY HIGH-DON’T ORDER</v>
      </c>
      <c r="AB35" s="31">
        <f t="shared" si="15"/>
        <v>0</v>
      </c>
      <c r="AF35" s="341" t="s">
        <v>29</v>
      </c>
      <c r="AG35" s="341" t="s">
        <v>67</v>
      </c>
      <c r="AH35" s="341" t="s">
        <v>412</v>
      </c>
      <c r="AI35" s="82">
        <v>2.2400000000000002</v>
      </c>
      <c r="AJ35" s="83">
        <v>112</v>
      </c>
      <c r="AK35" s="353">
        <v>352.14814814814815</v>
      </c>
      <c r="AL35" s="353">
        <v>39440.592592592591</v>
      </c>
    </row>
    <row r="36" spans="1:38" ht="15" thickBot="1">
      <c r="A36" s="153" t="s">
        <v>121</v>
      </c>
      <c r="B36" s="56" t="s">
        <v>50</v>
      </c>
      <c r="C36" s="51" t="s">
        <v>395</v>
      </c>
      <c r="D36" s="56" t="s">
        <v>29</v>
      </c>
      <c r="E36" s="51" t="s">
        <v>30</v>
      </c>
      <c r="F36" s="8">
        <v>0.29249999999999998</v>
      </c>
      <c r="G36" s="42">
        <v>13</v>
      </c>
      <c r="H36" s="6">
        <v>3257.666666666667</v>
      </c>
      <c r="I36" s="346">
        <v>30</v>
      </c>
      <c r="J36" s="348">
        <v>0.67500000000000004</v>
      </c>
      <c r="K36" s="6">
        <f t="shared" si="1"/>
        <v>7517.6923076923085</v>
      </c>
      <c r="L36" s="49">
        <f t="shared" si="2"/>
        <v>250.58974358974362</v>
      </c>
      <c r="M36" s="51">
        <v>36</v>
      </c>
      <c r="N36" s="12">
        <f t="shared" si="3"/>
        <v>2.0829047850696243E-3</v>
      </c>
      <c r="O36" s="54">
        <f>SUM($N$5:N36)</f>
        <v>0.98756974645245166</v>
      </c>
      <c r="P36" s="51" t="str">
        <f t="shared" si="10"/>
        <v>C</v>
      </c>
      <c r="Q36" s="8">
        <f t="shared" si="4"/>
        <v>0.59090909090909094</v>
      </c>
      <c r="R36" s="49">
        <f t="shared" si="5"/>
        <v>1.3295454545454544E-2</v>
      </c>
      <c r="S36" s="49">
        <f t="shared" si="6"/>
        <v>148.07575757575759</v>
      </c>
      <c r="T36" s="51">
        <f t="shared" si="11"/>
        <v>30</v>
      </c>
      <c r="U36" s="51">
        <v>3</v>
      </c>
      <c r="V36" s="51">
        <f t="shared" si="12"/>
        <v>33</v>
      </c>
      <c r="W36" s="49">
        <f t="shared" si="13"/>
        <v>19.5</v>
      </c>
      <c r="X36" s="51">
        <f t="shared" si="7"/>
        <v>0</v>
      </c>
      <c r="Y36" s="49">
        <f t="shared" si="8"/>
        <v>0</v>
      </c>
      <c r="Z36" s="12">
        <f t="shared" si="9"/>
        <v>1.5384615384615385</v>
      </c>
      <c r="AA36" s="87" t="str">
        <f t="shared" si="14"/>
        <v>HIGH-DON’T ORDER</v>
      </c>
      <c r="AB36" s="31">
        <f t="shared" si="15"/>
        <v>0</v>
      </c>
      <c r="AF36"/>
      <c r="AG36" s="341" t="s">
        <v>89</v>
      </c>
      <c r="AH36" s="341" t="s">
        <v>453</v>
      </c>
      <c r="AI36" s="82">
        <v>0.1125</v>
      </c>
      <c r="AJ36" s="83">
        <v>4.5</v>
      </c>
      <c r="AK36" s="353">
        <v>371.77777777777783</v>
      </c>
      <c r="AL36" s="353">
        <v>1673.0000000000002</v>
      </c>
    </row>
    <row r="37" spans="1:38" ht="15" thickBot="1">
      <c r="A37" s="153" t="s">
        <v>121</v>
      </c>
      <c r="B37" s="56" t="s">
        <v>66</v>
      </c>
      <c r="C37" s="51" t="s">
        <v>418</v>
      </c>
      <c r="D37" s="56" t="s">
        <v>52</v>
      </c>
      <c r="E37" s="51" t="s">
        <v>24</v>
      </c>
      <c r="F37" s="8">
        <v>0.24873333333333328</v>
      </c>
      <c r="G37" s="42">
        <v>13.666666666666666</v>
      </c>
      <c r="H37" s="6">
        <v>6712.333333333333</v>
      </c>
      <c r="I37" s="346">
        <v>0</v>
      </c>
      <c r="J37" s="348">
        <v>0</v>
      </c>
      <c r="K37" s="6">
        <f t="shared" ref="K37:K62" si="16">L37*I37</f>
        <v>0</v>
      </c>
      <c r="L37" s="49">
        <f t="shared" ref="L37:L62" si="17">H37/G37</f>
        <v>491.14634146341461</v>
      </c>
      <c r="M37" s="51">
        <v>24</v>
      </c>
      <c r="N37" s="12">
        <f t="shared" ref="N37:N62" si="18">F37/$F$1</f>
        <v>1.771240513525873E-3</v>
      </c>
      <c r="O37" s="54">
        <f>SUM($N$5:N37)</f>
        <v>0.9893409869659775</v>
      </c>
      <c r="P37" s="51" t="str">
        <f t="shared" si="10"/>
        <v>C</v>
      </c>
      <c r="Q37" s="8">
        <f t="shared" ref="Q37:Q62" si="19">G37/22</f>
        <v>0.62121212121212122</v>
      </c>
      <c r="R37" s="49">
        <f t="shared" ref="R37:R62" si="20">F37/22</f>
        <v>1.1306060606060604E-2</v>
      </c>
      <c r="S37" s="49">
        <f t="shared" ref="S37:S62" si="21">H37/22</f>
        <v>305.10606060606057</v>
      </c>
      <c r="T37" s="51">
        <f t="shared" si="11"/>
        <v>30</v>
      </c>
      <c r="U37" s="51">
        <v>3</v>
      </c>
      <c r="V37" s="51">
        <f t="shared" si="12"/>
        <v>33</v>
      </c>
      <c r="W37" s="49">
        <f t="shared" si="13"/>
        <v>20.5</v>
      </c>
      <c r="X37" s="51">
        <f t="shared" ref="X37:X62" si="22">IF(W37-I37&lt;=0,0,W37-I37)</f>
        <v>20.5</v>
      </c>
      <c r="Y37" s="49">
        <f t="shared" ref="Y37:Y62" si="23">X37/(G37/F37)</f>
        <v>0.37309999999999993</v>
      </c>
      <c r="Z37" s="12">
        <f t="shared" ref="Z37:Z62" si="24">I37/W37</f>
        <v>0</v>
      </c>
      <c r="AA37" s="87" t="str">
        <f t="shared" si="14"/>
        <v>VERY LOW-ORDER URGENTLY</v>
      </c>
      <c r="AB37" s="31">
        <f t="shared" si="15"/>
        <v>10068.5</v>
      </c>
      <c r="AF37"/>
      <c r="AG37" s="341" t="s">
        <v>75</v>
      </c>
      <c r="AH37" s="341" t="s">
        <v>435</v>
      </c>
      <c r="AI37" s="82">
        <v>0.14399999999999999</v>
      </c>
      <c r="AJ37" s="83">
        <v>7.9999999999999991</v>
      </c>
      <c r="AK37" s="353">
        <v>320.00000000000006</v>
      </c>
      <c r="AL37" s="353">
        <v>2560</v>
      </c>
    </row>
    <row r="38" spans="1:38" ht="15" thickBot="1">
      <c r="A38" s="153" t="s">
        <v>121</v>
      </c>
      <c r="B38" s="56" t="s">
        <v>84</v>
      </c>
      <c r="C38" s="51" t="s">
        <v>421</v>
      </c>
      <c r="D38" s="56" t="s">
        <v>26</v>
      </c>
      <c r="E38" s="51" t="s">
        <v>69</v>
      </c>
      <c r="F38" s="8">
        <v>0.24133333333333332</v>
      </c>
      <c r="G38" s="42">
        <v>60.333333333333329</v>
      </c>
      <c r="H38" s="6">
        <v>6470</v>
      </c>
      <c r="I38" s="346">
        <v>0</v>
      </c>
      <c r="J38" s="348">
        <v>0</v>
      </c>
      <c r="K38" s="6">
        <f t="shared" si="16"/>
        <v>0</v>
      </c>
      <c r="L38" s="49">
        <f t="shared" si="17"/>
        <v>107.2375690607735</v>
      </c>
      <c r="M38" s="51">
        <v>5</v>
      </c>
      <c r="N38" s="12">
        <f t="shared" si="18"/>
        <v>1.7185448027241118E-3</v>
      </c>
      <c r="O38" s="54">
        <f>SUM($N$5:N38)</f>
        <v>0.99105953176870165</v>
      </c>
      <c r="P38" s="51" t="str">
        <f t="shared" si="10"/>
        <v>C</v>
      </c>
      <c r="Q38" s="8">
        <f t="shared" si="19"/>
        <v>2.7424242424242422</v>
      </c>
      <c r="R38" s="49">
        <f t="shared" si="20"/>
        <v>1.096969696969697E-2</v>
      </c>
      <c r="S38" s="49">
        <f t="shared" si="21"/>
        <v>294.09090909090907</v>
      </c>
      <c r="T38" s="51">
        <f t="shared" si="11"/>
        <v>30</v>
      </c>
      <c r="U38" s="51">
        <v>3</v>
      </c>
      <c r="V38" s="51">
        <f t="shared" si="12"/>
        <v>33</v>
      </c>
      <c r="W38" s="49">
        <f t="shared" si="13"/>
        <v>90.5</v>
      </c>
      <c r="X38" s="51">
        <f t="shared" si="22"/>
        <v>90.5</v>
      </c>
      <c r="Y38" s="49">
        <f t="shared" si="23"/>
        <v>0.36199999999999999</v>
      </c>
      <c r="Z38" s="12">
        <f t="shared" si="24"/>
        <v>0</v>
      </c>
      <c r="AA38" s="87" t="str">
        <f t="shared" si="14"/>
        <v>VERY LOW-ORDER URGENTLY</v>
      </c>
      <c r="AB38" s="31">
        <f t="shared" si="15"/>
        <v>9705.0000000000018</v>
      </c>
      <c r="AF38"/>
      <c r="AG38" s="341" t="s">
        <v>176</v>
      </c>
      <c r="AH38" s="341" t="s">
        <v>470</v>
      </c>
      <c r="AI38" s="82">
        <v>1.1374999999999997</v>
      </c>
      <c r="AJ38" s="83">
        <v>45.499999999999993</v>
      </c>
      <c r="AK38" s="353">
        <v>278.79142857142858</v>
      </c>
      <c r="AL38" s="353">
        <v>12685.009999999998</v>
      </c>
    </row>
    <row r="39" spans="1:38" ht="15" thickBot="1">
      <c r="A39" s="153" t="s">
        <v>121</v>
      </c>
      <c r="B39" s="56" t="s">
        <v>82</v>
      </c>
      <c r="C39" s="51" t="s">
        <v>423</v>
      </c>
      <c r="D39" s="56" t="s">
        <v>26</v>
      </c>
      <c r="E39" s="51" t="s">
        <v>69</v>
      </c>
      <c r="F39" s="8">
        <v>0.22800000000000001</v>
      </c>
      <c r="G39" s="42">
        <v>56.999999999999993</v>
      </c>
      <c r="H39" s="6">
        <v>6145</v>
      </c>
      <c r="I39" s="346">
        <v>0</v>
      </c>
      <c r="J39" s="348">
        <v>0</v>
      </c>
      <c r="K39" s="6">
        <f t="shared" si="16"/>
        <v>0</v>
      </c>
      <c r="L39" s="49">
        <f t="shared" si="17"/>
        <v>107.80701754385966</v>
      </c>
      <c r="M39" s="51">
        <v>18</v>
      </c>
      <c r="N39" s="12">
        <f t="shared" si="18"/>
        <v>1.6235975760542714E-3</v>
      </c>
      <c r="O39" s="54">
        <f>SUM($N$5:N39)</f>
        <v>0.99268312934475589</v>
      </c>
      <c r="P39" s="51" t="str">
        <f t="shared" si="10"/>
        <v>C</v>
      </c>
      <c r="Q39" s="8">
        <f t="shared" si="19"/>
        <v>2.5909090909090904</v>
      </c>
      <c r="R39" s="49">
        <f t="shared" si="20"/>
        <v>1.0363636363636365E-2</v>
      </c>
      <c r="S39" s="49">
        <f t="shared" si="21"/>
        <v>279.31818181818181</v>
      </c>
      <c r="T39" s="51">
        <f t="shared" si="11"/>
        <v>30</v>
      </c>
      <c r="U39" s="51">
        <v>3</v>
      </c>
      <c r="V39" s="51">
        <f t="shared" si="12"/>
        <v>33</v>
      </c>
      <c r="W39" s="49">
        <f t="shared" si="13"/>
        <v>85.499999999999986</v>
      </c>
      <c r="X39" s="51">
        <f t="shared" si="22"/>
        <v>85.499999999999986</v>
      </c>
      <c r="Y39" s="49">
        <f t="shared" si="23"/>
        <v>0.34199999999999997</v>
      </c>
      <c r="Z39" s="12">
        <f t="shared" si="24"/>
        <v>0</v>
      </c>
      <c r="AA39" s="87" t="str">
        <f t="shared" si="14"/>
        <v>VERY LOW-ORDER URGENTLY</v>
      </c>
      <c r="AB39" s="31">
        <f t="shared" si="15"/>
        <v>9217.5</v>
      </c>
      <c r="AF39"/>
      <c r="AG39" s="341" t="s">
        <v>31</v>
      </c>
      <c r="AH39" s="341" t="s">
        <v>380</v>
      </c>
      <c r="AI39" s="82">
        <v>6.1515151515151514</v>
      </c>
      <c r="AJ39" s="83">
        <v>123.03030303030305</v>
      </c>
      <c r="AK39" s="353">
        <v>797.81896551724128</v>
      </c>
      <c r="AL39" s="353">
        <v>98155.909090909088</v>
      </c>
    </row>
    <row r="40" spans="1:38" ht="15" thickBot="1">
      <c r="A40" s="153" t="s">
        <v>121</v>
      </c>
      <c r="B40" s="56" t="s">
        <v>85</v>
      </c>
      <c r="C40" s="51" t="s">
        <v>414</v>
      </c>
      <c r="D40" s="56" t="s">
        <v>26</v>
      </c>
      <c r="E40" s="51" t="s">
        <v>69</v>
      </c>
      <c r="F40" s="8">
        <v>0.20000000000000004</v>
      </c>
      <c r="G40" s="42">
        <v>50</v>
      </c>
      <c r="H40" s="6">
        <v>5350</v>
      </c>
      <c r="I40" s="346">
        <v>715</v>
      </c>
      <c r="J40" s="348">
        <v>2.86</v>
      </c>
      <c r="K40" s="6">
        <f t="shared" si="16"/>
        <v>76505</v>
      </c>
      <c r="L40" s="49">
        <f t="shared" si="17"/>
        <v>107</v>
      </c>
      <c r="M40" s="51">
        <v>20</v>
      </c>
      <c r="N40" s="12">
        <f t="shared" si="18"/>
        <v>1.4242084000476067E-3</v>
      </c>
      <c r="O40" s="54">
        <f>SUM($N$5:N40)</f>
        <v>0.99410733774480353</v>
      </c>
      <c r="P40" s="51" t="str">
        <f t="shared" si="10"/>
        <v>C</v>
      </c>
      <c r="Q40" s="8">
        <f t="shared" si="19"/>
        <v>2.2727272727272729</v>
      </c>
      <c r="R40" s="49">
        <f t="shared" si="20"/>
        <v>9.0909090909090922E-3</v>
      </c>
      <c r="S40" s="49">
        <f t="shared" si="21"/>
        <v>243.18181818181819</v>
      </c>
      <c r="T40" s="51">
        <f t="shared" si="11"/>
        <v>30</v>
      </c>
      <c r="U40" s="51">
        <v>3</v>
      </c>
      <c r="V40" s="51">
        <f t="shared" si="12"/>
        <v>33</v>
      </c>
      <c r="W40" s="49">
        <f t="shared" si="13"/>
        <v>75</v>
      </c>
      <c r="X40" s="51">
        <f t="shared" si="22"/>
        <v>0</v>
      </c>
      <c r="Y40" s="49">
        <f t="shared" si="23"/>
        <v>0</v>
      </c>
      <c r="Z40" s="12">
        <f t="shared" si="24"/>
        <v>9.5333333333333332</v>
      </c>
      <c r="AA40" s="87" t="str">
        <f t="shared" si="14"/>
        <v>VERY HIGH-DON’T ORDER</v>
      </c>
      <c r="AB40" s="31">
        <f t="shared" si="15"/>
        <v>0</v>
      </c>
      <c r="AF40"/>
      <c r="AG40" s="341" t="s">
        <v>47</v>
      </c>
      <c r="AH40" s="341" t="s">
        <v>427</v>
      </c>
      <c r="AI40" s="82">
        <v>1.125E-2</v>
      </c>
      <c r="AJ40" s="83">
        <v>0.49999999999999994</v>
      </c>
      <c r="AK40" s="353">
        <v>360</v>
      </c>
      <c r="AL40" s="353">
        <v>179.99999999999997</v>
      </c>
    </row>
    <row r="41" spans="1:38" ht="15" thickBot="1">
      <c r="A41" s="153" t="s">
        <v>121</v>
      </c>
      <c r="B41" s="56" t="s">
        <v>179</v>
      </c>
      <c r="C41" s="51" t="s">
        <v>484</v>
      </c>
      <c r="D41" s="56" t="s">
        <v>26</v>
      </c>
      <c r="E41" s="51" t="s">
        <v>27</v>
      </c>
      <c r="F41" s="8">
        <v>0.15456000000000003</v>
      </c>
      <c r="G41" s="42">
        <v>23</v>
      </c>
      <c r="H41" s="6">
        <v>1451.3</v>
      </c>
      <c r="I41" s="346">
        <v>0</v>
      </c>
      <c r="J41" s="348">
        <v>0</v>
      </c>
      <c r="K41" s="6">
        <f t="shared" si="16"/>
        <v>0</v>
      </c>
      <c r="L41" s="49">
        <f t="shared" si="17"/>
        <v>63.1</v>
      </c>
      <c r="M41" s="51">
        <v>20</v>
      </c>
      <c r="N41" s="12">
        <f t="shared" si="18"/>
        <v>1.1006282515567906E-3</v>
      </c>
      <c r="O41" s="54">
        <f>SUM($N$5:N41)</f>
        <v>0.9952079659963603</v>
      </c>
      <c r="P41" s="51" t="str">
        <f t="shared" si="10"/>
        <v>C</v>
      </c>
      <c r="Q41" s="8">
        <f t="shared" si="19"/>
        <v>1.0454545454545454</v>
      </c>
      <c r="R41" s="49">
        <f t="shared" si="20"/>
        <v>7.0254545454545465E-3</v>
      </c>
      <c r="S41" s="49">
        <f t="shared" si="21"/>
        <v>65.968181818181819</v>
      </c>
      <c r="T41" s="51">
        <f t="shared" si="11"/>
        <v>30</v>
      </c>
      <c r="U41" s="51">
        <v>3</v>
      </c>
      <c r="V41" s="51">
        <f t="shared" si="12"/>
        <v>33</v>
      </c>
      <c r="W41" s="49">
        <f t="shared" si="13"/>
        <v>34.5</v>
      </c>
      <c r="X41" s="51">
        <f t="shared" si="22"/>
        <v>34.5</v>
      </c>
      <c r="Y41" s="49">
        <f t="shared" si="23"/>
        <v>0.23184000000000007</v>
      </c>
      <c r="Z41" s="12">
        <f t="shared" si="24"/>
        <v>0</v>
      </c>
      <c r="AA41" s="87" t="str">
        <f t="shared" si="14"/>
        <v>VERY LOW-ORDER URGENTLY</v>
      </c>
      <c r="AB41" s="31">
        <f t="shared" si="15"/>
        <v>2176.9500000000003</v>
      </c>
      <c r="AF41"/>
      <c r="AG41" s="341" t="s">
        <v>357</v>
      </c>
      <c r="AH41" s="341" t="s">
        <v>491</v>
      </c>
      <c r="AI41" s="82">
        <v>5.1450757575757571</v>
      </c>
      <c r="AJ41" s="83">
        <v>205.80303030303028</v>
      </c>
      <c r="AK41" s="353">
        <v>122</v>
      </c>
      <c r="AL41" s="353">
        <v>25107.969696969696</v>
      </c>
    </row>
    <row r="42" spans="1:38" ht="15" thickBot="1">
      <c r="A42" s="153" t="s">
        <v>121</v>
      </c>
      <c r="B42" s="56" t="s">
        <v>99</v>
      </c>
      <c r="C42" s="51" t="s">
        <v>409</v>
      </c>
      <c r="D42" s="56" t="s">
        <v>23</v>
      </c>
      <c r="E42" s="51" t="s">
        <v>24</v>
      </c>
      <c r="F42" s="8">
        <v>0.13932000000000003</v>
      </c>
      <c r="G42" s="42">
        <v>43</v>
      </c>
      <c r="H42" s="6">
        <v>6260</v>
      </c>
      <c r="I42" s="346">
        <v>41</v>
      </c>
      <c r="J42" s="348">
        <v>0.13284000000000001</v>
      </c>
      <c r="K42" s="6">
        <f t="shared" si="16"/>
        <v>5968.8372093023263</v>
      </c>
      <c r="L42" s="49">
        <f t="shared" si="17"/>
        <v>145.58139534883722</v>
      </c>
      <c r="M42" s="51">
        <v>5</v>
      </c>
      <c r="N42" s="12">
        <f t="shared" si="18"/>
        <v>9.9210357147316288E-4</v>
      </c>
      <c r="O42" s="54">
        <f>SUM($N$5:N42)</f>
        <v>0.99620006956783347</v>
      </c>
      <c r="P42" s="51" t="str">
        <f t="shared" si="10"/>
        <v>C</v>
      </c>
      <c r="Q42" s="8">
        <f t="shared" si="19"/>
        <v>1.9545454545454546</v>
      </c>
      <c r="R42" s="49">
        <f t="shared" si="20"/>
        <v>6.3327272727272737E-3</v>
      </c>
      <c r="S42" s="49">
        <f t="shared" si="21"/>
        <v>284.54545454545456</v>
      </c>
      <c r="T42" s="51">
        <f t="shared" si="11"/>
        <v>30</v>
      </c>
      <c r="U42" s="51">
        <v>3</v>
      </c>
      <c r="V42" s="51">
        <f t="shared" si="12"/>
        <v>33</v>
      </c>
      <c r="W42" s="49">
        <f t="shared" si="13"/>
        <v>64.5</v>
      </c>
      <c r="X42" s="51">
        <f t="shared" si="22"/>
        <v>23.5</v>
      </c>
      <c r="Y42" s="49">
        <f t="shared" si="23"/>
        <v>7.6140000000000013E-2</v>
      </c>
      <c r="Z42" s="12">
        <f t="shared" si="24"/>
        <v>0.63565891472868219</v>
      </c>
      <c r="AA42" s="87" t="str">
        <f t="shared" si="14"/>
        <v>VERY LOW-ORDER URGENTLY</v>
      </c>
      <c r="AB42" s="31">
        <f t="shared" si="15"/>
        <v>3421.1627906976746</v>
      </c>
      <c r="AF42" s="341" t="s">
        <v>225</v>
      </c>
      <c r="AG42" s="341"/>
      <c r="AH42" s="341"/>
      <c r="AI42" s="82">
        <v>14.941840909090908</v>
      </c>
      <c r="AJ42" s="83">
        <v>499.33333333333337</v>
      </c>
      <c r="AK42" s="353">
        <v>2602.5363200145962</v>
      </c>
      <c r="AL42" s="353">
        <v>179802.48138047138</v>
      </c>
    </row>
    <row r="43" spans="1:38" ht="15" thickBot="1">
      <c r="A43" s="153" t="s">
        <v>121</v>
      </c>
      <c r="B43" s="56" t="s">
        <v>83</v>
      </c>
      <c r="C43" s="51" t="s">
        <v>416</v>
      </c>
      <c r="D43" s="56" t="s">
        <v>26</v>
      </c>
      <c r="E43" s="51" t="s">
        <v>69</v>
      </c>
      <c r="F43" s="8">
        <v>0.11600000000000002</v>
      </c>
      <c r="G43" s="42">
        <v>29</v>
      </c>
      <c r="H43" s="6">
        <v>3015</v>
      </c>
      <c r="I43" s="346">
        <v>636</v>
      </c>
      <c r="J43" s="348">
        <v>2.544</v>
      </c>
      <c r="K43" s="6">
        <f t="shared" si="16"/>
        <v>66122.068965517246</v>
      </c>
      <c r="L43" s="49">
        <f t="shared" si="17"/>
        <v>103.96551724137932</v>
      </c>
      <c r="M43" s="51">
        <v>12</v>
      </c>
      <c r="N43" s="12">
        <f t="shared" si="18"/>
        <v>8.260408720276119E-4</v>
      </c>
      <c r="O43" s="54">
        <f>SUM($N$5:N43)</f>
        <v>0.99702611043986111</v>
      </c>
      <c r="P43" s="51" t="str">
        <f t="shared" si="10"/>
        <v>C</v>
      </c>
      <c r="Q43" s="8">
        <f t="shared" si="19"/>
        <v>1.3181818181818181</v>
      </c>
      <c r="R43" s="49">
        <f t="shared" si="20"/>
        <v>5.2727272727272735E-3</v>
      </c>
      <c r="S43" s="49">
        <f t="shared" si="21"/>
        <v>137.04545454545453</v>
      </c>
      <c r="T43" s="51">
        <f t="shared" si="11"/>
        <v>30</v>
      </c>
      <c r="U43" s="51">
        <v>3</v>
      </c>
      <c r="V43" s="51">
        <f t="shared" si="12"/>
        <v>33</v>
      </c>
      <c r="W43" s="49">
        <f t="shared" si="13"/>
        <v>43.5</v>
      </c>
      <c r="X43" s="51">
        <f t="shared" si="22"/>
        <v>0</v>
      </c>
      <c r="Y43" s="49">
        <f t="shared" si="23"/>
        <v>0</v>
      </c>
      <c r="Z43" s="12">
        <f t="shared" si="24"/>
        <v>14.620689655172415</v>
      </c>
      <c r="AA43" s="87" t="str">
        <f t="shared" si="14"/>
        <v>VERY HIGH-DON’T ORDER</v>
      </c>
      <c r="AB43" s="31">
        <f t="shared" si="15"/>
        <v>0</v>
      </c>
      <c r="AF43" s="341" t="s">
        <v>26</v>
      </c>
      <c r="AG43" s="341" t="s">
        <v>82</v>
      </c>
      <c r="AH43" s="341" t="s">
        <v>423</v>
      </c>
      <c r="AI43" s="82">
        <v>0.34199999999999997</v>
      </c>
      <c r="AJ43" s="83">
        <v>85.499999999999986</v>
      </c>
      <c r="AK43" s="353">
        <v>107.80701754385966</v>
      </c>
      <c r="AL43" s="353">
        <v>9217.5</v>
      </c>
    </row>
    <row r="44" spans="1:38" ht="15" thickBot="1">
      <c r="A44" s="153" t="s">
        <v>121</v>
      </c>
      <c r="B44" s="56" t="s">
        <v>75</v>
      </c>
      <c r="C44" s="51" t="s">
        <v>435</v>
      </c>
      <c r="D44" s="56" t="s">
        <v>29</v>
      </c>
      <c r="E44" s="51" t="s">
        <v>42</v>
      </c>
      <c r="F44" s="8">
        <v>9.5999999999999988E-2</v>
      </c>
      <c r="G44" s="42">
        <v>5.333333333333333</v>
      </c>
      <c r="H44" s="6">
        <v>1706.6666666666667</v>
      </c>
      <c r="I44" s="346">
        <v>0</v>
      </c>
      <c r="J44" s="348">
        <v>0</v>
      </c>
      <c r="K44" s="6">
        <f t="shared" si="16"/>
        <v>0</v>
      </c>
      <c r="L44" s="49">
        <f t="shared" si="17"/>
        <v>320.00000000000006</v>
      </c>
      <c r="M44" s="51">
        <v>40</v>
      </c>
      <c r="N44" s="12">
        <f t="shared" si="18"/>
        <v>6.8362003202285108E-4</v>
      </c>
      <c r="O44" s="54">
        <f>SUM($N$5:N44)</f>
        <v>0.99770973047188394</v>
      </c>
      <c r="P44" s="51" t="str">
        <f t="shared" si="10"/>
        <v>C</v>
      </c>
      <c r="Q44" s="8">
        <f t="shared" si="19"/>
        <v>0.2424242424242424</v>
      </c>
      <c r="R44" s="49">
        <f t="shared" si="20"/>
        <v>4.3636363636363629E-3</v>
      </c>
      <c r="S44" s="49">
        <f t="shared" si="21"/>
        <v>77.575757575757578</v>
      </c>
      <c r="T44" s="51">
        <f t="shared" si="11"/>
        <v>30</v>
      </c>
      <c r="U44" s="51">
        <v>3</v>
      </c>
      <c r="V44" s="51">
        <f t="shared" si="12"/>
        <v>33</v>
      </c>
      <c r="W44" s="49">
        <f t="shared" si="13"/>
        <v>7.9999999999999991</v>
      </c>
      <c r="X44" s="51">
        <f t="shared" si="22"/>
        <v>7.9999999999999991</v>
      </c>
      <c r="Y44" s="49">
        <f t="shared" si="23"/>
        <v>0.14399999999999999</v>
      </c>
      <c r="Z44" s="12">
        <f t="shared" si="24"/>
        <v>0</v>
      </c>
      <c r="AA44" s="87" t="str">
        <f t="shared" si="14"/>
        <v>VERY LOW-ORDER URGENTLY</v>
      </c>
      <c r="AB44" s="31">
        <f t="shared" si="15"/>
        <v>2560</v>
      </c>
      <c r="AF44"/>
      <c r="AG44" s="341" t="s">
        <v>161</v>
      </c>
      <c r="AH44" s="341" t="s">
        <v>475</v>
      </c>
      <c r="AI44" s="82">
        <v>4.4999999999999998E-2</v>
      </c>
      <c r="AJ44" s="83">
        <v>10</v>
      </c>
      <c r="AK44" s="353">
        <v>98</v>
      </c>
      <c r="AL44" s="353">
        <v>980</v>
      </c>
    </row>
    <row r="45" spans="1:38" ht="15" thickBot="1">
      <c r="A45" s="153" t="s">
        <v>121</v>
      </c>
      <c r="B45" s="56" t="s">
        <v>89</v>
      </c>
      <c r="C45" s="51" t="s">
        <v>453</v>
      </c>
      <c r="D45" s="56" t="s">
        <v>29</v>
      </c>
      <c r="E45" s="51" t="s">
        <v>63</v>
      </c>
      <c r="F45" s="8">
        <v>7.4999999999999997E-2</v>
      </c>
      <c r="G45" s="42">
        <v>3</v>
      </c>
      <c r="H45" s="6">
        <v>1115.3333333333335</v>
      </c>
      <c r="I45" s="346">
        <v>0</v>
      </c>
      <c r="J45" s="348">
        <v>0</v>
      </c>
      <c r="K45" s="6">
        <f t="shared" si="16"/>
        <v>0</v>
      </c>
      <c r="L45" s="49">
        <f t="shared" si="17"/>
        <v>371.77777777777783</v>
      </c>
      <c r="M45" s="51">
        <v>5</v>
      </c>
      <c r="N45" s="12">
        <f t="shared" si="18"/>
        <v>5.3407815001785242E-4</v>
      </c>
      <c r="O45" s="54">
        <f>SUM($N$5:N45)</f>
        <v>0.99824380862190176</v>
      </c>
      <c r="P45" s="51" t="str">
        <f t="shared" si="10"/>
        <v>C</v>
      </c>
      <c r="Q45" s="8">
        <f t="shared" si="19"/>
        <v>0.13636363636363635</v>
      </c>
      <c r="R45" s="49">
        <f t="shared" si="20"/>
        <v>3.4090909090909089E-3</v>
      </c>
      <c r="S45" s="49">
        <f t="shared" si="21"/>
        <v>50.696969696969703</v>
      </c>
      <c r="T45" s="51">
        <f t="shared" si="11"/>
        <v>30</v>
      </c>
      <c r="U45" s="51">
        <v>3</v>
      </c>
      <c r="V45" s="51">
        <f t="shared" si="12"/>
        <v>33</v>
      </c>
      <c r="W45" s="49">
        <f t="shared" si="13"/>
        <v>4.5</v>
      </c>
      <c r="X45" s="51">
        <f t="shared" si="22"/>
        <v>4.5</v>
      </c>
      <c r="Y45" s="49">
        <f t="shared" si="23"/>
        <v>0.1125</v>
      </c>
      <c r="Z45" s="12">
        <f t="shared" si="24"/>
        <v>0</v>
      </c>
      <c r="AA45" s="87" t="str">
        <f t="shared" si="14"/>
        <v>VERY LOW-ORDER URGENTLY</v>
      </c>
      <c r="AB45" s="31">
        <f t="shared" si="15"/>
        <v>1673.0000000000002</v>
      </c>
      <c r="AF45"/>
      <c r="AG45" s="341" t="s">
        <v>84</v>
      </c>
      <c r="AH45" s="341" t="s">
        <v>421</v>
      </c>
      <c r="AI45" s="82">
        <v>0.36199999999999999</v>
      </c>
      <c r="AJ45" s="83">
        <v>90.5</v>
      </c>
      <c r="AK45" s="353">
        <v>107.2375690607735</v>
      </c>
      <c r="AL45" s="353">
        <v>9705.0000000000018</v>
      </c>
    </row>
    <row r="46" spans="1:38" ht="15" thickBot="1">
      <c r="A46" s="153" t="s">
        <v>121</v>
      </c>
      <c r="B46" s="56" t="s">
        <v>175</v>
      </c>
      <c r="C46" s="51" t="s">
        <v>483</v>
      </c>
      <c r="D46" s="56" t="s">
        <v>26</v>
      </c>
      <c r="E46" s="51" t="s">
        <v>27</v>
      </c>
      <c r="F46" s="8">
        <v>3.3000000000000002E-2</v>
      </c>
      <c r="G46" s="42">
        <v>5</v>
      </c>
      <c r="H46" s="6">
        <v>581.66666666666663</v>
      </c>
      <c r="I46" s="346">
        <v>445</v>
      </c>
      <c r="J46" s="348">
        <v>2.9369999999999998</v>
      </c>
      <c r="K46" s="6">
        <f t="shared" si="16"/>
        <v>51768.333333333328</v>
      </c>
      <c r="L46" s="49">
        <f t="shared" si="17"/>
        <v>116.33333333333333</v>
      </c>
      <c r="M46" s="51">
        <v>40</v>
      </c>
      <c r="N46" s="12">
        <f t="shared" si="18"/>
        <v>2.3499438600785508E-4</v>
      </c>
      <c r="O46" s="54">
        <f>SUM($N$5:N46)</f>
        <v>0.99847880300790959</v>
      </c>
      <c r="P46" s="51" t="str">
        <f t="shared" si="10"/>
        <v>C</v>
      </c>
      <c r="Q46" s="8">
        <f t="shared" si="19"/>
        <v>0.22727272727272727</v>
      </c>
      <c r="R46" s="49">
        <f t="shared" si="20"/>
        <v>1.5E-3</v>
      </c>
      <c r="S46" s="49">
        <f t="shared" si="21"/>
        <v>26.439393939393938</v>
      </c>
      <c r="T46" s="51">
        <f t="shared" si="11"/>
        <v>30</v>
      </c>
      <c r="U46" s="51">
        <v>3</v>
      </c>
      <c r="V46" s="51">
        <f t="shared" si="12"/>
        <v>33</v>
      </c>
      <c r="W46" s="49">
        <f t="shared" si="13"/>
        <v>7.5</v>
      </c>
      <c r="X46" s="51">
        <f t="shared" si="22"/>
        <v>0</v>
      </c>
      <c r="Y46" s="49">
        <f t="shared" si="23"/>
        <v>0</v>
      </c>
      <c r="Z46" s="12">
        <f t="shared" si="24"/>
        <v>59.333333333333336</v>
      </c>
      <c r="AA46" s="87" t="str">
        <f t="shared" si="14"/>
        <v>VERY HIGH-DON’T ORDER</v>
      </c>
      <c r="AB46" s="31">
        <f t="shared" si="15"/>
        <v>0</v>
      </c>
      <c r="AF46"/>
      <c r="AG46" s="341" t="s">
        <v>177</v>
      </c>
      <c r="AH46" s="341" t="s">
        <v>479</v>
      </c>
      <c r="AI46" s="82">
        <v>6.7499999999999999E-3</v>
      </c>
      <c r="AJ46" s="83">
        <v>1.5</v>
      </c>
      <c r="AK46" s="353">
        <v>62</v>
      </c>
      <c r="AL46" s="353">
        <v>93</v>
      </c>
    </row>
    <row r="47" spans="1:38" ht="15" thickBot="1">
      <c r="A47" s="153" t="s">
        <v>121</v>
      </c>
      <c r="B47" s="56" t="s">
        <v>161</v>
      </c>
      <c r="C47" s="51" t="s">
        <v>475</v>
      </c>
      <c r="D47" s="56" t="s">
        <v>26</v>
      </c>
      <c r="E47" s="51" t="s">
        <v>69</v>
      </c>
      <c r="F47" s="8">
        <v>3.0000000000000002E-2</v>
      </c>
      <c r="G47" s="42">
        <v>6.666666666666667</v>
      </c>
      <c r="H47" s="6">
        <v>653.33333333333337</v>
      </c>
      <c r="I47" s="346">
        <v>0</v>
      </c>
      <c r="J47" s="348">
        <v>0</v>
      </c>
      <c r="K47" s="6">
        <f t="shared" si="16"/>
        <v>0</v>
      </c>
      <c r="L47" s="49">
        <f t="shared" si="17"/>
        <v>98</v>
      </c>
      <c r="M47" s="51">
        <v>18</v>
      </c>
      <c r="N47" s="12">
        <f t="shared" si="18"/>
        <v>2.13631260007141E-4</v>
      </c>
      <c r="O47" s="54">
        <f>SUM($N$5:N47)</f>
        <v>0.99869243426791676</v>
      </c>
      <c r="P47" s="51" t="str">
        <f t="shared" si="10"/>
        <v>C</v>
      </c>
      <c r="Q47" s="8">
        <f t="shared" si="19"/>
        <v>0.30303030303030304</v>
      </c>
      <c r="R47" s="49">
        <f t="shared" si="20"/>
        <v>1.3636363636363637E-3</v>
      </c>
      <c r="S47" s="49">
        <f t="shared" si="21"/>
        <v>29.696969696969699</v>
      </c>
      <c r="T47" s="51">
        <f t="shared" si="11"/>
        <v>30</v>
      </c>
      <c r="U47" s="51">
        <v>3</v>
      </c>
      <c r="V47" s="51">
        <f t="shared" si="12"/>
        <v>33</v>
      </c>
      <c r="W47" s="49">
        <f t="shared" si="13"/>
        <v>10</v>
      </c>
      <c r="X47" s="51">
        <f t="shared" si="22"/>
        <v>10</v>
      </c>
      <c r="Y47" s="49">
        <f t="shared" si="23"/>
        <v>4.4999999999999998E-2</v>
      </c>
      <c r="Z47" s="12">
        <f t="shared" si="24"/>
        <v>0</v>
      </c>
      <c r="AA47" s="87" t="str">
        <f t="shared" si="14"/>
        <v>VERY LOW-ORDER URGENTLY</v>
      </c>
      <c r="AB47" s="31">
        <f t="shared" si="15"/>
        <v>980</v>
      </c>
      <c r="AF47"/>
      <c r="AG47" s="341" t="s">
        <v>158</v>
      </c>
      <c r="AH47" s="341" t="s">
        <v>393</v>
      </c>
      <c r="AI47" s="82">
        <v>2.6325000000000001E-2</v>
      </c>
      <c r="AJ47" s="83">
        <v>6.5</v>
      </c>
      <c r="AK47" s="353">
        <v>82.307692307692321</v>
      </c>
      <c r="AL47" s="353">
        <v>535.00000000000011</v>
      </c>
    </row>
    <row r="48" spans="1:38" ht="15" thickBot="1">
      <c r="A48" s="153" t="s">
        <v>121</v>
      </c>
      <c r="B48" s="56" t="s">
        <v>159</v>
      </c>
      <c r="C48" s="51" t="s">
        <v>394</v>
      </c>
      <c r="D48" s="56" t="s">
        <v>26</v>
      </c>
      <c r="E48" s="51" t="s">
        <v>69</v>
      </c>
      <c r="F48" s="8">
        <v>2.2949999999999998E-2</v>
      </c>
      <c r="G48" s="42">
        <v>5.6666666666666661</v>
      </c>
      <c r="H48" s="6">
        <v>461.33333333333331</v>
      </c>
      <c r="I48" s="346">
        <v>0</v>
      </c>
      <c r="J48" s="348">
        <v>0</v>
      </c>
      <c r="K48" s="6">
        <f t="shared" si="16"/>
        <v>0</v>
      </c>
      <c r="L48" s="49">
        <f t="shared" si="17"/>
        <v>81.411764705882362</v>
      </c>
      <c r="M48" s="51">
        <v>4</v>
      </c>
      <c r="N48" s="12">
        <f t="shared" si="18"/>
        <v>1.6342791390546284E-4</v>
      </c>
      <c r="O48" s="54">
        <f>SUM($N$5:N48)</f>
        <v>0.99885586218182221</v>
      </c>
      <c r="P48" s="51" t="str">
        <f t="shared" si="10"/>
        <v>C</v>
      </c>
      <c r="Q48" s="8">
        <f t="shared" si="19"/>
        <v>0.25757575757575757</v>
      </c>
      <c r="R48" s="49">
        <f t="shared" si="20"/>
        <v>1.0431818181818181E-3</v>
      </c>
      <c r="S48" s="49">
        <f t="shared" si="21"/>
        <v>20.969696969696969</v>
      </c>
      <c r="T48" s="51">
        <f t="shared" si="11"/>
        <v>30</v>
      </c>
      <c r="U48" s="51">
        <v>3</v>
      </c>
      <c r="V48" s="51">
        <f t="shared" si="12"/>
        <v>33</v>
      </c>
      <c r="W48" s="49">
        <f t="shared" si="13"/>
        <v>8.5</v>
      </c>
      <c r="X48" s="51">
        <f t="shared" si="22"/>
        <v>8.5</v>
      </c>
      <c r="Y48" s="49">
        <f t="shared" si="23"/>
        <v>3.4425000000000004E-2</v>
      </c>
      <c r="Z48" s="12">
        <f t="shared" si="24"/>
        <v>0</v>
      </c>
      <c r="AA48" s="87" t="str">
        <f t="shared" si="14"/>
        <v>VERY LOW-ORDER URGENTLY</v>
      </c>
      <c r="AB48" s="31">
        <f t="shared" si="15"/>
        <v>692.00000000000011</v>
      </c>
      <c r="AF48"/>
      <c r="AG48" s="341" t="s">
        <v>179</v>
      </c>
      <c r="AH48" s="341" t="s">
        <v>484</v>
      </c>
      <c r="AI48" s="82">
        <v>0.23184000000000007</v>
      </c>
      <c r="AJ48" s="83">
        <v>34.5</v>
      </c>
      <c r="AK48" s="353">
        <v>63.1</v>
      </c>
      <c r="AL48" s="353">
        <v>2176.9500000000003</v>
      </c>
    </row>
    <row r="49" spans="1:38" ht="15" thickBot="1">
      <c r="A49" s="153" t="s">
        <v>121</v>
      </c>
      <c r="B49" s="56" t="s">
        <v>60</v>
      </c>
      <c r="C49" s="51" t="s">
        <v>399</v>
      </c>
      <c r="D49" s="56" t="s">
        <v>58</v>
      </c>
      <c r="E49" s="51" t="s">
        <v>27</v>
      </c>
      <c r="F49" s="8">
        <v>2.1666666666666667E-2</v>
      </c>
      <c r="G49" s="42">
        <v>4.333333333333333</v>
      </c>
      <c r="H49" s="6">
        <v>303.33333333333331</v>
      </c>
      <c r="I49" s="346">
        <v>0</v>
      </c>
      <c r="J49" s="348">
        <v>0</v>
      </c>
      <c r="K49" s="6">
        <f t="shared" si="16"/>
        <v>0</v>
      </c>
      <c r="L49" s="49">
        <f t="shared" si="17"/>
        <v>70</v>
      </c>
      <c r="M49" s="51">
        <v>20</v>
      </c>
      <c r="N49" s="12">
        <f t="shared" si="18"/>
        <v>1.5428924333849071E-4</v>
      </c>
      <c r="O49" s="54">
        <f>SUM($N$5:N49)</f>
        <v>0.9990101514251607</v>
      </c>
      <c r="P49" s="51" t="str">
        <f t="shared" si="10"/>
        <v>C</v>
      </c>
      <c r="Q49" s="8">
        <f t="shared" si="19"/>
        <v>0.19696969696969696</v>
      </c>
      <c r="R49" s="49">
        <f t="shared" si="20"/>
        <v>9.848484848484849E-4</v>
      </c>
      <c r="S49" s="49">
        <f t="shared" si="21"/>
        <v>13.787878787878787</v>
      </c>
      <c r="T49" s="51">
        <f t="shared" si="11"/>
        <v>30</v>
      </c>
      <c r="U49" s="51">
        <v>3</v>
      </c>
      <c r="V49" s="51">
        <f t="shared" si="12"/>
        <v>33</v>
      </c>
      <c r="W49" s="49">
        <f t="shared" si="13"/>
        <v>6.5</v>
      </c>
      <c r="X49" s="51">
        <f t="shared" si="22"/>
        <v>6.5</v>
      </c>
      <c r="Y49" s="49">
        <f t="shared" si="23"/>
        <v>3.2500000000000008E-2</v>
      </c>
      <c r="Z49" s="12">
        <f t="shared" si="24"/>
        <v>0</v>
      </c>
      <c r="AA49" s="87" t="str">
        <f t="shared" si="14"/>
        <v>VERY LOW-ORDER URGENTLY</v>
      </c>
      <c r="AB49" s="31">
        <f t="shared" si="15"/>
        <v>455</v>
      </c>
      <c r="AF49"/>
      <c r="AG49" s="341" t="s">
        <v>159</v>
      </c>
      <c r="AH49" s="341" t="s">
        <v>394</v>
      </c>
      <c r="AI49" s="82">
        <v>3.4425000000000004E-2</v>
      </c>
      <c r="AJ49" s="83">
        <v>8.5</v>
      </c>
      <c r="AK49" s="353">
        <v>81.411764705882362</v>
      </c>
      <c r="AL49" s="353">
        <v>692.00000000000011</v>
      </c>
    </row>
    <row r="50" spans="1:38" ht="15" thickBot="1">
      <c r="A50" s="153" t="s">
        <v>121</v>
      </c>
      <c r="B50" s="56" t="s">
        <v>72</v>
      </c>
      <c r="C50" s="51" t="s">
        <v>443</v>
      </c>
      <c r="D50" s="56" t="s">
        <v>26</v>
      </c>
      <c r="E50" s="51" t="s">
        <v>69</v>
      </c>
      <c r="F50" s="8">
        <v>2.1599999999999998E-2</v>
      </c>
      <c r="G50" s="42">
        <v>6</v>
      </c>
      <c r="H50" s="6">
        <v>480</v>
      </c>
      <c r="I50" s="346">
        <v>0</v>
      </c>
      <c r="J50" s="348">
        <v>0</v>
      </c>
      <c r="K50" s="6">
        <f t="shared" si="16"/>
        <v>0</v>
      </c>
      <c r="L50" s="49">
        <f t="shared" si="17"/>
        <v>80</v>
      </c>
      <c r="M50" s="51">
        <v>6</v>
      </c>
      <c r="N50" s="12">
        <f t="shared" si="18"/>
        <v>1.5381450720514149E-4</v>
      </c>
      <c r="O50" s="54">
        <f>SUM($N$5:N50)</f>
        <v>0.99916396593236589</v>
      </c>
      <c r="P50" s="51" t="str">
        <f t="shared" si="10"/>
        <v>C</v>
      </c>
      <c r="Q50" s="8">
        <f t="shared" si="19"/>
        <v>0.27272727272727271</v>
      </c>
      <c r="R50" s="49">
        <f t="shared" si="20"/>
        <v>9.8181818181818179E-4</v>
      </c>
      <c r="S50" s="49">
        <f t="shared" si="21"/>
        <v>21.818181818181817</v>
      </c>
      <c r="T50" s="51">
        <f t="shared" si="11"/>
        <v>30</v>
      </c>
      <c r="U50" s="51">
        <v>3</v>
      </c>
      <c r="V50" s="51">
        <f t="shared" si="12"/>
        <v>33</v>
      </c>
      <c r="W50" s="49">
        <f t="shared" si="13"/>
        <v>9</v>
      </c>
      <c r="X50" s="51">
        <f t="shared" si="22"/>
        <v>9</v>
      </c>
      <c r="Y50" s="49">
        <f t="shared" si="23"/>
        <v>3.2399999999999991E-2</v>
      </c>
      <c r="Z50" s="12">
        <f t="shared" si="24"/>
        <v>0</v>
      </c>
      <c r="AA50" s="87" t="str">
        <f t="shared" si="14"/>
        <v>VERY LOW-ORDER URGENTLY</v>
      </c>
      <c r="AB50" s="31">
        <f t="shared" si="15"/>
        <v>720</v>
      </c>
      <c r="AF50"/>
      <c r="AG50" s="341" t="s">
        <v>36</v>
      </c>
      <c r="AH50" s="341" t="s">
        <v>419</v>
      </c>
      <c r="AI50" s="82">
        <v>3.8894545454545475</v>
      </c>
      <c r="AJ50" s="83">
        <v>405.15151515151513</v>
      </c>
      <c r="AK50" s="353">
        <v>157.18276674520365</v>
      </c>
      <c r="AL50" s="353">
        <v>63682.836102526446</v>
      </c>
    </row>
    <row r="51" spans="1:38" ht="15" thickBot="1">
      <c r="A51" s="153" t="s">
        <v>121</v>
      </c>
      <c r="B51" s="56" t="s">
        <v>165</v>
      </c>
      <c r="C51" s="51" t="s">
        <v>477</v>
      </c>
      <c r="D51" s="56" t="s">
        <v>26</v>
      </c>
      <c r="E51" s="51" t="s">
        <v>69</v>
      </c>
      <c r="F51" s="8">
        <v>1.9499999999999997E-2</v>
      </c>
      <c r="G51" s="42">
        <v>4.333333333333333</v>
      </c>
      <c r="H51" s="6">
        <v>348.66666666666669</v>
      </c>
      <c r="I51" s="346">
        <v>353</v>
      </c>
      <c r="J51" s="348">
        <v>1.5885</v>
      </c>
      <c r="K51" s="6">
        <f t="shared" si="16"/>
        <v>28402.923076923078</v>
      </c>
      <c r="L51" s="49">
        <f t="shared" si="17"/>
        <v>80.461538461538467</v>
      </c>
      <c r="M51" s="51">
        <v>18</v>
      </c>
      <c r="N51" s="12">
        <f t="shared" si="18"/>
        <v>1.3886031900464161E-4</v>
      </c>
      <c r="O51" s="54">
        <f>SUM($N$5:N51)</f>
        <v>0.99930282625137057</v>
      </c>
      <c r="P51" s="51" t="str">
        <f t="shared" si="10"/>
        <v>C</v>
      </c>
      <c r="Q51" s="8">
        <f t="shared" si="19"/>
        <v>0.19696969696969696</v>
      </c>
      <c r="R51" s="49">
        <f t="shared" si="20"/>
        <v>8.8636363636363619E-4</v>
      </c>
      <c r="S51" s="49">
        <f t="shared" si="21"/>
        <v>15.84848484848485</v>
      </c>
      <c r="T51" s="51">
        <f t="shared" si="11"/>
        <v>30</v>
      </c>
      <c r="U51" s="51">
        <v>3</v>
      </c>
      <c r="V51" s="51">
        <f t="shared" si="12"/>
        <v>33</v>
      </c>
      <c r="W51" s="49">
        <f t="shared" si="13"/>
        <v>6.5</v>
      </c>
      <c r="X51" s="51">
        <f t="shared" si="22"/>
        <v>0</v>
      </c>
      <c r="Y51" s="49">
        <f t="shared" si="23"/>
        <v>0</v>
      </c>
      <c r="Z51" s="12">
        <f t="shared" si="24"/>
        <v>54.307692307692307</v>
      </c>
      <c r="AA51" s="87" t="str">
        <f t="shared" si="14"/>
        <v>VERY HIGH-DON’T ORDER</v>
      </c>
      <c r="AB51" s="31">
        <f t="shared" si="15"/>
        <v>0</v>
      </c>
      <c r="AF51"/>
      <c r="AG51" s="341" t="s">
        <v>168</v>
      </c>
      <c r="AH51" s="341" t="s">
        <v>468</v>
      </c>
      <c r="AI51" s="82">
        <v>2.0450699999999995</v>
      </c>
      <c r="AJ51" s="83">
        <v>366.50000000000006</v>
      </c>
      <c r="AK51" s="353">
        <v>49.008185538881307</v>
      </c>
      <c r="AL51" s="353">
        <v>17961.5</v>
      </c>
    </row>
    <row r="52" spans="1:38" ht="15" thickBot="1">
      <c r="A52" s="153" t="s">
        <v>121</v>
      </c>
      <c r="B52" s="56" t="s">
        <v>158</v>
      </c>
      <c r="C52" s="51" t="s">
        <v>393</v>
      </c>
      <c r="D52" s="56" t="s">
        <v>26</v>
      </c>
      <c r="E52" s="51" t="s">
        <v>69</v>
      </c>
      <c r="F52" s="8">
        <v>1.755E-2</v>
      </c>
      <c r="G52" s="42">
        <v>4.333333333333333</v>
      </c>
      <c r="H52" s="6">
        <v>356.66666666666669</v>
      </c>
      <c r="I52" s="346">
        <v>0</v>
      </c>
      <c r="J52" s="348">
        <v>0</v>
      </c>
      <c r="K52" s="6">
        <f t="shared" si="16"/>
        <v>0</v>
      </c>
      <c r="L52" s="49">
        <f t="shared" si="17"/>
        <v>82.307692307692321</v>
      </c>
      <c r="M52" s="51">
        <v>5</v>
      </c>
      <c r="N52" s="12">
        <f t="shared" si="18"/>
        <v>1.2497428710417745E-4</v>
      </c>
      <c r="O52" s="54">
        <f>SUM($N$5:N52)</f>
        <v>0.9994278005384748</v>
      </c>
      <c r="P52" s="51" t="str">
        <f t="shared" si="10"/>
        <v>C</v>
      </c>
      <c r="Q52" s="8">
        <f t="shared" si="19"/>
        <v>0.19696969696969696</v>
      </c>
      <c r="R52" s="49">
        <f t="shared" si="20"/>
        <v>7.9772727272727276E-4</v>
      </c>
      <c r="S52" s="49">
        <f t="shared" si="21"/>
        <v>16.212121212121215</v>
      </c>
      <c r="T52" s="51">
        <f t="shared" si="11"/>
        <v>30</v>
      </c>
      <c r="U52" s="51">
        <v>3</v>
      </c>
      <c r="V52" s="51">
        <f t="shared" si="12"/>
        <v>33</v>
      </c>
      <c r="W52" s="49">
        <f t="shared" si="13"/>
        <v>6.5</v>
      </c>
      <c r="X52" s="51">
        <f t="shared" si="22"/>
        <v>6.5</v>
      </c>
      <c r="Y52" s="49">
        <f t="shared" si="23"/>
        <v>2.6325000000000001E-2</v>
      </c>
      <c r="Z52" s="12">
        <f t="shared" si="24"/>
        <v>0</v>
      </c>
      <c r="AA52" s="87" t="str">
        <f t="shared" si="14"/>
        <v>VERY LOW-ORDER URGENTLY</v>
      </c>
      <c r="AB52" s="31">
        <f t="shared" si="15"/>
        <v>535.00000000000011</v>
      </c>
      <c r="AF52"/>
      <c r="AG52" s="341" t="s">
        <v>73</v>
      </c>
      <c r="AH52" s="341" t="s">
        <v>441</v>
      </c>
      <c r="AI52" s="82">
        <v>1.7999999999999995E-2</v>
      </c>
      <c r="AJ52" s="83">
        <v>5</v>
      </c>
      <c r="AK52" s="353">
        <v>58.279999999999994</v>
      </c>
      <c r="AL52" s="353">
        <v>291.39999999999998</v>
      </c>
    </row>
    <row r="53" spans="1:38" ht="15" thickBot="1">
      <c r="A53" s="153" t="s">
        <v>121</v>
      </c>
      <c r="B53" s="56" t="s">
        <v>193</v>
      </c>
      <c r="C53" s="51" t="s">
        <v>439</v>
      </c>
      <c r="D53" s="56" t="s">
        <v>23</v>
      </c>
      <c r="E53" s="51" t="s">
        <v>24</v>
      </c>
      <c r="F53" s="8">
        <v>1.4400000000000001E-2</v>
      </c>
      <c r="G53" s="42">
        <v>1.3333333333333333</v>
      </c>
      <c r="H53" s="6">
        <v>373.33333333333331</v>
      </c>
      <c r="I53" s="346">
        <v>0</v>
      </c>
      <c r="J53" s="348">
        <v>0</v>
      </c>
      <c r="K53" s="6">
        <f t="shared" si="16"/>
        <v>0</v>
      </c>
      <c r="L53" s="49">
        <f t="shared" si="17"/>
        <v>280</v>
      </c>
      <c r="M53" s="51">
        <v>24</v>
      </c>
      <c r="N53" s="12">
        <f t="shared" si="18"/>
        <v>1.0254300480342767E-4</v>
      </c>
      <c r="O53" s="54">
        <f>SUM($N$5:N53)</f>
        <v>0.99953034354327819</v>
      </c>
      <c r="P53" s="51" t="str">
        <f t="shared" si="10"/>
        <v>C</v>
      </c>
      <c r="Q53" s="8">
        <f t="shared" si="19"/>
        <v>6.0606060606060601E-2</v>
      </c>
      <c r="R53" s="49">
        <f t="shared" si="20"/>
        <v>6.5454545454545464E-4</v>
      </c>
      <c r="S53" s="49">
        <f t="shared" si="21"/>
        <v>16.969696969696969</v>
      </c>
      <c r="T53" s="51">
        <f t="shared" si="11"/>
        <v>30</v>
      </c>
      <c r="U53" s="51">
        <v>3</v>
      </c>
      <c r="V53" s="51">
        <f t="shared" si="12"/>
        <v>33</v>
      </c>
      <c r="W53" s="49">
        <f t="shared" si="13"/>
        <v>1.9999999999999998</v>
      </c>
      <c r="X53" s="51">
        <f t="shared" si="22"/>
        <v>1.9999999999999998</v>
      </c>
      <c r="Y53" s="49">
        <f t="shared" si="23"/>
        <v>2.1600000000000001E-2</v>
      </c>
      <c r="Z53" s="12">
        <f t="shared" si="24"/>
        <v>0</v>
      </c>
      <c r="AA53" s="87" t="str">
        <f t="shared" si="14"/>
        <v>VERY LOW-ORDER URGENTLY</v>
      </c>
      <c r="AB53" s="31">
        <f t="shared" si="15"/>
        <v>559.99999999999989</v>
      </c>
      <c r="AF53"/>
      <c r="AG53" s="341" t="s">
        <v>72</v>
      </c>
      <c r="AH53" s="341" t="s">
        <v>443</v>
      </c>
      <c r="AI53" s="82">
        <v>3.2399999999999991E-2</v>
      </c>
      <c r="AJ53" s="83">
        <v>9</v>
      </c>
      <c r="AK53" s="353">
        <v>80</v>
      </c>
      <c r="AL53" s="353">
        <v>720</v>
      </c>
    </row>
    <row r="54" spans="1:38" ht="15" thickBot="1">
      <c r="A54" s="153" t="s">
        <v>121</v>
      </c>
      <c r="B54" s="56" t="s">
        <v>76</v>
      </c>
      <c r="C54" s="51" t="s">
        <v>445</v>
      </c>
      <c r="D54" s="56" t="s">
        <v>26</v>
      </c>
      <c r="E54" s="51" t="s">
        <v>69</v>
      </c>
      <c r="F54" s="8">
        <v>1.2E-2</v>
      </c>
      <c r="G54" s="42">
        <v>3.3333333333333335</v>
      </c>
      <c r="H54" s="6">
        <v>264.26666666666665</v>
      </c>
      <c r="I54" s="346">
        <v>0</v>
      </c>
      <c r="J54" s="348">
        <v>0</v>
      </c>
      <c r="K54" s="6">
        <f t="shared" si="16"/>
        <v>0</v>
      </c>
      <c r="L54" s="49">
        <f t="shared" si="17"/>
        <v>79.279999999999987</v>
      </c>
      <c r="M54" s="51">
        <v>1</v>
      </c>
      <c r="N54" s="12">
        <f t="shared" si="18"/>
        <v>8.5452504002856398E-5</v>
      </c>
      <c r="O54" s="54">
        <f>SUM($N$5:N54)</f>
        <v>0.99961579604728101</v>
      </c>
      <c r="P54" s="51" t="str">
        <f t="shared" si="10"/>
        <v>C</v>
      </c>
      <c r="Q54" s="8">
        <f t="shared" si="19"/>
        <v>0.15151515151515152</v>
      </c>
      <c r="R54" s="49">
        <f t="shared" si="20"/>
        <v>5.4545454545454548E-4</v>
      </c>
      <c r="S54" s="49">
        <f t="shared" si="21"/>
        <v>12.012121212121212</v>
      </c>
      <c r="T54" s="51">
        <f t="shared" si="11"/>
        <v>30</v>
      </c>
      <c r="U54" s="51">
        <v>3</v>
      </c>
      <c r="V54" s="51">
        <f t="shared" si="12"/>
        <v>33</v>
      </c>
      <c r="W54" s="49">
        <f t="shared" si="13"/>
        <v>5</v>
      </c>
      <c r="X54" s="51">
        <f t="shared" si="22"/>
        <v>5</v>
      </c>
      <c r="Y54" s="49">
        <f t="shared" si="23"/>
        <v>1.8000000000000002E-2</v>
      </c>
      <c r="Z54" s="12">
        <f t="shared" si="24"/>
        <v>0</v>
      </c>
      <c r="AA54" s="87" t="str">
        <f t="shared" si="14"/>
        <v>VERY LOW-ORDER URGENTLY</v>
      </c>
      <c r="AB54" s="31">
        <f t="shared" si="15"/>
        <v>396.39999999999992</v>
      </c>
      <c r="AF54"/>
      <c r="AG54" s="341" t="s">
        <v>76</v>
      </c>
      <c r="AH54" s="341" t="s">
        <v>445</v>
      </c>
      <c r="AI54" s="82">
        <v>1.8000000000000002E-2</v>
      </c>
      <c r="AJ54" s="83">
        <v>5</v>
      </c>
      <c r="AK54" s="353">
        <v>79.279999999999987</v>
      </c>
      <c r="AL54" s="353">
        <v>396.39999999999992</v>
      </c>
    </row>
    <row r="55" spans="1:38" ht="15" thickBot="1">
      <c r="A55" s="153" t="s">
        <v>121</v>
      </c>
      <c r="B55" s="56" t="s">
        <v>73</v>
      </c>
      <c r="C55" s="51" t="s">
        <v>441</v>
      </c>
      <c r="D55" s="56" t="s">
        <v>26</v>
      </c>
      <c r="E55" s="51" t="s">
        <v>69</v>
      </c>
      <c r="F55" s="8">
        <v>1.1999999999999999E-2</v>
      </c>
      <c r="G55" s="42">
        <v>3.3333333333333335</v>
      </c>
      <c r="H55" s="6">
        <v>194.26666666666665</v>
      </c>
      <c r="I55" s="346">
        <v>0</v>
      </c>
      <c r="J55" s="348">
        <v>0</v>
      </c>
      <c r="K55" s="6">
        <f t="shared" si="16"/>
        <v>0</v>
      </c>
      <c r="L55" s="49">
        <f t="shared" si="17"/>
        <v>58.279999999999994</v>
      </c>
      <c r="M55" s="51">
        <v>12</v>
      </c>
      <c r="N55" s="12">
        <f t="shared" si="18"/>
        <v>8.5452504002856385E-5</v>
      </c>
      <c r="O55" s="54">
        <f>SUM($N$5:N55)</f>
        <v>0.99970124855128384</v>
      </c>
      <c r="P55" s="51" t="str">
        <f t="shared" si="10"/>
        <v>C</v>
      </c>
      <c r="Q55" s="8">
        <f t="shared" si="19"/>
        <v>0.15151515151515152</v>
      </c>
      <c r="R55" s="49">
        <f t="shared" si="20"/>
        <v>5.4545454545454537E-4</v>
      </c>
      <c r="S55" s="49">
        <f t="shared" si="21"/>
        <v>8.8303030303030301</v>
      </c>
      <c r="T55" s="51">
        <f t="shared" si="11"/>
        <v>30</v>
      </c>
      <c r="U55" s="51">
        <v>3</v>
      </c>
      <c r="V55" s="51">
        <f t="shared" si="12"/>
        <v>33</v>
      </c>
      <c r="W55" s="49">
        <f t="shared" si="13"/>
        <v>5</v>
      </c>
      <c r="X55" s="51">
        <f t="shared" si="22"/>
        <v>5</v>
      </c>
      <c r="Y55" s="49">
        <f t="shared" si="23"/>
        <v>1.7999999999999995E-2</v>
      </c>
      <c r="Z55" s="12">
        <f t="shared" si="24"/>
        <v>0</v>
      </c>
      <c r="AA55" s="87" t="str">
        <f t="shared" si="14"/>
        <v>VERY LOW-ORDER URGENTLY</v>
      </c>
      <c r="AB55" s="31">
        <f t="shared" si="15"/>
        <v>291.39999999999998</v>
      </c>
      <c r="AF55"/>
      <c r="AG55" s="341" t="s">
        <v>54</v>
      </c>
      <c r="AH55" s="341" t="s">
        <v>458</v>
      </c>
      <c r="AI55" s="82">
        <v>3.3216000000000028</v>
      </c>
      <c r="AJ55" s="83">
        <v>432.5</v>
      </c>
      <c r="AK55" s="353">
        <v>111.15606936416185</v>
      </c>
      <c r="AL55" s="353">
        <v>48075</v>
      </c>
    </row>
    <row r="56" spans="1:38" ht="15" thickBot="1">
      <c r="A56" s="153" t="s">
        <v>121</v>
      </c>
      <c r="B56" s="56" t="s">
        <v>70</v>
      </c>
      <c r="C56" s="51" t="s">
        <v>533</v>
      </c>
      <c r="D56" s="56" t="s">
        <v>58</v>
      </c>
      <c r="E56" s="51" t="s">
        <v>27</v>
      </c>
      <c r="F56" s="8">
        <v>0.01</v>
      </c>
      <c r="G56" s="42">
        <v>3.3333333333333335</v>
      </c>
      <c r="H56" s="6">
        <v>171</v>
      </c>
      <c r="I56" s="346">
        <v>32</v>
      </c>
      <c r="J56" s="348">
        <v>9.6000000000000002E-2</v>
      </c>
      <c r="K56" s="6">
        <f t="shared" si="16"/>
        <v>1641.6</v>
      </c>
      <c r="L56" s="49">
        <f t="shared" si="17"/>
        <v>51.3</v>
      </c>
      <c r="M56" s="51">
        <v>30</v>
      </c>
      <c r="N56" s="12">
        <f t="shared" si="18"/>
        <v>7.1210420002380332E-5</v>
      </c>
      <c r="O56" s="54">
        <f>SUM($N$5:N56)</f>
        <v>0.99977245897128619</v>
      </c>
      <c r="P56" s="51" t="str">
        <f t="shared" si="10"/>
        <v>C</v>
      </c>
      <c r="Q56" s="8">
        <f t="shared" si="19"/>
        <v>0.15151515151515152</v>
      </c>
      <c r="R56" s="49">
        <f t="shared" si="20"/>
        <v>4.5454545454545455E-4</v>
      </c>
      <c r="S56" s="49">
        <f t="shared" si="21"/>
        <v>7.7727272727272725</v>
      </c>
      <c r="T56" s="51">
        <f t="shared" si="11"/>
        <v>30</v>
      </c>
      <c r="U56" s="51">
        <v>3</v>
      </c>
      <c r="V56" s="51">
        <f t="shared" si="12"/>
        <v>33</v>
      </c>
      <c r="W56" s="49">
        <f t="shared" si="13"/>
        <v>5</v>
      </c>
      <c r="X56" s="51">
        <f t="shared" si="22"/>
        <v>0</v>
      </c>
      <c r="Y56" s="49">
        <f t="shared" si="23"/>
        <v>0</v>
      </c>
      <c r="Z56" s="12">
        <f t="shared" si="24"/>
        <v>6.4</v>
      </c>
      <c r="AA56" s="87" t="str">
        <f t="shared" si="14"/>
        <v>VERY HIGH-DON’T ORDER</v>
      </c>
      <c r="AB56" s="31">
        <f t="shared" si="15"/>
        <v>0</v>
      </c>
      <c r="AF56"/>
      <c r="AG56" s="341" t="s">
        <v>68</v>
      </c>
      <c r="AH56" s="341" t="s">
        <v>437</v>
      </c>
      <c r="AI56" s="82">
        <v>9.0000000000000011E-3</v>
      </c>
      <c r="AJ56" s="83">
        <v>2.5</v>
      </c>
      <c r="AK56" s="353">
        <v>80</v>
      </c>
      <c r="AL56" s="353">
        <v>200</v>
      </c>
    </row>
    <row r="57" spans="1:38" ht="15" thickBot="1">
      <c r="A57" s="153" t="s">
        <v>121</v>
      </c>
      <c r="B57" s="56" t="s">
        <v>98</v>
      </c>
      <c r="C57" s="51" t="s">
        <v>389</v>
      </c>
      <c r="D57" s="56" t="s">
        <v>52</v>
      </c>
      <c r="E57" s="51" t="s">
        <v>24</v>
      </c>
      <c r="F57" s="8">
        <v>9.9600000000000001E-3</v>
      </c>
      <c r="G57" s="42">
        <v>1</v>
      </c>
      <c r="H57" s="6">
        <v>280</v>
      </c>
      <c r="I57" s="346">
        <v>0</v>
      </c>
      <c r="J57" s="348">
        <v>0</v>
      </c>
      <c r="K57" s="6">
        <f t="shared" si="16"/>
        <v>0</v>
      </c>
      <c r="L57" s="49">
        <f t="shared" si="17"/>
        <v>280</v>
      </c>
      <c r="M57" s="51">
        <v>5</v>
      </c>
      <c r="N57" s="12">
        <f t="shared" si="18"/>
        <v>7.0925578322370803E-5</v>
      </c>
      <c r="O57" s="54">
        <f>SUM($N$5:N57)</f>
        <v>0.99984338454960853</v>
      </c>
      <c r="P57" s="51" t="str">
        <f t="shared" si="10"/>
        <v>C</v>
      </c>
      <c r="Q57" s="8">
        <f t="shared" si="19"/>
        <v>4.5454545454545456E-2</v>
      </c>
      <c r="R57" s="49">
        <f t="shared" si="20"/>
        <v>4.5272727272727272E-4</v>
      </c>
      <c r="S57" s="49">
        <f t="shared" si="21"/>
        <v>12.727272727272727</v>
      </c>
      <c r="T57" s="51">
        <f t="shared" si="11"/>
        <v>30</v>
      </c>
      <c r="U57" s="51">
        <v>3</v>
      </c>
      <c r="V57" s="51">
        <f t="shared" si="12"/>
        <v>33</v>
      </c>
      <c r="W57" s="49">
        <f t="shared" si="13"/>
        <v>1.5</v>
      </c>
      <c r="X57" s="51">
        <f t="shared" si="22"/>
        <v>1.5</v>
      </c>
      <c r="Y57" s="49">
        <f t="shared" si="23"/>
        <v>1.494E-2</v>
      </c>
      <c r="Z57" s="12">
        <f t="shared" si="24"/>
        <v>0</v>
      </c>
      <c r="AA57" s="87" t="str">
        <f t="shared" si="14"/>
        <v>VERY LOW-ORDER URGENTLY</v>
      </c>
      <c r="AB57" s="31">
        <f t="shared" si="15"/>
        <v>420</v>
      </c>
      <c r="AF57" s="341" t="s">
        <v>224</v>
      </c>
      <c r="AG57" s="341"/>
      <c r="AH57" s="341"/>
      <c r="AI57" s="82">
        <v>10.381864545454549</v>
      </c>
      <c r="AJ57" s="83">
        <v>1462.6515151515152</v>
      </c>
      <c r="AK57" s="353">
        <v>1216.7710652664546</v>
      </c>
      <c r="AL57" s="353">
        <v>154726.58610252643</v>
      </c>
    </row>
    <row r="58" spans="1:38" ht="15" thickBot="1">
      <c r="A58" s="153" t="s">
        <v>121</v>
      </c>
      <c r="B58" s="56" t="s">
        <v>47</v>
      </c>
      <c r="C58" s="51" t="s">
        <v>427</v>
      </c>
      <c r="D58" s="56" t="s">
        <v>29</v>
      </c>
      <c r="E58" s="51" t="s">
        <v>48</v>
      </c>
      <c r="F58" s="8">
        <v>7.4999999999999997E-3</v>
      </c>
      <c r="G58" s="42">
        <v>0.33333333333333331</v>
      </c>
      <c r="H58" s="6">
        <v>120</v>
      </c>
      <c r="I58" s="346">
        <v>0</v>
      </c>
      <c r="J58" s="348">
        <v>0</v>
      </c>
      <c r="K58" s="6">
        <f t="shared" si="16"/>
        <v>0</v>
      </c>
      <c r="L58" s="49">
        <f t="shared" si="17"/>
        <v>360</v>
      </c>
      <c r="M58" s="51">
        <v>72</v>
      </c>
      <c r="N58" s="12">
        <f t="shared" si="18"/>
        <v>5.3407815001785242E-5</v>
      </c>
      <c r="O58" s="54">
        <f>SUM($N$5:N58)</f>
        <v>0.99989679236461027</v>
      </c>
      <c r="P58" s="51" t="str">
        <f t="shared" si="10"/>
        <v>C</v>
      </c>
      <c r="Q58" s="8">
        <f t="shared" si="19"/>
        <v>1.515151515151515E-2</v>
      </c>
      <c r="R58" s="49">
        <f t="shared" si="20"/>
        <v>3.4090909090909088E-4</v>
      </c>
      <c r="S58" s="49">
        <f t="shared" si="21"/>
        <v>5.4545454545454541</v>
      </c>
      <c r="T58" s="51">
        <f t="shared" si="11"/>
        <v>30</v>
      </c>
      <c r="U58" s="51">
        <v>3</v>
      </c>
      <c r="V58" s="51">
        <f t="shared" si="12"/>
        <v>33</v>
      </c>
      <c r="W58" s="49">
        <f t="shared" si="13"/>
        <v>0.49999999999999994</v>
      </c>
      <c r="X58" s="51">
        <f t="shared" si="22"/>
        <v>0.49999999999999994</v>
      </c>
      <c r="Y58" s="49">
        <f t="shared" si="23"/>
        <v>1.125E-2</v>
      </c>
      <c r="Z58" s="12">
        <f t="shared" si="24"/>
        <v>0</v>
      </c>
      <c r="AA58" s="87" t="str">
        <f t="shared" si="14"/>
        <v>VERY LOW-ORDER URGENTLY</v>
      </c>
      <c r="AB58" s="31">
        <f t="shared" si="15"/>
        <v>179.99999999999997</v>
      </c>
      <c r="AF58" s="341" t="s">
        <v>81</v>
      </c>
      <c r="AG58" s="341" t="s">
        <v>88</v>
      </c>
      <c r="AH58" s="341" t="s">
        <v>382</v>
      </c>
      <c r="AI58" s="82">
        <v>2.5909090909090899</v>
      </c>
      <c r="AJ58" s="83">
        <v>172.72727272727275</v>
      </c>
      <c r="AK58" s="353">
        <v>393.125</v>
      </c>
      <c r="AL58" s="353">
        <v>67903.409090909103</v>
      </c>
    </row>
    <row r="59" spans="1:38" ht="15" thickBot="1">
      <c r="A59" s="153" t="s">
        <v>121</v>
      </c>
      <c r="B59" s="56" t="s">
        <v>68</v>
      </c>
      <c r="C59" s="51" t="s">
        <v>437</v>
      </c>
      <c r="D59" s="56" t="s">
        <v>26</v>
      </c>
      <c r="E59" s="51" t="s">
        <v>69</v>
      </c>
      <c r="F59" s="8">
        <v>6.000000000000001E-3</v>
      </c>
      <c r="G59" s="42">
        <v>1.6666666666666667</v>
      </c>
      <c r="H59" s="6">
        <v>133.33333333333334</v>
      </c>
      <c r="I59" s="346">
        <v>0</v>
      </c>
      <c r="J59" s="348">
        <v>0</v>
      </c>
      <c r="K59" s="6">
        <f t="shared" si="16"/>
        <v>0</v>
      </c>
      <c r="L59" s="49">
        <f t="shared" si="17"/>
        <v>80</v>
      </c>
      <c r="M59" s="51">
        <v>1</v>
      </c>
      <c r="N59" s="12">
        <f t="shared" si="18"/>
        <v>4.2726252001428199E-5</v>
      </c>
      <c r="O59" s="54">
        <f>SUM($N$5:N59)</f>
        <v>0.99993951861661168</v>
      </c>
      <c r="P59" s="51" t="str">
        <f t="shared" si="10"/>
        <v>C</v>
      </c>
      <c r="Q59" s="8">
        <f t="shared" si="19"/>
        <v>7.575757575757576E-2</v>
      </c>
      <c r="R59" s="49">
        <f t="shared" si="20"/>
        <v>2.7272727272727279E-4</v>
      </c>
      <c r="S59" s="49">
        <f t="shared" si="21"/>
        <v>6.0606060606060614</v>
      </c>
      <c r="T59" s="51">
        <f t="shared" si="11"/>
        <v>30</v>
      </c>
      <c r="U59" s="51">
        <v>3</v>
      </c>
      <c r="V59" s="51">
        <f t="shared" si="12"/>
        <v>33</v>
      </c>
      <c r="W59" s="49">
        <f t="shared" si="13"/>
        <v>2.5</v>
      </c>
      <c r="X59" s="51">
        <f t="shared" si="22"/>
        <v>2.5</v>
      </c>
      <c r="Y59" s="49">
        <f t="shared" si="23"/>
        <v>9.0000000000000011E-3</v>
      </c>
      <c r="Z59" s="12">
        <f t="shared" si="24"/>
        <v>0</v>
      </c>
      <c r="AA59" s="87" t="str">
        <f t="shared" si="14"/>
        <v>VERY LOW-ORDER URGENTLY</v>
      </c>
      <c r="AB59" s="31">
        <f t="shared" si="15"/>
        <v>200</v>
      </c>
      <c r="AF59"/>
      <c r="AG59" s="341" t="s">
        <v>80</v>
      </c>
      <c r="AH59" s="341" t="s">
        <v>384</v>
      </c>
      <c r="AI59" s="82">
        <v>2.7315909090909094</v>
      </c>
      <c r="AJ59" s="83">
        <v>182.10606060606059</v>
      </c>
      <c r="AK59" s="353">
        <v>395.43847241867047</v>
      </c>
      <c r="AL59" s="353">
        <v>72011.742424242431</v>
      </c>
    </row>
    <row r="60" spans="1:38" ht="15" thickBot="1">
      <c r="A60" s="153" t="s">
        <v>121</v>
      </c>
      <c r="B60" s="56" t="s">
        <v>177</v>
      </c>
      <c r="C60" s="51" t="s">
        <v>479</v>
      </c>
      <c r="D60" s="56" t="s">
        <v>26</v>
      </c>
      <c r="E60" s="51" t="s">
        <v>69</v>
      </c>
      <c r="F60" s="8">
        <v>4.4999999999999997E-3</v>
      </c>
      <c r="G60" s="42">
        <v>1</v>
      </c>
      <c r="H60" s="6">
        <v>62</v>
      </c>
      <c r="I60" s="346">
        <v>0</v>
      </c>
      <c r="J60" s="348">
        <v>0</v>
      </c>
      <c r="K60" s="6">
        <f t="shared" si="16"/>
        <v>0</v>
      </c>
      <c r="L60" s="49">
        <f t="shared" si="17"/>
        <v>62</v>
      </c>
      <c r="M60" s="51">
        <v>5</v>
      </c>
      <c r="N60" s="12">
        <f t="shared" si="18"/>
        <v>3.2044689001071143E-5</v>
      </c>
      <c r="O60" s="54">
        <f>SUM($N$5:N60)</f>
        <v>0.99997156330561277</v>
      </c>
      <c r="P60" s="51" t="str">
        <f t="shared" si="10"/>
        <v>C</v>
      </c>
      <c r="Q60" s="8">
        <f t="shared" si="19"/>
        <v>4.5454545454545456E-2</v>
      </c>
      <c r="R60" s="49">
        <f t="shared" si="20"/>
        <v>2.0454545454545454E-4</v>
      </c>
      <c r="S60" s="49">
        <f t="shared" si="21"/>
        <v>2.8181818181818183</v>
      </c>
      <c r="T60" s="51">
        <f t="shared" si="11"/>
        <v>30</v>
      </c>
      <c r="U60" s="51">
        <v>3</v>
      </c>
      <c r="V60" s="51">
        <f t="shared" si="12"/>
        <v>33</v>
      </c>
      <c r="W60" s="49">
        <f t="shared" si="13"/>
        <v>1.5</v>
      </c>
      <c r="X60" s="51">
        <f t="shared" si="22"/>
        <v>1.5</v>
      </c>
      <c r="Y60" s="49">
        <f t="shared" si="23"/>
        <v>6.7499999999999999E-3</v>
      </c>
      <c r="Z60" s="12">
        <f t="shared" si="24"/>
        <v>0</v>
      </c>
      <c r="AA60" s="87" t="str">
        <f t="shared" si="14"/>
        <v>VERY LOW-ORDER URGENTLY</v>
      </c>
      <c r="AB60" s="31">
        <f t="shared" si="15"/>
        <v>93</v>
      </c>
      <c r="AF60" s="341" t="s">
        <v>223</v>
      </c>
      <c r="AG60" s="341"/>
      <c r="AH60" s="341"/>
      <c r="AI60" s="82">
        <v>5.3224999999999998</v>
      </c>
      <c r="AJ60" s="83">
        <v>354.83333333333337</v>
      </c>
      <c r="AK60" s="353">
        <v>788.56347241867047</v>
      </c>
      <c r="AL60" s="353">
        <v>139915.15151515155</v>
      </c>
    </row>
    <row r="61" spans="1:38" ht="15" thickBot="1">
      <c r="A61" s="153" t="s">
        <v>121</v>
      </c>
      <c r="B61" s="56" t="s">
        <v>100</v>
      </c>
      <c r="C61" s="51" t="s">
        <v>392</v>
      </c>
      <c r="D61" s="56" t="s">
        <v>52</v>
      </c>
      <c r="E61" s="51" t="s">
        <v>24</v>
      </c>
      <c r="F61" s="8">
        <v>2.7933333333333334E-3</v>
      </c>
      <c r="G61" s="42">
        <v>0.33333333333333331</v>
      </c>
      <c r="H61" s="6">
        <v>72.333333333333329</v>
      </c>
      <c r="I61" s="346">
        <v>0</v>
      </c>
      <c r="J61" s="348">
        <v>0</v>
      </c>
      <c r="K61" s="6">
        <f t="shared" si="16"/>
        <v>0</v>
      </c>
      <c r="L61" s="49">
        <f t="shared" si="17"/>
        <v>217</v>
      </c>
      <c r="M61" s="51">
        <v>20</v>
      </c>
      <c r="N61" s="12">
        <f t="shared" si="18"/>
        <v>1.9891443987331573E-5</v>
      </c>
      <c r="O61" s="54">
        <f>SUM($N$5:N61)</f>
        <v>0.99999145474960005</v>
      </c>
      <c r="P61" s="51" t="str">
        <f t="shared" si="10"/>
        <v>C</v>
      </c>
      <c r="Q61" s="8">
        <f t="shared" si="19"/>
        <v>1.515151515151515E-2</v>
      </c>
      <c r="R61" s="49">
        <f t="shared" si="20"/>
        <v>1.2696969696969699E-4</v>
      </c>
      <c r="S61" s="49">
        <f t="shared" si="21"/>
        <v>3.2878787878787876</v>
      </c>
      <c r="T61" s="51">
        <f t="shared" si="11"/>
        <v>30</v>
      </c>
      <c r="U61" s="51">
        <v>3</v>
      </c>
      <c r="V61" s="51">
        <f t="shared" si="12"/>
        <v>33</v>
      </c>
      <c r="W61" s="49">
        <f t="shared" si="13"/>
        <v>0.49999999999999994</v>
      </c>
      <c r="X61" s="51">
        <f t="shared" si="22"/>
        <v>0.49999999999999994</v>
      </c>
      <c r="Y61" s="49">
        <f t="shared" si="23"/>
        <v>4.1899999999999993E-3</v>
      </c>
      <c r="Z61" s="12">
        <f t="shared" si="24"/>
        <v>0</v>
      </c>
      <c r="AA61" s="87" t="str">
        <f t="shared" si="14"/>
        <v>VERY LOW-ORDER URGENTLY</v>
      </c>
      <c r="AB61" s="31">
        <f t="shared" si="15"/>
        <v>108.49999999999999</v>
      </c>
      <c r="AF61" s="341" t="s">
        <v>52</v>
      </c>
      <c r="AG61" s="341" t="s">
        <v>66</v>
      </c>
      <c r="AH61" s="341" t="s">
        <v>418</v>
      </c>
      <c r="AI61" s="82">
        <v>0.37309999999999993</v>
      </c>
      <c r="AJ61" s="83">
        <v>20.5</v>
      </c>
      <c r="AK61" s="353">
        <v>491.14634146341461</v>
      </c>
      <c r="AL61" s="353">
        <v>10068.5</v>
      </c>
    </row>
    <row r="62" spans="1:38">
      <c r="A62" s="153" t="s">
        <v>121</v>
      </c>
      <c r="B62" s="56" t="s">
        <v>524</v>
      </c>
      <c r="C62" s="51" t="s">
        <v>536</v>
      </c>
      <c r="D62" s="56" t="s">
        <v>26</v>
      </c>
      <c r="E62" s="51" t="s">
        <v>69</v>
      </c>
      <c r="F62" s="8">
        <v>1.1999999999999999E-3</v>
      </c>
      <c r="G62" s="42">
        <v>0.33333333333333331</v>
      </c>
      <c r="H62" s="6">
        <v>33.333333333333336</v>
      </c>
      <c r="I62" s="346">
        <v>60</v>
      </c>
      <c r="J62" s="348">
        <v>0.216</v>
      </c>
      <c r="K62" s="6">
        <f t="shared" si="16"/>
        <v>6000.0000000000009</v>
      </c>
      <c r="L62" s="49">
        <f t="shared" si="17"/>
        <v>100.00000000000001</v>
      </c>
      <c r="M62" s="51">
        <v>100</v>
      </c>
      <c r="N62" s="12">
        <f t="shared" si="18"/>
        <v>8.5452504002856388E-6</v>
      </c>
      <c r="O62" s="54">
        <f>SUM($N$5:N62)</f>
        <v>1.0000000000000004</v>
      </c>
      <c r="P62" s="51" t="str">
        <f t="shared" si="10"/>
        <v>C</v>
      </c>
      <c r="Q62" s="8">
        <f t="shared" si="19"/>
        <v>1.515151515151515E-2</v>
      </c>
      <c r="R62" s="49">
        <f t="shared" si="20"/>
        <v>5.4545454545454539E-5</v>
      </c>
      <c r="S62" s="49">
        <f t="shared" si="21"/>
        <v>1.5151515151515154</v>
      </c>
      <c r="T62" s="51">
        <f t="shared" si="11"/>
        <v>30</v>
      </c>
      <c r="U62" s="51">
        <v>3</v>
      </c>
      <c r="V62" s="51">
        <f t="shared" si="12"/>
        <v>33</v>
      </c>
      <c r="W62" s="49">
        <f t="shared" si="13"/>
        <v>0.49999999999999994</v>
      </c>
      <c r="X62" s="51">
        <f t="shared" si="22"/>
        <v>0</v>
      </c>
      <c r="Y62" s="49">
        <f t="shared" si="23"/>
        <v>0</v>
      </c>
      <c r="Z62" s="12">
        <f t="shared" si="24"/>
        <v>120.00000000000001</v>
      </c>
      <c r="AA62" s="453" t="str">
        <f t="shared" si="14"/>
        <v>VERY HIGH-DON’T ORDER</v>
      </c>
      <c r="AB62" s="31">
        <f t="shared" si="15"/>
        <v>0</v>
      </c>
      <c r="AF62"/>
      <c r="AG62" s="341" t="s">
        <v>98</v>
      </c>
      <c r="AH62" s="341" t="s">
        <v>389</v>
      </c>
      <c r="AI62" s="82">
        <v>1.494E-2</v>
      </c>
      <c r="AJ62" s="83">
        <v>1.5</v>
      </c>
      <c r="AK62" s="353">
        <v>280</v>
      </c>
      <c r="AL62" s="353">
        <v>420</v>
      </c>
    </row>
    <row r="63" spans="1:38">
      <c r="A63" s="351"/>
      <c r="B63" s="351"/>
      <c r="C63" s="349"/>
      <c r="D63" s="351"/>
      <c r="E63" s="349"/>
      <c r="F63" s="345"/>
      <c r="G63" s="346"/>
      <c r="H63" s="344"/>
      <c r="I63" s="346"/>
      <c r="J63" s="348"/>
      <c r="K63" s="344"/>
      <c r="L63" s="348"/>
      <c r="M63" s="349"/>
      <c r="N63" s="12"/>
      <c r="O63" s="350"/>
      <c r="P63" s="349"/>
      <c r="Q63" s="345"/>
      <c r="R63" s="348"/>
      <c r="S63" s="348"/>
      <c r="T63" s="349"/>
      <c r="U63" s="349"/>
      <c r="V63" s="349"/>
      <c r="W63" s="348"/>
      <c r="X63" s="349"/>
      <c r="Y63" s="348"/>
      <c r="Z63" s="12"/>
      <c r="AA63" s="60"/>
      <c r="AB63" s="460"/>
      <c r="AF63"/>
      <c r="AG63" s="341" t="s">
        <v>100</v>
      </c>
      <c r="AH63" s="341" t="s">
        <v>392</v>
      </c>
      <c r="AI63" s="82">
        <v>4.1899999999999993E-3</v>
      </c>
      <c r="AJ63" s="83">
        <v>0.49999999999999994</v>
      </c>
      <c r="AK63" s="353">
        <v>217</v>
      </c>
      <c r="AL63" s="353">
        <v>108.49999999999999</v>
      </c>
    </row>
    <row r="64" spans="1:38">
      <c r="A64" s="351"/>
      <c r="B64" s="351"/>
      <c r="C64" s="349"/>
      <c r="D64" s="351"/>
      <c r="E64" s="349"/>
      <c r="F64" s="345"/>
      <c r="G64" s="346"/>
      <c r="H64" s="344"/>
      <c r="I64" s="346"/>
      <c r="J64" s="348"/>
      <c r="K64" s="344"/>
      <c r="L64" s="348"/>
      <c r="M64" s="349"/>
      <c r="N64" s="12"/>
      <c r="O64" s="350"/>
      <c r="P64" s="349"/>
      <c r="Q64" s="345"/>
      <c r="R64" s="348"/>
      <c r="S64" s="348"/>
      <c r="T64" s="349"/>
      <c r="U64" s="349"/>
      <c r="V64" s="349"/>
      <c r="W64" s="348"/>
      <c r="X64" s="349"/>
      <c r="Y64" s="348"/>
      <c r="Z64" s="12"/>
      <c r="AA64" s="60"/>
      <c r="AB64" s="460"/>
      <c r="AF64"/>
      <c r="AG64" s="341" t="s">
        <v>74</v>
      </c>
      <c r="AH64" s="341" t="s">
        <v>432</v>
      </c>
      <c r="AI64" s="82">
        <v>0.78943499999999989</v>
      </c>
      <c r="AJ64" s="83">
        <v>79.5</v>
      </c>
      <c r="AK64" s="353">
        <v>395.46540880503142</v>
      </c>
      <c r="AL64" s="353">
        <v>31439.499999999996</v>
      </c>
    </row>
    <row r="65" spans="1:38">
      <c r="A65" s="351"/>
      <c r="B65" s="351"/>
      <c r="C65" s="349"/>
      <c r="D65" s="351"/>
      <c r="E65" s="349"/>
      <c r="F65" s="345"/>
      <c r="G65" s="346"/>
      <c r="H65" s="344"/>
      <c r="I65" s="346"/>
      <c r="J65" s="348"/>
      <c r="K65" s="344"/>
      <c r="L65" s="348"/>
      <c r="M65" s="349"/>
      <c r="N65" s="12"/>
      <c r="O65" s="350"/>
      <c r="P65" s="349"/>
      <c r="Q65" s="345"/>
      <c r="R65" s="348"/>
      <c r="S65" s="348"/>
      <c r="T65" s="349"/>
      <c r="U65" s="349"/>
      <c r="V65" s="349"/>
      <c r="W65" s="348"/>
      <c r="X65" s="349"/>
      <c r="Y65" s="348"/>
      <c r="Z65" s="12"/>
      <c r="AA65" s="60"/>
      <c r="AB65" s="460"/>
      <c r="AF65" s="341" t="s">
        <v>222</v>
      </c>
      <c r="AG65" s="341"/>
      <c r="AH65" s="341"/>
      <c r="AI65" s="82">
        <v>1.1816649999999997</v>
      </c>
      <c r="AJ65" s="83">
        <v>102</v>
      </c>
      <c r="AK65" s="353">
        <v>1383.611750268446</v>
      </c>
      <c r="AL65" s="353">
        <v>42036.5</v>
      </c>
    </row>
    <row r="66" spans="1:38">
      <c r="A66" s="351"/>
      <c r="B66" s="351"/>
      <c r="C66" s="349"/>
      <c r="D66" s="351"/>
      <c r="E66" s="349"/>
      <c r="F66" s="345"/>
      <c r="G66" s="346"/>
      <c r="H66" s="344"/>
      <c r="I66" s="346"/>
      <c r="J66" s="348"/>
      <c r="K66" s="344"/>
      <c r="L66" s="348"/>
      <c r="M66" s="349"/>
      <c r="N66" s="12"/>
      <c r="O66" s="350"/>
      <c r="P66" s="349"/>
      <c r="Q66" s="345"/>
      <c r="R66" s="348"/>
      <c r="S66" s="348"/>
      <c r="T66" s="349"/>
      <c r="U66" s="349"/>
      <c r="V66" s="349"/>
      <c r="W66" s="348"/>
      <c r="X66" s="349"/>
      <c r="Y66" s="348"/>
      <c r="Z66" s="12"/>
      <c r="AA66" s="60"/>
      <c r="AB66" s="460"/>
      <c r="AF66" s="341" t="s">
        <v>221</v>
      </c>
      <c r="AG66"/>
      <c r="AH66"/>
      <c r="AI66" s="82">
        <v>53.588554090909092</v>
      </c>
      <c r="AJ66" s="83">
        <v>4078.3787878787875</v>
      </c>
      <c r="AK66" s="353">
        <v>8826.7856607831363</v>
      </c>
      <c r="AL66" s="353">
        <v>1166235.3969403622</v>
      </c>
    </row>
    <row r="67" spans="1:38">
      <c r="A67" s="351"/>
      <c r="B67" s="351"/>
      <c r="C67" s="349"/>
      <c r="D67" s="351"/>
      <c r="E67" s="349"/>
      <c r="F67" s="345"/>
      <c r="G67" s="346"/>
      <c r="H67" s="344"/>
      <c r="I67" s="346"/>
      <c r="J67" s="348"/>
      <c r="K67" s="344"/>
      <c r="L67" s="348"/>
      <c r="M67" s="349"/>
      <c r="N67" s="12"/>
      <c r="O67" s="350"/>
      <c r="P67" s="349"/>
      <c r="Q67" s="345"/>
      <c r="R67" s="348"/>
      <c r="S67" s="348"/>
      <c r="T67" s="349"/>
      <c r="U67" s="349"/>
      <c r="V67" s="349"/>
      <c r="W67" s="348"/>
      <c r="X67" s="349"/>
      <c r="Y67" s="348"/>
      <c r="Z67" s="12"/>
      <c r="AA67" s="60"/>
      <c r="AB67" s="460"/>
      <c r="AF67"/>
      <c r="AG67"/>
      <c r="AH67"/>
      <c r="AI67"/>
      <c r="AJ67"/>
      <c r="AK67"/>
      <c r="AL67"/>
    </row>
    <row r="68" spans="1:38">
      <c r="A68" s="351"/>
      <c r="B68" s="351"/>
      <c r="C68" s="349"/>
      <c r="D68" s="351"/>
      <c r="E68" s="349"/>
      <c r="F68" s="345"/>
      <c r="G68" s="346"/>
      <c r="H68" s="344"/>
      <c r="I68" s="346"/>
      <c r="J68" s="348"/>
      <c r="K68" s="344"/>
      <c r="L68" s="348"/>
      <c r="M68" s="349"/>
      <c r="N68" s="12"/>
      <c r="O68" s="350"/>
      <c r="P68" s="349"/>
      <c r="Q68" s="345"/>
      <c r="R68" s="348"/>
      <c r="S68" s="348"/>
      <c r="T68" s="349"/>
      <c r="U68" s="349"/>
      <c r="V68" s="349"/>
      <c r="W68" s="348"/>
      <c r="X68" s="349"/>
      <c r="Y68" s="348"/>
      <c r="Z68" s="12"/>
      <c r="AA68" s="60"/>
      <c r="AB68" s="460"/>
      <c r="AF68"/>
      <c r="AG68"/>
      <c r="AH68"/>
      <c r="AI68"/>
      <c r="AJ68"/>
      <c r="AK68"/>
      <c r="AL68"/>
    </row>
    <row r="69" spans="1:38">
      <c r="A69" s="351"/>
      <c r="B69" s="351"/>
      <c r="C69" s="349"/>
      <c r="D69" s="351"/>
      <c r="E69" s="349"/>
      <c r="F69" s="345"/>
      <c r="G69" s="346"/>
      <c r="H69" s="344"/>
      <c r="I69" s="346"/>
      <c r="J69" s="348"/>
      <c r="K69" s="344"/>
      <c r="L69" s="348"/>
      <c r="M69" s="349"/>
      <c r="N69" s="12"/>
      <c r="O69" s="350"/>
      <c r="P69" s="349"/>
      <c r="Q69" s="345"/>
      <c r="R69" s="348"/>
      <c r="S69" s="348"/>
      <c r="T69" s="349"/>
      <c r="U69" s="349"/>
      <c r="V69" s="349"/>
      <c r="W69" s="348"/>
      <c r="X69" s="349"/>
      <c r="Y69" s="348"/>
      <c r="Z69" s="12"/>
      <c r="AA69" s="60"/>
      <c r="AB69" s="460"/>
      <c r="AF69"/>
      <c r="AG69"/>
      <c r="AH69"/>
      <c r="AI69"/>
      <c r="AJ69"/>
      <c r="AK69"/>
      <c r="AL69"/>
    </row>
    <row r="70" spans="1:38">
      <c r="A70" s="351"/>
      <c r="B70" s="351"/>
      <c r="C70" s="349"/>
      <c r="D70" s="351"/>
      <c r="E70" s="349"/>
      <c r="F70" s="345"/>
      <c r="G70" s="346"/>
      <c r="H70" s="344"/>
      <c r="I70" s="346"/>
      <c r="J70" s="348"/>
      <c r="K70" s="344"/>
      <c r="L70" s="348"/>
      <c r="M70" s="349"/>
      <c r="N70" s="12"/>
      <c r="O70" s="350"/>
      <c r="P70" s="349"/>
      <c r="Q70" s="345"/>
      <c r="R70" s="348"/>
      <c r="S70" s="348"/>
      <c r="T70" s="349"/>
      <c r="U70" s="349"/>
      <c r="V70" s="349"/>
      <c r="W70" s="348"/>
      <c r="X70" s="349"/>
      <c r="Y70" s="348"/>
      <c r="Z70" s="12"/>
      <c r="AA70" s="60"/>
      <c r="AB70" s="460"/>
      <c r="AF70"/>
      <c r="AG70"/>
      <c r="AH70"/>
      <c r="AI70"/>
      <c r="AJ70"/>
      <c r="AK70"/>
      <c r="AL70"/>
    </row>
    <row r="71" spans="1:38">
      <c r="A71" s="351"/>
      <c r="B71" s="351"/>
      <c r="C71" s="349"/>
      <c r="D71" s="351"/>
      <c r="E71" s="349"/>
      <c r="F71" s="345"/>
      <c r="G71" s="346"/>
      <c r="H71" s="344"/>
      <c r="I71" s="346"/>
      <c r="J71" s="348"/>
      <c r="K71" s="344"/>
      <c r="L71" s="348"/>
      <c r="M71" s="349"/>
      <c r="N71" s="12"/>
      <c r="O71" s="350"/>
      <c r="P71" s="349"/>
      <c r="Q71" s="345"/>
      <c r="R71" s="348"/>
      <c r="S71" s="348"/>
      <c r="T71" s="349"/>
      <c r="U71" s="349"/>
      <c r="V71" s="349"/>
      <c r="W71" s="348"/>
      <c r="X71" s="349"/>
      <c r="Y71" s="348"/>
      <c r="Z71" s="12"/>
      <c r="AA71" s="60"/>
      <c r="AB71" s="460"/>
      <c r="AF71"/>
      <c r="AG71"/>
      <c r="AH71"/>
      <c r="AI71"/>
      <c r="AJ71"/>
      <c r="AK71"/>
      <c r="AL71"/>
    </row>
    <row r="72" spans="1:38">
      <c r="A72" s="351"/>
      <c r="B72" s="351"/>
      <c r="C72" s="349"/>
      <c r="D72" s="351"/>
      <c r="E72" s="349"/>
      <c r="F72" s="345"/>
      <c r="G72" s="346"/>
      <c r="H72" s="344"/>
      <c r="I72" s="346"/>
      <c r="J72" s="348"/>
      <c r="K72" s="344"/>
      <c r="L72" s="348"/>
      <c r="M72" s="349"/>
      <c r="N72" s="12"/>
      <c r="O72" s="350"/>
      <c r="P72" s="349"/>
      <c r="Q72" s="345"/>
      <c r="R72" s="348"/>
      <c r="S72" s="348"/>
      <c r="T72" s="349"/>
      <c r="U72" s="349"/>
      <c r="V72" s="349"/>
      <c r="W72" s="348"/>
      <c r="X72" s="349"/>
      <c r="Y72" s="348"/>
      <c r="Z72" s="12"/>
      <c r="AA72" s="60"/>
      <c r="AB72" s="460"/>
      <c r="AF72"/>
      <c r="AG72"/>
      <c r="AH72"/>
      <c r="AI72"/>
      <c r="AJ72"/>
      <c r="AK72"/>
      <c r="AL72"/>
    </row>
    <row r="73" spans="1:38">
      <c r="A73" s="351"/>
      <c r="B73" s="351"/>
      <c r="C73" s="349"/>
      <c r="D73" s="351"/>
      <c r="E73" s="349"/>
      <c r="F73" s="345"/>
      <c r="G73" s="346"/>
      <c r="H73" s="344"/>
      <c r="I73" s="346"/>
      <c r="J73" s="348"/>
      <c r="K73" s="344"/>
      <c r="L73" s="348"/>
      <c r="M73" s="349"/>
      <c r="N73" s="12"/>
      <c r="O73" s="350"/>
      <c r="P73" s="349"/>
      <c r="Q73" s="345"/>
      <c r="R73" s="348"/>
      <c r="S73" s="348"/>
      <c r="T73" s="349"/>
      <c r="U73" s="349"/>
      <c r="V73" s="349"/>
      <c r="W73" s="348"/>
      <c r="X73" s="349"/>
      <c r="Y73" s="348"/>
      <c r="Z73" s="12"/>
      <c r="AA73" s="60"/>
      <c r="AB73" s="460"/>
      <c r="AF73"/>
      <c r="AG73"/>
      <c r="AH73"/>
      <c r="AI73"/>
      <c r="AJ73"/>
      <c r="AK73"/>
      <c r="AL73"/>
    </row>
    <row r="74" spans="1:38">
      <c r="A74" s="351"/>
      <c r="B74" s="351"/>
      <c r="C74" s="349"/>
      <c r="D74" s="351"/>
      <c r="E74" s="349"/>
      <c r="F74" s="345"/>
      <c r="G74" s="346"/>
      <c r="H74" s="344"/>
      <c r="I74" s="346"/>
      <c r="J74" s="348"/>
      <c r="K74" s="344"/>
      <c r="L74" s="348"/>
      <c r="M74" s="349"/>
      <c r="N74" s="12"/>
      <c r="O74" s="350"/>
      <c r="P74" s="349"/>
      <c r="Q74" s="345"/>
      <c r="R74" s="348"/>
      <c r="S74" s="348"/>
      <c r="T74" s="349"/>
      <c r="U74" s="349"/>
      <c r="V74" s="349"/>
      <c r="W74" s="348"/>
      <c r="X74" s="349"/>
      <c r="Y74" s="348"/>
      <c r="Z74" s="12"/>
      <c r="AA74" s="60"/>
      <c r="AB74" s="460"/>
      <c r="AF74"/>
      <c r="AG74"/>
      <c r="AH74"/>
      <c r="AI74"/>
      <c r="AJ74"/>
      <c r="AK74"/>
      <c r="AL74"/>
    </row>
    <row r="75" spans="1:38">
      <c r="A75" s="351"/>
      <c r="B75" s="351"/>
      <c r="C75" s="349"/>
      <c r="D75" s="351"/>
      <c r="E75" s="349"/>
      <c r="F75" s="345"/>
      <c r="G75" s="346"/>
      <c r="H75" s="344"/>
      <c r="I75" s="346"/>
      <c r="J75" s="348"/>
      <c r="K75" s="344"/>
      <c r="L75" s="348"/>
      <c r="M75" s="349"/>
      <c r="N75" s="12"/>
      <c r="O75" s="350"/>
      <c r="P75" s="349"/>
      <c r="Q75" s="345"/>
      <c r="R75" s="348"/>
      <c r="S75" s="348"/>
      <c r="T75" s="349"/>
      <c r="U75" s="349"/>
      <c r="V75" s="349"/>
      <c r="W75" s="348"/>
      <c r="X75" s="349"/>
      <c r="Y75" s="348"/>
      <c r="Z75" s="12"/>
      <c r="AA75" s="60"/>
      <c r="AB75" s="460"/>
      <c r="AF75"/>
      <c r="AG75"/>
      <c r="AH75"/>
      <c r="AI75"/>
      <c r="AJ75"/>
      <c r="AK75"/>
      <c r="AL75"/>
    </row>
    <row r="76" spans="1:38">
      <c r="A76" s="351"/>
      <c r="B76" s="351"/>
      <c r="C76" s="349"/>
      <c r="D76" s="351"/>
      <c r="E76" s="349"/>
      <c r="F76" s="345"/>
      <c r="G76" s="346"/>
      <c r="H76" s="344"/>
      <c r="I76" s="346"/>
      <c r="J76" s="348"/>
      <c r="K76" s="344"/>
      <c r="L76" s="348"/>
      <c r="M76" s="349"/>
      <c r="N76" s="12"/>
      <c r="O76" s="350"/>
      <c r="P76" s="349"/>
      <c r="Q76" s="345"/>
      <c r="R76" s="348"/>
      <c r="S76" s="348"/>
      <c r="T76" s="349"/>
      <c r="U76" s="349"/>
      <c r="V76" s="349"/>
      <c r="W76" s="348"/>
      <c r="X76" s="349"/>
      <c r="Y76" s="348"/>
      <c r="Z76" s="12"/>
      <c r="AA76" s="60"/>
      <c r="AB76" s="460"/>
      <c r="AF76"/>
      <c r="AG76"/>
      <c r="AH76"/>
      <c r="AI76"/>
      <c r="AJ76"/>
      <c r="AK76"/>
      <c r="AL76"/>
    </row>
    <row r="77" spans="1:38">
      <c r="A77" s="351"/>
      <c r="B77" s="351"/>
      <c r="C77" s="349"/>
      <c r="D77" s="351"/>
      <c r="E77" s="349"/>
      <c r="F77" s="345"/>
      <c r="G77" s="346"/>
      <c r="H77" s="344"/>
      <c r="I77" s="346"/>
      <c r="J77" s="348"/>
      <c r="K77" s="344"/>
      <c r="L77" s="348"/>
      <c r="M77" s="349"/>
      <c r="N77" s="12"/>
      <c r="O77" s="350"/>
      <c r="P77" s="349"/>
      <c r="Q77" s="345"/>
      <c r="R77" s="348"/>
      <c r="S77" s="348"/>
      <c r="T77" s="349"/>
      <c r="U77" s="349"/>
      <c r="V77" s="349"/>
      <c r="W77" s="348"/>
      <c r="X77" s="349"/>
      <c r="Y77" s="348"/>
      <c r="Z77" s="12"/>
      <c r="AA77" s="60"/>
      <c r="AB77" s="460"/>
      <c r="AF77"/>
      <c r="AG77"/>
      <c r="AH77"/>
      <c r="AI77"/>
      <c r="AJ77"/>
      <c r="AK77"/>
      <c r="AL77"/>
    </row>
    <row r="78" spans="1:38">
      <c r="A78" s="351"/>
      <c r="B78" s="351"/>
      <c r="C78" s="349"/>
      <c r="D78" s="351"/>
      <c r="E78" s="349"/>
      <c r="F78" s="345"/>
      <c r="G78" s="346"/>
      <c r="H78" s="344"/>
      <c r="I78" s="346"/>
      <c r="J78" s="348"/>
      <c r="K78" s="344"/>
      <c r="L78" s="348"/>
      <c r="M78" s="349"/>
      <c r="N78" s="12"/>
      <c r="O78" s="350"/>
      <c r="P78" s="349"/>
      <c r="Q78" s="345"/>
      <c r="R78" s="348"/>
      <c r="S78" s="348"/>
      <c r="T78" s="349"/>
      <c r="U78" s="349"/>
      <c r="V78" s="349"/>
      <c r="W78" s="348"/>
      <c r="X78" s="349"/>
      <c r="Y78" s="348"/>
      <c r="Z78" s="12"/>
      <c r="AA78" s="60"/>
      <c r="AB78" s="460"/>
      <c r="AF78"/>
      <c r="AG78"/>
      <c r="AH78"/>
      <c r="AI78"/>
      <c r="AJ78"/>
      <c r="AK78"/>
      <c r="AL78"/>
    </row>
    <row r="79" spans="1:38">
      <c r="A79" s="351"/>
      <c r="B79" s="351"/>
      <c r="C79" s="349"/>
      <c r="D79" s="351"/>
      <c r="E79" s="349"/>
      <c r="F79" s="345"/>
      <c r="G79" s="346"/>
      <c r="H79" s="344"/>
      <c r="I79" s="346"/>
      <c r="J79" s="348"/>
      <c r="K79" s="344"/>
      <c r="L79" s="348"/>
      <c r="M79" s="349"/>
      <c r="N79" s="12"/>
      <c r="O79" s="350"/>
      <c r="P79" s="349"/>
      <c r="Q79" s="345"/>
      <c r="R79" s="348"/>
      <c r="S79" s="348"/>
      <c r="T79" s="349"/>
      <c r="U79" s="349"/>
      <c r="V79" s="349"/>
      <c r="W79" s="348"/>
      <c r="X79" s="349"/>
      <c r="Y79" s="348"/>
      <c r="Z79" s="12"/>
      <c r="AA79" s="60"/>
      <c r="AB79" s="460"/>
      <c r="AF79"/>
      <c r="AG79"/>
      <c r="AH79"/>
      <c r="AI79"/>
      <c r="AJ79"/>
      <c r="AK79"/>
      <c r="AL79"/>
    </row>
    <row r="80" spans="1:38">
      <c r="A80" s="351"/>
      <c r="B80" s="351"/>
      <c r="C80" s="349"/>
      <c r="D80" s="351"/>
      <c r="E80" s="349"/>
      <c r="F80" s="345"/>
      <c r="G80" s="346"/>
      <c r="H80" s="344"/>
      <c r="I80" s="346"/>
      <c r="J80" s="348"/>
      <c r="K80" s="344"/>
      <c r="L80" s="348"/>
      <c r="M80" s="349"/>
      <c r="N80" s="12"/>
      <c r="O80" s="350"/>
      <c r="P80" s="349"/>
      <c r="Q80" s="345"/>
      <c r="R80" s="348"/>
      <c r="S80" s="348"/>
      <c r="T80" s="349"/>
      <c r="U80" s="349"/>
      <c r="V80" s="349"/>
      <c r="W80" s="348"/>
      <c r="X80" s="349"/>
      <c r="Y80" s="348"/>
      <c r="Z80" s="12"/>
      <c r="AA80" s="60"/>
      <c r="AB80" s="460"/>
      <c r="AF80"/>
      <c r="AG80"/>
      <c r="AH80"/>
      <c r="AI80"/>
      <c r="AJ80"/>
      <c r="AK80"/>
      <c r="AL80"/>
    </row>
    <row r="81" spans="1:38">
      <c r="A81" s="351"/>
      <c r="B81" s="351"/>
      <c r="C81" s="349"/>
      <c r="D81" s="351"/>
      <c r="E81" s="349"/>
      <c r="F81" s="345"/>
      <c r="G81" s="346"/>
      <c r="H81" s="344"/>
      <c r="I81" s="346"/>
      <c r="J81" s="348"/>
      <c r="K81" s="344"/>
      <c r="L81" s="348"/>
      <c r="M81" s="349"/>
      <c r="N81" s="12"/>
      <c r="O81" s="350"/>
      <c r="P81" s="349"/>
      <c r="Q81" s="345"/>
      <c r="R81" s="348"/>
      <c r="S81" s="348"/>
      <c r="T81" s="349"/>
      <c r="U81" s="349"/>
      <c r="V81" s="349"/>
      <c r="W81" s="348"/>
      <c r="X81" s="349"/>
      <c r="Y81" s="348"/>
      <c r="Z81" s="12"/>
      <c r="AA81" s="60"/>
      <c r="AB81" s="460"/>
      <c r="AF81"/>
      <c r="AG81"/>
      <c r="AH81"/>
      <c r="AI81"/>
      <c r="AJ81"/>
      <c r="AK81"/>
      <c r="AL81"/>
    </row>
    <row r="82" spans="1:38">
      <c r="A82" s="351"/>
      <c r="B82" s="351"/>
      <c r="C82" s="349"/>
      <c r="D82" s="351"/>
      <c r="E82" s="349"/>
      <c r="F82" s="345"/>
      <c r="G82" s="346"/>
      <c r="H82" s="344"/>
      <c r="I82" s="346"/>
      <c r="J82" s="348"/>
      <c r="K82" s="344"/>
      <c r="L82" s="348"/>
      <c r="M82" s="349"/>
      <c r="N82" s="12"/>
      <c r="O82" s="350"/>
      <c r="P82" s="349"/>
      <c r="Q82" s="345"/>
      <c r="R82" s="348"/>
      <c r="S82" s="348"/>
      <c r="T82" s="349"/>
      <c r="U82" s="349"/>
      <c r="V82" s="349"/>
      <c r="W82" s="348"/>
      <c r="X82" s="349"/>
      <c r="Y82" s="348"/>
      <c r="Z82" s="12"/>
      <c r="AA82" s="60"/>
      <c r="AB82" s="460"/>
      <c r="AF82"/>
      <c r="AG82"/>
      <c r="AH82"/>
      <c r="AI82"/>
      <c r="AJ82"/>
      <c r="AK82"/>
      <c r="AL82"/>
    </row>
    <row r="83" spans="1:38">
      <c r="A83" s="351"/>
      <c r="B83" s="351"/>
      <c r="C83" s="349"/>
      <c r="D83" s="351"/>
      <c r="E83" s="349"/>
      <c r="F83" s="345"/>
      <c r="G83" s="346"/>
      <c r="H83" s="344"/>
      <c r="I83" s="346"/>
      <c r="J83" s="348"/>
      <c r="K83" s="344"/>
      <c r="L83" s="348"/>
      <c r="M83" s="349"/>
      <c r="N83" s="12"/>
      <c r="O83" s="350"/>
      <c r="P83" s="349"/>
      <c r="Q83" s="345"/>
      <c r="R83" s="348"/>
      <c r="S83" s="348"/>
      <c r="T83" s="349"/>
      <c r="U83" s="349"/>
      <c r="V83" s="349"/>
      <c r="W83" s="348"/>
      <c r="X83" s="349"/>
      <c r="Y83" s="348"/>
      <c r="Z83" s="12"/>
      <c r="AA83" s="60"/>
      <c r="AB83" s="460"/>
      <c r="AF83"/>
      <c r="AG83"/>
      <c r="AH83"/>
      <c r="AI83"/>
      <c r="AJ83"/>
      <c r="AK83"/>
      <c r="AL83"/>
    </row>
    <row r="84" spans="1:38">
      <c r="AF84"/>
      <c r="AG84"/>
      <c r="AH84"/>
      <c r="AI84"/>
      <c r="AJ84"/>
      <c r="AK84"/>
      <c r="AL84"/>
    </row>
    <row r="85" spans="1:38">
      <c r="AF85"/>
      <c r="AG85"/>
      <c r="AH85"/>
      <c r="AI85"/>
      <c r="AJ85"/>
      <c r="AK85"/>
      <c r="AL85"/>
    </row>
    <row r="86" spans="1:38">
      <c r="AF86"/>
      <c r="AG86"/>
      <c r="AH86"/>
      <c r="AI86"/>
      <c r="AJ86"/>
      <c r="AK86"/>
      <c r="AL86"/>
    </row>
    <row r="87" spans="1:38">
      <c r="AF87"/>
      <c r="AG87"/>
      <c r="AH87"/>
      <c r="AI87"/>
      <c r="AJ87"/>
      <c r="AK87"/>
      <c r="AL87"/>
    </row>
    <row r="88" spans="1:38">
      <c r="AF88"/>
      <c r="AG88"/>
      <c r="AH88"/>
      <c r="AI88"/>
      <c r="AJ88"/>
      <c r="AK88"/>
      <c r="AL88"/>
    </row>
    <row r="89" spans="1:38">
      <c r="AF89"/>
      <c r="AG89"/>
      <c r="AH89"/>
      <c r="AI89"/>
      <c r="AJ89"/>
      <c r="AK89"/>
      <c r="AL89"/>
    </row>
    <row r="90" spans="1:38">
      <c r="AF90"/>
      <c r="AG90"/>
      <c r="AH90"/>
      <c r="AI90"/>
      <c r="AJ90"/>
      <c r="AK90"/>
      <c r="AL90"/>
    </row>
    <row r="91" spans="1:38">
      <c r="AF91"/>
      <c r="AG91"/>
      <c r="AH91"/>
      <c r="AI91"/>
      <c r="AJ91"/>
      <c r="AK91"/>
      <c r="AL91"/>
    </row>
    <row r="92" spans="1:38">
      <c r="AF92"/>
      <c r="AG92"/>
      <c r="AH92"/>
      <c r="AI92"/>
      <c r="AJ92"/>
      <c r="AK92"/>
      <c r="AL92"/>
    </row>
    <row r="93" spans="1:38">
      <c r="AF93"/>
      <c r="AG93"/>
      <c r="AH93"/>
      <c r="AI93"/>
      <c r="AJ93"/>
      <c r="AK93"/>
      <c r="AL93"/>
    </row>
    <row r="94" spans="1:38">
      <c r="AF94"/>
      <c r="AG94"/>
      <c r="AH94"/>
      <c r="AI94"/>
      <c r="AJ94"/>
      <c r="AK94"/>
      <c r="AL94"/>
    </row>
    <row r="95" spans="1:38">
      <c r="AF95"/>
      <c r="AG95"/>
      <c r="AH95"/>
      <c r="AI95"/>
      <c r="AJ95"/>
      <c r="AK95"/>
      <c r="AL95"/>
    </row>
    <row r="96" spans="1:38">
      <c r="AF96"/>
      <c r="AG96"/>
      <c r="AH96"/>
      <c r="AI96"/>
      <c r="AJ96"/>
      <c r="AK96"/>
      <c r="AL96"/>
    </row>
    <row r="97" spans="32:38">
      <c r="AF97"/>
      <c r="AG97"/>
      <c r="AH97"/>
      <c r="AI97"/>
      <c r="AJ97"/>
      <c r="AK97"/>
      <c r="AL97"/>
    </row>
    <row r="98" spans="32:38">
      <c r="AF98"/>
      <c r="AG98"/>
      <c r="AH98"/>
      <c r="AI98"/>
      <c r="AJ98"/>
      <c r="AK98"/>
      <c r="AL98"/>
    </row>
    <row r="99" spans="32:38">
      <c r="AF99"/>
      <c r="AG99"/>
      <c r="AH99"/>
      <c r="AI99"/>
      <c r="AJ99"/>
      <c r="AK99"/>
      <c r="AL99"/>
    </row>
    <row r="100" spans="32:38">
      <c r="AF100"/>
      <c r="AG100"/>
      <c r="AH100"/>
      <c r="AI100"/>
      <c r="AJ100"/>
      <c r="AK100"/>
      <c r="AL100"/>
    </row>
    <row r="101" spans="32:38">
      <c r="AF101"/>
      <c r="AG101"/>
      <c r="AH101"/>
      <c r="AI101"/>
      <c r="AJ101"/>
      <c r="AK101"/>
      <c r="AL101"/>
    </row>
    <row r="102" spans="32:38">
      <c r="AF102"/>
      <c r="AG102"/>
      <c r="AH102"/>
      <c r="AI102"/>
      <c r="AJ102"/>
      <c r="AK102"/>
      <c r="AL102"/>
    </row>
    <row r="103" spans="32:38">
      <c r="AF103"/>
      <c r="AG103"/>
      <c r="AH103"/>
      <c r="AI103"/>
      <c r="AJ103"/>
      <c r="AK103"/>
      <c r="AL103"/>
    </row>
    <row r="104" spans="32:38">
      <c r="AF104"/>
      <c r="AG104"/>
      <c r="AH104"/>
      <c r="AI104"/>
      <c r="AJ104"/>
      <c r="AK104"/>
      <c r="AL104"/>
    </row>
    <row r="105" spans="32:38">
      <c r="AF105"/>
      <c r="AG105"/>
      <c r="AH105"/>
      <c r="AI105"/>
      <c r="AJ105"/>
      <c r="AK105"/>
      <c r="AL105"/>
    </row>
    <row r="106" spans="32:38">
      <c r="AF106"/>
      <c r="AG106"/>
      <c r="AH106"/>
      <c r="AI106"/>
      <c r="AJ106"/>
      <c r="AK106"/>
      <c r="AL106"/>
    </row>
    <row r="107" spans="32:38">
      <c r="AF107"/>
      <c r="AG107"/>
      <c r="AH107"/>
      <c r="AI107"/>
      <c r="AJ107"/>
      <c r="AK107"/>
      <c r="AL107"/>
    </row>
    <row r="108" spans="32:38">
      <c r="AF108"/>
      <c r="AG108"/>
      <c r="AH108"/>
      <c r="AI108"/>
      <c r="AJ108"/>
      <c r="AK108"/>
      <c r="AL108"/>
    </row>
    <row r="109" spans="32:38">
      <c r="AF109"/>
      <c r="AG109"/>
      <c r="AH109"/>
      <c r="AI109"/>
      <c r="AJ109"/>
      <c r="AK109"/>
      <c r="AL109"/>
    </row>
    <row r="110" spans="32:38">
      <c r="AF110"/>
      <c r="AG110"/>
      <c r="AH110"/>
      <c r="AI110"/>
      <c r="AJ110"/>
      <c r="AK110"/>
      <c r="AL110"/>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83">
    <cfRule type="containsText" dxfId="231" priority="1" operator="containsText" text="LOW MAY- ORDER">
      <formula>NOT(ISERROR(SEARCH("LOW MAY- ORDER",AA5)))</formula>
    </cfRule>
    <cfRule type="containsText" dxfId="230" priority="2" operator="containsText" text="HIGH">
      <formula>NOT(ISERROR(SEARCH("HIGH",AA5)))</formula>
    </cfRule>
    <cfRule type="containsText" dxfId="229" priority="3" operator="containsText" text="HIGH">
      <formula>NOT(ISERROR(SEARCH("HIGH",AA5)))</formula>
    </cfRule>
    <cfRule type="containsText" dxfId="228"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68040-E8E3-48BE-A0DD-E2B0468F6A00}">
  <sheetPr codeName="Sheet17">
    <tabColor rgb="FFFFFF00"/>
  </sheetPr>
  <dimension ref="A1:AM105"/>
  <sheetViews>
    <sheetView showGridLines="0" topLeftCell="S1" zoomScale="68" workbookViewId="0">
      <selection activeCell="H17" sqref="H17"/>
    </sheetView>
  </sheetViews>
  <sheetFormatPr defaultColWidth="8.90625" defaultRowHeight="14.5"/>
  <cols>
    <col min="1" max="1" width="26.54296875" style="14" customWidth="1"/>
    <col min="2" max="2" width="8.90625" style="14"/>
    <col min="3" max="3" width="33.81640625" style="14" customWidth="1"/>
    <col min="4" max="4" width="17.36328125" style="14" customWidth="1"/>
    <col min="5" max="5" width="8.90625" style="14"/>
    <col min="6" max="6" width="15.1796875" style="14" customWidth="1"/>
    <col min="7" max="8" width="12.08984375" style="14" customWidth="1"/>
    <col min="9" max="9" width="14.6328125" style="14" customWidth="1"/>
    <col min="10" max="10" width="12" style="14" customWidth="1"/>
    <col min="11" max="11" width="15.36328125" style="14" customWidth="1"/>
    <col min="12" max="12" width="11.6328125" style="14" customWidth="1"/>
    <col min="13" max="13" width="8.90625" style="14"/>
    <col min="14" max="14" width="11" style="14" customWidth="1"/>
    <col min="15" max="16" width="8.90625" style="14"/>
    <col min="17" max="17" width="11.36328125" style="14" customWidth="1"/>
    <col min="18" max="18" width="8.90625" style="14"/>
    <col min="19" max="19" width="11.54296875" style="14" bestFit="1" customWidth="1"/>
    <col min="20" max="20" width="12.54296875" style="14" customWidth="1"/>
    <col min="21" max="21" width="15.81640625" style="14" customWidth="1"/>
    <col min="22" max="22" width="20.81640625" style="14" customWidth="1"/>
    <col min="23" max="23" width="8.90625" style="14"/>
    <col min="24" max="24" width="13.1796875" style="14" customWidth="1"/>
    <col min="25" max="25" width="12.81640625" style="14" customWidth="1"/>
    <col min="26" max="26" width="20.36328125" style="14" customWidth="1"/>
    <col min="27" max="27" width="25.36328125" style="14" customWidth="1"/>
    <col min="28" max="31" width="8.90625" style="14"/>
    <col min="32" max="32" width="15.6328125" style="14" bestFit="1" customWidth="1"/>
    <col min="33" max="33" width="11.6328125" style="14" customWidth="1"/>
    <col min="34" max="34" width="29.54296875" style="14" bestFit="1" customWidth="1"/>
    <col min="35" max="35" width="12.90625" style="14" bestFit="1" customWidth="1"/>
    <col min="36" max="36" width="20.90625" style="14" bestFit="1" customWidth="1"/>
    <col min="37" max="37" width="10" style="14" bestFit="1" customWidth="1"/>
    <col min="38" max="38" width="17.453125" style="14" bestFit="1" customWidth="1"/>
    <col min="39" max="39" width="8.984375E-2" style="14" hidden="1" customWidth="1"/>
    <col min="40" max="16384" width="8.90625" style="14"/>
  </cols>
  <sheetData>
    <row r="1" spans="1:39" ht="15" thickBot="1">
      <c r="F1" s="200">
        <f t="shared" ref="F1:M1" si="0">SUM(F5:F79)</f>
        <v>92.03319000000009</v>
      </c>
      <c r="G1" s="201">
        <f t="shared" si="0"/>
        <v>8540.9999999999982</v>
      </c>
      <c r="H1" s="201">
        <f t="shared" si="0"/>
        <v>2200180.6933333334</v>
      </c>
      <c r="I1" s="201">
        <f t="shared" si="0"/>
        <v>17842</v>
      </c>
      <c r="J1" s="201">
        <f t="shared" si="0"/>
        <v>201.08775999999995</v>
      </c>
      <c r="K1" s="201">
        <f t="shared" si="0"/>
        <v>5363916.0451082289</v>
      </c>
      <c r="L1" s="201">
        <f t="shared" si="0"/>
        <v>12920.375586071144</v>
      </c>
      <c r="M1" s="201">
        <f t="shared" si="0"/>
        <v>1133</v>
      </c>
      <c r="N1" s="201"/>
      <c r="O1" s="201"/>
      <c r="P1" s="201"/>
      <c r="Q1" s="201">
        <f t="shared" ref="Q1:Y1" si="1">SUM(Q5:Q79)</f>
        <v>388.22727272727269</v>
      </c>
      <c r="R1" s="201">
        <f t="shared" si="1"/>
        <v>4.1833268181818202</v>
      </c>
      <c r="S1" s="201">
        <f t="shared" si="1"/>
        <v>100008.21333333335</v>
      </c>
      <c r="T1" s="201">
        <f t="shared" si="1"/>
        <v>1511</v>
      </c>
      <c r="U1" s="201">
        <f t="shared" si="1"/>
        <v>177</v>
      </c>
      <c r="V1" s="201">
        <f t="shared" si="1"/>
        <v>1688</v>
      </c>
      <c r="W1" s="201">
        <f t="shared" si="1"/>
        <v>7771.30303030303</v>
      </c>
      <c r="X1" s="201">
        <f t="shared" si="1"/>
        <v>2675.030303030303</v>
      </c>
      <c r="Y1" s="201">
        <f t="shared" si="1"/>
        <v>24.669904633494983</v>
      </c>
      <c r="Z1" s="266"/>
      <c r="AA1" s="266"/>
      <c r="AF1" s="243"/>
      <c r="AG1" s="243"/>
      <c r="AH1" s="243"/>
      <c r="AI1" s="243"/>
      <c r="AJ1" s="243"/>
      <c r="AK1" s="243"/>
      <c r="AL1" s="243"/>
      <c r="AM1" s="243"/>
    </row>
    <row r="3" spans="1:39" ht="15" thickBot="1">
      <c r="Z3" s="265"/>
      <c r="AF3" s="243"/>
      <c r="AG3" s="243"/>
      <c r="AH3" s="243"/>
      <c r="AI3" s="243"/>
      <c r="AJ3" s="243"/>
      <c r="AK3" s="243"/>
      <c r="AL3" s="243"/>
      <c r="AM3" s="243"/>
    </row>
    <row r="4" spans="1:39" ht="35"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289</v>
      </c>
      <c r="AF4" s="558" t="s">
        <v>265</v>
      </c>
      <c r="AG4" s="558"/>
      <c r="AH4" s="558"/>
      <c r="AI4" s="65"/>
      <c r="AJ4" s="561" t="s">
        <v>264</v>
      </c>
      <c r="AK4" s="561"/>
      <c r="AL4" s="561"/>
      <c r="AM4" s="65"/>
    </row>
    <row r="5" spans="1:39" ht="32.5" thickBot="1">
      <c r="A5" s="169" t="s">
        <v>130</v>
      </c>
      <c r="B5" s="168" t="s">
        <v>22</v>
      </c>
      <c r="C5" s="60" t="s">
        <v>386</v>
      </c>
      <c r="D5" s="168" t="s">
        <v>23</v>
      </c>
      <c r="E5" s="60" t="s">
        <v>24</v>
      </c>
      <c r="F5" s="96">
        <v>13.703850000000021</v>
      </c>
      <c r="G5" s="95">
        <v>1396.6666666666665</v>
      </c>
      <c r="H5" s="95">
        <v>455920.66666666669</v>
      </c>
      <c r="I5" s="346">
        <v>1952</v>
      </c>
      <c r="J5" s="345">
        <v>18.973440000000004</v>
      </c>
      <c r="K5" s="42">
        <f t="shared" ref="K5:K36" si="2">L5*I5</f>
        <v>637200.81718377094</v>
      </c>
      <c r="L5" s="42">
        <f t="shared" ref="L5:L36" si="3">H5/G5</f>
        <v>326.43484486873513</v>
      </c>
      <c r="M5" s="60">
        <v>12</v>
      </c>
      <c r="N5" s="12">
        <f t="shared" ref="N5:N36" si="4">F5/$F$1</f>
        <v>0.1489011735874852</v>
      </c>
      <c r="O5" s="54">
        <f>SUM($N$5:N5)</f>
        <v>0.1489011735874852</v>
      </c>
      <c r="P5" s="51" t="str">
        <f t="shared" ref="P5:P36" si="5">IF(O5&lt;=50%,"A",IF(O5&lt;=80%,"B",IF(O5&lt;=100%,"C","")))</f>
        <v>A</v>
      </c>
      <c r="Q5" s="152">
        <f t="shared" ref="Q5:Q36" si="6">G5/22</f>
        <v>63.484848484848477</v>
      </c>
      <c r="R5" s="264">
        <f t="shared" ref="R5:R36" si="7">F5/22</f>
        <v>0.62290227272727361</v>
      </c>
      <c r="S5" s="152">
        <f t="shared" ref="S5:S36" si="8">H5/22</f>
        <v>20723.666666666668</v>
      </c>
      <c r="T5" s="51">
        <f t="shared" ref="T5:T36" si="9">IF(P5="A",7,IF(P5="B",14,IF(P5="C",30,"")))</f>
        <v>7</v>
      </c>
      <c r="U5" s="51">
        <v>3</v>
      </c>
      <c r="V5" s="51">
        <f t="shared" ref="V5:V36" si="10">U5+T5</f>
        <v>10</v>
      </c>
      <c r="W5" s="42">
        <f t="shared" ref="W5:W36" si="11">Q5*V5</f>
        <v>634.84848484848476</v>
      </c>
      <c r="X5" s="55">
        <f t="shared" ref="X5:X36" si="12">IF(W5-I5&lt;=0,0,W5-I5)</f>
        <v>0</v>
      </c>
      <c r="Y5" s="152">
        <f t="shared" ref="Y5:Y36" si="13">X5/(G5/F5)</f>
        <v>0</v>
      </c>
      <c r="Z5" s="12">
        <f t="shared" ref="Z5:Z36" si="14">I5/W5</f>
        <v>3.0747494033412894</v>
      </c>
      <c r="AA5" s="87" t="str">
        <f t="shared" ref="AA5:AA36" si="15">IF(AND(Z5&gt;=100%,Z5&lt;200%),"HIGH-DON’T ORDER",IF(Z5&gt;=200%,"VERY HIGH-DON’T ORDER",IF(AND(Z5&gt;=80%,Z5&lt;=100),"LOW MAY- ORDER","VERY LOW-ORDER URGENTLY")))</f>
        <v>VERY HIGH-DON’T ORDER</v>
      </c>
      <c r="AB5" s="253">
        <f t="shared" ref="AB5:AB36" si="16">X5*L5</f>
        <v>0</v>
      </c>
      <c r="AF5" s="558"/>
      <c r="AG5" s="558"/>
      <c r="AH5" s="558"/>
      <c r="AI5" s="65"/>
      <c r="AJ5" s="561"/>
      <c r="AK5" s="561"/>
      <c r="AL5" s="561"/>
      <c r="AM5" s="65"/>
    </row>
    <row r="6" spans="1:39" ht="15" thickBot="1">
      <c r="A6" s="169" t="s">
        <v>130</v>
      </c>
      <c r="B6" s="168" t="s">
        <v>28</v>
      </c>
      <c r="C6" s="60" t="s">
        <v>368</v>
      </c>
      <c r="D6" s="168" t="s">
        <v>29</v>
      </c>
      <c r="E6" s="60" t="s">
        <v>30</v>
      </c>
      <c r="F6" s="96">
        <v>8.1816666666666791</v>
      </c>
      <c r="G6" s="95">
        <v>313.66666666666669</v>
      </c>
      <c r="H6" s="95">
        <v>109005.53333333333</v>
      </c>
      <c r="I6" s="346">
        <v>834</v>
      </c>
      <c r="J6" s="345">
        <v>20.85</v>
      </c>
      <c r="K6" s="42">
        <f t="shared" si="2"/>
        <v>289831.92816153023</v>
      </c>
      <c r="L6" s="42">
        <f t="shared" si="3"/>
        <v>347.52029755579167</v>
      </c>
      <c r="M6" s="60">
        <v>5</v>
      </c>
      <c r="N6" s="12">
        <f t="shared" si="4"/>
        <v>8.8899088107960517E-2</v>
      </c>
      <c r="O6" s="54">
        <f>SUM($N$5:N6)</f>
        <v>0.23780026169544571</v>
      </c>
      <c r="P6" s="51" t="str">
        <f t="shared" si="5"/>
        <v>A</v>
      </c>
      <c r="Q6" s="152">
        <f t="shared" si="6"/>
        <v>14.257575757575758</v>
      </c>
      <c r="R6" s="264">
        <f t="shared" si="7"/>
        <v>0.37189393939393994</v>
      </c>
      <c r="S6" s="152">
        <f t="shared" si="8"/>
        <v>4954.7969696969694</v>
      </c>
      <c r="T6" s="51">
        <f t="shared" si="9"/>
        <v>7</v>
      </c>
      <c r="U6" s="51">
        <v>3</v>
      </c>
      <c r="V6" s="51">
        <f t="shared" si="10"/>
        <v>10</v>
      </c>
      <c r="W6" s="42">
        <f t="shared" si="11"/>
        <v>142.57575757575756</v>
      </c>
      <c r="X6" s="55">
        <f t="shared" si="12"/>
        <v>0</v>
      </c>
      <c r="Y6" s="152">
        <f t="shared" si="13"/>
        <v>0</v>
      </c>
      <c r="Z6" s="12">
        <f t="shared" si="14"/>
        <v>5.8495217853347512</v>
      </c>
      <c r="AA6" s="87" t="str">
        <f t="shared" si="15"/>
        <v>VERY HIGH-DON’T ORDER</v>
      </c>
      <c r="AB6" s="253">
        <f t="shared" si="16"/>
        <v>0</v>
      </c>
      <c r="AF6" s="63" t="s">
        <v>249</v>
      </c>
      <c r="AG6" s="553"/>
      <c r="AH6" s="553"/>
      <c r="AI6" s="243"/>
      <c r="AJ6" s="25" t="s">
        <v>248</v>
      </c>
      <c r="AK6" s="543">
        <v>44800.874156597223</v>
      </c>
      <c r="AL6" s="544"/>
      <c r="AM6" s="243"/>
    </row>
    <row r="7" spans="1:39" ht="15" thickBot="1">
      <c r="A7" s="169" t="s">
        <v>130</v>
      </c>
      <c r="B7" s="168" t="s">
        <v>32</v>
      </c>
      <c r="C7" s="60" t="s">
        <v>370</v>
      </c>
      <c r="D7" s="168" t="s">
        <v>23</v>
      </c>
      <c r="E7" s="60" t="s">
        <v>24</v>
      </c>
      <c r="F7" s="96">
        <v>8.0662500000000108</v>
      </c>
      <c r="G7" s="95">
        <v>472.66666666666663</v>
      </c>
      <c r="H7" s="95">
        <v>305660.25</v>
      </c>
      <c r="I7" s="346">
        <v>1561</v>
      </c>
      <c r="J7" s="345">
        <v>25.288199999999996</v>
      </c>
      <c r="K7" s="42">
        <f t="shared" si="2"/>
        <v>1009454.8312764458</v>
      </c>
      <c r="L7" s="42">
        <f t="shared" si="3"/>
        <v>646.67189703808185</v>
      </c>
      <c r="M7" s="60">
        <v>4</v>
      </c>
      <c r="N7" s="12">
        <f t="shared" si="4"/>
        <v>8.7645011544204898E-2</v>
      </c>
      <c r="O7" s="54">
        <f>SUM($N$5:N7)</f>
        <v>0.32544527323965061</v>
      </c>
      <c r="P7" s="51" t="str">
        <f t="shared" si="5"/>
        <v>A</v>
      </c>
      <c r="Q7" s="152">
        <f t="shared" si="6"/>
        <v>21.484848484848484</v>
      </c>
      <c r="R7" s="264">
        <f t="shared" si="7"/>
        <v>0.36664772727272776</v>
      </c>
      <c r="S7" s="152">
        <f t="shared" si="8"/>
        <v>13893.647727272728</v>
      </c>
      <c r="T7" s="51">
        <f t="shared" si="9"/>
        <v>7</v>
      </c>
      <c r="U7" s="51">
        <v>3</v>
      </c>
      <c r="V7" s="51">
        <f t="shared" si="10"/>
        <v>10</v>
      </c>
      <c r="W7" s="42">
        <f t="shared" si="11"/>
        <v>214.84848484848484</v>
      </c>
      <c r="X7" s="55">
        <f t="shared" si="12"/>
        <v>0</v>
      </c>
      <c r="Y7" s="152">
        <f t="shared" si="13"/>
        <v>0</v>
      </c>
      <c r="Z7" s="12">
        <f t="shared" si="14"/>
        <v>7.2655853314527503</v>
      </c>
      <c r="AA7" s="87" t="str">
        <f t="shared" si="15"/>
        <v>VERY HIGH-DON’T ORDER</v>
      </c>
      <c r="AB7" s="253">
        <f t="shared" si="16"/>
        <v>0</v>
      </c>
      <c r="AF7" s="63" t="s">
        <v>247</v>
      </c>
      <c r="AG7" s="553"/>
      <c r="AH7" s="553"/>
      <c r="AI7" s="243"/>
      <c r="AJ7" s="25" t="s">
        <v>246</v>
      </c>
      <c r="AK7" s="541"/>
      <c r="AL7" s="542"/>
      <c r="AM7" s="243"/>
    </row>
    <row r="8" spans="1:39" ht="15" thickBot="1">
      <c r="A8" s="169" t="s">
        <v>130</v>
      </c>
      <c r="B8" s="168" t="s">
        <v>44</v>
      </c>
      <c r="C8" s="60" t="s">
        <v>376</v>
      </c>
      <c r="D8" s="168" t="s">
        <v>23</v>
      </c>
      <c r="E8" s="60" t="s">
        <v>24</v>
      </c>
      <c r="F8" s="96">
        <v>6.21</v>
      </c>
      <c r="G8" s="95">
        <v>276</v>
      </c>
      <c r="H8" s="95">
        <v>223453.33333333331</v>
      </c>
      <c r="I8" s="346">
        <v>0</v>
      </c>
      <c r="J8" s="345">
        <v>0</v>
      </c>
      <c r="K8" s="42">
        <f t="shared" si="2"/>
        <v>0</v>
      </c>
      <c r="L8" s="42">
        <f t="shared" si="3"/>
        <v>809.61352657004829</v>
      </c>
      <c r="M8" s="60">
        <v>1</v>
      </c>
      <c r="N8" s="12">
        <f t="shared" si="4"/>
        <v>6.7475657423153479E-2</v>
      </c>
      <c r="O8" s="54">
        <f>SUM($N$5:N8)</f>
        <v>0.39292093066280409</v>
      </c>
      <c r="P8" s="51" t="str">
        <f t="shared" si="5"/>
        <v>A</v>
      </c>
      <c r="Q8" s="152">
        <f t="shared" si="6"/>
        <v>12.545454545454545</v>
      </c>
      <c r="R8" s="264">
        <f t="shared" si="7"/>
        <v>0.28227272727272729</v>
      </c>
      <c r="S8" s="152">
        <f t="shared" si="8"/>
        <v>10156.969696969696</v>
      </c>
      <c r="T8" s="51">
        <f t="shared" si="9"/>
        <v>7</v>
      </c>
      <c r="U8" s="51">
        <v>3</v>
      </c>
      <c r="V8" s="51">
        <f t="shared" si="10"/>
        <v>10</v>
      </c>
      <c r="W8" s="42">
        <f t="shared" si="11"/>
        <v>125.45454545454545</v>
      </c>
      <c r="X8" s="55">
        <f t="shared" si="12"/>
        <v>125.45454545454545</v>
      </c>
      <c r="Y8" s="152">
        <f t="shared" si="13"/>
        <v>2.8227272727272728</v>
      </c>
      <c r="Z8" s="12">
        <f t="shared" si="14"/>
        <v>0</v>
      </c>
      <c r="AA8" s="87" t="str">
        <f t="shared" si="15"/>
        <v>VERY LOW-ORDER URGENTLY</v>
      </c>
      <c r="AB8" s="253">
        <f t="shared" si="16"/>
        <v>101569.69696969696</v>
      </c>
      <c r="AF8" s="63" t="s">
        <v>236</v>
      </c>
      <c r="AG8" s="553"/>
      <c r="AH8" s="553"/>
      <c r="AI8" s="243"/>
      <c r="AJ8" s="25" t="s">
        <v>245</v>
      </c>
      <c r="AK8" s="64" t="s">
        <v>314</v>
      </c>
      <c r="AL8" s="64"/>
      <c r="AM8" s="243"/>
    </row>
    <row r="9" spans="1:39" ht="15" thickBot="1">
      <c r="A9" s="169" t="s">
        <v>130</v>
      </c>
      <c r="B9" s="168" t="s">
        <v>39</v>
      </c>
      <c r="C9" s="60" t="s">
        <v>450</v>
      </c>
      <c r="D9" s="168" t="s">
        <v>29</v>
      </c>
      <c r="E9" s="60" t="s">
        <v>34</v>
      </c>
      <c r="F9" s="96">
        <v>6.1499999999999986</v>
      </c>
      <c r="G9" s="95">
        <v>136.66666666666669</v>
      </c>
      <c r="H9" s="95">
        <v>56350</v>
      </c>
      <c r="I9" s="346">
        <v>0</v>
      </c>
      <c r="J9" s="345">
        <v>0</v>
      </c>
      <c r="K9" s="42">
        <f t="shared" si="2"/>
        <v>0</v>
      </c>
      <c r="L9" s="42">
        <f t="shared" si="3"/>
        <v>412.31707317073165</v>
      </c>
      <c r="M9" s="60">
        <v>1</v>
      </c>
      <c r="N9" s="12">
        <f t="shared" si="4"/>
        <v>6.6823718704089166E-2</v>
      </c>
      <c r="O9" s="54">
        <f>SUM($N$5:N9)</f>
        <v>0.45974464936689324</v>
      </c>
      <c r="P9" s="51" t="str">
        <f t="shared" si="5"/>
        <v>A</v>
      </c>
      <c r="Q9" s="152">
        <f t="shared" si="6"/>
        <v>6.2121212121212128</v>
      </c>
      <c r="R9" s="264">
        <f t="shared" si="7"/>
        <v>0.27954545454545449</v>
      </c>
      <c r="S9" s="152">
        <f t="shared" si="8"/>
        <v>2561.3636363636365</v>
      </c>
      <c r="T9" s="51">
        <f t="shared" si="9"/>
        <v>7</v>
      </c>
      <c r="U9" s="51">
        <v>3</v>
      </c>
      <c r="V9" s="51">
        <f t="shared" si="10"/>
        <v>10</v>
      </c>
      <c r="W9" s="42">
        <f t="shared" si="11"/>
        <v>62.121212121212125</v>
      </c>
      <c r="X9" s="55">
        <f t="shared" si="12"/>
        <v>62.121212121212125</v>
      </c>
      <c r="Y9" s="152">
        <f t="shared" si="13"/>
        <v>2.7954545454545445</v>
      </c>
      <c r="Z9" s="12">
        <f t="shared" si="14"/>
        <v>0</v>
      </c>
      <c r="AA9" s="87" t="str">
        <f t="shared" si="15"/>
        <v>VERY LOW-ORDER URGENTLY</v>
      </c>
      <c r="AB9" s="253">
        <f t="shared" si="16"/>
        <v>25613.63636363636</v>
      </c>
      <c r="AF9" s="63" t="s">
        <v>244</v>
      </c>
      <c r="AG9" s="553"/>
      <c r="AH9" s="553"/>
      <c r="AI9" s="17"/>
      <c r="AJ9" s="17"/>
      <c r="AK9" s="17"/>
      <c r="AL9" s="17"/>
      <c r="AM9" s="16"/>
    </row>
    <row r="10" spans="1:39" ht="15" thickBot="1">
      <c r="A10" s="169" t="s">
        <v>130</v>
      </c>
      <c r="B10" s="168" t="s">
        <v>103</v>
      </c>
      <c r="C10" s="60" t="s">
        <v>381</v>
      </c>
      <c r="D10" s="168" t="s">
        <v>26</v>
      </c>
      <c r="E10" s="60" t="s">
        <v>27</v>
      </c>
      <c r="F10" s="96">
        <v>4.843200000000019</v>
      </c>
      <c r="G10" s="95">
        <v>672.33333333333337</v>
      </c>
      <c r="H10" s="95">
        <v>83428.013333333336</v>
      </c>
      <c r="I10" s="346">
        <v>0</v>
      </c>
      <c r="J10" s="345">
        <v>0</v>
      </c>
      <c r="K10" s="42">
        <f t="shared" si="2"/>
        <v>0</v>
      </c>
      <c r="L10" s="42">
        <f t="shared" si="3"/>
        <v>124.08727813584531</v>
      </c>
      <c r="M10" s="60">
        <v>1</v>
      </c>
      <c r="N10" s="12">
        <f t="shared" si="4"/>
        <v>5.2624493402869274E-2</v>
      </c>
      <c r="O10" s="54">
        <f>SUM($N$5:N10)</f>
        <v>0.51236914276976253</v>
      </c>
      <c r="P10" s="51" t="str">
        <f t="shared" si="5"/>
        <v>B</v>
      </c>
      <c r="Q10" s="152">
        <f t="shared" si="6"/>
        <v>30.560606060606062</v>
      </c>
      <c r="R10" s="264">
        <f t="shared" si="7"/>
        <v>0.22014545454545542</v>
      </c>
      <c r="S10" s="152">
        <f t="shared" si="8"/>
        <v>3792.1824242424245</v>
      </c>
      <c r="T10" s="51">
        <f t="shared" si="9"/>
        <v>14</v>
      </c>
      <c r="U10" s="51">
        <v>3</v>
      </c>
      <c r="V10" s="51">
        <f t="shared" si="10"/>
        <v>17</v>
      </c>
      <c r="W10" s="42">
        <f t="shared" si="11"/>
        <v>519.530303030303</v>
      </c>
      <c r="X10" s="55">
        <f t="shared" si="12"/>
        <v>519.530303030303</v>
      </c>
      <c r="Y10" s="152">
        <f t="shared" si="13"/>
        <v>3.7424727272727418</v>
      </c>
      <c r="Z10" s="12">
        <f t="shared" si="14"/>
        <v>0</v>
      </c>
      <c r="AA10" s="87" t="str">
        <f t="shared" si="15"/>
        <v>VERY LOW-ORDER URGENTLY</v>
      </c>
      <c r="AB10" s="253">
        <f t="shared" si="16"/>
        <v>64467.101212121204</v>
      </c>
      <c r="AF10" s="17"/>
      <c r="AG10" s="17"/>
      <c r="AH10" s="17"/>
      <c r="AI10" s="17"/>
      <c r="AJ10" s="17"/>
      <c r="AK10" s="17"/>
      <c r="AL10" s="17"/>
      <c r="AM10" s="16"/>
    </row>
    <row r="11" spans="1:39" ht="15" thickBot="1">
      <c r="A11" s="169" t="s">
        <v>130</v>
      </c>
      <c r="B11" s="168" t="s">
        <v>31</v>
      </c>
      <c r="C11" s="60" t="s">
        <v>380</v>
      </c>
      <c r="D11" s="168" t="s">
        <v>29</v>
      </c>
      <c r="E11" s="60" t="s">
        <v>30</v>
      </c>
      <c r="F11" s="96">
        <v>4.6333333333333329</v>
      </c>
      <c r="G11" s="95">
        <v>92.666666666666671</v>
      </c>
      <c r="H11" s="95">
        <v>56187.666666666664</v>
      </c>
      <c r="I11" s="346">
        <v>79</v>
      </c>
      <c r="J11" s="345">
        <v>3.95</v>
      </c>
      <c r="K11" s="42">
        <f t="shared" si="2"/>
        <v>47900.996402877696</v>
      </c>
      <c r="L11" s="42">
        <f t="shared" si="3"/>
        <v>606.34172661870502</v>
      </c>
      <c r="M11" s="60">
        <v>20</v>
      </c>
      <c r="N11" s="12">
        <f t="shared" si="4"/>
        <v>5.0344156638853096E-2</v>
      </c>
      <c r="O11" s="54">
        <f>SUM($N$5:N11)</f>
        <v>0.56271329940861559</v>
      </c>
      <c r="P11" s="51" t="str">
        <f t="shared" si="5"/>
        <v>B</v>
      </c>
      <c r="Q11" s="152">
        <f t="shared" si="6"/>
        <v>4.2121212121212119</v>
      </c>
      <c r="R11" s="264">
        <f t="shared" si="7"/>
        <v>0.21060606060606057</v>
      </c>
      <c r="S11" s="152">
        <f t="shared" si="8"/>
        <v>2553.9848484848485</v>
      </c>
      <c r="T11" s="51">
        <f t="shared" si="9"/>
        <v>14</v>
      </c>
      <c r="U11" s="51">
        <v>3</v>
      </c>
      <c r="V11" s="51">
        <f t="shared" si="10"/>
        <v>17</v>
      </c>
      <c r="W11" s="42">
        <f t="shared" si="11"/>
        <v>71.606060606060609</v>
      </c>
      <c r="X11" s="55">
        <f t="shared" si="12"/>
        <v>0</v>
      </c>
      <c r="Y11" s="152">
        <f t="shared" si="13"/>
        <v>0</v>
      </c>
      <c r="Z11" s="12">
        <f t="shared" si="14"/>
        <v>1.1032585696148962</v>
      </c>
      <c r="AA11" s="87" t="str">
        <f t="shared" si="15"/>
        <v>HIGH-DON’T ORDER</v>
      </c>
      <c r="AB11" s="253">
        <f t="shared" si="16"/>
        <v>0</v>
      </c>
      <c r="AF11" s="62" t="s">
        <v>243</v>
      </c>
      <c r="AG11" s="62"/>
      <c r="AH11" s="62"/>
      <c r="AI11" s="17"/>
      <c r="AJ11" s="555" t="s">
        <v>242</v>
      </c>
      <c r="AK11" s="555"/>
      <c r="AL11" s="555"/>
      <c r="AM11" s="555"/>
    </row>
    <row r="12" spans="1:39" ht="15" thickBot="1">
      <c r="A12" s="169" t="s">
        <v>130</v>
      </c>
      <c r="B12" s="168" t="s">
        <v>53</v>
      </c>
      <c r="C12" s="60" t="s">
        <v>429</v>
      </c>
      <c r="D12" s="168" t="s">
        <v>23</v>
      </c>
      <c r="E12" s="60" t="s">
        <v>24</v>
      </c>
      <c r="F12" s="96">
        <v>3.9615433333333447</v>
      </c>
      <c r="G12" s="95">
        <v>379.66666666666669</v>
      </c>
      <c r="H12" s="95">
        <v>168280</v>
      </c>
      <c r="I12" s="346">
        <v>328</v>
      </c>
      <c r="J12" s="345">
        <v>3.2439200000000001</v>
      </c>
      <c r="K12" s="42">
        <f t="shared" si="2"/>
        <v>145379.73661106231</v>
      </c>
      <c r="L12" s="42">
        <f t="shared" si="3"/>
        <v>443.23090430201927</v>
      </c>
      <c r="M12" s="60">
        <v>5</v>
      </c>
      <c r="N12" s="12">
        <f t="shared" si="4"/>
        <v>4.304472477084996E-2</v>
      </c>
      <c r="O12" s="54">
        <f>SUM($N$5:N12)</f>
        <v>0.60575802417946556</v>
      </c>
      <c r="P12" s="51" t="str">
        <f t="shared" si="5"/>
        <v>B</v>
      </c>
      <c r="Q12" s="152">
        <f t="shared" si="6"/>
        <v>17.257575757575758</v>
      </c>
      <c r="R12" s="264">
        <f t="shared" si="7"/>
        <v>0.18007015151515204</v>
      </c>
      <c r="S12" s="152">
        <f t="shared" si="8"/>
        <v>7649.090909090909</v>
      </c>
      <c r="T12" s="51">
        <f t="shared" si="9"/>
        <v>14</v>
      </c>
      <c r="U12" s="51">
        <v>3</v>
      </c>
      <c r="V12" s="51">
        <f t="shared" si="10"/>
        <v>17</v>
      </c>
      <c r="W12" s="42">
        <f t="shared" si="11"/>
        <v>293.37878787878788</v>
      </c>
      <c r="X12" s="55">
        <f t="shared" si="12"/>
        <v>0</v>
      </c>
      <c r="Y12" s="152">
        <f t="shared" si="13"/>
        <v>0</v>
      </c>
      <c r="Z12" s="12">
        <f t="shared" si="14"/>
        <v>1.1180085730516967</v>
      </c>
      <c r="AA12" s="87" t="str">
        <f t="shared" si="15"/>
        <v>HIGH-DON’T ORDER</v>
      </c>
      <c r="AB12" s="253">
        <f t="shared" si="16"/>
        <v>0</v>
      </c>
      <c r="AF12" s="17" t="s">
        <v>239</v>
      </c>
      <c r="AG12" s="554" t="str">
        <f>A12</f>
        <v>KYEI BEKIND - ASAMANKESE</v>
      </c>
      <c r="AH12" s="554"/>
      <c r="AI12" s="17"/>
      <c r="AJ12" s="17" t="s">
        <v>241</v>
      </c>
      <c r="AK12" s="551"/>
      <c r="AL12" s="551"/>
      <c r="AM12" s="551"/>
    </row>
    <row r="13" spans="1:39" ht="15" thickBot="1">
      <c r="A13" s="169" t="s">
        <v>130</v>
      </c>
      <c r="B13" s="168" t="s">
        <v>43</v>
      </c>
      <c r="C13" s="60" t="s">
        <v>385</v>
      </c>
      <c r="D13" s="168" t="s">
        <v>23</v>
      </c>
      <c r="E13" s="60" t="s">
        <v>24</v>
      </c>
      <c r="F13" s="96">
        <v>3.8694000000000015</v>
      </c>
      <c r="G13" s="95">
        <v>461</v>
      </c>
      <c r="H13" s="95">
        <v>135099.83333333334</v>
      </c>
      <c r="I13" s="346">
        <v>1358</v>
      </c>
      <c r="J13" s="345">
        <v>10.999799999999999</v>
      </c>
      <c r="K13" s="42">
        <f t="shared" si="2"/>
        <v>397973.04483007954</v>
      </c>
      <c r="L13" s="42">
        <f t="shared" si="3"/>
        <v>293.05820679681852</v>
      </c>
      <c r="M13" s="60">
        <v>1</v>
      </c>
      <c r="N13" s="12">
        <f t="shared" si="4"/>
        <v>4.204352799245574E-2</v>
      </c>
      <c r="O13" s="54">
        <f>SUM($N$5:N13)</f>
        <v>0.64780155217192126</v>
      </c>
      <c r="P13" s="51" t="str">
        <f t="shared" si="5"/>
        <v>B</v>
      </c>
      <c r="Q13" s="152">
        <f t="shared" si="6"/>
        <v>20.954545454545453</v>
      </c>
      <c r="R13" s="264">
        <f t="shared" si="7"/>
        <v>0.17588181818181825</v>
      </c>
      <c r="S13" s="152">
        <f t="shared" si="8"/>
        <v>6140.9015151515159</v>
      </c>
      <c r="T13" s="51">
        <f t="shared" si="9"/>
        <v>14</v>
      </c>
      <c r="U13" s="51">
        <v>3</v>
      </c>
      <c r="V13" s="51">
        <f t="shared" si="10"/>
        <v>17</v>
      </c>
      <c r="W13" s="42">
        <f t="shared" si="11"/>
        <v>356.22727272727269</v>
      </c>
      <c r="X13" s="55">
        <f t="shared" si="12"/>
        <v>0</v>
      </c>
      <c r="Y13" s="152">
        <f t="shared" si="13"/>
        <v>0</v>
      </c>
      <c r="Z13" s="12">
        <f t="shared" si="14"/>
        <v>3.81217302539237</v>
      </c>
      <c r="AA13" s="87" t="str">
        <f t="shared" si="15"/>
        <v>VERY HIGH-DON’T ORDER</v>
      </c>
      <c r="AB13" s="253">
        <f t="shared" si="16"/>
        <v>0</v>
      </c>
      <c r="AF13" s="17" t="s">
        <v>240</v>
      </c>
      <c r="AG13" s="556" t="s">
        <v>320</v>
      </c>
      <c r="AH13" s="556"/>
      <c r="AI13" s="17"/>
      <c r="AJ13" s="17" t="s">
        <v>239</v>
      </c>
      <c r="AK13" s="551"/>
      <c r="AL13" s="551"/>
      <c r="AM13" s="551"/>
    </row>
    <row r="14" spans="1:39" ht="15" thickBot="1">
      <c r="A14" s="169" t="s">
        <v>130</v>
      </c>
      <c r="B14" s="168" t="s">
        <v>40</v>
      </c>
      <c r="C14" s="60" t="s">
        <v>433</v>
      </c>
      <c r="D14" s="168" t="s">
        <v>26</v>
      </c>
      <c r="E14" s="60" t="s">
        <v>27</v>
      </c>
      <c r="F14" s="96">
        <v>3.4923200000000048</v>
      </c>
      <c r="G14" s="95">
        <v>559.66666666666674</v>
      </c>
      <c r="H14" s="95">
        <v>57564</v>
      </c>
      <c r="I14" s="346">
        <v>0</v>
      </c>
      <c r="J14" s="345">
        <v>0</v>
      </c>
      <c r="K14" s="42">
        <f t="shared" si="2"/>
        <v>0</v>
      </c>
      <c r="L14" s="42">
        <f t="shared" si="3"/>
        <v>102.85407980941035</v>
      </c>
      <c r="M14" s="60">
        <v>60</v>
      </c>
      <c r="N14" s="12">
        <f t="shared" si="4"/>
        <v>3.7946310456043103E-2</v>
      </c>
      <c r="O14" s="54">
        <f>SUM($N$5:N14)</f>
        <v>0.68574786262796439</v>
      </c>
      <c r="P14" s="51" t="str">
        <f t="shared" si="5"/>
        <v>B</v>
      </c>
      <c r="Q14" s="152">
        <f t="shared" si="6"/>
        <v>25.439393939393941</v>
      </c>
      <c r="R14" s="264">
        <f t="shared" si="7"/>
        <v>0.1587418181818184</v>
      </c>
      <c r="S14" s="152">
        <f t="shared" si="8"/>
        <v>2616.5454545454545</v>
      </c>
      <c r="T14" s="51">
        <f t="shared" si="9"/>
        <v>14</v>
      </c>
      <c r="U14" s="51">
        <v>3</v>
      </c>
      <c r="V14" s="51">
        <f t="shared" si="10"/>
        <v>17</v>
      </c>
      <c r="W14" s="42">
        <f t="shared" si="11"/>
        <v>432.469696969697</v>
      </c>
      <c r="X14" s="55">
        <f t="shared" si="12"/>
        <v>432.469696969697</v>
      </c>
      <c r="Y14" s="152">
        <f t="shared" si="13"/>
        <v>2.6986109090909127</v>
      </c>
      <c r="Z14" s="12">
        <f t="shared" si="14"/>
        <v>0</v>
      </c>
      <c r="AA14" s="87" t="str">
        <f t="shared" si="15"/>
        <v>VERY LOW-ORDER URGENTLY</v>
      </c>
      <c r="AB14" s="253">
        <f t="shared" si="16"/>
        <v>44481.272727272728</v>
      </c>
      <c r="AF14" s="17" t="s">
        <v>238</v>
      </c>
      <c r="AG14" s="551" t="s">
        <v>326</v>
      </c>
      <c r="AH14" s="551"/>
      <c r="AI14" s="17"/>
      <c r="AJ14" s="17" t="s">
        <v>238</v>
      </c>
      <c r="AK14" s="551"/>
      <c r="AL14" s="551"/>
      <c r="AM14" s="551"/>
    </row>
    <row r="15" spans="1:39" ht="15" thickBot="1">
      <c r="A15" s="169" t="s">
        <v>130</v>
      </c>
      <c r="B15" s="168" t="s">
        <v>169</v>
      </c>
      <c r="C15" s="60" t="s">
        <v>411</v>
      </c>
      <c r="D15" s="168" t="s">
        <v>58</v>
      </c>
      <c r="E15" s="60" t="s">
        <v>27</v>
      </c>
      <c r="F15" s="96">
        <v>3.063333333333333</v>
      </c>
      <c r="G15" s="95">
        <v>306</v>
      </c>
      <c r="H15" s="95">
        <v>32164.573333333334</v>
      </c>
      <c r="I15" s="346">
        <v>29</v>
      </c>
      <c r="J15" s="345">
        <v>0.28999999999999998</v>
      </c>
      <c r="K15" s="42">
        <f t="shared" si="2"/>
        <v>3048.2765577342047</v>
      </c>
      <c r="L15" s="42">
        <f t="shared" si="3"/>
        <v>105.11298474945534</v>
      </c>
      <c r="M15" s="60">
        <v>4</v>
      </c>
      <c r="N15" s="12">
        <f t="shared" si="4"/>
        <v>3.328509349000431E-2</v>
      </c>
      <c r="O15" s="54">
        <f>SUM($N$5:N15)</f>
        <v>0.71903295611796869</v>
      </c>
      <c r="P15" s="51" t="str">
        <f t="shared" si="5"/>
        <v>B</v>
      </c>
      <c r="Q15" s="152">
        <f t="shared" si="6"/>
        <v>13.909090909090908</v>
      </c>
      <c r="R15" s="264">
        <f t="shared" si="7"/>
        <v>0.13924242424242422</v>
      </c>
      <c r="S15" s="152">
        <f t="shared" si="8"/>
        <v>1462.0260606060606</v>
      </c>
      <c r="T15" s="51">
        <f t="shared" si="9"/>
        <v>14</v>
      </c>
      <c r="U15" s="51">
        <v>3</v>
      </c>
      <c r="V15" s="51">
        <f t="shared" si="10"/>
        <v>17</v>
      </c>
      <c r="W15" s="42">
        <f t="shared" si="11"/>
        <v>236.45454545454544</v>
      </c>
      <c r="X15" s="55">
        <f t="shared" si="12"/>
        <v>207.45454545454544</v>
      </c>
      <c r="Y15" s="152">
        <f t="shared" si="13"/>
        <v>2.0768053079817781</v>
      </c>
      <c r="Z15" s="12">
        <f t="shared" si="14"/>
        <v>0.12264513648596695</v>
      </c>
      <c r="AA15" s="87" t="str">
        <f t="shared" si="15"/>
        <v>VERY LOW-ORDER URGENTLY</v>
      </c>
      <c r="AB15" s="253">
        <f t="shared" si="16"/>
        <v>21806.166472568824</v>
      </c>
      <c r="AF15" s="17" t="s">
        <v>237</v>
      </c>
      <c r="AG15" s="551"/>
      <c r="AH15" s="551"/>
      <c r="AI15" s="17"/>
      <c r="AJ15" s="17" t="s">
        <v>237</v>
      </c>
      <c r="AK15" s="551"/>
      <c r="AL15" s="551"/>
      <c r="AM15" s="551"/>
    </row>
    <row r="16" spans="1:39" ht="15" thickBot="1">
      <c r="A16" s="169" t="s">
        <v>130</v>
      </c>
      <c r="B16" s="168" t="s">
        <v>25</v>
      </c>
      <c r="C16" s="60" t="s">
        <v>383</v>
      </c>
      <c r="D16" s="168" t="s">
        <v>26</v>
      </c>
      <c r="E16" s="60" t="s">
        <v>27</v>
      </c>
      <c r="F16" s="96">
        <v>2.582399999999994</v>
      </c>
      <c r="G16" s="95">
        <v>537.66666666666663</v>
      </c>
      <c r="H16" s="95">
        <v>47981.973333333328</v>
      </c>
      <c r="I16" s="346">
        <v>570</v>
      </c>
      <c r="J16" s="345">
        <v>2.7405999999999997</v>
      </c>
      <c r="K16" s="42">
        <f t="shared" si="2"/>
        <v>50867.436081835091</v>
      </c>
      <c r="L16" s="42">
        <f t="shared" si="3"/>
        <v>89.241115933044014</v>
      </c>
      <c r="M16" s="60">
        <v>24</v>
      </c>
      <c r="N16" s="12">
        <f t="shared" si="4"/>
        <v>2.8059442468526753E-2</v>
      </c>
      <c r="O16" s="54">
        <f>SUM($N$5:N16)</f>
        <v>0.74709239858649545</v>
      </c>
      <c r="P16" s="51" t="str">
        <f t="shared" si="5"/>
        <v>B</v>
      </c>
      <c r="Q16" s="152">
        <f t="shared" si="6"/>
        <v>24.439393939393938</v>
      </c>
      <c r="R16" s="264">
        <f t="shared" si="7"/>
        <v>0.11738181818181791</v>
      </c>
      <c r="S16" s="152">
        <f t="shared" si="8"/>
        <v>2180.9987878787874</v>
      </c>
      <c r="T16" s="51">
        <f t="shared" si="9"/>
        <v>14</v>
      </c>
      <c r="U16" s="51">
        <v>3</v>
      </c>
      <c r="V16" s="51">
        <f t="shared" si="10"/>
        <v>17</v>
      </c>
      <c r="W16" s="42">
        <f t="shared" si="11"/>
        <v>415.46969696969694</v>
      </c>
      <c r="X16" s="55">
        <f t="shared" si="12"/>
        <v>0</v>
      </c>
      <c r="Y16" s="152">
        <f t="shared" si="13"/>
        <v>0</v>
      </c>
      <c r="Z16" s="12">
        <f t="shared" si="14"/>
        <v>1.3719412129389885</v>
      </c>
      <c r="AA16" s="87" t="str">
        <f t="shared" si="15"/>
        <v>HIGH-DON’T ORDER</v>
      </c>
      <c r="AB16" s="253">
        <f t="shared" si="16"/>
        <v>0</v>
      </c>
      <c r="AF16" s="17" t="s">
        <v>236</v>
      </c>
      <c r="AI16" s="17"/>
      <c r="AJ16" s="17" t="s">
        <v>236</v>
      </c>
      <c r="AK16" s="551"/>
      <c r="AL16" s="551"/>
      <c r="AM16" s="551"/>
    </row>
    <row r="17" spans="1:39" ht="15" thickBot="1">
      <c r="A17" s="169" t="s">
        <v>130</v>
      </c>
      <c r="B17" s="168" t="s">
        <v>35</v>
      </c>
      <c r="C17" s="60" t="s">
        <v>375</v>
      </c>
      <c r="D17" s="168" t="s">
        <v>29</v>
      </c>
      <c r="E17" s="60" t="s">
        <v>30</v>
      </c>
      <c r="F17" s="96">
        <v>2.3249999999999988</v>
      </c>
      <c r="G17" s="95">
        <v>93.000000000000014</v>
      </c>
      <c r="H17" s="95">
        <v>30562</v>
      </c>
      <c r="I17" s="346">
        <v>192</v>
      </c>
      <c r="J17" s="345">
        <v>4.8</v>
      </c>
      <c r="K17" s="42">
        <f t="shared" si="2"/>
        <v>63095.741935483864</v>
      </c>
      <c r="L17" s="42">
        <f t="shared" si="3"/>
        <v>328.62365591397844</v>
      </c>
      <c r="M17" s="60">
        <v>1</v>
      </c>
      <c r="N17" s="12">
        <f t="shared" si="4"/>
        <v>2.526262536374102E-2</v>
      </c>
      <c r="O17" s="54">
        <f>SUM($N$5:N17)</f>
        <v>0.77235502395023647</v>
      </c>
      <c r="P17" s="51" t="str">
        <f t="shared" si="5"/>
        <v>B</v>
      </c>
      <c r="Q17" s="152">
        <f t="shared" si="6"/>
        <v>4.2272727272727275</v>
      </c>
      <c r="R17" s="264">
        <f t="shared" si="7"/>
        <v>0.10568181818181813</v>
      </c>
      <c r="S17" s="152">
        <f t="shared" si="8"/>
        <v>1389.1818181818182</v>
      </c>
      <c r="T17" s="51">
        <f t="shared" si="9"/>
        <v>14</v>
      </c>
      <c r="U17" s="51">
        <v>3</v>
      </c>
      <c r="V17" s="51">
        <f t="shared" si="10"/>
        <v>17</v>
      </c>
      <c r="W17" s="42">
        <f t="shared" si="11"/>
        <v>71.863636363636374</v>
      </c>
      <c r="X17" s="55">
        <f t="shared" si="12"/>
        <v>0</v>
      </c>
      <c r="Y17" s="152">
        <f t="shared" si="13"/>
        <v>0</v>
      </c>
      <c r="Z17" s="12">
        <f t="shared" si="14"/>
        <v>2.671726755218216</v>
      </c>
      <c r="AA17" s="87" t="str">
        <f t="shared" si="15"/>
        <v>VERY HIGH-DON’T ORDER</v>
      </c>
      <c r="AB17" s="253">
        <f t="shared" si="16"/>
        <v>0</v>
      </c>
      <c r="AF17" s="17"/>
      <c r="AG17" s="17"/>
      <c r="AH17" s="17"/>
      <c r="AI17" s="17"/>
      <c r="AJ17" s="17"/>
      <c r="AK17" s="17"/>
      <c r="AL17" s="17"/>
      <c r="AM17" s="16"/>
    </row>
    <row r="18" spans="1:39" ht="15" thickBot="1">
      <c r="A18" s="169" t="s">
        <v>130</v>
      </c>
      <c r="B18" s="168" t="s">
        <v>97</v>
      </c>
      <c r="C18" s="60" t="s">
        <v>369</v>
      </c>
      <c r="D18" s="168" t="s">
        <v>23</v>
      </c>
      <c r="E18" s="60" t="s">
        <v>24</v>
      </c>
      <c r="F18" s="96">
        <v>2.1824999999999997</v>
      </c>
      <c r="G18" s="95">
        <v>97</v>
      </c>
      <c r="H18" s="95">
        <v>73506.666666666672</v>
      </c>
      <c r="I18" s="346">
        <v>1830</v>
      </c>
      <c r="J18" s="345">
        <v>41.174999999999997</v>
      </c>
      <c r="K18" s="42">
        <f t="shared" si="2"/>
        <v>1386775.2577319588</v>
      </c>
      <c r="L18" s="42">
        <f t="shared" si="3"/>
        <v>757.80068728522338</v>
      </c>
      <c r="M18" s="60">
        <v>48</v>
      </c>
      <c r="N18" s="12">
        <f t="shared" si="4"/>
        <v>2.3714270905963356E-2</v>
      </c>
      <c r="O18" s="54">
        <f>SUM($N$5:N18)</f>
        <v>0.79606929485619982</v>
      </c>
      <c r="P18" s="51" t="str">
        <f t="shared" si="5"/>
        <v>B</v>
      </c>
      <c r="Q18" s="152">
        <f t="shared" si="6"/>
        <v>4.4090909090909092</v>
      </c>
      <c r="R18" s="264">
        <f t="shared" si="7"/>
        <v>9.9204545454545434E-2</v>
      </c>
      <c r="S18" s="152">
        <f t="shared" si="8"/>
        <v>3341.2121212121215</v>
      </c>
      <c r="T18" s="51">
        <f t="shared" si="9"/>
        <v>14</v>
      </c>
      <c r="U18" s="51">
        <v>3</v>
      </c>
      <c r="V18" s="51">
        <f t="shared" si="10"/>
        <v>17</v>
      </c>
      <c r="W18" s="42">
        <f t="shared" si="11"/>
        <v>74.954545454545453</v>
      </c>
      <c r="X18" s="55">
        <f t="shared" si="12"/>
        <v>0</v>
      </c>
      <c r="Y18" s="152">
        <f t="shared" si="13"/>
        <v>0</v>
      </c>
      <c r="Z18" s="12">
        <f t="shared" si="14"/>
        <v>24.414796846573683</v>
      </c>
      <c r="AA18" s="87" t="str">
        <f t="shared" si="15"/>
        <v>VERY HIGH-DON’T ORDER</v>
      </c>
      <c r="AB18" s="253">
        <f t="shared" si="16"/>
        <v>0</v>
      </c>
      <c r="AF18" s="259" t="s">
        <v>235</v>
      </c>
      <c r="AG18" s="574" t="s">
        <v>234</v>
      </c>
      <c r="AH18" s="574"/>
      <c r="AI18" s="259" t="s">
        <v>233</v>
      </c>
      <c r="AJ18" s="574" t="s">
        <v>232</v>
      </c>
      <c r="AK18" s="574"/>
      <c r="AL18" s="574"/>
      <c r="AM18" s="574"/>
    </row>
    <row r="19" spans="1:39" ht="15" thickBot="1">
      <c r="A19" s="169" t="s">
        <v>130</v>
      </c>
      <c r="B19" s="168" t="s">
        <v>46</v>
      </c>
      <c r="C19" s="60" t="s">
        <v>398</v>
      </c>
      <c r="D19" s="168" t="s">
        <v>26</v>
      </c>
      <c r="E19" s="60" t="s">
        <v>27</v>
      </c>
      <c r="F19" s="96">
        <v>1.6810666666666663</v>
      </c>
      <c r="G19" s="95">
        <v>131.33333333333334</v>
      </c>
      <c r="H19" s="95">
        <v>27731.333333333336</v>
      </c>
      <c r="I19" s="346">
        <v>894</v>
      </c>
      <c r="J19" s="345">
        <v>11.455200000000001</v>
      </c>
      <c r="K19" s="42">
        <f t="shared" si="2"/>
        <v>188770.14213197969</v>
      </c>
      <c r="L19" s="42">
        <f t="shared" si="3"/>
        <v>211.15228426395939</v>
      </c>
      <c r="M19" s="60">
        <v>12</v>
      </c>
      <c r="N19" s="12">
        <f t="shared" si="4"/>
        <v>1.8265874155472223E-2</v>
      </c>
      <c r="O19" s="54">
        <f>SUM($N$5:N19)</f>
        <v>0.81433516901167202</v>
      </c>
      <c r="P19" s="51" t="str">
        <f t="shared" si="5"/>
        <v>C</v>
      </c>
      <c r="Q19" s="152">
        <f t="shared" si="6"/>
        <v>5.9696969696969697</v>
      </c>
      <c r="R19" s="264">
        <f t="shared" si="7"/>
        <v>7.6412121212121195E-2</v>
      </c>
      <c r="S19" s="152">
        <f t="shared" si="8"/>
        <v>1260.5151515151517</v>
      </c>
      <c r="T19" s="51">
        <f t="shared" si="9"/>
        <v>30</v>
      </c>
      <c r="U19" s="51">
        <v>3</v>
      </c>
      <c r="V19" s="51">
        <f t="shared" si="10"/>
        <v>33</v>
      </c>
      <c r="W19" s="42">
        <f t="shared" si="11"/>
        <v>197</v>
      </c>
      <c r="X19" s="55">
        <f t="shared" si="12"/>
        <v>0</v>
      </c>
      <c r="Y19" s="152">
        <f t="shared" si="13"/>
        <v>0</v>
      </c>
      <c r="Z19" s="12">
        <f t="shared" si="14"/>
        <v>4.5380710659898478</v>
      </c>
      <c r="AA19" s="87" t="str">
        <f t="shared" si="15"/>
        <v>VERY HIGH-DON’T ORDER</v>
      </c>
      <c r="AB19" s="253">
        <f t="shared" si="16"/>
        <v>0</v>
      </c>
      <c r="AF19" s="25"/>
      <c r="AG19" s="552"/>
      <c r="AH19" s="552"/>
      <c r="AI19" s="25"/>
      <c r="AJ19" s="552"/>
      <c r="AK19" s="552"/>
      <c r="AL19" s="552"/>
      <c r="AM19" s="552"/>
    </row>
    <row r="20" spans="1:39" ht="15" thickBot="1">
      <c r="A20" s="169" t="s">
        <v>130</v>
      </c>
      <c r="B20" s="168" t="s">
        <v>80</v>
      </c>
      <c r="C20" s="60" t="s">
        <v>384</v>
      </c>
      <c r="D20" s="168" t="s">
        <v>81</v>
      </c>
      <c r="E20" s="60" t="s">
        <v>30</v>
      </c>
      <c r="F20" s="96">
        <v>1.5924999999999978</v>
      </c>
      <c r="G20" s="95">
        <v>103.66666666666666</v>
      </c>
      <c r="H20" s="95">
        <v>27470.166666666668</v>
      </c>
      <c r="I20" s="346">
        <v>0</v>
      </c>
      <c r="J20" s="345">
        <v>0</v>
      </c>
      <c r="K20" s="42">
        <f t="shared" si="2"/>
        <v>0</v>
      </c>
      <c r="L20" s="42">
        <f t="shared" si="3"/>
        <v>264.98553054662381</v>
      </c>
      <c r="M20" s="60">
        <v>1</v>
      </c>
      <c r="N20" s="12">
        <f t="shared" si="4"/>
        <v>1.7303540168497868E-2</v>
      </c>
      <c r="O20" s="54">
        <f>SUM($N$5:N20)</f>
        <v>0.83163870918016991</v>
      </c>
      <c r="P20" s="51" t="str">
        <f t="shared" si="5"/>
        <v>C</v>
      </c>
      <c r="Q20" s="152">
        <f t="shared" si="6"/>
        <v>4.7121212121212119</v>
      </c>
      <c r="R20" s="264">
        <f t="shared" si="7"/>
        <v>7.238636363636354E-2</v>
      </c>
      <c r="S20" s="152">
        <f t="shared" si="8"/>
        <v>1248.6439393939395</v>
      </c>
      <c r="T20" s="51">
        <f t="shared" si="9"/>
        <v>30</v>
      </c>
      <c r="U20" s="51">
        <v>3</v>
      </c>
      <c r="V20" s="51">
        <f t="shared" si="10"/>
        <v>33</v>
      </c>
      <c r="W20" s="42">
        <f t="shared" si="11"/>
        <v>155.5</v>
      </c>
      <c r="X20" s="55">
        <f t="shared" si="12"/>
        <v>155.5</v>
      </c>
      <c r="Y20" s="152">
        <f t="shared" si="13"/>
        <v>2.3887499999999968</v>
      </c>
      <c r="Z20" s="12">
        <f t="shared" si="14"/>
        <v>0</v>
      </c>
      <c r="AA20" s="87" t="str">
        <f t="shared" si="15"/>
        <v>VERY LOW-ORDER URGENTLY</v>
      </c>
      <c r="AB20" s="253">
        <f t="shared" si="16"/>
        <v>41205.25</v>
      </c>
      <c r="AF20" s="352" t="s">
        <v>21</v>
      </c>
      <c r="AG20" s="341" t="s">
        <v>305</v>
      </c>
    </row>
    <row r="21" spans="1:39" ht="15" thickBot="1">
      <c r="A21" s="169" t="s">
        <v>130</v>
      </c>
      <c r="B21" s="168" t="s">
        <v>36</v>
      </c>
      <c r="C21" s="60" t="s">
        <v>419</v>
      </c>
      <c r="D21" s="168" t="s">
        <v>26</v>
      </c>
      <c r="E21" s="60" t="s">
        <v>37</v>
      </c>
      <c r="F21" s="96">
        <v>1.4464000000000001</v>
      </c>
      <c r="G21" s="95">
        <v>150.66666666666666</v>
      </c>
      <c r="H21" s="95">
        <v>20170.666666666668</v>
      </c>
      <c r="I21" s="346">
        <v>0</v>
      </c>
      <c r="J21" s="345">
        <v>0</v>
      </c>
      <c r="K21" s="42">
        <f t="shared" si="2"/>
        <v>0</v>
      </c>
      <c r="L21" s="42">
        <f t="shared" si="3"/>
        <v>133.87610619469029</v>
      </c>
      <c r="M21" s="60">
        <v>1</v>
      </c>
      <c r="N21" s="12">
        <f t="shared" si="4"/>
        <v>1.5716069387576359E-2</v>
      </c>
      <c r="O21" s="54">
        <f>SUM($N$5:N21)</f>
        <v>0.84735477856774621</v>
      </c>
      <c r="P21" s="51" t="str">
        <f t="shared" si="5"/>
        <v>C</v>
      </c>
      <c r="Q21" s="152">
        <f t="shared" si="6"/>
        <v>6.8484848484848477</v>
      </c>
      <c r="R21" s="264">
        <f t="shared" si="7"/>
        <v>6.5745454545454551E-2</v>
      </c>
      <c r="S21" s="152">
        <f t="shared" si="8"/>
        <v>916.84848484848487</v>
      </c>
      <c r="T21" s="51">
        <f t="shared" si="9"/>
        <v>30</v>
      </c>
      <c r="U21" s="51">
        <v>3</v>
      </c>
      <c r="V21" s="51">
        <f t="shared" si="10"/>
        <v>33</v>
      </c>
      <c r="W21" s="42">
        <f t="shared" si="11"/>
        <v>225.99999999999997</v>
      </c>
      <c r="X21" s="55">
        <f t="shared" si="12"/>
        <v>225.99999999999997</v>
      </c>
      <c r="Y21" s="152">
        <f t="shared" si="13"/>
        <v>2.1696</v>
      </c>
      <c r="Z21" s="12">
        <f t="shared" si="14"/>
        <v>0</v>
      </c>
      <c r="AA21" s="87" t="str">
        <f t="shared" si="15"/>
        <v>VERY LOW-ORDER URGENTLY</v>
      </c>
      <c r="AB21" s="253">
        <f t="shared" si="16"/>
        <v>30256.000000000004</v>
      </c>
    </row>
    <row r="22" spans="1:39" ht="15" thickBot="1">
      <c r="A22" s="169" t="s">
        <v>130</v>
      </c>
      <c r="B22" s="168" t="s">
        <v>85</v>
      </c>
      <c r="C22" s="60" t="s">
        <v>414</v>
      </c>
      <c r="D22" s="168" t="s">
        <v>26</v>
      </c>
      <c r="E22" s="60" t="s">
        <v>69</v>
      </c>
      <c r="F22" s="96">
        <v>1.3520000000000003</v>
      </c>
      <c r="G22" s="95">
        <v>338</v>
      </c>
      <c r="H22" s="95">
        <v>30305</v>
      </c>
      <c r="I22" s="346">
        <v>461</v>
      </c>
      <c r="J22" s="345">
        <v>1.8479000000000001</v>
      </c>
      <c r="K22" s="42">
        <f t="shared" si="2"/>
        <v>41333.150887573967</v>
      </c>
      <c r="L22" s="42">
        <f t="shared" si="3"/>
        <v>89.659763313609474</v>
      </c>
      <c r="M22" s="60">
        <v>5</v>
      </c>
      <c r="N22" s="12">
        <f t="shared" si="4"/>
        <v>1.4690352469581886E-2</v>
      </c>
      <c r="O22" s="54">
        <f>SUM($N$5:N22)</f>
        <v>0.86204513103732805</v>
      </c>
      <c r="P22" s="51" t="str">
        <f t="shared" si="5"/>
        <v>C</v>
      </c>
      <c r="Q22" s="152">
        <f t="shared" si="6"/>
        <v>15.363636363636363</v>
      </c>
      <c r="R22" s="264">
        <f t="shared" si="7"/>
        <v>6.145454545454547E-2</v>
      </c>
      <c r="S22" s="152">
        <f t="shared" si="8"/>
        <v>1377.5</v>
      </c>
      <c r="T22" s="51">
        <f t="shared" si="9"/>
        <v>30</v>
      </c>
      <c r="U22" s="51">
        <v>3</v>
      </c>
      <c r="V22" s="51">
        <f t="shared" si="10"/>
        <v>33</v>
      </c>
      <c r="W22" s="42">
        <f t="shared" si="11"/>
        <v>507</v>
      </c>
      <c r="X22" s="55">
        <f t="shared" si="12"/>
        <v>46</v>
      </c>
      <c r="Y22" s="152">
        <f t="shared" si="13"/>
        <v>0.18400000000000005</v>
      </c>
      <c r="Z22" s="12">
        <f t="shared" si="14"/>
        <v>0.90927021696252464</v>
      </c>
      <c r="AA22" s="87" t="str">
        <f t="shared" si="15"/>
        <v>LOW MAY- ORDER</v>
      </c>
      <c r="AB22" s="253">
        <f t="shared" si="16"/>
        <v>4124.3491124260354</v>
      </c>
      <c r="AF22"/>
      <c r="AG22"/>
      <c r="AH22"/>
      <c r="AI22" s="352" t="s">
        <v>294</v>
      </c>
      <c r="AJ22"/>
      <c r="AK22"/>
      <c r="AL22"/>
    </row>
    <row r="23" spans="1:39" ht="29.5" thickBot="1">
      <c r="A23" s="169" t="s">
        <v>130</v>
      </c>
      <c r="B23" s="168" t="s">
        <v>517</v>
      </c>
      <c r="C23" s="60" t="s">
        <v>530</v>
      </c>
      <c r="D23" s="168" t="s">
        <v>26</v>
      </c>
      <c r="E23" s="60" t="s">
        <v>27</v>
      </c>
      <c r="F23" s="96">
        <v>1.2787199999999981</v>
      </c>
      <c r="G23" s="95">
        <v>222</v>
      </c>
      <c r="H23" s="95">
        <v>12723.146666666686</v>
      </c>
      <c r="I23" s="346">
        <v>1165</v>
      </c>
      <c r="J23" s="345">
        <v>6.7103999999999999</v>
      </c>
      <c r="K23" s="42">
        <f t="shared" si="2"/>
        <v>66767.864264264368</v>
      </c>
      <c r="L23" s="42">
        <f t="shared" si="3"/>
        <v>57.311471471471556</v>
      </c>
      <c r="M23" s="60">
        <v>1</v>
      </c>
      <c r="N23" s="12">
        <f t="shared" si="4"/>
        <v>1.3894117980698015E-2</v>
      </c>
      <c r="O23" s="54">
        <f>SUM($N$5:N23)</f>
        <v>0.87593924901802611</v>
      </c>
      <c r="P23" s="51" t="str">
        <f t="shared" si="5"/>
        <v>C</v>
      </c>
      <c r="Q23" s="152">
        <f t="shared" si="6"/>
        <v>10.090909090909092</v>
      </c>
      <c r="R23" s="264">
        <f t="shared" si="7"/>
        <v>5.8123636363636273E-2</v>
      </c>
      <c r="S23" s="152">
        <f t="shared" si="8"/>
        <v>578.32484848484933</v>
      </c>
      <c r="T23" s="51">
        <f t="shared" si="9"/>
        <v>30</v>
      </c>
      <c r="U23" s="51">
        <v>3</v>
      </c>
      <c r="V23" s="51">
        <f t="shared" si="10"/>
        <v>33</v>
      </c>
      <c r="W23" s="42">
        <f t="shared" si="11"/>
        <v>333</v>
      </c>
      <c r="X23" s="55">
        <f t="shared" si="12"/>
        <v>0</v>
      </c>
      <c r="Y23" s="152">
        <f t="shared" si="13"/>
        <v>0</v>
      </c>
      <c r="Z23" s="12">
        <f t="shared" si="14"/>
        <v>3.4984984984984986</v>
      </c>
      <c r="AA23" s="87" t="str">
        <f t="shared" si="15"/>
        <v>VERY HIGH-DON’T ORDER</v>
      </c>
      <c r="AB23" s="253">
        <f t="shared" si="16"/>
        <v>0</v>
      </c>
      <c r="AF23" s="85" t="s">
        <v>11</v>
      </c>
      <c r="AG23" s="85" t="s">
        <v>9</v>
      </c>
      <c r="AH23" s="85" t="s">
        <v>10</v>
      </c>
      <c r="AI23" s="86" t="s">
        <v>266</v>
      </c>
      <c r="AJ23" s="86" t="s">
        <v>267</v>
      </c>
      <c r="AK23" s="86" t="s">
        <v>269</v>
      </c>
      <c r="AL23" s="86" t="s">
        <v>268</v>
      </c>
    </row>
    <row r="24" spans="1:39" ht="15" thickBot="1">
      <c r="A24" s="169" t="s">
        <v>130</v>
      </c>
      <c r="B24" s="168" t="s">
        <v>67</v>
      </c>
      <c r="C24" s="60" t="s">
        <v>412</v>
      </c>
      <c r="D24" s="168" t="s">
        <v>29</v>
      </c>
      <c r="E24" s="60" t="s">
        <v>30</v>
      </c>
      <c r="F24" s="96">
        <v>1.0720000000000001</v>
      </c>
      <c r="G24" s="95">
        <v>45.666666666666664</v>
      </c>
      <c r="H24" s="95">
        <v>15735.833333333332</v>
      </c>
      <c r="I24" s="346">
        <v>163</v>
      </c>
      <c r="J24" s="345">
        <v>3.2789999999999999</v>
      </c>
      <c r="K24" s="42">
        <f t="shared" si="2"/>
        <v>56166.587591240881</v>
      </c>
      <c r="L24" s="42">
        <f t="shared" si="3"/>
        <v>344.58029197080293</v>
      </c>
      <c r="M24" s="60">
        <v>16</v>
      </c>
      <c r="N24" s="12">
        <f t="shared" si="4"/>
        <v>1.1647971780615222E-2</v>
      </c>
      <c r="O24" s="54">
        <f>SUM($N$5:N24)</f>
        <v>0.88758722079864139</v>
      </c>
      <c r="P24" s="51" t="str">
        <f t="shared" si="5"/>
        <v>C</v>
      </c>
      <c r="Q24" s="152">
        <f t="shared" si="6"/>
        <v>2.0757575757575757</v>
      </c>
      <c r="R24" s="264">
        <f t="shared" si="7"/>
        <v>4.872727272727273E-2</v>
      </c>
      <c r="S24" s="152">
        <f t="shared" si="8"/>
        <v>715.2651515151515</v>
      </c>
      <c r="T24" s="51">
        <f t="shared" si="9"/>
        <v>30</v>
      </c>
      <c r="U24" s="51">
        <v>3</v>
      </c>
      <c r="V24" s="51">
        <f t="shared" si="10"/>
        <v>33</v>
      </c>
      <c r="W24" s="42">
        <f t="shared" si="11"/>
        <v>68.5</v>
      </c>
      <c r="X24" s="55">
        <f t="shared" si="12"/>
        <v>0</v>
      </c>
      <c r="Y24" s="152">
        <f t="shared" si="13"/>
        <v>0</v>
      </c>
      <c r="Z24" s="12">
        <f t="shared" si="14"/>
        <v>2.3795620437956204</v>
      </c>
      <c r="AA24" s="87" t="str">
        <f t="shared" si="15"/>
        <v>VERY HIGH-DON’T ORDER</v>
      </c>
      <c r="AB24" s="253">
        <f t="shared" si="16"/>
        <v>0</v>
      </c>
      <c r="AF24" s="341" t="s">
        <v>23</v>
      </c>
      <c r="AG24" s="341" t="s">
        <v>95</v>
      </c>
      <c r="AH24" s="341" t="s">
        <v>426</v>
      </c>
      <c r="AI24" s="82">
        <v>3.4020000000000002E-2</v>
      </c>
      <c r="AJ24" s="83">
        <v>8.5</v>
      </c>
      <c r="AK24" s="353">
        <v>124.20705882352941</v>
      </c>
      <c r="AL24" s="353">
        <v>1055.76</v>
      </c>
    </row>
    <row r="25" spans="1:39" ht="15" thickBot="1">
      <c r="A25" s="169" t="s">
        <v>130</v>
      </c>
      <c r="B25" s="168" t="s">
        <v>87</v>
      </c>
      <c r="C25" s="60" t="s">
        <v>444</v>
      </c>
      <c r="D25" s="168" t="s">
        <v>26</v>
      </c>
      <c r="E25" s="60" t="s">
        <v>27</v>
      </c>
      <c r="F25" s="96">
        <v>1.0260799999999974</v>
      </c>
      <c r="G25" s="95">
        <v>194.33333333333331</v>
      </c>
      <c r="H25" s="95">
        <v>33125.466666666667</v>
      </c>
      <c r="I25" s="346">
        <v>1010</v>
      </c>
      <c r="J25" s="345">
        <v>5.3327999999999998</v>
      </c>
      <c r="K25" s="42">
        <f t="shared" si="2"/>
        <v>172161.51629502574</v>
      </c>
      <c r="L25" s="42">
        <f t="shared" si="3"/>
        <v>170.45694682675816</v>
      </c>
      <c r="M25" s="60">
        <v>20</v>
      </c>
      <c r="N25" s="12">
        <f t="shared" si="4"/>
        <v>1.114902134762466E-2</v>
      </c>
      <c r="O25" s="54">
        <f>SUM($N$5:N25)</f>
        <v>0.89873624214626602</v>
      </c>
      <c r="P25" s="51" t="str">
        <f t="shared" si="5"/>
        <v>C</v>
      </c>
      <c r="Q25" s="152">
        <f t="shared" si="6"/>
        <v>8.8333333333333321</v>
      </c>
      <c r="R25" s="264">
        <f t="shared" si="7"/>
        <v>4.6639999999999883E-2</v>
      </c>
      <c r="S25" s="152">
        <f t="shared" si="8"/>
        <v>1505.7030303030303</v>
      </c>
      <c r="T25" s="51">
        <f t="shared" si="9"/>
        <v>30</v>
      </c>
      <c r="U25" s="51">
        <v>3</v>
      </c>
      <c r="V25" s="51">
        <f t="shared" si="10"/>
        <v>33</v>
      </c>
      <c r="W25" s="42">
        <f t="shared" si="11"/>
        <v>291.49999999999994</v>
      </c>
      <c r="X25" s="55">
        <f t="shared" si="12"/>
        <v>0</v>
      </c>
      <c r="Y25" s="152">
        <f t="shared" si="13"/>
        <v>0</v>
      </c>
      <c r="Z25" s="12">
        <f t="shared" si="14"/>
        <v>3.464837049742711</v>
      </c>
      <c r="AA25" s="87" t="str">
        <f t="shared" si="15"/>
        <v>VERY HIGH-DON’T ORDER</v>
      </c>
      <c r="AB25" s="253">
        <f t="shared" si="16"/>
        <v>0</v>
      </c>
      <c r="AF25"/>
      <c r="AG25" s="341" t="s">
        <v>44</v>
      </c>
      <c r="AH25" s="341" t="s">
        <v>376</v>
      </c>
      <c r="AI25" s="82">
        <v>2.8227272727272728</v>
      </c>
      <c r="AJ25" s="83">
        <v>125.45454545454545</v>
      </c>
      <c r="AK25" s="353">
        <v>809.61352657004829</v>
      </c>
      <c r="AL25" s="353">
        <v>101569.69696969696</v>
      </c>
    </row>
    <row r="26" spans="1:39" ht="15" thickBot="1">
      <c r="A26" s="169" t="s">
        <v>130</v>
      </c>
      <c r="B26" s="168" t="s">
        <v>59</v>
      </c>
      <c r="C26" s="60" t="s">
        <v>397</v>
      </c>
      <c r="D26" s="168" t="s">
        <v>23</v>
      </c>
      <c r="E26" s="60" t="s">
        <v>24</v>
      </c>
      <c r="F26" s="96">
        <v>0.82997999999999961</v>
      </c>
      <c r="G26" s="95">
        <v>77</v>
      </c>
      <c r="H26" s="95">
        <v>34526.333333333336</v>
      </c>
      <c r="I26" s="346">
        <v>195</v>
      </c>
      <c r="J26" s="345">
        <v>1.8954000000000002</v>
      </c>
      <c r="K26" s="42">
        <f t="shared" si="2"/>
        <v>87436.818181818191</v>
      </c>
      <c r="L26" s="42">
        <f t="shared" si="3"/>
        <v>448.39393939393943</v>
      </c>
      <c r="M26" s="60">
        <v>40</v>
      </c>
      <c r="N26" s="12">
        <f t="shared" si="4"/>
        <v>9.0182683008162463E-3</v>
      </c>
      <c r="O26" s="54">
        <f>SUM($N$5:N26)</f>
        <v>0.90775451044708222</v>
      </c>
      <c r="P26" s="51" t="str">
        <f t="shared" si="5"/>
        <v>C</v>
      </c>
      <c r="Q26" s="152">
        <f t="shared" si="6"/>
        <v>3.5</v>
      </c>
      <c r="R26" s="264">
        <f t="shared" si="7"/>
        <v>3.772636363636362E-2</v>
      </c>
      <c r="S26" s="152">
        <f t="shared" si="8"/>
        <v>1569.378787878788</v>
      </c>
      <c r="T26" s="51">
        <f t="shared" si="9"/>
        <v>30</v>
      </c>
      <c r="U26" s="51">
        <v>3</v>
      </c>
      <c r="V26" s="51">
        <f t="shared" si="10"/>
        <v>33</v>
      </c>
      <c r="W26" s="42">
        <f t="shared" si="11"/>
        <v>115.5</v>
      </c>
      <c r="X26" s="55">
        <f t="shared" si="12"/>
        <v>0</v>
      </c>
      <c r="Y26" s="152">
        <f t="shared" si="13"/>
        <v>0</v>
      </c>
      <c r="Z26" s="12">
        <f t="shared" si="14"/>
        <v>1.6883116883116882</v>
      </c>
      <c r="AA26" s="87" t="str">
        <f t="shared" si="15"/>
        <v>HIGH-DON’T ORDER</v>
      </c>
      <c r="AB26" s="253">
        <f t="shared" si="16"/>
        <v>0</v>
      </c>
      <c r="AF26" s="341" t="s">
        <v>228</v>
      </c>
      <c r="AG26" s="341"/>
      <c r="AH26" s="341"/>
      <c r="AI26" s="82">
        <v>2.8567472727272727</v>
      </c>
      <c r="AJ26" s="83">
        <v>133.95454545454544</v>
      </c>
      <c r="AK26" s="353">
        <v>933.82058539357774</v>
      </c>
      <c r="AL26" s="353">
        <v>102625.45696969696</v>
      </c>
    </row>
    <row r="27" spans="1:39" ht="15" thickBot="1">
      <c r="A27" s="169" t="s">
        <v>130</v>
      </c>
      <c r="B27" s="168" t="s">
        <v>72</v>
      </c>
      <c r="C27" s="60" t="s">
        <v>443</v>
      </c>
      <c r="D27" s="168" t="s">
        <v>26</v>
      </c>
      <c r="E27" s="60" t="s">
        <v>69</v>
      </c>
      <c r="F27" s="96">
        <v>0.81960000000000033</v>
      </c>
      <c r="G27" s="95">
        <v>227.33333333333334</v>
      </c>
      <c r="H27" s="95">
        <v>19403.306666666664</v>
      </c>
      <c r="I27" s="346">
        <v>22</v>
      </c>
      <c r="J27" s="345">
        <v>7.9200000000000007E-2</v>
      </c>
      <c r="K27" s="42">
        <f t="shared" si="2"/>
        <v>1877.7393548387092</v>
      </c>
      <c r="L27" s="42">
        <f t="shared" si="3"/>
        <v>85.351788856304964</v>
      </c>
      <c r="M27" s="60">
        <v>12</v>
      </c>
      <c r="N27" s="12">
        <f t="shared" si="4"/>
        <v>8.9054829024181326E-3</v>
      </c>
      <c r="O27" s="54">
        <f>SUM($N$5:N27)</f>
        <v>0.91665999334950032</v>
      </c>
      <c r="P27" s="51" t="str">
        <f t="shared" si="5"/>
        <v>C</v>
      </c>
      <c r="Q27" s="152">
        <f t="shared" si="6"/>
        <v>10.333333333333334</v>
      </c>
      <c r="R27" s="264">
        <f t="shared" si="7"/>
        <v>3.7254545454545471E-2</v>
      </c>
      <c r="S27" s="152">
        <f t="shared" si="8"/>
        <v>881.96848484848476</v>
      </c>
      <c r="T27" s="51">
        <f t="shared" si="9"/>
        <v>30</v>
      </c>
      <c r="U27" s="51">
        <v>3</v>
      </c>
      <c r="V27" s="51">
        <f t="shared" si="10"/>
        <v>33</v>
      </c>
      <c r="W27" s="42">
        <f t="shared" si="11"/>
        <v>341</v>
      </c>
      <c r="X27" s="55">
        <f t="shared" si="12"/>
        <v>319</v>
      </c>
      <c r="Y27" s="152">
        <f t="shared" si="13"/>
        <v>1.1500838709677423</v>
      </c>
      <c r="Z27" s="12">
        <f t="shared" si="14"/>
        <v>6.4516129032258063E-2</v>
      </c>
      <c r="AA27" s="87" t="str">
        <f t="shared" si="15"/>
        <v>VERY LOW-ORDER URGENTLY</v>
      </c>
      <c r="AB27" s="253">
        <f t="shared" si="16"/>
        <v>27227.220645161284</v>
      </c>
      <c r="AF27" s="341" t="s">
        <v>58</v>
      </c>
      <c r="AG27" s="341" t="s">
        <v>104</v>
      </c>
      <c r="AH27" s="341" t="s">
        <v>422</v>
      </c>
      <c r="AI27" s="82">
        <v>2.9250000000000005E-2</v>
      </c>
      <c r="AJ27" s="83">
        <v>4.5</v>
      </c>
      <c r="AK27" s="353">
        <v>91.906666666666652</v>
      </c>
      <c r="AL27" s="353">
        <v>413.57999999999993</v>
      </c>
    </row>
    <row r="28" spans="1:39" ht="15" thickBot="1">
      <c r="A28" s="169" t="s">
        <v>130</v>
      </c>
      <c r="B28" s="168" t="s">
        <v>82</v>
      </c>
      <c r="C28" s="60" t="s">
        <v>423</v>
      </c>
      <c r="D28" s="168" t="s">
        <v>26</v>
      </c>
      <c r="E28" s="60" t="s">
        <v>69</v>
      </c>
      <c r="F28" s="96">
        <v>0.67733333333333368</v>
      </c>
      <c r="G28" s="95">
        <v>169</v>
      </c>
      <c r="H28" s="95">
        <v>16318.266666666666</v>
      </c>
      <c r="I28" s="346">
        <v>417</v>
      </c>
      <c r="J28" s="345">
        <v>1.6709000000000001</v>
      </c>
      <c r="K28" s="42">
        <f t="shared" si="2"/>
        <v>40264.598816568046</v>
      </c>
      <c r="L28" s="42">
        <f t="shared" si="3"/>
        <v>96.557790927021699</v>
      </c>
      <c r="M28" s="60">
        <v>24</v>
      </c>
      <c r="N28" s="12">
        <f t="shared" si="4"/>
        <v>7.3596637618812627E-3</v>
      </c>
      <c r="O28" s="54">
        <f>SUM($N$5:N28)</f>
        <v>0.92401965711138156</v>
      </c>
      <c r="P28" s="51" t="str">
        <f t="shared" si="5"/>
        <v>C</v>
      </c>
      <c r="Q28" s="152">
        <f t="shared" si="6"/>
        <v>7.6818181818181817</v>
      </c>
      <c r="R28" s="264">
        <f t="shared" si="7"/>
        <v>3.0787878787878805E-2</v>
      </c>
      <c r="S28" s="152">
        <f t="shared" si="8"/>
        <v>741.73939393939395</v>
      </c>
      <c r="T28" s="51">
        <f t="shared" si="9"/>
        <v>30</v>
      </c>
      <c r="U28" s="51">
        <v>3</v>
      </c>
      <c r="V28" s="51">
        <f t="shared" si="10"/>
        <v>33</v>
      </c>
      <c r="W28" s="42">
        <f t="shared" si="11"/>
        <v>253.5</v>
      </c>
      <c r="X28" s="55">
        <f t="shared" si="12"/>
        <v>0</v>
      </c>
      <c r="Y28" s="152">
        <f t="shared" si="13"/>
        <v>0</v>
      </c>
      <c r="Z28" s="12">
        <f t="shared" si="14"/>
        <v>1.6449704142011834</v>
      </c>
      <c r="AA28" s="87" t="str">
        <f t="shared" si="15"/>
        <v>HIGH-DON’T ORDER</v>
      </c>
      <c r="AB28" s="253">
        <f t="shared" si="16"/>
        <v>0</v>
      </c>
      <c r="AF28"/>
      <c r="AG28" s="341" t="s">
        <v>169</v>
      </c>
      <c r="AH28" s="341" t="s">
        <v>411</v>
      </c>
      <c r="AI28" s="82">
        <v>2.0768053079817781</v>
      </c>
      <c r="AJ28" s="83">
        <v>207.45454545454544</v>
      </c>
      <c r="AK28" s="353">
        <v>105.11298474945534</v>
      </c>
      <c r="AL28" s="353">
        <v>21806.166472568824</v>
      </c>
    </row>
    <row r="29" spans="1:39" ht="15" thickBot="1">
      <c r="A29" s="169" t="s">
        <v>130</v>
      </c>
      <c r="B29" s="168" t="s">
        <v>84</v>
      </c>
      <c r="C29" s="60" t="s">
        <v>421</v>
      </c>
      <c r="D29" s="168" t="s">
        <v>26</v>
      </c>
      <c r="E29" s="60" t="s">
        <v>69</v>
      </c>
      <c r="F29" s="96">
        <v>0.60533333333333383</v>
      </c>
      <c r="G29" s="95">
        <v>151.33333333333334</v>
      </c>
      <c r="H29" s="95">
        <v>15130</v>
      </c>
      <c r="I29" s="346">
        <v>198</v>
      </c>
      <c r="J29" s="345">
        <v>0.79220000000000002</v>
      </c>
      <c r="K29" s="42">
        <f t="shared" si="2"/>
        <v>19795.63876651982</v>
      </c>
      <c r="L29" s="42">
        <f t="shared" si="3"/>
        <v>99.977973568281925</v>
      </c>
      <c r="M29" s="60">
        <v>6</v>
      </c>
      <c r="N29" s="12">
        <f t="shared" si="4"/>
        <v>6.5773372990041226E-3</v>
      </c>
      <c r="O29" s="54">
        <f>SUM($N$5:N29)</f>
        <v>0.93059699441038568</v>
      </c>
      <c r="P29" s="51" t="str">
        <f t="shared" si="5"/>
        <v>C</v>
      </c>
      <c r="Q29" s="152">
        <f t="shared" si="6"/>
        <v>6.8787878787878789</v>
      </c>
      <c r="R29" s="264">
        <f t="shared" si="7"/>
        <v>2.7515151515151538E-2</v>
      </c>
      <c r="S29" s="152">
        <f t="shared" si="8"/>
        <v>687.72727272727275</v>
      </c>
      <c r="T29" s="51">
        <f t="shared" si="9"/>
        <v>30</v>
      </c>
      <c r="U29" s="51">
        <v>3</v>
      </c>
      <c r="V29" s="51">
        <f t="shared" si="10"/>
        <v>33</v>
      </c>
      <c r="W29" s="42">
        <f t="shared" si="11"/>
        <v>227</v>
      </c>
      <c r="X29" s="55">
        <f t="shared" si="12"/>
        <v>29</v>
      </c>
      <c r="Y29" s="152">
        <f t="shared" si="13"/>
        <v>0.11600000000000009</v>
      </c>
      <c r="Z29" s="12">
        <f t="shared" si="14"/>
        <v>0.8722466960352423</v>
      </c>
      <c r="AA29" s="87" t="str">
        <f t="shared" si="15"/>
        <v>LOW MAY- ORDER</v>
      </c>
      <c r="AB29" s="253">
        <f t="shared" si="16"/>
        <v>2899.361233480176</v>
      </c>
      <c r="AF29"/>
      <c r="AG29" s="341" t="s">
        <v>70</v>
      </c>
      <c r="AH29" s="341" t="s">
        <v>533</v>
      </c>
      <c r="AI29" s="82">
        <v>0.36150000000000004</v>
      </c>
      <c r="AJ29" s="83">
        <v>120.5</v>
      </c>
      <c r="AK29" s="353">
        <v>41.053941908713696</v>
      </c>
      <c r="AL29" s="353">
        <v>4947</v>
      </c>
    </row>
    <row r="30" spans="1:39" ht="15" thickBot="1">
      <c r="A30" s="169" t="s">
        <v>130</v>
      </c>
      <c r="B30" s="168" t="s">
        <v>212</v>
      </c>
      <c r="C30" s="60" t="s">
        <v>487</v>
      </c>
      <c r="D30" s="168" t="s">
        <v>29</v>
      </c>
      <c r="E30" s="60" t="s">
        <v>30</v>
      </c>
      <c r="F30" s="96">
        <v>0.54166666666666652</v>
      </c>
      <c r="G30" s="95">
        <v>21.666666666666664</v>
      </c>
      <c r="H30" s="95">
        <v>4633.2066666666651</v>
      </c>
      <c r="I30" s="346">
        <v>0</v>
      </c>
      <c r="J30" s="345">
        <v>0</v>
      </c>
      <c r="K30" s="42">
        <f t="shared" si="2"/>
        <v>0</v>
      </c>
      <c r="L30" s="42">
        <f t="shared" si="3"/>
        <v>213.84030769230765</v>
      </c>
      <c r="M30" s="60">
        <v>18</v>
      </c>
      <c r="N30" s="12">
        <f t="shared" si="4"/>
        <v>5.885557880441458E-3</v>
      </c>
      <c r="O30" s="54">
        <f>SUM($N$5:N30)</f>
        <v>0.93648255229082711</v>
      </c>
      <c r="P30" s="51" t="str">
        <f t="shared" si="5"/>
        <v>C</v>
      </c>
      <c r="Q30" s="152">
        <f t="shared" si="6"/>
        <v>0.98484848484848475</v>
      </c>
      <c r="R30" s="264">
        <f t="shared" si="7"/>
        <v>2.4621212121212113E-2</v>
      </c>
      <c r="S30" s="152">
        <f t="shared" si="8"/>
        <v>210.60030303030297</v>
      </c>
      <c r="T30" s="51">
        <f t="shared" si="9"/>
        <v>30</v>
      </c>
      <c r="U30" s="51">
        <v>3</v>
      </c>
      <c r="V30" s="51">
        <f t="shared" si="10"/>
        <v>33</v>
      </c>
      <c r="W30" s="42">
        <f t="shared" si="11"/>
        <v>32.5</v>
      </c>
      <c r="X30" s="55">
        <f t="shared" si="12"/>
        <v>32.5</v>
      </c>
      <c r="Y30" s="152">
        <f t="shared" si="13"/>
        <v>0.81249999999999989</v>
      </c>
      <c r="Z30" s="12">
        <f t="shared" si="14"/>
        <v>0</v>
      </c>
      <c r="AA30" s="87" t="str">
        <f t="shared" si="15"/>
        <v>VERY LOW-ORDER URGENTLY</v>
      </c>
      <c r="AB30" s="253">
        <f t="shared" si="16"/>
        <v>6949.8099999999986</v>
      </c>
      <c r="AF30"/>
      <c r="AG30" s="341" t="s">
        <v>57</v>
      </c>
      <c r="AH30" s="341" t="s">
        <v>438</v>
      </c>
      <c r="AI30" s="82">
        <v>7.8624999999999973E-2</v>
      </c>
      <c r="AJ30" s="83">
        <v>5.5000000000000009</v>
      </c>
      <c r="AK30" s="353">
        <v>157.51818181818183</v>
      </c>
      <c r="AL30" s="353">
        <v>866.35000000000025</v>
      </c>
    </row>
    <row r="31" spans="1:39" ht="15" thickBot="1">
      <c r="A31" s="169" t="s">
        <v>130</v>
      </c>
      <c r="B31" s="168" t="s">
        <v>83</v>
      </c>
      <c r="C31" s="60" t="s">
        <v>416</v>
      </c>
      <c r="D31" s="168" t="s">
        <v>26</v>
      </c>
      <c r="E31" s="60" t="s">
        <v>69</v>
      </c>
      <c r="F31" s="96">
        <v>0.49866666666666692</v>
      </c>
      <c r="G31" s="95">
        <v>124.33333333333334</v>
      </c>
      <c r="H31" s="95">
        <v>11938.266666666666</v>
      </c>
      <c r="I31" s="346">
        <v>484</v>
      </c>
      <c r="J31" s="345">
        <v>1.9399000000000002</v>
      </c>
      <c r="K31" s="42">
        <f t="shared" si="2"/>
        <v>46472.823592493296</v>
      </c>
      <c r="L31" s="42">
        <f t="shared" si="3"/>
        <v>96.018230563002675</v>
      </c>
      <c r="M31" s="60">
        <v>5</v>
      </c>
      <c r="N31" s="12">
        <f t="shared" si="4"/>
        <v>5.4183351317787249E-3</v>
      </c>
      <c r="O31" s="54">
        <f>SUM($N$5:N31)</f>
        <v>0.9419008874226058</v>
      </c>
      <c r="P31" s="51" t="str">
        <f t="shared" si="5"/>
        <v>C</v>
      </c>
      <c r="Q31" s="152">
        <f t="shared" si="6"/>
        <v>5.6515151515151523</v>
      </c>
      <c r="R31" s="264">
        <f t="shared" si="7"/>
        <v>2.2666666666666679E-2</v>
      </c>
      <c r="S31" s="152">
        <f t="shared" si="8"/>
        <v>542.64848484848483</v>
      </c>
      <c r="T31" s="51">
        <f t="shared" si="9"/>
        <v>30</v>
      </c>
      <c r="U31" s="51">
        <v>3</v>
      </c>
      <c r="V31" s="51">
        <f t="shared" si="10"/>
        <v>33</v>
      </c>
      <c r="W31" s="42">
        <f t="shared" si="11"/>
        <v>186.50000000000003</v>
      </c>
      <c r="X31" s="55">
        <f t="shared" si="12"/>
        <v>0</v>
      </c>
      <c r="Y31" s="152">
        <f t="shared" si="13"/>
        <v>0</v>
      </c>
      <c r="Z31" s="12">
        <f t="shared" si="14"/>
        <v>2.595174262734584</v>
      </c>
      <c r="AA31" s="87" t="str">
        <f t="shared" si="15"/>
        <v>VERY HIGH-DON’T ORDER</v>
      </c>
      <c r="AB31" s="253">
        <f t="shared" si="16"/>
        <v>0</v>
      </c>
      <c r="AF31" s="341" t="s">
        <v>227</v>
      </c>
      <c r="AG31" s="341"/>
      <c r="AH31" s="341"/>
      <c r="AI31" s="82">
        <v>2.5461803079817784</v>
      </c>
      <c r="AJ31" s="83">
        <v>337.95454545454544</v>
      </c>
      <c r="AK31" s="353">
        <v>395.59177514301746</v>
      </c>
      <c r="AL31" s="353">
        <v>28033.096472568825</v>
      </c>
    </row>
    <row r="32" spans="1:39" ht="15" thickBot="1">
      <c r="A32" s="169" t="s">
        <v>130</v>
      </c>
      <c r="B32" s="168" t="s">
        <v>76</v>
      </c>
      <c r="C32" s="60" t="s">
        <v>445</v>
      </c>
      <c r="D32" s="168" t="s">
        <v>26</v>
      </c>
      <c r="E32" s="60" t="s">
        <v>69</v>
      </c>
      <c r="F32" s="96">
        <v>0.47879999999999989</v>
      </c>
      <c r="G32" s="95">
        <v>133</v>
      </c>
      <c r="H32" s="95">
        <v>11935.466666666665</v>
      </c>
      <c r="I32" s="346">
        <v>161</v>
      </c>
      <c r="J32" s="345">
        <v>0.5796</v>
      </c>
      <c r="K32" s="42">
        <f t="shared" si="2"/>
        <v>14448.196491228067</v>
      </c>
      <c r="L32" s="42">
        <f t="shared" si="3"/>
        <v>89.740350877192967</v>
      </c>
      <c r="M32" s="60">
        <v>48</v>
      </c>
      <c r="N32" s="12">
        <f t="shared" si="4"/>
        <v>5.2024709781329911E-3</v>
      </c>
      <c r="O32" s="54">
        <f>SUM($N$5:N32)</f>
        <v>0.94710335840073878</v>
      </c>
      <c r="P32" s="51" t="str">
        <f t="shared" si="5"/>
        <v>C</v>
      </c>
      <c r="Q32" s="152">
        <f t="shared" si="6"/>
        <v>6.0454545454545459</v>
      </c>
      <c r="R32" s="264">
        <f t="shared" si="7"/>
        <v>2.176363636363636E-2</v>
      </c>
      <c r="S32" s="152">
        <f t="shared" si="8"/>
        <v>542.5212121212121</v>
      </c>
      <c r="T32" s="51">
        <f t="shared" si="9"/>
        <v>30</v>
      </c>
      <c r="U32" s="51">
        <v>3</v>
      </c>
      <c r="V32" s="51">
        <f t="shared" si="10"/>
        <v>33</v>
      </c>
      <c r="W32" s="42">
        <f t="shared" si="11"/>
        <v>199.5</v>
      </c>
      <c r="X32" s="55">
        <f t="shared" si="12"/>
        <v>38.5</v>
      </c>
      <c r="Y32" s="152">
        <f t="shared" si="13"/>
        <v>0.13859999999999997</v>
      </c>
      <c r="Z32" s="12">
        <f t="shared" si="14"/>
        <v>0.80701754385964908</v>
      </c>
      <c r="AA32" s="87" t="str">
        <f t="shared" si="15"/>
        <v>LOW MAY- ORDER</v>
      </c>
      <c r="AB32" s="253">
        <f t="shared" si="16"/>
        <v>3455.0035087719293</v>
      </c>
      <c r="AF32" s="341" t="s">
        <v>29</v>
      </c>
      <c r="AG32" s="341" t="s">
        <v>45</v>
      </c>
      <c r="AH32" s="341" t="s">
        <v>408</v>
      </c>
      <c r="AI32" s="82">
        <v>0.37125000000000008</v>
      </c>
      <c r="AJ32" s="83">
        <v>11.499999999999998</v>
      </c>
      <c r="AK32" s="353">
        <v>406.14782608695657</v>
      </c>
      <c r="AL32" s="353">
        <v>4670.7</v>
      </c>
    </row>
    <row r="33" spans="1:38" ht="15" thickBot="1">
      <c r="A33" s="169" t="s">
        <v>130</v>
      </c>
      <c r="B33" s="168" t="s">
        <v>71</v>
      </c>
      <c r="C33" s="60" t="s">
        <v>372</v>
      </c>
      <c r="D33" s="168" t="s">
        <v>29</v>
      </c>
      <c r="E33" s="60" t="s">
        <v>63</v>
      </c>
      <c r="F33" s="96">
        <v>0.40050000000000008</v>
      </c>
      <c r="G33" s="95">
        <v>16.666666666666668</v>
      </c>
      <c r="H33" s="95">
        <v>5781.1999999999989</v>
      </c>
      <c r="I33" s="346">
        <v>616</v>
      </c>
      <c r="J33" s="345">
        <v>13.86</v>
      </c>
      <c r="K33" s="42">
        <f t="shared" si="2"/>
        <v>213673.15199999994</v>
      </c>
      <c r="L33" s="42">
        <f t="shared" si="3"/>
        <v>346.8719999999999</v>
      </c>
      <c r="M33" s="60">
        <v>48</v>
      </c>
      <c r="N33" s="12">
        <f t="shared" si="4"/>
        <v>4.3516909497541018E-3</v>
      </c>
      <c r="O33" s="54">
        <f>SUM($N$5:N33)</f>
        <v>0.95145504935049285</v>
      </c>
      <c r="P33" s="51" t="str">
        <f t="shared" si="5"/>
        <v>C</v>
      </c>
      <c r="Q33" s="152">
        <f t="shared" si="6"/>
        <v>0.75757575757575768</v>
      </c>
      <c r="R33" s="264">
        <f t="shared" si="7"/>
        <v>1.8204545454545459E-2</v>
      </c>
      <c r="S33" s="152">
        <f t="shared" si="8"/>
        <v>262.78181818181815</v>
      </c>
      <c r="T33" s="51">
        <f t="shared" si="9"/>
        <v>30</v>
      </c>
      <c r="U33" s="51">
        <v>3</v>
      </c>
      <c r="V33" s="51">
        <f t="shared" si="10"/>
        <v>33</v>
      </c>
      <c r="W33" s="42">
        <f t="shared" si="11"/>
        <v>25.000000000000004</v>
      </c>
      <c r="X33" s="55">
        <f t="shared" si="12"/>
        <v>0</v>
      </c>
      <c r="Y33" s="152">
        <f t="shared" si="13"/>
        <v>0</v>
      </c>
      <c r="Z33" s="12">
        <f t="shared" si="14"/>
        <v>24.639999999999997</v>
      </c>
      <c r="AA33" s="87" t="str">
        <f t="shared" si="15"/>
        <v>VERY HIGH-DON’T ORDER</v>
      </c>
      <c r="AB33" s="253">
        <f t="shared" si="16"/>
        <v>0</v>
      </c>
      <c r="AF33"/>
      <c r="AG33" s="341" t="s">
        <v>75</v>
      </c>
      <c r="AH33" s="341" t="s">
        <v>435</v>
      </c>
      <c r="AI33" s="82">
        <v>0.18810000000000002</v>
      </c>
      <c r="AJ33" s="83">
        <v>7.5</v>
      </c>
      <c r="AK33" s="353">
        <v>379.56666666666661</v>
      </c>
      <c r="AL33" s="353">
        <v>2846.7499999999995</v>
      </c>
    </row>
    <row r="34" spans="1:38" ht="15" thickBot="1">
      <c r="A34" s="169" t="s">
        <v>130</v>
      </c>
      <c r="B34" s="168" t="s">
        <v>47</v>
      </c>
      <c r="C34" s="60" t="s">
        <v>427</v>
      </c>
      <c r="D34" s="168" t="s">
        <v>29</v>
      </c>
      <c r="E34" s="60" t="s">
        <v>48</v>
      </c>
      <c r="F34" s="96">
        <v>0.3899999999999999</v>
      </c>
      <c r="G34" s="95">
        <v>17.333333333333332</v>
      </c>
      <c r="H34" s="95">
        <v>3813.3333333333335</v>
      </c>
      <c r="I34" s="346">
        <v>0</v>
      </c>
      <c r="J34" s="345">
        <v>0</v>
      </c>
      <c r="K34" s="42">
        <f t="shared" si="2"/>
        <v>0</v>
      </c>
      <c r="L34" s="42">
        <f t="shared" si="3"/>
        <v>220.00000000000003</v>
      </c>
      <c r="M34" s="60">
        <v>18</v>
      </c>
      <c r="N34" s="12">
        <f t="shared" si="4"/>
        <v>4.23760167391785E-3</v>
      </c>
      <c r="O34" s="54">
        <f>SUM($N$5:N34)</f>
        <v>0.9556926510244107</v>
      </c>
      <c r="P34" s="51" t="str">
        <f t="shared" si="5"/>
        <v>C</v>
      </c>
      <c r="Q34" s="152">
        <f t="shared" si="6"/>
        <v>0.78787878787878785</v>
      </c>
      <c r="R34" s="264">
        <f t="shared" si="7"/>
        <v>1.7727272727272723E-2</v>
      </c>
      <c r="S34" s="152">
        <f t="shared" si="8"/>
        <v>173.33333333333334</v>
      </c>
      <c r="T34" s="51">
        <f t="shared" si="9"/>
        <v>30</v>
      </c>
      <c r="U34" s="51">
        <v>3</v>
      </c>
      <c r="V34" s="51">
        <f t="shared" si="10"/>
        <v>33</v>
      </c>
      <c r="W34" s="42">
        <f t="shared" si="11"/>
        <v>26</v>
      </c>
      <c r="X34" s="55">
        <f t="shared" si="12"/>
        <v>26</v>
      </c>
      <c r="Y34" s="152">
        <f t="shared" si="13"/>
        <v>0.58499999999999996</v>
      </c>
      <c r="Z34" s="12">
        <f t="shared" si="14"/>
        <v>0</v>
      </c>
      <c r="AA34" s="87" t="str">
        <f t="shared" si="15"/>
        <v>VERY LOW-ORDER URGENTLY</v>
      </c>
      <c r="AB34" s="253">
        <f t="shared" si="16"/>
        <v>5720.0000000000009</v>
      </c>
      <c r="AF34"/>
      <c r="AG34" s="341" t="s">
        <v>39</v>
      </c>
      <c r="AH34" s="341" t="s">
        <v>450</v>
      </c>
      <c r="AI34" s="82">
        <v>2.7954545454545445</v>
      </c>
      <c r="AJ34" s="83">
        <v>62.121212121212125</v>
      </c>
      <c r="AK34" s="353">
        <v>412.31707317073165</v>
      </c>
      <c r="AL34" s="353">
        <v>25613.63636363636</v>
      </c>
    </row>
    <row r="35" spans="1:38" ht="15" thickBot="1">
      <c r="A35" s="169" t="s">
        <v>130</v>
      </c>
      <c r="B35" s="168" t="s">
        <v>518</v>
      </c>
      <c r="C35" s="60" t="s">
        <v>531</v>
      </c>
      <c r="D35" s="168" t="s">
        <v>26</v>
      </c>
      <c r="E35" s="60" t="s">
        <v>27</v>
      </c>
      <c r="F35" s="96">
        <v>0.33599999999999952</v>
      </c>
      <c r="G35" s="95">
        <v>57.666666666666664</v>
      </c>
      <c r="H35" s="95">
        <v>2392.1100000000056</v>
      </c>
      <c r="I35" s="346">
        <v>0</v>
      </c>
      <c r="J35" s="345">
        <v>0</v>
      </c>
      <c r="K35" s="42">
        <f t="shared" si="2"/>
        <v>0</v>
      </c>
      <c r="L35" s="42">
        <f t="shared" si="3"/>
        <v>41.48167630057813</v>
      </c>
      <c r="M35" s="60">
        <v>18</v>
      </c>
      <c r="N35" s="12">
        <f t="shared" si="4"/>
        <v>3.6508568267599895E-3</v>
      </c>
      <c r="O35" s="54">
        <f>SUM($N$5:N35)</f>
        <v>0.95934350785117073</v>
      </c>
      <c r="P35" s="51" t="str">
        <f t="shared" si="5"/>
        <v>C</v>
      </c>
      <c r="Q35" s="152">
        <f t="shared" si="6"/>
        <v>2.6212121212121211</v>
      </c>
      <c r="R35" s="264">
        <f t="shared" si="7"/>
        <v>1.527272727272725E-2</v>
      </c>
      <c r="S35" s="152">
        <f t="shared" si="8"/>
        <v>108.73227272727298</v>
      </c>
      <c r="T35" s="51">
        <f t="shared" si="9"/>
        <v>30</v>
      </c>
      <c r="U35" s="51">
        <v>3</v>
      </c>
      <c r="V35" s="51">
        <f t="shared" si="10"/>
        <v>33</v>
      </c>
      <c r="W35" s="42">
        <f t="shared" si="11"/>
        <v>86.5</v>
      </c>
      <c r="X35" s="55">
        <f t="shared" si="12"/>
        <v>86.5</v>
      </c>
      <c r="Y35" s="152">
        <f t="shared" si="13"/>
        <v>0.50399999999999934</v>
      </c>
      <c r="Z35" s="12">
        <f t="shared" si="14"/>
        <v>0</v>
      </c>
      <c r="AA35" s="87" t="str">
        <f t="shared" si="15"/>
        <v>VERY LOW-ORDER URGENTLY</v>
      </c>
      <c r="AB35" s="253">
        <f t="shared" si="16"/>
        <v>3588.1650000000081</v>
      </c>
      <c r="AF35"/>
      <c r="AG35" s="341" t="s">
        <v>47</v>
      </c>
      <c r="AH35" s="341" t="s">
        <v>427</v>
      </c>
      <c r="AI35" s="82">
        <v>0.58499999999999996</v>
      </c>
      <c r="AJ35" s="83">
        <v>26</v>
      </c>
      <c r="AK35" s="353">
        <v>220.00000000000003</v>
      </c>
      <c r="AL35" s="353">
        <v>5720.0000000000009</v>
      </c>
    </row>
    <row r="36" spans="1:38" ht="15" thickBot="1">
      <c r="A36" s="169" t="s">
        <v>130</v>
      </c>
      <c r="B36" s="168" t="s">
        <v>96</v>
      </c>
      <c r="C36" s="60" t="s">
        <v>387</v>
      </c>
      <c r="D36" s="168" t="s">
        <v>23</v>
      </c>
      <c r="E36" s="60" t="s">
        <v>24</v>
      </c>
      <c r="F36" s="96">
        <v>0.31967999999999996</v>
      </c>
      <c r="G36" s="95">
        <v>72</v>
      </c>
      <c r="H36" s="95">
        <v>12112.906666666664</v>
      </c>
      <c r="I36" s="346">
        <v>177</v>
      </c>
      <c r="J36" s="345">
        <v>0.76680000000000004</v>
      </c>
      <c r="K36" s="42">
        <f t="shared" si="2"/>
        <v>29777.562222222215</v>
      </c>
      <c r="L36" s="42">
        <f t="shared" si="3"/>
        <v>168.23481481481477</v>
      </c>
      <c r="M36" s="60">
        <v>40</v>
      </c>
      <c r="N36" s="12">
        <f t="shared" si="4"/>
        <v>3.473529495174509E-3</v>
      </c>
      <c r="O36" s="54">
        <f>SUM($N$5:N36)</f>
        <v>0.96281703734634527</v>
      </c>
      <c r="P36" s="51" t="str">
        <f t="shared" si="5"/>
        <v>C</v>
      </c>
      <c r="Q36" s="152">
        <f t="shared" si="6"/>
        <v>3.2727272727272729</v>
      </c>
      <c r="R36" s="264">
        <f t="shared" si="7"/>
        <v>1.4530909090909089E-2</v>
      </c>
      <c r="S36" s="152">
        <f t="shared" si="8"/>
        <v>550.58666666666659</v>
      </c>
      <c r="T36" s="51">
        <f t="shared" si="9"/>
        <v>30</v>
      </c>
      <c r="U36" s="51">
        <v>3</v>
      </c>
      <c r="V36" s="51">
        <f t="shared" si="10"/>
        <v>33</v>
      </c>
      <c r="W36" s="42">
        <f t="shared" si="11"/>
        <v>108</v>
      </c>
      <c r="X36" s="55">
        <f t="shared" si="12"/>
        <v>0</v>
      </c>
      <c r="Y36" s="152">
        <f t="shared" si="13"/>
        <v>0</v>
      </c>
      <c r="Z36" s="12">
        <f t="shared" si="14"/>
        <v>1.6388888888888888</v>
      </c>
      <c r="AA36" s="87" t="str">
        <f t="shared" si="15"/>
        <v>HIGH-DON’T ORDER</v>
      </c>
      <c r="AB36" s="253">
        <f t="shared" si="16"/>
        <v>0</v>
      </c>
      <c r="AF36"/>
      <c r="AG36" s="341" t="s">
        <v>212</v>
      </c>
      <c r="AH36" s="341" t="s">
        <v>487</v>
      </c>
      <c r="AI36" s="82">
        <v>0.81249999999999989</v>
      </c>
      <c r="AJ36" s="83">
        <v>32.5</v>
      </c>
      <c r="AK36" s="353">
        <v>213.84030769230765</v>
      </c>
      <c r="AL36" s="353">
        <v>6949.8099999999986</v>
      </c>
    </row>
    <row r="37" spans="1:38" ht="15" thickBot="1">
      <c r="A37" s="169" t="s">
        <v>130</v>
      </c>
      <c r="B37" s="168" t="s">
        <v>107</v>
      </c>
      <c r="C37" s="60" t="s">
        <v>407</v>
      </c>
      <c r="D37" s="168" t="s">
        <v>58</v>
      </c>
      <c r="E37" s="60" t="s">
        <v>27</v>
      </c>
      <c r="F37" s="96">
        <v>0.31300000000000006</v>
      </c>
      <c r="G37" s="95">
        <v>18.333333333333332</v>
      </c>
      <c r="H37" s="95">
        <v>3038.7333333333399</v>
      </c>
      <c r="I37" s="346">
        <v>153</v>
      </c>
      <c r="J37" s="345">
        <v>1.5399</v>
      </c>
      <c r="K37" s="42">
        <f t="shared" ref="K37:K63" si="17">L37*I37</f>
        <v>25359.610909090967</v>
      </c>
      <c r="L37" s="42">
        <f t="shared" ref="L37:L63" si="18">H37/G37</f>
        <v>165.74909090909128</v>
      </c>
      <c r="M37" s="60">
        <v>40</v>
      </c>
      <c r="N37" s="12">
        <f t="shared" ref="N37:N63" si="19">F37/$F$1</f>
        <v>3.4009469844520192E-3</v>
      </c>
      <c r="O37" s="54">
        <f>SUM($N$5:N37)</f>
        <v>0.96621798433079731</v>
      </c>
      <c r="P37" s="51" t="str">
        <f t="shared" ref="P37:P63" si="20">IF(O37&lt;=50%,"A",IF(O37&lt;=80%,"B",IF(O37&lt;=100%,"C","")))</f>
        <v>C</v>
      </c>
      <c r="Q37" s="152">
        <f t="shared" ref="Q37:Q63" si="21">G37/22</f>
        <v>0.83333333333333326</v>
      </c>
      <c r="R37" s="264">
        <f t="shared" ref="R37:R63" si="22">F37/22</f>
        <v>1.4227272727272729E-2</v>
      </c>
      <c r="S37" s="152">
        <f t="shared" ref="S37:S63" si="23">H37/22</f>
        <v>138.12424242424274</v>
      </c>
      <c r="T37" s="51">
        <f t="shared" ref="T37:T63" si="24">IF(P37="A",7,IF(P37="B",14,IF(P37="C",30,"")))</f>
        <v>30</v>
      </c>
      <c r="U37" s="51">
        <v>3</v>
      </c>
      <c r="V37" s="51">
        <f t="shared" ref="V37:V63" si="25">U37+T37</f>
        <v>33</v>
      </c>
      <c r="W37" s="42">
        <f t="shared" ref="W37:W63" si="26">Q37*V37</f>
        <v>27.499999999999996</v>
      </c>
      <c r="X37" s="55">
        <f t="shared" ref="X37:X63" si="27">IF(W37-I37&lt;=0,0,W37-I37)</f>
        <v>0</v>
      </c>
      <c r="Y37" s="152">
        <f t="shared" ref="Y37:Y63" si="28">X37/(G37/F37)</f>
        <v>0</v>
      </c>
      <c r="Z37" s="12">
        <f t="shared" ref="Z37:Z63" si="29">I37/W37</f>
        <v>5.5636363636363644</v>
      </c>
      <c r="AA37" s="87" t="str">
        <f t="shared" ref="AA37:AA63" si="30">IF(AND(Z37&gt;=100%,Z37&lt;200%),"HIGH-DON’T ORDER",IF(Z37&gt;=200%,"VERY HIGH-DON’T ORDER",IF(AND(Z37&gt;=80%,Z37&lt;=100),"LOW MAY- ORDER","VERY LOW-ORDER URGENTLY")))</f>
        <v>VERY HIGH-DON’T ORDER</v>
      </c>
      <c r="AB37" s="253">
        <f t="shared" ref="AB37:AB63" si="31">X37*L37</f>
        <v>0</v>
      </c>
      <c r="AF37"/>
      <c r="AG37" s="341" t="s">
        <v>50</v>
      </c>
      <c r="AH37" s="341" t="s">
        <v>395</v>
      </c>
      <c r="AI37" s="82">
        <v>0.11249999999999999</v>
      </c>
      <c r="AJ37" s="83">
        <v>5</v>
      </c>
      <c r="AK37" s="353">
        <v>219.4</v>
      </c>
      <c r="AL37" s="353">
        <v>1097</v>
      </c>
    </row>
    <row r="38" spans="1:38" ht="15" thickBot="1">
      <c r="A38" s="169" t="s">
        <v>130</v>
      </c>
      <c r="B38" s="168" t="s">
        <v>68</v>
      </c>
      <c r="C38" s="60" t="s">
        <v>437</v>
      </c>
      <c r="D38" s="168" t="s">
        <v>26</v>
      </c>
      <c r="E38" s="60" t="s">
        <v>69</v>
      </c>
      <c r="F38" s="96">
        <v>0.30480000000000018</v>
      </c>
      <c r="G38" s="95">
        <v>84.333333333333329</v>
      </c>
      <c r="H38" s="95">
        <v>7599.9733333333334</v>
      </c>
      <c r="I38" s="346">
        <v>827</v>
      </c>
      <c r="J38" s="345">
        <v>2.9806000000000004</v>
      </c>
      <c r="K38" s="42">
        <f t="shared" si="17"/>
        <v>74527.801739130431</v>
      </c>
      <c r="L38" s="42">
        <f t="shared" si="18"/>
        <v>90.118260869565219</v>
      </c>
      <c r="M38" s="60">
        <v>6</v>
      </c>
      <c r="N38" s="12">
        <f t="shared" si="19"/>
        <v>3.3118486928465684E-3</v>
      </c>
      <c r="O38" s="54">
        <f>SUM($N$5:N38)</f>
        <v>0.96952983302364393</v>
      </c>
      <c r="P38" s="51" t="str">
        <f t="shared" si="20"/>
        <v>C</v>
      </c>
      <c r="Q38" s="152">
        <f t="shared" si="21"/>
        <v>3.833333333333333</v>
      </c>
      <c r="R38" s="264">
        <f t="shared" si="22"/>
        <v>1.3854545454545463E-2</v>
      </c>
      <c r="S38" s="152">
        <f t="shared" si="23"/>
        <v>345.45333333333332</v>
      </c>
      <c r="T38" s="51">
        <f t="shared" si="24"/>
        <v>30</v>
      </c>
      <c r="U38" s="51">
        <v>3</v>
      </c>
      <c r="V38" s="51">
        <f t="shared" si="25"/>
        <v>33</v>
      </c>
      <c r="W38" s="42">
        <f t="shared" si="26"/>
        <v>126.49999999999999</v>
      </c>
      <c r="X38" s="55">
        <f t="shared" si="27"/>
        <v>0</v>
      </c>
      <c r="Y38" s="152">
        <f t="shared" si="28"/>
        <v>0</v>
      </c>
      <c r="Z38" s="12">
        <f t="shared" si="29"/>
        <v>6.537549407114625</v>
      </c>
      <c r="AA38" s="87" t="str">
        <f t="shared" si="30"/>
        <v>VERY HIGH-DON’T ORDER</v>
      </c>
      <c r="AB38" s="253">
        <f t="shared" si="31"/>
        <v>0</v>
      </c>
      <c r="AF38"/>
      <c r="AG38" s="341" t="s">
        <v>105</v>
      </c>
      <c r="AH38" s="341" t="s">
        <v>452</v>
      </c>
      <c r="AI38" s="82">
        <v>3.3750000000000002E-2</v>
      </c>
      <c r="AJ38" s="83">
        <v>1.5</v>
      </c>
      <c r="AK38" s="353">
        <v>188</v>
      </c>
      <c r="AL38" s="353">
        <v>282</v>
      </c>
    </row>
    <row r="39" spans="1:38" ht="15" thickBot="1">
      <c r="A39" s="169" t="s">
        <v>130</v>
      </c>
      <c r="B39" s="168" t="s">
        <v>155</v>
      </c>
      <c r="C39" s="60" t="s">
        <v>390</v>
      </c>
      <c r="D39" s="168" t="s">
        <v>29</v>
      </c>
      <c r="E39" s="60" t="s">
        <v>63</v>
      </c>
      <c r="F39" s="96">
        <v>0.29249999999999998</v>
      </c>
      <c r="G39" s="95">
        <v>14.666666666666666</v>
      </c>
      <c r="H39" s="95">
        <v>6064</v>
      </c>
      <c r="I39" s="346">
        <v>117</v>
      </c>
      <c r="J39" s="345">
        <v>2.1150000000000002</v>
      </c>
      <c r="K39" s="42">
        <f t="shared" si="17"/>
        <v>48374.181818181823</v>
      </c>
      <c r="L39" s="42">
        <f t="shared" si="18"/>
        <v>413.4545454545455</v>
      </c>
      <c r="M39" s="60">
        <v>12</v>
      </c>
      <c r="N39" s="12">
        <f t="shared" si="19"/>
        <v>3.1782012554383882E-3</v>
      </c>
      <c r="O39" s="54">
        <f>SUM($N$5:N39)</f>
        <v>0.97270803427908237</v>
      </c>
      <c r="P39" s="51" t="str">
        <f t="shared" si="20"/>
        <v>C</v>
      </c>
      <c r="Q39" s="152">
        <f t="shared" si="21"/>
        <v>0.66666666666666663</v>
      </c>
      <c r="R39" s="264">
        <f t="shared" si="22"/>
        <v>1.3295454545454544E-2</v>
      </c>
      <c r="S39" s="152">
        <f t="shared" si="23"/>
        <v>275.63636363636363</v>
      </c>
      <c r="T39" s="51">
        <f t="shared" si="24"/>
        <v>30</v>
      </c>
      <c r="U39" s="51">
        <v>3</v>
      </c>
      <c r="V39" s="51">
        <f t="shared" si="25"/>
        <v>33</v>
      </c>
      <c r="W39" s="42">
        <f t="shared" si="26"/>
        <v>22</v>
      </c>
      <c r="X39" s="55">
        <f t="shared" si="27"/>
        <v>0</v>
      </c>
      <c r="Y39" s="152">
        <f t="shared" si="28"/>
        <v>0</v>
      </c>
      <c r="Z39" s="12">
        <f t="shared" si="29"/>
        <v>5.3181818181818183</v>
      </c>
      <c r="AA39" s="87" t="str">
        <f t="shared" si="30"/>
        <v>VERY HIGH-DON’T ORDER</v>
      </c>
      <c r="AB39" s="253">
        <f t="shared" si="31"/>
        <v>0</v>
      </c>
      <c r="AF39" s="341" t="s">
        <v>225</v>
      </c>
      <c r="AG39" s="341"/>
      <c r="AH39" s="341"/>
      <c r="AI39" s="82">
        <v>4.8985545454545445</v>
      </c>
      <c r="AJ39" s="83">
        <v>146.12121212121212</v>
      </c>
      <c r="AK39" s="353">
        <v>2039.2718736166626</v>
      </c>
      <c r="AL39" s="353">
        <v>47179.896363636355</v>
      </c>
    </row>
    <row r="40" spans="1:38" ht="15" thickBot="1">
      <c r="A40" s="169" t="s">
        <v>130</v>
      </c>
      <c r="B40" s="168" t="s">
        <v>73</v>
      </c>
      <c r="C40" s="60" t="s">
        <v>441</v>
      </c>
      <c r="D40" s="168" t="s">
        <v>26</v>
      </c>
      <c r="E40" s="60" t="s">
        <v>69</v>
      </c>
      <c r="F40" s="96">
        <v>0.27959999999999979</v>
      </c>
      <c r="G40" s="95">
        <v>77.666666666666671</v>
      </c>
      <c r="H40" s="95">
        <v>4526.4133333333366</v>
      </c>
      <c r="I40" s="346">
        <v>831</v>
      </c>
      <c r="J40" s="345">
        <v>2.9916</v>
      </c>
      <c r="K40" s="42">
        <f t="shared" si="17"/>
        <v>48430.680000000029</v>
      </c>
      <c r="L40" s="42">
        <f t="shared" si="18"/>
        <v>58.280000000000037</v>
      </c>
      <c r="M40" s="60">
        <v>36</v>
      </c>
      <c r="N40" s="12">
        <f t="shared" si="19"/>
        <v>3.0380344308395648E-3</v>
      </c>
      <c r="O40" s="54">
        <f>SUM($N$5:N40)</f>
        <v>0.97574606870992198</v>
      </c>
      <c r="P40" s="51" t="str">
        <f t="shared" si="20"/>
        <v>C</v>
      </c>
      <c r="Q40" s="152">
        <f t="shared" si="21"/>
        <v>3.5303030303030307</v>
      </c>
      <c r="R40" s="264">
        <f t="shared" si="22"/>
        <v>1.2709090909090899E-2</v>
      </c>
      <c r="S40" s="152">
        <f t="shared" si="23"/>
        <v>205.74606060606075</v>
      </c>
      <c r="T40" s="51">
        <f t="shared" si="24"/>
        <v>30</v>
      </c>
      <c r="U40" s="51">
        <v>3</v>
      </c>
      <c r="V40" s="51">
        <f t="shared" si="25"/>
        <v>33</v>
      </c>
      <c r="W40" s="42">
        <f t="shared" si="26"/>
        <v>116.50000000000001</v>
      </c>
      <c r="X40" s="55">
        <f t="shared" si="27"/>
        <v>0</v>
      </c>
      <c r="Y40" s="152">
        <f t="shared" si="28"/>
        <v>0</v>
      </c>
      <c r="Z40" s="12">
        <f t="shared" si="29"/>
        <v>7.1330472103004281</v>
      </c>
      <c r="AA40" s="87" t="str">
        <f t="shared" si="30"/>
        <v>VERY HIGH-DON’T ORDER</v>
      </c>
      <c r="AB40" s="253">
        <f t="shared" si="31"/>
        <v>0</v>
      </c>
      <c r="AF40" s="341" t="s">
        <v>26</v>
      </c>
      <c r="AG40" s="341" t="s">
        <v>103</v>
      </c>
      <c r="AH40" s="341" t="s">
        <v>381</v>
      </c>
      <c r="AI40" s="82">
        <v>3.7424727272727418</v>
      </c>
      <c r="AJ40" s="83">
        <v>519.530303030303</v>
      </c>
      <c r="AK40" s="353">
        <v>124.08727813584531</v>
      </c>
      <c r="AL40" s="353">
        <v>64467.101212121204</v>
      </c>
    </row>
    <row r="41" spans="1:38" ht="15" thickBot="1">
      <c r="A41" s="169" t="s">
        <v>130</v>
      </c>
      <c r="B41" s="168" t="s">
        <v>88</v>
      </c>
      <c r="C41" s="60" t="s">
        <v>382</v>
      </c>
      <c r="D41" s="168" t="s">
        <v>81</v>
      </c>
      <c r="E41" s="60" t="s">
        <v>30</v>
      </c>
      <c r="F41" s="96">
        <v>0.25500000000000006</v>
      </c>
      <c r="G41" s="95">
        <v>17</v>
      </c>
      <c r="H41" s="95">
        <v>7755</v>
      </c>
      <c r="I41" s="346">
        <v>136</v>
      </c>
      <c r="J41" s="345">
        <v>2.04</v>
      </c>
      <c r="K41" s="42">
        <f t="shared" si="17"/>
        <v>62040</v>
      </c>
      <c r="L41" s="42">
        <f t="shared" si="18"/>
        <v>456.1764705882353</v>
      </c>
      <c r="M41" s="60">
        <v>20</v>
      </c>
      <c r="N41" s="12">
        <f t="shared" si="19"/>
        <v>2.7707395560232109E-3</v>
      </c>
      <c r="O41" s="54">
        <f>SUM($N$5:N41)</f>
        <v>0.97851680826594523</v>
      </c>
      <c r="P41" s="51" t="str">
        <f t="shared" si="20"/>
        <v>C</v>
      </c>
      <c r="Q41" s="152">
        <f t="shared" si="21"/>
        <v>0.77272727272727271</v>
      </c>
      <c r="R41" s="264">
        <f t="shared" si="22"/>
        <v>1.1590909090909094E-2</v>
      </c>
      <c r="S41" s="152">
        <f t="shared" si="23"/>
        <v>352.5</v>
      </c>
      <c r="T41" s="51">
        <f t="shared" si="24"/>
        <v>30</v>
      </c>
      <c r="U41" s="51">
        <v>3</v>
      </c>
      <c r="V41" s="51">
        <f t="shared" si="25"/>
        <v>33</v>
      </c>
      <c r="W41" s="42">
        <f t="shared" si="26"/>
        <v>25.5</v>
      </c>
      <c r="X41" s="55">
        <f t="shared" si="27"/>
        <v>0</v>
      </c>
      <c r="Y41" s="152">
        <f t="shared" si="28"/>
        <v>0</v>
      </c>
      <c r="Z41" s="12">
        <f t="shared" si="29"/>
        <v>5.333333333333333</v>
      </c>
      <c r="AA41" s="87" t="str">
        <f t="shared" si="30"/>
        <v>VERY HIGH-DON’T ORDER</v>
      </c>
      <c r="AB41" s="253">
        <f t="shared" si="31"/>
        <v>0</v>
      </c>
      <c r="AF41"/>
      <c r="AG41" s="341" t="s">
        <v>159</v>
      </c>
      <c r="AH41" s="341" t="s">
        <v>394</v>
      </c>
      <c r="AI41" s="82">
        <v>1.2149999999999999E-2</v>
      </c>
      <c r="AJ41" s="83">
        <v>3</v>
      </c>
      <c r="AK41" s="353">
        <v>96</v>
      </c>
      <c r="AL41" s="353">
        <v>288</v>
      </c>
    </row>
    <row r="42" spans="1:38" ht="15" thickBot="1">
      <c r="A42" s="169" t="s">
        <v>130</v>
      </c>
      <c r="B42" s="168" t="s">
        <v>45</v>
      </c>
      <c r="C42" s="60" t="s">
        <v>408</v>
      </c>
      <c r="D42" s="168" t="s">
        <v>29</v>
      </c>
      <c r="E42" s="60" t="s">
        <v>42</v>
      </c>
      <c r="F42" s="96">
        <v>0.24750000000000008</v>
      </c>
      <c r="G42" s="95">
        <v>7.6666666666666661</v>
      </c>
      <c r="H42" s="95">
        <v>3113.8</v>
      </c>
      <c r="I42" s="346">
        <v>0</v>
      </c>
      <c r="J42" s="345">
        <v>0</v>
      </c>
      <c r="K42" s="42">
        <f t="shared" si="17"/>
        <v>0</v>
      </c>
      <c r="L42" s="42">
        <f t="shared" si="18"/>
        <v>406.14782608695657</v>
      </c>
      <c r="M42" s="60">
        <v>4</v>
      </c>
      <c r="N42" s="12">
        <f t="shared" si="19"/>
        <v>2.6892472161401757E-3</v>
      </c>
      <c r="O42" s="54">
        <f>SUM($N$5:N42)</f>
        <v>0.98120605548208539</v>
      </c>
      <c r="P42" s="51" t="str">
        <f t="shared" si="20"/>
        <v>C</v>
      </c>
      <c r="Q42" s="152">
        <f t="shared" si="21"/>
        <v>0.34848484848484845</v>
      </c>
      <c r="R42" s="264">
        <f t="shared" si="22"/>
        <v>1.1250000000000003E-2</v>
      </c>
      <c r="S42" s="152">
        <f t="shared" si="23"/>
        <v>141.53636363636363</v>
      </c>
      <c r="T42" s="51">
        <f t="shared" si="24"/>
        <v>30</v>
      </c>
      <c r="U42" s="51">
        <v>3</v>
      </c>
      <c r="V42" s="51">
        <f t="shared" si="25"/>
        <v>33</v>
      </c>
      <c r="W42" s="42">
        <f t="shared" si="26"/>
        <v>11.499999999999998</v>
      </c>
      <c r="X42" s="55">
        <f t="shared" si="27"/>
        <v>11.499999999999998</v>
      </c>
      <c r="Y42" s="152">
        <f t="shared" si="28"/>
        <v>0.37125000000000008</v>
      </c>
      <c r="Z42" s="12">
        <f t="shared" si="29"/>
        <v>0</v>
      </c>
      <c r="AA42" s="87" t="str">
        <f t="shared" si="30"/>
        <v>VERY LOW-ORDER URGENTLY</v>
      </c>
      <c r="AB42" s="253">
        <f t="shared" si="31"/>
        <v>4670.7</v>
      </c>
      <c r="AF42"/>
      <c r="AG42" s="341" t="s">
        <v>160</v>
      </c>
      <c r="AH42" s="341" t="s">
        <v>404</v>
      </c>
      <c r="AI42" s="82">
        <v>5.8724999999999986E-2</v>
      </c>
      <c r="AJ42" s="83">
        <v>14.500000000000002</v>
      </c>
      <c r="AK42" s="353">
        <v>107.10344827586208</v>
      </c>
      <c r="AL42" s="353">
        <v>1553.0000000000002</v>
      </c>
    </row>
    <row r="43" spans="1:38" ht="15" thickBot="1">
      <c r="A43" s="169" t="s">
        <v>130</v>
      </c>
      <c r="B43" s="168" t="s">
        <v>70</v>
      </c>
      <c r="C43" s="60" t="s">
        <v>533</v>
      </c>
      <c r="D43" s="168" t="s">
        <v>58</v>
      </c>
      <c r="E43" s="60" t="s">
        <v>27</v>
      </c>
      <c r="F43" s="96">
        <v>0.24100000000000002</v>
      </c>
      <c r="G43" s="95">
        <v>80.333333333333329</v>
      </c>
      <c r="H43" s="95">
        <v>3298</v>
      </c>
      <c r="I43" s="346">
        <v>0</v>
      </c>
      <c r="J43" s="345">
        <v>0</v>
      </c>
      <c r="K43" s="42">
        <f t="shared" si="17"/>
        <v>0</v>
      </c>
      <c r="L43" s="42">
        <f t="shared" si="18"/>
        <v>41.053941908713696</v>
      </c>
      <c r="M43" s="60">
        <v>24</v>
      </c>
      <c r="N43" s="12">
        <f t="shared" si="19"/>
        <v>2.6186205215748774E-3</v>
      </c>
      <c r="O43" s="54">
        <f>SUM($N$5:N43)</f>
        <v>0.9838246760036603</v>
      </c>
      <c r="P43" s="51" t="str">
        <f t="shared" si="20"/>
        <v>C</v>
      </c>
      <c r="Q43" s="152">
        <f t="shared" si="21"/>
        <v>3.6515151515151514</v>
      </c>
      <c r="R43" s="264">
        <f t="shared" si="22"/>
        <v>1.0954545454545455E-2</v>
      </c>
      <c r="S43" s="152">
        <f t="shared" si="23"/>
        <v>149.90909090909091</v>
      </c>
      <c r="T43" s="51">
        <f t="shared" si="24"/>
        <v>30</v>
      </c>
      <c r="U43" s="51">
        <v>3</v>
      </c>
      <c r="V43" s="51">
        <f t="shared" si="25"/>
        <v>33</v>
      </c>
      <c r="W43" s="42">
        <f t="shared" si="26"/>
        <v>120.5</v>
      </c>
      <c r="X43" s="55">
        <f t="shared" si="27"/>
        <v>120.5</v>
      </c>
      <c r="Y43" s="152">
        <f t="shared" si="28"/>
        <v>0.36150000000000004</v>
      </c>
      <c r="Z43" s="12">
        <f t="shared" si="29"/>
        <v>0</v>
      </c>
      <c r="AA43" s="87" t="str">
        <f t="shared" si="30"/>
        <v>VERY LOW-ORDER URGENTLY</v>
      </c>
      <c r="AB43" s="253">
        <f t="shared" si="31"/>
        <v>4947</v>
      </c>
      <c r="AF43"/>
      <c r="AG43" s="341" t="s">
        <v>40</v>
      </c>
      <c r="AH43" s="341" t="s">
        <v>433</v>
      </c>
      <c r="AI43" s="82">
        <v>2.6986109090909127</v>
      </c>
      <c r="AJ43" s="83">
        <v>432.469696969697</v>
      </c>
      <c r="AK43" s="353">
        <v>102.85407980941035</v>
      </c>
      <c r="AL43" s="353">
        <v>44481.272727272728</v>
      </c>
    </row>
    <row r="44" spans="1:38" ht="15" thickBot="1">
      <c r="A44" s="169" t="s">
        <v>130</v>
      </c>
      <c r="B44" s="168" t="s">
        <v>172</v>
      </c>
      <c r="C44" s="60" t="s">
        <v>417</v>
      </c>
      <c r="D44" s="168" t="s">
        <v>26</v>
      </c>
      <c r="E44" s="60" t="s">
        <v>27</v>
      </c>
      <c r="F44" s="96">
        <v>0.21311999999999998</v>
      </c>
      <c r="G44" s="95">
        <v>37</v>
      </c>
      <c r="H44" s="95">
        <v>2633.7333333333331</v>
      </c>
      <c r="I44" s="346">
        <v>0</v>
      </c>
      <c r="J44" s="345">
        <v>0</v>
      </c>
      <c r="K44" s="42">
        <f t="shared" si="17"/>
        <v>0</v>
      </c>
      <c r="L44" s="42">
        <f t="shared" si="18"/>
        <v>71.181981981981977</v>
      </c>
      <c r="M44" s="60">
        <v>20</v>
      </c>
      <c r="N44" s="12">
        <f t="shared" si="19"/>
        <v>2.3156863301163392E-3</v>
      </c>
      <c r="O44" s="54">
        <f>SUM($N$5:N44)</f>
        <v>0.98614036233377667</v>
      </c>
      <c r="P44" s="51" t="str">
        <f t="shared" si="20"/>
        <v>C</v>
      </c>
      <c r="Q44" s="152">
        <f t="shared" si="21"/>
        <v>1.6818181818181819</v>
      </c>
      <c r="R44" s="264">
        <f t="shared" si="22"/>
        <v>9.6872727272727267E-3</v>
      </c>
      <c r="S44" s="152">
        <f t="shared" si="23"/>
        <v>119.7151515151515</v>
      </c>
      <c r="T44" s="51">
        <f t="shared" si="24"/>
        <v>30</v>
      </c>
      <c r="U44" s="51">
        <v>3</v>
      </c>
      <c r="V44" s="51">
        <f t="shared" si="25"/>
        <v>33</v>
      </c>
      <c r="W44" s="42">
        <f t="shared" si="26"/>
        <v>55.5</v>
      </c>
      <c r="X44" s="55">
        <f t="shared" si="27"/>
        <v>55.5</v>
      </c>
      <c r="Y44" s="152">
        <f t="shared" si="28"/>
        <v>0.31967999999999996</v>
      </c>
      <c r="Z44" s="12">
        <f t="shared" si="29"/>
        <v>0</v>
      </c>
      <c r="AA44" s="87" t="str">
        <f t="shared" si="30"/>
        <v>VERY LOW-ORDER URGENTLY</v>
      </c>
      <c r="AB44" s="253">
        <f t="shared" si="31"/>
        <v>3950.6</v>
      </c>
      <c r="AF44"/>
      <c r="AG44" s="341" t="s">
        <v>36</v>
      </c>
      <c r="AH44" s="341" t="s">
        <v>419</v>
      </c>
      <c r="AI44" s="82">
        <v>2.1696</v>
      </c>
      <c r="AJ44" s="83">
        <v>225.99999999999997</v>
      </c>
      <c r="AK44" s="353">
        <v>133.87610619469029</v>
      </c>
      <c r="AL44" s="353">
        <v>30256.000000000004</v>
      </c>
    </row>
    <row r="45" spans="1:38" ht="15" thickBot="1">
      <c r="A45" s="169" t="s">
        <v>130</v>
      </c>
      <c r="B45" s="168" t="s">
        <v>100</v>
      </c>
      <c r="C45" s="60" t="s">
        <v>392</v>
      </c>
      <c r="D45" s="168" t="s">
        <v>52</v>
      </c>
      <c r="E45" s="60" t="s">
        <v>24</v>
      </c>
      <c r="F45" s="96">
        <v>0.20950000000000002</v>
      </c>
      <c r="G45" s="95">
        <v>25</v>
      </c>
      <c r="H45" s="95">
        <v>5500</v>
      </c>
      <c r="I45" s="346">
        <v>0</v>
      </c>
      <c r="J45" s="345">
        <v>0</v>
      </c>
      <c r="K45" s="42">
        <f t="shared" si="17"/>
        <v>0</v>
      </c>
      <c r="L45" s="42">
        <f t="shared" si="18"/>
        <v>220</v>
      </c>
      <c r="M45" s="60">
        <v>18</v>
      </c>
      <c r="N45" s="12">
        <f t="shared" si="19"/>
        <v>2.2763526940661276E-3</v>
      </c>
      <c r="O45" s="54">
        <f>SUM($N$5:N45)</f>
        <v>0.98841671502784278</v>
      </c>
      <c r="P45" s="51" t="str">
        <f t="shared" si="20"/>
        <v>C</v>
      </c>
      <c r="Q45" s="152">
        <f t="shared" si="21"/>
        <v>1.1363636363636365</v>
      </c>
      <c r="R45" s="264">
        <f t="shared" si="22"/>
        <v>9.522727272727273E-3</v>
      </c>
      <c r="S45" s="152">
        <f t="shared" si="23"/>
        <v>250</v>
      </c>
      <c r="T45" s="51">
        <f t="shared" si="24"/>
        <v>30</v>
      </c>
      <c r="U45" s="51">
        <v>3</v>
      </c>
      <c r="V45" s="51">
        <f t="shared" si="25"/>
        <v>33</v>
      </c>
      <c r="W45" s="42">
        <f t="shared" si="26"/>
        <v>37.5</v>
      </c>
      <c r="X45" s="55">
        <f t="shared" si="27"/>
        <v>37.5</v>
      </c>
      <c r="Y45" s="152">
        <f t="shared" si="28"/>
        <v>0.31425000000000003</v>
      </c>
      <c r="Z45" s="12">
        <f t="shared" si="29"/>
        <v>0</v>
      </c>
      <c r="AA45" s="87" t="str">
        <f t="shared" si="30"/>
        <v>VERY LOW-ORDER URGENTLY</v>
      </c>
      <c r="AB45" s="253">
        <f t="shared" si="31"/>
        <v>8250</v>
      </c>
      <c r="AF45"/>
      <c r="AG45" s="341" t="s">
        <v>72</v>
      </c>
      <c r="AH45" s="341" t="s">
        <v>443</v>
      </c>
      <c r="AI45" s="82">
        <v>1.1500838709677423</v>
      </c>
      <c r="AJ45" s="83">
        <v>319</v>
      </c>
      <c r="AK45" s="353">
        <v>85.351788856304964</v>
      </c>
      <c r="AL45" s="353">
        <v>27227.220645161284</v>
      </c>
    </row>
    <row r="46" spans="1:38" ht="15" thickBot="1">
      <c r="A46" s="169" t="s">
        <v>130</v>
      </c>
      <c r="B46" s="168" t="s">
        <v>56</v>
      </c>
      <c r="C46" s="60" t="s">
        <v>374</v>
      </c>
      <c r="D46" s="168" t="s">
        <v>26</v>
      </c>
      <c r="E46" s="60" t="s">
        <v>27</v>
      </c>
      <c r="F46" s="96">
        <v>0.17599999999999999</v>
      </c>
      <c r="G46" s="95">
        <v>36.666666666666671</v>
      </c>
      <c r="H46" s="95">
        <v>2426.6666666666665</v>
      </c>
      <c r="I46" s="346">
        <v>0</v>
      </c>
      <c r="J46" s="345">
        <v>0</v>
      </c>
      <c r="K46" s="42">
        <f t="shared" si="17"/>
        <v>0</v>
      </c>
      <c r="L46" s="42">
        <f t="shared" si="18"/>
        <v>66.181818181818173</v>
      </c>
      <c r="M46" s="60">
        <v>100</v>
      </c>
      <c r="N46" s="12">
        <f t="shared" si="19"/>
        <v>1.9123535759219018E-3</v>
      </c>
      <c r="O46" s="54">
        <f>SUM($N$5:N46)</f>
        <v>0.99032906860376468</v>
      </c>
      <c r="P46" s="51" t="str">
        <f t="shared" si="20"/>
        <v>C</v>
      </c>
      <c r="Q46" s="152">
        <f t="shared" si="21"/>
        <v>1.666666666666667</v>
      </c>
      <c r="R46" s="264">
        <f t="shared" si="22"/>
        <v>8.0000000000000002E-3</v>
      </c>
      <c r="S46" s="152">
        <f t="shared" si="23"/>
        <v>110.3030303030303</v>
      </c>
      <c r="T46" s="51">
        <f t="shared" si="24"/>
        <v>30</v>
      </c>
      <c r="U46" s="51">
        <v>3</v>
      </c>
      <c r="V46" s="51">
        <f t="shared" si="25"/>
        <v>33</v>
      </c>
      <c r="W46" s="42">
        <f t="shared" si="26"/>
        <v>55.000000000000007</v>
      </c>
      <c r="X46" s="55">
        <f t="shared" si="27"/>
        <v>55.000000000000007</v>
      </c>
      <c r="Y46" s="152">
        <f t="shared" si="28"/>
        <v>0.26400000000000001</v>
      </c>
      <c r="Z46" s="12">
        <f t="shared" si="29"/>
        <v>0</v>
      </c>
      <c r="AA46" s="87" t="str">
        <f t="shared" si="30"/>
        <v>VERY LOW-ORDER URGENTLY</v>
      </c>
      <c r="AB46" s="253">
        <f t="shared" si="31"/>
        <v>3640</v>
      </c>
      <c r="AF46"/>
      <c r="AG46" s="341" t="s">
        <v>518</v>
      </c>
      <c r="AH46" s="341" t="s">
        <v>531</v>
      </c>
      <c r="AI46" s="82">
        <v>0.50399999999999934</v>
      </c>
      <c r="AJ46" s="83">
        <v>86.5</v>
      </c>
      <c r="AK46" s="353">
        <v>41.48167630057813</v>
      </c>
      <c r="AL46" s="353">
        <v>3588.1650000000081</v>
      </c>
    </row>
    <row r="47" spans="1:38" ht="15" thickBot="1">
      <c r="A47" s="169" t="s">
        <v>130</v>
      </c>
      <c r="B47" s="168" t="s">
        <v>79</v>
      </c>
      <c r="C47" s="60" t="s">
        <v>378</v>
      </c>
      <c r="D47" s="168" t="s">
        <v>52</v>
      </c>
      <c r="E47" s="60" t="s">
        <v>24</v>
      </c>
      <c r="F47" s="96">
        <v>0.14580000000000001</v>
      </c>
      <c r="G47" s="95">
        <v>15</v>
      </c>
      <c r="H47" s="95">
        <v>3825</v>
      </c>
      <c r="I47" s="346">
        <v>0</v>
      </c>
      <c r="J47" s="345">
        <v>0</v>
      </c>
      <c r="K47" s="42">
        <f t="shared" si="17"/>
        <v>0</v>
      </c>
      <c r="L47" s="42">
        <f t="shared" si="18"/>
        <v>255</v>
      </c>
      <c r="M47" s="60">
        <v>40</v>
      </c>
      <c r="N47" s="12">
        <f t="shared" si="19"/>
        <v>1.5842110873262121E-3</v>
      </c>
      <c r="O47" s="54">
        <f>SUM($N$5:N47)</f>
        <v>0.99191327969109089</v>
      </c>
      <c r="P47" s="51" t="str">
        <f t="shared" si="20"/>
        <v>C</v>
      </c>
      <c r="Q47" s="152">
        <f t="shared" si="21"/>
        <v>0.68181818181818177</v>
      </c>
      <c r="R47" s="264">
        <f t="shared" si="22"/>
        <v>6.6272727272727282E-3</v>
      </c>
      <c r="S47" s="152">
        <f t="shared" si="23"/>
        <v>173.86363636363637</v>
      </c>
      <c r="T47" s="51">
        <f t="shared" si="24"/>
        <v>30</v>
      </c>
      <c r="U47" s="51">
        <v>3</v>
      </c>
      <c r="V47" s="51">
        <f t="shared" si="25"/>
        <v>33</v>
      </c>
      <c r="W47" s="42">
        <f t="shared" si="26"/>
        <v>22.5</v>
      </c>
      <c r="X47" s="55">
        <f t="shared" si="27"/>
        <v>22.5</v>
      </c>
      <c r="Y47" s="152">
        <f t="shared" si="28"/>
        <v>0.21870000000000003</v>
      </c>
      <c r="Z47" s="12">
        <f t="shared" si="29"/>
        <v>0</v>
      </c>
      <c r="AA47" s="87" t="str">
        <f t="shared" si="30"/>
        <v>VERY LOW-ORDER URGENTLY</v>
      </c>
      <c r="AB47" s="253">
        <f t="shared" si="31"/>
        <v>5737.5</v>
      </c>
      <c r="AF47"/>
      <c r="AG47" s="341" t="s">
        <v>172</v>
      </c>
      <c r="AH47" s="341" t="s">
        <v>417</v>
      </c>
      <c r="AI47" s="82">
        <v>0.31967999999999996</v>
      </c>
      <c r="AJ47" s="83">
        <v>55.5</v>
      </c>
      <c r="AK47" s="353">
        <v>71.181981981981977</v>
      </c>
      <c r="AL47" s="353">
        <v>3950.6</v>
      </c>
    </row>
    <row r="48" spans="1:38" ht="15" thickBot="1">
      <c r="A48" s="169" t="s">
        <v>130</v>
      </c>
      <c r="B48" s="168" t="s">
        <v>75</v>
      </c>
      <c r="C48" s="60" t="s">
        <v>435</v>
      </c>
      <c r="D48" s="168" t="s">
        <v>29</v>
      </c>
      <c r="E48" s="60" t="s">
        <v>42</v>
      </c>
      <c r="F48" s="96">
        <v>0.12540000000000001</v>
      </c>
      <c r="G48" s="95">
        <v>5</v>
      </c>
      <c r="H48" s="95">
        <v>1897.833333333333</v>
      </c>
      <c r="I48" s="346">
        <v>0</v>
      </c>
      <c r="J48" s="345">
        <v>0</v>
      </c>
      <c r="K48" s="42">
        <f t="shared" si="17"/>
        <v>0</v>
      </c>
      <c r="L48" s="42">
        <f t="shared" si="18"/>
        <v>379.56666666666661</v>
      </c>
      <c r="M48" s="60">
        <v>32</v>
      </c>
      <c r="N48" s="12">
        <f t="shared" si="19"/>
        <v>1.3625519228443552E-3</v>
      </c>
      <c r="O48" s="54">
        <f>SUM($N$5:N48)</f>
        <v>0.99327583161393529</v>
      </c>
      <c r="P48" s="51" t="str">
        <f t="shared" si="20"/>
        <v>C</v>
      </c>
      <c r="Q48" s="152">
        <f t="shared" si="21"/>
        <v>0.22727272727272727</v>
      </c>
      <c r="R48" s="264">
        <f t="shared" si="22"/>
        <v>5.7000000000000002E-3</v>
      </c>
      <c r="S48" s="152">
        <f t="shared" si="23"/>
        <v>86.265151515151501</v>
      </c>
      <c r="T48" s="51">
        <f t="shared" si="24"/>
        <v>30</v>
      </c>
      <c r="U48" s="51">
        <v>3</v>
      </c>
      <c r="V48" s="51">
        <f t="shared" si="25"/>
        <v>33</v>
      </c>
      <c r="W48" s="42">
        <f t="shared" si="26"/>
        <v>7.5</v>
      </c>
      <c r="X48" s="55">
        <f t="shared" si="27"/>
        <v>7.5</v>
      </c>
      <c r="Y48" s="152">
        <f t="shared" si="28"/>
        <v>0.18810000000000002</v>
      </c>
      <c r="Z48" s="12">
        <f t="shared" si="29"/>
        <v>0</v>
      </c>
      <c r="AA48" s="87" t="str">
        <f t="shared" si="30"/>
        <v>VERY LOW-ORDER URGENTLY</v>
      </c>
      <c r="AB48" s="253">
        <f t="shared" si="31"/>
        <v>2846.7499999999995</v>
      </c>
      <c r="AF48"/>
      <c r="AG48" s="341" t="s">
        <v>56</v>
      </c>
      <c r="AH48" s="341" t="s">
        <v>374</v>
      </c>
      <c r="AI48" s="82">
        <v>0.26400000000000001</v>
      </c>
      <c r="AJ48" s="83">
        <v>55.000000000000007</v>
      </c>
      <c r="AK48" s="353">
        <v>66.181818181818173</v>
      </c>
      <c r="AL48" s="353">
        <v>3640</v>
      </c>
    </row>
    <row r="49" spans="1:38" ht="15" thickBot="1">
      <c r="A49" s="169" t="s">
        <v>130</v>
      </c>
      <c r="B49" s="168" t="s">
        <v>522</v>
      </c>
      <c r="C49" s="60" t="s">
        <v>534</v>
      </c>
      <c r="D49" s="168" t="s">
        <v>58</v>
      </c>
      <c r="E49" s="60" t="s">
        <v>37</v>
      </c>
      <c r="F49" s="96">
        <v>9.9166666666666681E-2</v>
      </c>
      <c r="G49" s="95">
        <v>9</v>
      </c>
      <c r="H49" s="95">
        <v>1079.8000000000002</v>
      </c>
      <c r="I49" s="346">
        <v>142</v>
      </c>
      <c r="J49" s="345">
        <v>1.2070000000000001</v>
      </c>
      <c r="K49" s="42">
        <f t="shared" si="17"/>
        <v>17036.844444444447</v>
      </c>
      <c r="L49" s="42">
        <f t="shared" si="18"/>
        <v>119.9777777777778</v>
      </c>
      <c r="M49" s="60">
        <v>1</v>
      </c>
      <c r="N49" s="12">
        <f t="shared" si="19"/>
        <v>1.0775098273423597E-3</v>
      </c>
      <c r="O49" s="54">
        <f>SUM($N$5:N49)</f>
        <v>0.99435334144127763</v>
      </c>
      <c r="P49" s="51" t="str">
        <f t="shared" si="20"/>
        <v>C</v>
      </c>
      <c r="Q49" s="152">
        <f t="shared" si="21"/>
        <v>0.40909090909090912</v>
      </c>
      <c r="R49" s="264">
        <f t="shared" si="22"/>
        <v>4.507575757575758E-3</v>
      </c>
      <c r="S49" s="152">
        <f t="shared" si="23"/>
        <v>49.081818181818193</v>
      </c>
      <c r="T49" s="51">
        <f t="shared" si="24"/>
        <v>30</v>
      </c>
      <c r="U49" s="51">
        <v>3</v>
      </c>
      <c r="V49" s="51">
        <f t="shared" si="25"/>
        <v>33</v>
      </c>
      <c r="W49" s="42">
        <f t="shared" si="26"/>
        <v>13.5</v>
      </c>
      <c r="X49" s="55">
        <f t="shared" si="27"/>
        <v>0</v>
      </c>
      <c r="Y49" s="152">
        <f t="shared" si="28"/>
        <v>0</v>
      </c>
      <c r="Z49" s="12">
        <f t="shared" si="29"/>
        <v>10.518518518518519</v>
      </c>
      <c r="AA49" s="87" t="str">
        <f t="shared" si="30"/>
        <v>VERY HIGH-DON’T ORDER</v>
      </c>
      <c r="AB49" s="253">
        <f t="shared" si="31"/>
        <v>0</v>
      </c>
      <c r="AF49"/>
      <c r="AG49" s="341" t="s">
        <v>187</v>
      </c>
      <c r="AH49" s="341" t="s">
        <v>379</v>
      </c>
      <c r="AI49" s="82">
        <v>6.8640000000000007E-2</v>
      </c>
      <c r="AJ49" s="83">
        <v>13</v>
      </c>
      <c r="AK49" s="353">
        <v>61.1</v>
      </c>
      <c r="AL49" s="353">
        <v>794.30000000000007</v>
      </c>
    </row>
    <row r="50" spans="1:38" ht="15" thickBot="1">
      <c r="A50" s="169" t="s">
        <v>130</v>
      </c>
      <c r="B50" s="168" t="s">
        <v>162</v>
      </c>
      <c r="C50" s="60" t="s">
        <v>415</v>
      </c>
      <c r="D50" s="168" t="s">
        <v>58</v>
      </c>
      <c r="E50" s="60" t="s">
        <v>27</v>
      </c>
      <c r="F50" s="96">
        <v>9.8400000000000057E-2</v>
      </c>
      <c r="G50" s="95">
        <v>12.333333333333334</v>
      </c>
      <c r="H50" s="95">
        <v>931.8</v>
      </c>
      <c r="I50" s="346">
        <v>231</v>
      </c>
      <c r="J50" s="345">
        <v>1.6632</v>
      </c>
      <c r="K50" s="42">
        <f t="shared" si="17"/>
        <v>17452.362162162161</v>
      </c>
      <c r="L50" s="42">
        <f t="shared" si="18"/>
        <v>75.551351351351343</v>
      </c>
      <c r="M50" s="60">
        <v>12</v>
      </c>
      <c r="N50" s="12">
        <f t="shared" si="19"/>
        <v>1.0691794992654276E-3</v>
      </c>
      <c r="O50" s="54">
        <f>SUM($N$5:N50)</f>
        <v>0.99542252094054307</v>
      </c>
      <c r="P50" s="51" t="str">
        <f t="shared" si="20"/>
        <v>C</v>
      </c>
      <c r="Q50" s="152">
        <f t="shared" si="21"/>
        <v>0.56060606060606066</v>
      </c>
      <c r="R50" s="264">
        <f t="shared" si="22"/>
        <v>4.4727272727272749E-3</v>
      </c>
      <c r="S50" s="152">
        <f t="shared" si="23"/>
        <v>42.354545454545452</v>
      </c>
      <c r="T50" s="51">
        <f t="shared" si="24"/>
        <v>30</v>
      </c>
      <c r="U50" s="51">
        <v>3</v>
      </c>
      <c r="V50" s="51">
        <f t="shared" si="25"/>
        <v>33</v>
      </c>
      <c r="W50" s="42">
        <f t="shared" si="26"/>
        <v>18.500000000000004</v>
      </c>
      <c r="X50" s="55">
        <f t="shared" si="27"/>
        <v>0</v>
      </c>
      <c r="Y50" s="152">
        <f t="shared" si="28"/>
        <v>0</v>
      </c>
      <c r="Z50" s="12">
        <f t="shared" si="29"/>
        <v>12.486486486486484</v>
      </c>
      <c r="AA50" s="87" t="str">
        <f t="shared" si="30"/>
        <v>VERY HIGH-DON’T ORDER</v>
      </c>
      <c r="AB50" s="253">
        <f t="shared" si="31"/>
        <v>0</v>
      </c>
      <c r="AF50"/>
      <c r="AG50" s="341" t="s">
        <v>157</v>
      </c>
      <c r="AH50" s="341" t="s">
        <v>473</v>
      </c>
      <c r="AI50" s="82">
        <v>2.0160000000000001E-2</v>
      </c>
      <c r="AJ50" s="83">
        <v>3.5</v>
      </c>
      <c r="AK50" s="353">
        <v>45.714285714285715</v>
      </c>
      <c r="AL50" s="353">
        <v>160</v>
      </c>
    </row>
    <row r="51" spans="1:38" ht="15" thickBot="1">
      <c r="A51" s="169" t="s">
        <v>130</v>
      </c>
      <c r="B51" s="168" t="s">
        <v>50</v>
      </c>
      <c r="C51" s="60" t="s">
        <v>395</v>
      </c>
      <c r="D51" s="168" t="s">
        <v>29</v>
      </c>
      <c r="E51" s="60" t="s">
        <v>30</v>
      </c>
      <c r="F51" s="96">
        <v>7.4999999999999997E-2</v>
      </c>
      <c r="G51" s="95">
        <v>3.3333333333333335</v>
      </c>
      <c r="H51" s="95">
        <v>731.33333333333337</v>
      </c>
      <c r="I51" s="346">
        <v>0</v>
      </c>
      <c r="J51" s="345">
        <v>0</v>
      </c>
      <c r="K51" s="42">
        <f t="shared" si="17"/>
        <v>0</v>
      </c>
      <c r="L51" s="42">
        <f t="shared" si="18"/>
        <v>219.4</v>
      </c>
      <c r="M51" s="60">
        <v>5</v>
      </c>
      <c r="N51" s="12">
        <f t="shared" si="19"/>
        <v>8.1492339883035595E-4</v>
      </c>
      <c r="O51" s="54">
        <f>SUM($N$5:N51)</f>
        <v>0.99623744433937345</v>
      </c>
      <c r="P51" s="51" t="str">
        <f t="shared" si="20"/>
        <v>C</v>
      </c>
      <c r="Q51" s="152">
        <f t="shared" si="21"/>
        <v>0.15151515151515152</v>
      </c>
      <c r="R51" s="264">
        <f t="shared" si="22"/>
        <v>3.4090909090909089E-3</v>
      </c>
      <c r="S51" s="152">
        <f t="shared" si="23"/>
        <v>33.242424242424242</v>
      </c>
      <c r="T51" s="51">
        <f t="shared" si="24"/>
        <v>30</v>
      </c>
      <c r="U51" s="51">
        <v>3</v>
      </c>
      <c r="V51" s="51">
        <f t="shared" si="25"/>
        <v>33</v>
      </c>
      <c r="W51" s="42">
        <f t="shared" si="26"/>
        <v>5</v>
      </c>
      <c r="X51" s="55">
        <f t="shared" si="27"/>
        <v>5</v>
      </c>
      <c r="Y51" s="152">
        <f t="shared" si="28"/>
        <v>0.11249999999999999</v>
      </c>
      <c r="Z51" s="12">
        <f t="shared" si="29"/>
        <v>0</v>
      </c>
      <c r="AA51" s="87" t="str">
        <f t="shared" si="30"/>
        <v>VERY LOW-ORDER URGENTLY</v>
      </c>
      <c r="AB51" s="253">
        <f t="shared" si="31"/>
        <v>1097</v>
      </c>
      <c r="AF51" s="341" t="s">
        <v>224</v>
      </c>
      <c r="AG51" s="341"/>
      <c r="AH51" s="341"/>
      <c r="AI51" s="82">
        <v>11.008122507331397</v>
      </c>
      <c r="AJ51" s="83">
        <v>1728</v>
      </c>
      <c r="AK51" s="353">
        <v>934.93246345077694</v>
      </c>
      <c r="AL51" s="353">
        <v>180405.65958455522</v>
      </c>
    </row>
    <row r="52" spans="1:38" ht="15" thickBot="1">
      <c r="A52" s="169" t="s">
        <v>130</v>
      </c>
      <c r="B52" s="168" t="s">
        <v>557</v>
      </c>
      <c r="C52" s="60" t="s">
        <v>558</v>
      </c>
      <c r="D52" s="168" t="s">
        <v>81</v>
      </c>
      <c r="E52" s="60" t="s">
        <v>30</v>
      </c>
      <c r="F52" s="96">
        <v>5.6999999999999995E-2</v>
      </c>
      <c r="G52" s="95">
        <v>5</v>
      </c>
      <c r="H52" s="95">
        <v>1013.3333333333334</v>
      </c>
      <c r="I52" s="346">
        <v>28</v>
      </c>
      <c r="J52" s="345">
        <v>0.252</v>
      </c>
      <c r="K52" s="42">
        <f t="shared" si="17"/>
        <v>5674.666666666667</v>
      </c>
      <c r="L52" s="42">
        <f t="shared" si="18"/>
        <v>202.66666666666669</v>
      </c>
      <c r="M52" s="60">
        <v>72</v>
      </c>
      <c r="N52" s="12">
        <f t="shared" si="19"/>
        <v>6.1934178311107049E-4</v>
      </c>
      <c r="O52" s="54">
        <f>SUM($N$5:N52)</f>
        <v>0.99685678612248452</v>
      </c>
      <c r="P52" s="51" t="str">
        <f t="shared" si="20"/>
        <v>C</v>
      </c>
      <c r="Q52" s="152">
        <f t="shared" si="21"/>
        <v>0.22727272727272727</v>
      </c>
      <c r="R52" s="264">
        <f t="shared" si="22"/>
        <v>2.5909090909090908E-3</v>
      </c>
      <c r="S52" s="152">
        <f t="shared" si="23"/>
        <v>46.060606060606062</v>
      </c>
      <c r="T52" s="51">
        <f t="shared" si="24"/>
        <v>30</v>
      </c>
      <c r="U52" s="51">
        <v>3</v>
      </c>
      <c r="V52" s="51">
        <f t="shared" si="25"/>
        <v>33</v>
      </c>
      <c r="W52" s="42">
        <f t="shared" si="26"/>
        <v>7.5</v>
      </c>
      <c r="X52" s="55">
        <f t="shared" si="27"/>
        <v>0</v>
      </c>
      <c r="Y52" s="152">
        <f t="shared" si="28"/>
        <v>0</v>
      </c>
      <c r="Z52" s="12">
        <f t="shared" si="29"/>
        <v>3.7333333333333334</v>
      </c>
      <c r="AA52" s="87" t="str">
        <f t="shared" si="30"/>
        <v>VERY HIGH-DON’T ORDER</v>
      </c>
      <c r="AB52" s="253">
        <f t="shared" si="31"/>
        <v>0</v>
      </c>
      <c r="AF52" s="341" t="s">
        <v>81</v>
      </c>
      <c r="AG52" s="341" t="s">
        <v>80</v>
      </c>
      <c r="AH52" s="341" t="s">
        <v>384</v>
      </c>
      <c r="AI52" s="82">
        <v>2.3887499999999968</v>
      </c>
      <c r="AJ52" s="83">
        <v>155.5</v>
      </c>
      <c r="AK52" s="353">
        <v>264.98553054662381</v>
      </c>
      <c r="AL52" s="353">
        <v>41205.25</v>
      </c>
    </row>
    <row r="53" spans="1:38" ht="15" thickBot="1">
      <c r="A53" s="169" t="s">
        <v>130</v>
      </c>
      <c r="B53" s="168" t="s">
        <v>57</v>
      </c>
      <c r="C53" s="60" t="s">
        <v>438</v>
      </c>
      <c r="D53" s="168" t="s">
        <v>58</v>
      </c>
      <c r="E53" s="60" t="s">
        <v>27</v>
      </c>
      <c r="F53" s="96">
        <v>5.2416666666666653E-2</v>
      </c>
      <c r="G53" s="95">
        <v>3.666666666666667</v>
      </c>
      <c r="H53" s="95">
        <v>577.56666666666672</v>
      </c>
      <c r="I53" s="346">
        <v>0</v>
      </c>
      <c r="J53" s="345">
        <v>0</v>
      </c>
      <c r="K53" s="42">
        <f t="shared" si="17"/>
        <v>0</v>
      </c>
      <c r="L53" s="42">
        <f t="shared" si="18"/>
        <v>157.51818181818183</v>
      </c>
      <c r="M53" s="60">
        <v>20</v>
      </c>
      <c r="N53" s="12">
        <f t="shared" si="19"/>
        <v>5.6954090873810419E-4</v>
      </c>
      <c r="O53" s="54">
        <f>SUM($N$5:N53)</f>
        <v>0.99742632703122258</v>
      </c>
      <c r="P53" s="51" t="str">
        <f t="shared" si="20"/>
        <v>C</v>
      </c>
      <c r="Q53" s="152">
        <f t="shared" si="21"/>
        <v>0.16666666666666669</v>
      </c>
      <c r="R53" s="264">
        <f t="shared" si="22"/>
        <v>2.382575757575757E-3</v>
      </c>
      <c r="S53" s="152">
        <f t="shared" si="23"/>
        <v>26.253030303030304</v>
      </c>
      <c r="T53" s="51">
        <f t="shared" si="24"/>
        <v>30</v>
      </c>
      <c r="U53" s="51">
        <v>3</v>
      </c>
      <c r="V53" s="51">
        <f t="shared" si="25"/>
        <v>33</v>
      </c>
      <c r="W53" s="42">
        <f t="shared" si="26"/>
        <v>5.5000000000000009</v>
      </c>
      <c r="X53" s="55">
        <f t="shared" si="27"/>
        <v>5.5000000000000009</v>
      </c>
      <c r="Y53" s="152">
        <f t="shared" si="28"/>
        <v>7.8624999999999973E-2</v>
      </c>
      <c r="Z53" s="12">
        <f t="shared" si="29"/>
        <v>0</v>
      </c>
      <c r="AA53" s="87" t="str">
        <f t="shared" si="30"/>
        <v>VERY LOW-ORDER URGENTLY</v>
      </c>
      <c r="AB53" s="253">
        <f t="shared" si="31"/>
        <v>866.35000000000025</v>
      </c>
      <c r="AF53" s="341" t="s">
        <v>223</v>
      </c>
      <c r="AG53" s="341"/>
      <c r="AH53" s="341"/>
      <c r="AI53" s="82">
        <v>2.3887499999999968</v>
      </c>
      <c r="AJ53" s="83">
        <v>155.5</v>
      </c>
      <c r="AK53" s="353">
        <v>264.98553054662381</v>
      </c>
      <c r="AL53" s="353">
        <v>41205.25</v>
      </c>
    </row>
    <row r="54" spans="1:38" ht="15" thickBot="1">
      <c r="A54" s="169" t="s">
        <v>130</v>
      </c>
      <c r="B54" s="168" t="s">
        <v>187</v>
      </c>
      <c r="C54" s="60" t="s">
        <v>379</v>
      </c>
      <c r="D54" s="168" t="s">
        <v>26</v>
      </c>
      <c r="E54" s="60" t="s">
        <v>27</v>
      </c>
      <c r="F54" s="96">
        <v>4.5760000000000002E-2</v>
      </c>
      <c r="G54" s="95">
        <v>8.6666666666666661</v>
      </c>
      <c r="H54" s="95">
        <v>529.5333333333333</v>
      </c>
      <c r="I54" s="346">
        <v>0</v>
      </c>
      <c r="J54" s="345">
        <v>0</v>
      </c>
      <c r="K54" s="42">
        <f t="shared" si="17"/>
        <v>0</v>
      </c>
      <c r="L54" s="42">
        <f t="shared" si="18"/>
        <v>61.1</v>
      </c>
      <c r="M54" s="60">
        <v>10</v>
      </c>
      <c r="N54" s="12">
        <f t="shared" si="19"/>
        <v>4.9721192973969453E-4</v>
      </c>
      <c r="O54" s="54">
        <f>SUM($N$5:N54)</f>
        <v>0.99792353896096231</v>
      </c>
      <c r="P54" s="51" t="str">
        <f t="shared" si="20"/>
        <v>C</v>
      </c>
      <c r="Q54" s="152">
        <f t="shared" si="21"/>
        <v>0.39393939393939392</v>
      </c>
      <c r="R54" s="264">
        <f t="shared" si="22"/>
        <v>2.0800000000000003E-3</v>
      </c>
      <c r="S54" s="152">
        <f t="shared" si="23"/>
        <v>24.069696969696967</v>
      </c>
      <c r="T54" s="51">
        <f t="shared" si="24"/>
        <v>30</v>
      </c>
      <c r="U54" s="51">
        <v>3</v>
      </c>
      <c r="V54" s="51">
        <f t="shared" si="25"/>
        <v>33</v>
      </c>
      <c r="W54" s="42">
        <f t="shared" si="26"/>
        <v>13</v>
      </c>
      <c r="X54" s="55">
        <f t="shared" si="27"/>
        <v>13</v>
      </c>
      <c r="Y54" s="152">
        <f t="shared" si="28"/>
        <v>6.8640000000000007E-2</v>
      </c>
      <c r="Z54" s="12">
        <f t="shared" si="29"/>
        <v>0</v>
      </c>
      <c r="AA54" s="87" t="str">
        <f t="shared" si="30"/>
        <v>VERY LOW-ORDER URGENTLY</v>
      </c>
      <c r="AB54" s="253">
        <f t="shared" si="31"/>
        <v>794.30000000000007</v>
      </c>
      <c r="AF54" s="341" t="s">
        <v>52</v>
      </c>
      <c r="AG54" s="341" t="s">
        <v>79</v>
      </c>
      <c r="AH54" s="341" t="s">
        <v>378</v>
      </c>
      <c r="AI54" s="82">
        <v>0.21870000000000003</v>
      </c>
      <c r="AJ54" s="83">
        <v>22.5</v>
      </c>
      <c r="AK54" s="353">
        <v>255</v>
      </c>
      <c r="AL54" s="353">
        <v>5737.5</v>
      </c>
    </row>
    <row r="55" spans="1:38" ht="15" thickBot="1">
      <c r="A55" s="169" t="s">
        <v>130</v>
      </c>
      <c r="B55" s="168" t="s">
        <v>160</v>
      </c>
      <c r="C55" s="60" t="s">
        <v>404</v>
      </c>
      <c r="D55" s="168" t="s">
        <v>26</v>
      </c>
      <c r="E55" s="60" t="s">
        <v>69</v>
      </c>
      <c r="F55" s="96">
        <v>3.914999999999999E-2</v>
      </c>
      <c r="G55" s="95">
        <v>9.6666666666666679</v>
      </c>
      <c r="H55" s="95">
        <v>1035.3333333333335</v>
      </c>
      <c r="I55" s="346">
        <v>0</v>
      </c>
      <c r="J55" s="345">
        <v>0</v>
      </c>
      <c r="K55" s="42">
        <f t="shared" si="17"/>
        <v>0</v>
      </c>
      <c r="L55" s="42">
        <f t="shared" si="18"/>
        <v>107.10344827586208</v>
      </c>
      <c r="M55" s="60">
        <v>1</v>
      </c>
      <c r="N55" s="12">
        <f t="shared" si="19"/>
        <v>4.2539001418944573E-4</v>
      </c>
      <c r="O55" s="54">
        <f>SUM($N$5:N55)</f>
        <v>0.99834892897515171</v>
      </c>
      <c r="P55" s="51" t="str">
        <f t="shared" si="20"/>
        <v>C</v>
      </c>
      <c r="Q55" s="152">
        <f t="shared" si="21"/>
        <v>0.43939393939393945</v>
      </c>
      <c r="R55" s="264">
        <f t="shared" si="22"/>
        <v>1.779545454545454E-3</v>
      </c>
      <c r="S55" s="152">
        <f t="shared" si="23"/>
        <v>47.060606060606069</v>
      </c>
      <c r="T55" s="51">
        <f t="shared" si="24"/>
        <v>30</v>
      </c>
      <c r="U55" s="51">
        <v>3</v>
      </c>
      <c r="V55" s="51">
        <f t="shared" si="25"/>
        <v>33</v>
      </c>
      <c r="W55" s="42">
        <f t="shared" si="26"/>
        <v>14.500000000000002</v>
      </c>
      <c r="X55" s="55">
        <f t="shared" si="27"/>
        <v>14.500000000000002</v>
      </c>
      <c r="Y55" s="152">
        <f t="shared" si="28"/>
        <v>5.8724999999999986E-2</v>
      </c>
      <c r="Z55" s="12">
        <f t="shared" si="29"/>
        <v>0</v>
      </c>
      <c r="AA55" s="87" t="str">
        <f t="shared" si="30"/>
        <v>VERY LOW-ORDER URGENTLY</v>
      </c>
      <c r="AB55" s="253">
        <f t="shared" si="31"/>
        <v>1553.0000000000002</v>
      </c>
      <c r="AF55"/>
      <c r="AG55" s="341" t="s">
        <v>100</v>
      </c>
      <c r="AH55" s="341" t="s">
        <v>392</v>
      </c>
      <c r="AI55" s="82">
        <v>0.31425000000000003</v>
      </c>
      <c r="AJ55" s="83">
        <v>37.5</v>
      </c>
      <c r="AK55" s="353">
        <v>220</v>
      </c>
      <c r="AL55" s="353">
        <v>8250</v>
      </c>
    </row>
    <row r="56" spans="1:38" ht="15" thickBot="1">
      <c r="A56" s="169" t="s">
        <v>130</v>
      </c>
      <c r="B56" s="168" t="s">
        <v>525</v>
      </c>
      <c r="C56" s="60" t="s">
        <v>537</v>
      </c>
      <c r="D56" s="168" t="s">
        <v>58</v>
      </c>
      <c r="E56" s="60" t="s">
        <v>37</v>
      </c>
      <c r="F56" s="96">
        <v>3.4133333333333335E-2</v>
      </c>
      <c r="G56" s="95">
        <v>4</v>
      </c>
      <c r="H56" s="95">
        <v>341.33333333333331</v>
      </c>
      <c r="I56" s="346">
        <v>156</v>
      </c>
      <c r="J56" s="345">
        <v>0.99840000000000007</v>
      </c>
      <c r="K56" s="42">
        <f t="shared" si="17"/>
        <v>13312</v>
      </c>
      <c r="L56" s="42">
        <f t="shared" si="18"/>
        <v>85.333333333333329</v>
      </c>
      <c r="M56" s="60">
        <v>6</v>
      </c>
      <c r="N56" s="12">
        <f t="shared" si="19"/>
        <v>3.7088069351212644E-4</v>
      </c>
      <c r="O56" s="54">
        <f>SUM($N$5:N56)</f>
        <v>0.9987198096686638</v>
      </c>
      <c r="P56" s="51" t="str">
        <f t="shared" si="20"/>
        <v>C</v>
      </c>
      <c r="Q56" s="152">
        <f t="shared" si="21"/>
        <v>0.18181818181818182</v>
      </c>
      <c r="R56" s="264">
        <f t="shared" si="22"/>
        <v>1.5515151515151516E-3</v>
      </c>
      <c r="S56" s="152">
        <f t="shared" si="23"/>
        <v>15.515151515151514</v>
      </c>
      <c r="T56" s="51">
        <f t="shared" si="24"/>
        <v>30</v>
      </c>
      <c r="U56" s="51">
        <v>3</v>
      </c>
      <c r="V56" s="51">
        <f t="shared" si="25"/>
        <v>33</v>
      </c>
      <c r="W56" s="42">
        <f t="shared" si="26"/>
        <v>6</v>
      </c>
      <c r="X56" s="55">
        <f t="shared" si="27"/>
        <v>0</v>
      </c>
      <c r="Y56" s="152">
        <f t="shared" si="28"/>
        <v>0</v>
      </c>
      <c r="Z56" s="12">
        <f t="shared" si="29"/>
        <v>26</v>
      </c>
      <c r="AA56" s="87" t="str">
        <f t="shared" si="30"/>
        <v>VERY HIGH-DON’T ORDER</v>
      </c>
      <c r="AB56" s="253">
        <f t="shared" si="31"/>
        <v>0</v>
      </c>
      <c r="AF56" s="341" t="s">
        <v>222</v>
      </c>
      <c r="AG56" s="341"/>
      <c r="AH56" s="341"/>
      <c r="AI56" s="82">
        <v>0.53295000000000003</v>
      </c>
      <c r="AJ56" s="83">
        <v>60</v>
      </c>
      <c r="AK56" s="353">
        <v>475</v>
      </c>
      <c r="AL56" s="353">
        <v>13987.5</v>
      </c>
    </row>
    <row r="57" spans="1:38" ht="15" thickBot="1">
      <c r="A57" s="169" t="s">
        <v>130</v>
      </c>
      <c r="B57" s="168" t="s">
        <v>95</v>
      </c>
      <c r="C57" s="60" t="s">
        <v>426</v>
      </c>
      <c r="D57" s="168" t="s">
        <v>23</v>
      </c>
      <c r="E57" s="60" t="s">
        <v>24</v>
      </c>
      <c r="F57" s="96">
        <v>2.2680000000000002E-2</v>
      </c>
      <c r="G57" s="95">
        <v>5.666666666666667</v>
      </c>
      <c r="H57" s="95">
        <v>703.84</v>
      </c>
      <c r="I57" s="346">
        <v>0</v>
      </c>
      <c r="J57" s="345">
        <v>0</v>
      </c>
      <c r="K57" s="42">
        <f t="shared" si="17"/>
        <v>0</v>
      </c>
      <c r="L57" s="42">
        <f t="shared" si="18"/>
        <v>124.20705882352941</v>
      </c>
      <c r="M57" s="60">
        <v>12</v>
      </c>
      <c r="N57" s="12">
        <f t="shared" si="19"/>
        <v>2.4643283580629965E-4</v>
      </c>
      <c r="O57" s="54">
        <f>SUM($N$5:N57)</f>
        <v>0.99896624250447008</v>
      </c>
      <c r="P57" s="51" t="str">
        <f t="shared" si="20"/>
        <v>C</v>
      </c>
      <c r="Q57" s="152">
        <f t="shared" si="21"/>
        <v>0.25757575757575757</v>
      </c>
      <c r="R57" s="264">
        <f t="shared" si="22"/>
        <v>1.030909090909091E-3</v>
      </c>
      <c r="S57" s="152">
        <f t="shared" si="23"/>
        <v>31.992727272727276</v>
      </c>
      <c r="T57" s="51">
        <f t="shared" si="24"/>
        <v>30</v>
      </c>
      <c r="U57" s="51">
        <v>3</v>
      </c>
      <c r="V57" s="51">
        <f t="shared" si="25"/>
        <v>33</v>
      </c>
      <c r="W57" s="42">
        <f t="shared" si="26"/>
        <v>8.5</v>
      </c>
      <c r="X57" s="55">
        <f t="shared" si="27"/>
        <v>8.5</v>
      </c>
      <c r="Y57" s="152">
        <f t="shared" si="28"/>
        <v>3.4020000000000002E-2</v>
      </c>
      <c r="Z57" s="12">
        <f t="shared" si="29"/>
        <v>0</v>
      </c>
      <c r="AA57" s="87" t="str">
        <f t="shared" si="30"/>
        <v>VERY LOW-ORDER URGENTLY</v>
      </c>
      <c r="AB57" s="253">
        <f t="shared" si="31"/>
        <v>1055.76</v>
      </c>
      <c r="AF57" s="341" t="s">
        <v>221</v>
      </c>
      <c r="AG57"/>
      <c r="AH57"/>
      <c r="AI57" s="82">
        <v>24.231304633494986</v>
      </c>
      <c r="AJ57" s="83">
        <v>2561.530303030303</v>
      </c>
      <c r="AK57" s="353">
        <v>5043.6022281506584</v>
      </c>
      <c r="AL57" s="353">
        <v>413436.85939045734</v>
      </c>
    </row>
    <row r="58" spans="1:38" ht="15" thickBot="1">
      <c r="A58" s="169" t="s">
        <v>130</v>
      </c>
      <c r="B58" s="168" t="s">
        <v>105</v>
      </c>
      <c r="C58" s="60" t="s">
        <v>452</v>
      </c>
      <c r="D58" s="168" t="s">
        <v>29</v>
      </c>
      <c r="E58" s="60" t="s">
        <v>34</v>
      </c>
      <c r="F58" s="96">
        <v>2.2499999999999999E-2</v>
      </c>
      <c r="G58" s="95">
        <v>1</v>
      </c>
      <c r="H58" s="95">
        <v>188</v>
      </c>
      <c r="I58" s="346">
        <v>0</v>
      </c>
      <c r="J58" s="345">
        <v>0</v>
      </c>
      <c r="K58" s="42">
        <f t="shared" si="17"/>
        <v>0</v>
      </c>
      <c r="L58" s="42">
        <f t="shared" si="18"/>
        <v>188</v>
      </c>
      <c r="M58" s="60">
        <v>12</v>
      </c>
      <c r="N58" s="12">
        <f t="shared" si="19"/>
        <v>2.4447701964910677E-4</v>
      </c>
      <c r="O58" s="54">
        <f>SUM($N$5:N58)</f>
        <v>0.99921071952411922</v>
      </c>
      <c r="P58" s="51" t="str">
        <f t="shared" si="20"/>
        <v>C</v>
      </c>
      <c r="Q58" s="152">
        <f t="shared" si="21"/>
        <v>4.5454545454545456E-2</v>
      </c>
      <c r="R58" s="264">
        <f t="shared" si="22"/>
        <v>1.0227272727272726E-3</v>
      </c>
      <c r="S58" s="152">
        <f t="shared" si="23"/>
        <v>8.545454545454545</v>
      </c>
      <c r="T58" s="51">
        <f t="shared" si="24"/>
        <v>30</v>
      </c>
      <c r="U58" s="51">
        <v>3</v>
      </c>
      <c r="V58" s="51">
        <f t="shared" si="25"/>
        <v>33</v>
      </c>
      <c r="W58" s="42">
        <f t="shared" si="26"/>
        <v>1.5</v>
      </c>
      <c r="X58" s="55">
        <f t="shared" si="27"/>
        <v>1.5</v>
      </c>
      <c r="Y58" s="152">
        <f t="shared" si="28"/>
        <v>3.3750000000000002E-2</v>
      </c>
      <c r="Z58" s="12">
        <f t="shared" si="29"/>
        <v>0</v>
      </c>
      <c r="AA58" s="87" t="str">
        <f t="shared" si="30"/>
        <v>VERY LOW-ORDER URGENTLY</v>
      </c>
      <c r="AB58" s="253">
        <f t="shared" si="31"/>
        <v>282</v>
      </c>
      <c r="AF58"/>
      <c r="AG58"/>
      <c r="AH58"/>
      <c r="AI58"/>
      <c r="AJ58"/>
      <c r="AK58"/>
      <c r="AL58"/>
    </row>
    <row r="59" spans="1:38" ht="15" thickBot="1">
      <c r="A59" s="169" t="s">
        <v>130</v>
      </c>
      <c r="B59" s="168" t="s">
        <v>65</v>
      </c>
      <c r="C59" s="60" t="s">
        <v>446</v>
      </c>
      <c r="D59" s="168" t="s">
        <v>58</v>
      </c>
      <c r="E59" s="60" t="s">
        <v>27</v>
      </c>
      <c r="F59" s="96">
        <v>2.1599999999999998E-2</v>
      </c>
      <c r="G59" s="95">
        <v>3</v>
      </c>
      <c r="H59" s="95">
        <v>244.76</v>
      </c>
      <c r="I59" s="346">
        <v>387</v>
      </c>
      <c r="J59" s="345">
        <v>2.0898000000000003</v>
      </c>
      <c r="K59" s="42">
        <f t="shared" si="17"/>
        <v>31574.039999999997</v>
      </c>
      <c r="L59" s="42">
        <f t="shared" si="18"/>
        <v>81.586666666666659</v>
      </c>
      <c r="M59" s="60">
        <v>30</v>
      </c>
      <c r="N59" s="12">
        <f t="shared" si="19"/>
        <v>2.346979388631425E-4</v>
      </c>
      <c r="O59" s="54">
        <f>SUM($N$5:N59)</f>
        <v>0.99944541746298232</v>
      </c>
      <c r="P59" s="51" t="str">
        <f t="shared" si="20"/>
        <v>C</v>
      </c>
      <c r="Q59" s="152">
        <f t="shared" si="21"/>
        <v>0.13636363636363635</v>
      </c>
      <c r="R59" s="264">
        <f t="shared" si="22"/>
        <v>9.8181818181818179E-4</v>
      </c>
      <c r="S59" s="152">
        <f t="shared" si="23"/>
        <v>11.125454545454545</v>
      </c>
      <c r="T59" s="51">
        <f t="shared" si="24"/>
        <v>30</v>
      </c>
      <c r="U59" s="51">
        <v>3</v>
      </c>
      <c r="V59" s="51">
        <f t="shared" si="25"/>
        <v>33</v>
      </c>
      <c r="W59" s="42">
        <f t="shared" si="26"/>
        <v>4.5</v>
      </c>
      <c r="X59" s="55">
        <f t="shared" si="27"/>
        <v>0</v>
      </c>
      <c r="Y59" s="152">
        <f t="shared" si="28"/>
        <v>0</v>
      </c>
      <c r="Z59" s="12">
        <f t="shared" si="29"/>
        <v>86</v>
      </c>
      <c r="AA59" s="87" t="str">
        <f t="shared" si="30"/>
        <v>VERY HIGH-DON’T ORDER</v>
      </c>
      <c r="AB59" s="253">
        <f t="shared" si="31"/>
        <v>0</v>
      </c>
      <c r="AF59"/>
      <c r="AG59"/>
      <c r="AH59"/>
      <c r="AI59"/>
      <c r="AJ59"/>
      <c r="AK59"/>
      <c r="AL59"/>
    </row>
    <row r="60" spans="1:38" ht="15" thickBot="1">
      <c r="A60" s="169" t="s">
        <v>130</v>
      </c>
      <c r="B60" s="168" t="s">
        <v>104</v>
      </c>
      <c r="C60" s="60" t="s">
        <v>422</v>
      </c>
      <c r="D60" s="168" t="s">
        <v>58</v>
      </c>
      <c r="E60" s="60" t="s">
        <v>27</v>
      </c>
      <c r="F60" s="96">
        <v>1.9500000000000003E-2</v>
      </c>
      <c r="G60" s="95">
        <v>3</v>
      </c>
      <c r="H60" s="95">
        <v>275.71999999999997</v>
      </c>
      <c r="I60" s="346">
        <v>0</v>
      </c>
      <c r="J60" s="345">
        <v>0</v>
      </c>
      <c r="K60" s="42">
        <f t="shared" si="17"/>
        <v>0</v>
      </c>
      <c r="L60" s="42">
        <f t="shared" si="18"/>
        <v>91.906666666666652</v>
      </c>
      <c r="M60" s="60">
        <v>18</v>
      </c>
      <c r="N60" s="12">
        <f t="shared" si="19"/>
        <v>2.1188008369589259E-4</v>
      </c>
      <c r="O60" s="54">
        <f>SUM($N$5:N60)</f>
        <v>0.9996572975466782</v>
      </c>
      <c r="P60" s="51" t="str">
        <f t="shared" si="20"/>
        <v>C</v>
      </c>
      <c r="Q60" s="152">
        <f t="shared" si="21"/>
        <v>0.13636363636363635</v>
      </c>
      <c r="R60" s="264">
        <f t="shared" si="22"/>
        <v>8.8636363636363652E-4</v>
      </c>
      <c r="S60" s="152">
        <f t="shared" si="23"/>
        <v>12.532727272727271</v>
      </c>
      <c r="T60" s="51">
        <f t="shared" si="24"/>
        <v>30</v>
      </c>
      <c r="U60" s="51">
        <v>3</v>
      </c>
      <c r="V60" s="51">
        <f t="shared" si="25"/>
        <v>33</v>
      </c>
      <c r="W60" s="42">
        <f t="shared" si="26"/>
        <v>4.5</v>
      </c>
      <c r="X60" s="55">
        <f t="shared" si="27"/>
        <v>4.5</v>
      </c>
      <c r="Y60" s="152">
        <f t="shared" si="28"/>
        <v>2.9250000000000005E-2</v>
      </c>
      <c r="Z60" s="12">
        <f t="shared" si="29"/>
        <v>0</v>
      </c>
      <c r="AA60" s="87" t="str">
        <f t="shared" si="30"/>
        <v>VERY LOW-ORDER URGENTLY</v>
      </c>
      <c r="AB60" s="253">
        <f t="shared" si="31"/>
        <v>413.57999999999993</v>
      </c>
      <c r="AF60"/>
      <c r="AG60"/>
      <c r="AH60"/>
      <c r="AI60"/>
      <c r="AJ60"/>
      <c r="AK60"/>
      <c r="AL60"/>
    </row>
    <row r="61" spans="1:38" ht="15" thickBot="1">
      <c r="A61" s="169" t="s">
        <v>130</v>
      </c>
      <c r="B61" s="168" t="s">
        <v>157</v>
      </c>
      <c r="C61" s="60" t="s">
        <v>473</v>
      </c>
      <c r="D61" s="168" t="s">
        <v>26</v>
      </c>
      <c r="E61" s="60" t="s">
        <v>37</v>
      </c>
      <c r="F61" s="96">
        <v>1.3440000000000001E-2</v>
      </c>
      <c r="G61" s="95">
        <v>2.3333333333333335</v>
      </c>
      <c r="H61" s="95">
        <v>106.66666666666667</v>
      </c>
      <c r="I61" s="346">
        <v>0</v>
      </c>
      <c r="J61" s="345">
        <v>0</v>
      </c>
      <c r="K61" s="42">
        <f t="shared" si="17"/>
        <v>0</v>
      </c>
      <c r="L61" s="42">
        <f t="shared" si="18"/>
        <v>45.714285714285715</v>
      </c>
      <c r="M61" s="60">
        <v>40</v>
      </c>
      <c r="N61" s="12">
        <f t="shared" si="19"/>
        <v>1.4603427307039978E-4</v>
      </c>
      <c r="O61" s="54">
        <f>SUM($N$5:N61)</f>
        <v>0.99980333181974856</v>
      </c>
      <c r="P61" s="51" t="str">
        <f t="shared" si="20"/>
        <v>C</v>
      </c>
      <c r="Q61" s="152">
        <f t="shared" si="21"/>
        <v>0.10606060606060606</v>
      </c>
      <c r="R61" s="264">
        <f t="shared" si="22"/>
        <v>6.1090909090909089E-4</v>
      </c>
      <c r="S61" s="152">
        <f t="shared" si="23"/>
        <v>4.8484848484848486</v>
      </c>
      <c r="T61" s="51">
        <f t="shared" si="24"/>
        <v>30</v>
      </c>
      <c r="U61" s="51">
        <v>3</v>
      </c>
      <c r="V61" s="51">
        <f t="shared" si="25"/>
        <v>33</v>
      </c>
      <c r="W61" s="42">
        <f t="shared" si="26"/>
        <v>3.5</v>
      </c>
      <c r="X61" s="55">
        <f t="shared" si="27"/>
        <v>3.5</v>
      </c>
      <c r="Y61" s="152">
        <f t="shared" si="28"/>
        <v>2.0160000000000001E-2</v>
      </c>
      <c r="Z61" s="12">
        <f t="shared" si="29"/>
        <v>0</v>
      </c>
      <c r="AA61" s="87" t="str">
        <f t="shared" si="30"/>
        <v>VERY LOW-ORDER URGENTLY</v>
      </c>
      <c r="AB61" s="253">
        <f t="shared" si="31"/>
        <v>160</v>
      </c>
      <c r="AF61"/>
      <c r="AG61"/>
      <c r="AH61"/>
      <c r="AI61"/>
      <c r="AJ61"/>
      <c r="AK61"/>
      <c r="AL61"/>
    </row>
    <row r="62" spans="1:38" ht="15" thickBot="1">
      <c r="A62" s="169" t="s">
        <v>130</v>
      </c>
      <c r="B62" s="168" t="s">
        <v>60</v>
      </c>
      <c r="C62" s="60" t="s">
        <v>399</v>
      </c>
      <c r="D62" s="168" t="s">
        <v>58</v>
      </c>
      <c r="E62" s="60" t="s">
        <v>27</v>
      </c>
      <c r="F62" s="96">
        <v>0.01</v>
      </c>
      <c r="G62" s="95">
        <v>2</v>
      </c>
      <c r="H62" s="95">
        <v>140</v>
      </c>
      <c r="I62" s="346">
        <v>138</v>
      </c>
      <c r="J62" s="345">
        <v>0.69</v>
      </c>
      <c r="K62" s="42">
        <f t="shared" si="17"/>
        <v>9660</v>
      </c>
      <c r="L62" s="42">
        <f t="shared" si="18"/>
        <v>70</v>
      </c>
      <c r="M62" s="60">
        <v>10</v>
      </c>
      <c r="N62" s="12">
        <f t="shared" si="19"/>
        <v>1.0865645317738079E-4</v>
      </c>
      <c r="O62" s="54">
        <f>SUM($N$5:N62)</f>
        <v>0.99991198827292593</v>
      </c>
      <c r="P62" s="51" t="str">
        <f t="shared" si="20"/>
        <v>C</v>
      </c>
      <c r="Q62" s="152">
        <f t="shared" si="21"/>
        <v>9.0909090909090912E-2</v>
      </c>
      <c r="R62" s="264">
        <f t="shared" si="22"/>
        <v>4.5454545454545455E-4</v>
      </c>
      <c r="S62" s="152">
        <f t="shared" si="23"/>
        <v>6.3636363636363633</v>
      </c>
      <c r="T62" s="51">
        <f t="shared" si="24"/>
        <v>30</v>
      </c>
      <c r="U62" s="51">
        <v>3</v>
      </c>
      <c r="V62" s="51">
        <f t="shared" si="25"/>
        <v>33</v>
      </c>
      <c r="W62" s="42">
        <f t="shared" si="26"/>
        <v>3</v>
      </c>
      <c r="X62" s="55">
        <f t="shared" si="27"/>
        <v>0</v>
      </c>
      <c r="Y62" s="152">
        <f t="shared" si="28"/>
        <v>0</v>
      </c>
      <c r="Z62" s="12">
        <f t="shared" si="29"/>
        <v>46</v>
      </c>
      <c r="AA62" s="87" t="str">
        <f t="shared" si="30"/>
        <v>VERY HIGH-DON’T ORDER</v>
      </c>
      <c r="AB62" s="253">
        <f t="shared" si="31"/>
        <v>0</v>
      </c>
      <c r="AF62"/>
      <c r="AG62"/>
      <c r="AH62"/>
      <c r="AI62"/>
      <c r="AJ62"/>
      <c r="AK62"/>
      <c r="AL62"/>
    </row>
    <row r="63" spans="1:38">
      <c r="A63" s="169" t="s">
        <v>130</v>
      </c>
      <c r="B63" s="168" t="s">
        <v>159</v>
      </c>
      <c r="C63" s="60" t="s">
        <v>394</v>
      </c>
      <c r="D63" s="168" t="s">
        <v>26</v>
      </c>
      <c r="E63" s="60" t="s">
        <v>69</v>
      </c>
      <c r="F63" s="96">
        <v>8.0999999999999996E-3</v>
      </c>
      <c r="G63" s="95">
        <v>2</v>
      </c>
      <c r="H63" s="95">
        <v>192</v>
      </c>
      <c r="I63" s="346">
        <v>0</v>
      </c>
      <c r="J63" s="345">
        <v>0</v>
      </c>
      <c r="K63" s="42">
        <f t="shared" si="17"/>
        <v>0</v>
      </c>
      <c r="L63" s="42">
        <f t="shared" si="18"/>
        <v>96</v>
      </c>
      <c r="M63" s="60">
        <v>12</v>
      </c>
      <c r="N63" s="12">
        <f t="shared" si="19"/>
        <v>8.8011727073678439E-5</v>
      </c>
      <c r="O63" s="54">
        <f>SUM($N$5:N63)</f>
        <v>0.99999999999999967</v>
      </c>
      <c r="P63" s="51" t="str">
        <f t="shared" si="20"/>
        <v>C</v>
      </c>
      <c r="Q63" s="152">
        <f t="shared" si="21"/>
        <v>9.0909090909090912E-2</v>
      </c>
      <c r="R63" s="264">
        <f t="shared" si="22"/>
        <v>3.6818181818181817E-4</v>
      </c>
      <c r="S63" s="152">
        <f t="shared" si="23"/>
        <v>8.7272727272727266</v>
      </c>
      <c r="T63" s="51">
        <f t="shared" si="24"/>
        <v>30</v>
      </c>
      <c r="U63" s="51">
        <v>3</v>
      </c>
      <c r="V63" s="51">
        <f t="shared" si="25"/>
        <v>33</v>
      </c>
      <c r="W63" s="42">
        <f t="shared" si="26"/>
        <v>3</v>
      </c>
      <c r="X63" s="55">
        <f t="shared" si="27"/>
        <v>3</v>
      </c>
      <c r="Y63" s="152">
        <f t="shared" si="28"/>
        <v>1.2149999999999999E-2</v>
      </c>
      <c r="Z63" s="12">
        <f t="shared" si="29"/>
        <v>0</v>
      </c>
      <c r="AA63" s="453" t="str">
        <f t="shared" si="30"/>
        <v>VERY LOW-ORDER URGENTLY</v>
      </c>
      <c r="AB63" s="253">
        <f t="shared" si="31"/>
        <v>288</v>
      </c>
      <c r="AF63"/>
      <c r="AG63"/>
      <c r="AH63"/>
      <c r="AI63"/>
      <c r="AJ63"/>
      <c r="AK63"/>
      <c r="AL63"/>
    </row>
    <row r="64" spans="1:38">
      <c r="A64" s="168"/>
      <c r="B64" s="168"/>
      <c r="C64" s="60"/>
      <c r="D64" s="168"/>
      <c r="E64" s="60"/>
      <c r="F64" s="358"/>
      <c r="G64" s="357"/>
      <c r="H64" s="357"/>
      <c r="I64" s="346"/>
      <c r="J64" s="349"/>
      <c r="K64" s="346"/>
      <c r="L64" s="346"/>
      <c r="M64" s="60"/>
      <c r="N64" s="12"/>
      <c r="O64" s="350"/>
      <c r="P64" s="349"/>
      <c r="Q64" s="152"/>
      <c r="R64" s="264"/>
      <c r="S64" s="152"/>
      <c r="T64" s="349"/>
      <c r="U64" s="349"/>
      <c r="V64" s="349"/>
      <c r="W64" s="346"/>
      <c r="X64" s="55"/>
      <c r="Y64" s="152"/>
      <c r="Z64" s="12"/>
      <c r="AA64" s="60"/>
      <c r="AB64" s="253"/>
      <c r="AF64"/>
      <c r="AG64"/>
      <c r="AH64"/>
      <c r="AI64"/>
      <c r="AJ64"/>
      <c r="AK64"/>
      <c r="AL64"/>
    </row>
    <row r="65" spans="1:38">
      <c r="A65" s="168"/>
      <c r="B65" s="168"/>
      <c r="C65" s="60"/>
      <c r="D65" s="168"/>
      <c r="E65" s="60"/>
      <c r="F65" s="358"/>
      <c r="G65" s="357"/>
      <c r="H65" s="357"/>
      <c r="I65" s="346"/>
      <c r="J65" s="349"/>
      <c r="K65" s="346"/>
      <c r="L65" s="346"/>
      <c r="M65" s="60"/>
      <c r="N65" s="12"/>
      <c r="O65" s="350"/>
      <c r="P65" s="349"/>
      <c r="Q65" s="152"/>
      <c r="R65" s="264"/>
      <c r="S65" s="152"/>
      <c r="T65" s="349"/>
      <c r="U65" s="349"/>
      <c r="V65" s="349"/>
      <c r="W65" s="346"/>
      <c r="X65" s="55"/>
      <c r="Y65" s="152"/>
      <c r="Z65" s="12"/>
      <c r="AA65" s="60"/>
      <c r="AB65" s="253"/>
      <c r="AF65"/>
      <c r="AG65"/>
      <c r="AH65"/>
      <c r="AI65"/>
      <c r="AJ65"/>
      <c r="AK65"/>
      <c r="AL65"/>
    </row>
    <row r="66" spans="1:38">
      <c r="A66" s="168"/>
      <c r="B66" s="168"/>
      <c r="C66" s="60"/>
      <c r="D66" s="168"/>
      <c r="E66" s="60"/>
      <c r="F66" s="358"/>
      <c r="G66" s="357"/>
      <c r="H66" s="357"/>
      <c r="I66" s="346"/>
      <c r="J66" s="349"/>
      <c r="K66" s="346"/>
      <c r="L66" s="346"/>
      <c r="M66" s="60"/>
      <c r="N66" s="12"/>
      <c r="O66" s="350"/>
      <c r="P66" s="349"/>
      <c r="Q66" s="152"/>
      <c r="R66" s="264"/>
      <c r="S66" s="152"/>
      <c r="T66" s="349"/>
      <c r="U66" s="349"/>
      <c r="V66" s="349"/>
      <c r="W66" s="346"/>
      <c r="X66" s="55"/>
      <c r="Y66" s="152"/>
      <c r="Z66" s="12"/>
      <c r="AA66" s="60"/>
      <c r="AB66" s="253"/>
      <c r="AF66"/>
      <c r="AG66"/>
      <c r="AH66"/>
      <c r="AI66"/>
      <c r="AJ66"/>
      <c r="AK66"/>
      <c r="AL66"/>
    </row>
    <row r="67" spans="1:38">
      <c r="A67" s="168"/>
      <c r="B67" s="168"/>
      <c r="C67" s="60"/>
      <c r="D67" s="168"/>
      <c r="E67" s="60"/>
      <c r="F67" s="358"/>
      <c r="G67" s="357"/>
      <c r="H67" s="357"/>
      <c r="I67" s="346"/>
      <c r="J67" s="349"/>
      <c r="K67" s="346"/>
      <c r="L67" s="346"/>
      <c r="M67" s="60"/>
      <c r="N67" s="12"/>
      <c r="O67" s="350"/>
      <c r="P67" s="349"/>
      <c r="Q67" s="152"/>
      <c r="R67" s="264"/>
      <c r="S67" s="152"/>
      <c r="T67" s="349"/>
      <c r="U67" s="349"/>
      <c r="V67" s="349"/>
      <c r="W67" s="346"/>
      <c r="X67" s="55"/>
      <c r="Y67" s="152"/>
      <c r="Z67" s="12"/>
      <c r="AA67" s="60"/>
      <c r="AB67" s="253"/>
      <c r="AF67"/>
      <c r="AG67"/>
      <c r="AH67"/>
      <c r="AI67"/>
      <c r="AJ67"/>
      <c r="AK67"/>
      <c r="AL67"/>
    </row>
    <row r="68" spans="1:38">
      <c r="A68" s="168"/>
      <c r="B68" s="168"/>
      <c r="C68" s="60"/>
      <c r="D68" s="168"/>
      <c r="E68" s="60"/>
      <c r="F68" s="358"/>
      <c r="G68" s="357"/>
      <c r="H68" s="357"/>
      <c r="I68" s="346"/>
      <c r="J68" s="349"/>
      <c r="K68" s="346"/>
      <c r="L68" s="346"/>
      <c r="M68" s="60"/>
      <c r="N68" s="12"/>
      <c r="O68" s="350"/>
      <c r="P68" s="349"/>
      <c r="Q68" s="152"/>
      <c r="R68" s="264"/>
      <c r="S68" s="152"/>
      <c r="T68" s="349"/>
      <c r="U68" s="349"/>
      <c r="V68" s="349"/>
      <c r="W68" s="346"/>
      <c r="X68" s="55"/>
      <c r="Y68" s="152"/>
      <c r="Z68" s="12"/>
      <c r="AA68" s="60"/>
      <c r="AB68" s="253"/>
      <c r="AF68"/>
      <c r="AG68"/>
      <c r="AH68"/>
      <c r="AI68"/>
      <c r="AJ68"/>
      <c r="AK68"/>
      <c r="AL68"/>
    </row>
    <row r="69" spans="1:38">
      <c r="A69" s="168"/>
      <c r="B69" s="168"/>
      <c r="C69" s="60"/>
      <c r="D69" s="168"/>
      <c r="E69" s="60"/>
      <c r="F69" s="358"/>
      <c r="G69" s="357"/>
      <c r="H69" s="357"/>
      <c r="I69" s="346"/>
      <c r="J69" s="349"/>
      <c r="K69" s="346"/>
      <c r="L69" s="346"/>
      <c r="M69" s="60"/>
      <c r="N69" s="12"/>
      <c r="O69" s="350"/>
      <c r="P69" s="349"/>
      <c r="Q69" s="152"/>
      <c r="R69" s="264"/>
      <c r="S69" s="152"/>
      <c r="T69" s="349"/>
      <c r="U69" s="349"/>
      <c r="V69" s="349"/>
      <c r="W69" s="346"/>
      <c r="X69" s="55"/>
      <c r="Y69" s="152"/>
      <c r="Z69" s="12"/>
      <c r="AA69" s="60"/>
      <c r="AB69" s="253"/>
      <c r="AF69"/>
      <c r="AG69"/>
      <c r="AH69"/>
      <c r="AI69"/>
      <c r="AJ69"/>
      <c r="AK69"/>
      <c r="AL69"/>
    </row>
    <row r="70" spans="1:38">
      <c r="A70" s="168"/>
      <c r="B70" s="168"/>
      <c r="C70" s="60"/>
      <c r="D70" s="168"/>
      <c r="E70" s="60"/>
      <c r="F70" s="358"/>
      <c r="G70" s="357"/>
      <c r="H70" s="357"/>
      <c r="I70" s="346"/>
      <c r="J70" s="349"/>
      <c r="K70" s="346"/>
      <c r="L70" s="346"/>
      <c r="M70" s="60"/>
      <c r="N70" s="12"/>
      <c r="O70" s="350"/>
      <c r="P70" s="349"/>
      <c r="Q70" s="152"/>
      <c r="R70" s="264"/>
      <c r="S70" s="152"/>
      <c r="T70" s="349"/>
      <c r="U70" s="349"/>
      <c r="V70" s="349"/>
      <c r="W70" s="346"/>
      <c r="X70" s="55"/>
      <c r="Y70" s="152"/>
      <c r="Z70" s="12"/>
      <c r="AA70" s="60"/>
      <c r="AB70" s="253"/>
      <c r="AF70"/>
      <c r="AG70"/>
      <c r="AH70"/>
      <c r="AI70"/>
      <c r="AJ70"/>
      <c r="AK70"/>
      <c r="AL70"/>
    </row>
    <row r="71" spans="1:38">
      <c r="A71" s="168"/>
      <c r="B71" s="168"/>
      <c r="C71" s="60"/>
      <c r="D71" s="168"/>
      <c r="E71" s="60"/>
      <c r="F71" s="358"/>
      <c r="G71" s="357"/>
      <c r="H71" s="357"/>
      <c r="I71" s="346"/>
      <c r="J71" s="349"/>
      <c r="K71" s="346"/>
      <c r="L71" s="346"/>
      <c r="M71" s="60"/>
      <c r="N71" s="12"/>
      <c r="O71" s="350"/>
      <c r="P71" s="349"/>
      <c r="Q71" s="152"/>
      <c r="R71" s="264"/>
      <c r="S71" s="152"/>
      <c r="T71" s="349"/>
      <c r="U71" s="349"/>
      <c r="V71" s="349"/>
      <c r="W71" s="346"/>
      <c r="X71" s="55"/>
      <c r="Y71" s="152"/>
      <c r="Z71" s="12"/>
      <c r="AA71" s="60"/>
      <c r="AB71" s="253"/>
      <c r="AF71"/>
      <c r="AG71"/>
      <c r="AH71"/>
      <c r="AI71"/>
      <c r="AJ71"/>
      <c r="AK71"/>
      <c r="AL71"/>
    </row>
    <row r="72" spans="1:38">
      <c r="A72" s="168"/>
      <c r="B72" s="168"/>
      <c r="C72" s="60"/>
      <c r="D72" s="168"/>
      <c r="E72" s="60"/>
      <c r="F72" s="358"/>
      <c r="G72" s="357"/>
      <c r="H72" s="357"/>
      <c r="I72" s="346"/>
      <c r="J72" s="349"/>
      <c r="K72" s="346"/>
      <c r="L72" s="346"/>
      <c r="M72" s="60"/>
      <c r="N72" s="12"/>
      <c r="O72" s="350"/>
      <c r="P72" s="349"/>
      <c r="Q72" s="152"/>
      <c r="R72" s="264"/>
      <c r="S72" s="152"/>
      <c r="T72" s="349"/>
      <c r="U72" s="349"/>
      <c r="V72" s="349"/>
      <c r="W72" s="346"/>
      <c r="X72" s="55"/>
      <c r="Y72" s="152"/>
      <c r="Z72" s="12"/>
      <c r="AA72" s="60"/>
      <c r="AB72" s="253"/>
      <c r="AF72"/>
      <c r="AG72"/>
      <c r="AH72"/>
      <c r="AI72"/>
      <c r="AJ72"/>
      <c r="AK72"/>
      <c r="AL72"/>
    </row>
    <row r="73" spans="1:38">
      <c r="A73" s="168"/>
      <c r="B73" s="168"/>
      <c r="C73" s="60"/>
      <c r="D73" s="168"/>
      <c r="E73" s="60"/>
      <c r="F73" s="358"/>
      <c r="G73" s="357"/>
      <c r="H73" s="357"/>
      <c r="I73" s="346"/>
      <c r="J73" s="349"/>
      <c r="K73" s="346"/>
      <c r="L73" s="346"/>
      <c r="M73" s="60"/>
      <c r="N73" s="12"/>
      <c r="O73" s="350"/>
      <c r="P73" s="349"/>
      <c r="Q73" s="152"/>
      <c r="R73" s="264"/>
      <c r="S73" s="152"/>
      <c r="T73" s="349"/>
      <c r="U73" s="349"/>
      <c r="V73" s="349"/>
      <c r="W73" s="346"/>
      <c r="X73" s="55"/>
      <c r="Y73" s="152"/>
      <c r="Z73" s="12"/>
      <c r="AA73" s="60"/>
      <c r="AB73" s="253"/>
      <c r="AF73"/>
      <c r="AG73"/>
      <c r="AH73"/>
      <c r="AI73"/>
      <c r="AJ73"/>
      <c r="AK73"/>
      <c r="AL73"/>
    </row>
    <row r="74" spans="1:38">
      <c r="A74" s="168"/>
      <c r="B74" s="168"/>
      <c r="C74" s="60"/>
      <c r="D74" s="168"/>
      <c r="E74" s="60"/>
      <c r="F74" s="358"/>
      <c r="G74" s="357"/>
      <c r="H74" s="357"/>
      <c r="I74" s="346"/>
      <c r="J74" s="349"/>
      <c r="K74" s="346"/>
      <c r="L74" s="346"/>
      <c r="M74" s="60"/>
      <c r="N74" s="12"/>
      <c r="O74" s="350"/>
      <c r="P74" s="349"/>
      <c r="Q74" s="152"/>
      <c r="R74" s="264"/>
      <c r="S74" s="152"/>
      <c r="T74" s="349"/>
      <c r="U74" s="349"/>
      <c r="V74" s="349"/>
      <c r="W74" s="346"/>
      <c r="X74" s="55"/>
      <c r="Y74" s="152"/>
      <c r="Z74" s="12"/>
      <c r="AA74" s="60"/>
      <c r="AB74" s="253"/>
      <c r="AF74"/>
      <c r="AG74"/>
      <c r="AH74"/>
      <c r="AI74"/>
      <c r="AJ74"/>
      <c r="AK74"/>
      <c r="AL74"/>
    </row>
    <row r="75" spans="1:38">
      <c r="A75" s="168"/>
      <c r="B75" s="168"/>
      <c r="C75" s="60"/>
      <c r="D75" s="168"/>
      <c r="E75" s="60"/>
      <c r="F75" s="358"/>
      <c r="G75" s="357"/>
      <c r="H75" s="357"/>
      <c r="I75" s="346"/>
      <c r="J75" s="349"/>
      <c r="K75" s="346"/>
      <c r="L75" s="346"/>
      <c r="M75" s="60"/>
      <c r="N75" s="12"/>
      <c r="O75" s="350"/>
      <c r="P75" s="349"/>
      <c r="Q75" s="152"/>
      <c r="R75" s="264"/>
      <c r="S75" s="152"/>
      <c r="T75" s="349"/>
      <c r="U75" s="349"/>
      <c r="V75" s="349"/>
      <c r="W75" s="346"/>
      <c r="X75" s="55"/>
      <c r="Y75" s="152"/>
      <c r="Z75" s="12"/>
      <c r="AA75" s="60"/>
      <c r="AB75" s="253"/>
      <c r="AF75"/>
      <c r="AG75"/>
      <c r="AH75"/>
      <c r="AI75"/>
      <c r="AJ75"/>
      <c r="AK75"/>
      <c r="AL75"/>
    </row>
    <row r="76" spans="1:38">
      <c r="A76" s="168"/>
      <c r="B76" s="168"/>
      <c r="C76" s="60"/>
      <c r="D76" s="168"/>
      <c r="E76" s="60"/>
      <c r="F76" s="358"/>
      <c r="G76" s="357"/>
      <c r="H76" s="357"/>
      <c r="I76" s="346"/>
      <c r="J76" s="349"/>
      <c r="K76" s="346"/>
      <c r="L76" s="346"/>
      <c r="M76" s="60"/>
      <c r="N76" s="12"/>
      <c r="O76" s="350"/>
      <c r="P76" s="349"/>
      <c r="Q76" s="152"/>
      <c r="R76" s="264"/>
      <c r="S76" s="152"/>
      <c r="T76" s="349"/>
      <c r="U76" s="349"/>
      <c r="V76" s="349"/>
      <c r="W76" s="346"/>
      <c r="X76" s="55"/>
      <c r="Y76" s="152"/>
      <c r="Z76" s="12"/>
      <c r="AA76" s="60"/>
      <c r="AB76" s="253"/>
      <c r="AF76"/>
      <c r="AG76"/>
      <c r="AH76"/>
      <c r="AI76"/>
      <c r="AJ76"/>
      <c r="AK76"/>
      <c r="AL76"/>
    </row>
    <row r="77" spans="1:38">
      <c r="A77" s="168"/>
      <c r="B77" s="168"/>
      <c r="C77" s="60"/>
      <c r="D77" s="168"/>
      <c r="E77" s="60"/>
      <c r="F77" s="358"/>
      <c r="G77" s="357"/>
      <c r="H77" s="357"/>
      <c r="I77" s="346"/>
      <c r="J77" s="349"/>
      <c r="K77" s="346"/>
      <c r="L77" s="346"/>
      <c r="M77" s="60"/>
      <c r="N77" s="12"/>
      <c r="O77" s="350"/>
      <c r="P77" s="349"/>
      <c r="Q77" s="152"/>
      <c r="R77" s="264"/>
      <c r="S77" s="152"/>
      <c r="T77" s="349"/>
      <c r="U77" s="349"/>
      <c r="V77" s="349"/>
      <c r="W77" s="346"/>
      <c r="X77" s="55"/>
      <c r="Y77" s="152"/>
      <c r="Z77" s="12"/>
      <c r="AA77" s="60"/>
      <c r="AB77" s="253"/>
      <c r="AF77"/>
      <c r="AG77"/>
      <c r="AH77"/>
      <c r="AI77"/>
      <c r="AJ77"/>
      <c r="AK77"/>
      <c r="AL77"/>
    </row>
    <row r="78" spans="1:38">
      <c r="A78" s="168"/>
      <c r="B78" s="168"/>
      <c r="C78" s="60"/>
      <c r="D78" s="168"/>
      <c r="E78" s="60"/>
      <c r="F78" s="358"/>
      <c r="G78" s="357"/>
      <c r="H78" s="357"/>
      <c r="I78" s="346"/>
      <c r="J78" s="349"/>
      <c r="K78" s="346"/>
      <c r="L78" s="346"/>
      <c r="M78" s="60"/>
      <c r="N78" s="12"/>
      <c r="O78" s="350"/>
      <c r="P78" s="349"/>
      <c r="Q78" s="152"/>
      <c r="R78" s="264"/>
      <c r="S78" s="152"/>
      <c r="T78" s="349"/>
      <c r="U78" s="349"/>
      <c r="V78" s="349"/>
      <c r="W78" s="346"/>
      <c r="X78" s="55"/>
      <c r="Y78" s="152"/>
      <c r="Z78" s="12"/>
      <c r="AA78" s="60"/>
      <c r="AB78" s="253"/>
      <c r="AF78"/>
      <c r="AG78"/>
      <c r="AH78"/>
      <c r="AI78"/>
      <c r="AJ78"/>
      <c r="AK78"/>
      <c r="AL78"/>
    </row>
    <row r="79" spans="1:38">
      <c r="A79" s="168"/>
      <c r="B79" s="168"/>
      <c r="C79" s="60"/>
      <c r="D79" s="168"/>
      <c r="E79" s="60"/>
      <c r="F79" s="358"/>
      <c r="G79" s="357"/>
      <c r="H79" s="357"/>
      <c r="I79" s="346"/>
      <c r="J79" s="349"/>
      <c r="K79" s="346"/>
      <c r="L79" s="346"/>
      <c r="M79" s="60"/>
      <c r="N79" s="12"/>
      <c r="O79" s="350"/>
      <c r="P79" s="349"/>
      <c r="Q79" s="152"/>
      <c r="R79" s="264"/>
      <c r="S79" s="152"/>
      <c r="T79" s="349"/>
      <c r="U79" s="349"/>
      <c r="V79" s="349"/>
      <c r="W79" s="346"/>
      <c r="X79" s="55"/>
      <c r="Y79" s="152"/>
      <c r="Z79" s="12"/>
      <c r="AA79" s="60"/>
      <c r="AB79" s="253"/>
      <c r="AF79"/>
      <c r="AG79"/>
      <c r="AH79"/>
      <c r="AI79"/>
      <c r="AJ79"/>
      <c r="AK79"/>
      <c r="AL79"/>
    </row>
    <row r="80" spans="1: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row r="84" spans="32:38">
      <c r="AF84"/>
      <c r="AG84"/>
      <c r="AH84"/>
      <c r="AI84"/>
      <c r="AJ84"/>
      <c r="AK84"/>
      <c r="AL84"/>
    </row>
    <row r="85" spans="32:38">
      <c r="AF85"/>
      <c r="AG85"/>
      <c r="AH85"/>
      <c r="AI85"/>
      <c r="AJ85"/>
      <c r="AK85"/>
      <c r="AL85"/>
    </row>
    <row r="86" spans="32:38">
      <c r="AF86"/>
      <c r="AG86"/>
      <c r="AH86"/>
      <c r="AI86"/>
      <c r="AJ86"/>
      <c r="AK86"/>
      <c r="AL86"/>
    </row>
    <row r="87" spans="32:38">
      <c r="AF87"/>
      <c r="AG87"/>
      <c r="AH87"/>
      <c r="AI87"/>
      <c r="AJ87"/>
      <c r="AK87"/>
      <c r="AL87"/>
    </row>
    <row r="88" spans="32:38">
      <c r="AF88"/>
      <c r="AG88"/>
      <c r="AH88"/>
      <c r="AI88"/>
      <c r="AJ88"/>
      <c r="AK88"/>
      <c r="AL88"/>
    </row>
    <row r="89" spans="32:38">
      <c r="AF89"/>
      <c r="AG89"/>
      <c r="AH89"/>
      <c r="AI89"/>
      <c r="AJ89"/>
      <c r="AK89"/>
      <c r="AL89"/>
    </row>
    <row r="90" spans="32:38">
      <c r="AF90"/>
      <c r="AG90"/>
      <c r="AH90"/>
      <c r="AI90"/>
      <c r="AJ90"/>
      <c r="AK90"/>
      <c r="AL90"/>
    </row>
    <row r="91" spans="32:38">
      <c r="AF91"/>
      <c r="AG91"/>
      <c r="AH91"/>
      <c r="AI91"/>
      <c r="AJ91"/>
      <c r="AK91"/>
      <c r="AL91"/>
    </row>
    <row r="92" spans="32:38">
      <c r="AF92"/>
      <c r="AG92"/>
      <c r="AH92"/>
      <c r="AI92"/>
      <c r="AJ92"/>
      <c r="AK92"/>
      <c r="AL92"/>
    </row>
    <row r="93" spans="32:38">
      <c r="AF93"/>
      <c r="AG93"/>
      <c r="AH93"/>
      <c r="AI93"/>
      <c r="AJ93"/>
      <c r="AK93"/>
      <c r="AL93"/>
    </row>
    <row r="94" spans="32:38">
      <c r="AF94"/>
      <c r="AG94"/>
      <c r="AH94"/>
      <c r="AI94"/>
      <c r="AJ94"/>
      <c r="AK94"/>
      <c r="AL94"/>
    </row>
    <row r="95" spans="32:38">
      <c r="AF95"/>
      <c r="AG95"/>
      <c r="AH95"/>
      <c r="AI95"/>
      <c r="AJ95"/>
      <c r="AK95"/>
      <c r="AL95"/>
    </row>
    <row r="96" spans="32:38">
      <c r="AF96"/>
      <c r="AG96"/>
      <c r="AH96"/>
      <c r="AI96"/>
      <c r="AJ96"/>
      <c r="AK96"/>
      <c r="AL96"/>
    </row>
    <row r="97" spans="32:38">
      <c r="AF97"/>
      <c r="AG97"/>
      <c r="AH97"/>
      <c r="AI97"/>
      <c r="AJ97"/>
      <c r="AK97"/>
      <c r="AL97"/>
    </row>
    <row r="98" spans="32:38">
      <c r="AF98"/>
      <c r="AG98"/>
      <c r="AH98"/>
      <c r="AI98"/>
      <c r="AJ98"/>
      <c r="AK98"/>
      <c r="AL98"/>
    </row>
    <row r="99" spans="32:38">
      <c r="AF99"/>
      <c r="AG99"/>
      <c r="AH99"/>
      <c r="AI99"/>
      <c r="AJ99"/>
      <c r="AK99"/>
      <c r="AL99"/>
    </row>
    <row r="100" spans="32:38">
      <c r="AF100"/>
      <c r="AG100"/>
      <c r="AH100"/>
      <c r="AI100"/>
      <c r="AJ100"/>
      <c r="AK100"/>
      <c r="AL100"/>
    </row>
    <row r="101" spans="32:38">
      <c r="AF101"/>
      <c r="AG101"/>
      <c r="AH101"/>
      <c r="AI101"/>
      <c r="AJ101"/>
      <c r="AK101"/>
      <c r="AL101"/>
    </row>
    <row r="102" spans="32:38">
      <c r="AF102"/>
      <c r="AG102"/>
      <c r="AH102"/>
      <c r="AI102"/>
      <c r="AJ102"/>
      <c r="AK102"/>
      <c r="AL102"/>
    </row>
    <row r="103" spans="32:38">
      <c r="AF103"/>
      <c r="AG103"/>
      <c r="AH103"/>
      <c r="AI103"/>
      <c r="AJ103"/>
      <c r="AK103"/>
      <c r="AL103"/>
    </row>
    <row r="104" spans="32:38">
      <c r="AF104"/>
      <c r="AG104"/>
      <c r="AH104"/>
      <c r="AI104"/>
      <c r="AJ104"/>
      <c r="AK104"/>
      <c r="AL104"/>
    </row>
    <row r="105" spans="32:38">
      <c r="AF105"/>
      <c r="AG105"/>
      <c r="AH105"/>
      <c r="AI105"/>
      <c r="AJ105"/>
      <c r="AK105"/>
      <c r="AL105"/>
    </row>
  </sheetData>
  <mergeCells count="22">
    <mergeCell ref="AG13:AH13"/>
    <mergeCell ref="AK13:AM13"/>
    <mergeCell ref="AG19:AH19"/>
    <mergeCell ref="AJ19:AM19"/>
    <mergeCell ref="AG14:AH14"/>
    <mergeCell ref="AK14:AM14"/>
    <mergeCell ref="AG15:AH15"/>
    <mergeCell ref="AK15:AM15"/>
    <mergeCell ref="AK16:AM16"/>
    <mergeCell ref="AG18:AH18"/>
    <mergeCell ref="AJ18:AM18"/>
    <mergeCell ref="AG8:AH8"/>
    <mergeCell ref="AG9:AH9"/>
    <mergeCell ref="AJ11:AM11"/>
    <mergeCell ref="AG12:AH12"/>
    <mergeCell ref="AK12:AM12"/>
    <mergeCell ref="AF4:AH5"/>
    <mergeCell ref="AJ4:AL5"/>
    <mergeCell ref="AG6:AH6"/>
    <mergeCell ref="AK6:AL6"/>
    <mergeCell ref="AG7:AH7"/>
    <mergeCell ref="AK7:AL7"/>
  </mergeCells>
  <conditionalFormatting sqref="AA5:AA79">
    <cfRule type="containsText" dxfId="217" priority="1" operator="containsText" text="LOW MAY- ORDER">
      <formula>NOT(ISERROR(SEARCH("LOW MAY- ORDER",AA5)))</formula>
    </cfRule>
    <cfRule type="containsText" dxfId="216" priority="2" operator="containsText" text="HIGH">
      <formula>NOT(ISERROR(SEARCH("HIGH",AA5)))</formula>
    </cfRule>
    <cfRule type="containsText" dxfId="215" priority="3" operator="containsText" text="HIGH">
      <formula>NOT(ISERROR(SEARCH("HIGH",AA5)))</formula>
    </cfRule>
    <cfRule type="containsText" dxfId="214"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8BCCB-2B69-45FF-B874-222A20B14066}">
  <sheetPr codeName="Sheet18">
    <tabColor theme="7" tint="0.39997558519241921"/>
  </sheetPr>
  <dimension ref="A1:AM95"/>
  <sheetViews>
    <sheetView showGridLines="0" zoomScale="96" workbookViewId="0">
      <selection activeCell="I5" sqref="I5:J55"/>
    </sheetView>
  </sheetViews>
  <sheetFormatPr defaultColWidth="8.90625" defaultRowHeight="14.5"/>
  <cols>
    <col min="1" max="1" width="23.453125" style="14" customWidth="1"/>
    <col min="2" max="2" width="12" style="14" customWidth="1"/>
    <col min="3" max="3" width="39.453125" style="14" customWidth="1"/>
    <col min="4" max="4" width="18.54296875" style="14" customWidth="1"/>
    <col min="5" max="5" width="8.90625" style="14"/>
    <col min="6" max="6" width="11.36328125" style="14" customWidth="1"/>
    <col min="7" max="7" width="12.54296875" style="14" customWidth="1"/>
    <col min="8" max="8" width="14.54296875" style="14" customWidth="1"/>
    <col min="9" max="9" width="12.81640625" style="14" customWidth="1"/>
    <col min="10" max="10" width="9" style="14" bestFit="1" customWidth="1"/>
    <col min="11" max="11" width="13.08984375" style="14" customWidth="1"/>
    <col min="12" max="12" width="14.36328125" style="14" customWidth="1"/>
    <col min="13" max="13" width="10.36328125" style="14" customWidth="1"/>
    <col min="14" max="15" width="9" style="14" bestFit="1" customWidth="1"/>
    <col min="16" max="16" width="8.90625" style="14"/>
    <col min="17" max="18" width="9" style="14" bestFit="1" customWidth="1"/>
    <col min="19" max="19" width="11.1796875" style="14" bestFit="1" customWidth="1"/>
    <col min="20" max="22" width="9" style="14" bestFit="1" customWidth="1"/>
    <col min="23" max="23" width="10.08984375" style="14" bestFit="1" customWidth="1"/>
    <col min="24" max="26" width="9" style="14" bestFit="1" customWidth="1"/>
    <col min="27" max="27" width="29.453125" style="14" customWidth="1"/>
    <col min="28" max="28" width="13.36328125" style="14" customWidth="1"/>
    <col min="29" max="31" width="8.90625" style="14"/>
    <col min="32" max="32" width="15.6328125" style="14" bestFit="1" customWidth="1"/>
    <col min="33" max="33" width="14.6328125" style="14" bestFit="1" customWidth="1"/>
    <col min="34" max="34" width="24.7265625" style="14" bestFit="1" customWidth="1"/>
    <col min="35" max="35" width="12.90625" style="14" bestFit="1" customWidth="1"/>
    <col min="36" max="36" width="8.1796875" style="14" bestFit="1" customWidth="1"/>
    <col min="37" max="37" width="9.81640625" style="14" bestFit="1" customWidth="1"/>
    <col min="38" max="38" width="11.54296875" style="14" bestFit="1" customWidth="1"/>
    <col min="39" max="39" width="8.984375E-2" style="14" customWidth="1"/>
    <col min="40" max="16384" width="8.90625" style="14"/>
  </cols>
  <sheetData>
    <row r="1" spans="1:39" ht="15" thickBot="1">
      <c r="F1" s="203">
        <f>SUM(F5:F69)</f>
        <v>67.791696666666851</v>
      </c>
      <c r="G1" s="204">
        <f t="shared" ref="G1:Y1" si="0">SUM(G5:G69)</f>
        <v>5239.666666666667</v>
      </c>
      <c r="H1" s="204">
        <f t="shared" si="0"/>
        <v>1740378.2000000011</v>
      </c>
      <c r="I1" s="204">
        <f t="shared" si="0"/>
        <v>7601</v>
      </c>
      <c r="J1" s="204">
        <f t="shared" si="0"/>
        <v>88.99911000000003</v>
      </c>
      <c r="K1" s="204">
        <f t="shared" si="0"/>
        <v>2421506.2095015449</v>
      </c>
      <c r="L1" s="204">
        <f t="shared" si="0"/>
        <v>17226.816740099133</v>
      </c>
      <c r="M1" s="204">
        <f t="shared" si="0"/>
        <v>1021</v>
      </c>
      <c r="N1" s="204"/>
      <c r="O1" s="204"/>
      <c r="P1" s="204"/>
      <c r="Q1" s="204">
        <f t="shared" si="0"/>
        <v>238.16666666666669</v>
      </c>
      <c r="R1" s="204">
        <f t="shared" si="0"/>
        <v>3.0814407575757654</v>
      </c>
      <c r="S1" s="204">
        <f t="shared" si="0"/>
        <v>79108.099999999948</v>
      </c>
      <c r="T1" s="204"/>
      <c r="U1" s="204"/>
      <c r="V1" s="204"/>
      <c r="W1" s="204">
        <f t="shared" si="0"/>
        <v>4457.5</v>
      </c>
      <c r="X1" s="204">
        <f t="shared" si="0"/>
        <v>1878.287878787879</v>
      </c>
      <c r="Y1" s="77">
        <f t="shared" si="0"/>
        <v>22.183634761472014</v>
      </c>
      <c r="AF1" s="243"/>
      <c r="AG1" s="243"/>
      <c r="AH1" s="243"/>
      <c r="AI1" s="243"/>
      <c r="AJ1" s="243"/>
      <c r="AK1" s="243"/>
      <c r="AL1" s="243"/>
      <c r="AM1" s="243"/>
    </row>
    <row r="3" spans="1:39" ht="15" thickBot="1">
      <c r="AF3" s="243"/>
      <c r="AG3" s="243"/>
      <c r="AH3" s="243"/>
      <c r="AI3" s="243"/>
      <c r="AJ3" s="243"/>
      <c r="AK3" s="243"/>
      <c r="AL3" s="243"/>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313</v>
      </c>
      <c r="AF4" s="558" t="s">
        <v>265</v>
      </c>
      <c r="AG4" s="558"/>
      <c r="AH4" s="558"/>
      <c r="AI4" s="65"/>
      <c r="AJ4" s="561" t="s">
        <v>264</v>
      </c>
      <c r="AK4" s="561"/>
      <c r="AL4" s="561"/>
      <c r="AM4" s="65"/>
    </row>
    <row r="5" spans="1:39" ht="32.5" thickBot="1">
      <c r="A5" s="153" t="s">
        <v>136</v>
      </c>
      <c r="B5" s="56" t="s">
        <v>97</v>
      </c>
      <c r="C5" s="51" t="s">
        <v>369</v>
      </c>
      <c r="D5" s="56" t="s">
        <v>23</v>
      </c>
      <c r="E5" s="51" t="s">
        <v>24</v>
      </c>
      <c r="F5" s="8">
        <v>11.767500000000076</v>
      </c>
      <c r="G5" s="8">
        <v>523</v>
      </c>
      <c r="H5" s="8">
        <v>329270</v>
      </c>
      <c r="I5" s="42">
        <v>858</v>
      </c>
      <c r="J5" s="264">
        <v>19.305</v>
      </c>
      <c r="K5" s="6">
        <f t="shared" ref="K5:K36" si="1">L5*I5</f>
        <v>180180</v>
      </c>
      <c r="L5" s="152">
        <v>210</v>
      </c>
      <c r="M5" s="51">
        <v>1</v>
      </c>
      <c r="N5" s="12">
        <f t="shared" ref="N5:N36" si="2">F5/$F$1</f>
        <v>0.17358320529815197</v>
      </c>
      <c r="O5" s="54">
        <f>SUM($N$5:N5)</f>
        <v>0.17358320529815197</v>
      </c>
      <c r="P5" s="51" t="str">
        <f>IF(O5&lt;=50%,"A",IF(O5&lt;=80%,"B",IF(O5&lt;=100%,"C","")))</f>
        <v>A</v>
      </c>
      <c r="Q5" s="49">
        <f t="shared" ref="Q5:Q36" si="3">G5/22</f>
        <v>23.772727272727273</v>
      </c>
      <c r="R5" s="49">
        <f t="shared" ref="R5:R36" si="4">F5/22</f>
        <v>0.5348863636363671</v>
      </c>
      <c r="S5" s="49">
        <f t="shared" ref="S5:S36" si="5">H5/22</f>
        <v>14966.818181818182</v>
      </c>
      <c r="T5" s="51">
        <f>IF(P5="A",7,IF(P5="B",14,IF(P5="C",30,"")))</f>
        <v>7</v>
      </c>
      <c r="U5" s="51">
        <v>3</v>
      </c>
      <c r="V5" s="51">
        <f>T5+U5</f>
        <v>10</v>
      </c>
      <c r="W5" s="49">
        <f>Q5*V5</f>
        <v>237.72727272727275</v>
      </c>
      <c r="X5" s="42">
        <f t="shared" ref="X5:X36" si="6">IF(W5-I5&lt;=0,0,W5-I5)</f>
        <v>0</v>
      </c>
      <c r="Y5" s="8">
        <f t="shared" ref="Y5:Y36" si="7">X5/(G5/F5)</f>
        <v>0</v>
      </c>
      <c r="Z5" s="12">
        <f t="shared" ref="Z5:Z36" si="8">I5/W5</f>
        <v>3.6091778202676861</v>
      </c>
      <c r="AA5" s="87" t="str">
        <f>IF(AND(Z5&gt;=100%,Z5&lt;200%),"HIGH-DON’T ORDER",IF(Z5&gt;=200%,"VERY HIGH-DON’T ORDER",IF(AND(Z5&gt;=80%,Z5&lt;=100),"LOW MAY- ORDER","VERY LOW-ORDER URGENTLY")))</f>
        <v>VERY HIGH-DON’T ORDER</v>
      </c>
      <c r="AB5" s="164">
        <f>X5*L5</f>
        <v>0</v>
      </c>
      <c r="AF5" s="558"/>
      <c r="AG5" s="558"/>
      <c r="AH5" s="558"/>
      <c r="AI5" s="65"/>
      <c r="AJ5" s="561"/>
      <c r="AK5" s="561"/>
      <c r="AL5" s="561"/>
      <c r="AM5" s="65"/>
    </row>
    <row r="6" spans="1:39" ht="15" thickBot="1">
      <c r="A6" s="153" t="s">
        <v>136</v>
      </c>
      <c r="B6" s="56" t="s">
        <v>22</v>
      </c>
      <c r="C6" s="51" t="s">
        <v>386</v>
      </c>
      <c r="D6" s="351" t="s">
        <v>23</v>
      </c>
      <c r="E6" s="51" t="s">
        <v>24</v>
      </c>
      <c r="F6" s="8">
        <v>11.602439999999998</v>
      </c>
      <c r="G6" s="8">
        <v>1171.3333333333335</v>
      </c>
      <c r="H6" s="8">
        <v>430296.66666666663</v>
      </c>
      <c r="I6" s="346">
        <v>292</v>
      </c>
      <c r="J6" s="264">
        <v>2.8471500000000001</v>
      </c>
      <c r="K6" s="6">
        <f t="shared" si="1"/>
        <v>107268.03642572564</v>
      </c>
      <c r="L6" s="152">
        <f t="shared" ref="L6:L37" si="9">H6/G6</f>
        <v>367.35628912919742</v>
      </c>
      <c r="M6" s="51">
        <v>1</v>
      </c>
      <c r="N6" s="12">
        <f t="shared" si="2"/>
        <v>0.17114839383721919</v>
      </c>
      <c r="O6" s="54">
        <f>SUM($N$5:N6)</f>
        <v>0.34473159913537116</v>
      </c>
      <c r="P6" s="51" t="str">
        <f t="shared" ref="P6:P55" si="10">IF(O6&lt;=50%,"A",IF(O6&lt;=80%,"B",IF(O6&lt;=100%,"C","")))</f>
        <v>A</v>
      </c>
      <c r="Q6" s="49">
        <f t="shared" si="3"/>
        <v>53.242424242424249</v>
      </c>
      <c r="R6" s="49">
        <f t="shared" si="4"/>
        <v>0.52738363636363628</v>
      </c>
      <c r="S6" s="49">
        <f t="shared" si="5"/>
        <v>19558.939393939392</v>
      </c>
      <c r="T6" s="51">
        <f t="shared" ref="T6:T55" si="11">IF(P6="A",7,IF(P6="B",14,IF(P6="C",30,"")))</f>
        <v>7</v>
      </c>
      <c r="U6" s="51">
        <v>3</v>
      </c>
      <c r="V6" s="51">
        <f t="shared" ref="V6:V55" si="12">T6+U6</f>
        <v>10</v>
      </c>
      <c r="W6" s="49">
        <f t="shared" ref="W6:W55" si="13">Q6*V6</f>
        <v>532.42424242424249</v>
      </c>
      <c r="X6" s="42">
        <f t="shared" si="6"/>
        <v>240.42424242424249</v>
      </c>
      <c r="Y6" s="8">
        <f t="shared" si="7"/>
        <v>2.3814808030216796</v>
      </c>
      <c r="Z6" s="12">
        <f t="shared" si="8"/>
        <v>0.54843483210017063</v>
      </c>
      <c r="AA6" s="87" t="str">
        <f t="shared" ref="AA6:AA55" si="14">IF(AND(Z6&gt;=100%,Z6&lt;200%),"HIGH-DON’T ORDER",IF(Z6&gt;=200%,"VERY HIGH-DON’T ORDER",IF(AND(Z6&gt;=80%,Z6&lt;=100),"LOW MAY- ORDER","VERY LOW-ORDER URGENTLY")))</f>
        <v>VERY LOW-ORDER URGENTLY</v>
      </c>
      <c r="AB6" s="164">
        <f t="shared" ref="AB6:AB55" si="15">X6*L6</f>
        <v>88321.357513668278</v>
      </c>
      <c r="AF6" s="63" t="s">
        <v>249</v>
      </c>
      <c r="AG6" s="553"/>
      <c r="AH6" s="553"/>
      <c r="AI6" s="243"/>
      <c r="AJ6" s="25" t="s">
        <v>248</v>
      </c>
      <c r="AK6" s="543">
        <v>44800.874156597223</v>
      </c>
      <c r="AL6" s="544"/>
      <c r="AM6" s="243"/>
    </row>
    <row r="7" spans="1:39" ht="15" thickBot="1">
      <c r="A7" s="153" t="s">
        <v>136</v>
      </c>
      <c r="B7" s="56" t="s">
        <v>32</v>
      </c>
      <c r="C7" s="51" t="s">
        <v>370</v>
      </c>
      <c r="D7" s="351" t="s">
        <v>23</v>
      </c>
      <c r="E7" s="51" t="s">
        <v>24</v>
      </c>
      <c r="F7" s="8">
        <v>8.1216000000000381</v>
      </c>
      <c r="G7" s="8">
        <v>405.66666666666663</v>
      </c>
      <c r="H7" s="8">
        <v>287383.33333333331</v>
      </c>
      <c r="I7" s="346">
        <v>1154</v>
      </c>
      <c r="J7" s="264">
        <v>18.694800000000001</v>
      </c>
      <c r="K7" s="6">
        <f t="shared" si="1"/>
        <v>817519.3919474117</v>
      </c>
      <c r="L7" s="152">
        <f t="shared" si="9"/>
        <v>708.42235004108466</v>
      </c>
      <c r="M7" s="51">
        <v>6</v>
      </c>
      <c r="N7" s="12">
        <f t="shared" si="2"/>
        <v>0.1198022825705943</v>
      </c>
      <c r="O7" s="54">
        <f>SUM($N$5:N7)</f>
        <v>0.46453388170596543</v>
      </c>
      <c r="P7" s="51" t="str">
        <f t="shared" si="10"/>
        <v>A</v>
      </c>
      <c r="Q7" s="49">
        <f t="shared" si="3"/>
        <v>18.439393939393938</v>
      </c>
      <c r="R7" s="49">
        <f t="shared" si="4"/>
        <v>0.36916363636363808</v>
      </c>
      <c r="S7" s="49">
        <f t="shared" si="5"/>
        <v>13062.878787878786</v>
      </c>
      <c r="T7" s="51">
        <f t="shared" si="11"/>
        <v>7</v>
      </c>
      <c r="U7" s="51">
        <v>3</v>
      </c>
      <c r="V7" s="51">
        <f t="shared" si="12"/>
        <v>10</v>
      </c>
      <c r="W7" s="49">
        <f t="shared" si="13"/>
        <v>184.39393939393938</v>
      </c>
      <c r="X7" s="42">
        <f t="shared" si="6"/>
        <v>0</v>
      </c>
      <c r="Y7" s="8">
        <f t="shared" si="7"/>
        <v>0</v>
      </c>
      <c r="Z7" s="12">
        <f t="shared" si="8"/>
        <v>6.2583401807723913</v>
      </c>
      <c r="AA7" s="87" t="str">
        <f t="shared" si="14"/>
        <v>VERY HIGH-DON’T ORDER</v>
      </c>
      <c r="AB7" s="164">
        <f t="shared" si="15"/>
        <v>0</v>
      </c>
      <c r="AF7" s="63" t="s">
        <v>247</v>
      </c>
      <c r="AG7" s="553"/>
      <c r="AH7" s="553"/>
      <c r="AI7" s="243"/>
      <c r="AJ7" s="25" t="s">
        <v>246</v>
      </c>
      <c r="AK7" s="541"/>
      <c r="AL7" s="542"/>
      <c r="AM7" s="243"/>
    </row>
    <row r="8" spans="1:39" ht="15" thickBot="1">
      <c r="A8" s="153" t="s">
        <v>136</v>
      </c>
      <c r="B8" s="56" t="s">
        <v>28</v>
      </c>
      <c r="C8" s="51" t="s">
        <v>368</v>
      </c>
      <c r="D8" s="351" t="s">
        <v>29</v>
      </c>
      <c r="E8" s="51" t="s">
        <v>30</v>
      </c>
      <c r="F8" s="8">
        <v>6.2466666666666777</v>
      </c>
      <c r="G8" s="8">
        <v>215.66666666666666</v>
      </c>
      <c r="H8" s="8">
        <v>75365.733333333337</v>
      </c>
      <c r="I8" s="346">
        <v>361</v>
      </c>
      <c r="J8" s="264">
        <v>9.0250000000000004</v>
      </c>
      <c r="K8" s="6">
        <f t="shared" si="1"/>
        <v>126153.15177743432</v>
      </c>
      <c r="L8" s="152">
        <f t="shared" si="9"/>
        <v>349.45471406491504</v>
      </c>
      <c r="M8" s="51">
        <v>4</v>
      </c>
      <c r="N8" s="12">
        <f t="shared" si="2"/>
        <v>9.2145011466251758E-2</v>
      </c>
      <c r="O8" s="54">
        <f>SUM($N$5:N8)</f>
        <v>0.55667889317221719</v>
      </c>
      <c r="P8" s="51" t="str">
        <f t="shared" si="10"/>
        <v>B</v>
      </c>
      <c r="Q8" s="49">
        <f t="shared" si="3"/>
        <v>9.8030303030303028</v>
      </c>
      <c r="R8" s="49">
        <f t="shared" si="4"/>
        <v>0.28393939393939444</v>
      </c>
      <c r="S8" s="49">
        <f t="shared" si="5"/>
        <v>3425.7151515151518</v>
      </c>
      <c r="T8" s="51">
        <f t="shared" si="11"/>
        <v>14</v>
      </c>
      <c r="U8" s="51">
        <v>3</v>
      </c>
      <c r="V8" s="51">
        <f t="shared" si="12"/>
        <v>17</v>
      </c>
      <c r="W8" s="49">
        <f t="shared" si="13"/>
        <v>166.65151515151516</v>
      </c>
      <c r="X8" s="42">
        <f t="shared" si="6"/>
        <v>0</v>
      </c>
      <c r="Y8" s="8">
        <f t="shared" si="7"/>
        <v>0</v>
      </c>
      <c r="Z8" s="12">
        <f t="shared" si="8"/>
        <v>2.1661969269933632</v>
      </c>
      <c r="AA8" s="87" t="str">
        <f t="shared" si="14"/>
        <v>VERY HIGH-DON’T ORDER</v>
      </c>
      <c r="AB8" s="164">
        <f t="shared" si="15"/>
        <v>0</v>
      </c>
      <c r="AF8" s="63" t="s">
        <v>236</v>
      </c>
      <c r="AG8" s="553"/>
      <c r="AH8" s="553"/>
      <c r="AI8" s="243"/>
      <c r="AJ8" s="25" t="s">
        <v>245</v>
      </c>
      <c r="AK8" s="64" t="s">
        <v>314</v>
      </c>
      <c r="AL8" s="64"/>
      <c r="AM8" s="243"/>
    </row>
    <row r="9" spans="1:39" ht="15" thickBot="1">
      <c r="A9" s="153" t="s">
        <v>136</v>
      </c>
      <c r="B9" s="56" t="s">
        <v>40</v>
      </c>
      <c r="C9" s="51" t="s">
        <v>433</v>
      </c>
      <c r="D9" s="351" t="s">
        <v>26</v>
      </c>
      <c r="E9" s="51" t="s">
        <v>27</v>
      </c>
      <c r="F9" s="8">
        <v>4.8454466666666729</v>
      </c>
      <c r="G9" s="8">
        <v>767.66666666666674</v>
      </c>
      <c r="H9" s="8">
        <v>84793.930000000022</v>
      </c>
      <c r="I9" s="346">
        <v>211</v>
      </c>
      <c r="J9" s="264">
        <v>1.3210600000000001</v>
      </c>
      <c r="K9" s="6">
        <f t="shared" si="1"/>
        <v>23306.364607034306</v>
      </c>
      <c r="L9" s="152">
        <f t="shared" si="9"/>
        <v>110.45670429874079</v>
      </c>
      <c r="M9" s="51">
        <v>1</v>
      </c>
      <c r="N9" s="12">
        <f t="shared" si="2"/>
        <v>7.1475518461970824E-2</v>
      </c>
      <c r="O9" s="54">
        <f>SUM($N$5:N9)</f>
        <v>0.62815441163418806</v>
      </c>
      <c r="P9" s="51" t="str">
        <f t="shared" si="10"/>
        <v>B</v>
      </c>
      <c r="Q9" s="49">
        <f t="shared" si="3"/>
        <v>34.893939393939398</v>
      </c>
      <c r="R9" s="49">
        <f t="shared" si="4"/>
        <v>0.22024757575757603</v>
      </c>
      <c r="S9" s="49">
        <f t="shared" si="5"/>
        <v>3854.2695454545465</v>
      </c>
      <c r="T9" s="51">
        <f t="shared" si="11"/>
        <v>14</v>
      </c>
      <c r="U9" s="51">
        <v>3</v>
      </c>
      <c r="V9" s="51">
        <f t="shared" si="12"/>
        <v>17</v>
      </c>
      <c r="W9" s="49">
        <f t="shared" si="13"/>
        <v>593.19696969696975</v>
      </c>
      <c r="X9" s="42">
        <f t="shared" si="6"/>
        <v>382.19696969696975</v>
      </c>
      <c r="Y9" s="8">
        <f t="shared" si="7"/>
        <v>2.4123947453255998</v>
      </c>
      <c r="Z9" s="12">
        <f t="shared" si="8"/>
        <v>0.35569972669919031</v>
      </c>
      <c r="AA9" s="87" t="str">
        <f t="shared" si="14"/>
        <v>VERY LOW-ORDER URGENTLY</v>
      </c>
      <c r="AB9" s="164">
        <f t="shared" si="15"/>
        <v>42216.217665692981</v>
      </c>
      <c r="AF9" s="63" t="s">
        <v>244</v>
      </c>
      <c r="AG9" s="553"/>
      <c r="AH9" s="553"/>
      <c r="AI9" s="17"/>
      <c r="AJ9" s="17"/>
      <c r="AK9" s="17"/>
      <c r="AL9" s="17"/>
      <c r="AM9" s="16"/>
    </row>
    <row r="10" spans="1:39" ht="15" thickBot="1">
      <c r="A10" s="153" t="s">
        <v>136</v>
      </c>
      <c r="B10" s="56" t="s">
        <v>33</v>
      </c>
      <c r="C10" s="51" t="s">
        <v>371</v>
      </c>
      <c r="D10" s="351" t="s">
        <v>23</v>
      </c>
      <c r="E10" s="51" t="s">
        <v>34</v>
      </c>
      <c r="F10" s="8">
        <v>4.1775000000000162</v>
      </c>
      <c r="G10" s="8">
        <v>185.66666666666666</v>
      </c>
      <c r="H10" s="8">
        <v>87942.333333333328</v>
      </c>
      <c r="I10" s="346">
        <v>0</v>
      </c>
      <c r="J10" s="264">
        <v>0</v>
      </c>
      <c r="K10" s="6">
        <f t="shared" si="1"/>
        <v>0</v>
      </c>
      <c r="L10" s="152">
        <f t="shared" si="9"/>
        <v>473.65709156193896</v>
      </c>
      <c r="M10" s="51">
        <v>1</v>
      </c>
      <c r="N10" s="12">
        <f t="shared" si="2"/>
        <v>6.1622591045933969E-2</v>
      </c>
      <c r="O10" s="54">
        <f>SUM($N$5:N10)</f>
        <v>0.68977700268012199</v>
      </c>
      <c r="P10" s="51" t="str">
        <f t="shared" si="10"/>
        <v>B</v>
      </c>
      <c r="Q10" s="49">
        <f t="shared" si="3"/>
        <v>8.4393939393939394</v>
      </c>
      <c r="R10" s="49">
        <f t="shared" si="4"/>
        <v>0.18988636363636438</v>
      </c>
      <c r="S10" s="49">
        <f t="shared" si="5"/>
        <v>3997.3787878787875</v>
      </c>
      <c r="T10" s="51">
        <f t="shared" si="11"/>
        <v>14</v>
      </c>
      <c r="U10" s="51">
        <v>3</v>
      </c>
      <c r="V10" s="51">
        <f t="shared" si="12"/>
        <v>17</v>
      </c>
      <c r="W10" s="49">
        <f t="shared" si="13"/>
        <v>143.46969696969697</v>
      </c>
      <c r="X10" s="42">
        <f t="shared" si="6"/>
        <v>143.46969696969697</v>
      </c>
      <c r="Y10" s="8">
        <f t="shared" si="7"/>
        <v>3.2280681818181942</v>
      </c>
      <c r="Z10" s="12">
        <f t="shared" si="8"/>
        <v>0</v>
      </c>
      <c r="AA10" s="87" t="str">
        <f t="shared" si="14"/>
        <v>VERY LOW-ORDER URGENTLY</v>
      </c>
      <c r="AB10" s="164">
        <f t="shared" si="15"/>
        <v>67955.439393939392</v>
      </c>
      <c r="AF10" s="17"/>
      <c r="AG10" s="17"/>
      <c r="AH10" s="17"/>
      <c r="AI10" s="17"/>
      <c r="AJ10" s="17"/>
      <c r="AK10" s="17"/>
      <c r="AL10" s="17"/>
      <c r="AM10" s="16"/>
    </row>
    <row r="11" spans="1:39" ht="15" thickBot="1">
      <c r="A11" s="153" t="s">
        <v>136</v>
      </c>
      <c r="B11" s="56" t="s">
        <v>43</v>
      </c>
      <c r="C11" s="51" t="s">
        <v>385</v>
      </c>
      <c r="D11" s="351" t="s">
        <v>23</v>
      </c>
      <c r="E11" s="51" t="s">
        <v>24</v>
      </c>
      <c r="F11" s="8">
        <v>3.6614633333333533</v>
      </c>
      <c r="G11" s="8">
        <v>393.33333333333337</v>
      </c>
      <c r="H11" s="8">
        <v>133272.5</v>
      </c>
      <c r="I11" s="346">
        <v>484</v>
      </c>
      <c r="J11" s="264">
        <v>3.9244999999999997</v>
      </c>
      <c r="K11" s="6">
        <f t="shared" si="1"/>
        <v>163992.94067796608</v>
      </c>
      <c r="L11" s="152">
        <f t="shared" si="9"/>
        <v>338.82838983050846</v>
      </c>
      <c r="M11" s="51">
        <v>72</v>
      </c>
      <c r="N11" s="12">
        <f t="shared" si="2"/>
        <v>5.4010498532539211E-2</v>
      </c>
      <c r="O11" s="54">
        <f>SUM($N$5:N11)</f>
        <v>0.74378750121266124</v>
      </c>
      <c r="P11" s="51" t="str">
        <f t="shared" si="10"/>
        <v>B</v>
      </c>
      <c r="Q11" s="49">
        <f t="shared" si="3"/>
        <v>17.878787878787879</v>
      </c>
      <c r="R11" s="49">
        <f t="shared" si="4"/>
        <v>0.16643015151515242</v>
      </c>
      <c r="S11" s="49">
        <f t="shared" si="5"/>
        <v>6057.840909090909</v>
      </c>
      <c r="T11" s="51">
        <f t="shared" si="11"/>
        <v>14</v>
      </c>
      <c r="U11" s="51">
        <v>3</v>
      </c>
      <c r="V11" s="51">
        <f t="shared" si="12"/>
        <v>17</v>
      </c>
      <c r="W11" s="49">
        <f t="shared" si="13"/>
        <v>303.93939393939394</v>
      </c>
      <c r="X11" s="42">
        <f t="shared" si="6"/>
        <v>0</v>
      </c>
      <c r="Y11" s="8">
        <f t="shared" si="7"/>
        <v>0</v>
      </c>
      <c r="Z11" s="12">
        <f t="shared" si="8"/>
        <v>1.5924227318045863</v>
      </c>
      <c r="AA11" s="87" t="str">
        <f t="shared" si="14"/>
        <v>HIGH-DON’T ORDER</v>
      </c>
      <c r="AB11" s="164">
        <f t="shared" si="15"/>
        <v>0</v>
      </c>
      <c r="AF11" s="62" t="s">
        <v>243</v>
      </c>
      <c r="AG11" s="62"/>
      <c r="AH11" s="62"/>
      <c r="AI11" s="17"/>
      <c r="AJ11" s="555" t="s">
        <v>242</v>
      </c>
      <c r="AK11" s="555"/>
      <c r="AL11" s="555"/>
      <c r="AM11" s="555"/>
    </row>
    <row r="12" spans="1:39" ht="15" thickBot="1">
      <c r="A12" s="153" t="s">
        <v>136</v>
      </c>
      <c r="B12" s="56" t="s">
        <v>35</v>
      </c>
      <c r="C12" s="51" t="s">
        <v>375</v>
      </c>
      <c r="D12" s="351" t="s">
        <v>29</v>
      </c>
      <c r="E12" s="51" t="s">
        <v>30</v>
      </c>
      <c r="F12" s="8">
        <v>2.4166666666666634</v>
      </c>
      <c r="G12" s="8">
        <v>96.666666666666657</v>
      </c>
      <c r="H12" s="8">
        <v>26927.666666666664</v>
      </c>
      <c r="I12" s="346">
        <v>0</v>
      </c>
      <c r="J12" s="264">
        <v>0</v>
      </c>
      <c r="K12" s="6">
        <f t="shared" si="1"/>
        <v>0</v>
      </c>
      <c r="L12" s="152">
        <f t="shared" si="9"/>
        <v>278.56206896551726</v>
      </c>
      <c r="M12" s="51">
        <v>36</v>
      </c>
      <c r="N12" s="12">
        <f t="shared" si="2"/>
        <v>3.5648416922642645E-2</v>
      </c>
      <c r="O12" s="54">
        <f>SUM($N$5:N12)</f>
        <v>0.77943591813530388</v>
      </c>
      <c r="P12" s="51" t="str">
        <f t="shared" si="10"/>
        <v>B</v>
      </c>
      <c r="Q12" s="49">
        <f t="shared" si="3"/>
        <v>4.3939393939393936</v>
      </c>
      <c r="R12" s="49">
        <f t="shared" si="4"/>
        <v>0.1098484848484847</v>
      </c>
      <c r="S12" s="49">
        <f t="shared" si="5"/>
        <v>1223.9848484848483</v>
      </c>
      <c r="T12" s="51">
        <f t="shared" si="11"/>
        <v>14</v>
      </c>
      <c r="U12" s="51">
        <v>3</v>
      </c>
      <c r="V12" s="51">
        <f t="shared" si="12"/>
        <v>17</v>
      </c>
      <c r="W12" s="49">
        <f t="shared" si="13"/>
        <v>74.696969696969688</v>
      </c>
      <c r="X12" s="42">
        <f t="shared" si="6"/>
        <v>74.696969696969688</v>
      </c>
      <c r="Y12" s="8">
        <f t="shared" si="7"/>
        <v>1.86742424242424</v>
      </c>
      <c r="Z12" s="12">
        <f t="shared" si="8"/>
        <v>0</v>
      </c>
      <c r="AA12" s="87" t="str">
        <f t="shared" si="14"/>
        <v>VERY LOW-ORDER URGENTLY</v>
      </c>
      <c r="AB12" s="164">
        <f t="shared" si="15"/>
        <v>20807.742424242424</v>
      </c>
      <c r="AF12" s="17" t="s">
        <v>239</v>
      </c>
      <c r="AG12" s="554" t="str">
        <f>A12</f>
        <v>KYEI BEKIND - AKIM ODA</v>
      </c>
      <c r="AH12" s="554"/>
      <c r="AI12" s="17"/>
      <c r="AJ12" s="17" t="s">
        <v>241</v>
      </c>
      <c r="AK12" s="551"/>
      <c r="AL12" s="551"/>
      <c r="AM12" s="551"/>
    </row>
    <row r="13" spans="1:39" ht="15" thickBot="1">
      <c r="A13" s="153" t="s">
        <v>136</v>
      </c>
      <c r="B13" s="56" t="s">
        <v>55</v>
      </c>
      <c r="C13" s="51" t="s">
        <v>373</v>
      </c>
      <c r="D13" s="351" t="s">
        <v>23</v>
      </c>
      <c r="E13" s="51" t="s">
        <v>24</v>
      </c>
      <c r="F13" s="8">
        <v>1.4700499999999939</v>
      </c>
      <c r="G13" s="8">
        <v>57</v>
      </c>
      <c r="H13" s="8">
        <v>36234.166666666657</v>
      </c>
      <c r="I13" s="346">
        <v>2</v>
      </c>
      <c r="J13" s="264">
        <v>2.0799999999999999E-2</v>
      </c>
      <c r="K13" s="6">
        <f t="shared" si="1"/>
        <v>1271.3742690058475</v>
      </c>
      <c r="L13" s="152">
        <f t="shared" si="9"/>
        <v>635.68713450292375</v>
      </c>
      <c r="M13" s="51">
        <v>24</v>
      </c>
      <c r="N13" s="12">
        <f t="shared" si="2"/>
        <v>2.1684809088467864E-2</v>
      </c>
      <c r="O13" s="54">
        <f>SUM($N$5:N13)</f>
        <v>0.8011207272237717</v>
      </c>
      <c r="P13" s="51" t="str">
        <f t="shared" si="10"/>
        <v>C</v>
      </c>
      <c r="Q13" s="49">
        <f t="shared" si="3"/>
        <v>2.5909090909090908</v>
      </c>
      <c r="R13" s="49">
        <f t="shared" si="4"/>
        <v>6.6820454545454266E-2</v>
      </c>
      <c r="S13" s="49">
        <f t="shared" si="5"/>
        <v>1647.0075757575753</v>
      </c>
      <c r="T13" s="51">
        <f t="shared" si="11"/>
        <v>30</v>
      </c>
      <c r="U13" s="51">
        <v>3</v>
      </c>
      <c r="V13" s="51">
        <f t="shared" si="12"/>
        <v>33</v>
      </c>
      <c r="W13" s="49">
        <f t="shared" si="13"/>
        <v>85.5</v>
      </c>
      <c r="X13" s="42">
        <f t="shared" si="6"/>
        <v>83.5</v>
      </c>
      <c r="Y13" s="8">
        <f t="shared" si="7"/>
        <v>2.1534942982456053</v>
      </c>
      <c r="Z13" s="12">
        <f t="shared" si="8"/>
        <v>2.3391812865497075E-2</v>
      </c>
      <c r="AA13" s="87" t="str">
        <f t="shared" si="14"/>
        <v>VERY LOW-ORDER URGENTLY</v>
      </c>
      <c r="AB13" s="164">
        <f t="shared" si="15"/>
        <v>53079.875730994136</v>
      </c>
      <c r="AF13" s="17" t="s">
        <v>240</v>
      </c>
      <c r="AG13" s="556" t="s">
        <v>320</v>
      </c>
      <c r="AH13" s="556"/>
      <c r="AI13" s="17"/>
      <c r="AJ13" s="17" t="s">
        <v>239</v>
      </c>
      <c r="AK13" s="551"/>
      <c r="AL13" s="551"/>
      <c r="AM13" s="551"/>
    </row>
    <row r="14" spans="1:39" ht="15" thickBot="1">
      <c r="A14" s="153" t="s">
        <v>136</v>
      </c>
      <c r="B14" s="56" t="s">
        <v>25</v>
      </c>
      <c r="C14" s="51" t="s">
        <v>383</v>
      </c>
      <c r="D14" s="351" t="s">
        <v>26</v>
      </c>
      <c r="E14" s="51" t="s">
        <v>27</v>
      </c>
      <c r="F14" s="8">
        <v>1.3245333333333322</v>
      </c>
      <c r="G14" s="8">
        <v>269.33333333333331</v>
      </c>
      <c r="H14" s="8">
        <v>25887.10999999999</v>
      </c>
      <c r="I14" s="346">
        <v>0</v>
      </c>
      <c r="J14" s="264">
        <v>8.0000000000000004E-4</v>
      </c>
      <c r="K14" s="6">
        <f t="shared" si="1"/>
        <v>0</v>
      </c>
      <c r="L14" s="152">
        <f t="shared" si="9"/>
        <v>96.11550742574255</v>
      </c>
      <c r="M14" s="51">
        <v>1</v>
      </c>
      <c r="N14" s="12">
        <f t="shared" si="2"/>
        <v>1.9538282687422467E-2</v>
      </c>
      <c r="O14" s="54">
        <f>SUM($N$5:N14)</f>
        <v>0.82065900991119412</v>
      </c>
      <c r="P14" s="51" t="str">
        <f t="shared" si="10"/>
        <v>C</v>
      </c>
      <c r="Q14" s="49">
        <f t="shared" si="3"/>
        <v>12.242424242424242</v>
      </c>
      <c r="R14" s="49">
        <f t="shared" si="4"/>
        <v>6.0206060606060555E-2</v>
      </c>
      <c r="S14" s="49">
        <f t="shared" si="5"/>
        <v>1176.6868181818177</v>
      </c>
      <c r="T14" s="51">
        <f t="shared" si="11"/>
        <v>30</v>
      </c>
      <c r="U14" s="51">
        <v>3</v>
      </c>
      <c r="V14" s="51">
        <f t="shared" si="12"/>
        <v>33</v>
      </c>
      <c r="W14" s="49">
        <f t="shared" si="13"/>
        <v>404</v>
      </c>
      <c r="X14" s="42">
        <f t="shared" si="6"/>
        <v>404</v>
      </c>
      <c r="Y14" s="8">
        <f t="shared" si="7"/>
        <v>1.9867999999999983</v>
      </c>
      <c r="Z14" s="12">
        <f t="shared" si="8"/>
        <v>0</v>
      </c>
      <c r="AA14" s="87" t="str">
        <f t="shared" si="14"/>
        <v>VERY LOW-ORDER URGENTLY</v>
      </c>
      <c r="AB14" s="164">
        <f t="shared" si="15"/>
        <v>38830.664999999994</v>
      </c>
      <c r="AF14" s="17" t="s">
        <v>238</v>
      </c>
      <c r="AG14" s="551" t="s">
        <v>326</v>
      </c>
      <c r="AH14" s="551"/>
      <c r="AI14" s="17"/>
      <c r="AJ14" s="17" t="s">
        <v>238</v>
      </c>
      <c r="AK14" s="551"/>
      <c r="AL14" s="551"/>
      <c r="AM14" s="551"/>
    </row>
    <row r="15" spans="1:39" ht="15" thickBot="1">
      <c r="A15" s="153" t="s">
        <v>136</v>
      </c>
      <c r="B15" s="56" t="s">
        <v>50</v>
      </c>
      <c r="C15" s="51" t="s">
        <v>395</v>
      </c>
      <c r="D15" s="351" t="s">
        <v>29</v>
      </c>
      <c r="E15" s="51" t="s">
        <v>30</v>
      </c>
      <c r="F15" s="8">
        <v>1.0274999999999967</v>
      </c>
      <c r="G15" s="8">
        <v>13.333333333333332</v>
      </c>
      <c r="H15" s="8">
        <v>11356.133333333335</v>
      </c>
      <c r="I15" s="346">
        <v>0</v>
      </c>
      <c r="J15" s="264">
        <v>0</v>
      </c>
      <c r="K15" s="6">
        <f t="shared" si="1"/>
        <v>0</v>
      </c>
      <c r="L15" s="152">
        <f t="shared" si="9"/>
        <v>851.71000000000015</v>
      </c>
      <c r="M15" s="51">
        <v>60</v>
      </c>
      <c r="N15" s="12">
        <f t="shared" si="2"/>
        <v>1.5156723470902862E-2</v>
      </c>
      <c r="O15" s="54">
        <f>SUM($N$5:N15)</f>
        <v>0.83581573338209703</v>
      </c>
      <c r="P15" s="51" t="str">
        <f t="shared" si="10"/>
        <v>C</v>
      </c>
      <c r="Q15" s="49">
        <f t="shared" si="3"/>
        <v>0.60606060606060597</v>
      </c>
      <c r="R15" s="49">
        <f t="shared" si="4"/>
        <v>4.6704545454545304E-2</v>
      </c>
      <c r="S15" s="49">
        <f t="shared" si="5"/>
        <v>516.18787878787884</v>
      </c>
      <c r="T15" s="51">
        <f t="shared" si="11"/>
        <v>30</v>
      </c>
      <c r="U15" s="51">
        <v>3</v>
      </c>
      <c r="V15" s="51">
        <f t="shared" si="12"/>
        <v>33</v>
      </c>
      <c r="W15" s="49">
        <f t="shared" si="13"/>
        <v>19.999999999999996</v>
      </c>
      <c r="X15" s="42">
        <f t="shared" si="6"/>
        <v>19.999999999999996</v>
      </c>
      <c r="Y15" s="8">
        <f t="shared" si="7"/>
        <v>1.5412499999999949</v>
      </c>
      <c r="Z15" s="12">
        <f t="shared" si="8"/>
        <v>0</v>
      </c>
      <c r="AA15" s="87" t="str">
        <f t="shared" si="14"/>
        <v>VERY LOW-ORDER URGENTLY</v>
      </c>
      <c r="AB15" s="164">
        <f t="shared" si="15"/>
        <v>17034.2</v>
      </c>
      <c r="AF15" s="17" t="s">
        <v>237</v>
      </c>
      <c r="AG15" s="551"/>
      <c r="AH15" s="551"/>
      <c r="AI15" s="17"/>
      <c r="AJ15" s="17" t="s">
        <v>237</v>
      </c>
      <c r="AK15" s="551"/>
      <c r="AL15" s="551"/>
      <c r="AM15" s="551"/>
    </row>
    <row r="16" spans="1:39" ht="15" thickBot="1">
      <c r="A16" s="153" t="s">
        <v>136</v>
      </c>
      <c r="B16" s="56" t="s">
        <v>102</v>
      </c>
      <c r="C16" s="51" t="s">
        <v>405</v>
      </c>
      <c r="D16" s="351" t="s">
        <v>29</v>
      </c>
      <c r="E16" s="51" t="s">
        <v>63</v>
      </c>
      <c r="F16" s="8">
        <v>0.89166666666666672</v>
      </c>
      <c r="G16" s="8">
        <v>35.666666666666671</v>
      </c>
      <c r="H16" s="8">
        <v>15728.666666666666</v>
      </c>
      <c r="I16" s="346">
        <v>0</v>
      </c>
      <c r="J16" s="264">
        <v>0</v>
      </c>
      <c r="K16" s="6">
        <f t="shared" si="1"/>
        <v>0</v>
      </c>
      <c r="L16" s="152">
        <f t="shared" si="9"/>
        <v>440.99065420560743</v>
      </c>
      <c r="M16" s="51">
        <v>4</v>
      </c>
      <c r="N16" s="12">
        <f t="shared" si="2"/>
        <v>1.31530365886992E-2</v>
      </c>
      <c r="O16" s="54">
        <f>SUM($N$5:N16)</f>
        <v>0.84896876997079618</v>
      </c>
      <c r="P16" s="51" t="str">
        <f t="shared" si="10"/>
        <v>C</v>
      </c>
      <c r="Q16" s="49">
        <f t="shared" si="3"/>
        <v>1.6212121212121213</v>
      </c>
      <c r="R16" s="49">
        <f t="shared" si="4"/>
        <v>4.0530303030303035E-2</v>
      </c>
      <c r="S16" s="49">
        <f t="shared" si="5"/>
        <v>714.93939393939388</v>
      </c>
      <c r="T16" s="51">
        <f t="shared" si="11"/>
        <v>30</v>
      </c>
      <c r="U16" s="51">
        <v>3</v>
      </c>
      <c r="V16" s="51">
        <f t="shared" si="12"/>
        <v>33</v>
      </c>
      <c r="W16" s="49">
        <f t="shared" si="13"/>
        <v>53.500000000000007</v>
      </c>
      <c r="X16" s="42">
        <f t="shared" si="6"/>
        <v>53.500000000000007</v>
      </c>
      <c r="Y16" s="8">
        <f t="shared" si="7"/>
        <v>1.3375000000000001</v>
      </c>
      <c r="Z16" s="12">
        <f t="shared" si="8"/>
        <v>0</v>
      </c>
      <c r="AA16" s="87" t="str">
        <f t="shared" si="14"/>
        <v>VERY LOW-ORDER URGENTLY</v>
      </c>
      <c r="AB16" s="164">
        <f t="shared" si="15"/>
        <v>23593</v>
      </c>
      <c r="AF16" s="17" t="s">
        <v>236</v>
      </c>
      <c r="AI16" s="17"/>
      <c r="AJ16" s="17" t="s">
        <v>236</v>
      </c>
      <c r="AK16" s="551"/>
      <c r="AL16" s="551"/>
      <c r="AM16" s="551"/>
    </row>
    <row r="17" spans="1:39" ht="15" thickBot="1">
      <c r="A17" s="153" t="s">
        <v>136</v>
      </c>
      <c r="B17" s="56" t="s">
        <v>45</v>
      </c>
      <c r="C17" s="51" t="s">
        <v>408</v>
      </c>
      <c r="D17" s="351" t="s">
        <v>29</v>
      </c>
      <c r="E17" s="51" t="s">
        <v>42</v>
      </c>
      <c r="F17" s="8">
        <v>0.87299999999999911</v>
      </c>
      <c r="G17" s="8">
        <v>24.666666666666664</v>
      </c>
      <c r="H17" s="8">
        <v>11594.933333333327</v>
      </c>
      <c r="I17" s="346">
        <v>91</v>
      </c>
      <c r="J17" s="264">
        <v>2.0565000000000002</v>
      </c>
      <c r="K17" s="6">
        <f t="shared" si="1"/>
        <v>42775.902702702682</v>
      </c>
      <c r="L17" s="152">
        <f t="shared" si="9"/>
        <v>470.06486486486466</v>
      </c>
      <c r="M17" s="51">
        <v>20</v>
      </c>
      <c r="N17" s="12">
        <f t="shared" si="2"/>
        <v>1.287768329936567E-2</v>
      </c>
      <c r="O17" s="54">
        <f>SUM($N$5:N17)</f>
        <v>0.86184645327016185</v>
      </c>
      <c r="P17" s="51" t="str">
        <f t="shared" si="10"/>
        <v>C</v>
      </c>
      <c r="Q17" s="49">
        <f t="shared" si="3"/>
        <v>1.1212121212121211</v>
      </c>
      <c r="R17" s="49">
        <f t="shared" si="4"/>
        <v>3.9681818181818145E-2</v>
      </c>
      <c r="S17" s="49">
        <f t="shared" si="5"/>
        <v>527.04242424242398</v>
      </c>
      <c r="T17" s="51">
        <f t="shared" si="11"/>
        <v>30</v>
      </c>
      <c r="U17" s="51">
        <v>3</v>
      </c>
      <c r="V17" s="51">
        <f t="shared" si="12"/>
        <v>33</v>
      </c>
      <c r="W17" s="49">
        <f t="shared" si="13"/>
        <v>37</v>
      </c>
      <c r="X17" s="42">
        <f t="shared" si="6"/>
        <v>0</v>
      </c>
      <c r="Y17" s="8">
        <f t="shared" si="7"/>
        <v>0</v>
      </c>
      <c r="Z17" s="12">
        <f t="shared" si="8"/>
        <v>2.4594594594594597</v>
      </c>
      <c r="AA17" s="87" t="str">
        <f t="shared" si="14"/>
        <v>VERY HIGH-DON’T ORDER</v>
      </c>
      <c r="AB17" s="164">
        <f t="shared" si="15"/>
        <v>0</v>
      </c>
      <c r="AF17" s="17"/>
      <c r="AG17" s="17"/>
      <c r="AH17" s="17"/>
      <c r="AI17" s="17"/>
      <c r="AJ17" s="17"/>
      <c r="AK17" s="17"/>
      <c r="AL17" s="17"/>
      <c r="AM17" s="16"/>
    </row>
    <row r="18" spans="1:39" ht="15" thickBot="1">
      <c r="A18" s="153" t="s">
        <v>136</v>
      </c>
      <c r="B18" s="56" t="s">
        <v>46</v>
      </c>
      <c r="C18" s="51" t="s">
        <v>398</v>
      </c>
      <c r="D18" s="351" t="s">
        <v>26</v>
      </c>
      <c r="E18" s="51" t="s">
        <v>27</v>
      </c>
      <c r="F18" s="8">
        <v>0.85173333333333279</v>
      </c>
      <c r="G18" s="8">
        <v>63.666666666666664</v>
      </c>
      <c r="H18" s="8">
        <v>14849.153333333332</v>
      </c>
      <c r="I18" s="346">
        <v>0</v>
      </c>
      <c r="J18" s="264">
        <v>0</v>
      </c>
      <c r="K18" s="6">
        <f t="shared" si="1"/>
        <v>0</v>
      </c>
      <c r="L18" s="152">
        <f t="shared" si="9"/>
        <v>233.23277486910993</v>
      </c>
      <c r="M18" s="51">
        <v>5</v>
      </c>
      <c r="N18" s="12">
        <f t="shared" si="2"/>
        <v>1.2563977230446419E-2</v>
      </c>
      <c r="O18" s="54">
        <f>SUM($N$5:N18)</f>
        <v>0.87441043050060829</v>
      </c>
      <c r="P18" s="51" t="str">
        <f t="shared" si="10"/>
        <v>C</v>
      </c>
      <c r="Q18" s="49">
        <f t="shared" si="3"/>
        <v>2.893939393939394</v>
      </c>
      <c r="R18" s="49">
        <f t="shared" si="4"/>
        <v>3.8715151515151487E-2</v>
      </c>
      <c r="S18" s="49">
        <f t="shared" si="5"/>
        <v>674.96151515151507</v>
      </c>
      <c r="T18" s="51">
        <f t="shared" si="11"/>
        <v>30</v>
      </c>
      <c r="U18" s="51">
        <v>3</v>
      </c>
      <c r="V18" s="51">
        <f t="shared" si="12"/>
        <v>33</v>
      </c>
      <c r="W18" s="49">
        <f t="shared" si="13"/>
        <v>95.5</v>
      </c>
      <c r="X18" s="42">
        <f t="shared" si="6"/>
        <v>95.5</v>
      </c>
      <c r="Y18" s="8">
        <f t="shared" si="7"/>
        <v>1.2775999999999992</v>
      </c>
      <c r="Z18" s="12">
        <f t="shared" si="8"/>
        <v>0</v>
      </c>
      <c r="AA18" s="87" t="str">
        <f t="shared" si="14"/>
        <v>VERY LOW-ORDER URGENTLY</v>
      </c>
      <c r="AB18" s="164">
        <f t="shared" si="15"/>
        <v>22273.73</v>
      </c>
      <c r="AF18" s="259" t="s">
        <v>235</v>
      </c>
      <c r="AG18" s="574" t="s">
        <v>234</v>
      </c>
      <c r="AH18" s="574"/>
      <c r="AI18" s="259" t="s">
        <v>233</v>
      </c>
      <c r="AJ18" s="574" t="s">
        <v>232</v>
      </c>
      <c r="AK18" s="574"/>
      <c r="AL18" s="574"/>
      <c r="AM18" s="574"/>
    </row>
    <row r="19" spans="1:39" ht="15" thickBot="1">
      <c r="A19" s="153" t="s">
        <v>136</v>
      </c>
      <c r="B19" s="56" t="s">
        <v>103</v>
      </c>
      <c r="C19" s="51" t="s">
        <v>381</v>
      </c>
      <c r="D19" s="351" t="s">
        <v>26</v>
      </c>
      <c r="E19" s="51" t="s">
        <v>27</v>
      </c>
      <c r="F19" s="8">
        <v>0.82130000000000125</v>
      </c>
      <c r="G19" s="8">
        <v>109.66666666666666</v>
      </c>
      <c r="H19" s="8">
        <v>14548.033333333333</v>
      </c>
      <c r="I19" s="346">
        <v>265</v>
      </c>
      <c r="J19" s="264">
        <v>1.9100999999999999</v>
      </c>
      <c r="K19" s="6">
        <f t="shared" si="1"/>
        <v>35154.0623100304</v>
      </c>
      <c r="L19" s="152">
        <f t="shared" si="9"/>
        <v>132.65683890577509</v>
      </c>
      <c r="M19" s="51">
        <v>1</v>
      </c>
      <c r="N19" s="12">
        <f t="shared" si="2"/>
        <v>1.211505302837234E-2</v>
      </c>
      <c r="O19" s="54">
        <f>SUM($N$5:N19)</f>
        <v>0.88652548352898064</v>
      </c>
      <c r="P19" s="51" t="str">
        <f t="shared" si="10"/>
        <v>C</v>
      </c>
      <c r="Q19" s="49">
        <f t="shared" si="3"/>
        <v>4.9848484848484844</v>
      </c>
      <c r="R19" s="49">
        <f t="shared" si="4"/>
        <v>3.7331818181818237E-2</v>
      </c>
      <c r="S19" s="49">
        <f t="shared" si="5"/>
        <v>661.2742424242424</v>
      </c>
      <c r="T19" s="51">
        <f t="shared" si="11"/>
        <v>30</v>
      </c>
      <c r="U19" s="51">
        <v>3</v>
      </c>
      <c r="V19" s="51">
        <f t="shared" si="12"/>
        <v>33</v>
      </c>
      <c r="W19" s="49">
        <f t="shared" si="13"/>
        <v>164.5</v>
      </c>
      <c r="X19" s="42">
        <f t="shared" si="6"/>
        <v>0</v>
      </c>
      <c r="Y19" s="8">
        <f t="shared" si="7"/>
        <v>0</v>
      </c>
      <c r="Z19" s="12">
        <f t="shared" si="8"/>
        <v>1.6109422492401215</v>
      </c>
      <c r="AA19" s="87" t="str">
        <f t="shared" si="14"/>
        <v>HIGH-DON’T ORDER</v>
      </c>
      <c r="AB19" s="164">
        <f t="shared" si="15"/>
        <v>0</v>
      </c>
      <c r="AF19" s="25"/>
      <c r="AG19" s="552"/>
      <c r="AH19" s="552"/>
      <c r="AI19" s="25"/>
      <c r="AJ19" s="552"/>
      <c r="AK19" s="552"/>
      <c r="AL19" s="552"/>
      <c r="AM19" s="552"/>
    </row>
    <row r="20" spans="1:39" ht="15" thickBot="1">
      <c r="A20" s="153" t="s">
        <v>136</v>
      </c>
      <c r="B20" s="56" t="s">
        <v>84</v>
      </c>
      <c r="C20" s="51" t="s">
        <v>421</v>
      </c>
      <c r="D20" s="351" t="s">
        <v>26</v>
      </c>
      <c r="E20" s="51" t="s">
        <v>69</v>
      </c>
      <c r="F20" s="8">
        <v>0.7333333333333335</v>
      </c>
      <c r="G20" s="8">
        <v>178.00000000000003</v>
      </c>
      <c r="H20" s="8">
        <v>18252.206666666669</v>
      </c>
      <c r="I20" s="346">
        <v>50</v>
      </c>
      <c r="J20" s="264">
        <v>0.2001</v>
      </c>
      <c r="K20" s="6">
        <f t="shared" si="1"/>
        <v>5127.0243445692886</v>
      </c>
      <c r="L20" s="152">
        <f t="shared" si="9"/>
        <v>102.54048689138577</v>
      </c>
      <c r="M20" s="51">
        <v>5</v>
      </c>
      <c r="N20" s="12">
        <f t="shared" si="2"/>
        <v>1.0817450652388129E-2</v>
      </c>
      <c r="O20" s="54">
        <f>SUM($N$5:N20)</f>
        <v>0.89734293418136879</v>
      </c>
      <c r="P20" s="51" t="str">
        <f t="shared" si="10"/>
        <v>C</v>
      </c>
      <c r="Q20" s="49">
        <f t="shared" si="3"/>
        <v>8.0909090909090917</v>
      </c>
      <c r="R20" s="49">
        <f t="shared" si="4"/>
        <v>3.333333333333334E-2</v>
      </c>
      <c r="S20" s="49">
        <f t="shared" si="5"/>
        <v>829.64575757575767</v>
      </c>
      <c r="T20" s="51">
        <f t="shared" si="11"/>
        <v>30</v>
      </c>
      <c r="U20" s="51">
        <v>3</v>
      </c>
      <c r="V20" s="51">
        <f t="shared" si="12"/>
        <v>33</v>
      </c>
      <c r="W20" s="49">
        <f t="shared" si="13"/>
        <v>267</v>
      </c>
      <c r="X20" s="42">
        <f t="shared" si="6"/>
        <v>217</v>
      </c>
      <c r="Y20" s="8">
        <f t="shared" si="7"/>
        <v>0.89400749063670415</v>
      </c>
      <c r="Z20" s="12">
        <f t="shared" si="8"/>
        <v>0.18726591760299627</v>
      </c>
      <c r="AA20" s="87" t="str">
        <f t="shared" si="14"/>
        <v>VERY LOW-ORDER URGENTLY</v>
      </c>
      <c r="AB20" s="164">
        <f t="shared" si="15"/>
        <v>22251.285655430711</v>
      </c>
      <c r="AF20" s="352" t="s">
        <v>21</v>
      </c>
      <c r="AG20" s="341" t="s">
        <v>305</v>
      </c>
    </row>
    <row r="21" spans="1:39" ht="15" thickBot="1">
      <c r="A21" s="153" t="s">
        <v>136</v>
      </c>
      <c r="B21" s="56" t="s">
        <v>47</v>
      </c>
      <c r="C21" s="51" t="s">
        <v>427</v>
      </c>
      <c r="D21" s="351" t="s">
        <v>29</v>
      </c>
      <c r="E21" s="51" t="s">
        <v>48</v>
      </c>
      <c r="F21" s="8">
        <v>0.63749999999999907</v>
      </c>
      <c r="G21" s="8">
        <v>12</v>
      </c>
      <c r="H21" s="8">
        <v>8050.6666666666661</v>
      </c>
      <c r="I21" s="346">
        <v>106</v>
      </c>
      <c r="J21" s="264">
        <v>2.3940000000000001</v>
      </c>
      <c r="K21" s="6">
        <f t="shared" si="1"/>
        <v>71114.222222222219</v>
      </c>
      <c r="L21" s="152">
        <f t="shared" si="9"/>
        <v>670.8888888888888</v>
      </c>
      <c r="M21" s="51">
        <v>1</v>
      </c>
      <c r="N21" s="12">
        <f t="shared" si="2"/>
        <v>9.4038065330419376E-3</v>
      </c>
      <c r="O21" s="54">
        <f>SUM($N$5:N21)</f>
        <v>0.90674674071441075</v>
      </c>
      <c r="P21" s="51" t="str">
        <f t="shared" si="10"/>
        <v>C</v>
      </c>
      <c r="Q21" s="49">
        <f t="shared" si="3"/>
        <v>0.54545454545454541</v>
      </c>
      <c r="R21" s="49">
        <f t="shared" si="4"/>
        <v>2.8977272727272685E-2</v>
      </c>
      <c r="S21" s="49">
        <f t="shared" si="5"/>
        <v>365.93939393939394</v>
      </c>
      <c r="T21" s="51">
        <f t="shared" si="11"/>
        <v>30</v>
      </c>
      <c r="U21" s="51">
        <v>3</v>
      </c>
      <c r="V21" s="51">
        <f t="shared" si="12"/>
        <v>33</v>
      </c>
      <c r="W21" s="49">
        <f t="shared" si="13"/>
        <v>18</v>
      </c>
      <c r="X21" s="42">
        <f t="shared" si="6"/>
        <v>0</v>
      </c>
      <c r="Y21" s="8">
        <f t="shared" si="7"/>
        <v>0</v>
      </c>
      <c r="Z21" s="12">
        <f t="shared" si="8"/>
        <v>5.8888888888888893</v>
      </c>
      <c r="AA21" s="87" t="str">
        <f t="shared" si="14"/>
        <v>VERY HIGH-DON’T ORDER</v>
      </c>
      <c r="AB21" s="164">
        <f t="shared" si="15"/>
        <v>0</v>
      </c>
    </row>
    <row r="22" spans="1:39" ht="15" thickBot="1">
      <c r="A22" s="153" t="s">
        <v>136</v>
      </c>
      <c r="B22" s="56" t="s">
        <v>85</v>
      </c>
      <c r="C22" s="51" t="s">
        <v>414</v>
      </c>
      <c r="D22" s="351" t="s">
        <v>26</v>
      </c>
      <c r="E22" s="51" t="s">
        <v>69</v>
      </c>
      <c r="F22" s="8">
        <v>0.61813333333333342</v>
      </c>
      <c r="G22" s="8">
        <v>147.66666666666669</v>
      </c>
      <c r="H22" s="8">
        <v>15820.993333333337</v>
      </c>
      <c r="I22" s="346">
        <v>238</v>
      </c>
      <c r="J22" s="264">
        <v>0.95399999999999996</v>
      </c>
      <c r="K22" s="6">
        <f t="shared" si="1"/>
        <v>25499.298510158016</v>
      </c>
      <c r="L22" s="152">
        <f t="shared" si="9"/>
        <v>107.13990970654629</v>
      </c>
      <c r="M22" s="51">
        <v>20</v>
      </c>
      <c r="N22" s="12">
        <f t="shared" si="2"/>
        <v>9.1181274953584298E-3</v>
      </c>
      <c r="O22" s="54">
        <f>SUM($N$5:N22)</f>
        <v>0.9158648682097692</v>
      </c>
      <c r="P22" s="51" t="str">
        <f t="shared" si="10"/>
        <v>C</v>
      </c>
      <c r="Q22" s="49">
        <f t="shared" si="3"/>
        <v>6.7121212121212128</v>
      </c>
      <c r="R22" s="49">
        <f t="shared" si="4"/>
        <v>2.80969696969697E-2</v>
      </c>
      <c r="S22" s="49">
        <f t="shared" si="5"/>
        <v>719.13606060606082</v>
      </c>
      <c r="T22" s="51">
        <f t="shared" si="11"/>
        <v>30</v>
      </c>
      <c r="U22" s="51">
        <v>3</v>
      </c>
      <c r="V22" s="51">
        <f t="shared" si="12"/>
        <v>33</v>
      </c>
      <c r="W22" s="49">
        <f t="shared" si="13"/>
        <v>221.50000000000003</v>
      </c>
      <c r="X22" s="42">
        <f t="shared" si="6"/>
        <v>0</v>
      </c>
      <c r="Y22" s="8">
        <f t="shared" si="7"/>
        <v>0</v>
      </c>
      <c r="Z22" s="12">
        <f t="shared" si="8"/>
        <v>1.0744920993227989</v>
      </c>
      <c r="AA22" s="87" t="str">
        <f t="shared" si="14"/>
        <v>HIGH-DON’T ORDER</v>
      </c>
      <c r="AB22" s="164">
        <f t="shared" si="15"/>
        <v>0</v>
      </c>
      <c r="AF22"/>
      <c r="AG22"/>
      <c r="AH22"/>
      <c r="AI22" s="352" t="s">
        <v>294</v>
      </c>
      <c r="AJ22"/>
      <c r="AK22"/>
      <c r="AL22"/>
    </row>
    <row r="23" spans="1:39" ht="44" thickBot="1">
      <c r="A23" s="153" t="s">
        <v>136</v>
      </c>
      <c r="B23" s="56" t="s">
        <v>44</v>
      </c>
      <c r="C23" s="51" t="s">
        <v>376</v>
      </c>
      <c r="D23" s="351" t="s">
        <v>23</v>
      </c>
      <c r="E23" s="51" t="s">
        <v>24</v>
      </c>
      <c r="F23" s="8">
        <v>0.50249999999999961</v>
      </c>
      <c r="G23" s="8">
        <v>22.333333333333332</v>
      </c>
      <c r="H23" s="8">
        <v>11630</v>
      </c>
      <c r="I23" s="346">
        <v>0</v>
      </c>
      <c r="J23" s="264">
        <v>0</v>
      </c>
      <c r="K23" s="6">
        <f t="shared" si="1"/>
        <v>0</v>
      </c>
      <c r="L23" s="152">
        <f t="shared" si="9"/>
        <v>520.74626865671644</v>
      </c>
      <c r="M23" s="51">
        <v>5</v>
      </c>
      <c r="N23" s="12">
        <f t="shared" si="2"/>
        <v>7.412412208397768E-3</v>
      </c>
      <c r="O23" s="54">
        <f>SUM($N$5:N23)</f>
        <v>0.92327728041816692</v>
      </c>
      <c r="P23" s="51" t="str">
        <f t="shared" si="10"/>
        <v>C</v>
      </c>
      <c r="Q23" s="49">
        <f t="shared" si="3"/>
        <v>1.0151515151515151</v>
      </c>
      <c r="R23" s="49">
        <f t="shared" si="4"/>
        <v>2.2840909090909075E-2</v>
      </c>
      <c r="S23" s="49">
        <f t="shared" si="5"/>
        <v>528.63636363636363</v>
      </c>
      <c r="T23" s="51">
        <f t="shared" si="11"/>
        <v>30</v>
      </c>
      <c r="U23" s="51">
        <v>3</v>
      </c>
      <c r="V23" s="51">
        <f t="shared" si="12"/>
        <v>33</v>
      </c>
      <c r="W23" s="49">
        <f t="shared" si="13"/>
        <v>33.5</v>
      </c>
      <c r="X23" s="42">
        <f t="shared" si="6"/>
        <v>33.5</v>
      </c>
      <c r="Y23" s="8">
        <f t="shared" si="7"/>
        <v>0.75374999999999948</v>
      </c>
      <c r="Z23" s="12">
        <f t="shared" si="8"/>
        <v>0</v>
      </c>
      <c r="AA23" s="87" t="str">
        <f t="shared" si="14"/>
        <v>VERY LOW-ORDER URGENTLY</v>
      </c>
      <c r="AB23" s="164">
        <f t="shared" si="15"/>
        <v>17445</v>
      </c>
      <c r="AF23" s="85" t="s">
        <v>11</v>
      </c>
      <c r="AG23" s="85" t="s">
        <v>9</v>
      </c>
      <c r="AH23" s="85" t="s">
        <v>10</v>
      </c>
      <c r="AI23" s="86" t="s">
        <v>266</v>
      </c>
      <c r="AJ23" s="86" t="s">
        <v>267</v>
      </c>
      <c r="AK23" s="86" t="s">
        <v>269</v>
      </c>
      <c r="AL23" s="86" t="s">
        <v>268</v>
      </c>
    </row>
    <row r="24" spans="1:39" ht="15" thickBot="1">
      <c r="A24" s="153" t="s">
        <v>136</v>
      </c>
      <c r="B24" s="56" t="s">
        <v>155</v>
      </c>
      <c r="C24" s="51" t="s">
        <v>390</v>
      </c>
      <c r="D24" s="351" t="s">
        <v>29</v>
      </c>
      <c r="E24" s="51" t="s">
        <v>63</v>
      </c>
      <c r="F24" s="8">
        <v>0.40049999999999952</v>
      </c>
      <c r="G24" s="8">
        <v>9.3333333333333339</v>
      </c>
      <c r="H24" s="8">
        <v>5198.333333333333</v>
      </c>
      <c r="I24" s="346">
        <v>83</v>
      </c>
      <c r="J24" s="264">
        <v>1.494</v>
      </c>
      <c r="K24" s="6">
        <f t="shared" si="1"/>
        <v>46228.03571428571</v>
      </c>
      <c r="L24" s="152">
        <f t="shared" si="9"/>
        <v>556.96428571428567</v>
      </c>
      <c r="M24" s="51">
        <v>20</v>
      </c>
      <c r="N24" s="12">
        <f t="shared" si="2"/>
        <v>5.9078031631110538E-3</v>
      </c>
      <c r="O24" s="54">
        <f>SUM($N$5:N24)</f>
        <v>0.92918508358127794</v>
      </c>
      <c r="P24" s="51" t="str">
        <f t="shared" si="10"/>
        <v>C</v>
      </c>
      <c r="Q24" s="49">
        <f t="shared" si="3"/>
        <v>0.42424242424242425</v>
      </c>
      <c r="R24" s="49">
        <f t="shared" si="4"/>
        <v>1.8204545454545432E-2</v>
      </c>
      <c r="S24" s="49">
        <f t="shared" si="5"/>
        <v>236.28787878787878</v>
      </c>
      <c r="T24" s="51">
        <f t="shared" si="11"/>
        <v>30</v>
      </c>
      <c r="U24" s="51">
        <v>3</v>
      </c>
      <c r="V24" s="51">
        <f t="shared" si="12"/>
        <v>33</v>
      </c>
      <c r="W24" s="49">
        <f t="shared" si="13"/>
        <v>14</v>
      </c>
      <c r="X24" s="42">
        <f t="shared" si="6"/>
        <v>0</v>
      </c>
      <c r="Y24" s="8">
        <f t="shared" si="7"/>
        <v>0</v>
      </c>
      <c r="Z24" s="12">
        <f t="shared" si="8"/>
        <v>5.9285714285714288</v>
      </c>
      <c r="AA24" s="87" t="str">
        <f t="shared" si="14"/>
        <v>VERY HIGH-DON’T ORDER</v>
      </c>
      <c r="AB24" s="164">
        <f t="shared" si="15"/>
        <v>0</v>
      </c>
      <c r="AF24" s="341" t="s">
        <v>23</v>
      </c>
      <c r="AG24" s="341" t="s">
        <v>33</v>
      </c>
      <c r="AH24" s="341" t="s">
        <v>371</v>
      </c>
      <c r="AI24" s="82">
        <v>3.2280681818181942</v>
      </c>
      <c r="AJ24" s="83">
        <v>143.46969696969697</v>
      </c>
      <c r="AK24" s="353">
        <v>473.65709156193896</v>
      </c>
      <c r="AL24" s="353">
        <v>67955.439393939392</v>
      </c>
    </row>
    <row r="25" spans="1:39" ht="15" thickBot="1">
      <c r="A25" s="153" t="s">
        <v>136</v>
      </c>
      <c r="B25" s="56" t="s">
        <v>31</v>
      </c>
      <c r="C25" s="51" t="s">
        <v>380</v>
      </c>
      <c r="D25" s="351" t="s">
        <v>29</v>
      </c>
      <c r="E25" s="51" t="s">
        <v>30</v>
      </c>
      <c r="F25" s="8">
        <v>0.36666666666666675</v>
      </c>
      <c r="G25" s="8">
        <v>7.333333333333333</v>
      </c>
      <c r="H25" s="8">
        <v>2870.6666666666665</v>
      </c>
      <c r="I25" s="346">
        <v>0</v>
      </c>
      <c r="J25" s="264">
        <v>0</v>
      </c>
      <c r="K25" s="6">
        <f t="shared" si="1"/>
        <v>0</v>
      </c>
      <c r="L25" s="152">
        <f t="shared" si="9"/>
        <v>391.45454545454544</v>
      </c>
      <c r="M25" s="51">
        <v>1</v>
      </c>
      <c r="N25" s="12">
        <f t="shared" si="2"/>
        <v>5.4087253261940645E-3</v>
      </c>
      <c r="O25" s="54">
        <f>SUM($N$5:N25)</f>
        <v>0.93459380890747201</v>
      </c>
      <c r="P25" s="51" t="str">
        <f t="shared" si="10"/>
        <v>C</v>
      </c>
      <c r="Q25" s="49">
        <f t="shared" si="3"/>
        <v>0.33333333333333331</v>
      </c>
      <c r="R25" s="49">
        <f t="shared" si="4"/>
        <v>1.666666666666667E-2</v>
      </c>
      <c r="S25" s="49">
        <f t="shared" si="5"/>
        <v>130.48484848484847</v>
      </c>
      <c r="T25" s="51">
        <f t="shared" si="11"/>
        <v>30</v>
      </c>
      <c r="U25" s="51">
        <v>3</v>
      </c>
      <c r="V25" s="51">
        <f t="shared" si="12"/>
        <v>33</v>
      </c>
      <c r="W25" s="49">
        <f t="shared" si="13"/>
        <v>11</v>
      </c>
      <c r="X25" s="42">
        <f t="shared" si="6"/>
        <v>11</v>
      </c>
      <c r="Y25" s="8">
        <f t="shared" si="7"/>
        <v>0.55000000000000016</v>
      </c>
      <c r="Z25" s="12">
        <f t="shared" si="8"/>
        <v>0</v>
      </c>
      <c r="AA25" s="87" t="str">
        <f t="shared" si="14"/>
        <v>VERY LOW-ORDER URGENTLY</v>
      </c>
      <c r="AB25" s="164">
        <f t="shared" si="15"/>
        <v>4306</v>
      </c>
      <c r="AF25"/>
      <c r="AG25" s="341" t="s">
        <v>77</v>
      </c>
      <c r="AH25" s="341" t="s">
        <v>388</v>
      </c>
      <c r="AI25" s="82">
        <v>8.1000000000000003E-2</v>
      </c>
      <c r="AJ25" s="83">
        <v>9</v>
      </c>
      <c r="AK25" s="353">
        <v>250</v>
      </c>
      <c r="AL25" s="353">
        <v>2250</v>
      </c>
    </row>
    <row r="26" spans="1:39" ht="15" thickBot="1">
      <c r="A26" s="153" t="s">
        <v>136</v>
      </c>
      <c r="B26" s="56" t="s">
        <v>87</v>
      </c>
      <c r="C26" s="51" t="s">
        <v>444</v>
      </c>
      <c r="D26" s="351" t="s">
        <v>26</v>
      </c>
      <c r="E26" s="51" t="s">
        <v>27</v>
      </c>
      <c r="F26" s="8">
        <v>0.34488666666666656</v>
      </c>
      <c r="G26" s="8">
        <v>64.666666666666657</v>
      </c>
      <c r="H26" s="8">
        <v>7997.7033333333338</v>
      </c>
      <c r="I26" s="346">
        <v>327</v>
      </c>
      <c r="J26" s="264">
        <v>1.7265600000000001</v>
      </c>
      <c r="K26" s="6">
        <f t="shared" si="1"/>
        <v>40441.994690721658</v>
      </c>
      <c r="L26" s="152">
        <f t="shared" si="9"/>
        <v>123.67582474226806</v>
      </c>
      <c r="M26" s="51">
        <v>40</v>
      </c>
      <c r="N26" s="12">
        <f t="shared" si="2"/>
        <v>5.0874470418181342E-3</v>
      </c>
      <c r="O26" s="54">
        <f>SUM($N$5:N26)</f>
        <v>0.9396812559492902</v>
      </c>
      <c r="P26" s="51" t="str">
        <f t="shared" si="10"/>
        <v>C</v>
      </c>
      <c r="Q26" s="49">
        <f t="shared" si="3"/>
        <v>2.939393939393939</v>
      </c>
      <c r="R26" s="49">
        <f t="shared" si="4"/>
        <v>1.5676666666666662E-2</v>
      </c>
      <c r="S26" s="49">
        <f t="shared" si="5"/>
        <v>363.53196969696972</v>
      </c>
      <c r="T26" s="51">
        <f t="shared" si="11"/>
        <v>30</v>
      </c>
      <c r="U26" s="51">
        <v>3</v>
      </c>
      <c r="V26" s="51">
        <f t="shared" si="12"/>
        <v>33</v>
      </c>
      <c r="W26" s="49">
        <f t="shared" si="13"/>
        <v>96.999999999999986</v>
      </c>
      <c r="X26" s="42">
        <f t="shared" si="6"/>
        <v>0</v>
      </c>
      <c r="Y26" s="8">
        <f t="shared" si="7"/>
        <v>0</v>
      </c>
      <c r="Z26" s="12">
        <f t="shared" si="8"/>
        <v>3.3711340206185572</v>
      </c>
      <c r="AA26" s="87" t="str">
        <f t="shared" si="14"/>
        <v>VERY HIGH-DON’T ORDER</v>
      </c>
      <c r="AB26" s="164">
        <f t="shared" si="15"/>
        <v>0</v>
      </c>
      <c r="AF26"/>
      <c r="AG26" s="341" t="s">
        <v>95</v>
      </c>
      <c r="AH26" s="341" t="s">
        <v>426</v>
      </c>
      <c r="AI26" s="82">
        <v>6.3990000000000061E-2</v>
      </c>
      <c r="AJ26" s="83">
        <v>18</v>
      </c>
      <c r="AK26" s="353">
        <v>111.90500000000003</v>
      </c>
      <c r="AL26" s="353">
        <v>2014.2900000000004</v>
      </c>
    </row>
    <row r="27" spans="1:39" ht="15" thickBot="1">
      <c r="A27" s="153" t="s">
        <v>136</v>
      </c>
      <c r="B27" s="56" t="s">
        <v>64</v>
      </c>
      <c r="C27" s="51" t="s">
        <v>434</v>
      </c>
      <c r="D27" s="351" t="s">
        <v>58</v>
      </c>
      <c r="E27" s="51" t="s">
        <v>27</v>
      </c>
      <c r="F27" s="8">
        <v>0.31100000000000017</v>
      </c>
      <c r="G27" s="8">
        <v>39.333333333333329</v>
      </c>
      <c r="H27" s="8">
        <v>4001.2533333333345</v>
      </c>
      <c r="I27" s="346">
        <v>105</v>
      </c>
      <c r="J27" s="264">
        <v>0.79149999999999998</v>
      </c>
      <c r="K27" s="6">
        <f t="shared" si="1"/>
        <v>10681.311864406784</v>
      </c>
      <c r="L27" s="152">
        <f t="shared" si="9"/>
        <v>101.72677966101699</v>
      </c>
      <c r="M27" s="51">
        <v>40</v>
      </c>
      <c r="N27" s="12">
        <f t="shared" si="2"/>
        <v>4.5875824812173305E-3</v>
      </c>
      <c r="O27" s="54">
        <f>SUM($N$5:N27)</f>
        <v>0.94426883843050757</v>
      </c>
      <c r="P27" s="51" t="str">
        <f t="shared" si="10"/>
        <v>C</v>
      </c>
      <c r="Q27" s="49">
        <f t="shared" si="3"/>
        <v>1.7878787878787876</v>
      </c>
      <c r="R27" s="49">
        <f t="shared" si="4"/>
        <v>1.4136363636363643E-2</v>
      </c>
      <c r="S27" s="49">
        <f t="shared" si="5"/>
        <v>181.87515151515157</v>
      </c>
      <c r="T27" s="51">
        <f t="shared" si="11"/>
        <v>30</v>
      </c>
      <c r="U27" s="51">
        <v>3</v>
      </c>
      <c r="V27" s="51">
        <f t="shared" si="12"/>
        <v>33</v>
      </c>
      <c r="W27" s="49">
        <f t="shared" si="13"/>
        <v>58.999999999999993</v>
      </c>
      <c r="X27" s="42">
        <f t="shared" si="6"/>
        <v>0</v>
      </c>
      <c r="Y27" s="8">
        <f t="shared" si="7"/>
        <v>0</v>
      </c>
      <c r="Z27" s="12">
        <f t="shared" si="8"/>
        <v>1.7796610169491527</v>
      </c>
      <c r="AA27" s="87" t="str">
        <f t="shared" si="14"/>
        <v>HIGH-DON’T ORDER</v>
      </c>
      <c r="AB27" s="164">
        <f t="shared" si="15"/>
        <v>0</v>
      </c>
      <c r="AF27"/>
      <c r="AG27" s="341" t="s">
        <v>55</v>
      </c>
      <c r="AH27" s="341" t="s">
        <v>373</v>
      </c>
      <c r="AI27" s="82">
        <v>2.1534942982456053</v>
      </c>
      <c r="AJ27" s="83">
        <v>83.5</v>
      </c>
      <c r="AK27" s="353">
        <v>635.68713450292375</v>
      </c>
      <c r="AL27" s="353">
        <v>53079.875730994136</v>
      </c>
    </row>
    <row r="28" spans="1:39" ht="15" thickBot="1">
      <c r="A28" s="153" t="s">
        <v>136</v>
      </c>
      <c r="B28" s="56" t="s">
        <v>104</v>
      </c>
      <c r="C28" s="51" t="s">
        <v>422</v>
      </c>
      <c r="D28" s="351" t="s">
        <v>58</v>
      </c>
      <c r="E28" s="51" t="s">
        <v>27</v>
      </c>
      <c r="F28" s="8">
        <v>0.30574999999999958</v>
      </c>
      <c r="G28" s="8">
        <v>64.333333333333343</v>
      </c>
      <c r="H28" s="8">
        <v>4688.166666666667</v>
      </c>
      <c r="I28" s="346">
        <v>127</v>
      </c>
      <c r="J28" s="264">
        <v>0.57299999999999995</v>
      </c>
      <c r="K28" s="6">
        <f t="shared" si="1"/>
        <v>9254.8782383419675</v>
      </c>
      <c r="L28" s="152">
        <f t="shared" si="9"/>
        <v>72.87305699481864</v>
      </c>
      <c r="M28" s="51">
        <v>40</v>
      </c>
      <c r="N28" s="12">
        <f t="shared" si="2"/>
        <v>4.5101393685922711E-3</v>
      </c>
      <c r="O28" s="54">
        <f>SUM($N$5:N28)</f>
        <v>0.94877897779909981</v>
      </c>
      <c r="P28" s="51" t="str">
        <f t="shared" si="10"/>
        <v>C</v>
      </c>
      <c r="Q28" s="49">
        <f t="shared" si="3"/>
        <v>2.9242424242424248</v>
      </c>
      <c r="R28" s="49">
        <f t="shared" si="4"/>
        <v>1.3897727272727254E-2</v>
      </c>
      <c r="S28" s="49">
        <f t="shared" si="5"/>
        <v>213.09848484848487</v>
      </c>
      <c r="T28" s="51">
        <f t="shared" si="11"/>
        <v>30</v>
      </c>
      <c r="U28" s="51">
        <v>3</v>
      </c>
      <c r="V28" s="51">
        <f t="shared" si="12"/>
        <v>33</v>
      </c>
      <c r="W28" s="49">
        <f t="shared" si="13"/>
        <v>96.500000000000014</v>
      </c>
      <c r="X28" s="42">
        <f t="shared" si="6"/>
        <v>0</v>
      </c>
      <c r="Y28" s="8">
        <f t="shared" si="7"/>
        <v>0</v>
      </c>
      <c r="Z28" s="12">
        <f t="shared" si="8"/>
        <v>1.3160621761658029</v>
      </c>
      <c r="AA28" s="87" t="str">
        <f t="shared" si="14"/>
        <v>HIGH-DON’T ORDER</v>
      </c>
      <c r="AB28" s="164">
        <f t="shared" si="15"/>
        <v>0</v>
      </c>
      <c r="AF28"/>
      <c r="AG28" s="341" t="s">
        <v>22</v>
      </c>
      <c r="AH28" s="341" t="s">
        <v>386</v>
      </c>
      <c r="AI28" s="82">
        <v>2.3814808030216796</v>
      </c>
      <c r="AJ28" s="83">
        <v>240.42424242424249</v>
      </c>
      <c r="AK28" s="353">
        <v>367.35628912919742</v>
      </c>
      <c r="AL28" s="353">
        <v>88321.357513668278</v>
      </c>
    </row>
    <row r="29" spans="1:39" ht="15" thickBot="1">
      <c r="A29" s="153" t="s">
        <v>136</v>
      </c>
      <c r="B29" s="56" t="s">
        <v>67</v>
      </c>
      <c r="C29" s="51" t="s">
        <v>412</v>
      </c>
      <c r="D29" s="351" t="s">
        <v>29</v>
      </c>
      <c r="E29" s="51" t="s">
        <v>30</v>
      </c>
      <c r="F29" s="8">
        <v>0.2966666666666668</v>
      </c>
      <c r="G29" s="8">
        <v>6.666666666666667</v>
      </c>
      <c r="H29" s="8">
        <v>3850.416666666667</v>
      </c>
      <c r="I29" s="346">
        <v>66</v>
      </c>
      <c r="J29" s="264">
        <v>1.32</v>
      </c>
      <c r="K29" s="6">
        <f t="shared" si="1"/>
        <v>38119.125</v>
      </c>
      <c r="L29" s="152">
        <f t="shared" si="9"/>
        <v>577.5625</v>
      </c>
      <c r="M29" s="51">
        <v>18</v>
      </c>
      <c r="N29" s="12">
        <f t="shared" si="2"/>
        <v>4.3761504911933808E-3</v>
      </c>
      <c r="O29" s="54">
        <f>SUM($N$5:N29)</f>
        <v>0.95315512829029314</v>
      </c>
      <c r="P29" s="51" t="str">
        <f t="shared" si="10"/>
        <v>C</v>
      </c>
      <c r="Q29" s="49">
        <f t="shared" si="3"/>
        <v>0.30303030303030304</v>
      </c>
      <c r="R29" s="49">
        <f t="shared" si="4"/>
        <v>1.348484848484849E-2</v>
      </c>
      <c r="S29" s="49">
        <f t="shared" si="5"/>
        <v>175.01893939393941</v>
      </c>
      <c r="T29" s="51">
        <f t="shared" si="11"/>
        <v>30</v>
      </c>
      <c r="U29" s="51">
        <v>3</v>
      </c>
      <c r="V29" s="51">
        <f t="shared" si="12"/>
        <v>33</v>
      </c>
      <c r="W29" s="49">
        <f t="shared" si="13"/>
        <v>10</v>
      </c>
      <c r="X29" s="42">
        <f t="shared" si="6"/>
        <v>0</v>
      </c>
      <c r="Y29" s="8">
        <f t="shared" si="7"/>
        <v>0</v>
      </c>
      <c r="Z29" s="12">
        <f t="shared" si="8"/>
        <v>6.6</v>
      </c>
      <c r="AA29" s="87" t="str">
        <f t="shared" si="14"/>
        <v>VERY HIGH-DON’T ORDER</v>
      </c>
      <c r="AB29" s="164">
        <f t="shared" si="15"/>
        <v>0</v>
      </c>
      <c r="AF29"/>
      <c r="AG29" s="341" t="s">
        <v>44</v>
      </c>
      <c r="AH29" s="341" t="s">
        <v>376</v>
      </c>
      <c r="AI29" s="82">
        <v>0.75374999999999948</v>
      </c>
      <c r="AJ29" s="83">
        <v>33.5</v>
      </c>
      <c r="AK29" s="353">
        <v>520.74626865671644</v>
      </c>
      <c r="AL29" s="353">
        <v>17445</v>
      </c>
    </row>
    <row r="30" spans="1:39" ht="15" thickBot="1">
      <c r="A30" s="153" t="s">
        <v>136</v>
      </c>
      <c r="B30" s="56" t="s">
        <v>49</v>
      </c>
      <c r="C30" s="51" t="s">
        <v>447</v>
      </c>
      <c r="D30" s="351" t="s">
        <v>29</v>
      </c>
      <c r="E30" s="51" t="s">
        <v>34</v>
      </c>
      <c r="F30" s="8">
        <v>0.28500000000000009</v>
      </c>
      <c r="G30" s="8">
        <v>4</v>
      </c>
      <c r="H30" s="8">
        <v>3818.0666666666671</v>
      </c>
      <c r="I30" s="346">
        <v>0</v>
      </c>
      <c r="J30" s="264">
        <v>4.4999999999999997E-3</v>
      </c>
      <c r="K30" s="6">
        <f t="shared" si="1"/>
        <v>0</v>
      </c>
      <c r="L30" s="152">
        <f t="shared" si="9"/>
        <v>954.51666666666677</v>
      </c>
      <c r="M30" s="51">
        <v>40</v>
      </c>
      <c r="N30" s="12">
        <f t="shared" si="2"/>
        <v>4.2040546853599325E-3</v>
      </c>
      <c r="O30" s="54">
        <f>SUM($N$5:N30)</f>
        <v>0.95735918297565303</v>
      </c>
      <c r="P30" s="51" t="str">
        <f t="shared" si="10"/>
        <v>C</v>
      </c>
      <c r="Q30" s="49">
        <f t="shared" si="3"/>
        <v>0.18181818181818182</v>
      </c>
      <c r="R30" s="49">
        <f t="shared" si="4"/>
        <v>1.2954545454545458E-2</v>
      </c>
      <c r="S30" s="49">
        <f t="shared" si="5"/>
        <v>173.54848484848486</v>
      </c>
      <c r="T30" s="51">
        <f t="shared" si="11"/>
        <v>30</v>
      </c>
      <c r="U30" s="51">
        <v>3</v>
      </c>
      <c r="V30" s="51">
        <f t="shared" si="12"/>
        <v>33</v>
      </c>
      <c r="W30" s="49">
        <f t="shared" si="13"/>
        <v>6</v>
      </c>
      <c r="X30" s="42">
        <f t="shared" si="6"/>
        <v>6</v>
      </c>
      <c r="Y30" s="8">
        <f t="shared" si="7"/>
        <v>0.42750000000000016</v>
      </c>
      <c r="Z30" s="12">
        <f t="shared" si="8"/>
        <v>0</v>
      </c>
      <c r="AA30" s="87" t="str">
        <f t="shared" si="14"/>
        <v>VERY LOW-ORDER URGENTLY</v>
      </c>
      <c r="AB30" s="164">
        <f t="shared" si="15"/>
        <v>5727.1</v>
      </c>
      <c r="AF30" s="341" t="s">
        <v>228</v>
      </c>
      <c r="AG30" s="341"/>
      <c r="AH30" s="341"/>
      <c r="AI30" s="82">
        <v>8.6617832830854784</v>
      </c>
      <c r="AJ30" s="83">
        <v>527.89393939393949</v>
      </c>
      <c r="AK30" s="353">
        <v>2359.3517838507769</v>
      </c>
      <c r="AL30" s="353">
        <v>231065.96263860181</v>
      </c>
    </row>
    <row r="31" spans="1:39" ht="15" thickBot="1">
      <c r="A31" s="153" t="s">
        <v>136</v>
      </c>
      <c r="B31" s="56" t="s">
        <v>66</v>
      </c>
      <c r="C31" s="51" t="s">
        <v>418</v>
      </c>
      <c r="D31" s="351" t="s">
        <v>52</v>
      </c>
      <c r="E31" s="51" t="s">
        <v>24</v>
      </c>
      <c r="F31" s="8">
        <v>0.27300000000000074</v>
      </c>
      <c r="G31" s="8">
        <v>6</v>
      </c>
      <c r="H31" s="8">
        <v>7376.666666666667</v>
      </c>
      <c r="I31" s="346">
        <v>0</v>
      </c>
      <c r="J31" s="264">
        <v>0</v>
      </c>
      <c r="K31" s="6">
        <f t="shared" si="1"/>
        <v>0</v>
      </c>
      <c r="L31" s="152">
        <f t="shared" si="9"/>
        <v>1229.4444444444446</v>
      </c>
      <c r="M31" s="51">
        <v>16</v>
      </c>
      <c r="N31" s="12">
        <f t="shared" si="2"/>
        <v>4.0270418565026816E-3</v>
      </c>
      <c r="O31" s="54">
        <f>SUM($N$5:N31)</f>
        <v>0.96138622483215574</v>
      </c>
      <c r="P31" s="51" t="str">
        <f t="shared" si="10"/>
        <v>C</v>
      </c>
      <c r="Q31" s="49">
        <f t="shared" si="3"/>
        <v>0.27272727272727271</v>
      </c>
      <c r="R31" s="49">
        <f t="shared" si="4"/>
        <v>1.2409090909090943E-2</v>
      </c>
      <c r="S31" s="49">
        <f t="shared" si="5"/>
        <v>335.30303030303031</v>
      </c>
      <c r="T31" s="51">
        <f t="shared" si="11"/>
        <v>30</v>
      </c>
      <c r="U31" s="51">
        <v>3</v>
      </c>
      <c r="V31" s="51">
        <f t="shared" si="12"/>
        <v>33</v>
      </c>
      <c r="W31" s="49">
        <f t="shared" si="13"/>
        <v>9</v>
      </c>
      <c r="X31" s="42">
        <f t="shared" si="6"/>
        <v>9</v>
      </c>
      <c r="Y31" s="8">
        <f t="shared" si="7"/>
        <v>0.40950000000000114</v>
      </c>
      <c r="Z31" s="12">
        <f t="shared" si="8"/>
        <v>0</v>
      </c>
      <c r="AA31" s="87" t="str">
        <f t="shared" si="14"/>
        <v>VERY LOW-ORDER URGENTLY</v>
      </c>
      <c r="AB31" s="164">
        <f t="shared" si="15"/>
        <v>11065.000000000002</v>
      </c>
      <c r="AF31" s="341" t="s">
        <v>29</v>
      </c>
      <c r="AG31" s="341" t="s">
        <v>35</v>
      </c>
      <c r="AH31" s="341" t="s">
        <v>375</v>
      </c>
      <c r="AI31" s="82">
        <v>1.86742424242424</v>
      </c>
      <c r="AJ31" s="83">
        <v>74.696969696969688</v>
      </c>
      <c r="AK31" s="353">
        <v>278.56206896551726</v>
      </c>
      <c r="AL31" s="353">
        <v>20807.742424242424</v>
      </c>
    </row>
    <row r="32" spans="1:39" ht="15" thickBot="1">
      <c r="A32" s="153" t="s">
        <v>136</v>
      </c>
      <c r="B32" s="56" t="s">
        <v>83</v>
      </c>
      <c r="C32" s="51" t="s">
        <v>416</v>
      </c>
      <c r="D32" s="351" t="s">
        <v>26</v>
      </c>
      <c r="E32" s="51" t="s">
        <v>69</v>
      </c>
      <c r="F32" s="8">
        <v>0.26633333333333337</v>
      </c>
      <c r="G32" s="8">
        <v>65.333333333333329</v>
      </c>
      <c r="H32" s="8">
        <v>5663.5333333333338</v>
      </c>
      <c r="I32" s="346">
        <v>248</v>
      </c>
      <c r="J32" s="264">
        <v>0.99399999999999999</v>
      </c>
      <c r="K32" s="6">
        <f t="shared" si="1"/>
        <v>21498.310204081637</v>
      </c>
      <c r="L32" s="152">
        <f t="shared" si="9"/>
        <v>86.686734693877568</v>
      </c>
      <c r="M32" s="51">
        <v>24</v>
      </c>
      <c r="N32" s="12">
        <f t="shared" si="2"/>
        <v>3.9287013960264154E-3</v>
      </c>
      <c r="O32" s="54">
        <f>SUM($N$5:N32)</f>
        <v>0.96531492622818216</v>
      </c>
      <c r="P32" s="51" t="str">
        <f t="shared" si="10"/>
        <v>C</v>
      </c>
      <c r="Q32" s="49">
        <f t="shared" si="3"/>
        <v>2.9696969696969693</v>
      </c>
      <c r="R32" s="49">
        <f t="shared" si="4"/>
        <v>1.2106060606060608E-2</v>
      </c>
      <c r="S32" s="49">
        <f t="shared" si="5"/>
        <v>257.43333333333334</v>
      </c>
      <c r="T32" s="51">
        <f t="shared" si="11"/>
        <v>30</v>
      </c>
      <c r="U32" s="51">
        <v>3</v>
      </c>
      <c r="V32" s="51">
        <f t="shared" si="12"/>
        <v>33</v>
      </c>
      <c r="W32" s="49">
        <f t="shared" si="13"/>
        <v>97.999999999999986</v>
      </c>
      <c r="X32" s="42">
        <f t="shared" si="6"/>
        <v>0</v>
      </c>
      <c r="Y32" s="8">
        <f t="shared" si="7"/>
        <v>0</v>
      </c>
      <c r="Z32" s="12">
        <f t="shared" si="8"/>
        <v>2.5306122448979593</v>
      </c>
      <c r="AA32" s="87" t="str">
        <f t="shared" si="14"/>
        <v>VERY HIGH-DON’T ORDER</v>
      </c>
      <c r="AB32" s="164">
        <f t="shared" si="15"/>
        <v>0</v>
      </c>
      <c r="AF32"/>
      <c r="AG32" s="341" t="s">
        <v>49</v>
      </c>
      <c r="AH32" s="341" t="s">
        <v>447</v>
      </c>
      <c r="AI32" s="82">
        <v>0.42750000000000016</v>
      </c>
      <c r="AJ32" s="83">
        <v>6</v>
      </c>
      <c r="AK32" s="353">
        <v>954.51666666666677</v>
      </c>
      <c r="AL32" s="353">
        <v>5727.1</v>
      </c>
    </row>
    <row r="33" spans="1:38" ht="15" thickBot="1">
      <c r="A33" s="153" t="s">
        <v>136</v>
      </c>
      <c r="B33" s="56" t="s">
        <v>98</v>
      </c>
      <c r="C33" s="51" t="s">
        <v>389</v>
      </c>
      <c r="D33" s="351" t="s">
        <v>52</v>
      </c>
      <c r="E33" s="51" t="s">
        <v>24</v>
      </c>
      <c r="F33" s="8">
        <v>0.24540333333333306</v>
      </c>
      <c r="G33" s="8">
        <v>11.333333333333334</v>
      </c>
      <c r="H33" s="8">
        <v>6898.3566666666693</v>
      </c>
      <c r="I33" s="346">
        <v>0</v>
      </c>
      <c r="J33" s="264">
        <v>0</v>
      </c>
      <c r="K33" s="6">
        <f t="shared" si="1"/>
        <v>0</v>
      </c>
      <c r="L33" s="152">
        <f t="shared" si="9"/>
        <v>608.67852941176488</v>
      </c>
      <c r="M33" s="51">
        <v>18</v>
      </c>
      <c r="N33" s="12">
        <f t="shared" si="2"/>
        <v>3.6199615203612065E-3</v>
      </c>
      <c r="O33" s="54">
        <f>SUM($N$5:N33)</f>
        <v>0.96893488774854342</v>
      </c>
      <c r="P33" s="51" t="str">
        <f t="shared" si="10"/>
        <v>C</v>
      </c>
      <c r="Q33" s="49">
        <f t="shared" si="3"/>
        <v>0.51515151515151514</v>
      </c>
      <c r="R33" s="49">
        <f t="shared" si="4"/>
        <v>1.1154696969696957E-2</v>
      </c>
      <c r="S33" s="49">
        <f t="shared" si="5"/>
        <v>313.56166666666678</v>
      </c>
      <c r="T33" s="51">
        <f t="shared" si="11"/>
        <v>30</v>
      </c>
      <c r="U33" s="51">
        <v>3</v>
      </c>
      <c r="V33" s="51">
        <f t="shared" si="12"/>
        <v>33</v>
      </c>
      <c r="W33" s="49">
        <f t="shared" si="13"/>
        <v>17</v>
      </c>
      <c r="X33" s="42">
        <f t="shared" si="6"/>
        <v>17</v>
      </c>
      <c r="Y33" s="8">
        <f t="shared" si="7"/>
        <v>0.36810499999999957</v>
      </c>
      <c r="Z33" s="12">
        <f t="shared" si="8"/>
        <v>0</v>
      </c>
      <c r="AA33" s="87" t="str">
        <f t="shared" si="14"/>
        <v>VERY LOW-ORDER URGENTLY</v>
      </c>
      <c r="AB33" s="164">
        <f t="shared" si="15"/>
        <v>10347.535000000003</v>
      </c>
      <c r="AF33"/>
      <c r="AG33" s="341" t="s">
        <v>102</v>
      </c>
      <c r="AH33" s="341" t="s">
        <v>405</v>
      </c>
      <c r="AI33" s="82">
        <v>1.3375000000000001</v>
      </c>
      <c r="AJ33" s="83">
        <v>53.500000000000007</v>
      </c>
      <c r="AK33" s="353">
        <v>440.99065420560743</v>
      </c>
      <c r="AL33" s="353">
        <v>23593</v>
      </c>
    </row>
    <row r="34" spans="1:38" ht="15" thickBot="1">
      <c r="A34" s="153" t="s">
        <v>136</v>
      </c>
      <c r="B34" s="56" t="s">
        <v>88</v>
      </c>
      <c r="C34" s="51" t="s">
        <v>382</v>
      </c>
      <c r="D34" s="351" t="s">
        <v>81</v>
      </c>
      <c r="E34" s="51" t="s">
        <v>30</v>
      </c>
      <c r="F34" s="8">
        <v>0.24500000000000011</v>
      </c>
      <c r="G34" s="8">
        <v>16.333333333333332</v>
      </c>
      <c r="H34" s="8">
        <v>7513.333333333333</v>
      </c>
      <c r="I34" s="346">
        <v>234</v>
      </c>
      <c r="J34" s="264">
        <v>3.51</v>
      </c>
      <c r="K34" s="6">
        <f t="shared" si="1"/>
        <v>107640</v>
      </c>
      <c r="L34" s="152">
        <f t="shared" si="9"/>
        <v>460</v>
      </c>
      <c r="M34" s="51">
        <v>36</v>
      </c>
      <c r="N34" s="12">
        <f t="shared" si="2"/>
        <v>3.6140119225023986E-3</v>
      </c>
      <c r="O34" s="54">
        <f>SUM($N$5:N34)</f>
        <v>0.97254889967104585</v>
      </c>
      <c r="P34" s="51" t="str">
        <f t="shared" si="10"/>
        <v>C</v>
      </c>
      <c r="Q34" s="49">
        <f t="shared" si="3"/>
        <v>0.74242424242424232</v>
      </c>
      <c r="R34" s="49">
        <f t="shared" si="4"/>
        <v>1.113636363636364E-2</v>
      </c>
      <c r="S34" s="49">
        <f t="shared" si="5"/>
        <v>341.5151515151515</v>
      </c>
      <c r="T34" s="51">
        <f t="shared" si="11"/>
        <v>30</v>
      </c>
      <c r="U34" s="51">
        <v>3</v>
      </c>
      <c r="V34" s="51">
        <f t="shared" si="12"/>
        <v>33</v>
      </c>
      <c r="W34" s="49">
        <f t="shared" si="13"/>
        <v>24.499999999999996</v>
      </c>
      <c r="X34" s="42">
        <f t="shared" si="6"/>
        <v>0</v>
      </c>
      <c r="Y34" s="8">
        <f t="shared" si="7"/>
        <v>0</v>
      </c>
      <c r="Z34" s="12">
        <f t="shared" si="8"/>
        <v>9.5510204081632661</v>
      </c>
      <c r="AA34" s="87" t="str">
        <f t="shared" si="14"/>
        <v>VERY HIGH-DON’T ORDER</v>
      </c>
      <c r="AB34" s="164">
        <f t="shared" si="15"/>
        <v>0</v>
      </c>
      <c r="AF34"/>
      <c r="AG34" s="341" t="s">
        <v>41</v>
      </c>
      <c r="AH34" s="341" t="s">
        <v>400</v>
      </c>
      <c r="AI34" s="82">
        <v>2.2499999999999999E-2</v>
      </c>
      <c r="AJ34" s="83">
        <v>0.99999999999999989</v>
      </c>
      <c r="AK34" s="353">
        <v>215.00000000000003</v>
      </c>
      <c r="AL34" s="353">
        <v>215</v>
      </c>
    </row>
    <row r="35" spans="1:38" ht="15" thickBot="1">
      <c r="A35" s="153" t="s">
        <v>136</v>
      </c>
      <c r="B35" s="56" t="s">
        <v>90</v>
      </c>
      <c r="C35" s="51" t="s">
        <v>451</v>
      </c>
      <c r="D35" s="351" t="s">
        <v>26</v>
      </c>
      <c r="E35" s="51" t="s">
        <v>37</v>
      </c>
      <c r="F35" s="8">
        <v>0.22613333333333327</v>
      </c>
      <c r="G35" s="8">
        <v>16.333333333333332</v>
      </c>
      <c r="H35" s="8">
        <v>3234.9466666666658</v>
      </c>
      <c r="I35" s="346">
        <v>67</v>
      </c>
      <c r="J35" s="264">
        <v>0.86399999999999999</v>
      </c>
      <c r="K35" s="6">
        <f t="shared" si="1"/>
        <v>13269.88326530612</v>
      </c>
      <c r="L35" s="152">
        <f t="shared" si="9"/>
        <v>198.05795918367343</v>
      </c>
      <c r="M35" s="51">
        <v>20</v>
      </c>
      <c r="N35" s="12">
        <f t="shared" si="2"/>
        <v>3.3357084193545924E-3</v>
      </c>
      <c r="O35" s="54">
        <f>SUM($N$5:N35)</f>
        <v>0.97588460809040045</v>
      </c>
      <c r="P35" s="51" t="str">
        <f t="shared" si="10"/>
        <v>C</v>
      </c>
      <c r="Q35" s="49">
        <f t="shared" si="3"/>
        <v>0.74242424242424232</v>
      </c>
      <c r="R35" s="49">
        <f t="shared" si="4"/>
        <v>1.0278787878787875E-2</v>
      </c>
      <c r="S35" s="49">
        <f t="shared" si="5"/>
        <v>147.04303030303026</v>
      </c>
      <c r="T35" s="51">
        <f t="shared" si="11"/>
        <v>30</v>
      </c>
      <c r="U35" s="51">
        <v>3</v>
      </c>
      <c r="V35" s="51">
        <f t="shared" si="12"/>
        <v>33</v>
      </c>
      <c r="W35" s="49">
        <f t="shared" si="13"/>
        <v>24.499999999999996</v>
      </c>
      <c r="X35" s="42">
        <f t="shared" si="6"/>
        <v>0</v>
      </c>
      <c r="Y35" s="8">
        <f t="shared" si="7"/>
        <v>0</v>
      </c>
      <c r="Z35" s="12">
        <f t="shared" si="8"/>
        <v>2.7346938775510208</v>
      </c>
      <c r="AA35" s="87" t="str">
        <f t="shared" si="14"/>
        <v>VERY HIGH-DON’T ORDER</v>
      </c>
      <c r="AB35" s="164">
        <f t="shared" si="15"/>
        <v>0</v>
      </c>
      <c r="AF35"/>
      <c r="AG35" s="341" t="s">
        <v>50</v>
      </c>
      <c r="AH35" s="341" t="s">
        <v>395</v>
      </c>
      <c r="AI35" s="82">
        <v>1.5412499999999949</v>
      </c>
      <c r="AJ35" s="83">
        <v>19.999999999999996</v>
      </c>
      <c r="AK35" s="353">
        <v>851.71000000000015</v>
      </c>
      <c r="AL35" s="353">
        <v>17034.2</v>
      </c>
    </row>
    <row r="36" spans="1:38" ht="15" thickBot="1">
      <c r="A36" s="153" t="s">
        <v>136</v>
      </c>
      <c r="B36" s="56" t="s">
        <v>75</v>
      </c>
      <c r="C36" s="51" t="s">
        <v>435</v>
      </c>
      <c r="D36" s="351" t="s">
        <v>29</v>
      </c>
      <c r="E36" s="51" t="s">
        <v>42</v>
      </c>
      <c r="F36" s="8">
        <v>0.20850000000000007</v>
      </c>
      <c r="G36" s="8">
        <v>4</v>
      </c>
      <c r="H36" s="8">
        <v>2583.7499999999995</v>
      </c>
      <c r="I36" s="346">
        <v>18</v>
      </c>
      <c r="J36" s="264">
        <v>0.32400000000000001</v>
      </c>
      <c r="K36" s="6">
        <f t="shared" si="1"/>
        <v>11626.874999999998</v>
      </c>
      <c r="L36" s="152">
        <f t="shared" si="9"/>
        <v>645.93749999999989</v>
      </c>
      <c r="M36" s="51">
        <v>5</v>
      </c>
      <c r="N36" s="12">
        <f t="shared" si="2"/>
        <v>3.0755979013948982E-3</v>
      </c>
      <c r="O36" s="54">
        <f>SUM($N$5:N36)</f>
        <v>0.97896020599179534</v>
      </c>
      <c r="P36" s="51" t="str">
        <f t="shared" si="10"/>
        <v>C</v>
      </c>
      <c r="Q36" s="49">
        <f t="shared" si="3"/>
        <v>0.18181818181818182</v>
      </c>
      <c r="R36" s="49">
        <f t="shared" si="4"/>
        <v>9.47727272727273E-3</v>
      </c>
      <c r="S36" s="49">
        <f t="shared" si="5"/>
        <v>117.4431818181818</v>
      </c>
      <c r="T36" s="51">
        <f t="shared" si="11"/>
        <v>30</v>
      </c>
      <c r="U36" s="51">
        <v>3</v>
      </c>
      <c r="V36" s="51">
        <f t="shared" si="12"/>
        <v>33</v>
      </c>
      <c r="W36" s="49">
        <f t="shared" si="13"/>
        <v>6</v>
      </c>
      <c r="X36" s="42">
        <f t="shared" si="6"/>
        <v>0</v>
      </c>
      <c r="Y36" s="8">
        <f t="shared" si="7"/>
        <v>0</v>
      </c>
      <c r="Z36" s="12">
        <f t="shared" si="8"/>
        <v>3</v>
      </c>
      <c r="AA36" s="87" t="str">
        <f t="shared" si="14"/>
        <v>VERY HIGH-DON’T ORDER</v>
      </c>
      <c r="AB36" s="164">
        <f t="shared" si="15"/>
        <v>0</v>
      </c>
      <c r="AF36"/>
      <c r="AG36" s="341" t="s">
        <v>31</v>
      </c>
      <c r="AH36" s="341" t="s">
        <v>380</v>
      </c>
      <c r="AI36" s="82">
        <v>0.55000000000000016</v>
      </c>
      <c r="AJ36" s="83">
        <v>11</v>
      </c>
      <c r="AK36" s="353">
        <v>391.45454545454544</v>
      </c>
      <c r="AL36" s="353">
        <v>4306</v>
      </c>
    </row>
    <row r="37" spans="1:38" ht="15" thickBot="1">
      <c r="A37" s="153" t="s">
        <v>136</v>
      </c>
      <c r="B37" s="56" t="s">
        <v>82</v>
      </c>
      <c r="C37" s="51" t="s">
        <v>423</v>
      </c>
      <c r="D37" s="351" t="s">
        <v>26</v>
      </c>
      <c r="E37" s="51" t="s">
        <v>69</v>
      </c>
      <c r="F37" s="8">
        <v>0.17733333333333343</v>
      </c>
      <c r="G37" s="8">
        <v>43</v>
      </c>
      <c r="H37" s="8">
        <v>3768.9066666666658</v>
      </c>
      <c r="I37" s="346">
        <v>302</v>
      </c>
      <c r="J37" s="264">
        <v>1.2110000000000001</v>
      </c>
      <c r="K37" s="6">
        <f t="shared" ref="K37:K55" si="16">L37*I37</f>
        <v>26469.995658914726</v>
      </c>
      <c r="L37" s="152">
        <f t="shared" si="9"/>
        <v>87.648992248062001</v>
      </c>
      <c r="M37" s="51">
        <v>5</v>
      </c>
      <c r="N37" s="12">
        <f t="shared" ref="N37:N55" si="17">F37/$F$1</f>
        <v>2.6158562486684029E-3</v>
      </c>
      <c r="O37" s="54">
        <f>SUM($N$5:N37)</f>
        <v>0.98157606224046379</v>
      </c>
      <c r="P37" s="51" t="str">
        <f t="shared" si="10"/>
        <v>C</v>
      </c>
      <c r="Q37" s="49">
        <f t="shared" ref="Q37:Q55" si="18">G37/22</f>
        <v>1.9545454545454546</v>
      </c>
      <c r="R37" s="49">
        <f t="shared" ref="R37:R55" si="19">F37/22</f>
        <v>8.060606060606065E-3</v>
      </c>
      <c r="S37" s="49">
        <f t="shared" ref="S37:S55" si="20">H37/22</f>
        <v>171.31393939393936</v>
      </c>
      <c r="T37" s="51">
        <f t="shared" si="11"/>
        <v>30</v>
      </c>
      <c r="U37" s="51">
        <v>3</v>
      </c>
      <c r="V37" s="51">
        <f t="shared" si="12"/>
        <v>33</v>
      </c>
      <c r="W37" s="49">
        <f t="shared" si="13"/>
        <v>64.5</v>
      </c>
      <c r="X37" s="42">
        <f t="shared" ref="X37:X55" si="21">IF(W37-I37&lt;=0,0,W37-I37)</f>
        <v>0</v>
      </c>
      <c r="Y37" s="8">
        <f t="shared" ref="Y37:Y55" si="22">X37/(G37/F37)</f>
        <v>0</v>
      </c>
      <c r="Z37" s="12">
        <f t="shared" ref="Z37:Z55" si="23">I37/W37</f>
        <v>4.6821705426356592</v>
      </c>
      <c r="AA37" s="87" t="str">
        <f t="shared" si="14"/>
        <v>VERY HIGH-DON’T ORDER</v>
      </c>
      <c r="AB37" s="164">
        <f t="shared" si="15"/>
        <v>0</v>
      </c>
      <c r="AF37" s="341" t="s">
        <v>225</v>
      </c>
      <c r="AG37" s="341"/>
      <c r="AH37" s="341"/>
      <c r="AI37" s="82">
        <v>5.7461742424242344</v>
      </c>
      <c r="AJ37" s="83">
        <v>166.19696969696969</v>
      </c>
      <c r="AK37" s="353">
        <v>3132.2339352923368</v>
      </c>
      <c r="AL37" s="353">
        <v>71683.04242424242</v>
      </c>
    </row>
    <row r="38" spans="1:38" ht="15" thickBot="1">
      <c r="A38" s="153" t="s">
        <v>136</v>
      </c>
      <c r="B38" s="56" t="s">
        <v>53</v>
      </c>
      <c r="C38" s="51" t="s">
        <v>429</v>
      </c>
      <c r="D38" s="351" t="s">
        <v>23</v>
      </c>
      <c r="E38" s="51" t="s">
        <v>24</v>
      </c>
      <c r="F38" s="8">
        <v>0.17462333333333335</v>
      </c>
      <c r="G38" s="8">
        <v>15.666666666666666</v>
      </c>
      <c r="H38" s="8">
        <v>7066.8666666666668</v>
      </c>
      <c r="I38" s="346">
        <v>192</v>
      </c>
      <c r="J38" s="264">
        <v>1.8988800000000001</v>
      </c>
      <c r="K38" s="6">
        <f t="shared" si="16"/>
        <v>86606.706382978737</v>
      </c>
      <c r="L38" s="152">
        <f t="shared" ref="L38:L55" si="24">H38/G38</f>
        <v>451.0765957446809</v>
      </c>
      <c r="M38" s="51">
        <v>5</v>
      </c>
      <c r="N38" s="12">
        <f t="shared" si="17"/>
        <v>2.5758808514848041E-3</v>
      </c>
      <c r="O38" s="54">
        <f>SUM($N$5:N38)</f>
        <v>0.98415194309194864</v>
      </c>
      <c r="P38" s="51" t="str">
        <f t="shared" si="10"/>
        <v>C</v>
      </c>
      <c r="Q38" s="49">
        <f t="shared" si="18"/>
        <v>0.71212121212121204</v>
      </c>
      <c r="R38" s="49">
        <f t="shared" si="19"/>
        <v>7.9374242424242441E-3</v>
      </c>
      <c r="S38" s="49">
        <f t="shared" si="20"/>
        <v>321.22121212121215</v>
      </c>
      <c r="T38" s="51">
        <f t="shared" si="11"/>
        <v>30</v>
      </c>
      <c r="U38" s="51">
        <v>3</v>
      </c>
      <c r="V38" s="51">
        <f t="shared" si="12"/>
        <v>33</v>
      </c>
      <c r="W38" s="49">
        <f t="shared" si="13"/>
        <v>23.499999999999996</v>
      </c>
      <c r="X38" s="42">
        <f t="shared" si="21"/>
        <v>0</v>
      </c>
      <c r="Y38" s="8">
        <f t="shared" si="22"/>
        <v>0</v>
      </c>
      <c r="Z38" s="12">
        <f t="shared" si="23"/>
        <v>8.1702127659574479</v>
      </c>
      <c r="AA38" s="87" t="str">
        <f t="shared" si="14"/>
        <v>VERY HIGH-DON’T ORDER</v>
      </c>
      <c r="AB38" s="164">
        <f t="shared" si="15"/>
        <v>0</v>
      </c>
      <c r="AF38" s="341" t="s">
        <v>26</v>
      </c>
      <c r="AG38" s="341" t="s">
        <v>84</v>
      </c>
      <c r="AH38" s="341" t="s">
        <v>421</v>
      </c>
      <c r="AI38" s="82">
        <v>0.89400749063670415</v>
      </c>
      <c r="AJ38" s="83">
        <v>217</v>
      </c>
      <c r="AK38" s="353">
        <v>102.54048689138577</v>
      </c>
      <c r="AL38" s="353">
        <v>22251.285655430711</v>
      </c>
    </row>
    <row r="39" spans="1:38" ht="15" thickBot="1">
      <c r="A39" s="153" t="s">
        <v>136</v>
      </c>
      <c r="B39" s="56" t="s">
        <v>36</v>
      </c>
      <c r="C39" s="51" t="s">
        <v>419</v>
      </c>
      <c r="D39" s="351" t="s">
        <v>26</v>
      </c>
      <c r="E39" s="51" t="s">
        <v>37</v>
      </c>
      <c r="F39" s="8">
        <v>0.16319999999999998</v>
      </c>
      <c r="G39" s="8">
        <v>17</v>
      </c>
      <c r="H39" s="8">
        <v>1490</v>
      </c>
      <c r="I39" s="346">
        <v>0</v>
      </c>
      <c r="J39" s="264">
        <v>0</v>
      </c>
      <c r="K39" s="6">
        <f t="shared" si="16"/>
        <v>0</v>
      </c>
      <c r="L39" s="152">
        <f t="shared" si="24"/>
        <v>87.647058823529406</v>
      </c>
      <c r="M39" s="51">
        <v>48</v>
      </c>
      <c r="N39" s="12">
        <f t="shared" si="17"/>
        <v>2.4073744724587391E-3</v>
      </c>
      <c r="O39" s="54">
        <f>SUM($N$5:N39)</f>
        <v>0.9865593175644074</v>
      </c>
      <c r="P39" s="51" t="str">
        <f t="shared" si="10"/>
        <v>C</v>
      </c>
      <c r="Q39" s="49">
        <f t="shared" si="18"/>
        <v>0.77272727272727271</v>
      </c>
      <c r="R39" s="49">
        <f t="shared" si="19"/>
        <v>7.4181818181818177E-3</v>
      </c>
      <c r="S39" s="49">
        <f t="shared" si="20"/>
        <v>67.727272727272734</v>
      </c>
      <c r="T39" s="51">
        <f t="shared" si="11"/>
        <v>30</v>
      </c>
      <c r="U39" s="51">
        <v>3</v>
      </c>
      <c r="V39" s="51">
        <f t="shared" si="12"/>
        <v>33</v>
      </c>
      <c r="W39" s="49">
        <f t="shared" si="13"/>
        <v>25.5</v>
      </c>
      <c r="X39" s="42">
        <f t="shared" si="21"/>
        <v>25.5</v>
      </c>
      <c r="Y39" s="8">
        <f t="shared" si="22"/>
        <v>0.24479999999999999</v>
      </c>
      <c r="Z39" s="12">
        <f t="shared" si="23"/>
        <v>0</v>
      </c>
      <c r="AA39" s="87" t="str">
        <f t="shared" si="14"/>
        <v>VERY LOW-ORDER URGENTLY</v>
      </c>
      <c r="AB39" s="164">
        <f t="shared" si="15"/>
        <v>2235</v>
      </c>
      <c r="AF39"/>
      <c r="AG39" s="341" t="s">
        <v>46</v>
      </c>
      <c r="AH39" s="341" t="s">
        <v>398</v>
      </c>
      <c r="AI39" s="82">
        <v>1.2775999999999992</v>
      </c>
      <c r="AJ39" s="83">
        <v>95.5</v>
      </c>
      <c r="AK39" s="353">
        <v>233.23277486910993</v>
      </c>
      <c r="AL39" s="353">
        <v>22273.73</v>
      </c>
    </row>
    <row r="40" spans="1:38" ht="15" thickBot="1">
      <c r="A40" s="153" t="s">
        <v>136</v>
      </c>
      <c r="B40" s="56" t="s">
        <v>171</v>
      </c>
      <c r="C40" s="51" t="s">
        <v>462</v>
      </c>
      <c r="D40" s="351" t="s">
        <v>29</v>
      </c>
      <c r="E40" s="51" t="s">
        <v>30</v>
      </c>
      <c r="F40" s="8">
        <v>0.13200000000000003</v>
      </c>
      <c r="G40" s="8">
        <v>2.3333333333333335</v>
      </c>
      <c r="H40" s="8">
        <v>2015.6000000000008</v>
      </c>
      <c r="I40" s="346">
        <v>47</v>
      </c>
      <c r="J40" s="264">
        <v>1.0575000000000001</v>
      </c>
      <c r="K40" s="6">
        <f t="shared" si="16"/>
        <v>40599.942857142873</v>
      </c>
      <c r="L40" s="152">
        <f t="shared" si="24"/>
        <v>863.82857142857176</v>
      </c>
      <c r="M40" s="51">
        <v>32</v>
      </c>
      <c r="N40" s="12">
        <f t="shared" si="17"/>
        <v>1.9471411174298632E-3</v>
      </c>
      <c r="O40" s="54">
        <f>SUM($N$5:N40)</f>
        <v>0.98850645868183729</v>
      </c>
      <c r="P40" s="51" t="str">
        <f t="shared" si="10"/>
        <v>C</v>
      </c>
      <c r="Q40" s="49">
        <f t="shared" si="18"/>
        <v>0.10606060606060606</v>
      </c>
      <c r="R40" s="49">
        <f t="shared" si="19"/>
        <v>6.0000000000000019E-3</v>
      </c>
      <c r="S40" s="49">
        <f t="shared" si="20"/>
        <v>91.618181818181853</v>
      </c>
      <c r="T40" s="51">
        <f t="shared" si="11"/>
        <v>30</v>
      </c>
      <c r="U40" s="51">
        <v>3</v>
      </c>
      <c r="V40" s="51">
        <f t="shared" si="12"/>
        <v>33</v>
      </c>
      <c r="W40" s="49">
        <f t="shared" si="13"/>
        <v>3.5</v>
      </c>
      <c r="X40" s="42">
        <f t="shared" si="21"/>
        <v>0</v>
      </c>
      <c r="Y40" s="8">
        <f t="shared" si="22"/>
        <v>0</v>
      </c>
      <c r="Z40" s="12">
        <f t="shared" si="23"/>
        <v>13.428571428571429</v>
      </c>
      <c r="AA40" s="87" t="str">
        <f t="shared" si="14"/>
        <v>VERY HIGH-DON’T ORDER</v>
      </c>
      <c r="AB40" s="164">
        <f t="shared" si="15"/>
        <v>0</v>
      </c>
      <c r="AF40"/>
      <c r="AG40" s="341" t="s">
        <v>156</v>
      </c>
      <c r="AH40" s="341" t="s">
        <v>402</v>
      </c>
      <c r="AI40" s="82">
        <v>9.3009999999999926E-2</v>
      </c>
      <c r="AJ40" s="83">
        <v>18.999999999999996</v>
      </c>
      <c r="AK40" s="353">
        <v>100.23052631578956</v>
      </c>
      <c r="AL40" s="353">
        <v>1904.3800000000012</v>
      </c>
    </row>
    <row r="41" spans="1:38" ht="15" thickBot="1">
      <c r="A41" s="153" t="s">
        <v>136</v>
      </c>
      <c r="B41" s="56" t="s">
        <v>96</v>
      </c>
      <c r="C41" s="51" t="s">
        <v>387</v>
      </c>
      <c r="D41" s="351" t="s">
        <v>23</v>
      </c>
      <c r="E41" s="51" t="s">
        <v>24</v>
      </c>
      <c r="F41" s="8">
        <v>0.11556000000000007</v>
      </c>
      <c r="G41" s="8">
        <v>13.333333333333334</v>
      </c>
      <c r="H41" s="8">
        <v>5483.213333333324</v>
      </c>
      <c r="I41" s="346">
        <v>201</v>
      </c>
      <c r="J41" s="264">
        <v>0.87156000000000011</v>
      </c>
      <c r="K41" s="6">
        <f t="shared" si="16"/>
        <v>82659.440999999861</v>
      </c>
      <c r="L41" s="152">
        <f t="shared" si="24"/>
        <v>411.2409999999993</v>
      </c>
      <c r="M41" s="51">
        <v>48</v>
      </c>
      <c r="N41" s="12">
        <f t="shared" si="17"/>
        <v>1.7046335418954173E-3</v>
      </c>
      <c r="O41" s="54">
        <f>SUM($N$5:N41)</f>
        <v>0.99021109222373271</v>
      </c>
      <c r="P41" s="51" t="str">
        <f t="shared" si="10"/>
        <v>C</v>
      </c>
      <c r="Q41" s="49">
        <f t="shared" si="18"/>
        <v>0.60606060606060608</v>
      </c>
      <c r="R41" s="49">
        <f t="shared" si="19"/>
        <v>5.2527272727272761E-3</v>
      </c>
      <c r="S41" s="49">
        <f t="shared" si="20"/>
        <v>249.23696969696928</v>
      </c>
      <c r="T41" s="51">
        <f t="shared" si="11"/>
        <v>30</v>
      </c>
      <c r="U41" s="51">
        <v>3</v>
      </c>
      <c r="V41" s="51">
        <f t="shared" si="12"/>
        <v>33</v>
      </c>
      <c r="W41" s="49">
        <f t="shared" si="13"/>
        <v>20</v>
      </c>
      <c r="X41" s="42">
        <f t="shared" si="21"/>
        <v>0</v>
      </c>
      <c r="Y41" s="8">
        <f t="shared" si="22"/>
        <v>0</v>
      </c>
      <c r="Z41" s="12">
        <f t="shared" si="23"/>
        <v>10.050000000000001</v>
      </c>
      <c r="AA41" s="87" t="str">
        <f t="shared" si="14"/>
        <v>VERY HIGH-DON’T ORDER</v>
      </c>
      <c r="AB41" s="164">
        <f t="shared" si="15"/>
        <v>0</v>
      </c>
      <c r="AF41"/>
      <c r="AG41" s="341" t="s">
        <v>40</v>
      </c>
      <c r="AH41" s="341" t="s">
        <v>433</v>
      </c>
      <c r="AI41" s="82">
        <v>2.4123947453255998</v>
      </c>
      <c r="AJ41" s="83">
        <v>382.19696969696975</v>
      </c>
      <c r="AK41" s="353">
        <v>110.45670429874079</v>
      </c>
      <c r="AL41" s="353">
        <v>42216.217665692981</v>
      </c>
    </row>
    <row r="42" spans="1:38" ht="15" thickBot="1">
      <c r="A42" s="153" t="s">
        <v>136</v>
      </c>
      <c r="B42" s="56" t="s">
        <v>72</v>
      </c>
      <c r="C42" s="51" t="s">
        <v>443</v>
      </c>
      <c r="D42" s="351" t="s">
        <v>26</v>
      </c>
      <c r="E42" s="51" t="s">
        <v>69</v>
      </c>
      <c r="F42" s="8">
        <v>0.10679999999999999</v>
      </c>
      <c r="G42" s="8">
        <v>28</v>
      </c>
      <c r="H42" s="8">
        <v>2873.2599999999993</v>
      </c>
      <c r="I42" s="346">
        <v>496</v>
      </c>
      <c r="J42" s="264">
        <v>1.7856000000000001</v>
      </c>
      <c r="K42" s="6">
        <f t="shared" si="16"/>
        <v>50897.748571428558</v>
      </c>
      <c r="L42" s="152">
        <f t="shared" si="24"/>
        <v>102.61642857142854</v>
      </c>
      <c r="M42" s="51">
        <v>24</v>
      </c>
      <c r="N42" s="12">
        <f t="shared" si="17"/>
        <v>1.5754141768296161E-3</v>
      </c>
      <c r="O42" s="54">
        <f>SUM($N$5:N42)</f>
        <v>0.99178650640056232</v>
      </c>
      <c r="P42" s="51" t="str">
        <f t="shared" si="10"/>
        <v>C</v>
      </c>
      <c r="Q42" s="49">
        <f t="shared" si="18"/>
        <v>1.2727272727272727</v>
      </c>
      <c r="R42" s="49">
        <f t="shared" si="19"/>
        <v>4.8545454545454543E-3</v>
      </c>
      <c r="S42" s="49">
        <f t="shared" si="20"/>
        <v>130.60272727272724</v>
      </c>
      <c r="T42" s="51">
        <f t="shared" si="11"/>
        <v>30</v>
      </c>
      <c r="U42" s="51">
        <v>3</v>
      </c>
      <c r="V42" s="51">
        <f t="shared" si="12"/>
        <v>33</v>
      </c>
      <c r="W42" s="49">
        <f t="shared" si="13"/>
        <v>42</v>
      </c>
      <c r="X42" s="42">
        <f t="shared" si="21"/>
        <v>0</v>
      </c>
      <c r="Y42" s="8">
        <f t="shared" si="22"/>
        <v>0</v>
      </c>
      <c r="Z42" s="12">
        <f t="shared" si="23"/>
        <v>11.80952380952381</v>
      </c>
      <c r="AA42" s="87" t="str">
        <f t="shared" si="14"/>
        <v>VERY HIGH-DON’T ORDER</v>
      </c>
      <c r="AB42" s="164">
        <f t="shared" si="15"/>
        <v>0</v>
      </c>
      <c r="AF42"/>
      <c r="AG42" s="341" t="s">
        <v>36</v>
      </c>
      <c r="AH42" s="341" t="s">
        <v>419</v>
      </c>
      <c r="AI42" s="82">
        <v>0.24479999999999999</v>
      </c>
      <c r="AJ42" s="83">
        <v>25.5</v>
      </c>
      <c r="AK42" s="353">
        <v>87.647058823529406</v>
      </c>
      <c r="AL42" s="353">
        <v>2235</v>
      </c>
    </row>
    <row r="43" spans="1:38" ht="15" thickBot="1">
      <c r="A43" s="153" t="s">
        <v>136</v>
      </c>
      <c r="B43" s="56" t="s">
        <v>71</v>
      </c>
      <c r="C43" s="51" t="s">
        <v>372</v>
      </c>
      <c r="D43" s="351" t="s">
        <v>29</v>
      </c>
      <c r="E43" s="51" t="s">
        <v>63</v>
      </c>
      <c r="F43" s="8">
        <v>8.550000000000002E-2</v>
      </c>
      <c r="G43" s="8">
        <v>2.6666666666666665</v>
      </c>
      <c r="H43" s="8">
        <v>1900</v>
      </c>
      <c r="I43" s="346">
        <v>238</v>
      </c>
      <c r="J43" s="264">
        <v>5.3550000000000004</v>
      </c>
      <c r="K43" s="6">
        <f t="shared" si="16"/>
        <v>169575</v>
      </c>
      <c r="L43" s="152">
        <f t="shared" si="24"/>
        <v>712.5</v>
      </c>
      <c r="M43" s="51">
        <v>30</v>
      </c>
      <c r="N43" s="12">
        <f t="shared" si="17"/>
        <v>1.2612164056079796E-3</v>
      </c>
      <c r="O43" s="54">
        <f>SUM($N$5:N43)</f>
        <v>0.99304772280617026</v>
      </c>
      <c r="P43" s="51" t="str">
        <f t="shared" si="10"/>
        <v>C</v>
      </c>
      <c r="Q43" s="49">
        <f t="shared" si="18"/>
        <v>0.1212121212121212</v>
      </c>
      <c r="R43" s="49">
        <f t="shared" si="19"/>
        <v>3.8863636363636374E-3</v>
      </c>
      <c r="S43" s="49">
        <f t="shared" si="20"/>
        <v>86.36363636363636</v>
      </c>
      <c r="T43" s="51">
        <f t="shared" si="11"/>
        <v>30</v>
      </c>
      <c r="U43" s="51">
        <v>3</v>
      </c>
      <c r="V43" s="51">
        <f t="shared" si="12"/>
        <v>33</v>
      </c>
      <c r="W43" s="49">
        <f t="shared" si="13"/>
        <v>3.9999999999999996</v>
      </c>
      <c r="X43" s="42">
        <f t="shared" si="21"/>
        <v>0</v>
      </c>
      <c r="Y43" s="8">
        <f t="shared" si="22"/>
        <v>0</v>
      </c>
      <c r="Z43" s="12">
        <f t="shared" si="23"/>
        <v>59.500000000000007</v>
      </c>
      <c r="AA43" s="87" t="str">
        <f t="shared" si="14"/>
        <v>VERY HIGH-DON’T ORDER</v>
      </c>
      <c r="AB43" s="164">
        <f t="shared" si="15"/>
        <v>0</v>
      </c>
      <c r="AF43"/>
      <c r="AG43" s="341" t="s">
        <v>25</v>
      </c>
      <c r="AH43" s="341" t="s">
        <v>383</v>
      </c>
      <c r="AI43" s="82">
        <v>1.9867999999999983</v>
      </c>
      <c r="AJ43" s="83">
        <v>404</v>
      </c>
      <c r="AK43" s="353">
        <v>96.11550742574255</v>
      </c>
      <c r="AL43" s="353">
        <v>38830.664999999994</v>
      </c>
    </row>
    <row r="44" spans="1:38" ht="15" thickBot="1">
      <c r="A44" s="153" t="s">
        <v>136</v>
      </c>
      <c r="B44" s="56" t="s">
        <v>156</v>
      </c>
      <c r="C44" s="51" t="s">
        <v>402</v>
      </c>
      <c r="D44" s="351" t="s">
        <v>26</v>
      </c>
      <c r="E44" s="51" t="s">
        <v>69</v>
      </c>
      <c r="F44" s="8">
        <v>6.200666666666662E-2</v>
      </c>
      <c r="G44" s="8">
        <v>12.666666666666666</v>
      </c>
      <c r="H44" s="8">
        <v>1269.5866666666677</v>
      </c>
      <c r="I44" s="346">
        <v>0</v>
      </c>
      <c r="J44" s="264">
        <v>0</v>
      </c>
      <c r="K44" s="6">
        <f t="shared" si="16"/>
        <v>0</v>
      </c>
      <c r="L44" s="152">
        <f t="shared" si="24"/>
        <v>100.23052631578956</v>
      </c>
      <c r="M44" s="51">
        <v>100</v>
      </c>
      <c r="N44" s="12">
        <f t="shared" si="17"/>
        <v>9.1466462288965352E-4</v>
      </c>
      <c r="O44" s="54">
        <f>SUM($N$5:N44)</f>
        <v>0.99396238742905996</v>
      </c>
      <c r="P44" s="51" t="str">
        <f t="shared" si="10"/>
        <v>C</v>
      </c>
      <c r="Q44" s="49">
        <f t="shared" si="18"/>
        <v>0.57575757575757569</v>
      </c>
      <c r="R44" s="49">
        <f t="shared" si="19"/>
        <v>2.8184848484848462E-3</v>
      </c>
      <c r="S44" s="49">
        <f t="shared" si="20"/>
        <v>57.708484848484893</v>
      </c>
      <c r="T44" s="51">
        <f t="shared" si="11"/>
        <v>30</v>
      </c>
      <c r="U44" s="51">
        <v>3</v>
      </c>
      <c r="V44" s="51">
        <f t="shared" si="12"/>
        <v>33</v>
      </c>
      <c r="W44" s="49">
        <f t="shared" si="13"/>
        <v>18.999999999999996</v>
      </c>
      <c r="X44" s="42">
        <f t="shared" si="21"/>
        <v>18.999999999999996</v>
      </c>
      <c r="Y44" s="8">
        <f t="shared" si="22"/>
        <v>9.3009999999999926E-2</v>
      </c>
      <c r="Z44" s="12">
        <f t="shared" si="23"/>
        <v>0</v>
      </c>
      <c r="AA44" s="87" t="str">
        <f t="shared" si="14"/>
        <v>VERY LOW-ORDER URGENTLY</v>
      </c>
      <c r="AB44" s="164">
        <f t="shared" si="15"/>
        <v>1904.3800000000012</v>
      </c>
      <c r="AF44"/>
      <c r="AG44" s="341" t="s">
        <v>159</v>
      </c>
      <c r="AH44" s="341" t="s">
        <v>394</v>
      </c>
      <c r="AI44" s="82">
        <v>4.7144999999999999E-2</v>
      </c>
      <c r="AJ44" s="83">
        <v>10.5</v>
      </c>
      <c r="AK44" s="353">
        <v>89.215238095238092</v>
      </c>
      <c r="AL44" s="353">
        <v>936.76</v>
      </c>
    </row>
    <row r="45" spans="1:38" ht="15" thickBot="1">
      <c r="A45" s="153" t="s">
        <v>136</v>
      </c>
      <c r="B45" s="56" t="s">
        <v>68</v>
      </c>
      <c r="C45" s="51" t="s">
        <v>437</v>
      </c>
      <c r="D45" s="351" t="s">
        <v>26</v>
      </c>
      <c r="E45" s="51" t="s">
        <v>69</v>
      </c>
      <c r="F45" s="8">
        <v>6.0000000000000026E-2</v>
      </c>
      <c r="G45" s="8">
        <v>16.666666666666668</v>
      </c>
      <c r="H45" s="8">
        <v>1833.3333333333335</v>
      </c>
      <c r="I45" s="346">
        <v>288</v>
      </c>
      <c r="J45" s="264">
        <v>1.0378000000000001</v>
      </c>
      <c r="K45" s="6">
        <f t="shared" si="16"/>
        <v>31680</v>
      </c>
      <c r="L45" s="152">
        <f t="shared" si="24"/>
        <v>110</v>
      </c>
      <c r="M45" s="51">
        <v>10</v>
      </c>
      <c r="N45" s="12">
        <f t="shared" si="17"/>
        <v>8.8506414428630162E-4</v>
      </c>
      <c r="O45" s="54">
        <f>SUM($N$5:N45)</f>
        <v>0.99484745157334631</v>
      </c>
      <c r="P45" s="51" t="str">
        <f t="shared" si="10"/>
        <v>C</v>
      </c>
      <c r="Q45" s="49">
        <f t="shared" si="18"/>
        <v>0.75757575757575768</v>
      </c>
      <c r="R45" s="49">
        <f t="shared" si="19"/>
        <v>2.7272727272727284E-3</v>
      </c>
      <c r="S45" s="49">
        <f t="shared" si="20"/>
        <v>83.333333333333343</v>
      </c>
      <c r="T45" s="51">
        <f t="shared" si="11"/>
        <v>30</v>
      </c>
      <c r="U45" s="51">
        <v>3</v>
      </c>
      <c r="V45" s="51">
        <f t="shared" si="12"/>
        <v>33</v>
      </c>
      <c r="W45" s="49">
        <f t="shared" si="13"/>
        <v>25.000000000000004</v>
      </c>
      <c r="X45" s="42">
        <f t="shared" si="21"/>
        <v>0</v>
      </c>
      <c r="Y45" s="8">
        <f t="shared" si="22"/>
        <v>0</v>
      </c>
      <c r="Z45" s="12">
        <f t="shared" si="23"/>
        <v>11.519999999999998</v>
      </c>
      <c r="AA45" s="87" t="str">
        <f t="shared" si="14"/>
        <v>VERY HIGH-DON’T ORDER</v>
      </c>
      <c r="AB45" s="164">
        <f t="shared" si="15"/>
        <v>0</v>
      </c>
      <c r="AF45"/>
      <c r="AG45" s="341" t="s">
        <v>166</v>
      </c>
      <c r="AH45" s="341" t="s">
        <v>420</v>
      </c>
      <c r="AI45" s="82">
        <v>1.5999999999999997E-2</v>
      </c>
      <c r="AJ45" s="83">
        <v>0.99999999999999989</v>
      </c>
      <c r="AK45" s="353">
        <v>114</v>
      </c>
      <c r="AL45" s="353">
        <v>113.99999999999999</v>
      </c>
    </row>
    <row r="46" spans="1:38" ht="15" thickBot="1">
      <c r="A46" s="153" t="s">
        <v>136</v>
      </c>
      <c r="B46" s="56" t="s">
        <v>76</v>
      </c>
      <c r="C46" s="51" t="s">
        <v>445</v>
      </c>
      <c r="D46" s="351" t="s">
        <v>26</v>
      </c>
      <c r="E46" s="51" t="s">
        <v>69</v>
      </c>
      <c r="F46" s="8">
        <v>5.9999999999999991E-2</v>
      </c>
      <c r="G46" s="8">
        <v>16.333333333333332</v>
      </c>
      <c r="H46" s="8">
        <v>1850.0199999999998</v>
      </c>
      <c r="I46" s="346">
        <v>169</v>
      </c>
      <c r="J46" s="264">
        <v>0.61019999999999996</v>
      </c>
      <c r="K46" s="6">
        <f t="shared" si="16"/>
        <v>19142.043673469387</v>
      </c>
      <c r="L46" s="152">
        <f t="shared" si="24"/>
        <v>113.26653061224489</v>
      </c>
      <c r="M46" s="51">
        <v>12</v>
      </c>
      <c r="N46" s="12">
        <f t="shared" si="17"/>
        <v>8.8506414428630119E-4</v>
      </c>
      <c r="O46" s="54">
        <f>SUM($N$5:N46)</f>
        <v>0.99573251571763266</v>
      </c>
      <c r="P46" s="51" t="str">
        <f t="shared" si="10"/>
        <v>C</v>
      </c>
      <c r="Q46" s="49">
        <f t="shared" si="18"/>
        <v>0.74242424242424232</v>
      </c>
      <c r="R46" s="49">
        <f t="shared" si="19"/>
        <v>2.7272727272727271E-3</v>
      </c>
      <c r="S46" s="49">
        <f t="shared" si="20"/>
        <v>84.091818181818169</v>
      </c>
      <c r="T46" s="51">
        <f t="shared" si="11"/>
        <v>30</v>
      </c>
      <c r="U46" s="51">
        <v>3</v>
      </c>
      <c r="V46" s="51">
        <f t="shared" si="12"/>
        <v>33</v>
      </c>
      <c r="W46" s="49">
        <f t="shared" si="13"/>
        <v>24.499999999999996</v>
      </c>
      <c r="X46" s="42">
        <f t="shared" si="21"/>
        <v>0</v>
      </c>
      <c r="Y46" s="8">
        <f t="shared" si="22"/>
        <v>0</v>
      </c>
      <c r="Z46" s="12">
        <f t="shared" si="23"/>
        <v>6.8979591836734704</v>
      </c>
      <c r="AA46" s="87" t="str">
        <f t="shared" si="14"/>
        <v>VERY HIGH-DON’T ORDER</v>
      </c>
      <c r="AB46" s="164">
        <f t="shared" si="15"/>
        <v>0</v>
      </c>
      <c r="AF46"/>
      <c r="AG46" s="341" t="s">
        <v>165</v>
      </c>
      <c r="AH46" s="341" t="s">
        <v>477</v>
      </c>
      <c r="AI46" s="82">
        <v>1.4374999999999997E-2</v>
      </c>
      <c r="AJ46" s="83">
        <v>2.4999999999999996</v>
      </c>
      <c r="AK46" s="353">
        <v>92.4</v>
      </c>
      <c r="AL46" s="353">
        <v>230.99999999999997</v>
      </c>
    </row>
    <row r="47" spans="1:38" ht="15" thickBot="1">
      <c r="A47" s="153" t="s">
        <v>136</v>
      </c>
      <c r="B47" s="56" t="s">
        <v>73</v>
      </c>
      <c r="C47" s="51" t="s">
        <v>441</v>
      </c>
      <c r="D47" s="351" t="s">
        <v>26</v>
      </c>
      <c r="E47" s="51" t="s">
        <v>69</v>
      </c>
      <c r="F47" s="8">
        <v>5.9999999999999991E-2</v>
      </c>
      <c r="G47" s="8">
        <v>16.666666666666664</v>
      </c>
      <c r="H47" s="8">
        <v>971.33333333333314</v>
      </c>
      <c r="I47" s="346">
        <v>119</v>
      </c>
      <c r="J47" s="264">
        <v>0.43020000000000003</v>
      </c>
      <c r="K47" s="6">
        <f t="shared" si="16"/>
        <v>6935.32</v>
      </c>
      <c r="L47" s="152">
        <f t="shared" si="24"/>
        <v>58.279999999999994</v>
      </c>
      <c r="M47" s="51">
        <v>12</v>
      </c>
      <c r="N47" s="12">
        <f t="shared" si="17"/>
        <v>8.8506414428630119E-4</v>
      </c>
      <c r="O47" s="54">
        <f>SUM($N$5:N47)</f>
        <v>0.99661757986191901</v>
      </c>
      <c r="P47" s="51" t="str">
        <f t="shared" si="10"/>
        <v>C</v>
      </c>
      <c r="Q47" s="49">
        <f t="shared" si="18"/>
        <v>0.75757575757575746</v>
      </c>
      <c r="R47" s="49">
        <f t="shared" si="19"/>
        <v>2.7272727272727271E-3</v>
      </c>
      <c r="S47" s="49">
        <f t="shared" si="20"/>
        <v>44.151515151515142</v>
      </c>
      <c r="T47" s="51">
        <f t="shared" si="11"/>
        <v>30</v>
      </c>
      <c r="U47" s="51">
        <v>3</v>
      </c>
      <c r="V47" s="51">
        <f t="shared" si="12"/>
        <v>33</v>
      </c>
      <c r="W47" s="49">
        <f t="shared" si="13"/>
        <v>24.999999999999996</v>
      </c>
      <c r="X47" s="42">
        <f t="shared" si="21"/>
        <v>0</v>
      </c>
      <c r="Y47" s="8">
        <f t="shared" si="22"/>
        <v>0</v>
      </c>
      <c r="Z47" s="12">
        <f t="shared" si="23"/>
        <v>4.7600000000000007</v>
      </c>
      <c r="AA47" s="87" t="str">
        <f t="shared" si="14"/>
        <v>VERY HIGH-DON’T ORDER</v>
      </c>
      <c r="AB47" s="164">
        <f t="shared" si="15"/>
        <v>0</v>
      </c>
      <c r="AF47"/>
      <c r="AG47" s="341" t="s">
        <v>157</v>
      </c>
      <c r="AH47" s="341" t="s">
        <v>473</v>
      </c>
      <c r="AI47" s="82">
        <v>1.1939999999999999E-2</v>
      </c>
      <c r="AJ47" s="83">
        <v>0.99999999999999989</v>
      </c>
      <c r="AK47" s="353">
        <v>95.440000000000012</v>
      </c>
      <c r="AL47" s="353">
        <v>95.44</v>
      </c>
    </row>
    <row r="48" spans="1:38" ht="15" thickBot="1">
      <c r="A48" s="153" t="s">
        <v>136</v>
      </c>
      <c r="B48" s="56" t="s">
        <v>70</v>
      </c>
      <c r="C48" s="51" t="s">
        <v>533</v>
      </c>
      <c r="D48" s="351" t="s">
        <v>58</v>
      </c>
      <c r="E48" s="51" t="s">
        <v>27</v>
      </c>
      <c r="F48" s="8">
        <v>5.800000000000001E-2</v>
      </c>
      <c r="G48" s="8">
        <v>19.333333333333336</v>
      </c>
      <c r="H48" s="8">
        <v>1052.3333333333333</v>
      </c>
      <c r="I48" s="346">
        <v>162</v>
      </c>
      <c r="J48" s="264">
        <v>0.48599999999999999</v>
      </c>
      <c r="K48" s="6">
        <f t="shared" si="16"/>
        <v>8817.8275862068949</v>
      </c>
      <c r="L48" s="152">
        <f t="shared" si="24"/>
        <v>54.431034482758612</v>
      </c>
      <c r="M48" s="51">
        <v>4</v>
      </c>
      <c r="N48" s="12">
        <f t="shared" si="17"/>
        <v>8.5556200614342467E-4</v>
      </c>
      <c r="O48" s="54">
        <f>SUM($N$5:N48)</f>
        <v>0.99747314186806246</v>
      </c>
      <c r="P48" s="51" t="str">
        <f t="shared" si="10"/>
        <v>C</v>
      </c>
      <c r="Q48" s="49">
        <f t="shared" si="18"/>
        <v>0.8787878787878789</v>
      </c>
      <c r="R48" s="49">
        <f t="shared" si="19"/>
        <v>2.6363636363636368E-3</v>
      </c>
      <c r="S48" s="49">
        <f t="shared" si="20"/>
        <v>47.833333333333329</v>
      </c>
      <c r="T48" s="51">
        <f t="shared" si="11"/>
        <v>30</v>
      </c>
      <c r="U48" s="51">
        <v>3</v>
      </c>
      <c r="V48" s="51">
        <f t="shared" si="12"/>
        <v>33</v>
      </c>
      <c r="W48" s="49">
        <f t="shared" si="13"/>
        <v>29.000000000000004</v>
      </c>
      <c r="X48" s="42">
        <f t="shared" si="21"/>
        <v>0</v>
      </c>
      <c r="Y48" s="8">
        <f t="shared" si="22"/>
        <v>0</v>
      </c>
      <c r="Z48" s="12">
        <f t="shared" si="23"/>
        <v>5.5862068965517233</v>
      </c>
      <c r="AA48" s="87" t="str">
        <f t="shared" si="14"/>
        <v>VERY HIGH-DON’T ORDER</v>
      </c>
      <c r="AB48" s="164">
        <f t="shared" si="15"/>
        <v>0</v>
      </c>
      <c r="AF48" s="341" t="s">
        <v>224</v>
      </c>
      <c r="AG48" s="341"/>
      <c r="AH48" s="341"/>
      <c r="AI48" s="82">
        <v>6.9980722359623027</v>
      </c>
      <c r="AJ48" s="83">
        <v>1158.1969696969697</v>
      </c>
      <c r="AK48" s="353">
        <v>1121.2782967195362</v>
      </c>
      <c r="AL48" s="353">
        <v>131088.47832112369</v>
      </c>
    </row>
    <row r="49" spans="1:38" ht="15" thickBot="1">
      <c r="A49" s="153" t="s">
        <v>136</v>
      </c>
      <c r="B49" s="56" t="s">
        <v>77</v>
      </c>
      <c r="C49" s="51" t="s">
        <v>388</v>
      </c>
      <c r="D49" s="351" t="s">
        <v>23</v>
      </c>
      <c r="E49" s="51" t="s">
        <v>24</v>
      </c>
      <c r="F49" s="8">
        <v>5.3999999999999999E-2</v>
      </c>
      <c r="G49" s="8">
        <v>6</v>
      </c>
      <c r="H49" s="8">
        <v>1500</v>
      </c>
      <c r="I49" s="346">
        <v>0</v>
      </c>
      <c r="J49" s="264">
        <v>0</v>
      </c>
      <c r="K49" s="6">
        <f t="shared" si="16"/>
        <v>0</v>
      </c>
      <c r="L49" s="152">
        <f t="shared" si="24"/>
        <v>250</v>
      </c>
      <c r="M49" s="51">
        <v>12</v>
      </c>
      <c r="N49" s="12">
        <f t="shared" si="17"/>
        <v>7.9655772985767119E-4</v>
      </c>
      <c r="O49" s="54">
        <f>SUM($N$5:N49)</f>
        <v>0.99826969959792011</v>
      </c>
      <c r="P49" s="51" t="str">
        <f t="shared" si="10"/>
        <v>C</v>
      </c>
      <c r="Q49" s="49">
        <f t="shared" si="18"/>
        <v>0.27272727272727271</v>
      </c>
      <c r="R49" s="49">
        <f t="shared" si="19"/>
        <v>2.4545454545454545E-3</v>
      </c>
      <c r="S49" s="49">
        <f t="shared" si="20"/>
        <v>68.181818181818187</v>
      </c>
      <c r="T49" s="51">
        <f t="shared" si="11"/>
        <v>30</v>
      </c>
      <c r="U49" s="51">
        <v>3</v>
      </c>
      <c r="V49" s="51">
        <f t="shared" si="12"/>
        <v>33</v>
      </c>
      <c r="W49" s="49">
        <f t="shared" si="13"/>
        <v>9</v>
      </c>
      <c r="X49" s="42">
        <f t="shared" si="21"/>
        <v>9</v>
      </c>
      <c r="Y49" s="8">
        <f t="shared" si="22"/>
        <v>8.1000000000000003E-2</v>
      </c>
      <c r="Z49" s="12">
        <f t="shared" si="23"/>
        <v>0</v>
      </c>
      <c r="AA49" s="87" t="str">
        <f t="shared" si="14"/>
        <v>VERY LOW-ORDER URGENTLY</v>
      </c>
      <c r="AB49" s="164">
        <f t="shared" si="15"/>
        <v>2250</v>
      </c>
      <c r="AF49" s="341" t="s">
        <v>52</v>
      </c>
      <c r="AG49" s="341" t="s">
        <v>66</v>
      </c>
      <c r="AH49" s="341" t="s">
        <v>418</v>
      </c>
      <c r="AI49" s="82">
        <v>0.40950000000000114</v>
      </c>
      <c r="AJ49" s="83">
        <v>9</v>
      </c>
      <c r="AK49" s="353">
        <v>1229.4444444444446</v>
      </c>
      <c r="AL49" s="353">
        <v>11065.000000000002</v>
      </c>
    </row>
    <row r="50" spans="1:38" ht="15" thickBot="1">
      <c r="A50" s="153" t="s">
        <v>136</v>
      </c>
      <c r="B50" s="56" t="s">
        <v>95</v>
      </c>
      <c r="C50" s="51" t="s">
        <v>426</v>
      </c>
      <c r="D50" s="351" t="s">
        <v>23</v>
      </c>
      <c r="E50" s="51" t="s">
        <v>24</v>
      </c>
      <c r="F50" s="8">
        <v>4.2660000000000038E-2</v>
      </c>
      <c r="G50" s="8">
        <v>12</v>
      </c>
      <c r="H50" s="8">
        <v>1342.8600000000004</v>
      </c>
      <c r="I50" s="346">
        <v>0</v>
      </c>
      <c r="J50" s="264">
        <v>0</v>
      </c>
      <c r="K50" s="6">
        <f t="shared" si="16"/>
        <v>0</v>
      </c>
      <c r="L50" s="152">
        <f t="shared" si="24"/>
        <v>111.90500000000003</v>
      </c>
      <c r="M50" s="51">
        <v>48</v>
      </c>
      <c r="N50" s="12">
        <f t="shared" si="17"/>
        <v>6.2928060658756075E-4</v>
      </c>
      <c r="O50" s="54">
        <f>SUM($N$5:N50)</f>
        <v>0.99889898020450762</v>
      </c>
      <c r="P50" s="51" t="str">
        <f t="shared" si="10"/>
        <v>C</v>
      </c>
      <c r="Q50" s="49">
        <f t="shared" si="18"/>
        <v>0.54545454545454541</v>
      </c>
      <c r="R50" s="49">
        <f t="shared" si="19"/>
        <v>1.9390909090909109E-3</v>
      </c>
      <c r="S50" s="49">
        <f t="shared" si="20"/>
        <v>61.039090909090923</v>
      </c>
      <c r="T50" s="51">
        <f t="shared" si="11"/>
        <v>30</v>
      </c>
      <c r="U50" s="51">
        <v>3</v>
      </c>
      <c r="V50" s="51">
        <f t="shared" si="12"/>
        <v>33</v>
      </c>
      <c r="W50" s="49">
        <f t="shared" si="13"/>
        <v>18</v>
      </c>
      <c r="X50" s="42">
        <f t="shared" si="21"/>
        <v>18</v>
      </c>
      <c r="Y50" s="8">
        <f t="shared" si="22"/>
        <v>6.3990000000000061E-2</v>
      </c>
      <c r="Z50" s="12">
        <f t="shared" si="23"/>
        <v>0</v>
      </c>
      <c r="AA50" s="87" t="str">
        <f t="shared" si="14"/>
        <v>VERY LOW-ORDER URGENTLY</v>
      </c>
      <c r="AB50" s="164">
        <f t="shared" si="15"/>
        <v>2014.2900000000004</v>
      </c>
      <c r="AF50"/>
      <c r="AG50" s="341" t="s">
        <v>98</v>
      </c>
      <c r="AH50" s="341" t="s">
        <v>389</v>
      </c>
      <c r="AI50" s="82">
        <v>0.36810499999999957</v>
      </c>
      <c r="AJ50" s="83">
        <v>17</v>
      </c>
      <c r="AK50" s="353">
        <v>608.67852941176488</v>
      </c>
      <c r="AL50" s="353">
        <v>10347.535000000003</v>
      </c>
    </row>
    <row r="51" spans="1:38" ht="15" thickBot="1">
      <c r="A51" s="153" t="s">
        <v>136</v>
      </c>
      <c r="B51" s="56" t="s">
        <v>159</v>
      </c>
      <c r="C51" s="51" t="s">
        <v>394</v>
      </c>
      <c r="D51" s="351" t="s">
        <v>26</v>
      </c>
      <c r="E51" s="51" t="s">
        <v>69</v>
      </c>
      <c r="F51" s="8">
        <v>3.143E-2</v>
      </c>
      <c r="G51" s="8">
        <v>7</v>
      </c>
      <c r="H51" s="8">
        <v>624.50666666666666</v>
      </c>
      <c r="I51" s="346">
        <v>0</v>
      </c>
      <c r="J51" s="264">
        <v>0</v>
      </c>
      <c r="K51" s="6">
        <f t="shared" si="16"/>
        <v>0</v>
      </c>
      <c r="L51" s="152">
        <f t="shared" si="24"/>
        <v>89.215238095238092</v>
      </c>
      <c r="M51" s="51">
        <v>1</v>
      </c>
      <c r="N51" s="12">
        <f t="shared" si="17"/>
        <v>4.6362610091530749E-4</v>
      </c>
      <c r="O51" s="54">
        <f>SUM($N$5:N51)</f>
        <v>0.99936260630542295</v>
      </c>
      <c r="P51" s="51" t="str">
        <f t="shared" si="10"/>
        <v>C</v>
      </c>
      <c r="Q51" s="49">
        <f t="shared" si="18"/>
        <v>0.31818181818181818</v>
      </c>
      <c r="R51" s="49">
        <f t="shared" si="19"/>
        <v>1.4286363636363637E-3</v>
      </c>
      <c r="S51" s="49">
        <f t="shared" si="20"/>
        <v>28.386666666666667</v>
      </c>
      <c r="T51" s="51">
        <f t="shared" si="11"/>
        <v>30</v>
      </c>
      <c r="U51" s="51">
        <v>3</v>
      </c>
      <c r="V51" s="51">
        <f t="shared" si="12"/>
        <v>33</v>
      </c>
      <c r="W51" s="49">
        <f t="shared" si="13"/>
        <v>10.5</v>
      </c>
      <c r="X51" s="42">
        <f t="shared" si="21"/>
        <v>10.5</v>
      </c>
      <c r="Y51" s="8">
        <f t="shared" si="22"/>
        <v>4.7144999999999999E-2</v>
      </c>
      <c r="Z51" s="12">
        <f t="shared" si="23"/>
        <v>0</v>
      </c>
      <c r="AA51" s="87" t="str">
        <f t="shared" si="14"/>
        <v>VERY LOW-ORDER URGENTLY</v>
      </c>
      <c r="AB51" s="164">
        <f t="shared" si="15"/>
        <v>936.76</v>
      </c>
      <c r="AF51" s="341" t="s">
        <v>222</v>
      </c>
      <c r="AG51" s="341"/>
      <c r="AH51" s="341"/>
      <c r="AI51" s="82">
        <v>0.77760500000000077</v>
      </c>
      <c r="AJ51" s="83">
        <v>26</v>
      </c>
      <c r="AK51" s="353">
        <v>1838.1229738562095</v>
      </c>
      <c r="AL51" s="353">
        <v>21412.535000000003</v>
      </c>
    </row>
    <row r="52" spans="1:38" ht="15" thickBot="1">
      <c r="A52" s="153" t="s">
        <v>136</v>
      </c>
      <c r="B52" s="56" t="s">
        <v>41</v>
      </c>
      <c r="C52" s="51" t="s">
        <v>400</v>
      </c>
      <c r="D52" s="351" t="s">
        <v>29</v>
      </c>
      <c r="E52" s="51" t="s">
        <v>42</v>
      </c>
      <c r="F52" s="8">
        <v>1.4999999999999999E-2</v>
      </c>
      <c r="G52" s="8">
        <v>0.66666666666666663</v>
      </c>
      <c r="H52" s="8">
        <v>143.33333333333334</v>
      </c>
      <c r="I52" s="346">
        <v>0</v>
      </c>
      <c r="J52" s="264">
        <v>0</v>
      </c>
      <c r="K52" s="6">
        <f t="shared" si="16"/>
        <v>0</v>
      </c>
      <c r="L52" s="152">
        <f t="shared" si="24"/>
        <v>215.00000000000003</v>
      </c>
      <c r="M52" s="51">
        <v>1</v>
      </c>
      <c r="N52" s="12">
        <f t="shared" si="17"/>
        <v>2.2126603607157532E-4</v>
      </c>
      <c r="O52" s="54">
        <f>SUM($N$5:N52)</f>
        <v>0.99958387234149448</v>
      </c>
      <c r="P52" s="51" t="str">
        <f t="shared" si="10"/>
        <v>C</v>
      </c>
      <c r="Q52" s="49">
        <f t="shared" si="18"/>
        <v>3.03030303030303E-2</v>
      </c>
      <c r="R52" s="49">
        <f t="shared" si="19"/>
        <v>6.8181818181818176E-4</v>
      </c>
      <c r="S52" s="49">
        <f t="shared" si="20"/>
        <v>6.5151515151515156</v>
      </c>
      <c r="T52" s="51">
        <f t="shared" si="11"/>
        <v>30</v>
      </c>
      <c r="U52" s="51">
        <v>3</v>
      </c>
      <c r="V52" s="51">
        <f t="shared" si="12"/>
        <v>33</v>
      </c>
      <c r="W52" s="49">
        <f t="shared" si="13"/>
        <v>0.99999999999999989</v>
      </c>
      <c r="X52" s="42">
        <f t="shared" si="21"/>
        <v>0.99999999999999989</v>
      </c>
      <c r="Y52" s="8">
        <f t="shared" si="22"/>
        <v>2.2499999999999999E-2</v>
      </c>
      <c r="Z52" s="12">
        <f t="shared" si="23"/>
        <v>0</v>
      </c>
      <c r="AA52" s="87" t="str">
        <f t="shared" si="14"/>
        <v>VERY LOW-ORDER URGENTLY</v>
      </c>
      <c r="AB52" s="164">
        <f t="shared" si="15"/>
        <v>215</v>
      </c>
      <c r="AF52" s="341" t="s">
        <v>221</v>
      </c>
      <c r="AG52"/>
      <c r="AH52"/>
      <c r="AI52" s="82">
        <v>22.183634761472018</v>
      </c>
      <c r="AJ52" s="83">
        <v>1878.287878787879</v>
      </c>
      <c r="AK52" s="353">
        <v>8450.9869897188582</v>
      </c>
      <c r="AL52" s="353">
        <v>455250.01838396792</v>
      </c>
    </row>
    <row r="53" spans="1:38" ht="15" thickBot="1">
      <c r="A53" s="153" t="s">
        <v>136</v>
      </c>
      <c r="B53" s="56" t="s">
        <v>166</v>
      </c>
      <c r="C53" s="51" t="s">
        <v>420</v>
      </c>
      <c r="D53" s="351" t="s">
        <v>26</v>
      </c>
      <c r="E53" s="51" t="s">
        <v>37</v>
      </c>
      <c r="F53" s="8">
        <v>1.0666666666666666E-2</v>
      </c>
      <c r="G53" s="8">
        <v>0.66666666666666663</v>
      </c>
      <c r="H53" s="8">
        <v>76</v>
      </c>
      <c r="I53" s="346">
        <v>0</v>
      </c>
      <c r="J53" s="264">
        <v>0</v>
      </c>
      <c r="K53" s="6">
        <f t="shared" si="16"/>
        <v>0</v>
      </c>
      <c r="L53" s="152">
        <f t="shared" si="24"/>
        <v>114</v>
      </c>
      <c r="M53" s="51">
        <v>16</v>
      </c>
      <c r="N53" s="12">
        <f t="shared" si="17"/>
        <v>1.5734473676200911E-4</v>
      </c>
      <c r="O53" s="54">
        <f>SUM($N$5:N53)</f>
        <v>0.99974121707825647</v>
      </c>
      <c r="P53" s="51" t="str">
        <f t="shared" si="10"/>
        <v>C</v>
      </c>
      <c r="Q53" s="49">
        <f t="shared" si="18"/>
        <v>3.03030303030303E-2</v>
      </c>
      <c r="R53" s="49">
        <f t="shared" si="19"/>
        <v>4.8484848484848484E-4</v>
      </c>
      <c r="S53" s="49">
        <f t="shared" si="20"/>
        <v>3.4545454545454546</v>
      </c>
      <c r="T53" s="51">
        <f t="shared" si="11"/>
        <v>30</v>
      </c>
      <c r="U53" s="51">
        <v>3</v>
      </c>
      <c r="V53" s="51">
        <f t="shared" si="12"/>
        <v>33</v>
      </c>
      <c r="W53" s="49">
        <f t="shared" si="13"/>
        <v>0.99999999999999989</v>
      </c>
      <c r="X53" s="42">
        <f t="shared" si="21"/>
        <v>0.99999999999999989</v>
      </c>
      <c r="Y53" s="8">
        <f t="shared" si="22"/>
        <v>1.5999999999999997E-2</v>
      </c>
      <c r="Z53" s="12">
        <f t="shared" si="23"/>
        <v>0</v>
      </c>
      <c r="AA53" s="87" t="str">
        <f t="shared" si="14"/>
        <v>VERY LOW-ORDER URGENTLY</v>
      </c>
      <c r="AB53" s="164">
        <f t="shared" si="15"/>
        <v>113.99999999999999</v>
      </c>
      <c r="AF53"/>
      <c r="AG53"/>
      <c r="AH53"/>
      <c r="AI53"/>
      <c r="AJ53"/>
      <c r="AK53"/>
      <c r="AL53"/>
    </row>
    <row r="54" spans="1:38" ht="15" thickBot="1">
      <c r="A54" s="153" t="s">
        <v>136</v>
      </c>
      <c r="B54" s="56" t="s">
        <v>165</v>
      </c>
      <c r="C54" s="51" t="s">
        <v>477</v>
      </c>
      <c r="D54" s="351" t="s">
        <v>26</v>
      </c>
      <c r="E54" s="51" t="s">
        <v>69</v>
      </c>
      <c r="F54" s="8">
        <v>9.5833333333333326E-3</v>
      </c>
      <c r="G54" s="8">
        <v>1.6666666666666665</v>
      </c>
      <c r="H54" s="8">
        <v>154</v>
      </c>
      <c r="I54" s="346">
        <v>0</v>
      </c>
      <c r="J54" s="264">
        <v>0</v>
      </c>
      <c r="K54" s="6">
        <f t="shared" si="16"/>
        <v>0</v>
      </c>
      <c r="L54" s="152">
        <f t="shared" si="24"/>
        <v>92.4</v>
      </c>
      <c r="M54" s="51">
        <v>3</v>
      </c>
      <c r="N54" s="12">
        <f t="shared" si="17"/>
        <v>1.4136441193461754E-4</v>
      </c>
      <c r="O54" s="54">
        <f>SUM($N$5:N54)</f>
        <v>0.99988258149019105</v>
      </c>
      <c r="P54" s="51" t="str">
        <f t="shared" si="10"/>
        <v>C</v>
      </c>
      <c r="Q54" s="49">
        <f t="shared" si="18"/>
        <v>7.5757575757575746E-2</v>
      </c>
      <c r="R54" s="49">
        <f t="shared" si="19"/>
        <v>4.3560606060606059E-4</v>
      </c>
      <c r="S54" s="49">
        <f t="shared" si="20"/>
        <v>7</v>
      </c>
      <c r="T54" s="51">
        <f t="shared" si="11"/>
        <v>30</v>
      </c>
      <c r="U54" s="51">
        <v>3</v>
      </c>
      <c r="V54" s="51">
        <f t="shared" si="12"/>
        <v>33</v>
      </c>
      <c r="W54" s="49">
        <f t="shared" si="13"/>
        <v>2.4999999999999996</v>
      </c>
      <c r="X54" s="42">
        <f t="shared" si="21"/>
        <v>2.4999999999999996</v>
      </c>
      <c r="Y54" s="8">
        <f t="shared" si="22"/>
        <v>1.4374999999999997E-2</v>
      </c>
      <c r="Z54" s="12">
        <f t="shared" si="23"/>
        <v>0</v>
      </c>
      <c r="AA54" s="87" t="str">
        <f t="shared" si="14"/>
        <v>VERY LOW-ORDER URGENTLY</v>
      </c>
      <c r="AB54" s="164">
        <f t="shared" si="15"/>
        <v>230.99999999999997</v>
      </c>
      <c r="AF54"/>
      <c r="AG54"/>
      <c r="AH54"/>
      <c r="AI54"/>
      <c r="AJ54"/>
      <c r="AK54"/>
      <c r="AL54"/>
    </row>
    <row r="55" spans="1:38">
      <c r="A55" s="153" t="s">
        <v>136</v>
      </c>
      <c r="B55" s="56" t="s">
        <v>157</v>
      </c>
      <c r="C55" s="51" t="s">
        <v>473</v>
      </c>
      <c r="D55" s="351" t="s">
        <v>26</v>
      </c>
      <c r="E55" s="51" t="s">
        <v>37</v>
      </c>
      <c r="F55" s="8">
        <v>7.9600000000000001E-3</v>
      </c>
      <c r="G55" s="8">
        <v>0.66666666666666663</v>
      </c>
      <c r="H55" s="8">
        <v>63.626666666666672</v>
      </c>
      <c r="I55" s="346">
        <v>0</v>
      </c>
      <c r="J55" s="264">
        <v>0</v>
      </c>
      <c r="K55" s="6">
        <f t="shared" si="16"/>
        <v>0</v>
      </c>
      <c r="L55" s="152">
        <f t="shared" si="24"/>
        <v>95.440000000000012</v>
      </c>
      <c r="M55" s="51">
        <v>24</v>
      </c>
      <c r="N55" s="12">
        <f t="shared" si="17"/>
        <v>1.1741850980864931E-4</v>
      </c>
      <c r="O55" s="54">
        <f>SUM($N$5:N55)</f>
        <v>0.99999999999999967</v>
      </c>
      <c r="P55" s="51" t="str">
        <f t="shared" si="10"/>
        <v>C</v>
      </c>
      <c r="Q55" s="49">
        <f t="shared" si="18"/>
        <v>3.03030303030303E-2</v>
      </c>
      <c r="R55" s="49">
        <f t="shared" si="19"/>
        <v>3.6181818181818185E-4</v>
      </c>
      <c r="S55" s="49">
        <f t="shared" si="20"/>
        <v>2.8921212121212125</v>
      </c>
      <c r="T55" s="51">
        <f t="shared" si="11"/>
        <v>30</v>
      </c>
      <c r="U55" s="51">
        <v>3</v>
      </c>
      <c r="V55" s="51">
        <f t="shared" si="12"/>
        <v>33</v>
      </c>
      <c r="W55" s="49">
        <f t="shared" si="13"/>
        <v>0.99999999999999989</v>
      </c>
      <c r="X55" s="42">
        <f t="shared" si="21"/>
        <v>0.99999999999999989</v>
      </c>
      <c r="Y55" s="8">
        <f t="shared" si="22"/>
        <v>1.1939999999999999E-2</v>
      </c>
      <c r="Z55" s="12">
        <f t="shared" si="23"/>
        <v>0</v>
      </c>
      <c r="AA55" s="453" t="str">
        <f t="shared" si="14"/>
        <v>VERY LOW-ORDER URGENTLY</v>
      </c>
      <c r="AB55" s="164">
        <f t="shared" si="15"/>
        <v>95.44</v>
      </c>
      <c r="AF55"/>
      <c r="AG55"/>
      <c r="AH55"/>
      <c r="AI55"/>
      <c r="AJ55"/>
      <c r="AK55"/>
      <c r="AL55"/>
    </row>
    <row r="56" spans="1:38">
      <c r="A56" s="351"/>
      <c r="B56" s="351"/>
      <c r="C56" s="349"/>
      <c r="D56" s="351"/>
      <c r="E56" s="349"/>
      <c r="F56" s="345"/>
      <c r="G56" s="345"/>
      <c r="H56" s="345"/>
      <c r="I56" s="346"/>
      <c r="J56" s="264"/>
      <c r="K56" s="344"/>
      <c r="L56" s="152"/>
      <c r="M56" s="349"/>
      <c r="N56" s="12"/>
      <c r="O56" s="350"/>
      <c r="P56" s="349"/>
      <c r="Q56" s="348"/>
      <c r="R56" s="348"/>
      <c r="S56" s="348"/>
      <c r="T56" s="349"/>
      <c r="U56" s="349"/>
      <c r="V56" s="349"/>
      <c r="W56" s="348"/>
      <c r="X56" s="346"/>
      <c r="Y56" s="345"/>
      <c r="Z56" s="12"/>
      <c r="AA56" s="60"/>
      <c r="AB56" s="456"/>
      <c r="AF56"/>
      <c r="AG56"/>
      <c r="AH56"/>
      <c r="AI56"/>
      <c r="AJ56"/>
      <c r="AK56"/>
      <c r="AL56"/>
    </row>
    <row r="57" spans="1:38">
      <c r="A57" s="351"/>
      <c r="B57" s="351"/>
      <c r="C57" s="349"/>
      <c r="D57" s="351"/>
      <c r="E57" s="349"/>
      <c r="F57" s="345"/>
      <c r="G57" s="345"/>
      <c r="H57" s="345"/>
      <c r="I57" s="346"/>
      <c r="J57" s="264"/>
      <c r="K57" s="344"/>
      <c r="L57" s="152"/>
      <c r="M57" s="349"/>
      <c r="N57" s="12"/>
      <c r="O57" s="350"/>
      <c r="P57" s="349"/>
      <c r="Q57" s="348"/>
      <c r="R57" s="348"/>
      <c r="S57" s="348"/>
      <c r="T57" s="349"/>
      <c r="U57" s="349"/>
      <c r="V57" s="349"/>
      <c r="W57" s="348"/>
      <c r="X57" s="346"/>
      <c r="Y57" s="345"/>
      <c r="Z57" s="12"/>
      <c r="AA57" s="60"/>
      <c r="AB57" s="456"/>
      <c r="AF57"/>
      <c r="AG57"/>
      <c r="AH57"/>
      <c r="AI57"/>
      <c r="AJ57"/>
      <c r="AK57"/>
      <c r="AL57"/>
    </row>
    <row r="58" spans="1:38">
      <c r="A58" s="351"/>
      <c r="B58" s="351"/>
      <c r="C58" s="349"/>
      <c r="D58" s="351"/>
      <c r="E58" s="349"/>
      <c r="F58" s="345"/>
      <c r="G58" s="345"/>
      <c r="H58" s="345"/>
      <c r="I58" s="346"/>
      <c r="J58" s="264"/>
      <c r="K58" s="344"/>
      <c r="L58" s="152"/>
      <c r="M58" s="349"/>
      <c r="N58" s="12"/>
      <c r="O58" s="350"/>
      <c r="P58" s="349"/>
      <c r="Q58" s="348"/>
      <c r="R58" s="348"/>
      <c r="S58" s="348"/>
      <c r="T58" s="349"/>
      <c r="U58" s="349"/>
      <c r="V58" s="349"/>
      <c r="W58" s="348"/>
      <c r="X58" s="346"/>
      <c r="Y58" s="345"/>
      <c r="Z58" s="12"/>
      <c r="AA58" s="60"/>
      <c r="AB58" s="456"/>
      <c r="AF58"/>
      <c r="AG58"/>
      <c r="AH58"/>
      <c r="AI58"/>
      <c r="AJ58"/>
      <c r="AK58"/>
      <c r="AL58"/>
    </row>
    <row r="59" spans="1:38">
      <c r="A59" s="351"/>
      <c r="B59" s="351"/>
      <c r="C59" s="349"/>
      <c r="D59" s="351"/>
      <c r="E59" s="349"/>
      <c r="F59" s="345"/>
      <c r="G59" s="345"/>
      <c r="H59" s="345"/>
      <c r="I59" s="346"/>
      <c r="J59" s="264"/>
      <c r="K59" s="344"/>
      <c r="L59" s="152"/>
      <c r="M59" s="349"/>
      <c r="N59" s="12"/>
      <c r="O59" s="350"/>
      <c r="P59" s="349"/>
      <c r="Q59" s="348"/>
      <c r="R59" s="348"/>
      <c r="S59" s="348"/>
      <c r="T59" s="349"/>
      <c r="U59" s="349"/>
      <c r="V59" s="349"/>
      <c r="W59" s="348"/>
      <c r="X59" s="346"/>
      <c r="Y59" s="345"/>
      <c r="Z59" s="12"/>
      <c r="AA59" s="60"/>
      <c r="AB59" s="456"/>
      <c r="AF59"/>
      <c r="AG59"/>
      <c r="AH59"/>
      <c r="AI59"/>
      <c r="AJ59"/>
      <c r="AK59"/>
      <c r="AL59"/>
    </row>
    <row r="60" spans="1:38">
      <c r="A60" s="351"/>
      <c r="B60" s="351"/>
      <c r="C60" s="349"/>
      <c r="D60" s="351"/>
      <c r="E60" s="349"/>
      <c r="F60" s="345"/>
      <c r="G60" s="345"/>
      <c r="H60" s="345"/>
      <c r="I60" s="346"/>
      <c r="J60" s="264"/>
      <c r="K60" s="344"/>
      <c r="L60" s="152"/>
      <c r="M60" s="349"/>
      <c r="N60" s="12"/>
      <c r="O60" s="350"/>
      <c r="P60" s="349"/>
      <c r="Q60" s="348"/>
      <c r="R60" s="348"/>
      <c r="S60" s="348"/>
      <c r="T60" s="349"/>
      <c r="U60" s="349"/>
      <c r="V60" s="349"/>
      <c r="W60" s="348"/>
      <c r="X60" s="346"/>
      <c r="Y60" s="345"/>
      <c r="Z60" s="12"/>
      <c r="AA60" s="60"/>
      <c r="AB60" s="456"/>
      <c r="AF60"/>
      <c r="AG60"/>
      <c r="AH60"/>
      <c r="AI60"/>
      <c r="AJ60"/>
      <c r="AK60"/>
      <c r="AL60"/>
    </row>
    <row r="61" spans="1:38">
      <c r="A61" s="351"/>
      <c r="B61" s="351"/>
      <c r="C61" s="349"/>
      <c r="D61" s="351"/>
      <c r="E61" s="349"/>
      <c r="F61" s="345"/>
      <c r="G61" s="345"/>
      <c r="H61" s="345"/>
      <c r="I61" s="346"/>
      <c r="J61" s="264"/>
      <c r="K61" s="344"/>
      <c r="L61" s="152"/>
      <c r="M61" s="349"/>
      <c r="N61" s="12"/>
      <c r="O61" s="350"/>
      <c r="P61" s="349"/>
      <c r="Q61" s="348"/>
      <c r="R61" s="348"/>
      <c r="S61" s="348"/>
      <c r="T61" s="349"/>
      <c r="U61" s="349"/>
      <c r="V61" s="349"/>
      <c r="W61" s="348"/>
      <c r="X61" s="346"/>
      <c r="Y61" s="345"/>
      <c r="Z61" s="12"/>
      <c r="AA61" s="60"/>
      <c r="AB61" s="456"/>
      <c r="AF61"/>
      <c r="AG61"/>
      <c r="AH61"/>
      <c r="AI61"/>
      <c r="AJ61"/>
      <c r="AK61"/>
      <c r="AL61"/>
    </row>
    <row r="62" spans="1:38">
      <c r="A62" s="351"/>
      <c r="B62" s="351"/>
      <c r="C62" s="349"/>
      <c r="D62" s="351"/>
      <c r="E62" s="349"/>
      <c r="F62" s="345"/>
      <c r="G62" s="345"/>
      <c r="H62" s="345"/>
      <c r="I62" s="346"/>
      <c r="J62" s="264"/>
      <c r="K62" s="344"/>
      <c r="L62" s="152"/>
      <c r="M62" s="12"/>
      <c r="N62" s="12"/>
      <c r="O62" s="350"/>
      <c r="P62" s="349"/>
      <c r="Q62" s="348"/>
      <c r="R62" s="348"/>
      <c r="S62" s="348"/>
      <c r="T62" s="349"/>
      <c r="U62" s="349"/>
      <c r="V62" s="349"/>
      <c r="W62" s="348"/>
      <c r="X62" s="346"/>
      <c r="Y62" s="345"/>
      <c r="Z62" s="12"/>
      <c r="AA62" s="60"/>
      <c r="AB62" s="456"/>
      <c r="AF62"/>
      <c r="AG62"/>
      <c r="AH62"/>
      <c r="AI62"/>
      <c r="AJ62"/>
      <c r="AK62"/>
      <c r="AL62"/>
    </row>
    <row r="63" spans="1:38">
      <c r="A63" s="351"/>
      <c r="B63" s="351"/>
      <c r="C63" s="349"/>
      <c r="D63" s="351"/>
      <c r="E63" s="349"/>
      <c r="F63" s="345"/>
      <c r="G63" s="345"/>
      <c r="H63" s="345"/>
      <c r="I63" s="346"/>
      <c r="J63" s="264"/>
      <c r="K63" s="344"/>
      <c r="L63" s="152"/>
      <c r="M63" s="349"/>
      <c r="N63" s="12"/>
      <c r="O63" s="350"/>
      <c r="P63" s="349"/>
      <c r="Q63" s="348"/>
      <c r="R63" s="348"/>
      <c r="S63" s="348"/>
      <c r="T63" s="349"/>
      <c r="U63" s="349"/>
      <c r="V63" s="349"/>
      <c r="W63" s="348"/>
      <c r="X63" s="346"/>
      <c r="Y63" s="345"/>
      <c r="Z63" s="12"/>
      <c r="AA63" s="60"/>
      <c r="AB63" s="456"/>
      <c r="AF63"/>
      <c r="AG63"/>
      <c r="AH63"/>
      <c r="AI63"/>
      <c r="AJ63"/>
      <c r="AK63"/>
      <c r="AL63"/>
    </row>
    <row r="64" spans="1:38">
      <c r="A64" s="351"/>
      <c r="B64" s="351"/>
      <c r="C64" s="349"/>
      <c r="D64" s="351"/>
      <c r="E64" s="349"/>
      <c r="F64" s="345"/>
      <c r="G64" s="345"/>
      <c r="H64" s="345"/>
      <c r="I64" s="346"/>
      <c r="J64" s="264"/>
      <c r="K64" s="344"/>
      <c r="L64" s="152"/>
      <c r="M64" s="349"/>
      <c r="N64" s="12"/>
      <c r="O64" s="350"/>
      <c r="P64" s="349"/>
      <c r="Q64" s="348"/>
      <c r="R64" s="348"/>
      <c r="S64" s="348"/>
      <c r="T64" s="349"/>
      <c r="U64" s="349"/>
      <c r="V64" s="349"/>
      <c r="W64" s="348"/>
      <c r="X64" s="346"/>
      <c r="Y64" s="345"/>
      <c r="Z64" s="12"/>
      <c r="AA64" s="60"/>
      <c r="AB64" s="456"/>
      <c r="AF64"/>
      <c r="AG64"/>
      <c r="AH64"/>
      <c r="AI64"/>
      <c r="AJ64"/>
      <c r="AK64"/>
      <c r="AL64"/>
    </row>
    <row r="65" spans="1:38">
      <c r="A65" s="351"/>
      <c r="B65" s="351"/>
      <c r="C65" s="349"/>
      <c r="D65" s="351"/>
      <c r="E65" s="349"/>
      <c r="F65" s="345"/>
      <c r="G65" s="345"/>
      <c r="H65" s="345"/>
      <c r="I65" s="346"/>
      <c r="J65" s="264"/>
      <c r="K65" s="344"/>
      <c r="L65" s="152"/>
      <c r="M65" s="349"/>
      <c r="N65" s="12"/>
      <c r="O65" s="350"/>
      <c r="P65" s="349"/>
      <c r="Q65" s="348"/>
      <c r="R65" s="348"/>
      <c r="S65" s="348"/>
      <c r="T65" s="349"/>
      <c r="U65" s="349"/>
      <c r="V65" s="349"/>
      <c r="W65" s="348"/>
      <c r="X65" s="346"/>
      <c r="Y65" s="345"/>
      <c r="Z65" s="12"/>
      <c r="AA65" s="60"/>
      <c r="AB65" s="456"/>
      <c r="AF65"/>
      <c r="AG65"/>
      <c r="AH65"/>
      <c r="AI65"/>
      <c r="AJ65"/>
      <c r="AK65"/>
      <c r="AL65"/>
    </row>
    <row r="66" spans="1:38">
      <c r="A66" s="351"/>
      <c r="B66" s="351"/>
      <c r="C66" s="349"/>
      <c r="D66" s="351"/>
      <c r="E66" s="349"/>
      <c r="F66" s="345"/>
      <c r="G66" s="345"/>
      <c r="H66" s="345"/>
      <c r="I66" s="346"/>
      <c r="J66" s="264"/>
      <c r="K66" s="344"/>
      <c r="L66" s="152"/>
      <c r="M66" s="349"/>
      <c r="N66" s="12"/>
      <c r="O66" s="350"/>
      <c r="P66" s="349"/>
      <c r="Q66" s="348"/>
      <c r="R66" s="348"/>
      <c r="S66" s="348"/>
      <c r="T66" s="349"/>
      <c r="U66" s="349"/>
      <c r="V66" s="349"/>
      <c r="W66" s="348"/>
      <c r="X66" s="346"/>
      <c r="Y66" s="345"/>
      <c r="Z66" s="12"/>
      <c r="AA66" s="60"/>
      <c r="AB66" s="456"/>
      <c r="AF66"/>
      <c r="AG66"/>
      <c r="AH66"/>
      <c r="AI66"/>
      <c r="AJ66"/>
      <c r="AK66"/>
      <c r="AL66"/>
    </row>
    <row r="67" spans="1:38">
      <c r="A67" s="351"/>
      <c r="B67" s="351"/>
      <c r="C67" s="349"/>
      <c r="D67" s="351"/>
      <c r="E67" s="349"/>
      <c r="F67" s="345"/>
      <c r="G67" s="345"/>
      <c r="H67" s="345"/>
      <c r="I67" s="346"/>
      <c r="J67" s="264"/>
      <c r="K67" s="344"/>
      <c r="L67" s="152"/>
      <c r="M67" s="349"/>
      <c r="N67" s="12"/>
      <c r="O67" s="350"/>
      <c r="P67" s="349"/>
      <c r="Q67" s="348"/>
      <c r="R67" s="348"/>
      <c r="S67" s="348"/>
      <c r="T67" s="349"/>
      <c r="U67" s="349"/>
      <c r="V67" s="349"/>
      <c r="W67" s="348"/>
      <c r="X67" s="346"/>
      <c r="Y67" s="345"/>
      <c r="Z67" s="12"/>
      <c r="AA67" s="60"/>
      <c r="AB67" s="456"/>
      <c r="AF67"/>
      <c r="AG67"/>
      <c r="AH67"/>
      <c r="AI67"/>
      <c r="AJ67"/>
      <c r="AK67"/>
      <c r="AL67"/>
    </row>
    <row r="68" spans="1:38">
      <c r="A68" s="351"/>
      <c r="B68" s="351"/>
      <c r="C68" s="349"/>
      <c r="D68" s="351"/>
      <c r="E68" s="349"/>
      <c r="F68" s="345"/>
      <c r="G68" s="345"/>
      <c r="H68" s="345"/>
      <c r="I68" s="346"/>
      <c r="J68" s="264"/>
      <c r="K68" s="344"/>
      <c r="L68" s="152"/>
      <c r="M68" s="349"/>
      <c r="N68" s="12"/>
      <c r="O68" s="350"/>
      <c r="P68" s="349"/>
      <c r="Q68" s="348"/>
      <c r="R68" s="348"/>
      <c r="S68" s="348"/>
      <c r="T68" s="349"/>
      <c r="U68" s="349"/>
      <c r="V68" s="349"/>
      <c r="W68" s="348"/>
      <c r="X68" s="346"/>
      <c r="Y68" s="345"/>
      <c r="Z68" s="12"/>
      <c r="AA68" s="60"/>
      <c r="AB68" s="456"/>
      <c r="AF68"/>
      <c r="AG68"/>
      <c r="AH68"/>
      <c r="AI68"/>
      <c r="AJ68"/>
      <c r="AK68"/>
      <c r="AL68"/>
    </row>
    <row r="69" spans="1:38">
      <c r="A69" s="351"/>
      <c r="B69" s="351"/>
      <c r="C69" s="349"/>
      <c r="D69" s="351"/>
      <c r="E69" s="349"/>
      <c r="F69" s="345"/>
      <c r="G69" s="345"/>
      <c r="H69" s="345"/>
      <c r="I69" s="346"/>
      <c r="J69" s="264"/>
      <c r="K69" s="344"/>
      <c r="L69" s="152"/>
      <c r="M69" s="349"/>
      <c r="N69" s="12"/>
      <c r="O69" s="350"/>
      <c r="P69" s="349"/>
      <c r="Q69" s="348"/>
      <c r="R69" s="348"/>
      <c r="S69" s="348"/>
      <c r="T69" s="349"/>
      <c r="U69" s="349"/>
      <c r="V69" s="349"/>
      <c r="W69" s="348"/>
      <c r="X69" s="346"/>
      <c r="Y69" s="345"/>
      <c r="Z69" s="12"/>
      <c r="AA69" s="60"/>
      <c r="AB69" s="456"/>
      <c r="AF69"/>
      <c r="AG69"/>
      <c r="AH69"/>
      <c r="AI69"/>
      <c r="AJ69"/>
      <c r="AK69"/>
      <c r="AL69"/>
    </row>
    <row r="70" spans="1:38">
      <c r="AF70"/>
      <c r="AG70"/>
      <c r="AH70"/>
      <c r="AI70"/>
      <c r="AJ70"/>
      <c r="AK70"/>
      <c r="AL70"/>
    </row>
    <row r="71" spans="1:38">
      <c r="AF71"/>
      <c r="AG71"/>
      <c r="AH71"/>
      <c r="AI71"/>
      <c r="AJ71"/>
      <c r="AK71"/>
      <c r="AL71"/>
    </row>
    <row r="72" spans="1:38">
      <c r="AF72"/>
      <c r="AG72"/>
      <c r="AH72"/>
      <c r="AI72"/>
      <c r="AJ72"/>
      <c r="AK72"/>
      <c r="AL72"/>
    </row>
    <row r="73" spans="1:38">
      <c r="AF73"/>
      <c r="AG73"/>
      <c r="AH73"/>
      <c r="AI73"/>
      <c r="AJ73"/>
      <c r="AK73"/>
      <c r="AL73"/>
    </row>
    <row r="74" spans="1:38">
      <c r="AF74"/>
      <c r="AG74"/>
      <c r="AH74"/>
      <c r="AI74"/>
      <c r="AJ74"/>
      <c r="AK74"/>
      <c r="AL74"/>
    </row>
    <row r="75" spans="1:38">
      <c r="AF75"/>
      <c r="AG75"/>
      <c r="AH75"/>
      <c r="AI75"/>
      <c r="AJ75"/>
      <c r="AK75"/>
      <c r="AL75"/>
    </row>
    <row r="76" spans="1:38">
      <c r="AF76"/>
      <c r="AG76"/>
      <c r="AH76"/>
      <c r="AI76"/>
      <c r="AJ76"/>
      <c r="AK76"/>
      <c r="AL76"/>
    </row>
    <row r="77" spans="1:38">
      <c r="AF77"/>
      <c r="AG77"/>
      <c r="AH77"/>
      <c r="AI77"/>
      <c r="AJ77"/>
      <c r="AK77"/>
      <c r="AL77"/>
    </row>
    <row r="78" spans="1:38">
      <c r="AF78"/>
      <c r="AG78"/>
      <c r="AH78"/>
      <c r="AI78"/>
      <c r="AJ78"/>
      <c r="AK78"/>
      <c r="AL78"/>
    </row>
    <row r="79" spans="1:38">
      <c r="AF79"/>
      <c r="AG79"/>
      <c r="AH79"/>
      <c r="AI79"/>
      <c r="AJ79"/>
      <c r="AK79"/>
      <c r="AL79"/>
    </row>
    <row r="80" spans="1: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row r="84" spans="32:38">
      <c r="AF84"/>
      <c r="AG84"/>
      <c r="AH84"/>
      <c r="AI84"/>
      <c r="AJ84"/>
      <c r="AK84"/>
      <c r="AL84"/>
    </row>
    <row r="85" spans="32:38">
      <c r="AF85"/>
      <c r="AG85"/>
      <c r="AH85"/>
      <c r="AI85"/>
      <c r="AJ85"/>
      <c r="AK85"/>
      <c r="AL85"/>
    </row>
    <row r="86" spans="32:38">
      <c r="AF86"/>
      <c r="AG86"/>
      <c r="AH86"/>
      <c r="AI86"/>
      <c r="AJ86"/>
      <c r="AK86"/>
      <c r="AL86"/>
    </row>
    <row r="87" spans="32:38">
      <c r="AF87"/>
      <c r="AG87"/>
      <c r="AH87"/>
      <c r="AI87"/>
      <c r="AJ87"/>
      <c r="AK87"/>
      <c r="AL87"/>
    </row>
    <row r="88" spans="32:38">
      <c r="AF88"/>
      <c r="AG88"/>
      <c r="AH88"/>
      <c r="AI88"/>
      <c r="AJ88"/>
      <c r="AK88"/>
      <c r="AL88"/>
    </row>
    <row r="89" spans="32:38">
      <c r="AF89"/>
      <c r="AG89"/>
      <c r="AH89"/>
      <c r="AI89"/>
      <c r="AJ89"/>
      <c r="AK89"/>
      <c r="AL89"/>
    </row>
    <row r="90" spans="32:38">
      <c r="AF90"/>
      <c r="AG90"/>
      <c r="AH90"/>
      <c r="AI90"/>
      <c r="AJ90"/>
      <c r="AK90"/>
      <c r="AL90"/>
    </row>
    <row r="91" spans="32:38">
      <c r="AF91"/>
      <c r="AG91"/>
      <c r="AH91"/>
      <c r="AI91"/>
      <c r="AJ91"/>
      <c r="AK91"/>
      <c r="AL91"/>
    </row>
    <row r="92" spans="32:38">
      <c r="AF92"/>
      <c r="AG92"/>
      <c r="AH92"/>
      <c r="AI92"/>
      <c r="AJ92"/>
      <c r="AK92"/>
      <c r="AL92"/>
    </row>
    <row r="93" spans="32:38">
      <c r="AF93"/>
      <c r="AG93"/>
      <c r="AH93"/>
      <c r="AI93"/>
      <c r="AJ93"/>
      <c r="AK93"/>
      <c r="AL93"/>
    </row>
    <row r="94" spans="32:38">
      <c r="AF94"/>
      <c r="AG94"/>
      <c r="AH94"/>
      <c r="AI94"/>
      <c r="AJ94"/>
      <c r="AK94"/>
      <c r="AL94"/>
    </row>
    <row r="95" spans="32:38">
      <c r="AF95"/>
      <c r="AG95"/>
      <c r="AH95"/>
      <c r="AI95"/>
      <c r="AJ95"/>
      <c r="AK95"/>
      <c r="AL95"/>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69">
    <cfRule type="containsText" dxfId="203" priority="1" operator="containsText" text="LOW MAY- ORDER">
      <formula>NOT(ISERROR(SEARCH("LOW MAY- ORDER",AA5)))</formula>
    </cfRule>
    <cfRule type="containsText" dxfId="202" priority="2" operator="containsText" text="HIGH">
      <formula>NOT(ISERROR(SEARCH("HIGH",AA5)))</formula>
    </cfRule>
    <cfRule type="containsText" dxfId="201" priority="3" operator="containsText" text="HIGH">
      <formula>NOT(ISERROR(SEARCH("HIGH",AA5)))</formula>
    </cfRule>
    <cfRule type="containsText" dxfId="200"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9706-55EA-4E30-A278-F027F68BFAA0}">
  <sheetPr codeName="Sheet19">
    <tabColor rgb="FFFF0000"/>
  </sheetPr>
  <dimension ref="A1:AM55"/>
  <sheetViews>
    <sheetView showGridLines="0" topLeftCell="K16" zoomScale="80" workbookViewId="0">
      <selection activeCell="V28" sqref="V28"/>
    </sheetView>
  </sheetViews>
  <sheetFormatPr defaultColWidth="8.90625" defaultRowHeight="14.5"/>
  <cols>
    <col min="1" max="1" width="24.81640625" style="14" customWidth="1"/>
    <col min="2" max="2" width="19.36328125" style="14" customWidth="1"/>
    <col min="3" max="3" width="25" style="14" customWidth="1"/>
    <col min="4" max="5" width="8.90625" style="14"/>
    <col min="6" max="6" width="12.6328125" style="14" customWidth="1"/>
    <col min="7" max="7" width="9.36328125" style="14" bestFit="1" customWidth="1"/>
    <col min="8" max="8" width="19.1796875" style="14" customWidth="1"/>
    <col min="9" max="9" width="9.36328125" style="14" bestFit="1" customWidth="1"/>
    <col min="10" max="10" width="9" style="14" bestFit="1" customWidth="1"/>
    <col min="11" max="11" width="16.54296875" style="14" customWidth="1"/>
    <col min="12" max="12" width="9.36328125" style="14" bestFit="1" customWidth="1"/>
    <col min="13" max="13" width="9" style="14" bestFit="1" customWidth="1"/>
    <col min="14" max="16" width="8.90625" style="14"/>
    <col min="17" max="18" width="9" style="14" bestFit="1" customWidth="1"/>
    <col min="19" max="19" width="10.1796875" style="14" bestFit="1" customWidth="1"/>
    <col min="20" max="21" width="8.90625" style="14"/>
    <col min="22" max="22" width="9" style="14" bestFit="1" customWidth="1"/>
    <col min="23" max="24" width="9.36328125" style="14" bestFit="1" customWidth="1"/>
    <col min="25" max="25" width="9" style="14" bestFit="1" customWidth="1"/>
    <col min="26" max="26" width="8.90625" style="14"/>
    <col min="27" max="27" width="33.1796875" style="14" customWidth="1"/>
    <col min="28" max="28" width="11.1796875" style="14" bestFit="1" customWidth="1"/>
    <col min="29" max="31" width="8.90625" style="14"/>
    <col min="32" max="32" width="16.36328125" style="14" bestFit="1" customWidth="1"/>
    <col min="33" max="33" width="15.1796875" style="14" bestFit="1" customWidth="1"/>
    <col min="34" max="34" width="27.90625" style="14" bestFit="1" customWidth="1"/>
    <col min="35" max="35" width="13.36328125" style="14" bestFit="1" customWidth="1"/>
    <col min="36" max="36" width="14" style="14" bestFit="1" customWidth="1"/>
    <col min="37" max="37" width="10.1796875" style="14" bestFit="1" customWidth="1"/>
    <col min="38" max="38" width="11.7265625" style="14" bestFit="1" customWidth="1"/>
    <col min="39" max="39" width="8.90625" style="14" hidden="1" customWidth="1"/>
    <col min="40" max="16384" width="8.90625" style="14"/>
  </cols>
  <sheetData>
    <row r="1" spans="1:39" ht="15" thickBot="1">
      <c r="F1" s="267">
        <f>SUM(F5:F32)</f>
        <v>41.770850000000046</v>
      </c>
      <c r="G1" s="268">
        <f t="shared" ref="G1:Y1" si="0">SUM(G5:G32)</f>
        <v>3075.333333333333</v>
      </c>
      <c r="H1" s="268">
        <f t="shared" si="0"/>
        <v>902899.25666666683</v>
      </c>
      <c r="I1" s="268">
        <f t="shared" si="0"/>
        <v>1478</v>
      </c>
      <c r="J1" s="268">
        <f t="shared" si="0"/>
        <v>22.844710000000003</v>
      </c>
      <c r="K1" s="268">
        <f t="shared" si="0"/>
        <v>454761.80368532403</v>
      </c>
      <c r="L1" s="268">
        <f t="shared" si="0"/>
        <v>6763.1821177097499</v>
      </c>
      <c r="M1" s="268">
        <f t="shared" si="0"/>
        <v>156</v>
      </c>
      <c r="N1" s="268"/>
      <c r="O1" s="268"/>
      <c r="P1" s="268"/>
      <c r="Q1" s="268">
        <f t="shared" si="0"/>
        <v>139.78787878787878</v>
      </c>
      <c r="R1" s="268">
        <f t="shared" si="0"/>
        <v>67.181818181818173</v>
      </c>
      <c r="S1" s="268">
        <f t="shared" si="0"/>
        <v>41040.875303030305</v>
      </c>
      <c r="T1" s="268"/>
      <c r="U1" s="268"/>
      <c r="V1" s="268">
        <f t="shared" si="0"/>
        <v>573</v>
      </c>
      <c r="W1" s="268">
        <f t="shared" si="0"/>
        <v>2102.681818181818</v>
      </c>
      <c r="X1" s="268">
        <f t="shared" si="0"/>
        <v>935.22727272727263</v>
      </c>
      <c r="Y1" s="269">
        <f t="shared" si="0"/>
        <v>16.427207645936736</v>
      </c>
      <c r="AF1" s="243"/>
      <c r="AG1" s="243"/>
      <c r="AH1" s="243"/>
      <c r="AI1" s="243"/>
      <c r="AJ1" s="243"/>
      <c r="AK1" s="243"/>
      <c r="AL1" s="243"/>
      <c r="AM1" s="243"/>
    </row>
    <row r="3" spans="1:39" ht="15" thickBot="1">
      <c r="AF3" s="243"/>
      <c r="AG3" s="243"/>
      <c r="AH3" s="243"/>
      <c r="AI3" s="243"/>
      <c r="AJ3" s="243"/>
      <c r="AK3" s="243"/>
      <c r="AL3" s="243"/>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288</v>
      </c>
      <c r="AF4" s="558" t="s">
        <v>265</v>
      </c>
      <c r="AG4" s="558"/>
      <c r="AH4" s="558"/>
      <c r="AI4" s="65"/>
      <c r="AJ4" s="561" t="s">
        <v>264</v>
      </c>
      <c r="AK4" s="561"/>
      <c r="AL4" s="561"/>
      <c r="AM4" s="65"/>
    </row>
    <row r="5" spans="1:39" ht="32.5" thickBot="1">
      <c r="A5" s="153" t="s">
        <v>143</v>
      </c>
      <c r="B5" s="56" t="s">
        <v>22</v>
      </c>
      <c r="C5" s="51" t="s">
        <v>386</v>
      </c>
      <c r="D5" s="56" t="s">
        <v>23</v>
      </c>
      <c r="E5" s="51" t="s">
        <v>24</v>
      </c>
      <c r="F5" s="8">
        <v>17.072640000000028</v>
      </c>
      <c r="G5" s="346">
        <v>1725</v>
      </c>
      <c r="H5" s="345">
        <v>447893.83333333337</v>
      </c>
      <c r="I5" s="346">
        <v>480</v>
      </c>
      <c r="J5" s="152">
        <v>4.6656000000000004</v>
      </c>
      <c r="K5" s="345">
        <f t="shared" ref="K5:K24" si="1">L5*I5</f>
        <v>124631.32753623188</v>
      </c>
      <c r="L5" s="42">
        <f t="shared" ref="L5:L24" si="2">H5/G5</f>
        <v>259.64859903381642</v>
      </c>
      <c r="M5" s="51">
        <v>1</v>
      </c>
      <c r="N5" s="12">
        <f t="shared" ref="N5:N24" si="3">F5/$F$1</f>
        <v>0.40872139302887084</v>
      </c>
      <c r="O5" s="54">
        <f>SUM($N$5:N5)</f>
        <v>0.40872139302887084</v>
      </c>
      <c r="P5" s="51" t="str">
        <f>IF(O5&lt;=50%,"A",IF(O5&lt;=80%,"B",IF(O5&lt;=100%,"C","")))</f>
        <v>A</v>
      </c>
      <c r="Q5" s="42">
        <f t="shared" ref="Q5:Q24" si="4">G5/22</f>
        <v>78.409090909090907</v>
      </c>
      <c r="R5" s="6">
        <f t="shared" ref="R5:R24" si="5">I5/22</f>
        <v>21.818181818181817</v>
      </c>
      <c r="S5" s="51">
        <f t="shared" ref="S5:S24" si="6">H5/22</f>
        <v>20358.810606060608</v>
      </c>
      <c r="T5" s="51">
        <f t="shared" ref="T5:T24" si="7">IF(P5="A",7,IF(P5="B",14,IF(P5="C",30,"")))</f>
        <v>7</v>
      </c>
      <c r="U5" s="51">
        <v>3</v>
      </c>
      <c r="V5" s="51">
        <f>T5+U5</f>
        <v>10</v>
      </c>
      <c r="W5" s="51">
        <f>Q5*V5</f>
        <v>784.09090909090901</v>
      </c>
      <c r="X5" s="6">
        <f t="shared" ref="X5:X24" si="8">IF(W5-I5&lt;=0,0,W5-I5)</f>
        <v>304.09090909090901</v>
      </c>
      <c r="Y5" s="49">
        <f t="shared" ref="Y5:Y24" si="9">X5/(G5/F5)</f>
        <v>3.0096432569170002</v>
      </c>
      <c r="Z5" s="12">
        <f t="shared" ref="Z5:Z24" si="10">I5/W5</f>
        <v>0.61217391304347835</v>
      </c>
      <c r="AA5" s="87" t="str">
        <f>IF(AND(Z5&gt;=100%,Z5&lt;200%),"HIGH-DON’T ORDER",IF(Z5&gt;=200%,"VERY HIGH-DON’T ORDER",IF(AND(Z5&gt;=80%,Z5&lt;=100),"LOW MAY- ORDER","VERY LOW-ORDER URGENTLY")))</f>
        <v>VERY LOW-ORDER URGENTLY</v>
      </c>
      <c r="AB5" s="31">
        <f>X5*L5</f>
        <v>78956.778524374153</v>
      </c>
      <c r="AF5" s="558"/>
      <c r="AG5" s="558"/>
      <c r="AH5" s="558"/>
      <c r="AI5" s="65"/>
      <c r="AJ5" s="561"/>
      <c r="AK5" s="561"/>
      <c r="AL5" s="561"/>
      <c r="AM5" s="65"/>
    </row>
    <row r="6" spans="1:39" ht="15" thickBot="1">
      <c r="A6" s="153" t="s">
        <v>143</v>
      </c>
      <c r="B6" s="56" t="s">
        <v>28</v>
      </c>
      <c r="C6" s="51" t="s">
        <v>368</v>
      </c>
      <c r="D6" s="56" t="s">
        <v>29</v>
      </c>
      <c r="E6" s="51" t="s">
        <v>30</v>
      </c>
      <c r="F6" s="8">
        <v>4.9916666666666627</v>
      </c>
      <c r="G6" s="346">
        <v>141</v>
      </c>
      <c r="H6" s="345">
        <v>51514.266666666597</v>
      </c>
      <c r="I6" s="346">
        <v>216</v>
      </c>
      <c r="J6" s="152">
        <v>5.4</v>
      </c>
      <c r="K6" s="345">
        <f t="shared" si="1"/>
        <v>78915.472340425418</v>
      </c>
      <c r="L6" s="42">
        <f t="shared" si="2"/>
        <v>365.34940898345104</v>
      </c>
      <c r="M6" s="51">
        <v>12</v>
      </c>
      <c r="N6" s="12">
        <f t="shared" si="3"/>
        <v>0.11950119920151631</v>
      </c>
      <c r="O6" s="54">
        <f>SUM($N$5:N6)</f>
        <v>0.52822259223038714</v>
      </c>
      <c r="P6" s="51" t="str">
        <f t="shared" ref="P6:P24" si="11">IF(O6&lt;=50%,"A",IF(O6&lt;=80%,"B",IF(O6&lt;=100%,"C","")))</f>
        <v>B</v>
      </c>
      <c r="Q6" s="42">
        <f t="shared" si="4"/>
        <v>6.4090909090909092</v>
      </c>
      <c r="R6" s="6">
        <f t="shared" si="5"/>
        <v>9.8181818181818183</v>
      </c>
      <c r="S6" s="51">
        <f t="shared" si="6"/>
        <v>2341.5575757575725</v>
      </c>
      <c r="T6" s="51">
        <f t="shared" si="7"/>
        <v>14</v>
      </c>
      <c r="U6" s="51">
        <v>3</v>
      </c>
      <c r="V6" s="51">
        <f t="shared" ref="V6:V24" si="12">T6+U6</f>
        <v>17</v>
      </c>
      <c r="W6" s="51">
        <f t="shared" ref="W6:W24" si="13">Q6*V6</f>
        <v>108.95454545454545</v>
      </c>
      <c r="X6" s="6">
        <f t="shared" si="8"/>
        <v>0</v>
      </c>
      <c r="Y6" s="49">
        <f t="shared" si="9"/>
        <v>0</v>
      </c>
      <c r="Z6" s="12">
        <f t="shared" si="10"/>
        <v>1.9824780976220275</v>
      </c>
      <c r="AA6" s="87" t="str">
        <f t="shared" ref="AA6:AA24" si="14">IF(AND(Z6&gt;=100%,Z6&lt;200%),"HIGH-DON’T ORDER",IF(Z6&gt;=200%,"VERY HIGH-DON’T ORDER",IF(AND(Z6&gt;=80%,Z6&lt;=100),"LOW MAY- ORDER","VERY LOW-ORDER URGENTLY")))</f>
        <v>HIGH-DON’T ORDER</v>
      </c>
      <c r="AB6" s="31">
        <f t="shared" ref="AB6:AB24" si="15">X6*L6</f>
        <v>0</v>
      </c>
      <c r="AF6" s="63" t="s">
        <v>249</v>
      </c>
      <c r="AG6" s="553"/>
      <c r="AH6" s="553"/>
      <c r="AI6" s="243"/>
      <c r="AJ6" s="25" t="s">
        <v>248</v>
      </c>
      <c r="AK6" s="543">
        <v>44800.874156597223</v>
      </c>
      <c r="AL6" s="544"/>
      <c r="AM6" s="243"/>
    </row>
    <row r="7" spans="1:39" ht="15" thickBot="1">
      <c r="A7" s="153" t="s">
        <v>143</v>
      </c>
      <c r="B7" s="56" t="s">
        <v>43</v>
      </c>
      <c r="C7" s="51" t="s">
        <v>385</v>
      </c>
      <c r="D7" s="56" t="s">
        <v>23</v>
      </c>
      <c r="E7" s="51" t="s">
        <v>24</v>
      </c>
      <c r="F7" s="8">
        <v>3.8800766666666786</v>
      </c>
      <c r="G7" s="346">
        <v>467.66666666666669</v>
      </c>
      <c r="H7" s="345">
        <v>100566.33333333334</v>
      </c>
      <c r="I7" s="346">
        <v>154</v>
      </c>
      <c r="J7" s="152">
        <v>1.2494499999999997</v>
      </c>
      <c r="K7" s="345">
        <f t="shared" si="1"/>
        <v>33115.927298645758</v>
      </c>
      <c r="L7" s="42">
        <f t="shared" si="2"/>
        <v>215.03848895224519</v>
      </c>
      <c r="M7" s="51">
        <v>5</v>
      </c>
      <c r="N7" s="12">
        <f t="shared" si="3"/>
        <v>9.2889578896926311E-2</v>
      </c>
      <c r="O7" s="54">
        <f>SUM($N$5:N7)</f>
        <v>0.62111217112731343</v>
      </c>
      <c r="P7" s="51" t="str">
        <f t="shared" si="11"/>
        <v>B</v>
      </c>
      <c r="Q7" s="42">
        <f t="shared" si="4"/>
        <v>21.257575757575758</v>
      </c>
      <c r="R7" s="6">
        <f t="shared" si="5"/>
        <v>7</v>
      </c>
      <c r="S7" s="51">
        <f t="shared" si="6"/>
        <v>4571.19696969697</v>
      </c>
      <c r="T7" s="51">
        <f t="shared" si="7"/>
        <v>14</v>
      </c>
      <c r="U7" s="51">
        <v>3</v>
      </c>
      <c r="V7" s="51">
        <f t="shared" si="12"/>
        <v>17</v>
      </c>
      <c r="W7" s="51">
        <f t="shared" si="13"/>
        <v>361.37878787878788</v>
      </c>
      <c r="X7" s="6">
        <f t="shared" si="8"/>
        <v>207.37878787878788</v>
      </c>
      <c r="Y7" s="49">
        <f t="shared" si="9"/>
        <v>1.7205536621741344</v>
      </c>
      <c r="Z7" s="12">
        <f t="shared" si="10"/>
        <v>0.42614565427026119</v>
      </c>
      <c r="AA7" s="87" t="str">
        <f t="shared" si="14"/>
        <v>VERY LOW-ORDER URGENTLY</v>
      </c>
      <c r="AB7" s="31">
        <f t="shared" si="15"/>
        <v>44594.421186202722</v>
      </c>
      <c r="AF7" s="63" t="s">
        <v>247</v>
      </c>
      <c r="AG7" s="553"/>
      <c r="AH7" s="553"/>
      <c r="AI7" s="243"/>
      <c r="AJ7" s="25" t="s">
        <v>246</v>
      </c>
      <c r="AK7" s="541"/>
      <c r="AL7" s="542"/>
      <c r="AM7" s="243"/>
    </row>
    <row r="8" spans="1:39" ht="15" thickBot="1">
      <c r="A8" s="153" t="s">
        <v>143</v>
      </c>
      <c r="B8" s="56" t="s">
        <v>97</v>
      </c>
      <c r="C8" s="279" t="s">
        <v>369</v>
      </c>
      <c r="D8" s="56" t="s">
        <v>23</v>
      </c>
      <c r="E8" s="51" t="s">
        <v>24</v>
      </c>
      <c r="F8" s="8">
        <v>3.832499999999996</v>
      </c>
      <c r="G8" s="346">
        <v>170.33333333333334</v>
      </c>
      <c r="H8" s="345">
        <v>88573.333333333328</v>
      </c>
      <c r="I8" s="346">
        <v>14</v>
      </c>
      <c r="J8" s="152">
        <v>0.315</v>
      </c>
      <c r="K8" s="345">
        <f t="shared" si="1"/>
        <v>7279.9999999999982</v>
      </c>
      <c r="L8" s="42">
        <f t="shared" si="2"/>
        <v>519.99999999999989</v>
      </c>
      <c r="M8" s="51">
        <v>4</v>
      </c>
      <c r="N8" s="12">
        <f t="shared" si="3"/>
        <v>9.1750586832683362E-2</v>
      </c>
      <c r="O8" s="54">
        <f>SUM($N$5:N8)</f>
        <v>0.71286275795999676</v>
      </c>
      <c r="P8" s="51" t="str">
        <f t="shared" si="11"/>
        <v>B</v>
      </c>
      <c r="Q8" s="42">
        <f t="shared" si="4"/>
        <v>7.7424242424242431</v>
      </c>
      <c r="R8" s="6">
        <f t="shared" si="5"/>
        <v>0.63636363636363635</v>
      </c>
      <c r="S8" s="51">
        <f t="shared" si="6"/>
        <v>4026.060606060606</v>
      </c>
      <c r="T8" s="51">
        <f t="shared" si="7"/>
        <v>14</v>
      </c>
      <c r="U8" s="51">
        <v>3</v>
      </c>
      <c r="V8" s="51">
        <f t="shared" si="12"/>
        <v>17</v>
      </c>
      <c r="W8" s="51">
        <f t="shared" si="13"/>
        <v>131.62121212121212</v>
      </c>
      <c r="X8" s="6">
        <f t="shared" si="8"/>
        <v>117.62121212121212</v>
      </c>
      <c r="Y8" s="49">
        <f t="shared" si="9"/>
        <v>2.6464772727272701</v>
      </c>
      <c r="Z8" s="12">
        <f t="shared" si="10"/>
        <v>0.10636583400483481</v>
      </c>
      <c r="AA8" s="87" t="str">
        <f t="shared" si="14"/>
        <v>VERY LOW-ORDER URGENTLY</v>
      </c>
      <c r="AB8" s="31">
        <f t="shared" si="15"/>
        <v>61163.030303030289</v>
      </c>
      <c r="AF8" s="63" t="s">
        <v>236</v>
      </c>
      <c r="AG8" s="553"/>
      <c r="AH8" s="553"/>
      <c r="AI8" s="243"/>
      <c r="AJ8" s="25" t="s">
        <v>245</v>
      </c>
      <c r="AK8" s="64" t="s">
        <v>314</v>
      </c>
      <c r="AL8" s="64"/>
      <c r="AM8" s="243"/>
    </row>
    <row r="9" spans="1:39" ht="15" thickBot="1">
      <c r="A9" s="153" t="s">
        <v>143</v>
      </c>
      <c r="B9" s="56" t="s">
        <v>32</v>
      </c>
      <c r="C9" s="51" t="s">
        <v>370</v>
      </c>
      <c r="D9" s="56" t="s">
        <v>23</v>
      </c>
      <c r="E9" s="51" t="s">
        <v>24</v>
      </c>
      <c r="F9" s="8">
        <v>3.4695000000000142</v>
      </c>
      <c r="G9" s="346">
        <v>193</v>
      </c>
      <c r="H9" s="345">
        <v>93162.666666666657</v>
      </c>
      <c r="I9" s="346">
        <v>42</v>
      </c>
      <c r="J9" s="152">
        <v>0.6804</v>
      </c>
      <c r="K9" s="345">
        <f t="shared" si="1"/>
        <v>20273.740932642486</v>
      </c>
      <c r="L9" s="42">
        <f t="shared" si="2"/>
        <v>482.70811744386867</v>
      </c>
      <c r="M9" s="51">
        <v>1</v>
      </c>
      <c r="N9" s="12">
        <f t="shared" si="3"/>
        <v>8.3060315985909086E-2</v>
      </c>
      <c r="O9" s="54">
        <f>SUM($N$5:N9)</f>
        <v>0.79592307394590589</v>
      </c>
      <c r="P9" s="51" t="str">
        <f t="shared" si="11"/>
        <v>B</v>
      </c>
      <c r="Q9" s="42">
        <f t="shared" si="4"/>
        <v>8.7727272727272734</v>
      </c>
      <c r="R9" s="6">
        <f t="shared" si="5"/>
        <v>1.9090909090909092</v>
      </c>
      <c r="S9" s="51">
        <f t="shared" si="6"/>
        <v>4234.6666666666661</v>
      </c>
      <c r="T9" s="51">
        <f t="shared" si="7"/>
        <v>14</v>
      </c>
      <c r="U9" s="51">
        <v>3</v>
      </c>
      <c r="V9" s="51">
        <f t="shared" si="12"/>
        <v>17</v>
      </c>
      <c r="W9" s="51">
        <f t="shared" si="13"/>
        <v>149.13636363636365</v>
      </c>
      <c r="X9" s="6">
        <f t="shared" si="8"/>
        <v>107.13636363636365</v>
      </c>
      <c r="Y9" s="49">
        <f t="shared" si="9"/>
        <v>1.9259565473386799</v>
      </c>
      <c r="Z9" s="12">
        <f t="shared" si="10"/>
        <v>0.28162145687290457</v>
      </c>
      <c r="AA9" s="87" t="str">
        <f t="shared" si="14"/>
        <v>VERY LOW-ORDER URGENTLY</v>
      </c>
      <c r="AB9" s="31">
        <f t="shared" si="15"/>
        <v>51715.592400690846</v>
      </c>
      <c r="AF9" s="63" t="s">
        <v>244</v>
      </c>
      <c r="AG9" s="553"/>
      <c r="AH9" s="553"/>
      <c r="AI9" s="17"/>
      <c r="AJ9" s="17"/>
      <c r="AK9" s="17"/>
      <c r="AL9" s="17"/>
      <c r="AM9" s="16"/>
    </row>
    <row r="10" spans="1:39" ht="15" thickBot="1">
      <c r="A10" s="153" t="s">
        <v>143</v>
      </c>
      <c r="B10" s="56" t="s">
        <v>191</v>
      </c>
      <c r="C10" s="51" t="s">
        <v>463</v>
      </c>
      <c r="D10" s="56" t="s">
        <v>29</v>
      </c>
      <c r="E10" s="51" t="s">
        <v>192</v>
      </c>
      <c r="F10" s="8">
        <v>1.7166666666666619</v>
      </c>
      <c r="G10" s="346">
        <v>31.666666666666664</v>
      </c>
      <c r="H10" s="345">
        <v>9407.3333333333121</v>
      </c>
      <c r="I10" s="346">
        <v>0</v>
      </c>
      <c r="J10" s="152">
        <v>0</v>
      </c>
      <c r="K10" s="345">
        <f t="shared" si="1"/>
        <v>0</v>
      </c>
      <c r="L10" s="42">
        <f t="shared" si="2"/>
        <v>297.07368421052564</v>
      </c>
      <c r="M10" s="51">
        <v>20</v>
      </c>
      <c r="N10" s="12">
        <f t="shared" si="3"/>
        <v>4.109724045995377E-2</v>
      </c>
      <c r="O10" s="54">
        <f>SUM($N$5:N10)</f>
        <v>0.83702031440585967</v>
      </c>
      <c r="P10" s="51" t="str">
        <f t="shared" si="11"/>
        <v>C</v>
      </c>
      <c r="Q10" s="42">
        <f t="shared" si="4"/>
        <v>1.4393939393939392</v>
      </c>
      <c r="R10" s="6">
        <f t="shared" si="5"/>
        <v>0</v>
      </c>
      <c r="S10" s="51">
        <f t="shared" si="6"/>
        <v>427.60606060605966</v>
      </c>
      <c r="T10" s="51">
        <f t="shared" si="7"/>
        <v>30</v>
      </c>
      <c r="U10" s="51">
        <v>3</v>
      </c>
      <c r="V10" s="51">
        <f t="shared" si="12"/>
        <v>33</v>
      </c>
      <c r="W10" s="51">
        <f t="shared" si="13"/>
        <v>47.499999999999993</v>
      </c>
      <c r="X10" s="6">
        <f t="shared" si="8"/>
        <v>47.499999999999993</v>
      </c>
      <c r="Y10" s="49">
        <f t="shared" si="9"/>
        <v>2.5749999999999926</v>
      </c>
      <c r="Z10" s="12">
        <f t="shared" si="10"/>
        <v>0</v>
      </c>
      <c r="AA10" s="87" t="str">
        <f t="shared" si="14"/>
        <v>VERY LOW-ORDER URGENTLY</v>
      </c>
      <c r="AB10" s="31">
        <f t="shared" si="15"/>
        <v>14110.999999999965</v>
      </c>
      <c r="AF10" s="17"/>
      <c r="AG10" s="17"/>
      <c r="AH10" s="17"/>
      <c r="AI10" s="17"/>
      <c r="AJ10" s="17"/>
      <c r="AK10" s="17"/>
      <c r="AL10" s="17"/>
      <c r="AM10" s="16"/>
    </row>
    <row r="11" spans="1:39" ht="15" thickBot="1">
      <c r="A11" s="153" t="s">
        <v>143</v>
      </c>
      <c r="B11" s="56" t="s">
        <v>53</v>
      </c>
      <c r="C11" s="51" t="s">
        <v>429</v>
      </c>
      <c r="D11" s="56" t="s">
        <v>23</v>
      </c>
      <c r="E11" s="51" t="s">
        <v>24</v>
      </c>
      <c r="F11" s="8">
        <v>1.7028866666666655</v>
      </c>
      <c r="G11" s="346">
        <v>148</v>
      </c>
      <c r="H11" s="345">
        <v>48244.583333333467</v>
      </c>
      <c r="I11" s="346">
        <v>262</v>
      </c>
      <c r="J11" s="152">
        <v>2.5911800000000005</v>
      </c>
      <c r="K11" s="345">
        <f t="shared" si="1"/>
        <v>85405.951576576816</v>
      </c>
      <c r="L11" s="42">
        <f t="shared" si="2"/>
        <v>325.97691441441532</v>
      </c>
      <c r="M11" s="51">
        <v>1</v>
      </c>
      <c r="N11" s="12">
        <f t="shared" si="3"/>
        <v>4.0767345329737456E-2</v>
      </c>
      <c r="O11" s="54">
        <f>SUM($N$5:N11)</f>
        <v>0.87778765973559714</v>
      </c>
      <c r="P11" s="51" t="str">
        <f t="shared" si="11"/>
        <v>C</v>
      </c>
      <c r="Q11" s="42">
        <f t="shared" si="4"/>
        <v>6.7272727272727275</v>
      </c>
      <c r="R11" s="6">
        <f t="shared" si="5"/>
        <v>11.909090909090908</v>
      </c>
      <c r="S11" s="51">
        <f t="shared" si="6"/>
        <v>2192.9356060606119</v>
      </c>
      <c r="T11" s="51">
        <f t="shared" si="7"/>
        <v>30</v>
      </c>
      <c r="U11" s="51">
        <v>3</v>
      </c>
      <c r="V11" s="51">
        <f t="shared" si="12"/>
        <v>33</v>
      </c>
      <c r="W11" s="51">
        <f t="shared" si="13"/>
        <v>222</v>
      </c>
      <c r="X11" s="6">
        <f t="shared" si="8"/>
        <v>0</v>
      </c>
      <c r="Y11" s="49">
        <f t="shared" si="9"/>
        <v>0</v>
      </c>
      <c r="Z11" s="12">
        <f t="shared" si="10"/>
        <v>1.1801801801801801</v>
      </c>
      <c r="AA11" s="87" t="str">
        <f t="shared" si="14"/>
        <v>HIGH-DON’T ORDER</v>
      </c>
      <c r="AB11" s="31">
        <f t="shared" si="15"/>
        <v>0</v>
      </c>
      <c r="AF11" s="62" t="s">
        <v>243</v>
      </c>
      <c r="AG11" s="62"/>
      <c r="AH11" s="62"/>
      <c r="AI11" s="17"/>
      <c r="AJ11" s="555" t="s">
        <v>242</v>
      </c>
      <c r="AK11" s="555"/>
      <c r="AL11" s="555"/>
      <c r="AM11" s="555"/>
    </row>
    <row r="12" spans="1:39" ht="15" thickBot="1">
      <c r="A12" s="153" t="s">
        <v>143</v>
      </c>
      <c r="B12" s="56" t="s">
        <v>50</v>
      </c>
      <c r="C12" s="51" t="s">
        <v>395</v>
      </c>
      <c r="D12" s="56" t="s">
        <v>29</v>
      </c>
      <c r="E12" s="51" t="s">
        <v>30</v>
      </c>
      <c r="F12" s="8">
        <v>1.3124999999999969</v>
      </c>
      <c r="G12" s="346">
        <v>41.666666666666671</v>
      </c>
      <c r="H12" s="345">
        <v>12250</v>
      </c>
      <c r="I12" s="346">
        <v>0</v>
      </c>
      <c r="J12" s="152">
        <v>0</v>
      </c>
      <c r="K12" s="345">
        <f t="shared" si="1"/>
        <v>0</v>
      </c>
      <c r="L12" s="42">
        <f t="shared" si="2"/>
        <v>293.99999999999994</v>
      </c>
      <c r="M12" s="51">
        <v>5</v>
      </c>
      <c r="N12" s="12">
        <f t="shared" si="3"/>
        <v>3.142143384680933E-2</v>
      </c>
      <c r="O12" s="54">
        <f>SUM($N$5:N12)</f>
        <v>0.90920909358240642</v>
      </c>
      <c r="P12" s="51" t="str">
        <f t="shared" si="11"/>
        <v>C</v>
      </c>
      <c r="Q12" s="42">
        <f t="shared" si="4"/>
        <v>1.8939393939393943</v>
      </c>
      <c r="R12" s="6">
        <f t="shared" si="5"/>
        <v>0</v>
      </c>
      <c r="S12" s="51">
        <f t="shared" si="6"/>
        <v>556.81818181818187</v>
      </c>
      <c r="T12" s="51">
        <f t="shared" si="7"/>
        <v>30</v>
      </c>
      <c r="U12" s="51">
        <v>3</v>
      </c>
      <c r="V12" s="51">
        <f t="shared" si="12"/>
        <v>33</v>
      </c>
      <c r="W12" s="51">
        <f t="shared" si="13"/>
        <v>62.500000000000007</v>
      </c>
      <c r="X12" s="6">
        <f t="shared" si="8"/>
        <v>62.500000000000007</v>
      </c>
      <c r="Y12" s="49">
        <f t="shared" si="9"/>
        <v>1.9687499999999953</v>
      </c>
      <c r="Z12" s="12">
        <f t="shared" si="10"/>
        <v>0</v>
      </c>
      <c r="AA12" s="87" t="str">
        <f t="shared" si="14"/>
        <v>VERY LOW-ORDER URGENTLY</v>
      </c>
      <c r="AB12" s="31">
        <f t="shared" si="15"/>
        <v>18375</v>
      </c>
      <c r="AF12" s="17" t="s">
        <v>239</v>
      </c>
      <c r="AG12" s="554" t="str">
        <f>A12</f>
        <v>KHAWAJA BROTHERS CO. LTD.</v>
      </c>
      <c r="AH12" s="554"/>
      <c r="AI12" s="17"/>
      <c r="AJ12" s="17" t="s">
        <v>241</v>
      </c>
      <c r="AK12" s="551"/>
      <c r="AL12" s="551"/>
      <c r="AM12" s="551"/>
    </row>
    <row r="13" spans="1:39" ht="15" thickBot="1">
      <c r="A13" s="153" t="s">
        <v>143</v>
      </c>
      <c r="B13" s="56" t="s">
        <v>35</v>
      </c>
      <c r="C13" s="51" t="s">
        <v>375</v>
      </c>
      <c r="D13" s="56" t="s">
        <v>29</v>
      </c>
      <c r="E13" s="51" t="s">
        <v>30</v>
      </c>
      <c r="F13" s="8">
        <v>0.67499999999999893</v>
      </c>
      <c r="G13" s="346">
        <v>27</v>
      </c>
      <c r="H13" s="345">
        <v>6831</v>
      </c>
      <c r="I13" s="346">
        <v>41</v>
      </c>
      <c r="J13" s="152">
        <v>1.0249999999999999</v>
      </c>
      <c r="K13" s="345">
        <f t="shared" si="1"/>
        <v>10373</v>
      </c>
      <c r="L13" s="42">
        <f t="shared" si="2"/>
        <v>253</v>
      </c>
      <c r="M13" s="51">
        <v>1</v>
      </c>
      <c r="N13" s="12">
        <f t="shared" si="3"/>
        <v>1.6159594549787666E-2</v>
      </c>
      <c r="O13" s="54">
        <f>SUM($N$5:N13)</f>
        <v>0.92536868813219408</v>
      </c>
      <c r="P13" s="51" t="str">
        <f t="shared" si="11"/>
        <v>C</v>
      </c>
      <c r="Q13" s="42">
        <f t="shared" si="4"/>
        <v>1.2272727272727273</v>
      </c>
      <c r="R13" s="6">
        <f t="shared" si="5"/>
        <v>1.8636363636363635</v>
      </c>
      <c r="S13" s="51">
        <f t="shared" si="6"/>
        <v>310.5</v>
      </c>
      <c r="T13" s="51">
        <f t="shared" si="7"/>
        <v>30</v>
      </c>
      <c r="U13" s="51">
        <v>3</v>
      </c>
      <c r="V13" s="51">
        <f t="shared" si="12"/>
        <v>33</v>
      </c>
      <c r="W13" s="51">
        <f t="shared" si="13"/>
        <v>40.5</v>
      </c>
      <c r="X13" s="6">
        <f t="shared" si="8"/>
        <v>0</v>
      </c>
      <c r="Y13" s="49">
        <f t="shared" si="9"/>
        <v>0</v>
      </c>
      <c r="Z13" s="12">
        <f t="shared" si="10"/>
        <v>1.0123456790123457</v>
      </c>
      <c r="AA13" s="87" t="str">
        <f t="shared" si="14"/>
        <v>HIGH-DON’T ORDER</v>
      </c>
      <c r="AB13" s="31">
        <f t="shared" si="15"/>
        <v>0</v>
      </c>
      <c r="AF13" s="17" t="s">
        <v>240</v>
      </c>
      <c r="AG13" s="556" t="s">
        <v>327</v>
      </c>
      <c r="AH13" s="556"/>
      <c r="AI13" s="17"/>
      <c r="AJ13" s="17" t="s">
        <v>239</v>
      </c>
      <c r="AK13" s="551"/>
      <c r="AL13" s="551"/>
      <c r="AM13" s="551"/>
    </row>
    <row r="14" spans="1:39" ht="15" thickBot="1">
      <c r="A14" s="153" t="s">
        <v>143</v>
      </c>
      <c r="B14" s="56" t="s">
        <v>67</v>
      </c>
      <c r="C14" s="51" t="s">
        <v>412</v>
      </c>
      <c r="D14" s="56" t="s">
        <v>29</v>
      </c>
      <c r="E14" s="51" t="s">
        <v>30</v>
      </c>
      <c r="F14" s="8">
        <v>0.62999999999999956</v>
      </c>
      <c r="G14" s="346">
        <v>21.333333333333332</v>
      </c>
      <c r="H14" s="345">
        <v>7245</v>
      </c>
      <c r="I14" s="346">
        <v>6</v>
      </c>
      <c r="J14" s="152">
        <v>0.12</v>
      </c>
      <c r="K14" s="345">
        <f t="shared" si="1"/>
        <v>2037.65625</v>
      </c>
      <c r="L14" s="42">
        <f t="shared" si="2"/>
        <v>339.609375</v>
      </c>
      <c r="M14" s="51">
        <v>1</v>
      </c>
      <c r="N14" s="12">
        <f t="shared" si="3"/>
        <v>1.5082288246468503E-2</v>
      </c>
      <c r="O14" s="54">
        <f>SUM($N$5:N14)</f>
        <v>0.9404509763786626</v>
      </c>
      <c r="P14" s="51" t="str">
        <f t="shared" si="11"/>
        <v>C</v>
      </c>
      <c r="Q14" s="42">
        <f t="shared" si="4"/>
        <v>0.96969696969696961</v>
      </c>
      <c r="R14" s="6">
        <f t="shared" si="5"/>
        <v>0.27272727272727271</v>
      </c>
      <c r="S14" s="51">
        <f t="shared" si="6"/>
        <v>329.31818181818181</v>
      </c>
      <c r="T14" s="51">
        <f t="shared" si="7"/>
        <v>30</v>
      </c>
      <c r="U14" s="51">
        <v>3</v>
      </c>
      <c r="V14" s="51">
        <f t="shared" si="12"/>
        <v>33</v>
      </c>
      <c r="W14" s="51">
        <f t="shared" si="13"/>
        <v>31.999999999999996</v>
      </c>
      <c r="X14" s="6">
        <f t="shared" si="8"/>
        <v>25.999999999999996</v>
      </c>
      <c r="Y14" s="49">
        <f t="shared" si="9"/>
        <v>0.76781249999999945</v>
      </c>
      <c r="Z14" s="12">
        <f t="shared" si="10"/>
        <v>0.18750000000000003</v>
      </c>
      <c r="AA14" s="87" t="str">
        <f t="shared" si="14"/>
        <v>VERY LOW-ORDER URGENTLY</v>
      </c>
      <c r="AB14" s="31">
        <f t="shared" si="15"/>
        <v>8829.8437499999982</v>
      </c>
      <c r="AF14" s="17" t="s">
        <v>238</v>
      </c>
      <c r="AG14" s="551" t="s">
        <v>328</v>
      </c>
      <c r="AH14" s="551"/>
      <c r="AI14" s="17"/>
      <c r="AJ14" s="17" t="s">
        <v>238</v>
      </c>
      <c r="AK14" s="551"/>
      <c r="AL14" s="551"/>
      <c r="AM14" s="551"/>
    </row>
    <row r="15" spans="1:39" ht="15" thickBot="1">
      <c r="A15" s="153" t="s">
        <v>143</v>
      </c>
      <c r="B15" s="56" t="s">
        <v>59</v>
      </c>
      <c r="C15" s="51" t="s">
        <v>397</v>
      </c>
      <c r="D15" s="56" t="s">
        <v>23</v>
      </c>
      <c r="E15" s="51" t="s">
        <v>24</v>
      </c>
      <c r="F15" s="8">
        <v>0.57887999999999973</v>
      </c>
      <c r="G15" s="346">
        <v>49.333333333333336</v>
      </c>
      <c r="H15" s="345">
        <v>16377.57333333333</v>
      </c>
      <c r="I15" s="346">
        <v>114</v>
      </c>
      <c r="J15" s="152">
        <v>1.1080800000000002</v>
      </c>
      <c r="K15" s="345">
        <f t="shared" si="1"/>
        <v>37845.473513513505</v>
      </c>
      <c r="L15" s="42">
        <f t="shared" si="2"/>
        <v>331.97783783783774</v>
      </c>
      <c r="M15" s="51">
        <v>5</v>
      </c>
      <c r="N15" s="12">
        <f t="shared" si="3"/>
        <v>1.3858468285897919E-2</v>
      </c>
      <c r="O15" s="54">
        <f>SUM($N$5:N15)</f>
        <v>0.95430944466456047</v>
      </c>
      <c r="P15" s="51" t="str">
        <f t="shared" si="11"/>
        <v>C</v>
      </c>
      <c r="Q15" s="42">
        <f t="shared" si="4"/>
        <v>2.2424242424242427</v>
      </c>
      <c r="R15" s="6">
        <f t="shared" si="5"/>
        <v>5.1818181818181817</v>
      </c>
      <c r="S15" s="51">
        <f t="shared" si="6"/>
        <v>744.43515151515135</v>
      </c>
      <c r="T15" s="51">
        <f t="shared" si="7"/>
        <v>30</v>
      </c>
      <c r="U15" s="51">
        <v>3</v>
      </c>
      <c r="V15" s="51">
        <f t="shared" si="12"/>
        <v>33</v>
      </c>
      <c r="W15" s="51">
        <f t="shared" si="13"/>
        <v>74.000000000000014</v>
      </c>
      <c r="X15" s="6">
        <f t="shared" si="8"/>
        <v>0</v>
      </c>
      <c r="Y15" s="49">
        <f t="shared" si="9"/>
        <v>0</v>
      </c>
      <c r="Z15" s="12">
        <f t="shared" si="10"/>
        <v>1.5405405405405403</v>
      </c>
      <c r="AA15" s="87" t="str">
        <f t="shared" si="14"/>
        <v>HIGH-DON’T ORDER</v>
      </c>
      <c r="AB15" s="31">
        <f t="shared" si="15"/>
        <v>0</v>
      </c>
      <c r="AF15" s="17" t="s">
        <v>237</v>
      </c>
      <c r="AG15" s="551"/>
      <c r="AH15" s="551"/>
      <c r="AI15" s="17"/>
      <c r="AJ15" s="17" t="s">
        <v>237</v>
      </c>
      <c r="AK15" s="551"/>
      <c r="AL15" s="551"/>
      <c r="AM15" s="551"/>
    </row>
    <row r="16" spans="1:39" ht="15" thickBot="1">
      <c r="A16" s="153" t="s">
        <v>143</v>
      </c>
      <c r="B16" s="56" t="s">
        <v>47</v>
      </c>
      <c r="C16" s="51" t="s">
        <v>427</v>
      </c>
      <c r="D16" s="56" t="s">
        <v>29</v>
      </c>
      <c r="E16" s="51" t="s">
        <v>48</v>
      </c>
      <c r="F16" s="8">
        <v>0.56699999999999973</v>
      </c>
      <c r="G16" s="346">
        <v>14</v>
      </c>
      <c r="H16" s="345">
        <v>5670</v>
      </c>
      <c r="I16" s="346">
        <v>0</v>
      </c>
      <c r="J16" s="152">
        <v>0</v>
      </c>
      <c r="K16" s="345">
        <f t="shared" si="1"/>
        <v>0</v>
      </c>
      <c r="L16" s="42">
        <f t="shared" si="2"/>
        <v>405</v>
      </c>
      <c r="M16" s="51">
        <v>12</v>
      </c>
      <c r="N16" s="12">
        <f t="shared" si="3"/>
        <v>1.3574059421821655E-2</v>
      </c>
      <c r="O16" s="54">
        <f>SUM($N$5:N16)</f>
        <v>0.96788350408638213</v>
      </c>
      <c r="P16" s="51" t="str">
        <f t="shared" si="11"/>
        <v>C</v>
      </c>
      <c r="Q16" s="42">
        <f t="shared" si="4"/>
        <v>0.63636363636363635</v>
      </c>
      <c r="R16" s="6">
        <f t="shared" si="5"/>
        <v>0</v>
      </c>
      <c r="S16" s="51">
        <f t="shared" si="6"/>
        <v>257.72727272727275</v>
      </c>
      <c r="T16" s="51">
        <f t="shared" si="7"/>
        <v>30</v>
      </c>
      <c r="U16" s="51">
        <v>3</v>
      </c>
      <c r="V16" s="51">
        <f t="shared" si="12"/>
        <v>33</v>
      </c>
      <c r="W16" s="51">
        <f t="shared" si="13"/>
        <v>21</v>
      </c>
      <c r="X16" s="6">
        <f t="shared" si="8"/>
        <v>21</v>
      </c>
      <c r="Y16" s="49">
        <f t="shared" si="9"/>
        <v>0.8504999999999997</v>
      </c>
      <c r="Z16" s="12">
        <f t="shared" si="10"/>
        <v>0</v>
      </c>
      <c r="AA16" s="87" t="str">
        <f t="shared" si="14"/>
        <v>VERY LOW-ORDER URGENTLY</v>
      </c>
      <c r="AB16" s="31">
        <f t="shared" si="15"/>
        <v>8505</v>
      </c>
      <c r="AF16" s="17" t="s">
        <v>236</v>
      </c>
      <c r="AI16" s="17"/>
      <c r="AJ16" s="17" t="s">
        <v>236</v>
      </c>
      <c r="AK16" s="551"/>
      <c r="AL16" s="551"/>
      <c r="AM16" s="551"/>
    </row>
    <row r="17" spans="1:39" ht="15" thickBot="1">
      <c r="A17" s="153" t="s">
        <v>143</v>
      </c>
      <c r="B17" s="56" t="s">
        <v>71</v>
      </c>
      <c r="C17" s="51" t="s">
        <v>372</v>
      </c>
      <c r="D17" s="56" t="s">
        <v>29</v>
      </c>
      <c r="E17" s="51" t="s">
        <v>63</v>
      </c>
      <c r="F17" s="8">
        <v>0.41999999999999954</v>
      </c>
      <c r="G17" s="346">
        <v>7</v>
      </c>
      <c r="H17" s="345">
        <v>5040</v>
      </c>
      <c r="I17" s="346">
        <v>14</v>
      </c>
      <c r="J17" s="152">
        <v>0.31950000000000001</v>
      </c>
      <c r="K17" s="345">
        <f t="shared" si="1"/>
        <v>10080</v>
      </c>
      <c r="L17" s="42">
        <f t="shared" si="2"/>
        <v>720</v>
      </c>
      <c r="M17" s="51">
        <v>5</v>
      </c>
      <c r="N17" s="12">
        <f t="shared" si="3"/>
        <v>1.0054858830978997E-2</v>
      </c>
      <c r="O17" s="54">
        <f>SUM($N$5:N17)</f>
        <v>0.97793836291736114</v>
      </c>
      <c r="P17" s="51" t="str">
        <f t="shared" si="11"/>
        <v>C</v>
      </c>
      <c r="Q17" s="42">
        <f t="shared" si="4"/>
        <v>0.31818181818181818</v>
      </c>
      <c r="R17" s="6">
        <f t="shared" si="5"/>
        <v>0.63636363636363635</v>
      </c>
      <c r="S17" s="51">
        <f t="shared" si="6"/>
        <v>229.09090909090909</v>
      </c>
      <c r="T17" s="51">
        <f t="shared" si="7"/>
        <v>30</v>
      </c>
      <c r="U17" s="51">
        <v>3</v>
      </c>
      <c r="V17" s="51">
        <f t="shared" si="12"/>
        <v>33</v>
      </c>
      <c r="W17" s="51">
        <f t="shared" si="13"/>
        <v>10.5</v>
      </c>
      <c r="X17" s="6">
        <f t="shared" si="8"/>
        <v>0</v>
      </c>
      <c r="Y17" s="49">
        <f t="shared" si="9"/>
        <v>0</v>
      </c>
      <c r="Z17" s="12">
        <f t="shared" si="10"/>
        <v>1.3333333333333333</v>
      </c>
      <c r="AA17" s="87" t="str">
        <f t="shared" si="14"/>
        <v>HIGH-DON’T ORDER</v>
      </c>
      <c r="AB17" s="31">
        <f t="shared" si="15"/>
        <v>0</v>
      </c>
      <c r="AF17" s="17"/>
      <c r="AG17" s="17"/>
      <c r="AH17" s="17"/>
      <c r="AI17" s="17"/>
      <c r="AJ17" s="17"/>
      <c r="AK17" s="17"/>
      <c r="AL17" s="17"/>
      <c r="AM17" s="16"/>
    </row>
    <row r="18" spans="1:39" ht="15" thickBot="1">
      <c r="A18" s="153" t="s">
        <v>143</v>
      </c>
      <c r="B18" s="56" t="s">
        <v>75</v>
      </c>
      <c r="C18" s="51" t="s">
        <v>435</v>
      </c>
      <c r="D18" s="56" t="s">
        <v>29</v>
      </c>
      <c r="E18" s="51" t="s">
        <v>42</v>
      </c>
      <c r="F18" s="8">
        <v>0.41369999999999996</v>
      </c>
      <c r="G18" s="346">
        <v>19.666666666666664</v>
      </c>
      <c r="H18" s="345">
        <v>4941.333333333333</v>
      </c>
      <c r="I18" s="346">
        <v>1</v>
      </c>
      <c r="J18" s="152">
        <v>1.7999999999999999E-2</v>
      </c>
      <c r="K18" s="345">
        <f t="shared" si="1"/>
        <v>251.25423728813561</v>
      </c>
      <c r="L18" s="42">
        <f t="shared" si="2"/>
        <v>251.25423728813561</v>
      </c>
      <c r="M18" s="51">
        <v>5</v>
      </c>
      <c r="N18" s="12">
        <f t="shared" si="3"/>
        <v>9.9040359485143229E-3</v>
      </c>
      <c r="O18" s="54">
        <f>SUM($N$5:N18)</f>
        <v>0.98784239886587544</v>
      </c>
      <c r="P18" s="51" t="str">
        <f t="shared" si="11"/>
        <v>C</v>
      </c>
      <c r="Q18" s="42">
        <f t="shared" si="4"/>
        <v>0.89393939393939381</v>
      </c>
      <c r="R18" s="6">
        <f t="shared" si="5"/>
        <v>4.5454545454545456E-2</v>
      </c>
      <c r="S18" s="51">
        <f t="shared" si="6"/>
        <v>224.60606060606059</v>
      </c>
      <c r="T18" s="51">
        <f t="shared" si="7"/>
        <v>30</v>
      </c>
      <c r="U18" s="51">
        <v>3</v>
      </c>
      <c r="V18" s="51">
        <f t="shared" si="12"/>
        <v>33</v>
      </c>
      <c r="W18" s="51">
        <f t="shared" si="13"/>
        <v>29.499999999999996</v>
      </c>
      <c r="X18" s="6">
        <f t="shared" si="8"/>
        <v>28.499999999999996</v>
      </c>
      <c r="Y18" s="49">
        <f t="shared" si="9"/>
        <v>0.59951440677966095</v>
      </c>
      <c r="Z18" s="12">
        <f t="shared" si="10"/>
        <v>3.389830508474577E-2</v>
      </c>
      <c r="AA18" s="87" t="str">
        <f t="shared" si="14"/>
        <v>VERY LOW-ORDER URGENTLY</v>
      </c>
      <c r="AB18" s="31">
        <f t="shared" si="15"/>
        <v>7160.7457627118638</v>
      </c>
      <c r="AF18" s="259" t="s">
        <v>235</v>
      </c>
      <c r="AG18" s="574" t="s">
        <v>234</v>
      </c>
      <c r="AH18" s="574"/>
      <c r="AI18" s="259" t="s">
        <v>233</v>
      </c>
      <c r="AJ18" s="574" t="s">
        <v>232</v>
      </c>
      <c r="AK18" s="574"/>
      <c r="AL18" s="574"/>
      <c r="AM18" s="574"/>
    </row>
    <row r="19" spans="1:39" ht="15" thickBot="1">
      <c r="A19" s="153" t="s">
        <v>143</v>
      </c>
      <c r="B19" s="56" t="s">
        <v>62</v>
      </c>
      <c r="C19" s="51" t="s">
        <v>428</v>
      </c>
      <c r="D19" s="56" t="s">
        <v>29</v>
      </c>
      <c r="E19" s="51" t="s">
        <v>63</v>
      </c>
      <c r="F19" s="8">
        <v>0.20250000000000004</v>
      </c>
      <c r="G19" s="346">
        <v>9</v>
      </c>
      <c r="H19" s="345">
        <v>1782</v>
      </c>
      <c r="I19" s="346">
        <v>49</v>
      </c>
      <c r="J19" s="152">
        <v>1.1025</v>
      </c>
      <c r="K19" s="345">
        <f t="shared" si="1"/>
        <v>9702</v>
      </c>
      <c r="L19" s="42">
        <f t="shared" si="2"/>
        <v>198</v>
      </c>
      <c r="M19" s="51">
        <v>20</v>
      </c>
      <c r="N19" s="12">
        <f t="shared" si="3"/>
        <v>4.8478783649363085E-3</v>
      </c>
      <c r="O19" s="54">
        <f>SUM($N$5:N19)</f>
        <v>0.99269027723081171</v>
      </c>
      <c r="P19" s="51" t="str">
        <f t="shared" si="11"/>
        <v>C</v>
      </c>
      <c r="Q19" s="42">
        <f t="shared" si="4"/>
        <v>0.40909090909090912</v>
      </c>
      <c r="R19" s="6">
        <f t="shared" si="5"/>
        <v>2.2272727272727271</v>
      </c>
      <c r="S19" s="51">
        <f t="shared" si="6"/>
        <v>81</v>
      </c>
      <c r="T19" s="51">
        <f t="shared" si="7"/>
        <v>30</v>
      </c>
      <c r="U19" s="51">
        <v>3</v>
      </c>
      <c r="V19" s="51">
        <f t="shared" si="12"/>
        <v>33</v>
      </c>
      <c r="W19" s="51">
        <f t="shared" si="13"/>
        <v>13.5</v>
      </c>
      <c r="X19" s="6">
        <f t="shared" si="8"/>
        <v>0</v>
      </c>
      <c r="Y19" s="49">
        <f t="shared" si="9"/>
        <v>0</v>
      </c>
      <c r="Z19" s="12">
        <f t="shared" si="10"/>
        <v>3.6296296296296298</v>
      </c>
      <c r="AA19" s="87" t="str">
        <f t="shared" si="14"/>
        <v>VERY HIGH-DON’T ORDER</v>
      </c>
      <c r="AB19" s="31">
        <f t="shared" si="15"/>
        <v>0</v>
      </c>
      <c r="AF19" s="25"/>
      <c r="AG19" s="552"/>
      <c r="AH19" s="552"/>
      <c r="AI19" s="25"/>
      <c r="AJ19" s="552"/>
      <c r="AK19" s="552"/>
      <c r="AL19" s="552"/>
      <c r="AM19" s="552"/>
    </row>
    <row r="20" spans="1:39" ht="15" thickBot="1">
      <c r="A20" s="153" t="s">
        <v>143</v>
      </c>
      <c r="B20" s="56" t="s">
        <v>89</v>
      </c>
      <c r="C20" s="51" t="s">
        <v>453</v>
      </c>
      <c r="D20" s="56" t="s">
        <v>29</v>
      </c>
      <c r="E20" s="51" t="s">
        <v>63</v>
      </c>
      <c r="F20" s="8">
        <v>0.20000000000000004</v>
      </c>
      <c r="G20" s="346">
        <v>7.333333333333333</v>
      </c>
      <c r="H20" s="345">
        <v>2160</v>
      </c>
      <c r="I20" s="346">
        <v>0</v>
      </c>
      <c r="J20" s="152">
        <v>0</v>
      </c>
      <c r="K20" s="345">
        <f t="shared" si="1"/>
        <v>0</v>
      </c>
      <c r="L20" s="42">
        <f t="shared" si="2"/>
        <v>294.54545454545456</v>
      </c>
      <c r="M20" s="51">
        <v>20</v>
      </c>
      <c r="N20" s="12">
        <f t="shared" si="3"/>
        <v>4.7880280147519104E-3</v>
      </c>
      <c r="O20" s="54">
        <f>SUM($N$5:N20)</f>
        <v>0.99747830524556358</v>
      </c>
      <c r="P20" s="51" t="str">
        <f t="shared" si="11"/>
        <v>C</v>
      </c>
      <c r="Q20" s="42">
        <f t="shared" si="4"/>
        <v>0.33333333333333331</v>
      </c>
      <c r="R20" s="6">
        <f t="shared" si="5"/>
        <v>0</v>
      </c>
      <c r="S20" s="51">
        <f t="shared" si="6"/>
        <v>98.181818181818187</v>
      </c>
      <c r="T20" s="51">
        <f t="shared" si="7"/>
        <v>30</v>
      </c>
      <c r="U20" s="51">
        <v>3</v>
      </c>
      <c r="V20" s="51">
        <f t="shared" si="12"/>
        <v>33</v>
      </c>
      <c r="W20" s="51">
        <f t="shared" si="13"/>
        <v>11</v>
      </c>
      <c r="X20" s="6">
        <f t="shared" si="8"/>
        <v>11</v>
      </c>
      <c r="Y20" s="49">
        <f t="shared" si="9"/>
        <v>0.3000000000000001</v>
      </c>
      <c r="Z20" s="12">
        <f t="shared" si="10"/>
        <v>0</v>
      </c>
      <c r="AA20" s="87" t="str">
        <f t="shared" si="14"/>
        <v>VERY LOW-ORDER URGENTLY</v>
      </c>
      <c r="AB20" s="31">
        <f t="shared" si="15"/>
        <v>3240</v>
      </c>
      <c r="AF20" s="352" t="s">
        <v>21</v>
      </c>
      <c r="AG20" s="341" t="s">
        <v>305</v>
      </c>
    </row>
    <row r="21" spans="1:39" ht="15" thickBot="1">
      <c r="A21" s="153" t="s">
        <v>143</v>
      </c>
      <c r="B21" s="56" t="s">
        <v>31</v>
      </c>
      <c r="C21" s="51" t="s">
        <v>380</v>
      </c>
      <c r="D21" s="56" t="s">
        <v>29</v>
      </c>
      <c r="E21" s="51" t="s">
        <v>30</v>
      </c>
      <c r="F21" s="8">
        <v>3.3333333333333333E-2</v>
      </c>
      <c r="G21" s="346">
        <v>0.66666666666666663</v>
      </c>
      <c r="H21" s="345">
        <v>273.33333333333331</v>
      </c>
      <c r="I21" s="346">
        <v>85</v>
      </c>
      <c r="J21" s="152">
        <v>4.25</v>
      </c>
      <c r="K21" s="345">
        <f t="shared" si="1"/>
        <v>34850</v>
      </c>
      <c r="L21" s="42">
        <f t="shared" si="2"/>
        <v>410</v>
      </c>
      <c r="M21" s="51">
        <v>1</v>
      </c>
      <c r="N21" s="12">
        <f t="shared" si="3"/>
        <v>7.9800466912531814E-4</v>
      </c>
      <c r="O21" s="54">
        <f>SUM($N$5:N21)</f>
        <v>0.99827630991468885</v>
      </c>
      <c r="P21" s="51" t="str">
        <f t="shared" si="11"/>
        <v>C</v>
      </c>
      <c r="Q21" s="42">
        <f t="shared" si="4"/>
        <v>3.03030303030303E-2</v>
      </c>
      <c r="R21" s="6">
        <f t="shared" si="5"/>
        <v>3.8636363636363638</v>
      </c>
      <c r="S21" s="51">
        <f t="shared" si="6"/>
        <v>12.424242424242424</v>
      </c>
      <c r="T21" s="51">
        <f t="shared" si="7"/>
        <v>30</v>
      </c>
      <c r="U21" s="51">
        <v>3</v>
      </c>
      <c r="V21" s="51">
        <f t="shared" si="12"/>
        <v>33</v>
      </c>
      <c r="W21" s="51">
        <f t="shared" si="13"/>
        <v>0.99999999999999989</v>
      </c>
      <c r="X21" s="6">
        <f t="shared" si="8"/>
        <v>0</v>
      </c>
      <c r="Y21" s="49">
        <f t="shared" si="9"/>
        <v>0</v>
      </c>
      <c r="Z21" s="12">
        <f t="shared" si="10"/>
        <v>85.000000000000014</v>
      </c>
      <c r="AA21" s="87" t="str">
        <f t="shared" si="14"/>
        <v>VERY HIGH-DON’T ORDER</v>
      </c>
      <c r="AB21" s="31">
        <f t="shared" si="15"/>
        <v>0</v>
      </c>
    </row>
    <row r="22" spans="1:39" ht="15" thickBot="1">
      <c r="A22" s="153" t="s">
        <v>143</v>
      </c>
      <c r="B22" s="56" t="s">
        <v>45</v>
      </c>
      <c r="C22" s="51" t="s">
        <v>408</v>
      </c>
      <c r="D22" s="56" t="s">
        <v>29</v>
      </c>
      <c r="E22" s="51" t="s">
        <v>42</v>
      </c>
      <c r="F22" s="8">
        <v>3.0000000000000002E-2</v>
      </c>
      <c r="G22" s="346">
        <v>0</v>
      </c>
      <c r="H22" s="345">
        <v>320</v>
      </c>
      <c r="I22" s="346">
        <v>0</v>
      </c>
      <c r="J22" s="152">
        <v>0</v>
      </c>
      <c r="K22" s="345">
        <f>IFERROR(L22*I22,0)</f>
        <v>0</v>
      </c>
      <c r="L22" s="42">
        <f>IFERROR(H22/G22,0)</f>
        <v>0</v>
      </c>
      <c r="M22" s="51">
        <v>20</v>
      </c>
      <c r="N22" s="12">
        <f t="shared" si="3"/>
        <v>7.182042022127864E-4</v>
      </c>
      <c r="O22" s="54">
        <f>SUM($N$5:N22)</f>
        <v>0.99899451411690166</v>
      </c>
      <c r="P22" s="51" t="str">
        <f t="shared" si="11"/>
        <v>C</v>
      </c>
      <c r="Q22" s="42">
        <f t="shared" si="4"/>
        <v>0</v>
      </c>
      <c r="R22" s="6">
        <f t="shared" si="5"/>
        <v>0</v>
      </c>
      <c r="S22" s="51">
        <f t="shared" si="6"/>
        <v>14.545454545454545</v>
      </c>
      <c r="T22" s="51">
        <f t="shared" si="7"/>
        <v>30</v>
      </c>
      <c r="U22" s="51">
        <v>3</v>
      </c>
      <c r="V22" s="51">
        <f t="shared" si="12"/>
        <v>33</v>
      </c>
      <c r="W22" s="51">
        <f t="shared" si="13"/>
        <v>0</v>
      </c>
      <c r="X22" s="6">
        <f t="shared" si="8"/>
        <v>0</v>
      </c>
      <c r="Y22" s="49">
        <f>IFERROR(X22/(G22/F22),0)</f>
        <v>0</v>
      </c>
      <c r="Z22" s="12">
        <f>IFERROR(I22/W22,0)</f>
        <v>0</v>
      </c>
      <c r="AA22" s="87" t="str">
        <f t="shared" si="14"/>
        <v>VERY LOW-ORDER URGENTLY</v>
      </c>
      <c r="AB22" s="31">
        <f t="shared" si="15"/>
        <v>0</v>
      </c>
      <c r="AF22"/>
      <c r="AG22"/>
      <c r="AH22"/>
      <c r="AI22" s="352" t="s">
        <v>294</v>
      </c>
      <c r="AJ22"/>
      <c r="AK22"/>
      <c r="AL22"/>
    </row>
    <row r="23" spans="1:39" ht="29.5" thickBot="1">
      <c r="A23" s="153" t="s">
        <v>143</v>
      </c>
      <c r="B23" s="56" t="s">
        <v>155</v>
      </c>
      <c r="C23" s="51" t="s">
        <v>390</v>
      </c>
      <c r="D23" s="56" t="s">
        <v>29</v>
      </c>
      <c r="E23" s="51" t="s">
        <v>63</v>
      </c>
      <c r="F23" s="8">
        <v>2.4000000000000004E-2</v>
      </c>
      <c r="G23" s="346">
        <v>0.66666666666666663</v>
      </c>
      <c r="H23" s="345">
        <v>306.66666666666669</v>
      </c>
      <c r="I23" s="346">
        <v>0</v>
      </c>
      <c r="J23" s="152">
        <v>0</v>
      </c>
      <c r="K23" s="345">
        <f t="shared" si="1"/>
        <v>0</v>
      </c>
      <c r="L23" s="42">
        <f t="shared" si="2"/>
        <v>460.00000000000006</v>
      </c>
      <c r="M23" s="51">
        <v>12</v>
      </c>
      <c r="N23" s="12">
        <f t="shared" si="3"/>
        <v>5.7456336177022917E-4</v>
      </c>
      <c r="O23" s="54">
        <f>SUM($N$5:N23)</f>
        <v>0.99956907747867185</v>
      </c>
      <c r="P23" s="51" t="str">
        <f t="shared" si="11"/>
        <v>C</v>
      </c>
      <c r="Q23" s="42">
        <f t="shared" si="4"/>
        <v>3.03030303030303E-2</v>
      </c>
      <c r="R23" s="6">
        <f t="shared" si="5"/>
        <v>0</v>
      </c>
      <c r="S23" s="51">
        <f t="shared" si="6"/>
        <v>13.939393939393939</v>
      </c>
      <c r="T23" s="51">
        <f t="shared" si="7"/>
        <v>30</v>
      </c>
      <c r="U23" s="51">
        <v>3</v>
      </c>
      <c r="V23" s="51">
        <f t="shared" si="12"/>
        <v>33</v>
      </c>
      <c r="W23" s="51">
        <f t="shared" si="13"/>
        <v>0.99999999999999989</v>
      </c>
      <c r="X23" s="6">
        <f t="shared" si="8"/>
        <v>0.99999999999999989</v>
      </c>
      <c r="Y23" s="49">
        <f t="shared" si="9"/>
        <v>3.6000000000000004E-2</v>
      </c>
      <c r="Z23" s="12">
        <f t="shared" si="10"/>
        <v>0</v>
      </c>
      <c r="AA23" s="87" t="str">
        <f t="shared" si="14"/>
        <v>VERY LOW-ORDER URGENTLY</v>
      </c>
      <c r="AB23" s="31">
        <f t="shared" si="15"/>
        <v>460</v>
      </c>
      <c r="AF23" s="85" t="s">
        <v>11</v>
      </c>
      <c r="AG23" s="85" t="s">
        <v>9</v>
      </c>
      <c r="AH23" s="85" t="s">
        <v>10</v>
      </c>
      <c r="AI23" s="86" t="s">
        <v>266</v>
      </c>
      <c r="AJ23" s="86" t="s">
        <v>267</v>
      </c>
      <c r="AK23" s="86" t="s">
        <v>269</v>
      </c>
      <c r="AL23" s="86" t="s">
        <v>268</v>
      </c>
    </row>
    <row r="24" spans="1:39">
      <c r="A24" s="153" t="s">
        <v>143</v>
      </c>
      <c r="B24" s="56" t="s">
        <v>93</v>
      </c>
      <c r="C24" s="51" t="s">
        <v>377</v>
      </c>
      <c r="D24" s="56" t="s">
        <v>23</v>
      </c>
      <c r="E24" s="51" t="s">
        <v>34</v>
      </c>
      <c r="F24" s="8">
        <v>1.7999999999999999E-2</v>
      </c>
      <c r="G24" s="346">
        <v>1</v>
      </c>
      <c r="H24" s="345">
        <v>340</v>
      </c>
      <c r="I24" s="346">
        <v>0</v>
      </c>
      <c r="J24" s="152">
        <v>0</v>
      </c>
      <c r="K24" s="345">
        <f t="shared" si="1"/>
        <v>0</v>
      </c>
      <c r="L24" s="42">
        <f t="shared" si="2"/>
        <v>340</v>
      </c>
      <c r="M24" s="51">
        <v>5</v>
      </c>
      <c r="N24" s="12">
        <f t="shared" si="3"/>
        <v>4.3092252132767177E-4</v>
      </c>
      <c r="O24" s="54">
        <f>SUM($N$5:N24)</f>
        <v>0.99999999999999956</v>
      </c>
      <c r="P24" s="51" t="str">
        <f t="shared" si="11"/>
        <v>C</v>
      </c>
      <c r="Q24" s="42">
        <f t="shared" si="4"/>
        <v>4.5454545454545456E-2</v>
      </c>
      <c r="R24" s="6">
        <f t="shared" si="5"/>
        <v>0</v>
      </c>
      <c r="S24" s="51">
        <f t="shared" si="6"/>
        <v>15.454545454545455</v>
      </c>
      <c r="T24" s="51">
        <f t="shared" si="7"/>
        <v>30</v>
      </c>
      <c r="U24" s="51">
        <v>3</v>
      </c>
      <c r="V24" s="51">
        <f t="shared" si="12"/>
        <v>33</v>
      </c>
      <c r="W24" s="51">
        <f t="shared" si="13"/>
        <v>1.5</v>
      </c>
      <c r="X24" s="6">
        <f t="shared" si="8"/>
        <v>1.5</v>
      </c>
      <c r="Y24" s="49">
        <f t="shared" si="9"/>
        <v>2.7E-2</v>
      </c>
      <c r="Z24" s="12">
        <f t="shared" si="10"/>
        <v>0</v>
      </c>
      <c r="AA24" s="453" t="str">
        <f t="shared" si="14"/>
        <v>VERY LOW-ORDER URGENTLY</v>
      </c>
      <c r="AB24" s="31">
        <f t="shared" si="15"/>
        <v>510</v>
      </c>
      <c r="AF24" s="341" t="s">
        <v>23</v>
      </c>
      <c r="AG24" s="341" t="s">
        <v>97</v>
      </c>
      <c r="AH24" s="341" t="s">
        <v>369</v>
      </c>
      <c r="AI24" s="82">
        <v>2.6464772727272701</v>
      </c>
      <c r="AJ24" s="83">
        <v>117.62121212121212</v>
      </c>
      <c r="AK24" s="353">
        <v>519.99999999999989</v>
      </c>
      <c r="AL24" s="353">
        <v>61163.030303030289</v>
      </c>
    </row>
    <row r="25" spans="1:39">
      <c r="A25" s="351"/>
      <c r="B25" s="351"/>
      <c r="C25" s="349"/>
      <c r="D25" s="351"/>
      <c r="E25" s="349"/>
      <c r="F25" s="345"/>
      <c r="G25" s="346"/>
      <c r="H25" s="345"/>
      <c r="I25" s="346"/>
      <c r="J25" s="152"/>
      <c r="K25" s="345"/>
      <c r="L25" s="346"/>
      <c r="M25" s="349"/>
      <c r="N25" s="12"/>
      <c r="O25" s="350"/>
      <c r="P25" s="349"/>
      <c r="Q25" s="346"/>
      <c r="R25" s="344"/>
      <c r="S25" s="349"/>
      <c r="T25" s="349"/>
      <c r="U25" s="349"/>
      <c r="V25" s="349"/>
      <c r="W25" s="349"/>
      <c r="X25" s="344"/>
      <c r="Y25" s="348"/>
      <c r="Z25" s="12"/>
      <c r="AA25" s="60"/>
      <c r="AB25" s="460"/>
      <c r="AF25"/>
      <c r="AG25" s="341" t="s">
        <v>93</v>
      </c>
      <c r="AH25" s="341" t="s">
        <v>377</v>
      </c>
      <c r="AI25" s="82">
        <v>2.7E-2</v>
      </c>
      <c r="AJ25" s="83">
        <v>1.5</v>
      </c>
      <c r="AK25" s="353">
        <v>340</v>
      </c>
      <c r="AL25" s="353">
        <v>510</v>
      </c>
    </row>
    <row r="26" spans="1:39">
      <c r="A26" s="351"/>
      <c r="B26" s="351"/>
      <c r="C26" s="349"/>
      <c r="D26" s="351"/>
      <c r="E26" s="349"/>
      <c r="F26" s="345"/>
      <c r="G26" s="346"/>
      <c r="H26" s="345"/>
      <c r="I26" s="346"/>
      <c r="J26" s="152"/>
      <c r="K26" s="345"/>
      <c r="L26" s="346"/>
      <c r="M26" s="349"/>
      <c r="N26" s="12"/>
      <c r="O26" s="350"/>
      <c r="P26" s="349"/>
      <c r="Q26" s="346"/>
      <c r="R26" s="344"/>
      <c r="S26" s="349"/>
      <c r="T26" s="349"/>
      <c r="U26" s="349"/>
      <c r="V26" s="349"/>
      <c r="W26" s="349"/>
      <c r="X26" s="344"/>
      <c r="Y26" s="348"/>
      <c r="Z26" s="12"/>
      <c r="AA26" s="60"/>
      <c r="AB26" s="460"/>
      <c r="AF26"/>
      <c r="AG26" s="341" t="s">
        <v>32</v>
      </c>
      <c r="AH26" s="341" t="s">
        <v>370</v>
      </c>
      <c r="AI26" s="82">
        <v>1.9259565473386799</v>
      </c>
      <c r="AJ26" s="83">
        <v>107.13636363636365</v>
      </c>
      <c r="AK26" s="353">
        <v>482.70811744386867</v>
      </c>
      <c r="AL26" s="353">
        <v>51715.592400690846</v>
      </c>
    </row>
    <row r="27" spans="1:39">
      <c r="A27" s="351"/>
      <c r="B27" s="351"/>
      <c r="C27" s="349"/>
      <c r="D27" s="351"/>
      <c r="E27" s="349"/>
      <c r="F27" s="345"/>
      <c r="G27" s="346"/>
      <c r="H27" s="345"/>
      <c r="I27" s="346"/>
      <c r="J27" s="152"/>
      <c r="K27" s="345"/>
      <c r="L27" s="346"/>
      <c r="M27" s="349"/>
      <c r="N27" s="12"/>
      <c r="O27" s="350"/>
      <c r="P27" s="349"/>
      <c r="Q27" s="346"/>
      <c r="R27" s="344"/>
      <c r="S27" s="349"/>
      <c r="T27" s="349"/>
      <c r="U27" s="349"/>
      <c r="V27" s="349"/>
      <c r="W27" s="349"/>
      <c r="X27" s="344"/>
      <c r="Y27" s="348"/>
      <c r="Z27" s="12"/>
      <c r="AA27" s="60"/>
      <c r="AB27" s="460"/>
      <c r="AF27"/>
      <c r="AG27" s="341" t="s">
        <v>22</v>
      </c>
      <c r="AH27" s="341" t="s">
        <v>386</v>
      </c>
      <c r="AI27" s="82">
        <v>3.0096432569170002</v>
      </c>
      <c r="AJ27" s="83">
        <v>304.09090909090901</v>
      </c>
      <c r="AK27" s="353">
        <v>259.64859903381642</v>
      </c>
      <c r="AL27" s="353">
        <v>78956.778524374153</v>
      </c>
    </row>
    <row r="28" spans="1:39">
      <c r="A28" s="351"/>
      <c r="B28" s="351"/>
      <c r="C28" s="349"/>
      <c r="D28" s="351"/>
      <c r="E28" s="349"/>
      <c r="F28" s="345"/>
      <c r="G28" s="346"/>
      <c r="H28" s="345"/>
      <c r="I28" s="346"/>
      <c r="J28" s="152"/>
      <c r="K28" s="345"/>
      <c r="L28" s="346"/>
      <c r="M28" s="349"/>
      <c r="N28" s="12"/>
      <c r="O28" s="350"/>
      <c r="P28" s="349"/>
      <c r="Q28" s="346"/>
      <c r="R28" s="344"/>
      <c r="S28" s="349"/>
      <c r="T28" s="349"/>
      <c r="U28" s="349"/>
      <c r="V28" s="349"/>
      <c r="W28" s="349"/>
      <c r="X28" s="344"/>
      <c r="Y28" s="348"/>
      <c r="Z28" s="12"/>
      <c r="AA28" s="60"/>
      <c r="AB28" s="460"/>
      <c r="AF28"/>
      <c r="AG28" s="341" t="s">
        <v>43</v>
      </c>
      <c r="AH28" s="341" t="s">
        <v>385</v>
      </c>
      <c r="AI28" s="82">
        <v>1.7205536621741344</v>
      </c>
      <c r="AJ28" s="83">
        <v>207.37878787878788</v>
      </c>
      <c r="AK28" s="353">
        <v>215.03848895224519</v>
      </c>
      <c r="AL28" s="353">
        <v>44594.421186202722</v>
      </c>
    </row>
    <row r="29" spans="1:39">
      <c r="A29" s="351"/>
      <c r="B29" s="351"/>
      <c r="C29" s="349"/>
      <c r="D29" s="351"/>
      <c r="E29" s="349"/>
      <c r="F29" s="345"/>
      <c r="G29" s="346"/>
      <c r="H29" s="345"/>
      <c r="I29" s="346"/>
      <c r="J29" s="152"/>
      <c r="K29" s="345"/>
      <c r="L29" s="346"/>
      <c r="M29" s="349"/>
      <c r="N29" s="12"/>
      <c r="O29" s="350"/>
      <c r="P29" s="349"/>
      <c r="Q29" s="346"/>
      <c r="R29" s="344"/>
      <c r="S29" s="349"/>
      <c r="T29" s="349"/>
      <c r="U29" s="349"/>
      <c r="V29" s="349"/>
      <c r="W29" s="349"/>
      <c r="X29" s="344"/>
      <c r="Y29" s="348"/>
      <c r="Z29" s="12"/>
      <c r="AA29" s="60"/>
      <c r="AB29" s="460"/>
      <c r="AF29" s="341" t="s">
        <v>228</v>
      </c>
      <c r="AG29" s="341"/>
      <c r="AH29" s="341"/>
      <c r="AI29" s="82">
        <v>9.3296307391570856</v>
      </c>
      <c r="AJ29" s="83">
        <v>737.72727272727263</v>
      </c>
      <c r="AK29" s="353">
        <v>1817.3952054299302</v>
      </c>
      <c r="AL29" s="353">
        <v>236939.82241429802</v>
      </c>
    </row>
    <row r="30" spans="1:39">
      <c r="A30" s="351"/>
      <c r="B30" s="351"/>
      <c r="C30" s="349"/>
      <c r="D30" s="351"/>
      <c r="E30" s="349"/>
      <c r="F30" s="345"/>
      <c r="G30" s="346"/>
      <c r="H30" s="345"/>
      <c r="I30" s="346"/>
      <c r="J30" s="152"/>
      <c r="K30" s="345"/>
      <c r="L30" s="346"/>
      <c r="M30" s="349"/>
      <c r="N30" s="12"/>
      <c r="O30" s="350"/>
      <c r="P30" s="349"/>
      <c r="Q30" s="346"/>
      <c r="R30" s="344"/>
      <c r="S30" s="349"/>
      <c r="T30" s="349"/>
      <c r="U30" s="349"/>
      <c r="V30" s="349"/>
      <c r="W30" s="349"/>
      <c r="X30" s="344"/>
      <c r="Y30" s="348"/>
      <c r="Z30" s="12"/>
      <c r="AA30" s="60"/>
      <c r="AB30" s="460"/>
      <c r="AF30" s="341" t="s">
        <v>29</v>
      </c>
      <c r="AG30" s="341" t="s">
        <v>67</v>
      </c>
      <c r="AH30" s="341" t="s">
        <v>412</v>
      </c>
      <c r="AI30" s="82">
        <v>0.76781249999999945</v>
      </c>
      <c r="AJ30" s="83">
        <v>25.999999999999996</v>
      </c>
      <c r="AK30" s="353">
        <v>339.609375</v>
      </c>
      <c r="AL30" s="353">
        <v>8829.8437499999982</v>
      </c>
    </row>
    <row r="31" spans="1:39">
      <c r="A31" s="351"/>
      <c r="B31" s="351"/>
      <c r="C31" s="349"/>
      <c r="D31" s="351"/>
      <c r="E31" s="349"/>
      <c r="F31" s="345"/>
      <c r="G31" s="346"/>
      <c r="H31" s="345"/>
      <c r="I31" s="346"/>
      <c r="J31" s="152"/>
      <c r="K31" s="345"/>
      <c r="L31" s="346"/>
      <c r="M31" s="349"/>
      <c r="N31" s="12"/>
      <c r="O31" s="350"/>
      <c r="P31" s="349"/>
      <c r="Q31" s="346"/>
      <c r="R31" s="344"/>
      <c r="S31" s="349"/>
      <c r="T31" s="349"/>
      <c r="U31" s="349"/>
      <c r="V31" s="349"/>
      <c r="W31" s="349"/>
      <c r="X31" s="344"/>
      <c r="Y31" s="348"/>
      <c r="Z31" s="12"/>
      <c r="AA31" s="60"/>
      <c r="AB31" s="460"/>
      <c r="AF31"/>
      <c r="AG31" s="341" t="s">
        <v>45</v>
      </c>
      <c r="AH31" s="341" t="s">
        <v>408</v>
      </c>
      <c r="AI31" s="82">
        <v>0</v>
      </c>
      <c r="AJ31" s="83">
        <v>0</v>
      </c>
      <c r="AK31" s="353">
        <v>0</v>
      </c>
      <c r="AL31" s="353">
        <v>0</v>
      </c>
    </row>
    <row r="32" spans="1:39">
      <c r="A32" s="351"/>
      <c r="B32" s="351"/>
      <c r="C32" s="349"/>
      <c r="D32" s="351"/>
      <c r="E32" s="349"/>
      <c r="F32" s="345"/>
      <c r="G32" s="346"/>
      <c r="H32" s="345"/>
      <c r="I32" s="346"/>
      <c r="J32" s="152"/>
      <c r="K32" s="345"/>
      <c r="L32" s="346"/>
      <c r="M32" s="349"/>
      <c r="N32" s="12"/>
      <c r="O32" s="350"/>
      <c r="P32" s="349"/>
      <c r="Q32" s="346"/>
      <c r="R32" s="344"/>
      <c r="S32" s="349"/>
      <c r="T32" s="349"/>
      <c r="U32" s="349"/>
      <c r="V32" s="349"/>
      <c r="W32" s="349"/>
      <c r="X32" s="344"/>
      <c r="Y32" s="348"/>
      <c r="Z32" s="12"/>
      <c r="AA32" s="60"/>
      <c r="AB32" s="460"/>
      <c r="AF32"/>
      <c r="AG32" s="341" t="s">
        <v>75</v>
      </c>
      <c r="AH32" s="341" t="s">
        <v>435</v>
      </c>
      <c r="AI32" s="82">
        <v>0.59951440677966095</v>
      </c>
      <c r="AJ32" s="83">
        <v>28.499999999999996</v>
      </c>
      <c r="AK32" s="353">
        <v>251.25423728813561</v>
      </c>
      <c r="AL32" s="353">
        <v>7160.7457627118638</v>
      </c>
    </row>
    <row r="33" spans="32:38">
      <c r="AF33"/>
      <c r="AG33" s="341" t="s">
        <v>155</v>
      </c>
      <c r="AH33" s="341" t="s">
        <v>390</v>
      </c>
      <c r="AI33" s="82">
        <v>3.6000000000000004E-2</v>
      </c>
      <c r="AJ33" s="83">
        <v>0.99999999999999989</v>
      </c>
      <c r="AK33" s="353">
        <v>460.00000000000006</v>
      </c>
      <c r="AL33" s="353">
        <v>460</v>
      </c>
    </row>
    <row r="34" spans="32:38">
      <c r="AF34"/>
      <c r="AG34" s="341" t="s">
        <v>50</v>
      </c>
      <c r="AH34" s="341" t="s">
        <v>395</v>
      </c>
      <c r="AI34" s="82">
        <v>1.9687499999999953</v>
      </c>
      <c r="AJ34" s="83">
        <v>62.500000000000007</v>
      </c>
      <c r="AK34" s="353">
        <v>293.99999999999994</v>
      </c>
      <c r="AL34" s="353">
        <v>18375</v>
      </c>
    </row>
    <row r="35" spans="32:38">
      <c r="AF35"/>
      <c r="AG35" s="341" t="s">
        <v>47</v>
      </c>
      <c r="AH35" s="341" t="s">
        <v>427</v>
      </c>
      <c r="AI35" s="82">
        <v>0.8504999999999997</v>
      </c>
      <c r="AJ35" s="83">
        <v>21</v>
      </c>
      <c r="AK35" s="353">
        <v>405</v>
      </c>
      <c r="AL35" s="353">
        <v>8505</v>
      </c>
    </row>
    <row r="36" spans="32:38">
      <c r="AF36"/>
      <c r="AG36" s="341" t="s">
        <v>191</v>
      </c>
      <c r="AH36" s="341" t="s">
        <v>463</v>
      </c>
      <c r="AI36" s="82">
        <v>2.5749999999999926</v>
      </c>
      <c r="AJ36" s="83">
        <v>47.499999999999993</v>
      </c>
      <c r="AK36" s="353">
        <v>297.07368421052564</v>
      </c>
      <c r="AL36" s="353">
        <v>14110.999999999965</v>
      </c>
    </row>
    <row r="37" spans="32:38">
      <c r="AF37"/>
      <c r="AG37" s="341" t="s">
        <v>89</v>
      </c>
      <c r="AH37" s="341" t="s">
        <v>453</v>
      </c>
      <c r="AI37" s="82">
        <v>0.3000000000000001</v>
      </c>
      <c r="AJ37" s="83">
        <v>11</v>
      </c>
      <c r="AK37" s="353">
        <v>294.54545454545456</v>
      </c>
      <c r="AL37" s="353">
        <v>3240</v>
      </c>
    </row>
    <row r="38" spans="32:38">
      <c r="AF38" s="341" t="s">
        <v>225</v>
      </c>
      <c r="AG38" s="341"/>
      <c r="AH38" s="341"/>
      <c r="AI38" s="82">
        <v>7.0975769067796479</v>
      </c>
      <c r="AJ38" s="83">
        <v>197.5</v>
      </c>
      <c r="AK38" s="353">
        <v>2341.482751044116</v>
      </c>
      <c r="AL38" s="353">
        <v>60681.589512711827</v>
      </c>
    </row>
    <row r="39" spans="32:38">
      <c r="AF39" s="341" t="s">
        <v>221</v>
      </c>
      <c r="AG39"/>
      <c r="AH39"/>
      <c r="AI39" s="82">
        <v>16.427207645936736</v>
      </c>
      <c r="AJ39" s="83">
        <v>935.22727272727263</v>
      </c>
      <c r="AK39" s="353">
        <v>4158.8779564740462</v>
      </c>
      <c r="AL39" s="353">
        <v>297621.41192700982</v>
      </c>
    </row>
    <row r="40" spans="32:38">
      <c r="AF40"/>
      <c r="AG40"/>
      <c r="AH40"/>
      <c r="AI40"/>
      <c r="AJ40"/>
      <c r="AK40"/>
      <c r="AL40"/>
    </row>
    <row r="41" spans="32:38">
      <c r="AF41"/>
      <c r="AG41"/>
      <c r="AH41"/>
      <c r="AI41"/>
      <c r="AJ41"/>
      <c r="AK41"/>
      <c r="AL41"/>
    </row>
    <row r="42" spans="32:38">
      <c r="AF42"/>
      <c r="AG42"/>
      <c r="AH42"/>
      <c r="AI42"/>
      <c r="AJ42"/>
      <c r="AK42"/>
      <c r="AL42"/>
    </row>
    <row r="43" spans="32:38">
      <c r="AF43"/>
      <c r="AG43"/>
      <c r="AH43"/>
      <c r="AI43"/>
      <c r="AJ43"/>
      <c r="AK43"/>
      <c r="AL43"/>
    </row>
    <row r="44" spans="32:38">
      <c r="AF44"/>
      <c r="AG44"/>
      <c r="AH44"/>
      <c r="AI44"/>
      <c r="AJ44"/>
      <c r="AK44"/>
      <c r="AL44"/>
    </row>
    <row r="45" spans="32:38">
      <c r="AF45"/>
      <c r="AG45"/>
      <c r="AH45"/>
      <c r="AI45"/>
      <c r="AJ45"/>
      <c r="AK45"/>
      <c r="AL45"/>
    </row>
    <row r="46" spans="32:38">
      <c r="AF46"/>
      <c r="AG46"/>
      <c r="AH46"/>
      <c r="AI46"/>
      <c r="AJ46"/>
      <c r="AK46"/>
      <c r="AL46"/>
    </row>
    <row r="47" spans="32:38">
      <c r="AF47"/>
      <c r="AG47"/>
      <c r="AH47"/>
      <c r="AI47"/>
      <c r="AJ47"/>
      <c r="AK47"/>
      <c r="AL47"/>
    </row>
    <row r="48" spans="32:38">
      <c r="AF48"/>
      <c r="AG48"/>
      <c r="AH48"/>
      <c r="AI48"/>
      <c r="AJ48"/>
      <c r="AK48"/>
      <c r="AL48"/>
    </row>
    <row r="49" spans="32:38">
      <c r="AF49"/>
      <c r="AG49"/>
      <c r="AH49"/>
      <c r="AI49"/>
      <c r="AJ49"/>
      <c r="AK49"/>
      <c r="AL49"/>
    </row>
    <row r="50" spans="32:38">
      <c r="AF50"/>
      <c r="AG50"/>
      <c r="AH50"/>
      <c r="AI50"/>
      <c r="AJ50"/>
      <c r="AK50"/>
      <c r="AL50"/>
    </row>
    <row r="51" spans="32:38">
      <c r="AF51"/>
      <c r="AG51"/>
      <c r="AH51"/>
      <c r="AI51"/>
      <c r="AJ51"/>
      <c r="AK51"/>
      <c r="AL51"/>
    </row>
    <row r="52" spans="32:38">
      <c r="AF52"/>
      <c r="AG52"/>
      <c r="AH52"/>
      <c r="AI52"/>
      <c r="AJ52"/>
      <c r="AK52"/>
      <c r="AL52"/>
    </row>
    <row r="53" spans="32:38">
      <c r="AF53"/>
      <c r="AG53"/>
      <c r="AH53"/>
      <c r="AI53"/>
      <c r="AJ53"/>
      <c r="AK53"/>
      <c r="AL53"/>
    </row>
    <row r="54" spans="32:38">
      <c r="AF54"/>
      <c r="AG54"/>
      <c r="AH54"/>
      <c r="AI54"/>
      <c r="AJ54"/>
      <c r="AK54"/>
      <c r="AL54"/>
    </row>
    <row r="55" spans="32:38">
      <c r="AF55"/>
      <c r="AG55"/>
      <c r="AH55"/>
      <c r="AI55"/>
      <c r="AJ55"/>
      <c r="AK55"/>
      <c r="AL55"/>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32">
    <cfRule type="containsText" dxfId="189" priority="1" operator="containsText" text="LOW MAY- ORDER">
      <formula>NOT(ISERROR(SEARCH("LOW MAY- ORDER",AA5)))</formula>
    </cfRule>
    <cfRule type="containsText" dxfId="188" priority="2" operator="containsText" text="HIGH">
      <formula>NOT(ISERROR(SEARCH("HIGH",AA5)))</formula>
    </cfRule>
    <cfRule type="containsText" dxfId="187" priority="3" operator="containsText" text="HIGH">
      <formula>NOT(ISERROR(SEARCH("HIGH",AA5)))</formula>
    </cfRule>
    <cfRule type="containsText" dxfId="186"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97329-6468-46A1-AC67-2DB5AE64D84A}">
  <sheetPr codeName="Sheet42">
    <tabColor theme="9" tint="-0.499984740745262"/>
  </sheetPr>
  <dimension ref="A1:AM58"/>
  <sheetViews>
    <sheetView showGridLines="0" topLeftCell="G2" zoomScale="90" zoomScaleNormal="90" workbookViewId="0">
      <selection activeCell="I5" sqref="I5:J24"/>
    </sheetView>
  </sheetViews>
  <sheetFormatPr defaultColWidth="8.90625" defaultRowHeight="14.5"/>
  <cols>
    <col min="1" max="1" width="21.6328125" style="14" customWidth="1"/>
    <col min="2" max="2" width="10.1796875" style="14" customWidth="1"/>
    <col min="3" max="3" width="37.1796875" style="14" customWidth="1"/>
    <col min="4" max="4" width="12.08984375" style="14" customWidth="1"/>
    <col min="5" max="5" width="21.54296875" style="14" customWidth="1"/>
    <col min="6" max="7" width="8.90625" style="14"/>
    <col min="8" max="8" width="19.6328125" style="14" customWidth="1"/>
    <col min="9" max="10" width="8.90625" style="14"/>
    <col min="11" max="11" width="12.36328125" style="14" customWidth="1"/>
    <col min="12" max="13" width="8.90625" style="14"/>
    <col min="14" max="14" width="13.6328125" style="14" customWidth="1"/>
    <col min="15" max="18" width="8.90625" style="14"/>
    <col min="19" max="19" width="11.453125" style="14" customWidth="1"/>
    <col min="20" max="22" width="8.90625" style="14"/>
    <col min="23" max="23" width="9.54296875" style="14" bestFit="1" customWidth="1"/>
    <col min="24" max="25" width="8.90625" style="14"/>
    <col min="26" max="26" width="13.6328125" style="14" customWidth="1"/>
    <col min="27" max="27" width="27" style="14" customWidth="1"/>
    <col min="28" max="28" width="13.36328125" style="14" customWidth="1"/>
    <col min="29" max="31" width="8.90625" style="14"/>
    <col min="32" max="32" width="15.6328125" style="14" bestFit="1" customWidth="1"/>
    <col min="33" max="33" width="11.453125" style="14" customWidth="1"/>
    <col min="34" max="34" width="37.26953125" style="14" bestFit="1" customWidth="1"/>
    <col min="35" max="35" width="10.1796875" style="14" bestFit="1" customWidth="1"/>
    <col min="36" max="36" width="13.6328125" style="14" bestFit="1" customWidth="1"/>
    <col min="37" max="37" width="10" style="14" bestFit="1" customWidth="1"/>
    <col min="38" max="38" width="11.1796875" style="14" bestFit="1" customWidth="1"/>
    <col min="39" max="39" width="8.90625" style="14" hidden="1" customWidth="1"/>
    <col min="40" max="40" width="0.1796875" style="14" customWidth="1"/>
    <col min="41" max="16384" width="8.90625" style="14"/>
  </cols>
  <sheetData>
    <row r="1" spans="1:39" ht="15" thickBot="1">
      <c r="F1" s="200">
        <f>SUM(F5:F34)</f>
        <v>34.151966666666738</v>
      </c>
      <c r="G1" s="201">
        <f t="shared" ref="G1:Y1" si="0">SUM(G5:G34)</f>
        <v>2181.666666666667</v>
      </c>
      <c r="H1" s="201">
        <f t="shared" si="0"/>
        <v>410542.51000000013</v>
      </c>
      <c r="I1" s="201">
        <f t="shared" si="0"/>
        <v>385</v>
      </c>
      <c r="J1" s="201">
        <f t="shared" si="0"/>
        <v>8.6144999999999996</v>
      </c>
      <c r="K1" s="201">
        <f t="shared" si="0"/>
        <v>111278.69902138083</v>
      </c>
      <c r="L1" s="201">
        <f t="shared" si="0"/>
        <v>4918.6232046494133</v>
      </c>
      <c r="M1" s="201">
        <f t="shared" si="0"/>
        <v>263</v>
      </c>
      <c r="N1" s="201"/>
      <c r="O1" s="201"/>
      <c r="P1" s="201"/>
      <c r="Q1" s="201">
        <f t="shared" si="0"/>
        <v>99.166666666666671</v>
      </c>
      <c r="R1" s="201">
        <f t="shared" si="0"/>
        <v>1.5523621212121244</v>
      </c>
      <c r="S1" s="201">
        <f t="shared" si="0"/>
        <v>18661.023181818186</v>
      </c>
      <c r="T1" s="201">
        <f t="shared" si="0"/>
        <v>529</v>
      </c>
      <c r="U1" s="201">
        <f t="shared" si="0"/>
        <v>80</v>
      </c>
      <c r="V1" s="201">
        <f t="shared" si="0"/>
        <v>609</v>
      </c>
      <c r="W1" s="201">
        <f t="shared" si="0"/>
        <v>1902.4393939393942</v>
      </c>
      <c r="X1" s="201">
        <f t="shared" si="0"/>
        <v>1684.469696969697</v>
      </c>
      <c r="Y1" s="202">
        <f t="shared" si="0"/>
        <v>23.938676363636393</v>
      </c>
      <c r="AF1" s="243"/>
      <c r="AG1" s="243"/>
      <c r="AH1" s="243"/>
      <c r="AI1" s="243"/>
      <c r="AJ1" s="243"/>
      <c r="AK1" s="243"/>
      <c r="AL1" s="243"/>
      <c r="AM1" s="243"/>
    </row>
    <row r="3" spans="1:39" ht="15" thickBot="1">
      <c r="AF3" s="243"/>
      <c r="AG3" s="243"/>
      <c r="AH3" s="243"/>
      <c r="AI3" s="243"/>
      <c r="AJ3" s="243"/>
      <c r="AK3" s="243"/>
      <c r="AL3" s="243"/>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288</v>
      </c>
      <c r="AF4" s="558" t="s">
        <v>265</v>
      </c>
      <c r="AG4" s="558"/>
      <c r="AH4" s="558"/>
      <c r="AI4" s="65"/>
      <c r="AJ4" s="575" t="s">
        <v>264</v>
      </c>
      <c r="AK4" s="575"/>
      <c r="AL4" s="575"/>
      <c r="AM4" s="65"/>
    </row>
    <row r="5" spans="1:39" ht="32.5" thickBot="1">
      <c r="A5" s="153" t="s">
        <v>147</v>
      </c>
      <c r="B5" s="56" t="s">
        <v>28</v>
      </c>
      <c r="C5" s="279" t="s">
        <v>368</v>
      </c>
      <c r="D5" s="177" t="s">
        <v>29</v>
      </c>
      <c r="E5" s="234" t="s">
        <v>30</v>
      </c>
      <c r="F5" s="239">
        <v>13.366666666666729</v>
      </c>
      <c r="G5" s="165">
        <v>533</v>
      </c>
      <c r="H5" s="11">
        <v>171330</v>
      </c>
      <c r="I5" s="165">
        <v>0</v>
      </c>
      <c r="J5" s="239">
        <v>0</v>
      </c>
      <c r="K5" s="235">
        <f t="shared" ref="K5:K24" si="1">L5*I5</f>
        <v>0</v>
      </c>
      <c r="L5" s="165">
        <f t="shared" ref="L5:L24" si="2">H5/G5</f>
        <v>321.44465290806755</v>
      </c>
      <c r="M5" s="177">
        <v>5</v>
      </c>
      <c r="N5" s="10">
        <f t="shared" ref="N5:N24" si="3">F5/$F$1</f>
        <v>0.39138790445450289</v>
      </c>
      <c r="O5" s="238">
        <f>SUM($N$5:N5)</f>
        <v>0.39138790445450289</v>
      </c>
      <c r="P5" s="177" t="str">
        <f t="shared" ref="P5:P24" si="4">IF(O5&lt;=50%,"A",IF(O5&lt;=80%,"B",IF(O5&lt;=100%,"C","")))</f>
        <v>A</v>
      </c>
      <c r="Q5" s="239">
        <f t="shared" ref="Q5:Q24" si="5">G5/22</f>
        <v>24.227272727272727</v>
      </c>
      <c r="R5" s="239">
        <f t="shared" ref="R5:R24" si="6">F5/22</f>
        <v>0.60757575757576043</v>
      </c>
      <c r="S5" s="165">
        <f t="shared" ref="S5:S24" si="7">H5/22</f>
        <v>7787.727272727273</v>
      </c>
      <c r="T5" s="177">
        <f>IF(P5="A",7,IF(P5="B",14,IF(P5="C",30,"")))</f>
        <v>7</v>
      </c>
      <c r="U5" s="177">
        <v>4</v>
      </c>
      <c r="V5" s="177">
        <f>T5+U5</f>
        <v>11</v>
      </c>
      <c r="W5" s="239">
        <f>Q5*V5</f>
        <v>266.5</v>
      </c>
      <c r="X5" s="11">
        <f t="shared" ref="X5:X24" si="8">IF(W5-I5&lt;=0,0,W5-I5)</f>
        <v>266.5</v>
      </c>
      <c r="Y5" s="239">
        <f t="shared" ref="Y5:Y24" si="9">X5/(G5/F5)</f>
        <v>6.6833333333333655</v>
      </c>
      <c r="Z5" s="10">
        <f t="shared" ref="Z5:Z24" si="10">I5/W5</f>
        <v>0</v>
      </c>
      <c r="AA5" s="87" t="str">
        <f>IF(AND(Z5&gt;=100%,Z5&lt;200%),"HIGH-DON’T ORDER",IF(Z5&gt;=200%,"VERY HIGH-DON’T ORDER",IF(AND(Z5&gt;=80%,Z5&lt;=100),"LOW MAY- ORDER","VERY LOW-ORDER URGENTLY")))</f>
        <v>VERY LOW-ORDER URGENTLY</v>
      </c>
      <c r="AB5" s="31">
        <f>X5*L5</f>
        <v>85665</v>
      </c>
      <c r="AF5" s="558"/>
      <c r="AG5" s="558"/>
      <c r="AH5" s="558"/>
      <c r="AI5" s="65"/>
      <c r="AJ5" s="575"/>
      <c r="AK5" s="575"/>
      <c r="AL5" s="575"/>
      <c r="AM5" s="65"/>
    </row>
    <row r="6" spans="1:39" ht="15" thickBot="1">
      <c r="A6" s="153" t="s">
        <v>147</v>
      </c>
      <c r="B6" s="56" t="s">
        <v>35</v>
      </c>
      <c r="C6" s="279" t="s">
        <v>375</v>
      </c>
      <c r="D6" s="177" t="s">
        <v>29</v>
      </c>
      <c r="E6" s="234" t="s">
        <v>30</v>
      </c>
      <c r="F6" s="239">
        <v>6.8166666666666664</v>
      </c>
      <c r="G6" s="165">
        <v>272.66666666666663</v>
      </c>
      <c r="H6" s="11">
        <v>85523.333333333328</v>
      </c>
      <c r="I6" s="366">
        <v>61</v>
      </c>
      <c r="J6" s="239">
        <v>1.5249999999999999</v>
      </c>
      <c r="K6" s="235">
        <f t="shared" si="1"/>
        <v>19132.970660146704</v>
      </c>
      <c r="L6" s="165">
        <f t="shared" si="2"/>
        <v>313.65525672371643</v>
      </c>
      <c r="M6" s="177">
        <v>1</v>
      </c>
      <c r="N6" s="10">
        <f t="shared" si="3"/>
        <v>0.19959807097492635</v>
      </c>
      <c r="O6" s="238">
        <f>SUM($N$5:N6)</f>
        <v>0.59098597542942921</v>
      </c>
      <c r="P6" s="177" t="str">
        <f t="shared" si="4"/>
        <v>B</v>
      </c>
      <c r="Q6" s="239">
        <f t="shared" si="5"/>
        <v>12.393939393939393</v>
      </c>
      <c r="R6" s="239">
        <f t="shared" si="6"/>
        <v>0.30984848484848482</v>
      </c>
      <c r="S6" s="165">
        <f t="shared" si="7"/>
        <v>3887.424242424242</v>
      </c>
      <c r="T6" s="177">
        <f t="shared" ref="T6:T24" si="11">IF(P6="A",7,IF(P6="B",14,IF(P6="C",30,"")))</f>
        <v>14</v>
      </c>
      <c r="U6" s="177">
        <v>4</v>
      </c>
      <c r="V6" s="177">
        <f t="shared" ref="V6:V24" si="12">T6+U6</f>
        <v>18</v>
      </c>
      <c r="W6" s="239">
        <f t="shared" ref="W6:W24" si="13">Q6*V6</f>
        <v>223.09090909090907</v>
      </c>
      <c r="X6" s="11">
        <f t="shared" si="8"/>
        <v>162.09090909090907</v>
      </c>
      <c r="Y6" s="239">
        <f t="shared" si="9"/>
        <v>4.0522727272727277</v>
      </c>
      <c r="Z6" s="10">
        <f t="shared" si="10"/>
        <v>0.27343113284433579</v>
      </c>
      <c r="AA6" s="87" t="str">
        <f t="shared" ref="AA6:AA24" si="14">IF(AND(Z6&gt;=100%,Z6&lt;200%),"HIGH-DON’T ORDER",IF(Z6&gt;=200%,"VERY HIGH-DON’T ORDER",IF(AND(Z6&gt;=80%,Z6&lt;=100),"LOW MAY- ORDER","VERY LOW-ORDER URGENTLY")))</f>
        <v>VERY LOW-ORDER URGENTLY</v>
      </c>
      <c r="AB6" s="31">
        <f t="shared" ref="AB6:AB24" si="15">X6*L6</f>
        <v>50840.665703489663</v>
      </c>
      <c r="AF6" s="63" t="s">
        <v>249</v>
      </c>
      <c r="AG6" s="553"/>
      <c r="AH6" s="553"/>
      <c r="AI6" s="243"/>
      <c r="AJ6" s="25" t="s">
        <v>248</v>
      </c>
      <c r="AK6" s="543">
        <v>44800.874156597223</v>
      </c>
      <c r="AL6" s="544"/>
      <c r="AM6" s="243"/>
    </row>
    <row r="7" spans="1:39" ht="15" thickBot="1">
      <c r="A7" s="153" t="s">
        <v>147</v>
      </c>
      <c r="B7" s="56" t="s">
        <v>54</v>
      </c>
      <c r="C7" s="279" t="s">
        <v>458</v>
      </c>
      <c r="D7" s="177" t="s">
        <v>26</v>
      </c>
      <c r="E7" s="234" t="s">
        <v>37</v>
      </c>
      <c r="F7" s="239">
        <v>5.1763200000000058</v>
      </c>
      <c r="G7" s="165">
        <v>674</v>
      </c>
      <c r="H7" s="11">
        <v>35715.260000000038</v>
      </c>
      <c r="I7" s="366">
        <v>0</v>
      </c>
      <c r="J7" s="239">
        <v>0</v>
      </c>
      <c r="K7" s="235">
        <f t="shared" si="1"/>
        <v>0</v>
      </c>
      <c r="L7" s="165">
        <f t="shared" si="2"/>
        <v>52.990000000000059</v>
      </c>
      <c r="M7" s="177">
        <v>4</v>
      </c>
      <c r="N7" s="10">
        <f t="shared" si="3"/>
        <v>0.15156725966976997</v>
      </c>
      <c r="O7" s="238">
        <f>SUM($N$5:N7)</f>
        <v>0.74255323509919924</v>
      </c>
      <c r="P7" s="177" t="str">
        <f t="shared" si="4"/>
        <v>B</v>
      </c>
      <c r="Q7" s="239">
        <f t="shared" si="5"/>
        <v>30.636363636363637</v>
      </c>
      <c r="R7" s="239">
        <f t="shared" si="6"/>
        <v>0.23528727272727298</v>
      </c>
      <c r="S7" s="165">
        <f t="shared" si="7"/>
        <v>1623.4209090909108</v>
      </c>
      <c r="T7" s="177">
        <f t="shared" si="11"/>
        <v>14</v>
      </c>
      <c r="U7" s="177">
        <v>4</v>
      </c>
      <c r="V7" s="177">
        <f t="shared" si="12"/>
        <v>18</v>
      </c>
      <c r="W7" s="239">
        <f t="shared" si="13"/>
        <v>551.4545454545455</v>
      </c>
      <c r="X7" s="11">
        <f t="shared" si="8"/>
        <v>551.4545454545455</v>
      </c>
      <c r="Y7" s="239">
        <f t="shared" si="9"/>
        <v>4.2351709090909138</v>
      </c>
      <c r="Z7" s="10">
        <f t="shared" si="10"/>
        <v>0</v>
      </c>
      <c r="AA7" s="87" t="str">
        <f t="shared" si="14"/>
        <v>VERY LOW-ORDER URGENTLY</v>
      </c>
      <c r="AB7" s="31">
        <f t="shared" si="15"/>
        <v>29221.576363636399</v>
      </c>
      <c r="AF7" s="63" t="s">
        <v>247</v>
      </c>
      <c r="AG7" s="553"/>
      <c r="AH7" s="553"/>
      <c r="AI7" s="243"/>
      <c r="AJ7" s="25" t="s">
        <v>246</v>
      </c>
      <c r="AK7" s="541"/>
      <c r="AL7" s="542"/>
      <c r="AM7" s="243"/>
    </row>
    <row r="8" spans="1:39" ht="15" thickBot="1">
      <c r="A8" s="153" t="s">
        <v>147</v>
      </c>
      <c r="B8" s="56" t="s">
        <v>25</v>
      </c>
      <c r="C8" s="279" t="s">
        <v>383</v>
      </c>
      <c r="D8" s="177" t="s">
        <v>26</v>
      </c>
      <c r="E8" s="234" t="s">
        <v>27</v>
      </c>
      <c r="F8" s="239">
        <v>1.4752000000000003</v>
      </c>
      <c r="G8" s="165">
        <v>307.33333333333331</v>
      </c>
      <c r="H8" s="11">
        <v>25411.633333333335</v>
      </c>
      <c r="I8" s="366">
        <v>0</v>
      </c>
      <c r="J8" s="239">
        <v>0</v>
      </c>
      <c r="K8" s="235">
        <f t="shared" si="1"/>
        <v>0</v>
      </c>
      <c r="L8" s="165">
        <f t="shared" si="2"/>
        <v>82.68427331887203</v>
      </c>
      <c r="M8" s="177">
        <v>5</v>
      </c>
      <c r="N8" s="10">
        <f t="shared" si="3"/>
        <v>4.3195169824285291E-2</v>
      </c>
      <c r="O8" s="238">
        <f>SUM($N$5:N8)</f>
        <v>0.78574840492348452</v>
      </c>
      <c r="P8" s="177" t="str">
        <f t="shared" si="4"/>
        <v>B</v>
      </c>
      <c r="Q8" s="239">
        <f t="shared" si="5"/>
        <v>13.969696969696969</v>
      </c>
      <c r="R8" s="239">
        <f t="shared" si="6"/>
        <v>6.7054545454545464E-2</v>
      </c>
      <c r="S8" s="165">
        <f t="shared" si="7"/>
        <v>1155.0742424242426</v>
      </c>
      <c r="T8" s="177">
        <f t="shared" si="11"/>
        <v>14</v>
      </c>
      <c r="U8" s="177">
        <v>4</v>
      </c>
      <c r="V8" s="177">
        <f t="shared" si="12"/>
        <v>18</v>
      </c>
      <c r="W8" s="239">
        <f t="shared" si="13"/>
        <v>251.45454545454544</v>
      </c>
      <c r="X8" s="11">
        <f t="shared" si="8"/>
        <v>251.45454545454544</v>
      </c>
      <c r="Y8" s="239">
        <f t="shared" si="9"/>
        <v>1.2069818181818184</v>
      </c>
      <c r="Z8" s="10">
        <f t="shared" si="10"/>
        <v>0</v>
      </c>
      <c r="AA8" s="87" t="str">
        <f t="shared" si="14"/>
        <v>VERY LOW-ORDER URGENTLY</v>
      </c>
      <c r="AB8" s="31">
        <f t="shared" si="15"/>
        <v>20791.336363636365</v>
      </c>
      <c r="AF8" s="63" t="s">
        <v>236</v>
      </c>
      <c r="AG8" s="553"/>
      <c r="AH8" s="553"/>
      <c r="AI8" s="243"/>
      <c r="AJ8" s="25" t="s">
        <v>245</v>
      </c>
      <c r="AK8" s="64" t="s">
        <v>314</v>
      </c>
      <c r="AL8" s="64"/>
      <c r="AM8" s="243"/>
    </row>
    <row r="9" spans="1:39" ht="15" thickBot="1">
      <c r="A9" s="153" t="s">
        <v>147</v>
      </c>
      <c r="B9" s="56" t="s">
        <v>41</v>
      </c>
      <c r="C9" s="279" t="s">
        <v>400</v>
      </c>
      <c r="D9" s="177" t="s">
        <v>29</v>
      </c>
      <c r="E9" s="234" t="s">
        <v>42</v>
      </c>
      <c r="F9" s="239">
        <v>1.2974999999999994</v>
      </c>
      <c r="G9" s="165">
        <v>57.666666666666671</v>
      </c>
      <c r="H9" s="11">
        <v>15346.666666666668</v>
      </c>
      <c r="I9" s="366">
        <v>2</v>
      </c>
      <c r="J9" s="239">
        <v>4.4999999999999998E-2</v>
      </c>
      <c r="K9" s="235">
        <f t="shared" si="1"/>
        <v>532.25433526011557</v>
      </c>
      <c r="L9" s="165">
        <f t="shared" si="2"/>
        <v>266.12716763005778</v>
      </c>
      <c r="M9" s="177">
        <v>5</v>
      </c>
      <c r="N9" s="10">
        <f t="shared" si="3"/>
        <v>3.7991955563320322E-2</v>
      </c>
      <c r="O9" s="238">
        <f>SUM($N$5:N9)</f>
        <v>0.82374036048680488</v>
      </c>
      <c r="P9" s="177" t="str">
        <f t="shared" si="4"/>
        <v>C</v>
      </c>
      <c r="Q9" s="239">
        <f t="shared" si="5"/>
        <v>2.6212121212121215</v>
      </c>
      <c r="R9" s="239">
        <f t="shared" si="6"/>
        <v>5.8977272727272705E-2</v>
      </c>
      <c r="S9" s="165">
        <f t="shared" si="7"/>
        <v>697.57575757575762</v>
      </c>
      <c r="T9" s="177">
        <f t="shared" si="11"/>
        <v>30</v>
      </c>
      <c r="U9" s="177">
        <v>4</v>
      </c>
      <c r="V9" s="177">
        <f t="shared" si="12"/>
        <v>34</v>
      </c>
      <c r="W9" s="239">
        <f t="shared" si="13"/>
        <v>89.121212121212139</v>
      </c>
      <c r="X9" s="11">
        <f t="shared" si="8"/>
        <v>87.121212121212139</v>
      </c>
      <c r="Y9" s="239">
        <f t="shared" si="9"/>
        <v>1.9602272727272723</v>
      </c>
      <c r="Z9" s="10">
        <f t="shared" si="10"/>
        <v>2.2441346480788844E-2</v>
      </c>
      <c r="AA9" s="87" t="str">
        <f t="shared" si="14"/>
        <v>VERY LOW-ORDER URGENTLY</v>
      </c>
      <c r="AB9" s="31">
        <f t="shared" si="15"/>
        <v>23185.321422315646</v>
      </c>
      <c r="AF9" s="63" t="s">
        <v>244</v>
      </c>
      <c r="AG9" s="553"/>
      <c r="AH9" s="553"/>
      <c r="AI9" s="17"/>
      <c r="AJ9" s="17"/>
      <c r="AK9" s="17"/>
      <c r="AL9" s="17"/>
      <c r="AM9" s="16"/>
    </row>
    <row r="10" spans="1:39" ht="15" thickBot="1">
      <c r="A10" s="153" t="s">
        <v>147</v>
      </c>
      <c r="B10" s="56" t="s">
        <v>45</v>
      </c>
      <c r="C10" s="279" t="s">
        <v>408</v>
      </c>
      <c r="D10" s="177" t="s">
        <v>29</v>
      </c>
      <c r="E10" s="234" t="s">
        <v>42</v>
      </c>
      <c r="F10" s="239">
        <v>1.0949999999999993</v>
      </c>
      <c r="G10" s="165">
        <v>47.666666666666671</v>
      </c>
      <c r="H10" s="11">
        <v>14216.666666666666</v>
      </c>
      <c r="I10" s="366">
        <v>0</v>
      </c>
      <c r="J10" s="239">
        <v>0</v>
      </c>
      <c r="K10" s="235">
        <f t="shared" si="1"/>
        <v>0</v>
      </c>
      <c r="L10" s="165">
        <f t="shared" si="2"/>
        <v>298.25174825174821</v>
      </c>
      <c r="M10" s="177">
        <v>1</v>
      </c>
      <c r="N10" s="10">
        <f t="shared" si="3"/>
        <v>3.2062575215287659E-2</v>
      </c>
      <c r="O10" s="238">
        <f>SUM($N$5:N10)</f>
        <v>0.85580293570209254</v>
      </c>
      <c r="P10" s="177" t="str">
        <f t="shared" si="4"/>
        <v>C</v>
      </c>
      <c r="Q10" s="239">
        <f t="shared" si="5"/>
        <v>2.166666666666667</v>
      </c>
      <c r="R10" s="239">
        <f t="shared" si="6"/>
        <v>4.9772727272727239E-2</v>
      </c>
      <c r="S10" s="165">
        <f t="shared" si="7"/>
        <v>646.21212121212113</v>
      </c>
      <c r="T10" s="177">
        <f t="shared" si="11"/>
        <v>30</v>
      </c>
      <c r="U10" s="177">
        <v>4</v>
      </c>
      <c r="V10" s="177">
        <f t="shared" si="12"/>
        <v>34</v>
      </c>
      <c r="W10" s="239">
        <f t="shared" si="13"/>
        <v>73.666666666666671</v>
      </c>
      <c r="X10" s="11">
        <f t="shared" si="8"/>
        <v>73.666666666666671</v>
      </c>
      <c r="Y10" s="239">
        <f t="shared" si="9"/>
        <v>1.6922727272727263</v>
      </c>
      <c r="Z10" s="10">
        <f t="shared" si="10"/>
        <v>0</v>
      </c>
      <c r="AA10" s="87" t="str">
        <f t="shared" si="14"/>
        <v>VERY LOW-ORDER URGENTLY</v>
      </c>
      <c r="AB10" s="31">
        <f t="shared" si="15"/>
        <v>21971.21212121212</v>
      </c>
      <c r="AF10" s="17"/>
      <c r="AG10" s="17"/>
      <c r="AH10" s="17"/>
      <c r="AI10" s="17"/>
      <c r="AJ10" s="17"/>
      <c r="AK10" s="17"/>
      <c r="AL10" s="17"/>
      <c r="AM10" s="16"/>
    </row>
    <row r="11" spans="1:39" ht="15" thickBot="1">
      <c r="A11" s="153" t="s">
        <v>147</v>
      </c>
      <c r="B11" s="56" t="s">
        <v>212</v>
      </c>
      <c r="C11" s="279" t="s">
        <v>487</v>
      </c>
      <c r="D11" s="177" t="s">
        <v>29</v>
      </c>
      <c r="E11" s="234" t="s">
        <v>30</v>
      </c>
      <c r="F11" s="239">
        <v>0.9166666666666663</v>
      </c>
      <c r="G11" s="165">
        <v>36.666666666666671</v>
      </c>
      <c r="H11" s="11">
        <v>10980</v>
      </c>
      <c r="I11" s="366">
        <v>65</v>
      </c>
      <c r="J11" s="239">
        <v>1.625</v>
      </c>
      <c r="K11" s="235">
        <f t="shared" si="1"/>
        <v>19464.545454545452</v>
      </c>
      <c r="L11" s="165">
        <f t="shared" si="2"/>
        <v>299.45454545454544</v>
      </c>
      <c r="M11" s="177">
        <v>20</v>
      </c>
      <c r="N11" s="10">
        <f t="shared" si="3"/>
        <v>2.684081639027126E-2</v>
      </c>
      <c r="O11" s="238">
        <f>SUM($N$5:N11)</f>
        <v>0.88264375209236379</v>
      </c>
      <c r="P11" s="177" t="str">
        <f t="shared" si="4"/>
        <v>C</v>
      </c>
      <c r="Q11" s="239">
        <f t="shared" si="5"/>
        <v>1.666666666666667</v>
      </c>
      <c r="R11" s="239">
        <f t="shared" si="6"/>
        <v>4.166666666666665E-2</v>
      </c>
      <c r="S11" s="165">
        <f t="shared" si="7"/>
        <v>499.09090909090907</v>
      </c>
      <c r="T11" s="177">
        <f t="shared" si="11"/>
        <v>30</v>
      </c>
      <c r="U11" s="177">
        <v>4</v>
      </c>
      <c r="V11" s="177">
        <f t="shared" si="12"/>
        <v>34</v>
      </c>
      <c r="W11" s="239">
        <f>Q11*V11</f>
        <v>56.666666666666679</v>
      </c>
      <c r="X11" s="11">
        <f t="shared" si="8"/>
        <v>0</v>
      </c>
      <c r="Y11" s="239">
        <f t="shared" si="9"/>
        <v>0</v>
      </c>
      <c r="Z11" s="10">
        <f t="shared" si="10"/>
        <v>1.1470588235294115</v>
      </c>
      <c r="AA11" s="87" t="str">
        <f t="shared" si="14"/>
        <v>HIGH-DON’T ORDER</v>
      </c>
      <c r="AB11" s="31">
        <f t="shared" si="15"/>
        <v>0</v>
      </c>
      <c r="AF11" s="62" t="s">
        <v>243</v>
      </c>
      <c r="AG11" s="62"/>
      <c r="AH11" s="62"/>
      <c r="AI11" s="17"/>
      <c r="AJ11" s="555" t="s">
        <v>242</v>
      </c>
      <c r="AK11" s="555"/>
      <c r="AL11" s="555"/>
      <c r="AM11" s="555"/>
    </row>
    <row r="12" spans="1:39" ht="15" thickBot="1">
      <c r="A12" s="153" t="s">
        <v>147</v>
      </c>
      <c r="B12" s="56" t="s">
        <v>75</v>
      </c>
      <c r="C12" s="279" t="s">
        <v>435</v>
      </c>
      <c r="D12" s="177" t="s">
        <v>29</v>
      </c>
      <c r="E12" s="234" t="s">
        <v>42</v>
      </c>
      <c r="F12" s="239">
        <v>0.58800000000000019</v>
      </c>
      <c r="G12" s="165">
        <v>32.666666666666664</v>
      </c>
      <c r="H12" s="11">
        <v>8458.3333333333339</v>
      </c>
      <c r="I12" s="366">
        <v>102</v>
      </c>
      <c r="J12" s="239">
        <v>1.8360000000000001</v>
      </c>
      <c r="K12" s="235">
        <f t="shared" si="1"/>
        <v>26410.714285714286</v>
      </c>
      <c r="L12" s="165">
        <f t="shared" si="2"/>
        <v>258.92857142857144</v>
      </c>
      <c r="M12" s="177">
        <v>60</v>
      </c>
      <c r="N12" s="10">
        <f t="shared" si="3"/>
        <v>1.7217163677250378E-2</v>
      </c>
      <c r="O12" s="238">
        <f>SUM($N$5:N12)</f>
        <v>0.89986091576961413</v>
      </c>
      <c r="P12" s="177" t="str">
        <f t="shared" si="4"/>
        <v>C</v>
      </c>
      <c r="Q12" s="239">
        <f t="shared" si="5"/>
        <v>1.4848484848484846</v>
      </c>
      <c r="R12" s="239">
        <f t="shared" si="6"/>
        <v>2.6727272727272735E-2</v>
      </c>
      <c r="S12" s="165">
        <f t="shared" si="7"/>
        <v>384.469696969697</v>
      </c>
      <c r="T12" s="177">
        <f t="shared" si="11"/>
        <v>30</v>
      </c>
      <c r="U12" s="177">
        <v>4</v>
      </c>
      <c r="V12" s="177">
        <f t="shared" si="12"/>
        <v>34</v>
      </c>
      <c r="W12" s="239">
        <f t="shared" si="13"/>
        <v>50.484848484848477</v>
      </c>
      <c r="X12" s="11">
        <f t="shared" si="8"/>
        <v>0</v>
      </c>
      <c r="Y12" s="239">
        <f t="shared" si="9"/>
        <v>0</v>
      </c>
      <c r="Z12" s="10">
        <f t="shared" si="10"/>
        <v>2.0204081632653064</v>
      </c>
      <c r="AA12" s="87" t="str">
        <f t="shared" si="14"/>
        <v>VERY HIGH-DON’T ORDER</v>
      </c>
      <c r="AB12" s="31">
        <f t="shared" si="15"/>
        <v>0</v>
      </c>
      <c r="AF12" s="17" t="s">
        <v>239</v>
      </c>
      <c r="AG12" s="554" t="str">
        <f>A12</f>
        <v>I-AGE PLUS PREMIUM</v>
      </c>
      <c r="AH12" s="554"/>
      <c r="AI12" s="17"/>
      <c r="AJ12" s="17" t="s">
        <v>241</v>
      </c>
      <c r="AK12" s="551"/>
      <c r="AL12" s="551"/>
      <c r="AM12" s="551"/>
    </row>
    <row r="13" spans="1:39" ht="15" thickBot="1">
      <c r="A13" s="153" t="s">
        <v>147</v>
      </c>
      <c r="B13" s="56" t="s">
        <v>31</v>
      </c>
      <c r="C13" s="279" t="s">
        <v>380</v>
      </c>
      <c r="D13" s="177" t="s">
        <v>29</v>
      </c>
      <c r="E13" s="234" t="s">
        <v>30</v>
      </c>
      <c r="F13" s="239">
        <v>0.58333333333333337</v>
      </c>
      <c r="G13" s="165">
        <v>11.666666666666666</v>
      </c>
      <c r="H13" s="11">
        <v>6500</v>
      </c>
      <c r="I13" s="366">
        <v>3</v>
      </c>
      <c r="J13" s="239">
        <v>0.15</v>
      </c>
      <c r="K13" s="235">
        <f t="shared" si="1"/>
        <v>1671.4285714285716</v>
      </c>
      <c r="L13" s="165">
        <f t="shared" si="2"/>
        <v>557.14285714285722</v>
      </c>
      <c r="M13" s="177">
        <v>5</v>
      </c>
      <c r="N13" s="10">
        <f t="shared" si="3"/>
        <v>1.7080519521081718E-2</v>
      </c>
      <c r="O13" s="238">
        <f>SUM($N$5:N13)</f>
        <v>0.91694143529069583</v>
      </c>
      <c r="P13" s="177" t="str">
        <f t="shared" si="4"/>
        <v>C</v>
      </c>
      <c r="Q13" s="239">
        <f t="shared" si="5"/>
        <v>0.53030303030303028</v>
      </c>
      <c r="R13" s="239">
        <f t="shared" si="6"/>
        <v>2.6515151515151516E-2</v>
      </c>
      <c r="S13" s="165">
        <f t="shared" si="7"/>
        <v>295.45454545454544</v>
      </c>
      <c r="T13" s="177">
        <f t="shared" si="11"/>
        <v>30</v>
      </c>
      <c r="U13" s="177">
        <v>4</v>
      </c>
      <c r="V13" s="177">
        <f t="shared" si="12"/>
        <v>34</v>
      </c>
      <c r="W13" s="239">
        <f t="shared" si="13"/>
        <v>18.030303030303031</v>
      </c>
      <c r="X13" s="11">
        <f t="shared" si="8"/>
        <v>15.030303030303031</v>
      </c>
      <c r="Y13" s="239">
        <f t="shared" si="9"/>
        <v>0.75151515151515169</v>
      </c>
      <c r="Z13" s="10">
        <f t="shared" si="10"/>
        <v>0.16638655462184873</v>
      </c>
      <c r="AA13" s="87" t="str">
        <f t="shared" si="14"/>
        <v>VERY LOW-ORDER URGENTLY</v>
      </c>
      <c r="AB13" s="31">
        <f t="shared" si="15"/>
        <v>8374.0259740259753</v>
      </c>
      <c r="AF13" s="17" t="s">
        <v>240</v>
      </c>
      <c r="AG13" s="556" t="s">
        <v>340</v>
      </c>
      <c r="AH13" s="556"/>
      <c r="AI13" s="17"/>
      <c r="AJ13" s="17" t="s">
        <v>239</v>
      </c>
      <c r="AK13" s="551"/>
      <c r="AL13" s="551"/>
      <c r="AM13" s="551"/>
    </row>
    <row r="14" spans="1:39" ht="15" thickBot="1">
      <c r="A14" s="153" t="s">
        <v>147</v>
      </c>
      <c r="B14" s="56" t="s">
        <v>67</v>
      </c>
      <c r="C14" s="279" t="s">
        <v>412</v>
      </c>
      <c r="D14" s="177" t="s">
        <v>29</v>
      </c>
      <c r="E14" s="234" t="s">
        <v>30</v>
      </c>
      <c r="F14" s="239">
        <v>0.4933333333333334</v>
      </c>
      <c r="G14" s="165">
        <v>24.666666666666668</v>
      </c>
      <c r="H14" s="11">
        <v>6792</v>
      </c>
      <c r="I14" s="366">
        <v>0</v>
      </c>
      <c r="J14" s="239">
        <v>0</v>
      </c>
      <c r="K14" s="235">
        <f t="shared" si="1"/>
        <v>0</v>
      </c>
      <c r="L14" s="165">
        <f t="shared" si="2"/>
        <v>275.35135135135135</v>
      </c>
      <c r="M14" s="177">
        <v>12</v>
      </c>
      <c r="N14" s="10">
        <f t="shared" si="3"/>
        <v>1.444523936640054E-2</v>
      </c>
      <c r="O14" s="238">
        <f>SUM($N$5:N14)</f>
        <v>0.93138667465709635</v>
      </c>
      <c r="P14" s="177" t="str">
        <f t="shared" si="4"/>
        <v>C</v>
      </c>
      <c r="Q14" s="239">
        <f t="shared" si="5"/>
        <v>1.1212121212121213</v>
      </c>
      <c r="R14" s="239">
        <f t="shared" si="6"/>
        <v>2.2424242424242426E-2</v>
      </c>
      <c r="S14" s="165">
        <f t="shared" si="7"/>
        <v>308.72727272727275</v>
      </c>
      <c r="T14" s="177">
        <f t="shared" si="11"/>
        <v>30</v>
      </c>
      <c r="U14" s="177">
        <v>4</v>
      </c>
      <c r="V14" s="177">
        <f t="shared" si="12"/>
        <v>34</v>
      </c>
      <c r="W14" s="239">
        <f t="shared" si="13"/>
        <v>38.121212121212125</v>
      </c>
      <c r="X14" s="11">
        <f t="shared" si="8"/>
        <v>38.121212121212125</v>
      </c>
      <c r="Y14" s="239">
        <f t="shared" si="9"/>
        <v>0.76242424242424256</v>
      </c>
      <c r="Z14" s="10">
        <f t="shared" si="10"/>
        <v>0</v>
      </c>
      <c r="AA14" s="87" t="str">
        <f t="shared" si="14"/>
        <v>VERY LOW-ORDER URGENTLY</v>
      </c>
      <c r="AB14" s="31">
        <f t="shared" si="15"/>
        <v>10496.727272727274</v>
      </c>
      <c r="AF14" s="17" t="s">
        <v>238</v>
      </c>
      <c r="AG14" s="551" t="s">
        <v>341</v>
      </c>
      <c r="AH14" s="551"/>
      <c r="AI14" s="17"/>
      <c r="AJ14" s="17" t="s">
        <v>238</v>
      </c>
      <c r="AK14" s="551"/>
      <c r="AL14" s="551"/>
      <c r="AM14" s="551"/>
    </row>
    <row r="15" spans="1:39" ht="15" thickBot="1">
      <c r="A15" s="153" t="s">
        <v>147</v>
      </c>
      <c r="B15" s="56" t="s">
        <v>38</v>
      </c>
      <c r="C15" s="279" t="s">
        <v>440</v>
      </c>
      <c r="D15" s="177" t="s">
        <v>29</v>
      </c>
      <c r="E15" s="234" t="s">
        <v>34</v>
      </c>
      <c r="F15" s="239">
        <v>0.42</v>
      </c>
      <c r="G15" s="165">
        <v>18.666666666666668</v>
      </c>
      <c r="H15" s="11">
        <v>4745</v>
      </c>
      <c r="I15" s="366">
        <v>116</v>
      </c>
      <c r="J15" s="239">
        <v>2.61</v>
      </c>
      <c r="K15" s="235">
        <f t="shared" si="1"/>
        <v>29486.785714285714</v>
      </c>
      <c r="L15" s="165">
        <f t="shared" si="2"/>
        <v>254.19642857142856</v>
      </c>
      <c r="M15" s="177">
        <v>12</v>
      </c>
      <c r="N15" s="10">
        <f t="shared" si="3"/>
        <v>1.2297974055178837E-2</v>
      </c>
      <c r="O15" s="238">
        <f>SUM($N$5:N15)</f>
        <v>0.9436846487122752</v>
      </c>
      <c r="P15" s="177" t="str">
        <f t="shared" si="4"/>
        <v>C</v>
      </c>
      <c r="Q15" s="239">
        <f t="shared" si="5"/>
        <v>0.84848484848484851</v>
      </c>
      <c r="R15" s="239">
        <f t="shared" si="6"/>
        <v>1.9090909090909089E-2</v>
      </c>
      <c r="S15" s="165">
        <f t="shared" si="7"/>
        <v>215.68181818181819</v>
      </c>
      <c r="T15" s="177">
        <f t="shared" si="11"/>
        <v>30</v>
      </c>
      <c r="U15" s="177">
        <v>4</v>
      </c>
      <c r="V15" s="177">
        <f t="shared" si="12"/>
        <v>34</v>
      </c>
      <c r="W15" s="239">
        <f t="shared" si="13"/>
        <v>28.848484848484848</v>
      </c>
      <c r="X15" s="11">
        <f t="shared" si="8"/>
        <v>0</v>
      </c>
      <c r="Y15" s="239">
        <f t="shared" si="9"/>
        <v>0</v>
      </c>
      <c r="Z15" s="10">
        <f t="shared" si="10"/>
        <v>4.0210084033613445</v>
      </c>
      <c r="AA15" s="87" t="str">
        <f t="shared" si="14"/>
        <v>VERY HIGH-DON’T ORDER</v>
      </c>
      <c r="AB15" s="31">
        <f t="shared" si="15"/>
        <v>0</v>
      </c>
      <c r="AF15" s="17" t="s">
        <v>237</v>
      </c>
      <c r="AG15" s="551"/>
      <c r="AH15" s="551"/>
      <c r="AI15" s="17"/>
      <c r="AJ15" s="17" t="s">
        <v>237</v>
      </c>
      <c r="AK15" s="551"/>
      <c r="AL15" s="551"/>
      <c r="AM15" s="551"/>
    </row>
    <row r="16" spans="1:39" ht="15" thickBot="1">
      <c r="A16" s="153" t="s">
        <v>147</v>
      </c>
      <c r="B16" s="56" t="s">
        <v>80</v>
      </c>
      <c r="C16" s="279" t="s">
        <v>384</v>
      </c>
      <c r="D16" s="177" t="s">
        <v>81</v>
      </c>
      <c r="E16" s="234" t="s">
        <v>30</v>
      </c>
      <c r="F16" s="239">
        <v>0.40500000000000019</v>
      </c>
      <c r="G16" s="165">
        <v>27</v>
      </c>
      <c r="H16" s="11">
        <v>6750</v>
      </c>
      <c r="I16" s="366">
        <v>0</v>
      </c>
      <c r="J16" s="239">
        <v>0</v>
      </c>
      <c r="K16" s="235">
        <f t="shared" si="1"/>
        <v>0</v>
      </c>
      <c r="L16" s="165">
        <f t="shared" si="2"/>
        <v>250</v>
      </c>
      <c r="M16" s="177">
        <v>1</v>
      </c>
      <c r="N16" s="10">
        <f t="shared" si="3"/>
        <v>1.1858760696065312E-2</v>
      </c>
      <c r="O16" s="238">
        <f>SUM($N$5:N16)</f>
        <v>0.95554340940834048</v>
      </c>
      <c r="P16" s="177" t="str">
        <f t="shared" si="4"/>
        <v>C</v>
      </c>
      <c r="Q16" s="239">
        <f t="shared" si="5"/>
        <v>1.2272727272727273</v>
      </c>
      <c r="R16" s="239">
        <f t="shared" si="6"/>
        <v>1.8409090909090917E-2</v>
      </c>
      <c r="S16" s="165">
        <f t="shared" si="7"/>
        <v>306.81818181818181</v>
      </c>
      <c r="T16" s="177">
        <f t="shared" si="11"/>
        <v>30</v>
      </c>
      <c r="U16" s="177">
        <v>4</v>
      </c>
      <c r="V16" s="177">
        <f t="shared" si="12"/>
        <v>34</v>
      </c>
      <c r="W16" s="239">
        <f t="shared" si="13"/>
        <v>41.727272727272727</v>
      </c>
      <c r="X16" s="11">
        <f t="shared" si="8"/>
        <v>41.727272727272727</v>
      </c>
      <c r="Y16" s="239">
        <f t="shared" si="9"/>
        <v>0.6259090909090913</v>
      </c>
      <c r="Z16" s="10">
        <f t="shared" si="10"/>
        <v>0</v>
      </c>
      <c r="AA16" s="87" t="str">
        <f t="shared" si="14"/>
        <v>VERY LOW-ORDER URGENTLY</v>
      </c>
      <c r="AB16" s="31">
        <f t="shared" si="15"/>
        <v>10431.818181818182</v>
      </c>
      <c r="AF16" s="17" t="s">
        <v>236</v>
      </c>
      <c r="AI16" s="17"/>
      <c r="AJ16" s="17" t="s">
        <v>236</v>
      </c>
      <c r="AK16" s="551"/>
      <c r="AL16" s="551"/>
      <c r="AM16" s="551"/>
    </row>
    <row r="17" spans="1:39" ht="15" thickBot="1">
      <c r="A17" s="153" t="s">
        <v>147</v>
      </c>
      <c r="B17" s="56" t="s">
        <v>50</v>
      </c>
      <c r="C17" s="279" t="s">
        <v>395</v>
      </c>
      <c r="D17" s="177" t="s">
        <v>29</v>
      </c>
      <c r="E17" s="234" t="s">
        <v>30</v>
      </c>
      <c r="F17" s="239">
        <v>0.35249999999999992</v>
      </c>
      <c r="G17" s="165">
        <v>14.666666666666666</v>
      </c>
      <c r="H17" s="11">
        <v>4437</v>
      </c>
      <c r="I17" s="366">
        <v>0</v>
      </c>
      <c r="J17" s="239">
        <v>0</v>
      </c>
      <c r="K17" s="235">
        <f t="shared" si="1"/>
        <v>0</v>
      </c>
      <c r="L17" s="165">
        <f t="shared" si="2"/>
        <v>302.52272727272731</v>
      </c>
      <c r="M17" s="177">
        <v>20</v>
      </c>
      <c r="N17" s="10">
        <f t="shared" si="3"/>
        <v>1.0321513939167951E-2</v>
      </c>
      <c r="O17" s="238">
        <f>SUM($N$5:N17)</f>
        <v>0.9658649233475084</v>
      </c>
      <c r="P17" s="177" t="str">
        <f t="shared" si="4"/>
        <v>C</v>
      </c>
      <c r="Q17" s="239">
        <f t="shared" si="5"/>
        <v>0.66666666666666663</v>
      </c>
      <c r="R17" s="239">
        <f t="shared" si="6"/>
        <v>1.6022727272727268E-2</v>
      </c>
      <c r="S17" s="165">
        <f t="shared" si="7"/>
        <v>201.68181818181819</v>
      </c>
      <c r="T17" s="177">
        <f t="shared" si="11"/>
        <v>30</v>
      </c>
      <c r="U17" s="177">
        <v>4</v>
      </c>
      <c r="V17" s="177">
        <f t="shared" si="12"/>
        <v>34</v>
      </c>
      <c r="W17" s="239">
        <f t="shared" si="13"/>
        <v>22.666666666666664</v>
      </c>
      <c r="X17" s="11">
        <f t="shared" si="8"/>
        <v>22.666666666666664</v>
      </c>
      <c r="Y17" s="239">
        <f t="shared" si="9"/>
        <v>0.54477272727272708</v>
      </c>
      <c r="Z17" s="10">
        <f t="shared" si="10"/>
        <v>0</v>
      </c>
      <c r="AA17" s="87" t="str">
        <f t="shared" si="14"/>
        <v>VERY LOW-ORDER URGENTLY</v>
      </c>
      <c r="AB17" s="31">
        <f t="shared" si="15"/>
        <v>6857.181818181818</v>
      </c>
      <c r="AF17" s="17"/>
      <c r="AG17" s="17"/>
      <c r="AH17" s="17"/>
      <c r="AI17" s="17"/>
      <c r="AJ17" s="17"/>
      <c r="AK17" s="17"/>
      <c r="AL17" s="17"/>
      <c r="AM17" s="16"/>
    </row>
    <row r="18" spans="1:39" ht="15" thickBot="1">
      <c r="A18" s="153" t="s">
        <v>147</v>
      </c>
      <c r="B18" s="56" t="s">
        <v>71</v>
      </c>
      <c r="C18" s="279" t="s">
        <v>372</v>
      </c>
      <c r="D18" s="177" t="s">
        <v>29</v>
      </c>
      <c r="E18" s="234" t="s">
        <v>63</v>
      </c>
      <c r="F18" s="239">
        <v>0.24450000000000002</v>
      </c>
      <c r="G18" s="165">
        <v>10.333333333333334</v>
      </c>
      <c r="H18" s="11">
        <v>4185</v>
      </c>
      <c r="I18" s="366">
        <v>36</v>
      </c>
      <c r="J18" s="239">
        <v>0.82350000000000001</v>
      </c>
      <c r="K18" s="235">
        <f t="shared" si="1"/>
        <v>14580</v>
      </c>
      <c r="L18" s="165">
        <f t="shared" si="2"/>
        <v>405</v>
      </c>
      <c r="M18" s="177">
        <v>5</v>
      </c>
      <c r="N18" s="10">
        <f t="shared" si="3"/>
        <v>7.159177753550538E-3</v>
      </c>
      <c r="O18" s="238">
        <f>SUM($N$5:N18)</f>
        <v>0.97302410110105897</v>
      </c>
      <c r="P18" s="177" t="str">
        <f t="shared" si="4"/>
        <v>C</v>
      </c>
      <c r="Q18" s="239">
        <f t="shared" si="5"/>
        <v>0.46969696969696972</v>
      </c>
      <c r="R18" s="239">
        <f t="shared" si="6"/>
        <v>1.1113636363636365E-2</v>
      </c>
      <c r="S18" s="165">
        <f t="shared" si="7"/>
        <v>190.22727272727272</v>
      </c>
      <c r="T18" s="177">
        <f t="shared" si="11"/>
        <v>30</v>
      </c>
      <c r="U18" s="177">
        <v>4</v>
      </c>
      <c r="V18" s="177">
        <f t="shared" si="12"/>
        <v>34</v>
      </c>
      <c r="W18" s="239">
        <f t="shared" si="13"/>
        <v>15.969696969696971</v>
      </c>
      <c r="X18" s="11">
        <f t="shared" si="8"/>
        <v>0</v>
      </c>
      <c r="Y18" s="239">
        <f t="shared" si="9"/>
        <v>0</v>
      </c>
      <c r="Z18" s="10">
        <f t="shared" si="10"/>
        <v>2.2542694497153697</v>
      </c>
      <c r="AA18" s="87" t="str">
        <f t="shared" si="14"/>
        <v>VERY HIGH-DON’T ORDER</v>
      </c>
      <c r="AB18" s="31">
        <f t="shared" si="15"/>
        <v>0</v>
      </c>
      <c r="AF18" s="259" t="s">
        <v>235</v>
      </c>
      <c r="AG18" s="574" t="s">
        <v>234</v>
      </c>
      <c r="AH18" s="574"/>
      <c r="AI18" s="259" t="s">
        <v>233</v>
      </c>
      <c r="AJ18" s="574" t="s">
        <v>232</v>
      </c>
      <c r="AK18" s="574"/>
      <c r="AL18" s="574"/>
      <c r="AM18" s="574"/>
    </row>
    <row r="19" spans="1:39" ht="15" thickBot="1">
      <c r="A19" s="153" t="s">
        <v>147</v>
      </c>
      <c r="B19" s="56" t="s">
        <v>47</v>
      </c>
      <c r="C19" s="279" t="s">
        <v>427</v>
      </c>
      <c r="D19" s="177" t="s">
        <v>29</v>
      </c>
      <c r="E19" s="234" t="s">
        <v>48</v>
      </c>
      <c r="F19" s="239">
        <v>0.24</v>
      </c>
      <c r="G19" s="165">
        <v>10</v>
      </c>
      <c r="H19" s="11">
        <v>3115</v>
      </c>
      <c r="I19" s="366">
        <v>0</v>
      </c>
      <c r="J19" s="239">
        <v>0</v>
      </c>
      <c r="K19" s="235">
        <f t="shared" si="1"/>
        <v>0</v>
      </c>
      <c r="L19" s="165">
        <f t="shared" si="2"/>
        <v>311.5</v>
      </c>
      <c r="M19" s="177">
        <v>6</v>
      </c>
      <c r="N19" s="10">
        <f t="shared" si="3"/>
        <v>7.0274137458164777E-3</v>
      </c>
      <c r="O19" s="238">
        <f>SUM($N$5:N19)</f>
        <v>0.98005151484687547</v>
      </c>
      <c r="P19" s="177" t="str">
        <f t="shared" si="4"/>
        <v>C</v>
      </c>
      <c r="Q19" s="239">
        <f t="shared" si="5"/>
        <v>0.45454545454545453</v>
      </c>
      <c r="R19" s="239">
        <f t="shared" si="6"/>
        <v>1.0909090909090908E-2</v>
      </c>
      <c r="S19" s="165">
        <f t="shared" si="7"/>
        <v>141.59090909090909</v>
      </c>
      <c r="T19" s="177">
        <f t="shared" si="11"/>
        <v>30</v>
      </c>
      <c r="U19" s="177">
        <v>4</v>
      </c>
      <c r="V19" s="177">
        <f t="shared" si="12"/>
        <v>34</v>
      </c>
      <c r="W19" s="239">
        <f t="shared" si="13"/>
        <v>15.454545454545453</v>
      </c>
      <c r="X19" s="11">
        <f t="shared" si="8"/>
        <v>15.454545454545453</v>
      </c>
      <c r="Y19" s="239">
        <f t="shared" si="9"/>
        <v>0.37090909090909085</v>
      </c>
      <c r="Z19" s="10">
        <f t="shared" si="10"/>
        <v>0</v>
      </c>
      <c r="AA19" s="87" t="str">
        <f t="shared" si="14"/>
        <v>VERY LOW-ORDER URGENTLY</v>
      </c>
      <c r="AB19" s="31">
        <f t="shared" si="15"/>
        <v>4814.090909090909</v>
      </c>
      <c r="AF19" s="25"/>
      <c r="AG19" s="552"/>
      <c r="AH19" s="552"/>
      <c r="AI19" s="25"/>
      <c r="AJ19" s="552"/>
      <c r="AK19" s="552"/>
      <c r="AL19" s="552"/>
      <c r="AM19" s="552"/>
    </row>
    <row r="20" spans="1:39" ht="15" thickBot="1">
      <c r="A20" s="153" t="s">
        <v>147</v>
      </c>
      <c r="B20" s="56" t="s">
        <v>87</v>
      </c>
      <c r="C20" s="279" t="s">
        <v>444</v>
      </c>
      <c r="D20" s="177" t="s">
        <v>26</v>
      </c>
      <c r="E20" s="234" t="s">
        <v>27</v>
      </c>
      <c r="F20" s="239">
        <v>0.18128000000000005</v>
      </c>
      <c r="G20" s="165">
        <v>34.333333333333336</v>
      </c>
      <c r="H20" s="11">
        <v>2246.7833333333333</v>
      </c>
      <c r="I20" s="366">
        <v>0</v>
      </c>
      <c r="J20" s="239">
        <v>0</v>
      </c>
      <c r="K20" s="235">
        <f t="shared" si="1"/>
        <v>0</v>
      </c>
      <c r="L20" s="165">
        <f t="shared" si="2"/>
        <v>65.440291262135915</v>
      </c>
      <c r="M20" s="177">
        <v>20</v>
      </c>
      <c r="N20" s="10">
        <f t="shared" si="3"/>
        <v>5.3080398493400485E-3</v>
      </c>
      <c r="O20" s="238">
        <f>SUM($N$5:N20)</f>
        <v>0.9853595546962155</v>
      </c>
      <c r="P20" s="177" t="str">
        <f t="shared" si="4"/>
        <v>C</v>
      </c>
      <c r="Q20" s="239">
        <f t="shared" si="5"/>
        <v>1.5606060606060608</v>
      </c>
      <c r="R20" s="239">
        <f t="shared" si="6"/>
        <v>8.2400000000000025E-3</v>
      </c>
      <c r="S20" s="165">
        <f t="shared" si="7"/>
        <v>102.12651515151515</v>
      </c>
      <c r="T20" s="177">
        <f t="shared" si="11"/>
        <v>30</v>
      </c>
      <c r="U20" s="177">
        <v>4</v>
      </c>
      <c r="V20" s="177">
        <f t="shared" si="12"/>
        <v>34</v>
      </c>
      <c r="W20" s="239">
        <f t="shared" si="13"/>
        <v>53.060606060606069</v>
      </c>
      <c r="X20" s="11">
        <f t="shared" si="8"/>
        <v>53.060606060606069</v>
      </c>
      <c r="Y20" s="239">
        <f t="shared" si="9"/>
        <v>0.28016000000000013</v>
      </c>
      <c r="Z20" s="10">
        <f t="shared" si="10"/>
        <v>0</v>
      </c>
      <c r="AA20" s="87" t="str">
        <f t="shared" si="14"/>
        <v>VERY LOW-ORDER URGENTLY</v>
      </c>
      <c r="AB20" s="31">
        <f t="shared" si="15"/>
        <v>3472.3015151515156</v>
      </c>
      <c r="AF20" s="352" t="s">
        <v>21</v>
      </c>
      <c r="AG20" s="341" t="s">
        <v>231</v>
      </c>
    </row>
    <row r="21" spans="1:39" ht="15" thickBot="1">
      <c r="A21" s="153" t="s">
        <v>147</v>
      </c>
      <c r="B21" s="56" t="s">
        <v>519</v>
      </c>
      <c r="C21" s="279" t="s">
        <v>520</v>
      </c>
      <c r="D21" s="177" t="s">
        <v>26</v>
      </c>
      <c r="E21" s="234" t="s">
        <v>27</v>
      </c>
      <c r="F21" s="239">
        <v>0.16000000000000003</v>
      </c>
      <c r="G21" s="165">
        <v>33.333333333333336</v>
      </c>
      <c r="H21" s="11">
        <v>1719.6666666666667</v>
      </c>
      <c r="I21" s="366">
        <v>0</v>
      </c>
      <c r="J21" s="239">
        <v>0</v>
      </c>
      <c r="K21" s="235">
        <f t="shared" si="1"/>
        <v>0</v>
      </c>
      <c r="L21" s="165">
        <f t="shared" si="2"/>
        <v>51.589999999999996</v>
      </c>
      <c r="M21" s="177">
        <v>36</v>
      </c>
      <c r="N21" s="10">
        <f t="shared" si="3"/>
        <v>4.684942497210986E-3</v>
      </c>
      <c r="O21" s="238">
        <f>SUM($N$5:N21)</f>
        <v>0.99004449719342646</v>
      </c>
      <c r="P21" s="177" t="str">
        <f t="shared" si="4"/>
        <v>C</v>
      </c>
      <c r="Q21" s="239">
        <f t="shared" si="5"/>
        <v>1.5151515151515154</v>
      </c>
      <c r="R21" s="239">
        <f t="shared" si="6"/>
        <v>7.2727272727272745E-3</v>
      </c>
      <c r="S21" s="165">
        <f t="shared" si="7"/>
        <v>78.166666666666671</v>
      </c>
      <c r="T21" s="177">
        <f t="shared" si="11"/>
        <v>30</v>
      </c>
      <c r="U21" s="177">
        <v>4</v>
      </c>
      <c r="V21" s="177">
        <f t="shared" si="12"/>
        <v>34</v>
      </c>
      <c r="W21" s="239">
        <f t="shared" si="13"/>
        <v>51.515151515151523</v>
      </c>
      <c r="X21" s="11">
        <f t="shared" si="8"/>
        <v>51.515151515151523</v>
      </c>
      <c r="Y21" s="239">
        <f t="shared" si="9"/>
        <v>0.24727272727272734</v>
      </c>
      <c r="Z21" s="10">
        <f t="shared" si="10"/>
        <v>0</v>
      </c>
      <c r="AA21" s="87" t="str">
        <f t="shared" si="14"/>
        <v>VERY LOW-ORDER URGENTLY</v>
      </c>
      <c r="AB21" s="31">
        <f t="shared" si="15"/>
        <v>2657.666666666667</v>
      </c>
    </row>
    <row r="22" spans="1:39" ht="15" thickBot="1">
      <c r="A22" s="153" t="s">
        <v>147</v>
      </c>
      <c r="B22" s="56" t="s">
        <v>64</v>
      </c>
      <c r="C22" s="279" t="s">
        <v>434</v>
      </c>
      <c r="D22" s="177" t="s">
        <v>58</v>
      </c>
      <c r="E22" s="234" t="s">
        <v>27</v>
      </c>
      <c r="F22" s="239">
        <v>0.12500000000000003</v>
      </c>
      <c r="G22" s="165">
        <v>16.666666666666668</v>
      </c>
      <c r="H22" s="11">
        <v>1333.5000000000007</v>
      </c>
      <c r="I22" s="366">
        <v>0</v>
      </c>
      <c r="J22" s="239">
        <v>0</v>
      </c>
      <c r="K22" s="235">
        <f t="shared" si="1"/>
        <v>0</v>
      </c>
      <c r="L22" s="165">
        <f t="shared" si="2"/>
        <v>80.010000000000034</v>
      </c>
      <c r="M22" s="177">
        <v>1</v>
      </c>
      <c r="N22" s="10">
        <f t="shared" si="3"/>
        <v>3.6601113259460832E-3</v>
      </c>
      <c r="O22" s="238">
        <f>SUM($N$5:N22)</f>
        <v>0.99370460851937259</v>
      </c>
      <c r="P22" s="177" t="str">
        <f t="shared" si="4"/>
        <v>C</v>
      </c>
      <c r="Q22" s="239">
        <f t="shared" si="5"/>
        <v>0.75757575757575768</v>
      </c>
      <c r="R22" s="239">
        <f t="shared" si="6"/>
        <v>5.6818181818181828E-3</v>
      </c>
      <c r="S22" s="165">
        <f t="shared" si="7"/>
        <v>60.613636363636395</v>
      </c>
      <c r="T22" s="177">
        <f t="shared" si="11"/>
        <v>30</v>
      </c>
      <c r="U22" s="177">
        <v>4</v>
      </c>
      <c r="V22" s="177">
        <f t="shared" si="12"/>
        <v>34</v>
      </c>
      <c r="W22" s="239">
        <f t="shared" si="13"/>
        <v>25.757575757575761</v>
      </c>
      <c r="X22" s="11">
        <f t="shared" si="8"/>
        <v>25.757575757575761</v>
      </c>
      <c r="Y22" s="239">
        <f t="shared" si="9"/>
        <v>0.19318181818181823</v>
      </c>
      <c r="Z22" s="10">
        <f t="shared" si="10"/>
        <v>0</v>
      </c>
      <c r="AA22" s="87" t="str">
        <f t="shared" si="14"/>
        <v>VERY LOW-ORDER URGENTLY</v>
      </c>
      <c r="AB22" s="31">
        <f t="shared" si="15"/>
        <v>2060.8636363636374</v>
      </c>
      <c r="AF22"/>
      <c r="AG22"/>
      <c r="AH22"/>
      <c r="AI22" s="352" t="s">
        <v>294</v>
      </c>
      <c r="AJ22"/>
      <c r="AK22"/>
      <c r="AL22"/>
    </row>
    <row r="23" spans="1:39" ht="44" thickBot="1">
      <c r="A23" s="153" t="s">
        <v>147</v>
      </c>
      <c r="B23" s="56" t="s">
        <v>527</v>
      </c>
      <c r="C23" s="279" t="s">
        <v>528</v>
      </c>
      <c r="D23" s="177" t="s">
        <v>58</v>
      </c>
      <c r="E23" s="234" t="s">
        <v>37</v>
      </c>
      <c r="F23" s="239">
        <v>0.12500000000000003</v>
      </c>
      <c r="G23" s="165">
        <v>16.666666666666668</v>
      </c>
      <c r="H23" s="11">
        <v>900</v>
      </c>
      <c r="I23" s="366">
        <v>0</v>
      </c>
      <c r="J23" s="239">
        <v>0</v>
      </c>
      <c r="K23" s="235">
        <f t="shared" si="1"/>
        <v>0</v>
      </c>
      <c r="L23" s="165">
        <f t="shared" si="2"/>
        <v>53.999999999999993</v>
      </c>
      <c r="M23" s="177">
        <v>20</v>
      </c>
      <c r="N23" s="10">
        <f t="shared" si="3"/>
        <v>3.6601113259460832E-3</v>
      </c>
      <c r="O23" s="238">
        <f>SUM($N$5:N23)</f>
        <v>0.99736471984531871</v>
      </c>
      <c r="P23" s="177" t="str">
        <f t="shared" si="4"/>
        <v>C</v>
      </c>
      <c r="Q23" s="239">
        <f t="shared" si="5"/>
        <v>0.75757575757575768</v>
      </c>
      <c r="R23" s="239">
        <f t="shared" si="6"/>
        <v>5.6818181818181828E-3</v>
      </c>
      <c r="S23" s="165">
        <f t="shared" si="7"/>
        <v>40.909090909090907</v>
      </c>
      <c r="T23" s="177">
        <f t="shared" si="11"/>
        <v>30</v>
      </c>
      <c r="U23" s="177">
        <v>4</v>
      </c>
      <c r="V23" s="177">
        <f t="shared" si="12"/>
        <v>34</v>
      </c>
      <c r="W23" s="239">
        <f t="shared" si="13"/>
        <v>25.757575757575761</v>
      </c>
      <c r="X23" s="11">
        <f t="shared" si="8"/>
        <v>25.757575757575761</v>
      </c>
      <c r="Y23" s="239">
        <f t="shared" si="9"/>
        <v>0.19318181818181823</v>
      </c>
      <c r="Z23" s="10">
        <f t="shared" si="10"/>
        <v>0</v>
      </c>
      <c r="AA23" s="87" t="str">
        <f t="shared" si="14"/>
        <v>VERY LOW-ORDER URGENTLY</v>
      </c>
      <c r="AB23" s="31">
        <f t="shared" si="15"/>
        <v>1390.909090909091</v>
      </c>
      <c r="AF23" s="85" t="s">
        <v>11</v>
      </c>
      <c r="AG23" s="85" t="s">
        <v>9</v>
      </c>
      <c r="AH23" s="85" t="s">
        <v>10</v>
      </c>
      <c r="AI23" s="86" t="s">
        <v>266</v>
      </c>
      <c r="AJ23" s="86" t="s">
        <v>267</v>
      </c>
      <c r="AK23" s="86" t="s">
        <v>269</v>
      </c>
      <c r="AL23" s="86" t="s">
        <v>268</v>
      </c>
    </row>
    <row r="24" spans="1:39">
      <c r="A24" s="153" t="s">
        <v>147</v>
      </c>
      <c r="B24" s="56" t="s">
        <v>39</v>
      </c>
      <c r="C24" s="279" t="s">
        <v>450</v>
      </c>
      <c r="D24" s="177" t="s">
        <v>29</v>
      </c>
      <c r="E24" s="234" t="s">
        <v>34</v>
      </c>
      <c r="F24" s="239">
        <v>0.09</v>
      </c>
      <c r="G24" s="165">
        <v>2</v>
      </c>
      <c r="H24" s="11">
        <v>836.66666666666663</v>
      </c>
      <c r="I24" s="366">
        <v>0</v>
      </c>
      <c r="J24" s="239">
        <v>0</v>
      </c>
      <c r="K24" s="235">
        <f t="shared" si="1"/>
        <v>0</v>
      </c>
      <c r="L24" s="165">
        <f t="shared" si="2"/>
        <v>418.33333333333331</v>
      </c>
      <c r="M24" s="177">
        <v>24</v>
      </c>
      <c r="N24" s="10">
        <f t="shared" si="3"/>
        <v>2.6352801546811792E-3</v>
      </c>
      <c r="O24" s="238">
        <f>SUM($N$5:N24)</f>
        <v>0.99999999999999989</v>
      </c>
      <c r="P24" s="177" t="str">
        <f t="shared" si="4"/>
        <v>C</v>
      </c>
      <c r="Q24" s="239">
        <f t="shared" si="5"/>
        <v>9.0909090909090912E-2</v>
      </c>
      <c r="R24" s="239">
        <f t="shared" si="6"/>
        <v>4.0909090909090904E-3</v>
      </c>
      <c r="S24" s="165">
        <f t="shared" si="7"/>
        <v>38.030303030303031</v>
      </c>
      <c r="T24" s="177">
        <f t="shared" si="11"/>
        <v>30</v>
      </c>
      <c r="U24" s="177">
        <v>4</v>
      </c>
      <c r="V24" s="177">
        <f t="shared" si="12"/>
        <v>34</v>
      </c>
      <c r="W24" s="239">
        <f t="shared" si="13"/>
        <v>3.0909090909090908</v>
      </c>
      <c r="X24" s="11">
        <f t="shared" si="8"/>
        <v>3.0909090909090908</v>
      </c>
      <c r="Y24" s="239">
        <f t="shared" si="9"/>
        <v>0.1390909090909091</v>
      </c>
      <c r="Z24" s="10">
        <f t="shared" si="10"/>
        <v>0</v>
      </c>
      <c r="AA24" s="453" t="str">
        <f t="shared" si="14"/>
        <v>VERY LOW-ORDER URGENTLY</v>
      </c>
      <c r="AB24" s="31">
        <f t="shared" si="15"/>
        <v>1293.030303030303</v>
      </c>
      <c r="AF24" s="341" t="s">
        <v>29</v>
      </c>
      <c r="AG24" s="341" t="s">
        <v>67</v>
      </c>
      <c r="AH24" s="341" t="s">
        <v>412</v>
      </c>
      <c r="AI24" s="373">
        <v>0.76242424242424256</v>
      </c>
      <c r="AJ24" s="372">
        <v>38.121212121212125</v>
      </c>
      <c r="AK24" s="353">
        <v>275.35135135135135</v>
      </c>
      <c r="AL24" s="353">
        <v>10496.727272727274</v>
      </c>
    </row>
    <row r="25" spans="1:39">
      <c r="A25" s="351"/>
      <c r="B25" s="351"/>
      <c r="C25" s="279"/>
      <c r="D25" s="368"/>
      <c r="E25" s="234"/>
      <c r="F25" s="239"/>
      <c r="G25" s="366"/>
      <c r="H25" s="11"/>
      <c r="I25" s="366"/>
      <c r="J25" s="239"/>
      <c r="K25" s="235"/>
      <c r="L25" s="366"/>
      <c r="M25" s="368"/>
      <c r="N25" s="10"/>
      <c r="O25" s="238"/>
      <c r="P25" s="368"/>
      <c r="Q25" s="239"/>
      <c r="R25" s="239"/>
      <c r="S25" s="366"/>
      <c r="T25" s="368"/>
      <c r="U25" s="368"/>
      <c r="V25" s="368"/>
      <c r="W25" s="239"/>
      <c r="X25" s="11"/>
      <c r="Y25" s="239"/>
      <c r="Z25" s="10"/>
      <c r="AA25" s="60"/>
      <c r="AB25" s="460"/>
      <c r="AF25"/>
      <c r="AG25" s="341" t="s">
        <v>28</v>
      </c>
      <c r="AH25" s="341" t="s">
        <v>368</v>
      </c>
      <c r="AI25" s="373">
        <v>6.6833333333333655</v>
      </c>
      <c r="AJ25" s="372">
        <v>266.5</v>
      </c>
      <c r="AK25" s="353">
        <v>321.44465290806755</v>
      </c>
      <c r="AL25" s="353">
        <v>85665</v>
      </c>
    </row>
    <row r="26" spans="1:39">
      <c r="A26" s="351"/>
      <c r="B26" s="351"/>
      <c r="C26" s="279"/>
      <c r="D26" s="368"/>
      <c r="E26" s="234"/>
      <c r="F26" s="239"/>
      <c r="G26" s="366"/>
      <c r="H26" s="11"/>
      <c r="I26" s="366"/>
      <c r="J26" s="239"/>
      <c r="K26" s="235"/>
      <c r="L26" s="366"/>
      <c r="M26" s="368"/>
      <c r="N26" s="10"/>
      <c r="O26" s="238"/>
      <c r="P26" s="368"/>
      <c r="Q26" s="239"/>
      <c r="R26" s="239"/>
      <c r="S26" s="366"/>
      <c r="T26" s="368"/>
      <c r="U26" s="368"/>
      <c r="V26" s="368"/>
      <c r="W26" s="239"/>
      <c r="X26" s="11"/>
      <c r="Y26" s="239"/>
      <c r="Z26" s="10"/>
      <c r="AA26" s="60"/>
      <c r="AB26" s="460"/>
      <c r="AF26"/>
      <c r="AG26" s="341" t="s">
        <v>35</v>
      </c>
      <c r="AH26" s="341" t="s">
        <v>375</v>
      </c>
      <c r="AI26" s="373">
        <v>4.0522727272727277</v>
      </c>
      <c r="AJ26" s="372">
        <v>162.09090909090907</v>
      </c>
      <c r="AK26" s="353">
        <v>313.65525672371643</v>
      </c>
      <c r="AL26" s="353">
        <v>50840.665703489663</v>
      </c>
    </row>
    <row r="27" spans="1:39">
      <c r="A27" s="351"/>
      <c r="B27" s="351"/>
      <c r="C27" s="279"/>
      <c r="D27" s="368"/>
      <c r="E27" s="234"/>
      <c r="F27" s="239"/>
      <c r="G27" s="366"/>
      <c r="H27" s="11"/>
      <c r="I27" s="366"/>
      <c r="J27" s="239"/>
      <c r="K27" s="235"/>
      <c r="L27" s="366"/>
      <c r="M27" s="368"/>
      <c r="N27" s="10"/>
      <c r="O27" s="238"/>
      <c r="P27" s="368"/>
      <c r="Q27" s="239"/>
      <c r="R27" s="239"/>
      <c r="S27" s="366"/>
      <c r="T27" s="368"/>
      <c r="U27" s="368"/>
      <c r="V27" s="368"/>
      <c r="W27" s="239"/>
      <c r="X27" s="11"/>
      <c r="Y27" s="239"/>
      <c r="Z27" s="10"/>
      <c r="AA27" s="60"/>
      <c r="AB27" s="460"/>
      <c r="AF27"/>
      <c r="AG27" s="341" t="s">
        <v>38</v>
      </c>
      <c r="AH27" s="341" t="s">
        <v>440</v>
      </c>
      <c r="AI27" s="373">
        <v>0</v>
      </c>
      <c r="AJ27" s="372">
        <v>0</v>
      </c>
      <c r="AK27" s="353">
        <v>254.19642857142856</v>
      </c>
      <c r="AL27" s="353">
        <v>0</v>
      </c>
    </row>
    <row r="28" spans="1:39">
      <c r="A28" s="351"/>
      <c r="B28" s="351"/>
      <c r="C28" s="279"/>
      <c r="D28" s="368"/>
      <c r="E28" s="234"/>
      <c r="F28" s="239"/>
      <c r="G28" s="366"/>
      <c r="H28" s="11"/>
      <c r="I28" s="366"/>
      <c r="J28" s="239"/>
      <c r="K28" s="235"/>
      <c r="L28" s="366"/>
      <c r="M28" s="368"/>
      <c r="N28" s="10"/>
      <c r="O28" s="238"/>
      <c r="P28" s="368"/>
      <c r="Q28" s="239"/>
      <c r="R28" s="239"/>
      <c r="S28" s="366"/>
      <c r="T28" s="368"/>
      <c r="U28" s="368"/>
      <c r="V28" s="368"/>
      <c r="W28" s="239"/>
      <c r="X28" s="11"/>
      <c r="Y28" s="239"/>
      <c r="Z28" s="10"/>
      <c r="AA28" s="60"/>
      <c r="AB28" s="460"/>
      <c r="AF28"/>
      <c r="AG28" s="341" t="s">
        <v>45</v>
      </c>
      <c r="AH28" s="341" t="s">
        <v>408</v>
      </c>
      <c r="AI28" s="373">
        <v>1.6922727272727263</v>
      </c>
      <c r="AJ28" s="372">
        <v>73.666666666666671</v>
      </c>
      <c r="AK28" s="353">
        <v>298.25174825174821</v>
      </c>
      <c r="AL28" s="353">
        <v>21971.21212121212</v>
      </c>
    </row>
    <row r="29" spans="1:39">
      <c r="A29" s="351"/>
      <c r="B29" s="351"/>
      <c r="C29" s="279"/>
      <c r="D29" s="368"/>
      <c r="E29" s="234"/>
      <c r="F29" s="239"/>
      <c r="G29" s="366"/>
      <c r="H29" s="11"/>
      <c r="I29" s="366"/>
      <c r="J29" s="239"/>
      <c r="K29" s="235"/>
      <c r="L29" s="366"/>
      <c r="M29" s="368"/>
      <c r="N29" s="10"/>
      <c r="O29" s="238"/>
      <c r="P29" s="368"/>
      <c r="Q29" s="239"/>
      <c r="R29" s="239"/>
      <c r="S29" s="366"/>
      <c r="T29" s="368"/>
      <c r="U29" s="368"/>
      <c r="V29" s="368"/>
      <c r="W29" s="239"/>
      <c r="X29" s="11"/>
      <c r="Y29" s="239"/>
      <c r="Z29" s="10"/>
      <c r="AA29" s="60"/>
      <c r="AB29" s="460"/>
      <c r="AF29"/>
      <c r="AG29" s="341" t="s">
        <v>75</v>
      </c>
      <c r="AH29" s="341" t="s">
        <v>435</v>
      </c>
      <c r="AI29" s="373">
        <v>0</v>
      </c>
      <c r="AJ29" s="372">
        <v>0</v>
      </c>
      <c r="AK29" s="353">
        <v>258.92857142857144</v>
      </c>
      <c r="AL29" s="353">
        <v>0</v>
      </c>
    </row>
    <row r="30" spans="1:39">
      <c r="A30" s="351"/>
      <c r="B30" s="351"/>
      <c r="C30" s="279"/>
      <c r="D30" s="368"/>
      <c r="E30" s="234"/>
      <c r="F30" s="239"/>
      <c r="G30" s="366"/>
      <c r="H30" s="11"/>
      <c r="I30" s="366"/>
      <c r="J30" s="239"/>
      <c r="K30" s="235"/>
      <c r="L30" s="366"/>
      <c r="M30" s="368"/>
      <c r="N30" s="10"/>
      <c r="O30" s="238"/>
      <c r="P30" s="368"/>
      <c r="Q30" s="239"/>
      <c r="R30" s="239"/>
      <c r="S30" s="366"/>
      <c r="T30" s="368"/>
      <c r="U30" s="368"/>
      <c r="V30" s="368"/>
      <c r="W30" s="239"/>
      <c r="X30" s="11"/>
      <c r="Y30" s="239"/>
      <c r="Z30" s="10"/>
      <c r="AA30" s="60"/>
      <c r="AB30" s="460"/>
      <c r="AF30"/>
      <c r="AG30" s="341" t="s">
        <v>41</v>
      </c>
      <c r="AH30" s="341" t="s">
        <v>400</v>
      </c>
      <c r="AI30" s="373">
        <v>1.9602272727272723</v>
      </c>
      <c r="AJ30" s="372">
        <v>87.121212121212139</v>
      </c>
      <c r="AK30" s="353">
        <v>266.12716763005778</v>
      </c>
      <c r="AL30" s="353">
        <v>23185.321422315646</v>
      </c>
    </row>
    <row r="31" spans="1:39">
      <c r="A31" s="351"/>
      <c r="B31" s="351"/>
      <c r="C31" s="279"/>
      <c r="D31" s="368"/>
      <c r="E31" s="234"/>
      <c r="F31" s="239"/>
      <c r="G31" s="366"/>
      <c r="H31" s="11"/>
      <c r="I31" s="366"/>
      <c r="J31" s="239"/>
      <c r="K31" s="235"/>
      <c r="L31" s="366"/>
      <c r="M31" s="368"/>
      <c r="N31" s="10"/>
      <c r="O31" s="238"/>
      <c r="P31" s="368"/>
      <c r="Q31" s="239"/>
      <c r="R31" s="239"/>
      <c r="S31" s="366"/>
      <c r="T31" s="368"/>
      <c r="U31" s="368"/>
      <c r="V31" s="368"/>
      <c r="W31" s="239"/>
      <c r="X31" s="11"/>
      <c r="Y31" s="239"/>
      <c r="Z31" s="10"/>
      <c r="AA31" s="60"/>
      <c r="AB31" s="460"/>
      <c r="AF31"/>
      <c r="AG31" s="341" t="s">
        <v>71</v>
      </c>
      <c r="AH31" s="341" t="s">
        <v>372</v>
      </c>
      <c r="AI31" s="373">
        <v>0</v>
      </c>
      <c r="AJ31" s="372">
        <v>0</v>
      </c>
      <c r="AK31" s="353">
        <v>405</v>
      </c>
      <c r="AL31" s="353">
        <v>0</v>
      </c>
    </row>
    <row r="32" spans="1:39">
      <c r="A32" s="351"/>
      <c r="B32" s="351"/>
      <c r="C32" s="279"/>
      <c r="D32" s="368"/>
      <c r="E32" s="234"/>
      <c r="F32" s="239"/>
      <c r="G32" s="366"/>
      <c r="H32" s="11"/>
      <c r="I32" s="366"/>
      <c r="J32" s="239"/>
      <c r="K32" s="235"/>
      <c r="L32" s="366"/>
      <c r="M32" s="368"/>
      <c r="N32" s="10"/>
      <c r="O32" s="238"/>
      <c r="P32" s="368"/>
      <c r="Q32" s="239"/>
      <c r="R32" s="239"/>
      <c r="S32" s="366"/>
      <c r="T32" s="368"/>
      <c r="U32" s="368"/>
      <c r="V32" s="368"/>
      <c r="W32" s="239"/>
      <c r="X32" s="11"/>
      <c r="Y32" s="239"/>
      <c r="Z32" s="10"/>
      <c r="AA32" s="60"/>
      <c r="AB32" s="460"/>
      <c r="AF32"/>
      <c r="AG32" s="341" t="s">
        <v>39</v>
      </c>
      <c r="AH32" s="341" t="s">
        <v>450</v>
      </c>
      <c r="AI32" s="373">
        <v>0.1390909090909091</v>
      </c>
      <c r="AJ32" s="372">
        <v>3.0909090909090908</v>
      </c>
      <c r="AK32" s="353">
        <v>418.33333333333331</v>
      </c>
      <c r="AL32" s="353">
        <v>1293.030303030303</v>
      </c>
    </row>
    <row r="33" spans="1:38">
      <c r="A33" s="351"/>
      <c r="B33" s="351"/>
      <c r="C33" s="279"/>
      <c r="D33" s="368"/>
      <c r="E33" s="234"/>
      <c r="F33" s="239"/>
      <c r="G33" s="366"/>
      <c r="H33" s="11"/>
      <c r="I33" s="366"/>
      <c r="J33" s="239"/>
      <c r="K33" s="235"/>
      <c r="L33" s="366"/>
      <c r="M33" s="368"/>
      <c r="N33" s="10"/>
      <c r="O33" s="238"/>
      <c r="P33" s="368"/>
      <c r="Q33" s="239"/>
      <c r="R33" s="239"/>
      <c r="S33" s="366"/>
      <c r="T33" s="368"/>
      <c r="U33" s="368"/>
      <c r="V33" s="368"/>
      <c r="W33" s="239"/>
      <c r="X33" s="11"/>
      <c r="Y33" s="239"/>
      <c r="Z33" s="10"/>
      <c r="AA33" s="60"/>
      <c r="AB33" s="460"/>
      <c r="AF33"/>
      <c r="AG33" s="341" t="s">
        <v>31</v>
      </c>
      <c r="AH33" s="341" t="s">
        <v>380</v>
      </c>
      <c r="AI33" s="373">
        <v>0.75151515151515169</v>
      </c>
      <c r="AJ33" s="372">
        <v>15.030303030303031</v>
      </c>
      <c r="AK33" s="353">
        <v>557.14285714285722</v>
      </c>
      <c r="AL33" s="353">
        <v>8374.0259740259753</v>
      </c>
    </row>
    <row r="34" spans="1:38">
      <c r="A34" s="351"/>
      <c r="B34" s="351"/>
      <c r="C34" s="279"/>
      <c r="D34" s="368"/>
      <c r="E34" s="234"/>
      <c r="F34" s="239"/>
      <c r="G34" s="366"/>
      <c r="H34" s="11"/>
      <c r="I34" s="366"/>
      <c r="J34" s="239"/>
      <c r="K34" s="235"/>
      <c r="L34" s="366"/>
      <c r="M34" s="368"/>
      <c r="N34" s="10"/>
      <c r="O34" s="238"/>
      <c r="P34" s="368"/>
      <c r="Q34" s="239"/>
      <c r="R34" s="239"/>
      <c r="S34" s="366"/>
      <c r="T34" s="368"/>
      <c r="U34" s="368"/>
      <c r="V34" s="368"/>
      <c r="W34" s="239"/>
      <c r="X34" s="11"/>
      <c r="Y34" s="239"/>
      <c r="Z34" s="10"/>
      <c r="AA34" s="60"/>
      <c r="AB34" s="460"/>
      <c r="AF34"/>
      <c r="AG34" s="341" t="s">
        <v>47</v>
      </c>
      <c r="AH34" s="341" t="s">
        <v>427</v>
      </c>
      <c r="AI34" s="373">
        <v>0.37090909090909085</v>
      </c>
      <c r="AJ34" s="372">
        <v>15.454545454545453</v>
      </c>
      <c r="AK34" s="353">
        <v>311.5</v>
      </c>
      <c r="AL34" s="353">
        <v>4814.090909090909</v>
      </c>
    </row>
    <row r="35" spans="1:38">
      <c r="AF35"/>
      <c r="AG35" s="341" t="s">
        <v>212</v>
      </c>
      <c r="AH35" s="341" t="s">
        <v>487</v>
      </c>
      <c r="AI35" s="373">
        <v>0</v>
      </c>
      <c r="AJ35" s="372">
        <v>0</v>
      </c>
      <c r="AK35" s="353">
        <v>299.45454545454544</v>
      </c>
      <c r="AL35" s="353">
        <v>0</v>
      </c>
    </row>
    <row r="36" spans="1:38">
      <c r="AF36"/>
      <c r="AG36" s="341" t="s">
        <v>50</v>
      </c>
      <c r="AH36" s="341" t="s">
        <v>395</v>
      </c>
      <c r="AI36" s="373">
        <v>0.54477272727272708</v>
      </c>
      <c r="AJ36" s="372">
        <v>22.666666666666664</v>
      </c>
      <c r="AK36" s="353">
        <v>302.52272727272731</v>
      </c>
      <c r="AL36" s="353">
        <v>6857.181818181818</v>
      </c>
    </row>
    <row r="37" spans="1:38">
      <c r="AF37" s="341" t="s">
        <v>225</v>
      </c>
      <c r="AG37" s="341"/>
      <c r="AH37" s="341"/>
      <c r="AI37" s="373">
        <v>16.95681818181821</v>
      </c>
      <c r="AJ37" s="372">
        <v>683.74242424242425</v>
      </c>
      <c r="AK37" s="353">
        <v>4281.9086400684055</v>
      </c>
      <c r="AL37" s="353">
        <v>213497.25552407373</v>
      </c>
    </row>
    <row r="38" spans="1:38">
      <c r="AF38" s="341" t="s">
        <v>81</v>
      </c>
      <c r="AG38" s="341" t="s">
        <v>80</v>
      </c>
      <c r="AH38" s="341" t="s">
        <v>384</v>
      </c>
      <c r="AI38" s="373">
        <v>0.6259090909090913</v>
      </c>
      <c r="AJ38" s="372">
        <v>41.727272727272727</v>
      </c>
      <c r="AK38" s="353">
        <v>250</v>
      </c>
      <c r="AL38" s="353">
        <v>10431.818181818182</v>
      </c>
    </row>
    <row r="39" spans="1:38">
      <c r="AF39" s="341" t="s">
        <v>223</v>
      </c>
      <c r="AG39" s="341"/>
      <c r="AH39" s="341"/>
      <c r="AI39" s="373">
        <v>0.6259090909090913</v>
      </c>
      <c r="AJ39" s="372">
        <v>41.727272727272727</v>
      </c>
      <c r="AK39" s="353">
        <v>250</v>
      </c>
      <c r="AL39" s="353">
        <v>10431.818181818182</v>
      </c>
    </row>
    <row r="40" spans="1:38">
      <c r="AF40" s="341" t="s">
        <v>26</v>
      </c>
      <c r="AG40" s="341" t="s">
        <v>54</v>
      </c>
      <c r="AH40" s="341" t="s">
        <v>458</v>
      </c>
      <c r="AI40" s="373">
        <v>4.2351709090909138</v>
      </c>
      <c r="AJ40" s="372">
        <v>551.4545454545455</v>
      </c>
      <c r="AK40" s="353">
        <v>52.990000000000059</v>
      </c>
      <c r="AL40" s="353">
        <v>29221.576363636399</v>
      </c>
    </row>
    <row r="41" spans="1:38">
      <c r="AF41"/>
      <c r="AG41" s="341" t="s">
        <v>25</v>
      </c>
      <c r="AH41" s="341" t="s">
        <v>383</v>
      </c>
      <c r="AI41" s="373">
        <v>1.2069818181818184</v>
      </c>
      <c r="AJ41" s="372">
        <v>251.45454545454544</v>
      </c>
      <c r="AK41" s="353">
        <v>82.68427331887203</v>
      </c>
      <c r="AL41" s="353">
        <v>20791.336363636365</v>
      </c>
    </row>
    <row r="42" spans="1:38">
      <c r="AF42"/>
      <c r="AG42" s="341" t="s">
        <v>87</v>
      </c>
      <c r="AH42" s="341" t="s">
        <v>444</v>
      </c>
      <c r="AI42" s="373">
        <v>0.28016000000000013</v>
      </c>
      <c r="AJ42" s="372">
        <v>53.060606060606069</v>
      </c>
      <c r="AK42" s="353">
        <v>65.440291262135915</v>
      </c>
      <c r="AL42" s="353">
        <v>3472.3015151515156</v>
      </c>
    </row>
    <row r="43" spans="1:38">
      <c r="AF43"/>
      <c r="AG43" s="341" t="s">
        <v>519</v>
      </c>
      <c r="AH43" s="341" t="s">
        <v>520</v>
      </c>
      <c r="AI43" s="373">
        <v>0.24727272727272734</v>
      </c>
      <c r="AJ43" s="372">
        <v>51.515151515151523</v>
      </c>
      <c r="AK43" s="353">
        <v>51.589999999999996</v>
      </c>
      <c r="AL43" s="353">
        <v>2657.666666666667</v>
      </c>
    </row>
    <row r="44" spans="1:38">
      <c r="AF44" s="341" t="s">
        <v>224</v>
      </c>
      <c r="AG44" s="341"/>
      <c r="AH44" s="341"/>
      <c r="AI44" s="373">
        <v>5.9695854545454594</v>
      </c>
      <c r="AJ44" s="372">
        <v>907.48484848484861</v>
      </c>
      <c r="AK44" s="353">
        <v>252.70456458100799</v>
      </c>
      <c r="AL44" s="353">
        <v>56142.880909090942</v>
      </c>
    </row>
    <row r="45" spans="1:38">
      <c r="AF45" s="341" t="s">
        <v>58</v>
      </c>
      <c r="AG45" s="341" t="s">
        <v>64</v>
      </c>
      <c r="AH45" s="341" t="s">
        <v>434</v>
      </c>
      <c r="AI45" s="373">
        <v>0.19318181818181823</v>
      </c>
      <c r="AJ45" s="372">
        <v>25.757575757575761</v>
      </c>
      <c r="AK45" s="353">
        <v>80.010000000000034</v>
      </c>
      <c r="AL45" s="353">
        <v>2060.8636363636374</v>
      </c>
    </row>
    <row r="46" spans="1:38">
      <c r="AF46"/>
      <c r="AG46" s="341" t="s">
        <v>527</v>
      </c>
      <c r="AH46" s="341" t="s">
        <v>528</v>
      </c>
      <c r="AI46" s="373">
        <v>0.19318181818181823</v>
      </c>
      <c r="AJ46" s="372">
        <v>25.757575757575761</v>
      </c>
      <c r="AK46" s="353">
        <v>53.999999999999993</v>
      </c>
      <c r="AL46" s="353">
        <v>1390.909090909091</v>
      </c>
    </row>
    <row r="47" spans="1:38">
      <c r="AF47" s="341" t="s">
        <v>227</v>
      </c>
      <c r="AG47" s="341"/>
      <c r="AH47" s="341"/>
      <c r="AI47" s="373">
        <v>0.38636363636363646</v>
      </c>
      <c r="AJ47" s="372">
        <v>51.515151515151523</v>
      </c>
      <c r="AK47" s="353">
        <v>134.01000000000002</v>
      </c>
      <c r="AL47" s="353">
        <v>3451.7727272727284</v>
      </c>
    </row>
    <row r="48" spans="1:38">
      <c r="AF48" s="341" t="s">
        <v>221</v>
      </c>
      <c r="AG48"/>
      <c r="AH48"/>
      <c r="AI48" s="373">
        <v>23.938676363636393</v>
      </c>
      <c r="AJ48" s="372">
        <v>1684.469696969697</v>
      </c>
      <c r="AK48" s="353">
        <v>4918.6232046494142</v>
      </c>
      <c r="AL48" s="353">
        <v>283523.72734225565</v>
      </c>
    </row>
    <row r="49" spans="32:38">
      <c r="AF49"/>
      <c r="AG49"/>
      <c r="AH49"/>
      <c r="AI49"/>
      <c r="AJ49"/>
      <c r="AK49"/>
      <c r="AL49"/>
    </row>
    <row r="50" spans="32:38">
      <c r="AF50"/>
      <c r="AG50"/>
      <c r="AH50"/>
      <c r="AI50"/>
      <c r="AJ50"/>
      <c r="AK50"/>
      <c r="AL50"/>
    </row>
    <row r="51" spans="32:38">
      <c r="AF51"/>
      <c r="AG51"/>
      <c r="AH51"/>
      <c r="AI51"/>
      <c r="AJ51"/>
      <c r="AK51"/>
      <c r="AL51"/>
    </row>
    <row r="52" spans="32:38">
      <c r="AF52"/>
      <c r="AG52"/>
      <c r="AH52"/>
      <c r="AI52"/>
      <c r="AJ52"/>
      <c r="AK52"/>
      <c r="AL52"/>
    </row>
    <row r="53" spans="32:38">
      <c r="AF53"/>
      <c r="AG53"/>
      <c r="AH53"/>
      <c r="AI53"/>
      <c r="AJ53"/>
      <c r="AK53"/>
      <c r="AL53"/>
    </row>
    <row r="54" spans="32:38">
      <c r="AF54"/>
      <c r="AG54"/>
      <c r="AH54"/>
      <c r="AI54"/>
      <c r="AJ54"/>
      <c r="AK54"/>
      <c r="AL54"/>
    </row>
    <row r="55" spans="32:38">
      <c r="AF55"/>
      <c r="AG55"/>
      <c r="AH55"/>
      <c r="AI55"/>
      <c r="AJ55"/>
      <c r="AK55"/>
      <c r="AL55"/>
    </row>
    <row r="56" spans="32:38">
      <c r="AF56"/>
      <c r="AG56"/>
      <c r="AH56"/>
      <c r="AI56"/>
      <c r="AJ56"/>
      <c r="AK56"/>
      <c r="AL56"/>
    </row>
    <row r="57" spans="32:38">
      <c r="AF57"/>
      <c r="AG57"/>
      <c r="AH57"/>
      <c r="AI57"/>
      <c r="AJ57"/>
      <c r="AK57"/>
      <c r="AL57"/>
    </row>
    <row r="58" spans="32:38">
      <c r="AF58"/>
      <c r="AG58"/>
      <c r="AH58"/>
      <c r="AI58"/>
      <c r="AJ58"/>
      <c r="AK58"/>
      <c r="AL58"/>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34">
    <cfRule type="containsText" dxfId="175" priority="1" operator="containsText" text="LOW MAY- ORDER">
      <formula>NOT(ISERROR(SEARCH("LOW MAY- ORDER",AA5)))</formula>
    </cfRule>
    <cfRule type="containsText" dxfId="174" priority="2" operator="containsText" text="HIGH">
      <formula>NOT(ISERROR(SEARCH("HIGH",AA5)))</formula>
    </cfRule>
    <cfRule type="containsText" dxfId="173" priority="3" operator="containsText" text="HIGH">
      <formula>NOT(ISERROR(SEARCH("HIGH",AA5)))</formula>
    </cfRule>
    <cfRule type="containsText" dxfId="172"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24B51-A327-4473-A498-2FFFF059623E}">
  <sheetPr codeName="Sheet31">
    <tabColor theme="9" tint="-0.499984740745262"/>
  </sheetPr>
  <dimension ref="A1:AM85"/>
  <sheetViews>
    <sheetView showGridLines="0" zoomScale="83" workbookViewId="0">
      <selection activeCell="I5" sqref="I5:J53"/>
    </sheetView>
  </sheetViews>
  <sheetFormatPr defaultColWidth="8.90625" defaultRowHeight="14.5"/>
  <cols>
    <col min="1" max="1" width="23.54296875" style="14" customWidth="1"/>
    <col min="2" max="2" width="8.90625" style="14"/>
    <col min="3" max="3" width="41.08984375" style="14" customWidth="1"/>
    <col min="4" max="4" width="14.453125" style="14" customWidth="1"/>
    <col min="5" max="5" width="8.90625" style="14"/>
    <col min="6" max="6" width="9" style="14" bestFit="1" customWidth="1"/>
    <col min="7" max="7" width="13.08984375" style="14" customWidth="1"/>
    <col min="8" max="8" width="11.54296875" style="14" bestFit="1" customWidth="1"/>
    <col min="9" max="9" width="10.08984375" style="14" bestFit="1" customWidth="1"/>
    <col min="10" max="10" width="9" style="14" bestFit="1" customWidth="1"/>
    <col min="11" max="11" width="11.1796875" style="14" customWidth="1"/>
    <col min="12" max="12" width="9" style="14" bestFit="1" customWidth="1"/>
    <col min="13" max="14" width="12.08984375" style="14" customWidth="1"/>
    <col min="15" max="16" width="8.90625" style="14"/>
    <col min="17" max="18" width="9" style="14" bestFit="1" customWidth="1"/>
    <col min="19" max="19" width="9.54296875" style="14" bestFit="1" customWidth="1"/>
    <col min="20" max="22" width="9" style="14" bestFit="1" customWidth="1"/>
    <col min="23" max="23" width="9.54296875" style="14" bestFit="1" customWidth="1"/>
    <col min="24" max="25" width="9" style="14" bestFit="1" customWidth="1"/>
    <col min="26" max="26" width="15.81640625" style="14" customWidth="1"/>
    <col min="27" max="27" width="31" style="14" customWidth="1"/>
    <col min="28" max="28" width="11.08984375" style="14" bestFit="1" customWidth="1"/>
    <col min="29" max="31" width="8.90625" style="14"/>
    <col min="32" max="32" width="15.6328125" style="14" bestFit="1" customWidth="1"/>
    <col min="33" max="33" width="14.6328125" style="14" bestFit="1" customWidth="1"/>
    <col min="34" max="34" width="36.7265625" style="14" bestFit="1" customWidth="1"/>
    <col min="35" max="35" width="8.26953125" style="14" bestFit="1" customWidth="1"/>
    <col min="36" max="36" width="8.1796875" style="14" bestFit="1" customWidth="1"/>
    <col min="37" max="37" width="9.26953125" style="14" bestFit="1" customWidth="1"/>
    <col min="38" max="38" width="11.26953125" style="14" bestFit="1" customWidth="1"/>
    <col min="39" max="39" width="8.90625" style="14" hidden="1" customWidth="1"/>
    <col min="40" max="16384" width="8.90625" style="14"/>
  </cols>
  <sheetData>
    <row r="1" spans="1:39">
      <c r="F1" s="280">
        <f>SUM(F5:F59)</f>
        <v>91.233206666666746</v>
      </c>
      <c r="G1" s="280">
        <f t="shared" ref="G1:Y1" si="0">SUM(G5:G59)</f>
        <v>10909.666666666664</v>
      </c>
      <c r="H1" s="280">
        <f t="shared" si="0"/>
        <v>1225316.5533333337</v>
      </c>
      <c r="I1" s="280">
        <f t="shared" si="0"/>
        <v>9916</v>
      </c>
      <c r="J1" s="280">
        <f t="shared" si="0"/>
        <v>64.555750000000003</v>
      </c>
      <c r="K1" s="280">
        <f t="shared" si="0"/>
        <v>1157934.4308152567</v>
      </c>
      <c r="L1" s="280">
        <f t="shared" si="0"/>
        <v>7109.5885133882821</v>
      </c>
      <c r="M1" s="280">
        <f t="shared" si="0"/>
        <v>976</v>
      </c>
      <c r="N1" s="280"/>
      <c r="O1" s="280"/>
      <c r="P1" s="280"/>
      <c r="Q1" s="280">
        <f t="shared" si="0"/>
        <v>495.89393939393949</v>
      </c>
      <c r="R1" s="280">
        <f t="shared" si="0"/>
        <v>4.1469639393939426</v>
      </c>
      <c r="S1" s="280">
        <f t="shared" si="0"/>
        <v>55696.206969696963</v>
      </c>
      <c r="T1" s="280">
        <f t="shared" si="0"/>
        <v>1211</v>
      </c>
      <c r="U1" s="280">
        <f t="shared" si="0"/>
        <v>196</v>
      </c>
      <c r="V1" s="280">
        <f t="shared" si="0"/>
        <v>1407</v>
      </c>
      <c r="W1" s="280">
        <f t="shared" si="0"/>
        <v>9396.2272727272721</v>
      </c>
      <c r="X1" s="280">
        <f t="shared" si="0"/>
        <v>5354.4393939393931</v>
      </c>
      <c r="Y1" s="280">
        <f t="shared" si="0"/>
        <v>48.243638042947254</v>
      </c>
      <c r="Z1" s="280"/>
      <c r="AF1" s="243"/>
      <c r="AG1" s="243"/>
      <c r="AH1" s="243"/>
      <c r="AI1" s="243"/>
      <c r="AJ1" s="243"/>
      <c r="AK1" s="243"/>
      <c r="AL1" s="243"/>
      <c r="AM1" s="243"/>
    </row>
    <row r="3" spans="1:39" ht="15" thickBot="1">
      <c r="AF3" s="243"/>
      <c r="AG3" s="243"/>
      <c r="AH3" s="243"/>
      <c r="AI3" s="243"/>
      <c r="AJ3" s="243"/>
      <c r="AK3" s="243"/>
      <c r="AL3" s="243"/>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288</v>
      </c>
      <c r="AF4" s="563" t="s">
        <v>265</v>
      </c>
      <c r="AG4" s="563"/>
      <c r="AH4" s="563"/>
      <c r="AI4" s="65"/>
      <c r="AJ4" s="575" t="s">
        <v>264</v>
      </c>
      <c r="AK4" s="575"/>
      <c r="AL4" s="575"/>
      <c r="AM4" s="65"/>
    </row>
    <row r="5" spans="1:39" ht="32.5" thickBot="1">
      <c r="A5" s="153" t="s">
        <v>129</v>
      </c>
      <c r="B5" s="56" t="s">
        <v>54</v>
      </c>
      <c r="C5" s="51" t="s">
        <v>458</v>
      </c>
      <c r="D5" s="56" t="s">
        <v>26</v>
      </c>
      <c r="E5" s="51" t="s">
        <v>37</v>
      </c>
      <c r="F5" s="152">
        <v>10.369280000000009</v>
      </c>
      <c r="G5" s="55">
        <v>1349.6666666666667</v>
      </c>
      <c r="H5" s="6">
        <v>71546.056666666671</v>
      </c>
      <c r="I5" s="42">
        <v>0</v>
      </c>
      <c r="J5" s="152">
        <v>0</v>
      </c>
      <c r="K5" s="345">
        <f t="shared" ref="K5:K36" si="1">L5*I5</f>
        <v>0</v>
      </c>
      <c r="L5" s="42">
        <f t="shared" ref="L5:L36" si="2">H5/G5</f>
        <v>53.010167942701905</v>
      </c>
      <c r="M5" s="51">
        <v>32</v>
      </c>
      <c r="N5" s="12">
        <f t="shared" ref="N5:N36" si="3">F5/$F$1</f>
        <v>0.11365686221997677</v>
      </c>
      <c r="O5" s="54">
        <f>SUM($N$5:N5)</f>
        <v>0.11365686221997677</v>
      </c>
      <c r="P5" s="51" t="str">
        <f>IF(O5&lt;=50%,"A",IF(O5&lt;=80%,"B",IF(O5&lt;=100%,"C","")))</f>
        <v>A</v>
      </c>
      <c r="Q5" s="42">
        <f t="shared" ref="Q5:Q36" si="4">G5/22</f>
        <v>61.348484848484851</v>
      </c>
      <c r="R5" s="152">
        <f t="shared" ref="R5:R36" si="5">F5/22</f>
        <v>0.47133090909090947</v>
      </c>
      <c r="S5" s="119">
        <f t="shared" ref="S5:S36" si="6">H5/22</f>
        <v>3252.0934848484849</v>
      </c>
      <c r="T5" s="51">
        <f>IF(P5="A",7,IF(P5="B",14,IF(P5="C",30,"")))</f>
        <v>7</v>
      </c>
      <c r="U5" s="51">
        <v>4</v>
      </c>
      <c r="V5" s="51">
        <f>T5+U5</f>
        <v>11</v>
      </c>
      <c r="W5" s="42">
        <f>Q5*V5</f>
        <v>674.83333333333337</v>
      </c>
      <c r="X5" s="42">
        <f t="shared" ref="X5:X36" si="7">IF(W5-I5&lt;=0,0,W5-I5)</f>
        <v>674.83333333333337</v>
      </c>
      <c r="Y5" s="152">
        <f t="shared" ref="Y5:Y36" si="8">X5/(G5/F5)</f>
        <v>5.1846400000000044</v>
      </c>
      <c r="Z5" s="12">
        <f t="shared" ref="Z5:Z36" si="9">I5/W5</f>
        <v>0</v>
      </c>
      <c r="AA5" s="87" t="str">
        <f>IF(AND(Z5&gt;=100%,Z5&lt;200%),"HIGH-DON’T ORDER",IF(Z5&gt;=200%,"VERY HIGH-DON’T ORDER",IF(AND(Z5&gt;=80%,Z5&lt;=100),"LOW MAY- ORDER","VERY LOW-ORDER URGENTLY")))</f>
        <v>VERY LOW-ORDER URGENTLY</v>
      </c>
      <c r="AB5" s="164">
        <f>X5*L5</f>
        <v>35773.028333333335</v>
      </c>
      <c r="AF5" s="563"/>
      <c r="AG5" s="563"/>
      <c r="AH5" s="563"/>
      <c r="AI5" s="65"/>
      <c r="AJ5" s="575"/>
      <c r="AK5" s="575"/>
      <c r="AL5" s="575"/>
      <c r="AM5" s="65"/>
    </row>
    <row r="6" spans="1:39" ht="15" thickBot="1">
      <c r="A6" s="153" t="s">
        <v>129</v>
      </c>
      <c r="B6" s="56" t="s">
        <v>40</v>
      </c>
      <c r="C6" s="51" t="s">
        <v>433</v>
      </c>
      <c r="D6" s="56" t="s">
        <v>26</v>
      </c>
      <c r="E6" s="51" t="s">
        <v>27</v>
      </c>
      <c r="F6" s="152">
        <v>9.2757600000000124</v>
      </c>
      <c r="G6" s="55">
        <v>1486</v>
      </c>
      <c r="H6" s="6">
        <v>147418.28</v>
      </c>
      <c r="I6" s="346">
        <v>-22</v>
      </c>
      <c r="J6" s="152">
        <v>-0.13728000000000001</v>
      </c>
      <c r="K6" s="345">
        <f t="shared" si="1"/>
        <v>-2182.5048183041722</v>
      </c>
      <c r="L6" s="42">
        <f t="shared" si="2"/>
        <v>99.204764468371465</v>
      </c>
      <c r="M6" s="51">
        <v>5</v>
      </c>
      <c r="N6" s="12">
        <f t="shared" si="3"/>
        <v>0.1016708755386654</v>
      </c>
      <c r="O6" s="54">
        <f>SUM($N$5:N6)</f>
        <v>0.21532773775864217</v>
      </c>
      <c r="P6" s="51" t="str">
        <f t="shared" ref="P6:P53" si="10">IF(O6&lt;=50%,"A",IF(O6&lt;=80%,"B",IF(O6&lt;=100%,"C","")))</f>
        <v>A</v>
      </c>
      <c r="Q6" s="42">
        <f t="shared" si="4"/>
        <v>67.545454545454547</v>
      </c>
      <c r="R6" s="152">
        <f t="shared" si="5"/>
        <v>0.42162545454545514</v>
      </c>
      <c r="S6" s="119">
        <f t="shared" si="6"/>
        <v>6700.8309090909088</v>
      </c>
      <c r="T6" s="51">
        <f t="shared" ref="T6:T53" si="11">IF(P6="A",7,IF(P6="B",14,IF(P6="C",30,"")))</f>
        <v>7</v>
      </c>
      <c r="U6" s="51">
        <v>4</v>
      </c>
      <c r="V6" s="51">
        <f t="shared" ref="V6:V53" si="12">T6+U6</f>
        <v>11</v>
      </c>
      <c r="W6" s="42">
        <f t="shared" ref="W6:W53" si="13">Q6*V6</f>
        <v>743</v>
      </c>
      <c r="X6" s="42">
        <f t="shared" si="7"/>
        <v>765</v>
      </c>
      <c r="Y6" s="152">
        <f t="shared" si="8"/>
        <v>4.7752061911170989</v>
      </c>
      <c r="Z6" s="12">
        <f t="shared" si="9"/>
        <v>-2.9609690444145357E-2</v>
      </c>
      <c r="AA6" s="87" t="str">
        <f t="shared" ref="AA6:AA53" si="14">IF(AND(Z6&gt;=100%,Z6&lt;200%),"HIGH-DON’T ORDER",IF(Z6&gt;=200%,"VERY HIGH-DON’T ORDER",IF(AND(Z6&gt;=80%,Z6&lt;=100),"LOW MAY- ORDER","VERY LOW-ORDER URGENTLY")))</f>
        <v>VERY LOW-ORDER URGENTLY</v>
      </c>
      <c r="AB6" s="164">
        <f t="shared" ref="AB6:AB53" si="15">X6*L6</f>
        <v>75891.644818304165</v>
      </c>
      <c r="AF6" s="63" t="s">
        <v>249</v>
      </c>
      <c r="AG6" s="553"/>
      <c r="AH6" s="553"/>
      <c r="AI6" s="243"/>
      <c r="AJ6" s="25" t="s">
        <v>248</v>
      </c>
      <c r="AK6" s="543">
        <v>44800.874156597223</v>
      </c>
      <c r="AL6" s="544"/>
      <c r="AM6" s="243"/>
    </row>
    <row r="7" spans="1:39" ht="15" thickBot="1">
      <c r="A7" s="153" t="s">
        <v>129</v>
      </c>
      <c r="B7" s="56" t="s">
        <v>36</v>
      </c>
      <c r="C7" s="51" t="s">
        <v>419</v>
      </c>
      <c r="D7" s="56" t="s">
        <v>26</v>
      </c>
      <c r="E7" s="51" t="s">
        <v>37</v>
      </c>
      <c r="F7" s="152">
        <v>8.2241066666666711</v>
      </c>
      <c r="G7" s="55">
        <v>856.33333333333326</v>
      </c>
      <c r="H7" s="6">
        <v>98516.626666666663</v>
      </c>
      <c r="I7" s="346">
        <v>0</v>
      </c>
      <c r="J7" s="152">
        <v>0</v>
      </c>
      <c r="K7" s="345">
        <f t="shared" si="1"/>
        <v>0</v>
      </c>
      <c r="L7" s="42">
        <f t="shared" si="2"/>
        <v>115.04471778902297</v>
      </c>
      <c r="M7" s="51">
        <v>4</v>
      </c>
      <c r="N7" s="12">
        <f t="shared" si="3"/>
        <v>9.01437860965974E-2</v>
      </c>
      <c r="O7" s="54">
        <f>SUM($N$5:N7)</f>
        <v>0.30547152385523957</v>
      </c>
      <c r="P7" s="51" t="str">
        <f t="shared" si="10"/>
        <v>A</v>
      </c>
      <c r="Q7" s="42">
        <f t="shared" si="4"/>
        <v>38.924242424242422</v>
      </c>
      <c r="R7" s="152">
        <f t="shared" si="5"/>
        <v>0.37382303030303049</v>
      </c>
      <c r="S7" s="119">
        <f t="shared" si="6"/>
        <v>4478.0284848484844</v>
      </c>
      <c r="T7" s="51">
        <f t="shared" si="11"/>
        <v>7</v>
      </c>
      <c r="U7" s="51">
        <v>4</v>
      </c>
      <c r="V7" s="51">
        <f t="shared" si="12"/>
        <v>11</v>
      </c>
      <c r="W7" s="42">
        <f t="shared" si="13"/>
        <v>428.16666666666663</v>
      </c>
      <c r="X7" s="42">
        <f t="shared" si="7"/>
        <v>428.16666666666663</v>
      </c>
      <c r="Y7" s="152">
        <f t="shared" si="8"/>
        <v>4.1120533333333356</v>
      </c>
      <c r="Z7" s="12">
        <f t="shared" si="9"/>
        <v>0</v>
      </c>
      <c r="AA7" s="87" t="str">
        <f t="shared" si="14"/>
        <v>VERY LOW-ORDER URGENTLY</v>
      </c>
      <c r="AB7" s="164">
        <f t="shared" si="15"/>
        <v>49258.313333333332</v>
      </c>
      <c r="AF7" s="63" t="s">
        <v>247</v>
      </c>
      <c r="AG7" s="553"/>
      <c r="AH7" s="553"/>
      <c r="AI7" s="243"/>
      <c r="AJ7" s="25" t="s">
        <v>246</v>
      </c>
      <c r="AK7" s="541"/>
      <c r="AL7" s="542"/>
      <c r="AM7" s="243"/>
    </row>
    <row r="8" spans="1:39" ht="15" thickBot="1">
      <c r="A8" s="153" t="s">
        <v>129</v>
      </c>
      <c r="B8" s="56" t="s">
        <v>28</v>
      </c>
      <c r="C8" s="51" t="s">
        <v>368</v>
      </c>
      <c r="D8" s="56" t="s">
        <v>29</v>
      </c>
      <c r="E8" s="51" t="s">
        <v>30</v>
      </c>
      <c r="F8" s="152">
        <v>7.4166666666666714</v>
      </c>
      <c r="G8" s="55">
        <v>296.66666666666669</v>
      </c>
      <c r="H8" s="6">
        <v>57256.666666666672</v>
      </c>
      <c r="I8" s="346">
        <v>0</v>
      </c>
      <c r="J8" s="152">
        <v>0</v>
      </c>
      <c r="K8" s="345">
        <f t="shared" si="1"/>
        <v>0</v>
      </c>
      <c r="L8" s="42">
        <f t="shared" si="2"/>
        <v>193</v>
      </c>
      <c r="M8" s="51">
        <v>24</v>
      </c>
      <c r="N8" s="12">
        <f t="shared" si="3"/>
        <v>8.1293499786371626E-2</v>
      </c>
      <c r="O8" s="54">
        <f>SUM($N$5:N8)</f>
        <v>0.38676502364161119</v>
      </c>
      <c r="P8" s="51" t="str">
        <f t="shared" si="10"/>
        <v>A</v>
      </c>
      <c r="Q8" s="42">
        <f t="shared" si="4"/>
        <v>13.484848484848486</v>
      </c>
      <c r="R8" s="152">
        <f t="shared" si="5"/>
        <v>0.33712121212121232</v>
      </c>
      <c r="S8" s="119">
        <f t="shared" si="6"/>
        <v>2602.575757575758</v>
      </c>
      <c r="T8" s="51">
        <f t="shared" si="11"/>
        <v>7</v>
      </c>
      <c r="U8" s="51">
        <v>4</v>
      </c>
      <c r="V8" s="51">
        <f t="shared" si="12"/>
        <v>11</v>
      </c>
      <c r="W8" s="42">
        <f t="shared" si="13"/>
        <v>148.33333333333334</v>
      </c>
      <c r="X8" s="42">
        <f t="shared" si="7"/>
        <v>148.33333333333334</v>
      </c>
      <c r="Y8" s="152">
        <f t="shared" si="8"/>
        <v>3.7083333333333357</v>
      </c>
      <c r="Z8" s="12">
        <f t="shared" si="9"/>
        <v>0</v>
      </c>
      <c r="AA8" s="87" t="str">
        <f t="shared" si="14"/>
        <v>VERY LOW-ORDER URGENTLY</v>
      </c>
      <c r="AB8" s="164">
        <f t="shared" si="15"/>
        <v>28628.333333333336</v>
      </c>
      <c r="AF8" s="63" t="s">
        <v>236</v>
      </c>
      <c r="AG8" s="553"/>
      <c r="AH8" s="553"/>
      <c r="AI8" s="243"/>
      <c r="AJ8" s="25" t="s">
        <v>245</v>
      </c>
      <c r="AK8" s="64" t="s">
        <v>314</v>
      </c>
      <c r="AL8" s="64"/>
      <c r="AM8" s="243"/>
    </row>
    <row r="9" spans="1:39" ht="15" thickBot="1">
      <c r="A9" s="153" t="s">
        <v>129</v>
      </c>
      <c r="B9" s="56" t="s">
        <v>46</v>
      </c>
      <c r="C9" s="51" t="s">
        <v>398</v>
      </c>
      <c r="D9" s="56" t="s">
        <v>26</v>
      </c>
      <c r="E9" s="51" t="s">
        <v>27</v>
      </c>
      <c r="F9" s="152">
        <v>7.0666666666666806</v>
      </c>
      <c r="G9" s="55">
        <v>549</v>
      </c>
      <c r="H9" s="6">
        <v>108504.66666666666</v>
      </c>
      <c r="I9" s="346">
        <v>178</v>
      </c>
      <c r="J9" s="152">
        <v>2.2784</v>
      </c>
      <c r="K9" s="345">
        <f t="shared" si="1"/>
        <v>35180.019429265325</v>
      </c>
      <c r="L9" s="42">
        <f t="shared" si="2"/>
        <v>197.64055859137824</v>
      </c>
      <c r="M9" s="51">
        <v>1</v>
      </c>
      <c r="N9" s="12">
        <f t="shared" si="3"/>
        <v>7.745717732454295E-2</v>
      </c>
      <c r="O9" s="54">
        <f>SUM($N$5:N9)</f>
        <v>0.46422220096615413</v>
      </c>
      <c r="P9" s="51" t="str">
        <f t="shared" si="10"/>
        <v>A</v>
      </c>
      <c r="Q9" s="42">
        <f t="shared" si="4"/>
        <v>24.954545454545453</v>
      </c>
      <c r="R9" s="152">
        <f t="shared" si="5"/>
        <v>0.32121212121212184</v>
      </c>
      <c r="S9" s="119">
        <f t="shared" si="6"/>
        <v>4932.030303030303</v>
      </c>
      <c r="T9" s="51">
        <f t="shared" si="11"/>
        <v>7</v>
      </c>
      <c r="U9" s="51">
        <v>4</v>
      </c>
      <c r="V9" s="51">
        <f t="shared" si="12"/>
        <v>11</v>
      </c>
      <c r="W9" s="42">
        <f t="shared" si="13"/>
        <v>274.5</v>
      </c>
      <c r="X9" s="42">
        <f t="shared" si="7"/>
        <v>96.5</v>
      </c>
      <c r="Y9" s="152">
        <f t="shared" si="8"/>
        <v>1.242137219186402</v>
      </c>
      <c r="Z9" s="12">
        <f t="shared" si="9"/>
        <v>0.64845173041894355</v>
      </c>
      <c r="AA9" s="87" t="str">
        <f t="shared" si="14"/>
        <v>VERY LOW-ORDER URGENTLY</v>
      </c>
      <c r="AB9" s="164">
        <f t="shared" si="15"/>
        <v>19072.313904068</v>
      </c>
      <c r="AF9" s="63" t="s">
        <v>244</v>
      </c>
      <c r="AG9" s="553"/>
      <c r="AH9" s="553"/>
      <c r="AI9" s="17"/>
      <c r="AJ9" s="17"/>
      <c r="AK9" s="17"/>
      <c r="AL9" s="17"/>
      <c r="AM9" s="16"/>
    </row>
    <row r="10" spans="1:39" ht="15" thickBot="1">
      <c r="A10" s="153" t="s">
        <v>129</v>
      </c>
      <c r="B10" s="56" t="s">
        <v>25</v>
      </c>
      <c r="C10" s="51" t="s">
        <v>383</v>
      </c>
      <c r="D10" s="56" t="s">
        <v>26</v>
      </c>
      <c r="E10" s="51" t="s">
        <v>27</v>
      </c>
      <c r="F10" s="152">
        <v>5.567199999999997</v>
      </c>
      <c r="G10" s="55">
        <v>1159</v>
      </c>
      <c r="H10" s="6">
        <v>70867.266666666706</v>
      </c>
      <c r="I10" s="346">
        <v>387</v>
      </c>
      <c r="J10" s="152">
        <v>1.8585999999999998</v>
      </c>
      <c r="K10" s="345">
        <f t="shared" si="1"/>
        <v>23663.185677308036</v>
      </c>
      <c r="L10" s="42">
        <f t="shared" si="2"/>
        <v>61.145182628702941</v>
      </c>
      <c r="M10" s="51">
        <v>16</v>
      </c>
      <c r="N10" s="12">
        <f t="shared" si="3"/>
        <v>6.1021641169980351E-2</v>
      </c>
      <c r="O10" s="54">
        <f>SUM($N$5:N10)</f>
        <v>0.52524384213613451</v>
      </c>
      <c r="P10" s="51" t="str">
        <f t="shared" si="10"/>
        <v>B</v>
      </c>
      <c r="Q10" s="42">
        <f t="shared" si="4"/>
        <v>52.68181818181818</v>
      </c>
      <c r="R10" s="152">
        <f t="shared" si="5"/>
        <v>0.25305454545454531</v>
      </c>
      <c r="S10" s="119">
        <f t="shared" si="6"/>
        <v>3221.2393939393955</v>
      </c>
      <c r="T10" s="51">
        <f t="shared" si="11"/>
        <v>14</v>
      </c>
      <c r="U10" s="51">
        <v>4</v>
      </c>
      <c r="V10" s="51">
        <f t="shared" si="12"/>
        <v>18</v>
      </c>
      <c r="W10" s="42">
        <f t="shared" si="13"/>
        <v>948.27272727272725</v>
      </c>
      <c r="X10" s="42">
        <f t="shared" si="7"/>
        <v>561.27272727272725</v>
      </c>
      <c r="Y10" s="152">
        <f t="shared" si="8"/>
        <v>2.6960461840144312</v>
      </c>
      <c r="Z10" s="12">
        <f t="shared" si="9"/>
        <v>0.40811044003451252</v>
      </c>
      <c r="AA10" s="87" t="str">
        <f t="shared" si="14"/>
        <v>VERY LOW-ORDER URGENTLY</v>
      </c>
      <c r="AB10" s="164">
        <f t="shared" si="15"/>
        <v>34319.123413601083</v>
      </c>
      <c r="AF10" s="17"/>
      <c r="AG10" s="17"/>
      <c r="AH10" s="17"/>
      <c r="AI10" s="17"/>
      <c r="AJ10" s="17"/>
      <c r="AK10" s="17"/>
      <c r="AL10" s="17"/>
      <c r="AM10" s="16"/>
    </row>
    <row r="11" spans="1:39" ht="15" thickBot="1">
      <c r="A11" s="153" t="s">
        <v>129</v>
      </c>
      <c r="B11" s="56" t="s">
        <v>32</v>
      </c>
      <c r="C11" s="51" t="s">
        <v>370</v>
      </c>
      <c r="D11" s="56" t="s">
        <v>23</v>
      </c>
      <c r="E11" s="51" t="s">
        <v>24</v>
      </c>
      <c r="F11" s="152">
        <v>4.5090000000000012</v>
      </c>
      <c r="G11" s="55">
        <v>278.33333333333337</v>
      </c>
      <c r="H11" s="6">
        <v>91850</v>
      </c>
      <c r="I11" s="346">
        <v>122</v>
      </c>
      <c r="J11" s="152">
        <v>1.9763999999999999</v>
      </c>
      <c r="K11" s="345">
        <f t="shared" si="1"/>
        <v>40259.999999999993</v>
      </c>
      <c r="L11" s="42">
        <f t="shared" si="2"/>
        <v>329.99999999999994</v>
      </c>
      <c r="M11" s="51">
        <v>100</v>
      </c>
      <c r="N11" s="12">
        <f t="shared" si="3"/>
        <v>4.9422794229674091E-2</v>
      </c>
      <c r="O11" s="54">
        <f>SUM($N$5:N11)</f>
        <v>0.57466663636580861</v>
      </c>
      <c r="P11" s="51" t="str">
        <f t="shared" si="10"/>
        <v>B</v>
      </c>
      <c r="Q11" s="42">
        <f t="shared" si="4"/>
        <v>12.651515151515154</v>
      </c>
      <c r="R11" s="152">
        <f t="shared" si="5"/>
        <v>0.2049545454545455</v>
      </c>
      <c r="S11" s="119">
        <f t="shared" si="6"/>
        <v>4175</v>
      </c>
      <c r="T11" s="51">
        <f t="shared" si="11"/>
        <v>14</v>
      </c>
      <c r="U11" s="51">
        <v>4</v>
      </c>
      <c r="V11" s="51">
        <f t="shared" si="12"/>
        <v>18</v>
      </c>
      <c r="W11" s="42">
        <f t="shared" si="13"/>
        <v>227.72727272727278</v>
      </c>
      <c r="X11" s="42">
        <f t="shared" si="7"/>
        <v>105.72727272727278</v>
      </c>
      <c r="Y11" s="152">
        <f t="shared" si="8"/>
        <v>1.7127818181818193</v>
      </c>
      <c r="Z11" s="12">
        <f t="shared" si="9"/>
        <v>0.53572854291417149</v>
      </c>
      <c r="AA11" s="87" t="str">
        <f t="shared" si="14"/>
        <v>VERY LOW-ORDER URGENTLY</v>
      </c>
      <c r="AB11" s="164">
        <f t="shared" si="15"/>
        <v>34890.000000000007</v>
      </c>
      <c r="AF11" s="62" t="s">
        <v>243</v>
      </c>
      <c r="AG11" s="62"/>
      <c r="AH11" s="62"/>
      <c r="AI11" s="17"/>
      <c r="AJ11" s="555" t="s">
        <v>242</v>
      </c>
      <c r="AK11" s="555"/>
      <c r="AL11" s="555"/>
      <c r="AM11" s="555"/>
    </row>
    <row r="12" spans="1:39" ht="15" thickBot="1">
      <c r="A12" s="504" t="s">
        <v>129</v>
      </c>
      <c r="B12" s="505" t="s">
        <v>35</v>
      </c>
      <c r="C12" s="506" t="s">
        <v>375</v>
      </c>
      <c r="D12" s="505" t="s">
        <v>29</v>
      </c>
      <c r="E12" s="506" t="s">
        <v>30</v>
      </c>
      <c r="F12" s="515">
        <v>4.1666666666666643</v>
      </c>
      <c r="G12" s="513">
        <v>166.66666666666669</v>
      </c>
      <c r="H12" s="508">
        <v>31166.666666666668</v>
      </c>
      <c r="I12" s="346">
        <v>0</v>
      </c>
      <c r="J12" s="152">
        <v>0</v>
      </c>
      <c r="K12" s="507">
        <f t="shared" si="1"/>
        <v>0</v>
      </c>
      <c r="L12" s="509">
        <f t="shared" si="2"/>
        <v>187</v>
      </c>
      <c r="M12" s="506">
        <v>5</v>
      </c>
      <c r="N12" s="510">
        <f t="shared" si="3"/>
        <v>4.5670505497961533E-2</v>
      </c>
      <c r="O12" s="511">
        <f>SUM($N$5:N12)</f>
        <v>0.6203371418637702</v>
      </c>
      <c r="P12" s="506" t="str">
        <f t="shared" si="10"/>
        <v>B</v>
      </c>
      <c r="Q12" s="509">
        <f t="shared" si="4"/>
        <v>7.575757575757577</v>
      </c>
      <c r="R12" s="515">
        <f t="shared" si="5"/>
        <v>0.18939393939393928</v>
      </c>
      <c r="S12" s="516">
        <f t="shared" si="6"/>
        <v>1416.6666666666667</v>
      </c>
      <c r="T12" s="506">
        <f t="shared" si="11"/>
        <v>14</v>
      </c>
      <c r="U12" s="506">
        <v>4</v>
      </c>
      <c r="V12" s="506">
        <f t="shared" si="12"/>
        <v>18</v>
      </c>
      <c r="W12" s="509">
        <f t="shared" si="13"/>
        <v>136.36363636363637</v>
      </c>
      <c r="X12" s="509">
        <f t="shared" si="7"/>
        <v>136.36363636363637</v>
      </c>
      <c r="Y12" s="515">
        <f t="shared" si="8"/>
        <v>3.409090909090907</v>
      </c>
      <c r="Z12" s="510">
        <f t="shared" si="9"/>
        <v>0</v>
      </c>
      <c r="AA12" s="501" t="str">
        <f t="shared" si="14"/>
        <v>VERY LOW-ORDER URGENTLY</v>
      </c>
      <c r="AB12" s="514">
        <f t="shared" si="15"/>
        <v>25500.000000000004</v>
      </c>
      <c r="AF12" s="17" t="s">
        <v>239</v>
      </c>
      <c r="AG12" s="554" t="str">
        <f>A12</f>
        <v>QUEEN LATIFA - BOLGA</v>
      </c>
      <c r="AH12" s="554"/>
      <c r="AI12" s="17"/>
      <c r="AJ12" s="17" t="s">
        <v>241</v>
      </c>
      <c r="AK12" s="551"/>
      <c r="AL12" s="551"/>
      <c r="AM12" s="551"/>
    </row>
    <row r="13" spans="1:39" ht="15" thickBot="1">
      <c r="A13" s="153" t="s">
        <v>129</v>
      </c>
      <c r="B13" s="56" t="s">
        <v>541</v>
      </c>
      <c r="C13" s="51" t="s">
        <v>542</v>
      </c>
      <c r="D13" s="56" t="s">
        <v>26</v>
      </c>
      <c r="E13" s="51" t="s">
        <v>37</v>
      </c>
      <c r="F13" s="152">
        <v>3.7259200000000021</v>
      </c>
      <c r="G13" s="55">
        <v>705.66666666666663</v>
      </c>
      <c r="H13" s="6">
        <v>70566.666666666672</v>
      </c>
      <c r="I13" s="346">
        <v>1462</v>
      </c>
      <c r="J13" s="152">
        <v>7.7193600000000009</v>
      </c>
      <c r="K13" s="345">
        <f t="shared" si="1"/>
        <v>146200.00000000003</v>
      </c>
      <c r="L13" s="42">
        <f t="shared" si="2"/>
        <v>100.00000000000001</v>
      </c>
      <c r="M13" s="51">
        <v>12</v>
      </c>
      <c r="N13" s="12">
        <f t="shared" si="3"/>
        <v>4.0839515962791603E-2</v>
      </c>
      <c r="O13" s="54">
        <f>SUM($N$5:N13)</f>
        <v>0.66117665782656176</v>
      </c>
      <c r="P13" s="51" t="str">
        <f t="shared" si="10"/>
        <v>B</v>
      </c>
      <c r="Q13" s="42">
        <f t="shared" si="4"/>
        <v>32.075757575757571</v>
      </c>
      <c r="R13" s="152">
        <f t="shared" si="5"/>
        <v>0.16936000000000009</v>
      </c>
      <c r="S13" s="119">
        <f t="shared" si="6"/>
        <v>3207.575757575758</v>
      </c>
      <c r="T13" s="51">
        <f t="shared" si="11"/>
        <v>14</v>
      </c>
      <c r="U13" s="51">
        <v>4</v>
      </c>
      <c r="V13" s="51">
        <f t="shared" si="12"/>
        <v>18</v>
      </c>
      <c r="W13" s="42">
        <f t="shared" si="13"/>
        <v>577.36363636363626</v>
      </c>
      <c r="X13" s="42">
        <f t="shared" si="7"/>
        <v>0</v>
      </c>
      <c r="Y13" s="152">
        <f t="shared" si="8"/>
        <v>0</v>
      </c>
      <c r="Z13" s="12">
        <f t="shared" si="9"/>
        <v>2.5321996535978593</v>
      </c>
      <c r="AA13" s="87" t="str">
        <f t="shared" si="14"/>
        <v>VERY HIGH-DON’T ORDER</v>
      </c>
      <c r="AB13" s="164">
        <f t="shared" si="15"/>
        <v>0</v>
      </c>
      <c r="AF13" s="17" t="s">
        <v>240</v>
      </c>
      <c r="AG13" s="556" t="s">
        <v>346</v>
      </c>
      <c r="AH13" s="556"/>
      <c r="AI13" s="17"/>
      <c r="AJ13" s="17" t="s">
        <v>239</v>
      </c>
      <c r="AK13" s="551"/>
      <c r="AL13" s="551"/>
      <c r="AM13" s="551"/>
    </row>
    <row r="14" spans="1:39" ht="15" thickBot="1">
      <c r="A14" s="153" t="s">
        <v>129</v>
      </c>
      <c r="B14" s="56" t="s">
        <v>103</v>
      </c>
      <c r="C14" s="51" t="s">
        <v>381</v>
      </c>
      <c r="D14" s="56" t="s">
        <v>26</v>
      </c>
      <c r="E14" s="51" t="s">
        <v>27</v>
      </c>
      <c r="F14" s="152">
        <v>2.8344000000000058</v>
      </c>
      <c r="G14" s="55">
        <v>392.66666666666663</v>
      </c>
      <c r="H14" s="6">
        <v>53463.866666666698</v>
      </c>
      <c r="I14" s="346">
        <v>121</v>
      </c>
      <c r="J14" s="152">
        <v>0.87720000000000009</v>
      </c>
      <c r="K14" s="345">
        <f t="shared" si="1"/>
        <v>16474.858743633285</v>
      </c>
      <c r="L14" s="42">
        <f t="shared" si="2"/>
        <v>136.15585738539906</v>
      </c>
      <c r="M14" s="51">
        <v>6</v>
      </c>
      <c r="N14" s="12">
        <f t="shared" si="3"/>
        <v>3.1067635388021399E-2</v>
      </c>
      <c r="O14" s="54">
        <f>SUM($N$5:N14)</f>
        <v>0.69224429321458314</v>
      </c>
      <c r="P14" s="51" t="str">
        <f t="shared" si="10"/>
        <v>B</v>
      </c>
      <c r="Q14" s="42">
        <f t="shared" si="4"/>
        <v>17.848484848484848</v>
      </c>
      <c r="R14" s="152">
        <f t="shared" si="5"/>
        <v>0.12883636363636389</v>
      </c>
      <c r="S14" s="119">
        <f t="shared" si="6"/>
        <v>2430.1757575757588</v>
      </c>
      <c r="T14" s="51">
        <f t="shared" si="11"/>
        <v>14</v>
      </c>
      <c r="U14" s="51">
        <v>4</v>
      </c>
      <c r="V14" s="51">
        <f t="shared" si="12"/>
        <v>18</v>
      </c>
      <c r="W14" s="42">
        <f t="shared" si="13"/>
        <v>321.27272727272725</v>
      </c>
      <c r="X14" s="42">
        <f t="shared" si="7"/>
        <v>200.27272727272725</v>
      </c>
      <c r="Y14" s="152">
        <f t="shared" si="8"/>
        <v>1.4456358697329863</v>
      </c>
      <c r="Z14" s="12">
        <f t="shared" si="9"/>
        <v>0.37662705149971704</v>
      </c>
      <c r="AA14" s="87" t="str">
        <f t="shared" si="14"/>
        <v>VERY LOW-ORDER URGENTLY</v>
      </c>
      <c r="AB14" s="164">
        <f t="shared" si="15"/>
        <v>27268.304892730372</v>
      </c>
      <c r="AF14" s="17" t="s">
        <v>238</v>
      </c>
      <c r="AG14" s="551" t="s">
        <v>345</v>
      </c>
      <c r="AH14" s="551"/>
      <c r="AI14" s="17"/>
      <c r="AJ14" s="17" t="s">
        <v>238</v>
      </c>
      <c r="AK14" s="551"/>
      <c r="AL14" s="551"/>
      <c r="AM14" s="551"/>
    </row>
    <row r="15" spans="1:39" ht="15" thickBot="1">
      <c r="A15" s="153" t="s">
        <v>129</v>
      </c>
      <c r="B15" s="56" t="s">
        <v>87</v>
      </c>
      <c r="C15" s="51" t="s">
        <v>444</v>
      </c>
      <c r="D15" s="56" t="s">
        <v>26</v>
      </c>
      <c r="E15" s="51" t="s">
        <v>27</v>
      </c>
      <c r="F15" s="152">
        <v>2.6514400000000009</v>
      </c>
      <c r="G15" s="55">
        <v>502</v>
      </c>
      <c r="H15" s="6">
        <v>40124.333333333328</v>
      </c>
      <c r="I15" s="346">
        <v>1706</v>
      </c>
      <c r="J15" s="152">
        <v>9.0076800000000006</v>
      </c>
      <c r="K15" s="345">
        <f t="shared" si="1"/>
        <v>136358.79017264274</v>
      </c>
      <c r="L15" s="42">
        <f t="shared" si="2"/>
        <v>79.928950863213799</v>
      </c>
      <c r="M15" s="51">
        <v>48</v>
      </c>
      <c r="N15" s="12">
        <f t="shared" si="3"/>
        <v>2.9062225223403657E-2</v>
      </c>
      <c r="O15" s="54">
        <f>SUM($N$5:N15)</f>
        <v>0.72130651843798677</v>
      </c>
      <c r="P15" s="51" t="str">
        <f t="shared" si="10"/>
        <v>B</v>
      </c>
      <c r="Q15" s="42">
        <f t="shared" si="4"/>
        <v>22.818181818181817</v>
      </c>
      <c r="R15" s="152">
        <f t="shared" si="5"/>
        <v>0.12052000000000004</v>
      </c>
      <c r="S15" s="119">
        <f t="shared" si="6"/>
        <v>1823.833333333333</v>
      </c>
      <c r="T15" s="51">
        <f t="shared" si="11"/>
        <v>14</v>
      </c>
      <c r="U15" s="51">
        <v>4</v>
      </c>
      <c r="V15" s="51">
        <f t="shared" si="12"/>
        <v>18</v>
      </c>
      <c r="W15" s="42">
        <f t="shared" si="13"/>
        <v>410.72727272727269</v>
      </c>
      <c r="X15" s="42">
        <f t="shared" si="7"/>
        <v>0</v>
      </c>
      <c r="Y15" s="152">
        <f t="shared" si="8"/>
        <v>0</v>
      </c>
      <c r="Z15" s="12">
        <f t="shared" si="9"/>
        <v>4.1536077910579907</v>
      </c>
      <c r="AA15" s="87" t="str">
        <f t="shared" si="14"/>
        <v>VERY HIGH-DON’T ORDER</v>
      </c>
      <c r="AB15" s="164">
        <f t="shared" si="15"/>
        <v>0</v>
      </c>
      <c r="AF15" s="17" t="s">
        <v>237</v>
      </c>
      <c r="AG15" s="551"/>
      <c r="AH15" s="551"/>
      <c r="AI15" s="17"/>
      <c r="AJ15" s="17" t="s">
        <v>237</v>
      </c>
      <c r="AK15" s="551"/>
      <c r="AL15" s="551"/>
      <c r="AM15" s="551"/>
    </row>
    <row r="16" spans="1:39" ht="15" thickBot="1">
      <c r="A16" s="153" t="s">
        <v>129</v>
      </c>
      <c r="B16" s="56" t="s">
        <v>539</v>
      </c>
      <c r="C16" s="51" t="s">
        <v>540</v>
      </c>
      <c r="D16" s="56" t="s">
        <v>26</v>
      </c>
      <c r="E16" s="51" t="s">
        <v>37</v>
      </c>
      <c r="F16" s="152">
        <v>1.9950933333333374</v>
      </c>
      <c r="G16" s="55">
        <v>222.66666666666666</v>
      </c>
      <c r="H16" s="6">
        <v>35626.666666666664</v>
      </c>
      <c r="I16" s="346">
        <v>959</v>
      </c>
      <c r="J16" s="152">
        <v>8.5926400000000012</v>
      </c>
      <c r="K16" s="345">
        <f t="shared" si="1"/>
        <v>153440</v>
      </c>
      <c r="L16" s="42">
        <f t="shared" si="2"/>
        <v>160</v>
      </c>
      <c r="M16" s="51">
        <v>5</v>
      </c>
      <c r="N16" s="12">
        <f t="shared" si="3"/>
        <v>2.1868061051747191E-2</v>
      </c>
      <c r="O16" s="54">
        <f>SUM($N$5:N16)</f>
        <v>0.74317457948973398</v>
      </c>
      <c r="P16" s="51" t="str">
        <f t="shared" si="10"/>
        <v>B</v>
      </c>
      <c r="Q16" s="42">
        <f t="shared" si="4"/>
        <v>10.121212121212121</v>
      </c>
      <c r="R16" s="152">
        <f t="shared" si="5"/>
        <v>9.0686060606060784E-2</v>
      </c>
      <c r="S16" s="119">
        <f t="shared" si="6"/>
        <v>1619.3939393939393</v>
      </c>
      <c r="T16" s="51">
        <f t="shared" si="11"/>
        <v>14</v>
      </c>
      <c r="U16" s="51">
        <v>4</v>
      </c>
      <c r="V16" s="51">
        <f t="shared" si="12"/>
        <v>18</v>
      </c>
      <c r="W16" s="42">
        <f t="shared" si="13"/>
        <v>182.18181818181819</v>
      </c>
      <c r="X16" s="42">
        <f t="shared" si="7"/>
        <v>0</v>
      </c>
      <c r="Y16" s="152">
        <f t="shared" si="8"/>
        <v>0</v>
      </c>
      <c r="Z16" s="12">
        <f t="shared" si="9"/>
        <v>5.2639720558882237</v>
      </c>
      <c r="AA16" s="87" t="str">
        <f t="shared" si="14"/>
        <v>VERY HIGH-DON’T ORDER</v>
      </c>
      <c r="AB16" s="164">
        <f t="shared" si="15"/>
        <v>0</v>
      </c>
      <c r="AF16" s="17" t="s">
        <v>236</v>
      </c>
      <c r="AI16" s="17"/>
      <c r="AJ16" s="17" t="s">
        <v>236</v>
      </c>
      <c r="AK16" s="551"/>
      <c r="AL16" s="551"/>
      <c r="AM16" s="551"/>
    </row>
    <row r="17" spans="1:39" ht="15" thickBot="1">
      <c r="A17" s="153" t="s">
        <v>129</v>
      </c>
      <c r="B17" s="56" t="s">
        <v>41</v>
      </c>
      <c r="C17" s="51" t="s">
        <v>400</v>
      </c>
      <c r="D17" s="56" t="s">
        <v>29</v>
      </c>
      <c r="E17" s="51" t="s">
        <v>42</v>
      </c>
      <c r="F17" s="152">
        <v>1.9724999999999993</v>
      </c>
      <c r="G17" s="55">
        <v>87.666666666666657</v>
      </c>
      <c r="H17" s="6">
        <v>21897.666666666664</v>
      </c>
      <c r="I17" s="346">
        <v>146</v>
      </c>
      <c r="J17" s="152">
        <v>3.2850000000000001</v>
      </c>
      <c r="K17" s="345">
        <f t="shared" si="1"/>
        <v>36468.35741444867</v>
      </c>
      <c r="L17" s="42">
        <f t="shared" si="2"/>
        <v>249.7832699619772</v>
      </c>
      <c r="M17" s="51">
        <v>1</v>
      </c>
      <c r="N17" s="12">
        <f t="shared" si="3"/>
        <v>2.1620417302734993E-2</v>
      </c>
      <c r="O17" s="54">
        <f>SUM($N$5:N17)</f>
        <v>0.76479499679246898</v>
      </c>
      <c r="P17" s="51" t="str">
        <f t="shared" si="10"/>
        <v>B</v>
      </c>
      <c r="Q17" s="42">
        <f t="shared" si="4"/>
        <v>3.9848484848484844</v>
      </c>
      <c r="R17" s="152">
        <f t="shared" si="5"/>
        <v>8.9659090909090869E-2</v>
      </c>
      <c r="S17" s="119">
        <f t="shared" si="6"/>
        <v>995.34848484848476</v>
      </c>
      <c r="T17" s="51">
        <f t="shared" si="11"/>
        <v>14</v>
      </c>
      <c r="U17" s="51">
        <v>4</v>
      </c>
      <c r="V17" s="51">
        <f t="shared" si="12"/>
        <v>18</v>
      </c>
      <c r="W17" s="42">
        <f t="shared" si="13"/>
        <v>71.72727272727272</v>
      </c>
      <c r="X17" s="42">
        <f t="shared" si="7"/>
        <v>0</v>
      </c>
      <c r="Y17" s="152">
        <f t="shared" si="8"/>
        <v>0</v>
      </c>
      <c r="Z17" s="12">
        <f t="shared" si="9"/>
        <v>2.0354879594423321</v>
      </c>
      <c r="AA17" s="87" t="str">
        <f t="shared" si="14"/>
        <v>VERY HIGH-DON’T ORDER</v>
      </c>
      <c r="AB17" s="164">
        <f t="shared" si="15"/>
        <v>0</v>
      </c>
      <c r="AF17" s="17"/>
      <c r="AG17" s="17"/>
      <c r="AH17" s="17"/>
      <c r="AI17" s="17"/>
      <c r="AJ17" s="17"/>
      <c r="AK17" s="17"/>
      <c r="AL17" s="17"/>
      <c r="AM17" s="16"/>
    </row>
    <row r="18" spans="1:39" ht="15" thickBot="1">
      <c r="A18" s="153" t="s">
        <v>129</v>
      </c>
      <c r="B18" s="56" t="s">
        <v>527</v>
      </c>
      <c r="C18" s="51" t="s">
        <v>528</v>
      </c>
      <c r="D18" s="56" t="s">
        <v>58</v>
      </c>
      <c r="E18" s="51" t="s">
        <v>37</v>
      </c>
      <c r="F18" s="152">
        <v>1.6924999999999994</v>
      </c>
      <c r="G18" s="55">
        <v>225.66666666666669</v>
      </c>
      <c r="H18" s="6">
        <v>19820.820000000022</v>
      </c>
      <c r="I18" s="346">
        <v>286</v>
      </c>
      <c r="J18" s="152">
        <v>2.145</v>
      </c>
      <c r="K18" s="345">
        <f t="shared" si="1"/>
        <v>25120.034800590867</v>
      </c>
      <c r="L18" s="42">
        <f t="shared" si="2"/>
        <v>87.832289512555477</v>
      </c>
      <c r="M18" s="51">
        <v>5</v>
      </c>
      <c r="N18" s="12">
        <f t="shared" si="3"/>
        <v>1.8551359333271979E-2</v>
      </c>
      <c r="O18" s="54">
        <f>SUM($N$5:N18)</f>
        <v>0.78334635612574099</v>
      </c>
      <c r="P18" s="51" t="str">
        <f t="shared" si="10"/>
        <v>B</v>
      </c>
      <c r="Q18" s="42">
        <f t="shared" si="4"/>
        <v>10.257575757575758</v>
      </c>
      <c r="R18" s="152">
        <f t="shared" si="5"/>
        <v>7.6931818181818157E-2</v>
      </c>
      <c r="S18" s="119">
        <f t="shared" si="6"/>
        <v>900.94636363636459</v>
      </c>
      <c r="T18" s="51">
        <f t="shared" si="11"/>
        <v>14</v>
      </c>
      <c r="U18" s="51">
        <v>4</v>
      </c>
      <c r="V18" s="51">
        <f t="shared" si="12"/>
        <v>18</v>
      </c>
      <c r="W18" s="42">
        <f t="shared" si="13"/>
        <v>184.63636363636363</v>
      </c>
      <c r="X18" s="42">
        <f t="shared" si="7"/>
        <v>0</v>
      </c>
      <c r="Y18" s="152">
        <f t="shared" si="8"/>
        <v>0</v>
      </c>
      <c r="Z18" s="12">
        <f t="shared" si="9"/>
        <v>1.548990645002462</v>
      </c>
      <c r="AA18" s="87" t="str">
        <f t="shared" si="14"/>
        <v>HIGH-DON’T ORDER</v>
      </c>
      <c r="AB18" s="164">
        <f t="shared" si="15"/>
        <v>0</v>
      </c>
      <c r="AF18" s="259" t="s">
        <v>235</v>
      </c>
      <c r="AG18" s="574" t="s">
        <v>234</v>
      </c>
      <c r="AH18" s="574"/>
      <c r="AI18" s="259" t="s">
        <v>233</v>
      </c>
      <c r="AJ18" s="574" t="s">
        <v>232</v>
      </c>
      <c r="AK18" s="574"/>
      <c r="AL18" s="574"/>
      <c r="AM18" s="574"/>
    </row>
    <row r="19" spans="1:39" ht="15" thickBot="1">
      <c r="A19" s="153" t="s">
        <v>129</v>
      </c>
      <c r="B19" s="56" t="s">
        <v>50</v>
      </c>
      <c r="C19" s="51" t="s">
        <v>395</v>
      </c>
      <c r="D19" s="56" t="s">
        <v>29</v>
      </c>
      <c r="E19" s="51" t="s">
        <v>30</v>
      </c>
      <c r="F19" s="152">
        <v>1.6274999999999993</v>
      </c>
      <c r="G19" s="55">
        <v>72.333333333333343</v>
      </c>
      <c r="H19" s="6">
        <v>12470.333333333332</v>
      </c>
      <c r="I19" s="346">
        <v>0</v>
      </c>
      <c r="J19" s="152">
        <v>0</v>
      </c>
      <c r="K19" s="345">
        <f t="shared" si="1"/>
        <v>0</v>
      </c>
      <c r="L19" s="42">
        <f t="shared" si="2"/>
        <v>172.40092165898614</v>
      </c>
      <c r="M19" s="51">
        <v>100</v>
      </c>
      <c r="N19" s="12">
        <f t="shared" si="3"/>
        <v>1.7838899447503775E-2</v>
      </c>
      <c r="O19" s="54">
        <f>SUM($N$5:N19)</f>
        <v>0.80118525557324483</v>
      </c>
      <c r="P19" s="51" t="str">
        <f t="shared" si="10"/>
        <v>C</v>
      </c>
      <c r="Q19" s="42">
        <f t="shared" si="4"/>
        <v>3.2878787878787885</v>
      </c>
      <c r="R19" s="152">
        <f t="shared" si="5"/>
        <v>7.3977272727272697E-2</v>
      </c>
      <c r="S19" s="119">
        <f t="shared" si="6"/>
        <v>566.83333333333326</v>
      </c>
      <c r="T19" s="51">
        <f t="shared" si="11"/>
        <v>30</v>
      </c>
      <c r="U19" s="51">
        <v>4</v>
      </c>
      <c r="V19" s="51">
        <f t="shared" si="12"/>
        <v>34</v>
      </c>
      <c r="W19" s="42">
        <f t="shared" si="13"/>
        <v>111.78787878787881</v>
      </c>
      <c r="X19" s="42">
        <f t="shared" si="7"/>
        <v>111.78787878787881</v>
      </c>
      <c r="Y19" s="152">
        <f t="shared" si="8"/>
        <v>2.5152272727272718</v>
      </c>
      <c r="Z19" s="12">
        <f t="shared" si="9"/>
        <v>0</v>
      </c>
      <c r="AA19" s="87" t="str">
        <f t="shared" si="14"/>
        <v>VERY LOW-ORDER URGENTLY</v>
      </c>
      <c r="AB19" s="164">
        <f t="shared" si="15"/>
        <v>19272.333333333332</v>
      </c>
      <c r="AF19" s="25"/>
      <c r="AG19" s="552"/>
      <c r="AH19" s="552"/>
      <c r="AI19" s="25"/>
      <c r="AJ19" s="552"/>
      <c r="AK19" s="552"/>
      <c r="AL19" s="552"/>
      <c r="AM19" s="552"/>
    </row>
    <row r="20" spans="1:39" ht="15" thickBot="1">
      <c r="A20" s="153" t="s">
        <v>129</v>
      </c>
      <c r="B20" s="56" t="s">
        <v>73</v>
      </c>
      <c r="C20" s="51" t="s">
        <v>441</v>
      </c>
      <c r="D20" s="56" t="s">
        <v>26</v>
      </c>
      <c r="E20" s="51" t="s">
        <v>69</v>
      </c>
      <c r="F20" s="152">
        <v>1.6178000000000008</v>
      </c>
      <c r="G20" s="55">
        <v>448</v>
      </c>
      <c r="H20" s="6">
        <v>35950.920000000006</v>
      </c>
      <c r="I20" s="346">
        <v>1333</v>
      </c>
      <c r="J20" s="152">
        <v>4.7988</v>
      </c>
      <c r="K20" s="345">
        <f t="shared" si="1"/>
        <v>106970.03651785717</v>
      </c>
      <c r="L20" s="42">
        <f t="shared" si="2"/>
        <v>80.247589285714298</v>
      </c>
      <c r="M20" s="51">
        <v>16</v>
      </c>
      <c r="N20" s="12">
        <f t="shared" si="3"/>
        <v>1.773257851070454E-2</v>
      </c>
      <c r="O20" s="54">
        <f>SUM($N$5:N20)</f>
        <v>0.81891783408394936</v>
      </c>
      <c r="P20" s="51" t="str">
        <f t="shared" si="10"/>
        <v>C</v>
      </c>
      <c r="Q20" s="42">
        <f t="shared" si="4"/>
        <v>20.363636363636363</v>
      </c>
      <c r="R20" s="152">
        <f t="shared" si="5"/>
        <v>7.3536363636363677E-2</v>
      </c>
      <c r="S20" s="119">
        <f t="shared" si="6"/>
        <v>1634.1327272727276</v>
      </c>
      <c r="T20" s="51">
        <f t="shared" si="11"/>
        <v>30</v>
      </c>
      <c r="U20" s="51">
        <v>4</v>
      </c>
      <c r="V20" s="51">
        <f t="shared" si="12"/>
        <v>34</v>
      </c>
      <c r="W20" s="42">
        <f t="shared" si="13"/>
        <v>692.36363636363637</v>
      </c>
      <c r="X20" s="42">
        <f t="shared" si="7"/>
        <v>0</v>
      </c>
      <c r="Y20" s="152">
        <f t="shared" si="8"/>
        <v>0</v>
      </c>
      <c r="Z20" s="12">
        <f t="shared" si="9"/>
        <v>1.9252888655462184</v>
      </c>
      <c r="AA20" s="87" t="str">
        <f t="shared" si="14"/>
        <v>HIGH-DON’T ORDER</v>
      </c>
      <c r="AB20" s="164">
        <f t="shared" si="15"/>
        <v>0</v>
      </c>
      <c r="AF20" s="352" t="s">
        <v>21</v>
      </c>
      <c r="AG20" s="341" t="s">
        <v>231</v>
      </c>
    </row>
    <row r="21" spans="1:39" ht="15" thickBot="1">
      <c r="A21" s="153" t="s">
        <v>129</v>
      </c>
      <c r="B21" s="56" t="s">
        <v>71</v>
      </c>
      <c r="C21" s="51" t="s">
        <v>372</v>
      </c>
      <c r="D21" s="56" t="s">
        <v>29</v>
      </c>
      <c r="E21" s="51" t="s">
        <v>63</v>
      </c>
      <c r="F21" s="152">
        <v>1.2299999999999991</v>
      </c>
      <c r="G21" s="55">
        <v>54.666666666666671</v>
      </c>
      <c r="H21" s="6">
        <v>15909.333333333332</v>
      </c>
      <c r="I21" s="346">
        <v>0</v>
      </c>
      <c r="J21" s="152">
        <v>0</v>
      </c>
      <c r="K21" s="345">
        <f t="shared" si="1"/>
        <v>0</v>
      </c>
      <c r="L21" s="42">
        <f t="shared" si="2"/>
        <v>291.02439024390242</v>
      </c>
      <c r="M21" s="51">
        <v>5</v>
      </c>
      <c r="N21" s="12">
        <f t="shared" si="3"/>
        <v>1.3481933222998241E-2</v>
      </c>
      <c r="O21" s="54">
        <f>SUM($N$5:N21)</f>
        <v>0.83239976730694765</v>
      </c>
      <c r="P21" s="51" t="str">
        <f t="shared" si="10"/>
        <v>C</v>
      </c>
      <c r="Q21" s="42">
        <f t="shared" si="4"/>
        <v>2.4848484848484849</v>
      </c>
      <c r="R21" s="152">
        <f t="shared" si="5"/>
        <v>5.5909090909090867E-2</v>
      </c>
      <c r="S21" s="119">
        <f t="shared" si="6"/>
        <v>723.15151515151513</v>
      </c>
      <c r="T21" s="51">
        <f t="shared" si="11"/>
        <v>30</v>
      </c>
      <c r="U21" s="51">
        <v>4</v>
      </c>
      <c r="V21" s="51">
        <f t="shared" si="12"/>
        <v>34</v>
      </c>
      <c r="W21" s="42">
        <f t="shared" si="13"/>
        <v>84.484848484848484</v>
      </c>
      <c r="X21" s="42">
        <f t="shared" si="7"/>
        <v>84.484848484848484</v>
      </c>
      <c r="Y21" s="152">
        <f t="shared" si="8"/>
        <v>1.9009090909090895</v>
      </c>
      <c r="Z21" s="12">
        <f t="shared" si="9"/>
        <v>0</v>
      </c>
      <c r="AA21" s="87" t="str">
        <f t="shared" si="14"/>
        <v>VERY LOW-ORDER URGENTLY</v>
      </c>
      <c r="AB21" s="164">
        <f t="shared" si="15"/>
        <v>24587.151515151512</v>
      </c>
    </row>
    <row r="22" spans="1:39" ht="15" thickBot="1">
      <c r="A22" s="153" t="s">
        <v>129</v>
      </c>
      <c r="B22" s="56" t="s">
        <v>67</v>
      </c>
      <c r="C22" s="51" t="s">
        <v>412</v>
      </c>
      <c r="D22" s="56" t="s">
        <v>29</v>
      </c>
      <c r="E22" s="51" t="s">
        <v>30</v>
      </c>
      <c r="F22" s="152">
        <v>1.1333333333333337</v>
      </c>
      <c r="G22" s="55">
        <v>54.666666666666664</v>
      </c>
      <c r="H22" s="6">
        <v>9351</v>
      </c>
      <c r="I22" s="346">
        <v>4</v>
      </c>
      <c r="J22" s="152">
        <v>0.08</v>
      </c>
      <c r="K22" s="345">
        <f t="shared" si="1"/>
        <v>684.21951219512198</v>
      </c>
      <c r="L22" s="42">
        <f t="shared" si="2"/>
        <v>171.05487804878049</v>
      </c>
      <c r="M22" s="51">
        <v>48</v>
      </c>
      <c r="N22" s="12">
        <f t="shared" si="3"/>
        <v>1.2422377495445548E-2</v>
      </c>
      <c r="O22" s="54">
        <f>SUM($N$5:N22)</f>
        <v>0.84482214480239315</v>
      </c>
      <c r="P22" s="51" t="str">
        <f t="shared" si="10"/>
        <v>C</v>
      </c>
      <c r="Q22" s="42">
        <f t="shared" si="4"/>
        <v>2.4848484848484849</v>
      </c>
      <c r="R22" s="152">
        <f t="shared" si="5"/>
        <v>5.1515151515151535E-2</v>
      </c>
      <c r="S22" s="119">
        <f t="shared" si="6"/>
        <v>425.04545454545456</v>
      </c>
      <c r="T22" s="51">
        <f t="shared" si="11"/>
        <v>30</v>
      </c>
      <c r="U22" s="51">
        <v>4</v>
      </c>
      <c r="V22" s="51">
        <f t="shared" si="12"/>
        <v>34</v>
      </c>
      <c r="W22" s="42">
        <f t="shared" si="13"/>
        <v>84.484848484848484</v>
      </c>
      <c r="X22" s="42">
        <f t="shared" si="7"/>
        <v>80.484848484848484</v>
      </c>
      <c r="Y22" s="152">
        <f t="shared" si="8"/>
        <v>1.6685883222468596</v>
      </c>
      <c r="Z22" s="12">
        <f t="shared" si="9"/>
        <v>4.7345767575322814E-2</v>
      </c>
      <c r="AA22" s="87" t="str">
        <f t="shared" si="14"/>
        <v>VERY LOW-ORDER URGENTLY</v>
      </c>
      <c r="AB22" s="164">
        <f t="shared" si="15"/>
        <v>13767.325942350333</v>
      </c>
      <c r="AF22"/>
      <c r="AG22"/>
      <c r="AH22"/>
      <c r="AI22" s="352" t="s">
        <v>294</v>
      </c>
      <c r="AJ22"/>
      <c r="AK22"/>
      <c r="AL22"/>
    </row>
    <row r="23" spans="1:39" ht="44" thickBot="1">
      <c r="A23" s="153" t="s">
        <v>129</v>
      </c>
      <c r="B23" s="56" t="s">
        <v>184</v>
      </c>
      <c r="C23" s="51" t="s">
        <v>467</v>
      </c>
      <c r="D23" s="56" t="s">
        <v>23</v>
      </c>
      <c r="E23" s="51" t="s">
        <v>24</v>
      </c>
      <c r="F23" s="152">
        <v>1.0975500000000016</v>
      </c>
      <c r="G23" s="55">
        <v>90.333333333333329</v>
      </c>
      <c r="H23" s="6">
        <v>12195</v>
      </c>
      <c r="I23" s="346">
        <v>0</v>
      </c>
      <c r="J23" s="152">
        <v>0</v>
      </c>
      <c r="K23" s="345">
        <f t="shared" si="1"/>
        <v>0</v>
      </c>
      <c r="L23" s="42">
        <f t="shared" si="2"/>
        <v>135</v>
      </c>
      <c r="M23" s="51">
        <v>1</v>
      </c>
      <c r="N23" s="12">
        <f t="shared" si="3"/>
        <v>1.2030159194229067E-2</v>
      </c>
      <c r="O23" s="54">
        <f>SUM($N$5:N23)</f>
        <v>0.85685230399662227</v>
      </c>
      <c r="P23" s="51" t="str">
        <f t="shared" si="10"/>
        <v>C</v>
      </c>
      <c r="Q23" s="42">
        <f t="shared" si="4"/>
        <v>4.1060606060606055</v>
      </c>
      <c r="R23" s="152">
        <f t="shared" si="5"/>
        <v>4.9888636363636434E-2</v>
      </c>
      <c r="S23" s="119">
        <f t="shared" si="6"/>
        <v>554.31818181818187</v>
      </c>
      <c r="T23" s="51">
        <f t="shared" si="11"/>
        <v>30</v>
      </c>
      <c r="U23" s="51">
        <v>4</v>
      </c>
      <c r="V23" s="51">
        <f t="shared" si="12"/>
        <v>34</v>
      </c>
      <c r="W23" s="42">
        <f t="shared" si="13"/>
        <v>139.60606060606059</v>
      </c>
      <c r="X23" s="42">
        <f t="shared" si="7"/>
        <v>139.60606060606059</v>
      </c>
      <c r="Y23" s="152">
        <f t="shared" si="8"/>
        <v>1.6962136363636386</v>
      </c>
      <c r="Z23" s="12">
        <f t="shared" si="9"/>
        <v>0</v>
      </c>
      <c r="AA23" s="87" t="str">
        <f t="shared" si="14"/>
        <v>VERY LOW-ORDER URGENTLY</v>
      </c>
      <c r="AB23" s="164">
        <f t="shared" si="15"/>
        <v>18846.81818181818</v>
      </c>
      <c r="AF23" s="85" t="s">
        <v>11</v>
      </c>
      <c r="AG23" s="85" t="s">
        <v>9</v>
      </c>
      <c r="AH23" s="85" t="s">
        <v>10</v>
      </c>
      <c r="AI23" s="86" t="s">
        <v>266</v>
      </c>
      <c r="AJ23" s="86" t="s">
        <v>267</v>
      </c>
      <c r="AK23" s="86" t="s">
        <v>269</v>
      </c>
      <c r="AL23" s="86" t="s">
        <v>268</v>
      </c>
    </row>
    <row r="24" spans="1:39" ht="15" thickBot="1">
      <c r="A24" s="153" t="s">
        <v>129</v>
      </c>
      <c r="B24" s="56" t="s">
        <v>62</v>
      </c>
      <c r="C24" s="51" t="s">
        <v>428</v>
      </c>
      <c r="D24" s="56" t="s">
        <v>29</v>
      </c>
      <c r="E24" s="51" t="s">
        <v>63</v>
      </c>
      <c r="F24" s="152">
        <v>1.0874999999999997</v>
      </c>
      <c r="G24" s="55">
        <v>48.333333333333336</v>
      </c>
      <c r="H24" s="6">
        <v>13621.333333333332</v>
      </c>
      <c r="I24" s="346">
        <v>18</v>
      </c>
      <c r="J24" s="152">
        <v>0.40500000000000003</v>
      </c>
      <c r="K24" s="345">
        <f t="shared" si="1"/>
        <v>5072.7724137931027</v>
      </c>
      <c r="L24" s="42">
        <f t="shared" si="2"/>
        <v>281.82068965517237</v>
      </c>
      <c r="M24" s="51">
        <v>60</v>
      </c>
      <c r="N24" s="12">
        <f t="shared" si="3"/>
        <v>1.1920001934967964E-2</v>
      </c>
      <c r="O24" s="54">
        <f>SUM($N$5:N24)</f>
        <v>0.86877230593159027</v>
      </c>
      <c r="P24" s="51" t="str">
        <f t="shared" si="10"/>
        <v>C</v>
      </c>
      <c r="Q24" s="42">
        <f t="shared" si="4"/>
        <v>2.1969696969696972</v>
      </c>
      <c r="R24" s="152">
        <f t="shared" si="5"/>
        <v>4.9431818181818167E-2</v>
      </c>
      <c r="S24" s="119">
        <f t="shared" si="6"/>
        <v>619.15151515151513</v>
      </c>
      <c r="T24" s="51">
        <f t="shared" si="11"/>
        <v>30</v>
      </c>
      <c r="U24" s="51">
        <v>4</v>
      </c>
      <c r="V24" s="51">
        <f t="shared" si="12"/>
        <v>34</v>
      </c>
      <c r="W24" s="42">
        <f t="shared" si="13"/>
        <v>74.696969696969703</v>
      </c>
      <c r="X24" s="42">
        <f t="shared" si="7"/>
        <v>56.696969696969703</v>
      </c>
      <c r="Y24" s="152">
        <f t="shared" si="8"/>
        <v>1.2756818181818179</v>
      </c>
      <c r="Z24" s="12">
        <f t="shared" si="9"/>
        <v>0.24097363083164297</v>
      </c>
      <c r="AA24" s="87" t="str">
        <f t="shared" si="14"/>
        <v>VERY LOW-ORDER URGENTLY</v>
      </c>
      <c r="AB24" s="164">
        <f t="shared" si="15"/>
        <v>15978.37910135841</v>
      </c>
      <c r="AF24" s="341" t="s">
        <v>23</v>
      </c>
      <c r="AG24" s="341" t="s">
        <v>32</v>
      </c>
      <c r="AH24" s="341" t="s">
        <v>370</v>
      </c>
      <c r="AI24" s="373">
        <v>1.7127818181818193</v>
      </c>
      <c r="AJ24" s="372">
        <v>105.72727272727278</v>
      </c>
      <c r="AK24" s="353">
        <v>329.99999999999994</v>
      </c>
      <c r="AL24" s="353">
        <v>34890.000000000007</v>
      </c>
    </row>
    <row r="25" spans="1:39" ht="15" thickBot="1">
      <c r="A25" s="153" t="s">
        <v>129</v>
      </c>
      <c r="B25" s="56" t="s">
        <v>64</v>
      </c>
      <c r="C25" s="51" t="s">
        <v>434</v>
      </c>
      <c r="D25" s="56" t="s">
        <v>58</v>
      </c>
      <c r="E25" s="51" t="s">
        <v>27</v>
      </c>
      <c r="F25" s="152">
        <v>1.0141666666666669</v>
      </c>
      <c r="G25" s="55">
        <v>131.66666666666666</v>
      </c>
      <c r="H25" s="6">
        <v>15102</v>
      </c>
      <c r="I25" s="346">
        <v>38</v>
      </c>
      <c r="J25" s="152">
        <v>0.28499999999999998</v>
      </c>
      <c r="K25" s="345">
        <f t="shared" si="1"/>
        <v>4358.5518987341775</v>
      </c>
      <c r="L25" s="42">
        <f t="shared" si="2"/>
        <v>114.6987341772152</v>
      </c>
      <c r="M25" s="51">
        <v>18</v>
      </c>
      <c r="N25" s="12">
        <f t="shared" si="3"/>
        <v>1.1116201038203846E-2</v>
      </c>
      <c r="O25" s="54">
        <f>SUM($N$5:N25)</f>
        <v>0.87988850696979415</v>
      </c>
      <c r="P25" s="51" t="str">
        <f t="shared" si="10"/>
        <v>C</v>
      </c>
      <c r="Q25" s="42">
        <f t="shared" si="4"/>
        <v>5.9848484848484844</v>
      </c>
      <c r="R25" s="152">
        <f t="shared" si="5"/>
        <v>4.6098484848484861E-2</v>
      </c>
      <c r="S25" s="119">
        <f t="shared" si="6"/>
        <v>686.4545454545455</v>
      </c>
      <c r="T25" s="51">
        <f t="shared" si="11"/>
        <v>30</v>
      </c>
      <c r="U25" s="51">
        <v>4</v>
      </c>
      <c r="V25" s="51">
        <f t="shared" si="12"/>
        <v>34</v>
      </c>
      <c r="W25" s="42">
        <f t="shared" si="13"/>
        <v>203.48484848484847</v>
      </c>
      <c r="X25" s="42">
        <f t="shared" si="7"/>
        <v>165.48484848484847</v>
      </c>
      <c r="Y25" s="152">
        <f t="shared" si="8"/>
        <v>1.2746522823168396</v>
      </c>
      <c r="Z25" s="12">
        <f t="shared" si="9"/>
        <v>0.18674609084139987</v>
      </c>
      <c r="AA25" s="87" t="str">
        <f t="shared" si="14"/>
        <v>VERY LOW-ORDER URGENTLY</v>
      </c>
      <c r="AB25" s="164">
        <f t="shared" si="15"/>
        <v>18980.902646720369</v>
      </c>
      <c r="AF25"/>
      <c r="AG25" s="341" t="s">
        <v>101</v>
      </c>
      <c r="AH25" s="341" t="s">
        <v>391</v>
      </c>
      <c r="AI25" s="373">
        <v>0.64671090909090878</v>
      </c>
      <c r="AJ25" s="372">
        <v>50.484848484848477</v>
      </c>
      <c r="AK25" s="353">
        <v>250</v>
      </c>
      <c r="AL25" s="353">
        <v>12621.21212121212</v>
      </c>
    </row>
    <row r="26" spans="1:39" ht="15" thickBot="1">
      <c r="A26" s="153" t="s">
        <v>129</v>
      </c>
      <c r="B26" s="56" t="s">
        <v>47</v>
      </c>
      <c r="C26" s="51" t="s">
        <v>427</v>
      </c>
      <c r="D26" s="56" t="s">
        <v>29</v>
      </c>
      <c r="E26" s="51" t="s">
        <v>48</v>
      </c>
      <c r="F26" s="152">
        <v>0.98999999999999977</v>
      </c>
      <c r="G26" s="55">
        <v>44</v>
      </c>
      <c r="H26" s="6">
        <v>10285</v>
      </c>
      <c r="I26" s="346">
        <v>60</v>
      </c>
      <c r="J26" s="152">
        <v>1.35</v>
      </c>
      <c r="K26" s="345">
        <f t="shared" si="1"/>
        <v>14025</v>
      </c>
      <c r="L26" s="42">
        <f t="shared" si="2"/>
        <v>233.75</v>
      </c>
      <c r="M26" s="51">
        <v>18</v>
      </c>
      <c r="N26" s="12">
        <f t="shared" si="3"/>
        <v>1.0851312106315663E-2</v>
      </c>
      <c r="O26" s="54">
        <f>SUM($N$5:N26)</f>
        <v>0.89073981907610977</v>
      </c>
      <c r="P26" s="51" t="str">
        <f t="shared" si="10"/>
        <v>C</v>
      </c>
      <c r="Q26" s="42">
        <f t="shared" si="4"/>
        <v>2</v>
      </c>
      <c r="R26" s="152">
        <f t="shared" si="5"/>
        <v>4.4999999999999991E-2</v>
      </c>
      <c r="S26" s="119">
        <f t="shared" si="6"/>
        <v>467.5</v>
      </c>
      <c r="T26" s="51">
        <f t="shared" si="11"/>
        <v>30</v>
      </c>
      <c r="U26" s="51">
        <v>4</v>
      </c>
      <c r="V26" s="51">
        <f t="shared" si="12"/>
        <v>34</v>
      </c>
      <c r="W26" s="42">
        <f t="shared" si="13"/>
        <v>68</v>
      </c>
      <c r="X26" s="42">
        <f t="shared" si="7"/>
        <v>8</v>
      </c>
      <c r="Y26" s="152">
        <f t="shared" si="8"/>
        <v>0.17999999999999994</v>
      </c>
      <c r="Z26" s="12">
        <f t="shared" si="9"/>
        <v>0.88235294117647056</v>
      </c>
      <c r="AA26" s="87" t="str">
        <f t="shared" si="14"/>
        <v>LOW MAY- ORDER</v>
      </c>
      <c r="AB26" s="164">
        <f t="shared" si="15"/>
        <v>1870</v>
      </c>
      <c r="AF26"/>
      <c r="AG26" s="341" t="s">
        <v>22</v>
      </c>
      <c r="AH26" s="341" t="s">
        <v>386</v>
      </c>
      <c r="AI26" s="373">
        <v>0.22522418181818188</v>
      </c>
      <c r="AJ26" s="372">
        <v>22.606060606060606</v>
      </c>
      <c r="AK26" s="353">
        <v>199.875</v>
      </c>
      <c r="AL26" s="353">
        <v>4518.386363636364</v>
      </c>
    </row>
    <row r="27" spans="1:39" ht="15" thickBot="1">
      <c r="A27" s="153" t="s">
        <v>129</v>
      </c>
      <c r="B27" s="56" t="s">
        <v>53</v>
      </c>
      <c r="C27" s="51" t="s">
        <v>429</v>
      </c>
      <c r="D27" s="56" t="s">
        <v>23</v>
      </c>
      <c r="E27" s="51" t="s">
        <v>24</v>
      </c>
      <c r="F27" s="152">
        <v>0.78788666666666596</v>
      </c>
      <c r="G27" s="55">
        <v>79.333333333333329</v>
      </c>
      <c r="H27" s="6">
        <v>19358.216666666678</v>
      </c>
      <c r="I27" s="346">
        <v>210</v>
      </c>
      <c r="J27" s="152">
        <v>2.0769000000000002</v>
      </c>
      <c r="K27" s="345">
        <f t="shared" si="1"/>
        <v>51242.338235294148</v>
      </c>
      <c r="L27" s="42">
        <f t="shared" si="2"/>
        <v>244.01113445378166</v>
      </c>
      <c r="M27" s="51">
        <v>20</v>
      </c>
      <c r="N27" s="12">
        <f t="shared" si="3"/>
        <v>8.6359637620249379E-3</v>
      </c>
      <c r="O27" s="54">
        <f>SUM($N$5:N27)</f>
        <v>0.89937578283813469</v>
      </c>
      <c r="P27" s="51" t="str">
        <f t="shared" si="10"/>
        <v>C</v>
      </c>
      <c r="Q27" s="42">
        <f t="shared" si="4"/>
        <v>3.606060606060606</v>
      </c>
      <c r="R27" s="152">
        <f t="shared" si="5"/>
        <v>3.581303030303027E-2</v>
      </c>
      <c r="S27" s="119">
        <f t="shared" si="6"/>
        <v>879.91893939393992</v>
      </c>
      <c r="T27" s="51">
        <f t="shared" si="11"/>
        <v>30</v>
      </c>
      <c r="U27" s="51">
        <v>4</v>
      </c>
      <c r="V27" s="51">
        <f t="shared" si="12"/>
        <v>34</v>
      </c>
      <c r="W27" s="42">
        <f t="shared" si="13"/>
        <v>122.60606060606061</v>
      </c>
      <c r="X27" s="42">
        <f t="shared" si="7"/>
        <v>0</v>
      </c>
      <c r="Y27" s="152">
        <f t="shared" si="8"/>
        <v>0</v>
      </c>
      <c r="Z27" s="12">
        <f t="shared" si="9"/>
        <v>1.71280276816609</v>
      </c>
      <c r="AA27" s="87" t="str">
        <f t="shared" si="14"/>
        <v>HIGH-DON’T ORDER</v>
      </c>
      <c r="AB27" s="164">
        <f t="shared" si="15"/>
        <v>0</v>
      </c>
      <c r="AF27"/>
      <c r="AG27" s="341" t="s">
        <v>59</v>
      </c>
      <c r="AH27" s="341" t="s">
        <v>397</v>
      </c>
      <c r="AI27" s="373">
        <v>0.18246109090909085</v>
      </c>
      <c r="AJ27" s="372">
        <v>18.36363636363636</v>
      </c>
      <c r="AK27" s="353">
        <v>219.761</v>
      </c>
      <c r="AL27" s="353">
        <v>4035.6110909090899</v>
      </c>
    </row>
    <row r="28" spans="1:39" ht="15" thickBot="1">
      <c r="A28" s="153" t="s">
        <v>129</v>
      </c>
      <c r="B28" s="56" t="s">
        <v>76</v>
      </c>
      <c r="C28" s="51" t="s">
        <v>445</v>
      </c>
      <c r="D28" s="56" t="s">
        <v>26</v>
      </c>
      <c r="E28" s="51" t="s">
        <v>69</v>
      </c>
      <c r="F28" s="152">
        <v>0.71240000000000114</v>
      </c>
      <c r="G28" s="55">
        <v>196.66666666666666</v>
      </c>
      <c r="H28" s="6">
        <v>15830.919999999998</v>
      </c>
      <c r="I28" s="346">
        <v>379</v>
      </c>
      <c r="J28" s="152">
        <v>1.3644000000000001</v>
      </c>
      <c r="K28" s="345">
        <f t="shared" si="1"/>
        <v>30508.061084745757</v>
      </c>
      <c r="L28" s="42">
        <f t="shared" si="2"/>
        <v>80.496203389830498</v>
      </c>
      <c r="M28" s="51">
        <v>32</v>
      </c>
      <c r="N28" s="12">
        <f t="shared" si="3"/>
        <v>7.8085603480194882E-3</v>
      </c>
      <c r="O28" s="54">
        <f>SUM($N$5:N28)</f>
        <v>0.90718434318615415</v>
      </c>
      <c r="P28" s="51" t="str">
        <f t="shared" si="10"/>
        <v>C</v>
      </c>
      <c r="Q28" s="42">
        <f t="shared" si="4"/>
        <v>8.9393939393939394</v>
      </c>
      <c r="R28" s="152">
        <f t="shared" si="5"/>
        <v>3.2381818181818234E-2</v>
      </c>
      <c r="S28" s="119">
        <f t="shared" si="6"/>
        <v>719.58727272727265</v>
      </c>
      <c r="T28" s="51">
        <f t="shared" si="11"/>
        <v>30</v>
      </c>
      <c r="U28" s="51">
        <v>4</v>
      </c>
      <c r="V28" s="51">
        <f t="shared" si="12"/>
        <v>34</v>
      </c>
      <c r="W28" s="42">
        <f t="shared" si="13"/>
        <v>303.93939393939394</v>
      </c>
      <c r="X28" s="42">
        <f t="shared" si="7"/>
        <v>0</v>
      </c>
      <c r="Y28" s="152">
        <f t="shared" si="8"/>
        <v>0</v>
      </c>
      <c r="Z28" s="12">
        <f t="shared" si="9"/>
        <v>1.2469591226321037</v>
      </c>
      <c r="AA28" s="87" t="str">
        <f t="shared" si="14"/>
        <v>HIGH-DON’T ORDER</v>
      </c>
      <c r="AB28" s="164">
        <f t="shared" si="15"/>
        <v>0</v>
      </c>
      <c r="AF28"/>
      <c r="AG28" s="341" t="s">
        <v>53</v>
      </c>
      <c r="AH28" s="341" t="s">
        <v>429</v>
      </c>
      <c r="AI28" s="373">
        <v>0</v>
      </c>
      <c r="AJ28" s="372">
        <v>0</v>
      </c>
      <c r="AK28" s="353">
        <v>244.01113445378166</v>
      </c>
      <c r="AL28" s="353">
        <v>0</v>
      </c>
    </row>
    <row r="29" spans="1:39" ht="15" thickBot="1">
      <c r="A29" s="153" t="s">
        <v>129</v>
      </c>
      <c r="B29" s="56" t="s">
        <v>526</v>
      </c>
      <c r="C29" s="51" t="s">
        <v>538</v>
      </c>
      <c r="D29" s="56" t="s">
        <v>23</v>
      </c>
      <c r="E29" s="51" t="s">
        <v>24</v>
      </c>
      <c r="F29" s="152">
        <v>0.65330999999999961</v>
      </c>
      <c r="G29" s="55">
        <v>51</v>
      </c>
      <c r="H29" s="6">
        <v>16830</v>
      </c>
      <c r="I29" s="346">
        <v>497</v>
      </c>
      <c r="J29" s="152">
        <v>6.3665700000000003</v>
      </c>
      <c r="K29" s="345">
        <f t="shared" si="1"/>
        <v>164010</v>
      </c>
      <c r="L29" s="42">
        <f t="shared" si="2"/>
        <v>330</v>
      </c>
      <c r="M29" s="51">
        <v>4</v>
      </c>
      <c r="N29" s="12">
        <f t="shared" si="3"/>
        <v>7.1608795072495793E-3</v>
      </c>
      <c r="O29" s="54">
        <f>SUM($N$5:N29)</f>
        <v>0.91434522269340368</v>
      </c>
      <c r="P29" s="51" t="str">
        <f t="shared" si="10"/>
        <v>C</v>
      </c>
      <c r="Q29" s="42">
        <f t="shared" si="4"/>
        <v>2.3181818181818183</v>
      </c>
      <c r="R29" s="152">
        <f t="shared" si="5"/>
        <v>2.9695909090909075E-2</v>
      </c>
      <c r="S29" s="119">
        <f t="shared" si="6"/>
        <v>765</v>
      </c>
      <c r="T29" s="51">
        <f t="shared" si="11"/>
        <v>30</v>
      </c>
      <c r="U29" s="51">
        <v>4</v>
      </c>
      <c r="V29" s="51">
        <f t="shared" si="12"/>
        <v>34</v>
      </c>
      <c r="W29" s="42">
        <f t="shared" si="13"/>
        <v>78.818181818181827</v>
      </c>
      <c r="X29" s="42">
        <f t="shared" si="7"/>
        <v>0</v>
      </c>
      <c r="Y29" s="152">
        <f t="shared" si="8"/>
        <v>0</v>
      </c>
      <c r="Z29" s="12">
        <f t="shared" si="9"/>
        <v>6.3056516724336786</v>
      </c>
      <c r="AA29" s="87" t="str">
        <f t="shared" si="14"/>
        <v>VERY HIGH-DON’T ORDER</v>
      </c>
      <c r="AB29" s="164">
        <f t="shared" si="15"/>
        <v>0</v>
      </c>
      <c r="AF29"/>
      <c r="AG29" s="341" t="s">
        <v>184</v>
      </c>
      <c r="AH29" s="341" t="s">
        <v>467</v>
      </c>
      <c r="AI29" s="373">
        <v>1.6962136363636386</v>
      </c>
      <c r="AJ29" s="372">
        <v>139.60606060606059</v>
      </c>
      <c r="AK29" s="353">
        <v>135</v>
      </c>
      <c r="AL29" s="353">
        <v>18846.81818181818</v>
      </c>
    </row>
    <row r="30" spans="1:39" ht="15" thickBot="1">
      <c r="A30" s="153" t="s">
        <v>129</v>
      </c>
      <c r="B30" s="56" t="s">
        <v>57</v>
      </c>
      <c r="C30" s="51" t="s">
        <v>438</v>
      </c>
      <c r="D30" s="56" t="s">
        <v>58</v>
      </c>
      <c r="E30" s="51" t="s">
        <v>27</v>
      </c>
      <c r="F30" s="152">
        <v>0.57941666666666614</v>
      </c>
      <c r="G30" s="55">
        <v>67.666666666666657</v>
      </c>
      <c r="H30" s="6">
        <v>7916</v>
      </c>
      <c r="I30" s="346">
        <v>-2</v>
      </c>
      <c r="J30" s="152">
        <v>-1.7000000000000001E-2</v>
      </c>
      <c r="K30" s="345">
        <f t="shared" si="1"/>
        <v>-233.97044334975374</v>
      </c>
      <c r="L30" s="42">
        <f t="shared" si="2"/>
        <v>116.98522167487687</v>
      </c>
      <c r="M30" s="51">
        <v>18</v>
      </c>
      <c r="N30" s="12">
        <f t="shared" si="3"/>
        <v>6.3509404945465281E-3</v>
      </c>
      <c r="O30" s="54">
        <f>SUM($N$5:N30)</f>
        <v>0.92069616318795022</v>
      </c>
      <c r="P30" s="51" t="str">
        <f t="shared" si="10"/>
        <v>C</v>
      </c>
      <c r="Q30" s="42">
        <f t="shared" si="4"/>
        <v>3.0757575757575752</v>
      </c>
      <c r="R30" s="152">
        <f t="shared" si="5"/>
        <v>2.6337121212121187E-2</v>
      </c>
      <c r="S30" s="119">
        <f t="shared" si="6"/>
        <v>359.81818181818181</v>
      </c>
      <c r="T30" s="51">
        <f t="shared" si="11"/>
        <v>30</v>
      </c>
      <c r="U30" s="51">
        <v>4</v>
      </c>
      <c r="V30" s="51">
        <f t="shared" si="12"/>
        <v>34</v>
      </c>
      <c r="W30" s="42">
        <f t="shared" si="13"/>
        <v>104.57575757575756</v>
      </c>
      <c r="X30" s="42">
        <f t="shared" si="7"/>
        <v>106.57575757575756</v>
      </c>
      <c r="Y30" s="152">
        <f t="shared" si="8"/>
        <v>0.9125877369756672</v>
      </c>
      <c r="Z30" s="12">
        <f t="shared" si="9"/>
        <v>-1.9124891335844683E-2</v>
      </c>
      <c r="AA30" s="87" t="str">
        <f t="shared" si="14"/>
        <v>VERY LOW-ORDER URGENTLY</v>
      </c>
      <c r="AB30" s="164">
        <f t="shared" si="15"/>
        <v>12467.788625167936</v>
      </c>
      <c r="AF30"/>
      <c r="AG30" s="341" t="s">
        <v>526</v>
      </c>
      <c r="AH30" s="341" t="s">
        <v>538</v>
      </c>
      <c r="AI30" s="373">
        <v>0</v>
      </c>
      <c r="AJ30" s="372">
        <v>0</v>
      </c>
      <c r="AK30" s="353">
        <v>330</v>
      </c>
      <c r="AL30" s="353">
        <v>0</v>
      </c>
    </row>
    <row r="31" spans="1:39" ht="15" thickBot="1">
      <c r="A31" s="153" t="s">
        <v>129</v>
      </c>
      <c r="B31" s="56" t="s">
        <v>176</v>
      </c>
      <c r="C31" s="51" t="s">
        <v>470</v>
      </c>
      <c r="D31" s="56" t="s">
        <v>29</v>
      </c>
      <c r="E31" s="51" t="s">
        <v>30</v>
      </c>
      <c r="F31" s="152">
        <v>0.56666666666666665</v>
      </c>
      <c r="G31" s="55">
        <v>22.666666666666664</v>
      </c>
      <c r="H31" s="6">
        <v>5100.2266666666674</v>
      </c>
      <c r="I31" s="346">
        <v>0</v>
      </c>
      <c r="J31" s="152">
        <v>0</v>
      </c>
      <c r="K31" s="345">
        <f t="shared" si="1"/>
        <v>0</v>
      </c>
      <c r="L31" s="42">
        <f t="shared" si="2"/>
        <v>225.01000000000005</v>
      </c>
      <c r="M31" s="51">
        <v>5</v>
      </c>
      <c r="N31" s="12">
        <f t="shared" si="3"/>
        <v>6.211188747722772E-3</v>
      </c>
      <c r="O31" s="54">
        <f>SUM($N$5:N31)</f>
        <v>0.92690735193567297</v>
      </c>
      <c r="P31" s="51" t="str">
        <f t="shared" si="10"/>
        <v>C</v>
      </c>
      <c r="Q31" s="42">
        <f t="shared" si="4"/>
        <v>1.0303030303030303</v>
      </c>
      <c r="R31" s="152">
        <f t="shared" si="5"/>
        <v>2.5757575757575757E-2</v>
      </c>
      <c r="S31" s="119">
        <f t="shared" si="6"/>
        <v>231.82848484848489</v>
      </c>
      <c r="T31" s="51">
        <f t="shared" si="11"/>
        <v>30</v>
      </c>
      <c r="U31" s="51">
        <v>4</v>
      </c>
      <c r="V31" s="51">
        <f t="shared" si="12"/>
        <v>34</v>
      </c>
      <c r="W31" s="42">
        <f t="shared" si="13"/>
        <v>35.030303030303031</v>
      </c>
      <c r="X31" s="42">
        <f t="shared" si="7"/>
        <v>35.030303030303031</v>
      </c>
      <c r="Y31" s="152">
        <f t="shared" si="8"/>
        <v>0.87575757575757573</v>
      </c>
      <c r="Z31" s="12">
        <f t="shared" si="9"/>
        <v>0</v>
      </c>
      <c r="AA31" s="87" t="str">
        <f t="shared" si="14"/>
        <v>VERY LOW-ORDER URGENTLY</v>
      </c>
      <c r="AB31" s="164">
        <f t="shared" si="15"/>
        <v>7882.1684848484865</v>
      </c>
      <c r="AF31"/>
      <c r="AG31" s="341" t="s">
        <v>170</v>
      </c>
      <c r="AH31" s="341" t="s">
        <v>486</v>
      </c>
      <c r="AI31" s="373">
        <v>0</v>
      </c>
      <c r="AJ31" s="372">
        <v>0</v>
      </c>
      <c r="AK31" s="353">
        <v>155</v>
      </c>
      <c r="AL31" s="353">
        <v>0</v>
      </c>
    </row>
    <row r="32" spans="1:39" ht="15" thickBot="1">
      <c r="A32" s="153" t="s">
        <v>129</v>
      </c>
      <c r="B32" s="56" t="s">
        <v>70</v>
      </c>
      <c r="C32" s="51" t="s">
        <v>533</v>
      </c>
      <c r="D32" s="56" t="s">
        <v>58</v>
      </c>
      <c r="E32" s="51" t="s">
        <v>27</v>
      </c>
      <c r="F32" s="152">
        <v>0.53200000000000036</v>
      </c>
      <c r="G32" s="55">
        <v>177.33333333333334</v>
      </c>
      <c r="H32" s="6">
        <v>10691</v>
      </c>
      <c r="I32" s="346">
        <v>5</v>
      </c>
      <c r="J32" s="152">
        <v>1.4999999999999999E-2</v>
      </c>
      <c r="K32" s="345">
        <f t="shared" si="1"/>
        <v>301.43796992481202</v>
      </c>
      <c r="L32" s="42">
        <f t="shared" si="2"/>
        <v>60.287593984962406</v>
      </c>
      <c r="M32" s="51">
        <v>18</v>
      </c>
      <c r="N32" s="12">
        <f t="shared" si="3"/>
        <v>5.831210141979736E-3</v>
      </c>
      <c r="O32" s="54">
        <f>SUM($N$5:N32)</f>
        <v>0.93273856207765271</v>
      </c>
      <c r="P32" s="51" t="str">
        <f t="shared" si="10"/>
        <v>C</v>
      </c>
      <c r="Q32" s="42">
        <f t="shared" si="4"/>
        <v>8.0606060606060606</v>
      </c>
      <c r="R32" s="152">
        <f t="shared" si="5"/>
        <v>2.4181818181818197E-2</v>
      </c>
      <c r="S32" s="119">
        <f t="shared" si="6"/>
        <v>485.95454545454544</v>
      </c>
      <c r="T32" s="51">
        <f t="shared" si="11"/>
        <v>30</v>
      </c>
      <c r="U32" s="51">
        <v>4</v>
      </c>
      <c r="V32" s="51">
        <f t="shared" si="12"/>
        <v>34</v>
      </c>
      <c r="W32" s="42">
        <f t="shared" si="13"/>
        <v>274.06060606060606</v>
      </c>
      <c r="X32" s="42">
        <f t="shared" si="7"/>
        <v>269.06060606060606</v>
      </c>
      <c r="Y32" s="152">
        <f t="shared" si="8"/>
        <v>0.80718181818181867</v>
      </c>
      <c r="Z32" s="12">
        <f t="shared" si="9"/>
        <v>1.8244139761167625E-2</v>
      </c>
      <c r="AA32" s="87" t="str">
        <f t="shared" si="14"/>
        <v>VERY LOW-ORDER URGENTLY</v>
      </c>
      <c r="AB32" s="164">
        <f t="shared" si="15"/>
        <v>16221.016575529733</v>
      </c>
      <c r="AF32" s="341" t="s">
        <v>228</v>
      </c>
      <c r="AG32" s="341"/>
      <c r="AH32" s="341"/>
      <c r="AI32" s="373">
        <v>4.4633916363636397</v>
      </c>
      <c r="AJ32" s="372">
        <v>336.78787878787875</v>
      </c>
      <c r="AK32" s="353">
        <v>1863.6471344537817</v>
      </c>
      <c r="AL32" s="353">
        <v>74912.027757575765</v>
      </c>
    </row>
    <row r="33" spans="1:38" ht="15" thickBot="1">
      <c r="A33" s="153" t="s">
        <v>129</v>
      </c>
      <c r="B33" s="56" t="s">
        <v>211</v>
      </c>
      <c r="C33" s="51" t="s">
        <v>488</v>
      </c>
      <c r="D33" s="56" t="s">
        <v>26</v>
      </c>
      <c r="E33" s="51" t="s">
        <v>27</v>
      </c>
      <c r="F33" s="152">
        <v>0.49247999999999981</v>
      </c>
      <c r="G33" s="55">
        <v>101.33333333333334</v>
      </c>
      <c r="H33" s="6">
        <v>6116.8933333333325</v>
      </c>
      <c r="I33" s="346">
        <v>106</v>
      </c>
      <c r="J33" s="152">
        <v>0.51516000000000006</v>
      </c>
      <c r="K33" s="345">
        <f t="shared" si="1"/>
        <v>6398.5923684210511</v>
      </c>
      <c r="L33" s="42">
        <f t="shared" si="2"/>
        <v>60.364078947368405</v>
      </c>
      <c r="M33" s="51">
        <v>1</v>
      </c>
      <c r="N33" s="12">
        <f t="shared" si="3"/>
        <v>5.3980345314326638E-3</v>
      </c>
      <c r="O33" s="54">
        <f>SUM($N$5:N33)</f>
        <v>0.93813659660908533</v>
      </c>
      <c r="P33" s="51" t="str">
        <f t="shared" si="10"/>
        <v>C</v>
      </c>
      <c r="Q33" s="42">
        <f t="shared" si="4"/>
        <v>4.6060606060606064</v>
      </c>
      <c r="R33" s="152">
        <f t="shared" si="5"/>
        <v>2.2385454545454538E-2</v>
      </c>
      <c r="S33" s="119">
        <f t="shared" si="6"/>
        <v>278.04060606060602</v>
      </c>
      <c r="T33" s="51">
        <f t="shared" si="11"/>
        <v>30</v>
      </c>
      <c r="U33" s="51">
        <v>4</v>
      </c>
      <c r="V33" s="51">
        <f t="shared" si="12"/>
        <v>34</v>
      </c>
      <c r="W33" s="42">
        <f t="shared" si="13"/>
        <v>156.60606060606062</v>
      </c>
      <c r="X33" s="42">
        <f t="shared" si="7"/>
        <v>50.606060606060623</v>
      </c>
      <c r="Y33" s="152">
        <f t="shared" si="8"/>
        <v>0.24594545454545449</v>
      </c>
      <c r="Z33" s="12">
        <f t="shared" si="9"/>
        <v>0.67685758513931882</v>
      </c>
      <c r="AA33" s="87" t="str">
        <f t="shared" si="14"/>
        <v>VERY LOW-ORDER URGENTLY</v>
      </c>
      <c r="AB33" s="164">
        <f t="shared" si="15"/>
        <v>3054.7882376395537</v>
      </c>
      <c r="AF33" s="341" t="s">
        <v>58</v>
      </c>
      <c r="AG33" s="341" t="s">
        <v>104</v>
      </c>
      <c r="AH33" s="341" t="s">
        <v>422</v>
      </c>
      <c r="AI33" s="373">
        <v>0.3952500000000001</v>
      </c>
      <c r="AJ33" s="372">
        <v>87.575757575757592</v>
      </c>
      <c r="AK33" s="353">
        <v>184.54088235294117</v>
      </c>
      <c r="AL33" s="353">
        <v>16161.307575757579</v>
      </c>
    </row>
    <row r="34" spans="1:38" ht="15" thickBot="1">
      <c r="A34" s="153" t="s">
        <v>129</v>
      </c>
      <c r="B34" s="56" t="s">
        <v>72</v>
      </c>
      <c r="C34" s="51" t="s">
        <v>443</v>
      </c>
      <c r="D34" s="56" t="s">
        <v>26</v>
      </c>
      <c r="E34" s="51" t="s">
        <v>69</v>
      </c>
      <c r="F34" s="152">
        <v>0.48180000000000078</v>
      </c>
      <c r="G34" s="55">
        <v>133.33333333333334</v>
      </c>
      <c r="H34" s="6">
        <v>10706.626666666667</v>
      </c>
      <c r="I34" s="346">
        <v>2</v>
      </c>
      <c r="J34" s="152">
        <v>8.8000000000000005E-3</v>
      </c>
      <c r="K34" s="345">
        <f t="shared" si="1"/>
        <v>160.5994</v>
      </c>
      <c r="L34" s="42">
        <f t="shared" si="2"/>
        <v>80.299700000000001</v>
      </c>
      <c r="M34" s="51">
        <v>1</v>
      </c>
      <c r="N34" s="12">
        <f t="shared" si="3"/>
        <v>5.2809718917402994E-3</v>
      </c>
      <c r="O34" s="54">
        <f>SUM($N$5:N34)</f>
        <v>0.94341756850082559</v>
      </c>
      <c r="P34" s="51" t="str">
        <f t="shared" si="10"/>
        <v>C</v>
      </c>
      <c r="Q34" s="42">
        <f t="shared" si="4"/>
        <v>6.0606060606060614</v>
      </c>
      <c r="R34" s="152">
        <f t="shared" si="5"/>
        <v>2.1900000000000034E-2</v>
      </c>
      <c r="S34" s="119">
        <f t="shared" si="6"/>
        <v>486.66484848484851</v>
      </c>
      <c r="T34" s="51">
        <f t="shared" si="11"/>
        <v>30</v>
      </c>
      <c r="U34" s="51">
        <v>4</v>
      </c>
      <c r="V34" s="51">
        <f t="shared" si="12"/>
        <v>34</v>
      </c>
      <c r="W34" s="42">
        <f t="shared" si="13"/>
        <v>206.06060606060609</v>
      </c>
      <c r="X34" s="42">
        <f t="shared" si="7"/>
        <v>204.06060606060609</v>
      </c>
      <c r="Y34" s="152">
        <f t="shared" si="8"/>
        <v>0.73737300000000128</v>
      </c>
      <c r="Z34" s="12">
        <f t="shared" si="9"/>
        <v>9.7058823529411753E-3</v>
      </c>
      <c r="AA34" s="87" t="str">
        <f t="shared" si="14"/>
        <v>VERY LOW-ORDER URGENTLY</v>
      </c>
      <c r="AB34" s="164">
        <f t="shared" si="15"/>
        <v>16386.005448484852</v>
      </c>
      <c r="AF34"/>
      <c r="AG34" s="341" t="s">
        <v>70</v>
      </c>
      <c r="AH34" s="341" t="s">
        <v>533</v>
      </c>
      <c r="AI34" s="373">
        <v>0.80718181818181867</v>
      </c>
      <c r="AJ34" s="372">
        <v>269.06060606060606</v>
      </c>
      <c r="AK34" s="353">
        <v>60.287593984962406</v>
      </c>
      <c r="AL34" s="353">
        <v>16221.016575529733</v>
      </c>
    </row>
    <row r="35" spans="1:38" ht="15" thickBot="1">
      <c r="A35" s="153" t="s">
        <v>129</v>
      </c>
      <c r="B35" s="56" t="s">
        <v>65</v>
      </c>
      <c r="C35" s="51" t="s">
        <v>446</v>
      </c>
      <c r="D35" s="56" t="s">
        <v>58</v>
      </c>
      <c r="E35" s="51" t="s">
        <v>27</v>
      </c>
      <c r="F35" s="152">
        <v>0.46799999999999964</v>
      </c>
      <c r="G35" s="55">
        <v>86</v>
      </c>
      <c r="H35" s="6">
        <v>6373.333333333333</v>
      </c>
      <c r="I35" s="346">
        <v>5</v>
      </c>
      <c r="J35" s="152">
        <v>2.7E-2</v>
      </c>
      <c r="K35" s="345">
        <f t="shared" si="1"/>
        <v>370.54263565891466</v>
      </c>
      <c r="L35" s="42">
        <f t="shared" si="2"/>
        <v>74.108527131782935</v>
      </c>
      <c r="M35" s="51">
        <v>20</v>
      </c>
      <c r="N35" s="12">
        <f t="shared" si="3"/>
        <v>5.129711177531038E-3</v>
      </c>
      <c r="O35" s="54">
        <f>SUM($N$5:N35)</f>
        <v>0.94854727967835661</v>
      </c>
      <c r="P35" s="51" t="str">
        <f t="shared" si="10"/>
        <v>C</v>
      </c>
      <c r="Q35" s="42">
        <f t="shared" si="4"/>
        <v>3.9090909090909092</v>
      </c>
      <c r="R35" s="152">
        <f t="shared" si="5"/>
        <v>2.1272727272727256E-2</v>
      </c>
      <c r="S35" s="119">
        <f t="shared" si="6"/>
        <v>289.69696969696969</v>
      </c>
      <c r="T35" s="51">
        <f t="shared" si="11"/>
        <v>30</v>
      </c>
      <c r="U35" s="51">
        <v>4</v>
      </c>
      <c r="V35" s="51">
        <f t="shared" si="12"/>
        <v>34</v>
      </c>
      <c r="W35" s="42">
        <f t="shared" si="13"/>
        <v>132.90909090909091</v>
      </c>
      <c r="X35" s="42">
        <f t="shared" si="7"/>
        <v>127.90909090909091</v>
      </c>
      <c r="Y35" s="152">
        <f t="shared" si="8"/>
        <v>0.69606342494714535</v>
      </c>
      <c r="Z35" s="12">
        <f t="shared" si="9"/>
        <v>3.761969904240766E-2</v>
      </c>
      <c r="AA35" s="87" t="str">
        <f t="shared" si="14"/>
        <v>VERY LOW-ORDER URGENTLY</v>
      </c>
      <c r="AB35" s="164">
        <f t="shared" si="15"/>
        <v>9479.154334038054</v>
      </c>
      <c r="AF35"/>
      <c r="AG35" s="341" t="s">
        <v>60</v>
      </c>
      <c r="AH35" s="341" t="s">
        <v>399</v>
      </c>
      <c r="AI35" s="373">
        <v>0.65439393939393975</v>
      </c>
      <c r="AJ35" s="372">
        <v>130.8787878787879</v>
      </c>
      <c r="AK35" s="353">
        <v>73.062499999999986</v>
      </c>
      <c r="AL35" s="353">
        <v>9562.3314393939399</v>
      </c>
    </row>
    <row r="36" spans="1:38" ht="15" thickBot="1">
      <c r="A36" s="153" t="s">
        <v>129</v>
      </c>
      <c r="B36" s="56" t="s">
        <v>45</v>
      </c>
      <c r="C36" s="51" t="s">
        <v>408</v>
      </c>
      <c r="D36" s="56" t="s">
        <v>29</v>
      </c>
      <c r="E36" s="51" t="s">
        <v>42</v>
      </c>
      <c r="F36" s="152">
        <v>0.42749999999999999</v>
      </c>
      <c r="G36" s="55">
        <v>19</v>
      </c>
      <c r="H36" s="6">
        <v>4442.333333333333</v>
      </c>
      <c r="I36" s="346">
        <v>0</v>
      </c>
      <c r="J36" s="152">
        <v>0</v>
      </c>
      <c r="K36" s="345">
        <f t="shared" si="1"/>
        <v>0</v>
      </c>
      <c r="L36" s="42">
        <f t="shared" si="2"/>
        <v>233.80701754385964</v>
      </c>
      <c r="M36" s="51">
        <v>10</v>
      </c>
      <c r="N36" s="12">
        <f t="shared" si="3"/>
        <v>4.6857938640908559E-3</v>
      </c>
      <c r="O36" s="54">
        <f>SUM($N$5:N36)</f>
        <v>0.95323307354244746</v>
      </c>
      <c r="P36" s="51" t="str">
        <f t="shared" si="10"/>
        <v>C</v>
      </c>
      <c r="Q36" s="42">
        <f t="shared" si="4"/>
        <v>0.86363636363636365</v>
      </c>
      <c r="R36" s="152">
        <f t="shared" si="5"/>
        <v>1.9431818181818182E-2</v>
      </c>
      <c r="S36" s="119">
        <f t="shared" si="6"/>
        <v>201.92424242424241</v>
      </c>
      <c r="T36" s="51">
        <f t="shared" si="11"/>
        <v>30</v>
      </c>
      <c r="U36" s="51">
        <v>4</v>
      </c>
      <c r="V36" s="51">
        <f t="shared" si="12"/>
        <v>34</v>
      </c>
      <c r="W36" s="42">
        <f t="shared" si="13"/>
        <v>29.363636363636363</v>
      </c>
      <c r="X36" s="42">
        <f t="shared" si="7"/>
        <v>29.363636363636363</v>
      </c>
      <c r="Y36" s="152">
        <f t="shared" si="8"/>
        <v>0.66068181818181815</v>
      </c>
      <c r="Z36" s="12">
        <f t="shared" si="9"/>
        <v>0</v>
      </c>
      <c r="AA36" s="87" t="str">
        <f t="shared" si="14"/>
        <v>VERY LOW-ORDER URGENTLY</v>
      </c>
      <c r="AB36" s="164">
        <f t="shared" si="15"/>
        <v>6865.424242424242</v>
      </c>
      <c r="AF36"/>
      <c r="AG36" s="341" t="s">
        <v>57</v>
      </c>
      <c r="AH36" s="341" t="s">
        <v>438</v>
      </c>
      <c r="AI36" s="373">
        <v>0.9125877369756672</v>
      </c>
      <c r="AJ36" s="372">
        <v>106.57575757575756</v>
      </c>
      <c r="AK36" s="353">
        <v>116.98522167487687</v>
      </c>
      <c r="AL36" s="353">
        <v>12467.788625167936</v>
      </c>
    </row>
    <row r="37" spans="1:38" ht="15" thickBot="1">
      <c r="A37" s="153" t="s">
        <v>129</v>
      </c>
      <c r="B37" s="56" t="s">
        <v>60</v>
      </c>
      <c r="C37" s="51" t="s">
        <v>399</v>
      </c>
      <c r="D37" s="56" t="s">
        <v>58</v>
      </c>
      <c r="E37" s="51" t="s">
        <v>27</v>
      </c>
      <c r="F37" s="152">
        <v>0.42666666666666686</v>
      </c>
      <c r="G37" s="55">
        <v>85.333333333333343</v>
      </c>
      <c r="H37" s="6">
        <v>6234.6666666666661</v>
      </c>
      <c r="I37" s="346">
        <v>1</v>
      </c>
      <c r="J37" s="152">
        <v>5.0000000000000001E-3</v>
      </c>
      <c r="K37" s="345">
        <f t="shared" ref="K37:K53" si="16">L37*I37</f>
        <v>73.062499999999986</v>
      </c>
      <c r="L37" s="42">
        <f t="shared" ref="L37:L53" si="17">H37/G37</f>
        <v>73.062499999999986</v>
      </c>
      <c r="M37" s="51">
        <v>1</v>
      </c>
      <c r="N37" s="12">
        <f t="shared" ref="N37:N53" si="18">F37/$F$1</f>
        <v>4.6766597629912653E-3</v>
      </c>
      <c r="O37" s="54">
        <f>SUM($N$5:N37)</f>
        <v>0.95790973330543872</v>
      </c>
      <c r="P37" s="51" t="str">
        <f t="shared" si="10"/>
        <v>C</v>
      </c>
      <c r="Q37" s="42">
        <f t="shared" ref="Q37:Q53" si="19">G37/22</f>
        <v>3.8787878787878793</v>
      </c>
      <c r="R37" s="152">
        <f t="shared" ref="R37:R53" si="20">F37/22</f>
        <v>1.9393939393939404E-2</v>
      </c>
      <c r="S37" s="119">
        <f t="shared" ref="S37:S53" si="21">H37/22</f>
        <v>283.39393939393938</v>
      </c>
      <c r="T37" s="51">
        <f t="shared" si="11"/>
        <v>30</v>
      </c>
      <c r="U37" s="51">
        <v>4</v>
      </c>
      <c r="V37" s="51">
        <f t="shared" si="12"/>
        <v>34</v>
      </c>
      <c r="W37" s="42">
        <f t="shared" si="13"/>
        <v>131.8787878787879</v>
      </c>
      <c r="X37" s="42">
        <f t="shared" ref="X37:X53" si="22">IF(W37-I37&lt;=0,0,W37-I37)</f>
        <v>130.8787878787879</v>
      </c>
      <c r="Y37" s="152">
        <f t="shared" ref="Y37:Y53" si="23">X37/(G37/F37)</f>
        <v>0.65439393939393975</v>
      </c>
      <c r="Z37" s="12">
        <f t="shared" ref="Z37:Z53" si="24">I37/W37</f>
        <v>7.5827205882352923E-3</v>
      </c>
      <c r="AA37" s="87" t="str">
        <f t="shared" si="14"/>
        <v>VERY LOW-ORDER URGENTLY</v>
      </c>
      <c r="AB37" s="164">
        <f t="shared" si="15"/>
        <v>9562.3314393939399</v>
      </c>
      <c r="AF37"/>
      <c r="AG37" s="341" t="s">
        <v>65</v>
      </c>
      <c r="AH37" s="341" t="s">
        <v>446</v>
      </c>
      <c r="AI37" s="373">
        <v>0.69606342494714535</v>
      </c>
      <c r="AJ37" s="372">
        <v>127.90909090909091</v>
      </c>
      <c r="AK37" s="353">
        <v>74.108527131782935</v>
      </c>
      <c r="AL37" s="353">
        <v>9479.154334038054</v>
      </c>
    </row>
    <row r="38" spans="1:38" ht="15" thickBot="1">
      <c r="A38" s="153" t="s">
        <v>129</v>
      </c>
      <c r="B38" s="56" t="s">
        <v>101</v>
      </c>
      <c r="C38" s="51" t="s">
        <v>391</v>
      </c>
      <c r="D38" s="56" t="s">
        <v>23</v>
      </c>
      <c r="E38" s="51" t="s">
        <v>30</v>
      </c>
      <c r="F38" s="152">
        <v>0.41845999999999983</v>
      </c>
      <c r="G38" s="55">
        <v>32.666666666666664</v>
      </c>
      <c r="H38" s="6">
        <v>8166.6666666666661</v>
      </c>
      <c r="I38" s="346">
        <v>0</v>
      </c>
      <c r="J38" s="152">
        <v>0</v>
      </c>
      <c r="K38" s="345">
        <f t="shared" si="16"/>
        <v>0</v>
      </c>
      <c r="L38" s="42">
        <f t="shared" si="17"/>
        <v>250</v>
      </c>
      <c r="M38" s="51">
        <v>12</v>
      </c>
      <c r="N38" s="12">
        <f t="shared" si="18"/>
        <v>4.5867071353624762E-3</v>
      </c>
      <c r="O38" s="54">
        <f>SUM($N$5:N38)</f>
        <v>0.96249644044080118</v>
      </c>
      <c r="P38" s="51" t="str">
        <f t="shared" si="10"/>
        <v>C</v>
      </c>
      <c r="Q38" s="42">
        <f t="shared" si="19"/>
        <v>1.4848484848484846</v>
      </c>
      <c r="R38" s="152">
        <f t="shared" si="20"/>
        <v>1.9020909090909085E-2</v>
      </c>
      <c r="S38" s="119">
        <f t="shared" si="21"/>
        <v>371.21212121212119</v>
      </c>
      <c r="T38" s="51">
        <f t="shared" si="11"/>
        <v>30</v>
      </c>
      <c r="U38" s="51">
        <v>4</v>
      </c>
      <c r="V38" s="51">
        <f t="shared" si="12"/>
        <v>34</v>
      </c>
      <c r="W38" s="42">
        <f t="shared" si="13"/>
        <v>50.484848484848477</v>
      </c>
      <c r="X38" s="42">
        <f t="shared" si="22"/>
        <v>50.484848484848477</v>
      </c>
      <c r="Y38" s="152">
        <f t="shared" si="23"/>
        <v>0.64671090909090878</v>
      </c>
      <c r="Z38" s="12">
        <f t="shared" si="24"/>
        <v>0</v>
      </c>
      <c r="AA38" s="87" t="str">
        <f t="shared" si="14"/>
        <v>VERY LOW-ORDER URGENTLY</v>
      </c>
      <c r="AB38" s="164">
        <f t="shared" si="15"/>
        <v>12621.21212121212</v>
      </c>
      <c r="AF38"/>
      <c r="AG38" s="341" t="s">
        <v>64</v>
      </c>
      <c r="AH38" s="341" t="s">
        <v>434</v>
      </c>
      <c r="AI38" s="373">
        <v>1.2746522823168396</v>
      </c>
      <c r="AJ38" s="372">
        <v>165.48484848484847</v>
      </c>
      <c r="AK38" s="353">
        <v>114.6987341772152</v>
      </c>
      <c r="AL38" s="353">
        <v>18980.902646720369</v>
      </c>
    </row>
    <row r="39" spans="1:38" ht="15" thickBot="1">
      <c r="A39" s="153" t="s">
        <v>129</v>
      </c>
      <c r="B39" s="56" t="s">
        <v>68</v>
      </c>
      <c r="C39" s="51" t="s">
        <v>437</v>
      </c>
      <c r="D39" s="56" t="s">
        <v>26</v>
      </c>
      <c r="E39" s="51" t="s">
        <v>69</v>
      </c>
      <c r="F39" s="152">
        <v>0.40220000000000022</v>
      </c>
      <c r="G39" s="55">
        <v>110.66666666666666</v>
      </c>
      <c r="H39" s="6">
        <v>8937.5999999999985</v>
      </c>
      <c r="I39" s="346">
        <v>1391</v>
      </c>
      <c r="J39" s="152">
        <v>5.0076000000000001</v>
      </c>
      <c r="K39" s="345">
        <f t="shared" si="16"/>
        <v>112339.17108433734</v>
      </c>
      <c r="L39" s="42">
        <f t="shared" si="17"/>
        <v>80.76144578313253</v>
      </c>
      <c r="M39" s="51">
        <v>20</v>
      </c>
      <c r="N39" s="12">
        <f t="shared" si="18"/>
        <v>4.4084825547072359E-3</v>
      </c>
      <c r="O39" s="54">
        <f>SUM($N$5:N39)</f>
        <v>0.96690492299550845</v>
      </c>
      <c r="P39" s="51" t="str">
        <f t="shared" si="10"/>
        <v>C</v>
      </c>
      <c r="Q39" s="42">
        <f t="shared" si="19"/>
        <v>5.0303030303030303</v>
      </c>
      <c r="R39" s="152">
        <f t="shared" si="20"/>
        <v>1.8281818181818191E-2</v>
      </c>
      <c r="S39" s="119">
        <f t="shared" si="21"/>
        <v>406.25454545454539</v>
      </c>
      <c r="T39" s="51">
        <f t="shared" si="11"/>
        <v>30</v>
      </c>
      <c r="U39" s="51">
        <v>4</v>
      </c>
      <c r="V39" s="51">
        <f t="shared" si="12"/>
        <v>34</v>
      </c>
      <c r="W39" s="42">
        <f t="shared" si="13"/>
        <v>171.03030303030303</v>
      </c>
      <c r="X39" s="42">
        <f t="shared" si="22"/>
        <v>0</v>
      </c>
      <c r="Y39" s="152">
        <f t="shared" si="23"/>
        <v>0</v>
      </c>
      <c r="Z39" s="12">
        <f t="shared" si="24"/>
        <v>8.1330616583982991</v>
      </c>
      <c r="AA39" s="87" t="str">
        <f t="shared" si="14"/>
        <v>VERY HIGH-DON’T ORDER</v>
      </c>
      <c r="AB39" s="164">
        <f t="shared" si="15"/>
        <v>0</v>
      </c>
      <c r="AF39"/>
      <c r="AG39" s="341" t="s">
        <v>61</v>
      </c>
      <c r="AH39" s="341" t="s">
        <v>442</v>
      </c>
      <c r="AI39" s="373">
        <v>0.43369595959595963</v>
      </c>
      <c r="AJ39" s="372">
        <v>67.181818181818173</v>
      </c>
      <c r="AK39" s="353">
        <v>56.477916666666651</v>
      </c>
      <c r="AL39" s="353">
        <v>3794.2891287878774</v>
      </c>
    </row>
    <row r="40" spans="1:38" ht="15" thickBot="1">
      <c r="A40" s="153" t="s">
        <v>129</v>
      </c>
      <c r="B40" s="56" t="s">
        <v>521</v>
      </c>
      <c r="C40" s="51" t="s">
        <v>532</v>
      </c>
      <c r="D40" s="56" t="s">
        <v>58</v>
      </c>
      <c r="E40" s="51" t="s">
        <v>37</v>
      </c>
      <c r="F40" s="152">
        <v>0.37516666666666643</v>
      </c>
      <c r="G40" s="55">
        <v>49.666666666666671</v>
      </c>
      <c r="H40" s="6">
        <v>4000.4533333333366</v>
      </c>
      <c r="I40" s="346">
        <v>0</v>
      </c>
      <c r="J40" s="152">
        <v>0</v>
      </c>
      <c r="K40" s="345">
        <f t="shared" si="16"/>
        <v>0</v>
      </c>
      <c r="L40" s="42">
        <f t="shared" si="17"/>
        <v>80.546040268456437</v>
      </c>
      <c r="M40" s="51">
        <v>6</v>
      </c>
      <c r="N40" s="12">
        <f t="shared" si="18"/>
        <v>4.112172315036456E-3</v>
      </c>
      <c r="O40" s="54">
        <f>SUM($N$5:N40)</f>
        <v>0.97101709531054492</v>
      </c>
      <c r="P40" s="51" t="str">
        <f t="shared" si="10"/>
        <v>C</v>
      </c>
      <c r="Q40" s="42">
        <f t="shared" si="19"/>
        <v>2.2575757575757578</v>
      </c>
      <c r="R40" s="152">
        <f t="shared" si="20"/>
        <v>1.7053030303030292E-2</v>
      </c>
      <c r="S40" s="119">
        <f t="shared" si="21"/>
        <v>181.83878787878803</v>
      </c>
      <c r="T40" s="51">
        <f t="shared" si="11"/>
        <v>30</v>
      </c>
      <c r="U40" s="51">
        <v>4</v>
      </c>
      <c r="V40" s="51">
        <f t="shared" si="12"/>
        <v>34</v>
      </c>
      <c r="W40" s="42">
        <f t="shared" si="13"/>
        <v>76.757575757575765</v>
      </c>
      <c r="X40" s="42">
        <f t="shared" si="22"/>
        <v>76.757575757575765</v>
      </c>
      <c r="Y40" s="152">
        <f t="shared" si="23"/>
        <v>0.57980303030302993</v>
      </c>
      <c r="Z40" s="12">
        <f t="shared" si="24"/>
        <v>0</v>
      </c>
      <c r="AA40" s="87" t="str">
        <f t="shared" si="14"/>
        <v>VERY LOW-ORDER URGENTLY</v>
      </c>
      <c r="AB40" s="164">
        <f t="shared" si="15"/>
        <v>6182.5187878787929</v>
      </c>
      <c r="AF40"/>
      <c r="AG40" s="341" t="s">
        <v>527</v>
      </c>
      <c r="AH40" s="341" t="s">
        <v>528</v>
      </c>
      <c r="AI40" s="373">
        <v>0</v>
      </c>
      <c r="AJ40" s="372">
        <v>0</v>
      </c>
      <c r="AK40" s="353">
        <v>87.832289512555477</v>
      </c>
      <c r="AL40" s="353">
        <v>0</v>
      </c>
    </row>
    <row r="41" spans="1:38" ht="15" thickBot="1">
      <c r="A41" s="153" t="s">
        <v>129</v>
      </c>
      <c r="B41" s="56" t="s">
        <v>61</v>
      </c>
      <c r="C41" s="51" t="s">
        <v>442</v>
      </c>
      <c r="D41" s="56" t="s">
        <v>58</v>
      </c>
      <c r="E41" s="51" t="s">
        <v>27</v>
      </c>
      <c r="F41" s="152">
        <v>0.30986666666666673</v>
      </c>
      <c r="G41" s="55">
        <v>48</v>
      </c>
      <c r="H41" s="6">
        <v>2710.9399999999991</v>
      </c>
      <c r="I41" s="346">
        <v>7</v>
      </c>
      <c r="J41" s="152">
        <v>4.8000000000000008E-2</v>
      </c>
      <c r="K41" s="345">
        <f t="shared" si="16"/>
        <v>395.34541666666655</v>
      </c>
      <c r="L41" s="42">
        <f t="shared" si="17"/>
        <v>56.477916666666651</v>
      </c>
      <c r="M41" s="51">
        <v>12</v>
      </c>
      <c r="N41" s="12">
        <f t="shared" si="18"/>
        <v>3.396424152872406E-3</v>
      </c>
      <c r="O41" s="54">
        <f>SUM($N$5:N41)</f>
        <v>0.97441351946341737</v>
      </c>
      <c r="P41" s="51" t="str">
        <f t="shared" si="10"/>
        <v>C</v>
      </c>
      <c r="Q41" s="42">
        <f t="shared" si="19"/>
        <v>2.1818181818181817</v>
      </c>
      <c r="R41" s="152">
        <f t="shared" si="20"/>
        <v>1.4084848484848488E-2</v>
      </c>
      <c r="S41" s="119">
        <f t="shared" si="21"/>
        <v>123.22454545454542</v>
      </c>
      <c r="T41" s="51">
        <f t="shared" si="11"/>
        <v>30</v>
      </c>
      <c r="U41" s="51">
        <v>4</v>
      </c>
      <c r="V41" s="51">
        <f t="shared" si="12"/>
        <v>34</v>
      </c>
      <c r="W41" s="42">
        <f t="shared" si="13"/>
        <v>74.181818181818173</v>
      </c>
      <c r="X41" s="42">
        <f t="shared" si="22"/>
        <v>67.181818181818173</v>
      </c>
      <c r="Y41" s="152">
        <f t="shared" si="23"/>
        <v>0.43369595959595963</v>
      </c>
      <c r="Z41" s="12">
        <f t="shared" si="24"/>
        <v>9.4362745098039227E-2</v>
      </c>
      <c r="AA41" s="87" t="str">
        <f t="shared" si="14"/>
        <v>VERY LOW-ORDER URGENTLY</v>
      </c>
      <c r="AB41" s="164">
        <f t="shared" si="15"/>
        <v>3794.2891287878774</v>
      </c>
      <c r="AF41"/>
      <c r="AG41" s="341" t="s">
        <v>521</v>
      </c>
      <c r="AH41" s="341" t="s">
        <v>532</v>
      </c>
      <c r="AI41" s="373">
        <v>0.57980303030302993</v>
      </c>
      <c r="AJ41" s="372">
        <v>76.757575757575765</v>
      </c>
      <c r="AK41" s="353">
        <v>80.546040268456437</v>
      </c>
      <c r="AL41" s="353">
        <v>6182.5187878787929</v>
      </c>
    </row>
    <row r="42" spans="1:38" ht="15" thickBot="1">
      <c r="A42" s="153" t="s">
        <v>129</v>
      </c>
      <c r="B42" s="56" t="s">
        <v>59</v>
      </c>
      <c r="C42" s="51" t="s">
        <v>397</v>
      </c>
      <c r="D42" s="56" t="s">
        <v>23</v>
      </c>
      <c r="E42" s="51" t="s">
        <v>24</v>
      </c>
      <c r="F42" s="152">
        <v>0.29807999999999996</v>
      </c>
      <c r="G42" s="55">
        <v>30</v>
      </c>
      <c r="H42" s="6">
        <v>6592.83</v>
      </c>
      <c r="I42" s="346">
        <v>28</v>
      </c>
      <c r="J42" s="152">
        <v>0.27216000000000001</v>
      </c>
      <c r="K42" s="345">
        <f t="shared" si="16"/>
        <v>6153.308</v>
      </c>
      <c r="L42" s="42">
        <f t="shared" si="17"/>
        <v>219.761</v>
      </c>
      <c r="M42" s="51">
        <v>4</v>
      </c>
      <c r="N42" s="12">
        <f t="shared" si="18"/>
        <v>3.267231426919771E-3</v>
      </c>
      <c r="O42" s="54">
        <f>SUM($N$5:N42)</f>
        <v>0.97768075089033712</v>
      </c>
      <c r="P42" s="51" t="str">
        <f t="shared" si="10"/>
        <v>C</v>
      </c>
      <c r="Q42" s="42">
        <f t="shared" si="19"/>
        <v>1.3636363636363635</v>
      </c>
      <c r="R42" s="152">
        <f t="shared" si="20"/>
        <v>1.3549090909090906E-2</v>
      </c>
      <c r="S42" s="119">
        <f t="shared" si="21"/>
        <v>299.67409090909092</v>
      </c>
      <c r="T42" s="51">
        <f t="shared" si="11"/>
        <v>30</v>
      </c>
      <c r="U42" s="51">
        <v>4</v>
      </c>
      <c r="V42" s="51">
        <f t="shared" si="12"/>
        <v>34</v>
      </c>
      <c r="W42" s="42">
        <f t="shared" si="13"/>
        <v>46.36363636363636</v>
      </c>
      <c r="X42" s="42">
        <f t="shared" si="22"/>
        <v>18.36363636363636</v>
      </c>
      <c r="Y42" s="152">
        <f t="shared" si="23"/>
        <v>0.18246109090909085</v>
      </c>
      <c r="Z42" s="12">
        <f t="shared" si="24"/>
        <v>0.60392156862745106</v>
      </c>
      <c r="AA42" s="87" t="str">
        <f t="shared" si="14"/>
        <v>VERY LOW-ORDER URGENTLY</v>
      </c>
      <c r="AB42" s="164">
        <f t="shared" si="15"/>
        <v>4035.6110909090899</v>
      </c>
      <c r="AF42"/>
      <c r="AG42" s="341" t="s">
        <v>525</v>
      </c>
      <c r="AH42" s="341" t="s">
        <v>537</v>
      </c>
      <c r="AI42" s="373">
        <v>0</v>
      </c>
      <c r="AJ42" s="372">
        <v>0</v>
      </c>
      <c r="AK42" s="353">
        <v>55.99</v>
      </c>
      <c r="AL42" s="353">
        <v>0</v>
      </c>
    </row>
    <row r="43" spans="1:38" ht="15" thickBot="1">
      <c r="A43" s="153" t="s">
        <v>129</v>
      </c>
      <c r="B43" s="56" t="s">
        <v>524</v>
      </c>
      <c r="C43" s="51" t="s">
        <v>536</v>
      </c>
      <c r="D43" s="56" t="s">
        <v>26</v>
      </c>
      <c r="E43" s="51" t="s">
        <v>69</v>
      </c>
      <c r="F43" s="152">
        <v>0.2634000000000003</v>
      </c>
      <c r="G43" s="55">
        <v>72.666666666666671</v>
      </c>
      <c r="H43" s="6">
        <v>7316.7066666666678</v>
      </c>
      <c r="I43" s="346">
        <v>0</v>
      </c>
      <c r="J43" s="152">
        <v>0</v>
      </c>
      <c r="K43" s="345">
        <f t="shared" si="16"/>
        <v>0</v>
      </c>
      <c r="L43" s="42">
        <f t="shared" si="17"/>
        <v>100.68862385321101</v>
      </c>
      <c r="M43" s="51">
        <v>12</v>
      </c>
      <c r="N43" s="12">
        <f t="shared" si="18"/>
        <v>2.8871066755591411E-3</v>
      </c>
      <c r="O43" s="54">
        <f>SUM($N$5:N43)</f>
        <v>0.98056785756589626</v>
      </c>
      <c r="P43" s="51" t="str">
        <f t="shared" si="10"/>
        <v>C</v>
      </c>
      <c r="Q43" s="42">
        <f t="shared" si="19"/>
        <v>3.3030303030303032</v>
      </c>
      <c r="R43" s="152">
        <f t="shared" si="20"/>
        <v>1.1972727272727286E-2</v>
      </c>
      <c r="S43" s="119">
        <f t="shared" si="21"/>
        <v>332.5775757575758</v>
      </c>
      <c r="T43" s="51">
        <f t="shared" si="11"/>
        <v>30</v>
      </c>
      <c r="U43" s="51">
        <v>4</v>
      </c>
      <c r="V43" s="51">
        <f t="shared" si="12"/>
        <v>34</v>
      </c>
      <c r="W43" s="42">
        <f t="shared" si="13"/>
        <v>112.30303030303031</v>
      </c>
      <c r="X43" s="42">
        <f t="shared" si="22"/>
        <v>112.30303030303031</v>
      </c>
      <c r="Y43" s="152">
        <f t="shared" si="23"/>
        <v>0.40707272727272775</v>
      </c>
      <c r="Z43" s="12">
        <f t="shared" si="24"/>
        <v>0</v>
      </c>
      <c r="AA43" s="87" t="str">
        <f t="shared" si="14"/>
        <v>VERY LOW-ORDER URGENTLY</v>
      </c>
      <c r="AB43" s="164">
        <f t="shared" si="15"/>
        <v>11307.637575757577</v>
      </c>
      <c r="AF43" s="341" t="s">
        <v>227</v>
      </c>
      <c r="AG43" s="341"/>
      <c r="AH43" s="341"/>
      <c r="AI43" s="373">
        <v>5.7536281917143999</v>
      </c>
      <c r="AJ43" s="372">
        <v>1031.4242424242423</v>
      </c>
      <c r="AK43" s="353">
        <v>904.529705769457</v>
      </c>
      <c r="AL43" s="353">
        <v>92849.309113274285</v>
      </c>
    </row>
    <row r="44" spans="1:38" ht="15" thickBot="1">
      <c r="A44" s="153" t="s">
        <v>129</v>
      </c>
      <c r="B44" s="56" t="s">
        <v>104</v>
      </c>
      <c r="C44" s="51" t="s">
        <v>422</v>
      </c>
      <c r="D44" s="56" t="s">
        <v>58</v>
      </c>
      <c r="E44" s="51" t="s">
        <v>27</v>
      </c>
      <c r="F44" s="152">
        <v>0.25575000000000003</v>
      </c>
      <c r="G44" s="55">
        <v>56.666666666666671</v>
      </c>
      <c r="H44" s="6">
        <v>10457.316666666668</v>
      </c>
      <c r="I44" s="346">
        <v>0</v>
      </c>
      <c r="J44" s="152">
        <v>0</v>
      </c>
      <c r="K44" s="345">
        <f t="shared" si="16"/>
        <v>0</v>
      </c>
      <c r="L44" s="42">
        <f t="shared" si="17"/>
        <v>184.54088235294117</v>
      </c>
      <c r="M44" s="51">
        <v>3</v>
      </c>
      <c r="N44" s="12">
        <f t="shared" si="18"/>
        <v>2.803255627464881E-3</v>
      </c>
      <c r="O44" s="54">
        <f>SUM($N$5:N44)</f>
        <v>0.98337111319336112</v>
      </c>
      <c r="P44" s="51" t="str">
        <f t="shared" si="10"/>
        <v>C</v>
      </c>
      <c r="Q44" s="42">
        <f t="shared" si="19"/>
        <v>2.5757575757575761</v>
      </c>
      <c r="R44" s="152">
        <f t="shared" si="20"/>
        <v>1.1625000000000002E-2</v>
      </c>
      <c r="S44" s="119">
        <f t="shared" si="21"/>
        <v>475.3325757575758</v>
      </c>
      <c r="T44" s="51">
        <f t="shared" si="11"/>
        <v>30</v>
      </c>
      <c r="U44" s="51">
        <v>4</v>
      </c>
      <c r="V44" s="51">
        <f t="shared" si="12"/>
        <v>34</v>
      </c>
      <c r="W44" s="42">
        <f t="shared" si="13"/>
        <v>87.575757575757592</v>
      </c>
      <c r="X44" s="42">
        <f t="shared" si="22"/>
        <v>87.575757575757592</v>
      </c>
      <c r="Y44" s="152">
        <f t="shared" si="23"/>
        <v>0.3952500000000001</v>
      </c>
      <c r="Z44" s="12">
        <f t="shared" si="24"/>
        <v>0</v>
      </c>
      <c r="AA44" s="87" t="str">
        <f t="shared" si="14"/>
        <v>VERY LOW-ORDER URGENTLY</v>
      </c>
      <c r="AB44" s="164">
        <f t="shared" si="15"/>
        <v>16161.307575757579</v>
      </c>
      <c r="AF44" s="341" t="s">
        <v>29</v>
      </c>
      <c r="AG44" s="341" t="s">
        <v>67</v>
      </c>
      <c r="AH44" s="341" t="s">
        <v>412</v>
      </c>
      <c r="AI44" s="373">
        <v>1.6685883222468596</v>
      </c>
      <c r="AJ44" s="372">
        <v>80.484848484848484</v>
      </c>
      <c r="AK44" s="353">
        <v>171.05487804878049</v>
      </c>
      <c r="AL44" s="353">
        <v>13767.325942350333</v>
      </c>
    </row>
    <row r="45" spans="1:38" ht="15" thickBot="1">
      <c r="A45" s="153" t="s">
        <v>129</v>
      </c>
      <c r="B45" s="56" t="s">
        <v>525</v>
      </c>
      <c r="C45" s="51" t="s">
        <v>537</v>
      </c>
      <c r="D45" s="56" t="s">
        <v>58</v>
      </c>
      <c r="E45" s="51" t="s">
        <v>37</v>
      </c>
      <c r="F45" s="152">
        <v>0.22186666666666657</v>
      </c>
      <c r="G45" s="55">
        <v>34.666666666666664</v>
      </c>
      <c r="H45" s="6">
        <v>1940.9866666666667</v>
      </c>
      <c r="I45" s="346">
        <v>134</v>
      </c>
      <c r="J45" s="152">
        <v>0.85760000000000003</v>
      </c>
      <c r="K45" s="345">
        <f t="shared" si="16"/>
        <v>7502.66</v>
      </c>
      <c r="L45" s="42">
        <f t="shared" si="17"/>
        <v>55.99</v>
      </c>
      <c r="M45" s="51">
        <v>12</v>
      </c>
      <c r="N45" s="12">
        <f t="shared" si="18"/>
        <v>2.431863076755456E-3</v>
      </c>
      <c r="O45" s="54">
        <f>SUM($N$5:N45)</f>
        <v>0.98580297627011659</v>
      </c>
      <c r="P45" s="51" t="str">
        <f t="shared" si="10"/>
        <v>C</v>
      </c>
      <c r="Q45" s="42">
        <f t="shared" si="19"/>
        <v>1.5757575757575757</v>
      </c>
      <c r="R45" s="152">
        <f t="shared" si="20"/>
        <v>1.0084848484848481E-2</v>
      </c>
      <c r="S45" s="119">
        <f t="shared" si="21"/>
        <v>88.226666666666674</v>
      </c>
      <c r="T45" s="51">
        <f t="shared" si="11"/>
        <v>30</v>
      </c>
      <c r="U45" s="51">
        <v>4</v>
      </c>
      <c r="V45" s="51">
        <f t="shared" si="12"/>
        <v>34</v>
      </c>
      <c r="W45" s="42">
        <f t="shared" si="13"/>
        <v>53.575757575757571</v>
      </c>
      <c r="X45" s="42">
        <f t="shared" si="22"/>
        <v>0</v>
      </c>
      <c r="Y45" s="152">
        <f t="shared" si="23"/>
        <v>0</v>
      </c>
      <c r="Z45" s="12">
        <f t="shared" si="24"/>
        <v>2.5011312217194575</v>
      </c>
      <c r="AA45" s="87" t="str">
        <f t="shared" si="14"/>
        <v>VERY HIGH-DON’T ORDER</v>
      </c>
      <c r="AB45" s="164">
        <f t="shared" si="15"/>
        <v>0</v>
      </c>
      <c r="AF45"/>
      <c r="AG45" s="341" t="s">
        <v>28</v>
      </c>
      <c r="AH45" s="341" t="s">
        <v>368</v>
      </c>
      <c r="AI45" s="373">
        <v>3.7083333333333357</v>
      </c>
      <c r="AJ45" s="372">
        <v>148.33333333333334</v>
      </c>
      <c r="AK45" s="353">
        <v>193</v>
      </c>
      <c r="AL45" s="353">
        <v>28628.333333333336</v>
      </c>
    </row>
    <row r="46" spans="1:38" ht="15" thickBot="1">
      <c r="A46" s="153" t="s">
        <v>129</v>
      </c>
      <c r="B46" s="56" t="s">
        <v>84</v>
      </c>
      <c r="C46" s="51" t="s">
        <v>421</v>
      </c>
      <c r="D46" s="56" t="s">
        <v>26</v>
      </c>
      <c r="E46" s="51" t="s">
        <v>69</v>
      </c>
      <c r="F46" s="152">
        <v>0.21166666666666681</v>
      </c>
      <c r="G46" s="55">
        <v>52.666666666666671</v>
      </c>
      <c r="H46" s="6">
        <v>4445</v>
      </c>
      <c r="I46" s="346">
        <v>0</v>
      </c>
      <c r="J46" s="152">
        <v>0</v>
      </c>
      <c r="K46" s="345">
        <f t="shared" si="16"/>
        <v>0</v>
      </c>
      <c r="L46" s="42">
        <f t="shared" si="17"/>
        <v>84.398734177215189</v>
      </c>
      <c r="M46" s="51">
        <v>40</v>
      </c>
      <c r="N46" s="12">
        <f t="shared" si="18"/>
        <v>2.3200616792964485E-3</v>
      </c>
      <c r="O46" s="54">
        <f>SUM($N$5:N46)</f>
        <v>0.98812303794941303</v>
      </c>
      <c r="P46" s="51" t="str">
        <f t="shared" si="10"/>
        <v>C</v>
      </c>
      <c r="Q46" s="42">
        <f t="shared" si="19"/>
        <v>2.393939393939394</v>
      </c>
      <c r="R46" s="152">
        <f t="shared" si="20"/>
        <v>9.6212121212121277E-3</v>
      </c>
      <c r="S46" s="119">
        <f t="shared" si="21"/>
        <v>202.04545454545453</v>
      </c>
      <c r="T46" s="51">
        <f t="shared" si="11"/>
        <v>30</v>
      </c>
      <c r="U46" s="51">
        <v>4</v>
      </c>
      <c r="V46" s="51">
        <f t="shared" si="12"/>
        <v>34</v>
      </c>
      <c r="W46" s="42">
        <f t="shared" si="13"/>
        <v>81.393939393939391</v>
      </c>
      <c r="X46" s="42">
        <f t="shared" si="22"/>
        <v>81.393939393939391</v>
      </c>
      <c r="Y46" s="152">
        <f t="shared" si="23"/>
        <v>0.32712121212121231</v>
      </c>
      <c r="Z46" s="12">
        <f t="shared" si="24"/>
        <v>0</v>
      </c>
      <c r="AA46" s="87" t="str">
        <f t="shared" si="14"/>
        <v>VERY LOW-ORDER URGENTLY</v>
      </c>
      <c r="AB46" s="164">
        <f t="shared" si="15"/>
        <v>6869.545454545454</v>
      </c>
      <c r="AF46"/>
      <c r="AG46" s="341" t="s">
        <v>35</v>
      </c>
      <c r="AH46" s="341" t="s">
        <v>375</v>
      </c>
      <c r="AI46" s="373">
        <v>3.409090909090907</v>
      </c>
      <c r="AJ46" s="372">
        <v>136.36363636363637</v>
      </c>
      <c r="AK46" s="353">
        <v>187</v>
      </c>
      <c r="AL46" s="353">
        <v>25500.000000000004</v>
      </c>
    </row>
    <row r="47" spans="1:38" ht="15" thickBot="1">
      <c r="A47" s="153" t="s">
        <v>129</v>
      </c>
      <c r="B47" s="56" t="s">
        <v>188</v>
      </c>
      <c r="C47" s="51" t="s">
        <v>448</v>
      </c>
      <c r="D47" s="56" t="s">
        <v>26</v>
      </c>
      <c r="E47" s="51" t="s">
        <v>69</v>
      </c>
      <c r="F47" s="152">
        <v>0.17866666666666672</v>
      </c>
      <c r="G47" s="55">
        <v>44.666666666666664</v>
      </c>
      <c r="H47" s="6">
        <v>3662.6666666666665</v>
      </c>
      <c r="I47" s="346">
        <v>20</v>
      </c>
      <c r="J47" s="152">
        <v>0.08</v>
      </c>
      <c r="K47" s="345">
        <f t="shared" si="16"/>
        <v>1640</v>
      </c>
      <c r="L47" s="42">
        <f t="shared" si="17"/>
        <v>82</v>
      </c>
      <c r="M47" s="51">
        <v>40</v>
      </c>
      <c r="N47" s="12">
        <f t="shared" si="18"/>
        <v>1.9583512757525923E-3</v>
      </c>
      <c r="O47" s="54">
        <f>SUM($N$5:N47)</f>
        <v>0.99008138922516564</v>
      </c>
      <c r="P47" s="51" t="str">
        <f t="shared" si="10"/>
        <v>C</v>
      </c>
      <c r="Q47" s="42">
        <f t="shared" si="19"/>
        <v>2.0303030303030303</v>
      </c>
      <c r="R47" s="152">
        <f t="shared" si="20"/>
        <v>8.1212121212121246E-3</v>
      </c>
      <c r="S47" s="119">
        <f t="shared" si="21"/>
        <v>166.48484848484847</v>
      </c>
      <c r="T47" s="51">
        <f t="shared" si="11"/>
        <v>30</v>
      </c>
      <c r="U47" s="51">
        <v>4</v>
      </c>
      <c r="V47" s="51">
        <f t="shared" si="12"/>
        <v>34</v>
      </c>
      <c r="W47" s="42">
        <f t="shared" si="13"/>
        <v>69.030303030303031</v>
      </c>
      <c r="X47" s="42">
        <f t="shared" si="22"/>
        <v>49.030303030303031</v>
      </c>
      <c r="Y47" s="152">
        <f t="shared" si="23"/>
        <v>0.1961212121212122</v>
      </c>
      <c r="Z47" s="12">
        <f t="shared" si="24"/>
        <v>0.28972783143107989</v>
      </c>
      <c r="AA47" s="87" t="str">
        <f t="shared" si="14"/>
        <v>VERY LOW-ORDER URGENTLY</v>
      </c>
      <c r="AB47" s="164">
        <f t="shared" si="15"/>
        <v>4020.4848484848485</v>
      </c>
      <c r="AF47"/>
      <c r="AG47" s="341" t="s">
        <v>45</v>
      </c>
      <c r="AH47" s="341" t="s">
        <v>408</v>
      </c>
      <c r="AI47" s="373">
        <v>0.66068181818181815</v>
      </c>
      <c r="AJ47" s="372">
        <v>29.363636363636363</v>
      </c>
      <c r="AK47" s="353">
        <v>233.80701754385964</v>
      </c>
      <c r="AL47" s="353">
        <v>6865.424242424242</v>
      </c>
    </row>
    <row r="48" spans="1:38" ht="15" thickBot="1">
      <c r="A48" s="153" t="s">
        <v>129</v>
      </c>
      <c r="B48" s="56" t="s">
        <v>85</v>
      </c>
      <c r="C48" s="51" t="s">
        <v>414</v>
      </c>
      <c r="D48" s="56" t="s">
        <v>26</v>
      </c>
      <c r="E48" s="51" t="s">
        <v>69</v>
      </c>
      <c r="F48" s="152">
        <v>0.16900000000000009</v>
      </c>
      <c r="G48" s="55">
        <v>42</v>
      </c>
      <c r="H48" s="6">
        <v>3390</v>
      </c>
      <c r="I48" s="346">
        <v>4</v>
      </c>
      <c r="J48" s="152">
        <v>1.6E-2</v>
      </c>
      <c r="K48" s="345">
        <f t="shared" si="16"/>
        <v>322.85714285714283</v>
      </c>
      <c r="L48" s="42">
        <f t="shared" si="17"/>
        <v>80.714285714285708</v>
      </c>
      <c r="M48" s="51">
        <v>40</v>
      </c>
      <c r="N48" s="12">
        <f t="shared" si="18"/>
        <v>1.8523957029973218E-3</v>
      </c>
      <c r="O48" s="54">
        <f>SUM($N$5:N48)</f>
        <v>0.99193378492816298</v>
      </c>
      <c r="P48" s="51" t="str">
        <f t="shared" si="10"/>
        <v>C</v>
      </c>
      <c r="Q48" s="42">
        <f t="shared" si="19"/>
        <v>1.9090909090909092</v>
      </c>
      <c r="R48" s="152">
        <f t="shared" si="20"/>
        <v>7.6818181818181864E-3</v>
      </c>
      <c r="S48" s="119">
        <f t="shared" si="21"/>
        <v>154.09090909090909</v>
      </c>
      <c r="T48" s="51">
        <f t="shared" si="11"/>
        <v>30</v>
      </c>
      <c r="U48" s="51">
        <v>4</v>
      </c>
      <c r="V48" s="51">
        <f t="shared" si="12"/>
        <v>34</v>
      </c>
      <c r="W48" s="42">
        <f t="shared" si="13"/>
        <v>64.909090909090907</v>
      </c>
      <c r="X48" s="42">
        <f t="shared" si="22"/>
        <v>60.909090909090907</v>
      </c>
      <c r="Y48" s="152">
        <f t="shared" si="23"/>
        <v>0.24508658008658021</v>
      </c>
      <c r="Z48" s="12">
        <f t="shared" si="24"/>
        <v>6.1624649859943981E-2</v>
      </c>
      <c r="AA48" s="87" t="str">
        <f t="shared" si="14"/>
        <v>VERY LOW-ORDER URGENTLY</v>
      </c>
      <c r="AB48" s="164">
        <f t="shared" si="15"/>
        <v>4916.2337662337659</v>
      </c>
      <c r="AF48"/>
      <c r="AG48" s="341" t="s">
        <v>75</v>
      </c>
      <c r="AH48" s="341" t="s">
        <v>435</v>
      </c>
      <c r="AI48" s="373">
        <v>0.21790909090909089</v>
      </c>
      <c r="AJ48" s="372">
        <v>11.333333333333334</v>
      </c>
      <c r="AK48" s="353">
        <v>233.31818181818181</v>
      </c>
      <c r="AL48" s="353">
        <v>2644.2727272727275</v>
      </c>
    </row>
    <row r="49" spans="1:38" ht="15" thickBot="1">
      <c r="A49" s="153" t="s">
        <v>129</v>
      </c>
      <c r="B49" s="56" t="s">
        <v>170</v>
      </c>
      <c r="C49" s="51" t="s">
        <v>486</v>
      </c>
      <c r="D49" s="56" t="s">
        <v>23</v>
      </c>
      <c r="E49" s="51" t="s">
        <v>24</v>
      </c>
      <c r="F49" s="152">
        <v>0.16739999999999997</v>
      </c>
      <c r="G49" s="55">
        <v>10.333333333333332</v>
      </c>
      <c r="H49" s="6">
        <v>1601.6666666666665</v>
      </c>
      <c r="I49" s="346">
        <v>151</v>
      </c>
      <c r="J49" s="152">
        <v>2.4461999999999997</v>
      </c>
      <c r="K49" s="345">
        <f t="shared" si="16"/>
        <v>23405</v>
      </c>
      <c r="L49" s="42">
        <f t="shared" si="17"/>
        <v>155</v>
      </c>
      <c r="M49" s="51">
        <v>1</v>
      </c>
      <c r="N49" s="12">
        <f t="shared" si="18"/>
        <v>1.8348582288861032E-3</v>
      </c>
      <c r="O49" s="54">
        <f>SUM($N$5:N49)</f>
        <v>0.99376864315704905</v>
      </c>
      <c r="P49" s="51" t="str">
        <f t="shared" si="10"/>
        <v>C</v>
      </c>
      <c r="Q49" s="42">
        <f t="shared" si="19"/>
        <v>0.46969696969696967</v>
      </c>
      <c r="R49" s="152">
        <f t="shared" si="20"/>
        <v>7.6090909090909074E-3</v>
      </c>
      <c r="S49" s="119">
        <f t="shared" si="21"/>
        <v>72.803030303030297</v>
      </c>
      <c r="T49" s="51">
        <f t="shared" si="11"/>
        <v>30</v>
      </c>
      <c r="U49" s="51">
        <v>4</v>
      </c>
      <c r="V49" s="51">
        <f t="shared" si="12"/>
        <v>34</v>
      </c>
      <c r="W49" s="42">
        <f t="shared" si="13"/>
        <v>15.969696969696969</v>
      </c>
      <c r="X49" s="42">
        <f t="shared" si="22"/>
        <v>0</v>
      </c>
      <c r="Y49" s="152">
        <f t="shared" si="23"/>
        <v>0</v>
      </c>
      <c r="Z49" s="12">
        <f t="shared" si="24"/>
        <v>9.4554079696394684</v>
      </c>
      <c r="AA49" s="87" t="str">
        <f t="shared" si="14"/>
        <v>VERY HIGH-DON’T ORDER</v>
      </c>
      <c r="AB49" s="164">
        <f t="shared" si="15"/>
        <v>0</v>
      </c>
      <c r="AF49"/>
      <c r="AG49" s="341" t="s">
        <v>41</v>
      </c>
      <c r="AH49" s="341" t="s">
        <v>400</v>
      </c>
      <c r="AI49" s="373">
        <v>0</v>
      </c>
      <c r="AJ49" s="372">
        <v>0</v>
      </c>
      <c r="AK49" s="353">
        <v>249.7832699619772</v>
      </c>
      <c r="AL49" s="353">
        <v>0</v>
      </c>
    </row>
    <row r="50" spans="1:38" ht="15" thickBot="1">
      <c r="A50" s="153" t="s">
        <v>129</v>
      </c>
      <c r="B50" s="56" t="s">
        <v>83</v>
      </c>
      <c r="C50" s="51" t="s">
        <v>416</v>
      </c>
      <c r="D50" s="56" t="s">
        <v>26</v>
      </c>
      <c r="E50" s="51" t="s">
        <v>69</v>
      </c>
      <c r="F50" s="152">
        <v>0.16466666666666674</v>
      </c>
      <c r="G50" s="55">
        <v>40.999999999999993</v>
      </c>
      <c r="H50" s="6">
        <v>3458</v>
      </c>
      <c r="I50" s="346">
        <v>64</v>
      </c>
      <c r="J50" s="152">
        <v>0.25600000000000001</v>
      </c>
      <c r="K50" s="345">
        <f t="shared" si="16"/>
        <v>5397.8536585365864</v>
      </c>
      <c r="L50" s="42">
        <f t="shared" si="17"/>
        <v>84.341463414634163</v>
      </c>
      <c r="M50" s="51">
        <v>40</v>
      </c>
      <c r="N50" s="12">
        <f t="shared" si="18"/>
        <v>1.8048983772794415E-3</v>
      </c>
      <c r="O50" s="54">
        <f>SUM($N$5:N50)</f>
        <v>0.99557354153432853</v>
      </c>
      <c r="P50" s="51" t="str">
        <f t="shared" si="10"/>
        <v>C</v>
      </c>
      <c r="Q50" s="42">
        <f t="shared" si="19"/>
        <v>1.8636363636363633</v>
      </c>
      <c r="R50" s="152">
        <f t="shared" si="20"/>
        <v>7.4848484848484883E-3</v>
      </c>
      <c r="S50" s="119">
        <f t="shared" si="21"/>
        <v>157.18181818181819</v>
      </c>
      <c r="T50" s="51">
        <f t="shared" si="11"/>
        <v>30</v>
      </c>
      <c r="U50" s="51">
        <v>4</v>
      </c>
      <c r="V50" s="51">
        <f t="shared" si="12"/>
        <v>34</v>
      </c>
      <c r="W50" s="42">
        <f t="shared" si="13"/>
        <v>63.363636363636353</v>
      </c>
      <c r="X50" s="42">
        <f t="shared" si="22"/>
        <v>0</v>
      </c>
      <c r="Y50" s="152">
        <f t="shared" si="23"/>
        <v>0</v>
      </c>
      <c r="Z50" s="12">
        <f t="shared" si="24"/>
        <v>1.0100430416068868</v>
      </c>
      <c r="AA50" s="87" t="str">
        <f t="shared" si="14"/>
        <v>HIGH-DON’T ORDER</v>
      </c>
      <c r="AB50" s="164">
        <f t="shared" si="15"/>
        <v>0</v>
      </c>
      <c r="AF50"/>
      <c r="AG50" s="341" t="s">
        <v>71</v>
      </c>
      <c r="AH50" s="341" t="s">
        <v>372</v>
      </c>
      <c r="AI50" s="373">
        <v>1.9009090909090895</v>
      </c>
      <c r="AJ50" s="372">
        <v>84.484848484848484</v>
      </c>
      <c r="AK50" s="353">
        <v>291.02439024390242</v>
      </c>
      <c r="AL50" s="353">
        <v>24587.151515151512</v>
      </c>
    </row>
    <row r="51" spans="1:38" ht="15" thickBot="1">
      <c r="A51" s="153" t="s">
        <v>129</v>
      </c>
      <c r="B51" s="56" t="s">
        <v>75</v>
      </c>
      <c r="C51" s="51" t="s">
        <v>435</v>
      </c>
      <c r="D51" s="56" t="s">
        <v>29</v>
      </c>
      <c r="E51" s="51" t="s">
        <v>42</v>
      </c>
      <c r="F51" s="152">
        <v>0.14099999999999999</v>
      </c>
      <c r="G51" s="55">
        <v>7.3333333333333339</v>
      </c>
      <c r="H51" s="6">
        <v>1711</v>
      </c>
      <c r="I51" s="346">
        <v>0</v>
      </c>
      <c r="J51" s="152">
        <v>0</v>
      </c>
      <c r="K51" s="345">
        <f t="shared" si="16"/>
        <v>0</v>
      </c>
      <c r="L51" s="42">
        <f t="shared" si="17"/>
        <v>233.31818181818181</v>
      </c>
      <c r="M51" s="51">
        <v>30</v>
      </c>
      <c r="N51" s="12">
        <f t="shared" si="18"/>
        <v>1.5454899060510189E-3</v>
      </c>
      <c r="O51" s="54">
        <f>SUM($N$5:N51)</f>
        <v>0.9971190314403795</v>
      </c>
      <c r="P51" s="51" t="str">
        <f t="shared" si="10"/>
        <v>C</v>
      </c>
      <c r="Q51" s="42">
        <f t="shared" si="19"/>
        <v>0.33333333333333337</v>
      </c>
      <c r="R51" s="152">
        <f t="shared" si="20"/>
        <v>6.4090909090909086E-3</v>
      </c>
      <c r="S51" s="119">
        <f t="shared" si="21"/>
        <v>77.772727272727266</v>
      </c>
      <c r="T51" s="51">
        <f t="shared" si="11"/>
        <v>30</v>
      </c>
      <c r="U51" s="51">
        <v>4</v>
      </c>
      <c r="V51" s="51">
        <f t="shared" si="12"/>
        <v>34</v>
      </c>
      <c r="W51" s="42">
        <f t="shared" si="13"/>
        <v>11.333333333333334</v>
      </c>
      <c r="X51" s="42">
        <f t="shared" si="22"/>
        <v>11.333333333333334</v>
      </c>
      <c r="Y51" s="152">
        <f t="shared" si="23"/>
        <v>0.21790909090909089</v>
      </c>
      <c r="Z51" s="12">
        <f t="shared" si="24"/>
        <v>0</v>
      </c>
      <c r="AA51" s="87" t="str">
        <f t="shared" si="14"/>
        <v>VERY LOW-ORDER URGENTLY</v>
      </c>
      <c r="AB51" s="164">
        <f t="shared" si="15"/>
        <v>2644.2727272727275</v>
      </c>
      <c r="AF51"/>
      <c r="AG51" s="341" t="s">
        <v>50</v>
      </c>
      <c r="AH51" s="341" t="s">
        <v>395</v>
      </c>
      <c r="AI51" s="373">
        <v>2.5152272727272718</v>
      </c>
      <c r="AJ51" s="372">
        <v>111.78787878787881</v>
      </c>
      <c r="AK51" s="353">
        <v>172.40092165898614</v>
      </c>
      <c r="AL51" s="353">
        <v>19272.333333333332</v>
      </c>
    </row>
    <row r="52" spans="1:38" ht="15" thickBot="1">
      <c r="A52" s="153" t="s">
        <v>129</v>
      </c>
      <c r="B52" s="56" t="s">
        <v>22</v>
      </c>
      <c r="C52" s="51" t="s">
        <v>386</v>
      </c>
      <c r="D52" s="56" t="s">
        <v>23</v>
      </c>
      <c r="E52" s="51" t="s">
        <v>24</v>
      </c>
      <c r="F52" s="152">
        <v>0.13284000000000004</v>
      </c>
      <c r="G52" s="55">
        <v>13.333333333333334</v>
      </c>
      <c r="H52" s="6">
        <v>2665</v>
      </c>
      <c r="I52" s="346">
        <v>-2</v>
      </c>
      <c r="J52" s="152">
        <v>-1.9440000000000002E-2</v>
      </c>
      <c r="K52" s="345">
        <f t="shared" si="16"/>
        <v>-399.75</v>
      </c>
      <c r="L52" s="42">
        <f t="shared" si="17"/>
        <v>199.875</v>
      </c>
      <c r="M52" s="51">
        <v>20</v>
      </c>
      <c r="N52" s="12">
        <f t="shared" si="18"/>
        <v>1.4560487880838117E-3</v>
      </c>
      <c r="O52" s="54">
        <f>SUM($N$5:N52)</f>
        <v>0.99857508022846331</v>
      </c>
      <c r="P52" s="51" t="str">
        <f t="shared" si="10"/>
        <v>C</v>
      </c>
      <c r="Q52" s="42">
        <f t="shared" si="19"/>
        <v>0.60606060606060608</v>
      </c>
      <c r="R52" s="152">
        <f t="shared" si="20"/>
        <v>6.0381818181818201E-3</v>
      </c>
      <c r="S52" s="119">
        <f t="shared" si="21"/>
        <v>121.13636363636364</v>
      </c>
      <c r="T52" s="51">
        <f t="shared" si="11"/>
        <v>30</v>
      </c>
      <c r="U52" s="51">
        <v>4</v>
      </c>
      <c r="V52" s="51">
        <f t="shared" si="12"/>
        <v>34</v>
      </c>
      <c r="W52" s="42">
        <f t="shared" si="13"/>
        <v>20.606060606060606</v>
      </c>
      <c r="X52" s="42">
        <f t="shared" si="22"/>
        <v>22.606060606060606</v>
      </c>
      <c r="Y52" s="152">
        <f t="shared" si="23"/>
        <v>0.22522418181818188</v>
      </c>
      <c r="Z52" s="12">
        <f t="shared" si="24"/>
        <v>-9.7058823529411767E-2</v>
      </c>
      <c r="AA52" s="87" t="str">
        <f t="shared" si="14"/>
        <v>VERY LOW-ORDER URGENTLY</v>
      </c>
      <c r="AB52" s="164">
        <f t="shared" si="15"/>
        <v>4518.386363636364</v>
      </c>
      <c r="AF52"/>
      <c r="AG52" s="341" t="s">
        <v>176</v>
      </c>
      <c r="AH52" s="341" t="s">
        <v>470</v>
      </c>
      <c r="AI52" s="373">
        <v>0.87575757575757573</v>
      </c>
      <c r="AJ52" s="372">
        <v>35.030303030303031</v>
      </c>
      <c r="AK52" s="353">
        <v>225.01000000000005</v>
      </c>
      <c r="AL52" s="353">
        <v>7882.1684848484865</v>
      </c>
    </row>
    <row r="53" spans="1:38">
      <c r="A53" s="153" t="s">
        <v>129</v>
      </c>
      <c r="B53" s="56" t="s">
        <v>202</v>
      </c>
      <c r="C53" s="51" t="s">
        <v>472</v>
      </c>
      <c r="D53" s="56" t="s">
        <v>26</v>
      </c>
      <c r="E53" s="51" t="s">
        <v>69</v>
      </c>
      <c r="F53" s="152">
        <v>0.13</v>
      </c>
      <c r="G53" s="55">
        <v>21.666666666666668</v>
      </c>
      <c r="H53" s="6">
        <v>1148.3333333333333</v>
      </c>
      <c r="I53" s="346">
        <v>118</v>
      </c>
      <c r="J53" s="152">
        <v>0.70799999999999996</v>
      </c>
      <c r="K53" s="345">
        <f t="shared" si="16"/>
        <v>6253.9999999999991</v>
      </c>
      <c r="L53" s="42">
        <f t="shared" si="17"/>
        <v>52.999999999999993</v>
      </c>
      <c r="M53" s="51">
        <v>24</v>
      </c>
      <c r="N53" s="12">
        <f t="shared" si="18"/>
        <v>1.4249197715364007E-3</v>
      </c>
      <c r="O53" s="54">
        <f>SUM($N$5:N53)</f>
        <v>0.99999999999999967</v>
      </c>
      <c r="P53" s="51" t="str">
        <f t="shared" si="10"/>
        <v>C</v>
      </c>
      <c r="Q53" s="42">
        <f t="shared" si="19"/>
        <v>0.98484848484848486</v>
      </c>
      <c r="R53" s="152">
        <f t="shared" si="20"/>
        <v>5.909090909090909E-3</v>
      </c>
      <c r="S53" s="119">
        <f t="shared" si="21"/>
        <v>52.196969696969695</v>
      </c>
      <c r="T53" s="51">
        <f t="shared" si="11"/>
        <v>30</v>
      </c>
      <c r="U53" s="51">
        <v>4</v>
      </c>
      <c r="V53" s="51">
        <f t="shared" si="12"/>
        <v>34</v>
      </c>
      <c r="W53" s="42">
        <f t="shared" si="13"/>
        <v>33.484848484848484</v>
      </c>
      <c r="X53" s="42">
        <f t="shared" si="22"/>
        <v>0</v>
      </c>
      <c r="Y53" s="152">
        <f t="shared" si="23"/>
        <v>0</v>
      </c>
      <c r="Z53" s="12">
        <f t="shared" si="24"/>
        <v>3.5239819004524886</v>
      </c>
      <c r="AA53" s="453" t="str">
        <f t="shared" si="14"/>
        <v>VERY HIGH-DON’T ORDER</v>
      </c>
      <c r="AB53" s="164">
        <f t="shared" si="15"/>
        <v>0</v>
      </c>
      <c r="AF53"/>
      <c r="AG53" s="341" t="s">
        <v>62</v>
      </c>
      <c r="AH53" s="341" t="s">
        <v>428</v>
      </c>
      <c r="AI53" s="373">
        <v>1.2756818181818179</v>
      </c>
      <c r="AJ53" s="372">
        <v>56.696969696969703</v>
      </c>
      <c r="AK53" s="353">
        <v>281.82068965517237</v>
      </c>
      <c r="AL53" s="353">
        <v>15978.37910135841</v>
      </c>
    </row>
    <row r="54" spans="1:38">
      <c r="A54" s="351"/>
      <c r="B54" s="351"/>
      <c r="C54" s="349"/>
      <c r="D54" s="351"/>
      <c r="E54" s="349"/>
      <c r="F54" s="152"/>
      <c r="G54" s="55"/>
      <c r="H54" s="344"/>
      <c r="I54" s="346"/>
      <c r="J54" s="152"/>
      <c r="K54" s="349"/>
      <c r="L54" s="346"/>
      <c r="M54" s="349"/>
      <c r="N54" s="12"/>
      <c r="O54" s="350"/>
      <c r="P54" s="349"/>
      <c r="Q54" s="346"/>
      <c r="R54" s="152"/>
      <c r="S54" s="362"/>
      <c r="T54" s="349"/>
      <c r="U54" s="349"/>
      <c r="V54" s="349"/>
      <c r="W54" s="346"/>
      <c r="X54" s="346"/>
      <c r="Y54" s="152"/>
      <c r="Z54" s="12"/>
      <c r="AA54" s="60"/>
      <c r="AB54" s="456"/>
      <c r="AF54"/>
      <c r="AG54" s="341" t="s">
        <v>47</v>
      </c>
      <c r="AH54" s="341" t="s">
        <v>427</v>
      </c>
      <c r="AI54" s="373">
        <v>0.17999999999999994</v>
      </c>
      <c r="AJ54" s="372">
        <v>8</v>
      </c>
      <c r="AK54" s="353">
        <v>233.75</v>
      </c>
      <c r="AL54" s="353">
        <v>1870</v>
      </c>
    </row>
    <row r="55" spans="1:38">
      <c r="A55" s="351"/>
      <c r="B55" s="351"/>
      <c r="C55" s="349"/>
      <c r="D55" s="351"/>
      <c r="E55" s="349"/>
      <c r="F55" s="152"/>
      <c r="G55" s="55"/>
      <c r="H55" s="344"/>
      <c r="I55" s="346"/>
      <c r="J55" s="152"/>
      <c r="K55" s="349"/>
      <c r="L55" s="346"/>
      <c r="M55" s="349"/>
      <c r="N55" s="12"/>
      <c r="O55" s="350"/>
      <c r="P55" s="349"/>
      <c r="Q55" s="346"/>
      <c r="R55" s="152"/>
      <c r="S55" s="362"/>
      <c r="T55" s="349"/>
      <c r="U55" s="349"/>
      <c r="V55" s="349"/>
      <c r="W55" s="346"/>
      <c r="X55" s="346"/>
      <c r="Y55" s="152"/>
      <c r="Z55" s="12"/>
      <c r="AA55" s="60"/>
      <c r="AB55" s="456"/>
      <c r="AF55" s="341" t="s">
        <v>225</v>
      </c>
      <c r="AG55" s="341"/>
      <c r="AH55" s="341"/>
      <c r="AI55" s="373">
        <v>16.412179231337763</v>
      </c>
      <c r="AJ55" s="372">
        <v>701.87878787878799</v>
      </c>
      <c r="AK55" s="353">
        <v>2471.9693489308602</v>
      </c>
      <c r="AL55" s="353">
        <v>146995.38868007236</v>
      </c>
    </row>
    <row r="56" spans="1:38">
      <c r="A56" s="351"/>
      <c r="B56" s="351"/>
      <c r="C56" s="349"/>
      <c r="D56" s="351"/>
      <c r="E56" s="349"/>
      <c r="F56" s="152"/>
      <c r="G56" s="55"/>
      <c r="H56" s="344"/>
      <c r="I56" s="346"/>
      <c r="J56" s="152"/>
      <c r="K56" s="349"/>
      <c r="L56" s="346"/>
      <c r="M56" s="349"/>
      <c r="N56" s="12"/>
      <c r="O56" s="350"/>
      <c r="P56" s="349"/>
      <c r="Q56" s="346"/>
      <c r="R56" s="152"/>
      <c r="S56" s="362"/>
      <c r="T56" s="349"/>
      <c r="U56" s="349"/>
      <c r="V56" s="349"/>
      <c r="W56" s="346"/>
      <c r="X56" s="346"/>
      <c r="Y56" s="152"/>
      <c r="Z56" s="12"/>
      <c r="AA56" s="60"/>
      <c r="AB56" s="456"/>
      <c r="AF56" s="341" t="s">
        <v>26</v>
      </c>
      <c r="AG56" s="341" t="s">
        <v>85</v>
      </c>
      <c r="AH56" s="341" t="s">
        <v>414</v>
      </c>
      <c r="AI56" s="373">
        <v>0.24508658008658021</v>
      </c>
      <c r="AJ56" s="372">
        <v>60.909090909090907</v>
      </c>
      <c r="AK56" s="353">
        <v>80.714285714285708</v>
      </c>
      <c r="AL56" s="353">
        <v>4916.2337662337659</v>
      </c>
    </row>
    <row r="57" spans="1:38">
      <c r="A57" s="351"/>
      <c r="B57" s="351"/>
      <c r="C57" s="349"/>
      <c r="D57" s="351"/>
      <c r="E57" s="349"/>
      <c r="F57" s="152"/>
      <c r="G57" s="55"/>
      <c r="H57" s="344"/>
      <c r="I57" s="346"/>
      <c r="J57" s="152"/>
      <c r="K57" s="349"/>
      <c r="L57" s="346"/>
      <c r="M57" s="349"/>
      <c r="N57" s="12"/>
      <c r="O57" s="350"/>
      <c r="P57" s="349"/>
      <c r="Q57" s="346"/>
      <c r="R57" s="152"/>
      <c r="S57" s="362"/>
      <c r="T57" s="349"/>
      <c r="U57" s="349"/>
      <c r="V57" s="349"/>
      <c r="W57" s="346"/>
      <c r="X57" s="346"/>
      <c r="Y57" s="152"/>
      <c r="Z57" s="12"/>
      <c r="AA57" s="60"/>
      <c r="AB57" s="456"/>
      <c r="AF57"/>
      <c r="AG57" s="341" t="s">
        <v>83</v>
      </c>
      <c r="AH57" s="341" t="s">
        <v>416</v>
      </c>
      <c r="AI57" s="373">
        <v>0</v>
      </c>
      <c r="AJ57" s="372">
        <v>0</v>
      </c>
      <c r="AK57" s="353">
        <v>84.341463414634163</v>
      </c>
      <c r="AL57" s="353">
        <v>0</v>
      </c>
    </row>
    <row r="58" spans="1:38">
      <c r="A58" s="351"/>
      <c r="B58" s="351"/>
      <c r="C58" s="349"/>
      <c r="D58" s="351"/>
      <c r="E58" s="349"/>
      <c r="F58" s="152"/>
      <c r="G58" s="55"/>
      <c r="H58" s="344"/>
      <c r="I58" s="346"/>
      <c r="J58" s="152"/>
      <c r="K58" s="349"/>
      <c r="L58" s="346"/>
      <c r="M58" s="349"/>
      <c r="N58" s="12"/>
      <c r="O58" s="350"/>
      <c r="P58" s="349"/>
      <c r="Q58" s="346"/>
      <c r="R58" s="152"/>
      <c r="S58" s="362"/>
      <c r="T58" s="349"/>
      <c r="U58" s="349"/>
      <c r="V58" s="349"/>
      <c r="W58" s="346"/>
      <c r="X58" s="346"/>
      <c r="Y58" s="152"/>
      <c r="Z58" s="12"/>
      <c r="AA58" s="60"/>
      <c r="AB58" s="456"/>
      <c r="AF58"/>
      <c r="AG58" s="341" t="s">
        <v>46</v>
      </c>
      <c r="AH58" s="341" t="s">
        <v>398</v>
      </c>
      <c r="AI58" s="373">
        <v>1.242137219186402</v>
      </c>
      <c r="AJ58" s="372">
        <v>96.5</v>
      </c>
      <c r="AK58" s="353">
        <v>197.64055859137824</v>
      </c>
      <c r="AL58" s="353">
        <v>19072.313904068</v>
      </c>
    </row>
    <row r="59" spans="1:38">
      <c r="A59" s="351"/>
      <c r="B59" s="351"/>
      <c r="C59" s="349"/>
      <c r="D59" s="351"/>
      <c r="E59" s="349"/>
      <c r="F59" s="152"/>
      <c r="G59" s="55"/>
      <c r="H59" s="344"/>
      <c r="I59" s="346"/>
      <c r="J59" s="152"/>
      <c r="K59" s="349"/>
      <c r="L59" s="346"/>
      <c r="M59" s="349"/>
      <c r="N59" s="12"/>
      <c r="O59" s="350"/>
      <c r="P59" s="349"/>
      <c r="Q59" s="346"/>
      <c r="R59" s="152"/>
      <c r="S59" s="362"/>
      <c r="T59" s="349"/>
      <c r="U59" s="349"/>
      <c r="V59" s="349"/>
      <c r="W59" s="346"/>
      <c r="X59" s="346"/>
      <c r="Y59" s="152"/>
      <c r="Z59" s="12"/>
      <c r="AA59" s="60"/>
      <c r="AB59" s="456"/>
      <c r="AF59"/>
      <c r="AG59" s="341" t="s">
        <v>103</v>
      </c>
      <c r="AH59" s="341" t="s">
        <v>381</v>
      </c>
      <c r="AI59" s="373">
        <v>1.4456358697329863</v>
      </c>
      <c r="AJ59" s="372">
        <v>200.27272727272725</v>
      </c>
      <c r="AK59" s="353">
        <v>136.15585738539906</v>
      </c>
      <c r="AL59" s="353">
        <v>27268.304892730372</v>
      </c>
    </row>
    <row r="60" spans="1:38">
      <c r="AF60"/>
      <c r="AG60" s="341" t="s">
        <v>40</v>
      </c>
      <c r="AH60" s="341" t="s">
        <v>433</v>
      </c>
      <c r="AI60" s="373">
        <v>4.7752061911170989</v>
      </c>
      <c r="AJ60" s="372">
        <v>765</v>
      </c>
      <c r="AK60" s="353">
        <v>99.204764468371465</v>
      </c>
      <c r="AL60" s="353">
        <v>75891.644818304165</v>
      </c>
    </row>
    <row r="61" spans="1:38">
      <c r="AF61"/>
      <c r="AG61" s="341" t="s">
        <v>36</v>
      </c>
      <c r="AH61" s="341" t="s">
        <v>419</v>
      </c>
      <c r="AI61" s="373">
        <v>4.1120533333333356</v>
      </c>
      <c r="AJ61" s="372">
        <v>428.16666666666663</v>
      </c>
      <c r="AK61" s="353">
        <v>115.04471778902297</v>
      </c>
      <c r="AL61" s="353">
        <v>49258.313333333332</v>
      </c>
    </row>
    <row r="62" spans="1:38">
      <c r="AF62"/>
      <c r="AG62" s="341" t="s">
        <v>54</v>
      </c>
      <c r="AH62" s="341" t="s">
        <v>458</v>
      </c>
      <c r="AI62" s="373">
        <v>5.1846400000000044</v>
      </c>
      <c r="AJ62" s="372">
        <v>674.83333333333337</v>
      </c>
      <c r="AK62" s="353">
        <v>53.010167942701905</v>
      </c>
      <c r="AL62" s="353">
        <v>35773.028333333335</v>
      </c>
    </row>
    <row r="63" spans="1:38">
      <c r="AF63"/>
      <c r="AG63" s="341" t="s">
        <v>25</v>
      </c>
      <c r="AH63" s="341" t="s">
        <v>383</v>
      </c>
      <c r="AI63" s="373">
        <v>2.6960461840144312</v>
      </c>
      <c r="AJ63" s="372">
        <v>561.27272727272725</v>
      </c>
      <c r="AK63" s="353">
        <v>61.145182628702941</v>
      </c>
      <c r="AL63" s="353">
        <v>34319.123413601083</v>
      </c>
    </row>
    <row r="64" spans="1:38">
      <c r="AF64"/>
      <c r="AG64" s="341" t="s">
        <v>76</v>
      </c>
      <c r="AH64" s="341" t="s">
        <v>445</v>
      </c>
      <c r="AI64" s="373">
        <v>0</v>
      </c>
      <c r="AJ64" s="372">
        <v>0</v>
      </c>
      <c r="AK64" s="353">
        <v>80.496203389830498</v>
      </c>
      <c r="AL64" s="353">
        <v>0</v>
      </c>
    </row>
    <row r="65" spans="32:38">
      <c r="AF65"/>
      <c r="AG65" s="341" t="s">
        <v>73</v>
      </c>
      <c r="AH65" s="341" t="s">
        <v>441</v>
      </c>
      <c r="AI65" s="373">
        <v>0</v>
      </c>
      <c r="AJ65" s="372">
        <v>0</v>
      </c>
      <c r="AK65" s="353">
        <v>80.247589285714298</v>
      </c>
      <c r="AL65" s="353">
        <v>0</v>
      </c>
    </row>
    <row r="66" spans="32:38">
      <c r="AF66"/>
      <c r="AG66" s="341" t="s">
        <v>68</v>
      </c>
      <c r="AH66" s="341" t="s">
        <v>437</v>
      </c>
      <c r="AI66" s="373">
        <v>0</v>
      </c>
      <c r="AJ66" s="372">
        <v>0</v>
      </c>
      <c r="AK66" s="353">
        <v>80.76144578313253</v>
      </c>
      <c r="AL66" s="353">
        <v>0</v>
      </c>
    </row>
    <row r="67" spans="32:38">
      <c r="AF67"/>
      <c r="AG67" s="341" t="s">
        <v>72</v>
      </c>
      <c r="AH67" s="341" t="s">
        <v>443</v>
      </c>
      <c r="AI67" s="373">
        <v>0.73737300000000128</v>
      </c>
      <c r="AJ67" s="372">
        <v>204.06060606060609</v>
      </c>
      <c r="AK67" s="353">
        <v>80.299700000000001</v>
      </c>
      <c r="AL67" s="353">
        <v>16386.005448484852</v>
      </c>
    </row>
    <row r="68" spans="32:38">
      <c r="AF68"/>
      <c r="AG68" s="341" t="s">
        <v>211</v>
      </c>
      <c r="AH68" s="341" t="s">
        <v>488</v>
      </c>
      <c r="AI68" s="373">
        <v>0.24594545454545449</v>
      </c>
      <c r="AJ68" s="372">
        <v>50.606060606060623</v>
      </c>
      <c r="AK68" s="353">
        <v>60.364078947368405</v>
      </c>
      <c r="AL68" s="353">
        <v>3054.7882376395537</v>
      </c>
    </row>
    <row r="69" spans="32:38">
      <c r="AF69"/>
      <c r="AG69" s="341" t="s">
        <v>87</v>
      </c>
      <c r="AH69" s="341" t="s">
        <v>444</v>
      </c>
      <c r="AI69" s="373">
        <v>0</v>
      </c>
      <c r="AJ69" s="372">
        <v>0</v>
      </c>
      <c r="AK69" s="353">
        <v>79.928950863213799</v>
      </c>
      <c r="AL69" s="353">
        <v>0</v>
      </c>
    </row>
    <row r="70" spans="32:38">
      <c r="AF70"/>
      <c r="AG70" s="341" t="s">
        <v>541</v>
      </c>
      <c r="AH70" s="341" t="s">
        <v>542</v>
      </c>
      <c r="AI70" s="373">
        <v>0</v>
      </c>
      <c r="AJ70" s="372">
        <v>0</v>
      </c>
      <c r="AK70" s="353">
        <v>100.00000000000001</v>
      </c>
      <c r="AL70" s="353">
        <v>0</v>
      </c>
    </row>
    <row r="71" spans="32:38">
      <c r="AF71"/>
      <c r="AG71" s="341" t="s">
        <v>539</v>
      </c>
      <c r="AH71" s="341" t="s">
        <v>540</v>
      </c>
      <c r="AI71" s="373">
        <v>0</v>
      </c>
      <c r="AJ71" s="372">
        <v>0</v>
      </c>
      <c r="AK71" s="353">
        <v>160</v>
      </c>
      <c r="AL71" s="353">
        <v>0</v>
      </c>
    </row>
    <row r="72" spans="32:38">
      <c r="AF72"/>
      <c r="AG72" s="341" t="s">
        <v>524</v>
      </c>
      <c r="AH72" s="341" t="s">
        <v>536</v>
      </c>
      <c r="AI72" s="373">
        <v>0.40707272727272775</v>
      </c>
      <c r="AJ72" s="372">
        <v>112.30303030303031</v>
      </c>
      <c r="AK72" s="353">
        <v>100.68862385321101</v>
      </c>
      <c r="AL72" s="353">
        <v>11307.637575757577</v>
      </c>
    </row>
    <row r="73" spans="32:38">
      <c r="AF73"/>
      <c r="AG73" s="341" t="s">
        <v>84</v>
      </c>
      <c r="AH73" s="341" t="s">
        <v>421</v>
      </c>
      <c r="AI73" s="373">
        <v>0.32712121212121231</v>
      </c>
      <c r="AJ73" s="372">
        <v>81.393939393939391</v>
      </c>
      <c r="AK73" s="353">
        <v>84.398734177215189</v>
      </c>
      <c r="AL73" s="353">
        <v>6869.545454545454</v>
      </c>
    </row>
    <row r="74" spans="32:38">
      <c r="AF74"/>
      <c r="AG74" s="341" t="s">
        <v>188</v>
      </c>
      <c r="AH74" s="341" t="s">
        <v>448</v>
      </c>
      <c r="AI74" s="373">
        <v>0.1961212121212122</v>
      </c>
      <c r="AJ74" s="372">
        <v>49.030303030303031</v>
      </c>
      <c r="AK74" s="353">
        <v>82</v>
      </c>
      <c r="AL74" s="353">
        <v>4020.4848484848485</v>
      </c>
    </row>
    <row r="75" spans="32:38">
      <c r="AF75"/>
      <c r="AG75" s="341" t="s">
        <v>202</v>
      </c>
      <c r="AH75" s="341" t="s">
        <v>472</v>
      </c>
      <c r="AI75" s="373">
        <v>0</v>
      </c>
      <c r="AJ75" s="372">
        <v>0</v>
      </c>
      <c r="AK75" s="353">
        <v>52.999999999999993</v>
      </c>
      <c r="AL75" s="353">
        <v>0</v>
      </c>
    </row>
    <row r="76" spans="32:38">
      <c r="AF76" s="341" t="s">
        <v>224</v>
      </c>
      <c r="AG76" s="341"/>
      <c r="AH76" s="341"/>
      <c r="AI76" s="373">
        <v>21.61443898353145</v>
      </c>
      <c r="AJ76" s="372">
        <v>3284.3484848484845</v>
      </c>
      <c r="AK76" s="353">
        <v>1869.442324234182</v>
      </c>
      <c r="AL76" s="353">
        <v>288137.42402651632</v>
      </c>
    </row>
    <row r="77" spans="32:38">
      <c r="AF77" s="341" t="s">
        <v>221</v>
      </c>
      <c r="AG77"/>
      <c r="AH77"/>
      <c r="AI77" s="373">
        <v>48.243638042947246</v>
      </c>
      <c r="AJ77" s="372">
        <v>5354.4393939393931</v>
      </c>
      <c r="AK77" s="353">
        <v>7109.5885133882803</v>
      </c>
      <c r="AL77" s="353">
        <v>602894.14957743883</v>
      </c>
    </row>
    <row r="78" spans="32:38">
      <c r="AF78"/>
      <c r="AG78"/>
      <c r="AH78"/>
      <c r="AI78"/>
      <c r="AJ78"/>
      <c r="AK78"/>
      <c r="AL78"/>
    </row>
    <row r="79" spans="32:38">
      <c r="AF79"/>
      <c r="AG79"/>
      <c r="AH79"/>
      <c r="AI79"/>
      <c r="AJ79"/>
      <c r="AK79"/>
      <c r="AL79"/>
    </row>
    <row r="80" spans="32: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row r="84" spans="32:38">
      <c r="AF84"/>
      <c r="AG84"/>
      <c r="AH84"/>
      <c r="AI84"/>
      <c r="AJ84"/>
      <c r="AK84"/>
      <c r="AL84"/>
    </row>
    <row r="85" spans="32:38">
      <c r="AF85"/>
      <c r="AG85"/>
      <c r="AH85"/>
      <c r="AI85"/>
      <c r="AJ85"/>
      <c r="AK85"/>
      <c r="AL85"/>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59">
    <cfRule type="containsText" dxfId="162" priority="1" operator="containsText" text="LOW MAY- ORDER">
      <formula>NOT(ISERROR(SEARCH("LOW MAY- ORDER",AA5)))</formula>
    </cfRule>
    <cfRule type="containsText" dxfId="161" priority="2" operator="containsText" text="HIGH">
      <formula>NOT(ISERROR(SEARCH("HIGH",AA5)))</formula>
    </cfRule>
    <cfRule type="containsText" dxfId="160" priority="3" operator="containsText" text="HIGH">
      <formula>NOT(ISERROR(SEARCH("HIGH",AA5)))</formula>
    </cfRule>
    <cfRule type="containsText" dxfId="159" priority="4" operator="containsText" text="VERY LOW-ORDER URGENTLY">
      <formula>NOT(ISERROR(SEARCH("VERY LOW-ORDER URGENTLY",AA5)))</formula>
    </cfRule>
  </conditionalFormatting>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D9DDB-471B-4DE0-91FA-EF53D94238BC}">
  <sheetPr codeName="Sheet27">
    <tabColor theme="1" tint="0.14999847407452621"/>
  </sheetPr>
  <dimension ref="A1:AM54"/>
  <sheetViews>
    <sheetView showGridLines="0" workbookViewId="0">
      <selection activeCell="I5" sqref="I5:J54"/>
    </sheetView>
  </sheetViews>
  <sheetFormatPr defaultRowHeight="14.5"/>
  <cols>
    <col min="1" max="1" width="15.1796875" customWidth="1"/>
    <col min="3" max="3" width="22.1796875" customWidth="1"/>
    <col min="4" max="4" width="14.36328125" customWidth="1"/>
    <col min="6" max="6" width="11.1796875" customWidth="1"/>
    <col min="7" max="7" width="11.81640625" customWidth="1"/>
    <col min="8" max="8" width="13.54296875" customWidth="1"/>
    <col min="9" max="9" width="11.54296875" customWidth="1"/>
    <col min="10" max="10" width="9.08984375" bestFit="1" customWidth="1"/>
    <col min="11" max="11" width="13.54296875" customWidth="1"/>
    <col min="12" max="13" width="9.453125" bestFit="1" customWidth="1"/>
    <col min="14" max="14" width="12.453125" customWidth="1"/>
    <col min="15" max="15" width="9.08984375" bestFit="1" customWidth="1"/>
    <col min="16" max="16" width="7" customWidth="1"/>
    <col min="17" max="18" width="9.08984375" bestFit="1" customWidth="1"/>
    <col min="19" max="19" width="11.90625" customWidth="1"/>
    <col min="20" max="20" width="9.453125" bestFit="1" customWidth="1"/>
    <col min="21" max="21" width="9.08984375" bestFit="1" customWidth="1"/>
    <col min="22" max="22" width="15.81640625" customWidth="1"/>
    <col min="23" max="23" width="9.81640625" bestFit="1" customWidth="1"/>
    <col min="24" max="25" width="9.08984375" bestFit="1" customWidth="1"/>
    <col min="26" max="26" width="13.1796875" customWidth="1"/>
    <col min="27" max="27" width="27.36328125" customWidth="1"/>
    <col min="28" max="28" width="10.08984375" bestFit="1" customWidth="1"/>
    <col min="32" max="32" width="15.6328125" bestFit="1" customWidth="1"/>
    <col min="33" max="33" width="14.6328125" bestFit="1" customWidth="1"/>
    <col min="34" max="34" width="30" bestFit="1" customWidth="1"/>
    <col min="35" max="35" width="10" bestFit="1" customWidth="1"/>
    <col min="36" max="36" width="8" bestFit="1" customWidth="1"/>
    <col min="37" max="37" width="9.1796875" bestFit="1" customWidth="1"/>
    <col min="38" max="38" width="11.1796875" bestFit="1" customWidth="1"/>
    <col min="39" max="39" width="8.90625" hidden="1" customWidth="1"/>
  </cols>
  <sheetData>
    <row r="1" spans="1:39" ht="15" thickBot="1">
      <c r="F1" s="328">
        <f>SUBTOTAL(109,F5:F54)</f>
        <v>83.586160000000106</v>
      </c>
      <c r="G1" s="329">
        <f t="shared" ref="G1:Y1" si="0">SUBTOTAL(109,G5:G54)</f>
        <v>10164</v>
      </c>
      <c r="H1" s="329">
        <f t="shared" si="0"/>
        <v>770532.00333333376</v>
      </c>
      <c r="I1" s="329">
        <f t="shared" si="0"/>
        <v>28700</v>
      </c>
      <c r="J1" s="329">
        <f t="shared" si="0"/>
        <v>199.71827999999999</v>
      </c>
      <c r="K1" s="329">
        <f t="shared" si="0"/>
        <v>2017901.443637812</v>
      </c>
      <c r="L1" s="329">
        <f t="shared" si="0"/>
        <v>5729.3641137354871</v>
      </c>
      <c r="M1" s="329">
        <f t="shared" si="0"/>
        <v>1000</v>
      </c>
      <c r="N1" s="329">
        <f t="shared" si="0"/>
        <v>0.99999999999999978</v>
      </c>
      <c r="O1" s="329">
        <f t="shared" si="0"/>
        <v>41.760542774066892</v>
      </c>
      <c r="P1" s="329">
        <f t="shared" si="0"/>
        <v>0</v>
      </c>
      <c r="Q1" s="329">
        <f t="shared" si="0"/>
        <v>462.00000000000006</v>
      </c>
      <c r="R1" s="329">
        <f t="shared" si="0"/>
        <v>3.7993709090909116</v>
      </c>
      <c r="S1" s="329">
        <f t="shared" si="0"/>
        <v>35024.181969696969</v>
      </c>
      <c r="T1" s="329">
        <f t="shared" si="0"/>
        <v>1232</v>
      </c>
      <c r="U1" s="329">
        <f t="shared" si="0"/>
        <v>200</v>
      </c>
      <c r="V1" s="329">
        <f t="shared" si="0"/>
        <v>1432</v>
      </c>
      <c r="W1" s="329">
        <f t="shared" si="0"/>
        <v>8384.6060606060637</v>
      </c>
      <c r="X1" s="329">
        <f t="shared" si="0"/>
        <v>1285.4393939393938</v>
      </c>
      <c r="Y1" s="330">
        <f t="shared" si="0"/>
        <v>14.424368517774449</v>
      </c>
      <c r="AF1" s="243"/>
      <c r="AG1" s="243"/>
      <c r="AH1" s="243"/>
      <c r="AI1" s="243"/>
      <c r="AJ1" s="243"/>
      <c r="AK1" s="243"/>
      <c r="AL1" s="243"/>
      <c r="AM1" s="243"/>
    </row>
    <row r="2" spans="1:39" ht="15" thickBot="1">
      <c r="AF2" s="14"/>
      <c r="AG2" s="14"/>
      <c r="AH2" s="14"/>
      <c r="AI2" s="14"/>
      <c r="AJ2" s="14"/>
      <c r="AK2" s="14"/>
      <c r="AL2" s="14"/>
      <c r="AM2" s="14"/>
    </row>
    <row r="3" spans="1:39" ht="15" thickBot="1">
      <c r="V3" s="331"/>
      <c r="AF3" s="243"/>
      <c r="AG3" s="243"/>
      <c r="AH3" s="243"/>
      <c r="AI3" s="243"/>
      <c r="AJ3" s="243"/>
      <c r="AK3" s="243"/>
      <c r="AL3" s="243"/>
      <c r="AM3" s="243"/>
    </row>
    <row r="4" spans="1:39" ht="34.25" customHeight="1"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70" t="s">
        <v>16</v>
      </c>
      <c r="W4" s="155" t="s">
        <v>17</v>
      </c>
      <c r="X4" s="155" t="s">
        <v>18</v>
      </c>
      <c r="Y4" s="155" t="s">
        <v>19</v>
      </c>
      <c r="Z4" s="155" t="s">
        <v>20</v>
      </c>
      <c r="AA4" s="154" t="s">
        <v>21</v>
      </c>
      <c r="AB4" s="170" t="s">
        <v>288</v>
      </c>
      <c r="AF4" s="563" t="s">
        <v>265</v>
      </c>
      <c r="AG4" s="563"/>
      <c r="AH4" s="563"/>
      <c r="AI4" s="65"/>
      <c r="AJ4" s="575" t="s">
        <v>264</v>
      </c>
      <c r="AK4" s="575"/>
      <c r="AL4" s="575"/>
      <c r="AM4" s="65"/>
    </row>
    <row r="5" spans="1:39" ht="32.5" thickBot="1">
      <c r="A5" s="133" t="s">
        <v>120</v>
      </c>
      <c r="B5" s="133" t="s">
        <v>54</v>
      </c>
      <c r="C5" s="318" t="s">
        <v>458</v>
      </c>
      <c r="D5" s="133" t="s">
        <v>26</v>
      </c>
      <c r="E5" s="318" t="s">
        <v>37</v>
      </c>
      <c r="F5" s="326">
        <v>11.869840000000041</v>
      </c>
      <c r="G5" s="319">
        <v>1540.6666666666667</v>
      </c>
      <c r="H5" s="320">
        <v>81899.563333333674</v>
      </c>
      <c r="I5" s="314">
        <v>1210</v>
      </c>
      <c r="J5" s="381">
        <v>9.2992799999999995</v>
      </c>
      <c r="K5" s="381">
        <f t="shared" ref="K5:K36" si="1">L5*I5</f>
        <v>64321.811964517787</v>
      </c>
      <c r="L5" s="323">
        <f t="shared" ref="L5:L36" si="2">H5/G5</f>
        <v>53.158522284725443</v>
      </c>
      <c r="M5" s="318">
        <v>1</v>
      </c>
      <c r="N5" s="321">
        <f t="shared" ref="N5:N36" si="3">F5/$F$1</f>
        <v>0.14200724139020174</v>
      </c>
      <c r="O5" s="322">
        <f>SUM($N$5:N5)</f>
        <v>0.14200724139020174</v>
      </c>
      <c r="P5" s="133" t="str">
        <f>IF(O5&lt;=50%,"A",IF(O5&lt;=80%,"B",IF(O5&lt;=100%,"C","")))</f>
        <v>A</v>
      </c>
      <c r="Q5" s="314">
        <f t="shared" ref="Q5:Q36" si="4">G5/22</f>
        <v>70.030303030303031</v>
      </c>
      <c r="R5" s="313">
        <f t="shared" ref="R5:R36" si="5">F5/22</f>
        <v>0.53953818181818369</v>
      </c>
      <c r="S5" s="323">
        <f t="shared" ref="S5:S36" si="6">H5/22</f>
        <v>3722.7074242424396</v>
      </c>
      <c r="T5" s="133">
        <f>IF(P5="A",7,IF(P5="B",14,IF(P5="C",30,"")))</f>
        <v>7</v>
      </c>
      <c r="U5" s="133">
        <v>4</v>
      </c>
      <c r="V5" s="133">
        <f>T5+U5</f>
        <v>11</v>
      </c>
      <c r="W5" s="314">
        <f>V5*Q5</f>
        <v>770.33333333333337</v>
      </c>
      <c r="X5" s="314">
        <f t="shared" ref="X5:X36" si="7">IF(W5-I5&lt;=0,0,W5-I5)</f>
        <v>0</v>
      </c>
      <c r="Y5" s="313">
        <f t="shared" ref="Y5:Y36" si="8">X5/(G5/F5)</f>
        <v>0</v>
      </c>
      <c r="Z5" s="321">
        <f t="shared" ref="Z5:Z36" si="9">I5/W5</f>
        <v>1.5707485936823884</v>
      </c>
      <c r="AA5" s="87" t="str">
        <f>IF(AND(Z5&gt;=100%,Z5&lt;200%),"HIGH-DON’T ORDER",IF(Z5&gt;=200%,"VERY HIGH-DON’T ORDER",IF(AND(Z5&gt;=80%,Z5&lt;=100),"LOW MAY- ORDER","VERY LOW-ORDER URGENTLY")))</f>
        <v>HIGH-DON’T ORDER</v>
      </c>
      <c r="AB5" s="132">
        <f>X5*L5</f>
        <v>0</v>
      </c>
      <c r="AF5" s="563"/>
      <c r="AG5" s="563"/>
      <c r="AH5" s="563"/>
      <c r="AI5" s="65"/>
      <c r="AJ5" s="575"/>
      <c r="AK5" s="575"/>
      <c r="AL5" s="575"/>
      <c r="AM5" s="65"/>
    </row>
    <row r="6" spans="1:39" ht="15" thickBot="1">
      <c r="A6" s="133" t="s">
        <v>120</v>
      </c>
      <c r="B6" s="133" t="s">
        <v>25</v>
      </c>
      <c r="C6" s="318" t="s">
        <v>383</v>
      </c>
      <c r="D6" s="133" t="s">
        <v>26</v>
      </c>
      <c r="E6" s="318" t="s">
        <v>27</v>
      </c>
      <c r="F6" s="326">
        <v>9.9764666666666351</v>
      </c>
      <c r="G6" s="319">
        <v>2063.3333333333335</v>
      </c>
      <c r="H6" s="320">
        <v>92591.286666666638</v>
      </c>
      <c r="I6" s="380">
        <v>1416</v>
      </c>
      <c r="J6" s="381">
        <v>6.7988</v>
      </c>
      <c r="K6" s="381">
        <f t="shared" si="1"/>
        <v>63542.453273020983</v>
      </c>
      <c r="L6" s="323">
        <f t="shared" si="2"/>
        <v>44.874613893376399</v>
      </c>
      <c r="M6" s="318">
        <v>5</v>
      </c>
      <c r="N6" s="321">
        <f t="shared" si="3"/>
        <v>0.11935548500692725</v>
      </c>
      <c r="O6" s="322">
        <f>SUM($N$5:N6)</f>
        <v>0.26136272639712899</v>
      </c>
      <c r="P6" s="133" t="str">
        <f t="shared" ref="P6:P54" si="10">IF(O6&lt;=50%,"A",IF(O6&lt;=80%,"B",IF(O6&lt;=100%,"C","")))</f>
        <v>A</v>
      </c>
      <c r="Q6" s="314">
        <f t="shared" si="4"/>
        <v>93.787878787878796</v>
      </c>
      <c r="R6" s="313">
        <f t="shared" si="5"/>
        <v>0.45347575757575614</v>
      </c>
      <c r="S6" s="323">
        <f t="shared" si="6"/>
        <v>4208.6948484848472</v>
      </c>
      <c r="T6" s="133">
        <f t="shared" ref="T6:T54" si="11">IF(P6="A",7,IF(P6="B",14,IF(P6="C",30,"")))</f>
        <v>7</v>
      </c>
      <c r="U6" s="133">
        <v>4</v>
      </c>
      <c r="V6" s="133">
        <f t="shared" ref="V6:V54" si="12">T6+U6</f>
        <v>11</v>
      </c>
      <c r="W6" s="314">
        <f t="shared" ref="W6:W54" si="13">V6*Q6</f>
        <v>1031.6666666666667</v>
      </c>
      <c r="X6" s="314">
        <f t="shared" si="7"/>
        <v>0</v>
      </c>
      <c r="Y6" s="313">
        <f t="shared" si="8"/>
        <v>0</v>
      </c>
      <c r="Z6" s="321">
        <f t="shared" si="9"/>
        <v>1.3725363489499192</v>
      </c>
      <c r="AA6" s="87" t="str">
        <f t="shared" ref="AA6:AA54" si="14">IF(AND(Z6&gt;=100%,Z6&lt;200%),"HIGH-DON’T ORDER",IF(Z6&gt;=200%,"VERY HIGH-DON’T ORDER",IF(AND(Z6&gt;=80%,Z6&lt;=100),"LOW MAY- ORDER","VERY LOW-ORDER URGENTLY")))</f>
        <v>HIGH-DON’T ORDER</v>
      </c>
      <c r="AB6" s="132">
        <f t="shared" ref="AB6:AB54" si="15">X6*L6</f>
        <v>0</v>
      </c>
      <c r="AF6" s="63" t="s">
        <v>249</v>
      </c>
      <c r="AG6" s="553"/>
      <c r="AH6" s="553"/>
      <c r="AI6" s="243"/>
      <c r="AJ6" s="25" t="s">
        <v>248</v>
      </c>
      <c r="AK6" s="543">
        <v>44800.874156597223</v>
      </c>
      <c r="AL6" s="544"/>
      <c r="AM6" s="243"/>
    </row>
    <row r="7" spans="1:39" ht="15" thickBot="1">
      <c r="A7" s="133" t="s">
        <v>120</v>
      </c>
      <c r="B7" s="133" t="s">
        <v>28</v>
      </c>
      <c r="C7" s="318" t="s">
        <v>368</v>
      </c>
      <c r="D7" s="133" t="s">
        <v>29</v>
      </c>
      <c r="E7" s="318" t="s">
        <v>30</v>
      </c>
      <c r="F7" s="326">
        <v>8.8500000000000139</v>
      </c>
      <c r="G7" s="319">
        <v>350.33333333333337</v>
      </c>
      <c r="H7" s="320">
        <v>68322</v>
      </c>
      <c r="I7" s="380">
        <v>188</v>
      </c>
      <c r="J7" s="381">
        <v>4.7</v>
      </c>
      <c r="K7" s="381">
        <f t="shared" si="1"/>
        <v>36663.756422454804</v>
      </c>
      <c r="L7" s="323">
        <f t="shared" si="2"/>
        <v>195.01998097050426</v>
      </c>
      <c r="M7" s="318">
        <v>24</v>
      </c>
      <c r="N7" s="321">
        <f t="shared" si="3"/>
        <v>0.1058787722752188</v>
      </c>
      <c r="O7" s="322">
        <f>SUM($N$5:N7)</f>
        <v>0.36724149867234779</v>
      </c>
      <c r="P7" s="133" t="str">
        <f t="shared" si="10"/>
        <v>A</v>
      </c>
      <c r="Q7" s="314">
        <f t="shared" si="4"/>
        <v>15.924242424242426</v>
      </c>
      <c r="R7" s="313">
        <f t="shared" si="5"/>
        <v>0.40227272727272789</v>
      </c>
      <c r="S7" s="323">
        <f t="shared" si="6"/>
        <v>3105.5454545454545</v>
      </c>
      <c r="T7" s="133">
        <f t="shared" si="11"/>
        <v>7</v>
      </c>
      <c r="U7" s="133">
        <v>4</v>
      </c>
      <c r="V7" s="133">
        <f t="shared" si="12"/>
        <v>11</v>
      </c>
      <c r="W7" s="314">
        <f t="shared" si="13"/>
        <v>175.16666666666669</v>
      </c>
      <c r="X7" s="314">
        <f t="shared" si="7"/>
        <v>0</v>
      </c>
      <c r="Y7" s="313">
        <f t="shared" si="8"/>
        <v>0</v>
      </c>
      <c r="Z7" s="321">
        <f t="shared" si="9"/>
        <v>1.0732635585156993</v>
      </c>
      <c r="AA7" s="87" t="str">
        <f t="shared" si="14"/>
        <v>HIGH-DON’T ORDER</v>
      </c>
      <c r="AB7" s="132">
        <f t="shared" si="15"/>
        <v>0</v>
      </c>
      <c r="AF7" s="63" t="s">
        <v>247</v>
      </c>
      <c r="AG7" s="553"/>
      <c r="AH7" s="553"/>
      <c r="AI7" s="243"/>
      <c r="AJ7" s="25" t="s">
        <v>246</v>
      </c>
      <c r="AK7" s="541"/>
      <c r="AL7" s="542"/>
      <c r="AM7" s="243"/>
    </row>
    <row r="8" spans="1:39" ht="15" thickBot="1">
      <c r="A8" s="133" t="s">
        <v>120</v>
      </c>
      <c r="B8" s="133" t="s">
        <v>46</v>
      </c>
      <c r="C8" s="318" t="s">
        <v>398</v>
      </c>
      <c r="D8" s="133" t="s">
        <v>26</v>
      </c>
      <c r="E8" s="318" t="s">
        <v>27</v>
      </c>
      <c r="F8" s="326">
        <v>6.2272000000000141</v>
      </c>
      <c r="G8" s="319">
        <v>472.33333333333337</v>
      </c>
      <c r="H8" s="320">
        <v>59844.133333333331</v>
      </c>
      <c r="I8" s="380">
        <v>1</v>
      </c>
      <c r="J8" s="381">
        <v>1.2800000000000001E-2</v>
      </c>
      <c r="K8" s="381">
        <f t="shared" si="1"/>
        <v>126.69894142554692</v>
      </c>
      <c r="L8" s="323">
        <f t="shared" si="2"/>
        <v>126.69894142554692</v>
      </c>
      <c r="M8" s="318">
        <v>16</v>
      </c>
      <c r="N8" s="321">
        <f t="shared" si="3"/>
        <v>7.4500371831891857E-2</v>
      </c>
      <c r="O8" s="322">
        <f>SUM($N$5:N8)</f>
        <v>0.44174187050423963</v>
      </c>
      <c r="P8" s="133" t="str">
        <f t="shared" si="10"/>
        <v>A</v>
      </c>
      <c r="Q8" s="314">
        <f t="shared" si="4"/>
        <v>21.469696969696972</v>
      </c>
      <c r="R8" s="313">
        <f t="shared" si="5"/>
        <v>0.28305454545454611</v>
      </c>
      <c r="S8" s="323">
        <f t="shared" si="6"/>
        <v>2720.1878787878786</v>
      </c>
      <c r="T8" s="133">
        <f t="shared" si="11"/>
        <v>7</v>
      </c>
      <c r="U8" s="133">
        <v>4</v>
      </c>
      <c r="V8" s="133">
        <f t="shared" si="12"/>
        <v>11</v>
      </c>
      <c r="W8" s="314">
        <f t="shared" si="13"/>
        <v>236.16666666666669</v>
      </c>
      <c r="X8" s="314">
        <f t="shared" si="7"/>
        <v>235.16666666666669</v>
      </c>
      <c r="Y8" s="313">
        <f t="shared" si="8"/>
        <v>3.1004160903316937</v>
      </c>
      <c r="Z8" s="321">
        <f t="shared" si="9"/>
        <v>4.234297812279463E-3</v>
      </c>
      <c r="AA8" s="87" t="str">
        <f t="shared" si="14"/>
        <v>VERY LOW-ORDER URGENTLY</v>
      </c>
      <c r="AB8" s="132">
        <f t="shared" si="15"/>
        <v>29795.367725241118</v>
      </c>
      <c r="AF8" s="63" t="s">
        <v>236</v>
      </c>
      <c r="AG8" s="553"/>
      <c r="AH8" s="553"/>
      <c r="AI8" s="243"/>
      <c r="AJ8" s="25" t="s">
        <v>245</v>
      </c>
      <c r="AK8" s="64" t="s">
        <v>314</v>
      </c>
      <c r="AL8" s="64"/>
      <c r="AM8" s="243"/>
    </row>
    <row r="9" spans="1:39" ht="15" thickBot="1">
      <c r="A9" s="133" t="s">
        <v>120</v>
      </c>
      <c r="B9" s="133" t="s">
        <v>35</v>
      </c>
      <c r="C9" s="318" t="s">
        <v>375</v>
      </c>
      <c r="D9" s="133" t="s">
        <v>29</v>
      </c>
      <c r="E9" s="318" t="s">
        <v>30</v>
      </c>
      <c r="F9" s="326">
        <v>5.2083333333333339</v>
      </c>
      <c r="G9" s="319">
        <v>208.33333333333334</v>
      </c>
      <c r="H9" s="320">
        <v>38958.333333333336</v>
      </c>
      <c r="I9" s="380">
        <v>383</v>
      </c>
      <c r="J9" s="381">
        <v>9.5749999999999993</v>
      </c>
      <c r="K9" s="381">
        <f t="shared" si="1"/>
        <v>71621</v>
      </c>
      <c r="L9" s="323">
        <f t="shared" si="2"/>
        <v>187</v>
      </c>
      <c r="M9" s="318">
        <v>32</v>
      </c>
      <c r="N9" s="321">
        <f t="shared" si="3"/>
        <v>6.2310953551800052E-2</v>
      </c>
      <c r="O9" s="322">
        <f>SUM($N$5:N9)</f>
        <v>0.50405282405603968</v>
      </c>
      <c r="P9" s="133" t="str">
        <f t="shared" si="10"/>
        <v>B</v>
      </c>
      <c r="Q9" s="314">
        <f t="shared" si="4"/>
        <v>9.4696969696969706</v>
      </c>
      <c r="R9" s="313">
        <f t="shared" si="5"/>
        <v>0.23674242424242428</v>
      </c>
      <c r="S9" s="323">
        <f t="shared" si="6"/>
        <v>1770.8333333333335</v>
      </c>
      <c r="T9" s="133">
        <f t="shared" si="11"/>
        <v>14</v>
      </c>
      <c r="U9" s="133">
        <v>4</v>
      </c>
      <c r="V9" s="133">
        <f t="shared" si="12"/>
        <v>18</v>
      </c>
      <c r="W9" s="314">
        <f t="shared" si="13"/>
        <v>170.45454545454547</v>
      </c>
      <c r="X9" s="314">
        <f t="shared" si="7"/>
        <v>0</v>
      </c>
      <c r="Y9" s="313">
        <f t="shared" si="8"/>
        <v>0</v>
      </c>
      <c r="Z9" s="321">
        <f t="shared" si="9"/>
        <v>2.2469333333333332</v>
      </c>
      <c r="AA9" s="87" t="str">
        <f t="shared" si="14"/>
        <v>VERY HIGH-DON’T ORDER</v>
      </c>
      <c r="AB9" s="132">
        <f t="shared" si="15"/>
        <v>0</v>
      </c>
      <c r="AF9" s="63" t="s">
        <v>244</v>
      </c>
      <c r="AG9" s="553"/>
      <c r="AH9" s="553"/>
      <c r="AI9" s="17"/>
      <c r="AJ9" s="17"/>
      <c r="AK9" s="17"/>
      <c r="AL9" s="17"/>
      <c r="AM9" s="16"/>
    </row>
    <row r="10" spans="1:39" ht="15" thickBot="1">
      <c r="A10" s="133" t="s">
        <v>120</v>
      </c>
      <c r="B10" s="133" t="s">
        <v>103</v>
      </c>
      <c r="C10" s="318" t="s">
        <v>381</v>
      </c>
      <c r="D10" s="133" t="s">
        <v>26</v>
      </c>
      <c r="E10" s="318" t="s">
        <v>27</v>
      </c>
      <c r="F10" s="326">
        <v>4.6440000000000072</v>
      </c>
      <c r="G10" s="319">
        <v>639</v>
      </c>
      <c r="H10" s="320">
        <v>27734.759999999995</v>
      </c>
      <c r="I10" s="380">
        <v>1496</v>
      </c>
      <c r="J10" s="381">
        <v>10.774800000000001</v>
      </c>
      <c r="K10" s="381">
        <f t="shared" si="1"/>
        <v>64931.456901408441</v>
      </c>
      <c r="L10" s="323">
        <f t="shared" si="2"/>
        <v>43.403380281690133</v>
      </c>
      <c r="M10" s="318">
        <v>4</v>
      </c>
      <c r="N10" s="321">
        <f t="shared" si="3"/>
        <v>5.5559437112555489E-2</v>
      </c>
      <c r="O10" s="322">
        <f>SUM($N$5:N10)</f>
        <v>0.55961226116859519</v>
      </c>
      <c r="P10" s="133" t="str">
        <f t="shared" si="10"/>
        <v>B</v>
      </c>
      <c r="Q10" s="314">
        <f t="shared" si="4"/>
        <v>29.045454545454547</v>
      </c>
      <c r="R10" s="313">
        <f t="shared" si="5"/>
        <v>0.21109090909090941</v>
      </c>
      <c r="S10" s="323">
        <f t="shared" si="6"/>
        <v>1260.6709090909089</v>
      </c>
      <c r="T10" s="133">
        <f t="shared" si="11"/>
        <v>14</v>
      </c>
      <c r="U10" s="133">
        <v>4</v>
      </c>
      <c r="V10" s="133">
        <f t="shared" si="12"/>
        <v>18</v>
      </c>
      <c r="W10" s="314">
        <f t="shared" si="13"/>
        <v>522.81818181818187</v>
      </c>
      <c r="X10" s="314">
        <f t="shared" si="7"/>
        <v>0</v>
      </c>
      <c r="Y10" s="313">
        <f t="shared" si="8"/>
        <v>0</v>
      </c>
      <c r="Z10" s="321">
        <f t="shared" si="9"/>
        <v>2.8614154060163446</v>
      </c>
      <c r="AA10" s="87" t="str">
        <f t="shared" si="14"/>
        <v>VERY HIGH-DON’T ORDER</v>
      </c>
      <c r="AB10" s="132">
        <f t="shared" si="15"/>
        <v>0</v>
      </c>
      <c r="AF10" s="17"/>
      <c r="AG10" s="17"/>
      <c r="AH10" s="17"/>
      <c r="AI10" s="17"/>
      <c r="AJ10" s="17"/>
      <c r="AK10" s="17"/>
      <c r="AL10" s="17"/>
      <c r="AM10" s="16"/>
    </row>
    <row r="11" spans="1:39" ht="15" thickBot="1">
      <c r="A11" s="133" t="s">
        <v>120</v>
      </c>
      <c r="B11" s="133" t="s">
        <v>32</v>
      </c>
      <c r="C11" s="318" t="s">
        <v>370</v>
      </c>
      <c r="D11" s="133" t="s">
        <v>23</v>
      </c>
      <c r="E11" s="318" t="s">
        <v>24</v>
      </c>
      <c r="F11" s="326">
        <v>3.8637000000000055</v>
      </c>
      <c r="G11" s="319">
        <v>233</v>
      </c>
      <c r="H11" s="320">
        <v>60985</v>
      </c>
      <c r="I11" s="380">
        <v>1130</v>
      </c>
      <c r="J11" s="381">
        <v>18.306000000000001</v>
      </c>
      <c r="K11" s="381">
        <f t="shared" si="1"/>
        <v>295764.16309012874</v>
      </c>
      <c r="L11" s="323">
        <f t="shared" si="2"/>
        <v>261.73819742489269</v>
      </c>
      <c r="M11" s="318">
        <v>32</v>
      </c>
      <c r="N11" s="321">
        <f t="shared" si="3"/>
        <v>4.622415959771331E-2</v>
      </c>
      <c r="O11" s="322">
        <f>SUM($N$5:N11)</f>
        <v>0.6058364207663085</v>
      </c>
      <c r="P11" s="133" t="str">
        <f t="shared" si="10"/>
        <v>B</v>
      </c>
      <c r="Q11" s="314">
        <f t="shared" si="4"/>
        <v>10.590909090909092</v>
      </c>
      <c r="R11" s="313">
        <f t="shared" si="5"/>
        <v>0.17562272727272751</v>
      </c>
      <c r="S11" s="323">
        <f t="shared" si="6"/>
        <v>2772.0454545454545</v>
      </c>
      <c r="T11" s="133">
        <f t="shared" si="11"/>
        <v>14</v>
      </c>
      <c r="U11" s="133">
        <v>4</v>
      </c>
      <c r="V11" s="133">
        <f t="shared" si="12"/>
        <v>18</v>
      </c>
      <c r="W11" s="314">
        <f t="shared" si="13"/>
        <v>190.63636363636365</v>
      </c>
      <c r="X11" s="314">
        <f t="shared" si="7"/>
        <v>0</v>
      </c>
      <c r="Y11" s="313">
        <f t="shared" si="8"/>
        <v>0</v>
      </c>
      <c r="Z11" s="321">
        <f t="shared" si="9"/>
        <v>5.9275154983309486</v>
      </c>
      <c r="AA11" s="87" t="str">
        <f t="shared" si="14"/>
        <v>VERY HIGH-DON’T ORDER</v>
      </c>
      <c r="AB11" s="132">
        <f t="shared" si="15"/>
        <v>0</v>
      </c>
      <c r="AF11" s="62" t="s">
        <v>243</v>
      </c>
      <c r="AG11" s="62"/>
      <c r="AH11" s="62"/>
      <c r="AI11" s="17"/>
      <c r="AJ11" s="555" t="s">
        <v>242</v>
      </c>
      <c r="AK11" s="555"/>
      <c r="AL11" s="555"/>
      <c r="AM11" s="555"/>
    </row>
    <row r="12" spans="1:39" ht="15" thickBot="1">
      <c r="A12" s="133" t="s">
        <v>120</v>
      </c>
      <c r="B12" s="133" t="s">
        <v>539</v>
      </c>
      <c r="C12" s="318" t="s">
        <v>540</v>
      </c>
      <c r="D12" s="133" t="s">
        <v>26</v>
      </c>
      <c r="E12" s="318" t="s">
        <v>37</v>
      </c>
      <c r="F12" s="326">
        <v>3.0045866666666696</v>
      </c>
      <c r="G12" s="319">
        <v>335.33333333333337</v>
      </c>
      <c r="H12" s="320">
        <v>0</v>
      </c>
      <c r="I12" s="380">
        <v>1236</v>
      </c>
      <c r="J12" s="381">
        <v>11.074560000000002</v>
      </c>
      <c r="K12" s="381">
        <f t="shared" si="1"/>
        <v>0</v>
      </c>
      <c r="L12" s="323">
        <f t="shared" si="2"/>
        <v>0</v>
      </c>
      <c r="M12" s="318">
        <v>48</v>
      </c>
      <c r="N12" s="321">
        <f t="shared" si="3"/>
        <v>3.594598276397272E-2</v>
      </c>
      <c r="O12" s="322">
        <f>SUM($N$5:N12)</f>
        <v>0.64178240353028126</v>
      </c>
      <c r="P12" s="133" t="str">
        <f t="shared" si="10"/>
        <v>B</v>
      </c>
      <c r="Q12" s="314">
        <f t="shared" si="4"/>
        <v>15.242424242424244</v>
      </c>
      <c r="R12" s="313">
        <f t="shared" si="5"/>
        <v>0.13657212121212134</v>
      </c>
      <c r="S12" s="323">
        <f t="shared" si="6"/>
        <v>0</v>
      </c>
      <c r="T12" s="133">
        <f t="shared" si="11"/>
        <v>14</v>
      </c>
      <c r="U12" s="133">
        <v>4</v>
      </c>
      <c r="V12" s="133">
        <f t="shared" si="12"/>
        <v>18</v>
      </c>
      <c r="W12" s="314">
        <f t="shared" si="13"/>
        <v>274.36363636363637</v>
      </c>
      <c r="X12" s="314">
        <f t="shared" si="7"/>
        <v>0</v>
      </c>
      <c r="Y12" s="313">
        <f t="shared" si="8"/>
        <v>0</v>
      </c>
      <c r="Z12" s="321">
        <f t="shared" si="9"/>
        <v>4.5049701789264409</v>
      </c>
      <c r="AA12" s="87" t="str">
        <f t="shared" si="14"/>
        <v>VERY HIGH-DON’T ORDER</v>
      </c>
      <c r="AB12" s="132">
        <f t="shared" si="15"/>
        <v>0</v>
      </c>
      <c r="AF12" s="17" t="s">
        <v>239</v>
      </c>
      <c r="AG12" s="554" t="str">
        <f>A12</f>
        <v>ZENABOG ENT</v>
      </c>
      <c r="AH12" s="554"/>
      <c r="AI12" s="17"/>
      <c r="AJ12" s="17" t="s">
        <v>241</v>
      </c>
      <c r="AK12" s="551"/>
      <c r="AL12" s="551"/>
      <c r="AM12" s="551"/>
    </row>
    <row r="13" spans="1:39" ht="15" thickBot="1">
      <c r="A13" s="133" t="s">
        <v>120</v>
      </c>
      <c r="B13" s="133" t="s">
        <v>541</v>
      </c>
      <c r="C13" s="318" t="s">
        <v>542</v>
      </c>
      <c r="D13" s="133" t="s">
        <v>26</v>
      </c>
      <c r="E13" s="318" t="s">
        <v>37</v>
      </c>
      <c r="F13" s="326">
        <v>2.5167999999999986</v>
      </c>
      <c r="G13" s="319">
        <v>476.66666666666669</v>
      </c>
      <c r="H13" s="320">
        <v>0</v>
      </c>
      <c r="I13" s="380">
        <v>6374</v>
      </c>
      <c r="J13" s="381">
        <v>33.654720000000005</v>
      </c>
      <c r="K13" s="381">
        <f t="shared" si="1"/>
        <v>0</v>
      </c>
      <c r="L13" s="323">
        <f t="shared" si="2"/>
        <v>0</v>
      </c>
      <c r="M13" s="318">
        <v>5</v>
      </c>
      <c r="N13" s="321">
        <f t="shared" si="3"/>
        <v>3.011024791664069E-2</v>
      </c>
      <c r="O13" s="322">
        <f>SUM($N$5:N13)</f>
        <v>0.67189265144692201</v>
      </c>
      <c r="P13" s="133" t="str">
        <f t="shared" si="10"/>
        <v>B</v>
      </c>
      <c r="Q13" s="314">
        <f t="shared" si="4"/>
        <v>21.666666666666668</v>
      </c>
      <c r="R13" s="313">
        <f t="shared" si="5"/>
        <v>0.11439999999999993</v>
      </c>
      <c r="S13" s="323">
        <f t="shared" si="6"/>
        <v>0</v>
      </c>
      <c r="T13" s="133">
        <f t="shared" si="11"/>
        <v>14</v>
      </c>
      <c r="U13" s="133">
        <v>4</v>
      </c>
      <c r="V13" s="133">
        <f t="shared" si="12"/>
        <v>18</v>
      </c>
      <c r="W13" s="314">
        <f t="shared" si="13"/>
        <v>390</v>
      </c>
      <c r="X13" s="314">
        <f t="shared" si="7"/>
        <v>0</v>
      </c>
      <c r="Y13" s="313">
        <f t="shared" si="8"/>
        <v>0</v>
      </c>
      <c r="Z13" s="321">
        <f t="shared" si="9"/>
        <v>16.343589743589742</v>
      </c>
      <c r="AA13" s="87" t="str">
        <f t="shared" si="14"/>
        <v>VERY HIGH-DON’T ORDER</v>
      </c>
      <c r="AB13" s="132">
        <f t="shared" si="15"/>
        <v>0</v>
      </c>
      <c r="AF13" s="17" t="s">
        <v>240</v>
      </c>
      <c r="AG13" s="556" t="s">
        <v>364</v>
      </c>
      <c r="AH13" s="556"/>
      <c r="AI13" s="17"/>
      <c r="AJ13" s="17" t="s">
        <v>239</v>
      </c>
      <c r="AK13" s="551"/>
      <c r="AL13" s="551"/>
      <c r="AM13" s="551"/>
    </row>
    <row r="14" spans="1:39" ht="15" thickBot="1">
      <c r="A14" s="133" t="s">
        <v>120</v>
      </c>
      <c r="B14" s="133" t="s">
        <v>40</v>
      </c>
      <c r="C14" s="318" t="s">
        <v>433</v>
      </c>
      <c r="D14" s="133" t="s">
        <v>26</v>
      </c>
      <c r="E14" s="318" t="s">
        <v>27</v>
      </c>
      <c r="F14" s="326">
        <v>2.3420800000000019</v>
      </c>
      <c r="G14" s="319">
        <v>375.33333333333331</v>
      </c>
      <c r="H14" s="320">
        <v>15764</v>
      </c>
      <c r="I14" s="380">
        <v>2522</v>
      </c>
      <c r="J14" s="381">
        <v>15.73728</v>
      </c>
      <c r="K14" s="381">
        <f t="shared" si="1"/>
        <v>105924</v>
      </c>
      <c r="L14" s="323">
        <f t="shared" si="2"/>
        <v>42</v>
      </c>
      <c r="M14" s="318">
        <v>5</v>
      </c>
      <c r="N14" s="321">
        <f t="shared" si="3"/>
        <v>2.8019949714163193E-2</v>
      </c>
      <c r="O14" s="322">
        <f>SUM($N$5:N14)</f>
        <v>0.69991260116108522</v>
      </c>
      <c r="P14" s="133" t="str">
        <f t="shared" si="10"/>
        <v>B</v>
      </c>
      <c r="Q14" s="314">
        <f t="shared" si="4"/>
        <v>17.060606060606059</v>
      </c>
      <c r="R14" s="313">
        <f t="shared" si="5"/>
        <v>0.10645818181818191</v>
      </c>
      <c r="S14" s="323">
        <f t="shared" si="6"/>
        <v>716.5454545454545</v>
      </c>
      <c r="T14" s="133">
        <f t="shared" si="11"/>
        <v>14</v>
      </c>
      <c r="U14" s="133">
        <v>4</v>
      </c>
      <c r="V14" s="133">
        <f t="shared" si="12"/>
        <v>18</v>
      </c>
      <c r="W14" s="314">
        <f t="shared" si="13"/>
        <v>307.09090909090907</v>
      </c>
      <c r="X14" s="314">
        <f t="shared" si="7"/>
        <v>0</v>
      </c>
      <c r="Y14" s="313">
        <f t="shared" si="8"/>
        <v>0</v>
      </c>
      <c r="Z14" s="321">
        <f t="shared" si="9"/>
        <v>8.2125518058022511</v>
      </c>
      <c r="AA14" s="87" t="str">
        <f t="shared" si="14"/>
        <v>VERY HIGH-DON’T ORDER</v>
      </c>
      <c r="AB14" s="132">
        <f t="shared" si="15"/>
        <v>0</v>
      </c>
      <c r="AF14" s="17" t="s">
        <v>238</v>
      </c>
      <c r="AG14" s="551" t="s">
        <v>365</v>
      </c>
      <c r="AH14" s="551"/>
      <c r="AI14" s="17"/>
      <c r="AJ14" s="17" t="s">
        <v>238</v>
      </c>
      <c r="AK14" s="551"/>
      <c r="AL14" s="551"/>
      <c r="AM14" s="551"/>
    </row>
    <row r="15" spans="1:39" ht="15" thickBot="1">
      <c r="A15" s="133" t="s">
        <v>120</v>
      </c>
      <c r="B15" s="133" t="s">
        <v>45</v>
      </c>
      <c r="C15" s="318" t="s">
        <v>408</v>
      </c>
      <c r="D15" s="133" t="s">
        <v>29</v>
      </c>
      <c r="E15" s="318" t="s">
        <v>42</v>
      </c>
      <c r="F15" s="326">
        <v>1.8764999999999992</v>
      </c>
      <c r="G15" s="319">
        <v>80</v>
      </c>
      <c r="H15" s="320">
        <v>15095.400000000001</v>
      </c>
      <c r="I15" s="380">
        <v>177</v>
      </c>
      <c r="J15" s="381">
        <v>3.9914999999999998</v>
      </c>
      <c r="K15" s="381">
        <f t="shared" si="1"/>
        <v>33398.572500000002</v>
      </c>
      <c r="L15" s="323">
        <f t="shared" si="2"/>
        <v>188.69250000000002</v>
      </c>
      <c r="M15" s="318">
        <v>20</v>
      </c>
      <c r="N15" s="321">
        <f t="shared" si="3"/>
        <v>2.2449888833270926E-2</v>
      </c>
      <c r="O15" s="322">
        <f>SUM($N$5:N15)</f>
        <v>0.72236248999435615</v>
      </c>
      <c r="P15" s="133" t="str">
        <f t="shared" si="10"/>
        <v>B</v>
      </c>
      <c r="Q15" s="314">
        <f t="shared" si="4"/>
        <v>3.6363636363636362</v>
      </c>
      <c r="R15" s="313">
        <f t="shared" si="5"/>
        <v>8.5295454545454508E-2</v>
      </c>
      <c r="S15" s="323">
        <f t="shared" si="6"/>
        <v>686.15454545454554</v>
      </c>
      <c r="T15" s="133">
        <f t="shared" si="11"/>
        <v>14</v>
      </c>
      <c r="U15" s="133">
        <v>4</v>
      </c>
      <c r="V15" s="133">
        <f t="shared" si="12"/>
        <v>18</v>
      </c>
      <c r="W15" s="314">
        <f t="shared" si="13"/>
        <v>65.454545454545453</v>
      </c>
      <c r="X15" s="314">
        <f t="shared" si="7"/>
        <v>0</v>
      </c>
      <c r="Y15" s="313">
        <f t="shared" si="8"/>
        <v>0</v>
      </c>
      <c r="Z15" s="321">
        <f t="shared" si="9"/>
        <v>2.7041666666666666</v>
      </c>
      <c r="AA15" s="87" t="str">
        <f t="shared" si="14"/>
        <v>VERY HIGH-DON’T ORDER</v>
      </c>
      <c r="AB15" s="132">
        <f t="shared" si="15"/>
        <v>0</v>
      </c>
      <c r="AF15" s="17" t="s">
        <v>237</v>
      </c>
      <c r="AG15" s="551"/>
      <c r="AH15" s="551"/>
      <c r="AI15" s="17"/>
      <c r="AJ15" s="17" t="s">
        <v>237</v>
      </c>
      <c r="AK15" s="551"/>
      <c r="AL15" s="551"/>
      <c r="AM15" s="551"/>
    </row>
    <row r="16" spans="1:39" ht="15" thickBot="1">
      <c r="A16" s="133" t="s">
        <v>120</v>
      </c>
      <c r="B16" s="133" t="s">
        <v>76</v>
      </c>
      <c r="C16" s="318" t="s">
        <v>445</v>
      </c>
      <c r="D16" s="133" t="s">
        <v>26</v>
      </c>
      <c r="E16" s="318" t="s">
        <v>69</v>
      </c>
      <c r="F16" s="326">
        <v>1.8313333333333404</v>
      </c>
      <c r="G16" s="319">
        <v>490.33333333333337</v>
      </c>
      <c r="H16" s="320">
        <v>40694.826666666653</v>
      </c>
      <c r="I16" s="380">
        <v>392</v>
      </c>
      <c r="J16" s="381">
        <v>1.4144000000000001</v>
      </c>
      <c r="K16" s="381">
        <f t="shared" si="1"/>
        <v>32533.729544527519</v>
      </c>
      <c r="L16" s="323">
        <f t="shared" si="2"/>
        <v>82.994208021753877</v>
      </c>
      <c r="M16" s="318">
        <v>5</v>
      </c>
      <c r="N16" s="321">
        <f t="shared" si="3"/>
        <v>2.1909528244069807E-2</v>
      </c>
      <c r="O16" s="322">
        <f>SUM($N$5:N16)</f>
        <v>0.74427201823842593</v>
      </c>
      <c r="P16" s="133" t="str">
        <f t="shared" si="10"/>
        <v>B</v>
      </c>
      <c r="Q16" s="314">
        <f t="shared" si="4"/>
        <v>22.287878787878789</v>
      </c>
      <c r="R16" s="313">
        <f t="shared" si="5"/>
        <v>8.3242424242424562E-2</v>
      </c>
      <c r="S16" s="323">
        <f t="shared" si="6"/>
        <v>1849.7648484848478</v>
      </c>
      <c r="T16" s="133">
        <f t="shared" si="11"/>
        <v>14</v>
      </c>
      <c r="U16" s="133">
        <v>4</v>
      </c>
      <c r="V16" s="133">
        <f t="shared" si="12"/>
        <v>18</v>
      </c>
      <c r="W16" s="314">
        <f t="shared" si="13"/>
        <v>401.18181818181819</v>
      </c>
      <c r="X16" s="314">
        <f t="shared" si="7"/>
        <v>9.181818181818187</v>
      </c>
      <c r="Y16" s="313">
        <f t="shared" si="8"/>
        <v>3.4292936159693622E-2</v>
      </c>
      <c r="Z16" s="321">
        <f t="shared" si="9"/>
        <v>0.97711307500566502</v>
      </c>
      <c r="AA16" s="87" t="str">
        <f t="shared" si="14"/>
        <v>LOW MAY- ORDER</v>
      </c>
      <c r="AB16" s="132">
        <f t="shared" si="15"/>
        <v>762.03772819974063</v>
      </c>
      <c r="AF16" s="17" t="s">
        <v>236</v>
      </c>
      <c r="AG16" s="14"/>
      <c r="AH16" s="14"/>
      <c r="AI16" s="17"/>
      <c r="AJ16" s="17" t="s">
        <v>236</v>
      </c>
      <c r="AK16" s="551"/>
      <c r="AL16" s="551"/>
      <c r="AM16" s="551"/>
    </row>
    <row r="17" spans="1:39" ht="15" thickBot="1">
      <c r="A17" s="133" t="s">
        <v>120</v>
      </c>
      <c r="B17" s="133" t="s">
        <v>87</v>
      </c>
      <c r="C17" s="318" t="s">
        <v>444</v>
      </c>
      <c r="D17" s="133" t="s">
        <v>26</v>
      </c>
      <c r="E17" s="318" t="s">
        <v>27</v>
      </c>
      <c r="F17" s="326">
        <v>1.627119999999997</v>
      </c>
      <c r="G17" s="319">
        <v>300.66666666666669</v>
      </c>
      <c r="H17" s="320">
        <v>12638.140000000018</v>
      </c>
      <c r="I17" s="380">
        <v>881</v>
      </c>
      <c r="J17" s="381">
        <v>4.6525600000000003</v>
      </c>
      <c r="K17" s="381">
        <f t="shared" si="1"/>
        <v>37031.711773835967</v>
      </c>
      <c r="L17" s="323">
        <f t="shared" si="2"/>
        <v>42.033725055432427</v>
      </c>
      <c r="M17" s="318">
        <v>15</v>
      </c>
      <c r="N17" s="321">
        <f t="shared" si="3"/>
        <v>1.9466380558695304E-2</v>
      </c>
      <c r="O17" s="322">
        <f>SUM($N$5:N17)</f>
        <v>0.76373839879712124</v>
      </c>
      <c r="P17" s="133" t="str">
        <f t="shared" si="10"/>
        <v>B</v>
      </c>
      <c r="Q17" s="314">
        <f t="shared" si="4"/>
        <v>13.666666666666668</v>
      </c>
      <c r="R17" s="313">
        <f t="shared" si="5"/>
        <v>7.3959999999999859E-2</v>
      </c>
      <c r="S17" s="323">
        <f t="shared" si="6"/>
        <v>574.46090909090992</v>
      </c>
      <c r="T17" s="133">
        <f t="shared" si="11"/>
        <v>14</v>
      </c>
      <c r="U17" s="133">
        <v>4</v>
      </c>
      <c r="V17" s="133">
        <f t="shared" si="12"/>
        <v>18</v>
      </c>
      <c r="W17" s="314">
        <f t="shared" si="13"/>
        <v>246.00000000000003</v>
      </c>
      <c r="X17" s="314">
        <f t="shared" si="7"/>
        <v>0</v>
      </c>
      <c r="Y17" s="313">
        <f t="shared" si="8"/>
        <v>0</v>
      </c>
      <c r="Z17" s="321">
        <f t="shared" si="9"/>
        <v>3.5813008130081299</v>
      </c>
      <c r="AA17" s="87" t="str">
        <f t="shared" si="14"/>
        <v>VERY HIGH-DON’T ORDER</v>
      </c>
      <c r="AB17" s="132">
        <f t="shared" si="15"/>
        <v>0</v>
      </c>
      <c r="AF17" s="17"/>
      <c r="AG17" s="17"/>
      <c r="AH17" s="17"/>
      <c r="AI17" s="17"/>
      <c r="AJ17" s="17"/>
      <c r="AK17" s="17"/>
      <c r="AL17" s="17"/>
      <c r="AM17" s="16"/>
    </row>
    <row r="18" spans="1:39" ht="15" thickBot="1">
      <c r="A18" s="133" t="s">
        <v>120</v>
      </c>
      <c r="B18" s="133" t="s">
        <v>72</v>
      </c>
      <c r="C18" s="318" t="s">
        <v>443</v>
      </c>
      <c r="D18" s="133" t="s">
        <v>26</v>
      </c>
      <c r="E18" s="318" t="s">
        <v>69</v>
      </c>
      <c r="F18" s="326">
        <v>1.441200000000004</v>
      </c>
      <c r="G18" s="319">
        <v>389.33333333333331</v>
      </c>
      <c r="H18" s="320">
        <v>32025.78666666666</v>
      </c>
      <c r="I18" s="380">
        <v>1065</v>
      </c>
      <c r="J18" s="381">
        <v>3.8353999999999999</v>
      </c>
      <c r="K18" s="381">
        <f t="shared" si="1"/>
        <v>87604.784589041083</v>
      </c>
      <c r="L18" s="323">
        <f t="shared" si="2"/>
        <v>82.258013698630123</v>
      </c>
      <c r="M18" s="318">
        <v>1</v>
      </c>
      <c r="N18" s="321">
        <f t="shared" si="3"/>
        <v>1.7242088881700059E-2</v>
      </c>
      <c r="O18" s="322">
        <f>SUM($N$5:N18)</f>
        <v>0.78098048767882133</v>
      </c>
      <c r="P18" s="133" t="str">
        <f t="shared" si="10"/>
        <v>B</v>
      </c>
      <c r="Q18" s="314">
        <f t="shared" si="4"/>
        <v>17.696969696969695</v>
      </c>
      <c r="R18" s="313">
        <f t="shared" si="5"/>
        <v>6.5509090909091086E-2</v>
      </c>
      <c r="S18" s="323">
        <f t="shared" si="6"/>
        <v>1455.7175757575753</v>
      </c>
      <c r="T18" s="133">
        <f t="shared" si="11"/>
        <v>14</v>
      </c>
      <c r="U18" s="133">
        <v>4</v>
      </c>
      <c r="V18" s="133">
        <f t="shared" si="12"/>
        <v>18</v>
      </c>
      <c r="W18" s="314">
        <f t="shared" si="13"/>
        <v>318.5454545454545</v>
      </c>
      <c r="X18" s="314">
        <f t="shared" si="7"/>
        <v>0</v>
      </c>
      <c r="Y18" s="313">
        <f t="shared" si="8"/>
        <v>0</v>
      </c>
      <c r="Z18" s="321">
        <f t="shared" si="9"/>
        <v>3.3433219178082196</v>
      </c>
      <c r="AA18" s="87" t="str">
        <f t="shared" si="14"/>
        <v>VERY HIGH-DON’T ORDER</v>
      </c>
      <c r="AB18" s="132">
        <f t="shared" si="15"/>
        <v>0</v>
      </c>
      <c r="AF18" s="312" t="s">
        <v>235</v>
      </c>
      <c r="AG18" s="574" t="s">
        <v>234</v>
      </c>
      <c r="AH18" s="574"/>
      <c r="AI18" s="312" t="s">
        <v>233</v>
      </c>
      <c r="AJ18" s="574" t="s">
        <v>232</v>
      </c>
      <c r="AK18" s="574"/>
      <c r="AL18" s="574"/>
      <c r="AM18" s="574"/>
    </row>
    <row r="19" spans="1:39" ht="15" thickBot="1">
      <c r="A19" s="133" t="s">
        <v>120</v>
      </c>
      <c r="B19" s="133" t="s">
        <v>64</v>
      </c>
      <c r="C19" s="318" t="s">
        <v>434</v>
      </c>
      <c r="D19" s="133" t="s">
        <v>58</v>
      </c>
      <c r="E19" s="318" t="s">
        <v>27</v>
      </c>
      <c r="F19" s="326">
        <v>1.3668333333333336</v>
      </c>
      <c r="G19" s="319">
        <v>178.33333333333331</v>
      </c>
      <c r="H19" s="320">
        <v>14561.769999999986</v>
      </c>
      <c r="I19" s="380">
        <v>577</v>
      </c>
      <c r="J19" s="381">
        <v>4.3274999999999997</v>
      </c>
      <c r="K19" s="381">
        <f t="shared" si="1"/>
        <v>47114.810971962579</v>
      </c>
      <c r="L19" s="323">
        <f t="shared" si="2"/>
        <v>81.654785046728904</v>
      </c>
      <c r="M19" s="318">
        <v>40</v>
      </c>
      <c r="N19" s="321">
        <f t="shared" si="3"/>
        <v>1.635238816250599E-2</v>
      </c>
      <c r="O19" s="322">
        <f>SUM($N$5:N19)</f>
        <v>0.79733287584132728</v>
      </c>
      <c r="P19" s="133" t="str">
        <f t="shared" si="10"/>
        <v>B</v>
      </c>
      <c r="Q19" s="314">
        <f t="shared" si="4"/>
        <v>8.1060606060606055</v>
      </c>
      <c r="R19" s="313">
        <f t="shared" si="5"/>
        <v>6.2128787878787887E-2</v>
      </c>
      <c r="S19" s="323">
        <f t="shared" si="6"/>
        <v>661.89863636363577</v>
      </c>
      <c r="T19" s="133">
        <f t="shared" si="11"/>
        <v>14</v>
      </c>
      <c r="U19" s="133">
        <v>4</v>
      </c>
      <c r="V19" s="133">
        <f t="shared" si="12"/>
        <v>18</v>
      </c>
      <c r="W19" s="314">
        <f t="shared" si="13"/>
        <v>145.90909090909091</v>
      </c>
      <c r="X19" s="314">
        <f t="shared" si="7"/>
        <v>0</v>
      </c>
      <c r="Y19" s="313">
        <f t="shared" si="8"/>
        <v>0</v>
      </c>
      <c r="Z19" s="321">
        <f t="shared" si="9"/>
        <v>3.9545171339563865</v>
      </c>
      <c r="AA19" s="87" t="str">
        <f t="shared" si="14"/>
        <v>VERY HIGH-DON’T ORDER</v>
      </c>
      <c r="AB19" s="132">
        <f t="shared" si="15"/>
        <v>0</v>
      </c>
      <c r="AF19" s="25"/>
      <c r="AG19" s="552"/>
      <c r="AH19" s="552"/>
      <c r="AI19" s="25"/>
      <c r="AJ19" s="552"/>
      <c r="AK19" s="552"/>
      <c r="AL19" s="552"/>
      <c r="AM19" s="552"/>
    </row>
    <row r="20" spans="1:39" ht="15" thickBot="1">
      <c r="A20" s="133" t="s">
        <v>120</v>
      </c>
      <c r="B20" s="133" t="s">
        <v>73</v>
      </c>
      <c r="C20" s="318" t="s">
        <v>441</v>
      </c>
      <c r="D20" s="133" t="s">
        <v>26</v>
      </c>
      <c r="E20" s="318" t="s">
        <v>69</v>
      </c>
      <c r="F20" s="326">
        <v>1.3014666666666701</v>
      </c>
      <c r="G20" s="319">
        <v>349</v>
      </c>
      <c r="H20" s="320">
        <v>28920.479999999992</v>
      </c>
      <c r="I20" s="380">
        <v>2541</v>
      </c>
      <c r="J20" s="381">
        <v>9.1486000000000001</v>
      </c>
      <c r="K20" s="381">
        <f t="shared" si="1"/>
        <v>210564.29707736385</v>
      </c>
      <c r="L20" s="323">
        <f t="shared" si="2"/>
        <v>82.866704871060151</v>
      </c>
      <c r="M20" s="318">
        <v>18</v>
      </c>
      <c r="N20" s="321">
        <f t="shared" si="3"/>
        <v>1.5570360771049519E-2</v>
      </c>
      <c r="O20" s="322">
        <f>SUM($N$5:N20)</f>
        <v>0.81290323661237684</v>
      </c>
      <c r="P20" s="133" t="str">
        <f t="shared" si="10"/>
        <v>C</v>
      </c>
      <c r="Q20" s="314">
        <f t="shared" si="4"/>
        <v>15.863636363636363</v>
      </c>
      <c r="R20" s="313">
        <f t="shared" si="5"/>
        <v>5.9157575757575916E-2</v>
      </c>
      <c r="S20" s="323">
        <f t="shared" si="6"/>
        <v>1314.5672727272724</v>
      </c>
      <c r="T20" s="133">
        <f t="shared" si="11"/>
        <v>30</v>
      </c>
      <c r="U20" s="133">
        <v>4</v>
      </c>
      <c r="V20" s="133">
        <f t="shared" si="12"/>
        <v>34</v>
      </c>
      <c r="W20" s="314">
        <f t="shared" si="13"/>
        <v>539.36363636363637</v>
      </c>
      <c r="X20" s="314">
        <f t="shared" si="7"/>
        <v>0</v>
      </c>
      <c r="Y20" s="313">
        <f t="shared" si="8"/>
        <v>0</v>
      </c>
      <c r="Z20" s="321">
        <f t="shared" si="9"/>
        <v>4.7111073655823361</v>
      </c>
      <c r="AA20" s="87" t="str">
        <f t="shared" si="14"/>
        <v>VERY HIGH-DON’T ORDER</v>
      </c>
      <c r="AB20" s="132">
        <f t="shared" si="15"/>
        <v>0</v>
      </c>
      <c r="AF20" s="352" t="s">
        <v>21</v>
      </c>
      <c r="AG20" s="341" t="s">
        <v>270</v>
      </c>
    </row>
    <row r="21" spans="1:39" ht="15" thickBot="1">
      <c r="A21" s="133" t="s">
        <v>120</v>
      </c>
      <c r="B21" s="133" t="s">
        <v>68</v>
      </c>
      <c r="C21" s="318" t="s">
        <v>437</v>
      </c>
      <c r="D21" s="133" t="s">
        <v>26</v>
      </c>
      <c r="E21" s="318" t="s">
        <v>69</v>
      </c>
      <c r="F21" s="326">
        <v>1.2618000000000027</v>
      </c>
      <c r="G21" s="319">
        <v>339.33333333333337</v>
      </c>
      <c r="H21" s="320">
        <v>28039.106666666659</v>
      </c>
      <c r="I21" s="380">
        <v>1477</v>
      </c>
      <c r="J21" s="381">
        <v>5.3193999999999999</v>
      </c>
      <c r="K21" s="381">
        <f t="shared" si="1"/>
        <v>122044.48098231823</v>
      </c>
      <c r="L21" s="323">
        <f t="shared" si="2"/>
        <v>82.629980353634551</v>
      </c>
      <c r="M21" s="318">
        <v>18</v>
      </c>
      <c r="N21" s="321">
        <f t="shared" si="3"/>
        <v>1.5095800548799001E-2</v>
      </c>
      <c r="O21" s="322">
        <f>SUM($N$5:N21)</f>
        <v>0.82799903716117584</v>
      </c>
      <c r="P21" s="133" t="str">
        <f t="shared" si="10"/>
        <v>C</v>
      </c>
      <c r="Q21" s="314">
        <f t="shared" si="4"/>
        <v>15.424242424242426</v>
      </c>
      <c r="R21" s="313">
        <f t="shared" si="5"/>
        <v>5.7354545454545575E-2</v>
      </c>
      <c r="S21" s="323">
        <f t="shared" si="6"/>
        <v>1274.5048484848483</v>
      </c>
      <c r="T21" s="133">
        <f t="shared" si="11"/>
        <v>30</v>
      </c>
      <c r="U21" s="133">
        <v>4</v>
      </c>
      <c r="V21" s="133">
        <f t="shared" si="12"/>
        <v>34</v>
      </c>
      <c r="W21" s="314">
        <f t="shared" si="13"/>
        <v>524.42424242424249</v>
      </c>
      <c r="X21" s="314">
        <f t="shared" si="7"/>
        <v>0</v>
      </c>
      <c r="Y21" s="313">
        <f t="shared" si="8"/>
        <v>0</v>
      </c>
      <c r="Z21" s="321">
        <f t="shared" si="9"/>
        <v>2.8164220501560151</v>
      </c>
      <c r="AA21" s="87" t="str">
        <f t="shared" si="14"/>
        <v>VERY HIGH-DON’T ORDER</v>
      </c>
      <c r="AB21" s="132">
        <f t="shared" si="15"/>
        <v>0</v>
      </c>
    </row>
    <row r="22" spans="1:39" ht="15" thickBot="1">
      <c r="A22" s="133" t="s">
        <v>120</v>
      </c>
      <c r="B22" s="133" t="s">
        <v>88</v>
      </c>
      <c r="C22" s="318" t="s">
        <v>382</v>
      </c>
      <c r="D22" s="133" t="s">
        <v>81</v>
      </c>
      <c r="E22" s="318" t="s">
        <v>30</v>
      </c>
      <c r="F22" s="326">
        <v>1.2349999999999999</v>
      </c>
      <c r="G22" s="319">
        <v>82.333333333333329</v>
      </c>
      <c r="H22" s="320">
        <v>7904</v>
      </c>
      <c r="I22" s="380">
        <v>150</v>
      </c>
      <c r="J22" s="381">
        <v>2.25</v>
      </c>
      <c r="K22" s="381">
        <f t="shared" si="1"/>
        <v>14400</v>
      </c>
      <c r="L22" s="323">
        <f t="shared" si="2"/>
        <v>96</v>
      </c>
      <c r="M22" s="318">
        <v>60</v>
      </c>
      <c r="N22" s="321">
        <f t="shared" si="3"/>
        <v>1.4775173306202824E-2</v>
      </c>
      <c r="O22" s="322">
        <f>SUM($N$5:N22)</f>
        <v>0.84277421046737866</v>
      </c>
      <c r="P22" s="133" t="str">
        <f t="shared" si="10"/>
        <v>C</v>
      </c>
      <c r="Q22" s="314">
        <f t="shared" si="4"/>
        <v>3.7424242424242422</v>
      </c>
      <c r="R22" s="313">
        <f t="shared" si="5"/>
        <v>5.613636363636363E-2</v>
      </c>
      <c r="S22" s="323">
        <f t="shared" si="6"/>
        <v>359.27272727272725</v>
      </c>
      <c r="T22" s="133">
        <f t="shared" si="11"/>
        <v>30</v>
      </c>
      <c r="U22" s="133">
        <v>4</v>
      </c>
      <c r="V22" s="133">
        <f t="shared" si="12"/>
        <v>34</v>
      </c>
      <c r="W22" s="314">
        <f t="shared" si="13"/>
        <v>127.24242424242424</v>
      </c>
      <c r="X22" s="314">
        <f t="shared" si="7"/>
        <v>0</v>
      </c>
      <c r="Y22" s="313">
        <f t="shared" si="8"/>
        <v>0</v>
      </c>
      <c r="Z22" s="321">
        <f t="shared" si="9"/>
        <v>1.1788521076446774</v>
      </c>
      <c r="AA22" s="87" t="str">
        <f t="shared" si="14"/>
        <v>HIGH-DON’T ORDER</v>
      </c>
      <c r="AB22" s="132">
        <f t="shared" si="15"/>
        <v>0</v>
      </c>
      <c r="AI22" s="352" t="s">
        <v>294</v>
      </c>
    </row>
    <row r="23" spans="1:39" ht="44" thickBot="1">
      <c r="A23" s="133" t="s">
        <v>120</v>
      </c>
      <c r="B23" s="133" t="s">
        <v>36</v>
      </c>
      <c r="C23" s="318" t="s">
        <v>419</v>
      </c>
      <c r="D23" s="133" t="s">
        <v>26</v>
      </c>
      <c r="E23" s="318" t="s">
        <v>37</v>
      </c>
      <c r="F23" s="326">
        <v>1.1327999999999983</v>
      </c>
      <c r="G23" s="319">
        <v>118</v>
      </c>
      <c r="H23" s="320">
        <v>6726</v>
      </c>
      <c r="I23" s="380">
        <v>0</v>
      </c>
      <c r="J23" s="381">
        <v>0</v>
      </c>
      <c r="K23" s="381">
        <f t="shared" si="1"/>
        <v>0</v>
      </c>
      <c r="L23" s="323">
        <f t="shared" si="2"/>
        <v>57</v>
      </c>
      <c r="M23" s="318">
        <v>18</v>
      </c>
      <c r="N23" s="321">
        <f t="shared" si="3"/>
        <v>1.3552482851227964E-2</v>
      </c>
      <c r="O23" s="322">
        <f>SUM($N$5:N23)</f>
        <v>0.85632669331860667</v>
      </c>
      <c r="P23" s="133" t="str">
        <f t="shared" si="10"/>
        <v>C</v>
      </c>
      <c r="Q23" s="314">
        <f t="shared" si="4"/>
        <v>5.3636363636363633</v>
      </c>
      <c r="R23" s="313">
        <f t="shared" si="5"/>
        <v>5.1490909090909011E-2</v>
      </c>
      <c r="S23" s="323">
        <f t="shared" si="6"/>
        <v>305.72727272727275</v>
      </c>
      <c r="T23" s="133">
        <f t="shared" si="11"/>
        <v>30</v>
      </c>
      <c r="U23" s="133">
        <v>4</v>
      </c>
      <c r="V23" s="133">
        <f t="shared" si="12"/>
        <v>34</v>
      </c>
      <c r="W23" s="314">
        <f t="shared" si="13"/>
        <v>182.36363636363635</v>
      </c>
      <c r="X23" s="314">
        <f t="shared" si="7"/>
        <v>182.36363636363635</v>
      </c>
      <c r="Y23" s="313">
        <f t="shared" si="8"/>
        <v>1.7506909090909062</v>
      </c>
      <c r="Z23" s="321">
        <f t="shared" si="9"/>
        <v>0</v>
      </c>
      <c r="AA23" s="87" t="str">
        <f t="shared" si="14"/>
        <v>VERY LOW-ORDER URGENTLY</v>
      </c>
      <c r="AB23" s="132">
        <f t="shared" si="15"/>
        <v>10394.727272727272</v>
      </c>
      <c r="AF23" s="352" t="s">
        <v>11</v>
      </c>
      <c r="AG23" s="352" t="s">
        <v>9</v>
      </c>
      <c r="AH23" s="352" t="s">
        <v>10</v>
      </c>
      <c r="AI23" s="81" t="s">
        <v>266</v>
      </c>
      <c r="AJ23" s="81" t="s">
        <v>267</v>
      </c>
      <c r="AK23" s="81" t="s">
        <v>269</v>
      </c>
      <c r="AL23" s="81" t="s">
        <v>268</v>
      </c>
    </row>
    <row r="24" spans="1:39" ht="15" thickBot="1">
      <c r="A24" s="133" t="s">
        <v>120</v>
      </c>
      <c r="B24" s="133" t="s">
        <v>71</v>
      </c>
      <c r="C24" s="318" t="s">
        <v>372</v>
      </c>
      <c r="D24" s="133" t="s">
        <v>29</v>
      </c>
      <c r="E24" s="318" t="s">
        <v>63</v>
      </c>
      <c r="F24" s="326">
        <v>0.9299999999999996</v>
      </c>
      <c r="G24" s="319">
        <v>38</v>
      </c>
      <c r="H24" s="320">
        <v>7936</v>
      </c>
      <c r="I24" s="380">
        <v>53</v>
      </c>
      <c r="J24" s="381">
        <v>1.2015</v>
      </c>
      <c r="K24" s="381">
        <f t="shared" si="1"/>
        <v>11068.631578947368</v>
      </c>
      <c r="L24" s="323">
        <f t="shared" si="2"/>
        <v>208.84210526315789</v>
      </c>
      <c r="M24" s="318">
        <v>10</v>
      </c>
      <c r="N24" s="321">
        <f t="shared" si="3"/>
        <v>1.1126243866209411E-2</v>
      </c>
      <c r="O24" s="322">
        <f>SUM($N$5:N24)</f>
        <v>0.86745293718481609</v>
      </c>
      <c r="P24" s="133" t="str">
        <f t="shared" si="10"/>
        <v>C</v>
      </c>
      <c r="Q24" s="314">
        <f t="shared" si="4"/>
        <v>1.7272727272727273</v>
      </c>
      <c r="R24" s="313">
        <f t="shared" si="5"/>
        <v>4.2272727272727254E-2</v>
      </c>
      <c r="S24" s="323">
        <f t="shared" si="6"/>
        <v>360.72727272727275</v>
      </c>
      <c r="T24" s="133">
        <f t="shared" si="11"/>
        <v>30</v>
      </c>
      <c r="U24" s="133">
        <v>4</v>
      </c>
      <c r="V24" s="133">
        <f t="shared" si="12"/>
        <v>34</v>
      </c>
      <c r="W24" s="314">
        <f t="shared" si="13"/>
        <v>58.727272727272727</v>
      </c>
      <c r="X24" s="314">
        <f t="shared" si="7"/>
        <v>5.7272727272727266</v>
      </c>
      <c r="Y24" s="313">
        <f t="shared" si="8"/>
        <v>0.14016746411483244</v>
      </c>
      <c r="Z24" s="321">
        <f t="shared" si="9"/>
        <v>0.9024767801857585</v>
      </c>
      <c r="AA24" s="87" t="str">
        <f t="shared" si="14"/>
        <v>LOW MAY- ORDER</v>
      </c>
      <c r="AB24" s="132">
        <f t="shared" si="15"/>
        <v>1196.0956937799042</v>
      </c>
      <c r="AF24" s="341" t="s">
        <v>23</v>
      </c>
      <c r="AG24" s="341" t="s">
        <v>184</v>
      </c>
      <c r="AH24" s="341" t="s">
        <v>467</v>
      </c>
      <c r="AI24" s="82">
        <v>0.70477363636363588</v>
      </c>
      <c r="AJ24" s="83">
        <v>36.575757575757578</v>
      </c>
      <c r="AK24" s="353">
        <v>214.09859154929578</v>
      </c>
      <c r="AL24" s="353">
        <v>7830.818181818182</v>
      </c>
    </row>
    <row r="25" spans="1:39" ht="15" thickBot="1">
      <c r="A25" s="133" t="s">
        <v>120</v>
      </c>
      <c r="B25" s="133" t="s">
        <v>67</v>
      </c>
      <c r="C25" s="318" t="s">
        <v>412</v>
      </c>
      <c r="D25" s="133" t="s">
        <v>29</v>
      </c>
      <c r="E25" s="318" t="s">
        <v>30</v>
      </c>
      <c r="F25" s="326">
        <v>0.91333333333333355</v>
      </c>
      <c r="G25" s="319">
        <v>45.000000000000007</v>
      </c>
      <c r="H25" s="320">
        <v>7535</v>
      </c>
      <c r="I25" s="380">
        <v>0</v>
      </c>
      <c r="J25" s="381">
        <v>0</v>
      </c>
      <c r="K25" s="381">
        <f t="shared" si="1"/>
        <v>0</v>
      </c>
      <c r="L25" s="323">
        <f t="shared" si="2"/>
        <v>167.44444444444443</v>
      </c>
      <c r="M25" s="318">
        <v>100</v>
      </c>
      <c r="N25" s="321">
        <f t="shared" si="3"/>
        <v>1.0926848814843659E-2</v>
      </c>
      <c r="O25" s="322">
        <f>SUM($N$5:N25)</f>
        <v>0.87837978599965971</v>
      </c>
      <c r="P25" s="133" t="str">
        <f t="shared" si="10"/>
        <v>C</v>
      </c>
      <c r="Q25" s="314">
        <f t="shared" si="4"/>
        <v>2.0454545454545459</v>
      </c>
      <c r="R25" s="313">
        <f t="shared" si="5"/>
        <v>4.1515151515151526E-2</v>
      </c>
      <c r="S25" s="323">
        <f t="shared" si="6"/>
        <v>342.5</v>
      </c>
      <c r="T25" s="133">
        <f t="shared" si="11"/>
        <v>30</v>
      </c>
      <c r="U25" s="133">
        <v>4</v>
      </c>
      <c r="V25" s="133">
        <f t="shared" si="12"/>
        <v>34</v>
      </c>
      <c r="W25" s="314">
        <f t="shared" si="13"/>
        <v>69.545454545454561</v>
      </c>
      <c r="X25" s="314">
        <f t="shared" si="7"/>
        <v>69.545454545454561</v>
      </c>
      <c r="Y25" s="313">
        <f t="shared" si="8"/>
        <v>1.4115151515151518</v>
      </c>
      <c r="Z25" s="321">
        <f t="shared" si="9"/>
        <v>0</v>
      </c>
      <c r="AA25" s="87" t="str">
        <f t="shared" si="14"/>
        <v>VERY LOW-ORDER URGENTLY</v>
      </c>
      <c r="AB25" s="132">
        <f t="shared" si="15"/>
        <v>11645.000000000002</v>
      </c>
      <c r="AF25" s="341" t="s">
        <v>228</v>
      </c>
      <c r="AG25" s="341"/>
      <c r="AH25" s="341"/>
      <c r="AI25" s="82">
        <v>0.70477363636363588</v>
      </c>
      <c r="AJ25" s="83">
        <v>36.575757575757578</v>
      </c>
      <c r="AK25" s="353">
        <v>214.09859154929578</v>
      </c>
      <c r="AL25" s="353">
        <v>7830.818181818182</v>
      </c>
    </row>
    <row r="26" spans="1:39" ht="15" thickBot="1">
      <c r="A26" s="133" t="s">
        <v>120</v>
      </c>
      <c r="B26" s="133" t="s">
        <v>41</v>
      </c>
      <c r="C26" s="318" t="s">
        <v>400</v>
      </c>
      <c r="D26" s="133" t="s">
        <v>29</v>
      </c>
      <c r="E26" s="318" t="s">
        <v>42</v>
      </c>
      <c r="F26" s="326">
        <v>0.88500000000000001</v>
      </c>
      <c r="G26" s="319">
        <v>39.333333333333336</v>
      </c>
      <c r="H26" s="320">
        <v>6962</v>
      </c>
      <c r="I26" s="380">
        <v>137</v>
      </c>
      <c r="J26" s="381">
        <v>3.0825</v>
      </c>
      <c r="K26" s="381">
        <f t="shared" si="1"/>
        <v>24249</v>
      </c>
      <c r="L26" s="323">
        <f t="shared" si="2"/>
        <v>177</v>
      </c>
      <c r="M26" s="318">
        <v>18</v>
      </c>
      <c r="N26" s="321">
        <f t="shared" si="3"/>
        <v>1.0587877227521863E-2</v>
      </c>
      <c r="O26" s="322">
        <f>SUM($N$5:N26)</f>
        <v>0.88896766322718157</v>
      </c>
      <c r="P26" s="133" t="str">
        <f t="shared" si="10"/>
        <v>C</v>
      </c>
      <c r="Q26" s="314">
        <f t="shared" si="4"/>
        <v>1.7878787878787881</v>
      </c>
      <c r="R26" s="313">
        <f t="shared" si="5"/>
        <v>4.022727272727273E-2</v>
      </c>
      <c r="S26" s="323">
        <f t="shared" si="6"/>
        <v>316.45454545454544</v>
      </c>
      <c r="T26" s="133">
        <f t="shared" si="11"/>
        <v>30</v>
      </c>
      <c r="U26" s="133">
        <v>4</v>
      </c>
      <c r="V26" s="133">
        <f t="shared" si="12"/>
        <v>34</v>
      </c>
      <c r="W26" s="314">
        <f t="shared" si="13"/>
        <v>60.787878787878796</v>
      </c>
      <c r="X26" s="314">
        <f t="shared" si="7"/>
        <v>0</v>
      </c>
      <c r="Y26" s="313">
        <f t="shared" si="8"/>
        <v>0</v>
      </c>
      <c r="Z26" s="321">
        <f t="shared" si="9"/>
        <v>2.2537387836490526</v>
      </c>
      <c r="AA26" s="87" t="str">
        <f t="shared" si="14"/>
        <v>VERY HIGH-DON’T ORDER</v>
      </c>
      <c r="AB26" s="132">
        <f t="shared" si="15"/>
        <v>0</v>
      </c>
      <c r="AF26" s="341" t="s">
        <v>58</v>
      </c>
      <c r="AG26" s="341" t="s">
        <v>61</v>
      </c>
      <c r="AH26" s="341" t="s">
        <v>442</v>
      </c>
      <c r="AI26" s="82">
        <v>1.2248242424242404</v>
      </c>
      <c r="AJ26" s="83">
        <v>187</v>
      </c>
      <c r="AK26" s="353">
        <v>57.301294765840098</v>
      </c>
      <c r="AL26" s="353">
        <v>10715.342121212097</v>
      </c>
    </row>
    <row r="27" spans="1:39" ht="15" thickBot="1">
      <c r="A27" s="133" t="s">
        <v>120</v>
      </c>
      <c r="B27" s="133" t="s">
        <v>53</v>
      </c>
      <c r="C27" s="318" t="s">
        <v>429</v>
      </c>
      <c r="D27" s="133" t="s">
        <v>23</v>
      </c>
      <c r="E27" s="318" t="s">
        <v>24</v>
      </c>
      <c r="F27" s="326">
        <v>0.79449666666666541</v>
      </c>
      <c r="G27" s="319">
        <v>80.333333333333329</v>
      </c>
      <c r="H27" s="320">
        <v>20485</v>
      </c>
      <c r="I27" s="380">
        <v>1561</v>
      </c>
      <c r="J27" s="381">
        <v>15.443210000000001</v>
      </c>
      <c r="K27" s="381">
        <f t="shared" si="1"/>
        <v>398055.00000000006</v>
      </c>
      <c r="L27" s="323">
        <f t="shared" si="2"/>
        <v>255.00000000000003</v>
      </c>
      <c r="M27" s="318">
        <v>24</v>
      </c>
      <c r="N27" s="321">
        <f t="shared" si="3"/>
        <v>9.5051222195954976E-3</v>
      </c>
      <c r="O27" s="322">
        <f>SUM($N$5:N27)</f>
        <v>0.89847278544677711</v>
      </c>
      <c r="P27" s="133" t="str">
        <f t="shared" si="10"/>
        <v>C</v>
      </c>
      <c r="Q27" s="314">
        <f t="shared" si="4"/>
        <v>3.6515151515151514</v>
      </c>
      <c r="R27" s="313">
        <f t="shared" si="5"/>
        <v>3.6113484848484791E-2</v>
      </c>
      <c r="S27" s="323">
        <f t="shared" si="6"/>
        <v>931.13636363636363</v>
      </c>
      <c r="T27" s="133">
        <f t="shared" si="11"/>
        <v>30</v>
      </c>
      <c r="U27" s="133">
        <v>4</v>
      </c>
      <c r="V27" s="133">
        <f t="shared" si="12"/>
        <v>34</v>
      </c>
      <c r="W27" s="314">
        <f t="shared" si="13"/>
        <v>124.15151515151514</v>
      </c>
      <c r="X27" s="314">
        <f t="shared" si="7"/>
        <v>0</v>
      </c>
      <c r="Y27" s="313">
        <f t="shared" si="8"/>
        <v>0</v>
      </c>
      <c r="Z27" s="321">
        <f t="shared" si="9"/>
        <v>12.57334635098853</v>
      </c>
      <c r="AA27" s="87" t="str">
        <f t="shared" si="14"/>
        <v>VERY HIGH-DON’T ORDER</v>
      </c>
      <c r="AB27" s="132">
        <f t="shared" si="15"/>
        <v>0</v>
      </c>
      <c r="AG27" s="341" t="s">
        <v>57</v>
      </c>
      <c r="AH27" s="341" t="s">
        <v>438</v>
      </c>
      <c r="AI27" s="82">
        <v>0.55610606060606016</v>
      </c>
      <c r="AJ27" s="83">
        <v>56.151515151515156</v>
      </c>
      <c r="AK27" s="353">
        <v>83.88990825688073</v>
      </c>
      <c r="AL27" s="353">
        <v>4710.545454545455</v>
      </c>
    </row>
    <row r="28" spans="1:39" ht="15" thickBot="1">
      <c r="A28" s="133" t="s">
        <v>120</v>
      </c>
      <c r="B28" s="133" t="s">
        <v>59</v>
      </c>
      <c r="C28" s="318" t="s">
        <v>397</v>
      </c>
      <c r="D28" s="133" t="s">
        <v>23</v>
      </c>
      <c r="E28" s="318" t="s">
        <v>24</v>
      </c>
      <c r="F28" s="326">
        <v>0.79379999999999884</v>
      </c>
      <c r="G28" s="319">
        <v>72.666666666666657</v>
      </c>
      <c r="H28" s="320">
        <v>19600</v>
      </c>
      <c r="I28" s="380">
        <v>340</v>
      </c>
      <c r="J28" s="381">
        <v>3.3048000000000002</v>
      </c>
      <c r="K28" s="381">
        <f t="shared" si="1"/>
        <v>91706.422018348632</v>
      </c>
      <c r="L28" s="323">
        <f t="shared" si="2"/>
        <v>269.72477064220186</v>
      </c>
      <c r="M28" s="318">
        <v>6</v>
      </c>
      <c r="N28" s="321">
        <f t="shared" si="3"/>
        <v>9.4967875064484106E-3</v>
      </c>
      <c r="O28" s="322">
        <f>SUM($N$5:N28)</f>
        <v>0.90796957295322556</v>
      </c>
      <c r="P28" s="133" t="str">
        <f t="shared" si="10"/>
        <v>C</v>
      </c>
      <c r="Q28" s="314">
        <f t="shared" si="4"/>
        <v>3.3030303030303028</v>
      </c>
      <c r="R28" s="313">
        <f t="shared" si="5"/>
        <v>3.6081818181818132E-2</v>
      </c>
      <c r="S28" s="323">
        <f t="shared" si="6"/>
        <v>890.90909090909088</v>
      </c>
      <c r="T28" s="133">
        <f t="shared" si="11"/>
        <v>30</v>
      </c>
      <c r="U28" s="133">
        <v>4</v>
      </c>
      <c r="V28" s="133">
        <f t="shared" si="12"/>
        <v>34</v>
      </c>
      <c r="W28" s="314">
        <f t="shared" si="13"/>
        <v>112.3030303030303</v>
      </c>
      <c r="X28" s="314">
        <f t="shared" si="7"/>
        <v>0</v>
      </c>
      <c r="Y28" s="313">
        <f t="shared" si="8"/>
        <v>0</v>
      </c>
      <c r="Z28" s="321">
        <f t="shared" si="9"/>
        <v>3.0275229357798166</v>
      </c>
      <c r="AA28" s="87" t="str">
        <f t="shared" si="14"/>
        <v>VERY HIGH-DON’T ORDER</v>
      </c>
      <c r="AB28" s="132">
        <f t="shared" si="15"/>
        <v>0</v>
      </c>
      <c r="AG28" s="341" t="s">
        <v>65</v>
      </c>
      <c r="AH28" s="341" t="s">
        <v>446</v>
      </c>
      <c r="AI28" s="82">
        <v>0.66346363636363648</v>
      </c>
      <c r="AJ28" s="83">
        <v>102.51515151515153</v>
      </c>
      <c r="AK28" s="353">
        <v>56.337085427135754</v>
      </c>
      <c r="AL28" s="353">
        <v>5775.4048484848572</v>
      </c>
    </row>
    <row r="29" spans="1:39" ht="15" thickBot="1">
      <c r="A29" s="133" t="s">
        <v>120</v>
      </c>
      <c r="B29" s="133" t="s">
        <v>61</v>
      </c>
      <c r="C29" s="318" t="s">
        <v>442</v>
      </c>
      <c r="D29" s="133" t="s">
        <v>58</v>
      </c>
      <c r="E29" s="318" t="s">
        <v>27</v>
      </c>
      <c r="F29" s="326">
        <v>0.79253333333333198</v>
      </c>
      <c r="G29" s="319">
        <v>121</v>
      </c>
      <c r="H29" s="320">
        <v>6933.4566666666515</v>
      </c>
      <c r="I29" s="380">
        <v>0</v>
      </c>
      <c r="J29" s="381">
        <v>0</v>
      </c>
      <c r="K29" s="381">
        <f t="shared" si="1"/>
        <v>0</v>
      </c>
      <c r="L29" s="323">
        <f t="shared" si="2"/>
        <v>57.301294765840098</v>
      </c>
      <c r="M29" s="318">
        <v>12</v>
      </c>
      <c r="N29" s="321">
        <f t="shared" si="3"/>
        <v>9.4816334825446099E-3</v>
      </c>
      <c r="O29" s="322">
        <f>SUM($N$5:N29)</f>
        <v>0.91745120643577016</v>
      </c>
      <c r="P29" s="133" t="str">
        <f t="shared" si="10"/>
        <v>C</v>
      </c>
      <c r="Q29" s="314">
        <f t="shared" si="4"/>
        <v>5.5</v>
      </c>
      <c r="R29" s="313">
        <f t="shared" si="5"/>
        <v>3.6024242424242361E-2</v>
      </c>
      <c r="S29" s="323">
        <f t="shared" si="6"/>
        <v>315.1571212121205</v>
      </c>
      <c r="T29" s="133">
        <f t="shared" si="11"/>
        <v>30</v>
      </c>
      <c r="U29" s="133">
        <v>4</v>
      </c>
      <c r="V29" s="133">
        <f t="shared" si="12"/>
        <v>34</v>
      </c>
      <c r="W29" s="314">
        <f t="shared" si="13"/>
        <v>187</v>
      </c>
      <c r="X29" s="314">
        <f t="shared" si="7"/>
        <v>187</v>
      </c>
      <c r="Y29" s="313">
        <f t="shared" si="8"/>
        <v>1.2248242424242404</v>
      </c>
      <c r="Z29" s="321">
        <f t="shared" si="9"/>
        <v>0</v>
      </c>
      <c r="AA29" s="87" t="str">
        <f t="shared" si="14"/>
        <v>VERY LOW-ORDER URGENTLY</v>
      </c>
      <c r="AB29" s="132">
        <f t="shared" si="15"/>
        <v>10715.342121212097</v>
      </c>
      <c r="AG29" s="341" t="s">
        <v>521</v>
      </c>
      <c r="AH29" s="341" t="s">
        <v>532</v>
      </c>
      <c r="AI29" s="82">
        <v>0.40181818181818196</v>
      </c>
      <c r="AJ29" s="83">
        <v>53.575757575757578</v>
      </c>
      <c r="AK29" s="353">
        <v>0</v>
      </c>
      <c r="AL29" s="353">
        <v>0</v>
      </c>
    </row>
    <row r="30" spans="1:39" ht="15" thickBot="1">
      <c r="A30" s="133" t="s">
        <v>120</v>
      </c>
      <c r="B30" s="133" t="s">
        <v>47</v>
      </c>
      <c r="C30" s="318" t="s">
        <v>427</v>
      </c>
      <c r="D30" s="133" t="s">
        <v>29</v>
      </c>
      <c r="E30" s="318" t="s">
        <v>48</v>
      </c>
      <c r="F30" s="326">
        <v>0.77999999999999992</v>
      </c>
      <c r="G30" s="319">
        <v>34.666666666666664</v>
      </c>
      <c r="H30" s="320">
        <v>5962.666666666667</v>
      </c>
      <c r="I30" s="380">
        <v>133</v>
      </c>
      <c r="J30" s="381">
        <v>2.9925000000000002</v>
      </c>
      <c r="K30" s="381">
        <f t="shared" si="1"/>
        <v>22876.000000000004</v>
      </c>
      <c r="L30" s="323">
        <f t="shared" si="2"/>
        <v>172.00000000000003</v>
      </c>
      <c r="M30" s="318">
        <v>24</v>
      </c>
      <c r="N30" s="321">
        <f t="shared" si="3"/>
        <v>9.3316884039175742E-3</v>
      </c>
      <c r="O30" s="322">
        <f>SUM($N$5:N30)</f>
        <v>0.92678289483968779</v>
      </c>
      <c r="P30" s="133" t="str">
        <f t="shared" si="10"/>
        <v>C</v>
      </c>
      <c r="Q30" s="314">
        <f t="shared" si="4"/>
        <v>1.5757575757575757</v>
      </c>
      <c r="R30" s="313">
        <f t="shared" si="5"/>
        <v>3.5454545454545454E-2</v>
      </c>
      <c r="S30" s="323">
        <f t="shared" si="6"/>
        <v>271.03030303030306</v>
      </c>
      <c r="T30" s="133">
        <f t="shared" si="11"/>
        <v>30</v>
      </c>
      <c r="U30" s="133">
        <v>4</v>
      </c>
      <c r="V30" s="133">
        <f t="shared" si="12"/>
        <v>34</v>
      </c>
      <c r="W30" s="314">
        <f t="shared" si="13"/>
        <v>53.575757575757571</v>
      </c>
      <c r="X30" s="314">
        <f t="shared" si="7"/>
        <v>0</v>
      </c>
      <c r="Y30" s="313">
        <f t="shared" si="8"/>
        <v>0</v>
      </c>
      <c r="Z30" s="321">
        <f t="shared" si="9"/>
        <v>2.4824660633484164</v>
      </c>
      <c r="AA30" s="87" t="str">
        <f t="shared" si="14"/>
        <v>VERY HIGH-DON’T ORDER</v>
      </c>
      <c r="AB30" s="132">
        <f t="shared" si="15"/>
        <v>0</v>
      </c>
      <c r="AF30" s="341" t="s">
        <v>227</v>
      </c>
      <c r="AG30" s="341"/>
      <c r="AH30" s="341"/>
      <c r="AI30" s="82">
        <v>2.846212121212119</v>
      </c>
      <c r="AJ30" s="83">
        <v>399.24242424242425</v>
      </c>
      <c r="AK30" s="353">
        <v>197.52828844985657</v>
      </c>
      <c r="AL30" s="353">
        <v>21201.292424242409</v>
      </c>
    </row>
    <row r="31" spans="1:39" ht="15" thickBot="1">
      <c r="A31" s="133" t="s">
        <v>120</v>
      </c>
      <c r="B31" s="133" t="s">
        <v>80</v>
      </c>
      <c r="C31" s="318" t="s">
        <v>384</v>
      </c>
      <c r="D31" s="133" t="s">
        <v>81</v>
      </c>
      <c r="E31" s="318" t="s">
        <v>30</v>
      </c>
      <c r="F31" s="326">
        <v>0.54999999999999949</v>
      </c>
      <c r="G31" s="319">
        <v>34.333333333333336</v>
      </c>
      <c r="H31" s="320">
        <v>6892.8666666666659</v>
      </c>
      <c r="I31" s="380">
        <v>0</v>
      </c>
      <c r="J31" s="381">
        <v>0</v>
      </c>
      <c r="K31" s="381">
        <f t="shared" si="1"/>
        <v>0</v>
      </c>
      <c r="L31" s="323">
        <f t="shared" si="2"/>
        <v>200.76310679611646</v>
      </c>
      <c r="M31" s="318">
        <v>20</v>
      </c>
      <c r="N31" s="321">
        <f t="shared" si="3"/>
        <v>6.5800366950700788E-3</v>
      </c>
      <c r="O31" s="322">
        <f>SUM($N$5:N31)</f>
        <v>0.93336293153475791</v>
      </c>
      <c r="P31" s="133" t="str">
        <f t="shared" si="10"/>
        <v>C</v>
      </c>
      <c r="Q31" s="314">
        <f t="shared" si="4"/>
        <v>1.5606060606060608</v>
      </c>
      <c r="R31" s="313">
        <f t="shared" si="5"/>
        <v>2.4999999999999977E-2</v>
      </c>
      <c r="S31" s="323">
        <f t="shared" si="6"/>
        <v>313.31212121212116</v>
      </c>
      <c r="T31" s="133">
        <f t="shared" si="11"/>
        <v>30</v>
      </c>
      <c r="U31" s="133">
        <v>4</v>
      </c>
      <c r="V31" s="133">
        <f t="shared" si="12"/>
        <v>34</v>
      </c>
      <c r="W31" s="314">
        <f t="shared" si="13"/>
        <v>53.060606060606069</v>
      </c>
      <c r="X31" s="314">
        <f t="shared" si="7"/>
        <v>53.060606060606069</v>
      </c>
      <c r="Y31" s="313">
        <f t="shared" si="8"/>
        <v>0.84999999999999931</v>
      </c>
      <c r="Z31" s="321">
        <f t="shared" si="9"/>
        <v>0</v>
      </c>
      <c r="AA31" s="87" t="str">
        <f t="shared" si="14"/>
        <v>VERY LOW-ORDER URGENTLY</v>
      </c>
      <c r="AB31" s="132">
        <f t="shared" si="15"/>
        <v>10652.61212121212</v>
      </c>
      <c r="AF31" s="341" t="s">
        <v>29</v>
      </c>
      <c r="AG31" s="341" t="s">
        <v>67</v>
      </c>
      <c r="AH31" s="341" t="s">
        <v>412</v>
      </c>
      <c r="AI31" s="82">
        <v>1.4115151515151518</v>
      </c>
      <c r="AJ31" s="83">
        <v>69.545454545454561</v>
      </c>
      <c r="AK31" s="353">
        <v>167.44444444444443</v>
      </c>
      <c r="AL31" s="353">
        <v>11645.000000000002</v>
      </c>
    </row>
    <row r="32" spans="1:39" ht="15" thickBot="1">
      <c r="A32" s="133" t="s">
        <v>120</v>
      </c>
      <c r="B32" s="133" t="s">
        <v>50</v>
      </c>
      <c r="C32" s="318" t="s">
        <v>395</v>
      </c>
      <c r="D32" s="133" t="s">
        <v>29</v>
      </c>
      <c r="E32" s="318" t="s">
        <v>30</v>
      </c>
      <c r="F32" s="326">
        <v>0.50999999999999979</v>
      </c>
      <c r="G32" s="319">
        <v>22.666666666666668</v>
      </c>
      <c r="H32" s="320">
        <v>3694.666666666667</v>
      </c>
      <c r="I32" s="380">
        <v>0</v>
      </c>
      <c r="J32" s="381">
        <v>0</v>
      </c>
      <c r="K32" s="381">
        <f t="shared" si="1"/>
        <v>0</v>
      </c>
      <c r="L32" s="323">
        <f t="shared" si="2"/>
        <v>163</v>
      </c>
      <c r="M32" s="318">
        <v>5</v>
      </c>
      <c r="N32" s="321">
        <f t="shared" si="3"/>
        <v>6.101488571792258E-3</v>
      </c>
      <c r="O32" s="322">
        <f>SUM($N$5:N32)</f>
        <v>0.93946442010655018</v>
      </c>
      <c r="P32" s="133" t="str">
        <f t="shared" si="10"/>
        <v>C</v>
      </c>
      <c r="Q32" s="314">
        <f t="shared" si="4"/>
        <v>1.0303030303030303</v>
      </c>
      <c r="R32" s="313">
        <f t="shared" si="5"/>
        <v>2.3181818181818171E-2</v>
      </c>
      <c r="S32" s="323">
        <f t="shared" si="6"/>
        <v>167.93939393939397</v>
      </c>
      <c r="T32" s="133">
        <f t="shared" si="11"/>
        <v>30</v>
      </c>
      <c r="U32" s="133">
        <v>4</v>
      </c>
      <c r="V32" s="133">
        <f t="shared" si="12"/>
        <v>34</v>
      </c>
      <c r="W32" s="314">
        <f t="shared" si="13"/>
        <v>35.030303030303031</v>
      </c>
      <c r="X32" s="314">
        <f t="shared" si="7"/>
        <v>35.030303030303031</v>
      </c>
      <c r="Y32" s="313">
        <f t="shared" si="8"/>
        <v>0.78818181818181787</v>
      </c>
      <c r="Z32" s="321">
        <f t="shared" si="9"/>
        <v>0</v>
      </c>
      <c r="AA32" s="87" t="str">
        <f t="shared" si="14"/>
        <v>VERY LOW-ORDER URGENTLY</v>
      </c>
      <c r="AB32" s="132">
        <f t="shared" si="15"/>
        <v>5709.939393939394</v>
      </c>
      <c r="AG32" s="341" t="s">
        <v>75</v>
      </c>
      <c r="AH32" s="341" t="s">
        <v>435</v>
      </c>
      <c r="AI32" s="82">
        <v>0.32176363636363636</v>
      </c>
      <c r="AJ32" s="83">
        <v>17</v>
      </c>
      <c r="AK32" s="353">
        <v>165.08787878787879</v>
      </c>
      <c r="AL32" s="353">
        <v>2806.4939393939394</v>
      </c>
    </row>
    <row r="33" spans="1:38" ht="15" thickBot="1">
      <c r="A33" s="133" t="s">
        <v>120</v>
      </c>
      <c r="B33" s="133" t="s">
        <v>184</v>
      </c>
      <c r="C33" s="318" t="s">
        <v>467</v>
      </c>
      <c r="D33" s="133" t="s">
        <v>23</v>
      </c>
      <c r="E33" s="318" t="s">
        <v>24</v>
      </c>
      <c r="F33" s="326">
        <v>0.45602999999999971</v>
      </c>
      <c r="G33" s="319">
        <v>23.666666666666668</v>
      </c>
      <c r="H33" s="320">
        <v>5067</v>
      </c>
      <c r="I33" s="380">
        <v>0</v>
      </c>
      <c r="J33" s="381">
        <v>0</v>
      </c>
      <c r="K33" s="381">
        <f t="shared" si="1"/>
        <v>0</v>
      </c>
      <c r="L33" s="323">
        <f t="shared" si="2"/>
        <v>214.09859154929578</v>
      </c>
      <c r="M33" s="318">
        <v>16</v>
      </c>
      <c r="N33" s="321">
        <f t="shared" si="3"/>
        <v>5.455807516459652E-3</v>
      </c>
      <c r="O33" s="322">
        <f>SUM($N$5:N33)</f>
        <v>0.94492022762300987</v>
      </c>
      <c r="P33" s="133" t="str">
        <f t="shared" si="10"/>
        <v>C</v>
      </c>
      <c r="Q33" s="314">
        <f t="shared" si="4"/>
        <v>1.0757575757575759</v>
      </c>
      <c r="R33" s="313">
        <f t="shared" si="5"/>
        <v>2.0728636363636352E-2</v>
      </c>
      <c r="S33" s="323">
        <f t="shared" si="6"/>
        <v>230.31818181818181</v>
      </c>
      <c r="T33" s="133">
        <f t="shared" si="11"/>
        <v>30</v>
      </c>
      <c r="U33" s="133">
        <v>4</v>
      </c>
      <c r="V33" s="133">
        <f t="shared" si="12"/>
        <v>34</v>
      </c>
      <c r="W33" s="314">
        <f t="shared" si="13"/>
        <v>36.575757575757578</v>
      </c>
      <c r="X33" s="314">
        <f t="shared" si="7"/>
        <v>36.575757575757578</v>
      </c>
      <c r="Y33" s="313">
        <f t="shared" si="8"/>
        <v>0.70477363636363588</v>
      </c>
      <c r="Z33" s="321">
        <f t="shared" si="9"/>
        <v>0</v>
      </c>
      <c r="AA33" s="87" t="str">
        <f t="shared" si="14"/>
        <v>VERY LOW-ORDER URGENTLY</v>
      </c>
      <c r="AB33" s="132">
        <f t="shared" si="15"/>
        <v>7830.818181818182</v>
      </c>
      <c r="AG33" s="341" t="s">
        <v>71</v>
      </c>
      <c r="AH33" s="341" t="s">
        <v>372</v>
      </c>
      <c r="AI33" s="82">
        <v>0.14016746411483244</v>
      </c>
      <c r="AJ33" s="83">
        <v>5.7272727272727266</v>
      </c>
      <c r="AK33" s="353">
        <v>208.84210526315789</v>
      </c>
      <c r="AL33" s="353">
        <v>1196.0956937799042</v>
      </c>
    </row>
    <row r="34" spans="1:38" ht="15" thickBot="1">
      <c r="A34" s="133" t="s">
        <v>120</v>
      </c>
      <c r="B34" s="133" t="s">
        <v>62</v>
      </c>
      <c r="C34" s="318" t="s">
        <v>428</v>
      </c>
      <c r="D34" s="133" t="s">
        <v>29</v>
      </c>
      <c r="E34" s="318" t="s">
        <v>63</v>
      </c>
      <c r="F34" s="326">
        <v>0.43500000000000005</v>
      </c>
      <c r="G34" s="319">
        <v>19.333333333333332</v>
      </c>
      <c r="H34" s="320">
        <v>3673.333333333333</v>
      </c>
      <c r="I34" s="380">
        <v>0</v>
      </c>
      <c r="J34" s="381">
        <v>0</v>
      </c>
      <c r="K34" s="381">
        <f t="shared" si="1"/>
        <v>0</v>
      </c>
      <c r="L34" s="323">
        <f t="shared" si="2"/>
        <v>190</v>
      </c>
      <c r="M34" s="318">
        <v>12</v>
      </c>
      <c r="N34" s="321">
        <f t="shared" si="3"/>
        <v>5.2042108406463406E-3</v>
      </c>
      <c r="O34" s="322">
        <f>SUM($N$5:N34)</f>
        <v>0.95012443846365624</v>
      </c>
      <c r="P34" s="133" t="str">
        <f t="shared" si="10"/>
        <v>C</v>
      </c>
      <c r="Q34" s="314">
        <f t="shared" si="4"/>
        <v>0.87878787878787878</v>
      </c>
      <c r="R34" s="313">
        <f t="shared" si="5"/>
        <v>1.9772727272727275E-2</v>
      </c>
      <c r="S34" s="323">
        <f t="shared" si="6"/>
        <v>166.96969696969697</v>
      </c>
      <c r="T34" s="133">
        <f t="shared" si="11"/>
        <v>30</v>
      </c>
      <c r="U34" s="133">
        <v>4</v>
      </c>
      <c r="V34" s="133">
        <f t="shared" si="12"/>
        <v>34</v>
      </c>
      <c r="W34" s="314">
        <f t="shared" si="13"/>
        <v>29.878787878787879</v>
      </c>
      <c r="X34" s="314">
        <f t="shared" si="7"/>
        <v>29.878787878787879</v>
      </c>
      <c r="Y34" s="313">
        <f t="shared" si="8"/>
        <v>0.67227272727272736</v>
      </c>
      <c r="Z34" s="321">
        <f t="shared" si="9"/>
        <v>0</v>
      </c>
      <c r="AA34" s="87" t="str">
        <f t="shared" si="14"/>
        <v>VERY LOW-ORDER URGENTLY</v>
      </c>
      <c r="AB34" s="132">
        <f t="shared" si="15"/>
        <v>5676.969696969697</v>
      </c>
      <c r="AG34" s="341" t="s">
        <v>50</v>
      </c>
      <c r="AH34" s="341" t="s">
        <v>395</v>
      </c>
      <c r="AI34" s="82">
        <v>0.78818181818181787</v>
      </c>
      <c r="AJ34" s="83">
        <v>35.030303030303031</v>
      </c>
      <c r="AK34" s="353">
        <v>163</v>
      </c>
      <c r="AL34" s="353">
        <v>5709.939393939394</v>
      </c>
    </row>
    <row r="35" spans="1:38" ht="15" thickBot="1">
      <c r="A35" s="133" t="s">
        <v>120</v>
      </c>
      <c r="B35" s="133" t="s">
        <v>65</v>
      </c>
      <c r="C35" s="318" t="s">
        <v>446</v>
      </c>
      <c r="D35" s="133" t="s">
        <v>58</v>
      </c>
      <c r="E35" s="318" t="s">
        <v>27</v>
      </c>
      <c r="F35" s="326">
        <v>0.42930000000000013</v>
      </c>
      <c r="G35" s="319">
        <v>66.333333333333343</v>
      </c>
      <c r="H35" s="320">
        <v>3737.0266666666721</v>
      </c>
      <c r="I35" s="380">
        <v>0</v>
      </c>
      <c r="J35" s="381">
        <v>0</v>
      </c>
      <c r="K35" s="381">
        <f t="shared" si="1"/>
        <v>0</v>
      </c>
      <c r="L35" s="323">
        <f t="shared" si="2"/>
        <v>56.337085427135754</v>
      </c>
      <c r="M35" s="318">
        <v>6</v>
      </c>
      <c r="N35" s="321">
        <f t="shared" si="3"/>
        <v>5.1360177330792515E-3</v>
      </c>
      <c r="O35" s="322">
        <f>SUM($N$5:N35)</f>
        <v>0.9552604561967355</v>
      </c>
      <c r="P35" s="133" t="str">
        <f t="shared" si="10"/>
        <v>C</v>
      </c>
      <c r="Q35" s="314">
        <f t="shared" si="4"/>
        <v>3.0151515151515156</v>
      </c>
      <c r="R35" s="313">
        <f t="shared" si="5"/>
        <v>1.9513636363636368E-2</v>
      </c>
      <c r="S35" s="323">
        <f t="shared" si="6"/>
        <v>169.86484848484872</v>
      </c>
      <c r="T35" s="133">
        <f t="shared" si="11"/>
        <v>30</v>
      </c>
      <c r="U35" s="133">
        <v>4</v>
      </c>
      <c r="V35" s="133">
        <f t="shared" si="12"/>
        <v>34</v>
      </c>
      <c r="W35" s="314">
        <f t="shared" si="13"/>
        <v>102.51515151515153</v>
      </c>
      <c r="X35" s="314">
        <f t="shared" si="7"/>
        <v>102.51515151515153</v>
      </c>
      <c r="Y35" s="313">
        <f t="shared" si="8"/>
        <v>0.66346363636363648</v>
      </c>
      <c r="Z35" s="321">
        <f t="shared" si="9"/>
        <v>0</v>
      </c>
      <c r="AA35" s="87" t="str">
        <f t="shared" si="14"/>
        <v>VERY LOW-ORDER URGENTLY</v>
      </c>
      <c r="AB35" s="132">
        <f t="shared" si="15"/>
        <v>5775.4048484848572</v>
      </c>
      <c r="AG35" s="341" t="s">
        <v>62</v>
      </c>
      <c r="AH35" s="341" t="s">
        <v>428</v>
      </c>
      <c r="AI35" s="82">
        <v>0.67227272727272736</v>
      </c>
      <c r="AJ35" s="83">
        <v>29.878787878787879</v>
      </c>
      <c r="AK35" s="353">
        <v>190</v>
      </c>
      <c r="AL35" s="353">
        <v>5676.969696969697</v>
      </c>
    </row>
    <row r="36" spans="1:38" ht="15" thickBot="1">
      <c r="A36" s="133" t="s">
        <v>120</v>
      </c>
      <c r="B36" s="133" t="s">
        <v>57</v>
      </c>
      <c r="C36" s="318" t="s">
        <v>438</v>
      </c>
      <c r="D36" s="133" t="s">
        <v>58</v>
      </c>
      <c r="E36" s="318" t="s">
        <v>27</v>
      </c>
      <c r="F36" s="326">
        <v>0.35983333333333306</v>
      </c>
      <c r="G36" s="319">
        <v>36.333333333333336</v>
      </c>
      <c r="H36" s="320">
        <v>3048</v>
      </c>
      <c r="I36" s="380">
        <v>0</v>
      </c>
      <c r="J36" s="381">
        <v>0</v>
      </c>
      <c r="K36" s="381">
        <f t="shared" si="1"/>
        <v>0</v>
      </c>
      <c r="L36" s="323">
        <f t="shared" si="2"/>
        <v>83.88990825688073</v>
      </c>
      <c r="M36" s="318">
        <v>3</v>
      </c>
      <c r="N36" s="321">
        <f t="shared" si="3"/>
        <v>4.3049391589867585E-3</v>
      </c>
      <c r="O36" s="322">
        <f>SUM($N$5:N36)</f>
        <v>0.95956539535572227</v>
      </c>
      <c r="P36" s="133" t="str">
        <f t="shared" si="10"/>
        <v>C</v>
      </c>
      <c r="Q36" s="314">
        <f t="shared" si="4"/>
        <v>1.6515151515151516</v>
      </c>
      <c r="R36" s="313">
        <f t="shared" si="5"/>
        <v>1.6356060606060593E-2</v>
      </c>
      <c r="S36" s="323">
        <f t="shared" si="6"/>
        <v>138.54545454545453</v>
      </c>
      <c r="T36" s="133">
        <f t="shared" si="11"/>
        <v>30</v>
      </c>
      <c r="U36" s="133">
        <v>4</v>
      </c>
      <c r="V36" s="133">
        <f t="shared" si="12"/>
        <v>34</v>
      </c>
      <c r="W36" s="314">
        <f t="shared" si="13"/>
        <v>56.151515151515156</v>
      </c>
      <c r="X36" s="314">
        <f t="shared" si="7"/>
        <v>56.151515151515156</v>
      </c>
      <c r="Y36" s="313">
        <f t="shared" si="8"/>
        <v>0.55610606060606016</v>
      </c>
      <c r="Z36" s="321">
        <f t="shared" si="9"/>
        <v>0</v>
      </c>
      <c r="AA36" s="87" t="str">
        <f t="shared" si="14"/>
        <v>VERY LOW-ORDER URGENTLY</v>
      </c>
      <c r="AB36" s="132">
        <f t="shared" si="15"/>
        <v>4710.545454545455</v>
      </c>
      <c r="AG36" s="341" t="s">
        <v>105</v>
      </c>
      <c r="AH36" s="341" t="s">
        <v>452</v>
      </c>
      <c r="AI36" s="82">
        <v>0.1970454545454545</v>
      </c>
      <c r="AJ36" s="83">
        <v>8.7575757575757578</v>
      </c>
      <c r="AK36" s="353">
        <v>135</v>
      </c>
      <c r="AL36" s="353">
        <v>1182.2727272727273</v>
      </c>
    </row>
    <row r="37" spans="1:38" ht="15" thickBot="1">
      <c r="A37" s="133" t="s">
        <v>120</v>
      </c>
      <c r="B37" s="133" t="s">
        <v>70</v>
      </c>
      <c r="C37" s="318" t="s">
        <v>533</v>
      </c>
      <c r="D37" s="133" t="s">
        <v>58</v>
      </c>
      <c r="E37" s="318" t="s">
        <v>27</v>
      </c>
      <c r="F37" s="326">
        <v>0.33900000000000008</v>
      </c>
      <c r="G37" s="319">
        <v>113</v>
      </c>
      <c r="H37" s="320">
        <v>3842</v>
      </c>
      <c r="I37" s="380">
        <v>516</v>
      </c>
      <c r="J37" s="381">
        <v>1.548</v>
      </c>
      <c r="K37" s="381">
        <f t="shared" ref="K37:K54" si="16">L37*I37</f>
        <v>17544</v>
      </c>
      <c r="L37" s="323">
        <f t="shared" ref="L37:L54" si="17">H37/G37</f>
        <v>34</v>
      </c>
      <c r="M37" s="318">
        <v>4</v>
      </c>
      <c r="N37" s="321">
        <f t="shared" ref="N37:N54" si="18">F37/$F$1</f>
        <v>4.0556953447795623E-3</v>
      </c>
      <c r="O37" s="322">
        <f>SUM($N$5:N37)</f>
        <v>0.96362109070050184</v>
      </c>
      <c r="P37" s="133" t="str">
        <f t="shared" si="10"/>
        <v>C</v>
      </c>
      <c r="Q37" s="314">
        <f t="shared" ref="Q37:Q54" si="19">G37/22</f>
        <v>5.1363636363636367</v>
      </c>
      <c r="R37" s="313">
        <f t="shared" ref="R37:R54" si="20">F37/22</f>
        <v>1.5409090909090912E-2</v>
      </c>
      <c r="S37" s="323">
        <f t="shared" ref="S37:S54" si="21">H37/22</f>
        <v>174.63636363636363</v>
      </c>
      <c r="T37" s="133">
        <f t="shared" si="11"/>
        <v>30</v>
      </c>
      <c r="U37" s="133">
        <v>4</v>
      </c>
      <c r="V37" s="133">
        <f t="shared" si="12"/>
        <v>34</v>
      </c>
      <c r="W37" s="314">
        <f t="shared" si="13"/>
        <v>174.63636363636365</v>
      </c>
      <c r="X37" s="314">
        <f t="shared" ref="X37:X54" si="22">IF(W37-I37&lt;=0,0,W37-I37)</f>
        <v>0</v>
      </c>
      <c r="Y37" s="313">
        <f t="shared" ref="Y37:Y54" si="23">X37/(G37/F37)</f>
        <v>0</v>
      </c>
      <c r="Z37" s="321">
        <f t="shared" ref="Z37:Z54" si="24">I37/W37</f>
        <v>2.9547110879750127</v>
      </c>
      <c r="AA37" s="87" t="str">
        <f t="shared" si="14"/>
        <v>VERY HIGH-DON’T ORDER</v>
      </c>
      <c r="AB37" s="132">
        <f t="shared" si="15"/>
        <v>0</v>
      </c>
      <c r="AF37" s="341" t="s">
        <v>225</v>
      </c>
      <c r="AG37" s="341"/>
      <c r="AH37" s="341"/>
      <c r="AI37" s="82">
        <v>3.5309462519936203</v>
      </c>
      <c r="AJ37" s="83">
        <v>165.93939393939394</v>
      </c>
      <c r="AK37" s="353">
        <v>1029.374428495481</v>
      </c>
      <c r="AL37" s="353">
        <v>28216.771451355664</v>
      </c>
    </row>
    <row r="38" spans="1:38" ht="15" thickBot="1">
      <c r="A38" s="133" t="s">
        <v>120</v>
      </c>
      <c r="B38" s="133" t="s">
        <v>90</v>
      </c>
      <c r="C38" s="318" t="s">
        <v>451</v>
      </c>
      <c r="D38" s="133" t="s">
        <v>26</v>
      </c>
      <c r="E38" s="318" t="s">
        <v>37</v>
      </c>
      <c r="F38" s="326">
        <v>0.29866666666666669</v>
      </c>
      <c r="G38" s="319">
        <v>23.333333333333336</v>
      </c>
      <c r="H38" s="320">
        <v>2800</v>
      </c>
      <c r="I38" s="380">
        <v>0</v>
      </c>
      <c r="J38" s="381">
        <v>0</v>
      </c>
      <c r="K38" s="381">
        <f t="shared" si="16"/>
        <v>0</v>
      </c>
      <c r="L38" s="323">
        <f t="shared" si="17"/>
        <v>119.99999999999999</v>
      </c>
      <c r="M38" s="318">
        <v>1</v>
      </c>
      <c r="N38" s="321">
        <f t="shared" si="18"/>
        <v>3.573159320474422E-3</v>
      </c>
      <c r="O38" s="322">
        <f>SUM($N$5:N38)</f>
        <v>0.96719425002097625</v>
      </c>
      <c r="P38" s="133" t="str">
        <f t="shared" si="10"/>
        <v>C</v>
      </c>
      <c r="Q38" s="314">
        <f t="shared" si="19"/>
        <v>1.0606060606060608</v>
      </c>
      <c r="R38" s="313">
        <f t="shared" si="20"/>
        <v>1.3575757575757576E-2</v>
      </c>
      <c r="S38" s="323">
        <f t="shared" si="21"/>
        <v>127.27272727272727</v>
      </c>
      <c r="T38" s="133">
        <f t="shared" si="11"/>
        <v>30</v>
      </c>
      <c r="U38" s="133">
        <v>4</v>
      </c>
      <c r="V38" s="133">
        <f t="shared" si="12"/>
        <v>34</v>
      </c>
      <c r="W38" s="314">
        <f t="shared" si="13"/>
        <v>36.060606060606069</v>
      </c>
      <c r="X38" s="314">
        <f t="shared" si="22"/>
        <v>36.060606060606069</v>
      </c>
      <c r="Y38" s="313">
        <f t="shared" si="23"/>
        <v>0.46157575757575769</v>
      </c>
      <c r="Z38" s="321">
        <f t="shared" si="24"/>
        <v>0</v>
      </c>
      <c r="AA38" s="87" t="str">
        <f t="shared" si="14"/>
        <v>VERY LOW-ORDER URGENTLY</v>
      </c>
      <c r="AB38" s="132">
        <f t="shared" si="15"/>
        <v>4327.2727272727279</v>
      </c>
      <c r="AF38" s="341" t="s">
        <v>26</v>
      </c>
      <c r="AG38" s="341" t="s">
        <v>84</v>
      </c>
      <c r="AH38" s="341" t="s">
        <v>421</v>
      </c>
      <c r="AI38" s="82">
        <v>0.21991818181818196</v>
      </c>
      <c r="AJ38" s="83">
        <v>50.484848484848477</v>
      </c>
      <c r="AK38" s="353">
        <v>55.387244897959185</v>
      </c>
      <c r="AL38" s="353">
        <v>2796.2166666666662</v>
      </c>
    </row>
    <row r="39" spans="1:38" ht="15" thickBot="1">
      <c r="A39" s="133" t="s">
        <v>120</v>
      </c>
      <c r="B39" s="133" t="s">
        <v>56</v>
      </c>
      <c r="C39" s="318" t="s">
        <v>374</v>
      </c>
      <c r="D39" s="133" t="s">
        <v>26</v>
      </c>
      <c r="E39" s="318" t="s">
        <v>27</v>
      </c>
      <c r="F39" s="326">
        <v>0.28440000000000021</v>
      </c>
      <c r="G39" s="319">
        <v>58</v>
      </c>
      <c r="H39" s="320">
        <v>3118.4</v>
      </c>
      <c r="I39" s="380">
        <v>14</v>
      </c>
      <c r="J39" s="381">
        <v>6.9600000000000009E-2</v>
      </c>
      <c r="K39" s="381">
        <f t="shared" si="16"/>
        <v>752.71724137931039</v>
      </c>
      <c r="L39" s="323">
        <f t="shared" si="17"/>
        <v>53.765517241379314</v>
      </c>
      <c r="M39" s="318">
        <v>4</v>
      </c>
      <c r="N39" s="321">
        <f t="shared" si="18"/>
        <v>3.4024771565053335E-3</v>
      </c>
      <c r="O39" s="322">
        <f>SUM($N$5:N39)</f>
        <v>0.97059672717748158</v>
      </c>
      <c r="P39" s="133" t="str">
        <f t="shared" si="10"/>
        <v>C</v>
      </c>
      <c r="Q39" s="314">
        <f t="shared" si="19"/>
        <v>2.6363636363636362</v>
      </c>
      <c r="R39" s="313">
        <f t="shared" si="20"/>
        <v>1.2927272727272737E-2</v>
      </c>
      <c r="S39" s="323">
        <f t="shared" si="21"/>
        <v>141.74545454545455</v>
      </c>
      <c r="T39" s="133">
        <f t="shared" si="11"/>
        <v>30</v>
      </c>
      <c r="U39" s="133">
        <v>4</v>
      </c>
      <c r="V39" s="133">
        <f t="shared" si="12"/>
        <v>34</v>
      </c>
      <c r="W39" s="314">
        <f t="shared" si="13"/>
        <v>89.636363636363626</v>
      </c>
      <c r="X39" s="314">
        <f t="shared" si="22"/>
        <v>75.636363636363626</v>
      </c>
      <c r="Y39" s="313">
        <f t="shared" si="23"/>
        <v>0.37087899686520398</v>
      </c>
      <c r="Z39" s="321">
        <f t="shared" si="24"/>
        <v>0.15618661257606492</v>
      </c>
      <c r="AA39" s="87" t="str">
        <f t="shared" si="14"/>
        <v>VERY LOW-ORDER URGENTLY</v>
      </c>
      <c r="AB39" s="132">
        <f t="shared" si="15"/>
        <v>4066.6282131661437</v>
      </c>
      <c r="AG39" s="341" t="s">
        <v>46</v>
      </c>
      <c r="AH39" s="341" t="s">
        <v>398</v>
      </c>
      <c r="AI39" s="82">
        <v>3.1004160903316937</v>
      </c>
      <c r="AJ39" s="83">
        <v>235.16666666666669</v>
      </c>
      <c r="AK39" s="353">
        <v>126.69894142554692</v>
      </c>
      <c r="AL39" s="353">
        <v>29795.367725241118</v>
      </c>
    </row>
    <row r="40" spans="1:38" ht="15" thickBot="1">
      <c r="A40" s="133" t="s">
        <v>120</v>
      </c>
      <c r="B40" s="133" t="s">
        <v>66</v>
      </c>
      <c r="C40" s="318" t="s">
        <v>418</v>
      </c>
      <c r="D40" s="133" t="s">
        <v>52</v>
      </c>
      <c r="E40" s="318" t="s">
        <v>24</v>
      </c>
      <c r="F40" s="326">
        <v>0.28209999999999996</v>
      </c>
      <c r="G40" s="319">
        <v>13.666666666666666</v>
      </c>
      <c r="H40" s="320">
        <v>5115</v>
      </c>
      <c r="I40" s="380">
        <v>0</v>
      </c>
      <c r="J40" s="381">
        <v>0</v>
      </c>
      <c r="K40" s="381">
        <f t="shared" si="16"/>
        <v>0</v>
      </c>
      <c r="L40" s="323">
        <f t="shared" si="17"/>
        <v>374.26829268292687</v>
      </c>
      <c r="M40" s="318">
        <v>40</v>
      </c>
      <c r="N40" s="321">
        <f t="shared" si="18"/>
        <v>3.3749606394168556E-3</v>
      </c>
      <c r="O40" s="322">
        <f>SUM($N$5:N40)</f>
        <v>0.97397168781689847</v>
      </c>
      <c r="P40" s="133" t="str">
        <f t="shared" si="10"/>
        <v>C</v>
      </c>
      <c r="Q40" s="314">
        <f t="shared" si="19"/>
        <v>0.62121212121212122</v>
      </c>
      <c r="R40" s="313">
        <f t="shared" si="20"/>
        <v>1.282272727272727E-2</v>
      </c>
      <c r="S40" s="323">
        <f t="shared" si="21"/>
        <v>232.5</v>
      </c>
      <c r="T40" s="133">
        <f t="shared" si="11"/>
        <v>30</v>
      </c>
      <c r="U40" s="133">
        <v>4</v>
      </c>
      <c r="V40" s="133">
        <f t="shared" si="12"/>
        <v>34</v>
      </c>
      <c r="W40" s="314">
        <f t="shared" si="13"/>
        <v>21.121212121212121</v>
      </c>
      <c r="X40" s="314">
        <f t="shared" si="22"/>
        <v>21.121212121212121</v>
      </c>
      <c r="Y40" s="313">
        <f t="shared" si="23"/>
        <v>0.43597272727272723</v>
      </c>
      <c r="Z40" s="321">
        <f t="shared" si="24"/>
        <v>0</v>
      </c>
      <c r="AA40" s="87" t="str">
        <f t="shared" si="14"/>
        <v>VERY LOW-ORDER URGENTLY</v>
      </c>
      <c r="AB40" s="132">
        <f t="shared" si="15"/>
        <v>7905.0000000000009</v>
      </c>
      <c r="AG40" s="341" t="s">
        <v>36</v>
      </c>
      <c r="AH40" s="341" t="s">
        <v>419</v>
      </c>
      <c r="AI40" s="82">
        <v>1.7506909090909062</v>
      </c>
      <c r="AJ40" s="83">
        <v>182.36363636363635</v>
      </c>
      <c r="AK40" s="353">
        <v>57</v>
      </c>
      <c r="AL40" s="353">
        <v>10394.727272727272</v>
      </c>
    </row>
    <row r="41" spans="1:38" ht="15" thickBot="1">
      <c r="A41" s="133" t="s">
        <v>120</v>
      </c>
      <c r="B41" s="133" t="s">
        <v>22</v>
      </c>
      <c r="C41" s="318" t="s">
        <v>386</v>
      </c>
      <c r="D41" s="133" t="s">
        <v>23</v>
      </c>
      <c r="E41" s="318" t="s">
        <v>24</v>
      </c>
      <c r="F41" s="326">
        <v>0.26649000000000006</v>
      </c>
      <c r="G41" s="319">
        <v>23.666666666666664</v>
      </c>
      <c r="H41" s="320">
        <v>6854.0166666666655</v>
      </c>
      <c r="I41" s="380">
        <v>391</v>
      </c>
      <c r="J41" s="381">
        <v>3.8005200000000006</v>
      </c>
      <c r="K41" s="381">
        <f t="shared" si="16"/>
        <v>113236.07816901407</v>
      </c>
      <c r="L41" s="323">
        <f t="shared" si="17"/>
        <v>289.60633802816898</v>
      </c>
      <c r="M41" s="318">
        <v>20</v>
      </c>
      <c r="N41" s="321">
        <f t="shared" si="18"/>
        <v>3.1882072343076859E-3</v>
      </c>
      <c r="O41" s="322">
        <f>SUM($N$5:N41)</f>
        <v>0.97715989505120615</v>
      </c>
      <c r="P41" s="133" t="str">
        <f t="shared" si="10"/>
        <v>C</v>
      </c>
      <c r="Q41" s="314">
        <f t="shared" si="19"/>
        <v>1.0757575757575757</v>
      </c>
      <c r="R41" s="313">
        <f t="shared" si="20"/>
        <v>1.2113181818181822E-2</v>
      </c>
      <c r="S41" s="323">
        <f t="shared" si="21"/>
        <v>311.54621212121208</v>
      </c>
      <c r="T41" s="133">
        <f t="shared" si="11"/>
        <v>30</v>
      </c>
      <c r="U41" s="133">
        <v>4</v>
      </c>
      <c r="V41" s="133">
        <f t="shared" si="12"/>
        <v>34</v>
      </c>
      <c r="W41" s="314">
        <f t="shared" si="13"/>
        <v>36.575757575757571</v>
      </c>
      <c r="X41" s="314">
        <f t="shared" si="22"/>
        <v>0</v>
      </c>
      <c r="Y41" s="313">
        <f t="shared" si="23"/>
        <v>0</v>
      </c>
      <c r="Z41" s="321">
        <f t="shared" si="24"/>
        <v>10.690140845070424</v>
      </c>
      <c r="AA41" s="87" t="str">
        <f t="shared" si="14"/>
        <v>VERY HIGH-DON’T ORDER</v>
      </c>
      <c r="AB41" s="132">
        <f t="shared" si="15"/>
        <v>0</v>
      </c>
      <c r="AG41" s="341" t="s">
        <v>90</v>
      </c>
      <c r="AH41" s="341" t="s">
        <v>451</v>
      </c>
      <c r="AI41" s="82">
        <v>0.46157575757575769</v>
      </c>
      <c r="AJ41" s="83">
        <v>36.060606060606069</v>
      </c>
      <c r="AK41" s="353">
        <v>119.99999999999999</v>
      </c>
      <c r="AL41" s="353">
        <v>4327.2727272727279</v>
      </c>
    </row>
    <row r="42" spans="1:38" ht="15" thickBot="1">
      <c r="A42" s="133" t="s">
        <v>120</v>
      </c>
      <c r="B42" s="133" t="s">
        <v>521</v>
      </c>
      <c r="C42" s="318" t="s">
        <v>532</v>
      </c>
      <c r="D42" s="133" t="s">
        <v>58</v>
      </c>
      <c r="E42" s="318" t="s">
        <v>37</v>
      </c>
      <c r="F42" s="326">
        <v>0.26000000000000012</v>
      </c>
      <c r="G42" s="319">
        <v>34.666666666666671</v>
      </c>
      <c r="H42" s="320">
        <v>0</v>
      </c>
      <c r="I42" s="380">
        <v>0</v>
      </c>
      <c r="J42" s="381">
        <v>0</v>
      </c>
      <c r="K42" s="381">
        <f t="shared" si="16"/>
        <v>0</v>
      </c>
      <c r="L42" s="323">
        <f t="shared" si="17"/>
        <v>0</v>
      </c>
      <c r="M42" s="318">
        <v>20</v>
      </c>
      <c r="N42" s="321">
        <f t="shared" si="18"/>
        <v>3.1105628013058596E-3</v>
      </c>
      <c r="O42" s="322">
        <f>SUM($N$5:N42)</f>
        <v>0.98027045785251199</v>
      </c>
      <c r="P42" s="133" t="str">
        <f t="shared" si="10"/>
        <v>C</v>
      </c>
      <c r="Q42" s="314">
        <f t="shared" si="19"/>
        <v>1.5757575757575759</v>
      </c>
      <c r="R42" s="313">
        <f t="shared" si="20"/>
        <v>1.1818181818181823E-2</v>
      </c>
      <c r="S42" s="323">
        <f t="shared" si="21"/>
        <v>0</v>
      </c>
      <c r="T42" s="133">
        <f t="shared" si="11"/>
        <v>30</v>
      </c>
      <c r="U42" s="133">
        <v>4</v>
      </c>
      <c r="V42" s="133">
        <f t="shared" si="12"/>
        <v>34</v>
      </c>
      <c r="W42" s="314">
        <f t="shared" si="13"/>
        <v>53.575757575757578</v>
      </c>
      <c r="X42" s="314">
        <f t="shared" si="22"/>
        <v>53.575757575757578</v>
      </c>
      <c r="Y42" s="313">
        <f t="shared" si="23"/>
        <v>0.40181818181818196</v>
      </c>
      <c r="Z42" s="321">
        <f t="shared" si="24"/>
        <v>0</v>
      </c>
      <c r="AA42" s="87" t="str">
        <f t="shared" si="14"/>
        <v>VERY LOW-ORDER URGENTLY</v>
      </c>
      <c r="AB42" s="132">
        <f t="shared" si="15"/>
        <v>0</v>
      </c>
      <c r="AG42" s="341" t="s">
        <v>56</v>
      </c>
      <c r="AH42" s="341" t="s">
        <v>374</v>
      </c>
      <c r="AI42" s="82">
        <v>0.37087899686520398</v>
      </c>
      <c r="AJ42" s="83">
        <v>75.636363636363626</v>
      </c>
      <c r="AK42" s="353">
        <v>53.765517241379314</v>
      </c>
      <c r="AL42" s="353">
        <v>4066.6282131661437</v>
      </c>
    </row>
    <row r="43" spans="1:38" ht="15" thickBot="1">
      <c r="A43" s="133" t="s">
        <v>120</v>
      </c>
      <c r="B43" s="133" t="s">
        <v>193</v>
      </c>
      <c r="C43" s="318" t="s">
        <v>439</v>
      </c>
      <c r="D43" s="133" t="s">
        <v>23</v>
      </c>
      <c r="E43" s="318" t="s">
        <v>24</v>
      </c>
      <c r="F43" s="326">
        <v>0.216</v>
      </c>
      <c r="G43" s="319">
        <v>20</v>
      </c>
      <c r="H43" s="320">
        <v>3120</v>
      </c>
      <c r="I43" s="380">
        <v>123</v>
      </c>
      <c r="J43" s="381">
        <v>1.3338000000000001</v>
      </c>
      <c r="K43" s="381">
        <f t="shared" si="16"/>
        <v>19188</v>
      </c>
      <c r="L43" s="323">
        <f t="shared" si="17"/>
        <v>156</v>
      </c>
      <c r="M43" s="318">
        <v>30</v>
      </c>
      <c r="N43" s="321">
        <f t="shared" si="18"/>
        <v>2.5841598657002514E-3</v>
      </c>
      <c r="O43" s="322">
        <f>SUM($N$5:N43)</f>
        <v>0.98285461771821225</v>
      </c>
      <c r="P43" s="133" t="str">
        <f t="shared" si="10"/>
        <v>C</v>
      </c>
      <c r="Q43" s="314">
        <f t="shared" si="19"/>
        <v>0.90909090909090906</v>
      </c>
      <c r="R43" s="313">
        <f t="shared" si="20"/>
        <v>9.8181818181818179E-3</v>
      </c>
      <c r="S43" s="323">
        <f t="shared" si="21"/>
        <v>141.81818181818181</v>
      </c>
      <c r="T43" s="133">
        <f t="shared" si="11"/>
        <v>30</v>
      </c>
      <c r="U43" s="133">
        <v>4</v>
      </c>
      <c r="V43" s="133">
        <f t="shared" si="12"/>
        <v>34</v>
      </c>
      <c r="W43" s="314">
        <f t="shared" si="13"/>
        <v>30.909090909090907</v>
      </c>
      <c r="X43" s="314">
        <f t="shared" si="22"/>
        <v>0</v>
      </c>
      <c r="Y43" s="313">
        <f t="shared" si="23"/>
        <v>0</v>
      </c>
      <c r="Z43" s="321">
        <f t="shared" si="24"/>
        <v>3.9794117647058829</v>
      </c>
      <c r="AA43" s="87" t="str">
        <f t="shared" si="14"/>
        <v>VERY HIGH-DON’T ORDER</v>
      </c>
      <c r="AB43" s="132">
        <f t="shared" si="15"/>
        <v>0</v>
      </c>
      <c r="AG43" s="341" t="s">
        <v>76</v>
      </c>
      <c r="AH43" s="341" t="s">
        <v>445</v>
      </c>
      <c r="AI43" s="82">
        <v>3.4292936159693622E-2</v>
      </c>
      <c r="AJ43" s="83">
        <v>9.181818181818187</v>
      </c>
      <c r="AK43" s="353">
        <v>82.994208021753877</v>
      </c>
      <c r="AL43" s="353">
        <v>762.03772819974063</v>
      </c>
    </row>
    <row r="44" spans="1:38" ht="15" thickBot="1">
      <c r="A44" s="133" t="s">
        <v>120</v>
      </c>
      <c r="B44" s="133" t="s">
        <v>75</v>
      </c>
      <c r="C44" s="318" t="s">
        <v>435</v>
      </c>
      <c r="D44" s="133" t="s">
        <v>29</v>
      </c>
      <c r="E44" s="318" t="s">
        <v>42</v>
      </c>
      <c r="F44" s="326">
        <v>0.2082</v>
      </c>
      <c r="G44" s="319">
        <v>11</v>
      </c>
      <c r="H44" s="320">
        <v>1815.9666666666667</v>
      </c>
      <c r="I44" s="380">
        <v>0</v>
      </c>
      <c r="J44" s="381">
        <v>0</v>
      </c>
      <c r="K44" s="381">
        <f t="shared" si="16"/>
        <v>0</v>
      </c>
      <c r="L44" s="323">
        <f t="shared" si="17"/>
        <v>165.08787878787879</v>
      </c>
      <c r="M44" s="318">
        <v>1</v>
      </c>
      <c r="N44" s="321">
        <f t="shared" si="18"/>
        <v>2.4908429816610754E-3</v>
      </c>
      <c r="O44" s="322">
        <f>SUM($N$5:N44)</f>
        <v>0.98534546069987328</v>
      </c>
      <c r="P44" s="133" t="str">
        <f t="shared" si="10"/>
        <v>C</v>
      </c>
      <c r="Q44" s="314">
        <f t="shared" si="19"/>
        <v>0.5</v>
      </c>
      <c r="R44" s="313">
        <f t="shared" si="20"/>
        <v>9.4636363636363633E-3</v>
      </c>
      <c r="S44" s="323">
        <f t="shared" si="21"/>
        <v>82.543939393939397</v>
      </c>
      <c r="T44" s="133">
        <f t="shared" si="11"/>
        <v>30</v>
      </c>
      <c r="U44" s="133">
        <v>4</v>
      </c>
      <c r="V44" s="133">
        <f t="shared" si="12"/>
        <v>34</v>
      </c>
      <c r="W44" s="314">
        <f t="shared" si="13"/>
        <v>17</v>
      </c>
      <c r="X44" s="314">
        <f t="shared" si="22"/>
        <v>17</v>
      </c>
      <c r="Y44" s="313">
        <f t="shared" si="23"/>
        <v>0.32176363636363636</v>
      </c>
      <c r="Z44" s="321">
        <f t="shared" si="24"/>
        <v>0</v>
      </c>
      <c r="AA44" s="87" t="str">
        <f t="shared" si="14"/>
        <v>VERY LOW-ORDER URGENTLY</v>
      </c>
      <c r="AB44" s="132">
        <f t="shared" si="15"/>
        <v>2806.4939393939394</v>
      </c>
      <c r="AG44" s="341" t="s">
        <v>518</v>
      </c>
      <c r="AH44" s="341" t="s">
        <v>531</v>
      </c>
      <c r="AI44" s="82">
        <v>0.11869090909090907</v>
      </c>
      <c r="AJ44" s="83">
        <v>20.606060606060606</v>
      </c>
      <c r="AK44" s="353">
        <v>0</v>
      </c>
      <c r="AL44" s="353">
        <v>0</v>
      </c>
    </row>
    <row r="45" spans="1:38" ht="15" thickBot="1">
      <c r="A45" s="133" t="s">
        <v>120</v>
      </c>
      <c r="B45" s="133" t="s">
        <v>78</v>
      </c>
      <c r="C45" s="318" t="s">
        <v>449</v>
      </c>
      <c r="D45" s="133" t="s">
        <v>58</v>
      </c>
      <c r="E45" s="318" t="s">
        <v>27</v>
      </c>
      <c r="F45" s="326">
        <v>0.2053333333333334</v>
      </c>
      <c r="G45" s="319">
        <v>25.333333333333336</v>
      </c>
      <c r="H45" s="320">
        <v>1694</v>
      </c>
      <c r="I45" s="380">
        <v>140</v>
      </c>
      <c r="J45" s="381">
        <v>1.1200000000000001</v>
      </c>
      <c r="K45" s="381">
        <f t="shared" si="16"/>
        <v>9361.5789473684199</v>
      </c>
      <c r="L45" s="323">
        <f t="shared" si="17"/>
        <v>66.868421052631575</v>
      </c>
      <c r="M45" s="318">
        <v>40</v>
      </c>
      <c r="N45" s="321">
        <f t="shared" si="18"/>
        <v>2.4565470328261657E-3</v>
      </c>
      <c r="O45" s="322">
        <f>SUM($N$5:N45)</f>
        <v>0.98780200773269944</v>
      </c>
      <c r="P45" s="133" t="str">
        <f t="shared" si="10"/>
        <v>C</v>
      </c>
      <c r="Q45" s="314">
        <f t="shared" si="19"/>
        <v>1.1515151515151516</v>
      </c>
      <c r="R45" s="313">
        <f t="shared" si="20"/>
        <v>9.3333333333333358E-3</v>
      </c>
      <c r="S45" s="323">
        <f t="shared" si="21"/>
        <v>77</v>
      </c>
      <c r="T45" s="133">
        <f t="shared" si="11"/>
        <v>30</v>
      </c>
      <c r="U45" s="133">
        <v>4</v>
      </c>
      <c r="V45" s="133">
        <f t="shared" si="12"/>
        <v>34</v>
      </c>
      <c r="W45" s="314">
        <f t="shared" si="13"/>
        <v>39.151515151515156</v>
      </c>
      <c r="X45" s="314">
        <f t="shared" si="22"/>
        <v>0</v>
      </c>
      <c r="Y45" s="313">
        <f t="shared" si="23"/>
        <v>0</v>
      </c>
      <c r="Z45" s="321">
        <f t="shared" si="24"/>
        <v>3.575851393188854</v>
      </c>
      <c r="AA45" s="87" t="str">
        <f t="shared" si="14"/>
        <v>VERY HIGH-DON’T ORDER</v>
      </c>
      <c r="AB45" s="132">
        <f t="shared" si="15"/>
        <v>0</v>
      </c>
      <c r="AF45" s="341" t="s">
        <v>224</v>
      </c>
      <c r="AG45" s="341"/>
      <c r="AH45" s="341"/>
      <c r="AI45" s="82">
        <v>6.0564637809323463</v>
      </c>
      <c r="AJ45" s="83">
        <v>609.50000000000011</v>
      </c>
      <c r="AK45" s="353">
        <v>495.84591158663926</v>
      </c>
      <c r="AL45" s="353">
        <v>52142.250333273667</v>
      </c>
    </row>
    <row r="46" spans="1:38" ht="15" thickBot="1">
      <c r="A46" s="133" t="s">
        <v>120</v>
      </c>
      <c r="B46" s="133" t="s">
        <v>519</v>
      </c>
      <c r="C46" s="318" t="s">
        <v>520</v>
      </c>
      <c r="D46" s="133" t="s">
        <v>26</v>
      </c>
      <c r="E46" s="318" t="s">
        <v>27</v>
      </c>
      <c r="F46" s="326">
        <v>0.17599999999999999</v>
      </c>
      <c r="G46" s="319">
        <v>36.666666666666664</v>
      </c>
      <c r="H46" s="320">
        <v>0</v>
      </c>
      <c r="I46" s="380">
        <v>665</v>
      </c>
      <c r="J46" s="381">
        <v>3.1920000000000002</v>
      </c>
      <c r="K46" s="381">
        <f t="shared" si="16"/>
        <v>0</v>
      </c>
      <c r="L46" s="323">
        <f t="shared" si="17"/>
        <v>0</v>
      </c>
      <c r="M46" s="318">
        <v>48</v>
      </c>
      <c r="N46" s="321">
        <f t="shared" si="18"/>
        <v>2.1056117424224268E-3</v>
      </c>
      <c r="O46" s="322">
        <f>SUM($N$5:N46)</f>
        <v>0.98990761947512185</v>
      </c>
      <c r="P46" s="133" t="str">
        <f t="shared" si="10"/>
        <v>C</v>
      </c>
      <c r="Q46" s="314">
        <f t="shared" si="19"/>
        <v>1.6666666666666665</v>
      </c>
      <c r="R46" s="313">
        <f t="shared" si="20"/>
        <v>8.0000000000000002E-3</v>
      </c>
      <c r="S46" s="323">
        <f t="shared" si="21"/>
        <v>0</v>
      </c>
      <c r="T46" s="133">
        <f t="shared" si="11"/>
        <v>30</v>
      </c>
      <c r="U46" s="133">
        <v>4</v>
      </c>
      <c r="V46" s="133">
        <f t="shared" si="12"/>
        <v>34</v>
      </c>
      <c r="W46" s="314">
        <f t="shared" si="13"/>
        <v>56.666666666666664</v>
      </c>
      <c r="X46" s="314">
        <f t="shared" si="22"/>
        <v>0</v>
      </c>
      <c r="Y46" s="313">
        <f t="shared" si="23"/>
        <v>0</v>
      </c>
      <c r="Z46" s="321">
        <f t="shared" si="24"/>
        <v>11.73529411764706</v>
      </c>
      <c r="AA46" s="87" t="str">
        <f t="shared" si="14"/>
        <v>VERY HIGH-DON’T ORDER</v>
      </c>
      <c r="AB46" s="132">
        <f t="shared" si="15"/>
        <v>0</v>
      </c>
      <c r="AF46" s="341" t="s">
        <v>81</v>
      </c>
      <c r="AG46" s="341" t="s">
        <v>80</v>
      </c>
      <c r="AH46" s="341" t="s">
        <v>384</v>
      </c>
      <c r="AI46" s="82">
        <v>0.84999999999999931</v>
      </c>
      <c r="AJ46" s="83">
        <v>53.060606060606069</v>
      </c>
      <c r="AK46" s="353">
        <v>200.76310679611646</v>
      </c>
      <c r="AL46" s="353">
        <v>10652.61212121212</v>
      </c>
    </row>
    <row r="47" spans="1:38" ht="15" thickBot="1">
      <c r="A47" s="133" t="s">
        <v>120</v>
      </c>
      <c r="B47" s="133" t="s">
        <v>84</v>
      </c>
      <c r="C47" s="318" t="s">
        <v>421</v>
      </c>
      <c r="D47" s="133" t="s">
        <v>26</v>
      </c>
      <c r="E47" s="318" t="s">
        <v>69</v>
      </c>
      <c r="F47" s="326">
        <v>0.14230000000000009</v>
      </c>
      <c r="G47" s="319">
        <v>32.666666666666664</v>
      </c>
      <c r="H47" s="320">
        <v>1809.3166666666666</v>
      </c>
      <c r="I47" s="380">
        <v>0</v>
      </c>
      <c r="J47" s="381">
        <v>1.2999999999999999E-3</v>
      </c>
      <c r="K47" s="381">
        <f t="shared" si="16"/>
        <v>0</v>
      </c>
      <c r="L47" s="323">
        <f t="shared" si="17"/>
        <v>55.387244897959185</v>
      </c>
      <c r="M47" s="318">
        <v>40</v>
      </c>
      <c r="N47" s="321">
        <f t="shared" si="18"/>
        <v>1.7024349485608612E-3</v>
      </c>
      <c r="O47" s="322">
        <f>SUM($N$5:N47)</f>
        <v>0.99161005442368266</v>
      </c>
      <c r="P47" s="133" t="str">
        <f t="shared" si="10"/>
        <v>C</v>
      </c>
      <c r="Q47" s="314">
        <f t="shared" si="19"/>
        <v>1.4848484848484846</v>
      </c>
      <c r="R47" s="313">
        <f t="shared" si="20"/>
        <v>6.4681818181818226E-3</v>
      </c>
      <c r="S47" s="323">
        <f t="shared" si="21"/>
        <v>82.24166666666666</v>
      </c>
      <c r="T47" s="133">
        <f t="shared" si="11"/>
        <v>30</v>
      </c>
      <c r="U47" s="133">
        <v>4</v>
      </c>
      <c r="V47" s="133">
        <f t="shared" si="12"/>
        <v>34</v>
      </c>
      <c r="W47" s="314">
        <f t="shared" si="13"/>
        <v>50.484848484848477</v>
      </c>
      <c r="X47" s="314">
        <f t="shared" si="22"/>
        <v>50.484848484848477</v>
      </c>
      <c r="Y47" s="313">
        <f t="shared" si="23"/>
        <v>0.21991818181818196</v>
      </c>
      <c r="Z47" s="321">
        <f t="shared" si="24"/>
        <v>0</v>
      </c>
      <c r="AA47" s="87" t="str">
        <f t="shared" si="14"/>
        <v>VERY LOW-ORDER URGENTLY</v>
      </c>
      <c r="AB47" s="132">
        <f t="shared" si="15"/>
        <v>2796.2166666666662</v>
      </c>
      <c r="AF47" s="341" t="s">
        <v>223</v>
      </c>
      <c r="AG47" s="341"/>
      <c r="AH47" s="341"/>
      <c r="AI47" s="82">
        <v>0.84999999999999931</v>
      </c>
      <c r="AJ47" s="83">
        <v>53.060606060606069</v>
      </c>
      <c r="AK47" s="353">
        <v>200.76310679611646</v>
      </c>
      <c r="AL47" s="353">
        <v>10652.61212121212</v>
      </c>
    </row>
    <row r="48" spans="1:38" ht="15" thickBot="1">
      <c r="A48" s="133" t="s">
        <v>120</v>
      </c>
      <c r="B48" s="133" t="s">
        <v>105</v>
      </c>
      <c r="C48" s="318" t="s">
        <v>452</v>
      </c>
      <c r="D48" s="133" t="s">
        <v>29</v>
      </c>
      <c r="E48" s="318" t="s">
        <v>34</v>
      </c>
      <c r="F48" s="326">
        <v>0.12749999999999997</v>
      </c>
      <c r="G48" s="319">
        <v>5.666666666666667</v>
      </c>
      <c r="H48" s="320">
        <v>765</v>
      </c>
      <c r="I48" s="380">
        <v>0</v>
      </c>
      <c r="J48" s="381">
        <v>0</v>
      </c>
      <c r="K48" s="381">
        <f t="shared" si="16"/>
        <v>0</v>
      </c>
      <c r="L48" s="323">
        <f t="shared" si="17"/>
        <v>135</v>
      </c>
      <c r="M48" s="318">
        <v>12</v>
      </c>
      <c r="N48" s="321">
        <f t="shared" si="18"/>
        <v>1.5253721429480647E-3</v>
      </c>
      <c r="O48" s="322">
        <f>SUM($N$5:N48)</f>
        <v>0.99313542656663067</v>
      </c>
      <c r="P48" s="133" t="str">
        <f t="shared" si="10"/>
        <v>C</v>
      </c>
      <c r="Q48" s="314">
        <f t="shared" si="19"/>
        <v>0.25757575757575757</v>
      </c>
      <c r="R48" s="313">
        <f t="shared" si="20"/>
        <v>5.7954545454545446E-3</v>
      </c>
      <c r="S48" s="323">
        <f t="shared" si="21"/>
        <v>34.772727272727273</v>
      </c>
      <c r="T48" s="133">
        <f t="shared" si="11"/>
        <v>30</v>
      </c>
      <c r="U48" s="133">
        <v>4</v>
      </c>
      <c r="V48" s="133">
        <f t="shared" si="12"/>
        <v>34</v>
      </c>
      <c r="W48" s="314">
        <f t="shared" si="13"/>
        <v>8.7575757575757578</v>
      </c>
      <c r="X48" s="314">
        <f t="shared" si="22"/>
        <v>8.7575757575757578</v>
      </c>
      <c r="Y48" s="313">
        <f t="shared" si="23"/>
        <v>0.1970454545454545</v>
      </c>
      <c r="Z48" s="321">
        <f t="shared" si="24"/>
        <v>0</v>
      </c>
      <c r="AA48" s="87" t="str">
        <f t="shared" si="14"/>
        <v>VERY LOW-ORDER URGENTLY</v>
      </c>
      <c r="AB48" s="132">
        <f t="shared" si="15"/>
        <v>1182.2727272727273</v>
      </c>
      <c r="AF48" s="341" t="s">
        <v>52</v>
      </c>
      <c r="AG48" s="341" t="s">
        <v>66</v>
      </c>
      <c r="AH48" s="341" t="s">
        <v>418</v>
      </c>
      <c r="AI48" s="82">
        <v>0.43597272727272723</v>
      </c>
      <c r="AJ48" s="83">
        <v>21.121212121212121</v>
      </c>
      <c r="AK48" s="353">
        <v>374.26829268292687</v>
      </c>
      <c r="AL48" s="353">
        <v>7905.0000000000009</v>
      </c>
    </row>
    <row r="49" spans="1:38" ht="15" thickBot="1">
      <c r="A49" s="133" t="s">
        <v>120</v>
      </c>
      <c r="B49" s="133" t="s">
        <v>85</v>
      </c>
      <c r="C49" s="318" t="s">
        <v>414</v>
      </c>
      <c r="D49" s="133" t="s">
        <v>26</v>
      </c>
      <c r="E49" s="318" t="s">
        <v>69</v>
      </c>
      <c r="F49" s="326">
        <v>0.12163333333333338</v>
      </c>
      <c r="G49" s="319">
        <v>28.333333333333336</v>
      </c>
      <c r="H49" s="320">
        <v>1559.7166666666667</v>
      </c>
      <c r="I49" s="380">
        <v>93</v>
      </c>
      <c r="J49" s="381">
        <v>0.37360000000000004</v>
      </c>
      <c r="K49" s="381">
        <f t="shared" si="16"/>
        <v>5119.5405882352943</v>
      </c>
      <c r="L49" s="323">
        <f t="shared" si="17"/>
        <v>55.048823529411763</v>
      </c>
      <c r="M49" s="318">
        <v>40</v>
      </c>
      <c r="N49" s="321">
        <f t="shared" si="18"/>
        <v>1.4551850848673181E-3</v>
      </c>
      <c r="O49" s="322">
        <f>SUM($N$5:N49)</f>
        <v>0.99459061165149798</v>
      </c>
      <c r="P49" s="133" t="str">
        <f t="shared" si="10"/>
        <v>C</v>
      </c>
      <c r="Q49" s="314">
        <f t="shared" si="19"/>
        <v>1.2878787878787881</v>
      </c>
      <c r="R49" s="313">
        <f t="shared" si="20"/>
        <v>5.5287878787878813E-3</v>
      </c>
      <c r="S49" s="323">
        <f t="shared" si="21"/>
        <v>70.896212121212116</v>
      </c>
      <c r="T49" s="133">
        <f t="shared" si="11"/>
        <v>30</v>
      </c>
      <c r="U49" s="133">
        <v>4</v>
      </c>
      <c r="V49" s="133">
        <f t="shared" si="12"/>
        <v>34</v>
      </c>
      <c r="W49" s="314">
        <f t="shared" si="13"/>
        <v>43.787878787878796</v>
      </c>
      <c r="X49" s="314">
        <f t="shared" si="22"/>
        <v>0</v>
      </c>
      <c r="Y49" s="313">
        <f t="shared" si="23"/>
        <v>0</v>
      </c>
      <c r="Z49" s="321">
        <f t="shared" si="24"/>
        <v>2.123875432525951</v>
      </c>
      <c r="AA49" s="87" t="str">
        <f t="shared" si="14"/>
        <v>VERY HIGH-DON’T ORDER</v>
      </c>
      <c r="AB49" s="132">
        <f t="shared" si="15"/>
        <v>0</v>
      </c>
      <c r="AF49" s="341" t="s">
        <v>222</v>
      </c>
      <c r="AG49" s="341"/>
      <c r="AH49" s="341"/>
      <c r="AI49" s="82">
        <v>0.43597272727272723</v>
      </c>
      <c r="AJ49" s="83">
        <v>21.121212121212121</v>
      </c>
      <c r="AK49" s="353">
        <v>374.26829268292687</v>
      </c>
      <c r="AL49" s="353">
        <v>7905.0000000000009</v>
      </c>
    </row>
    <row r="50" spans="1:38" ht="15" thickBot="1">
      <c r="A50" s="133" t="s">
        <v>120</v>
      </c>
      <c r="B50" s="133" t="s">
        <v>83</v>
      </c>
      <c r="C50" s="318" t="s">
        <v>416</v>
      </c>
      <c r="D50" s="133" t="s">
        <v>26</v>
      </c>
      <c r="E50" s="318" t="s">
        <v>69</v>
      </c>
      <c r="F50" s="326">
        <v>0.10833333333333336</v>
      </c>
      <c r="G50" s="319">
        <v>24.666666666666664</v>
      </c>
      <c r="H50" s="320">
        <v>1384.7333333333333</v>
      </c>
      <c r="I50" s="380">
        <v>92</v>
      </c>
      <c r="J50" s="381">
        <v>0.36799999999999999</v>
      </c>
      <c r="K50" s="381">
        <f t="shared" si="16"/>
        <v>5164.6810810810812</v>
      </c>
      <c r="L50" s="323">
        <f t="shared" si="17"/>
        <v>56.137837837837843</v>
      </c>
      <c r="M50" s="318">
        <v>1</v>
      </c>
      <c r="N50" s="321">
        <f t="shared" si="18"/>
        <v>1.2960678338774412E-3</v>
      </c>
      <c r="O50" s="322">
        <f>SUM($N$5:N50)</f>
        <v>0.99588667948537546</v>
      </c>
      <c r="P50" s="133" t="str">
        <f t="shared" si="10"/>
        <v>C</v>
      </c>
      <c r="Q50" s="314">
        <f t="shared" si="19"/>
        <v>1.1212121212121211</v>
      </c>
      <c r="R50" s="313">
        <f t="shared" si="20"/>
        <v>4.9242424242424256E-3</v>
      </c>
      <c r="S50" s="323">
        <f t="shared" si="21"/>
        <v>62.942424242424245</v>
      </c>
      <c r="T50" s="133">
        <f t="shared" si="11"/>
        <v>30</v>
      </c>
      <c r="U50" s="133">
        <v>4</v>
      </c>
      <c r="V50" s="133">
        <f t="shared" si="12"/>
        <v>34</v>
      </c>
      <c r="W50" s="314">
        <f t="shared" si="13"/>
        <v>38.121212121212118</v>
      </c>
      <c r="X50" s="314">
        <f t="shared" si="22"/>
        <v>0</v>
      </c>
      <c r="Y50" s="313">
        <f t="shared" si="23"/>
        <v>0</v>
      </c>
      <c r="Z50" s="321">
        <f t="shared" si="24"/>
        <v>2.4133545310015903</v>
      </c>
      <c r="AA50" s="87" t="str">
        <f t="shared" si="14"/>
        <v>VERY HIGH-DON’T ORDER</v>
      </c>
      <c r="AB50" s="132">
        <f t="shared" si="15"/>
        <v>0</v>
      </c>
      <c r="AF50" s="341" t="s">
        <v>221</v>
      </c>
      <c r="AI50" s="82">
        <v>14.424368517774449</v>
      </c>
      <c r="AJ50" s="83">
        <v>1285.4393939393938</v>
      </c>
      <c r="AK50" s="353">
        <v>2511.8786195603161</v>
      </c>
      <c r="AL50" s="353">
        <v>127948.74451190204</v>
      </c>
    </row>
    <row r="51" spans="1:38" ht="15" thickBot="1">
      <c r="A51" s="133" t="s">
        <v>120</v>
      </c>
      <c r="B51" s="133" t="s">
        <v>517</v>
      </c>
      <c r="C51" s="318" t="s">
        <v>530</v>
      </c>
      <c r="D51" s="133" t="s">
        <v>26</v>
      </c>
      <c r="E51" s="318" t="s">
        <v>27</v>
      </c>
      <c r="F51" s="326">
        <v>9.5999999999999988E-2</v>
      </c>
      <c r="G51" s="319">
        <v>16.666666666666668</v>
      </c>
      <c r="H51" s="320">
        <v>0</v>
      </c>
      <c r="I51" s="380">
        <v>1090</v>
      </c>
      <c r="J51" s="381">
        <v>6.2788799999999991</v>
      </c>
      <c r="K51" s="381">
        <f t="shared" si="16"/>
        <v>0</v>
      </c>
      <c r="L51" s="323">
        <f t="shared" si="17"/>
        <v>0</v>
      </c>
      <c r="M51" s="318">
        <v>12</v>
      </c>
      <c r="N51" s="321">
        <f t="shared" si="18"/>
        <v>1.1485154958667783E-3</v>
      </c>
      <c r="O51" s="322">
        <f>SUM($N$5:N51)</f>
        <v>0.99703519498124227</v>
      </c>
      <c r="P51" s="133" t="str">
        <f t="shared" si="10"/>
        <v>C</v>
      </c>
      <c r="Q51" s="314">
        <f t="shared" si="19"/>
        <v>0.75757575757575768</v>
      </c>
      <c r="R51" s="313">
        <f t="shared" si="20"/>
        <v>4.3636363636363629E-3</v>
      </c>
      <c r="S51" s="323">
        <f t="shared" si="21"/>
        <v>0</v>
      </c>
      <c r="T51" s="133">
        <f t="shared" si="11"/>
        <v>30</v>
      </c>
      <c r="U51" s="133">
        <v>4</v>
      </c>
      <c r="V51" s="133">
        <f t="shared" si="12"/>
        <v>34</v>
      </c>
      <c r="W51" s="314">
        <f t="shared" si="13"/>
        <v>25.757575757575761</v>
      </c>
      <c r="X51" s="314">
        <f t="shared" si="22"/>
        <v>0</v>
      </c>
      <c r="Y51" s="313">
        <f t="shared" si="23"/>
        <v>0</v>
      </c>
      <c r="Z51" s="321">
        <f t="shared" si="24"/>
        <v>42.317647058823525</v>
      </c>
      <c r="AA51" s="87" t="str">
        <f t="shared" si="14"/>
        <v>VERY HIGH-DON’T ORDER</v>
      </c>
      <c r="AB51" s="132">
        <f t="shared" si="15"/>
        <v>0</v>
      </c>
    </row>
    <row r="52" spans="1:38" ht="15" thickBot="1">
      <c r="A52" s="133" t="s">
        <v>120</v>
      </c>
      <c r="B52" s="133" t="s">
        <v>82</v>
      </c>
      <c r="C52" s="318" t="s">
        <v>423</v>
      </c>
      <c r="D52" s="133" t="s">
        <v>26</v>
      </c>
      <c r="E52" s="318" t="s">
        <v>69</v>
      </c>
      <c r="F52" s="326">
        <v>9.4666666666666718E-2</v>
      </c>
      <c r="G52" s="319">
        <v>19.333333333333332</v>
      </c>
      <c r="H52" s="320">
        <v>1205.1666666666667</v>
      </c>
      <c r="I52" s="380">
        <v>91</v>
      </c>
      <c r="J52" s="381">
        <v>0.36399999999999999</v>
      </c>
      <c r="K52" s="381">
        <f t="shared" si="16"/>
        <v>5672.5948275862074</v>
      </c>
      <c r="L52" s="323">
        <f t="shared" si="17"/>
        <v>62.33620689655173</v>
      </c>
      <c r="M52" s="318">
        <v>40</v>
      </c>
      <c r="N52" s="321">
        <f t="shared" si="18"/>
        <v>1.1325638917575181E-3</v>
      </c>
      <c r="O52" s="322">
        <f>SUM($N$5:N52)</f>
        <v>0.9981677588729998</v>
      </c>
      <c r="P52" s="133" t="str">
        <f t="shared" si="10"/>
        <v>C</v>
      </c>
      <c r="Q52" s="314">
        <f t="shared" si="19"/>
        <v>0.87878787878787878</v>
      </c>
      <c r="R52" s="313">
        <f t="shared" si="20"/>
        <v>4.3030303030303051E-3</v>
      </c>
      <c r="S52" s="323">
        <f t="shared" si="21"/>
        <v>54.780303030303031</v>
      </c>
      <c r="T52" s="133">
        <f t="shared" si="11"/>
        <v>30</v>
      </c>
      <c r="U52" s="133">
        <v>4</v>
      </c>
      <c r="V52" s="133">
        <f t="shared" si="12"/>
        <v>34</v>
      </c>
      <c r="W52" s="314">
        <f t="shared" si="13"/>
        <v>29.878787878787879</v>
      </c>
      <c r="X52" s="314">
        <f t="shared" si="22"/>
        <v>0</v>
      </c>
      <c r="Y52" s="313">
        <f t="shared" si="23"/>
        <v>0</v>
      </c>
      <c r="Z52" s="321">
        <f t="shared" si="24"/>
        <v>3.0456389452332657</v>
      </c>
      <c r="AA52" s="87" t="str">
        <f t="shared" si="14"/>
        <v>VERY HIGH-DON’T ORDER</v>
      </c>
      <c r="AB52" s="132">
        <f t="shared" si="15"/>
        <v>0</v>
      </c>
    </row>
    <row r="53" spans="1:38" ht="15" thickBot="1">
      <c r="A53" s="133" t="s">
        <v>120</v>
      </c>
      <c r="B53" s="133" t="s">
        <v>518</v>
      </c>
      <c r="C53" s="318" t="s">
        <v>531</v>
      </c>
      <c r="D53" s="133" t="s">
        <v>26</v>
      </c>
      <c r="E53" s="318" t="s">
        <v>27</v>
      </c>
      <c r="F53" s="326">
        <v>7.6799999999999993E-2</v>
      </c>
      <c r="G53" s="319">
        <v>13.333333333333334</v>
      </c>
      <c r="H53" s="320">
        <v>0</v>
      </c>
      <c r="I53" s="380">
        <v>0</v>
      </c>
      <c r="J53" s="381">
        <v>0</v>
      </c>
      <c r="K53" s="381">
        <f t="shared" si="16"/>
        <v>0</v>
      </c>
      <c r="L53" s="323">
        <f t="shared" si="17"/>
        <v>0</v>
      </c>
      <c r="M53" s="318">
        <v>12</v>
      </c>
      <c r="N53" s="321">
        <f t="shared" si="18"/>
        <v>9.1881239669342266E-4</v>
      </c>
      <c r="O53" s="322">
        <f>SUM($N$5:N53)</f>
        <v>0.99908657126969325</v>
      </c>
      <c r="P53" s="133" t="str">
        <f t="shared" si="10"/>
        <v>C</v>
      </c>
      <c r="Q53" s="314">
        <f t="shared" si="19"/>
        <v>0.60606060606060608</v>
      </c>
      <c r="R53" s="313">
        <f t="shared" si="20"/>
        <v>3.4909090909090905E-3</v>
      </c>
      <c r="S53" s="323">
        <f t="shared" si="21"/>
        <v>0</v>
      </c>
      <c r="T53" s="133">
        <f t="shared" si="11"/>
        <v>30</v>
      </c>
      <c r="U53" s="133">
        <v>4</v>
      </c>
      <c r="V53" s="133">
        <f t="shared" si="12"/>
        <v>34</v>
      </c>
      <c r="W53" s="314">
        <f t="shared" si="13"/>
        <v>20.606060606060606</v>
      </c>
      <c r="X53" s="314">
        <f t="shared" si="22"/>
        <v>20.606060606060606</v>
      </c>
      <c r="Y53" s="313">
        <f t="shared" si="23"/>
        <v>0.11869090909090907</v>
      </c>
      <c r="Z53" s="321">
        <f t="shared" si="24"/>
        <v>0</v>
      </c>
      <c r="AA53" s="87" t="str">
        <f t="shared" si="14"/>
        <v>VERY LOW-ORDER URGENTLY</v>
      </c>
      <c r="AB53" s="132">
        <f t="shared" si="15"/>
        <v>0</v>
      </c>
    </row>
    <row r="54" spans="1:38">
      <c r="A54" s="325" t="s">
        <v>120</v>
      </c>
      <c r="B54" s="133" t="s">
        <v>43</v>
      </c>
      <c r="C54" s="318" t="s">
        <v>385</v>
      </c>
      <c r="D54" s="133" t="s">
        <v>23</v>
      </c>
      <c r="E54" s="318" t="s">
        <v>24</v>
      </c>
      <c r="F54" s="326">
        <v>7.6349999999999973E-2</v>
      </c>
      <c r="G54" s="319">
        <v>8.6666666666666661</v>
      </c>
      <c r="H54" s="320">
        <v>1217.0833333333335</v>
      </c>
      <c r="I54" s="380">
        <v>45</v>
      </c>
      <c r="J54" s="381">
        <v>0.37147000000000002</v>
      </c>
      <c r="K54" s="381">
        <f t="shared" si="16"/>
        <v>6319.4711538461543</v>
      </c>
      <c r="L54" s="323">
        <f t="shared" si="17"/>
        <v>140.43269230769232</v>
      </c>
      <c r="M54" s="318">
        <v>12</v>
      </c>
      <c r="N54" s="321">
        <f t="shared" si="18"/>
        <v>9.1342873030654688E-4</v>
      </c>
      <c r="O54" s="322">
        <f>SUM($N$5:N54)</f>
        <v>0.99999999999999978</v>
      </c>
      <c r="P54" s="133" t="str">
        <f t="shared" si="10"/>
        <v>C</v>
      </c>
      <c r="Q54" s="314">
        <f t="shared" si="19"/>
        <v>0.39393939393939392</v>
      </c>
      <c r="R54" s="313">
        <f t="shared" si="20"/>
        <v>3.4704545454545444E-3</v>
      </c>
      <c r="S54" s="323">
        <f t="shared" si="21"/>
        <v>55.321969696969703</v>
      </c>
      <c r="T54" s="133">
        <f t="shared" si="11"/>
        <v>30</v>
      </c>
      <c r="U54" s="133">
        <v>4</v>
      </c>
      <c r="V54" s="133">
        <f t="shared" si="12"/>
        <v>34</v>
      </c>
      <c r="W54" s="314">
        <f t="shared" si="13"/>
        <v>13.393939393939393</v>
      </c>
      <c r="X54" s="314">
        <f t="shared" si="22"/>
        <v>0</v>
      </c>
      <c r="Y54" s="313">
        <f t="shared" si="23"/>
        <v>0</v>
      </c>
      <c r="Z54" s="321">
        <f t="shared" si="24"/>
        <v>3.3597285067873308</v>
      </c>
      <c r="AA54" s="87" t="str">
        <f t="shared" si="14"/>
        <v>VERY HIGH-DON’T ORDER</v>
      </c>
      <c r="AB54" s="132">
        <f t="shared" si="15"/>
        <v>0</v>
      </c>
    </row>
  </sheetData>
  <sortState ref="A5:AB54">
    <sortCondition descending="1" ref="F5"/>
  </sortState>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54">
    <cfRule type="containsText" dxfId="149" priority="1" operator="containsText" text="LOW MAY- ORDER">
      <formula>NOT(ISERROR(SEARCH("LOW MAY- ORDER",AA5)))</formula>
    </cfRule>
    <cfRule type="containsText" dxfId="148" priority="2" operator="containsText" text="HIGH">
      <formula>NOT(ISERROR(SEARCH("HIGH",AA5)))</formula>
    </cfRule>
    <cfRule type="containsText" dxfId="147" priority="3" operator="containsText" text="HIGH">
      <formula>NOT(ISERROR(SEARCH("HIGH",AA5)))</formula>
    </cfRule>
    <cfRule type="containsText" dxfId="146"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903D-8C86-4695-99E1-2D9E4D81956C}">
  <sheetPr codeName="Sheet29"/>
  <dimension ref="A1:AM66"/>
  <sheetViews>
    <sheetView showGridLines="0" zoomScaleNormal="90" workbookViewId="0">
      <selection activeCell="I5" sqref="I5:J43"/>
    </sheetView>
  </sheetViews>
  <sheetFormatPr defaultColWidth="8.90625" defaultRowHeight="14.5"/>
  <cols>
    <col min="1" max="1" width="23.1796875" style="16" bestFit="1" customWidth="1"/>
    <col min="2" max="2" width="8.90625" style="16"/>
    <col min="3" max="3" width="40.54296875" style="16" customWidth="1"/>
    <col min="4" max="4" width="14.54296875" style="16" bestFit="1" customWidth="1"/>
    <col min="5" max="5" width="17.81640625" style="16" customWidth="1"/>
    <col min="6" max="6" width="11.54296875" style="16" customWidth="1"/>
    <col min="7" max="7" width="11.36328125" style="16" customWidth="1"/>
    <col min="8" max="8" width="11" style="16" bestFit="1" customWidth="1"/>
    <col min="9" max="10" width="8.90625" style="16"/>
    <col min="11" max="11" width="9.90625" style="16" bestFit="1" customWidth="1"/>
    <col min="12" max="26" width="8.90625" style="16"/>
    <col min="27" max="27" width="33.08984375" style="16" customWidth="1"/>
    <col min="28" max="28" width="11.08984375" style="16" bestFit="1" customWidth="1"/>
    <col min="29" max="31" width="8.90625" style="16"/>
    <col min="32" max="32" width="16.90625" style="16" bestFit="1" customWidth="1"/>
    <col min="33" max="33" width="16" style="16" bestFit="1" customWidth="1"/>
    <col min="34" max="34" width="35.90625" style="16" bestFit="1" customWidth="1"/>
    <col min="35" max="35" width="12.90625" style="16" bestFit="1" customWidth="1"/>
    <col min="36" max="36" width="8.1796875" style="16" bestFit="1" customWidth="1"/>
    <col min="37" max="37" width="9.1796875" style="16" bestFit="1" customWidth="1"/>
    <col min="38" max="38" width="12.7265625" style="16" bestFit="1" customWidth="1"/>
    <col min="39" max="39" width="8.90625" style="16" hidden="1" customWidth="1"/>
    <col min="40" max="16384" width="8.90625" style="16"/>
  </cols>
  <sheetData>
    <row r="1" spans="1:39" ht="32.5" thickBot="1">
      <c r="F1" s="281">
        <f>SUM(F5:F43)</f>
        <v>110.99040000000002</v>
      </c>
      <c r="G1" s="282">
        <f t="shared" ref="G1:Y1" si="0">SUM(G5:G43)</f>
        <v>12439.000000000004</v>
      </c>
      <c r="H1" s="282">
        <f t="shared" si="0"/>
        <v>1651000.0366666669</v>
      </c>
      <c r="I1" s="282">
        <f t="shared" si="0"/>
        <v>2706</v>
      </c>
      <c r="J1" s="282">
        <f t="shared" si="0"/>
        <v>20.069140000000001</v>
      </c>
      <c r="K1" s="282">
        <f t="shared" si="0"/>
        <v>329020.7901940911</v>
      </c>
      <c r="L1" s="282">
        <f t="shared" si="0"/>
        <v>6489.2834948509471</v>
      </c>
      <c r="M1" s="282">
        <f t="shared" si="0"/>
        <v>591</v>
      </c>
      <c r="N1" s="282">
        <f t="shared" si="0"/>
        <v>0.99999999999999978</v>
      </c>
      <c r="O1" s="282">
        <f t="shared" si="0"/>
        <v>32.192806284747753</v>
      </c>
      <c r="P1" s="282">
        <f t="shared" si="0"/>
        <v>0</v>
      </c>
      <c r="Q1" s="282">
        <f t="shared" si="0"/>
        <v>565.40909090909076</v>
      </c>
      <c r="R1" s="282">
        <f t="shared" si="0"/>
        <v>5.0450181818181816</v>
      </c>
      <c r="S1" s="282">
        <f t="shared" si="0"/>
        <v>75045.456212121222</v>
      </c>
      <c r="T1" s="282">
        <f t="shared" si="0"/>
        <v>957</v>
      </c>
      <c r="U1" s="282">
        <f t="shared" si="0"/>
        <v>156</v>
      </c>
      <c r="V1" s="282">
        <f t="shared" si="0"/>
        <v>1113</v>
      </c>
      <c r="W1" s="282">
        <f t="shared" si="0"/>
        <v>11159.939393939396</v>
      </c>
      <c r="X1" s="282">
        <f t="shared" si="0"/>
        <v>9177.3333333333339</v>
      </c>
      <c r="Y1" s="283">
        <f t="shared" si="0"/>
        <v>78.18520666666663</v>
      </c>
      <c r="AF1" s="563" t="s">
        <v>265</v>
      </c>
      <c r="AG1" s="563"/>
      <c r="AH1" s="563"/>
      <c r="AI1" s="65"/>
      <c r="AJ1" s="575" t="s">
        <v>264</v>
      </c>
      <c r="AK1" s="575"/>
      <c r="AL1" s="575"/>
      <c r="AM1" s="65"/>
    </row>
    <row r="2" spans="1:39" ht="32">
      <c r="AF2" s="563"/>
      <c r="AG2" s="563"/>
      <c r="AH2" s="563"/>
      <c r="AI2" s="65"/>
      <c r="AJ2" s="575"/>
      <c r="AK2" s="575"/>
      <c r="AL2" s="575"/>
      <c r="AM2" s="65"/>
    </row>
    <row r="3" spans="1:39" ht="15" thickBot="1">
      <c r="AF3" s="63" t="s">
        <v>249</v>
      </c>
      <c r="AG3" s="553"/>
      <c r="AH3" s="553"/>
      <c r="AI3" s="243"/>
      <c r="AJ3" s="25" t="s">
        <v>248</v>
      </c>
      <c r="AK3" s="543">
        <v>44800.874156597223</v>
      </c>
      <c r="AL3" s="544"/>
      <c r="AM3" s="243"/>
    </row>
    <row r="4" spans="1:39" ht="58" thickBot="1">
      <c r="A4" s="284" t="s">
        <v>0</v>
      </c>
      <c r="B4" s="156" t="s">
        <v>9</v>
      </c>
      <c r="C4" s="156" t="s">
        <v>10</v>
      </c>
      <c r="D4" s="117" t="s">
        <v>11</v>
      </c>
      <c r="E4" s="117" t="s">
        <v>12</v>
      </c>
      <c r="F4" s="117" t="s">
        <v>263</v>
      </c>
      <c r="G4" s="117" t="s">
        <v>262</v>
      </c>
      <c r="H4" s="117" t="s">
        <v>261</v>
      </c>
      <c r="I4" s="118" t="s">
        <v>260</v>
      </c>
      <c r="J4" s="285" t="s">
        <v>259</v>
      </c>
      <c r="K4" s="286" t="s">
        <v>258</v>
      </c>
      <c r="L4" s="118" t="s">
        <v>257</v>
      </c>
      <c r="M4" s="117" t="s">
        <v>256</v>
      </c>
      <c r="N4" s="155" t="s">
        <v>255</v>
      </c>
      <c r="O4" s="155" t="s">
        <v>254</v>
      </c>
      <c r="P4" s="155" t="s">
        <v>13</v>
      </c>
      <c r="Q4" s="287" t="s">
        <v>253</v>
      </c>
      <c r="R4" s="288" t="s">
        <v>252</v>
      </c>
      <c r="S4" s="155" t="s">
        <v>251</v>
      </c>
      <c r="T4" s="155" t="s">
        <v>14</v>
      </c>
      <c r="U4" s="155" t="s">
        <v>15</v>
      </c>
      <c r="V4" s="155" t="s">
        <v>16</v>
      </c>
      <c r="W4" s="155" t="s">
        <v>17</v>
      </c>
      <c r="X4" s="155" t="s">
        <v>18</v>
      </c>
      <c r="Y4" s="155" t="s">
        <v>19</v>
      </c>
      <c r="Z4" s="155" t="s">
        <v>20</v>
      </c>
      <c r="AA4" s="154" t="s">
        <v>21</v>
      </c>
      <c r="AB4" s="289" t="s">
        <v>288</v>
      </c>
      <c r="AF4" s="63" t="s">
        <v>247</v>
      </c>
      <c r="AG4" s="553"/>
      <c r="AH4" s="553"/>
      <c r="AI4" s="243"/>
      <c r="AJ4" s="25" t="s">
        <v>246</v>
      </c>
      <c r="AK4" s="541"/>
      <c r="AL4" s="542"/>
      <c r="AM4" s="243"/>
    </row>
    <row r="5" spans="1:39" ht="15" thickBot="1">
      <c r="A5" s="153" t="s">
        <v>124</v>
      </c>
      <c r="B5" s="60" t="s">
        <v>46</v>
      </c>
      <c r="C5" s="56" t="s">
        <v>398</v>
      </c>
      <c r="D5" s="60" t="s">
        <v>26</v>
      </c>
      <c r="E5" s="60" t="s">
        <v>27</v>
      </c>
      <c r="F5" s="486">
        <v>19.694933333333339</v>
      </c>
      <c r="G5" s="357">
        <v>1538.6666666666667</v>
      </c>
      <c r="H5" s="457">
        <v>283522.2</v>
      </c>
      <c r="I5" s="177">
        <v>0</v>
      </c>
      <c r="J5" s="167">
        <v>0</v>
      </c>
      <c r="K5" s="457">
        <f t="shared" ref="K5:K43" si="1">L5*I5</f>
        <v>0</v>
      </c>
      <c r="L5" s="60">
        <f>H5/G5</f>
        <v>184.26486135181975</v>
      </c>
      <c r="M5" s="60">
        <v>18</v>
      </c>
      <c r="N5" s="97">
        <f t="shared" ref="N5:N43" si="2">F5/$F$1</f>
        <v>0.17744717861484718</v>
      </c>
      <c r="O5" s="98">
        <f>SUM($N$5:N5)</f>
        <v>0.17744717861484718</v>
      </c>
      <c r="P5" s="335" t="str">
        <f t="shared" ref="P5:P43" si="3">IF(O5&lt;=50%,"A",IF(O5&lt;=80%,"B",IF(O5&lt;=100%,"C","")))</f>
        <v>A</v>
      </c>
      <c r="Q5" s="95">
        <f t="shared" ref="Q5:Q43" si="4">G5/22</f>
        <v>69.939393939393938</v>
      </c>
      <c r="R5" s="96">
        <f t="shared" ref="R5:R43" si="5">F5/22</f>
        <v>0.8952242424242427</v>
      </c>
      <c r="S5" s="95">
        <f t="shared" ref="S5:S43" si="6">H5/22</f>
        <v>12887.372727272728</v>
      </c>
      <c r="T5" s="60">
        <f t="shared" ref="T5:T43" si="7">IF(P5="A",7,IF(P5="B",14,IF(P5="C",30,"")))</f>
        <v>7</v>
      </c>
      <c r="U5" s="60">
        <v>4</v>
      </c>
      <c r="V5" s="60">
        <f t="shared" ref="V5:V43" si="8">T5+U5</f>
        <v>11</v>
      </c>
      <c r="W5" s="95">
        <f t="shared" ref="W5:W43" si="9">Q5*V5</f>
        <v>769.33333333333326</v>
      </c>
      <c r="X5" s="95">
        <f t="shared" ref="X5:X43" si="10">IF(W5-I5&lt;=0,0,W5-I5)</f>
        <v>769.33333333333326</v>
      </c>
      <c r="Y5" s="96">
        <f t="shared" ref="Y5:Y43" si="11">X5/(G5/F5)</f>
        <v>9.8474666666666675</v>
      </c>
      <c r="Z5" s="97">
        <f t="shared" ref="Z5:Z43" si="12">I5/W5</f>
        <v>0</v>
      </c>
      <c r="AA5" s="87" t="str">
        <f>IF(AND(Z5&gt;=100%,Z5&lt;200%),"HIGH-DON’T ORDER",IF(Z5&gt;=200%,"VERY HIGH-DON’T ORDER",IF(AND(Z5&gt;=80%,Z5&lt;=100),"LOW MAY- ORDER","VERY LOW-ORDER URGENTLY")))</f>
        <v>VERY LOW-ORDER URGENTLY</v>
      </c>
      <c r="AB5" s="339">
        <f>X5*L5</f>
        <v>141761.09999999998</v>
      </c>
      <c r="AF5" s="63" t="s">
        <v>236</v>
      </c>
      <c r="AG5" s="553"/>
      <c r="AH5" s="553"/>
      <c r="AI5" s="243"/>
      <c r="AJ5" s="25" t="s">
        <v>245</v>
      </c>
      <c r="AK5" s="64" t="s">
        <v>314</v>
      </c>
      <c r="AL5" s="64"/>
      <c r="AM5" s="243"/>
    </row>
    <row r="6" spans="1:39" ht="15" thickBot="1">
      <c r="A6" s="153" t="s">
        <v>124</v>
      </c>
      <c r="B6" s="60" t="s">
        <v>28</v>
      </c>
      <c r="C6" s="56" t="s">
        <v>368</v>
      </c>
      <c r="D6" s="60" t="s">
        <v>29</v>
      </c>
      <c r="E6" s="60" t="s">
        <v>30</v>
      </c>
      <c r="F6" s="486">
        <v>17.391666666666676</v>
      </c>
      <c r="G6" s="357">
        <v>695.66666666666663</v>
      </c>
      <c r="H6" s="457">
        <v>217302.33333333331</v>
      </c>
      <c r="I6" s="368">
        <v>29</v>
      </c>
      <c r="J6" s="367">
        <v>0.72499999999999998</v>
      </c>
      <c r="K6" s="457">
        <f t="shared" si="1"/>
        <v>9058.6022999520846</v>
      </c>
      <c r="L6" s="60">
        <f>H6/G6</f>
        <v>312.36559655007187</v>
      </c>
      <c r="M6" s="60">
        <v>18</v>
      </c>
      <c r="N6" s="97">
        <f t="shared" si="2"/>
        <v>0.15669523370189378</v>
      </c>
      <c r="O6" s="98">
        <f>SUM($N$5:N6)</f>
        <v>0.33414241231674097</v>
      </c>
      <c r="P6" s="335" t="str">
        <f t="shared" si="3"/>
        <v>A</v>
      </c>
      <c r="Q6" s="95">
        <f t="shared" si="4"/>
        <v>31.621212121212121</v>
      </c>
      <c r="R6" s="96">
        <f t="shared" si="5"/>
        <v>0.79053030303030347</v>
      </c>
      <c r="S6" s="95">
        <f t="shared" si="6"/>
        <v>9877.3787878787862</v>
      </c>
      <c r="T6" s="60">
        <f t="shared" si="7"/>
        <v>7</v>
      </c>
      <c r="U6" s="60">
        <v>4</v>
      </c>
      <c r="V6" s="60">
        <f t="shared" si="8"/>
        <v>11</v>
      </c>
      <c r="W6" s="95">
        <f t="shared" si="9"/>
        <v>347.83333333333331</v>
      </c>
      <c r="X6" s="95">
        <f t="shared" si="10"/>
        <v>318.83333333333331</v>
      </c>
      <c r="Y6" s="96">
        <f t="shared" si="11"/>
        <v>7.9708333333333368</v>
      </c>
      <c r="Z6" s="97">
        <f t="shared" si="12"/>
        <v>8.3373263057019656E-2</v>
      </c>
      <c r="AA6" s="87" t="str">
        <f t="shared" ref="AA6:AA43" si="13">IF(AND(Z6&gt;=100%,Z6&lt;200%),"HIGH-DON’T ORDER",IF(Z6&gt;=200%,"VERY HIGH-DON’T ORDER",IF(AND(Z6&gt;=80%,Z6&lt;=100),"LOW MAY- ORDER","VERY LOW-ORDER URGENTLY")))</f>
        <v>VERY LOW-ORDER URGENTLY</v>
      </c>
      <c r="AB6" s="339">
        <f t="shared" ref="AB6:AB43" si="14">X6*L6</f>
        <v>99592.564366714578</v>
      </c>
      <c r="AF6" s="63" t="s">
        <v>244</v>
      </c>
      <c r="AG6" s="553"/>
      <c r="AH6" s="553"/>
      <c r="AI6" s="17"/>
      <c r="AJ6" s="17"/>
      <c r="AK6" s="17"/>
      <c r="AL6" s="17"/>
    </row>
    <row r="7" spans="1:39" ht="15" thickBot="1">
      <c r="A7" s="153" t="s">
        <v>124</v>
      </c>
      <c r="B7" s="60" t="s">
        <v>35</v>
      </c>
      <c r="C7" s="56" t="s">
        <v>375</v>
      </c>
      <c r="D7" s="60" t="s">
        <v>29</v>
      </c>
      <c r="E7" s="60" t="s">
        <v>30</v>
      </c>
      <c r="F7" s="486">
        <v>11.224999999999991</v>
      </c>
      <c r="G7" s="357">
        <v>449</v>
      </c>
      <c r="H7" s="457">
        <v>136065</v>
      </c>
      <c r="I7" s="368">
        <v>0</v>
      </c>
      <c r="J7" s="367">
        <v>0</v>
      </c>
      <c r="K7" s="457">
        <f t="shared" si="1"/>
        <v>0</v>
      </c>
      <c r="L7" s="60">
        <f>H7/G7</f>
        <v>303.04008908685967</v>
      </c>
      <c r="M7" s="60">
        <v>4</v>
      </c>
      <c r="N7" s="97">
        <f t="shared" si="2"/>
        <v>0.10113487292594664</v>
      </c>
      <c r="O7" s="98">
        <f>SUM($N$5:N7)</f>
        <v>0.43527728524268761</v>
      </c>
      <c r="P7" s="335" t="str">
        <f t="shared" si="3"/>
        <v>A</v>
      </c>
      <c r="Q7" s="95">
        <f t="shared" si="4"/>
        <v>20.40909090909091</v>
      </c>
      <c r="R7" s="96">
        <f t="shared" si="5"/>
        <v>0.51022727272727231</v>
      </c>
      <c r="S7" s="95">
        <f t="shared" si="6"/>
        <v>6184.772727272727</v>
      </c>
      <c r="T7" s="60">
        <f t="shared" si="7"/>
        <v>7</v>
      </c>
      <c r="U7" s="60">
        <v>4</v>
      </c>
      <c r="V7" s="60">
        <f t="shared" si="8"/>
        <v>11</v>
      </c>
      <c r="W7" s="95">
        <f t="shared" si="9"/>
        <v>224.5</v>
      </c>
      <c r="X7" s="95">
        <f t="shared" si="10"/>
        <v>224.5</v>
      </c>
      <c r="Y7" s="96">
        <f t="shared" si="11"/>
        <v>5.6124999999999954</v>
      </c>
      <c r="Z7" s="97">
        <f t="shared" si="12"/>
        <v>0</v>
      </c>
      <c r="AA7" s="87" t="str">
        <f t="shared" si="13"/>
        <v>VERY LOW-ORDER URGENTLY</v>
      </c>
      <c r="AB7" s="339">
        <f t="shared" si="14"/>
        <v>68032.5</v>
      </c>
      <c r="AF7" s="17"/>
      <c r="AG7" s="17"/>
      <c r="AH7" s="17"/>
      <c r="AI7" s="17"/>
      <c r="AJ7" s="17"/>
      <c r="AK7" s="17"/>
      <c r="AL7" s="17"/>
    </row>
    <row r="8" spans="1:39" ht="15" thickBot="1">
      <c r="A8" s="153" t="s">
        <v>124</v>
      </c>
      <c r="B8" s="60" t="s">
        <v>40</v>
      </c>
      <c r="C8" s="56" t="s">
        <v>433</v>
      </c>
      <c r="D8" s="60" t="s">
        <v>26</v>
      </c>
      <c r="E8" s="60" t="s">
        <v>27</v>
      </c>
      <c r="F8" s="486">
        <v>7.8104000000000049</v>
      </c>
      <c r="G8" s="357">
        <v>1251.6666666666667</v>
      </c>
      <c r="H8" s="457">
        <v>122653.33333333339</v>
      </c>
      <c r="I8" s="368">
        <v>0</v>
      </c>
      <c r="J8" s="367">
        <v>0</v>
      </c>
      <c r="K8" s="457">
        <f t="shared" si="1"/>
        <v>0</v>
      </c>
      <c r="L8" s="60">
        <v>252</v>
      </c>
      <c r="M8" s="60">
        <v>1</v>
      </c>
      <c r="N8" s="97">
        <f t="shared" si="2"/>
        <v>7.037005002234431E-2</v>
      </c>
      <c r="O8" s="98">
        <f>SUM($N$5:N8)</f>
        <v>0.50564733526503192</v>
      </c>
      <c r="P8" s="335" t="str">
        <f t="shared" si="3"/>
        <v>B</v>
      </c>
      <c r="Q8" s="95">
        <f t="shared" si="4"/>
        <v>56.893939393939398</v>
      </c>
      <c r="R8" s="96">
        <f t="shared" si="5"/>
        <v>0.35501818181818207</v>
      </c>
      <c r="S8" s="95">
        <f t="shared" si="6"/>
        <v>5575.1515151515177</v>
      </c>
      <c r="T8" s="60">
        <f t="shared" si="7"/>
        <v>14</v>
      </c>
      <c r="U8" s="60">
        <v>4</v>
      </c>
      <c r="V8" s="60">
        <f t="shared" si="8"/>
        <v>18</v>
      </c>
      <c r="W8" s="95">
        <f t="shared" si="9"/>
        <v>1024.0909090909092</v>
      </c>
      <c r="X8" s="95">
        <f t="shared" si="10"/>
        <v>1024.0909090909092</v>
      </c>
      <c r="Y8" s="96">
        <f t="shared" si="11"/>
        <v>6.3903272727272773</v>
      </c>
      <c r="Z8" s="97">
        <f t="shared" si="12"/>
        <v>0</v>
      </c>
      <c r="AA8" s="87" t="str">
        <f t="shared" si="13"/>
        <v>VERY LOW-ORDER URGENTLY</v>
      </c>
      <c r="AB8" s="339">
        <f t="shared" si="14"/>
        <v>258070.90909090912</v>
      </c>
      <c r="AF8" s="62" t="s">
        <v>243</v>
      </c>
      <c r="AG8" s="62"/>
      <c r="AH8" s="62"/>
      <c r="AI8" s="17"/>
      <c r="AJ8" s="555" t="s">
        <v>242</v>
      </c>
      <c r="AK8" s="555"/>
      <c r="AL8" s="555"/>
      <c r="AM8" s="555"/>
    </row>
    <row r="9" spans="1:39" ht="15" thickBot="1">
      <c r="A9" s="153" t="s">
        <v>124</v>
      </c>
      <c r="B9" s="60" t="s">
        <v>25</v>
      </c>
      <c r="C9" s="56" t="s">
        <v>383</v>
      </c>
      <c r="D9" s="60" t="s">
        <v>26</v>
      </c>
      <c r="E9" s="60" t="s">
        <v>27</v>
      </c>
      <c r="F9" s="486">
        <v>7.5455999999999941</v>
      </c>
      <c r="G9" s="357">
        <v>1572</v>
      </c>
      <c r="H9" s="457">
        <v>141797.83333333331</v>
      </c>
      <c r="I9" s="368">
        <v>1539</v>
      </c>
      <c r="J9" s="367">
        <v>7.3872</v>
      </c>
      <c r="K9" s="457">
        <f t="shared" si="1"/>
        <v>138821.16125954196</v>
      </c>
      <c r="L9" s="60">
        <f t="shared" ref="L9:L43" si="15">H9/G9</f>
        <v>90.202184054283279</v>
      </c>
      <c r="M9" s="60">
        <v>4</v>
      </c>
      <c r="N9" s="97">
        <f t="shared" si="2"/>
        <v>6.7984258097997602E-2</v>
      </c>
      <c r="O9" s="98">
        <f>SUM($N$5:N9)</f>
        <v>0.57363159336302949</v>
      </c>
      <c r="P9" s="335" t="str">
        <f t="shared" si="3"/>
        <v>B</v>
      </c>
      <c r="Q9" s="95">
        <f t="shared" si="4"/>
        <v>71.454545454545453</v>
      </c>
      <c r="R9" s="96">
        <f t="shared" si="5"/>
        <v>0.34298181818181789</v>
      </c>
      <c r="S9" s="95">
        <f t="shared" si="6"/>
        <v>6445.3560606060601</v>
      </c>
      <c r="T9" s="60">
        <f t="shared" si="7"/>
        <v>14</v>
      </c>
      <c r="U9" s="60">
        <v>4</v>
      </c>
      <c r="V9" s="60">
        <f t="shared" si="8"/>
        <v>18</v>
      </c>
      <c r="W9" s="95">
        <f t="shared" si="9"/>
        <v>1286.1818181818182</v>
      </c>
      <c r="X9" s="95">
        <f t="shared" si="10"/>
        <v>0</v>
      </c>
      <c r="Y9" s="96">
        <f t="shared" si="11"/>
        <v>0</v>
      </c>
      <c r="Z9" s="97">
        <f t="shared" si="12"/>
        <v>1.1965648854961832</v>
      </c>
      <c r="AA9" s="87" t="str">
        <f t="shared" si="13"/>
        <v>HIGH-DON’T ORDER</v>
      </c>
      <c r="AB9" s="339">
        <f t="shared" si="14"/>
        <v>0</v>
      </c>
      <c r="AF9" s="17" t="s">
        <v>239</v>
      </c>
      <c r="AG9" s="554" t="str">
        <f>A9</f>
        <v>TIMUGNA VENTURES</v>
      </c>
      <c r="AH9" s="554"/>
      <c r="AI9" s="17"/>
      <c r="AJ9" s="17" t="s">
        <v>241</v>
      </c>
      <c r="AK9" s="551"/>
      <c r="AL9" s="551"/>
      <c r="AM9" s="551"/>
    </row>
    <row r="10" spans="1:39" ht="15" thickBot="1">
      <c r="A10" s="153" t="s">
        <v>124</v>
      </c>
      <c r="B10" s="60" t="s">
        <v>541</v>
      </c>
      <c r="C10" s="56" t="s">
        <v>542</v>
      </c>
      <c r="D10" s="60" t="s">
        <v>26</v>
      </c>
      <c r="E10" s="60" t="s">
        <v>37</v>
      </c>
      <c r="F10" s="486">
        <v>6.8094400000000084</v>
      </c>
      <c r="G10" s="357">
        <v>1289.6666666666667</v>
      </c>
      <c r="H10" s="457">
        <v>119939</v>
      </c>
      <c r="I10" s="368">
        <v>0</v>
      </c>
      <c r="J10" s="367">
        <v>0</v>
      </c>
      <c r="K10" s="457">
        <f t="shared" si="1"/>
        <v>0</v>
      </c>
      <c r="L10" s="60">
        <f t="shared" si="15"/>
        <v>93</v>
      </c>
      <c r="M10" s="60">
        <v>36</v>
      </c>
      <c r="N10" s="97">
        <f t="shared" si="2"/>
        <v>6.1351612391702406E-2</v>
      </c>
      <c r="O10" s="98">
        <f>SUM($N$5:N10)</f>
        <v>0.63498320575473188</v>
      </c>
      <c r="P10" s="335" t="str">
        <f t="shared" si="3"/>
        <v>B</v>
      </c>
      <c r="Q10" s="95">
        <f t="shared" si="4"/>
        <v>58.621212121212125</v>
      </c>
      <c r="R10" s="96">
        <f t="shared" si="5"/>
        <v>0.30952000000000041</v>
      </c>
      <c r="S10" s="95">
        <f t="shared" si="6"/>
        <v>5451.772727272727</v>
      </c>
      <c r="T10" s="60">
        <f t="shared" si="7"/>
        <v>14</v>
      </c>
      <c r="U10" s="60">
        <v>4</v>
      </c>
      <c r="V10" s="60">
        <f t="shared" si="8"/>
        <v>18</v>
      </c>
      <c r="W10" s="95">
        <f t="shared" si="9"/>
        <v>1055.1818181818182</v>
      </c>
      <c r="X10" s="95">
        <f t="shared" si="10"/>
        <v>1055.1818181818182</v>
      </c>
      <c r="Y10" s="96">
        <f t="shared" si="11"/>
        <v>5.5713600000000065</v>
      </c>
      <c r="Z10" s="97">
        <f t="shared" si="12"/>
        <v>0</v>
      </c>
      <c r="AA10" s="87" t="str">
        <f t="shared" si="13"/>
        <v>VERY LOW-ORDER URGENTLY</v>
      </c>
      <c r="AB10" s="339">
        <f t="shared" si="14"/>
        <v>98131.909090909103</v>
      </c>
      <c r="AF10" s="17" t="s">
        <v>240</v>
      </c>
      <c r="AG10" s="556" t="s">
        <v>347</v>
      </c>
      <c r="AH10" s="556"/>
      <c r="AI10" s="17"/>
      <c r="AJ10" s="17" t="s">
        <v>239</v>
      </c>
      <c r="AK10" s="551"/>
      <c r="AL10" s="551"/>
      <c r="AM10" s="551"/>
    </row>
    <row r="11" spans="1:39" ht="15" thickBot="1">
      <c r="A11" s="153" t="s">
        <v>124</v>
      </c>
      <c r="B11" s="60" t="s">
        <v>539</v>
      </c>
      <c r="C11" s="56" t="s">
        <v>540</v>
      </c>
      <c r="D11" s="60" t="s">
        <v>26</v>
      </c>
      <c r="E11" s="60" t="s">
        <v>37</v>
      </c>
      <c r="F11" s="486">
        <v>3.7393066666666694</v>
      </c>
      <c r="G11" s="357">
        <v>417.33333333333331</v>
      </c>
      <c r="H11" s="457">
        <v>64686.666666666664</v>
      </c>
      <c r="I11" s="368">
        <v>0</v>
      </c>
      <c r="J11" s="367">
        <v>0</v>
      </c>
      <c r="K11" s="457">
        <f t="shared" si="1"/>
        <v>0</v>
      </c>
      <c r="L11" s="60">
        <f t="shared" si="15"/>
        <v>155</v>
      </c>
      <c r="M11" s="60">
        <v>1</v>
      </c>
      <c r="N11" s="97">
        <f t="shared" si="2"/>
        <v>3.3690361208416841E-2</v>
      </c>
      <c r="O11" s="98">
        <f>SUM($N$5:N11)</f>
        <v>0.66867356696314872</v>
      </c>
      <c r="P11" s="335" t="str">
        <f t="shared" si="3"/>
        <v>B</v>
      </c>
      <c r="Q11" s="95">
        <f t="shared" si="4"/>
        <v>18.969696969696969</v>
      </c>
      <c r="R11" s="96">
        <f t="shared" si="5"/>
        <v>0.16996848484848498</v>
      </c>
      <c r="S11" s="95">
        <f t="shared" si="6"/>
        <v>2940.30303030303</v>
      </c>
      <c r="T11" s="60">
        <f t="shared" si="7"/>
        <v>14</v>
      </c>
      <c r="U11" s="60">
        <v>4</v>
      </c>
      <c r="V11" s="60">
        <f t="shared" si="8"/>
        <v>18</v>
      </c>
      <c r="W11" s="95">
        <f t="shared" si="9"/>
        <v>341.45454545454544</v>
      </c>
      <c r="X11" s="95">
        <f t="shared" si="10"/>
        <v>341.45454545454544</v>
      </c>
      <c r="Y11" s="96">
        <f t="shared" si="11"/>
        <v>3.0594327272727293</v>
      </c>
      <c r="Z11" s="97">
        <f t="shared" si="12"/>
        <v>0</v>
      </c>
      <c r="AA11" s="87" t="str">
        <f t="shared" si="13"/>
        <v>VERY LOW-ORDER URGENTLY</v>
      </c>
      <c r="AB11" s="339">
        <f t="shared" si="14"/>
        <v>52925.454545454544</v>
      </c>
      <c r="AF11" s="17" t="s">
        <v>238</v>
      </c>
      <c r="AG11" s="551" t="s">
        <v>348</v>
      </c>
      <c r="AH11" s="551"/>
      <c r="AI11" s="17"/>
      <c r="AJ11" s="17" t="s">
        <v>238</v>
      </c>
      <c r="AK11" s="551"/>
      <c r="AL11" s="551"/>
      <c r="AM11" s="551"/>
    </row>
    <row r="12" spans="1:39" ht="15" thickBot="1">
      <c r="A12" s="153" t="s">
        <v>124</v>
      </c>
      <c r="B12" s="60" t="s">
        <v>72</v>
      </c>
      <c r="C12" s="56" t="s">
        <v>443</v>
      </c>
      <c r="D12" s="60" t="s">
        <v>26</v>
      </c>
      <c r="E12" s="60" t="s">
        <v>69</v>
      </c>
      <c r="F12" s="486">
        <v>3.1080000000000014</v>
      </c>
      <c r="G12" s="357">
        <v>863.33333333333326</v>
      </c>
      <c r="H12" s="457">
        <v>77274.666666666657</v>
      </c>
      <c r="I12" s="368">
        <v>0</v>
      </c>
      <c r="J12" s="367">
        <v>0</v>
      </c>
      <c r="K12" s="457">
        <f t="shared" si="1"/>
        <v>0</v>
      </c>
      <c r="L12" s="60">
        <f t="shared" si="15"/>
        <v>89.5073359073359</v>
      </c>
      <c r="M12" s="60">
        <v>1</v>
      </c>
      <c r="N12" s="97">
        <f t="shared" si="2"/>
        <v>2.800242183107729E-2</v>
      </c>
      <c r="O12" s="98">
        <f>SUM($N$5:N12)</f>
        <v>0.69667598879422599</v>
      </c>
      <c r="P12" s="335" t="str">
        <f t="shared" si="3"/>
        <v>B</v>
      </c>
      <c r="Q12" s="95">
        <f t="shared" si="4"/>
        <v>39.242424242424242</v>
      </c>
      <c r="R12" s="96">
        <f t="shared" si="5"/>
        <v>0.14127272727272733</v>
      </c>
      <c r="S12" s="95">
        <f t="shared" si="6"/>
        <v>3512.484848484848</v>
      </c>
      <c r="T12" s="60">
        <f t="shared" si="7"/>
        <v>14</v>
      </c>
      <c r="U12" s="60">
        <v>4</v>
      </c>
      <c r="V12" s="60">
        <f t="shared" si="8"/>
        <v>18</v>
      </c>
      <c r="W12" s="95">
        <f t="shared" si="9"/>
        <v>706.36363636363637</v>
      </c>
      <c r="X12" s="95">
        <f t="shared" si="10"/>
        <v>706.36363636363637</v>
      </c>
      <c r="Y12" s="96">
        <f t="shared" si="11"/>
        <v>2.5429090909090926</v>
      </c>
      <c r="Z12" s="97">
        <f t="shared" si="12"/>
        <v>0</v>
      </c>
      <c r="AA12" s="87" t="str">
        <f t="shared" si="13"/>
        <v>VERY LOW-ORDER URGENTLY</v>
      </c>
      <c r="AB12" s="339">
        <f t="shared" si="14"/>
        <v>63224.727272727272</v>
      </c>
      <c r="AF12" s="17" t="s">
        <v>237</v>
      </c>
      <c r="AG12" s="551"/>
      <c r="AH12" s="551"/>
      <c r="AI12" s="17"/>
      <c r="AJ12" s="17" t="s">
        <v>237</v>
      </c>
      <c r="AK12" s="551"/>
      <c r="AL12" s="551"/>
      <c r="AM12" s="551"/>
    </row>
    <row r="13" spans="1:39" ht="15" thickBot="1">
      <c r="A13" s="153" t="s">
        <v>124</v>
      </c>
      <c r="B13" s="60" t="s">
        <v>68</v>
      </c>
      <c r="C13" s="56" t="s">
        <v>437</v>
      </c>
      <c r="D13" s="60" t="s">
        <v>26</v>
      </c>
      <c r="E13" s="60" t="s">
        <v>69</v>
      </c>
      <c r="F13" s="486">
        <v>3.0876000000000037</v>
      </c>
      <c r="G13" s="357">
        <v>857.66666666666674</v>
      </c>
      <c r="H13" s="457">
        <v>77040</v>
      </c>
      <c r="I13" s="368">
        <v>0</v>
      </c>
      <c r="J13" s="367">
        <v>0</v>
      </c>
      <c r="K13" s="457">
        <f t="shared" si="1"/>
        <v>0</v>
      </c>
      <c r="L13" s="60">
        <f t="shared" si="15"/>
        <v>89.825106879129407</v>
      </c>
      <c r="M13" s="60">
        <v>18</v>
      </c>
      <c r="N13" s="97">
        <f t="shared" si="2"/>
        <v>2.7818622151104987E-2</v>
      </c>
      <c r="O13" s="98">
        <f>SUM($N$5:N13)</f>
        <v>0.72449461094533096</v>
      </c>
      <c r="P13" s="335" t="str">
        <f t="shared" si="3"/>
        <v>B</v>
      </c>
      <c r="Q13" s="95">
        <f t="shared" si="4"/>
        <v>38.984848484848492</v>
      </c>
      <c r="R13" s="96">
        <f t="shared" si="5"/>
        <v>0.14034545454545472</v>
      </c>
      <c r="S13" s="95">
        <f t="shared" si="6"/>
        <v>3501.818181818182</v>
      </c>
      <c r="T13" s="60">
        <f t="shared" si="7"/>
        <v>14</v>
      </c>
      <c r="U13" s="60">
        <v>4</v>
      </c>
      <c r="V13" s="60">
        <f t="shared" si="8"/>
        <v>18</v>
      </c>
      <c r="W13" s="95">
        <f t="shared" si="9"/>
        <v>701.72727272727286</v>
      </c>
      <c r="X13" s="95">
        <f t="shared" si="10"/>
        <v>701.72727272727286</v>
      </c>
      <c r="Y13" s="96">
        <f t="shared" si="11"/>
        <v>2.526218181818185</v>
      </c>
      <c r="Z13" s="97">
        <f t="shared" si="12"/>
        <v>0</v>
      </c>
      <c r="AA13" s="87" t="str">
        <f t="shared" si="13"/>
        <v>VERY LOW-ORDER URGENTLY</v>
      </c>
      <c r="AB13" s="339">
        <f t="shared" si="14"/>
        <v>63032.727272727272</v>
      </c>
      <c r="AF13" s="17" t="s">
        <v>236</v>
      </c>
      <c r="AG13" s="14"/>
      <c r="AH13" s="14"/>
      <c r="AI13" s="17"/>
      <c r="AJ13" s="17" t="s">
        <v>236</v>
      </c>
      <c r="AK13" s="551"/>
      <c r="AL13" s="551"/>
      <c r="AM13" s="551"/>
    </row>
    <row r="14" spans="1:39" ht="15" thickBot="1">
      <c r="A14" s="153" t="s">
        <v>124</v>
      </c>
      <c r="B14" s="60" t="s">
        <v>54</v>
      </c>
      <c r="C14" s="56" t="s">
        <v>458</v>
      </c>
      <c r="D14" s="60" t="s">
        <v>26</v>
      </c>
      <c r="E14" s="60" t="s">
        <v>37</v>
      </c>
      <c r="F14" s="486">
        <v>2.2272000000000003</v>
      </c>
      <c r="G14" s="357">
        <v>290</v>
      </c>
      <c r="H14" s="457">
        <v>15367.100000000002</v>
      </c>
      <c r="I14" s="368">
        <v>0</v>
      </c>
      <c r="J14" s="367">
        <v>0</v>
      </c>
      <c r="K14" s="457">
        <f t="shared" si="1"/>
        <v>0</v>
      </c>
      <c r="L14" s="60">
        <f t="shared" si="15"/>
        <v>52.990000000000009</v>
      </c>
      <c r="M14" s="60">
        <v>18</v>
      </c>
      <c r="N14" s="97">
        <f t="shared" si="2"/>
        <v>2.0066600354625264E-2</v>
      </c>
      <c r="O14" s="98">
        <f>SUM($N$5:N14)</f>
        <v>0.74456121129995623</v>
      </c>
      <c r="P14" s="335" t="str">
        <f t="shared" si="3"/>
        <v>B</v>
      </c>
      <c r="Q14" s="95">
        <f t="shared" si="4"/>
        <v>13.181818181818182</v>
      </c>
      <c r="R14" s="96">
        <f t="shared" si="5"/>
        <v>0.10123636363636365</v>
      </c>
      <c r="S14" s="95">
        <f t="shared" si="6"/>
        <v>698.50454545454556</v>
      </c>
      <c r="T14" s="60">
        <f t="shared" si="7"/>
        <v>14</v>
      </c>
      <c r="U14" s="60">
        <v>4</v>
      </c>
      <c r="V14" s="60">
        <f t="shared" si="8"/>
        <v>18</v>
      </c>
      <c r="W14" s="95">
        <f t="shared" si="9"/>
        <v>237.27272727272728</v>
      </c>
      <c r="X14" s="95">
        <f t="shared" si="10"/>
        <v>237.27272727272728</v>
      </c>
      <c r="Y14" s="96">
        <f t="shared" si="11"/>
        <v>1.8222545454545458</v>
      </c>
      <c r="Z14" s="97">
        <f t="shared" si="12"/>
        <v>0</v>
      </c>
      <c r="AA14" s="87" t="str">
        <f t="shared" si="13"/>
        <v>VERY LOW-ORDER URGENTLY</v>
      </c>
      <c r="AB14" s="339">
        <f t="shared" si="14"/>
        <v>12573.081818181821</v>
      </c>
      <c r="AF14" s="17"/>
      <c r="AG14" s="17"/>
      <c r="AH14" s="17"/>
      <c r="AI14" s="17"/>
      <c r="AJ14" s="17"/>
      <c r="AK14" s="17"/>
      <c r="AL14" s="17"/>
    </row>
    <row r="15" spans="1:39" ht="15" thickBot="1">
      <c r="A15" s="153" t="s">
        <v>124</v>
      </c>
      <c r="B15" s="60" t="s">
        <v>76</v>
      </c>
      <c r="C15" s="56" t="s">
        <v>445</v>
      </c>
      <c r="D15" s="60" t="s">
        <v>26</v>
      </c>
      <c r="E15" s="60" t="s">
        <v>69</v>
      </c>
      <c r="F15" s="486">
        <v>2.1396000000000024</v>
      </c>
      <c r="G15" s="357">
        <v>594.33333333333337</v>
      </c>
      <c r="H15" s="457">
        <v>51344</v>
      </c>
      <c r="I15" s="368">
        <v>0</v>
      </c>
      <c r="J15" s="367">
        <v>0</v>
      </c>
      <c r="K15" s="457">
        <f t="shared" si="1"/>
        <v>0</v>
      </c>
      <c r="L15" s="60">
        <f t="shared" si="15"/>
        <v>86.389231632080751</v>
      </c>
      <c r="M15" s="60">
        <v>1</v>
      </c>
      <c r="N15" s="97">
        <f t="shared" si="2"/>
        <v>1.9277342905332371E-2</v>
      </c>
      <c r="O15" s="98">
        <f>SUM($N$5:N15)</f>
        <v>0.76383855420528857</v>
      </c>
      <c r="P15" s="335" t="str">
        <f t="shared" si="3"/>
        <v>B</v>
      </c>
      <c r="Q15" s="95">
        <f t="shared" si="4"/>
        <v>27.015151515151516</v>
      </c>
      <c r="R15" s="96">
        <f t="shared" si="5"/>
        <v>9.7254545454545566E-2</v>
      </c>
      <c r="S15" s="95">
        <f t="shared" si="6"/>
        <v>2333.818181818182</v>
      </c>
      <c r="T15" s="60">
        <f t="shared" si="7"/>
        <v>14</v>
      </c>
      <c r="U15" s="60">
        <v>4</v>
      </c>
      <c r="V15" s="60">
        <f t="shared" si="8"/>
        <v>18</v>
      </c>
      <c r="W15" s="95">
        <f t="shared" si="9"/>
        <v>486.27272727272725</v>
      </c>
      <c r="X15" s="95">
        <f t="shared" si="10"/>
        <v>486.27272727272725</v>
      </c>
      <c r="Y15" s="96">
        <f t="shared" si="11"/>
        <v>1.75058181818182</v>
      </c>
      <c r="Z15" s="97">
        <f t="shared" si="12"/>
        <v>0</v>
      </c>
      <c r="AA15" s="87" t="str">
        <f t="shared" si="13"/>
        <v>VERY LOW-ORDER URGENTLY</v>
      </c>
      <c r="AB15" s="339">
        <f t="shared" si="14"/>
        <v>42008.727272727265</v>
      </c>
      <c r="AF15" s="260" t="s">
        <v>235</v>
      </c>
      <c r="AG15" s="574" t="s">
        <v>234</v>
      </c>
      <c r="AH15" s="574"/>
      <c r="AI15" s="260" t="s">
        <v>233</v>
      </c>
      <c r="AJ15" s="574" t="s">
        <v>232</v>
      </c>
      <c r="AK15" s="574"/>
      <c r="AL15" s="574"/>
      <c r="AM15" s="574"/>
    </row>
    <row r="16" spans="1:39" ht="15" thickBot="1">
      <c r="A16" s="153" t="s">
        <v>124</v>
      </c>
      <c r="B16" s="60" t="s">
        <v>45</v>
      </c>
      <c r="C16" s="56" t="s">
        <v>408</v>
      </c>
      <c r="D16" s="60" t="s">
        <v>29</v>
      </c>
      <c r="E16" s="60" t="s">
        <v>42</v>
      </c>
      <c r="F16" s="486">
        <v>2.129999999999999</v>
      </c>
      <c r="G16" s="357">
        <v>94.666666666666657</v>
      </c>
      <c r="H16" s="457">
        <v>26834.666666666668</v>
      </c>
      <c r="I16" s="368">
        <v>100</v>
      </c>
      <c r="J16" s="367">
        <v>2.25</v>
      </c>
      <c r="K16" s="457">
        <f t="shared" si="1"/>
        <v>28346.478873239441</v>
      </c>
      <c r="L16" s="60">
        <f t="shared" si="15"/>
        <v>283.46478873239442</v>
      </c>
      <c r="M16" s="60">
        <v>4</v>
      </c>
      <c r="N16" s="97">
        <f t="shared" si="2"/>
        <v>1.9190848938286542E-2</v>
      </c>
      <c r="O16" s="98">
        <f>SUM($N$5:N16)</f>
        <v>0.78302940314357516</v>
      </c>
      <c r="P16" s="335" t="str">
        <f t="shared" si="3"/>
        <v>B</v>
      </c>
      <c r="Q16" s="95">
        <f t="shared" si="4"/>
        <v>4.3030303030303028</v>
      </c>
      <c r="R16" s="96">
        <f t="shared" si="5"/>
        <v>9.6818181818181775E-2</v>
      </c>
      <c r="S16" s="95">
        <f t="shared" si="6"/>
        <v>1219.7575757575758</v>
      </c>
      <c r="T16" s="60">
        <f t="shared" si="7"/>
        <v>14</v>
      </c>
      <c r="U16" s="60">
        <v>4</v>
      </c>
      <c r="V16" s="60">
        <f t="shared" si="8"/>
        <v>18</v>
      </c>
      <c r="W16" s="95">
        <f t="shared" si="9"/>
        <v>77.454545454545453</v>
      </c>
      <c r="X16" s="95">
        <f t="shared" si="10"/>
        <v>0</v>
      </c>
      <c r="Y16" s="96">
        <f t="shared" si="11"/>
        <v>0</v>
      </c>
      <c r="Z16" s="97">
        <f t="shared" si="12"/>
        <v>1.2910798122065728</v>
      </c>
      <c r="AA16" s="87" t="str">
        <f t="shared" si="13"/>
        <v>HIGH-DON’T ORDER</v>
      </c>
      <c r="AB16" s="339">
        <f t="shared" si="14"/>
        <v>0</v>
      </c>
      <c r="AF16" s="25"/>
      <c r="AG16" s="552"/>
      <c r="AH16" s="552"/>
      <c r="AI16" s="25"/>
      <c r="AJ16" s="552"/>
      <c r="AK16" s="552"/>
      <c r="AL16" s="552"/>
      <c r="AM16" s="552"/>
    </row>
    <row r="17" spans="1:38" ht="15" thickBot="1">
      <c r="A17" s="153" t="s">
        <v>124</v>
      </c>
      <c r="B17" s="60" t="s">
        <v>213</v>
      </c>
      <c r="C17" s="56" t="s">
        <v>489</v>
      </c>
      <c r="D17" s="60" t="s">
        <v>26</v>
      </c>
      <c r="E17" s="60" t="s">
        <v>37</v>
      </c>
      <c r="F17" s="486">
        <v>1.9949999999999983</v>
      </c>
      <c r="G17" s="357">
        <v>221.66666666666669</v>
      </c>
      <c r="H17" s="457">
        <v>23313.666666666664</v>
      </c>
      <c r="I17" s="368">
        <v>0</v>
      </c>
      <c r="J17" s="367">
        <v>0</v>
      </c>
      <c r="K17" s="457">
        <f t="shared" si="1"/>
        <v>0</v>
      </c>
      <c r="L17" s="60">
        <f t="shared" si="15"/>
        <v>105.17443609022554</v>
      </c>
      <c r="M17" s="60">
        <v>30</v>
      </c>
      <c r="N17" s="97">
        <f t="shared" si="2"/>
        <v>1.7974527526704993E-2</v>
      </c>
      <c r="O17" s="98">
        <f>SUM($N$5:N17)</f>
        <v>0.8010039306702802</v>
      </c>
      <c r="P17" s="335" t="str">
        <f t="shared" si="3"/>
        <v>C</v>
      </c>
      <c r="Q17" s="95">
        <f t="shared" si="4"/>
        <v>10.075757575757576</v>
      </c>
      <c r="R17" s="96">
        <f t="shared" si="5"/>
        <v>9.06818181818181E-2</v>
      </c>
      <c r="S17" s="95">
        <f t="shared" si="6"/>
        <v>1059.712121212121</v>
      </c>
      <c r="T17" s="60">
        <f t="shared" si="7"/>
        <v>30</v>
      </c>
      <c r="U17" s="60">
        <v>4</v>
      </c>
      <c r="V17" s="60">
        <f t="shared" si="8"/>
        <v>34</v>
      </c>
      <c r="W17" s="95">
        <f t="shared" si="9"/>
        <v>342.57575757575756</v>
      </c>
      <c r="X17" s="95">
        <f t="shared" si="10"/>
        <v>342.57575757575756</v>
      </c>
      <c r="Y17" s="96">
        <f t="shared" si="11"/>
        <v>3.0831818181818154</v>
      </c>
      <c r="Z17" s="97">
        <f t="shared" si="12"/>
        <v>0</v>
      </c>
      <c r="AA17" s="87" t="str">
        <f t="shared" si="13"/>
        <v>VERY LOW-ORDER URGENTLY</v>
      </c>
      <c r="AB17" s="339">
        <f t="shared" si="14"/>
        <v>36030.212121212113</v>
      </c>
      <c r="AF17" s="352" t="s">
        <v>21</v>
      </c>
      <c r="AG17" s="341" t="s">
        <v>305</v>
      </c>
    </row>
    <row r="18" spans="1:38" ht="15" thickBot="1">
      <c r="A18" s="153" t="s">
        <v>124</v>
      </c>
      <c r="B18" s="60" t="s">
        <v>41</v>
      </c>
      <c r="C18" s="56" t="s">
        <v>400</v>
      </c>
      <c r="D18" s="60" t="s">
        <v>29</v>
      </c>
      <c r="E18" s="60" t="s">
        <v>42</v>
      </c>
      <c r="F18" s="486">
        <v>1.8749999999999987</v>
      </c>
      <c r="G18" s="357">
        <v>83.333333333333343</v>
      </c>
      <c r="H18" s="457">
        <v>21475.333333333336</v>
      </c>
      <c r="I18" s="368">
        <v>28</v>
      </c>
      <c r="J18" s="367">
        <v>0.63</v>
      </c>
      <c r="K18" s="457">
        <f t="shared" si="1"/>
        <v>7215.7120000000004</v>
      </c>
      <c r="L18" s="60">
        <f t="shared" si="15"/>
        <v>257.70400000000001</v>
      </c>
      <c r="M18" s="60">
        <v>16</v>
      </c>
      <c r="N18" s="97">
        <f t="shared" si="2"/>
        <v>1.6893352938632516E-2</v>
      </c>
      <c r="O18" s="98">
        <f>SUM($N$5:N18)</f>
        <v>0.81789728360891267</v>
      </c>
      <c r="P18" s="335" t="str">
        <f t="shared" si="3"/>
        <v>C</v>
      </c>
      <c r="Q18" s="95">
        <f t="shared" si="4"/>
        <v>3.7878787878787885</v>
      </c>
      <c r="R18" s="96">
        <f t="shared" si="5"/>
        <v>8.5227272727272665E-2</v>
      </c>
      <c r="S18" s="95">
        <f t="shared" si="6"/>
        <v>976.15151515151524</v>
      </c>
      <c r="T18" s="60">
        <f t="shared" si="7"/>
        <v>30</v>
      </c>
      <c r="U18" s="60">
        <v>4</v>
      </c>
      <c r="V18" s="60">
        <f t="shared" si="8"/>
        <v>34</v>
      </c>
      <c r="W18" s="95">
        <f t="shared" si="9"/>
        <v>128.78787878787881</v>
      </c>
      <c r="X18" s="95">
        <f t="shared" si="10"/>
        <v>100.78787878787881</v>
      </c>
      <c r="Y18" s="96">
        <f t="shared" si="11"/>
        <v>2.2677272727272717</v>
      </c>
      <c r="Z18" s="97">
        <f t="shared" si="12"/>
        <v>0.2174117647058823</v>
      </c>
      <c r="AA18" s="87" t="str">
        <f t="shared" si="13"/>
        <v>VERY LOW-ORDER URGENTLY</v>
      </c>
      <c r="AB18" s="339">
        <f t="shared" si="14"/>
        <v>25973.43951515152</v>
      </c>
    </row>
    <row r="19" spans="1:38" ht="15" thickBot="1">
      <c r="A19" s="153" t="s">
        <v>124</v>
      </c>
      <c r="B19" s="60" t="s">
        <v>73</v>
      </c>
      <c r="C19" s="56" t="s">
        <v>441</v>
      </c>
      <c r="D19" s="60" t="s">
        <v>26</v>
      </c>
      <c r="E19" s="60" t="s">
        <v>69</v>
      </c>
      <c r="F19" s="486">
        <v>1.8120000000000029</v>
      </c>
      <c r="G19" s="357">
        <v>503.33333333333337</v>
      </c>
      <c r="H19" s="457">
        <v>44602.666666666664</v>
      </c>
      <c r="I19" s="368">
        <v>1</v>
      </c>
      <c r="J19" s="367">
        <v>3.5999999999999999E-3</v>
      </c>
      <c r="K19" s="457">
        <f t="shared" si="1"/>
        <v>88.614569536423829</v>
      </c>
      <c r="L19" s="60">
        <f t="shared" si="15"/>
        <v>88.614569536423829</v>
      </c>
      <c r="M19" s="60">
        <v>1</v>
      </c>
      <c r="N19" s="97">
        <f t="shared" si="2"/>
        <v>1.63257362798945E-2</v>
      </c>
      <c r="O19" s="98">
        <f>SUM($N$5:N19)</f>
        <v>0.8342230198888072</v>
      </c>
      <c r="P19" s="335" t="str">
        <f t="shared" si="3"/>
        <v>C</v>
      </c>
      <c r="Q19" s="95">
        <f t="shared" si="4"/>
        <v>22.878787878787879</v>
      </c>
      <c r="R19" s="96">
        <f t="shared" si="5"/>
        <v>8.23636363636365E-2</v>
      </c>
      <c r="S19" s="95">
        <f t="shared" si="6"/>
        <v>2027.3939393939393</v>
      </c>
      <c r="T19" s="60">
        <f t="shared" si="7"/>
        <v>30</v>
      </c>
      <c r="U19" s="60">
        <v>4</v>
      </c>
      <c r="V19" s="60">
        <f t="shared" si="8"/>
        <v>34</v>
      </c>
      <c r="W19" s="95">
        <f t="shared" si="9"/>
        <v>777.87878787878788</v>
      </c>
      <c r="X19" s="95">
        <f t="shared" si="10"/>
        <v>776.87878787878788</v>
      </c>
      <c r="Y19" s="96">
        <f t="shared" si="11"/>
        <v>2.7967636363636403</v>
      </c>
      <c r="Z19" s="97">
        <f t="shared" si="12"/>
        <v>1.2855473315153876E-3</v>
      </c>
      <c r="AA19" s="87" t="str">
        <f t="shared" si="13"/>
        <v>VERY LOW-ORDER URGENTLY</v>
      </c>
      <c r="AB19" s="339">
        <f t="shared" si="14"/>
        <v>68842.779369857511</v>
      </c>
      <c r="AF19"/>
      <c r="AG19"/>
      <c r="AH19"/>
      <c r="AI19" s="352" t="s">
        <v>294</v>
      </c>
      <c r="AJ19"/>
      <c r="AK19"/>
      <c r="AL19"/>
    </row>
    <row r="20" spans="1:38" ht="44" thickBot="1">
      <c r="A20" s="153" t="s">
        <v>124</v>
      </c>
      <c r="B20" s="60" t="s">
        <v>88</v>
      </c>
      <c r="C20" s="56" t="s">
        <v>382</v>
      </c>
      <c r="D20" s="60" t="s">
        <v>81</v>
      </c>
      <c r="E20" s="60" t="s">
        <v>30</v>
      </c>
      <c r="F20" s="486">
        <v>1.6599999999999997</v>
      </c>
      <c r="G20" s="357">
        <v>110.66666666666666</v>
      </c>
      <c r="H20" s="457">
        <v>22757.333333333336</v>
      </c>
      <c r="I20" s="368">
        <v>21</v>
      </c>
      <c r="J20" s="367">
        <v>0.315</v>
      </c>
      <c r="K20" s="457">
        <f t="shared" si="1"/>
        <v>4318.409638554218</v>
      </c>
      <c r="L20" s="60">
        <f t="shared" si="15"/>
        <v>205.6385542168675</v>
      </c>
      <c r="M20" s="60">
        <v>18</v>
      </c>
      <c r="N20" s="97">
        <f t="shared" si="2"/>
        <v>1.4956248468335995E-2</v>
      </c>
      <c r="O20" s="98">
        <f>SUM($N$5:N20)</f>
        <v>0.84917926835714319</v>
      </c>
      <c r="P20" s="335" t="str">
        <f t="shared" si="3"/>
        <v>C</v>
      </c>
      <c r="Q20" s="95">
        <f t="shared" si="4"/>
        <v>5.0303030303030303</v>
      </c>
      <c r="R20" s="96">
        <f t="shared" si="5"/>
        <v>7.5454545454545441E-2</v>
      </c>
      <c r="S20" s="95">
        <f t="shared" si="6"/>
        <v>1034.4242424242425</v>
      </c>
      <c r="T20" s="60">
        <f t="shared" si="7"/>
        <v>30</v>
      </c>
      <c r="U20" s="60">
        <v>4</v>
      </c>
      <c r="V20" s="60">
        <f t="shared" si="8"/>
        <v>34</v>
      </c>
      <c r="W20" s="95">
        <f t="shared" si="9"/>
        <v>171.03030303030303</v>
      </c>
      <c r="X20" s="95">
        <f t="shared" si="10"/>
        <v>150.03030303030303</v>
      </c>
      <c r="Y20" s="96">
        <f t="shared" si="11"/>
        <v>2.2504545454545455</v>
      </c>
      <c r="Z20" s="97">
        <f t="shared" si="12"/>
        <v>0.12278525868178597</v>
      </c>
      <c r="AA20" s="87" t="str">
        <f t="shared" si="13"/>
        <v>VERY LOW-ORDER URGENTLY</v>
      </c>
      <c r="AB20" s="339">
        <f t="shared" si="14"/>
        <v>30852.01460387003</v>
      </c>
      <c r="AF20" s="85" t="s">
        <v>11</v>
      </c>
      <c r="AG20" s="85" t="s">
        <v>9</v>
      </c>
      <c r="AH20" s="85" t="s">
        <v>10</v>
      </c>
      <c r="AI20" s="86" t="s">
        <v>266</v>
      </c>
      <c r="AJ20" s="86" t="s">
        <v>267</v>
      </c>
      <c r="AK20" s="86" t="s">
        <v>269</v>
      </c>
      <c r="AL20" s="86" t="s">
        <v>268</v>
      </c>
    </row>
    <row r="21" spans="1:38" ht="15" thickBot="1">
      <c r="A21" s="153" t="s">
        <v>124</v>
      </c>
      <c r="B21" s="60" t="s">
        <v>32</v>
      </c>
      <c r="C21" s="56" t="s">
        <v>370</v>
      </c>
      <c r="D21" s="60" t="s">
        <v>23</v>
      </c>
      <c r="E21" s="60" t="s">
        <v>24</v>
      </c>
      <c r="F21" s="486">
        <v>1.431</v>
      </c>
      <c r="G21" s="357">
        <v>88.333333333333329</v>
      </c>
      <c r="H21" s="457">
        <v>22083.333333333332</v>
      </c>
      <c r="I21" s="368">
        <v>40</v>
      </c>
      <c r="J21" s="367">
        <v>0.64800000000000002</v>
      </c>
      <c r="K21" s="457">
        <f t="shared" si="1"/>
        <v>10000</v>
      </c>
      <c r="L21" s="60">
        <f t="shared" si="15"/>
        <v>250</v>
      </c>
      <c r="M21" s="60">
        <v>1</v>
      </c>
      <c r="N21" s="97">
        <f t="shared" si="2"/>
        <v>1.2893006962764344E-2</v>
      </c>
      <c r="O21" s="98">
        <f>SUM($N$5:N21)</f>
        <v>0.86207227531990749</v>
      </c>
      <c r="P21" s="335" t="str">
        <f t="shared" si="3"/>
        <v>C</v>
      </c>
      <c r="Q21" s="95">
        <f t="shared" si="4"/>
        <v>4.0151515151515147</v>
      </c>
      <c r="R21" s="96">
        <f t="shared" si="5"/>
        <v>6.5045454545454545E-2</v>
      </c>
      <c r="S21" s="95">
        <f t="shared" si="6"/>
        <v>1003.7878787878788</v>
      </c>
      <c r="T21" s="60">
        <f t="shared" si="7"/>
        <v>30</v>
      </c>
      <c r="U21" s="60">
        <v>4</v>
      </c>
      <c r="V21" s="60">
        <f t="shared" si="8"/>
        <v>34</v>
      </c>
      <c r="W21" s="95">
        <f t="shared" si="9"/>
        <v>136.5151515151515</v>
      </c>
      <c r="X21" s="95">
        <f t="shared" si="10"/>
        <v>96.515151515151501</v>
      </c>
      <c r="Y21" s="96">
        <f t="shared" si="11"/>
        <v>1.5635454545454543</v>
      </c>
      <c r="Z21" s="97">
        <f t="shared" si="12"/>
        <v>0.29300776914539406</v>
      </c>
      <c r="AA21" s="87" t="str">
        <f t="shared" si="13"/>
        <v>VERY LOW-ORDER URGENTLY</v>
      </c>
      <c r="AB21" s="339">
        <f t="shared" si="14"/>
        <v>24128.787878787876</v>
      </c>
      <c r="AF21" s="341" t="s">
        <v>23</v>
      </c>
      <c r="AG21" s="341" t="s">
        <v>32</v>
      </c>
      <c r="AH21" s="341" t="s">
        <v>370</v>
      </c>
      <c r="AI21" s="373">
        <v>1.5635454545454543</v>
      </c>
      <c r="AJ21" s="372">
        <v>96.515151515151501</v>
      </c>
      <c r="AK21" s="353">
        <v>250</v>
      </c>
      <c r="AL21" s="353">
        <v>24128.787878787876</v>
      </c>
    </row>
    <row r="22" spans="1:38" ht="15" thickBot="1">
      <c r="A22" s="153" t="s">
        <v>124</v>
      </c>
      <c r="B22" s="60" t="s">
        <v>153</v>
      </c>
      <c r="C22" s="56" t="s">
        <v>430</v>
      </c>
      <c r="D22" s="60" t="s">
        <v>23</v>
      </c>
      <c r="E22" s="60" t="s">
        <v>34</v>
      </c>
      <c r="F22" s="486">
        <v>1.3919999999999975</v>
      </c>
      <c r="G22" s="357">
        <v>77.333333333333329</v>
      </c>
      <c r="H22" s="457">
        <v>77.333333333333329</v>
      </c>
      <c r="I22" s="368">
        <v>0</v>
      </c>
      <c r="J22" s="367">
        <v>0</v>
      </c>
      <c r="K22" s="457">
        <f t="shared" si="1"/>
        <v>0</v>
      </c>
      <c r="L22" s="60">
        <f t="shared" si="15"/>
        <v>1</v>
      </c>
      <c r="M22" s="60">
        <v>48</v>
      </c>
      <c r="N22" s="97">
        <f t="shared" si="2"/>
        <v>1.2541625221640765E-2</v>
      </c>
      <c r="O22" s="98">
        <f>SUM($N$5:N22)</f>
        <v>0.87461390054154831</v>
      </c>
      <c r="P22" s="335" t="str">
        <f t="shared" si="3"/>
        <v>C</v>
      </c>
      <c r="Q22" s="95">
        <f t="shared" si="4"/>
        <v>3.5151515151515151</v>
      </c>
      <c r="R22" s="96">
        <f t="shared" si="5"/>
        <v>6.3272727272727161E-2</v>
      </c>
      <c r="S22" s="95">
        <f t="shared" si="6"/>
        <v>3.5151515151515151</v>
      </c>
      <c r="T22" s="60">
        <f t="shared" si="7"/>
        <v>30</v>
      </c>
      <c r="U22" s="60">
        <v>4</v>
      </c>
      <c r="V22" s="60">
        <f t="shared" si="8"/>
        <v>34</v>
      </c>
      <c r="W22" s="95">
        <f t="shared" si="9"/>
        <v>119.51515151515152</v>
      </c>
      <c r="X22" s="95">
        <f t="shared" si="10"/>
        <v>119.51515151515152</v>
      </c>
      <c r="Y22" s="96">
        <f t="shared" si="11"/>
        <v>2.1512727272727235</v>
      </c>
      <c r="Z22" s="97">
        <f t="shared" si="12"/>
        <v>0</v>
      </c>
      <c r="AA22" s="87" t="str">
        <f t="shared" si="13"/>
        <v>VERY LOW-ORDER URGENTLY</v>
      </c>
      <c r="AB22" s="339">
        <f t="shared" si="14"/>
        <v>119.51515151515152</v>
      </c>
      <c r="AF22"/>
      <c r="AG22" s="341" t="s">
        <v>59</v>
      </c>
      <c r="AH22" s="341" t="s">
        <v>397</v>
      </c>
      <c r="AI22" s="373">
        <v>0.67097454545454471</v>
      </c>
      <c r="AJ22" s="372">
        <v>69.030303030303031</v>
      </c>
      <c r="AK22" s="353">
        <v>240</v>
      </c>
      <c r="AL22" s="353">
        <v>16567.272727272728</v>
      </c>
    </row>
    <row r="23" spans="1:38" ht="15" thickBot="1">
      <c r="A23" s="153" t="s">
        <v>124</v>
      </c>
      <c r="B23" s="60" t="s">
        <v>67</v>
      </c>
      <c r="C23" s="56" t="s">
        <v>412</v>
      </c>
      <c r="D23" s="60" t="s">
        <v>29</v>
      </c>
      <c r="E23" s="60" t="s">
        <v>30</v>
      </c>
      <c r="F23" s="486">
        <v>1.3200000000000007</v>
      </c>
      <c r="G23" s="357">
        <v>66</v>
      </c>
      <c r="H23" s="457">
        <v>10890</v>
      </c>
      <c r="I23" s="368">
        <v>0</v>
      </c>
      <c r="J23" s="367">
        <v>0</v>
      </c>
      <c r="K23" s="457">
        <f t="shared" si="1"/>
        <v>0</v>
      </c>
      <c r="L23" s="60">
        <f t="shared" si="15"/>
        <v>165</v>
      </c>
      <c r="M23" s="60">
        <v>4</v>
      </c>
      <c r="N23" s="97">
        <f t="shared" si="2"/>
        <v>1.1892920468797306E-2</v>
      </c>
      <c r="O23" s="98">
        <f>SUM($N$5:N23)</f>
        <v>0.88650682101034561</v>
      </c>
      <c r="P23" s="335" t="str">
        <f t="shared" si="3"/>
        <v>C</v>
      </c>
      <c r="Q23" s="95">
        <f t="shared" si="4"/>
        <v>3</v>
      </c>
      <c r="R23" s="96">
        <f t="shared" si="5"/>
        <v>6.0000000000000032E-2</v>
      </c>
      <c r="S23" s="95">
        <f t="shared" si="6"/>
        <v>495</v>
      </c>
      <c r="T23" s="60">
        <f t="shared" si="7"/>
        <v>30</v>
      </c>
      <c r="U23" s="60">
        <v>4</v>
      </c>
      <c r="V23" s="60">
        <f t="shared" si="8"/>
        <v>34</v>
      </c>
      <c r="W23" s="95">
        <f t="shared" si="9"/>
        <v>102</v>
      </c>
      <c r="X23" s="95">
        <f t="shared" si="10"/>
        <v>102</v>
      </c>
      <c r="Y23" s="96">
        <f t="shared" si="11"/>
        <v>2.0400000000000014</v>
      </c>
      <c r="Z23" s="97">
        <f t="shared" si="12"/>
        <v>0</v>
      </c>
      <c r="AA23" s="87" t="str">
        <f t="shared" si="13"/>
        <v>VERY LOW-ORDER URGENTLY</v>
      </c>
      <c r="AB23" s="339">
        <f t="shared" si="14"/>
        <v>16830</v>
      </c>
      <c r="AF23"/>
      <c r="AG23" s="341" t="s">
        <v>153</v>
      </c>
      <c r="AH23" s="341" t="s">
        <v>430</v>
      </c>
      <c r="AI23" s="373">
        <v>2.1512727272727235</v>
      </c>
      <c r="AJ23" s="372">
        <v>119.51515151515152</v>
      </c>
      <c r="AK23" s="353">
        <v>1</v>
      </c>
      <c r="AL23" s="353">
        <v>119.51515151515152</v>
      </c>
    </row>
    <row r="24" spans="1:38" ht="15" thickBot="1">
      <c r="A24" s="153" t="s">
        <v>124</v>
      </c>
      <c r="B24" s="60" t="s">
        <v>87</v>
      </c>
      <c r="C24" s="56" t="s">
        <v>444</v>
      </c>
      <c r="D24" s="60" t="s">
        <v>26</v>
      </c>
      <c r="E24" s="60" t="s">
        <v>27</v>
      </c>
      <c r="F24" s="486">
        <v>1.2231999999999996</v>
      </c>
      <c r="G24" s="357">
        <v>231.66666666666669</v>
      </c>
      <c r="H24" s="457">
        <v>9500.65</v>
      </c>
      <c r="I24" s="368">
        <v>0</v>
      </c>
      <c r="J24" s="367">
        <v>0</v>
      </c>
      <c r="K24" s="457">
        <f t="shared" si="1"/>
        <v>0</v>
      </c>
      <c r="L24" s="60">
        <f t="shared" si="15"/>
        <v>41.01</v>
      </c>
      <c r="M24" s="60">
        <v>1</v>
      </c>
      <c r="N24" s="97">
        <f t="shared" si="2"/>
        <v>1.102077296775216E-2</v>
      </c>
      <c r="O24" s="98">
        <f>SUM($N$5:N24)</f>
        <v>0.89752759397809778</v>
      </c>
      <c r="P24" s="335" t="str">
        <f t="shared" si="3"/>
        <v>C</v>
      </c>
      <c r="Q24" s="95">
        <f t="shared" si="4"/>
        <v>10.530303030303031</v>
      </c>
      <c r="R24" s="96">
        <f t="shared" si="5"/>
        <v>5.5599999999999983E-2</v>
      </c>
      <c r="S24" s="95">
        <f t="shared" si="6"/>
        <v>431.84772727272724</v>
      </c>
      <c r="T24" s="60">
        <f t="shared" si="7"/>
        <v>30</v>
      </c>
      <c r="U24" s="60">
        <v>4</v>
      </c>
      <c r="V24" s="60">
        <f t="shared" si="8"/>
        <v>34</v>
      </c>
      <c r="W24" s="95">
        <f t="shared" si="9"/>
        <v>358.03030303030306</v>
      </c>
      <c r="X24" s="95">
        <f t="shared" si="10"/>
        <v>358.03030303030306</v>
      </c>
      <c r="Y24" s="96">
        <f t="shared" si="11"/>
        <v>1.8903999999999994</v>
      </c>
      <c r="Z24" s="97">
        <f t="shared" si="12"/>
        <v>0</v>
      </c>
      <c r="AA24" s="87" t="str">
        <f t="shared" si="13"/>
        <v>VERY LOW-ORDER URGENTLY</v>
      </c>
      <c r="AB24" s="339">
        <f t="shared" si="14"/>
        <v>14682.822727272727</v>
      </c>
      <c r="AF24" s="341" t="s">
        <v>228</v>
      </c>
      <c r="AG24" s="341"/>
      <c r="AH24" s="341"/>
      <c r="AI24" s="373">
        <v>4.3857927272727224</v>
      </c>
      <c r="AJ24" s="372">
        <v>285.06060606060606</v>
      </c>
      <c r="AK24" s="353">
        <v>491</v>
      </c>
      <c r="AL24" s="353">
        <v>40815.57575757576</v>
      </c>
    </row>
    <row r="25" spans="1:38" ht="15" thickBot="1">
      <c r="A25" s="153" t="s">
        <v>124</v>
      </c>
      <c r="B25" s="60" t="s">
        <v>49</v>
      </c>
      <c r="C25" s="56" t="s">
        <v>447</v>
      </c>
      <c r="D25" s="60" t="s">
        <v>29</v>
      </c>
      <c r="E25" s="60" t="s">
        <v>34</v>
      </c>
      <c r="F25" s="486">
        <v>1.2149999999999994</v>
      </c>
      <c r="G25" s="357">
        <v>54</v>
      </c>
      <c r="H25" s="457">
        <v>13392</v>
      </c>
      <c r="I25" s="368">
        <v>0</v>
      </c>
      <c r="J25" s="367">
        <v>0</v>
      </c>
      <c r="K25" s="457">
        <f t="shared" si="1"/>
        <v>0</v>
      </c>
      <c r="L25" s="60">
        <f t="shared" si="15"/>
        <v>248</v>
      </c>
      <c r="M25" s="60">
        <v>1</v>
      </c>
      <c r="N25" s="97">
        <f t="shared" si="2"/>
        <v>1.0946892704233872E-2</v>
      </c>
      <c r="O25" s="98">
        <f>SUM($N$5:N25)</f>
        <v>0.90847448668233166</v>
      </c>
      <c r="P25" s="335" t="str">
        <f t="shared" si="3"/>
        <v>C</v>
      </c>
      <c r="Q25" s="95">
        <f t="shared" si="4"/>
        <v>2.4545454545454546</v>
      </c>
      <c r="R25" s="96">
        <f t="shared" si="5"/>
        <v>5.5227272727272701E-2</v>
      </c>
      <c r="S25" s="95">
        <f t="shared" si="6"/>
        <v>608.72727272727275</v>
      </c>
      <c r="T25" s="60">
        <f t="shared" si="7"/>
        <v>30</v>
      </c>
      <c r="U25" s="60">
        <v>4</v>
      </c>
      <c r="V25" s="60">
        <f t="shared" si="8"/>
        <v>34</v>
      </c>
      <c r="W25" s="95">
        <f t="shared" si="9"/>
        <v>83.454545454545453</v>
      </c>
      <c r="X25" s="95">
        <f t="shared" si="10"/>
        <v>83.454545454545453</v>
      </c>
      <c r="Y25" s="96">
        <f t="shared" si="11"/>
        <v>1.8777272727272718</v>
      </c>
      <c r="Z25" s="97">
        <f t="shared" si="12"/>
        <v>0</v>
      </c>
      <c r="AA25" s="87" t="str">
        <f t="shared" si="13"/>
        <v>VERY LOW-ORDER URGENTLY</v>
      </c>
      <c r="AB25" s="339">
        <f t="shared" si="14"/>
        <v>20696.727272727272</v>
      </c>
      <c r="AF25" s="341" t="s">
        <v>58</v>
      </c>
      <c r="AG25" s="341" t="s">
        <v>64</v>
      </c>
      <c r="AH25" s="341" t="s">
        <v>434</v>
      </c>
      <c r="AI25" s="373">
        <v>0.3809090909090907</v>
      </c>
      <c r="AJ25" s="372">
        <v>50.787878787878782</v>
      </c>
      <c r="AK25" s="353">
        <v>111.22579505300361</v>
      </c>
      <c r="AL25" s="353">
        <v>5648.9221972373944</v>
      </c>
    </row>
    <row r="26" spans="1:38" ht="15" thickBot="1">
      <c r="A26" s="153" t="s">
        <v>124</v>
      </c>
      <c r="B26" s="60" t="s">
        <v>80</v>
      </c>
      <c r="C26" s="56" t="s">
        <v>384</v>
      </c>
      <c r="D26" s="60" t="s">
        <v>81</v>
      </c>
      <c r="E26" s="60" t="s">
        <v>30</v>
      </c>
      <c r="F26" s="486">
        <v>1.085</v>
      </c>
      <c r="G26" s="357">
        <v>72.333333333333329</v>
      </c>
      <c r="H26" s="457">
        <v>13598.666666666666</v>
      </c>
      <c r="I26" s="368">
        <v>0</v>
      </c>
      <c r="J26" s="367">
        <v>0</v>
      </c>
      <c r="K26" s="457">
        <f t="shared" si="1"/>
        <v>0</v>
      </c>
      <c r="L26" s="60">
        <f t="shared" si="15"/>
        <v>188</v>
      </c>
      <c r="M26" s="60">
        <v>10</v>
      </c>
      <c r="N26" s="97">
        <f t="shared" si="2"/>
        <v>9.7756202338220213E-3</v>
      </c>
      <c r="O26" s="98">
        <f>SUM($N$5:N26)</f>
        <v>0.91825010691615372</v>
      </c>
      <c r="P26" s="335" t="str">
        <f t="shared" si="3"/>
        <v>C</v>
      </c>
      <c r="Q26" s="95">
        <f t="shared" si="4"/>
        <v>3.2878787878787876</v>
      </c>
      <c r="R26" s="96">
        <f t="shared" si="5"/>
        <v>4.9318181818181817E-2</v>
      </c>
      <c r="S26" s="95">
        <f t="shared" si="6"/>
        <v>618.12121212121212</v>
      </c>
      <c r="T26" s="60">
        <f t="shared" si="7"/>
        <v>30</v>
      </c>
      <c r="U26" s="60">
        <v>4</v>
      </c>
      <c r="V26" s="60">
        <f t="shared" si="8"/>
        <v>34</v>
      </c>
      <c r="W26" s="95">
        <f t="shared" si="9"/>
        <v>111.78787878787878</v>
      </c>
      <c r="X26" s="95">
        <f t="shared" si="10"/>
        <v>111.78787878787878</v>
      </c>
      <c r="Y26" s="96">
        <f t="shared" si="11"/>
        <v>1.6768181818181815</v>
      </c>
      <c r="Z26" s="97">
        <f t="shared" si="12"/>
        <v>0</v>
      </c>
      <c r="AA26" s="87" t="str">
        <f t="shared" si="13"/>
        <v>VERY LOW-ORDER URGENTLY</v>
      </c>
      <c r="AB26" s="339">
        <f t="shared" si="14"/>
        <v>21016.121212121212</v>
      </c>
      <c r="AF26"/>
      <c r="AG26" s="341" t="s">
        <v>525</v>
      </c>
      <c r="AH26" s="341" t="s">
        <v>537</v>
      </c>
      <c r="AI26" s="373">
        <v>0.80446060606060599</v>
      </c>
      <c r="AJ26" s="372">
        <v>125.69696969696972</v>
      </c>
      <c r="AK26" s="353">
        <v>103</v>
      </c>
      <c r="AL26" s="353">
        <v>12946.787878787882</v>
      </c>
    </row>
    <row r="27" spans="1:38" ht="15" thickBot="1">
      <c r="A27" s="153" t="s">
        <v>124</v>
      </c>
      <c r="B27" s="60" t="s">
        <v>47</v>
      </c>
      <c r="C27" s="56" t="s">
        <v>427</v>
      </c>
      <c r="D27" s="60" t="s">
        <v>29</v>
      </c>
      <c r="E27" s="60" t="s">
        <v>48</v>
      </c>
      <c r="F27" s="486">
        <v>0.89999999999999925</v>
      </c>
      <c r="G27" s="357">
        <v>40</v>
      </c>
      <c r="H27" s="457">
        <v>7381.333333333333</v>
      </c>
      <c r="I27" s="368">
        <v>119</v>
      </c>
      <c r="J27" s="367">
        <v>2.6775000000000002</v>
      </c>
      <c r="K27" s="457">
        <f t="shared" si="1"/>
        <v>21959.466666666667</v>
      </c>
      <c r="L27" s="60">
        <f t="shared" si="15"/>
        <v>184.53333333333333</v>
      </c>
      <c r="M27" s="60">
        <v>48</v>
      </c>
      <c r="N27" s="97">
        <f t="shared" si="2"/>
        <v>8.1088094105436059E-3</v>
      </c>
      <c r="O27" s="98">
        <f>SUM($N$5:N27)</f>
        <v>0.92635891632669731</v>
      </c>
      <c r="P27" s="335" t="str">
        <f t="shared" si="3"/>
        <v>C</v>
      </c>
      <c r="Q27" s="95">
        <f t="shared" si="4"/>
        <v>1.8181818181818181</v>
      </c>
      <c r="R27" s="96">
        <f t="shared" si="5"/>
        <v>4.0909090909090874E-2</v>
      </c>
      <c r="S27" s="95">
        <f t="shared" si="6"/>
        <v>335.5151515151515</v>
      </c>
      <c r="T27" s="60">
        <f t="shared" si="7"/>
        <v>30</v>
      </c>
      <c r="U27" s="60">
        <v>4</v>
      </c>
      <c r="V27" s="60">
        <f t="shared" si="8"/>
        <v>34</v>
      </c>
      <c r="W27" s="95">
        <f t="shared" si="9"/>
        <v>61.818181818181813</v>
      </c>
      <c r="X27" s="95">
        <f t="shared" si="10"/>
        <v>0</v>
      </c>
      <c r="Y27" s="96">
        <f t="shared" si="11"/>
        <v>0</v>
      </c>
      <c r="Z27" s="97">
        <f t="shared" si="12"/>
        <v>1.9250000000000003</v>
      </c>
      <c r="AA27" s="87" t="str">
        <f t="shared" si="13"/>
        <v>HIGH-DON’T ORDER</v>
      </c>
      <c r="AB27" s="339">
        <f t="shared" si="14"/>
        <v>0</v>
      </c>
      <c r="AF27"/>
      <c r="AG27" s="341" t="s">
        <v>522</v>
      </c>
      <c r="AH27" s="341" t="s">
        <v>534</v>
      </c>
      <c r="AI27" s="373">
        <v>0.36910606060606044</v>
      </c>
      <c r="AJ27" s="372">
        <v>43.424242424242408</v>
      </c>
      <c r="AK27" s="353">
        <v>127.05699481865285</v>
      </c>
      <c r="AL27" s="353">
        <v>5517.353744700893</v>
      </c>
    </row>
    <row r="28" spans="1:38" ht="15" thickBot="1">
      <c r="A28" s="153" t="s">
        <v>124</v>
      </c>
      <c r="B28" s="60" t="s">
        <v>212</v>
      </c>
      <c r="C28" s="56" t="s">
        <v>487</v>
      </c>
      <c r="D28" s="60" t="s">
        <v>29</v>
      </c>
      <c r="E28" s="60" t="s">
        <v>30</v>
      </c>
      <c r="F28" s="486">
        <v>0.84999999999999987</v>
      </c>
      <c r="G28" s="357">
        <v>34</v>
      </c>
      <c r="H28" s="457">
        <v>5507.3199999999952</v>
      </c>
      <c r="I28" s="368">
        <v>0</v>
      </c>
      <c r="J28" s="367">
        <v>0</v>
      </c>
      <c r="K28" s="457">
        <f t="shared" si="1"/>
        <v>0</v>
      </c>
      <c r="L28" s="60">
        <f t="shared" si="15"/>
        <v>161.97999999999985</v>
      </c>
      <c r="M28" s="60">
        <v>1</v>
      </c>
      <c r="N28" s="97">
        <f t="shared" si="2"/>
        <v>7.6583199988467443E-3</v>
      </c>
      <c r="O28" s="98">
        <f>SUM($N$5:N28)</f>
        <v>0.93401723632554401</v>
      </c>
      <c r="P28" s="335" t="str">
        <f t="shared" si="3"/>
        <v>C</v>
      </c>
      <c r="Q28" s="95">
        <f t="shared" si="4"/>
        <v>1.5454545454545454</v>
      </c>
      <c r="R28" s="96">
        <f t="shared" si="5"/>
        <v>3.8636363636363628E-2</v>
      </c>
      <c r="S28" s="95">
        <f t="shared" si="6"/>
        <v>250.33272727272706</v>
      </c>
      <c r="T28" s="60">
        <f t="shared" si="7"/>
        <v>30</v>
      </c>
      <c r="U28" s="60">
        <v>4</v>
      </c>
      <c r="V28" s="60">
        <f t="shared" si="8"/>
        <v>34</v>
      </c>
      <c r="W28" s="95">
        <f t="shared" si="9"/>
        <v>52.545454545454547</v>
      </c>
      <c r="X28" s="95">
        <f t="shared" si="10"/>
        <v>52.545454545454547</v>
      </c>
      <c r="Y28" s="96">
        <f t="shared" si="11"/>
        <v>1.3136363636363635</v>
      </c>
      <c r="Z28" s="97">
        <f t="shared" si="12"/>
        <v>0</v>
      </c>
      <c r="AA28" s="87" t="str">
        <f t="shared" si="13"/>
        <v>VERY LOW-ORDER URGENTLY</v>
      </c>
      <c r="AB28" s="339">
        <f t="shared" si="14"/>
        <v>8511.3127272727197</v>
      </c>
      <c r="AF28"/>
      <c r="AG28" s="341" t="s">
        <v>521</v>
      </c>
      <c r="AH28" s="341" t="s">
        <v>532</v>
      </c>
      <c r="AI28" s="373">
        <v>0.34772727272727283</v>
      </c>
      <c r="AJ28" s="372">
        <v>46.36363636363636</v>
      </c>
      <c r="AK28" s="353">
        <v>80.010000000000048</v>
      </c>
      <c r="AL28" s="353">
        <v>3709.5545454545472</v>
      </c>
    </row>
    <row r="29" spans="1:38" ht="15" thickBot="1">
      <c r="A29" s="153" t="s">
        <v>124</v>
      </c>
      <c r="B29" s="60" t="s">
        <v>524</v>
      </c>
      <c r="C29" s="56" t="s">
        <v>536</v>
      </c>
      <c r="D29" s="60" t="s">
        <v>26</v>
      </c>
      <c r="E29" s="60" t="s">
        <v>69</v>
      </c>
      <c r="F29" s="486">
        <v>0.8484000000000006</v>
      </c>
      <c r="G29" s="357">
        <v>235.66666666666666</v>
      </c>
      <c r="H29" s="457">
        <v>23566.666666666668</v>
      </c>
      <c r="I29" s="368">
        <v>0</v>
      </c>
      <c r="J29" s="367">
        <v>0</v>
      </c>
      <c r="K29" s="457">
        <f t="shared" si="1"/>
        <v>0</v>
      </c>
      <c r="L29" s="60">
        <f t="shared" si="15"/>
        <v>100.00000000000001</v>
      </c>
      <c r="M29" s="60">
        <v>4</v>
      </c>
      <c r="N29" s="97">
        <f t="shared" si="2"/>
        <v>7.6439043376724516E-3</v>
      </c>
      <c r="O29" s="98">
        <f>SUM($N$5:N29)</f>
        <v>0.94166114066321649</v>
      </c>
      <c r="P29" s="335" t="str">
        <f t="shared" si="3"/>
        <v>C</v>
      </c>
      <c r="Q29" s="95">
        <f t="shared" si="4"/>
        <v>10.712121212121211</v>
      </c>
      <c r="R29" s="96">
        <f t="shared" si="5"/>
        <v>3.856363636363639E-2</v>
      </c>
      <c r="S29" s="95">
        <f t="shared" si="6"/>
        <v>1071.2121212121212</v>
      </c>
      <c r="T29" s="60">
        <f t="shared" si="7"/>
        <v>30</v>
      </c>
      <c r="U29" s="60">
        <v>4</v>
      </c>
      <c r="V29" s="60">
        <f t="shared" si="8"/>
        <v>34</v>
      </c>
      <c r="W29" s="95">
        <f t="shared" si="9"/>
        <v>364.21212121212119</v>
      </c>
      <c r="X29" s="95">
        <f t="shared" si="10"/>
        <v>364.21212121212119</v>
      </c>
      <c r="Y29" s="96">
        <f t="shared" si="11"/>
        <v>1.3111636363636374</v>
      </c>
      <c r="Z29" s="97">
        <f t="shared" si="12"/>
        <v>0</v>
      </c>
      <c r="AA29" s="87" t="str">
        <f t="shared" si="13"/>
        <v>VERY LOW-ORDER URGENTLY</v>
      </c>
      <c r="AB29" s="339">
        <f t="shared" si="14"/>
        <v>36421.212121212127</v>
      </c>
      <c r="AF29" s="341" t="s">
        <v>227</v>
      </c>
      <c r="AG29" s="341"/>
      <c r="AH29" s="341"/>
      <c r="AI29" s="373">
        <v>1.9022030303030302</v>
      </c>
      <c r="AJ29" s="372">
        <v>266.27272727272725</v>
      </c>
      <c r="AK29" s="353">
        <v>421.29278987165651</v>
      </c>
      <c r="AL29" s="353">
        <v>27822.618366180715</v>
      </c>
    </row>
    <row r="30" spans="1:38" ht="15" thickBot="1">
      <c r="A30" s="153" t="s">
        <v>124</v>
      </c>
      <c r="B30" s="60" t="s">
        <v>293</v>
      </c>
      <c r="C30" s="56" t="s">
        <v>455</v>
      </c>
      <c r="D30" s="60" t="s">
        <v>29</v>
      </c>
      <c r="E30" s="60" t="s">
        <v>48</v>
      </c>
      <c r="F30" s="486">
        <v>0.75</v>
      </c>
      <c r="G30" s="357">
        <v>33.333333333333336</v>
      </c>
      <c r="H30" s="457">
        <v>8932.3333333333339</v>
      </c>
      <c r="I30" s="368">
        <v>0</v>
      </c>
      <c r="J30" s="367">
        <v>0</v>
      </c>
      <c r="K30" s="457">
        <f t="shared" si="1"/>
        <v>0</v>
      </c>
      <c r="L30" s="60">
        <f t="shared" si="15"/>
        <v>267.97000000000003</v>
      </c>
      <c r="M30" s="60">
        <v>16</v>
      </c>
      <c r="N30" s="97">
        <f t="shared" si="2"/>
        <v>6.7573411754530107E-3</v>
      </c>
      <c r="O30" s="98">
        <f>SUM($N$5:N30)</f>
        <v>0.9484184818386695</v>
      </c>
      <c r="P30" s="335" t="str">
        <f t="shared" si="3"/>
        <v>C</v>
      </c>
      <c r="Q30" s="95">
        <f t="shared" si="4"/>
        <v>1.5151515151515154</v>
      </c>
      <c r="R30" s="96">
        <f t="shared" si="5"/>
        <v>3.4090909090909088E-2</v>
      </c>
      <c r="S30" s="95">
        <f t="shared" si="6"/>
        <v>406.01515151515156</v>
      </c>
      <c r="T30" s="60">
        <f t="shared" si="7"/>
        <v>30</v>
      </c>
      <c r="U30" s="60">
        <v>4</v>
      </c>
      <c r="V30" s="60">
        <f t="shared" si="8"/>
        <v>34</v>
      </c>
      <c r="W30" s="95">
        <f t="shared" si="9"/>
        <v>51.515151515151523</v>
      </c>
      <c r="X30" s="95">
        <f t="shared" si="10"/>
        <v>51.515151515151523</v>
      </c>
      <c r="Y30" s="96">
        <f t="shared" si="11"/>
        <v>1.1590909090909092</v>
      </c>
      <c r="Z30" s="97">
        <f t="shared" si="12"/>
        <v>0</v>
      </c>
      <c r="AA30" s="87" t="str">
        <f t="shared" si="13"/>
        <v>VERY LOW-ORDER URGENTLY</v>
      </c>
      <c r="AB30" s="339">
        <f t="shared" si="14"/>
        <v>13804.515151515156</v>
      </c>
      <c r="AF30" s="341" t="s">
        <v>29</v>
      </c>
      <c r="AG30" s="341" t="s">
        <v>67</v>
      </c>
      <c r="AH30" s="341" t="s">
        <v>412</v>
      </c>
      <c r="AI30" s="373">
        <v>2.0400000000000014</v>
      </c>
      <c r="AJ30" s="372">
        <v>102</v>
      </c>
      <c r="AK30" s="353">
        <v>165</v>
      </c>
      <c r="AL30" s="353">
        <v>16830</v>
      </c>
    </row>
    <row r="31" spans="1:38" ht="15" thickBot="1">
      <c r="A31" s="153" t="s">
        <v>124</v>
      </c>
      <c r="B31" s="60" t="s">
        <v>64</v>
      </c>
      <c r="C31" s="56" t="s">
        <v>434</v>
      </c>
      <c r="D31" s="60" t="s">
        <v>58</v>
      </c>
      <c r="E31" s="60" t="s">
        <v>27</v>
      </c>
      <c r="F31" s="486">
        <v>0.70749999999999968</v>
      </c>
      <c r="G31" s="357">
        <v>94.333333333333329</v>
      </c>
      <c r="H31" s="457">
        <v>10492.300000000007</v>
      </c>
      <c r="I31" s="368">
        <v>95</v>
      </c>
      <c r="J31" s="367">
        <v>0.71250000000000002</v>
      </c>
      <c r="K31" s="457">
        <f t="shared" si="1"/>
        <v>10566.450530035343</v>
      </c>
      <c r="L31" s="60">
        <f t="shared" si="15"/>
        <v>111.22579505300361</v>
      </c>
      <c r="M31" s="60">
        <v>18</v>
      </c>
      <c r="N31" s="97">
        <f t="shared" si="2"/>
        <v>6.3744251755106706E-3</v>
      </c>
      <c r="O31" s="98">
        <f>SUM($N$5:N31)</f>
        <v>0.95479290701418018</v>
      </c>
      <c r="P31" s="335" t="str">
        <f t="shared" si="3"/>
        <v>C</v>
      </c>
      <c r="Q31" s="95">
        <f t="shared" si="4"/>
        <v>4.2878787878787881</v>
      </c>
      <c r="R31" s="96">
        <f t="shared" si="5"/>
        <v>3.2159090909090894E-2</v>
      </c>
      <c r="S31" s="95">
        <f t="shared" si="6"/>
        <v>476.92272727272757</v>
      </c>
      <c r="T31" s="60">
        <f t="shared" si="7"/>
        <v>30</v>
      </c>
      <c r="U31" s="60">
        <v>4</v>
      </c>
      <c r="V31" s="60">
        <f t="shared" si="8"/>
        <v>34</v>
      </c>
      <c r="W31" s="95">
        <f t="shared" si="9"/>
        <v>145.78787878787878</v>
      </c>
      <c r="X31" s="95">
        <f t="shared" si="10"/>
        <v>50.787878787878782</v>
      </c>
      <c r="Y31" s="96">
        <f t="shared" si="11"/>
        <v>0.3809090909090907</v>
      </c>
      <c r="Z31" s="97">
        <f t="shared" si="12"/>
        <v>0.65163167740594474</v>
      </c>
      <c r="AA31" s="87" t="str">
        <f t="shared" si="13"/>
        <v>VERY LOW-ORDER URGENTLY</v>
      </c>
      <c r="AB31" s="339">
        <f t="shared" si="14"/>
        <v>5648.9221972373944</v>
      </c>
      <c r="AF31"/>
      <c r="AG31" s="341" t="s">
        <v>28</v>
      </c>
      <c r="AH31" s="341" t="s">
        <v>368</v>
      </c>
      <c r="AI31" s="373">
        <v>7.9708333333333368</v>
      </c>
      <c r="AJ31" s="372">
        <v>318.83333333333331</v>
      </c>
      <c r="AK31" s="353">
        <v>312.36559655007187</v>
      </c>
      <c r="AL31" s="353">
        <v>99592.564366714578</v>
      </c>
    </row>
    <row r="32" spans="1:38" ht="15" thickBot="1">
      <c r="A32" s="153" t="s">
        <v>124</v>
      </c>
      <c r="B32" s="60" t="s">
        <v>71</v>
      </c>
      <c r="C32" s="56" t="s">
        <v>372</v>
      </c>
      <c r="D32" s="60" t="s">
        <v>29</v>
      </c>
      <c r="E32" s="60" t="s">
        <v>63</v>
      </c>
      <c r="F32" s="486">
        <v>0.59249999999999969</v>
      </c>
      <c r="G32" s="357">
        <v>26.333333333333332</v>
      </c>
      <c r="H32" s="457">
        <v>7314.6666666666661</v>
      </c>
      <c r="I32" s="368">
        <v>27</v>
      </c>
      <c r="J32" s="367">
        <v>0.60750000000000004</v>
      </c>
      <c r="K32" s="457">
        <f t="shared" si="1"/>
        <v>7499.8481012658231</v>
      </c>
      <c r="L32" s="60">
        <f t="shared" si="15"/>
        <v>277.77215189873419</v>
      </c>
      <c r="M32" s="60">
        <v>18</v>
      </c>
      <c r="N32" s="97">
        <f t="shared" si="2"/>
        <v>5.3382995286078757E-3</v>
      </c>
      <c r="O32" s="98">
        <f>SUM($N$5:N32)</f>
        <v>0.96013120654278805</v>
      </c>
      <c r="P32" s="335" t="str">
        <f t="shared" si="3"/>
        <v>C</v>
      </c>
      <c r="Q32" s="95">
        <f t="shared" si="4"/>
        <v>1.196969696969697</v>
      </c>
      <c r="R32" s="96">
        <f t="shared" si="5"/>
        <v>2.6931818181818168E-2</v>
      </c>
      <c r="S32" s="95">
        <f t="shared" si="6"/>
        <v>332.48484848484844</v>
      </c>
      <c r="T32" s="60">
        <f t="shared" si="7"/>
        <v>30</v>
      </c>
      <c r="U32" s="60">
        <v>4</v>
      </c>
      <c r="V32" s="60">
        <f t="shared" si="8"/>
        <v>34</v>
      </c>
      <c r="W32" s="95">
        <f t="shared" si="9"/>
        <v>40.696969696969695</v>
      </c>
      <c r="X32" s="95">
        <f t="shared" si="10"/>
        <v>13.696969696969695</v>
      </c>
      <c r="Y32" s="96">
        <f t="shared" si="11"/>
        <v>0.308181818181818</v>
      </c>
      <c r="Z32" s="97">
        <f t="shared" si="12"/>
        <v>0.66344005956813112</v>
      </c>
      <c r="AA32" s="87" t="str">
        <f t="shared" si="13"/>
        <v>VERY LOW-ORDER URGENTLY</v>
      </c>
      <c r="AB32" s="339">
        <f t="shared" si="14"/>
        <v>3804.6367472190254</v>
      </c>
      <c r="AF32"/>
      <c r="AG32" s="341" t="s">
        <v>35</v>
      </c>
      <c r="AH32" s="341" t="s">
        <v>375</v>
      </c>
      <c r="AI32" s="373">
        <v>5.6124999999999954</v>
      </c>
      <c r="AJ32" s="372">
        <v>224.5</v>
      </c>
      <c r="AK32" s="353">
        <v>303.04008908685967</v>
      </c>
      <c r="AL32" s="353">
        <v>68032.5</v>
      </c>
    </row>
    <row r="33" spans="1:38" ht="15" thickBot="1">
      <c r="A33" s="153" t="s">
        <v>124</v>
      </c>
      <c r="B33" s="60" t="s">
        <v>525</v>
      </c>
      <c r="C33" s="56" t="s">
        <v>537</v>
      </c>
      <c r="D33" s="60" t="s">
        <v>58</v>
      </c>
      <c r="E33" s="60" t="s">
        <v>37</v>
      </c>
      <c r="F33" s="486">
        <v>0.59093333333333331</v>
      </c>
      <c r="G33" s="357">
        <v>92.333333333333343</v>
      </c>
      <c r="H33" s="457">
        <v>9510.3333333333339</v>
      </c>
      <c r="I33" s="368">
        <v>17</v>
      </c>
      <c r="J33" s="367">
        <v>0.10880000000000001</v>
      </c>
      <c r="K33" s="457">
        <f t="shared" si="1"/>
        <v>1751</v>
      </c>
      <c r="L33" s="60">
        <f t="shared" si="15"/>
        <v>103</v>
      </c>
      <c r="M33" s="60">
        <v>18</v>
      </c>
      <c r="N33" s="97">
        <f t="shared" si="2"/>
        <v>5.3241841937080436E-3</v>
      </c>
      <c r="O33" s="98">
        <f>SUM($N$5:N33)</f>
        <v>0.96545539073649611</v>
      </c>
      <c r="P33" s="335" t="str">
        <f t="shared" si="3"/>
        <v>C</v>
      </c>
      <c r="Q33" s="95">
        <f t="shared" si="4"/>
        <v>4.1969696969696972</v>
      </c>
      <c r="R33" s="96">
        <f t="shared" si="5"/>
        <v>2.6860606060606061E-2</v>
      </c>
      <c r="S33" s="95">
        <f t="shared" si="6"/>
        <v>432.28787878787881</v>
      </c>
      <c r="T33" s="60">
        <f t="shared" si="7"/>
        <v>30</v>
      </c>
      <c r="U33" s="60">
        <v>4</v>
      </c>
      <c r="V33" s="60">
        <f t="shared" si="8"/>
        <v>34</v>
      </c>
      <c r="W33" s="95">
        <f t="shared" si="9"/>
        <v>142.69696969696972</v>
      </c>
      <c r="X33" s="95">
        <f t="shared" si="10"/>
        <v>125.69696969696972</v>
      </c>
      <c r="Y33" s="96">
        <f t="shared" si="11"/>
        <v>0.80446060606060599</v>
      </c>
      <c r="Z33" s="97">
        <f t="shared" si="12"/>
        <v>0.1191335740072202</v>
      </c>
      <c r="AA33" s="87" t="str">
        <f t="shared" si="13"/>
        <v>VERY LOW-ORDER URGENTLY</v>
      </c>
      <c r="AB33" s="339">
        <f t="shared" si="14"/>
        <v>12946.787878787882</v>
      </c>
      <c r="AF33"/>
      <c r="AG33" s="341" t="s">
        <v>49</v>
      </c>
      <c r="AH33" s="341" t="s">
        <v>447</v>
      </c>
      <c r="AI33" s="373">
        <v>1.8777272727272718</v>
      </c>
      <c r="AJ33" s="372">
        <v>83.454545454545453</v>
      </c>
      <c r="AK33" s="353">
        <v>248</v>
      </c>
      <c r="AL33" s="353">
        <v>20696.727272727272</v>
      </c>
    </row>
    <row r="34" spans="1:38" ht="15" thickBot="1">
      <c r="A34" s="153" t="s">
        <v>124</v>
      </c>
      <c r="B34" s="60" t="s">
        <v>522</v>
      </c>
      <c r="C34" s="56" t="s">
        <v>534</v>
      </c>
      <c r="D34" s="60" t="s">
        <v>58</v>
      </c>
      <c r="E34" s="60" t="s">
        <v>37</v>
      </c>
      <c r="F34" s="486">
        <v>0.54683333333333328</v>
      </c>
      <c r="G34" s="357">
        <v>64.333333333333329</v>
      </c>
      <c r="H34" s="457">
        <v>8174</v>
      </c>
      <c r="I34" s="368">
        <v>56</v>
      </c>
      <c r="J34" s="367">
        <v>0.47599999999999998</v>
      </c>
      <c r="K34" s="457">
        <f t="shared" si="1"/>
        <v>7115.1917098445601</v>
      </c>
      <c r="L34" s="60">
        <f t="shared" si="15"/>
        <v>127.05699481865285</v>
      </c>
      <c r="M34" s="60">
        <v>48</v>
      </c>
      <c r="N34" s="97">
        <f t="shared" si="2"/>
        <v>4.9268525325914057E-3</v>
      </c>
      <c r="O34" s="98">
        <f>SUM($N$5:N34)</f>
        <v>0.97038224326908751</v>
      </c>
      <c r="P34" s="335" t="str">
        <f t="shared" si="3"/>
        <v>C</v>
      </c>
      <c r="Q34" s="95">
        <f t="shared" si="4"/>
        <v>2.9242424242424239</v>
      </c>
      <c r="R34" s="96">
        <f t="shared" si="5"/>
        <v>2.4856060606060604E-2</v>
      </c>
      <c r="S34" s="95">
        <f t="shared" si="6"/>
        <v>371.54545454545456</v>
      </c>
      <c r="T34" s="60">
        <f t="shared" si="7"/>
        <v>30</v>
      </c>
      <c r="U34" s="60">
        <v>4</v>
      </c>
      <c r="V34" s="60">
        <f t="shared" si="8"/>
        <v>34</v>
      </c>
      <c r="W34" s="95">
        <f t="shared" si="9"/>
        <v>99.424242424242408</v>
      </c>
      <c r="X34" s="95">
        <f t="shared" si="10"/>
        <v>43.424242424242408</v>
      </c>
      <c r="Y34" s="96">
        <f t="shared" si="11"/>
        <v>0.36910606060606044</v>
      </c>
      <c r="Z34" s="97">
        <f t="shared" si="12"/>
        <v>0.56324291374580926</v>
      </c>
      <c r="AA34" s="87" t="str">
        <f t="shared" si="13"/>
        <v>VERY LOW-ORDER URGENTLY</v>
      </c>
      <c r="AB34" s="339">
        <f t="shared" si="14"/>
        <v>5517.353744700893</v>
      </c>
      <c r="AF34"/>
      <c r="AG34" s="341" t="s">
        <v>38</v>
      </c>
      <c r="AH34" s="341" t="s">
        <v>440</v>
      </c>
      <c r="AI34" s="373">
        <v>0.66068181818181815</v>
      </c>
      <c r="AJ34" s="372">
        <v>29.363636363636363</v>
      </c>
      <c r="AK34" s="353">
        <v>202.42105263157896</v>
      </c>
      <c r="AL34" s="353">
        <v>5943.818181818182</v>
      </c>
    </row>
    <row r="35" spans="1:38" ht="15" thickBot="1">
      <c r="A35" s="153" t="s">
        <v>124</v>
      </c>
      <c r="B35" s="60" t="s">
        <v>519</v>
      </c>
      <c r="C35" s="56" t="s">
        <v>520</v>
      </c>
      <c r="D35" s="60" t="s">
        <v>26</v>
      </c>
      <c r="E35" s="60" t="s">
        <v>27</v>
      </c>
      <c r="F35" s="486">
        <v>0.4800000000000002</v>
      </c>
      <c r="G35" s="357">
        <v>100</v>
      </c>
      <c r="H35" s="457">
        <v>9247.3333333333339</v>
      </c>
      <c r="I35" s="368">
        <v>0</v>
      </c>
      <c r="J35" s="367">
        <v>0</v>
      </c>
      <c r="K35" s="457">
        <f t="shared" si="1"/>
        <v>0</v>
      </c>
      <c r="L35" s="60">
        <f t="shared" si="15"/>
        <v>92.473333333333343</v>
      </c>
      <c r="M35" s="60">
        <v>32</v>
      </c>
      <c r="N35" s="97">
        <f t="shared" si="2"/>
        <v>4.3246983522899291E-3</v>
      </c>
      <c r="O35" s="98">
        <f>SUM($N$5:N35)</f>
        <v>0.97470694162137739</v>
      </c>
      <c r="P35" s="335" t="str">
        <f t="shared" si="3"/>
        <v>C</v>
      </c>
      <c r="Q35" s="95">
        <f t="shared" si="4"/>
        <v>4.5454545454545459</v>
      </c>
      <c r="R35" s="96">
        <f t="shared" si="5"/>
        <v>2.1818181818181827E-2</v>
      </c>
      <c r="S35" s="95">
        <f t="shared" si="6"/>
        <v>420.33333333333337</v>
      </c>
      <c r="T35" s="60">
        <f t="shared" si="7"/>
        <v>30</v>
      </c>
      <c r="U35" s="60">
        <v>4</v>
      </c>
      <c r="V35" s="60">
        <f t="shared" si="8"/>
        <v>34</v>
      </c>
      <c r="W35" s="95">
        <f t="shared" si="9"/>
        <v>154.54545454545456</v>
      </c>
      <c r="X35" s="95">
        <f t="shared" si="10"/>
        <v>154.54545454545456</v>
      </c>
      <c r="Y35" s="96">
        <f t="shared" si="11"/>
        <v>0.74181818181818215</v>
      </c>
      <c r="Z35" s="97">
        <f t="shared" si="12"/>
        <v>0</v>
      </c>
      <c r="AA35" s="87" t="str">
        <f t="shared" si="13"/>
        <v>VERY LOW-ORDER URGENTLY</v>
      </c>
      <c r="AB35" s="339">
        <f t="shared" si="14"/>
        <v>14291.333333333336</v>
      </c>
      <c r="AF35"/>
      <c r="AG35" s="341" t="s">
        <v>75</v>
      </c>
      <c r="AH35" s="341" t="s">
        <v>435</v>
      </c>
      <c r="AI35" s="373">
        <v>0.5563636363636365</v>
      </c>
      <c r="AJ35" s="372">
        <v>30.909090909090903</v>
      </c>
      <c r="AK35" s="353">
        <v>211.3333333333334</v>
      </c>
      <c r="AL35" s="353">
        <v>6532.1212121212129</v>
      </c>
    </row>
    <row r="36" spans="1:38" ht="15" thickBot="1">
      <c r="A36" s="153" t="s">
        <v>124</v>
      </c>
      <c r="B36" s="60" t="s">
        <v>53</v>
      </c>
      <c r="C36" s="56" t="s">
        <v>429</v>
      </c>
      <c r="D36" s="60" t="s">
        <v>23</v>
      </c>
      <c r="E36" s="60" t="s">
        <v>24</v>
      </c>
      <c r="F36" s="486">
        <v>0.46812666666666636</v>
      </c>
      <c r="G36" s="357">
        <v>47.333333333333336</v>
      </c>
      <c r="H36" s="457">
        <v>12070</v>
      </c>
      <c r="I36" s="368">
        <v>236</v>
      </c>
      <c r="J36" s="367">
        <v>2.3340399999999999</v>
      </c>
      <c r="K36" s="457">
        <f t="shared" si="1"/>
        <v>60180</v>
      </c>
      <c r="L36" s="60">
        <f t="shared" si="15"/>
        <v>255</v>
      </c>
      <c r="M36" s="60">
        <v>18</v>
      </c>
      <c r="N36" s="97">
        <f t="shared" si="2"/>
        <v>4.2177221333256415E-3</v>
      </c>
      <c r="O36" s="98">
        <f>SUM($N$5:N36)</f>
        <v>0.97892466375470299</v>
      </c>
      <c r="P36" s="335" t="str">
        <f t="shared" si="3"/>
        <v>C</v>
      </c>
      <c r="Q36" s="95">
        <f t="shared" si="4"/>
        <v>2.1515151515151518</v>
      </c>
      <c r="R36" s="96">
        <f t="shared" si="5"/>
        <v>2.1278484848484835E-2</v>
      </c>
      <c r="S36" s="95">
        <f t="shared" si="6"/>
        <v>548.63636363636363</v>
      </c>
      <c r="T36" s="60">
        <f t="shared" si="7"/>
        <v>30</v>
      </c>
      <c r="U36" s="60">
        <v>4</v>
      </c>
      <c r="V36" s="60">
        <f t="shared" si="8"/>
        <v>34</v>
      </c>
      <c r="W36" s="95">
        <f t="shared" si="9"/>
        <v>73.151515151515156</v>
      </c>
      <c r="X36" s="95">
        <f t="shared" si="10"/>
        <v>0</v>
      </c>
      <c r="Y36" s="96">
        <f t="shared" si="11"/>
        <v>0</v>
      </c>
      <c r="Z36" s="97">
        <f t="shared" si="12"/>
        <v>3.2261806130903063</v>
      </c>
      <c r="AA36" s="87" t="str">
        <f t="shared" si="13"/>
        <v>VERY HIGH-DON’T ORDER</v>
      </c>
      <c r="AB36" s="339">
        <f t="shared" si="14"/>
        <v>0</v>
      </c>
      <c r="AF36"/>
      <c r="AG36" s="341" t="s">
        <v>41</v>
      </c>
      <c r="AH36" s="341" t="s">
        <v>400</v>
      </c>
      <c r="AI36" s="373">
        <v>2.2677272727272717</v>
      </c>
      <c r="AJ36" s="372">
        <v>100.78787878787881</v>
      </c>
      <c r="AK36" s="353">
        <v>257.70400000000001</v>
      </c>
      <c r="AL36" s="353">
        <v>25973.43951515152</v>
      </c>
    </row>
    <row r="37" spans="1:38" ht="15" thickBot="1">
      <c r="A37" s="153" t="s">
        <v>124</v>
      </c>
      <c r="B37" s="60" t="s">
        <v>59</v>
      </c>
      <c r="C37" s="56" t="s">
        <v>397</v>
      </c>
      <c r="D37" s="60" t="s">
        <v>23</v>
      </c>
      <c r="E37" s="60" t="s">
        <v>24</v>
      </c>
      <c r="F37" s="486">
        <v>0.43415999999999949</v>
      </c>
      <c r="G37" s="357">
        <v>44.666666666666664</v>
      </c>
      <c r="H37" s="457">
        <v>10720</v>
      </c>
      <c r="I37" s="368">
        <v>0</v>
      </c>
      <c r="J37" s="367">
        <v>0</v>
      </c>
      <c r="K37" s="457">
        <f t="shared" si="1"/>
        <v>0</v>
      </c>
      <c r="L37" s="60">
        <f t="shared" si="15"/>
        <v>240</v>
      </c>
      <c r="M37" s="60">
        <v>4</v>
      </c>
      <c r="N37" s="97">
        <f t="shared" si="2"/>
        <v>3.9116896596462346E-3</v>
      </c>
      <c r="O37" s="98">
        <f>SUM($N$5:N37)</f>
        <v>0.98283635341434927</v>
      </c>
      <c r="P37" s="335" t="str">
        <f t="shared" si="3"/>
        <v>C</v>
      </c>
      <c r="Q37" s="95">
        <f t="shared" si="4"/>
        <v>2.0303030303030303</v>
      </c>
      <c r="R37" s="96">
        <f t="shared" si="5"/>
        <v>1.9734545454545432E-2</v>
      </c>
      <c r="S37" s="95">
        <f t="shared" si="6"/>
        <v>487.27272727272725</v>
      </c>
      <c r="T37" s="60">
        <f t="shared" si="7"/>
        <v>30</v>
      </c>
      <c r="U37" s="60">
        <v>4</v>
      </c>
      <c r="V37" s="60">
        <f t="shared" si="8"/>
        <v>34</v>
      </c>
      <c r="W37" s="95">
        <f t="shared" si="9"/>
        <v>69.030303030303031</v>
      </c>
      <c r="X37" s="95">
        <f t="shared" si="10"/>
        <v>69.030303030303031</v>
      </c>
      <c r="Y37" s="96">
        <f t="shared" si="11"/>
        <v>0.67097454545454471</v>
      </c>
      <c r="Z37" s="97">
        <f t="shared" si="12"/>
        <v>0</v>
      </c>
      <c r="AA37" s="87" t="str">
        <f t="shared" si="13"/>
        <v>VERY LOW-ORDER URGENTLY</v>
      </c>
      <c r="AB37" s="339">
        <f t="shared" si="14"/>
        <v>16567.272727272728</v>
      </c>
      <c r="AF37"/>
      <c r="AG37" s="341" t="s">
        <v>71</v>
      </c>
      <c r="AH37" s="341" t="s">
        <v>372</v>
      </c>
      <c r="AI37" s="373">
        <v>0.308181818181818</v>
      </c>
      <c r="AJ37" s="372">
        <v>13.696969696969695</v>
      </c>
      <c r="AK37" s="353">
        <v>277.77215189873419</v>
      </c>
      <c r="AL37" s="353">
        <v>3804.6367472190254</v>
      </c>
    </row>
    <row r="38" spans="1:38" ht="15" thickBot="1">
      <c r="A38" s="153" t="s">
        <v>124</v>
      </c>
      <c r="B38" s="60" t="s">
        <v>38</v>
      </c>
      <c r="C38" s="56" t="s">
        <v>440</v>
      </c>
      <c r="D38" s="60" t="s">
        <v>29</v>
      </c>
      <c r="E38" s="60" t="s">
        <v>34</v>
      </c>
      <c r="F38" s="486">
        <v>0.42749999999999999</v>
      </c>
      <c r="G38" s="357">
        <v>19</v>
      </c>
      <c r="H38" s="457">
        <v>3846</v>
      </c>
      <c r="I38" s="368">
        <v>0</v>
      </c>
      <c r="J38" s="367">
        <v>0</v>
      </c>
      <c r="K38" s="457">
        <f t="shared" si="1"/>
        <v>0</v>
      </c>
      <c r="L38" s="60">
        <f t="shared" si="15"/>
        <v>202.42105263157896</v>
      </c>
      <c r="M38" s="60">
        <v>24</v>
      </c>
      <c r="N38" s="97">
        <f t="shared" si="2"/>
        <v>3.8516844700082161E-3</v>
      </c>
      <c r="O38" s="98">
        <f>SUM($N$5:N38)</f>
        <v>0.98668803788435744</v>
      </c>
      <c r="P38" s="335" t="str">
        <f t="shared" si="3"/>
        <v>C</v>
      </c>
      <c r="Q38" s="95">
        <f t="shared" si="4"/>
        <v>0.86363636363636365</v>
      </c>
      <c r="R38" s="96">
        <f t="shared" si="5"/>
        <v>1.9431818181818182E-2</v>
      </c>
      <c r="S38" s="95">
        <f t="shared" si="6"/>
        <v>174.81818181818181</v>
      </c>
      <c r="T38" s="60">
        <f t="shared" si="7"/>
        <v>30</v>
      </c>
      <c r="U38" s="60">
        <v>4</v>
      </c>
      <c r="V38" s="60">
        <f t="shared" si="8"/>
        <v>34</v>
      </c>
      <c r="W38" s="95">
        <f t="shared" si="9"/>
        <v>29.363636363636363</v>
      </c>
      <c r="X38" s="95">
        <f t="shared" si="10"/>
        <v>29.363636363636363</v>
      </c>
      <c r="Y38" s="96">
        <f t="shared" si="11"/>
        <v>0.66068181818181815</v>
      </c>
      <c r="Z38" s="97">
        <f t="shared" si="12"/>
        <v>0</v>
      </c>
      <c r="AA38" s="87" t="str">
        <f t="shared" si="13"/>
        <v>VERY LOW-ORDER URGENTLY</v>
      </c>
      <c r="AB38" s="339">
        <f t="shared" si="14"/>
        <v>5943.818181818182</v>
      </c>
      <c r="AF38"/>
      <c r="AG38" s="341" t="s">
        <v>50</v>
      </c>
      <c r="AH38" s="341" t="s">
        <v>395</v>
      </c>
      <c r="AI38" s="373">
        <v>0.42886363636363634</v>
      </c>
      <c r="AJ38" s="372">
        <v>19.060606060606062</v>
      </c>
      <c r="AK38" s="353">
        <v>163</v>
      </c>
      <c r="AL38" s="353">
        <v>3106.878787878788</v>
      </c>
    </row>
    <row r="39" spans="1:38" ht="15" thickBot="1">
      <c r="A39" s="153" t="s">
        <v>124</v>
      </c>
      <c r="B39" s="60" t="s">
        <v>75</v>
      </c>
      <c r="C39" s="56" t="s">
        <v>435</v>
      </c>
      <c r="D39" s="60" t="s">
        <v>29</v>
      </c>
      <c r="E39" s="60" t="s">
        <v>42</v>
      </c>
      <c r="F39" s="486">
        <v>0.3600000000000001</v>
      </c>
      <c r="G39" s="357">
        <v>19.999999999999996</v>
      </c>
      <c r="H39" s="457">
        <v>4226.666666666667</v>
      </c>
      <c r="I39" s="368">
        <v>0</v>
      </c>
      <c r="J39" s="367">
        <v>0</v>
      </c>
      <c r="K39" s="457">
        <f t="shared" si="1"/>
        <v>0</v>
      </c>
      <c r="L39" s="60">
        <f t="shared" si="15"/>
        <v>211.3333333333334</v>
      </c>
      <c r="M39" s="60">
        <v>4</v>
      </c>
      <c r="N39" s="97">
        <f t="shared" si="2"/>
        <v>3.2435237642174462E-3</v>
      </c>
      <c r="O39" s="98">
        <f>SUM($N$5:N39)</f>
        <v>0.98993156164857488</v>
      </c>
      <c r="P39" s="335" t="str">
        <f t="shared" si="3"/>
        <v>C</v>
      </c>
      <c r="Q39" s="95">
        <f t="shared" si="4"/>
        <v>0.90909090909090895</v>
      </c>
      <c r="R39" s="96">
        <f t="shared" si="5"/>
        <v>1.6363636363636368E-2</v>
      </c>
      <c r="S39" s="95">
        <f t="shared" si="6"/>
        <v>192.12121212121212</v>
      </c>
      <c r="T39" s="60">
        <f t="shared" si="7"/>
        <v>30</v>
      </c>
      <c r="U39" s="60">
        <v>4</v>
      </c>
      <c r="V39" s="60">
        <f t="shared" si="8"/>
        <v>34</v>
      </c>
      <c r="W39" s="95">
        <f t="shared" si="9"/>
        <v>30.909090909090903</v>
      </c>
      <c r="X39" s="95">
        <f t="shared" si="10"/>
        <v>30.909090909090903</v>
      </c>
      <c r="Y39" s="96">
        <f t="shared" si="11"/>
        <v>0.5563636363636365</v>
      </c>
      <c r="Z39" s="97">
        <f t="shared" si="12"/>
        <v>0</v>
      </c>
      <c r="AA39" s="87" t="str">
        <f t="shared" si="13"/>
        <v>VERY LOW-ORDER URGENTLY</v>
      </c>
      <c r="AB39" s="339">
        <f t="shared" si="14"/>
        <v>6532.1212121212129</v>
      </c>
      <c r="AF39"/>
      <c r="AG39" s="341" t="s">
        <v>212</v>
      </c>
      <c r="AH39" s="341" t="s">
        <v>487</v>
      </c>
      <c r="AI39" s="373">
        <v>1.3136363636363635</v>
      </c>
      <c r="AJ39" s="372">
        <v>52.545454545454547</v>
      </c>
      <c r="AK39" s="353">
        <v>161.97999999999985</v>
      </c>
      <c r="AL39" s="353">
        <v>8511.3127272727197</v>
      </c>
    </row>
    <row r="40" spans="1:38" ht="15" thickBot="1">
      <c r="A40" s="153" t="s">
        <v>124</v>
      </c>
      <c r="B40" s="60" t="s">
        <v>70</v>
      </c>
      <c r="C40" s="56" t="s">
        <v>533</v>
      </c>
      <c r="D40" s="60" t="s">
        <v>58</v>
      </c>
      <c r="E40" s="60" t="s">
        <v>27</v>
      </c>
      <c r="F40" s="486">
        <v>0.33000000000000013</v>
      </c>
      <c r="G40" s="357">
        <v>110</v>
      </c>
      <c r="H40" s="457">
        <v>6108</v>
      </c>
      <c r="I40" s="368">
        <v>398</v>
      </c>
      <c r="J40" s="367">
        <v>1.194</v>
      </c>
      <c r="K40" s="457">
        <f t="shared" si="1"/>
        <v>22099.854545454546</v>
      </c>
      <c r="L40" s="60">
        <f t="shared" si="15"/>
        <v>55.527272727272724</v>
      </c>
      <c r="M40" s="60">
        <v>18</v>
      </c>
      <c r="N40" s="97">
        <f t="shared" si="2"/>
        <v>2.9732301171993261E-3</v>
      </c>
      <c r="O40" s="98">
        <f>SUM($N$5:N40)</f>
        <v>0.99290479176577418</v>
      </c>
      <c r="P40" s="335" t="str">
        <f t="shared" si="3"/>
        <v>C</v>
      </c>
      <c r="Q40" s="95">
        <f t="shared" si="4"/>
        <v>5</v>
      </c>
      <c r="R40" s="96">
        <f t="shared" si="5"/>
        <v>1.5000000000000006E-2</v>
      </c>
      <c r="S40" s="95">
        <f t="shared" si="6"/>
        <v>277.63636363636363</v>
      </c>
      <c r="T40" s="60">
        <f t="shared" si="7"/>
        <v>30</v>
      </c>
      <c r="U40" s="60">
        <v>4</v>
      </c>
      <c r="V40" s="60">
        <f t="shared" si="8"/>
        <v>34</v>
      </c>
      <c r="W40" s="95">
        <f t="shared" si="9"/>
        <v>170</v>
      </c>
      <c r="X40" s="95">
        <f t="shared" si="10"/>
        <v>0</v>
      </c>
      <c r="Y40" s="96">
        <f t="shared" si="11"/>
        <v>0</v>
      </c>
      <c r="Z40" s="97">
        <f t="shared" si="12"/>
        <v>2.3411764705882354</v>
      </c>
      <c r="AA40" s="87" t="str">
        <f t="shared" si="13"/>
        <v>VERY HIGH-DON’T ORDER</v>
      </c>
      <c r="AB40" s="339">
        <f t="shared" si="14"/>
        <v>0</v>
      </c>
      <c r="AF40"/>
      <c r="AG40" s="341" t="s">
        <v>293</v>
      </c>
      <c r="AH40" s="341" t="s">
        <v>455</v>
      </c>
      <c r="AI40" s="373">
        <v>1.1590909090909092</v>
      </c>
      <c r="AJ40" s="372">
        <v>51.515151515151523</v>
      </c>
      <c r="AK40" s="353">
        <v>267.97000000000003</v>
      </c>
      <c r="AL40" s="353">
        <v>13804.515151515156</v>
      </c>
    </row>
    <row r="41" spans="1:38" ht="15" thickBot="1">
      <c r="A41" s="153" t="s">
        <v>124</v>
      </c>
      <c r="B41" s="60" t="s">
        <v>171</v>
      </c>
      <c r="C41" s="56" t="s">
        <v>462</v>
      </c>
      <c r="D41" s="60" t="s">
        <v>29</v>
      </c>
      <c r="E41" s="60" t="s">
        <v>30</v>
      </c>
      <c r="F41" s="486">
        <v>0.28500000000000003</v>
      </c>
      <c r="G41" s="357">
        <v>12.666666666666668</v>
      </c>
      <c r="H41" s="457">
        <v>3974.666666666667</v>
      </c>
      <c r="I41" s="368">
        <v>0</v>
      </c>
      <c r="J41" s="367">
        <v>0</v>
      </c>
      <c r="K41" s="457">
        <f t="shared" si="1"/>
        <v>0</v>
      </c>
      <c r="L41" s="60">
        <f t="shared" si="15"/>
        <v>313.78947368421052</v>
      </c>
      <c r="M41" s="60">
        <v>16</v>
      </c>
      <c r="N41" s="97">
        <f t="shared" si="2"/>
        <v>2.5677896466721442E-3</v>
      </c>
      <c r="O41" s="98">
        <f>SUM($N$5:N41)</f>
        <v>0.99547258141244632</v>
      </c>
      <c r="P41" s="335" t="str">
        <f t="shared" si="3"/>
        <v>C</v>
      </c>
      <c r="Q41" s="95">
        <f t="shared" si="4"/>
        <v>0.5757575757575758</v>
      </c>
      <c r="R41" s="96">
        <f t="shared" si="5"/>
        <v>1.2954545454545456E-2</v>
      </c>
      <c r="S41" s="95">
        <f t="shared" si="6"/>
        <v>180.66666666666669</v>
      </c>
      <c r="T41" s="60">
        <f t="shared" si="7"/>
        <v>30</v>
      </c>
      <c r="U41" s="60">
        <v>4</v>
      </c>
      <c r="V41" s="60">
        <f t="shared" si="8"/>
        <v>34</v>
      </c>
      <c r="W41" s="95">
        <f t="shared" si="9"/>
        <v>19.575757575757578</v>
      </c>
      <c r="X41" s="95">
        <f t="shared" si="10"/>
        <v>19.575757575757578</v>
      </c>
      <c r="Y41" s="96">
        <f t="shared" si="11"/>
        <v>0.44045454545454554</v>
      </c>
      <c r="Z41" s="97">
        <f t="shared" si="12"/>
        <v>0</v>
      </c>
      <c r="AA41" s="87" t="str">
        <f t="shared" si="13"/>
        <v>VERY LOW-ORDER URGENTLY</v>
      </c>
      <c r="AB41" s="339">
        <f t="shared" si="14"/>
        <v>6142.666666666667</v>
      </c>
      <c r="AF41"/>
      <c r="AG41" s="341" t="s">
        <v>171</v>
      </c>
      <c r="AH41" s="341" t="s">
        <v>462</v>
      </c>
      <c r="AI41" s="373">
        <v>0.44045454545454554</v>
      </c>
      <c r="AJ41" s="372">
        <v>19.575757575757578</v>
      </c>
      <c r="AK41" s="353">
        <v>313.78947368421052</v>
      </c>
      <c r="AL41" s="353">
        <v>6142.666666666667</v>
      </c>
    </row>
    <row r="42" spans="1:38" ht="15" thickBot="1">
      <c r="A42" s="153" t="s">
        <v>124</v>
      </c>
      <c r="B42" s="60" t="s">
        <v>50</v>
      </c>
      <c r="C42" s="56" t="s">
        <v>395</v>
      </c>
      <c r="D42" s="60" t="s">
        <v>29</v>
      </c>
      <c r="E42" s="60" t="s">
        <v>30</v>
      </c>
      <c r="F42" s="486">
        <v>0.27749999999999997</v>
      </c>
      <c r="G42" s="357">
        <v>12.333333333333334</v>
      </c>
      <c r="H42" s="457">
        <v>2010.3333333333333</v>
      </c>
      <c r="I42" s="368">
        <v>0</v>
      </c>
      <c r="J42" s="367">
        <v>0</v>
      </c>
      <c r="K42" s="457">
        <f t="shared" si="1"/>
        <v>0</v>
      </c>
      <c r="L42" s="60">
        <f t="shared" si="15"/>
        <v>163</v>
      </c>
      <c r="M42" s="60">
        <v>32</v>
      </c>
      <c r="N42" s="97">
        <f t="shared" si="2"/>
        <v>2.5002162349176136E-3</v>
      </c>
      <c r="O42" s="98">
        <f>SUM($N$5:N42)</f>
        <v>0.99797279764736391</v>
      </c>
      <c r="P42" s="335" t="str">
        <f t="shared" si="3"/>
        <v>C</v>
      </c>
      <c r="Q42" s="95">
        <f t="shared" si="4"/>
        <v>0.56060606060606066</v>
      </c>
      <c r="R42" s="96">
        <f t="shared" si="5"/>
        <v>1.2613636363636362E-2</v>
      </c>
      <c r="S42" s="95">
        <f t="shared" si="6"/>
        <v>91.378787878787875</v>
      </c>
      <c r="T42" s="60">
        <f t="shared" si="7"/>
        <v>30</v>
      </c>
      <c r="U42" s="60">
        <v>4</v>
      </c>
      <c r="V42" s="60">
        <f t="shared" si="8"/>
        <v>34</v>
      </c>
      <c r="W42" s="95">
        <f t="shared" si="9"/>
        <v>19.060606060606062</v>
      </c>
      <c r="X42" s="95">
        <f t="shared" si="10"/>
        <v>19.060606060606062</v>
      </c>
      <c r="Y42" s="96">
        <f t="shared" si="11"/>
        <v>0.42886363636363634</v>
      </c>
      <c r="Z42" s="97">
        <f t="shared" si="12"/>
        <v>0</v>
      </c>
      <c r="AA42" s="87" t="str">
        <f t="shared" si="13"/>
        <v>VERY LOW-ORDER URGENTLY</v>
      </c>
      <c r="AB42" s="339">
        <f t="shared" si="14"/>
        <v>3106.878787878788</v>
      </c>
      <c r="AF42" s="341" t="s">
        <v>225</v>
      </c>
      <c r="AG42" s="341"/>
      <c r="AH42" s="341"/>
      <c r="AI42" s="373">
        <v>24.636060606060603</v>
      </c>
      <c r="AJ42" s="372">
        <v>1046.242424242424</v>
      </c>
      <c r="AK42" s="353">
        <v>2884.3756971847884</v>
      </c>
      <c r="AL42" s="353">
        <v>278971.18062908511</v>
      </c>
    </row>
    <row r="43" spans="1:38" ht="15" thickBot="1">
      <c r="A43" s="151" t="s">
        <v>124</v>
      </c>
      <c r="B43" s="102" t="s">
        <v>521</v>
      </c>
      <c r="C43" s="56" t="s">
        <v>532</v>
      </c>
      <c r="D43" s="102" t="s">
        <v>58</v>
      </c>
      <c r="E43" s="102" t="s">
        <v>37</v>
      </c>
      <c r="F43" s="487">
        <v>0.22500000000000009</v>
      </c>
      <c r="G43" s="106">
        <v>30</v>
      </c>
      <c r="H43" s="485">
        <v>2400.3000000000015</v>
      </c>
      <c r="I43" s="368">
        <v>0</v>
      </c>
      <c r="J43" s="367">
        <v>0</v>
      </c>
      <c r="K43" s="485">
        <f t="shared" si="1"/>
        <v>0</v>
      </c>
      <c r="L43" s="102">
        <f t="shared" si="15"/>
        <v>80.010000000000048</v>
      </c>
      <c r="M43" s="102">
        <v>18</v>
      </c>
      <c r="N43" s="104">
        <f t="shared" si="2"/>
        <v>2.0272023526359041E-3</v>
      </c>
      <c r="O43" s="105">
        <f>SUM($N$5:N43)</f>
        <v>0.99999999999999978</v>
      </c>
      <c r="P43" s="340" t="str">
        <f t="shared" si="3"/>
        <v>C</v>
      </c>
      <c r="Q43" s="106">
        <f t="shared" si="4"/>
        <v>1.3636363636363635</v>
      </c>
      <c r="R43" s="103">
        <f t="shared" si="5"/>
        <v>1.0227272727272731E-2</v>
      </c>
      <c r="S43" s="106">
        <f t="shared" si="6"/>
        <v>109.10454545454553</v>
      </c>
      <c r="T43" s="102">
        <f t="shared" si="7"/>
        <v>30</v>
      </c>
      <c r="U43" s="102">
        <v>4</v>
      </c>
      <c r="V43" s="102">
        <f t="shared" si="8"/>
        <v>34</v>
      </c>
      <c r="W43" s="106">
        <f t="shared" si="9"/>
        <v>46.36363636363636</v>
      </c>
      <c r="X43" s="106">
        <f t="shared" si="10"/>
        <v>46.36363636363636</v>
      </c>
      <c r="Y43" s="103">
        <f t="shared" si="11"/>
        <v>0.34772727272727283</v>
      </c>
      <c r="Z43" s="104">
        <f t="shared" si="12"/>
        <v>0</v>
      </c>
      <c r="AA43" s="87" t="str">
        <f t="shared" si="13"/>
        <v>VERY LOW-ORDER URGENTLY</v>
      </c>
      <c r="AB43" s="339">
        <f t="shared" si="14"/>
        <v>3709.5545454545472</v>
      </c>
      <c r="AF43" s="341" t="s">
        <v>26</v>
      </c>
      <c r="AG43" s="341" t="s">
        <v>46</v>
      </c>
      <c r="AH43" s="341" t="s">
        <v>398</v>
      </c>
      <c r="AI43" s="373">
        <v>9.8474666666666675</v>
      </c>
      <c r="AJ43" s="372">
        <v>769.33333333333326</v>
      </c>
      <c r="AK43" s="353">
        <v>184.26486135181975</v>
      </c>
      <c r="AL43" s="353">
        <v>141761.09999999998</v>
      </c>
    </row>
    <row r="44" spans="1:38">
      <c r="A44" s="290"/>
      <c r="B44" s="290"/>
      <c r="C44" s="290"/>
      <c r="D44" s="290"/>
      <c r="E44" s="290"/>
      <c r="F44" s="290"/>
      <c r="G44" s="290"/>
      <c r="H44" s="290"/>
      <c r="I44" s="290"/>
      <c r="J44" s="290"/>
      <c r="K44" s="290"/>
      <c r="L44" s="290"/>
      <c r="M44" s="290"/>
      <c r="N44" s="290"/>
      <c r="O44" s="290"/>
      <c r="P44" s="290"/>
      <c r="Q44" s="290"/>
      <c r="R44" s="290"/>
      <c r="S44" s="290"/>
      <c r="T44" s="290"/>
      <c r="U44" s="290"/>
      <c r="V44" s="290"/>
      <c r="W44" s="290"/>
      <c r="X44" s="290"/>
      <c r="Y44" s="290"/>
      <c r="Z44" s="290"/>
      <c r="AF44"/>
      <c r="AG44" s="341" t="s">
        <v>40</v>
      </c>
      <c r="AH44" s="341" t="s">
        <v>433</v>
      </c>
      <c r="AI44" s="373">
        <v>6.3903272727272773</v>
      </c>
      <c r="AJ44" s="372">
        <v>1024.0909090909092</v>
      </c>
      <c r="AK44" s="353">
        <v>252</v>
      </c>
      <c r="AL44" s="353">
        <v>258070.90909090912</v>
      </c>
    </row>
    <row r="45" spans="1:38">
      <c r="A45" s="290"/>
      <c r="B45" s="290"/>
      <c r="C45" s="290"/>
      <c r="D45" s="290"/>
      <c r="E45" s="290"/>
      <c r="F45" s="290"/>
      <c r="G45" s="290"/>
      <c r="H45" s="290"/>
      <c r="I45" s="290"/>
      <c r="J45" s="290"/>
      <c r="K45" s="290"/>
      <c r="L45" s="290"/>
      <c r="M45" s="290"/>
      <c r="N45" s="290"/>
      <c r="O45" s="290"/>
      <c r="P45" s="290"/>
      <c r="Q45" s="290"/>
      <c r="R45" s="290"/>
      <c r="S45" s="290"/>
      <c r="T45" s="290"/>
      <c r="U45" s="290"/>
      <c r="V45" s="290"/>
      <c r="W45" s="290"/>
      <c r="X45" s="290"/>
      <c r="Y45" s="290"/>
      <c r="Z45" s="290"/>
      <c r="AF45"/>
      <c r="AG45" s="341" t="s">
        <v>54</v>
      </c>
      <c r="AH45" s="341" t="s">
        <v>458</v>
      </c>
      <c r="AI45" s="373">
        <v>1.8222545454545458</v>
      </c>
      <c r="AJ45" s="372">
        <v>237.27272727272728</v>
      </c>
      <c r="AK45" s="353">
        <v>52.990000000000009</v>
      </c>
      <c r="AL45" s="353">
        <v>12573.081818181821</v>
      </c>
    </row>
    <row r="46" spans="1:38">
      <c r="AF46"/>
      <c r="AG46" s="341" t="s">
        <v>76</v>
      </c>
      <c r="AH46" s="341" t="s">
        <v>445</v>
      </c>
      <c r="AI46" s="373">
        <v>1.75058181818182</v>
      </c>
      <c r="AJ46" s="372">
        <v>486.27272727272725</v>
      </c>
      <c r="AK46" s="353">
        <v>86.389231632080751</v>
      </c>
      <c r="AL46" s="353">
        <v>42008.727272727265</v>
      </c>
    </row>
    <row r="47" spans="1:38">
      <c r="AF47"/>
      <c r="AG47" s="341" t="s">
        <v>73</v>
      </c>
      <c r="AH47" s="341" t="s">
        <v>441</v>
      </c>
      <c r="AI47" s="373">
        <v>2.7967636363636403</v>
      </c>
      <c r="AJ47" s="372">
        <v>776.87878787878788</v>
      </c>
      <c r="AK47" s="353">
        <v>88.614569536423829</v>
      </c>
      <c r="AL47" s="353">
        <v>68842.779369857511</v>
      </c>
    </row>
    <row r="48" spans="1:38">
      <c r="AF48"/>
      <c r="AG48" s="341" t="s">
        <v>68</v>
      </c>
      <c r="AH48" s="341" t="s">
        <v>437</v>
      </c>
      <c r="AI48" s="373">
        <v>2.526218181818185</v>
      </c>
      <c r="AJ48" s="372">
        <v>701.72727272727286</v>
      </c>
      <c r="AK48" s="353">
        <v>89.825106879129407</v>
      </c>
      <c r="AL48" s="353">
        <v>63032.727272727272</v>
      </c>
    </row>
    <row r="49" spans="32:38">
      <c r="AF49"/>
      <c r="AG49" s="341" t="s">
        <v>72</v>
      </c>
      <c r="AH49" s="341" t="s">
        <v>443</v>
      </c>
      <c r="AI49" s="373">
        <v>2.5429090909090926</v>
      </c>
      <c r="AJ49" s="372">
        <v>706.36363636363637</v>
      </c>
      <c r="AK49" s="353">
        <v>89.5073359073359</v>
      </c>
      <c r="AL49" s="353">
        <v>63224.727272727272</v>
      </c>
    </row>
    <row r="50" spans="32:38">
      <c r="AF50"/>
      <c r="AG50" s="341" t="s">
        <v>213</v>
      </c>
      <c r="AH50" s="341" t="s">
        <v>489</v>
      </c>
      <c r="AI50" s="373">
        <v>3.0831818181818154</v>
      </c>
      <c r="AJ50" s="372">
        <v>342.57575757575756</v>
      </c>
      <c r="AK50" s="353">
        <v>105.17443609022554</v>
      </c>
      <c r="AL50" s="353">
        <v>36030.212121212113</v>
      </c>
    </row>
    <row r="51" spans="32:38">
      <c r="AF51"/>
      <c r="AG51" s="341" t="s">
        <v>87</v>
      </c>
      <c r="AH51" s="341" t="s">
        <v>444</v>
      </c>
      <c r="AI51" s="373">
        <v>1.8903999999999994</v>
      </c>
      <c r="AJ51" s="372">
        <v>358.03030303030306</v>
      </c>
      <c r="AK51" s="353">
        <v>41.01</v>
      </c>
      <c r="AL51" s="353">
        <v>14682.822727272727</v>
      </c>
    </row>
    <row r="52" spans="32:38">
      <c r="AF52"/>
      <c r="AG52" s="341" t="s">
        <v>541</v>
      </c>
      <c r="AH52" s="341" t="s">
        <v>542</v>
      </c>
      <c r="AI52" s="373">
        <v>5.5713600000000065</v>
      </c>
      <c r="AJ52" s="372">
        <v>1055.1818181818182</v>
      </c>
      <c r="AK52" s="353">
        <v>93</v>
      </c>
      <c r="AL52" s="353">
        <v>98131.909090909103</v>
      </c>
    </row>
    <row r="53" spans="32:38">
      <c r="AF53"/>
      <c r="AG53" s="341" t="s">
        <v>539</v>
      </c>
      <c r="AH53" s="341" t="s">
        <v>540</v>
      </c>
      <c r="AI53" s="373">
        <v>3.0594327272727293</v>
      </c>
      <c r="AJ53" s="372">
        <v>341.45454545454544</v>
      </c>
      <c r="AK53" s="353">
        <v>155</v>
      </c>
      <c r="AL53" s="353">
        <v>52925.454545454544</v>
      </c>
    </row>
    <row r="54" spans="32:38">
      <c r="AF54"/>
      <c r="AG54" s="341" t="s">
        <v>524</v>
      </c>
      <c r="AH54" s="341" t="s">
        <v>536</v>
      </c>
      <c r="AI54" s="373">
        <v>1.3111636363636374</v>
      </c>
      <c r="AJ54" s="372">
        <v>364.21212121212119</v>
      </c>
      <c r="AK54" s="353">
        <v>100.00000000000001</v>
      </c>
      <c r="AL54" s="353">
        <v>36421.212121212127</v>
      </c>
    </row>
    <row r="55" spans="32:38">
      <c r="AF55"/>
      <c r="AG55" s="341" t="s">
        <v>519</v>
      </c>
      <c r="AH55" s="341" t="s">
        <v>520</v>
      </c>
      <c r="AI55" s="373">
        <v>0.74181818181818215</v>
      </c>
      <c r="AJ55" s="372">
        <v>154.54545454545456</v>
      </c>
      <c r="AK55" s="353">
        <v>92.473333333333343</v>
      </c>
      <c r="AL55" s="353">
        <v>14291.333333333336</v>
      </c>
    </row>
    <row r="56" spans="32:38">
      <c r="AF56" s="341" t="s">
        <v>224</v>
      </c>
      <c r="AG56" s="341"/>
      <c r="AH56" s="341"/>
      <c r="AI56" s="373">
        <v>43.333877575757597</v>
      </c>
      <c r="AJ56" s="372">
        <v>7317.939393939394</v>
      </c>
      <c r="AK56" s="353">
        <v>1430.2488747303485</v>
      </c>
      <c r="AL56" s="353">
        <v>901996.99603652442</v>
      </c>
    </row>
    <row r="57" spans="32:38">
      <c r="AF57" s="341" t="s">
        <v>81</v>
      </c>
      <c r="AG57" s="341" t="s">
        <v>88</v>
      </c>
      <c r="AH57" s="341" t="s">
        <v>382</v>
      </c>
      <c r="AI57" s="373">
        <v>2.2504545454545455</v>
      </c>
      <c r="AJ57" s="372">
        <v>150.03030303030303</v>
      </c>
      <c r="AK57" s="353">
        <v>205.6385542168675</v>
      </c>
      <c r="AL57" s="353">
        <v>30852.01460387003</v>
      </c>
    </row>
    <row r="58" spans="32:38">
      <c r="AF58"/>
      <c r="AG58" s="341" t="s">
        <v>80</v>
      </c>
      <c r="AH58" s="341" t="s">
        <v>384</v>
      </c>
      <c r="AI58" s="373">
        <v>1.6768181818181815</v>
      </c>
      <c r="AJ58" s="372">
        <v>111.78787878787878</v>
      </c>
      <c r="AK58" s="353">
        <v>188</v>
      </c>
      <c r="AL58" s="353">
        <v>21016.121212121212</v>
      </c>
    </row>
    <row r="59" spans="32:38">
      <c r="AF59" s="341" t="s">
        <v>223</v>
      </c>
      <c r="AG59" s="341"/>
      <c r="AH59" s="341"/>
      <c r="AI59" s="373">
        <v>3.9272727272727268</v>
      </c>
      <c r="AJ59" s="372">
        <v>261.81818181818181</v>
      </c>
      <c r="AK59" s="353">
        <v>393.63855421686753</v>
      </c>
      <c r="AL59" s="353">
        <v>51868.135815991242</v>
      </c>
    </row>
    <row r="60" spans="32:38">
      <c r="AF60" s="341" t="s">
        <v>221</v>
      </c>
      <c r="AG60"/>
      <c r="AH60"/>
      <c r="AI60" s="373">
        <v>78.185206666666673</v>
      </c>
      <c r="AJ60" s="372">
        <v>9177.3333333333339</v>
      </c>
      <c r="AK60" s="353">
        <v>5620.5559160036619</v>
      </c>
      <c r="AL60" s="353">
        <v>1301474.5066053569</v>
      </c>
    </row>
    <row r="61" spans="32:38">
      <c r="AF61"/>
      <c r="AG61"/>
      <c r="AH61"/>
      <c r="AI61"/>
      <c r="AJ61"/>
      <c r="AK61"/>
      <c r="AL61"/>
    </row>
    <row r="62" spans="32:38">
      <c r="AF62"/>
      <c r="AG62"/>
      <c r="AH62"/>
      <c r="AI62"/>
      <c r="AJ62"/>
      <c r="AK62"/>
      <c r="AL62"/>
    </row>
    <row r="63" spans="32:38">
      <c r="AF63"/>
      <c r="AG63"/>
      <c r="AH63"/>
      <c r="AI63"/>
      <c r="AJ63"/>
      <c r="AK63"/>
      <c r="AL63"/>
    </row>
    <row r="64" spans="32:38">
      <c r="AF64"/>
      <c r="AG64"/>
      <c r="AH64"/>
      <c r="AI64"/>
      <c r="AJ64"/>
      <c r="AK64"/>
      <c r="AL64"/>
    </row>
    <row r="65" spans="32:38">
      <c r="AF65"/>
      <c r="AG65"/>
      <c r="AH65"/>
      <c r="AI65"/>
      <c r="AJ65"/>
      <c r="AK65"/>
      <c r="AL65"/>
    </row>
    <row r="66" spans="32:38">
      <c r="AF66"/>
      <c r="AG66"/>
      <c r="AH66"/>
      <c r="AI66"/>
      <c r="AJ66"/>
      <c r="AK66"/>
      <c r="AL66"/>
    </row>
  </sheetData>
  <mergeCells count="22">
    <mergeCell ref="AG16:AH16"/>
    <mergeCell ref="AJ16:AM16"/>
    <mergeCell ref="AG11:AH11"/>
    <mergeCell ref="AK11:AM11"/>
    <mergeCell ref="AG12:AH12"/>
    <mergeCell ref="AK12:AM12"/>
    <mergeCell ref="AK13:AM13"/>
    <mergeCell ref="AG15:AH15"/>
    <mergeCell ref="AJ15:AM15"/>
    <mergeCell ref="AG10:AH10"/>
    <mergeCell ref="AK10:AM10"/>
    <mergeCell ref="AF1:AH2"/>
    <mergeCell ref="AJ1:AL2"/>
    <mergeCell ref="AG3:AH3"/>
    <mergeCell ref="AK3:AL3"/>
    <mergeCell ref="AG4:AH4"/>
    <mergeCell ref="AK4:AL4"/>
    <mergeCell ref="AG5:AH5"/>
    <mergeCell ref="AG6:AH6"/>
    <mergeCell ref="AJ8:AM8"/>
    <mergeCell ref="AG9:AH9"/>
    <mergeCell ref="AK9:AM9"/>
  </mergeCells>
  <conditionalFormatting sqref="AA5:AA43">
    <cfRule type="containsText" dxfId="138" priority="1" operator="containsText" text="LOW MAY- ORDER">
      <formula>NOT(ISERROR(SEARCH("LOW MAY- ORDER",AA5)))</formula>
    </cfRule>
    <cfRule type="containsText" dxfId="137" priority="2" operator="containsText" text="HIGH">
      <formula>NOT(ISERROR(SEARCH("HIGH",AA5)))</formula>
    </cfRule>
    <cfRule type="containsText" dxfId="136" priority="3" operator="containsText" text="HIGH">
      <formula>NOT(ISERROR(SEARCH("HIGH",AA5)))</formula>
    </cfRule>
    <cfRule type="containsText" dxfId="135"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2EF50-17DB-48B7-96CA-44102D4F3654}">
  <sheetPr>
    <tabColor theme="9" tint="-0.499984740745262"/>
  </sheetPr>
  <dimension ref="A1:AM49"/>
  <sheetViews>
    <sheetView showGridLines="0" topLeftCell="A2" workbookViewId="0">
      <selection activeCell="I5" sqref="I5:J28"/>
    </sheetView>
  </sheetViews>
  <sheetFormatPr defaultColWidth="8.90625" defaultRowHeight="14.5"/>
  <cols>
    <col min="1" max="1" width="20.81640625" style="14" customWidth="1"/>
    <col min="2" max="2" width="8.90625" style="14"/>
    <col min="3" max="3" width="31.36328125" style="14" customWidth="1"/>
    <col min="4" max="4" width="17.90625" style="14" customWidth="1"/>
    <col min="5" max="6" width="8.90625" style="14"/>
    <col min="7" max="7" width="15" style="14" customWidth="1"/>
    <col min="8" max="8" width="14.453125" style="14" customWidth="1"/>
    <col min="9" max="10" width="8.90625" style="14"/>
    <col min="11" max="11" width="11" style="14" customWidth="1"/>
    <col min="12" max="12" width="8.90625" style="14"/>
    <col min="13" max="13" width="10.81640625" style="14" customWidth="1"/>
    <col min="14" max="14" width="11.08984375" style="14" customWidth="1"/>
    <col min="15" max="18" width="8.90625" style="14"/>
    <col min="19" max="19" width="11.81640625" style="14" customWidth="1"/>
    <col min="20" max="22" width="8.90625" style="14"/>
    <col min="23" max="23" width="10.54296875" style="14" bestFit="1" customWidth="1"/>
    <col min="24" max="24" width="9.54296875" style="14" bestFit="1" customWidth="1"/>
    <col min="25" max="26" width="8.90625" style="14"/>
    <col min="27" max="27" width="23" style="14" customWidth="1"/>
    <col min="28" max="28" width="10.08984375" style="14" bestFit="1" customWidth="1"/>
    <col min="29" max="31" width="8.90625" style="14"/>
    <col min="32" max="32" width="15.6328125" style="14" bestFit="1" customWidth="1"/>
    <col min="33" max="33" width="14.6328125" style="14" bestFit="1" customWidth="1"/>
    <col min="34" max="34" width="14.90625" style="14" bestFit="1" customWidth="1"/>
    <col min="35" max="35" width="8.1796875" style="14" bestFit="1" customWidth="1"/>
    <col min="36" max="36" width="8" style="14" bestFit="1" customWidth="1"/>
    <col min="37" max="37" width="9.08984375" style="14" bestFit="1" customWidth="1"/>
    <col min="38" max="38" width="8.6328125" style="14" bestFit="1" customWidth="1"/>
    <col min="39" max="39" width="8.984375E-2" style="14" customWidth="1"/>
    <col min="40" max="16384" width="8.90625" style="14"/>
  </cols>
  <sheetData>
    <row r="1" spans="1:39" ht="32.5" thickBot="1">
      <c r="F1" s="159">
        <f>SUM(F5:F28)</f>
        <v>41.827320000000057</v>
      </c>
      <c r="G1" s="158">
        <f t="shared" ref="G1:Y1" si="0">SUM(G5:G28)</f>
        <v>6536</v>
      </c>
      <c r="H1" s="158">
        <f t="shared" si="0"/>
        <v>709097.38666666683</v>
      </c>
      <c r="I1" s="158">
        <f t="shared" si="0"/>
        <v>4326</v>
      </c>
      <c r="J1" s="158">
        <f t="shared" si="0"/>
        <v>21.783660000000001</v>
      </c>
      <c r="K1" s="158">
        <f t="shared" si="0"/>
        <v>382886.34406961891</v>
      </c>
      <c r="L1" s="158">
        <f t="shared" si="0"/>
        <v>2437.428732315846</v>
      </c>
      <c r="M1" s="158">
        <f t="shared" si="0"/>
        <v>590</v>
      </c>
      <c r="N1" s="158"/>
      <c r="O1" s="158"/>
      <c r="P1" s="158"/>
      <c r="Q1" s="158">
        <f t="shared" si="0"/>
        <v>297.09090909090901</v>
      </c>
      <c r="R1" s="158">
        <f t="shared" si="0"/>
        <v>1.9012418181818207</v>
      </c>
      <c r="S1" s="158">
        <f t="shared" si="0"/>
        <v>32231.699393939401</v>
      </c>
      <c r="T1" s="158">
        <f t="shared" si="0"/>
        <v>571</v>
      </c>
      <c r="U1" s="158">
        <f t="shared" si="0"/>
        <v>96</v>
      </c>
      <c r="V1" s="158">
        <f t="shared" si="0"/>
        <v>667</v>
      </c>
      <c r="W1" s="158">
        <f t="shared" si="0"/>
        <v>5942.030303030303</v>
      </c>
      <c r="X1" s="158">
        <f t="shared" si="0"/>
        <v>4451.9696969696979</v>
      </c>
      <c r="Y1" s="157">
        <f t="shared" si="0"/>
        <v>27.874118181818226</v>
      </c>
      <c r="AF1" s="563" t="s">
        <v>265</v>
      </c>
      <c r="AG1" s="563"/>
      <c r="AH1" s="563"/>
      <c r="AI1" s="65"/>
      <c r="AJ1" s="575" t="s">
        <v>264</v>
      </c>
      <c r="AK1" s="575"/>
      <c r="AL1" s="575"/>
      <c r="AM1" s="65"/>
    </row>
    <row r="2" spans="1:39" ht="32">
      <c r="AF2" s="563"/>
      <c r="AG2" s="563"/>
      <c r="AH2" s="563"/>
      <c r="AI2" s="65"/>
      <c r="AJ2" s="575"/>
      <c r="AK2" s="575"/>
      <c r="AL2" s="575"/>
      <c r="AM2" s="65"/>
    </row>
    <row r="3" spans="1:39" ht="15" thickBot="1">
      <c r="AF3" s="63" t="s">
        <v>249</v>
      </c>
      <c r="AG3" s="553"/>
      <c r="AH3" s="553"/>
      <c r="AI3" s="243"/>
      <c r="AJ3" s="25" t="s">
        <v>248</v>
      </c>
      <c r="AK3" s="543">
        <v>44800.874156597223</v>
      </c>
      <c r="AL3" s="544"/>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288</v>
      </c>
      <c r="AF4" s="63" t="s">
        <v>247</v>
      </c>
      <c r="AG4" s="553"/>
      <c r="AH4" s="553"/>
      <c r="AI4" s="243"/>
      <c r="AJ4" s="25" t="s">
        <v>246</v>
      </c>
      <c r="AK4" s="541"/>
      <c r="AL4" s="542"/>
      <c r="AM4" s="243"/>
    </row>
    <row r="5" spans="1:39" ht="15" thickBot="1">
      <c r="A5" s="365" t="s">
        <v>563</v>
      </c>
      <c r="B5" s="351" t="s">
        <v>183</v>
      </c>
      <c r="C5" s="349" t="s">
        <v>401</v>
      </c>
      <c r="D5" s="351" t="s">
        <v>26</v>
      </c>
      <c r="E5" s="349" t="s">
        <v>37</v>
      </c>
      <c r="F5" s="345">
        <v>7.2863999999999916</v>
      </c>
      <c r="G5" s="55">
        <v>1034.6666666666665</v>
      </c>
      <c r="H5" s="346">
        <v>155250.02666666667</v>
      </c>
      <c r="I5" s="349">
        <v>0</v>
      </c>
      <c r="J5" s="348">
        <v>0</v>
      </c>
      <c r="K5" s="346">
        <f t="shared" ref="K5:K28" si="1">L5*I5</f>
        <v>0</v>
      </c>
      <c r="L5" s="346">
        <f t="shared" ref="L5:L28" si="2">H5/G5</f>
        <v>150.04835051546394</v>
      </c>
      <c r="M5" s="349">
        <v>12</v>
      </c>
      <c r="N5" s="12">
        <f t="shared" ref="N5:N28" si="3">F5/$F$1</f>
        <v>0.17420193309062071</v>
      </c>
      <c r="O5" s="350">
        <f>SUM($N$5:N5)</f>
        <v>0.17420193309062071</v>
      </c>
      <c r="P5" s="349" t="str">
        <f>IF(O5&lt;=50%,"A",IF(O5&lt;=80%,"B",IF(O5&lt;=100%,"C","")))</f>
        <v>A</v>
      </c>
      <c r="Q5" s="346">
        <f t="shared" ref="Q5:Q28" si="4">G5/22</f>
        <v>47.030303030303024</v>
      </c>
      <c r="R5" s="348">
        <f t="shared" ref="R5:R28" si="5">F5/22</f>
        <v>0.33119999999999961</v>
      </c>
      <c r="S5" s="346">
        <f t="shared" ref="S5:S28" si="6">H5/22</f>
        <v>7056.8193939393941</v>
      </c>
      <c r="T5" s="349">
        <f>IF(P5="A",7,IF(P5="B",14,IF(P5="C",30,"")))</f>
        <v>7</v>
      </c>
      <c r="U5" s="349">
        <v>4</v>
      </c>
      <c r="V5" s="349">
        <f>T5+U5</f>
        <v>11</v>
      </c>
      <c r="W5" s="346">
        <f>Q5*V5</f>
        <v>517.33333333333326</v>
      </c>
      <c r="X5" s="346">
        <f t="shared" ref="X5:X28" si="7">IF(W5-I5&lt;=0,0,W5-I5)</f>
        <v>517.33333333333326</v>
      </c>
      <c r="Y5" s="348">
        <f t="shared" ref="Y5:Y28" si="8">X5/(G5/F5)</f>
        <v>3.6431999999999958</v>
      </c>
      <c r="Z5" s="12">
        <f t="shared" ref="Z5:Z28" si="9">I5/W5</f>
        <v>0</v>
      </c>
      <c r="AA5" s="354" t="str">
        <f>IF(AND(Z5&gt;=100%,Z5&lt;200%),"HIGH-DON’T ORDER",IF(Z5&gt;=200%,"VERY HIGH-DON’T ORDER",IF(AND(Z5&gt;=80%,Z5&lt;=100),"LOW MAY- ORDER","VERY LOW-ORDER URGENTLY")))</f>
        <v>VERY LOW-ORDER URGENTLY</v>
      </c>
      <c r="AB5" s="164">
        <f>X5*L5</f>
        <v>77625.013333333336</v>
      </c>
      <c r="AF5" s="63" t="s">
        <v>236</v>
      </c>
      <c r="AG5" s="553"/>
      <c r="AH5" s="553"/>
      <c r="AI5" s="243"/>
      <c r="AJ5" s="25" t="s">
        <v>245</v>
      </c>
      <c r="AK5" s="64" t="s">
        <v>314</v>
      </c>
      <c r="AL5" s="64"/>
      <c r="AM5" s="243"/>
    </row>
    <row r="6" spans="1:39" ht="15" thickBot="1">
      <c r="A6" s="365" t="s">
        <v>563</v>
      </c>
      <c r="B6" s="351" t="s">
        <v>46</v>
      </c>
      <c r="C6" s="349" t="s">
        <v>398</v>
      </c>
      <c r="D6" s="351" t="s">
        <v>26</v>
      </c>
      <c r="E6" s="349" t="s">
        <v>27</v>
      </c>
      <c r="F6" s="345">
        <v>5.5722666666666854</v>
      </c>
      <c r="G6" s="55">
        <v>434.66666666666669</v>
      </c>
      <c r="H6" s="346">
        <v>89294.999999999985</v>
      </c>
      <c r="I6" s="349">
        <v>0</v>
      </c>
      <c r="J6" s="348">
        <v>0</v>
      </c>
      <c r="K6" s="346">
        <f t="shared" si="1"/>
        <v>0</v>
      </c>
      <c r="L6" s="346">
        <f t="shared" si="2"/>
        <v>205.43328220858891</v>
      </c>
      <c r="M6" s="349">
        <v>5</v>
      </c>
      <c r="N6" s="12">
        <f t="shared" si="3"/>
        <v>0.1332207434439184</v>
      </c>
      <c r="O6" s="350">
        <f>SUM($N$5:N6)</f>
        <v>0.30742267653453914</v>
      </c>
      <c r="P6" s="349" t="str">
        <f t="shared" ref="P6:P28" si="10">IF(O6&lt;=50%,"A",IF(O6&lt;=80%,"B",IF(O6&lt;=100%,"C","")))</f>
        <v>A</v>
      </c>
      <c r="Q6" s="346">
        <f t="shared" si="4"/>
        <v>19.757575757575758</v>
      </c>
      <c r="R6" s="348">
        <f t="shared" si="5"/>
        <v>0.25328484848484933</v>
      </c>
      <c r="S6" s="346">
        <f t="shared" si="6"/>
        <v>4058.8636363636356</v>
      </c>
      <c r="T6" s="349">
        <f t="shared" ref="T6:T28" si="11">IF(P6="A",7,IF(P6="B",14,IF(P6="C",30,"")))</f>
        <v>7</v>
      </c>
      <c r="U6" s="349">
        <v>4</v>
      </c>
      <c r="V6" s="349">
        <f t="shared" ref="V6:V28" si="12">T6+U6</f>
        <v>11</v>
      </c>
      <c r="W6" s="346">
        <f t="shared" ref="W6:W28" si="13">Q6*V6</f>
        <v>217.33333333333334</v>
      </c>
      <c r="X6" s="346">
        <f t="shared" si="7"/>
        <v>217.33333333333334</v>
      </c>
      <c r="Y6" s="348">
        <f t="shared" si="8"/>
        <v>2.7861333333333427</v>
      </c>
      <c r="Z6" s="12">
        <f t="shared" si="9"/>
        <v>0</v>
      </c>
      <c r="AA6" s="354" t="str">
        <f t="shared" ref="AA6:AA28" si="14">IF(AND(Z6&gt;=100%,Z6&lt;200%),"HIGH-DON’T ORDER",IF(Z6&gt;=200%,"VERY HIGH-DON’T ORDER",IF(AND(Z6&gt;=80%,Z6&lt;=100),"LOW MAY- ORDER","VERY LOW-ORDER URGENTLY")))</f>
        <v>VERY LOW-ORDER URGENTLY</v>
      </c>
      <c r="AB6" s="164">
        <f t="shared" ref="AB6:AB28" si="15">X6*L6</f>
        <v>44647.499999999993</v>
      </c>
      <c r="AF6" s="63" t="s">
        <v>244</v>
      </c>
      <c r="AG6" s="553"/>
      <c r="AH6" s="553"/>
      <c r="AI6" s="17"/>
      <c r="AJ6" s="17"/>
      <c r="AK6" s="17"/>
      <c r="AL6" s="17"/>
      <c r="AM6" s="16"/>
    </row>
    <row r="7" spans="1:39" ht="15" thickBot="1">
      <c r="A7" s="365" t="s">
        <v>563</v>
      </c>
      <c r="B7" s="351" t="s">
        <v>40</v>
      </c>
      <c r="C7" s="349" t="s">
        <v>433</v>
      </c>
      <c r="D7" s="351" t="s">
        <v>26</v>
      </c>
      <c r="E7" s="349" t="s">
        <v>27</v>
      </c>
      <c r="F7" s="345">
        <v>4.9400000000000022</v>
      </c>
      <c r="G7" s="55">
        <v>791.33333333333326</v>
      </c>
      <c r="H7" s="346">
        <v>79166.613333333342</v>
      </c>
      <c r="I7" s="349">
        <v>1436</v>
      </c>
      <c r="J7" s="348">
        <v>8.9606399999999997</v>
      </c>
      <c r="K7" s="346">
        <f t="shared" si="1"/>
        <v>143660.3918449874</v>
      </c>
      <c r="L7" s="346">
        <f t="shared" si="2"/>
        <v>100.04205560235891</v>
      </c>
      <c r="M7" s="349">
        <v>1</v>
      </c>
      <c r="N7" s="12">
        <f t="shared" si="3"/>
        <v>0.11810462635425831</v>
      </c>
      <c r="O7" s="350">
        <f>SUM($N$5:N7)</f>
        <v>0.42552730288879748</v>
      </c>
      <c r="P7" s="349" t="str">
        <f t="shared" si="10"/>
        <v>A</v>
      </c>
      <c r="Q7" s="346">
        <f t="shared" si="4"/>
        <v>35.969696969696969</v>
      </c>
      <c r="R7" s="348">
        <f t="shared" si="5"/>
        <v>0.22454545454545463</v>
      </c>
      <c r="S7" s="346">
        <f t="shared" si="6"/>
        <v>3598.4824242424247</v>
      </c>
      <c r="T7" s="349">
        <f t="shared" si="11"/>
        <v>7</v>
      </c>
      <c r="U7" s="349">
        <v>4</v>
      </c>
      <c r="V7" s="349">
        <f t="shared" si="12"/>
        <v>11</v>
      </c>
      <c r="W7" s="346">
        <f t="shared" si="13"/>
        <v>395.66666666666663</v>
      </c>
      <c r="X7" s="346">
        <f t="shared" si="7"/>
        <v>0</v>
      </c>
      <c r="Y7" s="348">
        <f t="shared" si="8"/>
        <v>0</v>
      </c>
      <c r="Z7" s="12">
        <f t="shared" si="9"/>
        <v>3.6293176074136482</v>
      </c>
      <c r="AA7" s="354" t="str">
        <f t="shared" si="14"/>
        <v>VERY HIGH-DON’T ORDER</v>
      </c>
      <c r="AB7" s="164">
        <f t="shared" si="15"/>
        <v>0</v>
      </c>
      <c r="AF7" s="17"/>
      <c r="AG7" s="17"/>
      <c r="AH7" s="17"/>
      <c r="AI7" s="17"/>
      <c r="AJ7" s="17"/>
      <c r="AK7" s="17"/>
      <c r="AL7" s="17"/>
      <c r="AM7" s="16"/>
    </row>
    <row r="8" spans="1:39" ht="15" thickBot="1">
      <c r="A8" s="365" t="s">
        <v>563</v>
      </c>
      <c r="B8" s="351" t="s">
        <v>103</v>
      </c>
      <c r="C8" s="349" t="s">
        <v>381</v>
      </c>
      <c r="D8" s="351" t="s">
        <v>26</v>
      </c>
      <c r="E8" s="349" t="s">
        <v>27</v>
      </c>
      <c r="F8" s="345">
        <v>4.4040000000000097</v>
      </c>
      <c r="G8" s="55">
        <v>611.33333333333337</v>
      </c>
      <c r="H8" s="346">
        <v>82379.946666666554</v>
      </c>
      <c r="I8" s="349">
        <v>0</v>
      </c>
      <c r="J8" s="348">
        <v>0</v>
      </c>
      <c r="K8" s="346">
        <f t="shared" si="1"/>
        <v>0</v>
      </c>
      <c r="L8" s="346">
        <f t="shared" si="2"/>
        <v>134.75454743729534</v>
      </c>
      <c r="M8" s="349">
        <v>16</v>
      </c>
      <c r="N8" s="12">
        <f t="shared" si="3"/>
        <v>0.10529003531663046</v>
      </c>
      <c r="O8" s="350">
        <f>SUM($N$5:N8)</f>
        <v>0.53081733820542798</v>
      </c>
      <c r="P8" s="349" t="str">
        <f t="shared" si="10"/>
        <v>B</v>
      </c>
      <c r="Q8" s="346">
        <f t="shared" si="4"/>
        <v>27.787878787878789</v>
      </c>
      <c r="R8" s="348">
        <f t="shared" si="5"/>
        <v>0.20018181818181863</v>
      </c>
      <c r="S8" s="346">
        <f t="shared" si="6"/>
        <v>3744.5430303030253</v>
      </c>
      <c r="T8" s="349">
        <f t="shared" si="11"/>
        <v>14</v>
      </c>
      <c r="U8" s="349">
        <v>4</v>
      </c>
      <c r="V8" s="349">
        <f t="shared" si="12"/>
        <v>18</v>
      </c>
      <c r="W8" s="346">
        <f t="shared" si="13"/>
        <v>500.18181818181819</v>
      </c>
      <c r="X8" s="346">
        <f t="shared" si="7"/>
        <v>500.18181818181819</v>
      </c>
      <c r="Y8" s="348">
        <f t="shared" si="8"/>
        <v>3.6032727272727345</v>
      </c>
      <c r="Z8" s="12">
        <f t="shared" si="9"/>
        <v>0</v>
      </c>
      <c r="AA8" s="354" t="str">
        <f t="shared" si="14"/>
        <v>VERY LOW-ORDER URGENTLY</v>
      </c>
      <c r="AB8" s="164">
        <f t="shared" si="15"/>
        <v>67401.774545454449</v>
      </c>
      <c r="AF8" s="62" t="s">
        <v>243</v>
      </c>
      <c r="AG8" s="62"/>
      <c r="AH8" s="62"/>
      <c r="AI8" s="17"/>
      <c r="AJ8" s="555" t="s">
        <v>242</v>
      </c>
      <c r="AK8" s="555"/>
      <c r="AL8" s="555"/>
      <c r="AM8" s="555"/>
    </row>
    <row r="9" spans="1:39" ht="15" thickBot="1">
      <c r="A9" s="365" t="s">
        <v>563</v>
      </c>
      <c r="B9" s="351" t="s">
        <v>541</v>
      </c>
      <c r="C9" s="349" t="s">
        <v>542</v>
      </c>
      <c r="D9" s="351" t="s">
        <v>26</v>
      </c>
      <c r="E9" s="349" t="s">
        <v>37</v>
      </c>
      <c r="F9" s="345">
        <v>4.1641600000000061</v>
      </c>
      <c r="G9" s="55">
        <v>788.66666666666663</v>
      </c>
      <c r="H9" s="346">
        <v>70325</v>
      </c>
      <c r="I9" s="349">
        <v>0</v>
      </c>
      <c r="J9" s="348">
        <v>0</v>
      </c>
      <c r="K9" s="346">
        <f t="shared" si="1"/>
        <v>0</v>
      </c>
      <c r="L9" s="346">
        <f t="shared" si="2"/>
        <v>89.169484361792058</v>
      </c>
      <c r="M9" s="349">
        <v>18</v>
      </c>
      <c r="N9" s="12">
        <f t="shared" si="3"/>
        <v>9.9555983983673838E-2</v>
      </c>
      <c r="O9" s="350">
        <f>SUM($N$5:N9)</f>
        <v>0.6303733221891018</v>
      </c>
      <c r="P9" s="349" t="str">
        <f t="shared" si="10"/>
        <v>B</v>
      </c>
      <c r="Q9" s="346">
        <f t="shared" si="4"/>
        <v>35.848484848484844</v>
      </c>
      <c r="R9" s="348">
        <f t="shared" si="5"/>
        <v>0.18928000000000028</v>
      </c>
      <c r="S9" s="346">
        <f t="shared" si="6"/>
        <v>3196.590909090909</v>
      </c>
      <c r="T9" s="349">
        <f t="shared" si="11"/>
        <v>14</v>
      </c>
      <c r="U9" s="349">
        <v>4</v>
      </c>
      <c r="V9" s="349">
        <f t="shared" si="12"/>
        <v>18</v>
      </c>
      <c r="W9" s="346">
        <f t="shared" si="13"/>
        <v>645.27272727272725</v>
      </c>
      <c r="X9" s="346">
        <f t="shared" si="7"/>
        <v>645.27272727272725</v>
      </c>
      <c r="Y9" s="348">
        <f t="shared" si="8"/>
        <v>3.4070400000000047</v>
      </c>
      <c r="Z9" s="12">
        <f t="shared" si="9"/>
        <v>0</v>
      </c>
      <c r="AA9" s="354" t="str">
        <f t="shared" si="14"/>
        <v>VERY LOW-ORDER URGENTLY</v>
      </c>
      <c r="AB9" s="164">
        <f t="shared" si="15"/>
        <v>57538.636363636368</v>
      </c>
      <c r="AF9" s="17" t="s">
        <v>239</v>
      </c>
      <c r="AG9" s="554" t="str">
        <f>A9</f>
        <v>BIZARA ENTERPRISE</v>
      </c>
      <c r="AH9" s="554"/>
      <c r="AI9" s="17"/>
      <c r="AJ9" s="17" t="s">
        <v>241</v>
      </c>
      <c r="AK9" s="551"/>
      <c r="AL9" s="551"/>
      <c r="AM9" s="551"/>
    </row>
    <row r="10" spans="1:39" ht="15" thickBot="1">
      <c r="A10" s="365" t="s">
        <v>563</v>
      </c>
      <c r="B10" s="351" t="s">
        <v>25</v>
      </c>
      <c r="C10" s="349" t="s">
        <v>383</v>
      </c>
      <c r="D10" s="351" t="s">
        <v>26</v>
      </c>
      <c r="E10" s="349" t="s">
        <v>27</v>
      </c>
      <c r="F10" s="345">
        <v>2.8624000000000143</v>
      </c>
      <c r="G10" s="55">
        <v>595.66666666666674</v>
      </c>
      <c r="H10" s="346">
        <v>36436.033333333326</v>
      </c>
      <c r="I10" s="349">
        <v>0</v>
      </c>
      <c r="J10" s="348">
        <v>0</v>
      </c>
      <c r="K10" s="346">
        <f t="shared" si="1"/>
        <v>0</v>
      </c>
      <c r="L10" s="346">
        <f t="shared" si="2"/>
        <v>61.168494683827625</v>
      </c>
      <c r="M10" s="349">
        <v>18</v>
      </c>
      <c r="N10" s="12">
        <f t="shared" si="3"/>
        <v>6.8433741391989975E-2</v>
      </c>
      <c r="O10" s="350">
        <f>SUM($N$5:N10)</f>
        <v>0.69880706358109179</v>
      </c>
      <c r="P10" s="349" t="str">
        <f t="shared" si="10"/>
        <v>B</v>
      </c>
      <c r="Q10" s="346">
        <f t="shared" si="4"/>
        <v>27.075757575757578</v>
      </c>
      <c r="R10" s="348">
        <f t="shared" si="5"/>
        <v>0.13010909090909156</v>
      </c>
      <c r="S10" s="346">
        <f t="shared" si="6"/>
        <v>1656.1833333333329</v>
      </c>
      <c r="T10" s="349">
        <f t="shared" si="11"/>
        <v>14</v>
      </c>
      <c r="U10" s="349">
        <v>4</v>
      </c>
      <c r="V10" s="349">
        <f t="shared" si="12"/>
        <v>18</v>
      </c>
      <c r="W10" s="346">
        <f t="shared" si="13"/>
        <v>487.36363636363637</v>
      </c>
      <c r="X10" s="346">
        <f t="shared" si="7"/>
        <v>487.36363636363637</v>
      </c>
      <c r="Y10" s="348">
        <f t="shared" si="8"/>
        <v>2.3419636363636478</v>
      </c>
      <c r="Z10" s="12">
        <f t="shared" si="9"/>
        <v>0</v>
      </c>
      <c r="AA10" s="354" t="str">
        <f t="shared" si="14"/>
        <v>VERY LOW-ORDER URGENTLY</v>
      </c>
      <c r="AB10" s="164">
        <f t="shared" si="15"/>
        <v>29811.299999999992</v>
      </c>
      <c r="AF10" s="17" t="s">
        <v>240</v>
      </c>
      <c r="AG10" s="556"/>
      <c r="AH10" s="556"/>
      <c r="AI10" s="17"/>
      <c r="AJ10" s="17" t="s">
        <v>239</v>
      </c>
      <c r="AK10" s="551"/>
      <c r="AL10" s="551"/>
      <c r="AM10" s="551"/>
    </row>
    <row r="11" spans="1:39" ht="15" thickBot="1">
      <c r="A11" s="365" t="s">
        <v>563</v>
      </c>
      <c r="B11" s="351" t="s">
        <v>539</v>
      </c>
      <c r="C11" s="349" t="s">
        <v>540</v>
      </c>
      <c r="D11" s="351" t="s">
        <v>26</v>
      </c>
      <c r="E11" s="349" t="s">
        <v>37</v>
      </c>
      <c r="F11" s="345">
        <v>1.9741866666666672</v>
      </c>
      <c r="G11" s="55">
        <v>220.33333333333331</v>
      </c>
      <c r="H11" s="346">
        <v>25864</v>
      </c>
      <c r="I11" s="349">
        <v>0</v>
      </c>
      <c r="J11" s="348">
        <v>0</v>
      </c>
      <c r="K11" s="346">
        <f t="shared" si="1"/>
        <v>0</v>
      </c>
      <c r="L11" s="346">
        <f t="shared" si="2"/>
        <v>117.38577912254162</v>
      </c>
      <c r="M11" s="349">
        <v>48</v>
      </c>
      <c r="N11" s="12">
        <f t="shared" si="3"/>
        <v>4.7198497696401887E-2</v>
      </c>
      <c r="O11" s="350">
        <f>SUM($N$5:N11)</f>
        <v>0.74600556127749362</v>
      </c>
      <c r="P11" s="349" t="str">
        <f t="shared" si="10"/>
        <v>B</v>
      </c>
      <c r="Q11" s="346">
        <f t="shared" si="4"/>
        <v>10.015151515151514</v>
      </c>
      <c r="R11" s="348">
        <f t="shared" si="5"/>
        <v>8.9735757575757594E-2</v>
      </c>
      <c r="S11" s="346">
        <f t="shared" si="6"/>
        <v>1175.6363636363637</v>
      </c>
      <c r="T11" s="349">
        <f t="shared" si="11"/>
        <v>14</v>
      </c>
      <c r="U11" s="349">
        <v>4</v>
      </c>
      <c r="V11" s="349">
        <f t="shared" si="12"/>
        <v>18</v>
      </c>
      <c r="W11" s="346">
        <f t="shared" si="13"/>
        <v>180.27272727272725</v>
      </c>
      <c r="X11" s="346">
        <f t="shared" si="7"/>
        <v>180.27272727272725</v>
      </c>
      <c r="Y11" s="348">
        <f t="shared" si="8"/>
        <v>1.6152436363636367</v>
      </c>
      <c r="Z11" s="12">
        <f t="shared" si="9"/>
        <v>0</v>
      </c>
      <c r="AA11" s="354" t="str">
        <f t="shared" si="14"/>
        <v>VERY LOW-ORDER URGENTLY</v>
      </c>
      <c r="AB11" s="164">
        <f t="shared" si="15"/>
        <v>21161.454545454548</v>
      </c>
      <c r="AF11" s="17" t="s">
        <v>238</v>
      </c>
      <c r="AG11" s="551"/>
      <c r="AH11" s="551"/>
      <c r="AI11" s="17"/>
      <c r="AJ11" s="17" t="s">
        <v>238</v>
      </c>
      <c r="AK11" s="551"/>
      <c r="AL11" s="551"/>
      <c r="AM11" s="551"/>
    </row>
    <row r="12" spans="1:39" ht="15" thickBot="1">
      <c r="A12" s="365" t="s">
        <v>563</v>
      </c>
      <c r="B12" s="351" t="s">
        <v>527</v>
      </c>
      <c r="C12" s="349" t="s">
        <v>528</v>
      </c>
      <c r="D12" s="351" t="s">
        <v>58</v>
      </c>
      <c r="E12" s="349" t="s">
        <v>37</v>
      </c>
      <c r="F12" s="345">
        <v>1.8974999999999911</v>
      </c>
      <c r="G12" s="55">
        <v>253</v>
      </c>
      <c r="H12" s="346">
        <v>22220.990000000107</v>
      </c>
      <c r="I12" s="349">
        <v>23</v>
      </c>
      <c r="J12" s="348">
        <v>0.17249999999999999</v>
      </c>
      <c r="K12" s="346">
        <f t="shared" si="1"/>
        <v>2020.0900000000097</v>
      </c>
      <c r="L12" s="346">
        <f t="shared" si="2"/>
        <v>87.830000000000425</v>
      </c>
      <c r="M12" s="349">
        <v>32</v>
      </c>
      <c r="N12" s="12">
        <f t="shared" si="3"/>
        <v>4.5365086742348987E-2</v>
      </c>
      <c r="O12" s="350">
        <f>SUM($N$5:N12)</f>
        <v>0.79137064801984258</v>
      </c>
      <c r="P12" s="349" t="str">
        <f t="shared" si="10"/>
        <v>B</v>
      </c>
      <c r="Q12" s="346">
        <f t="shared" si="4"/>
        <v>11.5</v>
      </c>
      <c r="R12" s="348">
        <f t="shared" si="5"/>
        <v>8.6249999999999591E-2</v>
      </c>
      <c r="S12" s="346">
        <f t="shared" si="6"/>
        <v>1010.0450000000048</v>
      </c>
      <c r="T12" s="349">
        <f t="shared" si="11"/>
        <v>14</v>
      </c>
      <c r="U12" s="349">
        <v>4</v>
      </c>
      <c r="V12" s="349">
        <f t="shared" si="12"/>
        <v>18</v>
      </c>
      <c r="W12" s="346">
        <f t="shared" si="13"/>
        <v>207</v>
      </c>
      <c r="X12" s="346">
        <f t="shared" si="7"/>
        <v>184</v>
      </c>
      <c r="Y12" s="348">
        <f t="shared" si="8"/>
        <v>1.3799999999999935</v>
      </c>
      <c r="Z12" s="12">
        <f t="shared" si="9"/>
        <v>0.1111111111111111</v>
      </c>
      <c r="AA12" s="354" t="str">
        <f t="shared" si="14"/>
        <v>VERY LOW-ORDER URGENTLY</v>
      </c>
      <c r="AB12" s="164">
        <f t="shared" si="15"/>
        <v>16160.720000000078</v>
      </c>
      <c r="AF12" s="17" t="s">
        <v>237</v>
      </c>
      <c r="AG12" s="551"/>
      <c r="AH12" s="551"/>
      <c r="AI12" s="17"/>
      <c r="AJ12" s="17" t="s">
        <v>237</v>
      </c>
      <c r="AK12" s="551"/>
      <c r="AL12" s="551"/>
      <c r="AM12" s="551"/>
    </row>
    <row r="13" spans="1:39" ht="15" thickBot="1">
      <c r="A13" s="365" t="s">
        <v>563</v>
      </c>
      <c r="B13" s="351" t="s">
        <v>522</v>
      </c>
      <c r="C13" s="349" t="s">
        <v>534</v>
      </c>
      <c r="D13" s="351" t="s">
        <v>58</v>
      </c>
      <c r="E13" s="349" t="s">
        <v>37</v>
      </c>
      <c r="F13" s="345">
        <v>1.8303333333333389</v>
      </c>
      <c r="G13" s="55">
        <v>215.33333333333331</v>
      </c>
      <c r="H13" s="346">
        <v>18167.333333333332</v>
      </c>
      <c r="I13" s="349">
        <v>0</v>
      </c>
      <c r="J13" s="348">
        <v>0</v>
      </c>
      <c r="K13" s="346">
        <f t="shared" si="1"/>
        <v>0</v>
      </c>
      <c r="L13" s="346">
        <f t="shared" si="2"/>
        <v>84.368421052631575</v>
      </c>
      <c r="M13" s="349">
        <v>1</v>
      </c>
      <c r="N13" s="12">
        <f t="shared" si="3"/>
        <v>4.3759278226129156E-2</v>
      </c>
      <c r="O13" s="350">
        <f>SUM($N$5:N13)</f>
        <v>0.83512992624597171</v>
      </c>
      <c r="P13" s="349" t="str">
        <f t="shared" si="10"/>
        <v>C</v>
      </c>
      <c r="Q13" s="346">
        <f t="shared" si="4"/>
        <v>9.7878787878787872</v>
      </c>
      <c r="R13" s="348">
        <f t="shared" si="5"/>
        <v>8.319696969696995E-2</v>
      </c>
      <c r="S13" s="346">
        <f t="shared" si="6"/>
        <v>825.78787878787875</v>
      </c>
      <c r="T13" s="349">
        <f t="shared" si="11"/>
        <v>30</v>
      </c>
      <c r="U13" s="349">
        <v>4</v>
      </c>
      <c r="V13" s="349">
        <f t="shared" si="12"/>
        <v>34</v>
      </c>
      <c r="W13" s="346">
        <f t="shared" si="13"/>
        <v>332.78787878787875</v>
      </c>
      <c r="X13" s="346">
        <f t="shared" si="7"/>
        <v>332.78787878787875</v>
      </c>
      <c r="Y13" s="348">
        <f t="shared" si="8"/>
        <v>2.8286969696969786</v>
      </c>
      <c r="Z13" s="12">
        <f t="shared" si="9"/>
        <v>0</v>
      </c>
      <c r="AA13" s="354" t="str">
        <f t="shared" si="14"/>
        <v>VERY LOW-ORDER URGENTLY</v>
      </c>
      <c r="AB13" s="164">
        <f t="shared" si="15"/>
        <v>28076.787878787876</v>
      </c>
      <c r="AF13" s="17" t="s">
        <v>236</v>
      </c>
      <c r="AI13" s="17"/>
      <c r="AJ13" s="17" t="s">
        <v>236</v>
      </c>
      <c r="AK13" s="551"/>
      <c r="AL13" s="551"/>
      <c r="AM13" s="551"/>
    </row>
    <row r="14" spans="1:39" ht="15" thickBot="1">
      <c r="A14" s="365" t="s">
        <v>563</v>
      </c>
      <c r="B14" s="351" t="s">
        <v>76</v>
      </c>
      <c r="C14" s="349" t="s">
        <v>445</v>
      </c>
      <c r="D14" s="351" t="s">
        <v>26</v>
      </c>
      <c r="E14" s="349" t="s">
        <v>69</v>
      </c>
      <c r="F14" s="345">
        <v>0.93000000000000349</v>
      </c>
      <c r="G14" s="55">
        <v>254.33333333333331</v>
      </c>
      <c r="H14" s="346">
        <v>21161.346666666661</v>
      </c>
      <c r="I14" s="349">
        <v>850</v>
      </c>
      <c r="J14" s="348">
        <v>3.06</v>
      </c>
      <c r="K14" s="346">
        <f t="shared" si="1"/>
        <v>70722.718217562244</v>
      </c>
      <c r="L14" s="346">
        <f t="shared" si="2"/>
        <v>83.203197903014399</v>
      </c>
      <c r="M14" s="349">
        <v>1</v>
      </c>
      <c r="N14" s="12">
        <f t="shared" si="3"/>
        <v>2.2234271763048701E-2</v>
      </c>
      <c r="O14" s="350">
        <f>SUM($N$5:N14)</f>
        <v>0.85736419800902042</v>
      </c>
      <c r="P14" s="349" t="str">
        <f t="shared" si="10"/>
        <v>C</v>
      </c>
      <c r="Q14" s="346">
        <f t="shared" si="4"/>
        <v>11.560606060606061</v>
      </c>
      <c r="R14" s="348">
        <f t="shared" si="5"/>
        <v>4.2272727272727434E-2</v>
      </c>
      <c r="S14" s="346">
        <f t="shared" si="6"/>
        <v>961.87939393939371</v>
      </c>
      <c r="T14" s="349">
        <f t="shared" si="11"/>
        <v>30</v>
      </c>
      <c r="U14" s="349">
        <v>4</v>
      </c>
      <c r="V14" s="349">
        <f t="shared" si="12"/>
        <v>34</v>
      </c>
      <c r="W14" s="346">
        <f t="shared" si="13"/>
        <v>393.06060606060606</v>
      </c>
      <c r="X14" s="346">
        <f t="shared" si="7"/>
        <v>0</v>
      </c>
      <c r="Y14" s="348">
        <f t="shared" si="8"/>
        <v>0</v>
      </c>
      <c r="Z14" s="12">
        <f t="shared" si="9"/>
        <v>2.1625163826998688</v>
      </c>
      <c r="AA14" s="354" t="str">
        <f t="shared" si="14"/>
        <v>VERY HIGH-DON’T ORDER</v>
      </c>
      <c r="AB14" s="164">
        <f t="shared" si="15"/>
        <v>0</v>
      </c>
      <c r="AF14" s="17"/>
      <c r="AG14" s="17"/>
      <c r="AH14" s="17"/>
      <c r="AI14" s="17"/>
      <c r="AJ14" s="17"/>
      <c r="AK14" s="17"/>
      <c r="AL14" s="17"/>
      <c r="AM14" s="16"/>
    </row>
    <row r="15" spans="1:39" ht="15" thickBot="1">
      <c r="A15" s="365" t="s">
        <v>563</v>
      </c>
      <c r="B15" s="351" t="s">
        <v>73</v>
      </c>
      <c r="C15" s="349" t="s">
        <v>441</v>
      </c>
      <c r="D15" s="351" t="s">
        <v>26</v>
      </c>
      <c r="E15" s="349" t="s">
        <v>69</v>
      </c>
      <c r="F15" s="345">
        <v>0.92400000000000382</v>
      </c>
      <c r="G15" s="55">
        <v>252.66666666666666</v>
      </c>
      <c r="H15" s="346">
        <v>21148.013333333329</v>
      </c>
      <c r="I15" s="349">
        <v>0</v>
      </c>
      <c r="J15" s="348">
        <v>0</v>
      </c>
      <c r="K15" s="346">
        <f t="shared" si="1"/>
        <v>0</v>
      </c>
      <c r="L15" s="346">
        <f t="shared" si="2"/>
        <v>83.699261213720305</v>
      </c>
      <c r="M15" s="349">
        <v>16</v>
      </c>
      <c r="N15" s="12">
        <f t="shared" si="3"/>
        <v>2.2090824848448397E-2</v>
      </c>
      <c r="O15" s="350">
        <f>SUM($N$5:N15)</f>
        <v>0.87945502285746879</v>
      </c>
      <c r="P15" s="349" t="str">
        <f t="shared" si="10"/>
        <v>C</v>
      </c>
      <c r="Q15" s="346">
        <f t="shared" si="4"/>
        <v>11.484848484848484</v>
      </c>
      <c r="R15" s="348">
        <f t="shared" si="5"/>
        <v>4.2000000000000176E-2</v>
      </c>
      <c r="S15" s="346">
        <f t="shared" si="6"/>
        <v>961.27333333333308</v>
      </c>
      <c r="T15" s="349">
        <f t="shared" si="11"/>
        <v>30</v>
      </c>
      <c r="U15" s="349">
        <v>4</v>
      </c>
      <c r="V15" s="349">
        <f t="shared" si="12"/>
        <v>34</v>
      </c>
      <c r="W15" s="346">
        <f t="shared" si="13"/>
        <v>390.4848484848485</v>
      </c>
      <c r="X15" s="346">
        <f t="shared" si="7"/>
        <v>390.4848484848485</v>
      </c>
      <c r="Y15" s="348">
        <f t="shared" si="8"/>
        <v>1.4280000000000059</v>
      </c>
      <c r="Z15" s="12">
        <f t="shared" si="9"/>
        <v>0</v>
      </c>
      <c r="AA15" s="354" t="str">
        <f t="shared" si="14"/>
        <v>VERY LOW-ORDER URGENTLY</v>
      </c>
      <c r="AB15" s="164">
        <f t="shared" si="15"/>
        <v>32683.293333333331</v>
      </c>
      <c r="AF15" s="503" t="s">
        <v>235</v>
      </c>
      <c r="AG15" s="574" t="s">
        <v>234</v>
      </c>
      <c r="AH15" s="574"/>
      <c r="AI15" s="503" t="s">
        <v>233</v>
      </c>
      <c r="AJ15" s="574" t="s">
        <v>232</v>
      </c>
      <c r="AK15" s="574"/>
      <c r="AL15" s="574"/>
      <c r="AM15" s="574"/>
    </row>
    <row r="16" spans="1:39" ht="15" thickBot="1">
      <c r="A16" s="365" t="s">
        <v>563</v>
      </c>
      <c r="B16" s="351" t="s">
        <v>87</v>
      </c>
      <c r="C16" s="349" t="s">
        <v>444</v>
      </c>
      <c r="D16" s="351" t="s">
        <v>26</v>
      </c>
      <c r="E16" s="349" t="s">
        <v>27</v>
      </c>
      <c r="F16" s="345">
        <v>0.92399999999999838</v>
      </c>
      <c r="G16" s="55">
        <v>174.33333333333334</v>
      </c>
      <c r="H16" s="346">
        <v>14293.28</v>
      </c>
      <c r="I16" s="349">
        <v>1369</v>
      </c>
      <c r="J16" s="348">
        <v>7.228320000000001</v>
      </c>
      <c r="K16" s="346">
        <f t="shared" si="1"/>
        <v>112241.87564053538</v>
      </c>
      <c r="L16" s="346">
        <f t="shared" si="2"/>
        <v>81.988221797323135</v>
      </c>
      <c r="M16" s="349">
        <v>24</v>
      </c>
      <c r="N16" s="12">
        <f t="shared" si="3"/>
        <v>2.2090824848448265E-2</v>
      </c>
      <c r="O16" s="350">
        <f>SUM($N$5:N16)</f>
        <v>0.90154584770591706</v>
      </c>
      <c r="P16" s="349" t="str">
        <f t="shared" si="10"/>
        <v>C</v>
      </c>
      <c r="Q16" s="346">
        <f t="shared" si="4"/>
        <v>7.9242424242424248</v>
      </c>
      <c r="R16" s="348">
        <f t="shared" si="5"/>
        <v>4.1999999999999926E-2</v>
      </c>
      <c r="S16" s="346">
        <f t="shared" si="6"/>
        <v>649.6945454545455</v>
      </c>
      <c r="T16" s="349">
        <f t="shared" si="11"/>
        <v>30</v>
      </c>
      <c r="U16" s="349">
        <v>4</v>
      </c>
      <c r="V16" s="349">
        <f t="shared" si="12"/>
        <v>34</v>
      </c>
      <c r="W16" s="346">
        <f t="shared" si="13"/>
        <v>269.42424242424244</v>
      </c>
      <c r="X16" s="346">
        <f t="shared" si="7"/>
        <v>0</v>
      </c>
      <c r="Y16" s="348">
        <f t="shared" si="8"/>
        <v>0</v>
      </c>
      <c r="Z16" s="12">
        <f t="shared" si="9"/>
        <v>5.0812057136430093</v>
      </c>
      <c r="AA16" s="354" t="str">
        <f t="shared" si="14"/>
        <v>VERY HIGH-DON’T ORDER</v>
      </c>
      <c r="AB16" s="164">
        <f t="shared" si="15"/>
        <v>0</v>
      </c>
      <c r="AF16" s="25"/>
      <c r="AG16" s="552"/>
      <c r="AH16" s="552"/>
      <c r="AI16" s="25"/>
      <c r="AJ16" s="552"/>
      <c r="AK16" s="552"/>
      <c r="AL16" s="552"/>
      <c r="AM16" s="552"/>
    </row>
    <row r="17" spans="1:38" ht="15" thickBot="1">
      <c r="A17" s="365" t="s">
        <v>563</v>
      </c>
      <c r="B17" s="351" t="s">
        <v>68</v>
      </c>
      <c r="C17" s="349" t="s">
        <v>437</v>
      </c>
      <c r="D17" s="351" t="s">
        <v>26</v>
      </c>
      <c r="E17" s="349" t="s">
        <v>69</v>
      </c>
      <c r="F17" s="345">
        <v>0.9180000000000037</v>
      </c>
      <c r="G17" s="55">
        <v>251</v>
      </c>
      <c r="H17" s="346">
        <v>21049.679999999993</v>
      </c>
      <c r="I17" s="349">
        <v>627</v>
      </c>
      <c r="J17" s="348">
        <v>2.2572000000000001</v>
      </c>
      <c r="K17" s="346">
        <f t="shared" si="1"/>
        <v>52582.268366533848</v>
      </c>
      <c r="L17" s="346">
        <f t="shared" si="2"/>
        <v>83.863266932270889</v>
      </c>
      <c r="M17" s="349">
        <v>48</v>
      </c>
      <c r="N17" s="12">
        <f t="shared" si="3"/>
        <v>2.1947377933848079E-2</v>
      </c>
      <c r="O17" s="350">
        <f>SUM($N$5:N17)</f>
        <v>0.9234932256397651</v>
      </c>
      <c r="P17" s="349" t="str">
        <f t="shared" si="10"/>
        <v>C</v>
      </c>
      <c r="Q17" s="346">
        <f t="shared" si="4"/>
        <v>11.409090909090908</v>
      </c>
      <c r="R17" s="348">
        <f t="shared" si="5"/>
        <v>4.1727272727272897E-2</v>
      </c>
      <c r="S17" s="346">
        <f t="shared" si="6"/>
        <v>956.80363636363609</v>
      </c>
      <c r="T17" s="349">
        <f t="shared" si="11"/>
        <v>30</v>
      </c>
      <c r="U17" s="349">
        <v>4</v>
      </c>
      <c r="V17" s="349">
        <f t="shared" si="12"/>
        <v>34</v>
      </c>
      <c r="W17" s="346">
        <f t="shared" si="13"/>
        <v>387.90909090909088</v>
      </c>
      <c r="X17" s="346">
        <f t="shared" si="7"/>
        <v>0</v>
      </c>
      <c r="Y17" s="348">
        <f t="shared" si="8"/>
        <v>0</v>
      </c>
      <c r="Z17" s="12">
        <f t="shared" si="9"/>
        <v>1.6163580970236702</v>
      </c>
      <c r="AA17" s="354" t="str">
        <f t="shared" si="14"/>
        <v>HIGH-DON’T ORDER</v>
      </c>
      <c r="AB17" s="164">
        <f t="shared" si="15"/>
        <v>0</v>
      </c>
      <c r="AF17" s="352" t="s">
        <v>21</v>
      </c>
      <c r="AG17" s="341" t="s">
        <v>270</v>
      </c>
    </row>
    <row r="18" spans="1:38" ht="15" thickBot="1">
      <c r="A18" s="365" t="s">
        <v>563</v>
      </c>
      <c r="B18" s="351" t="s">
        <v>72</v>
      </c>
      <c r="C18" s="349" t="s">
        <v>443</v>
      </c>
      <c r="D18" s="351" t="s">
        <v>26</v>
      </c>
      <c r="E18" s="349" t="s">
        <v>69</v>
      </c>
      <c r="F18" s="345">
        <v>0.90720000000000356</v>
      </c>
      <c r="G18" s="55">
        <v>247.99999999999997</v>
      </c>
      <c r="H18" s="346">
        <v>20809.679999999997</v>
      </c>
      <c r="I18" s="349">
        <v>0</v>
      </c>
      <c r="J18" s="348">
        <v>0</v>
      </c>
      <c r="K18" s="346">
        <f t="shared" si="1"/>
        <v>0</v>
      </c>
      <c r="L18" s="346">
        <f t="shared" si="2"/>
        <v>83.91</v>
      </c>
      <c r="M18" s="349">
        <v>4</v>
      </c>
      <c r="N18" s="12">
        <f t="shared" si="3"/>
        <v>2.168917348756751E-2</v>
      </c>
      <c r="O18" s="350">
        <f>SUM($N$5:N18)</f>
        <v>0.9451823991273326</v>
      </c>
      <c r="P18" s="349" t="str">
        <f t="shared" si="10"/>
        <v>C</v>
      </c>
      <c r="Q18" s="346">
        <f t="shared" si="4"/>
        <v>11.272727272727272</v>
      </c>
      <c r="R18" s="348">
        <f t="shared" si="5"/>
        <v>4.12363636363638E-2</v>
      </c>
      <c r="S18" s="346">
        <f t="shared" si="6"/>
        <v>945.89454545454532</v>
      </c>
      <c r="T18" s="349">
        <f t="shared" si="11"/>
        <v>30</v>
      </c>
      <c r="U18" s="349">
        <v>4</v>
      </c>
      <c r="V18" s="349">
        <f t="shared" si="12"/>
        <v>34</v>
      </c>
      <c r="W18" s="346">
        <f t="shared" si="13"/>
        <v>383.27272727272725</v>
      </c>
      <c r="X18" s="346">
        <f t="shared" si="7"/>
        <v>383.27272727272725</v>
      </c>
      <c r="Y18" s="348">
        <f t="shared" si="8"/>
        <v>1.4020363636363693</v>
      </c>
      <c r="Z18" s="12">
        <f t="shared" si="9"/>
        <v>0</v>
      </c>
      <c r="AA18" s="354" t="str">
        <f t="shared" si="14"/>
        <v>VERY LOW-ORDER URGENTLY</v>
      </c>
      <c r="AB18" s="164">
        <f t="shared" si="15"/>
        <v>32160.414545454543</v>
      </c>
    </row>
    <row r="19" spans="1:38" ht="15" thickBot="1">
      <c r="A19" s="365" t="s">
        <v>563</v>
      </c>
      <c r="B19" s="351" t="s">
        <v>65</v>
      </c>
      <c r="C19" s="349" t="s">
        <v>446</v>
      </c>
      <c r="D19" s="351" t="s">
        <v>58</v>
      </c>
      <c r="E19" s="349" t="s">
        <v>27</v>
      </c>
      <c r="F19" s="345">
        <v>0.48959999999999915</v>
      </c>
      <c r="G19" s="55">
        <v>90.666666666666671</v>
      </c>
      <c r="H19" s="346">
        <v>7262.333333333333</v>
      </c>
      <c r="I19" s="349">
        <v>0</v>
      </c>
      <c r="J19" s="348">
        <v>0</v>
      </c>
      <c r="K19" s="346">
        <f t="shared" si="1"/>
        <v>0</v>
      </c>
      <c r="L19" s="346">
        <f t="shared" si="2"/>
        <v>80.099264705882348</v>
      </c>
      <c r="M19" s="349">
        <v>18</v>
      </c>
      <c r="N19" s="12">
        <f t="shared" si="3"/>
        <v>1.1705268231385575E-2</v>
      </c>
      <c r="O19" s="350">
        <f>SUM($N$5:N19)</f>
        <v>0.95688766735871822</v>
      </c>
      <c r="P19" s="349" t="str">
        <f t="shared" si="10"/>
        <v>C</v>
      </c>
      <c r="Q19" s="346">
        <f t="shared" si="4"/>
        <v>4.1212121212121211</v>
      </c>
      <c r="R19" s="348">
        <f t="shared" si="5"/>
        <v>2.2254545454545416E-2</v>
      </c>
      <c r="S19" s="346">
        <f t="shared" si="6"/>
        <v>330.10606060606057</v>
      </c>
      <c r="T19" s="349">
        <f t="shared" si="11"/>
        <v>30</v>
      </c>
      <c r="U19" s="349">
        <v>4</v>
      </c>
      <c r="V19" s="349">
        <f t="shared" si="12"/>
        <v>34</v>
      </c>
      <c r="W19" s="346">
        <f t="shared" si="13"/>
        <v>140.12121212121212</v>
      </c>
      <c r="X19" s="346">
        <f t="shared" si="7"/>
        <v>140.12121212121212</v>
      </c>
      <c r="Y19" s="348">
        <f t="shared" si="8"/>
        <v>0.75665454545454403</v>
      </c>
      <c r="Z19" s="12">
        <f t="shared" si="9"/>
        <v>0</v>
      </c>
      <c r="AA19" s="354" t="str">
        <f t="shared" si="14"/>
        <v>VERY LOW-ORDER URGENTLY</v>
      </c>
      <c r="AB19" s="164">
        <f t="shared" si="15"/>
        <v>11223.60606060606</v>
      </c>
      <c r="AF19"/>
      <c r="AG19"/>
      <c r="AH19"/>
      <c r="AI19" s="352" t="s">
        <v>294</v>
      </c>
      <c r="AJ19"/>
      <c r="AK19"/>
      <c r="AL19"/>
    </row>
    <row r="20" spans="1:38" ht="44" thickBot="1">
      <c r="A20" s="365" t="s">
        <v>563</v>
      </c>
      <c r="B20" s="351" t="s">
        <v>518</v>
      </c>
      <c r="C20" s="349" t="s">
        <v>531</v>
      </c>
      <c r="D20" s="351" t="s">
        <v>26</v>
      </c>
      <c r="E20" s="349" t="s">
        <v>27</v>
      </c>
      <c r="F20" s="345">
        <v>0.38343999999999978</v>
      </c>
      <c r="G20" s="55">
        <v>66</v>
      </c>
      <c r="H20" s="346">
        <v>2729.8933333333343</v>
      </c>
      <c r="I20" s="349">
        <v>0</v>
      </c>
      <c r="J20" s="348">
        <v>0</v>
      </c>
      <c r="K20" s="346">
        <f t="shared" si="1"/>
        <v>0</v>
      </c>
      <c r="L20" s="346">
        <f t="shared" si="2"/>
        <v>41.362020202020219</v>
      </c>
      <c r="M20" s="349">
        <v>100</v>
      </c>
      <c r="N20" s="12">
        <f t="shared" si="3"/>
        <v>9.1672141557240395E-3</v>
      </c>
      <c r="O20" s="350">
        <f>SUM($N$5:N20)</f>
        <v>0.9660548815144423</v>
      </c>
      <c r="P20" s="349" t="str">
        <f t="shared" si="10"/>
        <v>C</v>
      </c>
      <c r="Q20" s="346">
        <f t="shared" si="4"/>
        <v>3</v>
      </c>
      <c r="R20" s="348">
        <f t="shared" si="5"/>
        <v>1.7429090909090898E-2</v>
      </c>
      <c r="S20" s="346">
        <f t="shared" si="6"/>
        <v>124.08606060606066</v>
      </c>
      <c r="T20" s="349">
        <f t="shared" si="11"/>
        <v>30</v>
      </c>
      <c r="U20" s="349">
        <v>4</v>
      </c>
      <c r="V20" s="349">
        <f t="shared" si="12"/>
        <v>34</v>
      </c>
      <c r="W20" s="346">
        <f t="shared" si="13"/>
        <v>102</v>
      </c>
      <c r="X20" s="346">
        <f t="shared" si="7"/>
        <v>102</v>
      </c>
      <c r="Y20" s="348">
        <f t="shared" si="8"/>
        <v>0.59258909090909062</v>
      </c>
      <c r="Z20" s="12">
        <f t="shared" si="9"/>
        <v>0</v>
      </c>
      <c r="AA20" s="354" t="str">
        <f t="shared" si="14"/>
        <v>VERY LOW-ORDER URGENTLY</v>
      </c>
      <c r="AB20" s="164">
        <f t="shared" si="15"/>
        <v>4218.9260606060625</v>
      </c>
      <c r="AF20" s="352" t="s">
        <v>11</v>
      </c>
      <c r="AG20" s="352" t="s">
        <v>9</v>
      </c>
      <c r="AH20" s="352" t="s">
        <v>10</v>
      </c>
      <c r="AI20" s="81" t="s">
        <v>266</v>
      </c>
      <c r="AJ20" s="81" t="s">
        <v>267</v>
      </c>
      <c r="AK20" s="81" t="s">
        <v>269</v>
      </c>
      <c r="AL20" s="81" t="s">
        <v>268</v>
      </c>
    </row>
    <row r="21" spans="1:38" ht="15" thickBot="1">
      <c r="A21" s="365" t="s">
        <v>563</v>
      </c>
      <c r="B21" s="351" t="s">
        <v>519</v>
      </c>
      <c r="C21" s="349" t="s">
        <v>520</v>
      </c>
      <c r="D21" s="351" t="s">
        <v>26</v>
      </c>
      <c r="E21" s="349" t="s">
        <v>27</v>
      </c>
      <c r="F21" s="345">
        <v>0.32506666666666695</v>
      </c>
      <c r="G21" s="55">
        <v>67</v>
      </c>
      <c r="H21" s="346">
        <v>4966.2466666666678</v>
      </c>
      <c r="I21" s="349">
        <v>0</v>
      </c>
      <c r="J21" s="348">
        <v>0</v>
      </c>
      <c r="K21" s="346">
        <f t="shared" si="1"/>
        <v>0</v>
      </c>
      <c r="L21" s="346">
        <f t="shared" si="2"/>
        <v>74.12308457711444</v>
      </c>
      <c r="M21" s="349">
        <v>10</v>
      </c>
      <c r="N21" s="12">
        <f t="shared" si="3"/>
        <v>7.7716350621236671E-3</v>
      </c>
      <c r="O21" s="350">
        <f>SUM($N$5:N21)</f>
        <v>0.97382651657656594</v>
      </c>
      <c r="P21" s="349" t="str">
        <f t="shared" si="10"/>
        <v>C</v>
      </c>
      <c r="Q21" s="346">
        <f t="shared" si="4"/>
        <v>3.0454545454545454</v>
      </c>
      <c r="R21" s="348">
        <f t="shared" si="5"/>
        <v>1.4775757575757588E-2</v>
      </c>
      <c r="S21" s="346">
        <f t="shared" si="6"/>
        <v>225.73848484848489</v>
      </c>
      <c r="T21" s="349">
        <f t="shared" si="11"/>
        <v>30</v>
      </c>
      <c r="U21" s="349">
        <v>4</v>
      </c>
      <c r="V21" s="349">
        <f t="shared" si="12"/>
        <v>34</v>
      </c>
      <c r="W21" s="346">
        <f t="shared" si="13"/>
        <v>103.54545454545455</v>
      </c>
      <c r="X21" s="346">
        <f t="shared" si="7"/>
        <v>103.54545454545455</v>
      </c>
      <c r="Y21" s="348">
        <f t="shared" si="8"/>
        <v>0.50237575757575803</v>
      </c>
      <c r="Z21" s="12">
        <f t="shared" si="9"/>
        <v>0</v>
      </c>
      <c r="AA21" s="354" t="str">
        <f t="shared" si="14"/>
        <v>VERY LOW-ORDER URGENTLY</v>
      </c>
      <c r="AB21" s="164">
        <f t="shared" si="15"/>
        <v>7675.1084848484861</v>
      </c>
      <c r="AF21" s="341" t="s">
        <v>221</v>
      </c>
      <c r="AG21"/>
      <c r="AH21"/>
      <c r="AI21" s="373"/>
      <c r="AJ21" s="372"/>
      <c r="AK21" s="353"/>
      <c r="AL21" s="353"/>
    </row>
    <row r="22" spans="1:38" ht="15" thickBot="1">
      <c r="A22" s="365" t="s">
        <v>563</v>
      </c>
      <c r="B22" s="351" t="s">
        <v>60</v>
      </c>
      <c r="C22" s="349" t="s">
        <v>399</v>
      </c>
      <c r="D22" s="351" t="s">
        <v>58</v>
      </c>
      <c r="E22" s="349" t="s">
        <v>27</v>
      </c>
      <c r="F22" s="345">
        <v>0.32500000000000012</v>
      </c>
      <c r="G22" s="55">
        <v>65</v>
      </c>
      <c r="H22" s="346">
        <v>5135</v>
      </c>
      <c r="I22" s="349">
        <v>21</v>
      </c>
      <c r="J22" s="348">
        <v>0.105</v>
      </c>
      <c r="K22" s="346">
        <f t="shared" si="1"/>
        <v>1659</v>
      </c>
      <c r="L22" s="346">
        <f t="shared" si="2"/>
        <v>79</v>
      </c>
      <c r="M22" s="349">
        <v>12</v>
      </c>
      <c r="N22" s="12">
        <f t="shared" si="3"/>
        <v>7.7700412075169933E-3</v>
      </c>
      <c r="O22" s="350">
        <f>SUM($N$5:N22)</f>
        <v>0.98159655778408295</v>
      </c>
      <c r="P22" s="349" t="str">
        <f t="shared" si="10"/>
        <v>C</v>
      </c>
      <c r="Q22" s="346">
        <f t="shared" si="4"/>
        <v>2.9545454545454546</v>
      </c>
      <c r="R22" s="348">
        <f t="shared" si="5"/>
        <v>1.4772727272727278E-2</v>
      </c>
      <c r="S22" s="346">
        <f t="shared" si="6"/>
        <v>233.40909090909091</v>
      </c>
      <c r="T22" s="349">
        <f t="shared" si="11"/>
        <v>30</v>
      </c>
      <c r="U22" s="349">
        <v>4</v>
      </c>
      <c r="V22" s="349">
        <f t="shared" si="12"/>
        <v>34</v>
      </c>
      <c r="W22" s="346">
        <f t="shared" si="13"/>
        <v>100.45454545454545</v>
      </c>
      <c r="X22" s="346">
        <f t="shared" si="7"/>
        <v>79.454545454545453</v>
      </c>
      <c r="Y22" s="348">
        <f t="shared" si="8"/>
        <v>0.39727272727272744</v>
      </c>
      <c r="Z22" s="12">
        <f t="shared" si="9"/>
        <v>0.20904977375565612</v>
      </c>
      <c r="AA22" s="354" t="str">
        <f t="shared" si="14"/>
        <v>VERY LOW-ORDER URGENTLY</v>
      </c>
      <c r="AB22" s="164">
        <f t="shared" si="15"/>
        <v>6276.909090909091</v>
      </c>
      <c r="AF22"/>
      <c r="AG22"/>
      <c r="AH22"/>
      <c r="AI22"/>
      <c r="AJ22"/>
      <c r="AK22"/>
      <c r="AL22"/>
    </row>
    <row r="23" spans="1:38" ht="15" thickBot="1">
      <c r="A23" s="365" t="s">
        <v>563</v>
      </c>
      <c r="B23" s="351" t="s">
        <v>525</v>
      </c>
      <c r="C23" s="349" t="s">
        <v>537</v>
      </c>
      <c r="D23" s="351" t="s">
        <v>58</v>
      </c>
      <c r="E23" s="349" t="s">
        <v>37</v>
      </c>
      <c r="F23" s="345">
        <v>0.2922666666666664</v>
      </c>
      <c r="G23" s="55">
        <v>45.666666666666671</v>
      </c>
      <c r="H23" s="346">
        <v>2556.8766666666647</v>
      </c>
      <c r="I23" s="349">
        <v>0</v>
      </c>
      <c r="J23" s="348">
        <v>0</v>
      </c>
      <c r="K23" s="346">
        <f t="shared" si="1"/>
        <v>0</v>
      </c>
      <c r="L23" s="346">
        <f t="shared" si="2"/>
        <v>55.989999999999952</v>
      </c>
      <c r="M23" s="349">
        <v>18</v>
      </c>
      <c r="N23" s="12">
        <f t="shared" si="3"/>
        <v>6.9874585956419396E-3</v>
      </c>
      <c r="O23" s="350">
        <f>SUM($N$5:N23)</f>
        <v>0.98858401637972493</v>
      </c>
      <c r="P23" s="349" t="str">
        <f t="shared" si="10"/>
        <v>C</v>
      </c>
      <c r="Q23" s="346">
        <f t="shared" si="4"/>
        <v>2.0757575757575761</v>
      </c>
      <c r="R23" s="348">
        <f t="shared" si="5"/>
        <v>1.3284848484848472E-2</v>
      </c>
      <c r="S23" s="346">
        <f t="shared" si="6"/>
        <v>116.22166666666658</v>
      </c>
      <c r="T23" s="349">
        <f t="shared" si="11"/>
        <v>30</v>
      </c>
      <c r="U23" s="349">
        <v>4</v>
      </c>
      <c r="V23" s="349">
        <f t="shared" si="12"/>
        <v>34</v>
      </c>
      <c r="W23" s="346">
        <f t="shared" si="13"/>
        <v>70.575757575757592</v>
      </c>
      <c r="X23" s="346">
        <f t="shared" si="7"/>
        <v>70.575757575757592</v>
      </c>
      <c r="Y23" s="348">
        <f t="shared" si="8"/>
        <v>0.45168484848484808</v>
      </c>
      <c r="Z23" s="12">
        <f t="shared" si="9"/>
        <v>0</v>
      </c>
      <c r="AA23" s="354" t="str">
        <f t="shared" si="14"/>
        <v>VERY LOW-ORDER URGENTLY</v>
      </c>
      <c r="AB23" s="164">
        <f t="shared" si="15"/>
        <v>3951.5366666666641</v>
      </c>
      <c r="AF23"/>
      <c r="AG23"/>
      <c r="AH23"/>
      <c r="AI23"/>
      <c r="AJ23"/>
      <c r="AK23"/>
      <c r="AL23"/>
    </row>
    <row r="24" spans="1:38" ht="15" thickBot="1">
      <c r="A24" s="365" t="s">
        <v>563</v>
      </c>
      <c r="B24" s="351" t="s">
        <v>61</v>
      </c>
      <c r="C24" s="349" t="s">
        <v>442</v>
      </c>
      <c r="D24" s="351" t="s">
        <v>58</v>
      </c>
      <c r="E24" s="349" t="s">
        <v>27</v>
      </c>
      <c r="F24" s="345">
        <v>0.15360000000000007</v>
      </c>
      <c r="G24" s="55">
        <v>24</v>
      </c>
      <c r="H24" s="346">
        <v>1343.7599999999986</v>
      </c>
      <c r="I24" s="349">
        <v>0</v>
      </c>
      <c r="J24" s="348">
        <v>0</v>
      </c>
      <c r="K24" s="346">
        <f t="shared" si="1"/>
        <v>0</v>
      </c>
      <c r="L24" s="346">
        <f t="shared" si="2"/>
        <v>55.989999999999945</v>
      </c>
      <c r="M24" s="349">
        <v>18</v>
      </c>
      <c r="N24" s="12">
        <f t="shared" si="3"/>
        <v>3.6722410137680316E-3</v>
      </c>
      <c r="O24" s="350">
        <f>SUM($N$5:N24)</f>
        <v>0.99225625739349299</v>
      </c>
      <c r="P24" s="349" t="str">
        <f t="shared" si="10"/>
        <v>C</v>
      </c>
      <c r="Q24" s="346">
        <f t="shared" si="4"/>
        <v>1.0909090909090908</v>
      </c>
      <c r="R24" s="348">
        <f t="shared" si="5"/>
        <v>6.9818181818181854E-3</v>
      </c>
      <c r="S24" s="346">
        <f t="shared" si="6"/>
        <v>61.079999999999934</v>
      </c>
      <c r="T24" s="349">
        <f t="shared" si="11"/>
        <v>30</v>
      </c>
      <c r="U24" s="349">
        <v>4</v>
      </c>
      <c r="V24" s="349">
        <f t="shared" si="12"/>
        <v>34</v>
      </c>
      <c r="W24" s="346">
        <f t="shared" si="13"/>
        <v>37.090909090909086</v>
      </c>
      <c r="X24" s="346">
        <f t="shared" si="7"/>
        <v>37.090909090909086</v>
      </c>
      <c r="Y24" s="348">
        <f t="shared" si="8"/>
        <v>0.23738181818181825</v>
      </c>
      <c r="Z24" s="12">
        <f t="shared" si="9"/>
        <v>0</v>
      </c>
      <c r="AA24" s="354" t="str">
        <f t="shared" si="14"/>
        <v>VERY LOW-ORDER URGENTLY</v>
      </c>
      <c r="AB24" s="164">
        <f t="shared" si="15"/>
        <v>2076.7199999999975</v>
      </c>
      <c r="AF24"/>
      <c r="AG24"/>
      <c r="AH24"/>
      <c r="AI24"/>
      <c r="AJ24"/>
      <c r="AK24"/>
      <c r="AL24"/>
    </row>
    <row r="25" spans="1:38" ht="15" thickBot="1">
      <c r="A25" s="365" t="s">
        <v>563</v>
      </c>
      <c r="B25" s="351" t="s">
        <v>57</v>
      </c>
      <c r="C25" s="349" t="s">
        <v>438</v>
      </c>
      <c r="D25" s="351" t="s">
        <v>58</v>
      </c>
      <c r="E25" s="349" t="s">
        <v>27</v>
      </c>
      <c r="F25" s="345">
        <v>0.13600000000000004</v>
      </c>
      <c r="G25" s="55">
        <v>16</v>
      </c>
      <c r="H25" s="346">
        <v>2160</v>
      </c>
      <c r="I25" s="349">
        <v>0</v>
      </c>
      <c r="J25" s="348">
        <v>0</v>
      </c>
      <c r="K25" s="346">
        <f t="shared" si="1"/>
        <v>0</v>
      </c>
      <c r="L25" s="346">
        <f t="shared" si="2"/>
        <v>135</v>
      </c>
      <c r="M25" s="349">
        <v>18</v>
      </c>
      <c r="N25" s="12">
        <f t="shared" si="3"/>
        <v>3.2514633976071109E-3</v>
      </c>
      <c r="O25" s="350">
        <f>SUM($N$5:N25)</f>
        <v>0.99550772079110006</v>
      </c>
      <c r="P25" s="349" t="str">
        <f t="shared" si="10"/>
        <v>C</v>
      </c>
      <c r="Q25" s="346">
        <f t="shared" si="4"/>
        <v>0.72727272727272729</v>
      </c>
      <c r="R25" s="348">
        <f t="shared" si="5"/>
        <v>6.1818181818181833E-3</v>
      </c>
      <c r="S25" s="346">
        <f t="shared" si="6"/>
        <v>98.181818181818187</v>
      </c>
      <c r="T25" s="349">
        <f t="shared" si="11"/>
        <v>30</v>
      </c>
      <c r="U25" s="349">
        <v>4</v>
      </c>
      <c r="V25" s="349">
        <f t="shared" si="12"/>
        <v>34</v>
      </c>
      <c r="W25" s="346">
        <f t="shared" si="13"/>
        <v>24.727272727272727</v>
      </c>
      <c r="X25" s="346">
        <f t="shared" si="7"/>
        <v>24.727272727272727</v>
      </c>
      <c r="Y25" s="348">
        <f t="shared" si="8"/>
        <v>0.21018181818181825</v>
      </c>
      <c r="Z25" s="12">
        <f t="shared" si="9"/>
        <v>0</v>
      </c>
      <c r="AA25" s="354" t="str">
        <f t="shared" si="14"/>
        <v>VERY LOW-ORDER URGENTLY</v>
      </c>
      <c r="AB25" s="164">
        <f t="shared" si="15"/>
        <v>3338.181818181818</v>
      </c>
      <c r="AF25"/>
      <c r="AG25"/>
      <c r="AH25"/>
      <c r="AI25"/>
      <c r="AJ25"/>
      <c r="AK25"/>
      <c r="AL25"/>
    </row>
    <row r="26" spans="1:38" ht="15" thickBot="1">
      <c r="A26" s="365" t="s">
        <v>563</v>
      </c>
      <c r="B26" s="351" t="s">
        <v>169</v>
      </c>
      <c r="C26" s="349" t="s">
        <v>411</v>
      </c>
      <c r="D26" s="351" t="s">
        <v>58</v>
      </c>
      <c r="E26" s="349" t="s">
        <v>27</v>
      </c>
      <c r="F26" s="345">
        <v>6.9999999999999993E-2</v>
      </c>
      <c r="G26" s="55">
        <v>7</v>
      </c>
      <c r="H26" s="346">
        <v>1295</v>
      </c>
      <c r="I26" s="349">
        <v>0</v>
      </c>
      <c r="J26" s="348">
        <v>0</v>
      </c>
      <c r="K26" s="346">
        <f t="shared" si="1"/>
        <v>0</v>
      </c>
      <c r="L26" s="346">
        <f t="shared" si="2"/>
        <v>185</v>
      </c>
      <c r="M26" s="349">
        <v>100</v>
      </c>
      <c r="N26" s="12">
        <f t="shared" si="3"/>
        <v>1.6735473370036592E-3</v>
      </c>
      <c r="O26" s="350">
        <f>SUM($N$5:N26)</f>
        <v>0.9971812681281037</v>
      </c>
      <c r="P26" s="349" t="str">
        <f t="shared" si="10"/>
        <v>C</v>
      </c>
      <c r="Q26" s="346">
        <f t="shared" si="4"/>
        <v>0.31818181818181818</v>
      </c>
      <c r="R26" s="348">
        <f t="shared" si="5"/>
        <v>3.1818181818181815E-3</v>
      </c>
      <c r="S26" s="346">
        <f t="shared" si="6"/>
        <v>58.863636363636367</v>
      </c>
      <c r="T26" s="349">
        <f t="shared" si="11"/>
        <v>30</v>
      </c>
      <c r="U26" s="349">
        <v>4</v>
      </c>
      <c r="V26" s="349">
        <f t="shared" si="12"/>
        <v>34</v>
      </c>
      <c r="W26" s="346">
        <f t="shared" si="13"/>
        <v>10.818181818181818</v>
      </c>
      <c r="X26" s="346">
        <f t="shared" si="7"/>
        <v>10.818181818181818</v>
      </c>
      <c r="Y26" s="348">
        <f t="shared" si="8"/>
        <v>0.10818181818181817</v>
      </c>
      <c r="Z26" s="12">
        <f t="shared" si="9"/>
        <v>0</v>
      </c>
      <c r="AA26" s="354" t="str">
        <f t="shared" si="14"/>
        <v>VERY LOW-ORDER URGENTLY</v>
      </c>
      <c r="AB26" s="164">
        <f t="shared" si="15"/>
        <v>2001.3636363636365</v>
      </c>
      <c r="AF26" s="341"/>
      <c r="AG26" s="341"/>
      <c r="AH26" s="341"/>
      <c r="AI26" s="341"/>
      <c r="AJ26" s="341"/>
      <c r="AK26" s="341"/>
      <c r="AL26" s="341"/>
    </row>
    <row r="27" spans="1:38" ht="15" thickBot="1">
      <c r="A27" s="365" t="s">
        <v>563</v>
      </c>
      <c r="B27" s="351" t="s">
        <v>104</v>
      </c>
      <c r="C27" s="349" t="s">
        <v>422</v>
      </c>
      <c r="D27" s="351" t="s">
        <v>58</v>
      </c>
      <c r="E27" s="349" t="s">
        <v>27</v>
      </c>
      <c r="F27" s="345">
        <v>6.1499999999999999E-2</v>
      </c>
      <c r="G27" s="55">
        <v>13.666666666666666</v>
      </c>
      <c r="H27" s="346">
        <v>2514.6666666666665</v>
      </c>
      <c r="I27" s="349">
        <v>0</v>
      </c>
      <c r="J27" s="348">
        <v>0</v>
      </c>
      <c r="K27" s="346">
        <f t="shared" si="1"/>
        <v>0</v>
      </c>
      <c r="L27" s="346">
        <f t="shared" si="2"/>
        <v>184</v>
      </c>
      <c r="M27" s="349">
        <v>36</v>
      </c>
      <c r="N27" s="12">
        <f t="shared" si="3"/>
        <v>1.470330874653215E-3</v>
      </c>
      <c r="O27" s="350">
        <f>SUM($N$5:N27)</f>
        <v>0.99865159900275691</v>
      </c>
      <c r="P27" s="349" t="str">
        <f t="shared" si="10"/>
        <v>C</v>
      </c>
      <c r="Q27" s="346">
        <f t="shared" si="4"/>
        <v>0.62121212121212122</v>
      </c>
      <c r="R27" s="348">
        <f t="shared" si="5"/>
        <v>2.7954545454545454E-3</v>
      </c>
      <c r="S27" s="346">
        <f t="shared" si="6"/>
        <v>114.3030303030303</v>
      </c>
      <c r="T27" s="349">
        <f t="shared" si="11"/>
        <v>30</v>
      </c>
      <c r="U27" s="349">
        <v>4</v>
      </c>
      <c r="V27" s="349">
        <f t="shared" si="12"/>
        <v>34</v>
      </c>
      <c r="W27" s="346">
        <f t="shared" si="13"/>
        <v>21.121212121212121</v>
      </c>
      <c r="X27" s="346">
        <f t="shared" si="7"/>
        <v>21.121212121212121</v>
      </c>
      <c r="Y27" s="348">
        <f t="shared" si="8"/>
        <v>9.5045454545454544E-2</v>
      </c>
      <c r="Z27" s="12">
        <f t="shared" si="9"/>
        <v>0</v>
      </c>
      <c r="AA27" s="354" t="str">
        <f t="shared" si="14"/>
        <v>VERY LOW-ORDER URGENTLY</v>
      </c>
      <c r="AB27" s="164">
        <f t="shared" si="15"/>
        <v>3886.3030303030305</v>
      </c>
      <c r="AF27" s="341"/>
      <c r="AG27" s="341"/>
      <c r="AH27" s="341"/>
      <c r="AI27" s="341"/>
      <c r="AJ27" s="341"/>
      <c r="AK27" s="341"/>
      <c r="AL27" s="341"/>
    </row>
    <row r="28" spans="1:38" ht="15" thickBot="1">
      <c r="A28" s="151" t="s">
        <v>563</v>
      </c>
      <c r="B28" s="46" t="s">
        <v>524</v>
      </c>
      <c r="C28" s="349" t="s">
        <v>536</v>
      </c>
      <c r="D28" s="46" t="s">
        <v>26</v>
      </c>
      <c r="E28" s="37" t="s">
        <v>69</v>
      </c>
      <c r="F28" s="9">
        <v>5.6399999999999985E-2</v>
      </c>
      <c r="G28" s="45">
        <v>15.666666666666666</v>
      </c>
      <c r="H28" s="347">
        <v>1566.6666666666667</v>
      </c>
      <c r="I28" s="349">
        <v>0</v>
      </c>
      <c r="J28" s="348">
        <v>0</v>
      </c>
      <c r="K28" s="347">
        <f t="shared" si="1"/>
        <v>0</v>
      </c>
      <c r="L28" s="347">
        <f t="shared" si="2"/>
        <v>100.00000000000001</v>
      </c>
      <c r="M28" s="37">
        <v>16</v>
      </c>
      <c r="N28" s="13">
        <f t="shared" si="3"/>
        <v>1.3484009972429482E-3</v>
      </c>
      <c r="O28" s="39">
        <f>SUM($N$5:N28)</f>
        <v>0.99999999999999989</v>
      </c>
      <c r="P28" s="37" t="str">
        <f t="shared" si="10"/>
        <v>C</v>
      </c>
      <c r="Q28" s="347">
        <f t="shared" si="4"/>
        <v>0.71212121212121204</v>
      </c>
      <c r="R28" s="36">
        <f t="shared" si="5"/>
        <v>2.563636363636363E-3</v>
      </c>
      <c r="S28" s="347">
        <f t="shared" si="6"/>
        <v>71.212121212121218</v>
      </c>
      <c r="T28" s="37">
        <f t="shared" si="11"/>
        <v>30</v>
      </c>
      <c r="U28" s="37">
        <v>4</v>
      </c>
      <c r="V28" s="37">
        <f t="shared" si="12"/>
        <v>34</v>
      </c>
      <c r="W28" s="347">
        <f t="shared" si="13"/>
        <v>24.212121212121211</v>
      </c>
      <c r="X28" s="347">
        <f t="shared" si="7"/>
        <v>24.212121212121211</v>
      </c>
      <c r="Y28" s="36">
        <f t="shared" si="8"/>
        <v>8.7163636363636346E-2</v>
      </c>
      <c r="Z28" s="13">
        <f t="shared" si="9"/>
        <v>0</v>
      </c>
      <c r="AA28" s="354" t="str">
        <f t="shared" si="14"/>
        <v>VERY LOW-ORDER URGENTLY</v>
      </c>
      <c r="AB28" s="164">
        <f t="shared" si="15"/>
        <v>2421.2121212121215</v>
      </c>
      <c r="AF28" s="341"/>
      <c r="AG28" s="341"/>
      <c r="AH28" s="341"/>
      <c r="AI28" s="341"/>
      <c r="AJ28" s="341"/>
      <c r="AK28" s="341"/>
      <c r="AL28" s="341"/>
    </row>
    <row r="29" spans="1:38">
      <c r="AF29" s="341"/>
      <c r="AG29" s="341"/>
      <c r="AH29" s="341"/>
      <c r="AI29" s="341"/>
      <c r="AJ29" s="341"/>
      <c r="AK29" s="341"/>
      <c r="AL29" s="341"/>
    </row>
    <row r="30" spans="1:38">
      <c r="AF30" s="341"/>
      <c r="AG30" s="341"/>
      <c r="AH30" s="341"/>
      <c r="AI30" s="341"/>
      <c r="AJ30" s="341"/>
      <c r="AK30" s="341"/>
      <c r="AL30" s="341"/>
    </row>
    <row r="31" spans="1:38">
      <c r="AF31" s="341"/>
      <c r="AG31" s="341"/>
      <c r="AH31" s="341"/>
      <c r="AI31" s="341"/>
      <c r="AJ31" s="341"/>
      <c r="AK31" s="341"/>
      <c r="AL31" s="341"/>
    </row>
    <row r="32" spans="1:38">
      <c r="AF32" s="341"/>
      <c r="AG32" s="341"/>
      <c r="AH32" s="341"/>
      <c r="AI32" s="341"/>
      <c r="AJ32" s="341"/>
      <c r="AK32" s="341"/>
      <c r="AL32" s="341"/>
    </row>
    <row r="33" spans="32:38">
      <c r="AF33" s="341"/>
      <c r="AG33" s="341"/>
      <c r="AH33" s="341"/>
      <c r="AI33" s="341"/>
      <c r="AJ33" s="341"/>
      <c r="AK33" s="341"/>
      <c r="AL33" s="341"/>
    </row>
    <row r="34" spans="32:38">
      <c r="AF34" s="341"/>
      <c r="AG34" s="341"/>
      <c r="AH34" s="341"/>
      <c r="AI34" s="341"/>
      <c r="AJ34" s="341"/>
      <c r="AK34" s="341"/>
      <c r="AL34" s="341"/>
    </row>
    <row r="35" spans="32:38">
      <c r="AF35" s="341"/>
      <c r="AG35" s="341"/>
      <c r="AH35" s="341"/>
      <c r="AI35" s="341"/>
      <c r="AJ35" s="341"/>
      <c r="AK35" s="341"/>
      <c r="AL35" s="341"/>
    </row>
    <row r="36" spans="32:38">
      <c r="AF36" s="341"/>
      <c r="AG36" s="341"/>
      <c r="AH36" s="341"/>
      <c r="AI36" s="341"/>
      <c r="AJ36" s="341"/>
      <c r="AK36" s="341"/>
      <c r="AL36" s="341"/>
    </row>
    <row r="37" spans="32:38">
      <c r="AF37" s="341"/>
      <c r="AG37" s="341"/>
      <c r="AH37" s="341"/>
      <c r="AI37" s="341"/>
      <c r="AJ37" s="341"/>
      <c r="AK37" s="341"/>
      <c r="AL37" s="341"/>
    </row>
    <row r="38" spans="32:38">
      <c r="AF38" s="341"/>
      <c r="AG38" s="341"/>
      <c r="AH38" s="341"/>
      <c r="AI38" s="341"/>
      <c r="AJ38" s="341"/>
      <c r="AK38" s="341"/>
      <c r="AL38" s="341"/>
    </row>
    <row r="39" spans="32:38">
      <c r="AF39" s="341"/>
      <c r="AG39" s="341"/>
      <c r="AH39" s="341"/>
      <c r="AI39" s="341"/>
      <c r="AJ39" s="341"/>
      <c r="AK39" s="341"/>
      <c r="AL39" s="341"/>
    </row>
    <row r="40" spans="32:38">
      <c r="AF40" s="341"/>
      <c r="AG40" s="341"/>
      <c r="AH40" s="341"/>
      <c r="AI40" s="341"/>
      <c r="AJ40" s="341"/>
      <c r="AK40" s="341"/>
      <c r="AL40" s="341"/>
    </row>
    <row r="41" spans="32:38">
      <c r="AF41" s="341"/>
      <c r="AG41" s="341"/>
      <c r="AH41" s="341"/>
      <c r="AI41" s="341"/>
      <c r="AJ41" s="341"/>
      <c r="AK41" s="341"/>
      <c r="AL41" s="341"/>
    </row>
    <row r="42" spans="32:38">
      <c r="AF42" s="341"/>
      <c r="AG42" s="341"/>
      <c r="AH42" s="341"/>
      <c r="AI42" s="341"/>
      <c r="AJ42" s="341"/>
      <c r="AK42" s="341"/>
      <c r="AL42" s="341"/>
    </row>
    <row r="43" spans="32:38">
      <c r="AF43" s="341"/>
      <c r="AG43" s="341"/>
      <c r="AH43" s="341"/>
      <c r="AI43" s="341"/>
      <c r="AJ43" s="341"/>
      <c r="AK43" s="341"/>
      <c r="AL43" s="341"/>
    </row>
    <row r="44" spans="32:38">
      <c r="AF44" s="341"/>
      <c r="AG44" s="341"/>
      <c r="AH44" s="341"/>
      <c r="AI44" s="341"/>
      <c r="AJ44" s="341"/>
      <c r="AK44" s="341"/>
      <c r="AL44" s="341"/>
    </row>
    <row r="45" spans="32:38">
      <c r="AF45" s="341"/>
      <c r="AG45" s="341"/>
      <c r="AH45" s="341"/>
      <c r="AI45" s="341"/>
      <c r="AJ45" s="341"/>
      <c r="AK45" s="341"/>
      <c r="AL45" s="341"/>
    </row>
    <row r="46" spans="32:38">
      <c r="AF46" s="341"/>
      <c r="AG46" s="341"/>
      <c r="AH46" s="341"/>
      <c r="AI46" s="341"/>
      <c r="AJ46" s="341"/>
      <c r="AK46" s="341"/>
      <c r="AL46" s="341"/>
    </row>
    <row r="47" spans="32:38">
      <c r="AF47" s="341"/>
      <c r="AG47" s="341"/>
      <c r="AH47" s="341"/>
      <c r="AI47" s="341"/>
      <c r="AJ47" s="341"/>
      <c r="AK47" s="341"/>
      <c r="AL47" s="341"/>
    </row>
    <row r="48" spans="32:38">
      <c r="AF48" s="341"/>
      <c r="AG48" s="341"/>
      <c r="AH48" s="341"/>
      <c r="AI48" s="341"/>
      <c r="AJ48" s="341"/>
      <c r="AK48" s="341"/>
      <c r="AL48" s="341"/>
    </row>
    <row r="49" spans="32:38">
      <c r="AF49" s="341"/>
      <c r="AG49" s="341"/>
      <c r="AH49" s="341"/>
      <c r="AI49" s="341"/>
      <c r="AJ49" s="341"/>
      <c r="AK49" s="341"/>
      <c r="AL49" s="341"/>
    </row>
  </sheetData>
  <mergeCells count="22">
    <mergeCell ref="AG10:AH10"/>
    <mergeCell ref="AK10:AM10"/>
    <mergeCell ref="AF1:AH2"/>
    <mergeCell ref="AJ1:AL2"/>
    <mergeCell ref="AG3:AH3"/>
    <mergeCell ref="AK3:AL3"/>
    <mergeCell ref="AG4:AH4"/>
    <mergeCell ref="AK4:AL4"/>
    <mergeCell ref="AG5:AH5"/>
    <mergeCell ref="AG6:AH6"/>
    <mergeCell ref="AJ8:AM8"/>
    <mergeCell ref="AG9:AH9"/>
    <mergeCell ref="AK9:AM9"/>
    <mergeCell ref="AG16:AH16"/>
    <mergeCell ref="AJ16:AM16"/>
    <mergeCell ref="AG11:AH11"/>
    <mergeCell ref="AK11:AM11"/>
    <mergeCell ref="AG12:AH12"/>
    <mergeCell ref="AK12:AM12"/>
    <mergeCell ref="AK13:AM13"/>
    <mergeCell ref="AG15:AH15"/>
    <mergeCell ref="AJ15:AM15"/>
  </mergeCells>
  <conditionalFormatting sqref="AA5:AA28">
    <cfRule type="containsText" dxfId="125" priority="1" operator="containsText" text="LOW MAY- ORDER">
      <formula>NOT(ISERROR(SEARCH("LOW MAY- ORDER",AA5)))</formula>
    </cfRule>
    <cfRule type="containsText" dxfId="124" priority="2" operator="containsText" text="HIGH">
      <formula>NOT(ISERROR(SEARCH("HIGH",AA5)))</formula>
    </cfRule>
    <cfRule type="containsText" dxfId="123" priority="3" operator="containsText" text="HIGH">
      <formula>NOT(ISERROR(SEARCH("HIGH",AA5)))</formula>
    </cfRule>
    <cfRule type="containsText" dxfId="122" priority="4" operator="containsText" text="VERY LOW-ORDER URGENTLY">
      <formula>NOT(ISERROR(SEARCH("VERY LOW-ORDER URGENTLY",AA5)))</formula>
    </cfRule>
  </conditionalFormatting>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9F997-3BE2-4BEE-B714-691985108F6E}">
  <sheetPr codeName="Sheet28">
    <tabColor theme="9" tint="-0.499984740745262"/>
  </sheetPr>
  <dimension ref="A1:AM49"/>
  <sheetViews>
    <sheetView showGridLines="0" workbookViewId="0">
      <selection activeCell="I5" sqref="I5"/>
    </sheetView>
  </sheetViews>
  <sheetFormatPr defaultColWidth="8.90625" defaultRowHeight="14.5"/>
  <cols>
    <col min="1" max="1" width="20.81640625" style="14" customWidth="1"/>
    <col min="2" max="2" width="8.90625" style="14"/>
    <col min="3" max="3" width="31.36328125" style="14" customWidth="1"/>
    <col min="4" max="4" width="17.90625" style="14" customWidth="1"/>
    <col min="5" max="6" width="8.90625" style="14"/>
    <col min="7" max="7" width="15" style="14" customWidth="1"/>
    <col min="8" max="8" width="14.453125" style="14" customWidth="1"/>
    <col min="9" max="10" width="8.90625" style="14"/>
    <col min="11" max="11" width="11" style="14" customWidth="1"/>
    <col min="12" max="12" width="8.90625" style="14"/>
    <col min="13" max="13" width="10.81640625" style="14" customWidth="1"/>
    <col min="14" max="14" width="11.08984375" style="14" customWidth="1"/>
    <col min="15" max="18" width="8.90625" style="14"/>
    <col min="19" max="19" width="11.81640625" style="14" customWidth="1"/>
    <col min="20" max="22" width="8.90625" style="14"/>
    <col min="23" max="23" width="10.54296875" style="14" bestFit="1" customWidth="1"/>
    <col min="24" max="24" width="9.54296875" style="14" bestFit="1" customWidth="1"/>
    <col min="25" max="26" width="8.90625" style="14"/>
    <col min="27" max="27" width="23" style="14" customWidth="1"/>
    <col min="28" max="28" width="10.08984375" style="14" bestFit="1" customWidth="1"/>
    <col min="29" max="31" width="8.90625" style="14"/>
    <col min="32" max="32" width="15.6328125" style="14" bestFit="1" customWidth="1"/>
    <col min="33" max="33" width="14.6328125" style="14" bestFit="1" customWidth="1"/>
    <col min="34" max="34" width="14.90625" style="14" bestFit="1" customWidth="1"/>
    <col min="35" max="35" width="8.1796875" style="14" bestFit="1" customWidth="1"/>
    <col min="36" max="36" width="8" style="14" bestFit="1" customWidth="1"/>
    <col min="37" max="37" width="9.08984375" style="14" bestFit="1" customWidth="1"/>
    <col min="38" max="38" width="8.6328125" style="14" bestFit="1" customWidth="1"/>
    <col min="39" max="39" width="8.984375E-2" style="14" customWidth="1"/>
    <col min="40" max="16384" width="8.90625" style="14"/>
  </cols>
  <sheetData>
    <row r="1" spans="1:39" ht="32.5" thickBot="1">
      <c r="F1" s="159">
        <f>SUM(F5:F28)</f>
        <v>28.487273333333349</v>
      </c>
      <c r="G1" s="158">
        <f t="shared" ref="G1:Y1" si="0">SUM(G5:G28)</f>
        <v>4169.333333333333</v>
      </c>
      <c r="H1" s="158">
        <f t="shared" si="0"/>
        <v>519549.32333333342</v>
      </c>
      <c r="I1" s="158">
        <f t="shared" si="0"/>
        <v>181</v>
      </c>
      <c r="J1" s="158">
        <f t="shared" si="0"/>
        <v>1.0469300000000001</v>
      </c>
      <c r="K1" s="158">
        <f t="shared" si="0"/>
        <v>22605.055068855152</v>
      </c>
      <c r="L1" s="158">
        <f t="shared" si="0"/>
        <v>3221.3563842887379</v>
      </c>
      <c r="M1" s="158">
        <f t="shared" si="0"/>
        <v>590</v>
      </c>
      <c r="N1" s="158"/>
      <c r="O1" s="158"/>
      <c r="P1" s="158"/>
      <c r="Q1" s="158">
        <f t="shared" si="0"/>
        <v>189.51515151515153</v>
      </c>
      <c r="R1" s="158">
        <f t="shared" si="0"/>
        <v>1.2948760606060612</v>
      </c>
      <c r="S1" s="158">
        <f t="shared" si="0"/>
        <v>23615.87833333333</v>
      </c>
      <c r="T1" s="158">
        <f t="shared" si="0"/>
        <v>546</v>
      </c>
      <c r="U1" s="158">
        <f t="shared" si="0"/>
        <v>96</v>
      </c>
      <c r="V1" s="158">
        <f t="shared" si="0"/>
        <v>642</v>
      </c>
      <c r="W1" s="158">
        <f t="shared" si="0"/>
        <v>3665.666666666667</v>
      </c>
      <c r="X1" s="158">
        <f t="shared" si="0"/>
        <v>3484.666666666667</v>
      </c>
      <c r="Y1" s="157">
        <f t="shared" si="0"/>
        <v>22.778691212121224</v>
      </c>
      <c r="AF1" s="563" t="s">
        <v>265</v>
      </c>
      <c r="AG1" s="563"/>
      <c r="AH1" s="563"/>
      <c r="AI1" s="65"/>
      <c r="AJ1" s="575" t="s">
        <v>264</v>
      </c>
      <c r="AK1" s="575"/>
      <c r="AL1" s="575"/>
      <c r="AM1" s="65"/>
    </row>
    <row r="2" spans="1:39" ht="32">
      <c r="AF2" s="563"/>
      <c r="AG2" s="563"/>
      <c r="AH2" s="563"/>
      <c r="AI2" s="65"/>
      <c r="AJ2" s="575"/>
      <c r="AK2" s="575"/>
      <c r="AL2" s="575"/>
      <c r="AM2" s="65"/>
    </row>
    <row r="3" spans="1:39" ht="15" thickBot="1">
      <c r="AF3" s="63" t="s">
        <v>249</v>
      </c>
      <c r="AG3" s="553"/>
      <c r="AH3" s="553"/>
      <c r="AI3" s="243"/>
      <c r="AJ3" s="25" t="s">
        <v>248</v>
      </c>
      <c r="AK3" s="543">
        <v>44800.874156597223</v>
      </c>
      <c r="AL3" s="544"/>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288</v>
      </c>
      <c r="AF4" s="63" t="s">
        <v>247</v>
      </c>
      <c r="AG4" s="553"/>
      <c r="AH4" s="553"/>
      <c r="AI4" s="243"/>
      <c r="AJ4" s="25" t="s">
        <v>246</v>
      </c>
      <c r="AK4" s="541"/>
      <c r="AL4" s="542"/>
      <c r="AM4" s="243"/>
    </row>
    <row r="5" spans="1:39" ht="15" thickBot="1">
      <c r="A5" s="153" t="s">
        <v>135</v>
      </c>
      <c r="B5" s="56" t="s">
        <v>46</v>
      </c>
      <c r="C5" s="51" t="s">
        <v>398</v>
      </c>
      <c r="D5" s="56" t="s">
        <v>26</v>
      </c>
      <c r="E5" s="51" t="s">
        <v>27</v>
      </c>
      <c r="F5" s="8">
        <v>8.5973333333333439</v>
      </c>
      <c r="G5" s="55">
        <v>671.66666666666663</v>
      </c>
      <c r="H5" s="42">
        <v>135016.6</v>
      </c>
      <c r="I5" s="51">
        <v>0</v>
      </c>
      <c r="J5" s="49">
        <v>0</v>
      </c>
      <c r="K5" s="42">
        <f t="shared" ref="K5:K28" si="1">L5*I5</f>
        <v>0</v>
      </c>
      <c r="L5" s="42">
        <f t="shared" ref="L5:L28" si="2">H5/G5</f>
        <v>201.01727047146403</v>
      </c>
      <c r="M5" s="51">
        <v>12</v>
      </c>
      <c r="N5" s="12">
        <f t="shared" ref="N5:N28" si="3">F5/$F$1</f>
        <v>0.30179558544388613</v>
      </c>
      <c r="O5" s="54">
        <f>SUM($N$5:N5)</f>
        <v>0.30179558544388613</v>
      </c>
      <c r="P5" s="51" t="str">
        <f>IF(O5&lt;=50%,"A",IF(O5&lt;=80%,"B",IF(O5&lt;=100%,"C","")))</f>
        <v>A</v>
      </c>
      <c r="Q5" s="42">
        <f t="shared" ref="Q5:Q28" si="4">G5/22</f>
        <v>30.530303030303028</v>
      </c>
      <c r="R5" s="49">
        <f t="shared" ref="R5:R28" si="5">F5/22</f>
        <v>0.39078787878787929</v>
      </c>
      <c r="S5" s="42">
        <f t="shared" ref="S5:S28" si="6">H5/22</f>
        <v>6137.1181818181822</v>
      </c>
      <c r="T5" s="51">
        <f>IF(P5="A",7,IF(P5="B",14,IF(P5="C",30,"")))</f>
        <v>7</v>
      </c>
      <c r="U5" s="51">
        <v>4</v>
      </c>
      <c r="V5" s="51">
        <f>T5+U5</f>
        <v>11</v>
      </c>
      <c r="W5" s="42">
        <f>Q5*V5</f>
        <v>335.83333333333331</v>
      </c>
      <c r="X5" s="42">
        <f t="shared" ref="X5:X28" si="7">IF(W5-I5&lt;=0,0,W5-I5)</f>
        <v>335.83333333333331</v>
      </c>
      <c r="Y5" s="49">
        <f t="shared" ref="Y5:Y28" si="8">X5/(G5/F5)</f>
        <v>4.298666666666672</v>
      </c>
      <c r="Z5" s="12">
        <f t="shared" ref="Z5:Z28" si="9">I5/W5</f>
        <v>0</v>
      </c>
      <c r="AA5" s="87" t="str">
        <f>IF(AND(Z5&gt;=100%,Z5&lt;200%),"HIGH-DON’T ORDER",IF(Z5&gt;=200%,"VERY HIGH-DON’T ORDER",IF(AND(Z5&gt;=80%,Z5&lt;=100),"LOW MAY- ORDER","VERY LOW-ORDER URGENTLY")))</f>
        <v>VERY LOW-ORDER URGENTLY</v>
      </c>
      <c r="AB5" s="164">
        <f>X5*L5</f>
        <v>67508.3</v>
      </c>
      <c r="AF5" s="63" t="s">
        <v>236</v>
      </c>
      <c r="AG5" s="553"/>
      <c r="AH5" s="553"/>
      <c r="AI5" s="243"/>
      <c r="AJ5" s="25" t="s">
        <v>245</v>
      </c>
      <c r="AK5" s="64" t="s">
        <v>314</v>
      </c>
      <c r="AL5" s="64"/>
      <c r="AM5" s="243"/>
    </row>
    <row r="6" spans="1:39" ht="15" thickBot="1">
      <c r="A6" s="153" t="s">
        <v>135</v>
      </c>
      <c r="B6" s="56" t="s">
        <v>25</v>
      </c>
      <c r="C6" s="51" t="s">
        <v>383</v>
      </c>
      <c r="D6" s="56" t="s">
        <v>26</v>
      </c>
      <c r="E6" s="51" t="s">
        <v>27</v>
      </c>
      <c r="F6" s="8">
        <v>3.7231999999999994</v>
      </c>
      <c r="G6" s="55">
        <v>775.66666666666663</v>
      </c>
      <c r="H6" s="42">
        <v>65658.170000000013</v>
      </c>
      <c r="I6" s="349">
        <v>4</v>
      </c>
      <c r="J6" s="348">
        <v>1.9199999999999998E-2</v>
      </c>
      <c r="K6" s="42">
        <f t="shared" si="1"/>
        <v>338.58961753330476</v>
      </c>
      <c r="L6" s="42">
        <f t="shared" si="2"/>
        <v>84.64740438332619</v>
      </c>
      <c r="M6" s="51">
        <v>5</v>
      </c>
      <c r="N6" s="12">
        <f t="shared" si="3"/>
        <v>0.13069695918013438</v>
      </c>
      <c r="O6" s="54">
        <f>SUM($N$5:N6)</f>
        <v>0.43249254462402054</v>
      </c>
      <c r="P6" s="51" t="str">
        <f t="shared" ref="P6:P28" si="10">IF(O6&lt;=50%,"A",IF(O6&lt;=80%,"B",IF(O6&lt;=100%,"C","")))</f>
        <v>A</v>
      </c>
      <c r="Q6" s="42">
        <f t="shared" si="4"/>
        <v>35.257575757575758</v>
      </c>
      <c r="R6" s="49">
        <f t="shared" si="5"/>
        <v>0.1692363636363636</v>
      </c>
      <c r="S6" s="42">
        <f t="shared" si="6"/>
        <v>2984.4622727272731</v>
      </c>
      <c r="T6" s="51">
        <f t="shared" ref="T6:T28" si="11">IF(P6="A",7,IF(P6="B",14,IF(P6="C",30,"")))</f>
        <v>7</v>
      </c>
      <c r="U6" s="51">
        <v>4</v>
      </c>
      <c r="V6" s="51">
        <f t="shared" ref="V6:V28" si="12">T6+U6</f>
        <v>11</v>
      </c>
      <c r="W6" s="42">
        <f t="shared" ref="W6:W28" si="13">Q6*V6</f>
        <v>387.83333333333331</v>
      </c>
      <c r="X6" s="42">
        <f t="shared" si="7"/>
        <v>383.83333333333331</v>
      </c>
      <c r="Y6" s="49">
        <f t="shared" si="8"/>
        <v>1.8423999999999998</v>
      </c>
      <c r="Z6" s="12">
        <f t="shared" si="9"/>
        <v>1.0313708637730984E-2</v>
      </c>
      <c r="AA6" s="87" t="str">
        <f t="shared" ref="AA6:AA28" si="14">IF(AND(Z6&gt;=100%,Z6&lt;200%),"HIGH-DON’T ORDER",IF(Z6&gt;=200%,"VERY HIGH-DON’T ORDER",IF(AND(Z6&gt;=80%,Z6&lt;=100),"LOW MAY- ORDER","VERY LOW-ORDER URGENTLY")))</f>
        <v>VERY LOW-ORDER URGENTLY</v>
      </c>
      <c r="AB6" s="164">
        <f t="shared" ref="AB6:AB28" si="15">X6*L6</f>
        <v>32490.495382466703</v>
      </c>
      <c r="AF6" s="63" t="s">
        <v>244</v>
      </c>
      <c r="AG6" s="553"/>
      <c r="AH6" s="553"/>
      <c r="AI6" s="17"/>
      <c r="AJ6" s="17"/>
      <c r="AK6" s="17"/>
      <c r="AL6" s="17"/>
      <c r="AM6" s="16"/>
    </row>
    <row r="7" spans="1:39" ht="15" thickBot="1">
      <c r="A7" s="153" t="s">
        <v>135</v>
      </c>
      <c r="B7" s="56" t="s">
        <v>32</v>
      </c>
      <c r="C7" s="51" t="s">
        <v>370</v>
      </c>
      <c r="D7" s="56" t="s">
        <v>23</v>
      </c>
      <c r="E7" s="51" t="s">
        <v>24</v>
      </c>
      <c r="F7" s="8">
        <v>2.4299999999999993</v>
      </c>
      <c r="G7" s="55">
        <v>150</v>
      </c>
      <c r="H7" s="42">
        <v>63871.666666666672</v>
      </c>
      <c r="I7" s="349">
        <v>5</v>
      </c>
      <c r="J7" s="348">
        <v>8.1000000000000003E-2</v>
      </c>
      <c r="K7" s="42">
        <f t="shared" si="1"/>
        <v>2129.0555555555557</v>
      </c>
      <c r="L7" s="42">
        <f t="shared" si="2"/>
        <v>425.81111111111113</v>
      </c>
      <c r="M7" s="51">
        <v>1</v>
      </c>
      <c r="N7" s="12">
        <f t="shared" si="3"/>
        <v>8.5301249142599511E-2</v>
      </c>
      <c r="O7" s="54">
        <f>SUM($N$5:N7)</f>
        <v>0.51779379376662005</v>
      </c>
      <c r="P7" s="51" t="str">
        <f t="shared" si="10"/>
        <v>B</v>
      </c>
      <c r="Q7" s="42">
        <f t="shared" si="4"/>
        <v>6.8181818181818183</v>
      </c>
      <c r="R7" s="49">
        <f t="shared" si="5"/>
        <v>0.11045454545454542</v>
      </c>
      <c r="S7" s="42">
        <f t="shared" si="6"/>
        <v>2903.257575757576</v>
      </c>
      <c r="T7" s="51">
        <f t="shared" si="11"/>
        <v>14</v>
      </c>
      <c r="U7" s="51">
        <v>4</v>
      </c>
      <c r="V7" s="51">
        <f t="shared" si="12"/>
        <v>18</v>
      </c>
      <c r="W7" s="42">
        <f t="shared" si="13"/>
        <v>122.72727272727273</v>
      </c>
      <c r="X7" s="42">
        <f t="shared" si="7"/>
        <v>117.72727272727273</v>
      </c>
      <c r="Y7" s="49">
        <f t="shared" si="8"/>
        <v>1.9071818181818176</v>
      </c>
      <c r="Z7" s="12">
        <f t="shared" si="9"/>
        <v>4.0740740740740737E-2</v>
      </c>
      <c r="AA7" s="87" t="str">
        <f t="shared" si="14"/>
        <v>VERY LOW-ORDER URGENTLY</v>
      </c>
      <c r="AB7" s="164">
        <f t="shared" si="15"/>
        <v>50129.580808080813</v>
      </c>
      <c r="AF7" s="17"/>
      <c r="AG7" s="17"/>
      <c r="AH7" s="17"/>
      <c r="AI7" s="17"/>
      <c r="AJ7" s="17"/>
      <c r="AK7" s="17"/>
      <c r="AL7" s="17"/>
      <c r="AM7" s="16"/>
    </row>
    <row r="8" spans="1:39" ht="15" thickBot="1">
      <c r="A8" s="153" t="s">
        <v>135</v>
      </c>
      <c r="B8" s="56" t="s">
        <v>541</v>
      </c>
      <c r="C8" s="51" t="s">
        <v>542</v>
      </c>
      <c r="D8" s="56" t="s">
        <v>26</v>
      </c>
      <c r="E8" s="51" t="s">
        <v>37</v>
      </c>
      <c r="F8" s="8">
        <v>1.5523199999999993</v>
      </c>
      <c r="G8" s="55">
        <v>294</v>
      </c>
      <c r="H8" s="42">
        <v>37557.766666666612</v>
      </c>
      <c r="I8" s="349">
        <v>0</v>
      </c>
      <c r="J8" s="348">
        <v>0</v>
      </c>
      <c r="K8" s="42">
        <f t="shared" si="1"/>
        <v>0</v>
      </c>
      <c r="L8" s="42">
        <f t="shared" si="2"/>
        <v>127.74750566893405</v>
      </c>
      <c r="M8" s="51">
        <v>16</v>
      </c>
      <c r="N8" s="12">
        <f t="shared" si="3"/>
        <v>5.4491701674502076E-2</v>
      </c>
      <c r="O8" s="54">
        <f>SUM($N$5:N8)</f>
        <v>0.57228549544112217</v>
      </c>
      <c r="P8" s="51" t="str">
        <f t="shared" si="10"/>
        <v>B</v>
      </c>
      <c r="Q8" s="42">
        <f t="shared" si="4"/>
        <v>13.363636363636363</v>
      </c>
      <c r="R8" s="49">
        <f t="shared" si="5"/>
        <v>7.055999999999997E-2</v>
      </c>
      <c r="S8" s="42">
        <f t="shared" si="6"/>
        <v>1707.1712121212097</v>
      </c>
      <c r="T8" s="51">
        <f t="shared" si="11"/>
        <v>14</v>
      </c>
      <c r="U8" s="51">
        <v>4</v>
      </c>
      <c r="V8" s="51">
        <f t="shared" si="12"/>
        <v>18</v>
      </c>
      <c r="W8" s="42">
        <f t="shared" si="13"/>
        <v>240.54545454545453</v>
      </c>
      <c r="X8" s="42">
        <f t="shared" si="7"/>
        <v>240.54545454545453</v>
      </c>
      <c r="Y8" s="49">
        <f t="shared" si="8"/>
        <v>1.2700799999999992</v>
      </c>
      <c r="Z8" s="12">
        <f t="shared" si="9"/>
        <v>0</v>
      </c>
      <c r="AA8" s="87" t="str">
        <f t="shared" si="14"/>
        <v>VERY LOW-ORDER URGENTLY</v>
      </c>
      <c r="AB8" s="164">
        <f t="shared" si="15"/>
        <v>30729.08181818177</v>
      </c>
      <c r="AF8" s="62" t="s">
        <v>243</v>
      </c>
      <c r="AG8" s="62"/>
      <c r="AH8" s="62"/>
      <c r="AI8" s="17"/>
      <c r="AJ8" s="555" t="s">
        <v>242</v>
      </c>
      <c r="AK8" s="555"/>
      <c r="AL8" s="555"/>
      <c r="AM8" s="555"/>
    </row>
    <row r="9" spans="1:39" ht="15" thickBot="1">
      <c r="A9" s="153" t="s">
        <v>135</v>
      </c>
      <c r="B9" s="56" t="s">
        <v>72</v>
      </c>
      <c r="C9" s="51" t="s">
        <v>443</v>
      </c>
      <c r="D9" s="56" t="s">
        <v>26</v>
      </c>
      <c r="E9" s="51" t="s">
        <v>69</v>
      </c>
      <c r="F9" s="8">
        <v>1.1052000000000015</v>
      </c>
      <c r="G9" s="55">
        <v>307</v>
      </c>
      <c r="H9" s="42">
        <v>25582.133333333331</v>
      </c>
      <c r="I9" s="349">
        <v>5</v>
      </c>
      <c r="J9" s="348">
        <v>1.7999999999999999E-2</v>
      </c>
      <c r="K9" s="42">
        <f t="shared" si="1"/>
        <v>416.64712269272525</v>
      </c>
      <c r="L9" s="42">
        <f t="shared" si="2"/>
        <v>83.329424538545055</v>
      </c>
      <c r="M9" s="51">
        <v>18</v>
      </c>
      <c r="N9" s="12">
        <f t="shared" si="3"/>
        <v>3.8796271832263841E-2</v>
      </c>
      <c r="O9" s="54">
        <f>SUM($N$5:N9)</f>
        <v>0.61108176727338603</v>
      </c>
      <c r="P9" s="51" t="str">
        <f t="shared" si="10"/>
        <v>B</v>
      </c>
      <c r="Q9" s="42">
        <f t="shared" si="4"/>
        <v>13.954545454545455</v>
      </c>
      <c r="R9" s="49">
        <f t="shared" si="5"/>
        <v>5.0236363636363704E-2</v>
      </c>
      <c r="S9" s="42">
        <f t="shared" si="6"/>
        <v>1162.8242424242424</v>
      </c>
      <c r="T9" s="51">
        <f t="shared" si="11"/>
        <v>14</v>
      </c>
      <c r="U9" s="51">
        <v>4</v>
      </c>
      <c r="V9" s="51">
        <f t="shared" si="12"/>
        <v>18</v>
      </c>
      <c r="W9" s="42">
        <f t="shared" si="13"/>
        <v>251.18181818181819</v>
      </c>
      <c r="X9" s="42">
        <f t="shared" si="7"/>
        <v>246.18181818181819</v>
      </c>
      <c r="Y9" s="49">
        <f t="shared" si="8"/>
        <v>0.88625454545454674</v>
      </c>
      <c r="Z9" s="12">
        <f t="shared" si="9"/>
        <v>1.9905899384726745E-2</v>
      </c>
      <c r="AA9" s="87" t="str">
        <f t="shared" si="14"/>
        <v>VERY LOW-ORDER URGENTLY</v>
      </c>
      <c r="AB9" s="164">
        <f t="shared" si="15"/>
        <v>20514.189240943637</v>
      </c>
      <c r="AF9" s="17" t="s">
        <v>239</v>
      </c>
      <c r="AG9" s="554" t="str">
        <f>A9</f>
        <v>MAALTIMA ENT - WA</v>
      </c>
      <c r="AH9" s="554"/>
      <c r="AI9" s="17"/>
      <c r="AJ9" s="17" t="s">
        <v>241</v>
      </c>
      <c r="AK9" s="551"/>
      <c r="AL9" s="551"/>
      <c r="AM9" s="551"/>
    </row>
    <row r="10" spans="1:39" ht="15" thickBot="1">
      <c r="A10" s="153" t="s">
        <v>135</v>
      </c>
      <c r="B10" s="56" t="s">
        <v>54</v>
      </c>
      <c r="C10" s="51" t="s">
        <v>458</v>
      </c>
      <c r="D10" s="56" t="s">
        <v>26</v>
      </c>
      <c r="E10" s="51" t="s">
        <v>37</v>
      </c>
      <c r="F10" s="8">
        <v>1.0956799999999998</v>
      </c>
      <c r="G10" s="55">
        <v>142.66666666666666</v>
      </c>
      <c r="H10" s="42">
        <v>7559.9066666666622</v>
      </c>
      <c r="I10" s="349">
        <v>0</v>
      </c>
      <c r="J10" s="348">
        <v>0</v>
      </c>
      <c r="K10" s="42">
        <f t="shared" si="1"/>
        <v>0</v>
      </c>
      <c r="L10" s="42">
        <f t="shared" si="2"/>
        <v>52.989999999999974</v>
      </c>
      <c r="M10" s="51">
        <v>18</v>
      </c>
      <c r="N10" s="12">
        <f t="shared" si="3"/>
        <v>3.846208751463516E-2</v>
      </c>
      <c r="O10" s="54">
        <f>SUM($N$5:N10)</f>
        <v>0.64954385478802124</v>
      </c>
      <c r="P10" s="51" t="str">
        <f t="shared" si="10"/>
        <v>B</v>
      </c>
      <c r="Q10" s="42">
        <f t="shared" si="4"/>
        <v>6.4848484848484844</v>
      </c>
      <c r="R10" s="49">
        <f t="shared" si="5"/>
        <v>4.9803636363636355E-2</v>
      </c>
      <c r="S10" s="42">
        <f t="shared" si="6"/>
        <v>343.63212121212104</v>
      </c>
      <c r="T10" s="51">
        <f t="shared" si="11"/>
        <v>14</v>
      </c>
      <c r="U10" s="51">
        <v>4</v>
      </c>
      <c r="V10" s="51">
        <f t="shared" si="12"/>
        <v>18</v>
      </c>
      <c r="W10" s="42">
        <f t="shared" si="13"/>
        <v>116.72727272727272</v>
      </c>
      <c r="X10" s="42">
        <f t="shared" si="7"/>
        <v>116.72727272727272</v>
      </c>
      <c r="Y10" s="49">
        <f t="shared" si="8"/>
        <v>0.89646545454545445</v>
      </c>
      <c r="Z10" s="12">
        <f t="shared" si="9"/>
        <v>0</v>
      </c>
      <c r="AA10" s="87" t="str">
        <f t="shared" si="14"/>
        <v>VERY LOW-ORDER URGENTLY</v>
      </c>
      <c r="AB10" s="164">
        <f t="shared" si="15"/>
        <v>6185.3781818181787</v>
      </c>
      <c r="AF10" s="17" t="s">
        <v>240</v>
      </c>
      <c r="AG10" s="556" t="s">
        <v>349</v>
      </c>
      <c r="AH10" s="556"/>
      <c r="AI10" s="17"/>
      <c r="AJ10" s="17" t="s">
        <v>239</v>
      </c>
      <c r="AK10" s="551"/>
      <c r="AL10" s="551"/>
      <c r="AM10" s="551"/>
    </row>
    <row r="11" spans="1:39" ht="15" thickBot="1">
      <c r="A11" s="153" t="s">
        <v>135</v>
      </c>
      <c r="B11" s="56" t="s">
        <v>73</v>
      </c>
      <c r="C11" s="51" t="s">
        <v>441</v>
      </c>
      <c r="D11" s="56" t="s">
        <v>26</v>
      </c>
      <c r="E11" s="51" t="s">
        <v>69</v>
      </c>
      <c r="F11" s="8">
        <v>1.090800000000002</v>
      </c>
      <c r="G11" s="55">
        <v>303</v>
      </c>
      <c r="H11" s="42">
        <v>25312.266666666663</v>
      </c>
      <c r="I11" s="349">
        <v>8</v>
      </c>
      <c r="J11" s="348">
        <v>2.8799999999999999E-2</v>
      </c>
      <c r="K11" s="42">
        <f t="shared" si="1"/>
        <v>668.31067106710657</v>
      </c>
      <c r="L11" s="42">
        <f t="shared" si="2"/>
        <v>83.538833883388321</v>
      </c>
      <c r="M11" s="51">
        <v>48</v>
      </c>
      <c r="N11" s="12">
        <f t="shared" si="3"/>
        <v>3.8290782948455865E-2</v>
      </c>
      <c r="O11" s="54">
        <f>SUM($N$5:N11)</f>
        <v>0.68783463773647713</v>
      </c>
      <c r="P11" s="51" t="str">
        <f t="shared" si="10"/>
        <v>B</v>
      </c>
      <c r="Q11" s="42">
        <f t="shared" si="4"/>
        <v>13.772727272727273</v>
      </c>
      <c r="R11" s="49">
        <f t="shared" si="5"/>
        <v>4.9581818181818275E-2</v>
      </c>
      <c r="S11" s="42">
        <f t="shared" si="6"/>
        <v>1150.5575757575755</v>
      </c>
      <c r="T11" s="51">
        <f t="shared" si="11"/>
        <v>14</v>
      </c>
      <c r="U11" s="51">
        <v>4</v>
      </c>
      <c r="V11" s="51">
        <f t="shared" si="12"/>
        <v>18</v>
      </c>
      <c r="W11" s="42">
        <f t="shared" si="13"/>
        <v>247.90909090909093</v>
      </c>
      <c r="X11" s="42">
        <f t="shared" si="7"/>
        <v>239.90909090909093</v>
      </c>
      <c r="Y11" s="49">
        <f t="shared" si="8"/>
        <v>0.86367272727272892</v>
      </c>
      <c r="Z11" s="12">
        <f t="shared" si="9"/>
        <v>3.2269893656032264E-2</v>
      </c>
      <c r="AA11" s="87" t="str">
        <f t="shared" si="14"/>
        <v>VERY LOW-ORDER URGENTLY</v>
      </c>
      <c r="AB11" s="164">
        <f t="shared" si="15"/>
        <v>20041.725692569256</v>
      </c>
      <c r="AF11" s="17" t="s">
        <v>238</v>
      </c>
      <c r="AG11" s="551" t="s">
        <v>350</v>
      </c>
      <c r="AH11" s="551"/>
      <c r="AI11" s="17"/>
      <c r="AJ11" s="17" t="s">
        <v>238</v>
      </c>
      <c r="AK11" s="551"/>
      <c r="AL11" s="551"/>
      <c r="AM11" s="551"/>
    </row>
    <row r="12" spans="1:39" ht="15" thickBot="1">
      <c r="A12" s="153" t="s">
        <v>135</v>
      </c>
      <c r="B12" s="56" t="s">
        <v>68</v>
      </c>
      <c r="C12" s="51" t="s">
        <v>437</v>
      </c>
      <c r="D12" s="56" t="s">
        <v>26</v>
      </c>
      <c r="E12" s="51" t="s">
        <v>69</v>
      </c>
      <c r="F12" s="8">
        <v>1.0152000000000012</v>
      </c>
      <c r="G12" s="55">
        <v>282</v>
      </c>
      <c r="H12" s="42">
        <v>23528.000000000004</v>
      </c>
      <c r="I12" s="349">
        <v>89</v>
      </c>
      <c r="J12" s="348">
        <v>0.32040000000000002</v>
      </c>
      <c r="K12" s="42">
        <f t="shared" si="1"/>
        <v>7425.5035460992913</v>
      </c>
      <c r="L12" s="42">
        <f t="shared" si="2"/>
        <v>83.432624113475185</v>
      </c>
      <c r="M12" s="51">
        <v>32</v>
      </c>
      <c r="N12" s="12">
        <f t="shared" si="3"/>
        <v>3.5636966308463851E-2</v>
      </c>
      <c r="O12" s="54">
        <f>SUM($N$5:N12)</f>
        <v>0.72347160404494093</v>
      </c>
      <c r="P12" s="51" t="str">
        <f t="shared" si="10"/>
        <v>B</v>
      </c>
      <c r="Q12" s="42">
        <f t="shared" si="4"/>
        <v>12.818181818181818</v>
      </c>
      <c r="R12" s="49">
        <f t="shared" si="5"/>
        <v>4.6145454545454601E-2</v>
      </c>
      <c r="S12" s="42">
        <f t="shared" si="6"/>
        <v>1069.4545454545457</v>
      </c>
      <c r="T12" s="51">
        <f t="shared" si="11"/>
        <v>14</v>
      </c>
      <c r="U12" s="51">
        <v>4</v>
      </c>
      <c r="V12" s="51">
        <f t="shared" si="12"/>
        <v>18</v>
      </c>
      <c r="W12" s="42">
        <f t="shared" si="13"/>
        <v>230.72727272727272</v>
      </c>
      <c r="X12" s="42">
        <f t="shared" si="7"/>
        <v>141.72727272727272</v>
      </c>
      <c r="Y12" s="49">
        <f t="shared" si="8"/>
        <v>0.51021818181818246</v>
      </c>
      <c r="Z12" s="12">
        <f t="shared" si="9"/>
        <v>0.38573680063041765</v>
      </c>
      <c r="AA12" s="87" t="str">
        <f t="shared" si="14"/>
        <v>VERY LOW-ORDER URGENTLY</v>
      </c>
      <c r="AB12" s="164">
        <f t="shared" si="15"/>
        <v>11824.678272082529</v>
      </c>
      <c r="AF12" s="17" t="s">
        <v>237</v>
      </c>
      <c r="AG12" s="551"/>
      <c r="AH12" s="551"/>
      <c r="AI12" s="17"/>
      <c r="AJ12" s="17" t="s">
        <v>237</v>
      </c>
      <c r="AK12" s="551"/>
      <c r="AL12" s="551"/>
      <c r="AM12" s="551"/>
    </row>
    <row r="13" spans="1:39" ht="15" thickBot="1">
      <c r="A13" s="153" t="s">
        <v>135</v>
      </c>
      <c r="B13" s="56" t="s">
        <v>64</v>
      </c>
      <c r="C13" s="51" t="s">
        <v>434</v>
      </c>
      <c r="D13" s="56" t="s">
        <v>58</v>
      </c>
      <c r="E13" s="51" t="s">
        <v>27</v>
      </c>
      <c r="F13" s="8">
        <v>0.89750000000000019</v>
      </c>
      <c r="G13" s="55">
        <v>119.66666666666667</v>
      </c>
      <c r="H13" s="42">
        <v>12601.333333333332</v>
      </c>
      <c r="I13" s="349">
        <v>0</v>
      </c>
      <c r="J13" s="348">
        <v>0</v>
      </c>
      <c r="K13" s="42">
        <f t="shared" si="1"/>
        <v>0</v>
      </c>
      <c r="L13" s="42">
        <f t="shared" si="2"/>
        <v>105.30362116991643</v>
      </c>
      <c r="M13" s="51">
        <v>1</v>
      </c>
      <c r="N13" s="12">
        <f t="shared" si="3"/>
        <v>3.1505296751227617E-2</v>
      </c>
      <c r="O13" s="54">
        <f>SUM($N$5:N13)</f>
        <v>0.75497690079616853</v>
      </c>
      <c r="P13" s="51" t="str">
        <f t="shared" si="10"/>
        <v>B</v>
      </c>
      <c r="Q13" s="42">
        <f t="shared" si="4"/>
        <v>5.4393939393939394</v>
      </c>
      <c r="R13" s="49">
        <f t="shared" si="5"/>
        <v>4.0795454545454551E-2</v>
      </c>
      <c r="S13" s="42">
        <f t="shared" si="6"/>
        <v>572.78787878787875</v>
      </c>
      <c r="T13" s="51">
        <f t="shared" si="11"/>
        <v>14</v>
      </c>
      <c r="U13" s="51">
        <v>4</v>
      </c>
      <c r="V13" s="51">
        <f t="shared" si="12"/>
        <v>18</v>
      </c>
      <c r="W13" s="42">
        <f t="shared" si="13"/>
        <v>97.909090909090907</v>
      </c>
      <c r="X13" s="42">
        <f t="shared" si="7"/>
        <v>97.909090909090907</v>
      </c>
      <c r="Y13" s="49">
        <f t="shared" si="8"/>
        <v>0.73431818181818187</v>
      </c>
      <c r="Z13" s="12">
        <f t="shared" si="9"/>
        <v>0</v>
      </c>
      <c r="AA13" s="87" t="str">
        <f t="shared" si="14"/>
        <v>VERY LOW-ORDER URGENTLY</v>
      </c>
      <c r="AB13" s="164">
        <f t="shared" si="15"/>
        <v>10310.181818181816</v>
      </c>
      <c r="AF13" s="17" t="s">
        <v>236</v>
      </c>
      <c r="AI13" s="17"/>
      <c r="AJ13" s="17" t="s">
        <v>236</v>
      </c>
      <c r="AK13" s="551"/>
      <c r="AL13" s="551"/>
      <c r="AM13" s="551"/>
    </row>
    <row r="14" spans="1:39" ht="15" thickBot="1">
      <c r="A14" s="153" t="s">
        <v>135</v>
      </c>
      <c r="B14" s="56" t="s">
        <v>40</v>
      </c>
      <c r="C14" s="51" t="s">
        <v>433</v>
      </c>
      <c r="D14" s="56" t="s">
        <v>26</v>
      </c>
      <c r="E14" s="51" t="s">
        <v>27</v>
      </c>
      <c r="F14" s="8">
        <v>0.87776000000000032</v>
      </c>
      <c r="G14" s="55">
        <v>140.66666666666666</v>
      </c>
      <c r="H14" s="42">
        <v>17684.966666666667</v>
      </c>
      <c r="I14" s="349">
        <v>5</v>
      </c>
      <c r="J14" s="348">
        <v>3.1200000000000002E-2</v>
      </c>
      <c r="K14" s="42">
        <f t="shared" si="1"/>
        <v>628.61255924170621</v>
      </c>
      <c r="L14" s="42">
        <f t="shared" si="2"/>
        <v>125.72251184834124</v>
      </c>
      <c r="M14" s="51">
        <v>1</v>
      </c>
      <c r="N14" s="12">
        <f t="shared" si="3"/>
        <v>3.0812355739674155E-2</v>
      </c>
      <c r="O14" s="54">
        <f>SUM($N$5:N14)</f>
        <v>0.78578925653584264</v>
      </c>
      <c r="P14" s="51" t="str">
        <f t="shared" si="10"/>
        <v>B</v>
      </c>
      <c r="Q14" s="42">
        <f t="shared" si="4"/>
        <v>6.3939393939393936</v>
      </c>
      <c r="R14" s="49">
        <f t="shared" si="5"/>
        <v>3.9898181818181833E-2</v>
      </c>
      <c r="S14" s="42">
        <f t="shared" si="6"/>
        <v>803.86212121212122</v>
      </c>
      <c r="T14" s="51">
        <f t="shared" si="11"/>
        <v>14</v>
      </c>
      <c r="U14" s="51">
        <v>4</v>
      </c>
      <c r="V14" s="51">
        <f t="shared" si="12"/>
        <v>18</v>
      </c>
      <c r="W14" s="42">
        <f t="shared" si="13"/>
        <v>115.09090909090908</v>
      </c>
      <c r="X14" s="42">
        <f t="shared" si="7"/>
        <v>110.09090909090908</v>
      </c>
      <c r="Y14" s="49">
        <f t="shared" si="8"/>
        <v>0.68696727272727298</v>
      </c>
      <c r="Z14" s="12">
        <f t="shared" si="9"/>
        <v>4.3443917851500792E-2</v>
      </c>
      <c r="AA14" s="87" t="str">
        <f t="shared" si="14"/>
        <v>VERY LOW-ORDER URGENTLY</v>
      </c>
      <c r="AB14" s="164">
        <f t="shared" si="15"/>
        <v>13840.905622576474</v>
      </c>
      <c r="AF14" s="17"/>
      <c r="AG14" s="17"/>
      <c r="AH14" s="17"/>
      <c r="AI14" s="17"/>
      <c r="AJ14" s="17"/>
      <c r="AK14" s="17"/>
      <c r="AL14" s="17"/>
      <c r="AM14" s="16"/>
    </row>
    <row r="15" spans="1:39" ht="15" thickBot="1">
      <c r="A15" s="153" t="s">
        <v>135</v>
      </c>
      <c r="B15" s="56" t="s">
        <v>36</v>
      </c>
      <c r="C15" s="51" t="s">
        <v>419</v>
      </c>
      <c r="D15" s="56" t="s">
        <v>26</v>
      </c>
      <c r="E15" s="51" t="s">
        <v>37</v>
      </c>
      <c r="F15" s="8">
        <v>0.79040000000000088</v>
      </c>
      <c r="G15" s="55">
        <v>82.333333333333343</v>
      </c>
      <c r="H15" s="42">
        <v>4527.5099999999957</v>
      </c>
      <c r="I15" s="349">
        <v>0</v>
      </c>
      <c r="J15" s="348">
        <v>0</v>
      </c>
      <c r="K15" s="42">
        <f t="shared" si="1"/>
        <v>0</v>
      </c>
      <c r="L15" s="42">
        <f t="shared" si="2"/>
        <v>54.989999999999938</v>
      </c>
      <c r="M15" s="51">
        <v>16</v>
      </c>
      <c r="N15" s="12">
        <f t="shared" si="3"/>
        <v>2.7745723177905659E-2</v>
      </c>
      <c r="O15" s="54">
        <f>SUM($N$5:N15)</f>
        <v>0.81353497971374833</v>
      </c>
      <c r="P15" s="51" t="str">
        <f t="shared" si="10"/>
        <v>C</v>
      </c>
      <c r="Q15" s="42">
        <f t="shared" si="4"/>
        <v>3.7424242424242427</v>
      </c>
      <c r="R15" s="49">
        <f t="shared" si="5"/>
        <v>3.5927272727272766E-2</v>
      </c>
      <c r="S15" s="42">
        <f t="shared" si="6"/>
        <v>205.79590909090891</v>
      </c>
      <c r="T15" s="51">
        <f t="shared" si="11"/>
        <v>30</v>
      </c>
      <c r="U15" s="51">
        <v>4</v>
      </c>
      <c r="V15" s="51">
        <f t="shared" si="12"/>
        <v>34</v>
      </c>
      <c r="W15" s="42">
        <f t="shared" si="13"/>
        <v>127.24242424242425</v>
      </c>
      <c r="X15" s="42">
        <f t="shared" si="7"/>
        <v>127.24242424242425</v>
      </c>
      <c r="Y15" s="49">
        <f t="shared" si="8"/>
        <v>1.2215272727272741</v>
      </c>
      <c r="Z15" s="12">
        <f t="shared" si="9"/>
        <v>0</v>
      </c>
      <c r="AA15" s="87" t="str">
        <f t="shared" si="14"/>
        <v>VERY LOW-ORDER URGENTLY</v>
      </c>
      <c r="AB15" s="164">
        <f t="shared" si="15"/>
        <v>6997.060909090902</v>
      </c>
      <c r="AF15" s="260" t="s">
        <v>235</v>
      </c>
      <c r="AG15" s="574" t="s">
        <v>234</v>
      </c>
      <c r="AH15" s="574"/>
      <c r="AI15" s="260" t="s">
        <v>233</v>
      </c>
      <c r="AJ15" s="574" t="s">
        <v>232</v>
      </c>
      <c r="AK15" s="574"/>
      <c r="AL15" s="574"/>
      <c r="AM15" s="574"/>
    </row>
    <row r="16" spans="1:39" ht="15" thickBot="1">
      <c r="A16" s="153" t="s">
        <v>135</v>
      </c>
      <c r="B16" s="56" t="s">
        <v>76</v>
      </c>
      <c r="C16" s="51" t="s">
        <v>445</v>
      </c>
      <c r="D16" s="56" t="s">
        <v>26</v>
      </c>
      <c r="E16" s="51" t="s">
        <v>69</v>
      </c>
      <c r="F16" s="8">
        <v>0.74640000000000095</v>
      </c>
      <c r="G16" s="55">
        <v>207.33333333333331</v>
      </c>
      <c r="H16" s="42">
        <v>17715.733333333334</v>
      </c>
      <c r="I16" s="349">
        <v>0</v>
      </c>
      <c r="J16" s="348">
        <v>0</v>
      </c>
      <c r="K16" s="42">
        <f t="shared" si="1"/>
        <v>0</v>
      </c>
      <c r="L16" s="42">
        <f t="shared" si="2"/>
        <v>85.445659163987145</v>
      </c>
      <c r="M16" s="51">
        <v>24</v>
      </c>
      <c r="N16" s="12">
        <f t="shared" si="3"/>
        <v>2.6201173810714559E-2</v>
      </c>
      <c r="O16" s="54">
        <f>SUM($N$5:N16)</f>
        <v>0.83973615352446285</v>
      </c>
      <c r="P16" s="51" t="str">
        <f t="shared" si="10"/>
        <v>C</v>
      </c>
      <c r="Q16" s="42">
        <f t="shared" si="4"/>
        <v>9.4242424242424239</v>
      </c>
      <c r="R16" s="49">
        <f t="shared" si="5"/>
        <v>3.3927272727272771E-2</v>
      </c>
      <c r="S16" s="42">
        <f t="shared" si="6"/>
        <v>805.26060606060605</v>
      </c>
      <c r="T16" s="51">
        <f t="shared" si="11"/>
        <v>30</v>
      </c>
      <c r="U16" s="51">
        <v>4</v>
      </c>
      <c r="V16" s="51">
        <f t="shared" si="12"/>
        <v>34</v>
      </c>
      <c r="W16" s="42">
        <f t="shared" si="13"/>
        <v>320.42424242424244</v>
      </c>
      <c r="X16" s="42">
        <f t="shared" si="7"/>
        <v>320.42424242424244</v>
      </c>
      <c r="Y16" s="49">
        <f t="shared" si="8"/>
        <v>1.1535272727272745</v>
      </c>
      <c r="Z16" s="12">
        <f t="shared" si="9"/>
        <v>0</v>
      </c>
      <c r="AA16" s="87" t="str">
        <f t="shared" si="14"/>
        <v>VERY LOW-ORDER URGENTLY</v>
      </c>
      <c r="AB16" s="164">
        <f t="shared" si="15"/>
        <v>27378.860606060611</v>
      </c>
      <c r="AF16" s="25"/>
      <c r="AG16" s="552"/>
      <c r="AH16" s="552"/>
      <c r="AI16" s="25"/>
      <c r="AJ16" s="552"/>
      <c r="AK16" s="552"/>
      <c r="AL16" s="552"/>
      <c r="AM16" s="552"/>
    </row>
    <row r="17" spans="1:38" ht="15" thickBot="1">
      <c r="A17" s="153" t="s">
        <v>135</v>
      </c>
      <c r="B17" s="56" t="s">
        <v>527</v>
      </c>
      <c r="C17" s="51" t="s">
        <v>528</v>
      </c>
      <c r="D17" s="56" t="s">
        <v>58</v>
      </c>
      <c r="E17" s="51" t="s">
        <v>37</v>
      </c>
      <c r="F17" s="8">
        <v>0.6649999999999997</v>
      </c>
      <c r="G17" s="55">
        <v>88.666666666666671</v>
      </c>
      <c r="H17" s="42">
        <v>10236.333333333332</v>
      </c>
      <c r="I17" s="349">
        <v>32</v>
      </c>
      <c r="J17" s="348">
        <v>0.24</v>
      </c>
      <c r="K17" s="42">
        <f t="shared" si="1"/>
        <v>3694.3157894736837</v>
      </c>
      <c r="L17" s="42">
        <f t="shared" si="2"/>
        <v>115.44736842105262</v>
      </c>
      <c r="M17" s="51">
        <v>48</v>
      </c>
      <c r="N17" s="12">
        <f t="shared" si="3"/>
        <v>2.3343757481410973E-2</v>
      </c>
      <c r="O17" s="54">
        <f>SUM($N$5:N17)</f>
        <v>0.86307991100587378</v>
      </c>
      <c r="P17" s="51" t="str">
        <f t="shared" si="10"/>
        <v>C</v>
      </c>
      <c r="Q17" s="42">
        <f t="shared" si="4"/>
        <v>4.0303030303030303</v>
      </c>
      <c r="R17" s="49">
        <f t="shared" si="5"/>
        <v>3.0227272727272714E-2</v>
      </c>
      <c r="S17" s="42">
        <f t="shared" si="6"/>
        <v>465.28787878787875</v>
      </c>
      <c r="T17" s="51">
        <f t="shared" si="11"/>
        <v>30</v>
      </c>
      <c r="U17" s="51">
        <v>4</v>
      </c>
      <c r="V17" s="51">
        <f t="shared" si="12"/>
        <v>34</v>
      </c>
      <c r="W17" s="42">
        <f t="shared" si="13"/>
        <v>137.03030303030303</v>
      </c>
      <c r="X17" s="42">
        <f t="shared" si="7"/>
        <v>105.03030303030303</v>
      </c>
      <c r="Y17" s="49">
        <f t="shared" si="8"/>
        <v>0.78772727272727239</v>
      </c>
      <c r="Z17" s="12">
        <f t="shared" si="9"/>
        <v>0.2335249889429456</v>
      </c>
      <c r="AA17" s="87" t="str">
        <f t="shared" si="14"/>
        <v>VERY LOW-ORDER URGENTLY</v>
      </c>
      <c r="AB17" s="164">
        <f t="shared" si="15"/>
        <v>12125.472089314193</v>
      </c>
      <c r="AF17" s="352" t="s">
        <v>21</v>
      </c>
      <c r="AG17" s="341" t="s">
        <v>270</v>
      </c>
    </row>
    <row r="18" spans="1:38" ht="15" thickBot="1">
      <c r="A18" s="153" t="s">
        <v>135</v>
      </c>
      <c r="B18" s="56" t="s">
        <v>87</v>
      </c>
      <c r="C18" s="51" t="s">
        <v>444</v>
      </c>
      <c r="D18" s="56" t="s">
        <v>26</v>
      </c>
      <c r="E18" s="51" t="s">
        <v>27</v>
      </c>
      <c r="F18" s="8">
        <v>0.54559999999999975</v>
      </c>
      <c r="G18" s="55">
        <v>103.33333333333334</v>
      </c>
      <c r="H18" s="42">
        <v>8226.2666666666664</v>
      </c>
      <c r="I18" s="349">
        <v>0</v>
      </c>
      <c r="J18" s="348">
        <v>0</v>
      </c>
      <c r="K18" s="42">
        <f t="shared" si="1"/>
        <v>0</v>
      </c>
      <c r="L18" s="42">
        <f t="shared" si="2"/>
        <v>79.609032258064502</v>
      </c>
      <c r="M18" s="51">
        <v>4</v>
      </c>
      <c r="N18" s="12">
        <f t="shared" si="3"/>
        <v>1.9152412153169665E-2</v>
      </c>
      <c r="O18" s="54">
        <f>SUM($N$5:N18)</f>
        <v>0.88223232315904343</v>
      </c>
      <c r="P18" s="51" t="str">
        <f t="shared" si="10"/>
        <v>C</v>
      </c>
      <c r="Q18" s="42">
        <f t="shared" si="4"/>
        <v>4.6969696969696972</v>
      </c>
      <c r="R18" s="49">
        <f t="shared" si="5"/>
        <v>2.4799999999999989E-2</v>
      </c>
      <c r="S18" s="42">
        <f t="shared" si="6"/>
        <v>373.92121212121214</v>
      </c>
      <c r="T18" s="51">
        <f t="shared" si="11"/>
        <v>30</v>
      </c>
      <c r="U18" s="51">
        <v>4</v>
      </c>
      <c r="V18" s="51">
        <f t="shared" si="12"/>
        <v>34</v>
      </c>
      <c r="W18" s="42">
        <f t="shared" si="13"/>
        <v>159.69696969696972</v>
      </c>
      <c r="X18" s="42">
        <f t="shared" si="7"/>
        <v>159.69696969696972</v>
      </c>
      <c r="Y18" s="49">
        <f t="shared" si="8"/>
        <v>0.84319999999999973</v>
      </c>
      <c r="Z18" s="12">
        <f t="shared" si="9"/>
        <v>0</v>
      </c>
      <c r="AA18" s="87" t="str">
        <f t="shared" si="14"/>
        <v>VERY LOW-ORDER URGENTLY</v>
      </c>
      <c r="AB18" s="164">
        <f t="shared" si="15"/>
        <v>12713.321212121211</v>
      </c>
    </row>
    <row r="19" spans="1:38" ht="15" thickBot="1">
      <c r="A19" s="153" t="s">
        <v>135</v>
      </c>
      <c r="B19" s="56" t="s">
        <v>539</v>
      </c>
      <c r="C19" s="51" t="s">
        <v>540</v>
      </c>
      <c r="D19" s="56" t="s">
        <v>26</v>
      </c>
      <c r="E19" s="51" t="s">
        <v>37</v>
      </c>
      <c r="F19" s="8">
        <v>0.51370666666666687</v>
      </c>
      <c r="G19" s="55">
        <v>57.333333333333336</v>
      </c>
      <c r="H19" s="42">
        <v>9089</v>
      </c>
      <c r="I19" s="349">
        <v>0</v>
      </c>
      <c r="J19" s="348">
        <v>0</v>
      </c>
      <c r="K19" s="42">
        <f t="shared" si="1"/>
        <v>0</v>
      </c>
      <c r="L19" s="42">
        <f t="shared" si="2"/>
        <v>158.52906976744185</v>
      </c>
      <c r="M19" s="51">
        <v>18</v>
      </c>
      <c r="N19" s="12">
        <f t="shared" si="3"/>
        <v>1.8032847884587526E-2</v>
      </c>
      <c r="O19" s="54">
        <f>SUM($N$5:N19)</f>
        <v>0.90026517104363091</v>
      </c>
      <c r="P19" s="51" t="str">
        <f t="shared" si="10"/>
        <v>C</v>
      </c>
      <c r="Q19" s="42">
        <f t="shared" si="4"/>
        <v>2.606060606060606</v>
      </c>
      <c r="R19" s="49">
        <f t="shared" si="5"/>
        <v>2.3350303030303041E-2</v>
      </c>
      <c r="S19" s="42">
        <f t="shared" si="6"/>
        <v>413.13636363636363</v>
      </c>
      <c r="T19" s="51">
        <f t="shared" si="11"/>
        <v>30</v>
      </c>
      <c r="U19" s="51">
        <v>4</v>
      </c>
      <c r="V19" s="51">
        <f t="shared" si="12"/>
        <v>34</v>
      </c>
      <c r="W19" s="42">
        <f t="shared" si="13"/>
        <v>88.606060606060609</v>
      </c>
      <c r="X19" s="42">
        <f t="shared" si="7"/>
        <v>88.606060606060609</v>
      </c>
      <c r="Y19" s="49">
        <f t="shared" si="8"/>
        <v>0.7939103030303033</v>
      </c>
      <c r="Z19" s="12">
        <f t="shared" si="9"/>
        <v>0</v>
      </c>
      <c r="AA19" s="87" t="str">
        <f t="shared" si="14"/>
        <v>VERY LOW-ORDER URGENTLY</v>
      </c>
      <c r="AB19" s="164">
        <f t="shared" si="15"/>
        <v>14046.636363636364</v>
      </c>
      <c r="AF19"/>
      <c r="AG19"/>
      <c r="AH19"/>
      <c r="AI19" s="352" t="s">
        <v>294</v>
      </c>
      <c r="AJ19"/>
      <c r="AK19"/>
      <c r="AL19"/>
    </row>
    <row r="20" spans="1:38" ht="44" thickBot="1">
      <c r="A20" s="153" t="s">
        <v>135</v>
      </c>
      <c r="B20" s="56" t="s">
        <v>103</v>
      </c>
      <c r="C20" s="51" t="s">
        <v>381</v>
      </c>
      <c r="D20" s="56" t="s">
        <v>26</v>
      </c>
      <c r="E20" s="51" t="s">
        <v>27</v>
      </c>
      <c r="F20" s="8">
        <v>0.48000000000000037</v>
      </c>
      <c r="G20" s="55">
        <v>66.666666666666671</v>
      </c>
      <c r="H20" s="42">
        <v>4133.333333333333</v>
      </c>
      <c r="I20" s="349">
        <v>0</v>
      </c>
      <c r="J20" s="348">
        <v>0</v>
      </c>
      <c r="K20" s="42">
        <f t="shared" si="1"/>
        <v>0</v>
      </c>
      <c r="L20" s="42">
        <f t="shared" si="2"/>
        <v>61.999999999999993</v>
      </c>
      <c r="M20" s="51">
        <v>100</v>
      </c>
      <c r="N20" s="12">
        <f t="shared" si="3"/>
        <v>1.684962946026659E-2</v>
      </c>
      <c r="O20" s="54">
        <f>SUM($N$5:N20)</f>
        <v>0.91711480050389749</v>
      </c>
      <c r="P20" s="51" t="str">
        <f t="shared" si="10"/>
        <v>C</v>
      </c>
      <c r="Q20" s="42">
        <f t="shared" si="4"/>
        <v>3.0303030303030307</v>
      </c>
      <c r="R20" s="49">
        <f t="shared" si="5"/>
        <v>2.1818181818181834E-2</v>
      </c>
      <c r="S20" s="42">
        <f t="shared" si="6"/>
        <v>187.87878787878788</v>
      </c>
      <c r="T20" s="51">
        <f t="shared" si="11"/>
        <v>30</v>
      </c>
      <c r="U20" s="51">
        <v>4</v>
      </c>
      <c r="V20" s="51">
        <f t="shared" si="12"/>
        <v>34</v>
      </c>
      <c r="W20" s="42">
        <f t="shared" si="13"/>
        <v>103.03030303030305</v>
      </c>
      <c r="X20" s="42">
        <f t="shared" si="7"/>
        <v>103.03030303030305</v>
      </c>
      <c r="Y20" s="49">
        <f t="shared" si="8"/>
        <v>0.74181818181818238</v>
      </c>
      <c r="Z20" s="12">
        <f t="shared" si="9"/>
        <v>0</v>
      </c>
      <c r="AA20" s="87" t="str">
        <f t="shared" si="14"/>
        <v>VERY LOW-ORDER URGENTLY</v>
      </c>
      <c r="AB20" s="164">
        <f t="shared" si="15"/>
        <v>6387.878787878788</v>
      </c>
      <c r="AF20" s="352" t="s">
        <v>11</v>
      </c>
      <c r="AG20" s="352" t="s">
        <v>9</v>
      </c>
      <c r="AH20" s="352" t="s">
        <v>10</v>
      </c>
      <c r="AI20" s="81" t="s">
        <v>266</v>
      </c>
      <c r="AJ20" s="81" t="s">
        <v>267</v>
      </c>
      <c r="AK20" s="81" t="s">
        <v>269</v>
      </c>
      <c r="AL20" s="81" t="s">
        <v>268</v>
      </c>
    </row>
    <row r="21" spans="1:38" ht="15" thickBot="1">
      <c r="A21" s="153" t="s">
        <v>135</v>
      </c>
      <c r="B21" s="56" t="s">
        <v>57</v>
      </c>
      <c r="C21" s="51" t="s">
        <v>438</v>
      </c>
      <c r="D21" s="56" t="s">
        <v>58</v>
      </c>
      <c r="E21" s="51" t="s">
        <v>27</v>
      </c>
      <c r="F21" s="8">
        <v>0.41366666666666696</v>
      </c>
      <c r="G21" s="55">
        <v>48.666666666666671</v>
      </c>
      <c r="H21" s="42">
        <v>5033.6666666666661</v>
      </c>
      <c r="I21" s="349">
        <v>12</v>
      </c>
      <c r="J21" s="348">
        <v>0.10199999999999999</v>
      </c>
      <c r="K21" s="42">
        <f t="shared" si="1"/>
        <v>1241.1780821917805</v>
      </c>
      <c r="L21" s="42">
        <f t="shared" si="2"/>
        <v>103.43150684931504</v>
      </c>
      <c r="M21" s="51">
        <v>10</v>
      </c>
      <c r="N21" s="12">
        <f t="shared" si="3"/>
        <v>1.4521104277910302E-2</v>
      </c>
      <c r="O21" s="54">
        <f>SUM($N$5:N21)</f>
        <v>0.9316359047818078</v>
      </c>
      <c r="P21" s="51" t="str">
        <f t="shared" si="10"/>
        <v>C</v>
      </c>
      <c r="Q21" s="42">
        <f t="shared" si="4"/>
        <v>2.2121212121212124</v>
      </c>
      <c r="R21" s="49">
        <f t="shared" si="5"/>
        <v>1.8803030303030318E-2</v>
      </c>
      <c r="S21" s="42">
        <f t="shared" si="6"/>
        <v>228.80303030303028</v>
      </c>
      <c r="T21" s="51">
        <f t="shared" si="11"/>
        <v>30</v>
      </c>
      <c r="U21" s="51">
        <v>4</v>
      </c>
      <c r="V21" s="51">
        <f t="shared" si="12"/>
        <v>34</v>
      </c>
      <c r="W21" s="42">
        <f t="shared" si="13"/>
        <v>75.212121212121218</v>
      </c>
      <c r="X21" s="42">
        <f t="shared" si="7"/>
        <v>63.212121212121218</v>
      </c>
      <c r="Y21" s="49">
        <f t="shared" si="8"/>
        <v>0.53730303030303073</v>
      </c>
      <c r="Z21" s="12">
        <f t="shared" si="9"/>
        <v>0.15954875100725222</v>
      </c>
      <c r="AA21" s="87" t="str">
        <f t="shared" si="14"/>
        <v>VERY LOW-ORDER URGENTLY</v>
      </c>
      <c r="AB21" s="164">
        <f t="shared" si="15"/>
        <v>6538.1249481112482</v>
      </c>
      <c r="AF21" s="341" t="s">
        <v>221</v>
      </c>
      <c r="AG21"/>
      <c r="AH21"/>
      <c r="AI21" s="373"/>
      <c r="AJ21" s="372"/>
      <c r="AK21" s="353"/>
      <c r="AL21" s="353"/>
    </row>
    <row r="22" spans="1:38" ht="15" thickBot="1">
      <c r="A22" s="153" t="s">
        <v>135</v>
      </c>
      <c r="B22" s="56" t="s">
        <v>53</v>
      </c>
      <c r="C22" s="51" t="s">
        <v>429</v>
      </c>
      <c r="D22" s="56" t="s">
        <v>23</v>
      </c>
      <c r="E22" s="51" t="s">
        <v>24</v>
      </c>
      <c r="F22" s="8">
        <v>0.39559999999999979</v>
      </c>
      <c r="G22" s="55">
        <v>40</v>
      </c>
      <c r="H22" s="42">
        <v>10938.666666666666</v>
      </c>
      <c r="I22" s="349">
        <v>13</v>
      </c>
      <c r="J22" s="348">
        <v>0.12856999999999999</v>
      </c>
      <c r="K22" s="42">
        <f t="shared" si="1"/>
        <v>3555.0666666666662</v>
      </c>
      <c r="L22" s="42">
        <f t="shared" si="2"/>
        <v>273.46666666666664</v>
      </c>
      <c r="M22" s="51">
        <v>12</v>
      </c>
      <c r="N22" s="12">
        <f t="shared" si="3"/>
        <v>1.3886902946836362E-2</v>
      </c>
      <c r="O22" s="54">
        <f>SUM($N$5:N22)</f>
        <v>0.94552280772864417</v>
      </c>
      <c r="P22" s="51" t="str">
        <f t="shared" si="10"/>
        <v>C</v>
      </c>
      <c r="Q22" s="42">
        <f t="shared" si="4"/>
        <v>1.8181818181818181</v>
      </c>
      <c r="R22" s="49">
        <f t="shared" si="5"/>
        <v>1.7981818181818172E-2</v>
      </c>
      <c r="S22" s="42">
        <f t="shared" si="6"/>
        <v>497.21212121212119</v>
      </c>
      <c r="T22" s="51">
        <f t="shared" si="11"/>
        <v>30</v>
      </c>
      <c r="U22" s="51">
        <v>4</v>
      </c>
      <c r="V22" s="51">
        <f t="shared" si="12"/>
        <v>34</v>
      </c>
      <c r="W22" s="42">
        <f t="shared" si="13"/>
        <v>61.818181818181813</v>
      </c>
      <c r="X22" s="42">
        <f t="shared" si="7"/>
        <v>48.818181818181813</v>
      </c>
      <c r="Y22" s="49">
        <f t="shared" si="8"/>
        <v>0.48281181818181784</v>
      </c>
      <c r="Z22" s="12">
        <f t="shared" si="9"/>
        <v>0.21029411764705885</v>
      </c>
      <c r="AA22" s="87" t="str">
        <f t="shared" si="14"/>
        <v>VERY LOW-ORDER URGENTLY</v>
      </c>
      <c r="AB22" s="164">
        <f t="shared" si="15"/>
        <v>13350.145454545453</v>
      </c>
      <c r="AF22"/>
      <c r="AG22"/>
      <c r="AH22"/>
      <c r="AI22"/>
      <c r="AJ22"/>
      <c r="AK22"/>
      <c r="AL22"/>
    </row>
    <row r="23" spans="1:38" ht="15" thickBot="1">
      <c r="A23" s="153" t="s">
        <v>135</v>
      </c>
      <c r="B23" s="56" t="s">
        <v>65</v>
      </c>
      <c r="C23" s="51" t="s">
        <v>446</v>
      </c>
      <c r="D23" s="56" t="s">
        <v>58</v>
      </c>
      <c r="E23" s="51" t="s">
        <v>27</v>
      </c>
      <c r="F23" s="8">
        <v>0.34019999999999995</v>
      </c>
      <c r="G23" s="55">
        <v>63</v>
      </c>
      <c r="H23" s="42">
        <v>5091.6666666666661</v>
      </c>
      <c r="I23" s="349">
        <v>0</v>
      </c>
      <c r="J23" s="348">
        <v>0</v>
      </c>
      <c r="K23" s="42">
        <f t="shared" si="1"/>
        <v>0</v>
      </c>
      <c r="L23" s="42">
        <f t="shared" si="2"/>
        <v>80.820105820105809</v>
      </c>
      <c r="M23" s="51">
        <v>18</v>
      </c>
      <c r="N23" s="12">
        <f t="shared" si="3"/>
        <v>1.1942174879963933E-2</v>
      </c>
      <c r="O23" s="54">
        <f>SUM($N$5:N23)</f>
        <v>0.95746498260860813</v>
      </c>
      <c r="P23" s="51" t="str">
        <f t="shared" si="10"/>
        <v>C</v>
      </c>
      <c r="Q23" s="42">
        <f t="shared" si="4"/>
        <v>2.8636363636363638</v>
      </c>
      <c r="R23" s="49">
        <f t="shared" si="5"/>
        <v>1.5463636363636362E-2</v>
      </c>
      <c r="S23" s="42">
        <f t="shared" si="6"/>
        <v>231.43939393939391</v>
      </c>
      <c r="T23" s="51">
        <f t="shared" si="11"/>
        <v>30</v>
      </c>
      <c r="U23" s="51">
        <v>4</v>
      </c>
      <c r="V23" s="51">
        <f t="shared" si="12"/>
        <v>34</v>
      </c>
      <c r="W23" s="42">
        <f t="shared" si="13"/>
        <v>97.363636363636374</v>
      </c>
      <c r="X23" s="42">
        <f t="shared" si="7"/>
        <v>97.363636363636374</v>
      </c>
      <c r="Y23" s="49">
        <f t="shared" si="8"/>
        <v>0.52576363636363632</v>
      </c>
      <c r="Z23" s="12">
        <f t="shared" si="9"/>
        <v>0</v>
      </c>
      <c r="AA23" s="87" t="str">
        <f t="shared" si="14"/>
        <v>VERY LOW-ORDER URGENTLY</v>
      </c>
      <c r="AB23" s="164">
        <f t="shared" si="15"/>
        <v>7868.939393939394</v>
      </c>
      <c r="AF23"/>
      <c r="AG23"/>
      <c r="AH23"/>
      <c r="AI23"/>
      <c r="AJ23"/>
      <c r="AK23"/>
      <c r="AL23"/>
    </row>
    <row r="24" spans="1:38" ht="15" thickBot="1">
      <c r="A24" s="153" t="s">
        <v>135</v>
      </c>
      <c r="B24" s="56" t="s">
        <v>59</v>
      </c>
      <c r="C24" s="51" t="s">
        <v>397</v>
      </c>
      <c r="D24" s="56" t="s">
        <v>23</v>
      </c>
      <c r="E24" s="51" t="s">
        <v>24</v>
      </c>
      <c r="F24" s="8">
        <v>0.31103999999999998</v>
      </c>
      <c r="G24" s="55">
        <v>32</v>
      </c>
      <c r="H24" s="42">
        <v>10726.733333333334</v>
      </c>
      <c r="I24" s="349">
        <v>5</v>
      </c>
      <c r="J24" s="348">
        <v>4.8600000000000004E-2</v>
      </c>
      <c r="K24" s="42">
        <f t="shared" si="1"/>
        <v>1676.0520833333335</v>
      </c>
      <c r="L24" s="42">
        <f t="shared" si="2"/>
        <v>335.21041666666667</v>
      </c>
      <c r="M24" s="51">
        <v>18</v>
      </c>
      <c r="N24" s="12">
        <f t="shared" si="3"/>
        <v>1.0918559890252741E-2</v>
      </c>
      <c r="O24" s="54">
        <f>SUM($N$5:N24)</f>
        <v>0.96838354249886083</v>
      </c>
      <c r="P24" s="51" t="str">
        <f t="shared" si="10"/>
        <v>C</v>
      </c>
      <c r="Q24" s="42">
        <f t="shared" si="4"/>
        <v>1.4545454545454546</v>
      </c>
      <c r="R24" s="49">
        <f t="shared" si="5"/>
        <v>1.4138181818181817E-2</v>
      </c>
      <c r="S24" s="42">
        <f t="shared" si="6"/>
        <v>487.57878787878786</v>
      </c>
      <c r="T24" s="51">
        <f t="shared" si="11"/>
        <v>30</v>
      </c>
      <c r="U24" s="51">
        <v>4</v>
      </c>
      <c r="V24" s="51">
        <f t="shared" si="12"/>
        <v>34</v>
      </c>
      <c r="W24" s="42">
        <f t="shared" si="13"/>
        <v>49.454545454545453</v>
      </c>
      <c r="X24" s="42">
        <f t="shared" si="7"/>
        <v>44.454545454545453</v>
      </c>
      <c r="Y24" s="49">
        <f t="shared" si="8"/>
        <v>0.43209818181818183</v>
      </c>
      <c r="Z24" s="12">
        <f t="shared" si="9"/>
        <v>0.10110294117647059</v>
      </c>
      <c r="AA24" s="87" t="str">
        <f t="shared" si="14"/>
        <v>VERY LOW-ORDER URGENTLY</v>
      </c>
      <c r="AB24" s="164">
        <f t="shared" si="15"/>
        <v>14901.626704545455</v>
      </c>
      <c r="AF24"/>
      <c r="AG24"/>
      <c r="AH24"/>
      <c r="AI24"/>
      <c r="AJ24"/>
      <c r="AK24"/>
      <c r="AL24"/>
    </row>
    <row r="25" spans="1:38" ht="15" thickBot="1">
      <c r="A25" s="153" t="s">
        <v>135</v>
      </c>
      <c r="B25" s="56" t="s">
        <v>22</v>
      </c>
      <c r="C25" s="51" t="s">
        <v>386</v>
      </c>
      <c r="D25" s="56" t="s">
        <v>23</v>
      </c>
      <c r="E25" s="51" t="s">
        <v>24</v>
      </c>
      <c r="F25" s="8">
        <v>0.2592000000000001</v>
      </c>
      <c r="G25" s="55">
        <v>26.666666666666664</v>
      </c>
      <c r="H25" s="42">
        <v>7393.0966666666673</v>
      </c>
      <c r="I25" s="349">
        <v>3</v>
      </c>
      <c r="J25" s="348">
        <v>2.9160000000000005E-2</v>
      </c>
      <c r="K25" s="42">
        <f t="shared" si="1"/>
        <v>831.72337500000026</v>
      </c>
      <c r="L25" s="42">
        <f t="shared" si="2"/>
        <v>277.24112500000007</v>
      </c>
      <c r="M25" s="51">
        <v>18</v>
      </c>
      <c r="N25" s="12">
        <f t="shared" si="3"/>
        <v>9.0987999085439548E-3</v>
      </c>
      <c r="O25" s="54">
        <f>SUM($N$5:N25)</f>
        <v>0.97748234240740484</v>
      </c>
      <c r="P25" s="51" t="str">
        <f t="shared" si="10"/>
        <v>C</v>
      </c>
      <c r="Q25" s="42">
        <f t="shared" si="4"/>
        <v>1.2121212121212119</v>
      </c>
      <c r="R25" s="49">
        <f t="shared" si="5"/>
        <v>1.1781818181818187E-2</v>
      </c>
      <c r="S25" s="42">
        <f t="shared" si="6"/>
        <v>336.0498484848485</v>
      </c>
      <c r="T25" s="51">
        <f t="shared" si="11"/>
        <v>30</v>
      </c>
      <c r="U25" s="51">
        <v>4</v>
      </c>
      <c r="V25" s="51">
        <f t="shared" si="12"/>
        <v>34</v>
      </c>
      <c r="W25" s="42">
        <f t="shared" si="13"/>
        <v>41.212121212121204</v>
      </c>
      <c r="X25" s="42">
        <f t="shared" si="7"/>
        <v>38.212121212121204</v>
      </c>
      <c r="Y25" s="49">
        <f t="shared" si="8"/>
        <v>0.37142181818181824</v>
      </c>
      <c r="Z25" s="12">
        <f t="shared" si="9"/>
        <v>7.2794117647058842E-2</v>
      </c>
      <c r="AA25" s="87" t="str">
        <f t="shared" si="14"/>
        <v>VERY LOW-ORDER URGENTLY</v>
      </c>
      <c r="AB25" s="164">
        <f t="shared" si="15"/>
        <v>10593.971473484849</v>
      </c>
      <c r="AF25"/>
      <c r="AG25"/>
      <c r="AH25"/>
      <c r="AI25"/>
      <c r="AJ25"/>
      <c r="AK25"/>
      <c r="AL25"/>
    </row>
    <row r="26" spans="1:38" ht="15" thickBot="1">
      <c r="A26" s="153" t="s">
        <v>135</v>
      </c>
      <c r="B26" s="56" t="s">
        <v>519</v>
      </c>
      <c r="C26" s="51" t="s">
        <v>520</v>
      </c>
      <c r="D26" s="56" t="s">
        <v>26</v>
      </c>
      <c r="E26" s="51" t="s">
        <v>27</v>
      </c>
      <c r="F26" s="8">
        <v>0.25920000000000004</v>
      </c>
      <c r="G26" s="55">
        <v>54</v>
      </c>
      <c r="H26" s="42">
        <v>4151.84</v>
      </c>
      <c r="I26" s="349">
        <v>0</v>
      </c>
      <c r="J26" s="348">
        <v>0</v>
      </c>
      <c r="K26" s="42">
        <f t="shared" si="1"/>
        <v>0</v>
      </c>
      <c r="L26" s="42">
        <f t="shared" si="2"/>
        <v>76.885925925925932</v>
      </c>
      <c r="M26" s="51">
        <v>100</v>
      </c>
      <c r="N26" s="12">
        <f t="shared" si="3"/>
        <v>9.098799908543953E-3</v>
      </c>
      <c r="O26" s="54">
        <f>SUM($N$5:N26)</f>
        <v>0.98658114231594873</v>
      </c>
      <c r="P26" s="51" t="str">
        <f t="shared" si="10"/>
        <v>C</v>
      </c>
      <c r="Q26" s="42">
        <f t="shared" si="4"/>
        <v>2.4545454545454546</v>
      </c>
      <c r="R26" s="49">
        <f t="shared" si="5"/>
        <v>1.1781818181818183E-2</v>
      </c>
      <c r="S26" s="42">
        <f t="shared" si="6"/>
        <v>188.72</v>
      </c>
      <c r="T26" s="51">
        <f t="shared" si="11"/>
        <v>30</v>
      </c>
      <c r="U26" s="51">
        <v>4</v>
      </c>
      <c r="V26" s="51">
        <f t="shared" si="12"/>
        <v>34</v>
      </c>
      <c r="W26" s="42">
        <f t="shared" si="13"/>
        <v>83.454545454545453</v>
      </c>
      <c r="X26" s="42">
        <f t="shared" si="7"/>
        <v>83.454545454545453</v>
      </c>
      <c r="Y26" s="49">
        <f t="shared" si="8"/>
        <v>0.40058181818181826</v>
      </c>
      <c r="Z26" s="12">
        <f t="shared" si="9"/>
        <v>0</v>
      </c>
      <c r="AA26" s="87" t="str">
        <f t="shared" si="14"/>
        <v>VERY LOW-ORDER URGENTLY</v>
      </c>
      <c r="AB26" s="164">
        <f t="shared" si="15"/>
        <v>6416.4800000000005</v>
      </c>
      <c r="AF26"/>
      <c r="AG26"/>
      <c r="AH26"/>
      <c r="AI26"/>
      <c r="AJ26"/>
      <c r="AK26"/>
      <c r="AL26"/>
    </row>
    <row r="27" spans="1:38" ht="15" thickBot="1">
      <c r="A27" s="153" t="s">
        <v>135</v>
      </c>
      <c r="B27" s="56" t="s">
        <v>214</v>
      </c>
      <c r="C27" s="51" t="s">
        <v>490</v>
      </c>
      <c r="D27" s="56" t="s">
        <v>26</v>
      </c>
      <c r="E27" s="51" t="s">
        <v>37</v>
      </c>
      <c r="F27" s="8">
        <v>0.19626666666666664</v>
      </c>
      <c r="G27" s="55">
        <v>61.333333333333329</v>
      </c>
      <c r="H27" s="42">
        <v>2756.666666666667</v>
      </c>
      <c r="I27" s="349">
        <v>0</v>
      </c>
      <c r="J27" s="348">
        <v>0</v>
      </c>
      <c r="K27" s="42">
        <f t="shared" si="1"/>
        <v>0</v>
      </c>
      <c r="L27" s="42">
        <f t="shared" si="2"/>
        <v>44.945652173913054</v>
      </c>
      <c r="M27" s="51">
        <v>36</v>
      </c>
      <c r="N27" s="12">
        <f t="shared" si="3"/>
        <v>6.8896262681978878E-3</v>
      </c>
      <c r="O27" s="54">
        <f>SUM($N$5:N27)</f>
        <v>0.99347076858414662</v>
      </c>
      <c r="P27" s="51" t="str">
        <f t="shared" si="10"/>
        <v>C</v>
      </c>
      <c r="Q27" s="42">
        <f t="shared" si="4"/>
        <v>2.7878787878787876</v>
      </c>
      <c r="R27" s="49">
        <f t="shared" si="5"/>
        <v>8.9212121212121197E-3</v>
      </c>
      <c r="S27" s="42">
        <f t="shared" si="6"/>
        <v>125.30303030303031</v>
      </c>
      <c r="T27" s="51">
        <f t="shared" si="11"/>
        <v>30</v>
      </c>
      <c r="U27" s="51">
        <v>4</v>
      </c>
      <c r="V27" s="51">
        <f t="shared" si="12"/>
        <v>34</v>
      </c>
      <c r="W27" s="42">
        <f t="shared" si="13"/>
        <v>94.787878787878782</v>
      </c>
      <c r="X27" s="42">
        <f t="shared" si="7"/>
        <v>94.787878787878782</v>
      </c>
      <c r="Y27" s="49">
        <f t="shared" si="8"/>
        <v>0.3033212121212121</v>
      </c>
      <c r="Z27" s="12">
        <f t="shared" si="9"/>
        <v>0</v>
      </c>
      <c r="AA27" s="87" t="str">
        <f t="shared" si="14"/>
        <v>VERY LOW-ORDER URGENTLY</v>
      </c>
      <c r="AB27" s="164">
        <f t="shared" si="15"/>
        <v>4260.3030303030309</v>
      </c>
      <c r="AF27"/>
      <c r="AG27"/>
      <c r="AH27"/>
      <c r="AI27"/>
      <c r="AJ27"/>
      <c r="AK27"/>
      <c r="AL27"/>
    </row>
    <row r="28" spans="1:38" ht="15" thickBot="1">
      <c r="A28" s="151" t="s">
        <v>135</v>
      </c>
      <c r="B28" s="46" t="s">
        <v>524</v>
      </c>
      <c r="C28" s="51" t="s">
        <v>536</v>
      </c>
      <c r="D28" s="46" t="s">
        <v>26</v>
      </c>
      <c r="E28" s="37" t="s">
        <v>69</v>
      </c>
      <c r="F28" s="9">
        <v>0.18600000000000008</v>
      </c>
      <c r="G28" s="45">
        <v>51.666666666666664</v>
      </c>
      <c r="H28" s="43">
        <v>5156</v>
      </c>
      <c r="I28" s="349">
        <v>0</v>
      </c>
      <c r="J28" s="348">
        <v>0</v>
      </c>
      <c r="K28" s="43">
        <f t="shared" si="1"/>
        <v>0</v>
      </c>
      <c r="L28" s="43">
        <f t="shared" si="2"/>
        <v>99.793548387096777</v>
      </c>
      <c r="M28" s="37">
        <v>16</v>
      </c>
      <c r="N28" s="13">
        <f t="shared" si="3"/>
        <v>6.5292314158533005E-3</v>
      </c>
      <c r="O28" s="39">
        <f>SUM($N$5:N28)</f>
        <v>0.99999999999999989</v>
      </c>
      <c r="P28" s="37" t="str">
        <f t="shared" si="10"/>
        <v>C</v>
      </c>
      <c r="Q28" s="43">
        <f t="shared" si="4"/>
        <v>2.3484848484848482</v>
      </c>
      <c r="R28" s="36">
        <f t="shared" si="5"/>
        <v>8.4545454545454576E-3</v>
      </c>
      <c r="S28" s="43">
        <f t="shared" si="6"/>
        <v>234.36363636363637</v>
      </c>
      <c r="T28" s="37">
        <f t="shared" si="11"/>
        <v>30</v>
      </c>
      <c r="U28" s="37">
        <v>4</v>
      </c>
      <c r="V28" s="37">
        <f t="shared" si="12"/>
        <v>34</v>
      </c>
      <c r="W28" s="43">
        <f t="shared" si="13"/>
        <v>79.848484848484844</v>
      </c>
      <c r="X28" s="43">
        <f t="shared" si="7"/>
        <v>79.848484848484844</v>
      </c>
      <c r="Y28" s="36">
        <f t="shared" si="8"/>
        <v>0.28745454545454557</v>
      </c>
      <c r="Z28" s="13">
        <f t="shared" si="9"/>
        <v>0</v>
      </c>
      <c r="AA28" s="87" t="str">
        <f t="shared" si="14"/>
        <v>VERY LOW-ORDER URGENTLY</v>
      </c>
      <c r="AB28" s="164">
        <f t="shared" si="15"/>
        <v>7968.363636363636</v>
      </c>
      <c r="AF28"/>
      <c r="AG28"/>
      <c r="AH28"/>
      <c r="AI28"/>
      <c r="AJ28"/>
      <c r="AK28"/>
      <c r="AL28"/>
    </row>
    <row r="29" spans="1:38">
      <c r="AF29"/>
      <c r="AG29"/>
      <c r="AH29"/>
      <c r="AI29"/>
      <c r="AJ29"/>
      <c r="AK29"/>
      <c r="AL29"/>
    </row>
    <row r="30" spans="1:38">
      <c r="AF30"/>
      <c r="AG30"/>
      <c r="AH30"/>
      <c r="AI30"/>
      <c r="AJ30"/>
      <c r="AK30"/>
      <c r="AL30"/>
    </row>
    <row r="31" spans="1:38">
      <c r="AF31"/>
      <c r="AG31"/>
      <c r="AH31"/>
      <c r="AI31"/>
      <c r="AJ31"/>
      <c r="AK31"/>
      <c r="AL31"/>
    </row>
    <row r="32" spans="1:38">
      <c r="AF32"/>
      <c r="AG32"/>
      <c r="AH32"/>
      <c r="AI32"/>
      <c r="AJ32"/>
      <c r="AK32"/>
      <c r="AL32"/>
    </row>
    <row r="33" spans="32:38">
      <c r="AF33"/>
      <c r="AG33"/>
      <c r="AH33"/>
      <c r="AI33"/>
      <c r="AJ33"/>
      <c r="AK33"/>
      <c r="AL33"/>
    </row>
    <row r="34" spans="32:38">
      <c r="AF34"/>
      <c r="AG34"/>
      <c r="AH34"/>
      <c r="AI34"/>
      <c r="AJ34"/>
      <c r="AK34"/>
      <c r="AL34"/>
    </row>
    <row r="35" spans="32:38">
      <c r="AF35"/>
      <c r="AG35"/>
      <c r="AH35"/>
      <c r="AI35"/>
      <c r="AJ35"/>
      <c r="AK35"/>
      <c r="AL35"/>
    </row>
    <row r="36" spans="32:38">
      <c r="AF36"/>
      <c r="AG36"/>
      <c r="AH36"/>
      <c r="AI36"/>
      <c r="AJ36"/>
      <c r="AK36"/>
      <c r="AL36"/>
    </row>
    <row r="37" spans="32:38">
      <c r="AF37"/>
      <c r="AG37"/>
      <c r="AH37"/>
      <c r="AI37"/>
      <c r="AJ37"/>
      <c r="AK37"/>
      <c r="AL37"/>
    </row>
    <row r="38" spans="32:38">
      <c r="AF38"/>
      <c r="AG38"/>
      <c r="AH38"/>
      <c r="AI38"/>
      <c r="AJ38"/>
      <c r="AK38"/>
      <c r="AL38"/>
    </row>
    <row r="39" spans="32:38">
      <c r="AF39"/>
      <c r="AG39"/>
      <c r="AH39"/>
      <c r="AI39"/>
      <c r="AJ39"/>
      <c r="AK39"/>
      <c r="AL39"/>
    </row>
    <row r="40" spans="32:38">
      <c r="AF40"/>
      <c r="AG40"/>
      <c r="AH40"/>
      <c r="AI40"/>
      <c r="AJ40"/>
      <c r="AK40"/>
      <c r="AL40"/>
    </row>
    <row r="41" spans="32:38">
      <c r="AF41"/>
      <c r="AG41"/>
      <c r="AH41"/>
      <c r="AI41"/>
      <c r="AJ41"/>
      <c r="AK41"/>
      <c r="AL41"/>
    </row>
    <row r="42" spans="32:38">
      <c r="AF42"/>
      <c r="AG42"/>
      <c r="AH42"/>
      <c r="AI42"/>
      <c r="AJ42"/>
      <c r="AK42"/>
      <c r="AL42"/>
    </row>
    <row r="43" spans="32:38">
      <c r="AF43"/>
      <c r="AG43"/>
      <c r="AH43"/>
      <c r="AI43"/>
      <c r="AJ43"/>
      <c r="AK43"/>
      <c r="AL43"/>
    </row>
    <row r="44" spans="32:38">
      <c r="AF44"/>
      <c r="AG44"/>
      <c r="AH44"/>
      <c r="AI44"/>
      <c r="AJ44"/>
      <c r="AK44"/>
      <c r="AL44"/>
    </row>
    <row r="45" spans="32:38">
      <c r="AF45"/>
      <c r="AG45"/>
      <c r="AH45"/>
      <c r="AI45"/>
      <c r="AJ45"/>
      <c r="AK45"/>
      <c r="AL45"/>
    </row>
    <row r="46" spans="32:38">
      <c r="AF46"/>
      <c r="AG46"/>
      <c r="AH46"/>
      <c r="AI46"/>
      <c r="AJ46"/>
      <c r="AK46"/>
      <c r="AL46"/>
    </row>
    <row r="47" spans="32:38">
      <c r="AF47"/>
      <c r="AG47"/>
      <c r="AH47"/>
      <c r="AI47"/>
      <c r="AJ47"/>
      <c r="AK47"/>
      <c r="AL47"/>
    </row>
    <row r="48" spans="32:38">
      <c r="AF48"/>
      <c r="AG48"/>
      <c r="AH48"/>
      <c r="AI48"/>
      <c r="AJ48"/>
      <c r="AK48"/>
      <c r="AL48"/>
    </row>
    <row r="49" spans="32:38">
      <c r="AF49"/>
      <c r="AG49"/>
      <c r="AH49"/>
      <c r="AI49"/>
      <c r="AJ49"/>
      <c r="AK49"/>
      <c r="AL49"/>
    </row>
  </sheetData>
  <mergeCells count="22">
    <mergeCell ref="AG16:AH16"/>
    <mergeCell ref="AJ16:AM16"/>
    <mergeCell ref="AG11:AH11"/>
    <mergeCell ref="AK11:AM11"/>
    <mergeCell ref="AG12:AH12"/>
    <mergeCell ref="AK12:AM12"/>
    <mergeCell ref="AK13:AM13"/>
    <mergeCell ref="AG15:AH15"/>
    <mergeCell ref="AJ15:AM15"/>
    <mergeCell ref="AG10:AH10"/>
    <mergeCell ref="AK10:AM10"/>
    <mergeCell ref="AF1:AH2"/>
    <mergeCell ref="AJ1:AL2"/>
    <mergeCell ref="AG3:AH3"/>
    <mergeCell ref="AK3:AL3"/>
    <mergeCell ref="AG4:AH4"/>
    <mergeCell ref="AK4:AL4"/>
    <mergeCell ref="AG5:AH5"/>
    <mergeCell ref="AG6:AH6"/>
    <mergeCell ref="AJ8:AM8"/>
    <mergeCell ref="AG9:AH9"/>
    <mergeCell ref="AK9:AM9"/>
  </mergeCells>
  <conditionalFormatting sqref="AA5:AA28">
    <cfRule type="containsText" dxfId="116" priority="1" operator="containsText" text="LOW MAY- ORDER">
      <formula>NOT(ISERROR(SEARCH("LOW MAY- ORDER",AA5)))</formula>
    </cfRule>
    <cfRule type="containsText" dxfId="115" priority="2" operator="containsText" text="HIGH">
      <formula>NOT(ISERROR(SEARCH("HIGH",AA5)))</formula>
    </cfRule>
    <cfRule type="containsText" dxfId="114" priority="3" operator="containsText" text="HIGH">
      <formula>NOT(ISERROR(SEARCH("HIGH",AA5)))</formula>
    </cfRule>
    <cfRule type="containsText" dxfId="113" priority="4" operator="containsText" text="VERY LOW-ORDER URGENTLY">
      <formula>NOT(ISERROR(SEARCH("VERY LOW-ORDER URGENTLY",AA5)))</formula>
    </cfRule>
  </conditionalFormatting>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409F0-EFF8-49D7-B96F-1C74F215E956}">
  <sheetPr codeName="Sheet26"/>
  <dimension ref="A1:AM108"/>
  <sheetViews>
    <sheetView showGridLines="0" topLeftCell="C1" workbookViewId="0">
      <selection activeCell="I5" sqref="I5:J58"/>
    </sheetView>
  </sheetViews>
  <sheetFormatPr defaultColWidth="8.90625" defaultRowHeight="14.5"/>
  <cols>
    <col min="1" max="1" width="24.453125" style="14" customWidth="1"/>
    <col min="2" max="2" width="8.90625" style="14"/>
    <col min="3" max="3" width="44.1796875" style="14" customWidth="1"/>
    <col min="4" max="4" width="16.54296875" style="14" customWidth="1"/>
    <col min="5" max="5" width="11" style="14" customWidth="1"/>
    <col min="6" max="7" width="8.90625" style="14"/>
    <col min="8" max="8" width="16.54296875" style="14" customWidth="1"/>
    <col min="9" max="10" width="8.90625" style="14"/>
    <col min="11" max="11" width="13.81640625" style="14" customWidth="1"/>
    <col min="12" max="13" width="8.90625" style="14"/>
    <col min="14" max="14" width="10.90625" style="14" customWidth="1"/>
    <col min="15" max="16" width="8.90625" style="14"/>
    <col min="17" max="18" width="9" style="14" bestFit="1" customWidth="1"/>
    <col min="19" max="19" width="10.54296875" style="14" bestFit="1" customWidth="1"/>
    <col min="20" max="22" width="8.90625" style="14"/>
    <col min="23" max="24" width="10.54296875" style="14" bestFit="1" customWidth="1"/>
    <col min="25" max="25" width="16.54296875" style="14" customWidth="1"/>
    <col min="26" max="26" width="8.90625" style="14"/>
    <col min="27" max="27" width="25.90625" style="14" customWidth="1"/>
    <col min="28" max="28" width="10.08984375" style="14" bestFit="1" customWidth="1"/>
    <col min="29" max="31" width="8.90625" style="14"/>
    <col min="32" max="32" width="15.6328125" style="14" bestFit="1" customWidth="1"/>
    <col min="33" max="33" width="14.6328125" style="14" bestFit="1" customWidth="1"/>
    <col min="34" max="34" width="36.7265625" style="14" bestFit="1" customWidth="1"/>
    <col min="35" max="35" width="8.26953125" style="14" bestFit="1" customWidth="1"/>
    <col min="36" max="36" width="8.1796875" style="14" bestFit="1" customWidth="1"/>
    <col min="37" max="37" width="9.1796875" style="14" bestFit="1" customWidth="1"/>
    <col min="38" max="38" width="12.7265625" style="14" bestFit="1" customWidth="1"/>
    <col min="39" max="39" width="8.90625" style="14" hidden="1" customWidth="1"/>
    <col min="40" max="16384" width="8.90625" style="14"/>
  </cols>
  <sheetData>
    <row r="1" spans="1:39" ht="15" thickBot="1">
      <c r="F1" s="80">
        <f>SUM(F5:F82)</f>
        <v>199.39453999999958</v>
      </c>
      <c r="G1" s="79">
        <f t="shared" ref="G1:Y1" si="0">SUM(G5:G82)</f>
        <v>18092.333333333339</v>
      </c>
      <c r="H1" s="79">
        <f t="shared" si="0"/>
        <v>3270072.9966666666</v>
      </c>
      <c r="I1" s="79">
        <f t="shared" si="0"/>
        <v>8326</v>
      </c>
      <c r="J1" s="79">
        <f t="shared" si="0"/>
        <v>103.96916</v>
      </c>
      <c r="K1" s="79">
        <f t="shared" si="0"/>
        <v>2144592.7982704891</v>
      </c>
      <c r="L1" s="79">
        <f t="shared" si="0"/>
        <v>9222.5964201540082</v>
      </c>
      <c r="M1" s="79">
        <f t="shared" si="0"/>
        <v>1217</v>
      </c>
      <c r="N1" s="79">
        <f t="shared" si="0"/>
        <v>1.0000000000000002</v>
      </c>
      <c r="O1" s="79">
        <f t="shared" si="0"/>
        <v>45.572181448231525</v>
      </c>
      <c r="P1" s="79">
        <f t="shared" si="0"/>
        <v>0</v>
      </c>
      <c r="Q1" s="79">
        <f t="shared" si="0"/>
        <v>822.37878787878776</v>
      </c>
      <c r="R1" s="79">
        <f t="shared" si="0"/>
        <v>9.0633881818181656</v>
      </c>
      <c r="S1" s="79">
        <f t="shared" si="0"/>
        <v>148639.68166666679</v>
      </c>
      <c r="T1" s="79">
        <f t="shared" si="0"/>
        <v>1352</v>
      </c>
      <c r="U1" s="79">
        <f t="shared" si="0"/>
        <v>216</v>
      </c>
      <c r="V1" s="79">
        <f t="shared" si="0"/>
        <v>1568</v>
      </c>
      <c r="W1" s="79">
        <f t="shared" si="0"/>
        <v>17713.666666666675</v>
      </c>
      <c r="X1" s="79">
        <f t="shared" si="0"/>
        <v>11910.954545454555</v>
      </c>
      <c r="Y1" s="215">
        <f t="shared" si="0"/>
        <v>89.586774320602373</v>
      </c>
      <c r="Z1" s="76"/>
      <c r="AF1" s="243"/>
      <c r="AG1" s="243"/>
      <c r="AH1" s="243"/>
      <c r="AI1" s="243"/>
      <c r="AJ1" s="243"/>
      <c r="AK1" s="243"/>
      <c r="AL1" s="243"/>
      <c r="AM1" s="243"/>
    </row>
    <row r="3" spans="1:39" ht="15" thickBot="1">
      <c r="AF3" s="243"/>
      <c r="AG3" s="243"/>
      <c r="AH3" s="243"/>
      <c r="AI3" s="243"/>
      <c r="AJ3" s="243"/>
      <c r="AK3" s="243"/>
      <c r="AL3" s="243"/>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313</v>
      </c>
      <c r="AF4" s="558" t="s">
        <v>265</v>
      </c>
      <c r="AG4" s="558"/>
      <c r="AH4" s="558"/>
      <c r="AI4" s="65"/>
      <c r="AJ4" s="575" t="s">
        <v>264</v>
      </c>
      <c r="AK4" s="575"/>
      <c r="AL4" s="575"/>
      <c r="AM4" s="65"/>
    </row>
    <row r="5" spans="1:39" ht="32.5" thickBot="1">
      <c r="A5" s="169" t="s">
        <v>142</v>
      </c>
      <c r="B5" s="168" t="s">
        <v>35</v>
      </c>
      <c r="C5" s="60" t="s">
        <v>375</v>
      </c>
      <c r="D5" s="168" t="s">
        <v>29</v>
      </c>
      <c r="E5" s="60" t="s">
        <v>30</v>
      </c>
      <c r="F5" s="167">
        <v>31.649999999999594</v>
      </c>
      <c r="G5" s="95">
        <v>1266</v>
      </c>
      <c r="H5" s="95">
        <v>335752.33333333331</v>
      </c>
      <c r="I5" s="42">
        <v>922</v>
      </c>
      <c r="J5" s="55">
        <v>23.05</v>
      </c>
      <c r="K5" s="42">
        <f t="shared" ref="K5:K36" si="1">L5*I5</f>
        <v>244521.05160610846</v>
      </c>
      <c r="L5" s="42">
        <f t="shared" ref="L5:L36" si="2">H5/G5</f>
        <v>265.20721432332806</v>
      </c>
      <c r="M5" s="51">
        <v>1</v>
      </c>
      <c r="N5" s="12">
        <f t="shared" ref="N5:N36" si="3">F5/$F$1</f>
        <v>0.15873052491808282</v>
      </c>
      <c r="O5" s="54">
        <f>SUM($N$5:N5)</f>
        <v>0.15873052491808282</v>
      </c>
      <c r="P5" s="51" t="str">
        <f>IF(O5&lt;=50%,"A",IF(O5&lt;=80%,"B",IF(O5&lt;=100%,"C","")))</f>
        <v>A</v>
      </c>
      <c r="Q5" s="152">
        <f t="shared" ref="Q5:Q36" si="4">G5/22</f>
        <v>57.545454545454547</v>
      </c>
      <c r="R5" s="152">
        <f t="shared" ref="R5:R36" si="5">F5/22</f>
        <v>1.4386363636363451</v>
      </c>
      <c r="S5" s="55">
        <f t="shared" ref="S5:S36" si="6">H5/22</f>
        <v>15261.469696969696</v>
      </c>
      <c r="T5" s="51">
        <f>IF(P5="A",7,IF(P5="B",14,IF(P5="C",30,"")))</f>
        <v>7</v>
      </c>
      <c r="U5" s="51">
        <v>4</v>
      </c>
      <c r="V5" s="51">
        <f>T5+U5</f>
        <v>11</v>
      </c>
      <c r="W5" s="42">
        <f>Q5*V5</f>
        <v>633</v>
      </c>
      <c r="X5" s="42">
        <f t="shared" ref="X5:X36" si="7">IF(W5-I5&lt;=0,0,W5-I5)</f>
        <v>0</v>
      </c>
      <c r="Y5" s="8">
        <f t="shared" ref="Y5:Y36" si="8">X5/(G5/F5)</f>
        <v>0</v>
      </c>
      <c r="Z5" s="12">
        <f t="shared" ref="Z5:Z36" si="9">I5/W5</f>
        <v>1.4565560821484993</v>
      </c>
      <c r="AA5" s="87" t="str">
        <f>IF(AND(Z5&gt;=100%,Z5&lt;200%),"HIGH-DON’T ORDER",IF(Z5&gt;=200%,"VERY HIGH-DON’T ORDER",IF(AND(Z5&gt;=80%,Z5&lt;=100),"LOW MAY- ORDER","VERY LOW-ORDER URGENTLY")))</f>
        <v>HIGH-DON’T ORDER</v>
      </c>
      <c r="AB5" s="164">
        <f>X5*L5</f>
        <v>0</v>
      </c>
      <c r="AF5" s="558"/>
      <c r="AG5" s="558"/>
      <c r="AH5" s="558"/>
      <c r="AI5" s="65"/>
      <c r="AJ5" s="575"/>
      <c r="AK5" s="575"/>
      <c r="AL5" s="575"/>
      <c r="AM5" s="65"/>
    </row>
    <row r="6" spans="1:39" ht="15" thickBot="1">
      <c r="A6" s="169" t="s">
        <v>142</v>
      </c>
      <c r="B6" s="168" t="s">
        <v>28</v>
      </c>
      <c r="C6" s="60" t="s">
        <v>368</v>
      </c>
      <c r="D6" s="168" t="s">
        <v>29</v>
      </c>
      <c r="E6" s="60" t="s">
        <v>30</v>
      </c>
      <c r="F6" s="167">
        <v>30.364999999999728</v>
      </c>
      <c r="G6" s="95">
        <v>1105.6666666666667</v>
      </c>
      <c r="H6" s="95">
        <v>335332.20000000036</v>
      </c>
      <c r="I6" s="346">
        <v>551</v>
      </c>
      <c r="J6" s="55">
        <v>13.78</v>
      </c>
      <c r="K6" s="42">
        <f t="shared" si="1"/>
        <v>167110.07735905956</v>
      </c>
      <c r="L6" s="42">
        <f t="shared" si="2"/>
        <v>303.28507687669611</v>
      </c>
      <c r="M6" s="51">
        <v>12</v>
      </c>
      <c r="N6" s="12">
        <f t="shared" si="3"/>
        <v>0.15228601545458462</v>
      </c>
      <c r="O6" s="54">
        <f>SUM($N$5:N6)</f>
        <v>0.31101654037266746</v>
      </c>
      <c r="P6" s="51" t="str">
        <f t="shared" ref="P6:P58" si="10">IF(O6&lt;=50%,"A",IF(O6&lt;=80%,"B",IF(O6&lt;=100%,"C","")))</f>
        <v>A</v>
      </c>
      <c r="Q6" s="152">
        <f t="shared" si="4"/>
        <v>50.257575757575758</v>
      </c>
      <c r="R6" s="152">
        <f t="shared" si="5"/>
        <v>1.3802272727272604</v>
      </c>
      <c r="S6" s="55">
        <f t="shared" si="6"/>
        <v>15242.372727272743</v>
      </c>
      <c r="T6" s="51">
        <f t="shared" ref="T6:T58" si="11">IF(P6="A",7,IF(P6="B",14,IF(P6="C",30,"")))</f>
        <v>7</v>
      </c>
      <c r="U6" s="51">
        <v>4</v>
      </c>
      <c r="V6" s="51">
        <f t="shared" ref="V6:V58" si="12">T6+U6</f>
        <v>11</v>
      </c>
      <c r="W6" s="42">
        <f t="shared" ref="W6:W58" si="13">Q6*V6</f>
        <v>552.83333333333337</v>
      </c>
      <c r="X6" s="42">
        <f t="shared" si="7"/>
        <v>1.8333333333333712</v>
      </c>
      <c r="Y6" s="8">
        <f t="shared" si="8"/>
        <v>5.0348959903527869E-2</v>
      </c>
      <c r="Z6" s="12">
        <f t="shared" si="9"/>
        <v>0.99668375037684653</v>
      </c>
      <c r="AA6" s="87" t="str">
        <f t="shared" ref="AA6:AA58" si="14">IF(AND(Z6&gt;=100%,Z6&lt;200%),"HIGH-DON’T ORDER",IF(Z6&gt;=200%,"VERY HIGH-DON’T ORDER",IF(AND(Z6&gt;=80%,Z6&lt;=100),"LOW MAY- ORDER","VERY LOW-ORDER URGENTLY")))</f>
        <v>LOW MAY- ORDER</v>
      </c>
      <c r="AB6" s="164">
        <f t="shared" ref="AB6:AB58" si="15">X6*L6</f>
        <v>556.02264094062105</v>
      </c>
      <c r="AF6" s="63" t="s">
        <v>249</v>
      </c>
      <c r="AG6" s="553"/>
      <c r="AH6" s="553"/>
      <c r="AI6" s="243"/>
      <c r="AJ6" s="25" t="s">
        <v>248</v>
      </c>
      <c r="AK6" s="543">
        <v>44800.874156597223</v>
      </c>
      <c r="AL6" s="544"/>
      <c r="AM6" s="243"/>
    </row>
    <row r="7" spans="1:39" ht="15" thickBot="1">
      <c r="A7" s="169" t="s">
        <v>142</v>
      </c>
      <c r="B7" s="168" t="s">
        <v>32</v>
      </c>
      <c r="C7" s="60" t="s">
        <v>370</v>
      </c>
      <c r="D7" s="168" t="s">
        <v>23</v>
      </c>
      <c r="E7" s="60" t="s">
        <v>24</v>
      </c>
      <c r="F7" s="167">
        <v>16.225650000000059</v>
      </c>
      <c r="G7" s="95">
        <v>932.33333333333337</v>
      </c>
      <c r="H7" s="95">
        <v>480883.66666666674</v>
      </c>
      <c r="I7" s="346">
        <v>1515</v>
      </c>
      <c r="J7" s="55">
        <v>24.555150000000001</v>
      </c>
      <c r="K7" s="42">
        <f t="shared" si="1"/>
        <v>781414.46728637838</v>
      </c>
      <c r="L7" s="42">
        <f t="shared" si="2"/>
        <v>515.78512692170193</v>
      </c>
      <c r="M7" s="51">
        <v>12</v>
      </c>
      <c r="N7" s="12">
        <f t="shared" si="3"/>
        <v>8.1374595312389664E-2</v>
      </c>
      <c r="O7" s="54">
        <f>SUM($N$5:N7)</f>
        <v>0.39239113568505712</v>
      </c>
      <c r="P7" s="51" t="str">
        <f t="shared" si="10"/>
        <v>A</v>
      </c>
      <c r="Q7" s="152">
        <f t="shared" si="4"/>
        <v>42.378787878787882</v>
      </c>
      <c r="R7" s="152">
        <f t="shared" si="5"/>
        <v>0.73752954545454807</v>
      </c>
      <c r="S7" s="55">
        <f t="shared" si="6"/>
        <v>21858.348484848488</v>
      </c>
      <c r="T7" s="51">
        <f t="shared" si="11"/>
        <v>7</v>
      </c>
      <c r="U7" s="51">
        <v>4</v>
      </c>
      <c r="V7" s="51">
        <f t="shared" si="12"/>
        <v>11</v>
      </c>
      <c r="W7" s="42">
        <f t="shared" si="13"/>
        <v>466.16666666666669</v>
      </c>
      <c r="X7" s="42">
        <f t="shared" si="7"/>
        <v>0</v>
      </c>
      <c r="Y7" s="8">
        <f t="shared" si="8"/>
        <v>0</v>
      </c>
      <c r="Z7" s="12">
        <f t="shared" si="9"/>
        <v>3.2499106185198428</v>
      </c>
      <c r="AA7" s="87" t="str">
        <f t="shared" si="14"/>
        <v>VERY HIGH-DON’T ORDER</v>
      </c>
      <c r="AB7" s="164">
        <f t="shared" si="15"/>
        <v>0</v>
      </c>
      <c r="AF7" s="63" t="s">
        <v>247</v>
      </c>
      <c r="AG7" s="553"/>
      <c r="AH7" s="553"/>
      <c r="AI7" s="243"/>
      <c r="AJ7" s="25" t="s">
        <v>246</v>
      </c>
      <c r="AK7" s="541"/>
      <c r="AL7" s="542"/>
      <c r="AM7" s="243"/>
    </row>
    <row r="8" spans="1:39" ht="15" thickBot="1">
      <c r="A8" s="169" t="s">
        <v>142</v>
      </c>
      <c r="B8" s="168" t="s">
        <v>46</v>
      </c>
      <c r="C8" s="60" t="s">
        <v>398</v>
      </c>
      <c r="D8" s="168" t="s">
        <v>26</v>
      </c>
      <c r="E8" s="60" t="s">
        <v>27</v>
      </c>
      <c r="F8" s="167">
        <v>14.355466666666825</v>
      </c>
      <c r="G8" s="95">
        <v>1086.6666666666667</v>
      </c>
      <c r="H8" s="95">
        <v>250487.56000000198</v>
      </c>
      <c r="I8" s="346">
        <v>137</v>
      </c>
      <c r="J8" s="55">
        <v>1.7624000000000002</v>
      </c>
      <c r="K8" s="42">
        <f t="shared" si="1"/>
        <v>31579.873361963437</v>
      </c>
      <c r="L8" s="42">
        <f t="shared" si="2"/>
        <v>230.51002453987911</v>
      </c>
      <c r="M8" s="51">
        <v>6</v>
      </c>
      <c r="N8" s="12">
        <f t="shared" si="3"/>
        <v>7.1995284658581196E-2</v>
      </c>
      <c r="O8" s="54">
        <f>SUM($N$5:N8)</f>
        <v>0.46438642034363831</v>
      </c>
      <c r="P8" s="51" t="str">
        <f t="shared" si="10"/>
        <v>A</v>
      </c>
      <c r="Q8" s="152">
        <f t="shared" si="4"/>
        <v>49.393939393939398</v>
      </c>
      <c r="R8" s="152">
        <f t="shared" si="5"/>
        <v>0.65252121212121927</v>
      </c>
      <c r="S8" s="55">
        <f t="shared" si="6"/>
        <v>11385.798181818272</v>
      </c>
      <c r="T8" s="51">
        <f t="shared" si="11"/>
        <v>7</v>
      </c>
      <c r="U8" s="51">
        <v>4</v>
      </c>
      <c r="V8" s="51">
        <f t="shared" si="12"/>
        <v>11</v>
      </c>
      <c r="W8" s="42">
        <f t="shared" si="13"/>
        <v>543.33333333333337</v>
      </c>
      <c r="X8" s="42">
        <f t="shared" si="7"/>
        <v>406.33333333333337</v>
      </c>
      <c r="Y8" s="8">
        <f t="shared" si="8"/>
        <v>5.3678876891616136</v>
      </c>
      <c r="Z8" s="12">
        <f t="shared" si="9"/>
        <v>0.25214723926380367</v>
      </c>
      <c r="AA8" s="87" t="str">
        <f t="shared" si="14"/>
        <v>VERY LOW-ORDER URGENTLY</v>
      </c>
      <c r="AB8" s="164">
        <f t="shared" si="15"/>
        <v>93663.906638037559</v>
      </c>
      <c r="AF8" s="63" t="s">
        <v>236</v>
      </c>
      <c r="AG8" s="553"/>
      <c r="AH8" s="553"/>
      <c r="AI8" s="243"/>
      <c r="AJ8" s="25" t="s">
        <v>245</v>
      </c>
      <c r="AK8" s="64" t="s">
        <v>314</v>
      </c>
      <c r="AL8" s="64"/>
      <c r="AM8" s="243"/>
    </row>
    <row r="9" spans="1:39" ht="15" thickBot="1">
      <c r="A9" s="169" t="s">
        <v>142</v>
      </c>
      <c r="B9" s="168" t="s">
        <v>541</v>
      </c>
      <c r="C9" s="60" t="s">
        <v>542</v>
      </c>
      <c r="D9" s="168" t="s">
        <v>26</v>
      </c>
      <c r="E9" s="60" t="s">
        <v>37</v>
      </c>
      <c r="F9" s="167">
        <v>10.969639999999989</v>
      </c>
      <c r="G9" s="95">
        <v>2077.3333333333335</v>
      </c>
      <c r="H9" s="95">
        <v>262342.74000000017</v>
      </c>
      <c r="I9" s="346">
        <v>531</v>
      </c>
      <c r="J9" s="55">
        <v>2.8041200000000002</v>
      </c>
      <c r="K9" s="42">
        <f t="shared" si="1"/>
        <v>67059.04762836975</v>
      </c>
      <c r="L9" s="42">
        <f t="shared" si="2"/>
        <v>126.28822528883191</v>
      </c>
      <c r="M9" s="51">
        <v>4</v>
      </c>
      <c r="N9" s="12">
        <f t="shared" si="3"/>
        <v>5.5014746140992693E-2</v>
      </c>
      <c r="O9" s="54">
        <f>SUM($N$5:N9)</f>
        <v>0.51940116648463097</v>
      </c>
      <c r="P9" s="51" t="str">
        <f t="shared" si="10"/>
        <v>B</v>
      </c>
      <c r="Q9" s="152">
        <f t="shared" si="4"/>
        <v>94.424242424242436</v>
      </c>
      <c r="R9" s="152">
        <f t="shared" si="5"/>
        <v>0.49861999999999951</v>
      </c>
      <c r="S9" s="55">
        <f t="shared" si="6"/>
        <v>11924.670000000007</v>
      </c>
      <c r="T9" s="51">
        <f t="shared" si="11"/>
        <v>14</v>
      </c>
      <c r="U9" s="51">
        <v>4</v>
      </c>
      <c r="V9" s="51">
        <f t="shared" si="12"/>
        <v>18</v>
      </c>
      <c r="W9" s="42">
        <f t="shared" si="13"/>
        <v>1699.636363636364</v>
      </c>
      <c r="X9" s="42">
        <f t="shared" si="7"/>
        <v>1168.636363636364</v>
      </c>
      <c r="Y9" s="8">
        <f t="shared" si="8"/>
        <v>6.1711425866495464</v>
      </c>
      <c r="Z9" s="12">
        <f t="shared" si="9"/>
        <v>0.31241976893453138</v>
      </c>
      <c r="AA9" s="87" t="str">
        <f t="shared" si="14"/>
        <v>VERY LOW-ORDER URGENTLY</v>
      </c>
      <c r="AB9" s="164">
        <f t="shared" si="15"/>
        <v>147585.01237163044</v>
      </c>
      <c r="AF9" s="63" t="s">
        <v>244</v>
      </c>
      <c r="AG9" s="553"/>
      <c r="AH9" s="553"/>
      <c r="AI9" s="17"/>
      <c r="AJ9" s="17"/>
      <c r="AK9" s="17"/>
      <c r="AL9" s="17"/>
      <c r="AM9" s="16"/>
    </row>
    <row r="10" spans="1:39" ht="15" thickBot="1">
      <c r="A10" s="426" t="s">
        <v>142</v>
      </c>
      <c r="B10" s="427" t="s">
        <v>36</v>
      </c>
      <c r="C10" s="428" t="s">
        <v>419</v>
      </c>
      <c r="D10" s="427" t="s">
        <v>26</v>
      </c>
      <c r="E10" s="428" t="s">
        <v>37</v>
      </c>
      <c r="F10" s="429">
        <v>9.5977333333332844</v>
      </c>
      <c r="G10" s="430">
        <v>999.33333333333337</v>
      </c>
      <c r="H10" s="430">
        <v>114971.19999999998</v>
      </c>
      <c r="I10" s="346">
        <v>3</v>
      </c>
      <c r="J10" s="55">
        <v>3.5619999999999999E-2</v>
      </c>
      <c r="K10" s="417">
        <f t="shared" si="1"/>
        <v>345.14369579719806</v>
      </c>
      <c r="L10" s="417">
        <f t="shared" si="2"/>
        <v>115.04789859906602</v>
      </c>
      <c r="M10" s="411">
        <v>60</v>
      </c>
      <c r="N10" s="419">
        <f t="shared" si="3"/>
        <v>4.8134383887007665E-2</v>
      </c>
      <c r="O10" s="420">
        <f>SUM($N$5:N10)</f>
        <v>0.56753555037163861</v>
      </c>
      <c r="P10" s="411" t="str">
        <f t="shared" si="10"/>
        <v>B</v>
      </c>
      <c r="Q10" s="414">
        <f t="shared" si="4"/>
        <v>45.424242424242429</v>
      </c>
      <c r="R10" s="414">
        <f t="shared" si="5"/>
        <v>0.43626060606060385</v>
      </c>
      <c r="S10" s="415">
        <f t="shared" si="6"/>
        <v>5225.9636363636355</v>
      </c>
      <c r="T10" s="411">
        <f t="shared" si="11"/>
        <v>14</v>
      </c>
      <c r="U10" s="411">
        <v>4</v>
      </c>
      <c r="V10" s="411">
        <f t="shared" si="12"/>
        <v>18</v>
      </c>
      <c r="W10" s="417">
        <f t="shared" si="13"/>
        <v>817.63636363636374</v>
      </c>
      <c r="X10" s="417">
        <f t="shared" si="7"/>
        <v>814.63636363636374</v>
      </c>
      <c r="Y10" s="418">
        <f t="shared" si="8"/>
        <v>7.8238785008186884</v>
      </c>
      <c r="Z10" s="419">
        <f t="shared" si="9"/>
        <v>3.6691127418278847E-3</v>
      </c>
      <c r="AA10" s="421" t="str">
        <f t="shared" si="14"/>
        <v>VERY LOW-ORDER URGENTLY</v>
      </c>
      <c r="AB10" s="431">
        <f t="shared" si="15"/>
        <v>93722.201758748241</v>
      </c>
      <c r="AF10" s="17"/>
      <c r="AG10" s="17"/>
      <c r="AH10" s="17"/>
      <c r="AI10" s="17"/>
      <c r="AJ10" s="17"/>
      <c r="AK10" s="17"/>
      <c r="AL10" s="17"/>
      <c r="AM10" s="16"/>
    </row>
    <row r="11" spans="1:39" ht="15" thickBot="1">
      <c r="A11" s="169" t="s">
        <v>142</v>
      </c>
      <c r="B11" s="168" t="s">
        <v>67</v>
      </c>
      <c r="C11" s="60" t="s">
        <v>412</v>
      </c>
      <c r="D11" s="168" t="s">
        <v>29</v>
      </c>
      <c r="E11" s="60" t="s">
        <v>30</v>
      </c>
      <c r="F11" s="167">
        <v>7.7406666666666109</v>
      </c>
      <c r="G11" s="95">
        <v>341.33333333333337</v>
      </c>
      <c r="H11" s="95">
        <v>86041.999999999985</v>
      </c>
      <c r="I11" s="346">
        <v>159</v>
      </c>
      <c r="J11" s="55">
        <v>3.1880000000000002</v>
      </c>
      <c r="K11" s="42">
        <f t="shared" si="1"/>
        <v>40080.111328124993</v>
      </c>
      <c r="L11" s="42">
        <f t="shared" si="2"/>
        <v>252.07617187499994</v>
      </c>
      <c r="M11" s="51">
        <v>6</v>
      </c>
      <c r="N11" s="12">
        <f t="shared" si="3"/>
        <v>3.8820855709823486E-2</v>
      </c>
      <c r="O11" s="54">
        <f>SUM($N$5:N11)</f>
        <v>0.60635640608146213</v>
      </c>
      <c r="P11" s="51" t="str">
        <f t="shared" si="10"/>
        <v>B</v>
      </c>
      <c r="Q11" s="152">
        <f t="shared" si="4"/>
        <v>15.515151515151517</v>
      </c>
      <c r="R11" s="152">
        <f t="shared" si="5"/>
        <v>0.3518484848484823</v>
      </c>
      <c r="S11" s="55">
        <f t="shared" si="6"/>
        <v>3910.9999999999995</v>
      </c>
      <c r="T11" s="51">
        <f t="shared" si="11"/>
        <v>14</v>
      </c>
      <c r="U11" s="51">
        <v>4</v>
      </c>
      <c r="V11" s="51">
        <f t="shared" si="12"/>
        <v>18</v>
      </c>
      <c r="W11" s="42">
        <f t="shared" si="13"/>
        <v>279.27272727272731</v>
      </c>
      <c r="X11" s="42">
        <f t="shared" si="7"/>
        <v>120.27272727272731</v>
      </c>
      <c r="Y11" s="8">
        <f t="shared" si="8"/>
        <v>2.7275129616477081</v>
      </c>
      <c r="Z11" s="12">
        <f t="shared" si="9"/>
        <v>0.56933593749999989</v>
      </c>
      <c r="AA11" s="87" t="str">
        <f t="shared" si="14"/>
        <v>VERY LOW-ORDER URGENTLY</v>
      </c>
      <c r="AB11" s="164">
        <f t="shared" si="15"/>
        <v>30317.888671875004</v>
      </c>
      <c r="AF11" s="62" t="s">
        <v>243</v>
      </c>
      <c r="AG11" s="62"/>
      <c r="AH11" s="62"/>
      <c r="AI11" s="17"/>
      <c r="AJ11" s="555" t="s">
        <v>242</v>
      </c>
      <c r="AK11" s="555"/>
      <c r="AL11" s="555"/>
      <c r="AM11" s="555"/>
    </row>
    <row r="12" spans="1:39" ht="15" thickBot="1">
      <c r="A12" s="169" t="s">
        <v>142</v>
      </c>
      <c r="B12" s="168" t="s">
        <v>54</v>
      </c>
      <c r="C12" s="60" t="s">
        <v>458</v>
      </c>
      <c r="D12" s="168" t="s">
        <v>26</v>
      </c>
      <c r="E12" s="60" t="s">
        <v>37</v>
      </c>
      <c r="F12" s="167">
        <v>7.2934400000000021</v>
      </c>
      <c r="G12" s="95">
        <v>945</v>
      </c>
      <c r="H12" s="95">
        <v>78484.953333333367</v>
      </c>
      <c r="I12" s="346">
        <v>0</v>
      </c>
      <c r="J12" s="55">
        <v>0</v>
      </c>
      <c r="K12" s="42">
        <f t="shared" si="1"/>
        <v>0</v>
      </c>
      <c r="L12" s="42">
        <f t="shared" si="2"/>
        <v>83.052860670194036</v>
      </c>
      <c r="M12" s="51">
        <v>4</v>
      </c>
      <c r="N12" s="12">
        <f t="shared" si="3"/>
        <v>3.6577932374677949E-2</v>
      </c>
      <c r="O12" s="54">
        <f>SUM($N$5:N12)</f>
        <v>0.64293433845614012</v>
      </c>
      <c r="P12" s="51" t="str">
        <f t="shared" si="10"/>
        <v>B</v>
      </c>
      <c r="Q12" s="152">
        <f t="shared" si="4"/>
        <v>42.954545454545453</v>
      </c>
      <c r="R12" s="152">
        <f t="shared" si="5"/>
        <v>0.33152000000000009</v>
      </c>
      <c r="S12" s="55">
        <f t="shared" si="6"/>
        <v>3567.4978787878804</v>
      </c>
      <c r="T12" s="51">
        <f t="shared" si="11"/>
        <v>14</v>
      </c>
      <c r="U12" s="51">
        <v>4</v>
      </c>
      <c r="V12" s="51">
        <f t="shared" si="12"/>
        <v>18</v>
      </c>
      <c r="W12" s="42">
        <f t="shared" si="13"/>
        <v>773.18181818181813</v>
      </c>
      <c r="X12" s="42">
        <f t="shared" si="7"/>
        <v>773.18181818181813</v>
      </c>
      <c r="Y12" s="8">
        <f t="shared" si="8"/>
        <v>5.9673600000000011</v>
      </c>
      <c r="Z12" s="12">
        <f t="shared" si="9"/>
        <v>0</v>
      </c>
      <c r="AA12" s="87" t="str">
        <f t="shared" si="14"/>
        <v>VERY LOW-ORDER URGENTLY</v>
      </c>
      <c r="AB12" s="164">
        <f t="shared" si="15"/>
        <v>64214.961818181837</v>
      </c>
      <c r="AF12" s="17" t="s">
        <v>239</v>
      </c>
      <c r="AG12" s="554" t="str">
        <f>A12</f>
        <v>MAALTIMA ENT - TAMALE</v>
      </c>
      <c r="AH12" s="554"/>
      <c r="AI12" s="17"/>
      <c r="AJ12" s="17" t="s">
        <v>241</v>
      </c>
      <c r="AK12" s="551"/>
      <c r="AL12" s="551"/>
      <c r="AM12" s="551"/>
    </row>
    <row r="13" spans="1:39" ht="15" thickBot="1">
      <c r="A13" s="169" t="s">
        <v>142</v>
      </c>
      <c r="B13" s="168" t="s">
        <v>53</v>
      </c>
      <c r="C13" s="60" t="s">
        <v>429</v>
      </c>
      <c r="D13" s="168" t="s">
        <v>23</v>
      </c>
      <c r="E13" s="60" t="s">
        <v>24</v>
      </c>
      <c r="F13" s="167">
        <v>5.1828766666667097</v>
      </c>
      <c r="G13" s="95">
        <v>507</v>
      </c>
      <c r="H13" s="95">
        <v>186796.00999999995</v>
      </c>
      <c r="I13" s="346">
        <v>268</v>
      </c>
      <c r="J13" s="55">
        <v>2.6505199999999998</v>
      </c>
      <c r="K13" s="42">
        <f t="shared" si="1"/>
        <v>98740.297199211011</v>
      </c>
      <c r="L13" s="42">
        <f t="shared" si="2"/>
        <v>368.43394477317543</v>
      </c>
      <c r="M13" s="51">
        <v>20</v>
      </c>
      <c r="N13" s="12">
        <f t="shared" si="3"/>
        <v>2.5993072160685648E-2</v>
      </c>
      <c r="O13" s="54">
        <f>SUM($N$5:N13)</f>
        <v>0.66892741061682581</v>
      </c>
      <c r="P13" s="51" t="str">
        <f t="shared" si="10"/>
        <v>B</v>
      </c>
      <c r="Q13" s="152">
        <f t="shared" si="4"/>
        <v>23.045454545454547</v>
      </c>
      <c r="R13" s="152">
        <f t="shared" si="5"/>
        <v>0.23558530303030498</v>
      </c>
      <c r="S13" s="55">
        <f t="shared" si="6"/>
        <v>8490.7277272727242</v>
      </c>
      <c r="T13" s="51">
        <f t="shared" si="11"/>
        <v>14</v>
      </c>
      <c r="U13" s="51">
        <v>4</v>
      </c>
      <c r="V13" s="51">
        <f t="shared" si="12"/>
        <v>18</v>
      </c>
      <c r="W13" s="42">
        <f t="shared" si="13"/>
        <v>414.81818181818187</v>
      </c>
      <c r="X13" s="42">
        <f t="shared" si="7"/>
        <v>146.81818181818187</v>
      </c>
      <c r="Y13" s="8">
        <f t="shared" si="8"/>
        <v>1.5008688930727523</v>
      </c>
      <c r="Z13" s="12">
        <f t="shared" si="9"/>
        <v>0.64606618452772291</v>
      </c>
      <c r="AA13" s="87" t="str">
        <f t="shared" si="14"/>
        <v>VERY LOW-ORDER URGENTLY</v>
      </c>
      <c r="AB13" s="164">
        <f t="shared" si="15"/>
        <v>54092.801891698051</v>
      </c>
      <c r="AF13" s="17" t="s">
        <v>240</v>
      </c>
      <c r="AG13" s="556" t="s">
        <v>343</v>
      </c>
      <c r="AH13" s="556"/>
      <c r="AI13" s="17"/>
      <c r="AJ13" s="17" t="s">
        <v>239</v>
      </c>
      <c r="AK13" s="551"/>
      <c r="AL13" s="551"/>
      <c r="AM13" s="551"/>
    </row>
    <row r="14" spans="1:39" ht="15" thickBot="1">
      <c r="A14" s="169" t="s">
        <v>142</v>
      </c>
      <c r="B14" s="168" t="s">
        <v>45</v>
      </c>
      <c r="C14" s="60" t="s">
        <v>408</v>
      </c>
      <c r="D14" s="168" t="s">
        <v>29</v>
      </c>
      <c r="E14" s="60" t="s">
        <v>42</v>
      </c>
      <c r="F14" s="167">
        <v>4.9770000000000287</v>
      </c>
      <c r="G14" s="95">
        <v>162.66666666666669</v>
      </c>
      <c r="H14" s="95">
        <v>51887.933333333232</v>
      </c>
      <c r="I14" s="346">
        <v>48</v>
      </c>
      <c r="J14" s="55">
        <v>1.0934999999999999</v>
      </c>
      <c r="K14" s="42">
        <f t="shared" si="1"/>
        <v>15311.19344262292</v>
      </c>
      <c r="L14" s="42">
        <f t="shared" si="2"/>
        <v>318.98319672131083</v>
      </c>
      <c r="M14" s="51">
        <v>5</v>
      </c>
      <c r="N14" s="12">
        <f t="shared" si="3"/>
        <v>2.4960563112711307E-2</v>
      </c>
      <c r="O14" s="54">
        <f>SUM($N$5:N14)</f>
        <v>0.69388797372953714</v>
      </c>
      <c r="P14" s="51" t="str">
        <f t="shared" si="10"/>
        <v>B</v>
      </c>
      <c r="Q14" s="152">
        <f t="shared" si="4"/>
        <v>7.3939393939393945</v>
      </c>
      <c r="R14" s="152">
        <f t="shared" si="5"/>
        <v>0.22622727272727403</v>
      </c>
      <c r="S14" s="55">
        <f t="shared" si="6"/>
        <v>2358.5424242424197</v>
      </c>
      <c r="T14" s="51">
        <f t="shared" si="11"/>
        <v>14</v>
      </c>
      <c r="U14" s="51">
        <v>4</v>
      </c>
      <c r="V14" s="51">
        <f t="shared" si="12"/>
        <v>18</v>
      </c>
      <c r="W14" s="42">
        <f t="shared" si="13"/>
        <v>133.09090909090909</v>
      </c>
      <c r="X14" s="42">
        <f t="shared" si="7"/>
        <v>85.090909090909093</v>
      </c>
      <c r="Y14" s="8">
        <f t="shared" si="8"/>
        <v>2.6034679582712514</v>
      </c>
      <c r="Z14" s="12">
        <f t="shared" si="9"/>
        <v>0.36065573770491804</v>
      </c>
      <c r="AA14" s="87" t="str">
        <f t="shared" si="14"/>
        <v>VERY LOW-ORDER URGENTLY</v>
      </c>
      <c r="AB14" s="164">
        <f t="shared" si="15"/>
        <v>27142.57019374063</v>
      </c>
      <c r="AF14" s="17" t="s">
        <v>238</v>
      </c>
      <c r="AG14" s="551" t="s">
        <v>344</v>
      </c>
      <c r="AH14" s="551"/>
      <c r="AI14" s="17"/>
      <c r="AJ14" s="17" t="s">
        <v>238</v>
      </c>
      <c r="AK14" s="551"/>
      <c r="AL14" s="551"/>
      <c r="AM14" s="551"/>
    </row>
    <row r="15" spans="1:39" ht="15" thickBot="1">
      <c r="A15" s="169" t="s">
        <v>142</v>
      </c>
      <c r="B15" s="168" t="s">
        <v>25</v>
      </c>
      <c r="C15" s="60" t="s">
        <v>383</v>
      </c>
      <c r="D15" s="168" t="s">
        <v>26</v>
      </c>
      <c r="E15" s="60" t="s">
        <v>27</v>
      </c>
      <c r="F15" s="167">
        <v>4.8680666666667065</v>
      </c>
      <c r="G15" s="95">
        <v>1001</v>
      </c>
      <c r="H15" s="95">
        <v>97980.80333333333</v>
      </c>
      <c r="I15" s="346">
        <v>-227</v>
      </c>
      <c r="J15" s="55">
        <v>-1.0895999999999999</v>
      </c>
      <c r="K15" s="42">
        <f t="shared" si="1"/>
        <v>-22219.422933732934</v>
      </c>
      <c r="L15" s="42">
        <f t="shared" si="2"/>
        <v>97.882920412920413</v>
      </c>
      <c r="M15" s="51">
        <v>1</v>
      </c>
      <c r="N15" s="12">
        <f t="shared" si="3"/>
        <v>2.4414242569865338E-2</v>
      </c>
      <c r="O15" s="54">
        <f>SUM($N$5:N15)</f>
        <v>0.7183022162994025</v>
      </c>
      <c r="P15" s="51" t="str">
        <f t="shared" si="10"/>
        <v>B</v>
      </c>
      <c r="Q15" s="152">
        <f t="shared" si="4"/>
        <v>45.5</v>
      </c>
      <c r="R15" s="152">
        <f t="shared" si="5"/>
        <v>0.22127575757575937</v>
      </c>
      <c r="S15" s="55">
        <f t="shared" si="6"/>
        <v>4453.6728787878783</v>
      </c>
      <c r="T15" s="51">
        <f t="shared" si="11"/>
        <v>14</v>
      </c>
      <c r="U15" s="51">
        <v>4</v>
      </c>
      <c r="V15" s="51">
        <f t="shared" si="12"/>
        <v>18</v>
      </c>
      <c r="W15" s="42">
        <f t="shared" si="13"/>
        <v>819</v>
      </c>
      <c r="X15" s="42">
        <f t="shared" si="7"/>
        <v>1046</v>
      </c>
      <c r="Y15" s="8">
        <f t="shared" si="8"/>
        <v>5.0869108225108643</v>
      </c>
      <c r="Z15" s="12">
        <f t="shared" si="9"/>
        <v>-0.27716727716727718</v>
      </c>
      <c r="AA15" s="87" t="str">
        <f t="shared" si="14"/>
        <v>VERY LOW-ORDER URGENTLY</v>
      </c>
      <c r="AB15" s="164">
        <f t="shared" si="15"/>
        <v>102385.53475191475</v>
      </c>
      <c r="AF15" s="17" t="s">
        <v>237</v>
      </c>
      <c r="AG15" s="551"/>
      <c r="AH15" s="551"/>
      <c r="AI15" s="17"/>
      <c r="AJ15" s="17" t="s">
        <v>237</v>
      </c>
      <c r="AK15" s="551"/>
      <c r="AL15" s="551"/>
      <c r="AM15" s="551"/>
    </row>
    <row r="16" spans="1:39" ht="15" thickBot="1">
      <c r="A16" s="169" t="s">
        <v>142</v>
      </c>
      <c r="B16" s="168" t="s">
        <v>75</v>
      </c>
      <c r="C16" s="60" t="s">
        <v>435</v>
      </c>
      <c r="D16" s="168" t="s">
        <v>29</v>
      </c>
      <c r="E16" s="60" t="s">
        <v>42</v>
      </c>
      <c r="F16" s="167">
        <v>3.8498999999999897</v>
      </c>
      <c r="G16" s="95">
        <v>161.66666666666666</v>
      </c>
      <c r="H16" s="95">
        <v>46007.833333333241</v>
      </c>
      <c r="I16" s="346">
        <v>172</v>
      </c>
      <c r="J16" s="55">
        <v>3.1059000000000001</v>
      </c>
      <c r="K16" s="42">
        <f t="shared" si="1"/>
        <v>48948.540206185469</v>
      </c>
      <c r="L16" s="42">
        <f t="shared" si="2"/>
        <v>284.58453608247368</v>
      </c>
      <c r="M16" s="51">
        <v>1</v>
      </c>
      <c r="N16" s="12">
        <f t="shared" si="3"/>
        <v>1.930795095994102E-2</v>
      </c>
      <c r="O16" s="54">
        <f>SUM($N$5:N16)</f>
        <v>0.73761016725934347</v>
      </c>
      <c r="P16" s="51" t="str">
        <f t="shared" si="10"/>
        <v>B</v>
      </c>
      <c r="Q16" s="152">
        <f t="shared" si="4"/>
        <v>7.3484848484848477</v>
      </c>
      <c r="R16" s="152">
        <f t="shared" si="5"/>
        <v>0.17499545454545407</v>
      </c>
      <c r="S16" s="55">
        <f t="shared" si="6"/>
        <v>2091.2651515151474</v>
      </c>
      <c r="T16" s="51">
        <f t="shared" si="11"/>
        <v>14</v>
      </c>
      <c r="U16" s="51">
        <v>4</v>
      </c>
      <c r="V16" s="51">
        <f t="shared" si="12"/>
        <v>18</v>
      </c>
      <c r="W16" s="42">
        <f t="shared" si="13"/>
        <v>132.27272727272725</v>
      </c>
      <c r="X16" s="42">
        <f t="shared" si="7"/>
        <v>0</v>
      </c>
      <c r="Y16" s="8">
        <f t="shared" si="8"/>
        <v>0</v>
      </c>
      <c r="Z16" s="12">
        <f t="shared" si="9"/>
        <v>1.3003436426116841</v>
      </c>
      <c r="AA16" s="87" t="str">
        <f t="shared" si="14"/>
        <v>HIGH-DON’T ORDER</v>
      </c>
      <c r="AB16" s="164">
        <f t="shared" si="15"/>
        <v>0</v>
      </c>
      <c r="AF16" s="17" t="s">
        <v>236</v>
      </c>
      <c r="AI16" s="17"/>
      <c r="AJ16" s="17" t="s">
        <v>236</v>
      </c>
      <c r="AK16" s="551"/>
      <c r="AL16" s="551"/>
      <c r="AM16" s="551"/>
    </row>
    <row r="17" spans="1:39" ht="15" thickBot="1">
      <c r="A17" s="169" t="s">
        <v>142</v>
      </c>
      <c r="B17" s="168" t="s">
        <v>87</v>
      </c>
      <c r="C17" s="60" t="s">
        <v>444</v>
      </c>
      <c r="D17" s="168" t="s">
        <v>26</v>
      </c>
      <c r="E17" s="60" t="s">
        <v>27</v>
      </c>
      <c r="F17" s="167">
        <v>3.5392866666666505</v>
      </c>
      <c r="G17" s="95">
        <v>657.66666666666674</v>
      </c>
      <c r="H17" s="95">
        <v>63963.993333333427</v>
      </c>
      <c r="I17" s="346">
        <v>0</v>
      </c>
      <c r="J17" s="55">
        <v>0</v>
      </c>
      <c r="K17" s="42">
        <f t="shared" si="1"/>
        <v>0</v>
      </c>
      <c r="L17" s="42">
        <f t="shared" si="2"/>
        <v>97.258986315256081</v>
      </c>
      <c r="M17" s="51">
        <v>5</v>
      </c>
      <c r="N17" s="12">
        <f t="shared" si="3"/>
        <v>1.7750168418185663E-2</v>
      </c>
      <c r="O17" s="54">
        <f>SUM($N$5:N17)</f>
        <v>0.75536033567752914</v>
      </c>
      <c r="P17" s="51" t="str">
        <f t="shared" si="10"/>
        <v>B</v>
      </c>
      <c r="Q17" s="152">
        <f t="shared" si="4"/>
        <v>29.893939393939398</v>
      </c>
      <c r="R17" s="152">
        <f t="shared" si="5"/>
        <v>0.16087666666666592</v>
      </c>
      <c r="S17" s="55">
        <f t="shared" si="6"/>
        <v>2907.4542424242468</v>
      </c>
      <c r="T17" s="51">
        <f t="shared" si="11"/>
        <v>14</v>
      </c>
      <c r="U17" s="51">
        <v>4</v>
      </c>
      <c r="V17" s="51">
        <f t="shared" si="12"/>
        <v>18</v>
      </c>
      <c r="W17" s="42">
        <f t="shared" si="13"/>
        <v>538.09090909090912</v>
      </c>
      <c r="X17" s="42">
        <f t="shared" si="7"/>
        <v>538.09090909090912</v>
      </c>
      <c r="Y17" s="8">
        <f t="shared" si="8"/>
        <v>2.8957799999999865</v>
      </c>
      <c r="Z17" s="12">
        <f t="shared" si="9"/>
        <v>0</v>
      </c>
      <c r="AA17" s="87" t="str">
        <f t="shared" si="14"/>
        <v>VERY LOW-ORDER URGENTLY</v>
      </c>
      <c r="AB17" s="164">
        <f t="shared" si="15"/>
        <v>52334.176363636434</v>
      </c>
      <c r="AF17" s="17"/>
      <c r="AG17" s="17"/>
      <c r="AH17" s="17"/>
      <c r="AI17" s="17"/>
      <c r="AJ17" s="17"/>
      <c r="AK17" s="17"/>
      <c r="AL17" s="17"/>
      <c r="AM17" s="16"/>
    </row>
    <row r="18" spans="1:39" ht="15" thickBot="1">
      <c r="A18" s="169" t="s">
        <v>142</v>
      </c>
      <c r="B18" s="168" t="s">
        <v>103</v>
      </c>
      <c r="C18" s="60" t="s">
        <v>381</v>
      </c>
      <c r="D18" s="168" t="s">
        <v>26</v>
      </c>
      <c r="E18" s="60" t="s">
        <v>27</v>
      </c>
      <c r="F18" s="167">
        <v>3.3221000000000154</v>
      </c>
      <c r="G18" s="95">
        <v>458.33333333333331</v>
      </c>
      <c r="H18" s="95">
        <v>20134.09</v>
      </c>
      <c r="I18" s="346">
        <v>256</v>
      </c>
      <c r="J18" s="55">
        <v>1.8465</v>
      </c>
      <c r="K18" s="42">
        <f t="shared" si="1"/>
        <v>11245.804450909092</v>
      </c>
      <c r="L18" s="42">
        <f t="shared" si="2"/>
        <v>43.928923636363642</v>
      </c>
      <c r="M18" s="51">
        <v>20</v>
      </c>
      <c r="N18" s="12">
        <f t="shared" si="3"/>
        <v>1.6660937656567839E-2</v>
      </c>
      <c r="O18" s="54">
        <f>SUM($N$5:N18)</f>
        <v>0.77202127333409698</v>
      </c>
      <c r="P18" s="51" t="str">
        <f t="shared" si="10"/>
        <v>B</v>
      </c>
      <c r="Q18" s="152">
        <f t="shared" si="4"/>
        <v>20.833333333333332</v>
      </c>
      <c r="R18" s="152">
        <f t="shared" si="5"/>
        <v>0.15100454545454614</v>
      </c>
      <c r="S18" s="55">
        <f t="shared" si="6"/>
        <v>915.18590909090915</v>
      </c>
      <c r="T18" s="51">
        <f t="shared" si="11"/>
        <v>14</v>
      </c>
      <c r="U18" s="51">
        <v>4</v>
      </c>
      <c r="V18" s="51">
        <f t="shared" si="12"/>
        <v>18</v>
      </c>
      <c r="W18" s="42">
        <f t="shared" si="13"/>
        <v>375</v>
      </c>
      <c r="X18" s="42">
        <f t="shared" si="7"/>
        <v>119</v>
      </c>
      <c r="Y18" s="8">
        <f t="shared" si="8"/>
        <v>0.86253796363636759</v>
      </c>
      <c r="Z18" s="12">
        <f t="shared" si="9"/>
        <v>0.68266666666666664</v>
      </c>
      <c r="AA18" s="87" t="str">
        <f t="shared" si="14"/>
        <v>VERY LOW-ORDER URGENTLY</v>
      </c>
      <c r="AB18" s="164">
        <f t="shared" si="15"/>
        <v>5227.5419127272735</v>
      </c>
      <c r="AF18" s="259" t="s">
        <v>235</v>
      </c>
      <c r="AG18" s="574" t="s">
        <v>234</v>
      </c>
      <c r="AH18" s="574"/>
      <c r="AI18" s="259" t="s">
        <v>233</v>
      </c>
      <c r="AJ18" s="574" t="s">
        <v>232</v>
      </c>
      <c r="AK18" s="574"/>
      <c r="AL18" s="574"/>
      <c r="AM18" s="574"/>
    </row>
    <row r="19" spans="1:39" ht="15" thickBot="1">
      <c r="A19" s="169" t="s">
        <v>142</v>
      </c>
      <c r="B19" s="168" t="s">
        <v>549</v>
      </c>
      <c r="C19" s="60" t="s">
        <v>550</v>
      </c>
      <c r="D19" s="168" t="s">
        <v>26</v>
      </c>
      <c r="E19" s="60" t="s">
        <v>37</v>
      </c>
      <c r="F19" s="167">
        <v>3.0824933333333404</v>
      </c>
      <c r="G19" s="95">
        <v>467</v>
      </c>
      <c r="H19" s="95">
        <v>44369.226666666662</v>
      </c>
      <c r="I19" s="346">
        <v>26</v>
      </c>
      <c r="J19" s="55">
        <v>0.17599999999999999</v>
      </c>
      <c r="K19" s="42">
        <f t="shared" si="1"/>
        <v>2470.2353176302636</v>
      </c>
      <c r="L19" s="42">
        <f t="shared" si="2"/>
        <v>95.009050678087064</v>
      </c>
      <c r="M19" s="51">
        <v>1</v>
      </c>
      <c r="N19" s="12">
        <f t="shared" si="3"/>
        <v>1.5459266504154762E-2</v>
      </c>
      <c r="O19" s="54">
        <f>SUM($N$5:N19)</f>
        <v>0.78748053983825173</v>
      </c>
      <c r="P19" s="51" t="str">
        <f t="shared" si="10"/>
        <v>B</v>
      </c>
      <c r="Q19" s="152">
        <f t="shared" si="4"/>
        <v>21.227272727272727</v>
      </c>
      <c r="R19" s="152">
        <f t="shared" si="5"/>
        <v>0.14011333333333365</v>
      </c>
      <c r="S19" s="55">
        <f t="shared" si="6"/>
        <v>2016.78303030303</v>
      </c>
      <c r="T19" s="51">
        <f t="shared" si="11"/>
        <v>14</v>
      </c>
      <c r="U19" s="51">
        <v>4</v>
      </c>
      <c r="V19" s="51">
        <f t="shared" si="12"/>
        <v>18</v>
      </c>
      <c r="W19" s="42">
        <f t="shared" si="13"/>
        <v>382.09090909090907</v>
      </c>
      <c r="X19" s="42">
        <f t="shared" si="7"/>
        <v>356.09090909090907</v>
      </c>
      <c r="Y19" s="8">
        <f t="shared" si="8"/>
        <v>2.3504236688079998</v>
      </c>
      <c r="Z19" s="12">
        <f t="shared" si="9"/>
        <v>6.8046633357125866E-2</v>
      </c>
      <c r="AA19" s="87" t="str">
        <f t="shared" si="14"/>
        <v>VERY LOW-ORDER URGENTLY</v>
      </c>
      <c r="AB19" s="164">
        <f t="shared" si="15"/>
        <v>33831.859227824272</v>
      </c>
      <c r="AF19" s="25"/>
      <c r="AG19" s="552"/>
      <c r="AH19" s="552"/>
      <c r="AI19" s="25"/>
      <c r="AJ19" s="552"/>
      <c r="AK19" s="552"/>
      <c r="AL19" s="552"/>
      <c r="AM19" s="552"/>
    </row>
    <row r="20" spans="1:39" ht="15" thickBot="1">
      <c r="A20" s="169" t="s">
        <v>142</v>
      </c>
      <c r="B20" s="168" t="s">
        <v>59</v>
      </c>
      <c r="C20" s="60" t="s">
        <v>397</v>
      </c>
      <c r="D20" s="168" t="s">
        <v>23</v>
      </c>
      <c r="E20" s="60" t="s">
        <v>24</v>
      </c>
      <c r="F20" s="167">
        <v>3.0812399999999833</v>
      </c>
      <c r="G20" s="95">
        <v>301</v>
      </c>
      <c r="H20" s="95">
        <v>124412</v>
      </c>
      <c r="I20" s="346">
        <v>142</v>
      </c>
      <c r="J20" s="55">
        <v>1.3818599999999999</v>
      </c>
      <c r="K20" s="42">
        <f t="shared" si="1"/>
        <v>58692.704318936878</v>
      </c>
      <c r="L20" s="42">
        <f t="shared" si="2"/>
        <v>413.32890365448503</v>
      </c>
      <c r="M20" s="51">
        <v>40</v>
      </c>
      <c r="N20" s="12">
        <f t="shared" si="3"/>
        <v>1.5452980808802436E-2</v>
      </c>
      <c r="O20" s="54">
        <f>SUM($N$5:N20)</f>
        <v>0.80293352064705414</v>
      </c>
      <c r="P20" s="51" t="str">
        <f t="shared" si="10"/>
        <v>C</v>
      </c>
      <c r="Q20" s="152">
        <f t="shared" si="4"/>
        <v>13.681818181818182</v>
      </c>
      <c r="R20" s="152">
        <f t="shared" si="5"/>
        <v>0.14005636363636287</v>
      </c>
      <c r="S20" s="55">
        <f t="shared" si="6"/>
        <v>5655.090909090909</v>
      </c>
      <c r="T20" s="51">
        <f t="shared" si="11"/>
        <v>30</v>
      </c>
      <c r="U20" s="51">
        <v>4</v>
      </c>
      <c r="V20" s="51">
        <f t="shared" si="12"/>
        <v>34</v>
      </c>
      <c r="W20" s="42">
        <f t="shared" si="13"/>
        <v>465.18181818181819</v>
      </c>
      <c r="X20" s="42">
        <f t="shared" si="7"/>
        <v>323.18181818181819</v>
      </c>
      <c r="Y20" s="8">
        <f t="shared" si="8"/>
        <v>3.3083081244336876</v>
      </c>
      <c r="Z20" s="12">
        <f t="shared" si="9"/>
        <v>0.30525698651553645</v>
      </c>
      <c r="AA20" s="87" t="str">
        <f t="shared" si="14"/>
        <v>VERY LOW-ORDER URGENTLY</v>
      </c>
      <c r="AB20" s="164">
        <f t="shared" si="15"/>
        <v>133580.38659015403</v>
      </c>
      <c r="AF20" s="352" t="s">
        <v>21</v>
      </c>
      <c r="AG20" s="341" t="s">
        <v>305</v>
      </c>
    </row>
    <row r="21" spans="1:39" ht="15" thickBot="1">
      <c r="A21" s="169" t="s">
        <v>142</v>
      </c>
      <c r="B21" s="168" t="s">
        <v>50</v>
      </c>
      <c r="C21" s="60" t="s">
        <v>395</v>
      </c>
      <c r="D21" s="168" t="s">
        <v>29</v>
      </c>
      <c r="E21" s="60" t="s">
        <v>30</v>
      </c>
      <c r="F21" s="167">
        <v>3.0450000000000124</v>
      </c>
      <c r="G21" s="95">
        <v>90.666666666666657</v>
      </c>
      <c r="H21" s="95">
        <v>22569.933333333218</v>
      </c>
      <c r="I21" s="346">
        <v>0</v>
      </c>
      <c r="J21" s="55">
        <v>0</v>
      </c>
      <c r="K21" s="42">
        <f t="shared" si="1"/>
        <v>0</v>
      </c>
      <c r="L21" s="42">
        <f t="shared" si="2"/>
        <v>248.93308823529287</v>
      </c>
      <c r="M21" s="51">
        <v>40</v>
      </c>
      <c r="N21" s="12">
        <f t="shared" si="3"/>
        <v>1.5271230596384529E-2</v>
      </c>
      <c r="O21" s="54">
        <f>SUM($N$5:N21)</f>
        <v>0.81820475124343872</v>
      </c>
      <c r="P21" s="51" t="str">
        <f t="shared" si="10"/>
        <v>C</v>
      </c>
      <c r="Q21" s="152">
        <f t="shared" si="4"/>
        <v>4.1212121212121211</v>
      </c>
      <c r="R21" s="152">
        <f t="shared" si="5"/>
        <v>0.13840909090909148</v>
      </c>
      <c r="S21" s="55">
        <f t="shared" si="6"/>
        <v>1025.9060606060555</v>
      </c>
      <c r="T21" s="51">
        <f t="shared" si="11"/>
        <v>30</v>
      </c>
      <c r="U21" s="51">
        <v>4</v>
      </c>
      <c r="V21" s="51">
        <f t="shared" si="12"/>
        <v>34</v>
      </c>
      <c r="W21" s="42">
        <f t="shared" si="13"/>
        <v>140.12121212121212</v>
      </c>
      <c r="X21" s="42">
        <f t="shared" si="7"/>
        <v>140.12121212121212</v>
      </c>
      <c r="Y21" s="8">
        <f t="shared" si="8"/>
        <v>4.7059090909091106</v>
      </c>
      <c r="Z21" s="12">
        <f t="shared" si="9"/>
        <v>0</v>
      </c>
      <c r="AA21" s="87" t="str">
        <f t="shared" si="14"/>
        <v>VERY LOW-ORDER URGENTLY</v>
      </c>
      <c r="AB21" s="164">
        <f t="shared" si="15"/>
        <v>34880.806060605886</v>
      </c>
    </row>
    <row r="22" spans="1:39" ht="15" thickBot="1">
      <c r="A22" s="169" t="s">
        <v>142</v>
      </c>
      <c r="B22" s="168" t="s">
        <v>40</v>
      </c>
      <c r="C22" s="60" t="s">
        <v>433</v>
      </c>
      <c r="D22" s="168" t="s">
        <v>26</v>
      </c>
      <c r="E22" s="60" t="s">
        <v>27</v>
      </c>
      <c r="F22" s="167">
        <v>2.8424933333333389</v>
      </c>
      <c r="G22" s="95">
        <v>454</v>
      </c>
      <c r="H22" s="95">
        <v>49860.53333333334</v>
      </c>
      <c r="I22" s="346">
        <v>74</v>
      </c>
      <c r="J22" s="55">
        <v>0.46332000000000001</v>
      </c>
      <c r="K22" s="42">
        <f t="shared" si="1"/>
        <v>8127.0472834067559</v>
      </c>
      <c r="L22" s="42">
        <f t="shared" si="2"/>
        <v>109.82496328928049</v>
      </c>
      <c r="M22" s="51">
        <v>40</v>
      </c>
      <c r="N22" s="12">
        <f t="shared" si="3"/>
        <v>1.4255622713306718E-2</v>
      </c>
      <c r="O22" s="54">
        <f>SUM($N$5:N22)</f>
        <v>0.83246037395674544</v>
      </c>
      <c r="P22" s="51" t="str">
        <f t="shared" si="10"/>
        <v>C</v>
      </c>
      <c r="Q22" s="152">
        <f t="shared" si="4"/>
        <v>20.636363636363637</v>
      </c>
      <c r="R22" s="152">
        <f t="shared" si="5"/>
        <v>0.12920424242424267</v>
      </c>
      <c r="S22" s="55">
        <f t="shared" si="6"/>
        <v>2266.3878787878789</v>
      </c>
      <c r="T22" s="51">
        <f t="shared" si="11"/>
        <v>30</v>
      </c>
      <c r="U22" s="51">
        <v>4</v>
      </c>
      <c r="V22" s="51">
        <f t="shared" si="12"/>
        <v>34</v>
      </c>
      <c r="W22" s="42">
        <f t="shared" si="13"/>
        <v>701.63636363636363</v>
      </c>
      <c r="X22" s="42">
        <f t="shared" si="7"/>
        <v>627.63636363636363</v>
      </c>
      <c r="Y22" s="8">
        <f t="shared" si="8"/>
        <v>3.9296303510879795</v>
      </c>
      <c r="Z22" s="12">
        <f t="shared" si="9"/>
        <v>0.10546773775589531</v>
      </c>
      <c r="AA22" s="87" t="str">
        <f t="shared" si="14"/>
        <v>VERY LOW-ORDER URGENTLY</v>
      </c>
      <c r="AB22" s="164">
        <f t="shared" si="15"/>
        <v>68930.140595381134</v>
      </c>
      <c r="AF22"/>
      <c r="AG22"/>
      <c r="AH22"/>
      <c r="AI22" s="352" t="s">
        <v>294</v>
      </c>
      <c r="AJ22"/>
      <c r="AK22"/>
      <c r="AL22"/>
    </row>
    <row r="23" spans="1:39" ht="44" thickBot="1">
      <c r="A23" s="169" t="s">
        <v>142</v>
      </c>
      <c r="B23" s="168" t="s">
        <v>539</v>
      </c>
      <c r="C23" s="60" t="s">
        <v>540</v>
      </c>
      <c r="D23" s="168" t="s">
        <v>26</v>
      </c>
      <c r="E23" s="60" t="s">
        <v>37</v>
      </c>
      <c r="F23" s="167">
        <v>2.3352000000000097</v>
      </c>
      <c r="G23" s="95">
        <v>260.33333333333331</v>
      </c>
      <c r="H23" s="95">
        <v>39093.773333333345</v>
      </c>
      <c r="I23" s="346">
        <v>245</v>
      </c>
      <c r="J23" s="55">
        <v>2.1985600000000005</v>
      </c>
      <c r="K23" s="42">
        <f t="shared" si="1"/>
        <v>36791.195134443034</v>
      </c>
      <c r="L23" s="42">
        <f t="shared" si="2"/>
        <v>150.16814340588994</v>
      </c>
      <c r="M23" s="51">
        <v>40</v>
      </c>
      <c r="N23" s="12">
        <f t="shared" si="3"/>
        <v>1.1711454084951447E-2</v>
      </c>
      <c r="O23" s="54">
        <f>SUM($N$5:N23)</f>
        <v>0.84417182804169688</v>
      </c>
      <c r="P23" s="51" t="str">
        <f t="shared" si="10"/>
        <v>C</v>
      </c>
      <c r="Q23" s="152">
        <f t="shared" si="4"/>
        <v>11.833333333333332</v>
      </c>
      <c r="R23" s="152">
        <f t="shared" si="5"/>
        <v>0.10614545454545499</v>
      </c>
      <c r="S23" s="55">
        <f t="shared" si="6"/>
        <v>1776.9896969696974</v>
      </c>
      <c r="T23" s="51">
        <f t="shared" si="11"/>
        <v>30</v>
      </c>
      <c r="U23" s="51">
        <v>4</v>
      </c>
      <c r="V23" s="51">
        <f t="shared" si="12"/>
        <v>34</v>
      </c>
      <c r="W23" s="42">
        <f t="shared" si="13"/>
        <v>402.33333333333331</v>
      </c>
      <c r="X23" s="42">
        <f t="shared" si="7"/>
        <v>157.33333333333331</v>
      </c>
      <c r="Y23" s="8">
        <f t="shared" si="8"/>
        <v>1.4112860435339367</v>
      </c>
      <c r="Z23" s="12">
        <f t="shared" si="9"/>
        <v>0.60894780447390229</v>
      </c>
      <c r="AA23" s="87" t="str">
        <f t="shared" si="14"/>
        <v>VERY LOW-ORDER URGENTLY</v>
      </c>
      <c r="AB23" s="164">
        <f t="shared" si="15"/>
        <v>23626.45456252668</v>
      </c>
      <c r="AF23" s="85" t="s">
        <v>11</v>
      </c>
      <c r="AG23" s="85" t="s">
        <v>9</v>
      </c>
      <c r="AH23" s="85" t="s">
        <v>10</v>
      </c>
      <c r="AI23" s="86" t="s">
        <v>266</v>
      </c>
      <c r="AJ23" s="86" t="s">
        <v>267</v>
      </c>
      <c r="AK23" s="86" t="s">
        <v>269</v>
      </c>
      <c r="AL23" s="86" t="s">
        <v>268</v>
      </c>
    </row>
    <row r="24" spans="1:39" ht="15" thickBot="1">
      <c r="A24" s="169" t="s">
        <v>142</v>
      </c>
      <c r="B24" s="168" t="s">
        <v>22</v>
      </c>
      <c r="C24" s="60" t="s">
        <v>386</v>
      </c>
      <c r="D24" s="168" t="s">
        <v>23</v>
      </c>
      <c r="E24" s="60" t="s">
        <v>24</v>
      </c>
      <c r="F24" s="167">
        <v>2.1775499999999992</v>
      </c>
      <c r="G24" s="95">
        <v>206</v>
      </c>
      <c r="H24" s="95">
        <v>58197.013333333343</v>
      </c>
      <c r="I24" s="346">
        <v>1002</v>
      </c>
      <c r="J24" s="55">
        <v>9.7467300000000012</v>
      </c>
      <c r="K24" s="42">
        <f t="shared" si="1"/>
        <v>283074.79300970881</v>
      </c>
      <c r="L24" s="42">
        <f t="shared" si="2"/>
        <v>282.50977346278324</v>
      </c>
      <c r="M24" s="51">
        <v>16</v>
      </c>
      <c r="N24" s="12">
        <f t="shared" si="3"/>
        <v>1.0920810569838089E-2</v>
      </c>
      <c r="O24" s="54">
        <f>SUM($N$5:N24)</f>
        <v>0.85509263861153495</v>
      </c>
      <c r="P24" s="51" t="str">
        <f t="shared" si="10"/>
        <v>C</v>
      </c>
      <c r="Q24" s="152">
        <f t="shared" si="4"/>
        <v>9.3636363636363633</v>
      </c>
      <c r="R24" s="152">
        <f t="shared" si="5"/>
        <v>9.8979545454545417E-2</v>
      </c>
      <c r="S24" s="55">
        <f t="shared" si="6"/>
        <v>2645.3187878787885</v>
      </c>
      <c r="T24" s="51">
        <f t="shared" si="11"/>
        <v>30</v>
      </c>
      <c r="U24" s="51">
        <v>4</v>
      </c>
      <c r="V24" s="51">
        <f t="shared" si="12"/>
        <v>34</v>
      </c>
      <c r="W24" s="42">
        <f t="shared" si="13"/>
        <v>318.36363636363637</v>
      </c>
      <c r="X24" s="42">
        <f t="shared" si="7"/>
        <v>0</v>
      </c>
      <c r="Y24" s="8">
        <f t="shared" si="8"/>
        <v>0</v>
      </c>
      <c r="Z24" s="12">
        <f t="shared" si="9"/>
        <v>3.1473443746430609</v>
      </c>
      <c r="AA24" s="87" t="str">
        <f t="shared" si="14"/>
        <v>VERY HIGH-DON’T ORDER</v>
      </c>
      <c r="AB24" s="164">
        <f t="shared" si="15"/>
        <v>0</v>
      </c>
      <c r="AF24" s="341" t="s">
        <v>23</v>
      </c>
      <c r="AG24" s="341" t="s">
        <v>101</v>
      </c>
      <c r="AH24" s="341" t="s">
        <v>391</v>
      </c>
      <c r="AI24" s="82">
        <v>0.40914363636363604</v>
      </c>
      <c r="AJ24" s="83">
        <v>22.666666666666664</v>
      </c>
      <c r="AK24" s="353">
        <v>288.01568181818186</v>
      </c>
      <c r="AL24" s="353">
        <v>6528.3554545454544</v>
      </c>
    </row>
    <row r="25" spans="1:39" ht="15" thickBot="1">
      <c r="A25" s="169" t="s">
        <v>142</v>
      </c>
      <c r="B25" s="168" t="s">
        <v>72</v>
      </c>
      <c r="C25" s="60" t="s">
        <v>443</v>
      </c>
      <c r="D25" s="168" t="s">
        <v>26</v>
      </c>
      <c r="E25" s="60" t="s">
        <v>69</v>
      </c>
      <c r="F25" s="167">
        <v>2.1436000000000188</v>
      </c>
      <c r="G25" s="95">
        <v>589.66666666666674</v>
      </c>
      <c r="H25" s="95">
        <v>55454.649999999776</v>
      </c>
      <c r="I25" s="346">
        <v>10</v>
      </c>
      <c r="J25" s="55">
        <v>3.7200000000000004E-2</v>
      </c>
      <c r="K25" s="42">
        <f t="shared" si="1"/>
        <v>940.44064443187847</v>
      </c>
      <c r="L25" s="42">
        <f t="shared" si="2"/>
        <v>94.04406444318785</v>
      </c>
      <c r="M25" s="51">
        <v>24</v>
      </c>
      <c r="N25" s="12">
        <f t="shared" si="3"/>
        <v>1.075054512525781E-2</v>
      </c>
      <c r="O25" s="54">
        <f>SUM($N$5:N25)</f>
        <v>0.86584318373679281</v>
      </c>
      <c r="P25" s="51" t="str">
        <f t="shared" si="10"/>
        <v>C</v>
      </c>
      <c r="Q25" s="152">
        <f t="shared" si="4"/>
        <v>26.803030303030308</v>
      </c>
      <c r="R25" s="152">
        <f t="shared" si="5"/>
        <v>9.7436363636364487E-2</v>
      </c>
      <c r="S25" s="55">
        <f t="shared" si="6"/>
        <v>2520.6659090908988</v>
      </c>
      <c r="T25" s="51">
        <f t="shared" si="11"/>
        <v>30</v>
      </c>
      <c r="U25" s="51">
        <v>4</v>
      </c>
      <c r="V25" s="51">
        <f t="shared" si="12"/>
        <v>34</v>
      </c>
      <c r="W25" s="42">
        <f t="shared" si="13"/>
        <v>911.30303030303048</v>
      </c>
      <c r="X25" s="42">
        <f t="shared" si="7"/>
        <v>901.30303030303048</v>
      </c>
      <c r="Y25" s="8">
        <f t="shared" si="8"/>
        <v>3.2764836219744367</v>
      </c>
      <c r="Z25" s="12">
        <f t="shared" si="9"/>
        <v>1.0973298307451865E-2</v>
      </c>
      <c r="AA25" s="87" t="str">
        <f t="shared" si="14"/>
        <v>VERY LOW-ORDER URGENTLY</v>
      </c>
      <c r="AB25" s="164">
        <f t="shared" si="15"/>
        <v>84762.200264658692</v>
      </c>
      <c r="AF25"/>
      <c r="AG25" s="341" t="s">
        <v>43</v>
      </c>
      <c r="AH25" s="341" t="s">
        <v>385</v>
      </c>
      <c r="AI25" s="82">
        <v>0.40148942060606058</v>
      </c>
      <c r="AJ25" s="83">
        <v>45.393939393939391</v>
      </c>
      <c r="AK25" s="353">
        <v>320.07600000000002</v>
      </c>
      <c r="AL25" s="353">
        <v>14529.510545454545</v>
      </c>
    </row>
    <row r="26" spans="1:39" ht="15" thickBot="1">
      <c r="A26" s="169" t="s">
        <v>142</v>
      </c>
      <c r="B26" s="168" t="s">
        <v>68</v>
      </c>
      <c r="C26" s="60" t="s">
        <v>437</v>
      </c>
      <c r="D26" s="168" t="s">
        <v>26</v>
      </c>
      <c r="E26" s="60" t="s">
        <v>69</v>
      </c>
      <c r="F26" s="167">
        <v>2.0846000000000164</v>
      </c>
      <c r="G26" s="95">
        <v>569.33333333333337</v>
      </c>
      <c r="H26" s="95">
        <v>52511.316666666258</v>
      </c>
      <c r="I26" s="346">
        <v>631</v>
      </c>
      <c r="J26" s="55">
        <v>2.2746</v>
      </c>
      <c r="K26" s="42">
        <f t="shared" si="1"/>
        <v>58199.017827868396</v>
      </c>
      <c r="L26" s="42">
        <f t="shared" si="2"/>
        <v>92.232991803277969</v>
      </c>
      <c r="M26" s="51">
        <v>36</v>
      </c>
      <c r="N26" s="12">
        <f t="shared" si="3"/>
        <v>1.0454649360007656E-2</v>
      </c>
      <c r="O26" s="54">
        <f>SUM($N$5:N26)</f>
        <v>0.87629783309680043</v>
      </c>
      <c r="P26" s="51" t="str">
        <f t="shared" si="10"/>
        <v>C</v>
      </c>
      <c r="Q26" s="152">
        <f t="shared" si="4"/>
        <v>25.878787878787879</v>
      </c>
      <c r="R26" s="152">
        <f t="shared" si="5"/>
        <v>9.4754545454546202E-2</v>
      </c>
      <c r="S26" s="55">
        <f t="shared" si="6"/>
        <v>2386.8780303030117</v>
      </c>
      <c r="T26" s="51">
        <f t="shared" si="11"/>
        <v>30</v>
      </c>
      <c r="U26" s="51">
        <v>4</v>
      </c>
      <c r="V26" s="51">
        <f t="shared" si="12"/>
        <v>34</v>
      </c>
      <c r="W26" s="42">
        <f t="shared" si="13"/>
        <v>879.87878787878788</v>
      </c>
      <c r="X26" s="42">
        <f t="shared" si="7"/>
        <v>248.87878787878788</v>
      </c>
      <c r="Y26" s="8">
        <f t="shared" si="8"/>
        <v>0.91126356184799517</v>
      </c>
      <c r="Z26" s="12">
        <f t="shared" si="9"/>
        <v>0.71714423474307754</v>
      </c>
      <c r="AA26" s="87" t="str">
        <f t="shared" si="14"/>
        <v>VERY LOW-ORDER URGENTLY</v>
      </c>
      <c r="AB26" s="164">
        <f t="shared" si="15"/>
        <v>22954.835202433998</v>
      </c>
      <c r="AF26"/>
      <c r="AG26" s="341" t="s">
        <v>59</v>
      </c>
      <c r="AH26" s="341" t="s">
        <v>397</v>
      </c>
      <c r="AI26" s="82">
        <v>3.3083081244336876</v>
      </c>
      <c r="AJ26" s="83">
        <v>323.18181818181819</v>
      </c>
      <c r="AK26" s="353">
        <v>413.32890365448503</v>
      </c>
      <c r="AL26" s="353">
        <v>133580.38659015403</v>
      </c>
    </row>
    <row r="27" spans="1:39" ht="15" thickBot="1">
      <c r="A27" s="169" t="s">
        <v>142</v>
      </c>
      <c r="B27" s="168" t="s">
        <v>73</v>
      </c>
      <c r="C27" s="60" t="s">
        <v>441</v>
      </c>
      <c r="D27" s="168" t="s">
        <v>26</v>
      </c>
      <c r="E27" s="60" t="s">
        <v>69</v>
      </c>
      <c r="F27" s="167">
        <v>2.048666666666684</v>
      </c>
      <c r="G27" s="95">
        <v>562.66666666666663</v>
      </c>
      <c r="H27" s="95">
        <v>52878.083333332994</v>
      </c>
      <c r="I27" s="346">
        <v>14</v>
      </c>
      <c r="J27" s="55">
        <v>5.2600000000000001E-2</v>
      </c>
      <c r="K27" s="42">
        <f t="shared" si="1"/>
        <v>1315.68690758293</v>
      </c>
      <c r="L27" s="42">
        <f t="shared" si="2"/>
        <v>93.977636255923571</v>
      </c>
      <c r="M27" s="51">
        <v>18</v>
      </c>
      <c r="N27" s="12">
        <f t="shared" si="3"/>
        <v>1.0274437136877913E-2</v>
      </c>
      <c r="O27" s="54">
        <f>SUM($N$5:N27)</f>
        <v>0.88657227023367835</v>
      </c>
      <c r="P27" s="51" t="str">
        <f t="shared" si="10"/>
        <v>C</v>
      </c>
      <c r="Q27" s="152">
        <f t="shared" si="4"/>
        <v>25.575757575757574</v>
      </c>
      <c r="R27" s="152">
        <f t="shared" si="5"/>
        <v>9.312121212121291E-2</v>
      </c>
      <c r="S27" s="55">
        <f t="shared" si="6"/>
        <v>2403.549242424227</v>
      </c>
      <c r="T27" s="51">
        <f t="shared" si="11"/>
        <v>30</v>
      </c>
      <c r="U27" s="51">
        <v>4</v>
      </c>
      <c r="V27" s="51">
        <f t="shared" si="12"/>
        <v>34</v>
      </c>
      <c r="W27" s="42">
        <f t="shared" si="13"/>
        <v>869.57575757575751</v>
      </c>
      <c r="X27" s="42">
        <f t="shared" si="7"/>
        <v>855.57575757575751</v>
      </c>
      <c r="Y27" s="8">
        <f t="shared" si="8"/>
        <v>3.1151472784719494</v>
      </c>
      <c r="Z27" s="12">
        <f t="shared" si="9"/>
        <v>1.6099804850850295E-2</v>
      </c>
      <c r="AA27" s="87" t="str">
        <f t="shared" si="14"/>
        <v>VERY LOW-ORDER URGENTLY</v>
      </c>
      <c r="AB27" s="164">
        <f t="shared" si="15"/>
        <v>80404.987334840785</v>
      </c>
      <c r="AF27"/>
      <c r="AG27" s="341" t="s">
        <v>53</v>
      </c>
      <c r="AH27" s="341" t="s">
        <v>429</v>
      </c>
      <c r="AI27" s="82">
        <v>1.5008688930727523</v>
      </c>
      <c r="AJ27" s="83">
        <v>146.81818181818187</v>
      </c>
      <c r="AK27" s="353">
        <v>368.43394477317543</v>
      </c>
      <c r="AL27" s="353">
        <v>54092.801891698051</v>
      </c>
    </row>
    <row r="28" spans="1:39" ht="15" thickBot="1">
      <c r="A28" s="169" t="s">
        <v>142</v>
      </c>
      <c r="B28" s="168" t="s">
        <v>526</v>
      </c>
      <c r="C28" s="60" t="s">
        <v>538</v>
      </c>
      <c r="D28" s="168" t="s">
        <v>23</v>
      </c>
      <c r="E28" s="60" t="s">
        <v>24</v>
      </c>
      <c r="F28" s="167">
        <v>1.9784333333333317</v>
      </c>
      <c r="G28" s="95">
        <v>151.66666666666666</v>
      </c>
      <c r="H28" s="95">
        <v>50966.666666666664</v>
      </c>
      <c r="I28" s="346">
        <v>0</v>
      </c>
      <c r="J28" s="55">
        <v>4.2699999999999995E-3</v>
      </c>
      <c r="K28" s="42">
        <f t="shared" si="1"/>
        <v>0</v>
      </c>
      <c r="L28" s="42">
        <f t="shared" si="2"/>
        <v>336.04395604395603</v>
      </c>
      <c r="M28" s="51">
        <v>18</v>
      </c>
      <c r="N28" s="12">
        <f t="shared" si="3"/>
        <v>9.9222041553060376E-3</v>
      </c>
      <c r="O28" s="54">
        <f>SUM($N$5:N28)</f>
        <v>0.89649447438898444</v>
      </c>
      <c r="P28" s="51" t="str">
        <f t="shared" si="10"/>
        <v>C</v>
      </c>
      <c r="Q28" s="152">
        <f t="shared" si="4"/>
        <v>6.8939393939393936</v>
      </c>
      <c r="R28" s="152">
        <f t="shared" si="5"/>
        <v>8.9928787878787803E-2</v>
      </c>
      <c r="S28" s="55">
        <f t="shared" si="6"/>
        <v>2316.6666666666665</v>
      </c>
      <c r="T28" s="51">
        <f t="shared" si="11"/>
        <v>30</v>
      </c>
      <c r="U28" s="51">
        <v>4</v>
      </c>
      <c r="V28" s="51">
        <f t="shared" si="12"/>
        <v>34</v>
      </c>
      <c r="W28" s="42">
        <f t="shared" si="13"/>
        <v>234.39393939393938</v>
      </c>
      <c r="X28" s="42">
        <f t="shared" si="7"/>
        <v>234.39393939393938</v>
      </c>
      <c r="Y28" s="8">
        <f t="shared" si="8"/>
        <v>3.0575787878787852</v>
      </c>
      <c r="Z28" s="12">
        <f t="shared" si="9"/>
        <v>0</v>
      </c>
      <c r="AA28" s="87" t="str">
        <f t="shared" si="14"/>
        <v>VERY LOW-ORDER URGENTLY</v>
      </c>
      <c r="AB28" s="164">
        <f t="shared" si="15"/>
        <v>78766.666666666657</v>
      </c>
      <c r="AF28"/>
      <c r="AG28" s="341" t="s">
        <v>526</v>
      </c>
      <c r="AH28" s="341" t="s">
        <v>538</v>
      </c>
      <c r="AI28" s="82">
        <v>3.0575787878787852</v>
      </c>
      <c r="AJ28" s="83">
        <v>234.39393939393938</v>
      </c>
      <c r="AK28" s="353">
        <v>336.04395604395603</v>
      </c>
      <c r="AL28" s="353">
        <v>78766.666666666657</v>
      </c>
    </row>
    <row r="29" spans="1:39" ht="15" thickBot="1">
      <c r="A29" s="169" t="s">
        <v>142</v>
      </c>
      <c r="B29" s="168" t="s">
        <v>41</v>
      </c>
      <c r="C29" s="60" t="s">
        <v>400</v>
      </c>
      <c r="D29" s="168" t="s">
        <v>29</v>
      </c>
      <c r="E29" s="60" t="s">
        <v>42</v>
      </c>
      <c r="F29" s="167">
        <v>1.9199999999999979</v>
      </c>
      <c r="G29" s="95">
        <v>85.333333333333329</v>
      </c>
      <c r="H29" s="95">
        <v>19276.666666666664</v>
      </c>
      <c r="I29" s="346">
        <v>0</v>
      </c>
      <c r="J29" s="55">
        <v>0</v>
      </c>
      <c r="K29" s="42">
        <f t="shared" si="1"/>
        <v>0</v>
      </c>
      <c r="L29" s="42">
        <f t="shared" si="2"/>
        <v>225.89843749999997</v>
      </c>
      <c r="M29" s="51">
        <v>18</v>
      </c>
      <c r="N29" s="12">
        <f t="shared" si="3"/>
        <v>9.6291503267842832E-3</v>
      </c>
      <c r="O29" s="54">
        <f>SUM($N$5:N29)</f>
        <v>0.90612362471576868</v>
      </c>
      <c r="P29" s="51" t="str">
        <f t="shared" si="10"/>
        <v>C</v>
      </c>
      <c r="Q29" s="152">
        <f t="shared" si="4"/>
        <v>3.8787878787878785</v>
      </c>
      <c r="R29" s="152">
        <f t="shared" si="5"/>
        <v>8.7272727272727182E-2</v>
      </c>
      <c r="S29" s="55">
        <f t="shared" si="6"/>
        <v>876.21212121212113</v>
      </c>
      <c r="T29" s="51">
        <f t="shared" si="11"/>
        <v>30</v>
      </c>
      <c r="U29" s="51">
        <v>4</v>
      </c>
      <c r="V29" s="51">
        <f t="shared" si="12"/>
        <v>34</v>
      </c>
      <c r="W29" s="42">
        <f t="shared" si="13"/>
        <v>131.87878787878788</v>
      </c>
      <c r="X29" s="42">
        <f t="shared" si="7"/>
        <v>131.87878787878788</v>
      </c>
      <c r="Y29" s="8">
        <f t="shared" si="8"/>
        <v>2.9672727272727242</v>
      </c>
      <c r="Z29" s="12">
        <f t="shared" si="9"/>
        <v>0</v>
      </c>
      <c r="AA29" s="87" t="str">
        <f t="shared" si="14"/>
        <v>VERY LOW-ORDER URGENTLY</v>
      </c>
      <c r="AB29" s="164">
        <f t="shared" si="15"/>
        <v>29791.212121212116</v>
      </c>
      <c r="AF29"/>
      <c r="AG29" s="341" t="s">
        <v>502</v>
      </c>
      <c r="AH29" s="341" t="s">
        <v>503</v>
      </c>
      <c r="AI29" s="82">
        <v>0.56378181818181816</v>
      </c>
      <c r="AJ29" s="83">
        <v>37.090909090909086</v>
      </c>
      <c r="AK29" s="353">
        <v>1.0555555555555556</v>
      </c>
      <c r="AL29" s="353">
        <v>39.151515151515149</v>
      </c>
    </row>
    <row r="30" spans="1:39" ht="15" thickBot="1">
      <c r="A30" s="169" t="s">
        <v>142</v>
      </c>
      <c r="B30" s="168" t="s">
        <v>64</v>
      </c>
      <c r="C30" s="60" t="s">
        <v>434</v>
      </c>
      <c r="D30" s="168" t="s">
        <v>58</v>
      </c>
      <c r="E30" s="60" t="s">
        <v>27</v>
      </c>
      <c r="F30" s="167">
        <v>1.6874199999999915</v>
      </c>
      <c r="G30" s="95">
        <v>195.66666666666666</v>
      </c>
      <c r="H30" s="95">
        <v>26896.940000000042</v>
      </c>
      <c r="I30" s="346">
        <v>28</v>
      </c>
      <c r="J30" s="55">
        <v>0.21063999999999999</v>
      </c>
      <c r="K30" s="42">
        <f t="shared" si="1"/>
        <v>3848.9658603066505</v>
      </c>
      <c r="L30" s="42">
        <f t="shared" si="2"/>
        <v>137.46306643952323</v>
      </c>
      <c r="M30" s="51">
        <v>36</v>
      </c>
      <c r="N30" s="12">
        <f t="shared" si="3"/>
        <v>8.4627191898032673E-3</v>
      </c>
      <c r="O30" s="54">
        <f>SUM($N$5:N30)</f>
        <v>0.91458634390557192</v>
      </c>
      <c r="P30" s="51" t="str">
        <f t="shared" si="10"/>
        <v>C</v>
      </c>
      <c r="Q30" s="152">
        <f t="shared" si="4"/>
        <v>8.8939393939393927</v>
      </c>
      <c r="R30" s="152">
        <f t="shared" si="5"/>
        <v>7.6700909090908709E-2</v>
      </c>
      <c r="S30" s="55">
        <f t="shared" si="6"/>
        <v>1222.5881818181838</v>
      </c>
      <c r="T30" s="51">
        <f t="shared" si="11"/>
        <v>30</v>
      </c>
      <c r="U30" s="51">
        <v>4</v>
      </c>
      <c r="V30" s="51">
        <f t="shared" si="12"/>
        <v>34</v>
      </c>
      <c r="W30" s="42">
        <f t="shared" si="13"/>
        <v>302.39393939393938</v>
      </c>
      <c r="X30" s="42">
        <f t="shared" si="7"/>
        <v>274.39393939393938</v>
      </c>
      <c r="Y30" s="8">
        <f t="shared" si="8"/>
        <v>2.3663602446956671</v>
      </c>
      <c r="Z30" s="12">
        <f t="shared" si="9"/>
        <v>9.2594448341517185E-2</v>
      </c>
      <c r="AA30" s="87" t="str">
        <f t="shared" si="14"/>
        <v>VERY LOW-ORDER URGENTLY</v>
      </c>
      <c r="AB30" s="164">
        <f t="shared" si="15"/>
        <v>37719.0323215116</v>
      </c>
      <c r="AF30" s="341" t="s">
        <v>228</v>
      </c>
      <c r="AG30" s="341"/>
      <c r="AH30" s="341"/>
      <c r="AI30" s="82">
        <v>9.2411706805367402</v>
      </c>
      <c r="AJ30" s="83">
        <v>809.54545454545462</v>
      </c>
      <c r="AK30" s="353">
        <v>1726.9540418453541</v>
      </c>
      <c r="AL30" s="353">
        <v>287536.87266367022</v>
      </c>
    </row>
    <row r="31" spans="1:39" ht="15" thickBot="1">
      <c r="A31" s="169" t="s">
        <v>142</v>
      </c>
      <c r="B31" s="168" t="s">
        <v>76</v>
      </c>
      <c r="C31" s="60" t="s">
        <v>445</v>
      </c>
      <c r="D31" s="168" t="s">
        <v>26</v>
      </c>
      <c r="E31" s="60" t="s">
        <v>69</v>
      </c>
      <c r="F31" s="167">
        <v>1.3880000000000061</v>
      </c>
      <c r="G31" s="95">
        <v>381.33333333333337</v>
      </c>
      <c r="H31" s="95">
        <v>36150.80333333333</v>
      </c>
      <c r="I31" s="346">
        <v>513</v>
      </c>
      <c r="J31" s="55">
        <v>1.8482000000000001</v>
      </c>
      <c r="K31" s="42">
        <f t="shared" si="1"/>
        <v>48632.942596153836</v>
      </c>
      <c r="L31" s="42">
        <f t="shared" si="2"/>
        <v>94.80105769230768</v>
      </c>
      <c r="M31" s="51">
        <v>18</v>
      </c>
      <c r="N31" s="12">
        <f t="shared" si="3"/>
        <v>6.9610732570711768E-3</v>
      </c>
      <c r="O31" s="54">
        <f>SUM($N$5:N31)</f>
        <v>0.9215474171626431</v>
      </c>
      <c r="P31" s="51" t="str">
        <f t="shared" si="10"/>
        <v>C</v>
      </c>
      <c r="Q31" s="152">
        <f t="shared" si="4"/>
        <v>17.333333333333336</v>
      </c>
      <c r="R31" s="152">
        <f t="shared" si="5"/>
        <v>6.3090909090909364E-2</v>
      </c>
      <c r="S31" s="55">
        <f t="shared" si="6"/>
        <v>1643.2183333333332</v>
      </c>
      <c r="T31" s="51">
        <f t="shared" si="11"/>
        <v>30</v>
      </c>
      <c r="U31" s="51">
        <v>4</v>
      </c>
      <c r="V31" s="51">
        <f t="shared" si="12"/>
        <v>34</v>
      </c>
      <c r="W31" s="42">
        <f t="shared" si="13"/>
        <v>589.33333333333337</v>
      </c>
      <c r="X31" s="42">
        <f t="shared" si="7"/>
        <v>76.333333333333371</v>
      </c>
      <c r="Y31" s="8">
        <f t="shared" si="8"/>
        <v>0.27784265734265867</v>
      </c>
      <c r="Z31" s="12">
        <f t="shared" si="9"/>
        <v>0.87047511312217185</v>
      </c>
      <c r="AA31" s="87" t="str">
        <f t="shared" si="14"/>
        <v>LOW MAY- ORDER</v>
      </c>
      <c r="AB31" s="164">
        <f t="shared" si="15"/>
        <v>7236.4807371794896</v>
      </c>
      <c r="AF31" s="341" t="s">
        <v>58</v>
      </c>
      <c r="AG31" s="341" t="s">
        <v>70</v>
      </c>
      <c r="AH31" s="341" t="s">
        <v>533</v>
      </c>
      <c r="AI31" s="82">
        <v>0.98427272727271975</v>
      </c>
      <c r="AJ31" s="83">
        <v>328.09090909090912</v>
      </c>
      <c r="AK31" s="353">
        <v>58.266203703703695</v>
      </c>
      <c r="AL31" s="353">
        <v>19116.61174242424</v>
      </c>
    </row>
    <row r="32" spans="1:39" ht="15" thickBot="1">
      <c r="A32" s="169" t="s">
        <v>142</v>
      </c>
      <c r="B32" s="168" t="s">
        <v>47</v>
      </c>
      <c r="C32" s="60" t="s">
        <v>427</v>
      </c>
      <c r="D32" s="168" t="s">
        <v>29</v>
      </c>
      <c r="E32" s="60" t="s">
        <v>48</v>
      </c>
      <c r="F32" s="167">
        <v>1.2254999999999994</v>
      </c>
      <c r="G32" s="95">
        <v>38.666666666666664</v>
      </c>
      <c r="H32" s="95">
        <v>10838.8</v>
      </c>
      <c r="I32" s="346">
        <v>6</v>
      </c>
      <c r="J32" s="55">
        <v>0.13500000000000001</v>
      </c>
      <c r="K32" s="42">
        <f t="shared" si="1"/>
        <v>1681.8827586206899</v>
      </c>
      <c r="L32" s="42">
        <f t="shared" si="2"/>
        <v>280.31379310344829</v>
      </c>
      <c r="M32" s="51">
        <v>36</v>
      </c>
      <c r="N32" s="12">
        <f t="shared" si="3"/>
        <v>6.1461061070177845E-3</v>
      </c>
      <c r="O32" s="54">
        <f>SUM($N$5:N32)</f>
        <v>0.92769352326966092</v>
      </c>
      <c r="P32" s="51" t="str">
        <f t="shared" si="10"/>
        <v>C</v>
      </c>
      <c r="Q32" s="152">
        <f t="shared" si="4"/>
        <v>1.7575757575757576</v>
      </c>
      <c r="R32" s="152">
        <f t="shared" si="5"/>
        <v>5.5704545454545423E-2</v>
      </c>
      <c r="S32" s="55">
        <f t="shared" si="6"/>
        <v>492.67272727272723</v>
      </c>
      <c r="T32" s="51">
        <f t="shared" si="11"/>
        <v>30</v>
      </c>
      <c r="U32" s="51">
        <v>4</v>
      </c>
      <c r="V32" s="51">
        <f t="shared" si="12"/>
        <v>34</v>
      </c>
      <c r="W32" s="42">
        <f t="shared" si="13"/>
        <v>59.757575757575758</v>
      </c>
      <c r="X32" s="42">
        <f t="shared" si="7"/>
        <v>53.757575757575758</v>
      </c>
      <c r="Y32" s="8">
        <f t="shared" si="8"/>
        <v>1.7037907523510962</v>
      </c>
      <c r="Z32" s="12">
        <f t="shared" si="9"/>
        <v>0.10040567951318459</v>
      </c>
      <c r="AA32" s="87" t="str">
        <f t="shared" si="14"/>
        <v>VERY LOW-ORDER URGENTLY</v>
      </c>
      <c r="AB32" s="164">
        <f t="shared" si="15"/>
        <v>15068.989968652038</v>
      </c>
      <c r="AF32"/>
      <c r="AG32" s="341" t="s">
        <v>60</v>
      </c>
      <c r="AH32" s="341" t="s">
        <v>399</v>
      </c>
      <c r="AI32" s="82">
        <v>0.86318181818181672</v>
      </c>
      <c r="AJ32" s="83">
        <v>172.63636363636365</v>
      </c>
      <c r="AK32" s="353">
        <v>76.430107526881727</v>
      </c>
      <c r="AL32" s="353">
        <v>13194.615835777129</v>
      </c>
    </row>
    <row r="33" spans="1:38" ht="15" thickBot="1">
      <c r="A33" s="169" t="s">
        <v>142</v>
      </c>
      <c r="B33" s="168" t="s">
        <v>71</v>
      </c>
      <c r="C33" s="60" t="s">
        <v>372</v>
      </c>
      <c r="D33" s="168" t="s">
        <v>29</v>
      </c>
      <c r="E33" s="60" t="s">
        <v>63</v>
      </c>
      <c r="F33" s="167">
        <v>1.1489999999999996</v>
      </c>
      <c r="G33" s="95">
        <v>39</v>
      </c>
      <c r="H33" s="95">
        <v>9815.4000000000087</v>
      </c>
      <c r="I33" s="346">
        <v>35</v>
      </c>
      <c r="J33" s="55">
        <v>0.78749999999999998</v>
      </c>
      <c r="K33" s="42">
        <f t="shared" si="1"/>
        <v>8808.6923076923158</v>
      </c>
      <c r="L33" s="42">
        <f t="shared" si="2"/>
        <v>251.67692307692329</v>
      </c>
      <c r="M33" s="51">
        <v>48</v>
      </c>
      <c r="N33" s="12">
        <f t="shared" si="3"/>
        <v>5.762444648684974E-3</v>
      </c>
      <c r="O33" s="54">
        <f>SUM($N$5:N33)</f>
        <v>0.93345596791834595</v>
      </c>
      <c r="P33" s="51" t="str">
        <f t="shared" si="10"/>
        <v>C</v>
      </c>
      <c r="Q33" s="152">
        <f t="shared" si="4"/>
        <v>1.7727272727272727</v>
      </c>
      <c r="R33" s="152">
        <f t="shared" si="5"/>
        <v>5.2227272727272706E-2</v>
      </c>
      <c r="S33" s="55">
        <f t="shared" si="6"/>
        <v>446.15454545454583</v>
      </c>
      <c r="T33" s="51">
        <f t="shared" si="11"/>
        <v>30</v>
      </c>
      <c r="U33" s="51">
        <v>4</v>
      </c>
      <c r="V33" s="51">
        <f t="shared" si="12"/>
        <v>34</v>
      </c>
      <c r="W33" s="42">
        <f t="shared" si="13"/>
        <v>60.272727272727273</v>
      </c>
      <c r="X33" s="42">
        <f t="shared" si="7"/>
        <v>25.272727272727273</v>
      </c>
      <c r="Y33" s="8">
        <f t="shared" si="8"/>
        <v>0.7445734265734264</v>
      </c>
      <c r="Z33" s="12">
        <f t="shared" si="9"/>
        <v>0.58069381598793368</v>
      </c>
      <c r="AA33" s="87" t="str">
        <f t="shared" si="14"/>
        <v>VERY LOW-ORDER URGENTLY</v>
      </c>
      <c r="AB33" s="164">
        <f t="shared" si="15"/>
        <v>6360.5622377622431</v>
      </c>
      <c r="AF33"/>
      <c r="AG33" s="341" t="s">
        <v>78</v>
      </c>
      <c r="AH33" s="341" t="s">
        <v>449</v>
      </c>
      <c r="AI33" s="82">
        <v>0.96738437001594957</v>
      </c>
      <c r="AJ33" s="83">
        <v>105.03030303030303</v>
      </c>
      <c r="AK33" s="353">
        <v>147.02443609022555</v>
      </c>
      <c r="AL33" s="353">
        <v>15442.021075415811</v>
      </c>
    </row>
    <row r="34" spans="1:38" ht="15" thickBot="1">
      <c r="A34" s="169" t="s">
        <v>142</v>
      </c>
      <c r="B34" s="168" t="s">
        <v>527</v>
      </c>
      <c r="C34" s="60" t="s">
        <v>528</v>
      </c>
      <c r="D34" s="168" t="s">
        <v>58</v>
      </c>
      <c r="E34" s="60" t="s">
        <v>37</v>
      </c>
      <c r="F34" s="167">
        <v>1.1269999999999945</v>
      </c>
      <c r="G34" s="95">
        <v>146</v>
      </c>
      <c r="H34" s="95">
        <v>18598.626666666663</v>
      </c>
      <c r="I34" s="346">
        <v>50</v>
      </c>
      <c r="J34" s="55">
        <v>0.37531999999999999</v>
      </c>
      <c r="K34" s="42">
        <f t="shared" si="1"/>
        <v>6369.3926940639258</v>
      </c>
      <c r="L34" s="42">
        <f t="shared" si="2"/>
        <v>127.38785388127852</v>
      </c>
      <c r="M34" s="51">
        <v>20</v>
      </c>
      <c r="N34" s="12">
        <f t="shared" si="3"/>
        <v>5.652110634523878E-3</v>
      </c>
      <c r="O34" s="54">
        <f>SUM($N$5:N34)</f>
        <v>0.93910807855286982</v>
      </c>
      <c r="P34" s="51" t="str">
        <f t="shared" si="10"/>
        <v>C</v>
      </c>
      <c r="Q34" s="152">
        <f t="shared" si="4"/>
        <v>6.6363636363636367</v>
      </c>
      <c r="R34" s="152">
        <f t="shared" si="5"/>
        <v>5.1227272727272476E-2</v>
      </c>
      <c r="S34" s="55">
        <f t="shared" si="6"/>
        <v>845.39212121212108</v>
      </c>
      <c r="T34" s="51">
        <f t="shared" si="11"/>
        <v>30</v>
      </c>
      <c r="U34" s="51">
        <v>4</v>
      </c>
      <c r="V34" s="51">
        <f t="shared" si="12"/>
        <v>34</v>
      </c>
      <c r="W34" s="42">
        <f t="shared" si="13"/>
        <v>225.63636363636365</v>
      </c>
      <c r="X34" s="42">
        <f t="shared" si="7"/>
        <v>175.63636363636365</v>
      </c>
      <c r="Y34" s="8">
        <f t="shared" si="8"/>
        <v>1.3557683686176771</v>
      </c>
      <c r="Z34" s="12">
        <f t="shared" si="9"/>
        <v>0.22159548751007249</v>
      </c>
      <c r="AA34" s="87" t="str">
        <f t="shared" si="14"/>
        <v>VERY LOW-ORDER URGENTLY</v>
      </c>
      <c r="AB34" s="164">
        <f t="shared" si="15"/>
        <v>22373.939427148194</v>
      </c>
      <c r="AF34"/>
      <c r="AG34" s="341" t="s">
        <v>61</v>
      </c>
      <c r="AH34" s="341" t="s">
        <v>442</v>
      </c>
      <c r="AI34" s="82">
        <v>8.7369696969697014E-2</v>
      </c>
      <c r="AJ34" s="83">
        <v>11.84848484848485</v>
      </c>
      <c r="AK34" s="353">
        <v>85.40565217391304</v>
      </c>
      <c r="AL34" s="353">
        <v>1011.9275757575758</v>
      </c>
    </row>
    <row r="35" spans="1:38" ht="15" thickBot="1">
      <c r="A35" s="169" t="s">
        <v>142</v>
      </c>
      <c r="B35" s="168" t="s">
        <v>65</v>
      </c>
      <c r="C35" s="60" t="s">
        <v>446</v>
      </c>
      <c r="D35" s="168" t="s">
        <v>58</v>
      </c>
      <c r="E35" s="60" t="s">
        <v>27</v>
      </c>
      <c r="F35" s="167">
        <v>1.1260500000000022</v>
      </c>
      <c r="G35" s="95">
        <v>185.66666666666666</v>
      </c>
      <c r="H35" s="95">
        <v>19124.363333333316</v>
      </c>
      <c r="I35" s="346">
        <v>3</v>
      </c>
      <c r="J35" s="55">
        <v>1.8000000000000002E-2</v>
      </c>
      <c r="K35" s="42">
        <f t="shared" si="1"/>
        <v>309.01125673249527</v>
      </c>
      <c r="L35" s="42">
        <f t="shared" si="2"/>
        <v>103.00375224416509</v>
      </c>
      <c r="M35" s="51">
        <v>5</v>
      </c>
      <c r="N35" s="12">
        <f t="shared" si="3"/>
        <v>5.6473462111851433E-3</v>
      </c>
      <c r="O35" s="54">
        <f>SUM($N$5:N35)</f>
        <v>0.94475542476405494</v>
      </c>
      <c r="P35" s="51" t="str">
        <f t="shared" si="10"/>
        <v>C</v>
      </c>
      <c r="Q35" s="152">
        <f t="shared" si="4"/>
        <v>8.4393939393939394</v>
      </c>
      <c r="R35" s="152">
        <f t="shared" si="5"/>
        <v>5.1184090909091012E-2</v>
      </c>
      <c r="S35" s="55">
        <f t="shared" si="6"/>
        <v>869.28924242424171</v>
      </c>
      <c r="T35" s="51">
        <f t="shared" si="11"/>
        <v>30</v>
      </c>
      <c r="U35" s="51">
        <v>4</v>
      </c>
      <c r="V35" s="51">
        <f t="shared" si="12"/>
        <v>34</v>
      </c>
      <c r="W35" s="42">
        <f t="shared" si="13"/>
        <v>286.93939393939394</v>
      </c>
      <c r="X35" s="42">
        <f t="shared" si="7"/>
        <v>283.93939393939394</v>
      </c>
      <c r="Y35" s="8">
        <f t="shared" si="8"/>
        <v>1.722064387138897</v>
      </c>
      <c r="Z35" s="12">
        <f t="shared" si="9"/>
        <v>1.0455169500475234E-2</v>
      </c>
      <c r="AA35" s="87" t="str">
        <f t="shared" si="14"/>
        <v>VERY LOW-ORDER URGENTLY</v>
      </c>
      <c r="AB35" s="164">
        <f t="shared" si="15"/>
        <v>29246.822985691724</v>
      </c>
      <c r="AF35"/>
      <c r="AG35" s="341" t="s">
        <v>65</v>
      </c>
      <c r="AH35" s="341" t="s">
        <v>446</v>
      </c>
      <c r="AI35" s="82">
        <v>1.722064387138897</v>
      </c>
      <c r="AJ35" s="83">
        <v>283.93939393939394</v>
      </c>
      <c r="AK35" s="353">
        <v>103.00375224416509</v>
      </c>
      <c r="AL35" s="353">
        <v>29246.822985691724</v>
      </c>
    </row>
    <row r="36" spans="1:38" ht="15" thickBot="1">
      <c r="A36" s="169" t="s">
        <v>142</v>
      </c>
      <c r="B36" s="168" t="s">
        <v>518</v>
      </c>
      <c r="C36" s="60" t="s">
        <v>531</v>
      </c>
      <c r="D36" s="168" t="s">
        <v>26</v>
      </c>
      <c r="E36" s="60" t="s">
        <v>27</v>
      </c>
      <c r="F36" s="167">
        <v>1.0853199999999976</v>
      </c>
      <c r="G36" s="95">
        <v>186</v>
      </c>
      <c r="H36" s="95">
        <v>9337.0199999999495</v>
      </c>
      <c r="I36" s="346">
        <v>0</v>
      </c>
      <c r="J36" s="55">
        <v>0</v>
      </c>
      <c r="K36" s="42">
        <f t="shared" si="1"/>
        <v>0</v>
      </c>
      <c r="L36" s="42">
        <f t="shared" si="2"/>
        <v>50.199032258064243</v>
      </c>
      <c r="M36" s="51">
        <v>5</v>
      </c>
      <c r="N36" s="12">
        <f t="shared" si="3"/>
        <v>5.4430778295132855E-3</v>
      </c>
      <c r="O36" s="54">
        <f>SUM($N$5:N36)</f>
        <v>0.95019850259356819</v>
      </c>
      <c r="P36" s="51" t="str">
        <f t="shared" si="10"/>
        <v>C</v>
      </c>
      <c r="Q36" s="152">
        <f t="shared" si="4"/>
        <v>8.454545454545455</v>
      </c>
      <c r="R36" s="152">
        <f t="shared" si="5"/>
        <v>4.9332727272727167E-2</v>
      </c>
      <c r="S36" s="55">
        <f t="shared" si="6"/>
        <v>424.40999999999769</v>
      </c>
      <c r="T36" s="51">
        <f t="shared" si="11"/>
        <v>30</v>
      </c>
      <c r="U36" s="51">
        <v>4</v>
      </c>
      <c r="V36" s="51">
        <f t="shared" si="12"/>
        <v>34</v>
      </c>
      <c r="W36" s="42">
        <f t="shared" si="13"/>
        <v>287.4545454545455</v>
      </c>
      <c r="X36" s="42">
        <f t="shared" si="7"/>
        <v>287.4545454545455</v>
      </c>
      <c r="Y36" s="8">
        <f t="shared" si="8"/>
        <v>1.6773127272727237</v>
      </c>
      <c r="Z36" s="12">
        <f t="shared" si="9"/>
        <v>0</v>
      </c>
      <c r="AA36" s="87" t="str">
        <f t="shared" si="14"/>
        <v>VERY LOW-ORDER URGENTLY</v>
      </c>
      <c r="AB36" s="164">
        <f t="shared" si="15"/>
        <v>14429.939999999924</v>
      </c>
      <c r="AF36"/>
      <c r="AG36" s="341" t="s">
        <v>64</v>
      </c>
      <c r="AH36" s="341" t="s">
        <v>434</v>
      </c>
      <c r="AI36" s="82">
        <v>2.3663602446956671</v>
      </c>
      <c r="AJ36" s="83">
        <v>274.39393939393938</v>
      </c>
      <c r="AK36" s="353">
        <v>137.46306643952323</v>
      </c>
      <c r="AL36" s="353">
        <v>37719.0323215116</v>
      </c>
    </row>
    <row r="37" spans="1:38" ht="15" thickBot="1">
      <c r="A37" s="169" t="s">
        <v>142</v>
      </c>
      <c r="B37" s="168" t="s">
        <v>519</v>
      </c>
      <c r="C37" s="60" t="s">
        <v>520</v>
      </c>
      <c r="D37" s="168" t="s">
        <v>26</v>
      </c>
      <c r="E37" s="60" t="s">
        <v>27</v>
      </c>
      <c r="F37" s="167">
        <v>0.95039999999999503</v>
      </c>
      <c r="G37" s="95">
        <v>195.33333333333334</v>
      </c>
      <c r="H37" s="95">
        <v>16927.379999999863</v>
      </c>
      <c r="I37" s="346">
        <v>0</v>
      </c>
      <c r="J37" s="55">
        <v>0</v>
      </c>
      <c r="K37" s="42">
        <f t="shared" ref="K37:K58" si="16">L37*I37</f>
        <v>0</v>
      </c>
      <c r="L37" s="42">
        <f t="shared" ref="L37:L58" si="17">H37/G37</f>
        <v>86.658941979521472</v>
      </c>
      <c r="M37" s="51">
        <v>48</v>
      </c>
      <c r="N37" s="12">
        <f t="shared" ref="N37:N58" si="18">F37/$F$1</f>
        <v>4.7664294117582004E-3</v>
      </c>
      <c r="O37" s="54">
        <f>SUM($N$5:N37)</f>
        <v>0.95496493200532639</v>
      </c>
      <c r="P37" s="51" t="str">
        <f t="shared" si="10"/>
        <v>C</v>
      </c>
      <c r="Q37" s="152">
        <f t="shared" ref="Q37:Q58" si="19">G37/22</f>
        <v>8.8787878787878789</v>
      </c>
      <c r="R37" s="152">
        <f t="shared" ref="R37:R58" si="20">F37/22</f>
        <v>4.3199999999999773E-2</v>
      </c>
      <c r="S37" s="55">
        <f t="shared" ref="S37:S58" si="21">H37/22</f>
        <v>769.42636363635745</v>
      </c>
      <c r="T37" s="51">
        <f t="shared" si="11"/>
        <v>30</v>
      </c>
      <c r="U37" s="51">
        <v>4</v>
      </c>
      <c r="V37" s="51">
        <f t="shared" si="12"/>
        <v>34</v>
      </c>
      <c r="W37" s="42">
        <f t="shared" si="13"/>
        <v>301.87878787878788</v>
      </c>
      <c r="X37" s="42">
        <f t="shared" ref="X37:X58" si="22">IF(W37-I37&lt;=0,0,W37-I37)</f>
        <v>301.87878787878788</v>
      </c>
      <c r="Y37" s="8">
        <f t="shared" ref="Y37:Y58" si="23">X37/(G37/F37)</f>
        <v>1.4687999999999923</v>
      </c>
      <c r="Z37" s="12">
        <f t="shared" ref="Z37:Z58" si="24">I37/W37</f>
        <v>0</v>
      </c>
      <c r="AA37" s="87" t="str">
        <f t="shared" si="14"/>
        <v>VERY LOW-ORDER URGENTLY</v>
      </c>
      <c r="AB37" s="164">
        <f t="shared" si="15"/>
        <v>26160.49636363615</v>
      </c>
      <c r="AF37"/>
      <c r="AG37" s="341" t="s">
        <v>527</v>
      </c>
      <c r="AH37" s="341" t="s">
        <v>528</v>
      </c>
      <c r="AI37" s="82">
        <v>1.3557683686176771</v>
      </c>
      <c r="AJ37" s="83">
        <v>175.63636363636365</v>
      </c>
      <c r="AK37" s="353">
        <v>127.38785388127852</v>
      </c>
      <c r="AL37" s="353">
        <v>22373.939427148194</v>
      </c>
    </row>
    <row r="38" spans="1:38" ht="15" thickBot="1">
      <c r="A38" s="169" t="s">
        <v>142</v>
      </c>
      <c r="B38" s="168" t="s">
        <v>70</v>
      </c>
      <c r="C38" s="60" t="s">
        <v>533</v>
      </c>
      <c r="D38" s="168" t="s">
        <v>58</v>
      </c>
      <c r="E38" s="60" t="s">
        <v>27</v>
      </c>
      <c r="F38" s="167">
        <v>0.86399999999999322</v>
      </c>
      <c r="G38" s="95">
        <v>288</v>
      </c>
      <c r="H38" s="95">
        <v>16780.666666666664</v>
      </c>
      <c r="I38" s="346">
        <v>117</v>
      </c>
      <c r="J38" s="55">
        <v>0.35099999999999998</v>
      </c>
      <c r="K38" s="42">
        <f t="shared" si="16"/>
        <v>6817.1458333333321</v>
      </c>
      <c r="L38" s="42">
        <f t="shared" si="17"/>
        <v>58.266203703703695</v>
      </c>
      <c r="M38" s="51">
        <v>32</v>
      </c>
      <c r="N38" s="12">
        <f t="shared" si="18"/>
        <v>4.3331176470528983E-3</v>
      </c>
      <c r="O38" s="54">
        <f>SUM($N$5:N38)</f>
        <v>0.9592980496523793</v>
      </c>
      <c r="P38" s="51" t="str">
        <f t="shared" si="10"/>
        <v>C</v>
      </c>
      <c r="Q38" s="152">
        <f t="shared" si="19"/>
        <v>13.090909090909092</v>
      </c>
      <c r="R38" s="152">
        <f t="shared" si="20"/>
        <v>3.9272727272726966E-2</v>
      </c>
      <c r="S38" s="55">
        <f t="shared" si="21"/>
        <v>762.75757575757564</v>
      </c>
      <c r="T38" s="51">
        <f t="shared" si="11"/>
        <v>30</v>
      </c>
      <c r="U38" s="51">
        <v>4</v>
      </c>
      <c r="V38" s="51">
        <f t="shared" si="12"/>
        <v>34</v>
      </c>
      <c r="W38" s="42">
        <f t="shared" si="13"/>
        <v>445.09090909090912</v>
      </c>
      <c r="X38" s="42">
        <f t="shared" si="22"/>
        <v>328.09090909090912</v>
      </c>
      <c r="Y38" s="8">
        <f t="shared" si="23"/>
        <v>0.98427272727271975</v>
      </c>
      <c r="Z38" s="12">
        <f t="shared" si="24"/>
        <v>0.26286764705882348</v>
      </c>
      <c r="AA38" s="87" t="str">
        <f t="shared" si="14"/>
        <v>VERY LOW-ORDER URGENTLY</v>
      </c>
      <c r="AB38" s="164">
        <f t="shared" si="15"/>
        <v>19116.61174242424</v>
      </c>
      <c r="AF38"/>
      <c r="AG38" s="341" t="s">
        <v>522</v>
      </c>
      <c r="AH38" s="341" t="s">
        <v>534</v>
      </c>
      <c r="AI38" s="82">
        <v>0.25454480146290431</v>
      </c>
      <c r="AJ38" s="83">
        <v>27.515151515151516</v>
      </c>
      <c r="AK38" s="353">
        <v>122.76939655172414</v>
      </c>
      <c r="AL38" s="353">
        <v>3378.01854754441</v>
      </c>
    </row>
    <row r="39" spans="1:38" ht="15" thickBot="1">
      <c r="A39" s="169" t="s">
        <v>142</v>
      </c>
      <c r="B39" s="168" t="s">
        <v>57</v>
      </c>
      <c r="C39" s="60" t="s">
        <v>438</v>
      </c>
      <c r="D39" s="168" t="s">
        <v>58</v>
      </c>
      <c r="E39" s="60" t="s">
        <v>27</v>
      </c>
      <c r="F39" s="167">
        <v>0.84149999999999903</v>
      </c>
      <c r="G39" s="95">
        <v>88.666666666666657</v>
      </c>
      <c r="H39" s="95">
        <v>14836</v>
      </c>
      <c r="I39" s="346">
        <v>158</v>
      </c>
      <c r="J39" s="55">
        <v>1.343</v>
      </c>
      <c r="K39" s="42">
        <f t="shared" si="16"/>
        <v>26437.08270676692</v>
      </c>
      <c r="L39" s="42">
        <f t="shared" si="17"/>
        <v>167.3233082706767</v>
      </c>
      <c r="M39" s="51">
        <v>48</v>
      </c>
      <c r="N39" s="12">
        <f t="shared" si="18"/>
        <v>4.2202760416609241E-3</v>
      </c>
      <c r="O39" s="54">
        <f>SUM($N$5:N39)</f>
        <v>0.96351832569404028</v>
      </c>
      <c r="P39" s="51" t="str">
        <f t="shared" si="10"/>
        <v>C</v>
      </c>
      <c r="Q39" s="152">
        <f t="shared" si="19"/>
        <v>4.0303030303030303</v>
      </c>
      <c r="R39" s="152">
        <f t="shared" si="20"/>
        <v>3.8249999999999958E-2</v>
      </c>
      <c r="S39" s="55">
        <f t="shared" si="21"/>
        <v>674.36363636363637</v>
      </c>
      <c r="T39" s="51">
        <f t="shared" si="11"/>
        <v>30</v>
      </c>
      <c r="U39" s="51">
        <v>4</v>
      </c>
      <c r="V39" s="51">
        <f t="shared" si="12"/>
        <v>34</v>
      </c>
      <c r="W39" s="42">
        <f t="shared" si="13"/>
        <v>137.03030303030303</v>
      </c>
      <c r="X39" s="42">
        <f t="shared" si="22"/>
        <v>0</v>
      </c>
      <c r="Y39" s="8">
        <f t="shared" si="23"/>
        <v>0</v>
      </c>
      <c r="Z39" s="12">
        <f t="shared" si="24"/>
        <v>1.1530296329057939</v>
      </c>
      <c r="AA39" s="87" t="str">
        <f t="shared" si="14"/>
        <v>HIGH-DON’T ORDER</v>
      </c>
      <c r="AB39" s="164">
        <f t="shared" si="15"/>
        <v>0</v>
      </c>
      <c r="AF39" s="341" t="s">
        <v>227</v>
      </c>
      <c r="AG39" s="341"/>
      <c r="AH39" s="341"/>
      <c r="AI39" s="82">
        <v>8.6009464143553291</v>
      </c>
      <c r="AJ39" s="83">
        <v>1379.0909090909092</v>
      </c>
      <c r="AK39" s="353">
        <v>857.75046861141504</v>
      </c>
      <c r="AL39" s="353">
        <v>141482.98951127069</v>
      </c>
    </row>
    <row r="40" spans="1:38" ht="15" thickBot="1">
      <c r="A40" s="169" t="s">
        <v>142</v>
      </c>
      <c r="B40" s="168" t="s">
        <v>78</v>
      </c>
      <c r="C40" s="60" t="s">
        <v>449</v>
      </c>
      <c r="D40" s="168" t="s">
        <v>58</v>
      </c>
      <c r="E40" s="60" t="s">
        <v>27</v>
      </c>
      <c r="F40" s="167">
        <v>0.81666666666666721</v>
      </c>
      <c r="G40" s="95">
        <v>88.666666666666671</v>
      </c>
      <c r="H40" s="95">
        <v>13036.166666666666</v>
      </c>
      <c r="I40" s="346">
        <v>32</v>
      </c>
      <c r="J40" s="55">
        <v>0.26200000000000001</v>
      </c>
      <c r="K40" s="42">
        <f t="shared" si="16"/>
        <v>4704.7819548872176</v>
      </c>
      <c r="L40" s="42">
        <f t="shared" si="17"/>
        <v>147.02443609022555</v>
      </c>
      <c r="M40" s="51">
        <v>24</v>
      </c>
      <c r="N40" s="12">
        <f t="shared" si="18"/>
        <v>4.0957323438579061E-3</v>
      </c>
      <c r="O40" s="54">
        <f>SUM($N$5:N40)</f>
        <v>0.96761405803789824</v>
      </c>
      <c r="P40" s="51" t="str">
        <f t="shared" si="10"/>
        <v>C</v>
      </c>
      <c r="Q40" s="152">
        <f t="shared" si="19"/>
        <v>4.0303030303030303</v>
      </c>
      <c r="R40" s="152">
        <f t="shared" si="20"/>
        <v>3.7121212121212145E-2</v>
      </c>
      <c r="S40" s="55">
        <f t="shared" si="21"/>
        <v>592.55303030303025</v>
      </c>
      <c r="T40" s="51">
        <f t="shared" si="11"/>
        <v>30</v>
      </c>
      <c r="U40" s="51">
        <v>4</v>
      </c>
      <c r="V40" s="51">
        <f t="shared" si="12"/>
        <v>34</v>
      </c>
      <c r="W40" s="42">
        <f t="shared" si="13"/>
        <v>137.03030303030303</v>
      </c>
      <c r="X40" s="42">
        <f t="shared" si="22"/>
        <v>105.03030303030303</v>
      </c>
      <c r="Y40" s="8">
        <f t="shared" si="23"/>
        <v>0.96738437001594957</v>
      </c>
      <c r="Z40" s="12">
        <f t="shared" si="24"/>
        <v>0.2335249889429456</v>
      </c>
      <c r="AA40" s="87" t="str">
        <f t="shared" si="14"/>
        <v>VERY LOW-ORDER URGENTLY</v>
      </c>
      <c r="AB40" s="164">
        <f t="shared" si="15"/>
        <v>15442.021075415811</v>
      </c>
      <c r="AF40" s="341" t="s">
        <v>29</v>
      </c>
      <c r="AG40" s="341" t="s">
        <v>67</v>
      </c>
      <c r="AH40" s="341" t="s">
        <v>412</v>
      </c>
      <c r="AI40" s="82">
        <v>2.7275129616477081</v>
      </c>
      <c r="AJ40" s="83">
        <v>120.27272727272731</v>
      </c>
      <c r="AK40" s="353">
        <v>252.07617187499994</v>
      </c>
      <c r="AL40" s="353">
        <v>30317.888671875004</v>
      </c>
    </row>
    <row r="41" spans="1:38" ht="15" thickBot="1">
      <c r="A41" s="169" t="s">
        <v>142</v>
      </c>
      <c r="B41" s="168" t="s">
        <v>193</v>
      </c>
      <c r="C41" s="60" t="s">
        <v>439</v>
      </c>
      <c r="D41" s="168" t="s">
        <v>23</v>
      </c>
      <c r="E41" s="60" t="s">
        <v>24</v>
      </c>
      <c r="F41" s="167">
        <v>0.71999999999999853</v>
      </c>
      <c r="G41" s="95">
        <v>63.666666666666664</v>
      </c>
      <c r="H41" s="95">
        <v>10400</v>
      </c>
      <c r="I41" s="346">
        <v>138</v>
      </c>
      <c r="J41" s="55">
        <v>1.4904000000000002</v>
      </c>
      <c r="K41" s="42">
        <f t="shared" si="16"/>
        <v>22542.408376963351</v>
      </c>
      <c r="L41" s="42">
        <f t="shared" si="17"/>
        <v>163.35078534031413</v>
      </c>
      <c r="M41" s="51">
        <v>30</v>
      </c>
      <c r="N41" s="12">
        <f t="shared" si="18"/>
        <v>3.6109313725441032E-3</v>
      </c>
      <c r="O41" s="54">
        <f>SUM($N$5:N41)</f>
        <v>0.97122498941044233</v>
      </c>
      <c r="P41" s="51" t="str">
        <f t="shared" si="10"/>
        <v>C</v>
      </c>
      <c r="Q41" s="152">
        <f t="shared" si="19"/>
        <v>2.893939393939394</v>
      </c>
      <c r="R41" s="152">
        <f t="shared" si="20"/>
        <v>3.272727272727266E-2</v>
      </c>
      <c r="S41" s="55">
        <f t="shared" si="21"/>
        <v>472.72727272727275</v>
      </c>
      <c r="T41" s="51">
        <f t="shared" si="11"/>
        <v>30</v>
      </c>
      <c r="U41" s="51">
        <v>4</v>
      </c>
      <c r="V41" s="51">
        <f t="shared" si="12"/>
        <v>34</v>
      </c>
      <c r="W41" s="42">
        <f t="shared" si="13"/>
        <v>98.393939393939391</v>
      </c>
      <c r="X41" s="42">
        <f t="shared" si="22"/>
        <v>0</v>
      </c>
      <c r="Y41" s="8">
        <f t="shared" si="23"/>
        <v>0</v>
      </c>
      <c r="Z41" s="12">
        <f t="shared" si="24"/>
        <v>1.4025254080689868</v>
      </c>
      <c r="AA41" s="87" t="str">
        <f t="shared" si="14"/>
        <v>HIGH-DON’T ORDER</v>
      </c>
      <c r="AB41" s="164">
        <f t="shared" si="15"/>
        <v>0</v>
      </c>
      <c r="AF41"/>
      <c r="AG41" s="341" t="s">
        <v>45</v>
      </c>
      <c r="AH41" s="341" t="s">
        <v>408</v>
      </c>
      <c r="AI41" s="82">
        <v>2.6034679582712514</v>
      </c>
      <c r="AJ41" s="83">
        <v>85.090909090909093</v>
      </c>
      <c r="AK41" s="353">
        <v>318.98319672131083</v>
      </c>
      <c r="AL41" s="353">
        <v>27142.57019374063</v>
      </c>
    </row>
    <row r="42" spans="1:38" ht="15" thickBot="1">
      <c r="A42" s="169" t="s">
        <v>142</v>
      </c>
      <c r="B42" s="168" t="s">
        <v>522</v>
      </c>
      <c r="C42" s="60" t="s">
        <v>534</v>
      </c>
      <c r="D42" s="168" t="s">
        <v>58</v>
      </c>
      <c r="E42" s="60" t="s">
        <v>37</v>
      </c>
      <c r="F42" s="167">
        <v>0.71541666666666492</v>
      </c>
      <c r="G42" s="95">
        <v>77.333333333333329</v>
      </c>
      <c r="H42" s="95">
        <v>9494.1666666666661</v>
      </c>
      <c r="I42" s="346">
        <v>92</v>
      </c>
      <c r="J42" s="55">
        <v>0.78625</v>
      </c>
      <c r="K42" s="42">
        <f t="shared" si="16"/>
        <v>11294.784482758621</v>
      </c>
      <c r="L42" s="42">
        <f t="shared" si="17"/>
        <v>122.76939655172414</v>
      </c>
      <c r="M42" s="51">
        <v>100</v>
      </c>
      <c r="N42" s="12">
        <f t="shared" si="18"/>
        <v>3.5879451195938786E-3</v>
      </c>
      <c r="O42" s="54">
        <f>SUM($N$5:N42)</f>
        <v>0.97481293453003626</v>
      </c>
      <c r="P42" s="51" t="str">
        <f t="shared" si="10"/>
        <v>C</v>
      </c>
      <c r="Q42" s="152">
        <f t="shared" si="19"/>
        <v>3.5151515151515151</v>
      </c>
      <c r="R42" s="152">
        <f t="shared" si="20"/>
        <v>3.2518939393939315E-2</v>
      </c>
      <c r="S42" s="55">
        <f t="shared" si="21"/>
        <v>431.55303030303025</v>
      </c>
      <c r="T42" s="51">
        <f t="shared" si="11"/>
        <v>30</v>
      </c>
      <c r="U42" s="51">
        <v>4</v>
      </c>
      <c r="V42" s="51">
        <f t="shared" si="12"/>
        <v>34</v>
      </c>
      <c r="W42" s="42">
        <f t="shared" si="13"/>
        <v>119.51515151515152</v>
      </c>
      <c r="X42" s="42">
        <f t="shared" si="22"/>
        <v>27.515151515151516</v>
      </c>
      <c r="Y42" s="8">
        <f t="shared" si="23"/>
        <v>0.25454480146290431</v>
      </c>
      <c r="Z42" s="12">
        <f t="shared" si="24"/>
        <v>0.76977687626774849</v>
      </c>
      <c r="AA42" s="87" t="str">
        <f t="shared" si="14"/>
        <v>VERY LOW-ORDER URGENTLY</v>
      </c>
      <c r="AB42" s="164">
        <f t="shared" si="15"/>
        <v>3378.01854754441</v>
      </c>
      <c r="AF42"/>
      <c r="AG42" s="341" t="s">
        <v>41</v>
      </c>
      <c r="AH42" s="341" t="s">
        <v>400</v>
      </c>
      <c r="AI42" s="82">
        <v>2.9672727272727242</v>
      </c>
      <c r="AJ42" s="83">
        <v>131.87878787878788</v>
      </c>
      <c r="AK42" s="353">
        <v>225.89843749999997</v>
      </c>
      <c r="AL42" s="353">
        <v>29791.212121212116</v>
      </c>
    </row>
    <row r="43" spans="1:38" ht="15" thickBot="1">
      <c r="A43" s="169" t="s">
        <v>142</v>
      </c>
      <c r="B43" s="168" t="s">
        <v>60</v>
      </c>
      <c r="C43" s="60" t="s">
        <v>399</v>
      </c>
      <c r="D43" s="168" t="s">
        <v>58</v>
      </c>
      <c r="E43" s="60" t="s">
        <v>27</v>
      </c>
      <c r="F43" s="167">
        <v>0.61999999999999889</v>
      </c>
      <c r="G43" s="95">
        <v>124</v>
      </c>
      <c r="H43" s="95">
        <v>9477.3333333333339</v>
      </c>
      <c r="I43" s="346">
        <v>19</v>
      </c>
      <c r="J43" s="55">
        <v>9.5000000000000001E-2</v>
      </c>
      <c r="K43" s="42">
        <f t="shared" si="16"/>
        <v>1452.1720430107528</v>
      </c>
      <c r="L43" s="42">
        <f t="shared" si="17"/>
        <v>76.430107526881727</v>
      </c>
      <c r="M43" s="51">
        <v>40</v>
      </c>
      <c r="N43" s="12">
        <f t="shared" si="18"/>
        <v>3.1094131263574229E-3</v>
      </c>
      <c r="O43" s="54">
        <f>SUM($N$5:N43)</f>
        <v>0.97792234765639363</v>
      </c>
      <c r="P43" s="51" t="str">
        <f t="shared" si="10"/>
        <v>C</v>
      </c>
      <c r="Q43" s="152">
        <f t="shared" si="19"/>
        <v>5.6363636363636367</v>
      </c>
      <c r="R43" s="152">
        <f t="shared" si="20"/>
        <v>2.8181818181818131E-2</v>
      </c>
      <c r="S43" s="55">
        <f t="shared" si="21"/>
        <v>430.78787878787881</v>
      </c>
      <c r="T43" s="51">
        <f t="shared" si="11"/>
        <v>30</v>
      </c>
      <c r="U43" s="51">
        <v>4</v>
      </c>
      <c r="V43" s="51">
        <f t="shared" si="12"/>
        <v>34</v>
      </c>
      <c r="W43" s="42">
        <f t="shared" si="13"/>
        <v>191.63636363636365</v>
      </c>
      <c r="X43" s="42">
        <f t="shared" si="22"/>
        <v>172.63636363636365</v>
      </c>
      <c r="Y43" s="8">
        <f t="shared" si="23"/>
        <v>0.86318181818181672</v>
      </c>
      <c r="Z43" s="12">
        <f t="shared" si="24"/>
        <v>9.9146110056925987E-2</v>
      </c>
      <c r="AA43" s="87" t="str">
        <f t="shared" si="14"/>
        <v>VERY LOW-ORDER URGENTLY</v>
      </c>
      <c r="AB43" s="164">
        <f t="shared" si="15"/>
        <v>13194.615835777129</v>
      </c>
      <c r="AF43"/>
      <c r="AG43" s="341" t="s">
        <v>71</v>
      </c>
      <c r="AH43" s="341" t="s">
        <v>372</v>
      </c>
      <c r="AI43" s="82">
        <v>0.7445734265734264</v>
      </c>
      <c r="AJ43" s="83">
        <v>25.272727272727273</v>
      </c>
      <c r="AK43" s="353">
        <v>251.67692307692329</v>
      </c>
      <c r="AL43" s="353">
        <v>6360.5622377622431</v>
      </c>
    </row>
    <row r="44" spans="1:38" ht="15" thickBot="1">
      <c r="A44" s="169" t="s">
        <v>142</v>
      </c>
      <c r="B44" s="168" t="s">
        <v>90</v>
      </c>
      <c r="C44" s="60" t="s">
        <v>451</v>
      </c>
      <c r="D44" s="168" t="s">
        <v>26</v>
      </c>
      <c r="E44" s="60" t="s">
        <v>37</v>
      </c>
      <c r="F44" s="167">
        <v>0.53599999999999892</v>
      </c>
      <c r="G44" s="95">
        <v>35</v>
      </c>
      <c r="H44" s="95">
        <v>7245.6066666666666</v>
      </c>
      <c r="I44" s="346">
        <v>0</v>
      </c>
      <c r="J44" s="55">
        <v>0</v>
      </c>
      <c r="K44" s="42">
        <f t="shared" si="16"/>
        <v>0</v>
      </c>
      <c r="L44" s="42">
        <f t="shared" si="17"/>
        <v>207.01733333333334</v>
      </c>
      <c r="M44" s="51">
        <v>40</v>
      </c>
      <c r="N44" s="12">
        <f t="shared" si="18"/>
        <v>2.6881377995606102E-3</v>
      </c>
      <c r="O44" s="54">
        <f>SUM($N$5:N44)</f>
        <v>0.9806104854559542</v>
      </c>
      <c r="P44" s="51" t="str">
        <f t="shared" si="10"/>
        <v>C</v>
      </c>
      <c r="Q44" s="152">
        <f t="shared" si="19"/>
        <v>1.5909090909090908</v>
      </c>
      <c r="R44" s="152">
        <f t="shared" si="20"/>
        <v>2.4363636363636313E-2</v>
      </c>
      <c r="S44" s="55">
        <f t="shared" si="21"/>
        <v>329.34575757575755</v>
      </c>
      <c r="T44" s="51">
        <f t="shared" si="11"/>
        <v>30</v>
      </c>
      <c r="U44" s="51">
        <v>4</v>
      </c>
      <c r="V44" s="51">
        <f t="shared" si="12"/>
        <v>34</v>
      </c>
      <c r="W44" s="42">
        <f t="shared" si="13"/>
        <v>54.090909090909086</v>
      </c>
      <c r="X44" s="42">
        <f t="shared" si="22"/>
        <v>54.090909090909086</v>
      </c>
      <c r="Y44" s="8">
        <f t="shared" si="23"/>
        <v>0.82836363636363464</v>
      </c>
      <c r="Z44" s="12">
        <f t="shared" si="24"/>
        <v>0</v>
      </c>
      <c r="AA44" s="87" t="str">
        <f t="shared" si="14"/>
        <v>VERY LOW-ORDER URGENTLY</v>
      </c>
      <c r="AB44" s="164">
        <f t="shared" si="15"/>
        <v>11197.755757575756</v>
      </c>
      <c r="AF44"/>
      <c r="AG44" s="341" t="s">
        <v>50</v>
      </c>
      <c r="AH44" s="341" t="s">
        <v>395</v>
      </c>
      <c r="AI44" s="82">
        <v>4.7059090909091106</v>
      </c>
      <c r="AJ44" s="83">
        <v>140.12121212121212</v>
      </c>
      <c r="AK44" s="353">
        <v>248.93308823529287</v>
      </c>
      <c r="AL44" s="353">
        <v>34880.806060605886</v>
      </c>
    </row>
    <row r="45" spans="1:38" ht="15" thickBot="1">
      <c r="A45" s="169" t="s">
        <v>142</v>
      </c>
      <c r="B45" s="168" t="s">
        <v>551</v>
      </c>
      <c r="C45" s="60" t="s">
        <v>552</v>
      </c>
      <c r="D45" s="168" t="s">
        <v>81</v>
      </c>
      <c r="E45" s="60" t="s">
        <v>30</v>
      </c>
      <c r="F45" s="167">
        <v>0.456666666666667</v>
      </c>
      <c r="G45" s="95">
        <v>45.666666666666664</v>
      </c>
      <c r="H45" s="95">
        <v>14400</v>
      </c>
      <c r="I45" s="346">
        <v>6</v>
      </c>
      <c r="J45" s="55">
        <v>0.06</v>
      </c>
      <c r="K45" s="42">
        <f t="shared" si="16"/>
        <v>1891.9708029197081</v>
      </c>
      <c r="L45" s="42">
        <f t="shared" si="17"/>
        <v>315.32846715328469</v>
      </c>
      <c r="M45" s="51">
        <v>10</v>
      </c>
      <c r="N45" s="12">
        <f t="shared" si="18"/>
        <v>2.2902666575858495E-3</v>
      </c>
      <c r="O45" s="54">
        <f>SUM($N$5:N45)</f>
        <v>0.98290075211354</v>
      </c>
      <c r="P45" s="51" t="str">
        <f t="shared" si="10"/>
        <v>C</v>
      </c>
      <c r="Q45" s="152">
        <f t="shared" si="19"/>
        <v>2.0757575757575757</v>
      </c>
      <c r="R45" s="152">
        <f t="shared" si="20"/>
        <v>2.0757575757575773E-2</v>
      </c>
      <c r="S45" s="55">
        <f t="shared" si="21"/>
        <v>654.5454545454545</v>
      </c>
      <c r="T45" s="51">
        <f t="shared" si="11"/>
        <v>30</v>
      </c>
      <c r="U45" s="51">
        <v>4</v>
      </c>
      <c r="V45" s="51">
        <f t="shared" si="12"/>
        <v>34</v>
      </c>
      <c r="W45" s="42">
        <f t="shared" si="13"/>
        <v>70.575757575757578</v>
      </c>
      <c r="X45" s="42">
        <f t="shared" si="22"/>
        <v>64.575757575757578</v>
      </c>
      <c r="Y45" s="8">
        <f t="shared" si="23"/>
        <v>0.6457575757575762</v>
      </c>
      <c r="Z45" s="12">
        <f t="shared" si="24"/>
        <v>8.5015027908973806E-2</v>
      </c>
      <c r="AA45" s="87" t="str">
        <f t="shared" si="14"/>
        <v>VERY LOW-ORDER URGENTLY</v>
      </c>
      <c r="AB45" s="164">
        <f t="shared" si="15"/>
        <v>20362.57465162575</v>
      </c>
      <c r="AF45"/>
      <c r="AG45" s="341" t="s">
        <v>47</v>
      </c>
      <c r="AH45" s="341" t="s">
        <v>427</v>
      </c>
      <c r="AI45" s="82">
        <v>1.7037907523510962</v>
      </c>
      <c r="AJ45" s="83">
        <v>53.757575757575758</v>
      </c>
      <c r="AK45" s="353">
        <v>280.31379310344829</v>
      </c>
      <c r="AL45" s="353">
        <v>15068.989968652038</v>
      </c>
    </row>
    <row r="46" spans="1:38" ht="15" thickBot="1">
      <c r="A46" s="169" t="s">
        <v>142</v>
      </c>
      <c r="B46" s="168" t="s">
        <v>62</v>
      </c>
      <c r="C46" s="60" t="s">
        <v>428</v>
      </c>
      <c r="D46" s="168" t="s">
        <v>29</v>
      </c>
      <c r="E46" s="60" t="s">
        <v>63</v>
      </c>
      <c r="F46" s="167">
        <v>0.44249999999999967</v>
      </c>
      <c r="G46" s="95">
        <v>19.666666666666668</v>
      </c>
      <c r="H46" s="95">
        <v>3736.6666666666665</v>
      </c>
      <c r="I46" s="346">
        <v>32</v>
      </c>
      <c r="J46" s="55">
        <v>0.72</v>
      </c>
      <c r="K46" s="42">
        <f t="shared" si="16"/>
        <v>6079.9999999999991</v>
      </c>
      <c r="L46" s="42">
        <f t="shared" si="17"/>
        <v>189.99999999999997</v>
      </c>
      <c r="M46" s="51">
        <v>12</v>
      </c>
      <c r="N46" s="12">
        <f t="shared" si="18"/>
        <v>2.2192182393760661E-3</v>
      </c>
      <c r="O46" s="54">
        <f>SUM($N$5:N46)</f>
        <v>0.9851199703529161</v>
      </c>
      <c r="P46" s="51" t="str">
        <f t="shared" si="10"/>
        <v>C</v>
      </c>
      <c r="Q46" s="152">
        <f t="shared" si="19"/>
        <v>0.89393939393939403</v>
      </c>
      <c r="R46" s="152">
        <f t="shared" si="20"/>
        <v>2.0113636363636347E-2</v>
      </c>
      <c r="S46" s="55">
        <f t="shared" si="21"/>
        <v>169.84848484848484</v>
      </c>
      <c r="T46" s="51">
        <f t="shared" si="11"/>
        <v>30</v>
      </c>
      <c r="U46" s="51">
        <v>4</v>
      </c>
      <c r="V46" s="51">
        <f t="shared" si="12"/>
        <v>34</v>
      </c>
      <c r="W46" s="42">
        <f t="shared" si="13"/>
        <v>30.393939393939398</v>
      </c>
      <c r="X46" s="42">
        <f t="shared" si="22"/>
        <v>0</v>
      </c>
      <c r="Y46" s="8">
        <f t="shared" si="23"/>
        <v>0</v>
      </c>
      <c r="Z46" s="12">
        <f t="shared" si="24"/>
        <v>1.05284147557328</v>
      </c>
      <c r="AA46" s="87" t="str">
        <f t="shared" si="14"/>
        <v>HIGH-DON’T ORDER</v>
      </c>
      <c r="AB46" s="164">
        <f t="shared" si="15"/>
        <v>0</v>
      </c>
      <c r="AF46"/>
      <c r="AG46" s="341" t="s">
        <v>212</v>
      </c>
      <c r="AH46" s="341" t="s">
        <v>487</v>
      </c>
      <c r="AI46" s="82">
        <v>0.65681818181818197</v>
      </c>
      <c r="AJ46" s="83">
        <v>26.272727272727273</v>
      </c>
      <c r="AK46" s="353">
        <v>184.83254901960777</v>
      </c>
      <c r="AL46" s="353">
        <v>4856.0551515151501</v>
      </c>
    </row>
    <row r="47" spans="1:38" ht="15" thickBot="1">
      <c r="A47" s="169" t="s">
        <v>142</v>
      </c>
      <c r="B47" s="168" t="s">
        <v>212</v>
      </c>
      <c r="C47" s="60" t="s">
        <v>487</v>
      </c>
      <c r="D47" s="168" t="s">
        <v>29</v>
      </c>
      <c r="E47" s="60" t="s">
        <v>30</v>
      </c>
      <c r="F47" s="167">
        <v>0.42500000000000004</v>
      </c>
      <c r="G47" s="95">
        <v>17</v>
      </c>
      <c r="H47" s="95">
        <v>3142.1533333333318</v>
      </c>
      <c r="I47" s="346">
        <v>0</v>
      </c>
      <c r="J47" s="55">
        <v>0</v>
      </c>
      <c r="K47" s="42">
        <f t="shared" si="16"/>
        <v>0</v>
      </c>
      <c r="L47" s="42">
        <f t="shared" si="17"/>
        <v>184.83254901960777</v>
      </c>
      <c r="M47" s="51">
        <v>12</v>
      </c>
      <c r="N47" s="12">
        <f t="shared" si="18"/>
        <v>2.1314525462933988E-3</v>
      </c>
      <c r="O47" s="54">
        <f>SUM($N$5:N47)</f>
        <v>0.98725142289920953</v>
      </c>
      <c r="P47" s="51" t="str">
        <f t="shared" si="10"/>
        <v>C</v>
      </c>
      <c r="Q47" s="152">
        <f t="shared" si="19"/>
        <v>0.77272727272727271</v>
      </c>
      <c r="R47" s="152">
        <f t="shared" si="20"/>
        <v>1.9318181818181821E-2</v>
      </c>
      <c r="S47" s="55">
        <f t="shared" si="21"/>
        <v>142.82515151515145</v>
      </c>
      <c r="T47" s="51">
        <f t="shared" si="11"/>
        <v>30</v>
      </c>
      <c r="U47" s="51">
        <v>4</v>
      </c>
      <c r="V47" s="51">
        <f t="shared" si="12"/>
        <v>34</v>
      </c>
      <c r="W47" s="42">
        <f t="shared" si="13"/>
        <v>26.272727272727273</v>
      </c>
      <c r="X47" s="42">
        <f t="shared" si="22"/>
        <v>26.272727272727273</v>
      </c>
      <c r="Y47" s="8">
        <f t="shared" si="23"/>
        <v>0.65681818181818197</v>
      </c>
      <c r="Z47" s="12">
        <f t="shared" si="24"/>
        <v>0</v>
      </c>
      <c r="AA47" s="87" t="str">
        <f t="shared" si="14"/>
        <v>VERY LOW-ORDER URGENTLY</v>
      </c>
      <c r="AB47" s="164">
        <f t="shared" si="15"/>
        <v>4856.0551515151501</v>
      </c>
      <c r="AF47"/>
      <c r="AG47" s="341" t="s">
        <v>195</v>
      </c>
      <c r="AH47" s="341" t="s">
        <v>476</v>
      </c>
      <c r="AI47" s="82">
        <v>0.14424242424242428</v>
      </c>
      <c r="AJ47" s="83">
        <v>6.1818181818181817</v>
      </c>
      <c r="AK47" s="353">
        <v>131.83333333333337</v>
      </c>
      <c r="AL47" s="353">
        <v>814.96969696969722</v>
      </c>
    </row>
    <row r="48" spans="1:38" ht="15" thickBot="1">
      <c r="A48" s="169" t="s">
        <v>142</v>
      </c>
      <c r="B48" s="168" t="s">
        <v>43</v>
      </c>
      <c r="C48" s="60" t="s">
        <v>385</v>
      </c>
      <c r="D48" s="168" t="s">
        <v>23</v>
      </c>
      <c r="E48" s="60" t="s">
        <v>24</v>
      </c>
      <c r="F48" s="167">
        <v>0.36852333333333331</v>
      </c>
      <c r="G48" s="95">
        <v>41.666666666666664</v>
      </c>
      <c r="H48" s="95">
        <v>13336.5</v>
      </c>
      <c r="I48" s="346">
        <v>19</v>
      </c>
      <c r="J48" s="55">
        <v>0.15390000000000001</v>
      </c>
      <c r="K48" s="42">
        <f t="shared" si="16"/>
        <v>6081.4440000000004</v>
      </c>
      <c r="L48" s="42">
        <f t="shared" si="17"/>
        <v>320.07600000000002</v>
      </c>
      <c r="M48" s="51">
        <v>4</v>
      </c>
      <c r="N48" s="12">
        <f t="shared" si="18"/>
        <v>1.8482117581220332E-3</v>
      </c>
      <c r="O48" s="54">
        <f>SUM($N$5:N48)</f>
        <v>0.98909963465733153</v>
      </c>
      <c r="P48" s="51" t="str">
        <f t="shared" si="10"/>
        <v>C</v>
      </c>
      <c r="Q48" s="152">
        <f t="shared" si="19"/>
        <v>1.8939393939393938</v>
      </c>
      <c r="R48" s="152">
        <f t="shared" si="20"/>
        <v>1.6751060606060606E-2</v>
      </c>
      <c r="S48" s="55">
        <f t="shared" si="21"/>
        <v>606.2045454545455</v>
      </c>
      <c r="T48" s="51">
        <f t="shared" si="11"/>
        <v>30</v>
      </c>
      <c r="U48" s="51">
        <v>4</v>
      </c>
      <c r="V48" s="51">
        <f t="shared" si="12"/>
        <v>34</v>
      </c>
      <c r="W48" s="42">
        <f t="shared" si="13"/>
        <v>64.393939393939391</v>
      </c>
      <c r="X48" s="42">
        <f t="shared" si="22"/>
        <v>45.393939393939391</v>
      </c>
      <c r="Y48" s="8">
        <f t="shared" si="23"/>
        <v>0.40148942060606058</v>
      </c>
      <c r="Z48" s="12">
        <f t="shared" si="24"/>
        <v>0.29505882352941176</v>
      </c>
      <c r="AA48" s="87" t="str">
        <f t="shared" si="14"/>
        <v>VERY LOW-ORDER URGENTLY</v>
      </c>
      <c r="AB48" s="164">
        <f t="shared" si="15"/>
        <v>14529.510545454545</v>
      </c>
      <c r="AF48" s="341" t="s">
        <v>225</v>
      </c>
      <c r="AG48" s="341"/>
      <c r="AH48" s="341"/>
      <c r="AI48" s="82">
        <v>16.253587523085923</v>
      </c>
      <c r="AJ48" s="83">
        <v>588.84848484848476</v>
      </c>
      <c r="AK48" s="353">
        <v>1894.5474928649164</v>
      </c>
      <c r="AL48" s="353">
        <v>149233.05410233277</v>
      </c>
    </row>
    <row r="49" spans="1:38" ht="15" thickBot="1">
      <c r="A49" s="169" t="s">
        <v>142</v>
      </c>
      <c r="B49" s="168" t="s">
        <v>502</v>
      </c>
      <c r="C49" s="60" t="s">
        <v>503</v>
      </c>
      <c r="D49" s="168" t="s">
        <v>23</v>
      </c>
      <c r="E49" s="60" t="s">
        <v>504</v>
      </c>
      <c r="F49" s="167">
        <v>0.36480000000000001</v>
      </c>
      <c r="G49" s="95">
        <v>24</v>
      </c>
      <c r="H49" s="95">
        <v>25.333333333333332</v>
      </c>
      <c r="I49" s="346">
        <v>0</v>
      </c>
      <c r="J49" s="55">
        <v>0</v>
      </c>
      <c r="K49" s="42">
        <f t="shared" si="16"/>
        <v>0</v>
      </c>
      <c r="L49" s="42">
        <f t="shared" si="17"/>
        <v>1.0555555555555556</v>
      </c>
      <c r="M49" s="51">
        <v>12</v>
      </c>
      <c r="N49" s="12">
        <f t="shared" si="18"/>
        <v>1.8295385620890161E-3</v>
      </c>
      <c r="O49" s="54">
        <f>SUM($N$5:N49)</f>
        <v>0.99092917321942053</v>
      </c>
      <c r="P49" s="51" t="str">
        <f t="shared" si="10"/>
        <v>C</v>
      </c>
      <c r="Q49" s="152">
        <f t="shared" si="19"/>
        <v>1.0909090909090908</v>
      </c>
      <c r="R49" s="152">
        <f t="shared" si="20"/>
        <v>1.6581818181818184E-2</v>
      </c>
      <c r="S49" s="55">
        <f t="shared" si="21"/>
        <v>1.1515151515151514</v>
      </c>
      <c r="T49" s="51">
        <f t="shared" si="11"/>
        <v>30</v>
      </c>
      <c r="U49" s="51">
        <v>4</v>
      </c>
      <c r="V49" s="51">
        <f t="shared" si="12"/>
        <v>34</v>
      </c>
      <c r="W49" s="42">
        <f t="shared" si="13"/>
        <v>37.090909090909086</v>
      </c>
      <c r="X49" s="42">
        <f t="shared" si="22"/>
        <v>37.090909090909086</v>
      </c>
      <c r="Y49" s="8">
        <f t="shared" si="23"/>
        <v>0.56378181818181816</v>
      </c>
      <c r="Z49" s="12">
        <f t="shared" si="24"/>
        <v>0</v>
      </c>
      <c r="AA49" s="87" t="str">
        <f t="shared" si="14"/>
        <v>VERY LOW-ORDER URGENTLY</v>
      </c>
      <c r="AB49" s="164">
        <f t="shared" si="15"/>
        <v>39.151515151515149</v>
      </c>
      <c r="AF49" s="341" t="s">
        <v>26</v>
      </c>
      <c r="AG49" s="341" t="s">
        <v>82</v>
      </c>
      <c r="AH49" s="341" t="s">
        <v>423</v>
      </c>
      <c r="AI49" s="82">
        <v>0.38333392174168901</v>
      </c>
      <c r="AJ49" s="83">
        <v>93.121212121212139</v>
      </c>
      <c r="AK49" s="353">
        <v>51.45631067961164</v>
      </c>
      <c r="AL49" s="353">
        <v>4791.6740217711094</v>
      </c>
    </row>
    <row r="50" spans="1:38" ht="15" thickBot="1">
      <c r="A50" s="169" t="s">
        <v>142</v>
      </c>
      <c r="B50" s="168" t="s">
        <v>85</v>
      </c>
      <c r="C50" s="60" t="s">
        <v>414</v>
      </c>
      <c r="D50" s="168" t="s">
        <v>26</v>
      </c>
      <c r="E50" s="60" t="s">
        <v>69</v>
      </c>
      <c r="F50" s="167">
        <v>0.31840000000000018</v>
      </c>
      <c r="G50" s="95">
        <v>77.666666666666671</v>
      </c>
      <c r="H50" s="95">
        <v>4010.5666666666662</v>
      </c>
      <c r="I50" s="346">
        <v>59</v>
      </c>
      <c r="J50" s="55">
        <v>0.23619999999999999</v>
      </c>
      <c r="K50" s="42">
        <f t="shared" si="16"/>
        <v>3046.6536480686691</v>
      </c>
      <c r="L50" s="42">
        <f t="shared" si="17"/>
        <v>51.638197424892695</v>
      </c>
      <c r="M50" s="51">
        <v>48</v>
      </c>
      <c r="N50" s="12">
        <f t="shared" si="18"/>
        <v>1.5968340958583964E-3</v>
      </c>
      <c r="O50" s="54">
        <f>SUM($N$5:N50)</f>
        <v>0.99252600731527896</v>
      </c>
      <c r="P50" s="51" t="str">
        <f t="shared" si="10"/>
        <v>C</v>
      </c>
      <c r="Q50" s="152">
        <f t="shared" si="19"/>
        <v>3.5303030303030307</v>
      </c>
      <c r="R50" s="152">
        <f t="shared" si="20"/>
        <v>1.4472727272727281E-2</v>
      </c>
      <c r="S50" s="55">
        <f t="shared" si="21"/>
        <v>182.29848484848483</v>
      </c>
      <c r="T50" s="51">
        <f t="shared" si="11"/>
        <v>30</v>
      </c>
      <c r="U50" s="51">
        <v>4</v>
      </c>
      <c r="V50" s="51">
        <f t="shared" si="12"/>
        <v>34</v>
      </c>
      <c r="W50" s="42">
        <f t="shared" si="13"/>
        <v>120.03030303030305</v>
      </c>
      <c r="X50" s="42">
        <f t="shared" si="22"/>
        <v>61.030303030303045</v>
      </c>
      <c r="Y50" s="8">
        <f t="shared" si="23"/>
        <v>0.25019804916113947</v>
      </c>
      <c r="Z50" s="12">
        <f t="shared" si="24"/>
        <v>0.49154253976268614</v>
      </c>
      <c r="AA50" s="87" t="str">
        <f t="shared" si="14"/>
        <v>VERY LOW-ORDER URGENTLY</v>
      </c>
      <c r="AB50" s="164">
        <f t="shared" si="15"/>
        <v>3151.4948367798156</v>
      </c>
      <c r="AF50"/>
      <c r="AG50" s="341" t="s">
        <v>83</v>
      </c>
      <c r="AH50" s="341" t="s">
        <v>416</v>
      </c>
      <c r="AI50" s="82">
        <v>0.34381818181818197</v>
      </c>
      <c r="AJ50" s="83">
        <v>83.181818181818173</v>
      </c>
      <c r="AK50" s="353">
        <v>51.853809523809524</v>
      </c>
      <c r="AL50" s="353">
        <v>4313.2941558441553</v>
      </c>
    </row>
    <row r="51" spans="1:38" ht="15" thickBot="1">
      <c r="A51" s="169" t="s">
        <v>142</v>
      </c>
      <c r="B51" s="168" t="s">
        <v>83</v>
      </c>
      <c r="C51" s="60" t="s">
        <v>416</v>
      </c>
      <c r="D51" s="168" t="s">
        <v>26</v>
      </c>
      <c r="E51" s="60" t="s">
        <v>69</v>
      </c>
      <c r="F51" s="167">
        <v>0.2893333333333335</v>
      </c>
      <c r="G51" s="95">
        <v>70</v>
      </c>
      <c r="H51" s="95">
        <v>3629.7666666666664</v>
      </c>
      <c r="I51" s="346">
        <v>25</v>
      </c>
      <c r="J51" s="55">
        <v>0.1017</v>
      </c>
      <c r="K51" s="42">
        <f t="shared" si="16"/>
        <v>1296.3452380952381</v>
      </c>
      <c r="L51" s="42">
        <f t="shared" si="17"/>
        <v>51.853809523809524</v>
      </c>
      <c r="M51" s="51">
        <v>32</v>
      </c>
      <c r="N51" s="12">
        <f t="shared" si="18"/>
        <v>1.4510594589668007E-3</v>
      </c>
      <c r="O51" s="54">
        <f>SUM($N$5:N51)</f>
        <v>0.9939770667742458</v>
      </c>
      <c r="P51" s="51" t="str">
        <f t="shared" si="10"/>
        <v>C</v>
      </c>
      <c r="Q51" s="152">
        <f t="shared" si="19"/>
        <v>3.1818181818181817</v>
      </c>
      <c r="R51" s="152">
        <f t="shared" si="20"/>
        <v>1.3151515151515159E-2</v>
      </c>
      <c r="S51" s="55">
        <f t="shared" si="21"/>
        <v>164.98939393939392</v>
      </c>
      <c r="T51" s="51">
        <f t="shared" si="11"/>
        <v>30</v>
      </c>
      <c r="U51" s="51">
        <v>4</v>
      </c>
      <c r="V51" s="51">
        <f t="shared" si="12"/>
        <v>34</v>
      </c>
      <c r="W51" s="42">
        <f t="shared" si="13"/>
        <v>108.18181818181817</v>
      </c>
      <c r="X51" s="42">
        <f t="shared" si="22"/>
        <v>83.181818181818173</v>
      </c>
      <c r="Y51" s="8">
        <f t="shared" si="23"/>
        <v>0.34381818181818197</v>
      </c>
      <c r="Z51" s="12">
        <f t="shared" si="24"/>
        <v>0.23109243697478993</v>
      </c>
      <c r="AA51" s="87" t="str">
        <f t="shared" si="14"/>
        <v>VERY LOW-ORDER URGENTLY</v>
      </c>
      <c r="AB51" s="164">
        <f t="shared" si="15"/>
        <v>4313.2941558441553</v>
      </c>
      <c r="AF51"/>
      <c r="AG51" s="341" t="s">
        <v>46</v>
      </c>
      <c r="AH51" s="341" t="s">
        <v>398</v>
      </c>
      <c r="AI51" s="82">
        <v>5.3678876891616136</v>
      </c>
      <c r="AJ51" s="83">
        <v>406.33333333333337</v>
      </c>
      <c r="AK51" s="353">
        <v>230.51002453987911</v>
      </c>
      <c r="AL51" s="353">
        <v>93663.906638037559</v>
      </c>
    </row>
    <row r="52" spans="1:38" ht="15" thickBot="1">
      <c r="A52" s="169" t="s">
        <v>142</v>
      </c>
      <c r="B52" s="168" t="s">
        <v>84</v>
      </c>
      <c r="C52" s="60" t="s">
        <v>421</v>
      </c>
      <c r="D52" s="168" t="s">
        <v>26</v>
      </c>
      <c r="E52" s="60" t="s">
        <v>69</v>
      </c>
      <c r="F52" s="167">
        <v>0.2840000000000002</v>
      </c>
      <c r="G52" s="95">
        <v>70</v>
      </c>
      <c r="H52" s="95">
        <v>3550</v>
      </c>
      <c r="I52" s="346">
        <v>31</v>
      </c>
      <c r="J52" s="55">
        <v>0.126</v>
      </c>
      <c r="K52" s="42">
        <f t="shared" si="16"/>
        <v>1572.1428571428571</v>
      </c>
      <c r="L52" s="42">
        <f t="shared" si="17"/>
        <v>50.714285714285715</v>
      </c>
      <c r="M52" s="51">
        <v>24</v>
      </c>
      <c r="N52" s="12">
        <f t="shared" si="18"/>
        <v>1.4243118191701778E-3</v>
      </c>
      <c r="O52" s="54">
        <f>SUM($N$5:N52)</f>
        <v>0.99540137859341593</v>
      </c>
      <c r="P52" s="51" t="str">
        <f t="shared" si="10"/>
        <v>C</v>
      </c>
      <c r="Q52" s="152">
        <f t="shared" si="19"/>
        <v>3.1818181818181817</v>
      </c>
      <c r="R52" s="152">
        <f t="shared" si="20"/>
        <v>1.2909090909090919E-2</v>
      </c>
      <c r="S52" s="55">
        <f t="shared" si="21"/>
        <v>161.36363636363637</v>
      </c>
      <c r="T52" s="51">
        <f t="shared" si="11"/>
        <v>30</v>
      </c>
      <c r="U52" s="51">
        <v>4</v>
      </c>
      <c r="V52" s="51">
        <f t="shared" si="12"/>
        <v>34</v>
      </c>
      <c r="W52" s="42">
        <f t="shared" si="13"/>
        <v>108.18181818181817</v>
      </c>
      <c r="X52" s="42">
        <f t="shared" si="22"/>
        <v>77.181818181818173</v>
      </c>
      <c r="Y52" s="8">
        <f t="shared" si="23"/>
        <v>0.31313766233766255</v>
      </c>
      <c r="Z52" s="12">
        <f t="shared" si="24"/>
        <v>0.28655462184873953</v>
      </c>
      <c r="AA52" s="87" t="str">
        <f t="shared" si="14"/>
        <v>VERY LOW-ORDER URGENTLY</v>
      </c>
      <c r="AB52" s="164">
        <f t="shared" si="15"/>
        <v>3914.2207792207787</v>
      </c>
      <c r="AF52"/>
      <c r="AG52" s="341" t="s">
        <v>103</v>
      </c>
      <c r="AH52" s="341" t="s">
        <v>381</v>
      </c>
      <c r="AI52" s="82">
        <v>0.86253796363636759</v>
      </c>
      <c r="AJ52" s="83">
        <v>119</v>
      </c>
      <c r="AK52" s="353">
        <v>43.928923636363642</v>
      </c>
      <c r="AL52" s="353">
        <v>5227.5419127272735</v>
      </c>
    </row>
    <row r="53" spans="1:38" ht="15" thickBot="1">
      <c r="A53" s="169" t="s">
        <v>142</v>
      </c>
      <c r="B53" s="168" t="s">
        <v>82</v>
      </c>
      <c r="C53" s="60" t="s">
        <v>423</v>
      </c>
      <c r="D53" s="168" t="s">
        <v>26</v>
      </c>
      <c r="E53" s="60" t="s">
        <v>69</v>
      </c>
      <c r="F53" s="167">
        <v>0.28266666666666684</v>
      </c>
      <c r="G53" s="95">
        <v>68.666666666666671</v>
      </c>
      <c r="H53" s="95">
        <v>3533.333333333333</v>
      </c>
      <c r="I53" s="346">
        <v>13</v>
      </c>
      <c r="J53" s="55">
        <v>5.2999999999999999E-2</v>
      </c>
      <c r="K53" s="42">
        <f t="shared" si="16"/>
        <v>668.9320388349513</v>
      </c>
      <c r="L53" s="42">
        <f t="shared" si="17"/>
        <v>51.45631067961164</v>
      </c>
      <c r="M53" s="51">
        <v>1</v>
      </c>
      <c r="N53" s="12">
        <f t="shared" si="18"/>
        <v>1.417624909221022E-3</v>
      </c>
      <c r="O53" s="54">
        <f>SUM($N$5:N53)</f>
        <v>0.99681900350263697</v>
      </c>
      <c r="P53" s="51" t="str">
        <f t="shared" si="10"/>
        <v>C</v>
      </c>
      <c r="Q53" s="152">
        <f t="shared" si="19"/>
        <v>3.1212121212121215</v>
      </c>
      <c r="R53" s="152">
        <f t="shared" si="20"/>
        <v>1.2848484848484857E-2</v>
      </c>
      <c r="S53" s="55">
        <f t="shared" si="21"/>
        <v>160.60606060606059</v>
      </c>
      <c r="T53" s="51">
        <f t="shared" si="11"/>
        <v>30</v>
      </c>
      <c r="U53" s="51">
        <v>4</v>
      </c>
      <c r="V53" s="51">
        <f t="shared" si="12"/>
        <v>34</v>
      </c>
      <c r="W53" s="42">
        <f t="shared" si="13"/>
        <v>106.12121212121214</v>
      </c>
      <c r="X53" s="42">
        <f t="shared" si="22"/>
        <v>93.121212121212139</v>
      </c>
      <c r="Y53" s="8">
        <f t="shared" si="23"/>
        <v>0.38333392174168901</v>
      </c>
      <c r="Z53" s="12">
        <f t="shared" si="24"/>
        <v>0.12250142775556823</v>
      </c>
      <c r="AA53" s="87" t="str">
        <f t="shared" si="14"/>
        <v>VERY LOW-ORDER URGENTLY</v>
      </c>
      <c r="AB53" s="164">
        <f t="shared" si="15"/>
        <v>4791.6740217711094</v>
      </c>
      <c r="AF53"/>
      <c r="AG53" s="341" t="s">
        <v>40</v>
      </c>
      <c r="AH53" s="341" t="s">
        <v>433</v>
      </c>
      <c r="AI53" s="82">
        <v>3.9296303510879795</v>
      </c>
      <c r="AJ53" s="83">
        <v>627.63636363636363</v>
      </c>
      <c r="AK53" s="353">
        <v>109.82496328928049</v>
      </c>
      <c r="AL53" s="353">
        <v>68930.140595381134</v>
      </c>
    </row>
    <row r="54" spans="1:38" ht="15" thickBot="1">
      <c r="A54" s="169" t="s">
        <v>142</v>
      </c>
      <c r="B54" s="168" t="s">
        <v>101</v>
      </c>
      <c r="C54" s="60" t="s">
        <v>391</v>
      </c>
      <c r="D54" s="168" t="s">
        <v>23</v>
      </c>
      <c r="E54" s="60" t="s">
        <v>30</v>
      </c>
      <c r="F54" s="167">
        <v>0.26473999999999981</v>
      </c>
      <c r="G54" s="95">
        <v>14.666666666666666</v>
      </c>
      <c r="H54" s="95">
        <v>4224.2300000000005</v>
      </c>
      <c r="I54" s="346">
        <v>0</v>
      </c>
      <c r="J54" s="55">
        <v>0</v>
      </c>
      <c r="K54" s="42">
        <f t="shared" si="16"/>
        <v>0</v>
      </c>
      <c r="L54" s="42">
        <f t="shared" si="17"/>
        <v>288.01568181818186</v>
      </c>
      <c r="M54" s="51">
        <v>12</v>
      </c>
      <c r="N54" s="12">
        <f t="shared" si="18"/>
        <v>1.327719404954621E-3</v>
      </c>
      <c r="O54" s="54">
        <f>SUM($N$5:N54)</f>
        <v>0.99814672290759154</v>
      </c>
      <c r="P54" s="51" t="str">
        <f t="shared" si="10"/>
        <v>C</v>
      </c>
      <c r="Q54" s="152">
        <f t="shared" si="19"/>
        <v>0.66666666666666663</v>
      </c>
      <c r="R54" s="152">
        <f t="shared" si="20"/>
        <v>1.2033636363636356E-2</v>
      </c>
      <c r="S54" s="55">
        <f t="shared" si="21"/>
        <v>192.01045454545456</v>
      </c>
      <c r="T54" s="51">
        <f t="shared" si="11"/>
        <v>30</v>
      </c>
      <c r="U54" s="51">
        <v>4</v>
      </c>
      <c r="V54" s="51">
        <f t="shared" si="12"/>
        <v>34</v>
      </c>
      <c r="W54" s="42">
        <f t="shared" si="13"/>
        <v>22.666666666666664</v>
      </c>
      <c r="X54" s="42">
        <f t="shared" si="22"/>
        <v>22.666666666666664</v>
      </c>
      <c r="Y54" s="8">
        <f t="shared" si="23"/>
        <v>0.40914363636363604</v>
      </c>
      <c r="Z54" s="12">
        <f t="shared" si="24"/>
        <v>0</v>
      </c>
      <c r="AA54" s="87" t="str">
        <f t="shared" si="14"/>
        <v>VERY LOW-ORDER URGENTLY</v>
      </c>
      <c r="AB54" s="164">
        <f t="shared" si="15"/>
        <v>6528.3554545454544</v>
      </c>
      <c r="AF54"/>
      <c r="AG54" s="341" t="s">
        <v>36</v>
      </c>
      <c r="AH54" s="341" t="s">
        <v>419</v>
      </c>
      <c r="AI54" s="82">
        <v>7.8238785008186884</v>
      </c>
      <c r="AJ54" s="83">
        <v>814.63636363636374</v>
      </c>
      <c r="AK54" s="353">
        <v>115.04789859906602</v>
      </c>
      <c r="AL54" s="353">
        <v>93722.201758748241</v>
      </c>
    </row>
    <row r="55" spans="1:38" ht="15" thickBot="1">
      <c r="A55" s="169" t="s">
        <v>142</v>
      </c>
      <c r="B55" s="168" t="s">
        <v>524</v>
      </c>
      <c r="C55" s="60" t="s">
        <v>536</v>
      </c>
      <c r="D55" s="168" t="s">
        <v>26</v>
      </c>
      <c r="E55" s="60" t="s">
        <v>69</v>
      </c>
      <c r="F55" s="167">
        <v>0.16633333333333322</v>
      </c>
      <c r="G55" s="95">
        <v>46</v>
      </c>
      <c r="H55" s="95">
        <v>4620.3866666666663</v>
      </c>
      <c r="I55" s="346">
        <v>471</v>
      </c>
      <c r="J55" s="55">
        <v>1.6988000000000001</v>
      </c>
      <c r="K55" s="42">
        <f t="shared" si="16"/>
        <v>47308.741739130426</v>
      </c>
      <c r="L55" s="42">
        <f t="shared" si="17"/>
        <v>100.44318840579709</v>
      </c>
      <c r="M55" s="51">
        <v>20</v>
      </c>
      <c r="N55" s="12">
        <f t="shared" si="18"/>
        <v>8.341920161571805E-4</v>
      </c>
      <c r="O55" s="54">
        <f>SUM($N$5:N55)</f>
        <v>0.99898091492374874</v>
      </c>
      <c r="P55" s="51" t="str">
        <f t="shared" si="10"/>
        <v>C</v>
      </c>
      <c r="Q55" s="152">
        <f t="shared" si="19"/>
        <v>2.0909090909090908</v>
      </c>
      <c r="R55" s="152">
        <f t="shared" si="20"/>
        <v>7.5606060606060559E-3</v>
      </c>
      <c r="S55" s="55">
        <f t="shared" si="21"/>
        <v>210.01757575757574</v>
      </c>
      <c r="T55" s="51">
        <f t="shared" si="11"/>
        <v>30</v>
      </c>
      <c r="U55" s="51">
        <v>4</v>
      </c>
      <c r="V55" s="51">
        <f t="shared" si="12"/>
        <v>34</v>
      </c>
      <c r="W55" s="42">
        <f t="shared" si="13"/>
        <v>71.090909090909093</v>
      </c>
      <c r="X55" s="42">
        <f t="shared" si="22"/>
        <v>0</v>
      </c>
      <c r="Y55" s="8">
        <f t="shared" si="23"/>
        <v>0</v>
      </c>
      <c r="Z55" s="12">
        <f t="shared" si="24"/>
        <v>6.625319693094629</v>
      </c>
      <c r="AA55" s="87" t="str">
        <f t="shared" si="14"/>
        <v>VERY HIGH-DON’T ORDER</v>
      </c>
      <c r="AB55" s="164">
        <f t="shared" si="15"/>
        <v>0</v>
      </c>
      <c r="AF55"/>
      <c r="AG55" s="341" t="s">
        <v>54</v>
      </c>
      <c r="AH55" s="341" t="s">
        <v>458</v>
      </c>
      <c r="AI55" s="82">
        <v>5.9673600000000011</v>
      </c>
      <c r="AJ55" s="83">
        <v>773.18181818181813</v>
      </c>
      <c r="AK55" s="353">
        <v>83.052860670194036</v>
      </c>
      <c r="AL55" s="353">
        <v>64214.961818181837</v>
      </c>
    </row>
    <row r="56" spans="1:38" ht="15" thickBot="1">
      <c r="A56" s="169" t="s">
        <v>142</v>
      </c>
      <c r="B56" s="168" t="s">
        <v>195</v>
      </c>
      <c r="C56" s="60" t="s">
        <v>476</v>
      </c>
      <c r="D56" s="168" t="s">
        <v>29</v>
      </c>
      <c r="E56" s="60" t="s">
        <v>30</v>
      </c>
      <c r="F56" s="167">
        <v>9.3333333333333351E-2</v>
      </c>
      <c r="G56" s="95">
        <v>4</v>
      </c>
      <c r="H56" s="95">
        <v>527.33333333333348</v>
      </c>
      <c r="I56" s="346">
        <v>0</v>
      </c>
      <c r="J56" s="55">
        <v>0</v>
      </c>
      <c r="K56" s="42">
        <f t="shared" si="16"/>
        <v>0</v>
      </c>
      <c r="L56" s="42">
        <f t="shared" si="17"/>
        <v>131.83333333333337</v>
      </c>
      <c r="M56" s="51">
        <v>48</v>
      </c>
      <c r="N56" s="12">
        <f t="shared" si="18"/>
        <v>4.6808369644090326E-4</v>
      </c>
      <c r="O56" s="54">
        <f>SUM($N$5:N56)</f>
        <v>0.99944899862018965</v>
      </c>
      <c r="P56" s="51" t="str">
        <f t="shared" si="10"/>
        <v>C</v>
      </c>
      <c r="Q56" s="152">
        <f t="shared" si="19"/>
        <v>0.18181818181818182</v>
      </c>
      <c r="R56" s="152">
        <f t="shared" si="20"/>
        <v>4.2424242424242429E-3</v>
      </c>
      <c r="S56" s="55">
        <f t="shared" si="21"/>
        <v>23.969696969696976</v>
      </c>
      <c r="T56" s="51">
        <f t="shared" si="11"/>
        <v>30</v>
      </c>
      <c r="U56" s="51">
        <v>4</v>
      </c>
      <c r="V56" s="51">
        <f t="shared" si="12"/>
        <v>34</v>
      </c>
      <c r="W56" s="42">
        <f t="shared" si="13"/>
        <v>6.1818181818181817</v>
      </c>
      <c r="X56" s="42">
        <f t="shared" si="22"/>
        <v>6.1818181818181817</v>
      </c>
      <c r="Y56" s="8">
        <f t="shared" si="23"/>
        <v>0.14424242424242428</v>
      </c>
      <c r="Z56" s="12">
        <f t="shared" si="24"/>
        <v>0</v>
      </c>
      <c r="AA56" s="87" t="str">
        <f t="shared" si="14"/>
        <v>VERY LOW-ORDER URGENTLY</v>
      </c>
      <c r="AB56" s="164">
        <f t="shared" si="15"/>
        <v>814.96969696969722</v>
      </c>
      <c r="AF56"/>
      <c r="AG56" s="341" t="s">
        <v>25</v>
      </c>
      <c r="AH56" s="341" t="s">
        <v>383</v>
      </c>
      <c r="AI56" s="82">
        <v>5.0869108225108643</v>
      </c>
      <c r="AJ56" s="83">
        <v>1046</v>
      </c>
      <c r="AK56" s="353">
        <v>97.882920412920413</v>
      </c>
      <c r="AL56" s="353">
        <v>102385.53475191475</v>
      </c>
    </row>
    <row r="57" spans="1:38" ht="15" thickBot="1">
      <c r="A57" s="169" t="s">
        <v>142</v>
      </c>
      <c r="B57" s="168" t="s">
        <v>61</v>
      </c>
      <c r="C57" s="60" t="s">
        <v>442</v>
      </c>
      <c r="D57" s="168" t="s">
        <v>58</v>
      </c>
      <c r="E57" s="60" t="s">
        <v>27</v>
      </c>
      <c r="F57" s="167">
        <v>5.6533333333333352E-2</v>
      </c>
      <c r="G57" s="95">
        <v>7.666666666666667</v>
      </c>
      <c r="H57" s="95">
        <v>654.77666666666664</v>
      </c>
      <c r="I57" s="346">
        <v>0</v>
      </c>
      <c r="J57" s="55">
        <v>0</v>
      </c>
      <c r="K57" s="42">
        <f t="shared" si="16"/>
        <v>0</v>
      </c>
      <c r="L57" s="42">
        <f t="shared" si="17"/>
        <v>85.40565217391304</v>
      </c>
      <c r="M57" s="51">
        <v>1</v>
      </c>
      <c r="N57" s="12">
        <f t="shared" si="18"/>
        <v>2.8352498184420431E-4</v>
      </c>
      <c r="O57" s="54">
        <f>SUM($N$5:N57)</f>
        <v>0.99973252360203391</v>
      </c>
      <c r="P57" s="51" t="str">
        <f t="shared" si="10"/>
        <v>C</v>
      </c>
      <c r="Q57" s="152">
        <f t="shared" si="19"/>
        <v>0.34848484848484851</v>
      </c>
      <c r="R57" s="152">
        <f t="shared" si="20"/>
        <v>2.5696969696969705E-3</v>
      </c>
      <c r="S57" s="55">
        <f t="shared" si="21"/>
        <v>29.762575757575757</v>
      </c>
      <c r="T57" s="51">
        <f t="shared" si="11"/>
        <v>30</v>
      </c>
      <c r="U57" s="51">
        <v>4</v>
      </c>
      <c r="V57" s="51">
        <f t="shared" si="12"/>
        <v>34</v>
      </c>
      <c r="W57" s="42">
        <f t="shared" si="13"/>
        <v>11.84848484848485</v>
      </c>
      <c r="X57" s="42">
        <f t="shared" si="22"/>
        <v>11.84848484848485</v>
      </c>
      <c r="Y57" s="8">
        <f t="shared" si="23"/>
        <v>8.7369696969697014E-2</v>
      </c>
      <c r="Z57" s="12">
        <f t="shared" si="24"/>
        <v>0</v>
      </c>
      <c r="AA57" s="87" t="str">
        <f t="shared" si="14"/>
        <v>VERY LOW-ORDER URGENTLY</v>
      </c>
      <c r="AB57" s="164">
        <f t="shared" si="15"/>
        <v>1011.9275757575758</v>
      </c>
      <c r="AF57"/>
      <c r="AG57" s="341" t="s">
        <v>87</v>
      </c>
      <c r="AH57" s="341" t="s">
        <v>444</v>
      </c>
      <c r="AI57" s="82">
        <v>2.8957799999999865</v>
      </c>
      <c r="AJ57" s="83">
        <v>538.09090909090912</v>
      </c>
      <c r="AK57" s="353">
        <v>97.258986315256081</v>
      </c>
      <c r="AL57" s="353">
        <v>52334.176363636434</v>
      </c>
    </row>
    <row r="58" spans="1:38">
      <c r="A58" s="169" t="s">
        <v>142</v>
      </c>
      <c r="B58" s="168" t="s">
        <v>523</v>
      </c>
      <c r="C58" s="60" t="s">
        <v>535</v>
      </c>
      <c r="D58" s="168" t="s">
        <v>26</v>
      </c>
      <c r="E58" s="60" t="s">
        <v>69</v>
      </c>
      <c r="F58" s="167">
        <v>5.3333333333333365E-2</v>
      </c>
      <c r="G58" s="95">
        <v>13</v>
      </c>
      <c r="H58" s="95">
        <v>1065.4966666666664</v>
      </c>
      <c r="I58" s="346">
        <v>0</v>
      </c>
      <c r="J58" s="55">
        <v>0</v>
      </c>
      <c r="K58" s="42">
        <f t="shared" si="16"/>
        <v>0</v>
      </c>
      <c r="L58" s="42">
        <f t="shared" si="17"/>
        <v>81.961282051282041</v>
      </c>
      <c r="M58" s="51">
        <v>3</v>
      </c>
      <c r="N58" s="12">
        <f t="shared" si="18"/>
        <v>2.6747639796623055E-4</v>
      </c>
      <c r="O58" s="54">
        <f>SUM($N$5:N58)</f>
        <v>1.0000000000000002</v>
      </c>
      <c r="P58" s="51" t="str">
        <f t="shared" si="10"/>
        <v>C</v>
      </c>
      <c r="Q58" s="152">
        <f t="shared" si="19"/>
        <v>0.59090909090909094</v>
      </c>
      <c r="R58" s="152">
        <f t="shared" si="20"/>
        <v>2.4242424242424255E-3</v>
      </c>
      <c r="S58" s="55">
        <f t="shared" si="21"/>
        <v>48.431666666666658</v>
      </c>
      <c r="T58" s="51">
        <f t="shared" si="11"/>
        <v>30</v>
      </c>
      <c r="U58" s="51">
        <v>4</v>
      </c>
      <c r="V58" s="51">
        <f t="shared" si="12"/>
        <v>34</v>
      </c>
      <c r="W58" s="42">
        <f t="shared" si="13"/>
        <v>20.090909090909093</v>
      </c>
      <c r="X58" s="42">
        <f t="shared" si="22"/>
        <v>20.090909090909093</v>
      </c>
      <c r="Y58" s="8">
        <f t="shared" si="23"/>
        <v>8.2424242424242483E-2</v>
      </c>
      <c r="Z58" s="12">
        <f t="shared" si="24"/>
        <v>0</v>
      </c>
      <c r="AA58" s="453" t="str">
        <f t="shared" si="14"/>
        <v>VERY LOW-ORDER URGENTLY</v>
      </c>
      <c r="AB58" s="164">
        <f t="shared" si="15"/>
        <v>1646.6766666666667</v>
      </c>
      <c r="AF58"/>
      <c r="AG58" s="341" t="s">
        <v>73</v>
      </c>
      <c r="AH58" s="341" t="s">
        <v>441</v>
      </c>
      <c r="AI58" s="82">
        <v>3.1151472784719494</v>
      </c>
      <c r="AJ58" s="83">
        <v>855.57575757575751</v>
      </c>
      <c r="AK58" s="353">
        <v>93.977636255923571</v>
      </c>
      <c r="AL58" s="353">
        <v>80404.987334840785</v>
      </c>
    </row>
    <row r="59" spans="1:38">
      <c r="A59" s="168"/>
      <c r="B59" s="168"/>
      <c r="C59" s="60"/>
      <c r="D59" s="168"/>
      <c r="E59" s="60"/>
      <c r="F59" s="367"/>
      <c r="G59" s="357"/>
      <c r="H59" s="357"/>
      <c r="I59" s="346"/>
      <c r="J59" s="55"/>
      <c r="K59" s="346"/>
      <c r="L59" s="346"/>
      <c r="M59" s="349"/>
      <c r="N59" s="12"/>
      <c r="O59" s="350"/>
      <c r="P59" s="349"/>
      <c r="Q59" s="152"/>
      <c r="R59" s="152"/>
      <c r="S59" s="55"/>
      <c r="T59" s="349"/>
      <c r="U59" s="349"/>
      <c r="V59" s="349"/>
      <c r="W59" s="346"/>
      <c r="X59" s="346"/>
      <c r="Y59" s="345"/>
      <c r="Z59" s="12"/>
      <c r="AA59" s="60"/>
      <c r="AB59" s="456"/>
      <c r="AF59"/>
      <c r="AG59" s="341" t="s">
        <v>68</v>
      </c>
      <c r="AH59" s="341" t="s">
        <v>437</v>
      </c>
      <c r="AI59" s="82">
        <v>0.91126356184799517</v>
      </c>
      <c r="AJ59" s="83">
        <v>248.87878787878788</v>
      </c>
      <c r="AK59" s="353">
        <v>92.232991803277969</v>
      </c>
      <c r="AL59" s="353">
        <v>22954.835202433998</v>
      </c>
    </row>
    <row r="60" spans="1:38">
      <c r="A60" s="168"/>
      <c r="B60" s="168"/>
      <c r="C60" s="60"/>
      <c r="D60" s="168"/>
      <c r="E60" s="60"/>
      <c r="F60" s="367"/>
      <c r="G60" s="357"/>
      <c r="H60" s="357"/>
      <c r="I60" s="346"/>
      <c r="J60" s="55"/>
      <c r="K60" s="346"/>
      <c r="L60" s="346"/>
      <c r="M60" s="349"/>
      <c r="N60" s="12"/>
      <c r="O60" s="350"/>
      <c r="P60" s="349"/>
      <c r="Q60" s="152"/>
      <c r="R60" s="152"/>
      <c r="S60" s="55"/>
      <c r="T60" s="349"/>
      <c r="U60" s="349"/>
      <c r="V60" s="349"/>
      <c r="W60" s="346"/>
      <c r="X60" s="346"/>
      <c r="Y60" s="345"/>
      <c r="Z60" s="12"/>
      <c r="AA60" s="60"/>
      <c r="AB60" s="456"/>
      <c r="AF60"/>
      <c r="AG60" s="341" t="s">
        <v>72</v>
      </c>
      <c r="AH60" s="341" t="s">
        <v>443</v>
      </c>
      <c r="AI60" s="82">
        <v>3.2764836219744367</v>
      </c>
      <c r="AJ60" s="83">
        <v>901.30303030303048</v>
      </c>
      <c r="AK60" s="353">
        <v>94.04406444318785</v>
      </c>
      <c r="AL60" s="353">
        <v>84762.200264658692</v>
      </c>
    </row>
    <row r="61" spans="1:38">
      <c r="A61" s="168"/>
      <c r="B61" s="168"/>
      <c r="C61" s="60"/>
      <c r="D61" s="168"/>
      <c r="E61" s="60"/>
      <c r="F61" s="367"/>
      <c r="G61" s="357"/>
      <c r="H61" s="357"/>
      <c r="I61" s="346"/>
      <c r="J61" s="55"/>
      <c r="K61" s="346"/>
      <c r="L61" s="346"/>
      <c r="M61" s="349"/>
      <c r="N61" s="12"/>
      <c r="O61" s="350"/>
      <c r="P61" s="349"/>
      <c r="Q61" s="152"/>
      <c r="R61" s="152"/>
      <c r="S61" s="55"/>
      <c r="T61" s="349"/>
      <c r="U61" s="349"/>
      <c r="V61" s="349"/>
      <c r="W61" s="346"/>
      <c r="X61" s="346"/>
      <c r="Y61" s="345"/>
      <c r="Z61" s="12"/>
      <c r="AA61" s="60"/>
      <c r="AB61" s="456"/>
      <c r="AF61"/>
      <c r="AG61" s="341" t="s">
        <v>541</v>
      </c>
      <c r="AH61" s="341" t="s">
        <v>542</v>
      </c>
      <c r="AI61" s="82">
        <v>6.1711425866495464</v>
      </c>
      <c r="AJ61" s="83">
        <v>1168.636363636364</v>
      </c>
      <c r="AK61" s="353">
        <v>126.28822528883191</v>
      </c>
      <c r="AL61" s="353">
        <v>147585.01237163044</v>
      </c>
    </row>
    <row r="62" spans="1:38">
      <c r="A62" s="168"/>
      <c r="B62" s="168"/>
      <c r="C62" s="60"/>
      <c r="D62" s="168"/>
      <c r="E62" s="60"/>
      <c r="F62" s="367"/>
      <c r="G62" s="357"/>
      <c r="H62" s="357"/>
      <c r="I62" s="346"/>
      <c r="J62" s="55"/>
      <c r="K62" s="346"/>
      <c r="L62" s="346"/>
      <c r="M62" s="349"/>
      <c r="N62" s="12"/>
      <c r="O62" s="350"/>
      <c r="P62" s="349"/>
      <c r="Q62" s="152"/>
      <c r="R62" s="152"/>
      <c r="S62" s="55"/>
      <c r="T62" s="349"/>
      <c r="U62" s="349"/>
      <c r="V62" s="349"/>
      <c r="W62" s="346"/>
      <c r="X62" s="346"/>
      <c r="Y62" s="345"/>
      <c r="Z62" s="12"/>
      <c r="AA62" s="60"/>
      <c r="AB62" s="456"/>
      <c r="AF62"/>
      <c r="AG62" s="341" t="s">
        <v>549</v>
      </c>
      <c r="AH62" s="341" t="s">
        <v>550</v>
      </c>
      <c r="AI62" s="82">
        <v>2.3504236688079998</v>
      </c>
      <c r="AJ62" s="83">
        <v>356.09090909090907</v>
      </c>
      <c r="AK62" s="353">
        <v>95.009050678087064</v>
      </c>
      <c r="AL62" s="353">
        <v>33831.859227824272</v>
      </c>
    </row>
    <row r="63" spans="1:38">
      <c r="A63" s="168"/>
      <c r="B63" s="168"/>
      <c r="C63" s="60"/>
      <c r="D63" s="168"/>
      <c r="E63" s="60"/>
      <c r="F63" s="367"/>
      <c r="G63" s="357"/>
      <c r="H63" s="357"/>
      <c r="I63" s="346"/>
      <c r="J63" s="55"/>
      <c r="K63" s="346"/>
      <c r="L63" s="346"/>
      <c r="M63" s="349"/>
      <c r="N63" s="12"/>
      <c r="O63" s="350"/>
      <c r="P63" s="349"/>
      <c r="Q63" s="152"/>
      <c r="R63" s="152"/>
      <c r="S63" s="55"/>
      <c r="T63" s="349"/>
      <c r="U63" s="349"/>
      <c r="V63" s="349"/>
      <c r="W63" s="346"/>
      <c r="X63" s="346"/>
      <c r="Y63" s="345"/>
      <c r="Z63" s="12"/>
      <c r="AA63" s="60"/>
      <c r="AB63" s="456"/>
      <c r="AF63"/>
      <c r="AG63" s="341" t="s">
        <v>539</v>
      </c>
      <c r="AH63" s="341" t="s">
        <v>540</v>
      </c>
      <c r="AI63" s="82">
        <v>1.4112860435339367</v>
      </c>
      <c r="AJ63" s="83">
        <v>157.33333333333331</v>
      </c>
      <c r="AK63" s="353">
        <v>150.16814340588994</v>
      </c>
      <c r="AL63" s="353">
        <v>23626.45456252668</v>
      </c>
    </row>
    <row r="64" spans="1:38">
      <c r="A64" s="168"/>
      <c r="B64" s="168"/>
      <c r="C64" s="60"/>
      <c r="D64" s="168"/>
      <c r="E64" s="60"/>
      <c r="F64" s="367"/>
      <c r="G64" s="357"/>
      <c r="H64" s="357"/>
      <c r="I64" s="346"/>
      <c r="J64" s="55"/>
      <c r="K64" s="346"/>
      <c r="L64" s="346"/>
      <c r="M64" s="349"/>
      <c r="N64" s="12"/>
      <c r="O64" s="350"/>
      <c r="P64" s="349"/>
      <c r="Q64" s="152"/>
      <c r="R64" s="152"/>
      <c r="S64" s="55"/>
      <c r="T64" s="349"/>
      <c r="U64" s="349"/>
      <c r="V64" s="349"/>
      <c r="W64" s="346"/>
      <c r="X64" s="346"/>
      <c r="Y64" s="345"/>
      <c r="Z64" s="12"/>
      <c r="AA64" s="60"/>
      <c r="AB64" s="456"/>
      <c r="AF64"/>
      <c r="AG64" s="341" t="s">
        <v>518</v>
      </c>
      <c r="AH64" s="341" t="s">
        <v>531</v>
      </c>
      <c r="AI64" s="82">
        <v>1.6773127272727237</v>
      </c>
      <c r="AJ64" s="83">
        <v>287.4545454545455</v>
      </c>
      <c r="AK64" s="353">
        <v>50.199032258064243</v>
      </c>
      <c r="AL64" s="353">
        <v>14429.939999999924</v>
      </c>
    </row>
    <row r="65" spans="1:38">
      <c r="A65" s="168"/>
      <c r="B65" s="168"/>
      <c r="C65" s="60"/>
      <c r="D65" s="168"/>
      <c r="E65" s="60"/>
      <c r="F65" s="367"/>
      <c r="G65" s="357"/>
      <c r="H65" s="357"/>
      <c r="I65" s="346"/>
      <c r="J65" s="55"/>
      <c r="K65" s="346"/>
      <c r="L65" s="346"/>
      <c r="M65" s="349"/>
      <c r="N65" s="12"/>
      <c r="O65" s="350"/>
      <c r="P65" s="349"/>
      <c r="Q65" s="152"/>
      <c r="R65" s="152"/>
      <c r="S65" s="55"/>
      <c r="T65" s="349"/>
      <c r="U65" s="349"/>
      <c r="V65" s="349"/>
      <c r="W65" s="346"/>
      <c r="X65" s="346"/>
      <c r="Y65" s="345"/>
      <c r="Z65" s="12"/>
      <c r="AA65" s="60"/>
      <c r="AB65" s="456"/>
      <c r="AF65"/>
      <c r="AG65" s="341" t="s">
        <v>519</v>
      </c>
      <c r="AH65" s="341" t="s">
        <v>520</v>
      </c>
      <c r="AI65" s="82">
        <v>1.4687999999999923</v>
      </c>
      <c r="AJ65" s="83">
        <v>301.87878787878788</v>
      </c>
      <c r="AK65" s="353">
        <v>86.658941979521472</v>
      </c>
      <c r="AL65" s="353">
        <v>26160.49636363615</v>
      </c>
    </row>
    <row r="66" spans="1:38">
      <c r="A66" s="168"/>
      <c r="B66" s="168"/>
      <c r="C66" s="60"/>
      <c r="D66" s="168"/>
      <c r="E66" s="60"/>
      <c r="F66" s="367"/>
      <c r="G66" s="357"/>
      <c r="H66" s="357"/>
      <c r="I66" s="346"/>
      <c r="J66" s="55"/>
      <c r="K66" s="346"/>
      <c r="L66" s="346"/>
      <c r="M66" s="349"/>
      <c r="N66" s="12"/>
      <c r="O66" s="350"/>
      <c r="P66" s="349"/>
      <c r="Q66" s="152"/>
      <c r="R66" s="152"/>
      <c r="S66" s="55"/>
      <c r="T66" s="349"/>
      <c r="U66" s="349"/>
      <c r="V66" s="349"/>
      <c r="W66" s="346"/>
      <c r="X66" s="346"/>
      <c r="Y66" s="345"/>
      <c r="Z66" s="12"/>
      <c r="AA66" s="60"/>
      <c r="AB66" s="456"/>
      <c r="AF66"/>
      <c r="AG66" s="341" t="s">
        <v>90</v>
      </c>
      <c r="AH66" s="341" t="s">
        <v>451</v>
      </c>
      <c r="AI66" s="82">
        <v>0.82836363636363464</v>
      </c>
      <c r="AJ66" s="83">
        <v>54.090909090909086</v>
      </c>
      <c r="AK66" s="353">
        <v>207.01733333333334</v>
      </c>
      <c r="AL66" s="353">
        <v>11197.755757575756</v>
      </c>
    </row>
    <row r="67" spans="1:38">
      <c r="A67" s="168"/>
      <c r="B67" s="168"/>
      <c r="C67" s="60"/>
      <c r="D67" s="168"/>
      <c r="E67" s="60"/>
      <c r="F67" s="367"/>
      <c r="G67" s="357"/>
      <c r="H67" s="357"/>
      <c r="I67" s="346"/>
      <c r="J67" s="55"/>
      <c r="K67" s="346"/>
      <c r="L67" s="346"/>
      <c r="M67" s="349"/>
      <c r="N67" s="12"/>
      <c r="O67" s="350"/>
      <c r="P67" s="349"/>
      <c r="Q67" s="152"/>
      <c r="R67" s="152"/>
      <c r="S67" s="55"/>
      <c r="T67" s="349"/>
      <c r="U67" s="349"/>
      <c r="V67" s="349"/>
      <c r="W67" s="346"/>
      <c r="X67" s="346"/>
      <c r="Y67" s="345"/>
      <c r="Z67" s="12"/>
      <c r="AA67" s="60"/>
      <c r="AB67" s="456"/>
      <c r="AF67"/>
      <c r="AG67" s="341" t="s">
        <v>85</v>
      </c>
      <c r="AH67" s="341" t="s">
        <v>414</v>
      </c>
      <c r="AI67" s="82">
        <v>0.25019804916113947</v>
      </c>
      <c r="AJ67" s="83">
        <v>61.030303030303045</v>
      </c>
      <c r="AK67" s="353">
        <v>51.638197424892695</v>
      </c>
      <c r="AL67" s="353">
        <v>3151.4948367798156</v>
      </c>
    </row>
    <row r="68" spans="1:38">
      <c r="A68" s="168"/>
      <c r="B68" s="168"/>
      <c r="C68" s="60"/>
      <c r="D68" s="168"/>
      <c r="E68" s="60"/>
      <c r="F68" s="367"/>
      <c r="G68" s="357"/>
      <c r="H68" s="357"/>
      <c r="I68" s="346"/>
      <c r="J68" s="55"/>
      <c r="K68" s="346"/>
      <c r="L68" s="346"/>
      <c r="M68" s="349"/>
      <c r="N68" s="12"/>
      <c r="O68" s="350"/>
      <c r="P68" s="349"/>
      <c r="Q68" s="152"/>
      <c r="R68" s="152"/>
      <c r="S68" s="55"/>
      <c r="T68" s="349"/>
      <c r="U68" s="349"/>
      <c r="V68" s="349"/>
      <c r="W68" s="346"/>
      <c r="X68" s="346"/>
      <c r="Y68" s="345"/>
      <c r="Z68" s="12"/>
      <c r="AA68" s="60"/>
      <c r="AB68" s="456"/>
      <c r="AF68"/>
      <c r="AG68" s="341" t="s">
        <v>84</v>
      </c>
      <c r="AH68" s="341" t="s">
        <v>421</v>
      </c>
      <c r="AI68" s="82">
        <v>0.31313766233766255</v>
      </c>
      <c r="AJ68" s="83">
        <v>77.181818181818173</v>
      </c>
      <c r="AK68" s="353">
        <v>50.714285714285715</v>
      </c>
      <c r="AL68" s="353">
        <v>3914.2207792207787</v>
      </c>
    </row>
    <row r="69" spans="1:38">
      <c r="A69" s="168"/>
      <c r="B69" s="168"/>
      <c r="C69" s="60"/>
      <c r="D69" s="168"/>
      <c r="E69" s="60"/>
      <c r="F69" s="367"/>
      <c r="G69" s="357"/>
      <c r="H69" s="357"/>
      <c r="I69" s="346"/>
      <c r="J69" s="55"/>
      <c r="K69" s="346"/>
      <c r="L69" s="346"/>
      <c r="M69" s="349"/>
      <c r="N69" s="12"/>
      <c r="O69" s="350"/>
      <c r="P69" s="349"/>
      <c r="Q69" s="152"/>
      <c r="R69" s="152"/>
      <c r="S69" s="55"/>
      <c r="T69" s="349"/>
      <c r="U69" s="349"/>
      <c r="V69" s="349"/>
      <c r="W69" s="346"/>
      <c r="X69" s="346"/>
      <c r="Y69" s="345"/>
      <c r="Z69" s="12"/>
      <c r="AA69" s="60"/>
      <c r="AB69" s="456"/>
      <c r="AF69"/>
      <c r="AG69" s="341" t="s">
        <v>523</v>
      </c>
      <c r="AH69" s="341" t="s">
        <v>535</v>
      </c>
      <c r="AI69" s="82">
        <v>8.2424242424242483E-2</v>
      </c>
      <c r="AJ69" s="83">
        <v>20.090909090909093</v>
      </c>
      <c r="AK69" s="353">
        <v>81.961282051282041</v>
      </c>
      <c r="AL69" s="353">
        <v>1646.6766666666667</v>
      </c>
    </row>
    <row r="70" spans="1:38">
      <c r="A70" s="168"/>
      <c r="B70" s="168"/>
      <c r="C70" s="60"/>
      <c r="D70" s="168"/>
      <c r="E70" s="60"/>
      <c r="F70" s="367"/>
      <c r="G70" s="357"/>
      <c r="H70" s="357"/>
      <c r="I70" s="346"/>
      <c r="J70" s="55"/>
      <c r="K70" s="346"/>
      <c r="L70" s="346"/>
      <c r="M70" s="349"/>
      <c r="N70" s="12"/>
      <c r="O70" s="350"/>
      <c r="P70" s="349"/>
      <c r="Q70" s="152"/>
      <c r="R70" s="152"/>
      <c r="S70" s="55"/>
      <c r="T70" s="349"/>
      <c r="U70" s="349"/>
      <c r="V70" s="349"/>
      <c r="W70" s="346"/>
      <c r="X70" s="346"/>
      <c r="Y70" s="345"/>
      <c r="Z70" s="12"/>
      <c r="AA70" s="60"/>
      <c r="AB70" s="456"/>
      <c r="AF70" s="341" t="s">
        <v>224</v>
      </c>
      <c r="AG70" s="341"/>
      <c r="AH70" s="341"/>
      <c r="AI70" s="82">
        <v>54.517120509620632</v>
      </c>
      <c r="AJ70" s="83">
        <v>8990.7272727272757</v>
      </c>
      <c r="AK70" s="353">
        <v>2060.7258823029588</v>
      </c>
      <c r="AL70" s="353">
        <v>943249.36538403621</v>
      </c>
    </row>
    <row r="71" spans="1:38">
      <c r="A71" s="168"/>
      <c r="B71" s="168"/>
      <c r="C71" s="60"/>
      <c r="D71" s="168"/>
      <c r="E71" s="60"/>
      <c r="F71" s="367"/>
      <c r="G71" s="357"/>
      <c r="H71" s="357"/>
      <c r="I71" s="346"/>
      <c r="J71" s="55"/>
      <c r="K71" s="346"/>
      <c r="L71" s="346"/>
      <c r="M71" s="349"/>
      <c r="N71" s="12"/>
      <c r="O71" s="350"/>
      <c r="P71" s="349"/>
      <c r="Q71" s="152"/>
      <c r="R71" s="152"/>
      <c r="S71" s="55"/>
      <c r="T71" s="349"/>
      <c r="U71" s="349"/>
      <c r="V71" s="349"/>
      <c r="W71" s="346"/>
      <c r="X71" s="346"/>
      <c r="Y71" s="345"/>
      <c r="Z71" s="12"/>
      <c r="AA71" s="60"/>
      <c r="AB71" s="456"/>
      <c r="AF71" s="341" t="s">
        <v>81</v>
      </c>
      <c r="AG71" s="341" t="s">
        <v>551</v>
      </c>
      <c r="AH71" s="341" t="s">
        <v>552</v>
      </c>
      <c r="AI71" s="82">
        <v>0.6457575757575762</v>
      </c>
      <c r="AJ71" s="83">
        <v>64.575757575757578</v>
      </c>
      <c r="AK71" s="353">
        <v>315.32846715328469</v>
      </c>
      <c r="AL71" s="353">
        <v>20362.57465162575</v>
      </c>
    </row>
    <row r="72" spans="1:38">
      <c r="A72" s="168"/>
      <c r="B72" s="168"/>
      <c r="C72" s="60"/>
      <c r="D72" s="168"/>
      <c r="E72" s="60"/>
      <c r="F72" s="367"/>
      <c r="G72" s="357"/>
      <c r="H72" s="357"/>
      <c r="I72" s="346"/>
      <c r="J72" s="55"/>
      <c r="K72" s="346"/>
      <c r="L72" s="346"/>
      <c r="M72" s="349"/>
      <c r="N72" s="12"/>
      <c r="O72" s="350"/>
      <c r="P72" s="349"/>
      <c r="Q72" s="152"/>
      <c r="R72" s="152"/>
      <c r="S72" s="55"/>
      <c r="T72" s="349"/>
      <c r="U72" s="349"/>
      <c r="V72" s="349"/>
      <c r="W72" s="346"/>
      <c r="X72" s="346"/>
      <c r="Y72" s="345"/>
      <c r="Z72" s="12"/>
      <c r="AA72" s="60"/>
      <c r="AB72" s="456"/>
      <c r="AF72" s="341" t="s">
        <v>223</v>
      </c>
      <c r="AG72" s="341"/>
      <c r="AH72" s="341"/>
      <c r="AI72" s="82">
        <v>0.6457575757575762</v>
      </c>
      <c r="AJ72" s="83">
        <v>64.575757575757578</v>
      </c>
      <c r="AK72" s="353">
        <v>315.32846715328469</v>
      </c>
      <c r="AL72" s="353">
        <v>20362.57465162575</v>
      </c>
    </row>
    <row r="73" spans="1:38">
      <c r="A73" s="168"/>
      <c r="B73" s="168"/>
      <c r="C73" s="60"/>
      <c r="D73" s="168"/>
      <c r="E73" s="60"/>
      <c r="F73" s="367"/>
      <c r="G73" s="357"/>
      <c r="H73" s="357"/>
      <c r="I73" s="346"/>
      <c r="J73" s="55"/>
      <c r="K73" s="346"/>
      <c r="L73" s="346"/>
      <c r="M73" s="349"/>
      <c r="N73" s="12"/>
      <c r="O73" s="350"/>
      <c r="P73" s="349"/>
      <c r="Q73" s="152"/>
      <c r="R73" s="152"/>
      <c r="S73" s="55"/>
      <c r="T73" s="349"/>
      <c r="U73" s="349"/>
      <c r="V73" s="349"/>
      <c r="W73" s="346"/>
      <c r="X73" s="346"/>
      <c r="Y73" s="345"/>
      <c r="Z73" s="12"/>
      <c r="AA73" s="60"/>
      <c r="AB73" s="456"/>
      <c r="AF73" s="341" t="s">
        <v>221</v>
      </c>
      <c r="AG73"/>
      <c r="AH73"/>
      <c r="AI73" s="82">
        <v>89.258582703356183</v>
      </c>
      <c r="AJ73" s="83">
        <v>11832.787878787884</v>
      </c>
      <c r="AK73" s="353">
        <v>6855.3063527779277</v>
      </c>
      <c r="AL73" s="353">
        <v>1541864.8563129362</v>
      </c>
    </row>
    <row r="74" spans="1:38">
      <c r="A74" s="168"/>
      <c r="B74" s="168"/>
      <c r="C74" s="60"/>
      <c r="D74" s="168"/>
      <c r="E74" s="60"/>
      <c r="F74" s="367"/>
      <c r="G74" s="357"/>
      <c r="H74" s="357"/>
      <c r="I74" s="346"/>
      <c r="J74" s="55"/>
      <c r="K74" s="346"/>
      <c r="L74" s="346"/>
      <c r="M74" s="349"/>
      <c r="N74" s="12"/>
      <c r="O74" s="350"/>
      <c r="P74" s="349"/>
      <c r="Q74" s="152"/>
      <c r="R74" s="152"/>
      <c r="S74" s="55"/>
      <c r="T74" s="349"/>
      <c r="U74" s="349"/>
      <c r="V74" s="349"/>
      <c r="W74" s="346"/>
      <c r="X74" s="346"/>
      <c r="Y74" s="345"/>
      <c r="Z74" s="12"/>
      <c r="AA74" s="60"/>
      <c r="AB74" s="456"/>
      <c r="AF74"/>
      <c r="AG74"/>
      <c r="AH74"/>
      <c r="AI74"/>
      <c r="AJ74"/>
      <c r="AK74"/>
      <c r="AL74"/>
    </row>
    <row r="75" spans="1:38">
      <c r="A75" s="168"/>
      <c r="B75" s="168"/>
      <c r="C75" s="60"/>
      <c r="D75" s="168"/>
      <c r="E75" s="60"/>
      <c r="F75" s="367"/>
      <c r="G75" s="357"/>
      <c r="H75" s="357"/>
      <c r="I75" s="346"/>
      <c r="J75" s="55"/>
      <c r="K75" s="346"/>
      <c r="L75" s="346"/>
      <c r="M75" s="349"/>
      <c r="N75" s="12"/>
      <c r="O75" s="350"/>
      <c r="P75" s="349"/>
      <c r="Q75" s="152"/>
      <c r="R75" s="152"/>
      <c r="S75" s="55"/>
      <c r="T75" s="349"/>
      <c r="U75" s="349"/>
      <c r="V75" s="349"/>
      <c r="W75" s="346"/>
      <c r="X75" s="346"/>
      <c r="Y75" s="345"/>
      <c r="Z75" s="12"/>
      <c r="AA75" s="60"/>
      <c r="AB75" s="456"/>
      <c r="AF75"/>
      <c r="AG75"/>
      <c r="AH75"/>
      <c r="AI75"/>
      <c r="AJ75"/>
      <c r="AK75"/>
      <c r="AL75"/>
    </row>
    <row r="76" spans="1:38">
      <c r="A76" s="168"/>
      <c r="B76" s="168"/>
      <c r="C76" s="60"/>
      <c r="D76" s="168"/>
      <c r="E76" s="60"/>
      <c r="F76" s="367"/>
      <c r="G76" s="357"/>
      <c r="H76" s="357"/>
      <c r="I76" s="346"/>
      <c r="J76" s="55"/>
      <c r="K76" s="346"/>
      <c r="L76" s="346"/>
      <c r="M76" s="349"/>
      <c r="N76" s="12"/>
      <c r="O76" s="350"/>
      <c r="P76" s="349"/>
      <c r="Q76" s="152"/>
      <c r="R76" s="152"/>
      <c r="S76" s="55"/>
      <c r="T76" s="349"/>
      <c r="U76" s="349"/>
      <c r="V76" s="349"/>
      <c r="W76" s="346"/>
      <c r="X76" s="346"/>
      <c r="Y76" s="345"/>
      <c r="Z76" s="12"/>
      <c r="AA76" s="60"/>
      <c r="AB76" s="456"/>
      <c r="AF76"/>
      <c r="AG76"/>
      <c r="AH76"/>
      <c r="AI76"/>
      <c r="AJ76"/>
      <c r="AK76"/>
      <c r="AL76"/>
    </row>
    <row r="77" spans="1:38">
      <c r="A77" s="168"/>
      <c r="B77" s="168"/>
      <c r="C77" s="60"/>
      <c r="D77" s="168"/>
      <c r="E77" s="60"/>
      <c r="F77" s="367"/>
      <c r="G77" s="357"/>
      <c r="H77" s="357"/>
      <c r="I77" s="346"/>
      <c r="J77" s="55"/>
      <c r="K77" s="346"/>
      <c r="L77" s="346"/>
      <c r="M77" s="349"/>
      <c r="N77" s="12"/>
      <c r="O77" s="350"/>
      <c r="P77" s="349"/>
      <c r="Q77" s="152"/>
      <c r="R77" s="152"/>
      <c r="S77" s="55"/>
      <c r="T77" s="349"/>
      <c r="U77" s="349"/>
      <c r="V77" s="349"/>
      <c r="W77" s="346"/>
      <c r="X77" s="346"/>
      <c r="Y77" s="345"/>
      <c r="Z77" s="12"/>
      <c r="AA77" s="60"/>
      <c r="AB77" s="456"/>
      <c r="AF77"/>
      <c r="AG77"/>
      <c r="AH77"/>
      <c r="AI77"/>
      <c r="AJ77"/>
      <c r="AK77"/>
      <c r="AL77"/>
    </row>
    <row r="78" spans="1:38">
      <c r="A78" s="168"/>
      <c r="B78" s="168"/>
      <c r="C78" s="60"/>
      <c r="D78" s="168"/>
      <c r="E78" s="60"/>
      <c r="F78" s="367"/>
      <c r="G78" s="357"/>
      <c r="H78" s="357"/>
      <c r="I78" s="346"/>
      <c r="J78" s="55"/>
      <c r="K78" s="346"/>
      <c r="L78" s="346"/>
      <c r="M78" s="349"/>
      <c r="N78" s="12"/>
      <c r="O78" s="350"/>
      <c r="P78" s="349"/>
      <c r="Q78" s="152"/>
      <c r="R78" s="152"/>
      <c r="S78" s="55"/>
      <c r="T78" s="349"/>
      <c r="U78" s="349"/>
      <c r="V78" s="349"/>
      <c r="W78" s="346"/>
      <c r="X78" s="346"/>
      <c r="Y78" s="345"/>
      <c r="Z78" s="12"/>
      <c r="AA78" s="60"/>
      <c r="AB78" s="456"/>
      <c r="AF78"/>
      <c r="AG78"/>
      <c r="AH78"/>
      <c r="AI78"/>
      <c r="AJ78"/>
      <c r="AK78"/>
      <c r="AL78"/>
    </row>
    <row r="79" spans="1:38">
      <c r="A79" s="168"/>
      <c r="B79" s="168"/>
      <c r="C79" s="60"/>
      <c r="D79" s="168"/>
      <c r="E79" s="60"/>
      <c r="F79" s="367"/>
      <c r="G79" s="357"/>
      <c r="H79" s="357"/>
      <c r="I79" s="346"/>
      <c r="J79" s="55"/>
      <c r="K79" s="346"/>
      <c r="L79" s="346"/>
      <c r="M79" s="349"/>
      <c r="N79" s="12"/>
      <c r="O79" s="350"/>
      <c r="P79" s="349"/>
      <c r="Q79" s="152"/>
      <c r="R79" s="152"/>
      <c r="S79" s="55"/>
      <c r="T79" s="349"/>
      <c r="U79" s="349"/>
      <c r="V79" s="349"/>
      <c r="W79" s="346"/>
      <c r="X79" s="346"/>
      <c r="Y79" s="345"/>
      <c r="Z79" s="12"/>
      <c r="AA79" s="60"/>
      <c r="AB79" s="456"/>
      <c r="AF79"/>
      <c r="AG79"/>
      <c r="AH79"/>
      <c r="AI79"/>
      <c r="AJ79"/>
      <c r="AK79"/>
      <c r="AL79"/>
    </row>
    <row r="80" spans="1:38">
      <c r="A80" s="168"/>
      <c r="B80" s="168"/>
      <c r="C80" s="60"/>
      <c r="D80" s="168"/>
      <c r="E80" s="60"/>
      <c r="F80" s="367"/>
      <c r="G80" s="357"/>
      <c r="H80" s="357"/>
      <c r="I80" s="346"/>
      <c r="J80" s="55"/>
      <c r="K80" s="346"/>
      <c r="L80" s="346"/>
      <c r="M80" s="349"/>
      <c r="N80" s="12"/>
      <c r="O80" s="350"/>
      <c r="P80" s="349"/>
      <c r="Q80" s="152"/>
      <c r="R80" s="152"/>
      <c r="S80" s="55"/>
      <c r="T80" s="349"/>
      <c r="U80" s="349"/>
      <c r="V80" s="349"/>
      <c r="W80" s="346"/>
      <c r="X80" s="346"/>
      <c r="Y80" s="345"/>
      <c r="Z80" s="12"/>
      <c r="AA80" s="60"/>
      <c r="AB80" s="456"/>
      <c r="AF80"/>
      <c r="AG80"/>
      <c r="AH80"/>
      <c r="AI80"/>
      <c r="AJ80"/>
      <c r="AK80"/>
      <c r="AL80"/>
    </row>
    <row r="81" spans="1:38">
      <c r="A81" s="168"/>
      <c r="B81" s="168"/>
      <c r="C81" s="60"/>
      <c r="D81" s="168"/>
      <c r="E81" s="60"/>
      <c r="F81" s="367"/>
      <c r="G81" s="357"/>
      <c r="H81" s="357"/>
      <c r="I81" s="346"/>
      <c r="J81" s="55"/>
      <c r="K81" s="346"/>
      <c r="L81" s="346"/>
      <c r="M81" s="349"/>
      <c r="N81" s="12"/>
      <c r="O81" s="350"/>
      <c r="P81" s="349"/>
      <c r="Q81" s="152"/>
      <c r="R81" s="152"/>
      <c r="S81" s="55"/>
      <c r="T81" s="349"/>
      <c r="U81" s="349"/>
      <c r="V81" s="349"/>
      <c r="W81" s="346"/>
      <c r="X81" s="346"/>
      <c r="Y81" s="345"/>
      <c r="Z81" s="12"/>
      <c r="AA81" s="60"/>
      <c r="AB81" s="456"/>
      <c r="AF81"/>
      <c r="AG81"/>
      <c r="AH81"/>
      <c r="AI81"/>
      <c r="AJ81"/>
      <c r="AK81"/>
      <c r="AL81"/>
    </row>
    <row r="82" spans="1:38">
      <c r="A82" s="168"/>
      <c r="B82" s="168"/>
      <c r="C82" s="60"/>
      <c r="D82" s="168"/>
      <c r="E82" s="60"/>
      <c r="F82" s="367"/>
      <c r="G82" s="357"/>
      <c r="H82" s="357"/>
      <c r="I82" s="346"/>
      <c r="J82" s="55"/>
      <c r="K82" s="346"/>
      <c r="L82" s="346"/>
      <c r="M82" s="349"/>
      <c r="N82" s="12"/>
      <c r="O82" s="350"/>
      <c r="P82" s="349"/>
      <c r="Q82" s="152"/>
      <c r="R82" s="152"/>
      <c r="S82" s="55"/>
      <c r="T82" s="349"/>
      <c r="U82" s="349"/>
      <c r="V82" s="349"/>
      <c r="W82" s="346"/>
      <c r="X82" s="346"/>
      <c r="Y82" s="345"/>
      <c r="Z82" s="12"/>
      <c r="AA82" s="60"/>
      <c r="AB82" s="456"/>
      <c r="AF82"/>
      <c r="AG82"/>
      <c r="AH82"/>
      <c r="AI82"/>
      <c r="AJ82"/>
      <c r="AK82"/>
      <c r="AL82"/>
    </row>
    <row r="83" spans="1:38">
      <c r="AF83"/>
      <c r="AG83"/>
      <c r="AH83"/>
      <c r="AI83"/>
      <c r="AJ83"/>
      <c r="AK83"/>
      <c r="AL83"/>
    </row>
    <row r="84" spans="1:38">
      <c r="AF84"/>
      <c r="AG84"/>
      <c r="AH84"/>
      <c r="AI84"/>
      <c r="AJ84"/>
      <c r="AK84"/>
      <c r="AL84"/>
    </row>
    <row r="85" spans="1:38">
      <c r="AF85"/>
      <c r="AG85"/>
      <c r="AH85"/>
      <c r="AI85"/>
      <c r="AJ85"/>
      <c r="AK85"/>
      <c r="AL85"/>
    </row>
    <row r="86" spans="1:38">
      <c r="AF86"/>
      <c r="AG86"/>
      <c r="AH86"/>
      <c r="AI86"/>
      <c r="AJ86"/>
      <c r="AK86"/>
      <c r="AL86"/>
    </row>
    <row r="87" spans="1:38">
      <c r="AF87"/>
      <c r="AG87"/>
      <c r="AH87"/>
      <c r="AI87"/>
      <c r="AJ87"/>
      <c r="AK87"/>
      <c r="AL87"/>
    </row>
    <row r="88" spans="1:38">
      <c r="AF88"/>
      <c r="AG88"/>
      <c r="AH88"/>
      <c r="AI88"/>
      <c r="AJ88"/>
      <c r="AK88"/>
      <c r="AL88"/>
    </row>
    <row r="89" spans="1:38">
      <c r="AF89"/>
      <c r="AG89"/>
      <c r="AH89"/>
      <c r="AI89"/>
      <c r="AJ89"/>
      <c r="AK89"/>
      <c r="AL89"/>
    </row>
    <row r="90" spans="1:38">
      <c r="AF90"/>
      <c r="AG90"/>
      <c r="AH90"/>
      <c r="AI90"/>
      <c r="AJ90"/>
      <c r="AK90"/>
      <c r="AL90"/>
    </row>
    <row r="91" spans="1:38">
      <c r="AF91"/>
      <c r="AG91"/>
      <c r="AH91"/>
      <c r="AI91"/>
      <c r="AJ91"/>
      <c r="AK91"/>
      <c r="AL91"/>
    </row>
    <row r="92" spans="1:38">
      <c r="AF92"/>
      <c r="AG92"/>
      <c r="AH92"/>
      <c r="AI92"/>
      <c r="AJ92"/>
      <c r="AK92"/>
      <c r="AL92"/>
    </row>
    <row r="93" spans="1:38">
      <c r="AF93"/>
      <c r="AG93"/>
      <c r="AH93"/>
      <c r="AI93"/>
      <c r="AJ93"/>
      <c r="AK93"/>
      <c r="AL93"/>
    </row>
    <row r="94" spans="1:38">
      <c r="AF94"/>
      <c r="AG94"/>
      <c r="AH94"/>
      <c r="AI94"/>
      <c r="AJ94"/>
      <c r="AK94"/>
      <c r="AL94"/>
    </row>
    <row r="95" spans="1:38">
      <c r="AF95"/>
      <c r="AG95"/>
      <c r="AH95"/>
      <c r="AI95"/>
      <c r="AJ95"/>
      <c r="AK95"/>
      <c r="AL95"/>
    </row>
    <row r="96" spans="1:38">
      <c r="AF96"/>
      <c r="AG96"/>
      <c r="AH96"/>
      <c r="AI96"/>
      <c r="AJ96"/>
      <c r="AK96"/>
      <c r="AL96"/>
    </row>
    <row r="97" spans="32:38">
      <c r="AF97"/>
      <c r="AG97"/>
      <c r="AH97"/>
      <c r="AI97"/>
      <c r="AJ97"/>
      <c r="AK97"/>
      <c r="AL97"/>
    </row>
    <row r="98" spans="32:38">
      <c r="AF98"/>
      <c r="AG98"/>
      <c r="AH98"/>
      <c r="AI98"/>
      <c r="AJ98"/>
      <c r="AK98"/>
      <c r="AL98"/>
    </row>
    <row r="99" spans="32:38">
      <c r="AF99"/>
      <c r="AG99"/>
      <c r="AH99"/>
      <c r="AI99"/>
      <c r="AJ99"/>
      <c r="AK99"/>
      <c r="AL99"/>
    </row>
    <row r="100" spans="32:38">
      <c r="AF100"/>
      <c r="AG100"/>
      <c r="AH100"/>
      <c r="AI100"/>
      <c r="AJ100"/>
      <c r="AK100"/>
      <c r="AL100"/>
    </row>
    <row r="101" spans="32:38">
      <c r="AF101"/>
      <c r="AG101"/>
      <c r="AH101"/>
      <c r="AI101"/>
      <c r="AJ101"/>
      <c r="AK101"/>
      <c r="AL101"/>
    </row>
    <row r="102" spans="32:38">
      <c r="AF102"/>
      <c r="AG102"/>
      <c r="AH102"/>
      <c r="AI102"/>
      <c r="AJ102"/>
      <c r="AK102"/>
      <c r="AL102"/>
    </row>
    <row r="103" spans="32:38">
      <c r="AF103"/>
      <c r="AG103"/>
      <c r="AH103"/>
      <c r="AI103"/>
      <c r="AJ103"/>
      <c r="AK103"/>
      <c r="AL103"/>
    </row>
    <row r="104" spans="32:38">
      <c r="AF104"/>
      <c r="AG104"/>
      <c r="AH104"/>
      <c r="AI104"/>
      <c r="AJ104"/>
      <c r="AK104"/>
      <c r="AL104"/>
    </row>
    <row r="105" spans="32:38">
      <c r="AF105"/>
      <c r="AG105"/>
      <c r="AH105"/>
      <c r="AI105"/>
      <c r="AJ105"/>
      <c r="AK105"/>
      <c r="AL105"/>
    </row>
    <row r="106" spans="32:38">
      <c r="AF106"/>
      <c r="AG106"/>
      <c r="AH106"/>
      <c r="AI106"/>
      <c r="AJ106"/>
      <c r="AK106"/>
      <c r="AL106"/>
    </row>
    <row r="107" spans="32:38">
      <c r="AF107"/>
      <c r="AG107"/>
      <c r="AH107"/>
      <c r="AI107"/>
      <c r="AJ107"/>
      <c r="AK107"/>
      <c r="AL107"/>
    </row>
    <row r="108" spans="32:38">
      <c r="AF108"/>
      <c r="AG108"/>
      <c r="AH108"/>
      <c r="AI108"/>
      <c r="AJ108"/>
      <c r="AK108"/>
      <c r="AL108"/>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82">
    <cfRule type="containsText" dxfId="107" priority="2" operator="containsText" text="LOW MAY- ORDER">
      <formula>NOT(ISERROR(SEARCH("LOW MAY- ORDER",AA5)))</formula>
    </cfRule>
    <cfRule type="containsText" dxfId="106" priority="3" operator="containsText" text="HIGH">
      <formula>NOT(ISERROR(SEARCH("HIGH",AA5)))</formula>
    </cfRule>
    <cfRule type="containsText" dxfId="105" priority="4" operator="containsText" text="HIGH">
      <formula>NOT(ISERROR(SEARCH("HIGH",AA5)))</formula>
    </cfRule>
    <cfRule type="containsText" dxfId="104" priority="5" operator="containsText" text="VERY LOW-ORDER URGENTLY">
      <formula>NOT(ISERROR(SEARCH("VERY LOW-ORDER URGENTLY",AA5)))</formula>
    </cfRule>
  </conditionalFormatting>
  <conditionalFormatting sqref="B1:B1048576">
    <cfRule type="duplicateValues" dxfId="103" priority="1"/>
  </conditionalFormatting>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15A54-A718-4C5F-9DFC-F1C407C1F2CE}">
  <dimension ref="A1:AM108"/>
  <sheetViews>
    <sheetView showGridLines="0" workbookViewId="0">
      <selection activeCell="I5" sqref="I5:J13"/>
    </sheetView>
  </sheetViews>
  <sheetFormatPr defaultColWidth="8.90625" defaultRowHeight="14.5"/>
  <cols>
    <col min="1" max="1" width="24.453125" style="14" customWidth="1"/>
    <col min="2" max="2" width="8.90625" style="14"/>
    <col min="3" max="3" width="44.1796875" style="14" customWidth="1"/>
    <col min="4" max="4" width="16.54296875" style="14" customWidth="1"/>
    <col min="5" max="5" width="11" style="14" customWidth="1"/>
    <col min="6" max="7" width="8.90625" style="14"/>
    <col min="8" max="8" width="16.54296875" style="14" customWidth="1"/>
    <col min="9" max="10" width="8.90625" style="14"/>
    <col min="11" max="11" width="13.81640625" style="14" customWidth="1"/>
    <col min="12" max="13" width="8.90625" style="14"/>
    <col min="14" max="14" width="10.90625" style="14" customWidth="1"/>
    <col min="15" max="16" width="8.90625" style="14"/>
    <col min="17" max="18" width="9" style="14" bestFit="1" customWidth="1"/>
    <col min="19" max="19" width="10.54296875" style="14" bestFit="1" customWidth="1"/>
    <col min="20" max="22" width="8.90625" style="14"/>
    <col min="23" max="24" width="10.54296875" style="14" bestFit="1" customWidth="1"/>
    <col min="25" max="25" width="16.54296875" style="14" customWidth="1"/>
    <col min="26" max="26" width="8.90625" style="14"/>
    <col min="27" max="27" width="25.90625" style="14" customWidth="1"/>
    <col min="28" max="28" width="12.6328125" style="14" customWidth="1"/>
    <col min="29" max="31" width="8.90625" style="14"/>
    <col min="32" max="32" width="15.6328125" style="14" bestFit="1" customWidth="1"/>
    <col min="33" max="33" width="14.6328125" style="14" bestFit="1" customWidth="1"/>
    <col min="34" max="34" width="26.453125" style="14" bestFit="1" customWidth="1"/>
    <col min="35" max="35" width="8.26953125" style="14" bestFit="1" customWidth="1"/>
    <col min="36" max="36" width="8.1796875" style="14" bestFit="1" customWidth="1"/>
    <col min="37" max="37" width="9.1796875" style="14" bestFit="1" customWidth="1"/>
    <col min="38" max="38" width="11.1796875" style="14" bestFit="1" customWidth="1"/>
    <col min="39" max="39" width="8.90625" style="14" hidden="1" customWidth="1"/>
    <col min="40" max="16384" width="8.90625" style="14"/>
  </cols>
  <sheetData>
    <row r="1" spans="1:39" ht="15" thickBot="1">
      <c r="F1" s="80">
        <f>SUM(F5:F20)</f>
        <v>14.880646666666664</v>
      </c>
      <c r="G1" s="79">
        <f t="shared" ref="G1:Y1" si="0">SUM(G5:G82)</f>
        <v>744.66666666666686</v>
      </c>
      <c r="H1" s="79">
        <f>SUM(H5:H82)</f>
        <v>215155.66666666666</v>
      </c>
      <c r="I1" s="79">
        <f t="shared" si="0"/>
        <v>34</v>
      </c>
      <c r="J1" s="79">
        <f t="shared" si="0"/>
        <v>0.81479999999999997</v>
      </c>
      <c r="K1" s="79">
        <f t="shared" si="0"/>
        <v>8338.6973684210516</v>
      </c>
      <c r="L1" s="79">
        <f t="shared" si="0"/>
        <v>2565.1673114706077</v>
      </c>
      <c r="M1" s="79">
        <f t="shared" si="0"/>
        <v>125</v>
      </c>
      <c r="N1" s="79">
        <f t="shared" si="0"/>
        <v>1</v>
      </c>
      <c r="O1" s="79">
        <f t="shared" si="0"/>
        <v>7.5422515240153087</v>
      </c>
      <c r="P1" s="79">
        <f t="shared" si="0"/>
        <v>0</v>
      </c>
      <c r="Q1" s="79">
        <f t="shared" si="0"/>
        <v>33.848484848484851</v>
      </c>
      <c r="R1" s="79">
        <f t="shared" si="0"/>
        <v>0.67639303030303033</v>
      </c>
      <c r="S1" s="79">
        <f t="shared" si="0"/>
        <v>9779.8030303030282</v>
      </c>
      <c r="T1" s="79">
        <f t="shared" si="0"/>
        <v>215</v>
      </c>
      <c r="U1" s="79">
        <f t="shared" si="0"/>
        <v>36</v>
      </c>
      <c r="V1" s="79">
        <f t="shared" si="0"/>
        <v>251</v>
      </c>
      <c r="W1" s="79">
        <f t="shared" si="0"/>
        <v>631.4545454545455</v>
      </c>
      <c r="X1" s="79">
        <f t="shared" si="0"/>
        <v>597.4545454545455</v>
      </c>
      <c r="Y1" s="215">
        <f t="shared" si="0"/>
        <v>11.61109636363636</v>
      </c>
      <c r="Z1" s="76"/>
      <c r="AF1" s="243"/>
      <c r="AG1" s="243"/>
      <c r="AH1" s="243"/>
      <c r="AI1" s="243"/>
      <c r="AJ1" s="243"/>
      <c r="AK1" s="243"/>
      <c r="AL1" s="243"/>
      <c r="AM1" s="243"/>
    </row>
    <row r="3" spans="1:39" ht="15" thickBot="1">
      <c r="AF3" s="243"/>
      <c r="AG3" s="243"/>
      <c r="AH3" s="243"/>
      <c r="AI3" s="243"/>
      <c r="AJ3" s="243"/>
      <c r="AK3" s="243"/>
      <c r="AL3" s="243"/>
      <c r="AM3" s="243"/>
    </row>
    <row r="4" spans="1:39"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313</v>
      </c>
      <c r="AF4" s="558" t="s">
        <v>265</v>
      </c>
      <c r="AG4" s="558"/>
      <c r="AH4" s="558"/>
      <c r="AI4" s="65"/>
      <c r="AJ4" s="575" t="s">
        <v>264</v>
      </c>
      <c r="AK4" s="575"/>
      <c r="AL4" s="575"/>
      <c r="AM4" s="65"/>
    </row>
    <row r="5" spans="1:39" ht="32.5" thickBot="1">
      <c r="A5" s="169" t="s">
        <v>505</v>
      </c>
      <c r="B5" s="168" t="s">
        <v>35</v>
      </c>
      <c r="C5" s="60" t="s">
        <v>375</v>
      </c>
      <c r="D5" s="168" t="s">
        <v>29</v>
      </c>
      <c r="E5" s="60" t="s">
        <v>30</v>
      </c>
      <c r="F5" s="367">
        <v>6.3333333333333339</v>
      </c>
      <c r="G5" s="357">
        <v>253.33333333333334</v>
      </c>
      <c r="H5" s="357">
        <v>55722.333333333328</v>
      </c>
      <c r="I5" s="346">
        <v>30</v>
      </c>
      <c r="J5" s="55">
        <v>0.75</v>
      </c>
      <c r="K5" s="346">
        <f t="shared" ref="K5:K13" si="1">L5*I5</f>
        <v>6598.6973684210516</v>
      </c>
      <c r="L5" s="346">
        <f t="shared" ref="L5:L13" si="2">H5/G5</f>
        <v>219.9565789473684</v>
      </c>
      <c r="M5" s="349">
        <v>1</v>
      </c>
      <c r="N5" s="12">
        <f t="shared" ref="N5:N13" si="3">F5/$F$1</f>
        <v>0.4256087437060308</v>
      </c>
      <c r="O5" s="350">
        <f>SUM($N$5:N5)</f>
        <v>0.4256087437060308</v>
      </c>
      <c r="P5" s="349" t="str">
        <f>IF(O5&lt;=50%,"A",IF(O5&lt;=80%,"B",IF(O5&lt;=100%,"C","")))</f>
        <v>A</v>
      </c>
      <c r="Q5" s="152">
        <f t="shared" ref="Q5:Q13" si="4">G5/22</f>
        <v>11.515151515151516</v>
      </c>
      <c r="R5" s="152">
        <f t="shared" ref="R5:R13" si="5">F5/22</f>
        <v>0.2878787878787879</v>
      </c>
      <c r="S5" s="55">
        <f t="shared" ref="S5:S13" si="6">H5/22</f>
        <v>2532.833333333333</v>
      </c>
      <c r="T5" s="349">
        <f>IF(P5="A",7,IF(P5="B",14,IF(P5="C",30,"")))</f>
        <v>7</v>
      </c>
      <c r="U5" s="349">
        <v>4</v>
      </c>
      <c r="V5" s="349">
        <f>T5+U5</f>
        <v>11</v>
      </c>
      <c r="W5" s="346">
        <f>Q5*V5</f>
        <v>126.66666666666667</v>
      </c>
      <c r="X5" s="346">
        <f t="shared" ref="X5:X13" si="7">IF(W5-I5&lt;=0,0,W5-I5)</f>
        <v>96.666666666666671</v>
      </c>
      <c r="Y5" s="345">
        <f t="shared" ref="Y5:Y13" si="8">X5/(G5/F5)</f>
        <v>2.416666666666667</v>
      </c>
      <c r="Z5" s="12">
        <f t="shared" ref="Z5:Z13" si="9">I5/W5</f>
        <v>0.23684210526315788</v>
      </c>
      <c r="AA5" s="354" t="str">
        <f>IF(AND(Z5&gt;=100%,Z5&lt;200%),"HIGH-DON’T ORDER",IF(Z5&gt;=200%,"VERY HIGH-DON’T ORDER",IF(AND(Z5&gt;=80%,Z5&lt;=100),"LOW MAY- ORDER","VERY LOW-ORDER URGENTLY")))</f>
        <v>VERY LOW-ORDER URGENTLY</v>
      </c>
      <c r="AB5" s="164">
        <f>X5*L5</f>
        <v>21262.469298245614</v>
      </c>
      <c r="AF5" s="558"/>
      <c r="AG5" s="558"/>
      <c r="AH5" s="558"/>
      <c r="AI5" s="65"/>
      <c r="AJ5" s="575"/>
      <c r="AK5" s="575"/>
      <c r="AL5" s="575"/>
      <c r="AM5" s="65"/>
    </row>
    <row r="6" spans="1:39" ht="15" thickBot="1">
      <c r="A6" s="169" t="s">
        <v>505</v>
      </c>
      <c r="B6" s="168" t="s">
        <v>88</v>
      </c>
      <c r="C6" s="60" t="s">
        <v>382</v>
      </c>
      <c r="D6" s="168" t="s">
        <v>81</v>
      </c>
      <c r="E6" s="60" t="s">
        <v>30</v>
      </c>
      <c r="F6" s="367">
        <v>2.9799999999999969</v>
      </c>
      <c r="G6" s="357">
        <v>198.66666666666669</v>
      </c>
      <c r="H6" s="357">
        <v>52188.333333333328</v>
      </c>
      <c r="I6" s="346">
        <v>0</v>
      </c>
      <c r="J6" s="55">
        <v>0</v>
      </c>
      <c r="K6" s="346">
        <f t="shared" si="1"/>
        <v>0</v>
      </c>
      <c r="L6" s="346">
        <f t="shared" si="2"/>
        <v>262.69295302013415</v>
      </c>
      <c r="M6" s="349">
        <v>12</v>
      </c>
      <c r="N6" s="12">
        <f t="shared" si="3"/>
        <v>0.20026011414378481</v>
      </c>
      <c r="O6" s="350">
        <f>SUM($N$5:N6)</f>
        <v>0.62586885784981561</v>
      </c>
      <c r="P6" s="349" t="str">
        <f t="shared" ref="P6:P13" si="10">IF(O6&lt;=50%,"A",IF(O6&lt;=80%,"B",IF(O6&lt;=100%,"C","")))</f>
        <v>B</v>
      </c>
      <c r="Q6" s="152">
        <f t="shared" si="4"/>
        <v>9.0303030303030312</v>
      </c>
      <c r="R6" s="152">
        <f t="shared" si="5"/>
        <v>0.1354545454545453</v>
      </c>
      <c r="S6" s="55">
        <f t="shared" si="6"/>
        <v>2372.1969696969695</v>
      </c>
      <c r="T6" s="349">
        <f t="shared" ref="T6:T13" si="11">IF(P6="A",7,IF(P6="B",14,IF(P6="C",30,"")))</f>
        <v>14</v>
      </c>
      <c r="U6" s="349">
        <v>4</v>
      </c>
      <c r="V6" s="349">
        <f t="shared" ref="V6:V13" si="12">T6+U6</f>
        <v>18</v>
      </c>
      <c r="W6" s="346">
        <f t="shared" ref="W6:W13" si="13">Q6*V6</f>
        <v>162.54545454545456</v>
      </c>
      <c r="X6" s="346">
        <f t="shared" si="7"/>
        <v>162.54545454545456</v>
      </c>
      <c r="Y6" s="345">
        <f t="shared" si="8"/>
        <v>2.4381818181818158</v>
      </c>
      <c r="Z6" s="12">
        <f t="shared" si="9"/>
        <v>0</v>
      </c>
      <c r="AA6" s="354" t="str">
        <f t="shared" ref="AA6:AA13" si="14">IF(AND(Z6&gt;=100%,Z6&lt;200%),"HIGH-DON’T ORDER",IF(Z6&gt;=200%,"VERY HIGH-DON’T ORDER",IF(AND(Z6&gt;=80%,Z6&lt;=100),"LOW MAY- ORDER","VERY LOW-ORDER URGENTLY")))</f>
        <v>VERY LOW-ORDER URGENTLY</v>
      </c>
      <c r="AB6" s="164">
        <f t="shared" ref="AB6:AB13" si="15">X6*L6</f>
        <v>42699.545454545449</v>
      </c>
      <c r="AF6" s="63" t="s">
        <v>249</v>
      </c>
      <c r="AG6" s="553"/>
      <c r="AH6" s="553"/>
      <c r="AI6" s="243"/>
      <c r="AJ6" s="25" t="s">
        <v>248</v>
      </c>
      <c r="AK6" s="543">
        <v>44800.874156597223</v>
      </c>
      <c r="AL6" s="544"/>
      <c r="AM6" s="243"/>
    </row>
    <row r="7" spans="1:39" ht="15" thickBot="1">
      <c r="A7" s="169" t="s">
        <v>505</v>
      </c>
      <c r="B7" s="168" t="s">
        <v>32</v>
      </c>
      <c r="C7" s="60" t="s">
        <v>370</v>
      </c>
      <c r="D7" s="168" t="s">
        <v>23</v>
      </c>
      <c r="E7" s="60" t="s">
        <v>24</v>
      </c>
      <c r="F7" s="367">
        <v>2.4515999999999996</v>
      </c>
      <c r="G7" s="357">
        <v>151.33333333333334</v>
      </c>
      <c r="H7" s="357">
        <v>65830</v>
      </c>
      <c r="I7" s="346">
        <v>4</v>
      </c>
      <c r="J7" s="55">
        <v>6.4799999999999996E-2</v>
      </c>
      <c r="K7" s="346">
        <f t="shared" si="1"/>
        <v>1740</v>
      </c>
      <c r="L7" s="346">
        <f t="shared" si="2"/>
        <v>435</v>
      </c>
      <c r="M7" s="349">
        <v>12</v>
      </c>
      <c r="N7" s="12">
        <f t="shared" si="3"/>
        <v>0.16475090464258499</v>
      </c>
      <c r="O7" s="350">
        <f>SUM($N$5:N7)</f>
        <v>0.79061976249240062</v>
      </c>
      <c r="P7" s="349" t="str">
        <f t="shared" si="10"/>
        <v>B</v>
      </c>
      <c r="Q7" s="152">
        <f t="shared" si="4"/>
        <v>6.8787878787878789</v>
      </c>
      <c r="R7" s="152">
        <f t="shared" si="5"/>
        <v>0.11143636363636361</v>
      </c>
      <c r="S7" s="55">
        <f t="shared" si="6"/>
        <v>2992.2727272727275</v>
      </c>
      <c r="T7" s="349">
        <f t="shared" si="11"/>
        <v>14</v>
      </c>
      <c r="U7" s="349">
        <v>4</v>
      </c>
      <c r="V7" s="349">
        <f t="shared" si="12"/>
        <v>18</v>
      </c>
      <c r="W7" s="346">
        <f t="shared" si="13"/>
        <v>123.81818181818181</v>
      </c>
      <c r="X7" s="346">
        <f t="shared" si="7"/>
        <v>119.81818181818181</v>
      </c>
      <c r="Y7" s="345">
        <f t="shared" si="8"/>
        <v>1.9410545454545447</v>
      </c>
      <c r="Z7" s="12">
        <f t="shared" si="9"/>
        <v>3.2305433186490456E-2</v>
      </c>
      <c r="AA7" s="354" t="str">
        <f t="shared" si="14"/>
        <v>VERY LOW-ORDER URGENTLY</v>
      </c>
      <c r="AB7" s="164">
        <f t="shared" si="15"/>
        <v>52120.909090909088</v>
      </c>
      <c r="AF7" s="63" t="s">
        <v>247</v>
      </c>
      <c r="AG7" s="553"/>
      <c r="AH7" s="553"/>
      <c r="AI7" s="243"/>
      <c r="AJ7" s="25" t="s">
        <v>246</v>
      </c>
      <c r="AK7" s="541"/>
      <c r="AL7" s="542"/>
      <c r="AM7" s="243"/>
    </row>
    <row r="8" spans="1:39" ht="15" thickBot="1">
      <c r="A8" s="169" t="s">
        <v>505</v>
      </c>
      <c r="B8" s="168" t="s">
        <v>28</v>
      </c>
      <c r="C8" s="60" t="s">
        <v>368</v>
      </c>
      <c r="D8" s="168" t="s">
        <v>29</v>
      </c>
      <c r="E8" s="60" t="s">
        <v>30</v>
      </c>
      <c r="F8" s="367">
        <v>0.93333333333333335</v>
      </c>
      <c r="G8" s="357">
        <v>37.333333333333336</v>
      </c>
      <c r="H8" s="357">
        <v>7871.666666666667</v>
      </c>
      <c r="I8" s="346">
        <v>0</v>
      </c>
      <c r="J8" s="55">
        <v>0</v>
      </c>
      <c r="K8" s="346">
        <f t="shared" si="1"/>
        <v>0</v>
      </c>
      <c r="L8" s="346">
        <f t="shared" si="2"/>
        <v>210.84821428571428</v>
      </c>
      <c r="M8" s="349">
        <v>6</v>
      </c>
      <c r="N8" s="12">
        <f t="shared" si="3"/>
        <v>6.2721288546151902E-2</v>
      </c>
      <c r="O8" s="350">
        <f>SUM($N$5:N8)</f>
        <v>0.85334105103855251</v>
      </c>
      <c r="P8" s="349" t="str">
        <f t="shared" si="10"/>
        <v>C</v>
      </c>
      <c r="Q8" s="152">
        <f t="shared" si="4"/>
        <v>1.696969696969697</v>
      </c>
      <c r="R8" s="152">
        <f t="shared" si="5"/>
        <v>4.2424242424242427E-2</v>
      </c>
      <c r="S8" s="55">
        <f t="shared" si="6"/>
        <v>357.80303030303031</v>
      </c>
      <c r="T8" s="349">
        <f t="shared" si="11"/>
        <v>30</v>
      </c>
      <c r="U8" s="349">
        <v>4</v>
      </c>
      <c r="V8" s="349">
        <f t="shared" si="12"/>
        <v>34</v>
      </c>
      <c r="W8" s="346">
        <f t="shared" si="13"/>
        <v>57.696969696969695</v>
      </c>
      <c r="X8" s="346">
        <f t="shared" si="7"/>
        <v>57.696969696969695</v>
      </c>
      <c r="Y8" s="345">
        <f t="shared" si="8"/>
        <v>1.4424242424242424</v>
      </c>
      <c r="Z8" s="12">
        <f t="shared" si="9"/>
        <v>0</v>
      </c>
      <c r="AA8" s="354" t="str">
        <f t="shared" si="14"/>
        <v>VERY LOW-ORDER URGENTLY</v>
      </c>
      <c r="AB8" s="164">
        <f t="shared" si="15"/>
        <v>12165.30303030303</v>
      </c>
      <c r="AF8" s="63" t="s">
        <v>236</v>
      </c>
      <c r="AG8" s="553"/>
      <c r="AH8" s="553"/>
      <c r="AI8" s="243"/>
      <c r="AJ8" s="25" t="s">
        <v>245</v>
      </c>
      <c r="AK8" s="64" t="s">
        <v>314</v>
      </c>
      <c r="AL8" s="64"/>
      <c r="AM8" s="243"/>
    </row>
    <row r="9" spans="1:39" ht="15" thickBot="1">
      <c r="A9" s="169" t="s">
        <v>505</v>
      </c>
      <c r="B9" s="168" t="s">
        <v>41</v>
      </c>
      <c r="C9" s="60" t="s">
        <v>400</v>
      </c>
      <c r="D9" s="168" t="s">
        <v>29</v>
      </c>
      <c r="E9" s="60" t="s">
        <v>42</v>
      </c>
      <c r="F9" s="367">
        <v>0.86249999999999982</v>
      </c>
      <c r="G9" s="357">
        <v>38.333333333333336</v>
      </c>
      <c r="H9" s="357">
        <v>8428.3333333333339</v>
      </c>
      <c r="I9" s="346">
        <v>0</v>
      </c>
      <c r="J9" s="55">
        <v>0</v>
      </c>
      <c r="K9" s="346">
        <f t="shared" si="1"/>
        <v>0</v>
      </c>
      <c r="L9" s="346">
        <f t="shared" si="2"/>
        <v>219.86956521739131</v>
      </c>
      <c r="M9" s="349">
        <v>4</v>
      </c>
      <c r="N9" s="12">
        <f t="shared" si="3"/>
        <v>5.7961190754702865E-2</v>
      </c>
      <c r="O9" s="350">
        <f>SUM($N$5:N9)</f>
        <v>0.91130224179325536</v>
      </c>
      <c r="P9" s="349" t="str">
        <f t="shared" si="10"/>
        <v>C</v>
      </c>
      <c r="Q9" s="152">
        <f t="shared" si="4"/>
        <v>1.7424242424242424</v>
      </c>
      <c r="R9" s="152">
        <f t="shared" si="5"/>
        <v>3.9204545454545443E-2</v>
      </c>
      <c r="S9" s="55">
        <f t="shared" si="6"/>
        <v>383.10606060606062</v>
      </c>
      <c r="T9" s="349">
        <f t="shared" si="11"/>
        <v>30</v>
      </c>
      <c r="U9" s="349">
        <v>4</v>
      </c>
      <c r="V9" s="349">
        <f t="shared" si="12"/>
        <v>34</v>
      </c>
      <c r="W9" s="346">
        <f t="shared" si="13"/>
        <v>59.242424242424242</v>
      </c>
      <c r="X9" s="346">
        <f t="shared" si="7"/>
        <v>59.242424242424242</v>
      </c>
      <c r="Y9" s="345">
        <f t="shared" si="8"/>
        <v>1.3329545454545451</v>
      </c>
      <c r="Z9" s="12">
        <f t="shared" si="9"/>
        <v>0</v>
      </c>
      <c r="AA9" s="354" t="str">
        <f t="shared" si="14"/>
        <v>VERY LOW-ORDER URGENTLY</v>
      </c>
      <c r="AB9" s="164">
        <f t="shared" si="15"/>
        <v>13025.606060606062</v>
      </c>
      <c r="AF9" s="63" t="s">
        <v>244</v>
      </c>
      <c r="AG9" s="553"/>
      <c r="AH9" s="553"/>
      <c r="AI9" s="17"/>
      <c r="AJ9" s="17"/>
      <c r="AK9" s="17"/>
      <c r="AL9" s="17"/>
      <c r="AM9" s="16"/>
    </row>
    <row r="10" spans="1:39" ht="15" thickBot="1">
      <c r="A10" s="466" t="s">
        <v>505</v>
      </c>
      <c r="B10" s="467" t="s">
        <v>97</v>
      </c>
      <c r="C10" s="468" t="s">
        <v>369</v>
      </c>
      <c r="D10" s="467" t="s">
        <v>23</v>
      </c>
      <c r="E10" s="468" t="s">
        <v>24</v>
      </c>
      <c r="F10" s="469">
        <v>0.75</v>
      </c>
      <c r="G10" s="470">
        <v>33.333333333333336</v>
      </c>
      <c r="H10" s="470">
        <v>17543.333333333332</v>
      </c>
      <c r="I10" s="346">
        <v>0</v>
      </c>
      <c r="J10" s="55">
        <v>0</v>
      </c>
      <c r="K10" s="471">
        <f t="shared" si="1"/>
        <v>0</v>
      </c>
      <c r="L10" s="471">
        <f t="shared" si="2"/>
        <v>526.29999999999995</v>
      </c>
      <c r="M10" s="473">
        <v>60</v>
      </c>
      <c r="N10" s="474">
        <f t="shared" si="3"/>
        <v>5.0401035438872067E-2</v>
      </c>
      <c r="O10" s="475">
        <f>SUM($N$5:N10)</f>
        <v>0.96170327723212745</v>
      </c>
      <c r="P10" s="473" t="str">
        <f t="shared" si="10"/>
        <v>C</v>
      </c>
      <c r="Q10" s="476">
        <f t="shared" si="4"/>
        <v>1.5151515151515154</v>
      </c>
      <c r="R10" s="476">
        <f t="shared" si="5"/>
        <v>3.4090909090909088E-2</v>
      </c>
      <c r="S10" s="472">
        <f t="shared" si="6"/>
        <v>797.42424242424238</v>
      </c>
      <c r="T10" s="473">
        <f t="shared" si="11"/>
        <v>30</v>
      </c>
      <c r="U10" s="473">
        <v>4</v>
      </c>
      <c r="V10" s="473">
        <f t="shared" si="12"/>
        <v>34</v>
      </c>
      <c r="W10" s="471">
        <f t="shared" si="13"/>
        <v>51.515151515151523</v>
      </c>
      <c r="X10" s="471">
        <f t="shared" si="7"/>
        <v>51.515151515151523</v>
      </c>
      <c r="Y10" s="477">
        <f t="shared" si="8"/>
        <v>1.1590909090909092</v>
      </c>
      <c r="Z10" s="474">
        <f t="shared" si="9"/>
        <v>0</v>
      </c>
      <c r="AA10" s="478" t="str">
        <f t="shared" si="14"/>
        <v>VERY LOW-ORDER URGENTLY</v>
      </c>
      <c r="AB10" s="479">
        <f t="shared" si="15"/>
        <v>27112.424242424244</v>
      </c>
      <c r="AF10" s="17"/>
      <c r="AG10" s="17"/>
      <c r="AH10" s="17"/>
      <c r="AI10" s="17"/>
      <c r="AJ10" s="17"/>
      <c r="AK10" s="17"/>
      <c r="AL10" s="17"/>
      <c r="AM10" s="16"/>
    </row>
    <row r="11" spans="1:39" ht="15" thickBot="1">
      <c r="A11" s="169" t="s">
        <v>505</v>
      </c>
      <c r="B11" s="168" t="s">
        <v>45</v>
      </c>
      <c r="C11" s="60" t="s">
        <v>408</v>
      </c>
      <c r="D11" s="168" t="s">
        <v>29</v>
      </c>
      <c r="E11" s="60" t="s">
        <v>42</v>
      </c>
      <c r="F11" s="367">
        <v>0.3</v>
      </c>
      <c r="G11" s="357">
        <v>13.333333333333334</v>
      </c>
      <c r="H11" s="357">
        <v>3046.6666666666665</v>
      </c>
      <c r="I11" s="346">
        <v>0</v>
      </c>
      <c r="J11" s="55">
        <v>0</v>
      </c>
      <c r="K11" s="346">
        <f t="shared" si="1"/>
        <v>0</v>
      </c>
      <c r="L11" s="346">
        <f t="shared" si="2"/>
        <v>228.49999999999997</v>
      </c>
      <c r="M11" s="349">
        <v>6</v>
      </c>
      <c r="N11" s="12">
        <f t="shared" si="3"/>
        <v>2.0160414175548827E-2</v>
      </c>
      <c r="O11" s="350">
        <f>SUM($N$5:N11)</f>
        <v>0.98186369140767626</v>
      </c>
      <c r="P11" s="349" t="str">
        <f t="shared" si="10"/>
        <v>C</v>
      </c>
      <c r="Q11" s="152">
        <f t="shared" si="4"/>
        <v>0.60606060606060608</v>
      </c>
      <c r="R11" s="152">
        <f t="shared" si="5"/>
        <v>1.3636363636363636E-2</v>
      </c>
      <c r="S11" s="55">
        <f t="shared" si="6"/>
        <v>138.48484848484847</v>
      </c>
      <c r="T11" s="349">
        <f t="shared" si="11"/>
        <v>30</v>
      </c>
      <c r="U11" s="349">
        <v>4</v>
      </c>
      <c r="V11" s="349">
        <f t="shared" si="12"/>
        <v>34</v>
      </c>
      <c r="W11" s="346">
        <f t="shared" si="13"/>
        <v>20.606060606060606</v>
      </c>
      <c r="X11" s="346">
        <f t="shared" si="7"/>
        <v>20.606060606060606</v>
      </c>
      <c r="Y11" s="345">
        <f t="shared" si="8"/>
        <v>0.46363636363636357</v>
      </c>
      <c r="Z11" s="12">
        <f t="shared" si="9"/>
        <v>0</v>
      </c>
      <c r="AA11" s="354" t="str">
        <f t="shared" si="14"/>
        <v>VERY LOW-ORDER URGENTLY</v>
      </c>
      <c r="AB11" s="164">
        <f t="shared" si="15"/>
        <v>4708.484848484848</v>
      </c>
      <c r="AF11" s="62" t="s">
        <v>243</v>
      </c>
      <c r="AG11" s="62"/>
      <c r="AH11" s="62"/>
      <c r="AI11" s="17"/>
      <c r="AJ11" s="555" t="s">
        <v>242</v>
      </c>
      <c r="AK11" s="555"/>
      <c r="AL11" s="555"/>
      <c r="AM11" s="555"/>
    </row>
    <row r="12" spans="1:39" ht="15" thickBot="1">
      <c r="A12" s="169" t="s">
        <v>505</v>
      </c>
      <c r="B12" s="168" t="s">
        <v>47</v>
      </c>
      <c r="C12" s="60" t="s">
        <v>427</v>
      </c>
      <c r="D12" s="168" t="s">
        <v>29</v>
      </c>
      <c r="E12" s="60" t="s">
        <v>48</v>
      </c>
      <c r="F12" s="367">
        <v>0.15</v>
      </c>
      <c r="G12" s="357">
        <v>6.666666666666667</v>
      </c>
      <c r="H12" s="357">
        <v>1380</v>
      </c>
      <c r="I12" s="346">
        <v>0</v>
      </c>
      <c r="J12" s="55">
        <v>0</v>
      </c>
      <c r="K12" s="346">
        <f t="shared" si="1"/>
        <v>0</v>
      </c>
      <c r="L12" s="346">
        <f t="shared" si="2"/>
        <v>207</v>
      </c>
      <c r="M12" s="349">
        <v>4</v>
      </c>
      <c r="N12" s="12">
        <f t="shared" si="3"/>
        <v>1.0080207087774413E-2</v>
      </c>
      <c r="O12" s="350">
        <f>SUM($N$5:N12)</f>
        <v>0.99194389849545073</v>
      </c>
      <c r="P12" s="349" t="str">
        <f t="shared" si="10"/>
        <v>C</v>
      </c>
      <c r="Q12" s="152">
        <f t="shared" si="4"/>
        <v>0.30303030303030304</v>
      </c>
      <c r="R12" s="152">
        <f t="shared" si="5"/>
        <v>6.8181818181818179E-3</v>
      </c>
      <c r="S12" s="55">
        <f t="shared" si="6"/>
        <v>62.727272727272727</v>
      </c>
      <c r="T12" s="349">
        <f t="shared" si="11"/>
        <v>30</v>
      </c>
      <c r="U12" s="349">
        <v>4</v>
      </c>
      <c r="V12" s="349">
        <f t="shared" si="12"/>
        <v>34</v>
      </c>
      <c r="W12" s="346">
        <f t="shared" si="13"/>
        <v>10.303030303030303</v>
      </c>
      <c r="X12" s="346">
        <f t="shared" si="7"/>
        <v>10.303030303030303</v>
      </c>
      <c r="Y12" s="345">
        <f t="shared" si="8"/>
        <v>0.23181818181818178</v>
      </c>
      <c r="Z12" s="12">
        <f t="shared" si="9"/>
        <v>0</v>
      </c>
      <c r="AA12" s="354" t="str">
        <f t="shared" si="14"/>
        <v>VERY LOW-ORDER URGENTLY</v>
      </c>
      <c r="AB12" s="164">
        <f t="shared" si="15"/>
        <v>2132.7272727272725</v>
      </c>
      <c r="AF12" s="17" t="s">
        <v>239</v>
      </c>
      <c r="AG12" s="554" t="str">
        <f>A12</f>
        <v>TIDEEYA COMPANY LIMITED</v>
      </c>
      <c r="AH12" s="554"/>
      <c r="AI12" s="17"/>
      <c r="AJ12" s="17" t="s">
        <v>241</v>
      </c>
      <c r="AK12" s="551"/>
      <c r="AL12" s="551"/>
      <c r="AM12" s="551"/>
    </row>
    <row r="13" spans="1:39">
      <c r="A13" s="169" t="s">
        <v>505</v>
      </c>
      <c r="B13" s="168" t="s">
        <v>22</v>
      </c>
      <c r="C13" s="60" t="s">
        <v>386</v>
      </c>
      <c r="D13" s="168" t="s">
        <v>23</v>
      </c>
      <c r="E13" s="60" t="s">
        <v>24</v>
      </c>
      <c r="F13" s="367">
        <v>0.11988000000000006</v>
      </c>
      <c r="G13" s="357">
        <v>12.333333333333334</v>
      </c>
      <c r="H13" s="357">
        <v>3145</v>
      </c>
      <c r="I13" s="346">
        <v>0</v>
      </c>
      <c r="J13" s="55">
        <v>0</v>
      </c>
      <c r="K13" s="346">
        <f t="shared" si="1"/>
        <v>0</v>
      </c>
      <c r="L13" s="346">
        <f t="shared" si="2"/>
        <v>255</v>
      </c>
      <c r="M13" s="349">
        <v>20</v>
      </c>
      <c r="N13" s="12">
        <f t="shared" si="3"/>
        <v>8.0561015045493151E-3</v>
      </c>
      <c r="O13" s="350">
        <f>SUM($N$5:N13)</f>
        <v>1</v>
      </c>
      <c r="P13" s="349" t="str">
        <f t="shared" si="10"/>
        <v>C</v>
      </c>
      <c r="Q13" s="152">
        <f t="shared" si="4"/>
        <v>0.56060606060606066</v>
      </c>
      <c r="R13" s="152">
        <f t="shared" si="5"/>
        <v>5.4490909090909112E-3</v>
      </c>
      <c r="S13" s="55">
        <f t="shared" si="6"/>
        <v>142.95454545454547</v>
      </c>
      <c r="T13" s="349">
        <f t="shared" si="11"/>
        <v>30</v>
      </c>
      <c r="U13" s="349">
        <v>4</v>
      </c>
      <c r="V13" s="349">
        <f t="shared" si="12"/>
        <v>34</v>
      </c>
      <c r="W13" s="346">
        <f t="shared" si="13"/>
        <v>19.060606060606062</v>
      </c>
      <c r="X13" s="346">
        <f t="shared" si="7"/>
        <v>19.060606060606062</v>
      </c>
      <c r="Y13" s="345">
        <f t="shared" si="8"/>
        <v>0.18526909090909099</v>
      </c>
      <c r="Z13" s="12">
        <f t="shared" si="9"/>
        <v>0</v>
      </c>
      <c r="AA13" s="453" t="str">
        <f t="shared" si="14"/>
        <v>VERY LOW-ORDER URGENTLY</v>
      </c>
      <c r="AB13" s="164">
        <f t="shared" si="15"/>
        <v>4860.454545454546</v>
      </c>
      <c r="AF13" s="17" t="s">
        <v>240</v>
      </c>
      <c r="AG13" s="556" t="s">
        <v>343</v>
      </c>
      <c r="AH13" s="556"/>
      <c r="AI13" s="17"/>
      <c r="AJ13" s="17" t="s">
        <v>239</v>
      </c>
      <c r="AK13" s="551"/>
      <c r="AL13" s="551"/>
      <c r="AM13" s="551"/>
    </row>
    <row r="14" spans="1:39">
      <c r="A14" s="168"/>
      <c r="B14" s="168"/>
      <c r="C14" s="60"/>
      <c r="D14" s="168"/>
      <c r="E14" s="60"/>
      <c r="F14" s="367"/>
      <c r="G14" s="357"/>
      <c r="H14" s="357"/>
      <c r="I14" s="346"/>
      <c r="J14" s="55"/>
      <c r="K14" s="346"/>
      <c r="L14" s="346"/>
      <c r="M14" s="349"/>
      <c r="N14" s="12"/>
      <c r="O14" s="350"/>
      <c r="P14" s="349"/>
      <c r="Q14" s="152"/>
      <c r="R14" s="152"/>
      <c r="S14" s="55"/>
      <c r="T14" s="349"/>
      <c r="U14" s="349"/>
      <c r="V14" s="349"/>
      <c r="W14" s="346"/>
      <c r="X14" s="346"/>
      <c r="Y14" s="345"/>
      <c r="Z14" s="12"/>
      <c r="AA14" s="60"/>
      <c r="AB14" s="456"/>
      <c r="AF14" s="17" t="s">
        <v>238</v>
      </c>
      <c r="AG14" s="551" t="s">
        <v>344</v>
      </c>
      <c r="AH14" s="551"/>
      <c r="AI14" s="17"/>
      <c r="AJ14" s="17" t="s">
        <v>238</v>
      </c>
      <c r="AK14" s="551"/>
      <c r="AL14" s="551"/>
      <c r="AM14" s="551"/>
    </row>
    <row r="15" spans="1:39">
      <c r="A15" s="168"/>
      <c r="B15" s="168"/>
      <c r="C15" s="60"/>
      <c r="D15" s="168"/>
      <c r="E15" s="60"/>
      <c r="F15" s="367"/>
      <c r="G15" s="357"/>
      <c r="H15" s="357"/>
      <c r="I15" s="346"/>
      <c r="J15" s="55"/>
      <c r="K15" s="346"/>
      <c r="L15" s="346"/>
      <c r="M15" s="349"/>
      <c r="N15" s="12"/>
      <c r="O15" s="350"/>
      <c r="P15" s="349"/>
      <c r="Q15" s="152"/>
      <c r="R15" s="152"/>
      <c r="S15" s="55"/>
      <c r="T15" s="349"/>
      <c r="U15" s="349"/>
      <c r="V15" s="349"/>
      <c r="W15" s="346"/>
      <c r="X15" s="346"/>
      <c r="Y15" s="345"/>
      <c r="Z15" s="12"/>
      <c r="AA15" s="60"/>
      <c r="AB15" s="456"/>
      <c r="AF15" s="17" t="s">
        <v>237</v>
      </c>
      <c r="AG15" s="551"/>
      <c r="AH15" s="551"/>
      <c r="AI15" s="17"/>
      <c r="AJ15" s="17" t="s">
        <v>237</v>
      </c>
      <c r="AK15" s="551"/>
      <c r="AL15" s="551"/>
      <c r="AM15" s="551"/>
    </row>
    <row r="16" spans="1:39">
      <c r="A16" s="168"/>
      <c r="B16" s="168"/>
      <c r="C16" s="60"/>
      <c r="D16" s="168"/>
      <c r="E16" s="60"/>
      <c r="F16" s="367"/>
      <c r="G16" s="357"/>
      <c r="H16" s="357"/>
      <c r="I16" s="346"/>
      <c r="J16" s="55"/>
      <c r="K16" s="346"/>
      <c r="L16" s="346"/>
      <c r="M16" s="349"/>
      <c r="N16" s="12"/>
      <c r="O16" s="350"/>
      <c r="P16" s="349"/>
      <c r="Q16" s="152"/>
      <c r="R16" s="152"/>
      <c r="S16" s="55"/>
      <c r="T16" s="349"/>
      <c r="U16" s="349"/>
      <c r="V16" s="349"/>
      <c r="W16" s="346"/>
      <c r="X16" s="346"/>
      <c r="Y16" s="345"/>
      <c r="Z16" s="12"/>
      <c r="AA16" s="60"/>
      <c r="AB16" s="456"/>
      <c r="AF16" s="17" t="s">
        <v>236</v>
      </c>
      <c r="AI16" s="17"/>
      <c r="AJ16" s="17" t="s">
        <v>236</v>
      </c>
      <c r="AK16" s="551"/>
      <c r="AL16" s="551"/>
      <c r="AM16" s="551"/>
    </row>
    <row r="17" spans="1:39">
      <c r="A17" s="168"/>
      <c r="B17" s="168"/>
      <c r="C17" s="60"/>
      <c r="D17" s="168"/>
      <c r="E17" s="60"/>
      <c r="F17" s="367"/>
      <c r="G17" s="357"/>
      <c r="H17" s="357"/>
      <c r="I17" s="346"/>
      <c r="J17" s="55"/>
      <c r="K17" s="346"/>
      <c r="L17" s="346"/>
      <c r="M17" s="349"/>
      <c r="N17" s="12"/>
      <c r="O17" s="350"/>
      <c r="P17" s="349"/>
      <c r="Q17" s="152"/>
      <c r="R17" s="152"/>
      <c r="S17" s="55"/>
      <c r="T17" s="349"/>
      <c r="U17" s="349"/>
      <c r="V17" s="349"/>
      <c r="W17" s="346"/>
      <c r="X17" s="346"/>
      <c r="Y17" s="345"/>
      <c r="Z17" s="12"/>
      <c r="AA17" s="60"/>
      <c r="AB17" s="456"/>
      <c r="AF17" s="17"/>
      <c r="AG17" s="17"/>
      <c r="AH17" s="17"/>
      <c r="AI17" s="17"/>
      <c r="AJ17" s="17"/>
      <c r="AK17" s="17"/>
      <c r="AL17" s="17"/>
      <c r="AM17" s="16"/>
    </row>
    <row r="18" spans="1:39">
      <c r="A18" s="168"/>
      <c r="B18" s="168"/>
      <c r="C18" s="60"/>
      <c r="D18" s="168"/>
      <c r="E18" s="60"/>
      <c r="F18" s="367"/>
      <c r="G18" s="357"/>
      <c r="H18" s="357"/>
      <c r="I18" s="346"/>
      <c r="J18" s="55"/>
      <c r="K18" s="346"/>
      <c r="L18" s="346"/>
      <c r="M18" s="349"/>
      <c r="N18" s="12"/>
      <c r="O18" s="350"/>
      <c r="P18" s="349"/>
      <c r="Q18" s="152"/>
      <c r="R18" s="152"/>
      <c r="S18" s="55"/>
      <c r="T18" s="349"/>
      <c r="U18" s="349"/>
      <c r="V18" s="349"/>
      <c r="W18" s="346"/>
      <c r="X18" s="346"/>
      <c r="Y18" s="345"/>
      <c r="Z18" s="12"/>
      <c r="AA18" s="60"/>
      <c r="AB18" s="456"/>
      <c r="AF18" s="451" t="s">
        <v>235</v>
      </c>
      <c r="AG18" s="574" t="s">
        <v>234</v>
      </c>
      <c r="AH18" s="574"/>
      <c r="AI18" s="451" t="s">
        <v>233</v>
      </c>
      <c r="AJ18" s="574" t="s">
        <v>232</v>
      </c>
      <c r="AK18" s="574"/>
      <c r="AL18" s="574"/>
      <c r="AM18" s="574"/>
    </row>
    <row r="19" spans="1:39">
      <c r="A19" s="168"/>
      <c r="B19" s="168"/>
      <c r="C19" s="60"/>
      <c r="D19" s="168"/>
      <c r="E19" s="60"/>
      <c r="F19" s="367"/>
      <c r="G19" s="357"/>
      <c r="H19" s="357"/>
      <c r="I19" s="346"/>
      <c r="J19" s="55"/>
      <c r="K19" s="346"/>
      <c r="L19" s="346"/>
      <c r="M19" s="349"/>
      <c r="N19" s="12"/>
      <c r="O19" s="350"/>
      <c r="P19" s="349"/>
      <c r="Q19" s="152"/>
      <c r="R19" s="152"/>
      <c r="S19" s="55"/>
      <c r="T19" s="349"/>
      <c r="U19" s="349"/>
      <c r="V19" s="349"/>
      <c r="W19" s="346"/>
      <c r="X19" s="346"/>
      <c r="Y19" s="345"/>
      <c r="Z19" s="12"/>
      <c r="AA19" s="60"/>
      <c r="AB19" s="456"/>
      <c r="AF19" s="25"/>
      <c r="AG19" s="552"/>
      <c r="AH19" s="552"/>
      <c r="AI19" s="25"/>
      <c r="AJ19" s="552"/>
      <c r="AK19" s="552"/>
      <c r="AL19" s="552"/>
      <c r="AM19" s="552"/>
    </row>
    <row r="20" spans="1:39">
      <c r="A20" s="168"/>
      <c r="B20" s="168"/>
      <c r="C20" s="60"/>
      <c r="D20" s="168"/>
      <c r="E20" s="60"/>
      <c r="F20" s="367"/>
      <c r="G20" s="357"/>
      <c r="H20" s="357"/>
      <c r="I20" s="346"/>
      <c r="J20" s="55"/>
      <c r="K20" s="346"/>
      <c r="L20" s="346"/>
      <c r="M20" s="349"/>
      <c r="N20" s="12"/>
      <c r="O20" s="350"/>
      <c r="P20" s="349"/>
      <c r="Q20" s="152"/>
      <c r="R20" s="152"/>
      <c r="S20" s="55"/>
      <c r="T20" s="349"/>
      <c r="U20" s="349"/>
      <c r="V20" s="349"/>
      <c r="W20" s="346"/>
      <c r="X20" s="346"/>
      <c r="Y20" s="345"/>
      <c r="Z20" s="12"/>
      <c r="AA20" s="60"/>
      <c r="AB20" s="456"/>
      <c r="AF20" s="352" t="s">
        <v>21</v>
      </c>
      <c r="AG20" s="341" t="s">
        <v>305</v>
      </c>
    </row>
    <row r="21" spans="1:39">
      <c r="A21" s="168"/>
      <c r="B21" s="168"/>
      <c r="C21" s="60"/>
      <c r="D21" s="168"/>
      <c r="E21" s="60"/>
      <c r="F21" s="367"/>
      <c r="G21" s="357"/>
      <c r="H21" s="357"/>
      <c r="I21" s="346"/>
      <c r="J21" s="55"/>
      <c r="K21" s="346"/>
      <c r="L21" s="346"/>
      <c r="M21" s="349"/>
      <c r="N21" s="12"/>
      <c r="O21" s="350"/>
      <c r="P21" s="349"/>
      <c r="Q21" s="152"/>
      <c r="R21" s="152"/>
      <c r="S21" s="55"/>
      <c r="T21" s="349"/>
      <c r="U21" s="349"/>
      <c r="V21" s="349"/>
      <c r="W21" s="346"/>
      <c r="X21" s="346"/>
      <c r="Y21" s="345"/>
      <c r="Z21" s="12"/>
      <c r="AA21" s="60"/>
      <c r="AB21" s="456"/>
    </row>
    <row r="22" spans="1:39">
      <c r="A22" s="168"/>
      <c r="B22" s="168"/>
      <c r="C22" s="60"/>
      <c r="D22" s="168"/>
      <c r="E22" s="60"/>
      <c r="F22" s="367"/>
      <c r="G22" s="357"/>
      <c r="H22" s="357"/>
      <c r="I22" s="346"/>
      <c r="J22" s="55"/>
      <c r="K22" s="346"/>
      <c r="L22" s="346"/>
      <c r="M22" s="349"/>
      <c r="N22" s="12"/>
      <c r="O22" s="350"/>
      <c r="P22" s="349"/>
      <c r="Q22" s="152"/>
      <c r="R22" s="152"/>
      <c r="S22" s="55"/>
      <c r="T22" s="349"/>
      <c r="U22" s="349"/>
      <c r="V22" s="349"/>
      <c r="W22" s="346"/>
      <c r="X22" s="346"/>
      <c r="Y22" s="345"/>
      <c r="Z22" s="12"/>
      <c r="AA22" s="60"/>
      <c r="AB22" s="456"/>
      <c r="AF22"/>
      <c r="AG22"/>
      <c r="AH22"/>
      <c r="AI22" s="352" t="s">
        <v>294</v>
      </c>
      <c r="AJ22"/>
      <c r="AK22"/>
      <c r="AL22"/>
    </row>
    <row r="23" spans="1:39" ht="43.5">
      <c r="A23" s="168"/>
      <c r="B23" s="168"/>
      <c r="C23" s="60"/>
      <c r="D23" s="168"/>
      <c r="E23" s="60"/>
      <c r="F23" s="367"/>
      <c r="G23" s="357"/>
      <c r="H23" s="357"/>
      <c r="I23" s="346"/>
      <c r="J23" s="55"/>
      <c r="K23" s="346"/>
      <c r="L23" s="346"/>
      <c r="M23" s="349"/>
      <c r="N23" s="12"/>
      <c r="O23" s="350"/>
      <c r="P23" s="349"/>
      <c r="Q23" s="152"/>
      <c r="R23" s="152"/>
      <c r="S23" s="55"/>
      <c r="T23" s="349"/>
      <c r="U23" s="349"/>
      <c r="V23" s="349"/>
      <c r="W23" s="346"/>
      <c r="X23" s="346"/>
      <c r="Y23" s="345"/>
      <c r="Z23" s="12"/>
      <c r="AA23" s="60"/>
      <c r="AB23" s="456"/>
      <c r="AF23" s="85" t="s">
        <v>11</v>
      </c>
      <c r="AG23" s="85" t="s">
        <v>9</v>
      </c>
      <c r="AH23" s="85" t="s">
        <v>10</v>
      </c>
      <c r="AI23" s="86" t="s">
        <v>266</v>
      </c>
      <c r="AJ23" s="86" t="s">
        <v>267</v>
      </c>
      <c r="AK23" s="86" t="s">
        <v>269</v>
      </c>
      <c r="AL23" s="86" t="s">
        <v>268</v>
      </c>
    </row>
    <row r="24" spans="1:39">
      <c r="A24" s="168"/>
      <c r="B24" s="168"/>
      <c r="C24" s="60"/>
      <c r="D24" s="168"/>
      <c r="E24" s="60"/>
      <c r="F24" s="367"/>
      <c r="G24" s="357"/>
      <c r="H24" s="357"/>
      <c r="I24" s="346"/>
      <c r="J24" s="55"/>
      <c r="K24" s="346"/>
      <c r="L24" s="346"/>
      <c r="M24" s="349"/>
      <c r="N24" s="12"/>
      <c r="O24" s="350"/>
      <c r="P24" s="349"/>
      <c r="Q24" s="152"/>
      <c r="R24" s="152"/>
      <c r="S24" s="55"/>
      <c r="T24" s="349"/>
      <c r="U24" s="349"/>
      <c r="V24" s="349"/>
      <c r="W24" s="346"/>
      <c r="X24" s="346"/>
      <c r="Y24" s="345"/>
      <c r="Z24" s="12"/>
      <c r="AA24" s="60"/>
      <c r="AB24" s="456"/>
      <c r="AF24" s="341" t="s">
        <v>23</v>
      </c>
      <c r="AG24" s="341" t="s">
        <v>32</v>
      </c>
      <c r="AH24" s="341" t="s">
        <v>370</v>
      </c>
      <c r="AI24" s="82">
        <v>1.9410545454545447</v>
      </c>
      <c r="AJ24" s="83">
        <v>119.81818181818181</v>
      </c>
      <c r="AK24" s="353">
        <v>435</v>
      </c>
      <c r="AL24" s="353">
        <v>52120.909090909088</v>
      </c>
    </row>
    <row r="25" spans="1:39">
      <c r="A25" s="168"/>
      <c r="B25" s="168"/>
      <c r="C25" s="60"/>
      <c r="D25" s="168"/>
      <c r="E25" s="60"/>
      <c r="F25" s="367"/>
      <c r="G25" s="357"/>
      <c r="H25" s="357"/>
      <c r="I25" s="346"/>
      <c r="J25" s="55"/>
      <c r="K25" s="346"/>
      <c r="L25" s="346"/>
      <c r="M25" s="349"/>
      <c r="N25" s="12"/>
      <c r="O25" s="350"/>
      <c r="P25" s="349"/>
      <c r="Q25" s="152"/>
      <c r="R25" s="152"/>
      <c r="S25" s="55"/>
      <c r="T25" s="349"/>
      <c r="U25" s="349"/>
      <c r="V25" s="349"/>
      <c r="W25" s="346"/>
      <c r="X25" s="346"/>
      <c r="Y25" s="345"/>
      <c r="Z25" s="12"/>
      <c r="AA25" s="60"/>
      <c r="AB25" s="456"/>
      <c r="AF25"/>
      <c r="AG25" s="341" t="s">
        <v>22</v>
      </c>
      <c r="AH25" s="341" t="s">
        <v>386</v>
      </c>
      <c r="AI25" s="82">
        <v>0.18526909090909099</v>
      </c>
      <c r="AJ25" s="83">
        <v>19.060606060606062</v>
      </c>
      <c r="AK25" s="353">
        <v>255</v>
      </c>
      <c r="AL25" s="353">
        <v>4860.454545454546</v>
      </c>
    </row>
    <row r="26" spans="1:39">
      <c r="A26" s="168"/>
      <c r="B26" s="168"/>
      <c r="C26" s="60"/>
      <c r="D26" s="168"/>
      <c r="E26" s="60"/>
      <c r="F26" s="367"/>
      <c r="G26" s="357"/>
      <c r="H26" s="357"/>
      <c r="I26" s="346"/>
      <c r="J26" s="55"/>
      <c r="K26" s="346"/>
      <c r="L26" s="346"/>
      <c r="M26" s="349"/>
      <c r="N26" s="12"/>
      <c r="O26" s="350"/>
      <c r="P26" s="349"/>
      <c r="Q26" s="152"/>
      <c r="R26" s="152"/>
      <c r="S26" s="55"/>
      <c r="T26" s="349"/>
      <c r="U26" s="349"/>
      <c r="V26" s="349"/>
      <c r="W26" s="346"/>
      <c r="X26" s="346"/>
      <c r="Y26" s="345"/>
      <c r="Z26" s="12"/>
      <c r="AA26" s="60"/>
      <c r="AB26" s="456"/>
      <c r="AF26"/>
      <c r="AG26" s="341" t="s">
        <v>97</v>
      </c>
      <c r="AH26" s="341" t="s">
        <v>369</v>
      </c>
      <c r="AI26" s="82">
        <v>1.1590909090909092</v>
      </c>
      <c r="AJ26" s="83">
        <v>51.515151515151523</v>
      </c>
      <c r="AK26" s="353">
        <v>526.29999999999995</v>
      </c>
      <c r="AL26" s="353">
        <v>27112.424242424244</v>
      </c>
    </row>
    <row r="27" spans="1:39">
      <c r="A27" s="168"/>
      <c r="B27" s="168"/>
      <c r="C27" s="60"/>
      <c r="D27" s="168"/>
      <c r="E27" s="60"/>
      <c r="F27" s="367"/>
      <c r="G27" s="357"/>
      <c r="H27" s="357"/>
      <c r="I27" s="346"/>
      <c r="J27" s="55"/>
      <c r="K27" s="346"/>
      <c r="L27" s="346"/>
      <c r="M27" s="349"/>
      <c r="N27" s="12"/>
      <c r="O27" s="350"/>
      <c r="P27" s="349"/>
      <c r="Q27" s="152"/>
      <c r="R27" s="152"/>
      <c r="S27" s="55"/>
      <c r="T27" s="349"/>
      <c r="U27" s="349"/>
      <c r="V27" s="349"/>
      <c r="W27" s="346"/>
      <c r="X27" s="346"/>
      <c r="Y27" s="345"/>
      <c r="Z27" s="12"/>
      <c r="AA27" s="60"/>
      <c r="AB27" s="456"/>
      <c r="AF27" s="341" t="s">
        <v>228</v>
      </c>
      <c r="AG27" s="341"/>
      <c r="AH27" s="341"/>
      <c r="AI27" s="82">
        <v>3.2854145454545449</v>
      </c>
      <c r="AJ27" s="83">
        <v>190.39393939393941</v>
      </c>
      <c r="AK27" s="353">
        <v>1216.3</v>
      </c>
      <c r="AL27" s="353">
        <v>84093.787878787873</v>
      </c>
    </row>
    <row r="28" spans="1:39">
      <c r="A28" s="168"/>
      <c r="B28" s="168"/>
      <c r="C28" s="60"/>
      <c r="D28" s="168"/>
      <c r="E28" s="60"/>
      <c r="F28" s="367"/>
      <c r="G28" s="357"/>
      <c r="H28" s="357"/>
      <c r="I28" s="346"/>
      <c r="J28" s="55"/>
      <c r="K28" s="346"/>
      <c r="L28" s="346"/>
      <c r="M28" s="349"/>
      <c r="N28" s="12"/>
      <c r="O28" s="350"/>
      <c r="P28" s="349"/>
      <c r="Q28" s="152"/>
      <c r="R28" s="152"/>
      <c r="S28" s="55"/>
      <c r="T28" s="349"/>
      <c r="U28" s="349"/>
      <c r="V28" s="349"/>
      <c r="W28" s="346"/>
      <c r="X28" s="346"/>
      <c r="Y28" s="345"/>
      <c r="Z28" s="12"/>
      <c r="AA28" s="60"/>
      <c r="AB28" s="456"/>
      <c r="AF28" s="341" t="s">
        <v>29</v>
      </c>
      <c r="AG28" s="341" t="s">
        <v>28</v>
      </c>
      <c r="AH28" s="341" t="s">
        <v>368</v>
      </c>
      <c r="AI28" s="82">
        <v>1.4424242424242424</v>
      </c>
      <c r="AJ28" s="83">
        <v>57.696969696969695</v>
      </c>
      <c r="AK28" s="353">
        <v>210.84821428571428</v>
      </c>
      <c r="AL28" s="353">
        <v>12165.30303030303</v>
      </c>
    </row>
    <row r="29" spans="1:39">
      <c r="A29" s="168"/>
      <c r="B29" s="168"/>
      <c r="C29" s="60"/>
      <c r="D29" s="168"/>
      <c r="E29" s="60"/>
      <c r="F29" s="367"/>
      <c r="G29" s="357"/>
      <c r="H29" s="357"/>
      <c r="I29" s="346"/>
      <c r="J29" s="55"/>
      <c r="K29" s="346"/>
      <c r="L29" s="346"/>
      <c r="M29" s="349"/>
      <c r="N29" s="12"/>
      <c r="O29" s="350"/>
      <c r="P29" s="349"/>
      <c r="Q29" s="152"/>
      <c r="R29" s="152"/>
      <c r="S29" s="55"/>
      <c r="T29" s="349"/>
      <c r="U29" s="349"/>
      <c r="V29" s="349"/>
      <c r="W29" s="346"/>
      <c r="X29" s="346"/>
      <c r="Y29" s="345"/>
      <c r="Z29" s="12"/>
      <c r="AA29" s="60"/>
      <c r="AB29" s="456"/>
      <c r="AF29"/>
      <c r="AG29" s="341" t="s">
        <v>35</v>
      </c>
      <c r="AH29" s="341" t="s">
        <v>375</v>
      </c>
      <c r="AI29" s="82">
        <v>2.416666666666667</v>
      </c>
      <c r="AJ29" s="83">
        <v>96.666666666666671</v>
      </c>
      <c r="AK29" s="353">
        <v>219.9565789473684</v>
      </c>
      <c r="AL29" s="353">
        <v>21262.469298245614</v>
      </c>
    </row>
    <row r="30" spans="1:39">
      <c r="A30" s="168"/>
      <c r="B30" s="168"/>
      <c r="C30" s="60"/>
      <c r="D30" s="168"/>
      <c r="E30" s="60"/>
      <c r="F30" s="367"/>
      <c r="G30" s="357"/>
      <c r="H30" s="357"/>
      <c r="I30" s="346"/>
      <c r="J30" s="55"/>
      <c r="K30" s="346"/>
      <c r="L30" s="346"/>
      <c r="M30" s="349"/>
      <c r="N30" s="12"/>
      <c r="O30" s="350"/>
      <c r="P30" s="349"/>
      <c r="Q30" s="152"/>
      <c r="R30" s="152"/>
      <c r="S30" s="55"/>
      <c r="T30" s="349"/>
      <c r="U30" s="349"/>
      <c r="V30" s="349"/>
      <c r="W30" s="346"/>
      <c r="X30" s="346"/>
      <c r="Y30" s="345"/>
      <c r="Z30" s="12"/>
      <c r="AA30" s="60"/>
      <c r="AB30" s="456"/>
      <c r="AF30"/>
      <c r="AG30" s="341" t="s">
        <v>45</v>
      </c>
      <c r="AH30" s="341" t="s">
        <v>408</v>
      </c>
      <c r="AI30" s="82">
        <v>0.46363636363636357</v>
      </c>
      <c r="AJ30" s="83">
        <v>20.606060606060606</v>
      </c>
      <c r="AK30" s="353">
        <v>228.49999999999997</v>
      </c>
      <c r="AL30" s="353">
        <v>4708.484848484848</v>
      </c>
    </row>
    <row r="31" spans="1:39">
      <c r="A31" s="168"/>
      <c r="B31" s="168"/>
      <c r="C31" s="60"/>
      <c r="D31" s="168"/>
      <c r="E31" s="60"/>
      <c r="F31" s="367"/>
      <c r="G31" s="357"/>
      <c r="H31" s="357"/>
      <c r="I31" s="346"/>
      <c r="J31" s="55"/>
      <c r="K31" s="346"/>
      <c r="L31" s="346"/>
      <c r="M31" s="349"/>
      <c r="N31" s="12"/>
      <c r="O31" s="350"/>
      <c r="P31" s="349"/>
      <c r="Q31" s="152"/>
      <c r="R31" s="152"/>
      <c r="S31" s="55"/>
      <c r="T31" s="349"/>
      <c r="U31" s="349"/>
      <c r="V31" s="349"/>
      <c r="W31" s="346"/>
      <c r="X31" s="346"/>
      <c r="Y31" s="345"/>
      <c r="Z31" s="12"/>
      <c r="AA31" s="60"/>
      <c r="AB31" s="456"/>
      <c r="AF31"/>
      <c r="AG31" s="341" t="s">
        <v>41</v>
      </c>
      <c r="AH31" s="341" t="s">
        <v>400</v>
      </c>
      <c r="AI31" s="82">
        <v>1.3329545454545451</v>
      </c>
      <c r="AJ31" s="83">
        <v>59.242424242424242</v>
      </c>
      <c r="AK31" s="353">
        <v>219.86956521739131</v>
      </c>
      <c r="AL31" s="353">
        <v>13025.606060606062</v>
      </c>
    </row>
    <row r="32" spans="1:39">
      <c r="A32" s="168"/>
      <c r="B32" s="168"/>
      <c r="C32" s="60"/>
      <c r="D32" s="168"/>
      <c r="E32" s="60"/>
      <c r="F32" s="367"/>
      <c r="G32" s="357"/>
      <c r="H32" s="357"/>
      <c r="I32" s="346"/>
      <c r="J32" s="55"/>
      <c r="K32" s="346"/>
      <c r="L32" s="346"/>
      <c r="M32" s="349"/>
      <c r="N32" s="12"/>
      <c r="O32" s="350"/>
      <c r="P32" s="349"/>
      <c r="Q32" s="152"/>
      <c r="R32" s="152"/>
      <c r="S32" s="55"/>
      <c r="T32" s="349"/>
      <c r="U32" s="349"/>
      <c r="V32" s="349"/>
      <c r="W32" s="346"/>
      <c r="X32" s="346"/>
      <c r="Y32" s="345"/>
      <c r="Z32" s="12"/>
      <c r="AA32" s="60"/>
      <c r="AB32" s="456"/>
      <c r="AF32"/>
      <c r="AG32" s="341" t="s">
        <v>47</v>
      </c>
      <c r="AH32" s="341" t="s">
        <v>427</v>
      </c>
      <c r="AI32" s="82">
        <v>0.23181818181818178</v>
      </c>
      <c r="AJ32" s="83">
        <v>10.303030303030303</v>
      </c>
      <c r="AK32" s="353">
        <v>207</v>
      </c>
      <c r="AL32" s="353">
        <v>2132.7272727272725</v>
      </c>
    </row>
    <row r="33" spans="1:38">
      <c r="A33" s="168"/>
      <c r="B33" s="168"/>
      <c r="C33" s="60"/>
      <c r="D33" s="168"/>
      <c r="E33" s="60"/>
      <c r="F33" s="367"/>
      <c r="G33" s="357"/>
      <c r="H33" s="357"/>
      <c r="I33" s="346"/>
      <c r="J33" s="55"/>
      <c r="K33" s="346"/>
      <c r="L33" s="346"/>
      <c r="M33" s="349"/>
      <c r="N33" s="12"/>
      <c r="O33" s="350"/>
      <c r="P33" s="349"/>
      <c r="Q33" s="152"/>
      <c r="R33" s="152"/>
      <c r="S33" s="55"/>
      <c r="T33" s="349"/>
      <c r="U33" s="349"/>
      <c r="V33" s="349"/>
      <c r="W33" s="346"/>
      <c r="X33" s="346"/>
      <c r="Y33" s="345"/>
      <c r="Z33" s="12"/>
      <c r="AA33" s="60"/>
      <c r="AB33" s="456"/>
      <c r="AF33" s="341" t="s">
        <v>225</v>
      </c>
      <c r="AG33" s="341"/>
      <c r="AH33" s="341"/>
      <c r="AI33" s="82">
        <v>5.8875000000000002</v>
      </c>
      <c r="AJ33" s="83">
        <v>244.51515151515153</v>
      </c>
      <c r="AK33" s="353">
        <v>1086.1743584504741</v>
      </c>
      <c r="AL33" s="353">
        <v>53294.590510366826</v>
      </c>
    </row>
    <row r="34" spans="1:38">
      <c r="A34" s="168"/>
      <c r="B34" s="168"/>
      <c r="C34" s="60"/>
      <c r="D34" s="168"/>
      <c r="E34" s="60"/>
      <c r="F34" s="367"/>
      <c r="G34" s="357"/>
      <c r="H34" s="357"/>
      <c r="I34" s="346"/>
      <c r="J34" s="55"/>
      <c r="K34" s="346"/>
      <c r="L34" s="346"/>
      <c r="M34" s="349"/>
      <c r="N34" s="12"/>
      <c r="O34" s="350"/>
      <c r="P34" s="349"/>
      <c r="Q34" s="152"/>
      <c r="R34" s="152"/>
      <c r="S34" s="55"/>
      <c r="T34" s="349"/>
      <c r="U34" s="349"/>
      <c r="V34" s="349"/>
      <c r="W34" s="346"/>
      <c r="X34" s="346"/>
      <c r="Y34" s="345"/>
      <c r="Z34" s="12"/>
      <c r="AA34" s="60"/>
      <c r="AB34" s="456"/>
      <c r="AF34" s="341" t="s">
        <v>81</v>
      </c>
      <c r="AG34" s="341" t="s">
        <v>88</v>
      </c>
      <c r="AH34" s="341" t="s">
        <v>382</v>
      </c>
      <c r="AI34" s="82">
        <v>2.4381818181818158</v>
      </c>
      <c r="AJ34" s="83">
        <v>162.54545454545456</v>
      </c>
      <c r="AK34" s="353">
        <v>262.69295302013415</v>
      </c>
      <c r="AL34" s="353">
        <v>42699.545454545449</v>
      </c>
    </row>
    <row r="35" spans="1:38">
      <c r="A35" s="168"/>
      <c r="B35" s="168"/>
      <c r="C35" s="60"/>
      <c r="D35" s="168"/>
      <c r="E35" s="60"/>
      <c r="F35" s="367"/>
      <c r="G35" s="357"/>
      <c r="H35" s="357"/>
      <c r="I35" s="346"/>
      <c r="J35" s="55"/>
      <c r="K35" s="346"/>
      <c r="L35" s="346"/>
      <c r="M35" s="349"/>
      <c r="N35" s="12"/>
      <c r="O35" s="350"/>
      <c r="P35" s="349"/>
      <c r="Q35" s="152"/>
      <c r="R35" s="152"/>
      <c r="S35" s="55"/>
      <c r="T35" s="349"/>
      <c r="U35" s="349"/>
      <c r="V35" s="349"/>
      <c r="W35" s="346"/>
      <c r="X35" s="346"/>
      <c r="Y35" s="345"/>
      <c r="Z35" s="12"/>
      <c r="AA35" s="60"/>
      <c r="AB35" s="456"/>
      <c r="AF35" s="341" t="s">
        <v>223</v>
      </c>
      <c r="AG35" s="341"/>
      <c r="AH35" s="341"/>
      <c r="AI35" s="82">
        <v>2.4381818181818158</v>
      </c>
      <c r="AJ35" s="83">
        <v>162.54545454545456</v>
      </c>
      <c r="AK35" s="353">
        <v>262.69295302013415</v>
      </c>
      <c r="AL35" s="353">
        <v>42699.545454545449</v>
      </c>
    </row>
    <row r="36" spans="1:38">
      <c r="A36" s="168"/>
      <c r="B36" s="168"/>
      <c r="C36" s="60"/>
      <c r="D36" s="168"/>
      <c r="E36" s="60"/>
      <c r="F36" s="367"/>
      <c r="G36" s="357"/>
      <c r="H36" s="357"/>
      <c r="I36" s="346"/>
      <c r="J36" s="55"/>
      <c r="K36" s="346"/>
      <c r="L36" s="346"/>
      <c r="M36" s="349"/>
      <c r="N36" s="12"/>
      <c r="O36" s="350"/>
      <c r="P36" s="349"/>
      <c r="Q36" s="152"/>
      <c r="R36" s="152"/>
      <c r="S36" s="55"/>
      <c r="T36" s="349"/>
      <c r="U36" s="349"/>
      <c r="V36" s="349"/>
      <c r="W36" s="346"/>
      <c r="X36" s="346"/>
      <c r="Y36" s="345"/>
      <c r="Z36" s="12"/>
      <c r="AA36" s="60"/>
      <c r="AB36" s="456"/>
      <c r="AF36" s="341" t="s">
        <v>221</v>
      </c>
      <c r="AG36"/>
      <c r="AH36"/>
      <c r="AI36" s="82">
        <v>11.611096363636362</v>
      </c>
      <c r="AJ36" s="83">
        <v>597.4545454545455</v>
      </c>
      <c r="AK36" s="353">
        <v>2565.1673114706082</v>
      </c>
      <c r="AL36" s="353">
        <v>180087.92384370012</v>
      </c>
    </row>
    <row r="37" spans="1:38">
      <c r="A37" s="168"/>
      <c r="B37" s="168"/>
      <c r="C37" s="60"/>
      <c r="D37" s="168"/>
      <c r="E37" s="60"/>
      <c r="F37" s="367"/>
      <c r="G37" s="357"/>
      <c r="H37" s="357"/>
      <c r="I37" s="346"/>
      <c r="J37" s="55"/>
      <c r="K37" s="346"/>
      <c r="L37" s="346"/>
      <c r="M37" s="349"/>
      <c r="N37" s="12"/>
      <c r="O37" s="350"/>
      <c r="P37" s="349"/>
      <c r="Q37" s="152"/>
      <c r="R37" s="152"/>
      <c r="S37" s="55"/>
      <c r="T37" s="349"/>
      <c r="U37" s="349"/>
      <c r="V37" s="349"/>
      <c r="W37" s="346"/>
      <c r="X37" s="346"/>
      <c r="Y37" s="345"/>
      <c r="Z37" s="12"/>
      <c r="AA37" s="60"/>
      <c r="AB37" s="456"/>
      <c r="AF37"/>
      <c r="AG37"/>
      <c r="AH37"/>
      <c r="AI37"/>
      <c r="AJ37"/>
      <c r="AK37"/>
      <c r="AL37"/>
    </row>
    <row r="38" spans="1:38">
      <c r="A38" s="168"/>
      <c r="B38" s="168"/>
      <c r="C38" s="60"/>
      <c r="D38" s="168"/>
      <c r="E38" s="60"/>
      <c r="F38" s="367"/>
      <c r="G38" s="357"/>
      <c r="H38" s="357"/>
      <c r="I38" s="346"/>
      <c r="J38" s="55"/>
      <c r="K38" s="346"/>
      <c r="L38" s="346"/>
      <c r="M38" s="349"/>
      <c r="N38" s="12"/>
      <c r="O38" s="350"/>
      <c r="P38" s="349"/>
      <c r="Q38" s="152"/>
      <c r="R38" s="152"/>
      <c r="S38" s="55"/>
      <c r="T38" s="349"/>
      <c r="U38" s="349"/>
      <c r="V38" s="349"/>
      <c r="W38" s="346"/>
      <c r="X38" s="346"/>
      <c r="Y38" s="345"/>
      <c r="Z38" s="12"/>
      <c r="AA38" s="60"/>
      <c r="AB38" s="456"/>
      <c r="AF38"/>
      <c r="AG38"/>
      <c r="AH38"/>
      <c r="AI38"/>
      <c r="AJ38"/>
      <c r="AK38"/>
      <c r="AL38"/>
    </row>
    <row r="39" spans="1:38">
      <c r="A39" s="168"/>
      <c r="B39" s="168"/>
      <c r="C39" s="60"/>
      <c r="D39" s="168"/>
      <c r="E39" s="60"/>
      <c r="F39" s="367"/>
      <c r="G39" s="357"/>
      <c r="H39" s="357"/>
      <c r="I39" s="346"/>
      <c r="J39" s="55"/>
      <c r="K39" s="346"/>
      <c r="L39" s="346"/>
      <c r="M39" s="349"/>
      <c r="N39" s="12"/>
      <c r="O39" s="350"/>
      <c r="P39" s="349"/>
      <c r="Q39" s="152"/>
      <c r="R39" s="152"/>
      <c r="S39" s="55"/>
      <c r="T39" s="349"/>
      <c r="U39" s="349"/>
      <c r="V39" s="349"/>
      <c r="W39" s="346"/>
      <c r="X39" s="346"/>
      <c r="Y39" s="345"/>
      <c r="Z39" s="12"/>
      <c r="AA39" s="60"/>
      <c r="AB39" s="456"/>
      <c r="AF39"/>
      <c r="AG39"/>
      <c r="AH39"/>
      <c r="AI39"/>
      <c r="AJ39"/>
      <c r="AK39"/>
      <c r="AL39"/>
    </row>
    <row r="40" spans="1:38">
      <c r="A40" s="168"/>
      <c r="B40" s="168"/>
      <c r="C40" s="60"/>
      <c r="D40" s="168"/>
      <c r="E40" s="60"/>
      <c r="F40" s="367"/>
      <c r="G40" s="357"/>
      <c r="H40" s="357"/>
      <c r="I40" s="346"/>
      <c r="J40" s="55"/>
      <c r="K40" s="346"/>
      <c r="L40" s="346"/>
      <c r="M40" s="349"/>
      <c r="N40" s="12"/>
      <c r="O40" s="350"/>
      <c r="P40" s="349"/>
      <c r="Q40" s="152"/>
      <c r="R40" s="152"/>
      <c r="S40" s="55"/>
      <c r="T40" s="349"/>
      <c r="U40" s="349"/>
      <c r="V40" s="349"/>
      <c r="W40" s="346"/>
      <c r="X40" s="346"/>
      <c r="Y40" s="345"/>
      <c r="Z40" s="12"/>
      <c r="AA40" s="60"/>
      <c r="AB40" s="456"/>
      <c r="AF40"/>
      <c r="AG40"/>
      <c r="AH40"/>
      <c r="AI40"/>
      <c r="AJ40"/>
      <c r="AK40"/>
      <c r="AL40"/>
    </row>
    <row r="41" spans="1:38">
      <c r="A41" s="168"/>
      <c r="B41" s="168"/>
      <c r="C41" s="60"/>
      <c r="D41" s="168"/>
      <c r="E41" s="60"/>
      <c r="F41" s="367"/>
      <c r="G41" s="357"/>
      <c r="H41" s="357"/>
      <c r="I41" s="346"/>
      <c r="J41" s="55"/>
      <c r="K41" s="346"/>
      <c r="L41" s="346"/>
      <c r="M41" s="349"/>
      <c r="N41" s="12"/>
      <c r="O41" s="350"/>
      <c r="P41" s="349"/>
      <c r="Q41" s="152"/>
      <c r="R41" s="152"/>
      <c r="S41" s="55"/>
      <c r="T41" s="349"/>
      <c r="U41" s="349"/>
      <c r="V41" s="349"/>
      <c r="W41" s="346"/>
      <c r="X41" s="346"/>
      <c r="Y41" s="345"/>
      <c r="Z41" s="12"/>
      <c r="AA41" s="60"/>
      <c r="AB41" s="456"/>
      <c r="AF41"/>
      <c r="AG41"/>
      <c r="AH41"/>
      <c r="AI41"/>
      <c r="AJ41"/>
      <c r="AK41"/>
      <c r="AL41"/>
    </row>
    <row r="42" spans="1:38">
      <c r="A42" s="168"/>
      <c r="B42" s="168"/>
      <c r="C42" s="60"/>
      <c r="D42" s="168"/>
      <c r="E42" s="60"/>
      <c r="F42" s="367"/>
      <c r="G42" s="357"/>
      <c r="H42" s="357"/>
      <c r="I42" s="346"/>
      <c r="J42" s="55"/>
      <c r="K42" s="346"/>
      <c r="L42" s="346"/>
      <c r="M42" s="349"/>
      <c r="N42" s="12"/>
      <c r="O42" s="350"/>
      <c r="P42" s="349"/>
      <c r="Q42" s="152"/>
      <c r="R42" s="152"/>
      <c r="S42" s="55"/>
      <c r="T42" s="349"/>
      <c r="U42" s="349"/>
      <c r="V42" s="349"/>
      <c r="W42" s="346"/>
      <c r="X42" s="346"/>
      <c r="Y42" s="345"/>
      <c r="Z42" s="12"/>
      <c r="AA42" s="60"/>
      <c r="AB42" s="456"/>
      <c r="AF42"/>
      <c r="AG42"/>
      <c r="AH42"/>
      <c r="AI42"/>
      <c r="AJ42"/>
      <c r="AK42"/>
      <c r="AL42"/>
    </row>
    <row r="43" spans="1:38">
      <c r="A43" s="168"/>
      <c r="B43" s="168"/>
      <c r="C43" s="60"/>
      <c r="D43" s="168"/>
      <c r="E43" s="60"/>
      <c r="F43" s="367"/>
      <c r="G43" s="357"/>
      <c r="H43" s="357"/>
      <c r="I43" s="346"/>
      <c r="J43" s="55"/>
      <c r="K43" s="346"/>
      <c r="L43" s="346"/>
      <c r="M43" s="349"/>
      <c r="N43" s="12"/>
      <c r="O43" s="350"/>
      <c r="P43" s="349"/>
      <c r="Q43" s="152"/>
      <c r="R43" s="152"/>
      <c r="S43" s="55"/>
      <c r="T43" s="349"/>
      <c r="U43" s="349"/>
      <c r="V43" s="349"/>
      <c r="W43" s="346"/>
      <c r="X43" s="346"/>
      <c r="Y43" s="345"/>
      <c r="Z43" s="12"/>
      <c r="AA43" s="60"/>
      <c r="AB43" s="456"/>
      <c r="AF43"/>
      <c r="AG43"/>
      <c r="AH43"/>
      <c r="AI43"/>
      <c r="AJ43"/>
      <c r="AK43"/>
      <c r="AL43"/>
    </row>
    <row r="44" spans="1:38">
      <c r="A44" s="168"/>
      <c r="B44" s="168"/>
      <c r="C44" s="60"/>
      <c r="D44" s="168"/>
      <c r="E44" s="60"/>
      <c r="F44" s="367"/>
      <c r="G44" s="357"/>
      <c r="H44" s="357"/>
      <c r="I44" s="346"/>
      <c r="J44" s="55"/>
      <c r="K44" s="346"/>
      <c r="L44" s="346"/>
      <c r="M44" s="349"/>
      <c r="N44" s="12"/>
      <c r="O44" s="350"/>
      <c r="P44" s="349"/>
      <c r="Q44" s="152"/>
      <c r="R44" s="152"/>
      <c r="S44" s="55"/>
      <c r="T44" s="349"/>
      <c r="U44" s="349"/>
      <c r="V44" s="349"/>
      <c r="W44" s="346"/>
      <c r="X44" s="346"/>
      <c r="Y44" s="345"/>
      <c r="Z44" s="12"/>
      <c r="AA44" s="60"/>
      <c r="AB44" s="456"/>
      <c r="AF44"/>
      <c r="AG44"/>
      <c r="AH44"/>
      <c r="AI44"/>
      <c r="AJ44"/>
      <c r="AK44"/>
      <c r="AL44"/>
    </row>
    <row r="45" spans="1:38">
      <c r="A45" s="168"/>
      <c r="B45" s="168"/>
      <c r="C45" s="60"/>
      <c r="D45" s="168"/>
      <c r="E45" s="60"/>
      <c r="F45" s="367"/>
      <c r="G45" s="357"/>
      <c r="H45" s="357"/>
      <c r="I45" s="346"/>
      <c r="J45" s="55"/>
      <c r="K45" s="346"/>
      <c r="L45" s="346"/>
      <c r="M45" s="349"/>
      <c r="N45" s="12"/>
      <c r="O45" s="350"/>
      <c r="P45" s="349"/>
      <c r="Q45" s="152"/>
      <c r="R45" s="152"/>
      <c r="S45" s="55"/>
      <c r="T45" s="349"/>
      <c r="U45" s="349"/>
      <c r="V45" s="349"/>
      <c r="W45" s="346"/>
      <c r="X45" s="346"/>
      <c r="Y45" s="345"/>
      <c r="Z45" s="12"/>
      <c r="AA45" s="60"/>
      <c r="AB45" s="456"/>
      <c r="AF45"/>
      <c r="AG45"/>
      <c r="AH45"/>
      <c r="AI45"/>
      <c r="AJ45"/>
      <c r="AK45"/>
      <c r="AL45"/>
    </row>
    <row r="46" spans="1:38">
      <c r="A46" s="168"/>
      <c r="B46" s="168"/>
      <c r="C46" s="60"/>
      <c r="D46" s="168"/>
      <c r="E46" s="60"/>
      <c r="F46" s="367"/>
      <c r="G46" s="357"/>
      <c r="H46" s="357"/>
      <c r="I46" s="346"/>
      <c r="J46" s="55"/>
      <c r="K46" s="346"/>
      <c r="L46" s="346"/>
      <c r="M46" s="349"/>
      <c r="N46" s="12"/>
      <c r="O46" s="350"/>
      <c r="P46" s="349"/>
      <c r="Q46" s="152"/>
      <c r="R46" s="152"/>
      <c r="S46" s="55"/>
      <c r="T46" s="349"/>
      <c r="U46" s="349"/>
      <c r="V46" s="349"/>
      <c r="W46" s="346"/>
      <c r="X46" s="346"/>
      <c r="Y46" s="345"/>
      <c r="Z46" s="12"/>
      <c r="AA46" s="60"/>
      <c r="AB46" s="456"/>
      <c r="AF46"/>
      <c r="AG46"/>
      <c r="AH46"/>
      <c r="AI46"/>
      <c r="AJ46"/>
      <c r="AK46"/>
      <c r="AL46"/>
    </row>
    <row r="47" spans="1:38">
      <c r="A47" s="168"/>
      <c r="B47" s="168"/>
      <c r="C47" s="60"/>
      <c r="D47" s="168"/>
      <c r="E47" s="60"/>
      <c r="F47" s="367"/>
      <c r="G47" s="357"/>
      <c r="H47" s="357"/>
      <c r="I47" s="346"/>
      <c r="J47" s="55"/>
      <c r="K47" s="346"/>
      <c r="L47" s="346"/>
      <c r="M47" s="349"/>
      <c r="N47" s="12"/>
      <c r="O47" s="350"/>
      <c r="P47" s="349"/>
      <c r="Q47" s="152"/>
      <c r="R47" s="152"/>
      <c r="S47" s="55"/>
      <c r="T47" s="349"/>
      <c r="U47" s="349"/>
      <c r="V47" s="349"/>
      <c r="W47" s="346"/>
      <c r="X47" s="346"/>
      <c r="Y47" s="345"/>
      <c r="Z47" s="12"/>
      <c r="AA47" s="60"/>
      <c r="AB47" s="456"/>
      <c r="AF47"/>
      <c r="AG47"/>
      <c r="AH47"/>
      <c r="AI47"/>
      <c r="AJ47"/>
      <c r="AK47"/>
      <c r="AL47"/>
    </row>
    <row r="48" spans="1:38">
      <c r="A48" s="168"/>
      <c r="B48" s="168"/>
      <c r="C48" s="60"/>
      <c r="D48" s="168"/>
      <c r="E48" s="60"/>
      <c r="F48" s="367"/>
      <c r="G48" s="357"/>
      <c r="H48" s="357"/>
      <c r="I48" s="346"/>
      <c r="J48" s="55"/>
      <c r="K48" s="346"/>
      <c r="L48" s="346"/>
      <c r="M48" s="349"/>
      <c r="N48" s="12"/>
      <c r="O48" s="350"/>
      <c r="P48" s="349"/>
      <c r="Q48" s="152"/>
      <c r="R48" s="152"/>
      <c r="S48" s="55"/>
      <c r="T48" s="349"/>
      <c r="U48" s="349"/>
      <c r="V48" s="349"/>
      <c r="W48" s="346"/>
      <c r="X48" s="346"/>
      <c r="Y48" s="345"/>
      <c r="Z48" s="12"/>
      <c r="AA48" s="60"/>
      <c r="AB48" s="456"/>
      <c r="AF48"/>
      <c r="AG48"/>
      <c r="AH48"/>
      <c r="AI48"/>
      <c r="AJ48"/>
      <c r="AK48"/>
      <c r="AL48"/>
    </row>
    <row r="49" spans="1:38">
      <c r="A49" s="168"/>
      <c r="B49" s="168"/>
      <c r="C49" s="60"/>
      <c r="D49" s="168"/>
      <c r="E49" s="60"/>
      <c r="F49" s="367"/>
      <c r="G49" s="357"/>
      <c r="H49" s="357"/>
      <c r="I49" s="346"/>
      <c r="J49" s="55"/>
      <c r="K49" s="346"/>
      <c r="L49" s="346"/>
      <c r="M49" s="349"/>
      <c r="N49" s="12"/>
      <c r="O49" s="350"/>
      <c r="P49" s="349"/>
      <c r="Q49" s="152"/>
      <c r="R49" s="152"/>
      <c r="S49" s="55"/>
      <c r="T49" s="349"/>
      <c r="U49" s="349"/>
      <c r="V49" s="349"/>
      <c r="W49" s="346"/>
      <c r="X49" s="346"/>
      <c r="Y49" s="345"/>
      <c r="Z49" s="12"/>
      <c r="AA49" s="60"/>
      <c r="AB49" s="456"/>
      <c r="AF49"/>
      <c r="AG49"/>
      <c r="AH49"/>
      <c r="AI49"/>
      <c r="AJ49"/>
      <c r="AK49"/>
      <c r="AL49"/>
    </row>
    <row r="50" spans="1:38">
      <c r="A50" s="168"/>
      <c r="B50" s="168"/>
      <c r="C50" s="60"/>
      <c r="D50" s="168"/>
      <c r="E50" s="60"/>
      <c r="F50" s="367"/>
      <c r="G50" s="357"/>
      <c r="H50" s="357"/>
      <c r="I50" s="346"/>
      <c r="J50" s="55"/>
      <c r="K50" s="346"/>
      <c r="L50" s="346"/>
      <c r="M50" s="349"/>
      <c r="N50" s="12"/>
      <c r="O50" s="350"/>
      <c r="P50" s="349"/>
      <c r="Q50" s="152"/>
      <c r="R50" s="152"/>
      <c r="S50" s="55"/>
      <c r="T50" s="349"/>
      <c r="U50" s="349"/>
      <c r="V50" s="349"/>
      <c r="W50" s="346"/>
      <c r="X50" s="346"/>
      <c r="Y50" s="345"/>
      <c r="Z50" s="12"/>
      <c r="AA50" s="60"/>
      <c r="AB50" s="456"/>
      <c r="AF50"/>
      <c r="AG50"/>
      <c r="AH50"/>
      <c r="AI50"/>
      <c r="AJ50"/>
      <c r="AK50"/>
      <c r="AL50"/>
    </row>
    <row r="51" spans="1:38">
      <c r="A51" s="168"/>
      <c r="B51" s="168"/>
      <c r="C51" s="60"/>
      <c r="D51" s="168"/>
      <c r="E51" s="60"/>
      <c r="F51" s="367"/>
      <c r="G51" s="357"/>
      <c r="H51" s="357"/>
      <c r="I51" s="346"/>
      <c r="J51" s="55"/>
      <c r="K51" s="346"/>
      <c r="L51" s="346"/>
      <c r="M51" s="349"/>
      <c r="N51" s="12"/>
      <c r="O51" s="350"/>
      <c r="P51" s="349"/>
      <c r="Q51" s="152"/>
      <c r="R51" s="152"/>
      <c r="S51" s="55"/>
      <c r="T51" s="349"/>
      <c r="U51" s="349"/>
      <c r="V51" s="349"/>
      <c r="W51" s="346"/>
      <c r="X51" s="346"/>
      <c r="Y51" s="345"/>
      <c r="Z51" s="12"/>
      <c r="AA51" s="60"/>
      <c r="AB51" s="456"/>
      <c r="AF51"/>
      <c r="AG51"/>
      <c r="AH51"/>
      <c r="AI51"/>
      <c r="AJ51"/>
      <c r="AK51"/>
      <c r="AL51"/>
    </row>
    <row r="52" spans="1:38">
      <c r="A52" s="168"/>
      <c r="B52" s="168"/>
      <c r="C52" s="60"/>
      <c r="D52" s="168"/>
      <c r="E52" s="60"/>
      <c r="F52" s="367"/>
      <c r="G52" s="357"/>
      <c r="H52" s="357"/>
      <c r="I52" s="346"/>
      <c r="J52" s="55"/>
      <c r="K52" s="346"/>
      <c r="L52" s="346"/>
      <c r="M52" s="349"/>
      <c r="N52" s="12"/>
      <c r="O52" s="350"/>
      <c r="P52" s="349"/>
      <c r="Q52" s="152"/>
      <c r="R52" s="152"/>
      <c r="S52" s="55"/>
      <c r="T52" s="349"/>
      <c r="U52" s="349"/>
      <c r="V52" s="349"/>
      <c r="W52" s="346"/>
      <c r="X52" s="346"/>
      <c r="Y52" s="345"/>
      <c r="Z52" s="12"/>
      <c r="AA52" s="60"/>
      <c r="AB52" s="456"/>
      <c r="AF52"/>
      <c r="AG52"/>
      <c r="AH52"/>
      <c r="AI52"/>
      <c r="AJ52"/>
      <c r="AK52"/>
      <c r="AL52"/>
    </row>
    <row r="53" spans="1:38">
      <c r="A53" s="168"/>
      <c r="B53" s="168"/>
      <c r="C53" s="60"/>
      <c r="D53" s="168"/>
      <c r="E53" s="60"/>
      <c r="F53" s="367"/>
      <c r="G53" s="357"/>
      <c r="H53" s="357"/>
      <c r="I53" s="346"/>
      <c r="J53" s="55"/>
      <c r="K53" s="346"/>
      <c r="L53" s="346"/>
      <c r="M53" s="349"/>
      <c r="N53" s="12"/>
      <c r="O53" s="350"/>
      <c r="P53" s="349"/>
      <c r="Q53" s="152"/>
      <c r="R53" s="152"/>
      <c r="S53" s="55"/>
      <c r="T53" s="349"/>
      <c r="U53" s="349"/>
      <c r="V53" s="349"/>
      <c r="W53" s="346"/>
      <c r="X53" s="346"/>
      <c r="Y53" s="345"/>
      <c r="Z53" s="12"/>
      <c r="AA53" s="60"/>
      <c r="AB53" s="456"/>
      <c r="AF53"/>
      <c r="AG53"/>
      <c r="AH53"/>
      <c r="AI53"/>
      <c r="AJ53"/>
      <c r="AK53"/>
      <c r="AL53"/>
    </row>
    <row r="54" spans="1:38">
      <c r="A54" s="168"/>
      <c r="B54" s="168"/>
      <c r="C54" s="60"/>
      <c r="D54" s="168"/>
      <c r="E54" s="60"/>
      <c r="F54" s="367"/>
      <c r="G54" s="357"/>
      <c r="H54" s="357"/>
      <c r="I54" s="346"/>
      <c r="J54" s="55"/>
      <c r="K54" s="346"/>
      <c r="L54" s="346"/>
      <c r="M54" s="349"/>
      <c r="N54" s="12"/>
      <c r="O54" s="350"/>
      <c r="P54" s="349"/>
      <c r="Q54" s="152"/>
      <c r="R54" s="152"/>
      <c r="S54" s="55"/>
      <c r="T54" s="349"/>
      <c r="U54" s="349"/>
      <c r="V54" s="349"/>
      <c r="W54" s="346"/>
      <c r="X54" s="346"/>
      <c r="Y54" s="345"/>
      <c r="Z54" s="12"/>
      <c r="AA54" s="60"/>
      <c r="AB54" s="456"/>
      <c r="AF54"/>
      <c r="AG54"/>
      <c r="AH54"/>
      <c r="AI54"/>
      <c r="AJ54"/>
      <c r="AK54"/>
      <c r="AL54"/>
    </row>
    <row r="55" spans="1:38">
      <c r="A55" s="168"/>
      <c r="B55" s="168"/>
      <c r="C55" s="60"/>
      <c r="D55" s="168"/>
      <c r="E55" s="60"/>
      <c r="F55" s="367"/>
      <c r="G55" s="357"/>
      <c r="H55" s="357"/>
      <c r="I55" s="346"/>
      <c r="J55" s="55"/>
      <c r="K55" s="346"/>
      <c r="L55" s="346"/>
      <c r="M55" s="349"/>
      <c r="N55" s="12"/>
      <c r="O55" s="350"/>
      <c r="P55" s="349"/>
      <c r="Q55" s="152"/>
      <c r="R55" s="152"/>
      <c r="S55" s="55"/>
      <c r="T55" s="349"/>
      <c r="U55" s="349"/>
      <c r="V55" s="349"/>
      <c r="W55" s="346"/>
      <c r="X55" s="346"/>
      <c r="Y55" s="345"/>
      <c r="Z55" s="12"/>
      <c r="AA55" s="60"/>
      <c r="AB55" s="456"/>
      <c r="AF55"/>
      <c r="AG55"/>
      <c r="AH55"/>
      <c r="AI55"/>
      <c r="AJ55"/>
      <c r="AK55"/>
      <c r="AL55"/>
    </row>
    <row r="56" spans="1:38">
      <c r="A56" s="168"/>
      <c r="B56" s="168"/>
      <c r="C56" s="60"/>
      <c r="D56" s="168"/>
      <c r="E56" s="60"/>
      <c r="F56" s="367"/>
      <c r="G56" s="357"/>
      <c r="H56" s="357"/>
      <c r="I56" s="346"/>
      <c r="J56" s="55"/>
      <c r="K56" s="346"/>
      <c r="L56" s="346"/>
      <c r="M56" s="349"/>
      <c r="N56" s="12"/>
      <c r="O56" s="350"/>
      <c r="P56" s="349"/>
      <c r="Q56" s="152"/>
      <c r="R56" s="152"/>
      <c r="S56" s="55"/>
      <c r="T56" s="349"/>
      <c r="U56" s="349"/>
      <c r="V56" s="349"/>
      <c r="W56" s="346"/>
      <c r="X56" s="346"/>
      <c r="Y56" s="345"/>
      <c r="Z56" s="12"/>
      <c r="AA56" s="60"/>
      <c r="AB56" s="456"/>
      <c r="AF56"/>
      <c r="AG56"/>
      <c r="AH56"/>
      <c r="AI56"/>
      <c r="AJ56"/>
      <c r="AK56"/>
      <c r="AL56"/>
    </row>
    <row r="57" spans="1:38">
      <c r="A57" s="168"/>
      <c r="B57" s="168"/>
      <c r="C57" s="60"/>
      <c r="D57" s="168"/>
      <c r="E57" s="60"/>
      <c r="F57" s="367"/>
      <c r="G57" s="357"/>
      <c r="H57" s="357"/>
      <c r="I57" s="346"/>
      <c r="J57" s="55"/>
      <c r="K57" s="346"/>
      <c r="L57" s="346"/>
      <c r="M57" s="349"/>
      <c r="N57" s="12"/>
      <c r="O57" s="350"/>
      <c r="P57" s="349"/>
      <c r="Q57" s="152"/>
      <c r="R57" s="152"/>
      <c r="S57" s="55"/>
      <c r="T57" s="349"/>
      <c r="U57" s="349"/>
      <c r="V57" s="349"/>
      <c r="W57" s="346"/>
      <c r="X57" s="346"/>
      <c r="Y57" s="345"/>
      <c r="Z57" s="12"/>
      <c r="AA57" s="60"/>
      <c r="AB57" s="456"/>
      <c r="AF57"/>
      <c r="AG57"/>
      <c r="AH57"/>
      <c r="AI57"/>
      <c r="AJ57"/>
      <c r="AK57"/>
      <c r="AL57"/>
    </row>
    <row r="58" spans="1:38">
      <c r="A58" s="168"/>
      <c r="B58" s="168"/>
      <c r="C58" s="60"/>
      <c r="D58" s="168"/>
      <c r="E58" s="60"/>
      <c r="F58" s="367"/>
      <c r="G58" s="357"/>
      <c r="H58" s="357"/>
      <c r="I58" s="346"/>
      <c r="J58" s="55"/>
      <c r="K58" s="346"/>
      <c r="L58" s="346"/>
      <c r="M58" s="349"/>
      <c r="N58" s="12"/>
      <c r="O58" s="350"/>
      <c r="P58" s="349"/>
      <c r="Q58" s="152"/>
      <c r="R58" s="152"/>
      <c r="S58" s="55"/>
      <c r="T58" s="349"/>
      <c r="U58" s="349"/>
      <c r="V58" s="349"/>
      <c r="W58" s="346"/>
      <c r="X58" s="346"/>
      <c r="Y58" s="345"/>
      <c r="Z58" s="12"/>
      <c r="AA58" s="60"/>
      <c r="AB58" s="456"/>
      <c r="AF58"/>
      <c r="AG58"/>
      <c r="AH58"/>
      <c r="AI58"/>
      <c r="AJ58"/>
      <c r="AK58"/>
      <c r="AL58"/>
    </row>
    <row r="59" spans="1:38">
      <c r="A59" s="168"/>
      <c r="B59" s="168"/>
      <c r="C59" s="60"/>
      <c r="D59" s="168"/>
      <c r="E59" s="60"/>
      <c r="F59" s="367"/>
      <c r="G59" s="357"/>
      <c r="H59" s="357"/>
      <c r="I59" s="346"/>
      <c r="J59" s="55"/>
      <c r="K59" s="346"/>
      <c r="L59" s="346"/>
      <c r="M59" s="349"/>
      <c r="N59" s="12"/>
      <c r="O59" s="350"/>
      <c r="P59" s="349"/>
      <c r="Q59" s="152"/>
      <c r="R59" s="152"/>
      <c r="S59" s="55"/>
      <c r="T59" s="349"/>
      <c r="U59" s="349"/>
      <c r="V59" s="349"/>
      <c r="W59" s="346"/>
      <c r="X59" s="346"/>
      <c r="Y59" s="345"/>
      <c r="Z59" s="12"/>
      <c r="AA59" s="60"/>
      <c r="AB59" s="456"/>
      <c r="AF59"/>
      <c r="AG59"/>
      <c r="AH59"/>
      <c r="AI59"/>
      <c r="AJ59"/>
      <c r="AK59"/>
      <c r="AL59"/>
    </row>
    <row r="60" spans="1:38">
      <c r="A60" s="168"/>
      <c r="B60" s="168"/>
      <c r="C60" s="60"/>
      <c r="D60" s="168"/>
      <c r="E60" s="60"/>
      <c r="F60" s="367"/>
      <c r="G60" s="357"/>
      <c r="H60" s="357"/>
      <c r="I60" s="346"/>
      <c r="J60" s="55"/>
      <c r="K60" s="346"/>
      <c r="L60" s="346"/>
      <c r="M60" s="349"/>
      <c r="N60" s="12"/>
      <c r="O60" s="350"/>
      <c r="P60" s="349"/>
      <c r="Q60" s="152"/>
      <c r="R60" s="152"/>
      <c r="S60" s="55"/>
      <c r="T60" s="349"/>
      <c r="U60" s="349"/>
      <c r="V60" s="349"/>
      <c r="W60" s="346"/>
      <c r="X60" s="346"/>
      <c r="Y60" s="345"/>
      <c r="Z60" s="12"/>
      <c r="AA60" s="60"/>
      <c r="AB60" s="456"/>
      <c r="AF60"/>
      <c r="AG60"/>
      <c r="AH60"/>
      <c r="AI60"/>
      <c r="AJ60"/>
      <c r="AK60"/>
      <c r="AL60"/>
    </row>
    <row r="61" spans="1:38">
      <c r="A61" s="168"/>
      <c r="B61" s="168"/>
      <c r="C61" s="60"/>
      <c r="D61" s="168"/>
      <c r="E61" s="60"/>
      <c r="F61" s="367"/>
      <c r="G61" s="357"/>
      <c r="H61" s="357"/>
      <c r="I61" s="346"/>
      <c r="J61" s="55"/>
      <c r="K61" s="346"/>
      <c r="L61" s="346"/>
      <c r="M61" s="349"/>
      <c r="N61" s="12"/>
      <c r="O61" s="350"/>
      <c r="P61" s="349"/>
      <c r="Q61" s="152"/>
      <c r="R61" s="152"/>
      <c r="S61" s="55"/>
      <c r="T61" s="349"/>
      <c r="U61" s="349"/>
      <c r="V61" s="349"/>
      <c r="W61" s="346"/>
      <c r="X61" s="346"/>
      <c r="Y61" s="345"/>
      <c r="Z61" s="12"/>
      <c r="AA61" s="60"/>
      <c r="AB61" s="456"/>
      <c r="AF61"/>
      <c r="AG61"/>
      <c r="AH61"/>
      <c r="AI61"/>
      <c r="AJ61"/>
      <c r="AK61"/>
      <c r="AL61"/>
    </row>
    <row r="62" spans="1:38">
      <c r="A62" s="168"/>
      <c r="B62" s="168"/>
      <c r="C62" s="60"/>
      <c r="D62" s="168"/>
      <c r="E62" s="60"/>
      <c r="F62" s="367"/>
      <c r="G62" s="357"/>
      <c r="H62" s="357"/>
      <c r="I62" s="346"/>
      <c r="J62" s="55"/>
      <c r="K62" s="346"/>
      <c r="L62" s="346"/>
      <c r="M62" s="349"/>
      <c r="N62" s="12"/>
      <c r="O62" s="350"/>
      <c r="P62" s="349"/>
      <c r="Q62" s="152"/>
      <c r="R62" s="152"/>
      <c r="S62" s="55"/>
      <c r="T62" s="349"/>
      <c r="U62" s="349"/>
      <c r="V62" s="349"/>
      <c r="W62" s="346"/>
      <c r="X62" s="346"/>
      <c r="Y62" s="345"/>
      <c r="Z62" s="12"/>
      <c r="AA62" s="60"/>
      <c r="AB62" s="456"/>
      <c r="AF62"/>
      <c r="AG62"/>
      <c r="AH62"/>
      <c r="AI62"/>
      <c r="AJ62"/>
      <c r="AK62"/>
      <c r="AL62"/>
    </row>
    <row r="63" spans="1:38">
      <c r="A63" s="168"/>
      <c r="B63" s="168"/>
      <c r="C63" s="60"/>
      <c r="D63" s="168"/>
      <c r="E63" s="60"/>
      <c r="F63" s="367"/>
      <c r="G63" s="357"/>
      <c r="H63" s="357"/>
      <c r="I63" s="346"/>
      <c r="J63" s="55"/>
      <c r="K63" s="346"/>
      <c r="L63" s="346"/>
      <c r="M63" s="349"/>
      <c r="N63" s="12"/>
      <c r="O63" s="350"/>
      <c r="P63" s="349"/>
      <c r="Q63" s="152"/>
      <c r="R63" s="152"/>
      <c r="S63" s="55"/>
      <c r="T63" s="349"/>
      <c r="U63" s="349"/>
      <c r="V63" s="349"/>
      <c r="W63" s="346"/>
      <c r="X63" s="346"/>
      <c r="Y63" s="345"/>
      <c r="Z63" s="12"/>
      <c r="AA63" s="60"/>
      <c r="AB63" s="456"/>
      <c r="AF63"/>
      <c r="AG63"/>
      <c r="AH63"/>
      <c r="AI63"/>
      <c r="AJ63"/>
      <c r="AK63"/>
      <c r="AL63"/>
    </row>
    <row r="64" spans="1:38">
      <c r="A64" s="168"/>
      <c r="B64" s="168"/>
      <c r="C64" s="60"/>
      <c r="D64" s="168"/>
      <c r="E64" s="60"/>
      <c r="F64" s="367"/>
      <c r="G64" s="357"/>
      <c r="H64" s="357"/>
      <c r="I64" s="346"/>
      <c r="J64" s="55"/>
      <c r="K64" s="346"/>
      <c r="L64" s="346"/>
      <c r="M64" s="349"/>
      <c r="N64" s="12"/>
      <c r="O64" s="350"/>
      <c r="P64" s="349"/>
      <c r="Q64" s="152"/>
      <c r="R64" s="152"/>
      <c r="S64" s="55"/>
      <c r="T64" s="349"/>
      <c r="U64" s="349"/>
      <c r="V64" s="349"/>
      <c r="W64" s="346"/>
      <c r="X64" s="346"/>
      <c r="Y64" s="345"/>
      <c r="Z64" s="12"/>
      <c r="AA64" s="60"/>
      <c r="AB64" s="456"/>
      <c r="AF64"/>
      <c r="AG64"/>
      <c r="AH64"/>
      <c r="AI64"/>
      <c r="AJ64"/>
      <c r="AK64"/>
      <c r="AL64"/>
    </row>
    <row r="65" spans="1:38">
      <c r="A65" s="168"/>
      <c r="B65" s="168"/>
      <c r="C65" s="60"/>
      <c r="D65" s="168"/>
      <c r="E65" s="60"/>
      <c r="F65" s="367"/>
      <c r="G65" s="357"/>
      <c r="H65" s="357"/>
      <c r="I65" s="346"/>
      <c r="J65" s="55"/>
      <c r="K65" s="346"/>
      <c r="L65" s="346"/>
      <c r="M65" s="349"/>
      <c r="N65" s="12"/>
      <c r="O65" s="350"/>
      <c r="P65" s="349"/>
      <c r="Q65" s="152"/>
      <c r="R65" s="152"/>
      <c r="S65" s="55"/>
      <c r="T65" s="349"/>
      <c r="U65" s="349"/>
      <c r="V65" s="349"/>
      <c r="W65" s="346"/>
      <c r="X65" s="346"/>
      <c r="Y65" s="345"/>
      <c r="Z65" s="12"/>
      <c r="AA65" s="60"/>
      <c r="AB65" s="456"/>
      <c r="AF65"/>
      <c r="AG65"/>
      <c r="AH65"/>
      <c r="AI65"/>
      <c r="AJ65"/>
      <c r="AK65"/>
      <c r="AL65"/>
    </row>
    <row r="66" spans="1:38">
      <c r="A66" s="168"/>
      <c r="B66" s="168"/>
      <c r="C66" s="60"/>
      <c r="D66" s="168"/>
      <c r="E66" s="60"/>
      <c r="F66" s="367"/>
      <c r="G66" s="357"/>
      <c r="H66" s="357"/>
      <c r="I66" s="346"/>
      <c r="J66" s="55"/>
      <c r="K66" s="346"/>
      <c r="L66" s="346"/>
      <c r="M66" s="349"/>
      <c r="N66" s="12"/>
      <c r="O66" s="350"/>
      <c r="P66" s="349"/>
      <c r="Q66" s="152"/>
      <c r="R66" s="152"/>
      <c r="S66" s="55"/>
      <c r="T66" s="349"/>
      <c r="U66" s="349"/>
      <c r="V66" s="349"/>
      <c r="W66" s="346"/>
      <c r="X66" s="346"/>
      <c r="Y66" s="345"/>
      <c r="Z66" s="12"/>
      <c r="AA66" s="60"/>
      <c r="AB66" s="456"/>
      <c r="AF66"/>
      <c r="AG66"/>
      <c r="AH66"/>
      <c r="AI66"/>
      <c r="AJ66"/>
      <c r="AK66"/>
      <c r="AL66"/>
    </row>
    <row r="67" spans="1:38">
      <c r="A67" s="168"/>
      <c r="B67" s="168"/>
      <c r="C67" s="60"/>
      <c r="D67" s="168"/>
      <c r="E67" s="60"/>
      <c r="F67" s="367"/>
      <c r="G67" s="357"/>
      <c r="H67" s="357"/>
      <c r="I67" s="346"/>
      <c r="J67" s="55"/>
      <c r="K67" s="346"/>
      <c r="L67" s="346"/>
      <c r="M67" s="349"/>
      <c r="N67" s="12"/>
      <c r="O67" s="350"/>
      <c r="P67" s="349"/>
      <c r="Q67" s="152"/>
      <c r="R67" s="152"/>
      <c r="S67" s="55"/>
      <c r="T67" s="349"/>
      <c r="U67" s="349"/>
      <c r="V67" s="349"/>
      <c r="W67" s="346"/>
      <c r="X67" s="346"/>
      <c r="Y67" s="345"/>
      <c r="Z67" s="12"/>
      <c r="AA67" s="60"/>
      <c r="AB67" s="456"/>
      <c r="AF67"/>
      <c r="AG67"/>
      <c r="AH67"/>
      <c r="AI67"/>
      <c r="AJ67"/>
      <c r="AK67"/>
      <c r="AL67"/>
    </row>
    <row r="68" spans="1:38">
      <c r="A68" s="168"/>
      <c r="B68" s="168"/>
      <c r="C68" s="60"/>
      <c r="D68" s="168"/>
      <c r="E68" s="60"/>
      <c r="F68" s="367"/>
      <c r="G68" s="357"/>
      <c r="H68" s="357"/>
      <c r="I68" s="346"/>
      <c r="J68" s="55"/>
      <c r="K68" s="346"/>
      <c r="L68" s="346"/>
      <c r="M68" s="349"/>
      <c r="N68" s="12"/>
      <c r="O68" s="350"/>
      <c r="P68" s="349"/>
      <c r="Q68" s="152"/>
      <c r="R68" s="152"/>
      <c r="S68" s="55"/>
      <c r="T68" s="349"/>
      <c r="U68" s="349"/>
      <c r="V68" s="349"/>
      <c r="W68" s="346"/>
      <c r="X68" s="346"/>
      <c r="Y68" s="345"/>
      <c r="Z68" s="12"/>
      <c r="AA68" s="60"/>
      <c r="AB68" s="456"/>
      <c r="AF68"/>
      <c r="AG68"/>
      <c r="AH68"/>
      <c r="AI68"/>
      <c r="AJ68"/>
      <c r="AK68"/>
      <c r="AL68"/>
    </row>
    <row r="69" spans="1:38">
      <c r="A69" s="168"/>
      <c r="B69" s="168"/>
      <c r="C69" s="60"/>
      <c r="D69" s="168"/>
      <c r="E69" s="60"/>
      <c r="F69" s="367"/>
      <c r="G69" s="357"/>
      <c r="H69" s="357"/>
      <c r="I69" s="346"/>
      <c r="J69" s="55"/>
      <c r="K69" s="346"/>
      <c r="L69" s="346"/>
      <c r="M69" s="349"/>
      <c r="N69" s="12"/>
      <c r="O69" s="350"/>
      <c r="P69" s="349"/>
      <c r="Q69" s="152"/>
      <c r="R69" s="152"/>
      <c r="S69" s="55"/>
      <c r="T69" s="349"/>
      <c r="U69" s="349"/>
      <c r="V69" s="349"/>
      <c r="W69" s="346"/>
      <c r="X69" s="346"/>
      <c r="Y69" s="345"/>
      <c r="Z69" s="12"/>
      <c r="AA69" s="60"/>
      <c r="AB69" s="456"/>
      <c r="AF69"/>
      <c r="AG69"/>
      <c r="AH69"/>
      <c r="AI69"/>
      <c r="AJ69"/>
      <c r="AK69"/>
      <c r="AL69"/>
    </row>
    <row r="70" spans="1:38">
      <c r="A70" s="168"/>
      <c r="B70" s="168"/>
      <c r="C70" s="60"/>
      <c r="D70" s="168"/>
      <c r="E70" s="60"/>
      <c r="F70" s="367"/>
      <c r="G70" s="357"/>
      <c r="H70" s="357"/>
      <c r="I70" s="346"/>
      <c r="J70" s="55"/>
      <c r="K70" s="346"/>
      <c r="L70" s="346"/>
      <c r="M70" s="349"/>
      <c r="N70" s="12"/>
      <c r="O70" s="350"/>
      <c r="P70" s="349"/>
      <c r="Q70" s="152"/>
      <c r="R70" s="152"/>
      <c r="S70" s="55"/>
      <c r="T70" s="349"/>
      <c r="U70" s="349"/>
      <c r="V70" s="349"/>
      <c r="W70" s="346"/>
      <c r="X70" s="346"/>
      <c r="Y70" s="345"/>
      <c r="Z70" s="12"/>
      <c r="AA70" s="60"/>
      <c r="AB70" s="456"/>
      <c r="AF70"/>
      <c r="AG70"/>
      <c r="AH70"/>
      <c r="AI70"/>
      <c r="AJ70"/>
      <c r="AK70"/>
      <c r="AL70"/>
    </row>
    <row r="71" spans="1:38">
      <c r="A71" s="168"/>
      <c r="B71" s="168"/>
      <c r="C71" s="60"/>
      <c r="D71" s="168"/>
      <c r="E71" s="60"/>
      <c r="F71" s="367"/>
      <c r="G71" s="357"/>
      <c r="H71" s="357"/>
      <c r="I71" s="346"/>
      <c r="J71" s="55"/>
      <c r="K71" s="346"/>
      <c r="L71" s="346"/>
      <c r="M71" s="349"/>
      <c r="N71" s="12"/>
      <c r="O71" s="350"/>
      <c r="P71" s="349"/>
      <c r="Q71" s="152"/>
      <c r="R71" s="152"/>
      <c r="S71" s="55"/>
      <c r="T71" s="349"/>
      <c r="U71" s="349"/>
      <c r="V71" s="349"/>
      <c r="W71" s="346"/>
      <c r="X71" s="346"/>
      <c r="Y71" s="345"/>
      <c r="Z71" s="12"/>
      <c r="AA71" s="60"/>
      <c r="AB71" s="456"/>
      <c r="AF71"/>
      <c r="AG71"/>
      <c r="AH71"/>
      <c r="AI71"/>
      <c r="AJ71"/>
      <c r="AK71"/>
      <c r="AL71"/>
    </row>
    <row r="72" spans="1:38">
      <c r="A72" s="168"/>
      <c r="B72" s="168"/>
      <c r="C72" s="60"/>
      <c r="D72" s="168"/>
      <c r="E72" s="60"/>
      <c r="F72" s="367"/>
      <c r="G72" s="357"/>
      <c r="H72" s="357"/>
      <c r="I72" s="346"/>
      <c r="J72" s="55"/>
      <c r="K72" s="346"/>
      <c r="L72" s="346"/>
      <c r="M72" s="349"/>
      <c r="N72" s="12"/>
      <c r="O72" s="350"/>
      <c r="P72" s="349"/>
      <c r="Q72" s="152"/>
      <c r="R72" s="152"/>
      <c r="S72" s="55"/>
      <c r="T72" s="349"/>
      <c r="U72" s="349"/>
      <c r="V72" s="349"/>
      <c r="W72" s="346"/>
      <c r="X72" s="346"/>
      <c r="Y72" s="345"/>
      <c r="Z72" s="12"/>
      <c r="AA72" s="60"/>
      <c r="AB72" s="456"/>
      <c r="AF72"/>
      <c r="AG72"/>
      <c r="AH72"/>
      <c r="AI72"/>
      <c r="AJ72"/>
      <c r="AK72"/>
      <c r="AL72"/>
    </row>
    <row r="73" spans="1:38">
      <c r="A73" s="168"/>
      <c r="B73" s="168"/>
      <c r="C73" s="60"/>
      <c r="D73" s="168"/>
      <c r="E73" s="60"/>
      <c r="F73" s="367"/>
      <c r="G73" s="357"/>
      <c r="H73" s="357"/>
      <c r="I73" s="346"/>
      <c r="J73" s="55"/>
      <c r="K73" s="346"/>
      <c r="L73" s="346"/>
      <c r="M73" s="349"/>
      <c r="N73" s="12"/>
      <c r="O73" s="350"/>
      <c r="P73" s="349"/>
      <c r="Q73" s="152"/>
      <c r="R73" s="152"/>
      <c r="S73" s="55"/>
      <c r="T73" s="349"/>
      <c r="U73" s="349"/>
      <c r="V73" s="349"/>
      <c r="W73" s="346"/>
      <c r="X73" s="346"/>
      <c r="Y73" s="345"/>
      <c r="Z73" s="12"/>
      <c r="AA73" s="60"/>
      <c r="AB73" s="456"/>
      <c r="AF73"/>
      <c r="AG73"/>
      <c r="AH73"/>
      <c r="AI73"/>
      <c r="AJ73"/>
      <c r="AK73"/>
      <c r="AL73"/>
    </row>
    <row r="74" spans="1:38">
      <c r="A74" s="168"/>
      <c r="B74" s="168"/>
      <c r="C74" s="60"/>
      <c r="D74" s="168"/>
      <c r="E74" s="60"/>
      <c r="F74" s="367"/>
      <c r="G74" s="357"/>
      <c r="H74" s="357"/>
      <c r="I74" s="346"/>
      <c r="J74" s="55"/>
      <c r="K74" s="346"/>
      <c r="L74" s="346"/>
      <c r="M74" s="349"/>
      <c r="N74" s="12"/>
      <c r="O74" s="350"/>
      <c r="P74" s="349"/>
      <c r="Q74" s="152"/>
      <c r="R74" s="152"/>
      <c r="S74" s="55"/>
      <c r="T74" s="349"/>
      <c r="U74" s="349"/>
      <c r="V74" s="349"/>
      <c r="W74" s="346"/>
      <c r="X74" s="346"/>
      <c r="Y74" s="345"/>
      <c r="Z74" s="12"/>
      <c r="AA74" s="60"/>
      <c r="AB74" s="456"/>
      <c r="AF74"/>
      <c r="AG74"/>
      <c r="AH74"/>
      <c r="AI74"/>
      <c r="AJ74"/>
      <c r="AK74"/>
      <c r="AL74"/>
    </row>
    <row r="75" spans="1:38">
      <c r="A75" s="168"/>
      <c r="B75" s="168"/>
      <c r="C75" s="60"/>
      <c r="D75" s="168"/>
      <c r="E75" s="60"/>
      <c r="F75" s="367"/>
      <c r="G75" s="357"/>
      <c r="H75" s="357"/>
      <c r="I75" s="346"/>
      <c r="J75" s="55"/>
      <c r="K75" s="346"/>
      <c r="L75" s="346"/>
      <c r="M75" s="349"/>
      <c r="N75" s="12"/>
      <c r="O75" s="350"/>
      <c r="P75" s="349"/>
      <c r="Q75" s="152"/>
      <c r="R75" s="152"/>
      <c r="S75" s="55"/>
      <c r="T75" s="349"/>
      <c r="U75" s="349"/>
      <c r="V75" s="349"/>
      <c r="W75" s="346"/>
      <c r="X75" s="346"/>
      <c r="Y75" s="345"/>
      <c r="Z75" s="12"/>
      <c r="AA75" s="60"/>
      <c r="AB75" s="456"/>
      <c r="AF75"/>
      <c r="AG75"/>
      <c r="AH75"/>
      <c r="AI75"/>
      <c r="AJ75"/>
      <c r="AK75"/>
      <c r="AL75"/>
    </row>
    <row r="76" spans="1:38">
      <c r="A76" s="168"/>
      <c r="B76" s="168"/>
      <c r="C76" s="60"/>
      <c r="D76" s="168"/>
      <c r="E76" s="60"/>
      <c r="F76" s="367"/>
      <c r="G76" s="357"/>
      <c r="H76" s="357"/>
      <c r="I76" s="346"/>
      <c r="J76" s="55"/>
      <c r="K76" s="346"/>
      <c r="L76" s="346"/>
      <c r="M76" s="349"/>
      <c r="N76" s="12"/>
      <c r="O76" s="350"/>
      <c r="P76" s="349"/>
      <c r="Q76" s="152"/>
      <c r="R76" s="152"/>
      <c r="S76" s="55"/>
      <c r="T76" s="349"/>
      <c r="U76" s="349"/>
      <c r="V76" s="349"/>
      <c r="W76" s="346"/>
      <c r="X76" s="346"/>
      <c r="Y76" s="345"/>
      <c r="Z76" s="12"/>
      <c r="AA76" s="60"/>
      <c r="AB76" s="456"/>
      <c r="AF76"/>
      <c r="AG76"/>
      <c r="AH76"/>
      <c r="AI76"/>
      <c r="AJ76"/>
      <c r="AK76"/>
      <c r="AL76"/>
    </row>
    <row r="77" spans="1:38">
      <c r="A77" s="168"/>
      <c r="B77" s="168"/>
      <c r="C77" s="60"/>
      <c r="D77" s="168"/>
      <c r="E77" s="60"/>
      <c r="F77" s="367"/>
      <c r="G77" s="357"/>
      <c r="H77" s="357"/>
      <c r="I77" s="346"/>
      <c r="J77" s="55"/>
      <c r="K77" s="346"/>
      <c r="L77" s="346"/>
      <c r="M77" s="349"/>
      <c r="N77" s="12"/>
      <c r="O77" s="350"/>
      <c r="P77" s="349"/>
      <c r="Q77" s="152"/>
      <c r="R77" s="152"/>
      <c r="S77" s="55"/>
      <c r="T77" s="349"/>
      <c r="U77" s="349"/>
      <c r="V77" s="349"/>
      <c r="W77" s="346"/>
      <c r="X77" s="346"/>
      <c r="Y77" s="345"/>
      <c r="Z77" s="12"/>
      <c r="AA77" s="60"/>
      <c r="AB77" s="456"/>
      <c r="AF77"/>
      <c r="AG77"/>
      <c r="AH77"/>
      <c r="AI77"/>
      <c r="AJ77"/>
      <c r="AK77"/>
      <c r="AL77"/>
    </row>
    <row r="78" spans="1:38">
      <c r="A78" s="168"/>
      <c r="B78" s="168"/>
      <c r="C78" s="60"/>
      <c r="D78" s="168"/>
      <c r="E78" s="60"/>
      <c r="F78" s="367"/>
      <c r="G78" s="357"/>
      <c r="H78" s="357"/>
      <c r="I78" s="346"/>
      <c r="J78" s="55"/>
      <c r="K78" s="346"/>
      <c r="L78" s="346"/>
      <c r="M78" s="349"/>
      <c r="N78" s="12"/>
      <c r="O78" s="350"/>
      <c r="P78" s="349"/>
      <c r="Q78" s="152"/>
      <c r="R78" s="152"/>
      <c r="S78" s="55"/>
      <c r="T78" s="349"/>
      <c r="U78" s="349"/>
      <c r="V78" s="349"/>
      <c r="W78" s="346"/>
      <c r="X78" s="346"/>
      <c r="Y78" s="345"/>
      <c r="Z78" s="12"/>
      <c r="AA78" s="60"/>
      <c r="AB78" s="456"/>
      <c r="AF78"/>
      <c r="AG78"/>
      <c r="AH78"/>
      <c r="AI78"/>
      <c r="AJ78"/>
      <c r="AK78"/>
      <c r="AL78"/>
    </row>
    <row r="79" spans="1:38">
      <c r="A79" s="168"/>
      <c r="B79" s="168"/>
      <c r="C79" s="60"/>
      <c r="D79" s="168"/>
      <c r="E79" s="60"/>
      <c r="F79" s="367"/>
      <c r="G79" s="357"/>
      <c r="H79" s="357"/>
      <c r="I79" s="346"/>
      <c r="J79" s="55"/>
      <c r="K79" s="346"/>
      <c r="L79" s="346"/>
      <c r="M79" s="349"/>
      <c r="N79" s="12"/>
      <c r="O79" s="350"/>
      <c r="P79" s="349"/>
      <c r="Q79" s="152"/>
      <c r="R79" s="152"/>
      <c r="S79" s="55"/>
      <c r="T79" s="349"/>
      <c r="U79" s="349"/>
      <c r="V79" s="349"/>
      <c r="W79" s="346"/>
      <c r="X79" s="346"/>
      <c r="Y79" s="345"/>
      <c r="Z79" s="12"/>
      <c r="AA79" s="60"/>
      <c r="AB79" s="456"/>
      <c r="AF79"/>
      <c r="AG79"/>
      <c r="AH79"/>
      <c r="AI79"/>
      <c r="AJ79"/>
      <c r="AK79"/>
      <c r="AL79"/>
    </row>
    <row r="80" spans="1:38">
      <c r="A80" s="168"/>
      <c r="B80" s="168"/>
      <c r="C80" s="60"/>
      <c r="D80" s="168"/>
      <c r="E80" s="60"/>
      <c r="F80" s="367"/>
      <c r="G80" s="357"/>
      <c r="H80" s="357"/>
      <c r="I80" s="346"/>
      <c r="J80" s="55"/>
      <c r="K80" s="346"/>
      <c r="L80" s="346"/>
      <c r="M80" s="349"/>
      <c r="N80" s="12"/>
      <c r="O80" s="350"/>
      <c r="P80" s="349"/>
      <c r="Q80" s="152"/>
      <c r="R80" s="152"/>
      <c r="S80" s="55"/>
      <c r="T80" s="349"/>
      <c r="U80" s="349"/>
      <c r="V80" s="349"/>
      <c r="W80" s="346"/>
      <c r="X80" s="346"/>
      <c r="Y80" s="345"/>
      <c r="Z80" s="12"/>
      <c r="AA80" s="60"/>
      <c r="AB80" s="456"/>
      <c r="AF80"/>
      <c r="AG80"/>
      <c r="AH80"/>
      <c r="AI80"/>
      <c r="AJ80"/>
      <c r="AK80"/>
      <c r="AL80"/>
    </row>
    <row r="81" spans="1:38">
      <c r="A81" s="168"/>
      <c r="B81" s="168"/>
      <c r="C81" s="60"/>
      <c r="D81" s="168"/>
      <c r="E81" s="60"/>
      <c r="F81" s="367"/>
      <c r="G81" s="357"/>
      <c r="H81" s="357"/>
      <c r="I81" s="346"/>
      <c r="J81" s="55"/>
      <c r="K81" s="346"/>
      <c r="L81" s="346"/>
      <c r="M81" s="349"/>
      <c r="N81" s="12"/>
      <c r="O81" s="350"/>
      <c r="P81" s="349"/>
      <c r="Q81" s="152"/>
      <c r="R81" s="152"/>
      <c r="S81" s="55"/>
      <c r="T81" s="349"/>
      <c r="U81" s="349"/>
      <c r="V81" s="349"/>
      <c r="W81" s="346"/>
      <c r="X81" s="346"/>
      <c r="Y81" s="345"/>
      <c r="Z81" s="12"/>
      <c r="AA81" s="60"/>
      <c r="AB81" s="456"/>
      <c r="AF81"/>
      <c r="AG81"/>
      <c r="AH81"/>
      <c r="AI81"/>
      <c r="AJ81"/>
      <c r="AK81"/>
      <c r="AL81"/>
    </row>
    <row r="82" spans="1:38">
      <c r="A82" s="168"/>
      <c r="B82" s="168"/>
      <c r="C82" s="60"/>
      <c r="D82" s="168"/>
      <c r="E82" s="60"/>
      <c r="F82" s="367"/>
      <c r="G82" s="357"/>
      <c r="H82" s="357"/>
      <c r="I82" s="346"/>
      <c r="J82" s="55"/>
      <c r="K82" s="346"/>
      <c r="L82" s="346"/>
      <c r="M82" s="349"/>
      <c r="N82" s="12"/>
      <c r="O82" s="350"/>
      <c r="P82" s="349"/>
      <c r="Q82" s="152"/>
      <c r="R82" s="152"/>
      <c r="S82" s="55"/>
      <c r="T82" s="349"/>
      <c r="U82" s="349"/>
      <c r="V82" s="349"/>
      <c r="W82" s="346"/>
      <c r="X82" s="346"/>
      <c r="Y82" s="345"/>
      <c r="Z82" s="12"/>
      <c r="AA82" s="60"/>
      <c r="AB82" s="456"/>
      <c r="AF82"/>
      <c r="AG82"/>
      <c r="AH82"/>
      <c r="AI82"/>
      <c r="AJ82"/>
      <c r="AK82"/>
      <c r="AL82"/>
    </row>
    <row r="83" spans="1:38">
      <c r="AF83" s="341"/>
      <c r="AG83" s="341"/>
      <c r="AH83" s="341"/>
      <c r="AI83" s="341"/>
      <c r="AJ83" s="341"/>
      <c r="AK83" s="341"/>
      <c r="AL83" s="341"/>
    </row>
    <row r="84" spans="1:38">
      <c r="AF84" s="341"/>
      <c r="AG84" s="341"/>
      <c r="AH84" s="341"/>
      <c r="AI84" s="341"/>
      <c r="AJ84" s="341"/>
      <c r="AK84" s="341"/>
      <c r="AL84" s="341"/>
    </row>
    <row r="85" spans="1:38">
      <c r="AF85" s="341"/>
      <c r="AG85" s="341"/>
      <c r="AH85" s="341"/>
      <c r="AI85" s="341"/>
      <c r="AJ85" s="341"/>
      <c r="AK85" s="341"/>
      <c r="AL85" s="341"/>
    </row>
    <row r="86" spans="1:38">
      <c r="AF86" s="341"/>
      <c r="AG86" s="341"/>
      <c r="AH86" s="341"/>
      <c r="AI86" s="341"/>
      <c r="AJ86" s="341"/>
      <c r="AK86" s="341"/>
      <c r="AL86" s="341"/>
    </row>
    <row r="87" spans="1:38">
      <c r="AF87" s="341"/>
      <c r="AG87" s="341"/>
      <c r="AH87" s="341"/>
      <c r="AI87" s="341"/>
      <c r="AJ87" s="341"/>
      <c r="AK87" s="341"/>
      <c r="AL87" s="341"/>
    </row>
    <row r="88" spans="1:38">
      <c r="AF88" s="341"/>
      <c r="AG88" s="341"/>
      <c r="AH88" s="341"/>
      <c r="AI88" s="341"/>
      <c r="AJ88" s="341"/>
      <c r="AK88" s="341"/>
      <c r="AL88" s="341"/>
    </row>
    <row r="89" spans="1:38">
      <c r="AF89" s="341"/>
      <c r="AG89" s="341"/>
      <c r="AH89" s="341"/>
      <c r="AI89" s="341"/>
      <c r="AJ89" s="341"/>
      <c r="AK89" s="341"/>
      <c r="AL89" s="341"/>
    </row>
    <row r="90" spans="1:38">
      <c r="AF90" s="341"/>
      <c r="AG90" s="341"/>
      <c r="AH90" s="341"/>
      <c r="AI90" s="341"/>
      <c r="AJ90" s="341"/>
      <c r="AK90" s="341"/>
      <c r="AL90" s="341"/>
    </row>
    <row r="91" spans="1:38">
      <c r="AF91" s="341"/>
      <c r="AG91" s="341"/>
      <c r="AH91" s="341"/>
      <c r="AI91" s="341"/>
      <c r="AJ91" s="341"/>
      <c r="AK91" s="341"/>
      <c r="AL91" s="341"/>
    </row>
    <row r="92" spans="1:38">
      <c r="AF92" s="341"/>
      <c r="AG92" s="341"/>
      <c r="AH92" s="341"/>
      <c r="AI92" s="341"/>
      <c r="AJ92" s="341"/>
      <c r="AK92" s="341"/>
      <c r="AL92" s="341"/>
    </row>
    <row r="93" spans="1:38">
      <c r="AF93" s="341"/>
      <c r="AG93" s="341"/>
      <c r="AH93" s="341"/>
      <c r="AI93" s="341"/>
      <c r="AJ93" s="341"/>
      <c r="AK93" s="341"/>
      <c r="AL93" s="341"/>
    </row>
    <row r="94" spans="1:38">
      <c r="AF94" s="341"/>
      <c r="AG94" s="341"/>
      <c r="AH94" s="341"/>
      <c r="AI94" s="341"/>
      <c r="AJ94" s="341"/>
      <c r="AK94" s="341"/>
      <c r="AL94" s="341"/>
    </row>
    <row r="95" spans="1:38">
      <c r="AF95" s="341"/>
      <c r="AG95" s="341"/>
      <c r="AH95" s="341"/>
      <c r="AI95" s="341"/>
      <c r="AJ95" s="341"/>
      <c r="AK95" s="341"/>
      <c r="AL95" s="341"/>
    </row>
    <row r="96" spans="1:38">
      <c r="AF96" s="341"/>
      <c r="AG96" s="341"/>
      <c r="AH96" s="341"/>
      <c r="AI96" s="341"/>
      <c r="AJ96" s="341"/>
      <c r="AK96" s="341"/>
      <c r="AL96" s="341"/>
    </row>
    <row r="97" spans="32:38">
      <c r="AF97" s="341"/>
      <c r="AG97" s="341"/>
      <c r="AH97" s="341"/>
      <c r="AI97" s="341"/>
      <c r="AJ97" s="341"/>
      <c r="AK97" s="341"/>
      <c r="AL97" s="341"/>
    </row>
    <row r="98" spans="32:38">
      <c r="AF98" s="341"/>
      <c r="AG98" s="341"/>
      <c r="AH98" s="341"/>
      <c r="AI98" s="341"/>
      <c r="AJ98" s="341"/>
      <c r="AK98" s="341"/>
      <c r="AL98" s="341"/>
    </row>
    <row r="99" spans="32:38">
      <c r="AF99" s="341"/>
      <c r="AG99" s="341"/>
      <c r="AH99" s="341"/>
      <c r="AI99" s="341"/>
      <c r="AJ99" s="341"/>
      <c r="AK99" s="341"/>
      <c r="AL99" s="341"/>
    </row>
    <row r="100" spans="32:38">
      <c r="AF100" s="341"/>
      <c r="AG100" s="341"/>
      <c r="AH100" s="341"/>
      <c r="AI100" s="341"/>
      <c r="AJ100" s="341"/>
      <c r="AK100" s="341"/>
      <c r="AL100" s="341"/>
    </row>
    <row r="101" spans="32:38">
      <c r="AF101" s="341"/>
      <c r="AG101" s="341"/>
      <c r="AH101" s="341"/>
      <c r="AI101" s="341"/>
      <c r="AJ101" s="341"/>
      <c r="AK101" s="341"/>
      <c r="AL101" s="341"/>
    </row>
    <row r="102" spans="32:38">
      <c r="AF102" s="341"/>
      <c r="AG102" s="341"/>
      <c r="AH102" s="341"/>
      <c r="AI102" s="341"/>
      <c r="AJ102" s="341"/>
      <c r="AK102" s="341"/>
      <c r="AL102" s="341"/>
    </row>
    <row r="103" spans="32:38">
      <c r="AF103" s="341"/>
      <c r="AG103" s="341"/>
      <c r="AH103" s="341"/>
      <c r="AI103" s="341"/>
      <c r="AJ103" s="341"/>
      <c r="AK103" s="341"/>
      <c r="AL103" s="341"/>
    </row>
    <row r="104" spans="32:38">
      <c r="AF104" s="341"/>
      <c r="AG104" s="341"/>
      <c r="AH104" s="341"/>
      <c r="AI104" s="341"/>
      <c r="AJ104" s="341"/>
      <c r="AK104" s="341"/>
      <c r="AL104" s="341"/>
    </row>
    <row r="105" spans="32:38">
      <c r="AF105" s="341"/>
      <c r="AG105" s="341"/>
      <c r="AH105" s="341"/>
      <c r="AI105" s="341"/>
      <c r="AJ105" s="341"/>
      <c r="AK105" s="341"/>
      <c r="AL105" s="341"/>
    </row>
    <row r="106" spans="32:38">
      <c r="AF106" s="341"/>
      <c r="AG106" s="341"/>
      <c r="AH106" s="341"/>
      <c r="AI106" s="341"/>
      <c r="AJ106" s="341"/>
      <c r="AK106" s="341"/>
      <c r="AL106" s="341"/>
    </row>
    <row r="107" spans="32:38">
      <c r="AF107" s="341"/>
      <c r="AG107" s="341"/>
      <c r="AH107" s="341"/>
      <c r="AI107" s="341"/>
      <c r="AJ107" s="341"/>
      <c r="AK107" s="341"/>
      <c r="AL107" s="341"/>
    </row>
    <row r="108" spans="32:38">
      <c r="AF108" s="341"/>
      <c r="AG108" s="341"/>
      <c r="AH108" s="341"/>
      <c r="AI108" s="341"/>
      <c r="AJ108" s="341"/>
      <c r="AK108" s="341"/>
      <c r="AL108" s="341"/>
    </row>
  </sheetData>
  <mergeCells count="22">
    <mergeCell ref="AG13:AH13"/>
    <mergeCell ref="AK13:AM13"/>
    <mergeCell ref="AF4:AH5"/>
    <mergeCell ref="AJ4:AL5"/>
    <mergeCell ref="AG6:AH6"/>
    <mergeCell ref="AK6:AL6"/>
    <mergeCell ref="AG7:AH7"/>
    <mergeCell ref="AK7:AL7"/>
    <mergeCell ref="AG8:AH8"/>
    <mergeCell ref="AG9:AH9"/>
    <mergeCell ref="AJ11:AM11"/>
    <mergeCell ref="AG12:AH12"/>
    <mergeCell ref="AK12:AM12"/>
    <mergeCell ref="AG19:AH19"/>
    <mergeCell ref="AJ19:AM19"/>
    <mergeCell ref="AG14:AH14"/>
    <mergeCell ref="AK14:AM14"/>
    <mergeCell ref="AG15:AH15"/>
    <mergeCell ref="AK15:AM15"/>
    <mergeCell ref="AK16:AM16"/>
    <mergeCell ref="AG18:AH18"/>
    <mergeCell ref="AJ18:AM18"/>
  </mergeCells>
  <conditionalFormatting sqref="AA5:AA82">
    <cfRule type="containsText" dxfId="92" priority="1" operator="containsText" text="LOW MAY- ORDER">
      <formula>NOT(ISERROR(SEARCH("LOW MAY- ORDER",AA5)))</formula>
    </cfRule>
    <cfRule type="containsText" dxfId="91" priority="2" operator="containsText" text="HIGH">
      <formula>NOT(ISERROR(SEARCH("HIGH",AA5)))</formula>
    </cfRule>
    <cfRule type="containsText" dxfId="90" priority="3" operator="containsText" text="HIGH">
      <formula>NOT(ISERROR(SEARCH("HIGH",AA5)))</formula>
    </cfRule>
    <cfRule type="containsText" dxfId="89" priority="4" operator="containsText" text="VERY LOW-ORDER URGENTLY">
      <formula>NOT(ISERROR(SEARCH("VERY LOW-ORDER URGENTLY",AA5)))</formula>
    </cfRule>
  </conditionalFormatting>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77A2E-ADC5-49CB-8939-765946B99A4B}">
  <sheetPr codeName="Sheet30">
    <tabColor rgb="FFFFC000"/>
  </sheetPr>
  <dimension ref="A1:AM83"/>
  <sheetViews>
    <sheetView showGridLines="0" zoomScaleNormal="90" workbookViewId="0">
      <selection activeCell="I5" sqref="I5:J60"/>
    </sheetView>
  </sheetViews>
  <sheetFormatPr defaultColWidth="8.90625" defaultRowHeight="14.5"/>
  <cols>
    <col min="1" max="1" width="22.1796875" style="14" customWidth="1"/>
    <col min="2" max="2" width="11.453125" style="14" customWidth="1"/>
    <col min="3" max="3" width="37.6328125" style="14" customWidth="1"/>
    <col min="4" max="5" width="8.90625" style="14"/>
    <col min="6" max="6" width="10.54296875" style="14" bestFit="1" customWidth="1"/>
    <col min="7" max="7" width="9" style="14" bestFit="1" customWidth="1"/>
    <col min="8" max="8" width="11.1796875" style="14" bestFit="1" customWidth="1"/>
    <col min="9" max="9" width="14.36328125" style="14" customWidth="1"/>
    <col min="10" max="10" width="8.90625" style="14"/>
    <col min="11" max="11" width="9.90625" style="14" bestFit="1" customWidth="1"/>
    <col min="12" max="16" width="8.90625" style="14"/>
    <col min="17" max="17" width="9.54296875" style="14" bestFit="1" customWidth="1"/>
    <col min="18" max="18" width="8.90625" style="14"/>
    <col min="19" max="19" width="11.54296875" style="14" bestFit="1" customWidth="1"/>
    <col min="20" max="21" width="8.90625" style="14"/>
    <col min="22" max="22" width="11.1796875" style="14" customWidth="1"/>
    <col min="23" max="24" width="10.54296875" style="14" bestFit="1" customWidth="1"/>
    <col min="25" max="26" width="8.90625" style="14"/>
    <col min="27" max="27" width="22.1796875" style="14" customWidth="1"/>
    <col min="28" max="28" width="15.453125" style="14" customWidth="1"/>
    <col min="29" max="31" width="8.90625" style="14"/>
    <col min="32" max="32" width="15.6328125" style="14" bestFit="1" customWidth="1"/>
    <col min="33" max="33" width="14.6328125" style="14" bestFit="1" customWidth="1"/>
    <col min="34" max="34" width="29.54296875" style="14" bestFit="1" customWidth="1"/>
    <col min="35" max="35" width="10" style="14" bestFit="1" customWidth="1"/>
    <col min="36" max="36" width="8" style="14" bestFit="1" customWidth="1"/>
    <col min="37" max="37" width="9.1796875" style="14" bestFit="1" customWidth="1"/>
    <col min="38" max="38" width="12.7265625" style="14" bestFit="1" customWidth="1"/>
    <col min="39" max="39" width="8.90625" style="14" hidden="1" customWidth="1"/>
    <col min="40" max="16384" width="8.90625" style="14"/>
  </cols>
  <sheetData>
    <row r="1" spans="1:39" ht="32.5" thickBot="1">
      <c r="F1" s="291">
        <f>SUM(F5:F60)</f>
        <v>183.57831333333544</v>
      </c>
      <c r="G1" s="292">
        <f t="shared" ref="G1:Y1" si="0">SUM(G5:G60)</f>
        <v>16133.666666666662</v>
      </c>
      <c r="H1" s="292">
        <f t="shared" si="0"/>
        <v>5888060.5066666696</v>
      </c>
      <c r="I1" s="292">
        <f t="shared" si="0"/>
        <v>10036</v>
      </c>
      <c r="J1" s="292">
        <f t="shared" si="0"/>
        <v>114.80400999999999</v>
      </c>
      <c r="K1" s="292">
        <f t="shared" si="0"/>
        <v>4037991.4555634609</v>
      </c>
      <c r="L1" s="292">
        <f t="shared" si="0"/>
        <v>15295.995076060357</v>
      </c>
      <c r="M1" s="292">
        <f t="shared" si="0"/>
        <v>911</v>
      </c>
      <c r="N1" s="292"/>
      <c r="O1" s="292"/>
      <c r="P1" s="292"/>
      <c r="Q1" s="292">
        <f t="shared" si="0"/>
        <v>733.34848484848544</v>
      </c>
      <c r="R1" s="292">
        <f t="shared" si="0"/>
        <v>8.3444687878788848</v>
      </c>
      <c r="S1" s="292">
        <f t="shared" si="0"/>
        <v>267639.11393939401</v>
      </c>
      <c r="T1" s="292">
        <f t="shared" si="0"/>
        <v>1545</v>
      </c>
      <c r="U1" s="292">
        <f t="shared" si="0"/>
        <v>168</v>
      </c>
      <c r="V1" s="292">
        <f t="shared" si="0"/>
        <v>1713</v>
      </c>
      <c r="W1" s="292">
        <f t="shared" si="0"/>
        <v>13801.075757575758</v>
      </c>
      <c r="X1" s="292">
        <f t="shared" si="0"/>
        <v>7694.9393939393949</v>
      </c>
      <c r="Y1" s="293">
        <f t="shared" si="0"/>
        <v>65.567222788739429</v>
      </c>
      <c r="AF1" s="558" t="s">
        <v>265</v>
      </c>
      <c r="AG1" s="558"/>
      <c r="AH1" s="558"/>
      <c r="AI1" s="65"/>
      <c r="AJ1" s="575" t="s">
        <v>264</v>
      </c>
      <c r="AK1" s="575"/>
      <c r="AL1" s="575"/>
      <c r="AM1" s="65"/>
    </row>
    <row r="2" spans="1:39" ht="32">
      <c r="AF2" s="558"/>
      <c r="AG2" s="558"/>
      <c r="AH2" s="558"/>
      <c r="AI2" s="65"/>
      <c r="AJ2" s="575"/>
      <c r="AK2" s="575"/>
      <c r="AL2" s="575"/>
      <c r="AM2" s="65"/>
    </row>
    <row r="3" spans="1:39">
      <c r="AF3" s="63" t="s">
        <v>249</v>
      </c>
      <c r="AG3" s="553"/>
      <c r="AH3" s="553"/>
      <c r="AI3" s="243"/>
      <c r="AJ3" s="25" t="s">
        <v>248</v>
      </c>
      <c r="AK3" s="543">
        <v>44800.874156597223</v>
      </c>
      <c r="AL3" s="544"/>
      <c r="AM3" s="243"/>
    </row>
    <row r="4" spans="1:39" ht="21" customHeight="1" thickBot="1">
      <c r="A4" s="216" t="s">
        <v>0</v>
      </c>
      <c r="B4" s="216" t="s">
        <v>9</v>
      </c>
      <c r="C4" s="216" t="s">
        <v>10</v>
      </c>
      <c r="D4" s="216" t="s">
        <v>11</v>
      </c>
      <c r="E4" s="216" t="s">
        <v>12</v>
      </c>
      <c r="F4" s="216" t="s">
        <v>263</v>
      </c>
      <c r="G4" s="216" t="s">
        <v>262</v>
      </c>
      <c r="H4" s="216" t="s">
        <v>261</v>
      </c>
      <c r="I4" s="216" t="s">
        <v>260</v>
      </c>
      <c r="J4" s="217" t="s">
        <v>259</v>
      </c>
      <c r="K4" s="218" t="s">
        <v>258</v>
      </c>
      <c r="L4" s="216" t="s">
        <v>257</v>
      </c>
      <c r="M4" s="216" t="s">
        <v>256</v>
      </c>
      <c r="N4" s="219" t="s">
        <v>255</v>
      </c>
      <c r="O4" s="219" t="s">
        <v>254</v>
      </c>
      <c r="P4" s="219" t="s">
        <v>13</v>
      </c>
      <c r="Q4" s="220" t="s">
        <v>253</v>
      </c>
      <c r="R4" s="221" t="s">
        <v>252</v>
      </c>
      <c r="S4" s="219" t="s">
        <v>251</v>
      </c>
      <c r="T4" s="219" t="s">
        <v>14</v>
      </c>
      <c r="U4" s="219" t="s">
        <v>15</v>
      </c>
      <c r="V4" s="219" t="s">
        <v>16</v>
      </c>
      <c r="W4" s="219" t="s">
        <v>17</v>
      </c>
      <c r="X4" s="219" t="s">
        <v>18</v>
      </c>
      <c r="Y4" s="219" t="s">
        <v>19</v>
      </c>
      <c r="Z4" s="219" t="s">
        <v>20</v>
      </c>
      <c r="AA4" s="219" t="s">
        <v>21</v>
      </c>
      <c r="AB4" s="436" t="s">
        <v>313</v>
      </c>
      <c r="AC4" s="294" t="s">
        <v>319</v>
      </c>
      <c r="AD4" s="294" t="s">
        <v>257</v>
      </c>
      <c r="AF4" s="63" t="s">
        <v>247</v>
      </c>
      <c r="AG4" s="553"/>
      <c r="AH4" s="553"/>
      <c r="AI4" s="243"/>
      <c r="AJ4" s="25" t="s">
        <v>246</v>
      </c>
      <c r="AK4" s="541"/>
      <c r="AL4" s="542"/>
      <c r="AM4" s="243"/>
    </row>
    <row r="5" spans="1:39" ht="15" thickBot="1">
      <c r="A5" s="144" t="s">
        <v>146</v>
      </c>
      <c r="B5" s="144" t="s">
        <v>22</v>
      </c>
      <c r="C5" s="181" t="s">
        <v>386</v>
      </c>
      <c r="D5" s="144" t="s">
        <v>23</v>
      </c>
      <c r="E5" s="181" t="s">
        <v>24</v>
      </c>
      <c r="F5" s="184">
        <v>59.889240000001493</v>
      </c>
      <c r="G5" s="180">
        <v>6114.0000000000009</v>
      </c>
      <c r="H5" s="212">
        <v>2187860.3866666667</v>
      </c>
      <c r="I5" s="465">
        <v>1347</v>
      </c>
      <c r="J5" s="490">
        <v>13.092840000000001</v>
      </c>
      <c r="K5" s="212">
        <f t="shared" ref="K5:K36" si="1">L5*I5</f>
        <v>482016.34622832836</v>
      </c>
      <c r="L5" s="180">
        <f t="shared" ref="L5:L36" si="2">H5/G5</f>
        <v>357.84435503216656</v>
      </c>
      <c r="M5" s="181">
        <v>12</v>
      </c>
      <c r="N5" s="179">
        <f t="shared" ref="N5:N36" si="3">F5/$F$1</f>
        <v>0.32623265195413681</v>
      </c>
      <c r="O5" s="183">
        <f>SUM($N$5:N5)</f>
        <v>0.32623265195413681</v>
      </c>
      <c r="P5" s="181" t="str">
        <f>IF(O5&lt;=50%,"A",IF(O5&lt;=80%,"B",IF(O5&lt;=100%,"C","")))</f>
        <v>A</v>
      </c>
      <c r="Q5" s="184">
        <f t="shared" ref="Q5:Q36" si="4">G5/22</f>
        <v>277.90909090909093</v>
      </c>
      <c r="R5" s="212">
        <f t="shared" ref="R5:R36" si="5">F5/22</f>
        <v>2.7222381818182497</v>
      </c>
      <c r="S5" s="180">
        <f t="shared" ref="S5:S36" si="6">H5/22</f>
        <v>99448.199393939401</v>
      </c>
      <c r="T5" s="181">
        <f>IF(P5="A",7,IF(P5="B",14,IF(P5="C",30,"")))</f>
        <v>7</v>
      </c>
      <c r="U5" s="181">
        <v>3</v>
      </c>
      <c r="V5" s="181">
        <f>T5+U5</f>
        <v>10</v>
      </c>
      <c r="W5" s="180">
        <f>V5*Q5</f>
        <v>2779.0909090909095</v>
      </c>
      <c r="X5" s="180">
        <f t="shared" ref="X5:X36" si="7">IF(W5-I5&lt;=0,0,W5-I5)</f>
        <v>1432.0909090909095</v>
      </c>
      <c r="Y5" s="178">
        <f t="shared" ref="Y5:Y36" si="8">X5/(G5/F5)</f>
        <v>14.027941798555085</v>
      </c>
      <c r="Z5" s="179">
        <f t="shared" ref="Z5:Z36" si="9">I5/W5</f>
        <v>0.48469087340529926</v>
      </c>
      <c r="AA5" s="87" t="str">
        <f>IF(AND(Z5&gt;=100%,Z5&lt;200%),"HIGH-DON’T ORDER",IF(Z5&gt;=200%,"VERY HIGH-DON’T ORDER",IF(AND(Z5&gt;=80%,Z5&lt;=100),"LOW MAY- ORDER","VERY LOW-ORDER URGENTLY")))</f>
        <v>VERY LOW-ORDER URGENTLY</v>
      </c>
      <c r="AB5" s="164">
        <f>X5*L5</f>
        <v>512465.6477110656</v>
      </c>
      <c r="AF5" s="63" t="s">
        <v>236</v>
      </c>
      <c r="AG5" s="553"/>
      <c r="AH5" s="553"/>
      <c r="AI5" s="243"/>
      <c r="AJ5" s="25" t="s">
        <v>245</v>
      </c>
      <c r="AK5" s="64" t="s">
        <v>314</v>
      </c>
      <c r="AL5" s="64"/>
      <c r="AM5" s="243"/>
    </row>
    <row r="6" spans="1:39" ht="15" thickBot="1">
      <c r="A6" s="144" t="s">
        <v>146</v>
      </c>
      <c r="B6" s="144" t="s">
        <v>97</v>
      </c>
      <c r="C6" s="181" t="s">
        <v>369</v>
      </c>
      <c r="D6" s="144" t="s">
        <v>23</v>
      </c>
      <c r="E6" s="181" t="s">
        <v>24</v>
      </c>
      <c r="F6" s="184">
        <v>32.227500000000589</v>
      </c>
      <c r="G6" s="180">
        <v>1432.3333333333333</v>
      </c>
      <c r="H6" s="212">
        <v>1037681.6666666667</v>
      </c>
      <c r="I6" s="465">
        <v>1193</v>
      </c>
      <c r="J6" s="490">
        <v>26.842500000000001</v>
      </c>
      <c r="K6" s="212">
        <f t="shared" si="1"/>
        <v>864291.99092390051</v>
      </c>
      <c r="L6" s="180">
        <f t="shared" si="2"/>
        <v>724.46939725389814</v>
      </c>
      <c r="M6" s="181">
        <v>1</v>
      </c>
      <c r="N6" s="179">
        <f t="shared" si="3"/>
        <v>0.17555178177001202</v>
      </c>
      <c r="O6" s="183">
        <f>SUM($N$5:N6)</f>
        <v>0.50178443372414883</v>
      </c>
      <c r="P6" s="181" t="str">
        <f t="shared" ref="P6:P60" si="10">IF(O6&lt;=50%,"A",IF(O6&lt;=80%,"B",IF(O6&lt;=100%,"C","")))</f>
        <v>B</v>
      </c>
      <c r="Q6" s="184">
        <f t="shared" si="4"/>
        <v>65.106060606060609</v>
      </c>
      <c r="R6" s="212">
        <f t="shared" si="5"/>
        <v>1.4648863636363905</v>
      </c>
      <c r="S6" s="180">
        <f t="shared" si="6"/>
        <v>47167.348484848488</v>
      </c>
      <c r="T6" s="181">
        <f t="shared" ref="T6:T60" si="11">IF(P6="A",7,IF(P6="B",14,IF(P6="C",30,"")))</f>
        <v>14</v>
      </c>
      <c r="U6" s="181">
        <v>3</v>
      </c>
      <c r="V6" s="181">
        <f t="shared" ref="V6:V60" si="12">T6+U6</f>
        <v>17</v>
      </c>
      <c r="W6" s="180">
        <f t="shared" ref="W6:W60" si="13">V6*Q6</f>
        <v>1106.8030303030303</v>
      </c>
      <c r="X6" s="180">
        <f t="shared" si="7"/>
        <v>0</v>
      </c>
      <c r="Y6" s="178">
        <f t="shared" si="8"/>
        <v>0</v>
      </c>
      <c r="Z6" s="179">
        <f t="shared" si="9"/>
        <v>1.0778792317485524</v>
      </c>
      <c r="AA6" s="87" t="str">
        <f t="shared" ref="AA6:AA60" si="14">IF(AND(Z6&gt;=100%,Z6&lt;200%),"HIGH-DON’T ORDER",IF(Z6&gt;=200%,"VERY HIGH-DON’T ORDER",IF(AND(Z6&gt;=80%,Z6&lt;=100),"LOW MAY- ORDER","VERY LOW-ORDER URGENTLY")))</f>
        <v>HIGH-DON’T ORDER</v>
      </c>
      <c r="AB6" s="164">
        <f t="shared" ref="AB6:AB60" si="15">X6*L6</f>
        <v>0</v>
      </c>
      <c r="AF6" s="63" t="s">
        <v>244</v>
      </c>
      <c r="AG6" s="553"/>
      <c r="AH6" s="553"/>
      <c r="AI6" s="17"/>
      <c r="AJ6" s="17"/>
      <c r="AK6" s="17"/>
      <c r="AL6" s="17"/>
      <c r="AM6" s="16"/>
    </row>
    <row r="7" spans="1:39" ht="15" thickBot="1">
      <c r="A7" s="144" t="s">
        <v>146</v>
      </c>
      <c r="B7" s="144" t="s">
        <v>32</v>
      </c>
      <c r="C7" s="181" t="s">
        <v>370</v>
      </c>
      <c r="D7" s="144" t="s">
        <v>23</v>
      </c>
      <c r="E7" s="181" t="s">
        <v>24</v>
      </c>
      <c r="F7" s="184">
        <v>21.550050000000091</v>
      </c>
      <c r="G7" s="180">
        <v>1097</v>
      </c>
      <c r="H7" s="212">
        <v>834771.58333333326</v>
      </c>
      <c r="I7" s="465">
        <v>1200</v>
      </c>
      <c r="J7" s="490">
        <v>19.440000000000001</v>
      </c>
      <c r="K7" s="212">
        <f t="shared" si="1"/>
        <v>913150.31905195978</v>
      </c>
      <c r="L7" s="180">
        <f t="shared" si="2"/>
        <v>760.95859920996645</v>
      </c>
      <c r="M7" s="181">
        <v>4</v>
      </c>
      <c r="N7" s="179">
        <f t="shared" si="3"/>
        <v>0.11738886586712571</v>
      </c>
      <c r="O7" s="183">
        <f>SUM($N$5:N7)</f>
        <v>0.61917329959127454</v>
      </c>
      <c r="P7" s="181" t="str">
        <f t="shared" si="10"/>
        <v>B</v>
      </c>
      <c r="Q7" s="184">
        <f t="shared" si="4"/>
        <v>49.863636363636367</v>
      </c>
      <c r="R7" s="212">
        <f t="shared" si="5"/>
        <v>0.97954772727273143</v>
      </c>
      <c r="S7" s="180">
        <f t="shared" si="6"/>
        <v>37944.162878787873</v>
      </c>
      <c r="T7" s="181">
        <f t="shared" si="11"/>
        <v>14</v>
      </c>
      <c r="U7" s="181">
        <v>3</v>
      </c>
      <c r="V7" s="181">
        <f t="shared" si="12"/>
        <v>17</v>
      </c>
      <c r="W7" s="180">
        <f t="shared" si="13"/>
        <v>847.68181818181824</v>
      </c>
      <c r="X7" s="180">
        <f t="shared" si="7"/>
        <v>0</v>
      </c>
      <c r="Y7" s="178">
        <f t="shared" si="8"/>
        <v>0</v>
      </c>
      <c r="Z7" s="179">
        <f t="shared" si="9"/>
        <v>1.4156255027079199</v>
      </c>
      <c r="AA7" s="87" t="str">
        <f t="shared" si="14"/>
        <v>HIGH-DON’T ORDER</v>
      </c>
      <c r="AB7" s="164">
        <f t="shared" si="15"/>
        <v>0</v>
      </c>
      <c r="AF7" s="17"/>
      <c r="AG7" s="17"/>
      <c r="AH7" s="17"/>
      <c r="AI7" s="17"/>
      <c r="AJ7" s="17"/>
      <c r="AK7" s="17"/>
      <c r="AL7" s="17"/>
      <c r="AM7" s="16"/>
    </row>
    <row r="8" spans="1:39" ht="15" thickBot="1">
      <c r="A8" s="144" t="s">
        <v>146</v>
      </c>
      <c r="B8" s="144" t="s">
        <v>43</v>
      </c>
      <c r="C8" s="181" t="s">
        <v>385</v>
      </c>
      <c r="D8" s="144" t="s">
        <v>23</v>
      </c>
      <c r="E8" s="181" t="s">
        <v>24</v>
      </c>
      <c r="F8" s="184">
        <v>17.875476666666685</v>
      </c>
      <c r="G8" s="180">
        <v>2086.6666666666665</v>
      </c>
      <c r="H8" s="212">
        <v>658906.75</v>
      </c>
      <c r="I8" s="465">
        <v>605</v>
      </c>
      <c r="J8" s="490">
        <v>4.9005000000000001</v>
      </c>
      <c r="K8" s="212">
        <f t="shared" si="1"/>
        <v>191040.85483226838</v>
      </c>
      <c r="L8" s="180">
        <f t="shared" si="2"/>
        <v>315.77000798722048</v>
      </c>
      <c r="M8" s="181">
        <v>1</v>
      </c>
      <c r="N8" s="179">
        <f t="shared" si="3"/>
        <v>9.737248557354912E-2</v>
      </c>
      <c r="O8" s="183">
        <f>SUM($N$5:N8)</f>
        <v>0.7165457851648237</v>
      </c>
      <c r="P8" s="181" t="str">
        <f t="shared" si="10"/>
        <v>B</v>
      </c>
      <c r="Q8" s="184">
        <f t="shared" si="4"/>
        <v>94.848484848484844</v>
      </c>
      <c r="R8" s="212">
        <f t="shared" si="5"/>
        <v>0.81252166666666747</v>
      </c>
      <c r="S8" s="180">
        <f t="shared" si="6"/>
        <v>29950.30681818182</v>
      </c>
      <c r="T8" s="181">
        <f t="shared" si="11"/>
        <v>14</v>
      </c>
      <c r="U8" s="181">
        <v>3</v>
      </c>
      <c r="V8" s="181">
        <f t="shared" si="12"/>
        <v>17</v>
      </c>
      <c r="W8" s="180">
        <f t="shared" si="13"/>
        <v>1612.4242424242423</v>
      </c>
      <c r="X8" s="180">
        <f t="shared" si="7"/>
        <v>1007.4242424242423</v>
      </c>
      <c r="Y8" s="178">
        <f t="shared" si="8"/>
        <v>8.6301223029819045</v>
      </c>
      <c r="Z8" s="179">
        <f t="shared" si="9"/>
        <v>0.37521142642360461</v>
      </c>
      <c r="AA8" s="87" t="str">
        <f t="shared" si="14"/>
        <v>VERY LOW-ORDER URGENTLY</v>
      </c>
      <c r="AB8" s="164">
        <f t="shared" si="15"/>
        <v>318114.3610768225</v>
      </c>
      <c r="AF8" s="62" t="s">
        <v>243</v>
      </c>
      <c r="AG8" s="62"/>
      <c r="AH8" s="62"/>
      <c r="AI8" s="17"/>
      <c r="AJ8" s="555" t="s">
        <v>242</v>
      </c>
      <c r="AK8" s="555"/>
      <c r="AL8" s="555"/>
      <c r="AM8" s="555"/>
    </row>
    <row r="9" spans="1:39" ht="15" thickBot="1">
      <c r="A9" s="144" t="s">
        <v>146</v>
      </c>
      <c r="B9" s="144" t="s">
        <v>28</v>
      </c>
      <c r="C9" s="181" t="s">
        <v>368</v>
      </c>
      <c r="D9" s="144" t="s">
        <v>29</v>
      </c>
      <c r="E9" s="181" t="s">
        <v>30</v>
      </c>
      <c r="F9" s="184">
        <v>3.5733333333333275</v>
      </c>
      <c r="G9" s="180">
        <v>109.66666666666667</v>
      </c>
      <c r="H9" s="212">
        <v>47238.133333333353</v>
      </c>
      <c r="I9" s="465">
        <v>121</v>
      </c>
      <c r="J9" s="490">
        <v>3.0249999999999999</v>
      </c>
      <c r="K9" s="212">
        <f t="shared" si="1"/>
        <v>52119.885714285731</v>
      </c>
      <c r="L9" s="180">
        <f t="shared" si="2"/>
        <v>430.7428571428573</v>
      </c>
      <c r="M9" s="181">
        <v>20</v>
      </c>
      <c r="N9" s="179">
        <f t="shared" si="3"/>
        <v>1.9464899031101712E-2</v>
      </c>
      <c r="O9" s="183">
        <f>SUM($N$5:N9)</f>
        <v>0.73601068419592541</v>
      </c>
      <c r="P9" s="181" t="str">
        <f t="shared" si="10"/>
        <v>B</v>
      </c>
      <c r="Q9" s="184">
        <f t="shared" si="4"/>
        <v>4.9848484848484853</v>
      </c>
      <c r="R9" s="212">
        <f t="shared" si="5"/>
        <v>0.16242424242424217</v>
      </c>
      <c r="S9" s="180">
        <f t="shared" si="6"/>
        <v>2147.1878787878795</v>
      </c>
      <c r="T9" s="181">
        <f t="shared" si="11"/>
        <v>14</v>
      </c>
      <c r="U9" s="181">
        <v>3</v>
      </c>
      <c r="V9" s="181">
        <f t="shared" si="12"/>
        <v>17</v>
      </c>
      <c r="W9" s="180">
        <f t="shared" si="13"/>
        <v>84.742424242424249</v>
      </c>
      <c r="X9" s="180">
        <f t="shared" si="7"/>
        <v>0</v>
      </c>
      <c r="Y9" s="178">
        <f t="shared" si="8"/>
        <v>0</v>
      </c>
      <c r="Z9" s="179">
        <f t="shared" si="9"/>
        <v>1.4278562488825317</v>
      </c>
      <c r="AA9" s="87" t="str">
        <f t="shared" si="14"/>
        <v>HIGH-DON’T ORDER</v>
      </c>
      <c r="AB9" s="164">
        <f t="shared" si="15"/>
        <v>0</v>
      </c>
      <c r="AF9" s="17" t="s">
        <v>239</v>
      </c>
      <c r="AG9" s="554" t="str">
        <f>A9</f>
        <v>ABA KING ENTERPRISE</v>
      </c>
      <c r="AH9" s="554"/>
      <c r="AI9" s="17"/>
      <c r="AJ9" s="17" t="s">
        <v>241</v>
      </c>
      <c r="AK9" s="551"/>
      <c r="AL9" s="551"/>
      <c r="AM9" s="551"/>
    </row>
    <row r="10" spans="1:39" ht="15" thickBot="1">
      <c r="A10" s="144" t="s">
        <v>146</v>
      </c>
      <c r="B10" s="144" t="s">
        <v>191</v>
      </c>
      <c r="C10" s="181" t="s">
        <v>463</v>
      </c>
      <c r="D10" s="144" t="s">
        <v>29</v>
      </c>
      <c r="E10" s="181" t="s">
        <v>192</v>
      </c>
      <c r="F10" s="184">
        <v>3.0199999999999934</v>
      </c>
      <c r="G10" s="180">
        <v>102</v>
      </c>
      <c r="H10" s="212">
        <v>45689</v>
      </c>
      <c r="I10" s="465">
        <v>0</v>
      </c>
      <c r="J10" s="490">
        <v>0</v>
      </c>
      <c r="K10" s="212">
        <f t="shared" si="1"/>
        <v>0</v>
      </c>
      <c r="L10" s="180">
        <f t="shared" si="2"/>
        <v>447.93137254901961</v>
      </c>
      <c r="M10" s="181">
        <v>1</v>
      </c>
      <c r="N10" s="179">
        <f t="shared" si="3"/>
        <v>1.6450744890091549E-2</v>
      </c>
      <c r="O10" s="183">
        <f>SUM($N$5:N10)</f>
        <v>0.75246142908601699</v>
      </c>
      <c r="P10" s="181" t="str">
        <f t="shared" si="10"/>
        <v>B</v>
      </c>
      <c r="Q10" s="184">
        <f t="shared" si="4"/>
        <v>4.6363636363636367</v>
      </c>
      <c r="R10" s="212">
        <f t="shared" si="5"/>
        <v>0.13727272727272696</v>
      </c>
      <c r="S10" s="180">
        <f t="shared" si="6"/>
        <v>2076.7727272727275</v>
      </c>
      <c r="T10" s="181">
        <f t="shared" si="11"/>
        <v>14</v>
      </c>
      <c r="U10" s="181">
        <v>3</v>
      </c>
      <c r="V10" s="181">
        <f t="shared" si="12"/>
        <v>17</v>
      </c>
      <c r="W10" s="180">
        <f t="shared" si="13"/>
        <v>78.818181818181827</v>
      </c>
      <c r="X10" s="180">
        <f t="shared" si="7"/>
        <v>78.818181818181827</v>
      </c>
      <c r="Y10" s="178">
        <f t="shared" si="8"/>
        <v>2.3336363636363586</v>
      </c>
      <c r="Z10" s="179">
        <f t="shared" si="9"/>
        <v>0</v>
      </c>
      <c r="AA10" s="87" t="str">
        <f t="shared" si="14"/>
        <v>VERY LOW-ORDER URGENTLY</v>
      </c>
      <c r="AB10" s="164">
        <f t="shared" si="15"/>
        <v>35305.136363636368</v>
      </c>
      <c r="AF10" s="17" t="s">
        <v>240</v>
      </c>
      <c r="AG10" s="556" t="s">
        <v>343</v>
      </c>
      <c r="AH10" s="556"/>
      <c r="AI10" s="17"/>
      <c r="AJ10" s="17" t="s">
        <v>239</v>
      </c>
      <c r="AK10" s="551"/>
      <c r="AL10" s="551"/>
      <c r="AM10" s="551"/>
    </row>
    <row r="11" spans="1:39" ht="15" thickBot="1">
      <c r="A11" s="144" t="s">
        <v>146</v>
      </c>
      <c r="B11" s="144" t="s">
        <v>40</v>
      </c>
      <c r="C11" s="181" t="s">
        <v>433</v>
      </c>
      <c r="D11" s="144" t="s">
        <v>26</v>
      </c>
      <c r="E11" s="181" t="s">
        <v>27</v>
      </c>
      <c r="F11" s="184">
        <v>2.9972800000000031</v>
      </c>
      <c r="G11" s="180">
        <v>480</v>
      </c>
      <c r="H11" s="212">
        <v>73731.41333333333</v>
      </c>
      <c r="I11" s="465">
        <v>713</v>
      </c>
      <c r="J11" s="490">
        <v>4.4491199999999997</v>
      </c>
      <c r="K11" s="212">
        <f t="shared" si="1"/>
        <v>109521.87022222221</v>
      </c>
      <c r="L11" s="180">
        <f t="shared" si="2"/>
        <v>153.6071111111111</v>
      </c>
      <c r="M11" s="181">
        <v>5</v>
      </c>
      <c r="N11" s="179">
        <f t="shared" si="3"/>
        <v>1.6326982994759522E-2</v>
      </c>
      <c r="O11" s="183">
        <f>SUM($N$5:N11)</f>
        <v>0.76878841208077653</v>
      </c>
      <c r="P11" s="181" t="str">
        <f t="shared" si="10"/>
        <v>B</v>
      </c>
      <c r="Q11" s="184">
        <f t="shared" si="4"/>
        <v>21.818181818181817</v>
      </c>
      <c r="R11" s="212">
        <f t="shared" si="5"/>
        <v>0.13624000000000014</v>
      </c>
      <c r="S11" s="180">
        <f t="shared" si="6"/>
        <v>3351.4278787878789</v>
      </c>
      <c r="T11" s="181">
        <f t="shared" si="11"/>
        <v>14</v>
      </c>
      <c r="U11" s="181">
        <v>3</v>
      </c>
      <c r="V11" s="181">
        <f t="shared" si="12"/>
        <v>17</v>
      </c>
      <c r="W11" s="180">
        <f t="shared" si="13"/>
        <v>370.90909090909088</v>
      </c>
      <c r="X11" s="180">
        <f t="shared" si="7"/>
        <v>0</v>
      </c>
      <c r="Y11" s="178">
        <f t="shared" si="8"/>
        <v>0</v>
      </c>
      <c r="Z11" s="179">
        <f t="shared" si="9"/>
        <v>1.9223039215686275</v>
      </c>
      <c r="AA11" s="87" t="str">
        <f t="shared" si="14"/>
        <v>HIGH-DON’T ORDER</v>
      </c>
      <c r="AB11" s="164">
        <f t="shared" si="15"/>
        <v>0</v>
      </c>
      <c r="AF11" s="17" t="s">
        <v>238</v>
      </c>
      <c r="AG11" s="551" t="s">
        <v>344</v>
      </c>
      <c r="AH11" s="551"/>
      <c r="AI11" s="17"/>
      <c r="AJ11" s="17" t="s">
        <v>238</v>
      </c>
      <c r="AK11" s="551"/>
      <c r="AL11" s="551"/>
      <c r="AM11" s="551"/>
    </row>
    <row r="12" spans="1:39" ht="15" thickBot="1">
      <c r="A12" s="144" t="s">
        <v>146</v>
      </c>
      <c r="B12" s="144" t="s">
        <v>46</v>
      </c>
      <c r="C12" s="181" t="s">
        <v>398</v>
      </c>
      <c r="D12" s="144" t="s">
        <v>26</v>
      </c>
      <c r="E12" s="181" t="s">
        <v>27</v>
      </c>
      <c r="F12" s="184">
        <v>2.8757333333333301</v>
      </c>
      <c r="G12" s="180">
        <v>202.66666666666666</v>
      </c>
      <c r="H12" s="212">
        <v>53431.64666666666</v>
      </c>
      <c r="I12" s="465">
        <v>0</v>
      </c>
      <c r="J12" s="490">
        <v>0</v>
      </c>
      <c r="K12" s="212">
        <f t="shared" si="1"/>
        <v>0</v>
      </c>
      <c r="L12" s="180">
        <f t="shared" si="2"/>
        <v>263.64299342105261</v>
      </c>
      <c r="M12" s="181">
        <v>24</v>
      </c>
      <c r="N12" s="179">
        <f t="shared" si="3"/>
        <v>1.5664885906820969E-2</v>
      </c>
      <c r="O12" s="183">
        <f>SUM($N$5:N12)</f>
        <v>0.78445329798759755</v>
      </c>
      <c r="P12" s="181" t="str">
        <f t="shared" si="10"/>
        <v>B</v>
      </c>
      <c r="Q12" s="184">
        <f t="shared" si="4"/>
        <v>9.212121212121211</v>
      </c>
      <c r="R12" s="212">
        <f t="shared" si="5"/>
        <v>0.13071515151515137</v>
      </c>
      <c r="S12" s="180">
        <f t="shared" si="6"/>
        <v>2428.7112121212117</v>
      </c>
      <c r="T12" s="181">
        <f t="shared" si="11"/>
        <v>14</v>
      </c>
      <c r="U12" s="181">
        <v>3</v>
      </c>
      <c r="V12" s="181">
        <f t="shared" si="12"/>
        <v>17</v>
      </c>
      <c r="W12" s="180">
        <f t="shared" si="13"/>
        <v>156.60606060606059</v>
      </c>
      <c r="X12" s="180">
        <f t="shared" si="7"/>
        <v>156.60606060606059</v>
      </c>
      <c r="Y12" s="178">
        <f t="shared" si="8"/>
        <v>2.2221575757575733</v>
      </c>
      <c r="Z12" s="179">
        <f t="shared" si="9"/>
        <v>0</v>
      </c>
      <c r="AA12" s="87" t="str">
        <f t="shared" si="14"/>
        <v>VERY LOW-ORDER URGENTLY</v>
      </c>
      <c r="AB12" s="164">
        <f t="shared" si="15"/>
        <v>41288.090606060599</v>
      </c>
      <c r="AF12" s="17" t="s">
        <v>237</v>
      </c>
      <c r="AG12" s="551"/>
      <c r="AH12" s="551"/>
      <c r="AI12" s="17"/>
      <c r="AJ12" s="17" t="s">
        <v>237</v>
      </c>
      <c r="AK12" s="551"/>
      <c r="AL12" s="551"/>
      <c r="AM12" s="551"/>
    </row>
    <row r="13" spans="1:39" ht="15" thickBot="1">
      <c r="A13" s="144" t="s">
        <v>146</v>
      </c>
      <c r="B13" s="144" t="s">
        <v>53</v>
      </c>
      <c r="C13" s="181" t="s">
        <v>429</v>
      </c>
      <c r="D13" s="144" t="s">
        <v>23</v>
      </c>
      <c r="E13" s="181" t="s">
        <v>24</v>
      </c>
      <c r="F13" s="184">
        <v>2.8687733333333485</v>
      </c>
      <c r="G13" s="180">
        <v>216</v>
      </c>
      <c r="H13" s="212">
        <v>122221.72333333333</v>
      </c>
      <c r="I13" s="465">
        <v>1103</v>
      </c>
      <c r="J13" s="490">
        <v>10.908670000000001</v>
      </c>
      <c r="K13" s="212">
        <f t="shared" si="1"/>
        <v>624122.96683641966</v>
      </c>
      <c r="L13" s="180">
        <f t="shared" si="2"/>
        <v>565.841311728395</v>
      </c>
      <c r="M13" s="181">
        <v>48</v>
      </c>
      <c r="N13" s="179">
        <f t="shared" si="3"/>
        <v>1.5626972931842578E-2</v>
      </c>
      <c r="O13" s="183">
        <f>SUM($N$5:N13)</f>
        <v>0.80008027091944012</v>
      </c>
      <c r="P13" s="181" t="str">
        <f t="shared" si="10"/>
        <v>C</v>
      </c>
      <c r="Q13" s="184">
        <f t="shared" si="4"/>
        <v>9.8181818181818183</v>
      </c>
      <c r="R13" s="212">
        <f t="shared" si="5"/>
        <v>0.13039878787878856</v>
      </c>
      <c r="S13" s="180">
        <f t="shared" si="6"/>
        <v>5555.5328787878789</v>
      </c>
      <c r="T13" s="181">
        <f t="shared" si="11"/>
        <v>30</v>
      </c>
      <c r="U13" s="181">
        <v>3</v>
      </c>
      <c r="V13" s="181">
        <f t="shared" si="12"/>
        <v>33</v>
      </c>
      <c r="W13" s="180">
        <f t="shared" si="13"/>
        <v>324</v>
      </c>
      <c r="X13" s="180">
        <f t="shared" si="7"/>
        <v>0</v>
      </c>
      <c r="Y13" s="178">
        <f t="shared" si="8"/>
        <v>0</v>
      </c>
      <c r="Z13" s="179">
        <f t="shared" si="9"/>
        <v>3.4043209876543208</v>
      </c>
      <c r="AA13" s="87" t="str">
        <f t="shared" si="14"/>
        <v>VERY HIGH-DON’T ORDER</v>
      </c>
      <c r="AB13" s="164">
        <f t="shared" si="15"/>
        <v>0</v>
      </c>
      <c r="AF13" s="17" t="s">
        <v>236</v>
      </c>
      <c r="AI13" s="17"/>
      <c r="AJ13" s="17" t="s">
        <v>236</v>
      </c>
      <c r="AK13" s="551"/>
      <c r="AL13" s="551"/>
      <c r="AM13" s="551"/>
    </row>
    <row r="14" spans="1:39" ht="15" thickBot="1">
      <c r="A14" s="144" t="s">
        <v>146</v>
      </c>
      <c r="B14" s="144" t="s">
        <v>77</v>
      </c>
      <c r="C14" s="181" t="s">
        <v>388</v>
      </c>
      <c r="D14" s="144" t="s">
        <v>23</v>
      </c>
      <c r="E14" s="181" t="s">
        <v>24</v>
      </c>
      <c r="F14" s="184">
        <v>2.6999999999999842</v>
      </c>
      <c r="G14" s="180">
        <v>300</v>
      </c>
      <c r="H14" s="212">
        <v>115000</v>
      </c>
      <c r="I14" s="465">
        <v>110</v>
      </c>
      <c r="J14" s="490">
        <v>0.99</v>
      </c>
      <c r="K14" s="212">
        <f t="shared" si="1"/>
        <v>42166.666666666664</v>
      </c>
      <c r="L14" s="180">
        <f t="shared" si="2"/>
        <v>383.33333333333331</v>
      </c>
      <c r="M14" s="181">
        <v>5</v>
      </c>
      <c r="N14" s="179">
        <f t="shared" si="3"/>
        <v>1.4707619603724178E-2</v>
      </c>
      <c r="O14" s="183">
        <f>SUM($N$5:N14)</f>
        <v>0.81478789052316425</v>
      </c>
      <c r="P14" s="181" t="str">
        <f t="shared" si="10"/>
        <v>C</v>
      </c>
      <c r="Q14" s="184">
        <f t="shared" si="4"/>
        <v>13.636363636363637</v>
      </c>
      <c r="R14" s="212">
        <f t="shared" si="5"/>
        <v>0.122727272727272</v>
      </c>
      <c r="S14" s="180">
        <f t="shared" si="6"/>
        <v>5227.272727272727</v>
      </c>
      <c r="T14" s="181">
        <f t="shared" si="11"/>
        <v>30</v>
      </c>
      <c r="U14" s="181">
        <v>3</v>
      </c>
      <c r="V14" s="181">
        <f t="shared" si="12"/>
        <v>33</v>
      </c>
      <c r="W14" s="180">
        <f t="shared" si="13"/>
        <v>450</v>
      </c>
      <c r="X14" s="180">
        <f t="shared" si="7"/>
        <v>340</v>
      </c>
      <c r="Y14" s="178">
        <f t="shared" si="8"/>
        <v>3.0599999999999818</v>
      </c>
      <c r="Z14" s="179">
        <f t="shared" si="9"/>
        <v>0.24444444444444444</v>
      </c>
      <c r="AA14" s="87" t="str">
        <f t="shared" si="14"/>
        <v>VERY LOW-ORDER URGENTLY</v>
      </c>
      <c r="AB14" s="164">
        <f t="shared" si="15"/>
        <v>130333.33333333333</v>
      </c>
      <c r="AF14" s="17"/>
      <c r="AG14" s="17"/>
      <c r="AH14" s="17"/>
      <c r="AI14" s="17" t="s">
        <v>209</v>
      </c>
      <c r="AJ14" s="17"/>
      <c r="AK14" s="17"/>
      <c r="AL14" s="17"/>
      <c r="AM14" s="16"/>
    </row>
    <row r="15" spans="1:39" ht="15" thickBot="1">
      <c r="A15" s="144" t="s">
        <v>146</v>
      </c>
      <c r="B15" s="144" t="s">
        <v>54</v>
      </c>
      <c r="C15" s="181" t="s">
        <v>458</v>
      </c>
      <c r="D15" s="144" t="s">
        <v>26</v>
      </c>
      <c r="E15" s="181" t="s">
        <v>37</v>
      </c>
      <c r="F15" s="184">
        <v>2.4038399999999993</v>
      </c>
      <c r="G15" s="180">
        <v>301.66666666666669</v>
      </c>
      <c r="H15" s="212">
        <v>55191.110000000008</v>
      </c>
      <c r="I15" s="465">
        <v>0</v>
      </c>
      <c r="J15" s="490">
        <v>0</v>
      </c>
      <c r="K15" s="212">
        <f t="shared" si="1"/>
        <v>0</v>
      </c>
      <c r="L15" s="180">
        <f t="shared" si="2"/>
        <v>182.953955801105</v>
      </c>
      <c r="M15" s="181">
        <v>1</v>
      </c>
      <c r="N15" s="179">
        <f t="shared" si="3"/>
        <v>1.3094357151191307E-2</v>
      </c>
      <c r="O15" s="183">
        <f>SUM($N$5:N15)</f>
        <v>0.82788224767435559</v>
      </c>
      <c r="P15" s="181" t="str">
        <f t="shared" si="10"/>
        <v>C</v>
      </c>
      <c r="Q15" s="184">
        <f t="shared" si="4"/>
        <v>13.712121212121213</v>
      </c>
      <c r="R15" s="212">
        <f t="shared" si="5"/>
        <v>0.10926545454545451</v>
      </c>
      <c r="S15" s="180">
        <f t="shared" si="6"/>
        <v>2508.6868181818186</v>
      </c>
      <c r="T15" s="181">
        <f t="shared" si="11"/>
        <v>30</v>
      </c>
      <c r="U15" s="181">
        <v>3</v>
      </c>
      <c r="V15" s="181">
        <f t="shared" si="12"/>
        <v>33</v>
      </c>
      <c r="W15" s="180">
        <f t="shared" si="13"/>
        <v>452.5</v>
      </c>
      <c r="X15" s="180">
        <f t="shared" si="7"/>
        <v>452.5</v>
      </c>
      <c r="Y15" s="178">
        <f t="shared" si="8"/>
        <v>3.6057599999999987</v>
      </c>
      <c r="Z15" s="179">
        <f t="shared" si="9"/>
        <v>0</v>
      </c>
      <c r="AA15" s="87" t="str">
        <f t="shared" si="14"/>
        <v>VERY LOW-ORDER URGENTLY</v>
      </c>
      <c r="AB15" s="164">
        <f t="shared" si="15"/>
        <v>82786.665000000008</v>
      </c>
      <c r="AF15" s="260" t="s">
        <v>235</v>
      </c>
      <c r="AG15" s="574" t="s">
        <v>234</v>
      </c>
      <c r="AH15" s="574"/>
      <c r="AI15" s="260" t="s">
        <v>233</v>
      </c>
      <c r="AJ15" s="574" t="s">
        <v>232</v>
      </c>
      <c r="AK15" s="574"/>
      <c r="AL15" s="574"/>
      <c r="AM15" s="574"/>
    </row>
    <row r="16" spans="1:39" ht="15" thickBot="1">
      <c r="A16" s="144" t="s">
        <v>146</v>
      </c>
      <c r="B16" s="144" t="s">
        <v>45</v>
      </c>
      <c r="C16" s="181" t="s">
        <v>408</v>
      </c>
      <c r="D16" s="144" t="s">
        <v>29</v>
      </c>
      <c r="E16" s="181" t="s">
        <v>42</v>
      </c>
      <c r="F16" s="184">
        <v>2.3564999999999952</v>
      </c>
      <c r="G16" s="180">
        <v>70.333333333333329</v>
      </c>
      <c r="H16" s="212">
        <v>37172.466666666638</v>
      </c>
      <c r="I16" s="465">
        <v>23</v>
      </c>
      <c r="J16" s="490">
        <v>0.51749999999999996</v>
      </c>
      <c r="K16" s="212">
        <f t="shared" si="1"/>
        <v>12155.925118483403</v>
      </c>
      <c r="L16" s="180">
        <f t="shared" si="2"/>
        <v>528.51848341232187</v>
      </c>
      <c r="M16" s="181">
        <v>5</v>
      </c>
      <c r="N16" s="179">
        <f t="shared" si="3"/>
        <v>1.2836483554139319E-2</v>
      </c>
      <c r="O16" s="183">
        <f>SUM($N$5:N16)</f>
        <v>0.84071873122849494</v>
      </c>
      <c r="P16" s="181" t="str">
        <f t="shared" si="10"/>
        <v>C</v>
      </c>
      <c r="Q16" s="184">
        <f t="shared" si="4"/>
        <v>3.1969696969696968</v>
      </c>
      <c r="R16" s="212">
        <f t="shared" si="5"/>
        <v>0.10711363636363615</v>
      </c>
      <c r="S16" s="180">
        <f t="shared" si="6"/>
        <v>1689.6575757575745</v>
      </c>
      <c r="T16" s="181">
        <f t="shared" si="11"/>
        <v>30</v>
      </c>
      <c r="U16" s="181">
        <v>3</v>
      </c>
      <c r="V16" s="181">
        <f t="shared" si="12"/>
        <v>33</v>
      </c>
      <c r="W16" s="180">
        <f t="shared" si="13"/>
        <v>105.5</v>
      </c>
      <c r="X16" s="180">
        <f t="shared" si="7"/>
        <v>82.5</v>
      </c>
      <c r="Y16" s="178">
        <f t="shared" si="8"/>
        <v>2.7641409952606577</v>
      </c>
      <c r="Z16" s="179">
        <f t="shared" si="9"/>
        <v>0.21800947867298578</v>
      </c>
      <c r="AA16" s="87" t="str">
        <f t="shared" si="14"/>
        <v>VERY LOW-ORDER URGENTLY</v>
      </c>
      <c r="AB16" s="164">
        <f t="shared" si="15"/>
        <v>43602.774881516554</v>
      </c>
      <c r="AF16" s="25"/>
      <c r="AG16" s="552"/>
      <c r="AH16" s="552"/>
      <c r="AI16" s="25"/>
      <c r="AJ16" s="552"/>
      <c r="AK16" s="552"/>
      <c r="AL16" s="552"/>
      <c r="AM16" s="552"/>
    </row>
    <row r="17" spans="1:38" ht="15" thickBot="1">
      <c r="A17" s="144" t="s">
        <v>146</v>
      </c>
      <c r="B17" s="144" t="s">
        <v>103</v>
      </c>
      <c r="C17" s="181" t="s">
        <v>381</v>
      </c>
      <c r="D17" s="144" t="s">
        <v>26</v>
      </c>
      <c r="E17" s="181" t="s">
        <v>27</v>
      </c>
      <c r="F17" s="184">
        <v>1.6440000000000041</v>
      </c>
      <c r="G17" s="180">
        <v>228</v>
      </c>
      <c r="H17" s="212">
        <v>40189.653333333335</v>
      </c>
      <c r="I17" s="465">
        <v>0</v>
      </c>
      <c r="J17" s="490">
        <v>0</v>
      </c>
      <c r="K17" s="212">
        <f t="shared" si="1"/>
        <v>0</v>
      </c>
      <c r="L17" s="180">
        <f t="shared" si="2"/>
        <v>176.27040935672517</v>
      </c>
      <c r="M17" s="181">
        <v>5</v>
      </c>
      <c r="N17" s="179">
        <f t="shared" si="3"/>
        <v>8.9553061587121299E-3</v>
      </c>
      <c r="O17" s="183">
        <f>SUM($N$5:N17)</f>
        <v>0.84967403738720704</v>
      </c>
      <c r="P17" s="181" t="str">
        <f t="shared" si="10"/>
        <v>C</v>
      </c>
      <c r="Q17" s="184">
        <f t="shared" si="4"/>
        <v>10.363636363636363</v>
      </c>
      <c r="R17" s="212">
        <f t="shared" si="5"/>
        <v>7.472727272727292E-2</v>
      </c>
      <c r="S17" s="180">
        <f t="shared" si="6"/>
        <v>1826.8024242424244</v>
      </c>
      <c r="T17" s="181">
        <f t="shared" si="11"/>
        <v>30</v>
      </c>
      <c r="U17" s="181">
        <v>3</v>
      </c>
      <c r="V17" s="181">
        <f t="shared" si="12"/>
        <v>33</v>
      </c>
      <c r="W17" s="180">
        <f t="shared" si="13"/>
        <v>342</v>
      </c>
      <c r="X17" s="180">
        <f t="shared" si="7"/>
        <v>342</v>
      </c>
      <c r="Y17" s="178">
        <f t="shared" si="8"/>
        <v>2.466000000000006</v>
      </c>
      <c r="Z17" s="179">
        <f t="shared" si="9"/>
        <v>0</v>
      </c>
      <c r="AA17" s="87" t="str">
        <f t="shared" si="14"/>
        <v>VERY LOW-ORDER URGENTLY</v>
      </c>
      <c r="AB17" s="164">
        <f t="shared" si="15"/>
        <v>60284.48000000001</v>
      </c>
      <c r="AF17" s="352" t="s">
        <v>21</v>
      </c>
      <c r="AG17" s="341" t="s">
        <v>305</v>
      </c>
    </row>
    <row r="18" spans="1:38" ht="15" thickBot="1">
      <c r="A18" s="144" t="s">
        <v>146</v>
      </c>
      <c r="B18" s="144" t="s">
        <v>25</v>
      </c>
      <c r="C18" s="181" t="s">
        <v>383</v>
      </c>
      <c r="D18" s="144" t="s">
        <v>26</v>
      </c>
      <c r="E18" s="181" t="s">
        <v>27</v>
      </c>
      <c r="F18" s="184">
        <v>1.5503999999999964</v>
      </c>
      <c r="G18" s="180">
        <v>321.66666666666669</v>
      </c>
      <c r="H18" s="212">
        <v>28614.743333333332</v>
      </c>
      <c r="I18" s="465">
        <v>0</v>
      </c>
      <c r="J18" s="490">
        <v>0</v>
      </c>
      <c r="K18" s="212">
        <f t="shared" si="1"/>
        <v>0</v>
      </c>
      <c r="L18" s="180">
        <f t="shared" si="2"/>
        <v>88.957751295336777</v>
      </c>
      <c r="M18" s="181">
        <v>1</v>
      </c>
      <c r="N18" s="179">
        <f t="shared" si="3"/>
        <v>8.4454420124496481E-3</v>
      </c>
      <c r="O18" s="183">
        <f>SUM($N$5:N18)</f>
        <v>0.85811947939965671</v>
      </c>
      <c r="P18" s="181" t="str">
        <f t="shared" si="10"/>
        <v>C</v>
      </c>
      <c r="Q18" s="184">
        <f t="shared" si="4"/>
        <v>14.621212121212123</v>
      </c>
      <c r="R18" s="212">
        <f t="shared" si="5"/>
        <v>7.0472727272727118E-2</v>
      </c>
      <c r="S18" s="180">
        <f t="shared" si="6"/>
        <v>1300.6701515151515</v>
      </c>
      <c r="T18" s="181">
        <f t="shared" si="11"/>
        <v>30</v>
      </c>
      <c r="U18" s="181">
        <v>3</v>
      </c>
      <c r="V18" s="181">
        <f t="shared" si="12"/>
        <v>33</v>
      </c>
      <c r="W18" s="180">
        <f t="shared" si="13"/>
        <v>482.50000000000006</v>
      </c>
      <c r="X18" s="180">
        <f t="shared" si="7"/>
        <v>482.50000000000006</v>
      </c>
      <c r="Y18" s="178">
        <f t="shared" si="8"/>
        <v>2.3255999999999948</v>
      </c>
      <c r="Z18" s="179">
        <f t="shared" si="9"/>
        <v>0</v>
      </c>
      <c r="AA18" s="87" t="str">
        <f t="shared" si="14"/>
        <v>VERY LOW-ORDER URGENTLY</v>
      </c>
      <c r="AB18" s="164">
        <f t="shared" si="15"/>
        <v>42922.114999999998</v>
      </c>
    </row>
    <row r="19" spans="1:38" ht="15" thickBot="1">
      <c r="A19" s="144" t="s">
        <v>146</v>
      </c>
      <c r="B19" s="144" t="s">
        <v>71</v>
      </c>
      <c r="C19" s="181" t="s">
        <v>372</v>
      </c>
      <c r="D19" s="144" t="s">
        <v>29</v>
      </c>
      <c r="E19" s="181" t="s">
        <v>63</v>
      </c>
      <c r="F19" s="184">
        <v>1.319999999999999</v>
      </c>
      <c r="G19" s="180">
        <v>41.333333333333336</v>
      </c>
      <c r="H19" s="212">
        <v>21674</v>
      </c>
      <c r="I19" s="465">
        <v>107</v>
      </c>
      <c r="J19" s="490">
        <v>2.4075000000000002</v>
      </c>
      <c r="K19" s="212">
        <f t="shared" si="1"/>
        <v>56107.693548387098</v>
      </c>
      <c r="L19" s="180">
        <f t="shared" si="2"/>
        <v>524.37096774193549</v>
      </c>
      <c r="M19" s="181">
        <v>12</v>
      </c>
      <c r="N19" s="179">
        <f t="shared" si="3"/>
        <v>7.1903918062651909E-3</v>
      </c>
      <c r="O19" s="183">
        <f>SUM($N$5:N19)</f>
        <v>0.86530987120592195</v>
      </c>
      <c r="P19" s="181" t="str">
        <f t="shared" si="10"/>
        <v>C</v>
      </c>
      <c r="Q19" s="184">
        <f t="shared" si="4"/>
        <v>1.8787878787878789</v>
      </c>
      <c r="R19" s="212">
        <f t="shared" si="5"/>
        <v>5.9999999999999949E-2</v>
      </c>
      <c r="S19" s="180">
        <f t="shared" si="6"/>
        <v>985.18181818181813</v>
      </c>
      <c r="T19" s="181">
        <f t="shared" si="11"/>
        <v>30</v>
      </c>
      <c r="U19" s="181">
        <v>3</v>
      </c>
      <c r="V19" s="181">
        <f t="shared" si="12"/>
        <v>33</v>
      </c>
      <c r="W19" s="180">
        <f t="shared" si="13"/>
        <v>62</v>
      </c>
      <c r="X19" s="180">
        <f t="shared" si="7"/>
        <v>0</v>
      </c>
      <c r="Y19" s="178">
        <f t="shared" si="8"/>
        <v>0</v>
      </c>
      <c r="Z19" s="179">
        <f t="shared" si="9"/>
        <v>1.7258064516129032</v>
      </c>
      <c r="AA19" s="87" t="str">
        <f t="shared" si="14"/>
        <v>HIGH-DON’T ORDER</v>
      </c>
      <c r="AB19" s="164">
        <f t="shared" si="15"/>
        <v>0</v>
      </c>
      <c r="AF19"/>
      <c r="AG19"/>
      <c r="AH19"/>
      <c r="AI19" s="352" t="s">
        <v>294</v>
      </c>
      <c r="AJ19"/>
      <c r="AK19"/>
      <c r="AL19"/>
    </row>
    <row r="20" spans="1:38" ht="44" thickBot="1">
      <c r="A20" s="56" t="s">
        <v>146</v>
      </c>
      <c r="B20" s="144" t="s">
        <v>515</v>
      </c>
      <c r="C20" s="181" t="s">
        <v>529</v>
      </c>
      <c r="D20" s="144" t="s">
        <v>23</v>
      </c>
      <c r="E20" s="181" t="s">
        <v>516</v>
      </c>
      <c r="F20" s="184">
        <v>1.2554999999999998</v>
      </c>
      <c r="G20" s="180">
        <v>41</v>
      </c>
      <c r="H20" s="212">
        <v>6889.583333333333</v>
      </c>
      <c r="I20" s="465">
        <v>0</v>
      </c>
      <c r="J20" s="490">
        <v>0</v>
      </c>
      <c r="K20" s="212">
        <f t="shared" si="1"/>
        <v>0</v>
      </c>
      <c r="L20" s="180">
        <f t="shared" si="2"/>
        <v>168.03861788617886</v>
      </c>
      <c r="M20" s="181">
        <v>12</v>
      </c>
      <c r="N20" s="179">
        <f t="shared" si="3"/>
        <v>6.8390431157317822E-3</v>
      </c>
      <c r="O20" s="183">
        <f>SUM($N$5:N20)</f>
        <v>0.87214891432165376</v>
      </c>
      <c r="P20" s="181" t="str">
        <f t="shared" si="10"/>
        <v>C</v>
      </c>
      <c r="Q20" s="184">
        <f t="shared" si="4"/>
        <v>1.8636363636363635</v>
      </c>
      <c r="R20" s="212">
        <f t="shared" si="5"/>
        <v>5.706818181818181E-2</v>
      </c>
      <c r="S20" s="180">
        <f t="shared" si="6"/>
        <v>313.16287878787875</v>
      </c>
      <c r="T20" s="181">
        <f t="shared" si="11"/>
        <v>30</v>
      </c>
      <c r="U20" s="181">
        <v>3</v>
      </c>
      <c r="V20" s="181">
        <f t="shared" si="12"/>
        <v>33</v>
      </c>
      <c r="W20" s="180">
        <f t="shared" si="13"/>
        <v>61.5</v>
      </c>
      <c r="X20" s="180">
        <f t="shared" si="7"/>
        <v>61.5</v>
      </c>
      <c r="Y20" s="178">
        <f t="shared" si="8"/>
        <v>1.8832499999999996</v>
      </c>
      <c r="Z20" s="179">
        <f t="shared" si="9"/>
        <v>0</v>
      </c>
      <c r="AA20" s="87" t="str">
        <f t="shared" si="14"/>
        <v>VERY LOW-ORDER URGENTLY</v>
      </c>
      <c r="AB20" s="164">
        <f t="shared" si="15"/>
        <v>10334.375</v>
      </c>
      <c r="AF20" s="352" t="s">
        <v>11</v>
      </c>
      <c r="AG20" s="352" t="s">
        <v>9</v>
      </c>
      <c r="AH20" s="352" t="s">
        <v>10</v>
      </c>
      <c r="AI20" s="81" t="s">
        <v>266</v>
      </c>
      <c r="AJ20" s="81" t="s">
        <v>267</v>
      </c>
      <c r="AK20" s="81" t="s">
        <v>269</v>
      </c>
      <c r="AL20" s="81" t="s">
        <v>268</v>
      </c>
    </row>
    <row r="21" spans="1:38" ht="15" thickBot="1">
      <c r="A21" s="144" t="s">
        <v>146</v>
      </c>
      <c r="B21" s="144" t="s">
        <v>31</v>
      </c>
      <c r="C21" s="181" t="s">
        <v>380</v>
      </c>
      <c r="D21" s="144" t="s">
        <v>29</v>
      </c>
      <c r="E21" s="181" t="s">
        <v>30</v>
      </c>
      <c r="F21" s="184">
        <v>1.2333333333333329</v>
      </c>
      <c r="G21" s="180">
        <v>24.666666666666664</v>
      </c>
      <c r="H21" s="212">
        <v>15395.333333333334</v>
      </c>
      <c r="I21" s="465">
        <v>71</v>
      </c>
      <c r="J21" s="490">
        <v>3.55</v>
      </c>
      <c r="K21" s="212">
        <f t="shared" si="1"/>
        <v>44313.5945945946</v>
      </c>
      <c r="L21" s="180">
        <f t="shared" si="2"/>
        <v>624.13513513513522</v>
      </c>
      <c r="M21" s="181">
        <v>1</v>
      </c>
      <c r="N21" s="179">
        <f t="shared" si="3"/>
        <v>6.7182953745407118E-3</v>
      </c>
      <c r="O21" s="183">
        <f>SUM($N$5:N21)</f>
        <v>0.87886720969619447</v>
      </c>
      <c r="P21" s="181" t="str">
        <f t="shared" si="10"/>
        <v>C</v>
      </c>
      <c r="Q21" s="184">
        <f t="shared" si="4"/>
        <v>1.1212121212121211</v>
      </c>
      <c r="R21" s="212">
        <f t="shared" si="5"/>
        <v>5.606060606060604E-2</v>
      </c>
      <c r="S21" s="180">
        <f t="shared" si="6"/>
        <v>699.78787878787887</v>
      </c>
      <c r="T21" s="181">
        <f t="shared" si="11"/>
        <v>30</v>
      </c>
      <c r="U21" s="181">
        <v>3</v>
      </c>
      <c r="V21" s="181">
        <f t="shared" si="12"/>
        <v>33</v>
      </c>
      <c r="W21" s="180">
        <f t="shared" si="13"/>
        <v>37</v>
      </c>
      <c r="X21" s="180">
        <f t="shared" si="7"/>
        <v>0</v>
      </c>
      <c r="Y21" s="178">
        <f t="shared" si="8"/>
        <v>0</v>
      </c>
      <c r="Z21" s="179">
        <f t="shared" si="9"/>
        <v>1.9189189189189189</v>
      </c>
      <c r="AA21" s="87" t="str">
        <f t="shared" si="14"/>
        <v>HIGH-DON’T ORDER</v>
      </c>
      <c r="AB21" s="164">
        <f t="shared" si="15"/>
        <v>0</v>
      </c>
      <c r="AF21" s="341" t="s">
        <v>23</v>
      </c>
      <c r="AG21" s="341" t="s">
        <v>44</v>
      </c>
      <c r="AH21" s="341" t="s">
        <v>376</v>
      </c>
      <c r="AI21" s="372">
        <v>0.74249999999999938</v>
      </c>
      <c r="AJ21" s="372">
        <v>33</v>
      </c>
      <c r="AK21" s="353">
        <v>515.90909090909088</v>
      </c>
      <c r="AL21" s="353">
        <v>17025</v>
      </c>
    </row>
    <row r="22" spans="1:38" ht="15" thickBot="1">
      <c r="A22" s="144" t="s">
        <v>146</v>
      </c>
      <c r="B22" s="144" t="s">
        <v>35</v>
      </c>
      <c r="C22" s="181" t="s">
        <v>375</v>
      </c>
      <c r="D22" s="144" t="s">
        <v>29</v>
      </c>
      <c r="E22" s="181" t="s">
        <v>30</v>
      </c>
      <c r="F22" s="184">
        <v>1.2166666666666655</v>
      </c>
      <c r="G22" s="180">
        <v>48.666666666666671</v>
      </c>
      <c r="H22" s="212">
        <v>15686.666666666666</v>
      </c>
      <c r="I22" s="465">
        <v>101</v>
      </c>
      <c r="J22" s="490">
        <v>2.5249999999999999</v>
      </c>
      <c r="K22" s="212">
        <f t="shared" si="1"/>
        <v>32555.205479452048</v>
      </c>
      <c r="L22" s="180">
        <f t="shared" si="2"/>
        <v>322.32876712328761</v>
      </c>
      <c r="M22" s="181">
        <v>16</v>
      </c>
      <c r="N22" s="179">
        <f t="shared" si="3"/>
        <v>6.627507599209076E-3</v>
      </c>
      <c r="O22" s="183">
        <f>SUM($N$5:N22)</f>
        <v>0.88549471729540352</v>
      </c>
      <c r="P22" s="181" t="str">
        <f t="shared" si="10"/>
        <v>C</v>
      </c>
      <c r="Q22" s="184">
        <f t="shared" si="4"/>
        <v>2.2121212121212124</v>
      </c>
      <c r="R22" s="212">
        <f t="shared" si="5"/>
        <v>5.530303030303025E-2</v>
      </c>
      <c r="S22" s="180">
        <f t="shared" si="6"/>
        <v>713.030303030303</v>
      </c>
      <c r="T22" s="181">
        <f t="shared" si="11"/>
        <v>30</v>
      </c>
      <c r="U22" s="181">
        <v>3</v>
      </c>
      <c r="V22" s="181">
        <f t="shared" si="12"/>
        <v>33</v>
      </c>
      <c r="W22" s="180">
        <f t="shared" si="13"/>
        <v>73.000000000000014</v>
      </c>
      <c r="X22" s="180">
        <f t="shared" si="7"/>
        <v>0</v>
      </c>
      <c r="Y22" s="178">
        <f t="shared" si="8"/>
        <v>0</v>
      </c>
      <c r="Z22" s="179">
        <f t="shared" si="9"/>
        <v>1.3835616438356162</v>
      </c>
      <c r="AA22" s="87" t="str">
        <f t="shared" si="14"/>
        <v>HIGH-DON’T ORDER</v>
      </c>
      <c r="AB22" s="164">
        <f t="shared" si="15"/>
        <v>0</v>
      </c>
      <c r="AF22"/>
      <c r="AG22" s="341" t="s">
        <v>77</v>
      </c>
      <c r="AH22" s="341" t="s">
        <v>388</v>
      </c>
      <c r="AI22" s="372">
        <v>3.0599999999999818</v>
      </c>
      <c r="AJ22" s="372">
        <v>340</v>
      </c>
      <c r="AK22" s="353">
        <v>383.33333333333331</v>
      </c>
      <c r="AL22" s="353">
        <v>130333.33333333333</v>
      </c>
    </row>
    <row r="23" spans="1:38" ht="15" thickBot="1">
      <c r="A23" s="144" t="s">
        <v>146</v>
      </c>
      <c r="B23" s="144" t="s">
        <v>518</v>
      </c>
      <c r="C23" s="181" t="s">
        <v>531</v>
      </c>
      <c r="D23" s="144" t="s">
        <v>26</v>
      </c>
      <c r="E23" s="181" t="s">
        <v>27</v>
      </c>
      <c r="F23" s="184">
        <v>1.2095999999999987</v>
      </c>
      <c r="G23" s="180">
        <v>208.66666666666669</v>
      </c>
      <c r="H23" s="212">
        <v>17383.773333333345</v>
      </c>
      <c r="I23" s="465">
        <v>0</v>
      </c>
      <c r="J23" s="490">
        <v>0</v>
      </c>
      <c r="K23" s="212">
        <f t="shared" si="1"/>
        <v>0</v>
      </c>
      <c r="L23" s="180">
        <f t="shared" si="2"/>
        <v>83.308817891373849</v>
      </c>
      <c r="M23" s="181">
        <v>60</v>
      </c>
      <c r="N23" s="179">
        <f t="shared" si="3"/>
        <v>6.5890135824684636E-3</v>
      </c>
      <c r="O23" s="183">
        <f>SUM($N$5:N23)</f>
        <v>0.89208373087787196</v>
      </c>
      <c r="P23" s="181" t="str">
        <f t="shared" si="10"/>
        <v>C</v>
      </c>
      <c r="Q23" s="184">
        <f t="shared" si="4"/>
        <v>9.4848484848484862</v>
      </c>
      <c r="R23" s="212">
        <f t="shared" si="5"/>
        <v>5.4981818181818125E-2</v>
      </c>
      <c r="S23" s="180">
        <f t="shared" si="6"/>
        <v>790.17151515151568</v>
      </c>
      <c r="T23" s="181">
        <f t="shared" si="11"/>
        <v>30</v>
      </c>
      <c r="U23" s="181">
        <v>3</v>
      </c>
      <c r="V23" s="181">
        <f t="shared" si="12"/>
        <v>33</v>
      </c>
      <c r="W23" s="180">
        <f t="shared" si="13"/>
        <v>313.00000000000006</v>
      </c>
      <c r="X23" s="180">
        <f t="shared" si="7"/>
        <v>313.00000000000006</v>
      </c>
      <c r="Y23" s="178">
        <f t="shared" si="8"/>
        <v>1.8143999999999982</v>
      </c>
      <c r="Z23" s="179">
        <f t="shared" si="9"/>
        <v>0</v>
      </c>
      <c r="AA23" s="87" t="str">
        <f t="shared" si="14"/>
        <v>VERY LOW-ORDER URGENTLY</v>
      </c>
      <c r="AB23" s="164">
        <f t="shared" si="15"/>
        <v>26075.660000000018</v>
      </c>
      <c r="AF23"/>
      <c r="AG23" s="341" t="s">
        <v>99</v>
      </c>
      <c r="AH23" s="341" t="s">
        <v>409</v>
      </c>
      <c r="AI23" s="372">
        <v>1.6143462868769312</v>
      </c>
      <c r="AJ23" s="372">
        <v>470.49999999999994</v>
      </c>
      <c r="AK23" s="353">
        <v>148.30583926754957</v>
      </c>
      <c r="AL23" s="353">
        <v>69777.897375382061</v>
      </c>
    </row>
    <row r="24" spans="1:38" ht="15" thickBot="1">
      <c r="A24" s="144" t="s">
        <v>146</v>
      </c>
      <c r="B24" s="144" t="s">
        <v>99</v>
      </c>
      <c r="C24" s="181" t="s">
        <v>409</v>
      </c>
      <c r="D24" s="144" t="s">
        <v>23</v>
      </c>
      <c r="E24" s="181" t="s">
        <v>24</v>
      </c>
      <c r="F24" s="184">
        <v>1.1242666666666832</v>
      </c>
      <c r="G24" s="180">
        <v>327.66666666666663</v>
      </c>
      <c r="H24" s="212">
        <v>48594.880000000405</v>
      </c>
      <c r="I24" s="465">
        <v>21</v>
      </c>
      <c r="J24" s="490">
        <v>6.8040000000000003E-2</v>
      </c>
      <c r="K24" s="212">
        <f t="shared" si="1"/>
        <v>3114.4226246185408</v>
      </c>
      <c r="L24" s="180">
        <f t="shared" si="2"/>
        <v>148.30583926754957</v>
      </c>
      <c r="M24" s="181">
        <v>12</v>
      </c>
      <c r="N24" s="179">
        <f t="shared" si="3"/>
        <v>6.1241801727706085E-3</v>
      </c>
      <c r="O24" s="183">
        <f>SUM($N$5:N24)</f>
        <v>0.89820791105064257</v>
      </c>
      <c r="P24" s="181" t="str">
        <f t="shared" si="10"/>
        <v>C</v>
      </c>
      <c r="Q24" s="184">
        <f t="shared" si="4"/>
        <v>14.893939393939393</v>
      </c>
      <c r="R24" s="212">
        <f t="shared" si="5"/>
        <v>5.1103030303031052E-2</v>
      </c>
      <c r="S24" s="180">
        <f t="shared" si="6"/>
        <v>2208.8581818182001</v>
      </c>
      <c r="T24" s="181">
        <f t="shared" si="11"/>
        <v>30</v>
      </c>
      <c r="U24" s="181">
        <v>3</v>
      </c>
      <c r="V24" s="181">
        <f t="shared" si="12"/>
        <v>33</v>
      </c>
      <c r="W24" s="180">
        <f t="shared" si="13"/>
        <v>491.49999999999994</v>
      </c>
      <c r="X24" s="180">
        <f t="shared" si="7"/>
        <v>470.49999999999994</v>
      </c>
      <c r="Y24" s="178">
        <f t="shared" si="8"/>
        <v>1.6143462868769312</v>
      </c>
      <c r="Z24" s="179">
        <f t="shared" si="9"/>
        <v>4.2726347914547311E-2</v>
      </c>
      <c r="AA24" s="87" t="str">
        <f t="shared" si="14"/>
        <v>VERY LOW-ORDER URGENTLY</v>
      </c>
      <c r="AB24" s="164">
        <f t="shared" si="15"/>
        <v>69777.897375382061</v>
      </c>
      <c r="AF24"/>
      <c r="AG24" s="341" t="s">
        <v>95</v>
      </c>
      <c r="AH24" s="341" t="s">
        <v>426</v>
      </c>
      <c r="AI24" s="372">
        <v>1.1685149999999995</v>
      </c>
      <c r="AJ24" s="372">
        <v>313</v>
      </c>
      <c r="AK24" s="353">
        <v>150.70701277955203</v>
      </c>
      <c r="AL24" s="353">
        <v>47171.294999999787</v>
      </c>
    </row>
    <row r="25" spans="1:38" ht="15" thickBot="1">
      <c r="A25" s="144" t="s">
        <v>146</v>
      </c>
      <c r="B25" s="144" t="s">
        <v>87</v>
      </c>
      <c r="C25" s="181" t="s">
        <v>444</v>
      </c>
      <c r="D25" s="144" t="s">
        <v>26</v>
      </c>
      <c r="E25" s="181" t="s">
        <v>27</v>
      </c>
      <c r="F25" s="184">
        <v>1.0169866666666643</v>
      </c>
      <c r="G25" s="180">
        <v>186.66666666666669</v>
      </c>
      <c r="H25" s="212">
        <v>22831.833333333325</v>
      </c>
      <c r="I25" s="465">
        <v>0</v>
      </c>
      <c r="J25" s="490">
        <v>0</v>
      </c>
      <c r="K25" s="212">
        <f t="shared" si="1"/>
        <v>0</v>
      </c>
      <c r="L25" s="180">
        <f t="shared" si="2"/>
        <v>122.3133928571428</v>
      </c>
      <c r="M25" s="181">
        <v>20</v>
      </c>
      <c r="N25" s="179">
        <f t="shared" si="3"/>
        <v>5.5397974205158617E-3</v>
      </c>
      <c r="O25" s="183">
        <f>SUM($N$5:N25)</f>
        <v>0.90374770847115848</v>
      </c>
      <c r="P25" s="181" t="str">
        <f t="shared" si="10"/>
        <v>C</v>
      </c>
      <c r="Q25" s="184">
        <f t="shared" si="4"/>
        <v>8.4848484848484862</v>
      </c>
      <c r="R25" s="212">
        <f t="shared" si="5"/>
        <v>4.6226666666666555E-2</v>
      </c>
      <c r="S25" s="180">
        <f t="shared" si="6"/>
        <v>1037.8106060606058</v>
      </c>
      <c r="T25" s="181">
        <f t="shared" si="11"/>
        <v>30</v>
      </c>
      <c r="U25" s="181">
        <v>3</v>
      </c>
      <c r="V25" s="181">
        <f t="shared" si="12"/>
        <v>33</v>
      </c>
      <c r="W25" s="180">
        <f t="shared" si="13"/>
        <v>280.00000000000006</v>
      </c>
      <c r="X25" s="180">
        <f t="shared" si="7"/>
        <v>280.00000000000006</v>
      </c>
      <c r="Y25" s="178">
        <f t="shared" si="8"/>
        <v>1.5254799999999966</v>
      </c>
      <c r="Z25" s="179">
        <f t="shared" si="9"/>
        <v>0</v>
      </c>
      <c r="AA25" s="87" t="str">
        <f t="shared" si="14"/>
        <v>VERY LOW-ORDER URGENTLY</v>
      </c>
      <c r="AB25" s="164">
        <f t="shared" si="15"/>
        <v>34247.749999999993</v>
      </c>
      <c r="AF25"/>
      <c r="AG25" s="341" t="s">
        <v>96</v>
      </c>
      <c r="AH25" s="341" t="s">
        <v>387</v>
      </c>
      <c r="AI25" s="372">
        <v>1.2539785788561446</v>
      </c>
      <c r="AJ25" s="372">
        <v>243.5</v>
      </c>
      <c r="AK25" s="353">
        <v>228.19783362218544</v>
      </c>
      <c r="AL25" s="353">
        <v>55566.172487002157</v>
      </c>
    </row>
    <row r="26" spans="1:38" ht="15" thickBot="1">
      <c r="A26" s="144" t="s">
        <v>146</v>
      </c>
      <c r="B26" s="144" t="s">
        <v>79</v>
      </c>
      <c r="C26" s="181" t="s">
        <v>378</v>
      </c>
      <c r="D26" s="144" t="s">
        <v>52</v>
      </c>
      <c r="E26" s="181" t="s">
        <v>24</v>
      </c>
      <c r="F26" s="184">
        <v>1.0168200000000001</v>
      </c>
      <c r="G26" s="180">
        <v>87</v>
      </c>
      <c r="H26" s="212">
        <v>30675.746666666666</v>
      </c>
      <c r="I26" s="465">
        <v>0</v>
      </c>
      <c r="J26" s="490">
        <v>0</v>
      </c>
      <c r="K26" s="212">
        <f t="shared" si="1"/>
        <v>0</v>
      </c>
      <c r="L26" s="180">
        <f t="shared" si="2"/>
        <v>352.59478927203065</v>
      </c>
      <c r="M26" s="181">
        <v>1</v>
      </c>
      <c r="N26" s="179">
        <f t="shared" si="3"/>
        <v>5.5388895427625588E-3</v>
      </c>
      <c r="O26" s="183">
        <f>SUM($N$5:N26)</f>
        <v>0.90928659801392109</v>
      </c>
      <c r="P26" s="181" t="str">
        <f t="shared" si="10"/>
        <v>C</v>
      </c>
      <c r="Q26" s="184">
        <f t="shared" si="4"/>
        <v>3.9545454545454546</v>
      </c>
      <c r="R26" s="212">
        <f t="shared" si="5"/>
        <v>4.6219090909090911E-2</v>
      </c>
      <c r="S26" s="180">
        <f t="shared" si="6"/>
        <v>1394.3521212121211</v>
      </c>
      <c r="T26" s="181">
        <f t="shared" si="11"/>
        <v>30</v>
      </c>
      <c r="U26" s="181">
        <v>3</v>
      </c>
      <c r="V26" s="181">
        <f t="shared" si="12"/>
        <v>33</v>
      </c>
      <c r="W26" s="180">
        <f t="shared" si="13"/>
        <v>130.5</v>
      </c>
      <c r="X26" s="180">
        <f t="shared" si="7"/>
        <v>130.5</v>
      </c>
      <c r="Y26" s="178">
        <f t="shared" si="8"/>
        <v>1.5252300000000003</v>
      </c>
      <c r="Z26" s="179">
        <f t="shared" si="9"/>
        <v>0</v>
      </c>
      <c r="AA26" s="87" t="str">
        <f t="shared" si="14"/>
        <v>VERY LOW-ORDER URGENTLY</v>
      </c>
      <c r="AB26" s="164">
        <f t="shared" si="15"/>
        <v>46013.62</v>
      </c>
      <c r="AF26"/>
      <c r="AG26" s="341" t="s">
        <v>22</v>
      </c>
      <c r="AH26" s="341" t="s">
        <v>386</v>
      </c>
      <c r="AI26" s="372">
        <v>14.027941798555085</v>
      </c>
      <c r="AJ26" s="372">
        <v>1432.0909090909095</v>
      </c>
      <c r="AK26" s="353">
        <v>357.84435503216656</v>
      </c>
      <c r="AL26" s="353">
        <v>512465.6477110656</v>
      </c>
    </row>
    <row r="27" spans="1:38" ht="15" thickBot="1">
      <c r="A27" s="144" t="s">
        <v>146</v>
      </c>
      <c r="B27" s="144" t="s">
        <v>96</v>
      </c>
      <c r="C27" s="181" t="s">
        <v>387</v>
      </c>
      <c r="D27" s="144" t="s">
        <v>23</v>
      </c>
      <c r="E27" s="181" t="s">
        <v>24</v>
      </c>
      <c r="F27" s="184">
        <v>0.99047999999999381</v>
      </c>
      <c r="G27" s="180">
        <v>192.33333333333334</v>
      </c>
      <c r="H27" s="212">
        <v>43890.050000000338</v>
      </c>
      <c r="I27" s="465">
        <v>45</v>
      </c>
      <c r="J27" s="490">
        <v>0.19440000000000002</v>
      </c>
      <c r="K27" s="212">
        <f t="shared" si="1"/>
        <v>10268.902512998346</v>
      </c>
      <c r="L27" s="180">
        <f t="shared" si="2"/>
        <v>228.19783362218544</v>
      </c>
      <c r="M27" s="181">
        <v>1</v>
      </c>
      <c r="N27" s="179">
        <f t="shared" si="3"/>
        <v>5.3954085426284144E-3</v>
      </c>
      <c r="O27" s="183">
        <f>SUM($N$5:N27)</f>
        <v>0.91468200655654952</v>
      </c>
      <c r="P27" s="181" t="str">
        <f t="shared" si="10"/>
        <v>C</v>
      </c>
      <c r="Q27" s="184">
        <f t="shared" si="4"/>
        <v>8.7424242424242422</v>
      </c>
      <c r="R27" s="212">
        <f t="shared" si="5"/>
        <v>4.5021818181817899E-2</v>
      </c>
      <c r="S27" s="180">
        <f t="shared" si="6"/>
        <v>1995.0022727272881</v>
      </c>
      <c r="T27" s="181">
        <f t="shared" si="11"/>
        <v>30</v>
      </c>
      <c r="U27" s="181">
        <v>3</v>
      </c>
      <c r="V27" s="181">
        <f t="shared" si="12"/>
        <v>33</v>
      </c>
      <c r="W27" s="180">
        <f t="shared" si="13"/>
        <v>288.5</v>
      </c>
      <c r="X27" s="180">
        <f t="shared" si="7"/>
        <v>243.5</v>
      </c>
      <c r="Y27" s="178">
        <f t="shared" si="8"/>
        <v>1.2539785788561446</v>
      </c>
      <c r="Z27" s="179">
        <f t="shared" si="9"/>
        <v>0.15597920277296359</v>
      </c>
      <c r="AA27" s="87" t="str">
        <f t="shared" si="14"/>
        <v>VERY LOW-ORDER URGENTLY</v>
      </c>
      <c r="AB27" s="164">
        <f t="shared" si="15"/>
        <v>55566.172487002157</v>
      </c>
      <c r="AF27"/>
      <c r="AG27" s="341" t="s">
        <v>43</v>
      </c>
      <c r="AH27" s="341" t="s">
        <v>385</v>
      </c>
      <c r="AI27" s="372">
        <v>8.6301223029819045</v>
      </c>
      <c r="AJ27" s="372">
        <v>1007.4242424242423</v>
      </c>
      <c r="AK27" s="353">
        <v>315.77000798722048</v>
      </c>
      <c r="AL27" s="353">
        <v>318114.3610768225</v>
      </c>
    </row>
    <row r="28" spans="1:38" ht="15" thickBot="1">
      <c r="A28" s="144" t="s">
        <v>146</v>
      </c>
      <c r="B28" s="144" t="s">
        <v>212</v>
      </c>
      <c r="C28" s="181" t="s">
        <v>487</v>
      </c>
      <c r="D28" s="144" t="s">
        <v>29</v>
      </c>
      <c r="E28" s="181" t="s">
        <v>30</v>
      </c>
      <c r="F28" s="184">
        <v>0.80833333333333268</v>
      </c>
      <c r="G28" s="180">
        <v>32.333333333333336</v>
      </c>
      <c r="H28" s="212">
        <v>8165</v>
      </c>
      <c r="I28" s="465">
        <v>27</v>
      </c>
      <c r="J28" s="490">
        <v>0.67500000000000004</v>
      </c>
      <c r="K28" s="212">
        <f t="shared" si="1"/>
        <v>6818.1958762886588</v>
      </c>
      <c r="L28" s="180">
        <f t="shared" si="2"/>
        <v>252.52577319587627</v>
      </c>
      <c r="M28" s="181">
        <v>1</v>
      </c>
      <c r="N28" s="179">
        <f t="shared" si="3"/>
        <v>4.4032071035841128E-3</v>
      </c>
      <c r="O28" s="183">
        <f>SUM($N$5:N28)</f>
        <v>0.91908521366013363</v>
      </c>
      <c r="P28" s="181" t="str">
        <f t="shared" si="10"/>
        <v>C</v>
      </c>
      <c r="Q28" s="184">
        <f t="shared" si="4"/>
        <v>1.4696969696969697</v>
      </c>
      <c r="R28" s="212">
        <f t="shared" si="5"/>
        <v>3.6742424242424215E-2</v>
      </c>
      <c r="S28" s="180">
        <f t="shared" si="6"/>
        <v>371.13636363636363</v>
      </c>
      <c r="T28" s="181">
        <f t="shared" si="11"/>
        <v>30</v>
      </c>
      <c r="U28" s="181">
        <v>3</v>
      </c>
      <c r="V28" s="181">
        <f t="shared" si="12"/>
        <v>33</v>
      </c>
      <c r="W28" s="180">
        <f t="shared" si="13"/>
        <v>48.5</v>
      </c>
      <c r="X28" s="180">
        <f t="shared" si="7"/>
        <v>21.5</v>
      </c>
      <c r="Y28" s="178">
        <f t="shared" si="8"/>
        <v>0.53749999999999953</v>
      </c>
      <c r="Z28" s="179">
        <f t="shared" si="9"/>
        <v>0.55670103092783507</v>
      </c>
      <c r="AA28" s="87" t="str">
        <f t="shared" si="14"/>
        <v>VERY LOW-ORDER URGENTLY</v>
      </c>
      <c r="AB28" s="164">
        <f t="shared" si="15"/>
        <v>5429.3041237113393</v>
      </c>
      <c r="AF28"/>
      <c r="AG28" s="341" t="s">
        <v>515</v>
      </c>
      <c r="AH28" s="341" t="s">
        <v>529</v>
      </c>
      <c r="AI28" s="372">
        <v>1.8832499999999996</v>
      </c>
      <c r="AJ28" s="372">
        <v>61.5</v>
      </c>
      <c r="AK28" s="353">
        <v>168.03861788617886</v>
      </c>
      <c r="AL28" s="353">
        <v>10334.375</v>
      </c>
    </row>
    <row r="29" spans="1:38" ht="15" thickBot="1">
      <c r="A29" s="144" t="s">
        <v>146</v>
      </c>
      <c r="B29" s="144" t="s">
        <v>95</v>
      </c>
      <c r="C29" s="181" t="s">
        <v>426</v>
      </c>
      <c r="D29" s="144" t="s">
        <v>23</v>
      </c>
      <c r="E29" s="181" t="s">
        <v>24</v>
      </c>
      <c r="F29" s="184">
        <v>0.77900999999999965</v>
      </c>
      <c r="G29" s="180">
        <v>208.66666666666666</v>
      </c>
      <c r="H29" s="212">
        <v>31447.529999999857</v>
      </c>
      <c r="I29" s="465">
        <v>0</v>
      </c>
      <c r="J29" s="490">
        <v>0</v>
      </c>
      <c r="K29" s="212">
        <f t="shared" si="1"/>
        <v>0</v>
      </c>
      <c r="L29" s="180">
        <f t="shared" si="2"/>
        <v>150.70701277955203</v>
      </c>
      <c r="M29" s="181">
        <v>20</v>
      </c>
      <c r="N29" s="179">
        <f t="shared" si="3"/>
        <v>4.2434750916656421E-3</v>
      </c>
      <c r="O29" s="183">
        <f>SUM($N$5:N29)</f>
        <v>0.9233286887517993</v>
      </c>
      <c r="P29" s="181" t="str">
        <f t="shared" si="10"/>
        <v>C</v>
      </c>
      <c r="Q29" s="184">
        <f t="shared" si="4"/>
        <v>9.4848484848484844</v>
      </c>
      <c r="R29" s="212">
        <f t="shared" si="5"/>
        <v>3.5409545454545437E-2</v>
      </c>
      <c r="S29" s="180">
        <f t="shared" si="6"/>
        <v>1429.4331818181754</v>
      </c>
      <c r="T29" s="181">
        <f t="shared" si="11"/>
        <v>30</v>
      </c>
      <c r="U29" s="181">
        <v>3</v>
      </c>
      <c r="V29" s="181">
        <f t="shared" si="12"/>
        <v>33</v>
      </c>
      <c r="W29" s="180">
        <f t="shared" si="13"/>
        <v>313</v>
      </c>
      <c r="X29" s="180">
        <f t="shared" si="7"/>
        <v>313</v>
      </c>
      <c r="Y29" s="178">
        <f t="shared" si="8"/>
        <v>1.1685149999999995</v>
      </c>
      <c r="Z29" s="179">
        <f t="shared" si="9"/>
        <v>0</v>
      </c>
      <c r="AA29" s="87" t="str">
        <f t="shared" si="14"/>
        <v>VERY LOW-ORDER URGENTLY</v>
      </c>
      <c r="AB29" s="164">
        <f t="shared" si="15"/>
        <v>47171.294999999787</v>
      </c>
      <c r="AF29"/>
      <c r="AG29" s="341" t="s">
        <v>184</v>
      </c>
      <c r="AH29" s="341" t="s">
        <v>467</v>
      </c>
      <c r="AI29" s="372">
        <v>0.60952499999999843</v>
      </c>
      <c r="AJ29" s="372">
        <v>35.500000000000007</v>
      </c>
      <c r="AK29" s="353">
        <v>480.00901408450886</v>
      </c>
      <c r="AL29" s="353">
        <v>17040.320000000069</v>
      </c>
    </row>
    <row r="30" spans="1:38" ht="15" thickBot="1">
      <c r="A30" s="144" t="s">
        <v>146</v>
      </c>
      <c r="B30" s="144" t="s">
        <v>50</v>
      </c>
      <c r="C30" s="181" t="s">
        <v>395</v>
      </c>
      <c r="D30" s="144" t="s">
        <v>29</v>
      </c>
      <c r="E30" s="181" t="s">
        <v>30</v>
      </c>
      <c r="F30" s="184">
        <v>0.77849999999999886</v>
      </c>
      <c r="G30" s="180">
        <v>27.666666666666664</v>
      </c>
      <c r="H30" s="212">
        <v>8799.3333333333339</v>
      </c>
      <c r="I30" s="465">
        <v>0</v>
      </c>
      <c r="J30" s="490">
        <v>0</v>
      </c>
      <c r="K30" s="212">
        <f t="shared" si="1"/>
        <v>0</v>
      </c>
      <c r="L30" s="180">
        <f t="shared" si="2"/>
        <v>318.04819277108436</v>
      </c>
      <c r="M30" s="181">
        <v>16</v>
      </c>
      <c r="N30" s="179">
        <f t="shared" si="3"/>
        <v>4.2406969857404905E-3</v>
      </c>
      <c r="O30" s="183">
        <f>SUM($N$5:N30)</f>
        <v>0.92756938573753978</v>
      </c>
      <c r="P30" s="181" t="str">
        <f t="shared" si="10"/>
        <v>C</v>
      </c>
      <c r="Q30" s="184">
        <f t="shared" si="4"/>
        <v>1.2575757575757576</v>
      </c>
      <c r="R30" s="212">
        <f t="shared" si="5"/>
        <v>3.5386363636363584E-2</v>
      </c>
      <c r="S30" s="180">
        <f t="shared" si="6"/>
        <v>399.969696969697</v>
      </c>
      <c r="T30" s="181">
        <f t="shared" si="11"/>
        <v>30</v>
      </c>
      <c r="U30" s="181">
        <v>3</v>
      </c>
      <c r="V30" s="181">
        <f t="shared" si="12"/>
        <v>33</v>
      </c>
      <c r="W30" s="180">
        <f t="shared" si="13"/>
        <v>41.5</v>
      </c>
      <c r="X30" s="180">
        <f t="shared" si="7"/>
        <v>41.5</v>
      </c>
      <c r="Y30" s="178">
        <f t="shared" si="8"/>
        <v>1.1677499999999983</v>
      </c>
      <c r="Z30" s="179">
        <f t="shared" si="9"/>
        <v>0</v>
      </c>
      <c r="AA30" s="87" t="str">
        <f t="shared" si="14"/>
        <v>VERY LOW-ORDER URGENTLY</v>
      </c>
      <c r="AB30" s="164">
        <f t="shared" si="15"/>
        <v>13199</v>
      </c>
      <c r="AF30" s="341" t="s">
        <v>228</v>
      </c>
      <c r="AG30" s="341"/>
      <c r="AH30" s="341"/>
      <c r="AI30" s="372">
        <v>32.99017896727004</v>
      </c>
      <c r="AJ30" s="372">
        <v>3936.515151515152</v>
      </c>
      <c r="AK30" s="353">
        <v>2748.1151049017863</v>
      </c>
      <c r="AL30" s="353">
        <v>1177828.4019836055</v>
      </c>
    </row>
    <row r="31" spans="1:38" ht="15" thickBot="1">
      <c r="A31" s="144" t="s">
        <v>146</v>
      </c>
      <c r="B31" s="144" t="s">
        <v>104</v>
      </c>
      <c r="C31" s="181" t="s">
        <v>422</v>
      </c>
      <c r="D31" s="144" t="s">
        <v>58</v>
      </c>
      <c r="E31" s="181" t="s">
        <v>27</v>
      </c>
      <c r="F31" s="184">
        <v>0.73049999999999948</v>
      </c>
      <c r="G31" s="180">
        <v>144.66666666666669</v>
      </c>
      <c r="H31" s="212">
        <v>13184</v>
      </c>
      <c r="I31" s="465">
        <v>169</v>
      </c>
      <c r="J31" s="490">
        <v>0.76049999999999995</v>
      </c>
      <c r="K31" s="212">
        <f t="shared" si="1"/>
        <v>15401.585253456218</v>
      </c>
      <c r="L31" s="180">
        <f t="shared" si="2"/>
        <v>91.133640552995374</v>
      </c>
      <c r="M31" s="181">
        <v>24</v>
      </c>
      <c r="N31" s="179">
        <f t="shared" si="3"/>
        <v>3.9792281927853957E-3</v>
      </c>
      <c r="O31" s="183">
        <f>SUM($N$5:N31)</f>
        <v>0.93154861393032518</v>
      </c>
      <c r="P31" s="181" t="str">
        <f t="shared" si="10"/>
        <v>C</v>
      </c>
      <c r="Q31" s="184">
        <f t="shared" si="4"/>
        <v>6.575757575757577</v>
      </c>
      <c r="R31" s="212">
        <f t="shared" si="5"/>
        <v>3.3204545454545431E-2</v>
      </c>
      <c r="S31" s="180">
        <f t="shared" si="6"/>
        <v>599.27272727272725</v>
      </c>
      <c r="T31" s="181">
        <f t="shared" si="11"/>
        <v>30</v>
      </c>
      <c r="U31" s="181">
        <v>3</v>
      </c>
      <c r="V31" s="181">
        <f t="shared" si="12"/>
        <v>33</v>
      </c>
      <c r="W31" s="180">
        <f t="shared" si="13"/>
        <v>217.00000000000003</v>
      </c>
      <c r="X31" s="180">
        <f t="shared" si="7"/>
        <v>48.000000000000028</v>
      </c>
      <c r="Y31" s="178">
        <f t="shared" si="8"/>
        <v>0.24237788018433173</v>
      </c>
      <c r="Z31" s="179">
        <f t="shared" si="9"/>
        <v>0.7788018433179722</v>
      </c>
      <c r="AA31" s="87" t="str">
        <f t="shared" si="14"/>
        <v>VERY LOW-ORDER URGENTLY</v>
      </c>
      <c r="AB31" s="164">
        <f t="shared" si="15"/>
        <v>4374.4147465437809</v>
      </c>
      <c r="AF31" s="341" t="s">
        <v>58</v>
      </c>
      <c r="AG31" s="341" t="s">
        <v>104</v>
      </c>
      <c r="AH31" s="341" t="s">
        <v>422</v>
      </c>
      <c r="AI31" s="372">
        <v>0.24237788018433173</v>
      </c>
      <c r="AJ31" s="372">
        <v>48.000000000000028</v>
      </c>
      <c r="AK31" s="353">
        <v>91.133640552995374</v>
      </c>
      <c r="AL31" s="353">
        <v>4374.4147465437809</v>
      </c>
    </row>
    <row r="32" spans="1:38" ht="15" thickBot="1">
      <c r="A32" s="144" t="s">
        <v>146</v>
      </c>
      <c r="B32" s="144" t="s">
        <v>47</v>
      </c>
      <c r="C32" s="181" t="s">
        <v>427</v>
      </c>
      <c r="D32" s="144" t="s">
        <v>29</v>
      </c>
      <c r="E32" s="181" t="s">
        <v>48</v>
      </c>
      <c r="F32" s="184">
        <v>0.72899999999999876</v>
      </c>
      <c r="G32" s="180">
        <v>26.333333333333336</v>
      </c>
      <c r="H32" s="212">
        <v>9243.7333333333336</v>
      </c>
      <c r="I32" s="465">
        <v>2</v>
      </c>
      <c r="J32" s="490">
        <v>4.4999999999999998E-2</v>
      </c>
      <c r="K32" s="212">
        <f t="shared" si="1"/>
        <v>702.05569620253164</v>
      </c>
      <c r="L32" s="180">
        <f t="shared" si="2"/>
        <v>351.02784810126582</v>
      </c>
      <c r="M32" s="181">
        <v>4</v>
      </c>
      <c r="N32" s="179">
        <f t="shared" si="3"/>
        <v>3.9710572930055444E-3</v>
      </c>
      <c r="O32" s="183">
        <f>SUM($N$5:N32)</f>
        <v>0.93551967122333068</v>
      </c>
      <c r="P32" s="181" t="str">
        <f t="shared" si="10"/>
        <v>C</v>
      </c>
      <c r="Q32" s="184">
        <f t="shared" si="4"/>
        <v>1.196969696969697</v>
      </c>
      <c r="R32" s="212">
        <f t="shared" si="5"/>
        <v>3.3136363636363582E-2</v>
      </c>
      <c r="S32" s="180">
        <f t="shared" si="6"/>
        <v>420.16969696969699</v>
      </c>
      <c r="T32" s="181">
        <f t="shared" si="11"/>
        <v>30</v>
      </c>
      <c r="U32" s="181">
        <v>3</v>
      </c>
      <c r="V32" s="181">
        <f t="shared" si="12"/>
        <v>33</v>
      </c>
      <c r="W32" s="180">
        <f t="shared" si="13"/>
        <v>39.5</v>
      </c>
      <c r="X32" s="180">
        <f t="shared" si="7"/>
        <v>37.5</v>
      </c>
      <c r="Y32" s="178">
        <f t="shared" si="8"/>
        <v>1.0381329113924032</v>
      </c>
      <c r="Z32" s="179">
        <f t="shared" si="9"/>
        <v>5.0632911392405063E-2</v>
      </c>
      <c r="AA32" s="87" t="str">
        <f t="shared" si="14"/>
        <v>VERY LOW-ORDER URGENTLY</v>
      </c>
      <c r="AB32" s="164">
        <f t="shared" si="15"/>
        <v>13163.544303797467</v>
      </c>
      <c r="AF32"/>
      <c r="AG32" s="341" t="s">
        <v>57</v>
      </c>
      <c r="AH32" s="341" t="s">
        <v>438</v>
      </c>
      <c r="AI32" s="372">
        <v>0.14207142857142838</v>
      </c>
      <c r="AJ32" s="372">
        <v>12.999999999999986</v>
      </c>
      <c r="AK32" s="353">
        <v>235.67460317460319</v>
      </c>
      <c r="AL32" s="353">
        <v>3063.7698412698383</v>
      </c>
    </row>
    <row r="33" spans="1:38" ht="15" thickBot="1">
      <c r="A33" s="144" t="s">
        <v>146</v>
      </c>
      <c r="B33" s="144" t="s">
        <v>59</v>
      </c>
      <c r="C33" s="181" t="s">
        <v>397</v>
      </c>
      <c r="D33" s="144" t="s">
        <v>23</v>
      </c>
      <c r="E33" s="181" t="s">
        <v>24</v>
      </c>
      <c r="F33" s="184">
        <v>0.7268399999999986</v>
      </c>
      <c r="G33" s="180">
        <v>45</v>
      </c>
      <c r="H33" s="212">
        <v>27557.903333333335</v>
      </c>
      <c r="I33" s="465">
        <v>192</v>
      </c>
      <c r="J33" s="490">
        <v>1.8662400000000003</v>
      </c>
      <c r="K33" s="212">
        <f t="shared" si="1"/>
        <v>117580.38755555556</v>
      </c>
      <c r="L33" s="180">
        <f t="shared" si="2"/>
        <v>612.3978518518519</v>
      </c>
      <c r="M33" s="181">
        <v>30</v>
      </c>
      <c r="N33" s="179">
        <f t="shared" si="3"/>
        <v>3.9592911973225647E-3</v>
      </c>
      <c r="O33" s="183">
        <f>SUM($N$5:N33)</f>
        <v>0.93947896242065321</v>
      </c>
      <c r="P33" s="181" t="str">
        <f t="shared" si="10"/>
        <v>C</v>
      </c>
      <c r="Q33" s="184">
        <f t="shared" si="4"/>
        <v>2.0454545454545454</v>
      </c>
      <c r="R33" s="212">
        <f t="shared" si="5"/>
        <v>3.3038181818181751E-2</v>
      </c>
      <c r="S33" s="180">
        <f t="shared" si="6"/>
        <v>1252.6319696969697</v>
      </c>
      <c r="T33" s="181">
        <f t="shared" si="11"/>
        <v>30</v>
      </c>
      <c r="U33" s="181">
        <v>3</v>
      </c>
      <c r="V33" s="181">
        <f t="shared" si="12"/>
        <v>33</v>
      </c>
      <c r="W33" s="180">
        <f t="shared" si="13"/>
        <v>67.5</v>
      </c>
      <c r="X33" s="180">
        <f t="shared" si="7"/>
        <v>0</v>
      </c>
      <c r="Y33" s="178">
        <f t="shared" si="8"/>
        <v>0</v>
      </c>
      <c r="Z33" s="179">
        <f t="shared" si="9"/>
        <v>2.8444444444444446</v>
      </c>
      <c r="AA33" s="87" t="str">
        <f t="shared" si="14"/>
        <v>VERY HIGH-DON’T ORDER</v>
      </c>
      <c r="AB33" s="164">
        <f t="shared" si="15"/>
        <v>0</v>
      </c>
      <c r="AF33"/>
      <c r="AG33" s="341" t="s">
        <v>521</v>
      </c>
      <c r="AH33" s="341" t="s">
        <v>532</v>
      </c>
      <c r="AI33" s="372">
        <v>0.57075000000000009</v>
      </c>
      <c r="AJ33" s="372">
        <v>58.5</v>
      </c>
      <c r="AK33" s="353">
        <v>83.862564102564093</v>
      </c>
      <c r="AL33" s="353">
        <v>4905.9599999999991</v>
      </c>
    </row>
    <row r="34" spans="1:38" ht="15" thickBot="1">
      <c r="A34" s="144" t="s">
        <v>146</v>
      </c>
      <c r="B34" s="144" t="s">
        <v>517</v>
      </c>
      <c r="C34" s="181" t="s">
        <v>530</v>
      </c>
      <c r="D34" s="144" t="s">
        <v>26</v>
      </c>
      <c r="E34" s="181" t="s">
        <v>27</v>
      </c>
      <c r="F34" s="184">
        <v>0.67199999999999938</v>
      </c>
      <c r="G34" s="180">
        <v>114.66666666666667</v>
      </c>
      <c r="H34" s="212">
        <v>4681.3466666666727</v>
      </c>
      <c r="I34" s="465">
        <v>0</v>
      </c>
      <c r="J34" s="490">
        <v>0</v>
      </c>
      <c r="K34" s="212">
        <f t="shared" si="1"/>
        <v>0</v>
      </c>
      <c r="L34" s="180">
        <f t="shared" si="2"/>
        <v>40.825697674418656</v>
      </c>
      <c r="M34" s="181">
        <v>6</v>
      </c>
      <c r="N34" s="179">
        <f t="shared" si="3"/>
        <v>3.6605631013713691E-3</v>
      </c>
      <c r="O34" s="183">
        <f>SUM($N$5:N34)</f>
        <v>0.94313952552202462</v>
      </c>
      <c r="P34" s="181" t="str">
        <f t="shared" si="10"/>
        <v>C</v>
      </c>
      <c r="Q34" s="184">
        <f t="shared" si="4"/>
        <v>5.2121212121212119</v>
      </c>
      <c r="R34" s="212">
        <f t="shared" si="5"/>
        <v>3.0545454545454518E-2</v>
      </c>
      <c r="S34" s="180">
        <f t="shared" si="6"/>
        <v>212.78848484848513</v>
      </c>
      <c r="T34" s="181">
        <f t="shared" si="11"/>
        <v>30</v>
      </c>
      <c r="U34" s="181">
        <v>3</v>
      </c>
      <c r="V34" s="181">
        <f t="shared" si="12"/>
        <v>33</v>
      </c>
      <c r="W34" s="180">
        <f t="shared" si="13"/>
        <v>172</v>
      </c>
      <c r="X34" s="180">
        <f t="shared" si="7"/>
        <v>172</v>
      </c>
      <c r="Y34" s="178">
        <f t="shared" si="8"/>
        <v>1.0079999999999989</v>
      </c>
      <c r="Z34" s="179">
        <f t="shared" si="9"/>
        <v>0</v>
      </c>
      <c r="AA34" s="87" t="str">
        <f t="shared" si="14"/>
        <v>VERY LOW-ORDER URGENTLY</v>
      </c>
      <c r="AB34" s="164">
        <f t="shared" si="15"/>
        <v>7022.0200000000086</v>
      </c>
      <c r="AF34" s="341" t="s">
        <v>227</v>
      </c>
      <c r="AG34" s="341"/>
      <c r="AH34" s="341"/>
      <c r="AI34" s="372">
        <v>0.9551993087557602</v>
      </c>
      <c r="AJ34" s="372">
        <v>119.50000000000001</v>
      </c>
      <c r="AK34" s="353">
        <v>410.67080783016263</v>
      </c>
      <c r="AL34" s="353">
        <v>12344.144587813618</v>
      </c>
    </row>
    <row r="35" spans="1:38" ht="15" thickBot="1">
      <c r="A35" s="144" t="s">
        <v>146</v>
      </c>
      <c r="B35" s="144" t="s">
        <v>67</v>
      </c>
      <c r="C35" s="181" t="s">
        <v>412</v>
      </c>
      <c r="D35" s="144" t="s">
        <v>29</v>
      </c>
      <c r="E35" s="181" t="s">
        <v>30</v>
      </c>
      <c r="F35" s="184">
        <v>0.66733333333333156</v>
      </c>
      <c r="G35" s="180">
        <v>30.333333333333332</v>
      </c>
      <c r="H35" s="212">
        <v>8464.1166666666795</v>
      </c>
      <c r="I35" s="465">
        <v>0</v>
      </c>
      <c r="J35" s="490">
        <v>0</v>
      </c>
      <c r="K35" s="212">
        <f t="shared" si="1"/>
        <v>0</v>
      </c>
      <c r="L35" s="180">
        <f t="shared" si="2"/>
        <v>279.03681318681362</v>
      </c>
      <c r="M35" s="181">
        <v>20</v>
      </c>
      <c r="N35" s="179">
        <f t="shared" si="3"/>
        <v>3.6351425242785061E-3</v>
      </c>
      <c r="O35" s="183">
        <f>SUM($N$5:N35)</f>
        <v>0.94677466804630317</v>
      </c>
      <c r="P35" s="181" t="str">
        <f t="shared" si="10"/>
        <v>C</v>
      </c>
      <c r="Q35" s="184">
        <f t="shared" si="4"/>
        <v>1.3787878787878787</v>
      </c>
      <c r="R35" s="212">
        <f t="shared" si="5"/>
        <v>3.0333333333333254E-2</v>
      </c>
      <c r="S35" s="180">
        <f t="shared" si="6"/>
        <v>384.73257575757634</v>
      </c>
      <c r="T35" s="181">
        <f t="shared" si="11"/>
        <v>30</v>
      </c>
      <c r="U35" s="181">
        <v>3</v>
      </c>
      <c r="V35" s="181">
        <f t="shared" si="12"/>
        <v>33</v>
      </c>
      <c r="W35" s="180">
        <f t="shared" si="13"/>
        <v>45.499999999999993</v>
      </c>
      <c r="X35" s="180">
        <f t="shared" si="7"/>
        <v>45.499999999999993</v>
      </c>
      <c r="Y35" s="178">
        <f t="shared" si="8"/>
        <v>1.0009999999999972</v>
      </c>
      <c r="Z35" s="179">
        <f t="shared" si="9"/>
        <v>0</v>
      </c>
      <c r="AA35" s="87" t="str">
        <f t="shared" si="14"/>
        <v>VERY LOW-ORDER URGENTLY</v>
      </c>
      <c r="AB35" s="164">
        <f t="shared" si="15"/>
        <v>12696.175000000017</v>
      </c>
      <c r="AF35" s="341" t="s">
        <v>29</v>
      </c>
      <c r="AG35" s="341" t="s">
        <v>67</v>
      </c>
      <c r="AH35" s="341" t="s">
        <v>412</v>
      </c>
      <c r="AI35" s="372">
        <v>1.0009999999999972</v>
      </c>
      <c r="AJ35" s="372">
        <v>45.499999999999993</v>
      </c>
      <c r="AK35" s="353">
        <v>279.03681318681362</v>
      </c>
      <c r="AL35" s="353">
        <v>12696.175000000017</v>
      </c>
    </row>
    <row r="36" spans="1:38" ht="15" thickBot="1">
      <c r="A36" s="144" t="s">
        <v>146</v>
      </c>
      <c r="B36" s="144" t="s">
        <v>84</v>
      </c>
      <c r="C36" s="181" t="s">
        <v>421</v>
      </c>
      <c r="D36" s="144" t="s">
        <v>26</v>
      </c>
      <c r="E36" s="181" t="s">
        <v>69</v>
      </c>
      <c r="F36" s="184">
        <v>0.57583333333333353</v>
      </c>
      <c r="G36" s="180">
        <v>100.66666666666666</v>
      </c>
      <c r="H36" s="212">
        <v>15979.416666666664</v>
      </c>
      <c r="I36" s="465">
        <v>0</v>
      </c>
      <c r="J36" s="490">
        <v>0</v>
      </c>
      <c r="K36" s="212">
        <f t="shared" si="1"/>
        <v>0</v>
      </c>
      <c r="L36" s="180">
        <f t="shared" si="2"/>
        <v>158.73592715231788</v>
      </c>
      <c r="M36" s="181">
        <v>32</v>
      </c>
      <c r="N36" s="179">
        <f t="shared" si="3"/>
        <v>3.1367176377078611E-3</v>
      </c>
      <c r="O36" s="183">
        <f>SUM($N$5:N36)</f>
        <v>0.94991138568401101</v>
      </c>
      <c r="P36" s="181" t="str">
        <f t="shared" si="10"/>
        <v>C</v>
      </c>
      <c r="Q36" s="184">
        <f t="shared" si="4"/>
        <v>4.5757575757575752</v>
      </c>
      <c r="R36" s="212">
        <f t="shared" si="5"/>
        <v>2.6174242424242433E-2</v>
      </c>
      <c r="S36" s="180">
        <f t="shared" si="6"/>
        <v>726.33712121212113</v>
      </c>
      <c r="T36" s="181">
        <f t="shared" si="11"/>
        <v>30</v>
      </c>
      <c r="U36" s="181">
        <v>3</v>
      </c>
      <c r="V36" s="181">
        <f t="shared" si="12"/>
        <v>33</v>
      </c>
      <c r="W36" s="180">
        <f t="shared" si="13"/>
        <v>150.99999999999997</v>
      </c>
      <c r="X36" s="180">
        <f t="shared" si="7"/>
        <v>150.99999999999997</v>
      </c>
      <c r="Y36" s="178">
        <f t="shared" si="8"/>
        <v>0.86375000000000024</v>
      </c>
      <c r="Z36" s="179">
        <f t="shared" si="9"/>
        <v>0</v>
      </c>
      <c r="AA36" s="87" t="str">
        <f t="shared" si="14"/>
        <v>VERY LOW-ORDER URGENTLY</v>
      </c>
      <c r="AB36" s="164">
        <f t="shared" si="15"/>
        <v>23969.124999999996</v>
      </c>
      <c r="AF36"/>
      <c r="AG36" s="341" t="s">
        <v>45</v>
      </c>
      <c r="AH36" s="341" t="s">
        <v>408</v>
      </c>
      <c r="AI36" s="372">
        <v>2.7641409952606577</v>
      </c>
      <c r="AJ36" s="372">
        <v>82.5</v>
      </c>
      <c r="AK36" s="353">
        <v>528.51848341232187</v>
      </c>
      <c r="AL36" s="353">
        <v>43602.774881516554</v>
      </c>
    </row>
    <row r="37" spans="1:38" ht="15" thickBot="1">
      <c r="A37" s="144" t="s">
        <v>146</v>
      </c>
      <c r="B37" s="144" t="s">
        <v>83</v>
      </c>
      <c r="C37" s="181" t="s">
        <v>416</v>
      </c>
      <c r="D37" s="144" t="s">
        <v>26</v>
      </c>
      <c r="E37" s="181" t="s">
        <v>69</v>
      </c>
      <c r="F37" s="184">
        <v>0.56433333333333358</v>
      </c>
      <c r="G37" s="180">
        <v>99.999999999999986</v>
      </c>
      <c r="H37" s="212">
        <v>15445.96666666666</v>
      </c>
      <c r="I37" s="465">
        <v>106</v>
      </c>
      <c r="J37" s="490">
        <v>0.42760000000000004</v>
      </c>
      <c r="K37" s="212">
        <f t="shared" ref="K37:K60" si="16">L37*I37</f>
        <v>16372.72466666666</v>
      </c>
      <c r="L37" s="180">
        <f t="shared" ref="L37:L60" si="17">H37/G37</f>
        <v>154.45966666666661</v>
      </c>
      <c r="M37" s="181">
        <v>40</v>
      </c>
      <c r="N37" s="179">
        <f t="shared" ref="N37:N60" si="18">F37/$F$1</f>
        <v>3.0740740727290359E-3</v>
      </c>
      <c r="O37" s="183">
        <f>SUM($N$5:N37)</f>
        <v>0.95298545975674009</v>
      </c>
      <c r="P37" s="181" t="str">
        <f t="shared" si="10"/>
        <v>C</v>
      </c>
      <c r="Q37" s="184">
        <f t="shared" ref="Q37:Q60" si="19">G37/22</f>
        <v>4.545454545454545</v>
      </c>
      <c r="R37" s="212">
        <f t="shared" ref="R37:R60" si="20">F37/22</f>
        <v>2.5651515151515161E-2</v>
      </c>
      <c r="S37" s="180">
        <f t="shared" ref="S37:S60" si="21">H37/22</f>
        <v>702.08939393939363</v>
      </c>
      <c r="T37" s="181">
        <f t="shared" si="11"/>
        <v>30</v>
      </c>
      <c r="U37" s="181">
        <v>3</v>
      </c>
      <c r="V37" s="181">
        <f t="shared" si="12"/>
        <v>33</v>
      </c>
      <c r="W37" s="180">
        <f t="shared" si="13"/>
        <v>149.99999999999997</v>
      </c>
      <c r="X37" s="180">
        <f t="shared" ref="X37:X60" si="22">IF(W37-I37&lt;=0,0,W37-I37)</f>
        <v>43.999999999999972</v>
      </c>
      <c r="Y37" s="178">
        <f t="shared" ref="Y37:Y60" si="23">X37/(G37/F37)</f>
        <v>0.24830666666666665</v>
      </c>
      <c r="Z37" s="179">
        <f t="shared" ref="Z37:Z60" si="24">I37/W37</f>
        <v>0.70666666666666678</v>
      </c>
      <c r="AA37" s="87" t="str">
        <f t="shared" si="14"/>
        <v>VERY LOW-ORDER URGENTLY</v>
      </c>
      <c r="AB37" s="164">
        <f t="shared" si="15"/>
        <v>6796.2253333333265</v>
      </c>
      <c r="AF37"/>
      <c r="AG37" s="341" t="s">
        <v>41</v>
      </c>
      <c r="AH37" s="341" t="s">
        <v>400</v>
      </c>
      <c r="AI37" s="372">
        <v>0.56249999999999989</v>
      </c>
      <c r="AJ37" s="372">
        <v>24.999999999999996</v>
      </c>
      <c r="AK37" s="353">
        <v>338.14000000000004</v>
      </c>
      <c r="AL37" s="353">
        <v>8453.5</v>
      </c>
    </row>
    <row r="38" spans="1:38" ht="15" thickBot="1">
      <c r="A38" s="144" t="s">
        <v>146</v>
      </c>
      <c r="B38" s="144" t="s">
        <v>80</v>
      </c>
      <c r="C38" s="181" t="s">
        <v>384</v>
      </c>
      <c r="D38" s="144" t="s">
        <v>81</v>
      </c>
      <c r="E38" s="181" t="s">
        <v>30</v>
      </c>
      <c r="F38" s="184">
        <v>0.49816666666666726</v>
      </c>
      <c r="G38" s="180">
        <v>26.333333333333332</v>
      </c>
      <c r="H38" s="212">
        <v>8968.8333333333321</v>
      </c>
      <c r="I38" s="465">
        <v>0</v>
      </c>
      <c r="J38" s="490">
        <v>0</v>
      </c>
      <c r="K38" s="212">
        <f t="shared" si="16"/>
        <v>0</v>
      </c>
      <c r="L38" s="180">
        <f t="shared" si="17"/>
        <v>340.58860759493666</v>
      </c>
      <c r="M38" s="181">
        <v>40</v>
      </c>
      <c r="N38" s="179">
        <f t="shared" si="18"/>
        <v>2.7136466046624617E-3</v>
      </c>
      <c r="O38" s="183">
        <f>SUM($N$5:N38)</f>
        <v>0.95569910636140254</v>
      </c>
      <c r="P38" s="181" t="str">
        <f t="shared" si="10"/>
        <v>C</v>
      </c>
      <c r="Q38" s="184">
        <f t="shared" si="19"/>
        <v>1.196969696969697</v>
      </c>
      <c r="R38" s="212">
        <f t="shared" si="20"/>
        <v>2.2643939393939421E-2</v>
      </c>
      <c r="S38" s="180">
        <f t="shared" si="21"/>
        <v>407.67424242424238</v>
      </c>
      <c r="T38" s="181">
        <f t="shared" si="11"/>
        <v>30</v>
      </c>
      <c r="U38" s="181">
        <v>3</v>
      </c>
      <c r="V38" s="181">
        <f t="shared" si="12"/>
        <v>33</v>
      </c>
      <c r="W38" s="180">
        <f t="shared" si="13"/>
        <v>39.5</v>
      </c>
      <c r="X38" s="180">
        <f t="shared" si="22"/>
        <v>39.5</v>
      </c>
      <c r="Y38" s="178">
        <f t="shared" si="23"/>
        <v>0.74725000000000097</v>
      </c>
      <c r="Z38" s="179">
        <f t="shared" si="24"/>
        <v>0</v>
      </c>
      <c r="AA38" s="87" t="str">
        <f t="shared" si="14"/>
        <v>VERY LOW-ORDER URGENTLY</v>
      </c>
      <c r="AB38" s="164">
        <f t="shared" si="15"/>
        <v>13453.249999999998</v>
      </c>
      <c r="AF38"/>
      <c r="AG38" s="341" t="s">
        <v>50</v>
      </c>
      <c r="AH38" s="341" t="s">
        <v>395</v>
      </c>
      <c r="AI38" s="372">
        <v>1.1677499999999983</v>
      </c>
      <c r="AJ38" s="372">
        <v>41.5</v>
      </c>
      <c r="AK38" s="353">
        <v>318.04819277108436</v>
      </c>
      <c r="AL38" s="353">
        <v>13199</v>
      </c>
    </row>
    <row r="39" spans="1:38" ht="15" thickBot="1">
      <c r="A39" s="144" t="s">
        <v>146</v>
      </c>
      <c r="B39" s="144" t="s">
        <v>519</v>
      </c>
      <c r="C39" s="181" t="s">
        <v>520</v>
      </c>
      <c r="D39" s="144" t="s">
        <v>26</v>
      </c>
      <c r="E39" s="181" t="s">
        <v>27</v>
      </c>
      <c r="F39" s="184">
        <v>0.49520000000000053</v>
      </c>
      <c r="G39" s="180">
        <v>98</v>
      </c>
      <c r="H39" s="212">
        <v>10590</v>
      </c>
      <c r="I39" s="465">
        <v>744</v>
      </c>
      <c r="J39" s="490">
        <v>3.5720000000000001</v>
      </c>
      <c r="K39" s="212">
        <f t="shared" si="16"/>
        <v>80397.551020408166</v>
      </c>
      <c r="L39" s="180">
        <f t="shared" si="17"/>
        <v>108.06122448979592</v>
      </c>
      <c r="M39" s="181">
        <v>18</v>
      </c>
      <c r="N39" s="179">
        <f t="shared" si="18"/>
        <v>2.6974863806534309E-3</v>
      </c>
      <c r="O39" s="183">
        <f>SUM($N$5:N39)</f>
        <v>0.95839659274205602</v>
      </c>
      <c r="P39" s="181" t="str">
        <f t="shared" si="10"/>
        <v>C</v>
      </c>
      <c r="Q39" s="184">
        <f t="shared" si="19"/>
        <v>4.4545454545454541</v>
      </c>
      <c r="R39" s="212">
        <f t="shared" si="20"/>
        <v>2.2509090909090933E-2</v>
      </c>
      <c r="S39" s="180">
        <f t="shared" si="21"/>
        <v>481.36363636363637</v>
      </c>
      <c r="T39" s="181">
        <f t="shared" si="11"/>
        <v>30</v>
      </c>
      <c r="U39" s="181">
        <v>3</v>
      </c>
      <c r="V39" s="181">
        <f t="shared" si="12"/>
        <v>33</v>
      </c>
      <c r="W39" s="180">
        <f t="shared" si="13"/>
        <v>147</v>
      </c>
      <c r="X39" s="180">
        <f t="shared" si="22"/>
        <v>0</v>
      </c>
      <c r="Y39" s="178">
        <f t="shared" si="23"/>
        <v>0</v>
      </c>
      <c r="Z39" s="179">
        <f t="shared" si="24"/>
        <v>5.0612244897959187</v>
      </c>
      <c r="AA39" s="87" t="str">
        <f t="shared" si="14"/>
        <v>VERY HIGH-DON’T ORDER</v>
      </c>
      <c r="AB39" s="164">
        <f t="shared" si="15"/>
        <v>0</v>
      </c>
      <c r="AF39"/>
      <c r="AG39" s="341" t="s">
        <v>47</v>
      </c>
      <c r="AH39" s="341" t="s">
        <v>427</v>
      </c>
      <c r="AI39" s="372">
        <v>1.0381329113924032</v>
      </c>
      <c r="AJ39" s="372">
        <v>37.5</v>
      </c>
      <c r="AK39" s="353">
        <v>351.02784810126582</v>
      </c>
      <c r="AL39" s="353">
        <v>13163.544303797467</v>
      </c>
    </row>
    <row r="40" spans="1:38" ht="15" thickBot="1">
      <c r="A40" s="144" t="s">
        <v>146</v>
      </c>
      <c r="B40" s="144" t="s">
        <v>44</v>
      </c>
      <c r="C40" s="181" t="s">
        <v>376</v>
      </c>
      <c r="D40" s="144" t="s">
        <v>23</v>
      </c>
      <c r="E40" s="181" t="s">
        <v>24</v>
      </c>
      <c r="F40" s="184">
        <v>0.49499999999999961</v>
      </c>
      <c r="G40" s="180">
        <v>22</v>
      </c>
      <c r="H40" s="212">
        <v>11350</v>
      </c>
      <c r="I40" s="465">
        <v>0</v>
      </c>
      <c r="J40" s="490">
        <v>0</v>
      </c>
      <c r="K40" s="212">
        <f t="shared" si="16"/>
        <v>0</v>
      </c>
      <c r="L40" s="180">
        <f t="shared" si="17"/>
        <v>515.90909090909088</v>
      </c>
      <c r="M40" s="181">
        <v>5</v>
      </c>
      <c r="N40" s="179">
        <f t="shared" si="18"/>
        <v>2.6963969273494466E-3</v>
      </c>
      <c r="O40" s="183">
        <f>SUM($N$5:N40)</f>
        <v>0.96109298966940548</v>
      </c>
      <c r="P40" s="181" t="str">
        <f t="shared" si="10"/>
        <v>C</v>
      </c>
      <c r="Q40" s="184">
        <f t="shared" si="19"/>
        <v>1</v>
      </c>
      <c r="R40" s="212">
        <f t="shared" si="20"/>
        <v>2.2499999999999982E-2</v>
      </c>
      <c r="S40" s="180">
        <f t="shared" si="21"/>
        <v>515.90909090909088</v>
      </c>
      <c r="T40" s="181">
        <f t="shared" si="11"/>
        <v>30</v>
      </c>
      <c r="U40" s="181">
        <v>3</v>
      </c>
      <c r="V40" s="181">
        <f t="shared" si="12"/>
        <v>33</v>
      </c>
      <c r="W40" s="180">
        <f t="shared" si="13"/>
        <v>33</v>
      </c>
      <c r="X40" s="180">
        <f t="shared" si="22"/>
        <v>33</v>
      </c>
      <c r="Y40" s="178">
        <f t="shared" si="23"/>
        <v>0.74249999999999938</v>
      </c>
      <c r="Z40" s="179">
        <f t="shared" si="24"/>
        <v>0</v>
      </c>
      <c r="AA40" s="87" t="str">
        <f t="shared" si="14"/>
        <v>VERY LOW-ORDER URGENTLY</v>
      </c>
      <c r="AB40" s="164">
        <f t="shared" si="15"/>
        <v>17025</v>
      </c>
      <c r="AF40"/>
      <c r="AG40" s="341" t="s">
        <v>191</v>
      </c>
      <c r="AH40" s="341" t="s">
        <v>463</v>
      </c>
      <c r="AI40" s="372">
        <v>2.3336363636363586</v>
      </c>
      <c r="AJ40" s="372">
        <v>78.818181818181827</v>
      </c>
      <c r="AK40" s="353">
        <v>447.93137254901961</v>
      </c>
      <c r="AL40" s="353">
        <v>35305.136363636368</v>
      </c>
    </row>
    <row r="41" spans="1:38" ht="15" thickBot="1">
      <c r="A41" s="144" t="s">
        <v>146</v>
      </c>
      <c r="B41" s="144" t="s">
        <v>90</v>
      </c>
      <c r="C41" s="181" t="s">
        <v>451</v>
      </c>
      <c r="D41" s="144" t="s">
        <v>26</v>
      </c>
      <c r="E41" s="181" t="s">
        <v>37</v>
      </c>
      <c r="F41" s="184">
        <v>0.48639999999999994</v>
      </c>
      <c r="G41" s="180">
        <v>38</v>
      </c>
      <c r="H41" s="212">
        <v>6336.916666666667</v>
      </c>
      <c r="I41" s="465">
        <v>86</v>
      </c>
      <c r="J41" s="490">
        <v>1.1008</v>
      </c>
      <c r="K41" s="212">
        <f t="shared" si="16"/>
        <v>14341.442982456141</v>
      </c>
      <c r="L41" s="180">
        <f t="shared" si="17"/>
        <v>166.76096491228071</v>
      </c>
      <c r="M41" s="181">
        <v>40</v>
      </c>
      <c r="N41" s="179">
        <f t="shared" si="18"/>
        <v>2.6495504352783265E-3</v>
      </c>
      <c r="O41" s="183">
        <f>SUM($N$5:N41)</f>
        <v>0.96374254010468385</v>
      </c>
      <c r="P41" s="181" t="str">
        <f t="shared" si="10"/>
        <v>C</v>
      </c>
      <c r="Q41" s="184">
        <f t="shared" si="19"/>
        <v>1.7272727272727273</v>
      </c>
      <c r="R41" s="212">
        <f t="shared" si="20"/>
        <v>2.2109090909090908E-2</v>
      </c>
      <c r="S41" s="180">
        <f t="shared" si="21"/>
        <v>288.04166666666669</v>
      </c>
      <c r="T41" s="181">
        <f t="shared" si="11"/>
        <v>30</v>
      </c>
      <c r="U41" s="181">
        <v>3</v>
      </c>
      <c r="V41" s="181">
        <f t="shared" si="12"/>
        <v>33</v>
      </c>
      <c r="W41" s="180">
        <f t="shared" si="13"/>
        <v>57</v>
      </c>
      <c r="X41" s="180">
        <f t="shared" si="22"/>
        <v>0</v>
      </c>
      <c r="Y41" s="178">
        <f t="shared" si="23"/>
        <v>0</v>
      </c>
      <c r="Z41" s="179">
        <f t="shared" si="24"/>
        <v>1.5087719298245614</v>
      </c>
      <c r="AA41" s="87" t="str">
        <f t="shared" si="14"/>
        <v>HIGH-DON’T ORDER</v>
      </c>
      <c r="AB41" s="164">
        <f t="shared" si="15"/>
        <v>0</v>
      </c>
      <c r="AF41"/>
      <c r="AG41" s="341" t="s">
        <v>212</v>
      </c>
      <c r="AH41" s="341" t="s">
        <v>487</v>
      </c>
      <c r="AI41" s="372">
        <v>0.53749999999999953</v>
      </c>
      <c r="AJ41" s="372">
        <v>21.5</v>
      </c>
      <c r="AK41" s="353">
        <v>252.52577319587627</v>
      </c>
      <c r="AL41" s="353">
        <v>5429.3041237113393</v>
      </c>
    </row>
    <row r="42" spans="1:38" ht="15" thickBot="1">
      <c r="A42" s="144" t="s">
        <v>146</v>
      </c>
      <c r="B42" s="144" t="s">
        <v>76</v>
      </c>
      <c r="C42" s="181" t="s">
        <v>445</v>
      </c>
      <c r="D42" s="144" t="s">
        <v>26</v>
      </c>
      <c r="E42" s="181" t="s">
        <v>69</v>
      </c>
      <c r="F42" s="184">
        <v>0.47820000000000024</v>
      </c>
      <c r="G42" s="180">
        <v>99.666666666666671</v>
      </c>
      <c r="H42" s="212">
        <v>13556.433333333338</v>
      </c>
      <c r="I42" s="465">
        <v>0</v>
      </c>
      <c r="J42" s="490">
        <v>0</v>
      </c>
      <c r="K42" s="212">
        <f t="shared" si="16"/>
        <v>0</v>
      </c>
      <c r="L42" s="180">
        <f t="shared" si="17"/>
        <v>136.0177257525084</v>
      </c>
      <c r="M42" s="181">
        <v>40</v>
      </c>
      <c r="N42" s="179">
        <f t="shared" si="18"/>
        <v>2.6048828498151655E-3</v>
      </c>
      <c r="O42" s="183">
        <f>SUM($N$5:N42)</f>
        <v>0.96634742295449905</v>
      </c>
      <c r="P42" s="181" t="str">
        <f t="shared" si="10"/>
        <v>C</v>
      </c>
      <c r="Q42" s="184">
        <f t="shared" si="19"/>
        <v>4.5303030303030303</v>
      </c>
      <c r="R42" s="212">
        <f t="shared" si="20"/>
        <v>2.1736363636363647E-2</v>
      </c>
      <c r="S42" s="180">
        <f t="shared" si="21"/>
        <v>616.20151515151531</v>
      </c>
      <c r="T42" s="181">
        <f t="shared" si="11"/>
        <v>30</v>
      </c>
      <c r="U42" s="181">
        <v>3</v>
      </c>
      <c r="V42" s="181">
        <f t="shared" si="12"/>
        <v>33</v>
      </c>
      <c r="W42" s="180">
        <f t="shared" si="13"/>
        <v>149.5</v>
      </c>
      <c r="X42" s="180">
        <f t="shared" si="22"/>
        <v>149.5</v>
      </c>
      <c r="Y42" s="178">
        <f t="shared" si="23"/>
        <v>0.71730000000000027</v>
      </c>
      <c r="Z42" s="179">
        <f t="shared" si="24"/>
        <v>0</v>
      </c>
      <c r="AA42" s="87" t="str">
        <f t="shared" si="14"/>
        <v>VERY LOW-ORDER URGENTLY</v>
      </c>
      <c r="AB42" s="164">
        <f t="shared" si="15"/>
        <v>20334.650000000005</v>
      </c>
      <c r="AF42" s="341" t="s">
        <v>225</v>
      </c>
      <c r="AG42" s="341"/>
      <c r="AH42" s="341"/>
      <c r="AI42" s="372">
        <v>9.4046602702894138</v>
      </c>
      <c r="AJ42" s="372">
        <v>332.31818181818181</v>
      </c>
      <c r="AK42" s="353">
        <v>2515.2284832163818</v>
      </c>
      <c r="AL42" s="353">
        <v>131849.43467266174</v>
      </c>
    </row>
    <row r="43" spans="1:38" ht="15" thickBot="1">
      <c r="A43" s="144" t="s">
        <v>146</v>
      </c>
      <c r="B43" s="144" t="s">
        <v>73</v>
      </c>
      <c r="C43" s="181" t="s">
        <v>441</v>
      </c>
      <c r="D43" s="144" t="s">
        <v>26</v>
      </c>
      <c r="E43" s="181" t="s">
        <v>69</v>
      </c>
      <c r="F43" s="184">
        <v>0.47640000000000005</v>
      </c>
      <c r="G43" s="180">
        <v>106.66666666666667</v>
      </c>
      <c r="H43" s="212">
        <v>13609.563333333334</v>
      </c>
      <c r="I43" s="465">
        <v>0</v>
      </c>
      <c r="J43" s="490">
        <v>0</v>
      </c>
      <c r="K43" s="212">
        <f t="shared" si="16"/>
        <v>0</v>
      </c>
      <c r="L43" s="180">
        <f t="shared" si="17"/>
        <v>127.58965624999999</v>
      </c>
      <c r="M43" s="181">
        <v>36</v>
      </c>
      <c r="N43" s="179">
        <f t="shared" si="18"/>
        <v>2.5950777700793483E-3</v>
      </c>
      <c r="O43" s="183">
        <f>SUM($N$5:N43)</f>
        <v>0.96894250072457844</v>
      </c>
      <c r="P43" s="181" t="str">
        <f t="shared" si="10"/>
        <v>C</v>
      </c>
      <c r="Q43" s="184">
        <f t="shared" si="19"/>
        <v>4.8484848484848486</v>
      </c>
      <c r="R43" s="212">
        <f t="shared" si="20"/>
        <v>2.1654545454545458E-2</v>
      </c>
      <c r="S43" s="180">
        <f t="shared" si="21"/>
        <v>618.61651515151516</v>
      </c>
      <c r="T43" s="181">
        <f t="shared" si="11"/>
        <v>30</v>
      </c>
      <c r="U43" s="181">
        <v>3</v>
      </c>
      <c r="V43" s="181">
        <f t="shared" si="12"/>
        <v>33</v>
      </c>
      <c r="W43" s="180">
        <f t="shared" si="13"/>
        <v>160</v>
      </c>
      <c r="X43" s="180">
        <f t="shared" si="22"/>
        <v>160</v>
      </c>
      <c r="Y43" s="178">
        <f t="shared" si="23"/>
        <v>0.71460000000000001</v>
      </c>
      <c r="Z43" s="179">
        <f t="shared" si="24"/>
        <v>0</v>
      </c>
      <c r="AA43" s="87" t="str">
        <f t="shared" si="14"/>
        <v>VERY LOW-ORDER URGENTLY</v>
      </c>
      <c r="AB43" s="164">
        <f t="shared" si="15"/>
        <v>20414.344999999998</v>
      </c>
      <c r="AF43" s="341" t="s">
        <v>26</v>
      </c>
      <c r="AG43" s="341" t="s">
        <v>85</v>
      </c>
      <c r="AH43" s="341" t="s">
        <v>414</v>
      </c>
      <c r="AI43" s="372">
        <v>0.70925000000000049</v>
      </c>
      <c r="AJ43" s="372">
        <v>122</v>
      </c>
      <c r="AK43" s="353">
        <v>159.24979508196725</v>
      </c>
      <c r="AL43" s="353">
        <v>19428.475000000006</v>
      </c>
    </row>
    <row r="44" spans="1:38" ht="15" thickBot="1">
      <c r="A44" s="144" t="s">
        <v>146</v>
      </c>
      <c r="B44" s="144" t="s">
        <v>85</v>
      </c>
      <c r="C44" s="181" t="s">
        <v>414</v>
      </c>
      <c r="D44" s="144" t="s">
        <v>26</v>
      </c>
      <c r="E44" s="181" t="s">
        <v>69</v>
      </c>
      <c r="F44" s="184">
        <v>0.47283333333333366</v>
      </c>
      <c r="G44" s="180">
        <v>81.333333333333329</v>
      </c>
      <c r="H44" s="212">
        <v>12952.316666666669</v>
      </c>
      <c r="I44" s="465">
        <v>0</v>
      </c>
      <c r="J44" s="490">
        <v>0</v>
      </c>
      <c r="K44" s="212">
        <f t="shared" si="16"/>
        <v>0</v>
      </c>
      <c r="L44" s="180">
        <f t="shared" si="17"/>
        <v>159.24979508196725</v>
      </c>
      <c r="M44" s="181">
        <v>18</v>
      </c>
      <c r="N44" s="179">
        <f t="shared" si="18"/>
        <v>2.575649186158381E-3</v>
      </c>
      <c r="O44" s="183">
        <f>SUM($N$5:N44)</f>
        <v>0.97151814991073682</v>
      </c>
      <c r="P44" s="181" t="str">
        <f t="shared" si="10"/>
        <v>C</v>
      </c>
      <c r="Q44" s="184">
        <f t="shared" si="19"/>
        <v>3.6969696969696968</v>
      </c>
      <c r="R44" s="212">
        <f t="shared" si="20"/>
        <v>2.1492424242424257E-2</v>
      </c>
      <c r="S44" s="180">
        <f t="shared" si="21"/>
        <v>588.74166666666679</v>
      </c>
      <c r="T44" s="181">
        <f t="shared" si="11"/>
        <v>30</v>
      </c>
      <c r="U44" s="181">
        <v>3</v>
      </c>
      <c r="V44" s="181">
        <f t="shared" si="12"/>
        <v>33</v>
      </c>
      <c r="W44" s="180">
        <f t="shared" si="13"/>
        <v>122</v>
      </c>
      <c r="X44" s="180">
        <f t="shared" si="22"/>
        <v>122</v>
      </c>
      <c r="Y44" s="178">
        <f t="shared" si="23"/>
        <v>0.70925000000000049</v>
      </c>
      <c r="Z44" s="179">
        <f t="shared" si="24"/>
        <v>0</v>
      </c>
      <c r="AA44" s="87" t="str">
        <f t="shared" si="14"/>
        <v>VERY LOW-ORDER URGENTLY</v>
      </c>
      <c r="AB44" s="164">
        <f t="shared" si="15"/>
        <v>19428.475000000006</v>
      </c>
      <c r="AF44"/>
      <c r="AG44" s="341" t="s">
        <v>83</v>
      </c>
      <c r="AH44" s="341" t="s">
        <v>416</v>
      </c>
      <c r="AI44" s="372">
        <v>0.24830666666666665</v>
      </c>
      <c r="AJ44" s="372">
        <v>43.999999999999972</v>
      </c>
      <c r="AK44" s="353">
        <v>154.45966666666661</v>
      </c>
      <c r="AL44" s="353">
        <v>6796.2253333333265</v>
      </c>
    </row>
    <row r="45" spans="1:38" ht="15" thickBot="1">
      <c r="A45" s="144" t="s">
        <v>146</v>
      </c>
      <c r="B45" s="144" t="s">
        <v>82</v>
      </c>
      <c r="C45" s="181" t="s">
        <v>423</v>
      </c>
      <c r="D45" s="144" t="s">
        <v>26</v>
      </c>
      <c r="E45" s="181" t="s">
        <v>69</v>
      </c>
      <c r="F45" s="184">
        <v>0.47033333333333349</v>
      </c>
      <c r="G45" s="180">
        <v>85.666666666666671</v>
      </c>
      <c r="H45" s="212">
        <v>12832.766666666666</v>
      </c>
      <c r="I45" s="465">
        <v>498</v>
      </c>
      <c r="J45" s="490">
        <v>1.992</v>
      </c>
      <c r="K45" s="212">
        <f t="shared" si="16"/>
        <v>74599.8186770428</v>
      </c>
      <c r="L45" s="180">
        <f t="shared" si="17"/>
        <v>149.7988326848249</v>
      </c>
      <c r="M45" s="181">
        <v>1</v>
      </c>
      <c r="N45" s="179">
        <f t="shared" si="18"/>
        <v>2.5620310198586353E-3</v>
      </c>
      <c r="O45" s="183">
        <f>SUM($N$5:N45)</f>
        <v>0.97408018093059545</v>
      </c>
      <c r="P45" s="181" t="str">
        <f t="shared" si="10"/>
        <v>C</v>
      </c>
      <c r="Q45" s="184">
        <f t="shared" si="19"/>
        <v>3.893939393939394</v>
      </c>
      <c r="R45" s="212">
        <f t="shared" si="20"/>
        <v>2.1378787878787886E-2</v>
      </c>
      <c r="S45" s="180">
        <f t="shared" si="21"/>
        <v>583.30757575757571</v>
      </c>
      <c r="T45" s="181">
        <f t="shared" si="11"/>
        <v>30</v>
      </c>
      <c r="U45" s="181">
        <v>3</v>
      </c>
      <c r="V45" s="181">
        <f t="shared" si="12"/>
        <v>33</v>
      </c>
      <c r="W45" s="180">
        <f t="shared" si="13"/>
        <v>128.5</v>
      </c>
      <c r="X45" s="180">
        <f t="shared" si="22"/>
        <v>0</v>
      </c>
      <c r="Y45" s="178">
        <f t="shared" si="23"/>
        <v>0</v>
      </c>
      <c r="Z45" s="179">
        <f t="shared" si="24"/>
        <v>3.8754863813229572</v>
      </c>
      <c r="AA45" s="87" t="str">
        <f t="shared" si="14"/>
        <v>VERY HIGH-DON’T ORDER</v>
      </c>
      <c r="AB45" s="164">
        <f t="shared" si="15"/>
        <v>0</v>
      </c>
      <c r="AF45"/>
      <c r="AG45" s="341" t="s">
        <v>84</v>
      </c>
      <c r="AH45" s="341" t="s">
        <v>421</v>
      </c>
      <c r="AI45" s="372">
        <v>0.86375000000000024</v>
      </c>
      <c r="AJ45" s="372">
        <v>150.99999999999997</v>
      </c>
      <c r="AK45" s="353">
        <v>158.73592715231788</v>
      </c>
      <c r="AL45" s="353">
        <v>23969.124999999996</v>
      </c>
    </row>
    <row r="46" spans="1:38" ht="15" thickBot="1">
      <c r="A46" s="144" t="s">
        <v>146</v>
      </c>
      <c r="B46" s="144" t="s">
        <v>57</v>
      </c>
      <c r="C46" s="181" t="s">
        <v>438</v>
      </c>
      <c r="D46" s="144" t="s">
        <v>58</v>
      </c>
      <c r="E46" s="181" t="s">
        <v>27</v>
      </c>
      <c r="F46" s="184">
        <v>0.4589999999999998</v>
      </c>
      <c r="G46" s="180">
        <v>41.999999999999993</v>
      </c>
      <c r="H46" s="212">
        <v>9898.3333333333321</v>
      </c>
      <c r="I46" s="465">
        <v>50</v>
      </c>
      <c r="J46" s="490">
        <v>0.42499999999999999</v>
      </c>
      <c r="K46" s="212">
        <f t="shared" si="16"/>
        <v>11783.730158730159</v>
      </c>
      <c r="L46" s="180">
        <f t="shared" si="17"/>
        <v>235.67460317460319</v>
      </c>
      <c r="M46" s="181">
        <v>4</v>
      </c>
      <c r="N46" s="179">
        <f t="shared" si="18"/>
        <v>2.5002953326331238E-3</v>
      </c>
      <c r="O46" s="183">
        <f>SUM($N$5:N46)</f>
        <v>0.97658047626322853</v>
      </c>
      <c r="P46" s="181" t="str">
        <f t="shared" si="10"/>
        <v>C</v>
      </c>
      <c r="Q46" s="184">
        <f t="shared" si="19"/>
        <v>1.9090909090909087</v>
      </c>
      <c r="R46" s="212">
        <f t="shared" si="20"/>
        <v>2.0863636363636355E-2</v>
      </c>
      <c r="S46" s="180">
        <f t="shared" si="21"/>
        <v>449.92424242424238</v>
      </c>
      <c r="T46" s="181">
        <f t="shared" si="11"/>
        <v>30</v>
      </c>
      <c r="U46" s="181">
        <v>3</v>
      </c>
      <c r="V46" s="181">
        <f t="shared" si="12"/>
        <v>33</v>
      </c>
      <c r="W46" s="180">
        <f t="shared" si="13"/>
        <v>62.999999999999986</v>
      </c>
      <c r="X46" s="180">
        <f t="shared" si="22"/>
        <v>12.999999999999986</v>
      </c>
      <c r="Y46" s="178">
        <f t="shared" si="23"/>
        <v>0.14207142857142838</v>
      </c>
      <c r="Z46" s="179">
        <f t="shared" si="24"/>
        <v>0.79365079365079383</v>
      </c>
      <c r="AA46" s="87" t="str">
        <f t="shared" si="14"/>
        <v>VERY LOW-ORDER URGENTLY</v>
      </c>
      <c r="AB46" s="164">
        <f t="shared" si="15"/>
        <v>3063.7698412698383</v>
      </c>
      <c r="AF46"/>
      <c r="AG46" s="341" t="s">
        <v>46</v>
      </c>
      <c r="AH46" s="341" t="s">
        <v>398</v>
      </c>
      <c r="AI46" s="372">
        <v>2.2221575757575733</v>
      </c>
      <c r="AJ46" s="372">
        <v>156.60606060606059</v>
      </c>
      <c r="AK46" s="353">
        <v>263.64299342105261</v>
      </c>
      <c r="AL46" s="353">
        <v>41288.090606060599</v>
      </c>
    </row>
    <row r="47" spans="1:38" ht="15" thickBot="1">
      <c r="A47" s="144" t="s">
        <v>146</v>
      </c>
      <c r="B47" s="144" t="s">
        <v>184</v>
      </c>
      <c r="C47" s="181" t="s">
        <v>467</v>
      </c>
      <c r="D47" s="144" t="s">
        <v>23</v>
      </c>
      <c r="E47" s="181" t="s">
        <v>24</v>
      </c>
      <c r="F47" s="184">
        <v>0.40634999999999893</v>
      </c>
      <c r="G47" s="180">
        <v>23.666666666666668</v>
      </c>
      <c r="H47" s="212">
        <v>11360.213333333377</v>
      </c>
      <c r="I47" s="465">
        <v>0</v>
      </c>
      <c r="J47" s="490">
        <v>0</v>
      </c>
      <c r="K47" s="212">
        <f t="shared" si="16"/>
        <v>0</v>
      </c>
      <c r="L47" s="180">
        <f t="shared" si="17"/>
        <v>480.00901408450886</v>
      </c>
      <c r="M47" s="181">
        <v>10</v>
      </c>
      <c r="N47" s="179">
        <f t="shared" si="18"/>
        <v>2.2134967503604961E-3</v>
      </c>
      <c r="O47" s="183">
        <f>SUM($N$5:N47)</f>
        <v>0.97879397301358906</v>
      </c>
      <c r="P47" s="181" t="str">
        <f t="shared" si="10"/>
        <v>C</v>
      </c>
      <c r="Q47" s="184">
        <f t="shared" si="19"/>
        <v>1.0757575757575759</v>
      </c>
      <c r="R47" s="212">
        <f t="shared" si="20"/>
        <v>1.8470454545454498E-2</v>
      </c>
      <c r="S47" s="180">
        <f t="shared" si="21"/>
        <v>516.37333333333527</v>
      </c>
      <c r="T47" s="181">
        <f t="shared" si="11"/>
        <v>30</v>
      </c>
      <c r="U47" s="181">
        <v>3</v>
      </c>
      <c r="V47" s="181">
        <f t="shared" si="12"/>
        <v>33</v>
      </c>
      <c r="W47" s="180">
        <f t="shared" si="13"/>
        <v>35.500000000000007</v>
      </c>
      <c r="X47" s="180">
        <f t="shared" si="22"/>
        <v>35.500000000000007</v>
      </c>
      <c r="Y47" s="178">
        <f t="shared" si="23"/>
        <v>0.60952499999999843</v>
      </c>
      <c r="Z47" s="179">
        <f t="shared" si="24"/>
        <v>0</v>
      </c>
      <c r="AA47" s="87" t="str">
        <f t="shared" si="14"/>
        <v>VERY LOW-ORDER URGENTLY</v>
      </c>
      <c r="AB47" s="164">
        <f t="shared" si="15"/>
        <v>17040.320000000069</v>
      </c>
      <c r="AF47"/>
      <c r="AG47" s="341" t="s">
        <v>54</v>
      </c>
      <c r="AH47" s="341" t="s">
        <v>458</v>
      </c>
      <c r="AI47" s="372">
        <v>3.6057599999999987</v>
      </c>
      <c r="AJ47" s="372">
        <v>452.5</v>
      </c>
      <c r="AK47" s="353">
        <v>182.953955801105</v>
      </c>
      <c r="AL47" s="353">
        <v>82786.665000000008</v>
      </c>
    </row>
    <row r="48" spans="1:38" ht="15" thickBot="1">
      <c r="A48" s="144" t="s">
        <v>146</v>
      </c>
      <c r="B48" s="144" t="s">
        <v>72</v>
      </c>
      <c r="C48" s="181" t="s">
        <v>443</v>
      </c>
      <c r="D48" s="144" t="s">
        <v>26</v>
      </c>
      <c r="E48" s="181" t="s">
        <v>69</v>
      </c>
      <c r="F48" s="184">
        <v>0.40320000000000006</v>
      </c>
      <c r="G48" s="180">
        <v>96.333333333333329</v>
      </c>
      <c r="H48" s="212">
        <v>11307.900000000001</v>
      </c>
      <c r="I48" s="465">
        <v>0</v>
      </c>
      <c r="J48" s="490">
        <v>0</v>
      </c>
      <c r="K48" s="212">
        <f t="shared" si="16"/>
        <v>0</v>
      </c>
      <c r="L48" s="180">
        <f t="shared" si="17"/>
        <v>117.38304498269898</v>
      </c>
      <c r="M48" s="181">
        <v>6</v>
      </c>
      <c r="N48" s="179">
        <f t="shared" si="18"/>
        <v>2.1963378608228241E-3</v>
      </c>
      <c r="O48" s="183">
        <f>SUM($N$5:N48)</f>
        <v>0.98099031087441191</v>
      </c>
      <c r="P48" s="181" t="str">
        <f t="shared" si="10"/>
        <v>C</v>
      </c>
      <c r="Q48" s="184">
        <f t="shared" si="19"/>
        <v>4.3787878787878789</v>
      </c>
      <c r="R48" s="212">
        <f t="shared" si="20"/>
        <v>1.832727272727273E-2</v>
      </c>
      <c r="S48" s="180">
        <f t="shared" si="21"/>
        <v>513.99545454545466</v>
      </c>
      <c r="T48" s="181">
        <f t="shared" si="11"/>
        <v>30</v>
      </c>
      <c r="U48" s="181">
        <v>3</v>
      </c>
      <c r="V48" s="181">
        <f t="shared" si="12"/>
        <v>33</v>
      </c>
      <c r="W48" s="180">
        <f t="shared" si="13"/>
        <v>144.5</v>
      </c>
      <c r="X48" s="180">
        <f t="shared" si="22"/>
        <v>144.5</v>
      </c>
      <c r="Y48" s="178">
        <f t="shared" si="23"/>
        <v>0.60480000000000012</v>
      </c>
      <c r="Z48" s="179">
        <f t="shared" si="24"/>
        <v>0</v>
      </c>
      <c r="AA48" s="87" t="str">
        <f t="shared" si="14"/>
        <v>VERY LOW-ORDER URGENTLY</v>
      </c>
      <c r="AB48" s="164">
        <f t="shared" si="15"/>
        <v>16961.850000000002</v>
      </c>
      <c r="AF48"/>
      <c r="AG48" s="341" t="s">
        <v>25</v>
      </c>
      <c r="AH48" s="341" t="s">
        <v>383</v>
      </c>
      <c r="AI48" s="372">
        <v>2.3255999999999948</v>
      </c>
      <c r="AJ48" s="372">
        <v>482.50000000000006</v>
      </c>
      <c r="AK48" s="353">
        <v>88.957751295336777</v>
      </c>
      <c r="AL48" s="353">
        <v>42922.114999999998</v>
      </c>
    </row>
    <row r="49" spans="1:38" ht="15" thickBot="1">
      <c r="A49" s="144" t="s">
        <v>146</v>
      </c>
      <c r="B49" s="144" t="s">
        <v>521</v>
      </c>
      <c r="C49" s="181" t="s">
        <v>532</v>
      </c>
      <c r="D49" s="144" t="s">
        <v>58</v>
      </c>
      <c r="E49" s="181" t="s">
        <v>37</v>
      </c>
      <c r="F49" s="184">
        <v>0.38050000000000006</v>
      </c>
      <c r="G49" s="180">
        <v>39</v>
      </c>
      <c r="H49" s="212">
        <v>3270.6399999999994</v>
      </c>
      <c r="I49" s="465">
        <v>0</v>
      </c>
      <c r="J49" s="490">
        <v>0</v>
      </c>
      <c r="K49" s="212">
        <f t="shared" si="16"/>
        <v>0</v>
      </c>
      <c r="L49" s="180">
        <f t="shared" si="17"/>
        <v>83.862564102564093</v>
      </c>
      <c r="M49" s="181">
        <v>20</v>
      </c>
      <c r="N49" s="179">
        <f t="shared" si="18"/>
        <v>2.072684910821142E-3</v>
      </c>
      <c r="O49" s="183">
        <f>SUM($N$5:N49)</f>
        <v>0.98306299578523304</v>
      </c>
      <c r="P49" s="181" t="str">
        <f t="shared" si="10"/>
        <v>C</v>
      </c>
      <c r="Q49" s="184">
        <f t="shared" si="19"/>
        <v>1.7727272727272727</v>
      </c>
      <c r="R49" s="212">
        <f t="shared" si="20"/>
        <v>1.7295454545454548E-2</v>
      </c>
      <c r="S49" s="180">
        <f t="shared" si="21"/>
        <v>148.66545454545451</v>
      </c>
      <c r="T49" s="181">
        <f t="shared" si="11"/>
        <v>30</v>
      </c>
      <c r="U49" s="181">
        <v>3</v>
      </c>
      <c r="V49" s="181">
        <f t="shared" si="12"/>
        <v>33</v>
      </c>
      <c r="W49" s="180">
        <f t="shared" si="13"/>
        <v>58.5</v>
      </c>
      <c r="X49" s="180">
        <f t="shared" si="22"/>
        <v>58.5</v>
      </c>
      <c r="Y49" s="178">
        <f t="shared" si="23"/>
        <v>0.57075000000000009</v>
      </c>
      <c r="Z49" s="179">
        <f t="shared" si="24"/>
        <v>0</v>
      </c>
      <c r="AA49" s="87" t="str">
        <f t="shared" si="14"/>
        <v>VERY LOW-ORDER URGENTLY</v>
      </c>
      <c r="AB49" s="164">
        <f t="shared" si="15"/>
        <v>4905.9599999999991</v>
      </c>
      <c r="AF49"/>
      <c r="AG49" s="341" t="s">
        <v>76</v>
      </c>
      <c r="AH49" s="341" t="s">
        <v>445</v>
      </c>
      <c r="AI49" s="372">
        <v>0.71730000000000027</v>
      </c>
      <c r="AJ49" s="372">
        <v>149.5</v>
      </c>
      <c r="AK49" s="353">
        <v>136.0177257525084</v>
      </c>
      <c r="AL49" s="353">
        <v>20334.650000000005</v>
      </c>
    </row>
    <row r="50" spans="1:38" ht="15" thickBot="1">
      <c r="A50" s="144" t="s">
        <v>146</v>
      </c>
      <c r="B50" s="144" t="s">
        <v>41</v>
      </c>
      <c r="C50" s="181" t="s">
        <v>400</v>
      </c>
      <c r="D50" s="144" t="s">
        <v>29</v>
      </c>
      <c r="E50" s="181" t="s">
        <v>42</v>
      </c>
      <c r="F50" s="184">
        <v>0.37499999999999989</v>
      </c>
      <c r="G50" s="180">
        <v>16.666666666666664</v>
      </c>
      <c r="H50" s="212">
        <v>5635.666666666667</v>
      </c>
      <c r="I50" s="465">
        <v>0</v>
      </c>
      <c r="J50" s="490">
        <v>0</v>
      </c>
      <c r="K50" s="212">
        <f t="shared" si="16"/>
        <v>0</v>
      </c>
      <c r="L50" s="180">
        <f t="shared" si="17"/>
        <v>338.14000000000004</v>
      </c>
      <c r="M50" s="181">
        <v>1</v>
      </c>
      <c r="N50" s="179">
        <f t="shared" si="18"/>
        <v>2.0427249449617027E-3</v>
      </c>
      <c r="O50" s="183">
        <f>SUM($N$5:N50)</f>
        <v>0.98510572073019476</v>
      </c>
      <c r="P50" s="181" t="str">
        <f t="shared" si="10"/>
        <v>C</v>
      </c>
      <c r="Q50" s="184">
        <f t="shared" si="19"/>
        <v>0.75757575757575746</v>
      </c>
      <c r="R50" s="212">
        <f t="shared" si="20"/>
        <v>1.7045454545454541E-2</v>
      </c>
      <c r="S50" s="180">
        <f t="shared" si="21"/>
        <v>256.16666666666669</v>
      </c>
      <c r="T50" s="181">
        <f t="shared" si="11"/>
        <v>30</v>
      </c>
      <c r="U50" s="181">
        <v>3</v>
      </c>
      <c r="V50" s="181">
        <f t="shared" si="12"/>
        <v>33</v>
      </c>
      <c r="W50" s="180">
        <f t="shared" si="13"/>
        <v>24.999999999999996</v>
      </c>
      <c r="X50" s="180">
        <f t="shared" si="22"/>
        <v>24.999999999999996</v>
      </c>
      <c r="Y50" s="178">
        <f t="shared" si="23"/>
        <v>0.56249999999999989</v>
      </c>
      <c r="Z50" s="179">
        <f t="shared" si="24"/>
        <v>0</v>
      </c>
      <c r="AA50" s="87" t="str">
        <f t="shared" si="14"/>
        <v>VERY LOW-ORDER URGENTLY</v>
      </c>
      <c r="AB50" s="164">
        <f t="shared" si="15"/>
        <v>8453.5</v>
      </c>
      <c r="AF50"/>
      <c r="AG50" s="341" t="s">
        <v>73</v>
      </c>
      <c r="AH50" s="341" t="s">
        <v>441</v>
      </c>
      <c r="AI50" s="372">
        <v>0.71460000000000001</v>
      </c>
      <c r="AJ50" s="372">
        <v>160</v>
      </c>
      <c r="AK50" s="353">
        <v>127.58965624999999</v>
      </c>
      <c r="AL50" s="353">
        <v>20414.344999999998</v>
      </c>
    </row>
    <row r="51" spans="1:38" ht="15" thickBot="1">
      <c r="A51" s="144" t="s">
        <v>146</v>
      </c>
      <c r="B51" s="144" t="s">
        <v>75</v>
      </c>
      <c r="C51" s="181" t="s">
        <v>435</v>
      </c>
      <c r="D51" s="144" t="s">
        <v>29</v>
      </c>
      <c r="E51" s="181" t="s">
        <v>42</v>
      </c>
      <c r="F51" s="184">
        <v>0.33630000000000021</v>
      </c>
      <c r="G51" s="180">
        <v>16</v>
      </c>
      <c r="H51" s="212">
        <v>5755.75</v>
      </c>
      <c r="I51" s="465">
        <v>42</v>
      </c>
      <c r="J51" s="490">
        <v>0.75600000000000001</v>
      </c>
      <c r="K51" s="212">
        <f t="shared" si="16"/>
        <v>15108.84375</v>
      </c>
      <c r="L51" s="180">
        <f t="shared" si="17"/>
        <v>359.734375</v>
      </c>
      <c r="M51" s="181">
        <v>18</v>
      </c>
      <c r="N51" s="179">
        <f t="shared" si="18"/>
        <v>1.8319157306416569E-3</v>
      </c>
      <c r="O51" s="183">
        <f>SUM($N$5:N51)</f>
        <v>0.98693763646083643</v>
      </c>
      <c r="P51" s="181" t="str">
        <f t="shared" si="10"/>
        <v>C</v>
      </c>
      <c r="Q51" s="184">
        <f t="shared" si="19"/>
        <v>0.72727272727272729</v>
      </c>
      <c r="R51" s="212">
        <f t="shared" si="20"/>
        <v>1.5286363636363647E-2</v>
      </c>
      <c r="S51" s="180">
        <f t="shared" si="21"/>
        <v>261.625</v>
      </c>
      <c r="T51" s="181">
        <f t="shared" si="11"/>
        <v>30</v>
      </c>
      <c r="U51" s="181">
        <v>3</v>
      </c>
      <c r="V51" s="181">
        <f t="shared" si="12"/>
        <v>33</v>
      </c>
      <c r="W51" s="180">
        <f t="shared" si="13"/>
        <v>24</v>
      </c>
      <c r="X51" s="180">
        <f t="shared" si="22"/>
        <v>0</v>
      </c>
      <c r="Y51" s="178">
        <f t="shared" si="23"/>
        <v>0</v>
      </c>
      <c r="Z51" s="179">
        <f t="shared" si="24"/>
        <v>1.75</v>
      </c>
      <c r="AA51" s="87" t="str">
        <f t="shared" si="14"/>
        <v>HIGH-DON’T ORDER</v>
      </c>
      <c r="AB51" s="164">
        <f t="shared" si="15"/>
        <v>0</v>
      </c>
      <c r="AF51"/>
      <c r="AG51" s="341" t="s">
        <v>68</v>
      </c>
      <c r="AH51" s="341" t="s">
        <v>437</v>
      </c>
      <c r="AI51" s="372">
        <v>0.37480000000000002</v>
      </c>
      <c r="AJ51" s="372">
        <v>75.499999999999986</v>
      </c>
      <c r="AK51" s="353">
        <v>139.4801324503311</v>
      </c>
      <c r="AL51" s="353">
        <v>10530.749999999996</v>
      </c>
    </row>
    <row r="52" spans="1:38" ht="15" thickBot="1">
      <c r="A52" s="144" t="s">
        <v>146</v>
      </c>
      <c r="B52" s="144" t="s">
        <v>61</v>
      </c>
      <c r="C52" s="181" t="s">
        <v>442</v>
      </c>
      <c r="D52" s="144" t="s">
        <v>58</v>
      </c>
      <c r="E52" s="181" t="s">
        <v>27</v>
      </c>
      <c r="F52" s="184">
        <v>0.32853333333333329</v>
      </c>
      <c r="G52" s="180">
        <v>40.666666666666664</v>
      </c>
      <c r="H52" s="212">
        <v>5627.4000000000015</v>
      </c>
      <c r="I52" s="465">
        <v>100</v>
      </c>
      <c r="J52" s="490">
        <v>0.64</v>
      </c>
      <c r="K52" s="212">
        <f t="shared" si="16"/>
        <v>13837.868852459022</v>
      </c>
      <c r="L52" s="180">
        <f t="shared" si="17"/>
        <v>138.37868852459022</v>
      </c>
      <c r="M52" s="181">
        <v>12</v>
      </c>
      <c r="N52" s="179">
        <f t="shared" si="18"/>
        <v>1.7896086273371152E-3</v>
      </c>
      <c r="O52" s="183">
        <f>SUM($N$5:N52)</f>
        <v>0.98872724508817356</v>
      </c>
      <c r="P52" s="181" t="str">
        <f t="shared" si="10"/>
        <v>C</v>
      </c>
      <c r="Q52" s="184">
        <f t="shared" si="19"/>
        <v>1.8484848484848484</v>
      </c>
      <c r="R52" s="212">
        <f t="shared" si="20"/>
        <v>1.4933333333333331E-2</v>
      </c>
      <c r="S52" s="180">
        <f t="shared" si="21"/>
        <v>255.79090909090917</v>
      </c>
      <c r="T52" s="181">
        <f t="shared" si="11"/>
        <v>30</v>
      </c>
      <c r="U52" s="181">
        <v>3</v>
      </c>
      <c r="V52" s="181">
        <f t="shared" si="12"/>
        <v>33</v>
      </c>
      <c r="W52" s="180">
        <f t="shared" si="13"/>
        <v>61</v>
      </c>
      <c r="X52" s="180">
        <f t="shared" si="22"/>
        <v>0</v>
      </c>
      <c r="Y52" s="178">
        <f t="shared" si="23"/>
        <v>0</v>
      </c>
      <c r="Z52" s="179">
        <f t="shared" si="24"/>
        <v>1.639344262295082</v>
      </c>
      <c r="AA52" s="87" t="str">
        <f t="shared" si="14"/>
        <v>HIGH-DON’T ORDER</v>
      </c>
      <c r="AB52" s="164">
        <f t="shared" si="15"/>
        <v>0</v>
      </c>
      <c r="AF52"/>
      <c r="AG52" s="341" t="s">
        <v>72</v>
      </c>
      <c r="AH52" s="341" t="s">
        <v>443</v>
      </c>
      <c r="AI52" s="372">
        <v>0.60480000000000012</v>
      </c>
      <c r="AJ52" s="372">
        <v>144.5</v>
      </c>
      <c r="AK52" s="353">
        <v>117.38304498269898</v>
      </c>
      <c r="AL52" s="353">
        <v>16961.850000000002</v>
      </c>
    </row>
    <row r="53" spans="1:38" ht="15" thickBot="1">
      <c r="A53" s="144" t="s">
        <v>146</v>
      </c>
      <c r="B53" s="144" t="s">
        <v>78</v>
      </c>
      <c r="C53" s="181" t="s">
        <v>449</v>
      </c>
      <c r="D53" s="144" t="s">
        <v>58</v>
      </c>
      <c r="E53" s="181" t="s">
        <v>27</v>
      </c>
      <c r="F53" s="184">
        <v>0.28933333333333355</v>
      </c>
      <c r="G53" s="180">
        <v>27.333333333333336</v>
      </c>
      <c r="H53" s="212">
        <v>6211.666666666667</v>
      </c>
      <c r="I53" s="465">
        <v>430</v>
      </c>
      <c r="J53" s="490">
        <v>3.44</v>
      </c>
      <c r="K53" s="212">
        <f t="shared" si="16"/>
        <v>97720.121951219509</v>
      </c>
      <c r="L53" s="180">
        <f t="shared" si="17"/>
        <v>227.2560975609756</v>
      </c>
      <c r="M53" s="181">
        <v>18</v>
      </c>
      <c r="N53" s="179">
        <f t="shared" si="18"/>
        <v>1.5760757797571199E-3</v>
      </c>
      <c r="O53" s="183">
        <f>SUM($N$5:N53)</f>
        <v>0.99030332086793071</v>
      </c>
      <c r="P53" s="181" t="str">
        <f t="shared" si="10"/>
        <v>C</v>
      </c>
      <c r="Q53" s="184">
        <f t="shared" si="19"/>
        <v>1.2424242424242424</v>
      </c>
      <c r="R53" s="212">
        <f t="shared" si="20"/>
        <v>1.3151515151515162E-2</v>
      </c>
      <c r="S53" s="180">
        <f t="shared" si="21"/>
        <v>282.34848484848487</v>
      </c>
      <c r="T53" s="181">
        <f t="shared" si="11"/>
        <v>30</v>
      </c>
      <c r="U53" s="181">
        <v>3</v>
      </c>
      <c r="V53" s="181">
        <f t="shared" si="12"/>
        <v>33</v>
      </c>
      <c r="W53" s="180">
        <f t="shared" si="13"/>
        <v>41</v>
      </c>
      <c r="X53" s="180">
        <f t="shared" si="22"/>
        <v>0</v>
      </c>
      <c r="Y53" s="178">
        <f t="shared" si="23"/>
        <v>0</v>
      </c>
      <c r="Z53" s="179">
        <f t="shared" si="24"/>
        <v>10.487804878048781</v>
      </c>
      <c r="AA53" s="87" t="str">
        <f t="shared" si="14"/>
        <v>VERY HIGH-DON’T ORDER</v>
      </c>
      <c r="AB53" s="164">
        <f t="shared" si="15"/>
        <v>0</v>
      </c>
      <c r="AF53"/>
      <c r="AG53" s="341" t="s">
        <v>103</v>
      </c>
      <c r="AH53" s="341" t="s">
        <v>381</v>
      </c>
      <c r="AI53" s="372">
        <v>2.466000000000006</v>
      </c>
      <c r="AJ53" s="372">
        <v>342</v>
      </c>
      <c r="AK53" s="353">
        <v>176.27040935672517</v>
      </c>
      <c r="AL53" s="353">
        <v>60284.48000000001</v>
      </c>
    </row>
    <row r="54" spans="1:38" ht="15" thickBot="1">
      <c r="A54" s="144" t="s">
        <v>146</v>
      </c>
      <c r="B54" s="144" t="s">
        <v>88</v>
      </c>
      <c r="C54" s="181" t="s">
        <v>382</v>
      </c>
      <c r="D54" s="144" t="s">
        <v>81</v>
      </c>
      <c r="E54" s="181" t="s">
        <v>30</v>
      </c>
      <c r="F54" s="184">
        <v>0.28000000000000019</v>
      </c>
      <c r="G54" s="180">
        <v>18.666666666666668</v>
      </c>
      <c r="H54" s="212">
        <v>5220.666666666667</v>
      </c>
      <c r="I54" s="465">
        <v>0</v>
      </c>
      <c r="J54" s="490">
        <v>0</v>
      </c>
      <c r="K54" s="212">
        <f t="shared" si="16"/>
        <v>0</v>
      </c>
      <c r="L54" s="180">
        <f t="shared" si="17"/>
        <v>279.67857142857144</v>
      </c>
      <c r="M54" s="181">
        <v>12</v>
      </c>
      <c r="N54" s="179">
        <f t="shared" si="18"/>
        <v>1.5252346255714064E-3</v>
      </c>
      <c r="O54" s="183">
        <f>SUM($N$5:N54)</f>
        <v>0.99182855549350213</v>
      </c>
      <c r="P54" s="181" t="str">
        <f t="shared" si="10"/>
        <v>C</v>
      </c>
      <c r="Q54" s="184">
        <f t="shared" si="19"/>
        <v>0.84848484848484851</v>
      </c>
      <c r="R54" s="212">
        <f t="shared" si="20"/>
        <v>1.2727272727272736E-2</v>
      </c>
      <c r="S54" s="180">
        <f t="shared" si="21"/>
        <v>237.30303030303031</v>
      </c>
      <c r="T54" s="181">
        <f t="shared" si="11"/>
        <v>30</v>
      </c>
      <c r="U54" s="181">
        <v>3</v>
      </c>
      <c r="V54" s="181">
        <f t="shared" si="12"/>
        <v>33</v>
      </c>
      <c r="W54" s="180">
        <f t="shared" si="13"/>
        <v>28</v>
      </c>
      <c r="X54" s="180">
        <f t="shared" si="22"/>
        <v>28</v>
      </c>
      <c r="Y54" s="178">
        <f t="shared" si="23"/>
        <v>0.42000000000000026</v>
      </c>
      <c r="Z54" s="179">
        <f t="shared" si="24"/>
        <v>0</v>
      </c>
      <c r="AA54" s="87" t="str">
        <f t="shared" si="14"/>
        <v>VERY LOW-ORDER URGENTLY</v>
      </c>
      <c r="AB54" s="164">
        <f t="shared" si="15"/>
        <v>7831</v>
      </c>
      <c r="AF54"/>
      <c r="AG54" s="341" t="s">
        <v>518</v>
      </c>
      <c r="AH54" s="341" t="s">
        <v>531</v>
      </c>
      <c r="AI54" s="372">
        <v>1.8143999999999982</v>
      </c>
      <c r="AJ54" s="372">
        <v>313.00000000000006</v>
      </c>
      <c r="AK54" s="353">
        <v>83.308817891373849</v>
      </c>
      <c r="AL54" s="353">
        <v>26075.660000000018</v>
      </c>
    </row>
    <row r="55" spans="1:38" ht="15" thickBot="1">
      <c r="A55" s="144" t="s">
        <v>146</v>
      </c>
      <c r="B55" s="144" t="s">
        <v>155</v>
      </c>
      <c r="C55" s="181" t="s">
        <v>390</v>
      </c>
      <c r="D55" s="144" t="s">
        <v>29</v>
      </c>
      <c r="E55" s="181" t="s">
        <v>63</v>
      </c>
      <c r="F55" s="184">
        <v>0.27870000000000011</v>
      </c>
      <c r="G55" s="180">
        <v>14.333333333333334</v>
      </c>
      <c r="H55" s="212">
        <v>4234.083333333333</v>
      </c>
      <c r="I55" s="465">
        <v>36</v>
      </c>
      <c r="J55" s="490">
        <v>0.64800000000000002</v>
      </c>
      <c r="K55" s="212">
        <f t="shared" si="16"/>
        <v>10634.441860465115</v>
      </c>
      <c r="L55" s="180">
        <f t="shared" si="17"/>
        <v>295.40116279069764</v>
      </c>
      <c r="M55" s="181">
        <v>72</v>
      </c>
      <c r="N55" s="179">
        <f t="shared" si="18"/>
        <v>1.5181531790955387E-3</v>
      </c>
      <c r="O55" s="183">
        <f>SUM($N$5:N55)</f>
        <v>0.99334670867259767</v>
      </c>
      <c r="P55" s="181" t="str">
        <f t="shared" si="10"/>
        <v>C</v>
      </c>
      <c r="Q55" s="184">
        <f t="shared" si="19"/>
        <v>0.65151515151515149</v>
      </c>
      <c r="R55" s="212">
        <f t="shared" si="20"/>
        <v>1.2668181818181823E-2</v>
      </c>
      <c r="S55" s="180">
        <f t="shared" si="21"/>
        <v>192.45833333333331</v>
      </c>
      <c r="T55" s="181">
        <f t="shared" si="11"/>
        <v>30</v>
      </c>
      <c r="U55" s="181">
        <v>3</v>
      </c>
      <c r="V55" s="181">
        <f t="shared" si="12"/>
        <v>33</v>
      </c>
      <c r="W55" s="180">
        <f t="shared" si="13"/>
        <v>21.5</v>
      </c>
      <c r="X55" s="180">
        <f t="shared" si="22"/>
        <v>0</v>
      </c>
      <c r="Y55" s="178">
        <f t="shared" si="23"/>
        <v>0</v>
      </c>
      <c r="Z55" s="179">
        <f t="shared" si="24"/>
        <v>1.6744186046511629</v>
      </c>
      <c r="AA55" s="87" t="str">
        <f t="shared" si="14"/>
        <v>HIGH-DON’T ORDER</v>
      </c>
      <c r="AB55" s="164">
        <f t="shared" si="15"/>
        <v>0</v>
      </c>
      <c r="AF55"/>
      <c r="AG55" s="341" t="s">
        <v>87</v>
      </c>
      <c r="AH55" s="341" t="s">
        <v>444</v>
      </c>
      <c r="AI55" s="372">
        <v>1.5254799999999966</v>
      </c>
      <c r="AJ55" s="372">
        <v>280.00000000000006</v>
      </c>
      <c r="AK55" s="353">
        <v>122.3133928571428</v>
      </c>
      <c r="AL55" s="353">
        <v>34247.749999999993</v>
      </c>
    </row>
    <row r="56" spans="1:38" ht="15" thickBot="1">
      <c r="A56" s="144" t="s">
        <v>146</v>
      </c>
      <c r="B56" s="144" t="s">
        <v>64</v>
      </c>
      <c r="C56" s="181" t="s">
        <v>434</v>
      </c>
      <c r="D56" s="144" t="s">
        <v>58</v>
      </c>
      <c r="E56" s="181" t="s">
        <v>27</v>
      </c>
      <c r="F56" s="184">
        <v>0.27733333333333349</v>
      </c>
      <c r="G56" s="180">
        <v>31.999999999999996</v>
      </c>
      <c r="H56" s="212">
        <v>5548.7566666666671</v>
      </c>
      <c r="I56" s="465">
        <v>536</v>
      </c>
      <c r="J56" s="490">
        <v>4.0199999999999996</v>
      </c>
      <c r="K56" s="212">
        <f t="shared" si="16"/>
        <v>92941.674166666693</v>
      </c>
      <c r="L56" s="180">
        <f t="shared" si="17"/>
        <v>173.39864583333338</v>
      </c>
      <c r="M56" s="181">
        <v>4</v>
      </c>
      <c r="N56" s="179">
        <f t="shared" si="18"/>
        <v>1.5107085815183451E-3</v>
      </c>
      <c r="O56" s="183">
        <f>SUM($N$5:N56)</f>
        <v>0.99485741725411603</v>
      </c>
      <c r="P56" s="181" t="str">
        <f t="shared" si="10"/>
        <v>C</v>
      </c>
      <c r="Q56" s="184">
        <f t="shared" si="19"/>
        <v>1.4545454545454544</v>
      </c>
      <c r="R56" s="212">
        <f t="shared" si="20"/>
        <v>1.2606060606060614E-2</v>
      </c>
      <c r="S56" s="180">
        <f t="shared" si="21"/>
        <v>252.21621212121215</v>
      </c>
      <c r="T56" s="181">
        <f t="shared" si="11"/>
        <v>30</v>
      </c>
      <c r="U56" s="181">
        <v>3</v>
      </c>
      <c r="V56" s="181">
        <f t="shared" si="12"/>
        <v>33</v>
      </c>
      <c r="W56" s="180">
        <f t="shared" si="13"/>
        <v>47.999999999999993</v>
      </c>
      <c r="X56" s="180">
        <f t="shared" si="22"/>
        <v>0</v>
      </c>
      <c r="Y56" s="178">
        <f t="shared" si="23"/>
        <v>0</v>
      </c>
      <c r="Z56" s="179">
        <f t="shared" si="24"/>
        <v>11.166666666666668</v>
      </c>
      <c r="AA56" s="87" t="str">
        <f t="shared" si="14"/>
        <v>VERY HIGH-DON’T ORDER</v>
      </c>
      <c r="AB56" s="164">
        <f t="shared" si="15"/>
        <v>0</v>
      </c>
      <c r="AF56"/>
      <c r="AG56" s="341" t="s">
        <v>517</v>
      </c>
      <c r="AH56" s="341" t="s">
        <v>530</v>
      </c>
      <c r="AI56" s="372">
        <v>1.0079999999999989</v>
      </c>
      <c r="AJ56" s="372">
        <v>172</v>
      </c>
      <c r="AK56" s="353">
        <v>40.825697674418656</v>
      </c>
      <c r="AL56" s="353">
        <v>7022.0200000000086</v>
      </c>
    </row>
    <row r="57" spans="1:38" ht="15" thickBot="1">
      <c r="A57" s="144" t="s">
        <v>146</v>
      </c>
      <c r="B57" s="144" t="s">
        <v>65</v>
      </c>
      <c r="C57" s="181" t="s">
        <v>446</v>
      </c>
      <c r="D57" s="144" t="s">
        <v>58</v>
      </c>
      <c r="E57" s="181" t="s">
        <v>27</v>
      </c>
      <c r="F57" s="184">
        <v>0.26639999999999991</v>
      </c>
      <c r="G57" s="180">
        <v>40.333333333333329</v>
      </c>
      <c r="H57" s="212">
        <v>5556.6933333333345</v>
      </c>
      <c r="I57" s="465">
        <v>132</v>
      </c>
      <c r="J57" s="490">
        <v>0.7128000000000001</v>
      </c>
      <c r="K57" s="212">
        <f t="shared" si="16"/>
        <v>18185.541818181824</v>
      </c>
      <c r="L57" s="180">
        <f t="shared" si="17"/>
        <v>137.76925619834716</v>
      </c>
      <c r="M57" s="181">
        <v>40</v>
      </c>
      <c r="N57" s="179">
        <f t="shared" si="18"/>
        <v>1.4511518009007937E-3</v>
      </c>
      <c r="O57" s="183">
        <f>SUM($N$5:N57)</f>
        <v>0.99630856905501686</v>
      </c>
      <c r="P57" s="181" t="str">
        <f t="shared" si="10"/>
        <v>C</v>
      </c>
      <c r="Q57" s="184">
        <f t="shared" si="19"/>
        <v>1.833333333333333</v>
      </c>
      <c r="R57" s="212">
        <f t="shared" si="20"/>
        <v>1.2109090909090904E-2</v>
      </c>
      <c r="S57" s="180">
        <f t="shared" si="21"/>
        <v>252.57696969696974</v>
      </c>
      <c r="T57" s="181">
        <f t="shared" si="11"/>
        <v>30</v>
      </c>
      <c r="U57" s="181">
        <v>3</v>
      </c>
      <c r="V57" s="181">
        <f t="shared" si="12"/>
        <v>33</v>
      </c>
      <c r="W57" s="180">
        <f t="shared" si="13"/>
        <v>60.499999999999993</v>
      </c>
      <c r="X57" s="180">
        <f t="shared" si="22"/>
        <v>0</v>
      </c>
      <c r="Y57" s="178">
        <f t="shared" si="23"/>
        <v>0</v>
      </c>
      <c r="Z57" s="179">
        <f t="shared" si="24"/>
        <v>2.1818181818181821</v>
      </c>
      <c r="AA57" s="87" t="str">
        <f t="shared" si="14"/>
        <v>VERY HIGH-DON’T ORDER</v>
      </c>
      <c r="AB57" s="164">
        <f t="shared" si="15"/>
        <v>0</v>
      </c>
      <c r="AF57"/>
      <c r="AG57" s="341" t="s">
        <v>523</v>
      </c>
      <c r="AH57" s="341" t="s">
        <v>535</v>
      </c>
      <c r="AI57" s="372">
        <v>0.32450000000000023</v>
      </c>
      <c r="AJ57" s="372">
        <v>63.499999999999993</v>
      </c>
      <c r="AK57" s="353">
        <v>106.49606299212601</v>
      </c>
      <c r="AL57" s="353">
        <v>6762.5000000000009</v>
      </c>
    </row>
    <row r="58" spans="1:38" ht="15" thickBot="1">
      <c r="A58" s="144" t="s">
        <v>146</v>
      </c>
      <c r="B58" s="144" t="s">
        <v>68</v>
      </c>
      <c r="C58" s="181" t="s">
        <v>437</v>
      </c>
      <c r="D58" s="144" t="s">
        <v>26</v>
      </c>
      <c r="E58" s="181" t="s">
        <v>69</v>
      </c>
      <c r="F58" s="184">
        <v>0.24986666666666668</v>
      </c>
      <c r="G58" s="180">
        <v>50.333333333333329</v>
      </c>
      <c r="H58" s="212">
        <v>7020.4999999999973</v>
      </c>
      <c r="I58" s="465">
        <v>0</v>
      </c>
      <c r="J58" s="490">
        <v>0</v>
      </c>
      <c r="K58" s="212">
        <f t="shared" si="16"/>
        <v>0</v>
      </c>
      <c r="L58" s="180">
        <f t="shared" si="17"/>
        <v>139.4801324503311</v>
      </c>
      <c r="M58" s="181">
        <v>12</v>
      </c>
      <c r="N58" s="179">
        <f t="shared" si="18"/>
        <v>1.3610903277718161E-3</v>
      </c>
      <c r="O58" s="183">
        <f>SUM($N$5:N58)</f>
        <v>0.99766965938278862</v>
      </c>
      <c r="P58" s="181" t="str">
        <f t="shared" si="10"/>
        <v>C</v>
      </c>
      <c r="Q58" s="184">
        <f t="shared" si="19"/>
        <v>2.2878787878787876</v>
      </c>
      <c r="R58" s="212">
        <f t="shared" si="20"/>
        <v>1.1357575757575759E-2</v>
      </c>
      <c r="S58" s="180">
        <f t="shared" si="21"/>
        <v>319.11363636363626</v>
      </c>
      <c r="T58" s="181">
        <f t="shared" si="11"/>
        <v>30</v>
      </c>
      <c r="U58" s="181">
        <v>3</v>
      </c>
      <c r="V58" s="181">
        <f t="shared" si="12"/>
        <v>33</v>
      </c>
      <c r="W58" s="180">
        <f t="shared" si="13"/>
        <v>75.499999999999986</v>
      </c>
      <c r="X58" s="180">
        <f t="shared" si="22"/>
        <v>75.499999999999986</v>
      </c>
      <c r="Y58" s="178">
        <f t="shared" si="23"/>
        <v>0.37480000000000002</v>
      </c>
      <c r="Z58" s="179">
        <f t="shared" si="24"/>
        <v>0</v>
      </c>
      <c r="AA58" s="87" t="str">
        <f t="shared" si="14"/>
        <v>VERY LOW-ORDER URGENTLY</v>
      </c>
      <c r="AB58" s="164">
        <f t="shared" si="15"/>
        <v>10530.749999999996</v>
      </c>
      <c r="AF58" s="341" t="s">
        <v>224</v>
      </c>
      <c r="AG58" s="341"/>
      <c r="AH58" s="341"/>
      <c r="AI58" s="372">
        <v>19.524704242424239</v>
      </c>
      <c r="AJ58" s="372">
        <v>3108.6060606060605</v>
      </c>
      <c r="AK58" s="353">
        <v>2057.6850296257708</v>
      </c>
      <c r="AL58" s="353">
        <v>419824.70093939395</v>
      </c>
    </row>
    <row r="59" spans="1:38" ht="15" thickBot="1">
      <c r="A59" s="144" t="s">
        <v>146</v>
      </c>
      <c r="B59" s="144" t="s">
        <v>523</v>
      </c>
      <c r="C59" s="181" t="s">
        <v>535</v>
      </c>
      <c r="D59" s="144" t="s">
        <v>26</v>
      </c>
      <c r="E59" s="181" t="s">
        <v>69</v>
      </c>
      <c r="F59" s="184">
        <v>0.21633333333333349</v>
      </c>
      <c r="G59" s="180">
        <v>42.333333333333329</v>
      </c>
      <c r="H59" s="212">
        <v>4508.3333333333339</v>
      </c>
      <c r="I59" s="465">
        <v>0</v>
      </c>
      <c r="J59" s="490">
        <v>0</v>
      </c>
      <c r="K59" s="212">
        <f t="shared" si="16"/>
        <v>0</v>
      </c>
      <c r="L59" s="180">
        <f t="shared" si="17"/>
        <v>106.49606299212601</v>
      </c>
      <c r="M59" s="181">
        <v>20</v>
      </c>
      <c r="N59" s="179">
        <f t="shared" si="18"/>
        <v>1.1784253238045746E-3</v>
      </c>
      <c r="O59" s="183">
        <f>SUM($N$5:N59)</f>
        <v>0.99884808470659314</v>
      </c>
      <c r="P59" s="181" t="str">
        <f t="shared" si="10"/>
        <v>C</v>
      </c>
      <c r="Q59" s="184">
        <f t="shared" si="19"/>
        <v>1.9242424242424241</v>
      </c>
      <c r="R59" s="212">
        <f t="shared" si="20"/>
        <v>9.8333333333333398E-3</v>
      </c>
      <c r="S59" s="180">
        <f t="shared" si="21"/>
        <v>204.92424242424246</v>
      </c>
      <c r="T59" s="181">
        <f t="shared" si="11"/>
        <v>30</v>
      </c>
      <c r="U59" s="181">
        <v>3</v>
      </c>
      <c r="V59" s="181">
        <f t="shared" si="12"/>
        <v>33</v>
      </c>
      <c r="W59" s="180">
        <f t="shared" si="13"/>
        <v>63.499999999999993</v>
      </c>
      <c r="X59" s="180">
        <f t="shared" si="22"/>
        <v>63.499999999999993</v>
      </c>
      <c r="Y59" s="178">
        <f t="shared" si="23"/>
        <v>0.32450000000000023</v>
      </c>
      <c r="Z59" s="179">
        <f t="shared" si="24"/>
        <v>0</v>
      </c>
      <c r="AA59" s="87" t="str">
        <f t="shared" si="14"/>
        <v>VERY LOW-ORDER URGENTLY</v>
      </c>
      <c r="AB59" s="164">
        <f t="shared" si="15"/>
        <v>6762.5000000000009</v>
      </c>
      <c r="AF59" s="341" t="s">
        <v>81</v>
      </c>
      <c r="AG59" s="341" t="s">
        <v>88</v>
      </c>
      <c r="AH59" s="341" t="s">
        <v>382</v>
      </c>
      <c r="AI59" s="372">
        <v>0.42000000000000026</v>
      </c>
      <c r="AJ59" s="372">
        <v>28</v>
      </c>
      <c r="AK59" s="353">
        <v>279.67857142857144</v>
      </c>
      <c r="AL59" s="353">
        <v>7831</v>
      </c>
    </row>
    <row r="60" spans="1:38">
      <c r="A60" s="57" t="s">
        <v>146</v>
      </c>
      <c r="B60" s="144" t="s">
        <v>525</v>
      </c>
      <c r="C60" s="181" t="s">
        <v>537</v>
      </c>
      <c r="D60" s="144" t="s">
        <v>58</v>
      </c>
      <c r="E60" s="181" t="s">
        <v>37</v>
      </c>
      <c r="F60" s="184">
        <v>0.21146666666666661</v>
      </c>
      <c r="G60" s="180">
        <v>26.000000000000004</v>
      </c>
      <c r="H60" s="212">
        <v>3016.583333333333</v>
      </c>
      <c r="I60" s="465">
        <v>126</v>
      </c>
      <c r="J60" s="490">
        <v>0.81200000000000017</v>
      </c>
      <c r="K60" s="212">
        <f t="shared" si="16"/>
        <v>14618.82692307692</v>
      </c>
      <c r="L60" s="180">
        <f t="shared" si="17"/>
        <v>116.02243589743587</v>
      </c>
      <c r="M60" s="181">
        <v>3</v>
      </c>
      <c r="N60" s="179">
        <f t="shared" si="18"/>
        <v>1.1519152934077372E-3</v>
      </c>
      <c r="O60" s="183">
        <f>SUM($N$5:N60)</f>
        <v>1.0000000000000009</v>
      </c>
      <c r="P60" s="181" t="str">
        <f t="shared" si="10"/>
        <v>C</v>
      </c>
      <c r="Q60" s="184">
        <f t="shared" si="19"/>
        <v>1.1818181818181819</v>
      </c>
      <c r="R60" s="212">
        <f t="shared" si="20"/>
        <v>9.612121212121209E-3</v>
      </c>
      <c r="S60" s="180">
        <f t="shared" si="21"/>
        <v>137.11742424242422</v>
      </c>
      <c r="T60" s="181">
        <f t="shared" si="11"/>
        <v>30</v>
      </c>
      <c r="U60" s="181">
        <v>3</v>
      </c>
      <c r="V60" s="181">
        <f t="shared" si="12"/>
        <v>33</v>
      </c>
      <c r="W60" s="180">
        <f t="shared" si="13"/>
        <v>39</v>
      </c>
      <c r="X60" s="180">
        <f t="shared" si="22"/>
        <v>0</v>
      </c>
      <c r="Y60" s="178">
        <f t="shared" si="23"/>
        <v>0</v>
      </c>
      <c r="Z60" s="179">
        <f t="shared" si="24"/>
        <v>3.2307692307692308</v>
      </c>
      <c r="AA60" s="87" t="str">
        <f t="shared" si="14"/>
        <v>VERY HIGH-DON’T ORDER</v>
      </c>
      <c r="AB60" s="164">
        <f t="shared" si="15"/>
        <v>0</v>
      </c>
      <c r="AF60"/>
      <c r="AG60" s="341" t="s">
        <v>80</v>
      </c>
      <c r="AH60" s="341" t="s">
        <v>384</v>
      </c>
      <c r="AI60" s="372">
        <v>0.74725000000000097</v>
      </c>
      <c r="AJ60" s="372">
        <v>39.5</v>
      </c>
      <c r="AK60" s="353">
        <v>340.58860759493666</v>
      </c>
      <c r="AL60" s="353">
        <v>13453.249999999998</v>
      </c>
    </row>
    <row r="61" spans="1:38">
      <c r="AF61" s="341" t="s">
        <v>223</v>
      </c>
      <c r="AG61" s="341"/>
      <c r="AH61" s="341"/>
      <c r="AI61" s="372">
        <v>1.1672500000000012</v>
      </c>
      <c r="AJ61" s="372">
        <v>67.5</v>
      </c>
      <c r="AK61" s="353">
        <v>620.26717902350811</v>
      </c>
      <c r="AL61" s="353">
        <v>21284.25</v>
      </c>
    </row>
    <row r="62" spans="1:38">
      <c r="AF62" s="341" t="s">
        <v>52</v>
      </c>
      <c r="AG62" s="341" t="s">
        <v>79</v>
      </c>
      <c r="AH62" s="341" t="s">
        <v>378</v>
      </c>
      <c r="AI62" s="372">
        <v>1.5252300000000003</v>
      </c>
      <c r="AJ62" s="372">
        <v>130.5</v>
      </c>
      <c r="AK62" s="353">
        <v>352.59478927203065</v>
      </c>
      <c r="AL62" s="353">
        <v>46013.62</v>
      </c>
    </row>
    <row r="63" spans="1:38">
      <c r="AF63" s="341" t="s">
        <v>222</v>
      </c>
      <c r="AG63" s="341"/>
      <c r="AH63" s="341"/>
      <c r="AI63" s="372">
        <v>1.5252300000000003</v>
      </c>
      <c r="AJ63" s="372">
        <v>130.5</v>
      </c>
      <c r="AK63" s="353">
        <v>352.59478927203065</v>
      </c>
      <c r="AL63" s="353">
        <v>46013.62</v>
      </c>
    </row>
    <row r="64" spans="1:38">
      <c r="AF64" s="341" t="s">
        <v>221</v>
      </c>
      <c r="AG64"/>
      <c r="AH64"/>
      <c r="AI64" s="372">
        <v>65.567222788739429</v>
      </c>
      <c r="AJ64" s="372">
        <v>7694.9393939393949</v>
      </c>
      <c r="AK64" s="353">
        <v>8704.5613938696406</v>
      </c>
      <c r="AL64" s="353">
        <v>1809144.5521834749</v>
      </c>
    </row>
    <row r="65" spans="32:38">
      <c r="AF65"/>
      <c r="AG65"/>
      <c r="AH65"/>
      <c r="AI65"/>
      <c r="AJ65"/>
      <c r="AK65"/>
      <c r="AL65"/>
    </row>
    <row r="66" spans="32:38">
      <c r="AF66"/>
      <c r="AG66"/>
      <c r="AH66"/>
      <c r="AI66"/>
      <c r="AJ66"/>
      <c r="AK66"/>
      <c r="AL66"/>
    </row>
    <row r="67" spans="32:38">
      <c r="AF67"/>
      <c r="AG67"/>
      <c r="AH67"/>
      <c r="AI67"/>
      <c r="AJ67"/>
      <c r="AK67"/>
      <c r="AL67"/>
    </row>
    <row r="68" spans="32:38">
      <c r="AF68"/>
      <c r="AG68"/>
      <c r="AH68"/>
      <c r="AI68"/>
      <c r="AJ68"/>
      <c r="AK68"/>
      <c r="AL68"/>
    </row>
    <row r="69" spans="32:38">
      <c r="AF69"/>
      <c r="AG69"/>
      <c r="AH69"/>
      <c r="AI69"/>
      <c r="AJ69"/>
      <c r="AK69"/>
      <c r="AL69"/>
    </row>
    <row r="70" spans="32:38">
      <c r="AF70"/>
      <c r="AG70"/>
      <c r="AH70"/>
      <c r="AI70"/>
      <c r="AJ70"/>
      <c r="AK70"/>
      <c r="AL70"/>
    </row>
    <row r="71" spans="32:38">
      <c r="AF71"/>
      <c r="AG71"/>
      <c r="AH71"/>
      <c r="AI71"/>
      <c r="AJ71"/>
      <c r="AK71"/>
      <c r="AL71"/>
    </row>
    <row r="72" spans="32:38">
      <c r="AF72"/>
      <c r="AG72"/>
      <c r="AH72"/>
      <c r="AI72"/>
      <c r="AJ72"/>
      <c r="AK72"/>
      <c r="AL72"/>
    </row>
    <row r="73" spans="32:38">
      <c r="AF73"/>
      <c r="AG73"/>
      <c r="AH73"/>
      <c r="AI73"/>
      <c r="AJ73"/>
      <c r="AK73"/>
      <c r="AL73"/>
    </row>
    <row r="74" spans="32:38">
      <c r="AF74"/>
      <c r="AG74"/>
      <c r="AH74"/>
      <c r="AI74"/>
      <c r="AJ74"/>
      <c r="AK74"/>
      <c r="AL74"/>
    </row>
    <row r="75" spans="32:38">
      <c r="AF75"/>
      <c r="AG75"/>
      <c r="AH75"/>
      <c r="AI75"/>
      <c r="AJ75"/>
      <c r="AK75"/>
      <c r="AL75"/>
    </row>
    <row r="76" spans="32:38">
      <c r="AF76"/>
      <c r="AG76"/>
      <c r="AH76"/>
      <c r="AI76"/>
      <c r="AJ76"/>
      <c r="AK76"/>
      <c r="AL76"/>
    </row>
    <row r="77" spans="32:38">
      <c r="AF77"/>
      <c r="AG77"/>
      <c r="AH77"/>
      <c r="AI77"/>
      <c r="AJ77"/>
      <c r="AK77"/>
      <c r="AL77"/>
    </row>
    <row r="78" spans="32:38">
      <c r="AF78"/>
      <c r="AG78"/>
      <c r="AH78"/>
      <c r="AI78"/>
      <c r="AJ78"/>
      <c r="AK78"/>
      <c r="AL78"/>
    </row>
    <row r="79" spans="32:38">
      <c r="AF79"/>
      <c r="AG79"/>
      <c r="AH79"/>
      <c r="AI79"/>
      <c r="AJ79"/>
      <c r="AK79"/>
      <c r="AL79"/>
    </row>
    <row r="80" spans="32: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sheetData>
  <mergeCells count="22">
    <mergeCell ref="AG16:AH16"/>
    <mergeCell ref="AJ16:AM16"/>
    <mergeCell ref="AG11:AH11"/>
    <mergeCell ref="AK11:AM11"/>
    <mergeCell ref="AG12:AH12"/>
    <mergeCell ref="AK12:AM12"/>
    <mergeCell ref="AK13:AM13"/>
    <mergeCell ref="AG15:AH15"/>
    <mergeCell ref="AJ15:AM15"/>
    <mergeCell ref="AG10:AH10"/>
    <mergeCell ref="AK10:AM10"/>
    <mergeCell ref="AF1:AH2"/>
    <mergeCell ref="AJ1:AL2"/>
    <mergeCell ref="AG3:AH3"/>
    <mergeCell ref="AK3:AL3"/>
    <mergeCell ref="AG4:AH4"/>
    <mergeCell ref="AK4:AL4"/>
    <mergeCell ref="AG5:AH5"/>
    <mergeCell ref="AG6:AH6"/>
    <mergeCell ref="AJ8:AM8"/>
    <mergeCell ref="AG9:AH9"/>
    <mergeCell ref="AK9:AM9"/>
  </mergeCells>
  <conditionalFormatting sqref="AA5:AA60">
    <cfRule type="containsText" dxfId="78" priority="1" operator="containsText" text="LOW MAY- ORDER">
      <formula>NOT(ISERROR(SEARCH("LOW MAY- ORDER",AA5)))</formula>
    </cfRule>
    <cfRule type="containsText" dxfId="77" priority="2" operator="containsText" text="HIGH">
      <formula>NOT(ISERROR(SEARCH("HIGH",AA5)))</formula>
    </cfRule>
    <cfRule type="containsText" dxfId="76" priority="3" operator="containsText" text="HIGH">
      <formula>NOT(ISERROR(SEARCH("HIGH",AA5)))</formula>
    </cfRule>
    <cfRule type="containsText" dxfId="75"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3F3C4-4FB7-45E0-BEDF-985DEF216A52}">
  <sheetPr codeName="Sheet43"/>
  <dimension ref="A1:AM66"/>
  <sheetViews>
    <sheetView showGridLines="0" zoomScale="86" workbookViewId="0">
      <selection activeCell="I5" sqref="I5"/>
    </sheetView>
  </sheetViews>
  <sheetFormatPr defaultColWidth="8.90625" defaultRowHeight="14.5"/>
  <cols>
    <col min="1" max="1" width="28.54296875" style="14" customWidth="1"/>
    <col min="2" max="2" width="8.90625" style="14"/>
    <col min="3" max="3" width="23.1796875" style="14" customWidth="1"/>
    <col min="4" max="4" width="15.6328125" style="14" customWidth="1"/>
    <col min="5" max="5" width="12.453125" style="14" customWidth="1"/>
    <col min="6" max="6" width="9.08984375" style="14" bestFit="1" customWidth="1"/>
    <col min="7" max="7" width="12.1796875" style="14" customWidth="1"/>
    <col min="8" max="8" width="14.81640625" style="14" customWidth="1"/>
    <col min="9" max="9" width="9.81640625" style="14" bestFit="1" customWidth="1"/>
    <col min="10" max="10" width="9.08984375" style="14" bestFit="1" customWidth="1"/>
    <col min="11" max="11" width="14.1796875" style="14" customWidth="1"/>
    <col min="12" max="12" width="9.54296875" style="14" bestFit="1" customWidth="1"/>
    <col min="13" max="15" width="9" style="14" bestFit="1" customWidth="1"/>
    <col min="16" max="16" width="8.90625" style="14"/>
    <col min="17" max="17" width="9.6328125" style="14" bestFit="1" customWidth="1"/>
    <col min="18" max="18" width="9" style="14" bestFit="1" customWidth="1"/>
    <col min="19" max="19" width="11.1796875" style="14" bestFit="1" customWidth="1"/>
    <col min="20" max="25" width="9" style="14" bestFit="1" customWidth="1"/>
    <col min="26" max="26" width="9.1796875" style="14" customWidth="1"/>
    <col min="27" max="27" width="23.08984375" style="14" customWidth="1"/>
    <col min="28" max="28" width="11.1796875" style="14" bestFit="1" customWidth="1"/>
    <col min="29" max="31" width="8.90625" style="14"/>
    <col min="32" max="32" width="15.6328125" style="14" bestFit="1" customWidth="1"/>
    <col min="33" max="33" width="14.6328125" style="14" bestFit="1" customWidth="1"/>
    <col min="34" max="34" width="36.1796875" style="14" bestFit="1" customWidth="1"/>
    <col min="35" max="35" width="12.54296875" style="14" bestFit="1" customWidth="1"/>
    <col min="36" max="36" width="8" style="14" bestFit="1" customWidth="1"/>
    <col min="37" max="37" width="9.6328125" style="14" bestFit="1" customWidth="1"/>
    <col min="38" max="38" width="11.7265625" style="14" bestFit="1" customWidth="1"/>
    <col min="39" max="39" width="8.984375E-2" style="14" customWidth="1"/>
    <col min="40" max="40" width="11.81640625" style="14" customWidth="1"/>
    <col min="41" max="16384" width="8.90625" style="14"/>
  </cols>
  <sheetData>
    <row r="1" spans="1:39">
      <c r="F1" s="332">
        <f>SUM(F5:F41)</f>
        <v>70.726786666666655</v>
      </c>
      <c r="G1" s="332">
        <f t="shared" ref="G1:L1" si="0">SUM(G5:G41)</f>
        <v>5407.0000000000009</v>
      </c>
      <c r="H1" s="332">
        <f t="shared" si="0"/>
        <v>1737982.91</v>
      </c>
      <c r="I1" s="332">
        <f t="shared" si="0"/>
        <v>4359</v>
      </c>
      <c r="J1" s="332">
        <f t="shared" si="0"/>
        <v>54.957679999999989</v>
      </c>
      <c r="K1" s="332">
        <f t="shared" si="0"/>
        <v>1103992.3009698589</v>
      </c>
      <c r="L1" s="332">
        <f t="shared" si="0"/>
        <v>9475.4590023362271</v>
      </c>
      <c r="Q1" s="333">
        <f>SUM(Q5:Q41)</f>
        <v>245.77272727272731</v>
      </c>
      <c r="R1" s="333">
        <f t="shared" ref="R1:Y1" si="1">SUM(R5:R41)</f>
        <v>3.2148539393939384</v>
      </c>
      <c r="S1" s="333">
        <f t="shared" si="1"/>
        <v>78999.223181818204</v>
      </c>
      <c r="T1" s="333">
        <f t="shared" si="1"/>
        <v>968</v>
      </c>
      <c r="U1" s="333">
        <f t="shared" si="1"/>
        <v>111</v>
      </c>
      <c r="V1" s="333">
        <f t="shared" si="1"/>
        <v>1079</v>
      </c>
      <c r="W1" s="333">
        <f t="shared" si="1"/>
        <v>4709.954545454546</v>
      </c>
      <c r="X1" s="333">
        <f t="shared" si="1"/>
        <v>2092.666666666667</v>
      </c>
      <c r="Y1" s="333">
        <f t="shared" si="1"/>
        <v>21.178842321752349</v>
      </c>
    </row>
    <row r="3" spans="1:39" ht="32.5" thickBot="1">
      <c r="C3" s="14" t="s">
        <v>209</v>
      </c>
      <c r="AF3" s="547" t="s">
        <v>265</v>
      </c>
      <c r="AG3" s="547"/>
      <c r="AH3" s="547"/>
      <c r="AI3" s="65"/>
      <c r="AJ3" s="561" t="s">
        <v>264</v>
      </c>
      <c r="AK3" s="561"/>
      <c r="AL3" s="561"/>
      <c r="AM3" s="65"/>
    </row>
    <row r="4" spans="1:39" ht="46.5" thickBot="1">
      <c r="A4" s="122" t="s">
        <v>198</v>
      </c>
      <c r="B4" s="123" t="s">
        <v>9</v>
      </c>
      <c r="C4" s="123" t="s">
        <v>10</v>
      </c>
      <c r="D4" s="123" t="s">
        <v>11</v>
      </c>
      <c r="E4" s="123" t="s">
        <v>12</v>
      </c>
      <c r="F4" s="124" t="s">
        <v>263</v>
      </c>
      <c r="G4" s="125" t="s">
        <v>262</v>
      </c>
      <c r="H4" s="125" t="s">
        <v>261</v>
      </c>
      <c r="I4" s="125" t="s">
        <v>278</v>
      </c>
      <c r="J4" s="125" t="s">
        <v>259</v>
      </c>
      <c r="K4" s="125" t="s">
        <v>279</v>
      </c>
      <c r="L4" s="125" t="s">
        <v>257</v>
      </c>
      <c r="M4" s="123" t="s">
        <v>256</v>
      </c>
      <c r="N4" s="125" t="s">
        <v>255</v>
      </c>
      <c r="O4" s="125" t="s">
        <v>254</v>
      </c>
      <c r="P4" s="125" t="s">
        <v>13</v>
      </c>
      <c r="Q4" s="125" t="s">
        <v>280</v>
      </c>
      <c r="R4" s="125" t="s">
        <v>281</v>
      </c>
      <c r="S4" s="125" t="s">
        <v>282</v>
      </c>
      <c r="T4" s="125" t="s">
        <v>14</v>
      </c>
      <c r="U4" s="125" t="s">
        <v>204</v>
      </c>
      <c r="V4" s="125" t="s">
        <v>205</v>
      </c>
      <c r="W4" s="125" t="s">
        <v>17</v>
      </c>
      <c r="X4" s="125" t="s">
        <v>206</v>
      </c>
      <c r="Y4" s="125" t="s">
        <v>19</v>
      </c>
      <c r="Z4" s="125" t="s">
        <v>207</v>
      </c>
      <c r="AA4" s="126" t="s">
        <v>21</v>
      </c>
      <c r="AB4" s="127" t="s">
        <v>283</v>
      </c>
      <c r="AF4" s="547"/>
      <c r="AG4" s="547"/>
      <c r="AH4" s="547"/>
      <c r="AI4" s="65"/>
      <c r="AJ4" s="561"/>
      <c r="AK4" s="561"/>
      <c r="AL4" s="561"/>
      <c r="AM4" s="65"/>
    </row>
    <row r="5" spans="1:39" ht="15" thickBot="1">
      <c r="A5" s="144" t="s">
        <v>116</v>
      </c>
      <c r="B5" s="144" t="s">
        <v>28</v>
      </c>
      <c r="C5" s="181" t="s">
        <v>368</v>
      </c>
      <c r="D5" s="144" t="s">
        <v>29</v>
      </c>
      <c r="E5" s="181" t="s">
        <v>30</v>
      </c>
      <c r="F5" s="213">
        <v>13.941666666666659</v>
      </c>
      <c r="G5" s="180">
        <v>556</v>
      </c>
      <c r="H5" s="212">
        <v>183644.33333333334</v>
      </c>
      <c r="I5" s="180">
        <v>313</v>
      </c>
      <c r="J5" s="184">
        <v>7.835</v>
      </c>
      <c r="K5" s="212">
        <f t="shared" ref="K5:K41" si="2">I5*L5</f>
        <v>103382.5113908873</v>
      </c>
      <c r="L5" s="180">
        <f t="shared" ref="L5:L41" si="3">H5/G5</f>
        <v>330.2955635491607</v>
      </c>
      <c r="M5" s="181">
        <v>12</v>
      </c>
      <c r="N5" s="179">
        <f t="shared" ref="N5:N41" si="4">F5/$F$1</f>
        <v>0.19712003504942674</v>
      </c>
      <c r="O5" s="183">
        <f>SUM($N$5:N5)</f>
        <v>0.19712003504942674</v>
      </c>
      <c r="P5" s="181" t="str">
        <f>IF(O5&lt;=50%,"A",IF(O5&lt;=80%,"B",IF(O5&lt;=100%,"C","")))</f>
        <v>A</v>
      </c>
      <c r="Q5" s="180">
        <f t="shared" ref="Q5:Q41" si="5">G5/22</f>
        <v>25.272727272727273</v>
      </c>
      <c r="R5" s="184">
        <f t="shared" ref="R5:R41" si="6">F5/22</f>
        <v>0.63371212121212084</v>
      </c>
      <c r="S5" s="192">
        <f t="shared" ref="S5:S41" si="7">H5/22</f>
        <v>8347.4696969696979</v>
      </c>
      <c r="T5" s="181">
        <f>IF(P5="A",7,IF(P5="B",14,IF(P5="C",30,"")))</f>
        <v>7</v>
      </c>
      <c r="U5" s="181">
        <v>3</v>
      </c>
      <c r="V5" s="181">
        <f>T5+U5</f>
        <v>10</v>
      </c>
      <c r="W5" s="180">
        <f>V5*Q5</f>
        <v>252.72727272727275</v>
      </c>
      <c r="X5" s="180">
        <f t="shared" ref="X5:X41" si="8">IF(W5-I5&lt;=0,0,W5-I5)</f>
        <v>0</v>
      </c>
      <c r="Y5" s="184">
        <f t="shared" ref="Y5:Y41" si="9">X5/(G5/F5)</f>
        <v>0</v>
      </c>
      <c r="Z5" s="179">
        <f t="shared" ref="Z5:Z41" si="10">X5/(G5/F5)</f>
        <v>0</v>
      </c>
      <c r="AA5" s="87" t="str">
        <f>IF(AND(Z5&gt;=100%,Z5&lt;200%),"HIGH-DON’T ORDER",IF(Z5&gt;=200%,"VERY HIGH-DON’T ORDER",IF(AND(Z5&gt;=80%,Z5&lt;=100),"LOW MAY- ORDER","VERY LOW-ORDER URGENTLY")))</f>
        <v>VERY LOW-ORDER URGENTLY</v>
      </c>
      <c r="AB5" s="212">
        <f>X5*L5</f>
        <v>0</v>
      </c>
      <c r="AF5" s="63" t="s">
        <v>249</v>
      </c>
      <c r="AG5" s="553"/>
      <c r="AH5" s="553"/>
      <c r="AJ5" s="25" t="s">
        <v>248</v>
      </c>
      <c r="AK5" s="543">
        <f ca="1">NOW()</f>
        <v>44990.660007060185</v>
      </c>
      <c r="AL5" s="544"/>
    </row>
    <row r="6" spans="1:39" ht="15" thickBot="1">
      <c r="A6" s="144" t="s">
        <v>116</v>
      </c>
      <c r="B6" s="144" t="s">
        <v>22</v>
      </c>
      <c r="C6" s="181" t="s">
        <v>386</v>
      </c>
      <c r="D6" s="144" t="s">
        <v>23</v>
      </c>
      <c r="E6" s="370" t="s">
        <v>24</v>
      </c>
      <c r="F6" s="213">
        <v>13.232159999999984</v>
      </c>
      <c r="G6" s="180">
        <v>1357.3333333333333</v>
      </c>
      <c r="H6" s="212">
        <v>407510</v>
      </c>
      <c r="I6" s="369">
        <v>472</v>
      </c>
      <c r="J6" s="184">
        <v>4.5926999999999998</v>
      </c>
      <c r="K6" s="212">
        <f t="shared" si="2"/>
        <v>141707.79960707269</v>
      </c>
      <c r="L6" s="180">
        <f t="shared" si="3"/>
        <v>300.22838899803537</v>
      </c>
      <c r="M6" s="181">
        <v>5</v>
      </c>
      <c r="N6" s="179">
        <f t="shared" si="4"/>
        <v>0.18708838084731291</v>
      </c>
      <c r="O6" s="183">
        <f>SUM($N$5:N6)</f>
        <v>0.38420841589673965</v>
      </c>
      <c r="P6" s="181" t="str">
        <f t="shared" ref="P6:P41" si="11">IF(O6&lt;=50%,"A",IF(O6&lt;=80%,"B",IF(O6&lt;=100%,"C","")))</f>
        <v>A</v>
      </c>
      <c r="Q6" s="180">
        <f t="shared" si="5"/>
        <v>61.696969696969695</v>
      </c>
      <c r="R6" s="184">
        <f t="shared" si="6"/>
        <v>0.60146181818181743</v>
      </c>
      <c r="S6" s="192">
        <f t="shared" si="7"/>
        <v>18523.18181818182</v>
      </c>
      <c r="T6" s="181">
        <f t="shared" ref="T6:T41" si="12">IF(P6="A",7,IF(P6="B",14,IF(P6="C",30,"")))</f>
        <v>7</v>
      </c>
      <c r="U6" s="181">
        <v>3</v>
      </c>
      <c r="V6" s="181">
        <f t="shared" ref="V6:V41" si="13">T6+U6</f>
        <v>10</v>
      </c>
      <c r="W6" s="180">
        <f t="shared" ref="W6:W41" si="14">V6*Q6</f>
        <v>616.969696969697</v>
      </c>
      <c r="X6" s="180">
        <f t="shared" si="8"/>
        <v>144.969696969697</v>
      </c>
      <c r="Y6" s="184">
        <f t="shared" si="9"/>
        <v>1.413258024647257</v>
      </c>
      <c r="Z6" s="179">
        <f t="shared" si="10"/>
        <v>1.413258024647257</v>
      </c>
      <c r="AA6" s="87" t="str">
        <f t="shared" ref="AA6:AA41" si="15">IF(AND(Z6&gt;=100%,Z6&lt;200%),"HIGH-DON’T ORDER",IF(Z6&gt;=200%,"VERY HIGH-DON’T ORDER",IF(AND(Z6&gt;=80%,Z6&lt;=100),"LOW MAY- ORDER","VERY LOW-ORDER URGENTLY")))</f>
        <v>HIGH-DON’T ORDER</v>
      </c>
      <c r="AB6" s="212">
        <f t="shared" ref="AB6:AB41" si="16">X6*L6</f>
        <v>43524.018574745496</v>
      </c>
      <c r="AF6" s="63" t="s">
        <v>247</v>
      </c>
      <c r="AG6" s="553"/>
      <c r="AH6" s="553"/>
      <c r="AJ6" s="25" t="s">
        <v>246</v>
      </c>
      <c r="AK6" s="541"/>
      <c r="AL6" s="542"/>
    </row>
    <row r="7" spans="1:39" ht="15" thickBot="1">
      <c r="A7" s="144" t="s">
        <v>116</v>
      </c>
      <c r="B7" s="144" t="s">
        <v>32</v>
      </c>
      <c r="C7" s="181" t="s">
        <v>370</v>
      </c>
      <c r="D7" s="144" t="s">
        <v>23</v>
      </c>
      <c r="E7" s="370" t="s">
        <v>24</v>
      </c>
      <c r="F7" s="213">
        <v>9.7686000000000135</v>
      </c>
      <c r="G7" s="180">
        <v>600.33333333333337</v>
      </c>
      <c r="H7" s="212">
        <v>329409</v>
      </c>
      <c r="I7" s="369">
        <v>310</v>
      </c>
      <c r="J7" s="184">
        <v>5.0341499999999995</v>
      </c>
      <c r="K7" s="212">
        <f t="shared" si="2"/>
        <v>170100.14991671292</v>
      </c>
      <c r="L7" s="180">
        <f t="shared" si="3"/>
        <v>548.71016102165459</v>
      </c>
      <c r="M7" s="181">
        <v>4</v>
      </c>
      <c r="N7" s="179">
        <f t="shared" si="4"/>
        <v>0.13811740162944414</v>
      </c>
      <c r="O7" s="183">
        <f>SUM($N$5:N7)</f>
        <v>0.52232581752618379</v>
      </c>
      <c r="P7" s="181" t="str">
        <f t="shared" si="11"/>
        <v>B</v>
      </c>
      <c r="Q7" s="180">
        <f t="shared" si="5"/>
        <v>27.287878787878789</v>
      </c>
      <c r="R7" s="184">
        <f t="shared" si="6"/>
        <v>0.44402727272727333</v>
      </c>
      <c r="S7" s="192">
        <f t="shared" si="7"/>
        <v>14973.136363636364</v>
      </c>
      <c r="T7" s="181">
        <f t="shared" si="12"/>
        <v>14</v>
      </c>
      <c r="U7" s="181">
        <v>3</v>
      </c>
      <c r="V7" s="181">
        <f t="shared" si="13"/>
        <v>17</v>
      </c>
      <c r="W7" s="180">
        <f t="shared" si="14"/>
        <v>463.89393939393943</v>
      </c>
      <c r="X7" s="180">
        <f t="shared" si="8"/>
        <v>153.89393939393943</v>
      </c>
      <c r="Y7" s="184">
        <f t="shared" si="9"/>
        <v>2.5041560294785765</v>
      </c>
      <c r="Z7" s="179">
        <f t="shared" si="10"/>
        <v>2.5041560294785765</v>
      </c>
      <c r="AA7" s="87" t="str">
        <f t="shared" si="15"/>
        <v>VERY HIGH-DON’T ORDER</v>
      </c>
      <c r="AB7" s="212">
        <f t="shared" si="16"/>
        <v>84443.168265105254</v>
      </c>
      <c r="AF7" s="63" t="s">
        <v>236</v>
      </c>
      <c r="AG7" s="553"/>
      <c r="AH7" s="553"/>
      <c r="AJ7" s="25" t="s">
        <v>245</v>
      </c>
      <c r="AK7" s="64" t="str">
        <f>IF(BD1&gt;=35,"Trailer",IF(BD1&gt;=20,"Cargo","Will recommend to wait"))</f>
        <v>Will recommend to wait</v>
      </c>
      <c r="AL7" s="64"/>
    </row>
    <row r="8" spans="1:39" ht="15" thickBot="1">
      <c r="A8" s="144" t="s">
        <v>116</v>
      </c>
      <c r="B8" s="144" t="s">
        <v>97</v>
      </c>
      <c r="C8" s="181" t="s">
        <v>369</v>
      </c>
      <c r="D8" s="144" t="s">
        <v>23</v>
      </c>
      <c r="E8" s="370" t="s">
        <v>24</v>
      </c>
      <c r="F8" s="213">
        <v>7.1699999999999982</v>
      </c>
      <c r="G8" s="180">
        <v>318.66666666666669</v>
      </c>
      <c r="H8" s="212">
        <v>209825.33333333331</v>
      </c>
      <c r="I8" s="369">
        <v>252</v>
      </c>
      <c r="J8" s="184">
        <v>5.67</v>
      </c>
      <c r="K8" s="212">
        <f t="shared" si="2"/>
        <v>165928.82008368199</v>
      </c>
      <c r="L8" s="180">
        <f t="shared" si="3"/>
        <v>658.44769874476981</v>
      </c>
      <c r="M8" s="181">
        <v>1</v>
      </c>
      <c r="N8" s="179">
        <f t="shared" si="4"/>
        <v>0.1013760180254195</v>
      </c>
      <c r="O8" s="183">
        <f>SUM($N$5:N8)</f>
        <v>0.6237018355516033</v>
      </c>
      <c r="P8" s="181" t="str">
        <f t="shared" si="11"/>
        <v>B</v>
      </c>
      <c r="Q8" s="180">
        <f t="shared" si="5"/>
        <v>14.484848484848486</v>
      </c>
      <c r="R8" s="184">
        <f t="shared" si="6"/>
        <v>0.32590909090909082</v>
      </c>
      <c r="S8" s="192">
        <f t="shared" si="7"/>
        <v>9537.5151515151501</v>
      </c>
      <c r="T8" s="181">
        <f t="shared" si="12"/>
        <v>14</v>
      </c>
      <c r="U8" s="181">
        <v>3</v>
      </c>
      <c r="V8" s="181">
        <f t="shared" si="13"/>
        <v>17</v>
      </c>
      <c r="W8" s="180">
        <f t="shared" si="14"/>
        <v>246.24242424242428</v>
      </c>
      <c r="X8" s="180">
        <f t="shared" si="8"/>
        <v>0</v>
      </c>
      <c r="Y8" s="184">
        <f t="shared" si="9"/>
        <v>0</v>
      </c>
      <c r="Z8" s="179">
        <f t="shared" si="10"/>
        <v>0</v>
      </c>
      <c r="AA8" s="87" t="str">
        <f t="shared" si="15"/>
        <v>VERY LOW-ORDER URGENTLY</v>
      </c>
      <c r="AB8" s="212">
        <f t="shared" si="16"/>
        <v>0</v>
      </c>
      <c r="AF8" s="63" t="s">
        <v>244</v>
      </c>
      <c r="AG8" s="553"/>
      <c r="AH8" s="553"/>
      <c r="AI8" s="17"/>
      <c r="AJ8" s="17"/>
      <c r="AK8" s="17"/>
      <c r="AL8" s="17"/>
      <c r="AM8" s="16"/>
    </row>
    <row r="9" spans="1:39" ht="15" thickBot="1">
      <c r="A9" s="144" t="s">
        <v>116</v>
      </c>
      <c r="B9" s="144" t="s">
        <v>43</v>
      </c>
      <c r="C9" s="181" t="s">
        <v>385</v>
      </c>
      <c r="D9" s="144" t="s">
        <v>23</v>
      </c>
      <c r="E9" s="370" t="s">
        <v>24</v>
      </c>
      <c r="F9" s="213">
        <v>6.2455000000000069</v>
      </c>
      <c r="G9" s="180">
        <v>767</v>
      </c>
      <c r="H9" s="212">
        <v>197468.83333333331</v>
      </c>
      <c r="I9" s="369">
        <v>20</v>
      </c>
      <c r="J9" s="184">
        <v>0.16979</v>
      </c>
      <c r="K9" s="212">
        <f t="shared" si="2"/>
        <v>5149.1221208170355</v>
      </c>
      <c r="L9" s="180">
        <f t="shared" si="3"/>
        <v>257.45610604085175</v>
      </c>
      <c r="M9" s="181">
        <v>20</v>
      </c>
      <c r="N9" s="179">
        <f t="shared" si="4"/>
        <v>8.8304591433439092E-2</v>
      </c>
      <c r="O9" s="183">
        <f>SUM($N$5:N9)</f>
        <v>0.71200642698504235</v>
      </c>
      <c r="P9" s="181" t="str">
        <f t="shared" si="11"/>
        <v>B</v>
      </c>
      <c r="Q9" s="180">
        <f t="shared" si="5"/>
        <v>34.863636363636367</v>
      </c>
      <c r="R9" s="184">
        <f t="shared" si="6"/>
        <v>0.28388636363636394</v>
      </c>
      <c r="S9" s="192">
        <f t="shared" si="7"/>
        <v>8975.8560606060601</v>
      </c>
      <c r="T9" s="181">
        <f t="shared" si="12"/>
        <v>14</v>
      </c>
      <c r="U9" s="181">
        <v>3</v>
      </c>
      <c r="V9" s="181">
        <f t="shared" si="13"/>
        <v>17</v>
      </c>
      <c r="W9" s="180">
        <f t="shared" si="14"/>
        <v>592.68181818181824</v>
      </c>
      <c r="X9" s="180">
        <f t="shared" si="8"/>
        <v>572.68181818181824</v>
      </c>
      <c r="Y9" s="184">
        <f t="shared" si="9"/>
        <v>4.6632129015052799</v>
      </c>
      <c r="Z9" s="179">
        <f t="shared" si="10"/>
        <v>4.6632129015052799</v>
      </c>
      <c r="AA9" s="87" t="str">
        <f t="shared" si="15"/>
        <v>VERY HIGH-DON’T ORDER</v>
      </c>
      <c r="AB9" s="212">
        <f t="shared" si="16"/>
        <v>147440.43090948599</v>
      </c>
      <c r="AF9" s="17"/>
      <c r="AG9" s="17"/>
      <c r="AH9" s="17"/>
      <c r="AI9" s="17"/>
      <c r="AJ9" s="17"/>
      <c r="AK9" s="17"/>
      <c r="AL9" s="17"/>
      <c r="AM9" s="16"/>
    </row>
    <row r="10" spans="1:39" ht="15" thickBot="1">
      <c r="A10" s="144" t="s">
        <v>116</v>
      </c>
      <c r="B10" s="144" t="s">
        <v>50</v>
      </c>
      <c r="C10" s="181" t="s">
        <v>395</v>
      </c>
      <c r="D10" s="144" t="s">
        <v>29</v>
      </c>
      <c r="E10" s="370" t="s">
        <v>30</v>
      </c>
      <c r="F10" s="213">
        <v>1.859999999999999</v>
      </c>
      <c r="G10" s="180">
        <v>82.333333333333329</v>
      </c>
      <c r="H10" s="212">
        <v>20171.666666666668</v>
      </c>
      <c r="I10" s="369">
        <v>0</v>
      </c>
      <c r="J10" s="184">
        <v>0</v>
      </c>
      <c r="K10" s="212">
        <f t="shared" si="2"/>
        <v>0</v>
      </c>
      <c r="L10" s="180">
        <f t="shared" si="3"/>
        <v>245.00000000000003</v>
      </c>
      <c r="M10" s="181">
        <v>1</v>
      </c>
      <c r="N10" s="179">
        <f t="shared" si="4"/>
        <v>2.6298381245087897E-2</v>
      </c>
      <c r="O10" s="183">
        <f>SUM($N$5:N10)</f>
        <v>0.73830480823013023</v>
      </c>
      <c r="P10" s="181" t="str">
        <f t="shared" si="11"/>
        <v>B</v>
      </c>
      <c r="Q10" s="180">
        <f t="shared" si="5"/>
        <v>3.7424242424242422</v>
      </c>
      <c r="R10" s="184">
        <f t="shared" si="6"/>
        <v>8.4545454545454493E-2</v>
      </c>
      <c r="S10" s="192">
        <f t="shared" si="7"/>
        <v>916.89393939393949</v>
      </c>
      <c r="T10" s="181">
        <f t="shared" si="12"/>
        <v>14</v>
      </c>
      <c r="U10" s="181">
        <v>3</v>
      </c>
      <c r="V10" s="181">
        <f t="shared" si="13"/>
        <v>17</v>
      </c>
      <c r="W10" s="180">
        <f t="shared" si="14"/>
        <v>63.621212121212118</v>
      </c>
      <c r="X10" s="180">
        <f t="shared" si="8"/>
        <v>63.621212121212118</v>
      </c>
      <c r="Y10" s="184">
        <f t="shared" si="9"/>
        <v>1.4372727272727264</v>
      </c>
      <c r="Z10" s="179">
        <f t="shared" si="10"/>
        <v>1.4372727272727264</v>
      </c>
      <c r="AA10" s="87" t="str">
        <f t="shared" si="15"/>
        <v>HIGH-DON’T ORDER</v>
      </c>
      <c r="AB10" s="212">
        <f t="shared" si="16"/>
        <v>15587.19696969697</v>
      </c>
      <c r="AF10" s="115" t="s">
        <v>243</v>
      </c>
      <c r="AG10" s="62"/>
      <c r="AH10" s="62"/>
      <c r="AI10" s="17"/>
      <c r="AJ10" s="555" t="s">
        <v>242</v>
      </c>
      <c r="AK10" s="555"/>
      <c r="AL10" s="555"/>
      <c r="AM10" s="555"/>
    </row>
    <row r="11" spans="1:39" ht="15" thickBot="1">
      <c r="A11" s="144" t="s">
        <v>116</v>
      </c>
      <c r="B11" s="144" t="s">
        <v>45</v>
      </c>
      <c r="C11" s="181" t="s">
        <v>408</v>
      </c>
      <c r="D11" s="144" t="s">
        <v>29</v>
      </c>
      <c r="E11" s="370" t="s">
        <v>42</v>
      </c>
      <c r="F11" s="213">
        <v>1.8134999999999986</v>
      </c>
      <c r="G11" s="180">
        <v>79</v>
      </c>
      <c r="H11" s="212">
        <v>21938.999999999996</v>
      </c>
      <c r="I11" s="369">
        <v>222</v>
      </c>
      <c r="J11" s="184">
        <v>4.9950000000000001</v>
      </c>
      <c r="K11" s="212">
        <f t="shared" si="2"/>
        <v>61651.367088607585</v>
      </c>
      <c r="L11" s="180">
        <f t="shared" si="3"/>
        <v>277.70886075949363</v>
      </c>
      <c r="M11" s="181">
        <v>5</v>
      </c>
      <c r="N11" s="179">
        <f t="shared" si="4"/>
        <v>2.5640921713960693E-2</v>
      </c>
      <c r="O11" s="183">
        <f>SUM($N$5:N11)</f>
        <v>0.76394572994409093</v>
      </c>
      <c r="P11" s="181" t="str">
        <f t="shared" si="11"/>
        <v>B</v>
      </c>
      <c r="Q11" s="180">
        <f t="shared" si="5"/>
        <v>3.5909090909090908</v>
      </c>
      <c r="R11" s="184">
        <f t="shared" si="6"/>
        <v>8.243181818181812E-2</v>
      </c>
      <c r="S11" s="192">
        <f t="shared" si="7"/>
        <v>997.22727272727252</v>
      </c>
      <c r="T11" s="181">
        <f t="shared" si="12"/>
        <v>14</v>
      </c>
      <c r="U11" s="181">
        <v>3</v>
      </c>
      <c r="V11" s="181">
        <f t="shared" si="13"/>
        <v>17</v>
      </c>
      <c r="W11" s="180">
        <f t="shared" si="14"/>
        <v>61.045454545454547</v>
      </c>
      <c r="X11" s="180">
        <f t="shared" si="8"/>
        <v>0</v>
      </c>
      <c r="Y11" s="184">
        <f t="shared" si="9"/>
        <v>0</v>
      </c>
      <c r="Z11" s="179">
        <f t="shared" si="10"/>
        <v>0</v>
      </c>
      <c r="AA11" s="87" t="str">
        <f t="shared" si="15"/>
        <v>VERY LOW-ORDER URGENTLY</v>
      </c>
      <c r="AB11" s="212">
        <f t="shared" si="16"/>
        <v>0</v>
      </c>
      <c r="AF11" s="17" t="s">
        <v>239</v>
      </c>
      <c r="AG11" s="554" t="str">
        <f>A11</f>
        <v>SONTURK INVT LTD - TAKORADI</v>
      </c>
      <c r="AH11" s="554"/>
      <c r="AI11" s="17"/>
      <c r="AJ11" s="17" t="s">
        <v>241</v>
      </c>
      <c r="AK11" s="551"/>
      <c r="AL11" s="551"/>
      <c r="AM11" s="551"/>
    </row>
    <row r="12" spans="1:39" ht="15" thickBot="1">
      <c r="A12" s="144" t="s">
        <v>116</v>
      </c>
      <c r="B12" s="144" t="s">
        <v>71</v>
      </c>
      <c r="C12" s="181" t="s">
        <v>372</v>
      </c>
      <c r="D12" s="144" t="s">
        <v>29</v>
      </c>
      <c r="E12" s="370" t="s">
        <v>63</v>
      </c>
      <c r="F12" s="213">
        <v>1.7549999999999988</v>
      </c>
      <c r="G12" s="180">
        <v>78</v>
      </c>
      <c r="H12" s="212">
        <v>20816</v>
      </c>
      <c r="I12" s="369">
        <v>185</v>
      </c>
      <c r="J12" s="184">
        <v>4.1624999999999996</v>
      </c>
      <c r="K12" s="212">
        <f t="shared" si="2"/>
        <v>49371.282051282047</v>
      </c>
      <c r="L12" s="180">
        <f t="shared" si="3"/>
        <v>266.87179487179486</v>
      </c>
      <c r="M12" s="181">
        <v>5</v>
      </c>
      <c r="N12" s="179">
        <f t="shared" si="4"/>
        <v>2.4813795207058738E-2</v>
      </c>
      <c r="O12" s="183">
        <f>SUM($N$5:N12)</f>
        <v>0.78875952515114967</v>
      </c>
      <c r="P12" s="181" t="str">
        <f t="shared" si="11"/>
        <v>B</v>
      </c>
      <c r="Q12" s="180">
        <f t="shared" si="5"/>
        <v>3.5454545454545454</v>
      </c>
      <c r="R12" s="184">
        <f t="shared" si="6"/>
        <v>7.9772727272727217E-2</v>
      </c>
      <c r="S12" s="192">
        <f t="shared" si="7"/>
        <v>946.18181818181813</v>
      </c>
      <c r="T12" s="181">
        <f t="shared" si="12"/>
        <v>14</v>
      </c>
      <c r="U12" s="181">
        <v>3</v>
      </c>
      <c r="V12" s="181">
        <f t="shared" si="13"/>
        <v>17</v>
      </c>
      <c r="W12" s="180">
        <f t="shared" si="14"/>
        <v>60.272727272727273</v>
      </c>
      <c r="X12" s="180">
        <f t="shared" si="8"/>
        <v>0</v>
      </c>
      <c r="Y12" s="184">
        <f t="shared" si="9"/>
        <v>0</v>
      </c>
      <c r="Z12" s="179">
        <f t="shared" si="10"/>
        <v>0</v>
      </c>
      <c r="AA12" s="87" t="str">
        <f t="shared" si="15"/>
        <v>VERY LOW-ORDER URGENTLY</v>
      </c>
      <c r="AB12" s="212">
        <f t="shared" si="16"/>
        <v>0</v>
      </c>
      <c r="AF12" s="17" t="s">
        <v>240</v>
      </c>
      <c r="AG12" s="551"/>
      <c r="AH12" s="551"/>
      <c r="AI12" s="17"/>
      <c r="AJ12" s="17" t="s">
        <v>239</v>
      </c>
      <c r="AK12" s="551"/>
      <c r="AL12" s="551"/>
      <c r="AM12" s="551"/>
    </row>
    <row r="13" spans="1:39" ht="15" thickBot="1">
      <c r="A13" s="144" t="s">
        <v>116</v>
      </c>
      <c r="B13" s="144" t="s">
        <v>44</v>
      </c>
      <c r="C13" s="181" t="s">
        <v>376</v>
      </c>
      <c r="D13" s="144" t="s">
        <v>23</v>
      </c>
      <c r="E13" s="370" t="s">
        <v>24</v>
      </c>
      <c r="F13" s="213">
        <v>1.5</v>
      </c>
      <c r="G13" s="180">
        <v>66.666666666666671</v>
      </c>
      <c r="H13" s="212">
        <v>34898.666666666664</v>
      </c>
      <c r="I13" s="369">
        <v>0</v>
      </c>
      <c r="J13" s="184">
        <v>0</v>
      </c>
      <c r="K13" s="212">
        <f t="shared" si="2"/>
        <v>0</v>
      </c>
      <c r="L13" s="180">
        <f t="shared" si="3"/>
        <v>523.4799999999999</v>
      </c>
      <c r="M13" s="181">
        <v>5</v>
      </c>
      <c r="N13" s="179">
        <f t="shared" si="4"/>
        <v>2.1208371971845087E-2</v>
      </c>
      <c r="O13" s="183">
        <f>SUM($N$5:N13)</f>
        <v>0.80996789712299477</v>
      </c>
      <c r="P13" s="181" t="str">
        <f t="shared" si="11"/>
        <v>C</v>
      </c>
      <c r="Q13" s="180">
        <f t="shared" si="5"/>
        <v>3.0303030303030307</v>
      </c>
      <c r="R13" s="184">
        <f t="shared" si="6"/>
        <v>6.8181818181818177E-2</v>
      </c>
      <c r="S13" s="192">
        <f t="shared" si="7"/>
        <v>1586.3030303030303</v>
      </c>
      <c r="T13" s="181">
        <f t="shared" si="12"/>
        <v>30</v>
      </c>
      <c r="U13" s="181">
        <v>3</v>
      </c>
      <c r="V13" s="181">
        <f t="shared" si="13"/>
        <v>33</v>
      </c>
      <c r="W13" s="180">
        <f t="shared" si="14"/>
        <v>100.00000000000001</v>
      </c>
      <c r="X13" s="180">
        <f t="shared" si="8"/>
        <v>100.00000000000001</v>
      </c>
      <c r="Y13" s="184">
        <f t="shared" si="9"/>
        <v>2.25</v>
      </c>
      <c r="Z13" s="179">
        <f t="shared" si="10"/>
        <v>2.25</v>
      </c>
      <c r="AA13" s="87" t="str">
        <f t="shared" si="15"/>
        <v>VERY HIGH-DON’T ORDER</v>
      </c>
      <c r="AB13" s="212">
        <f t="shared" si="16"/>
        <v>52348</v>
      </c>
      <c r="AF13" s="17" t="s">
        <v>238</v>
      </c>
      <c r="AG13" s="551"/>
      <c r="AH13" s="551"/>
      <c r="AI13" s="17"/>
      <c r="AJ13" s="17" t="s">
        <v>238</v>
      </c>
      <c r="AK13" s="551"/>
      <c r="AL13" s="551"/>
      <c r="AM13" s="551"/>
    </row>
    <row r="14" spans="1:39" ht="15" thickBot="1">
      <c r="A14" s="144" t="s">
        <v>116</v>
      </c>
      <c r="B14" s="144" t="s">
        <v>53</v>
      </c>
      <c r="C14" s="181" t="s">
        <v>429</v>
      </c>
      <c r="D14" s="144" t="s">
        <v>23</v>
      </c>
      <c r="E14" s="370" t="s">
        <v>24</v>
      </c>
      <c r="F14" s="213">
        <v>1.4031199999999977</v>
      </c>
      <c r="G14" s="180">
        <v>138.66666666666669</v>
      </c>
      <c r="H14" s="212">
        <v>55357.666666666672</v>
      </c>
      <c r="I14" s="369">
        <v>110</v>
      </c>
      <c r="J14" s="184">
        <v>1.09446</v>
      </c>
      <c r="K14" s="212">
        <f t="shared" si="2"/>
        <v>43913.533653846149</v>
      </c>
      <c r="L14" s="180">
        <f t="shared" si="3"/>
        <v>399.21394230769226</v>
      </c>
      <c r="M14" s="181">
        <v>20</v>
      </c>
      <c r="N14" s="179">
        <f t="shared" si="4"/>
        <v>1.983859392075682E-2</v>
      </c>
      <c r="O14" s="183">
        <f>SUM($N$5:N14)</f>
        <v>0.82980649104375159</v>
      </c>
      <c r="P14" s="181" t="str">
        <f t="shared" si="11"/>
        <v>C</v>
      </c>
      <c r="Q14" s="180">
        <f t="shared" si="5"/>
        <v>6.3030303030303036</v>
      </c>
      <c r="R14" s="184">
        <f t="shared" si="6"/>
        <v>6.377818181818172E-2</v>
      </c>
      <c r="S14" s="192">
        <f t="shared" si="7"/>
        <v>2516.257575757576</v>
      </c>
      <c r="T14" s="181">
        <f t="shared" si="12"/>
        <v>30</v>
      </c>
      <c r="U14" s="181">
        <v>3</v>
      </c>
      <c r="V14" s="181">
        <f t="shared" si="13"/>
        <v>33</v>
      </c>
      <c r="W14" s="180">
        <f t="shared" si="14"/>
        <v>208.00000000000003</v>
      </c>
      <c r="X14" s="180">
        <f t="shared" si="8"/>
        <v>98.000000000000028</v>
      </c>
      <c r="Y14" s="184">
        <f t="shared" si="9"/>
        <v>0.99162807692307542</v>
      </c>
      <c r="Z14" s="179">
        <f t="shared" si="10"/>
        <v>0.99162807692307542</v>
      </c>
      <c r="AA14" s="87" t="str">
        <f t="shared" si="15"/>
        <v>LOW MAY- ORDER</v>
      </c>
      <c r="AB14" s="212">
        <f t="shared" si="16"/>
        <v>39122.966346153851</v>
      </c>
      <c r="AF14" s="17" t="s">
        <v>237</v>
      </c>
      <c r="AG14" s="551"/>
      <c r="AH14" s="551"/>
      <c r="AI14" s="17"/>
      <c r="AJ14" s="17" t="s">
        <v>237</v>
      </c>
      <c r="AK14" s="551"/>
      <c r="AL14" s="551"/>
      <c r="AM14" s="551"/>
    </row>
    <row r="15" spans="1:39" ht="15" thickBot="1">
      <c r="A15" s="144" t="s">
        <v>116</v>
      </c>
      <c r="B15" s="144" t="s">
        <v>77</v>
      </c>
      <c r="C15" s="181" t="s">
        <v>388</v>
      </c>
      <c r="D15" s="144" t="s">
        <v>23</v>
      </c>
      <c r="E15" s="370" t="s">
        <v>24</v>
      </c>
      <c r="F15" s="213">
        <v>1.3799999999999994</v>
      </c>
      <c r="G15" s="180">
        <v>153.33333333333334</v>
      </c>
      <c r="H15" s="212">
        <v>43381.333333333336</v>
      </c>
      <c r="I15" s="369">
        <v>174</v>
      </c>
      <c r="J15" s="184">
        <v>1.5660000000000001</v>
      </c>
      <c r="K15" s="212">
        <f t="shared" si="2"/>
        <v>49228.382608695654</v>
      </c>
      <c r="L15" s="180">
        <f t="shared" si="3"/>
        <v>282.92173913043479</v>
      </c>
      <c r="M15" s="181">
        <v>5</v>
      </c>
      <c r="N15" s="179">
        <f t="shared" si="4"/>
        <v>1.9511702214097475E-2</v>
      </c>
      <c r="O15" s="183">
        <f>SUM($N$5:N15)</f>
        <v>0.84931819325784907</v>
      </c>
      <c r="P15" s="181" t="str">
        <f t="shared" si="11"/>
        <v>C</v>
      </c>
      <c r="Q15" s="180">
        <f t="shared" si="5"/>
        <v>6.9696969696969697</v>
      </c>
      <c r="R15" s="184">
        <f t="shared" si="6"/>
        <v>6.2727272727272701E-2</v>
      </c>
      <c r="S15" s="192">
        <f t="shared" si="7"/>
        <v>1971.878787878788</v>
      </c>
      <c r="T15" s="181">
        <f t="shared" si="12"/>
        <v>30</v>
      </c>
      <c r="U15" s="181">
        <v>3</v>
      </c>
      <c r="V15" s="181">
        <f t="shared" si="13"/>
        <v>33</v>
      </c>
      <c r="W15" s="180">
        <f t="shared" si="14"/>
        <v>230</v>
      </c>
      <c r="X15" s="180">
        <f t="shared" si="8"/>
        <v>56</v>
      </c>
      <c r="Y15" s="184">
        <f t="shared" si="9"/>
        <v>0.50399999999999978</v>
      </c>
      <c r="Z15" s="179">
        <f t="shared" si="10"/>
        <v>0.50399999999999978</v>
      </c>
      <c r="AA15" s="87" t="str">
        <f t="shared" si="15"/>
        <v>VERY LOW-ORDER URGENTLY</v>
      </c>
      <c r="AB15" s="212">
        <f t="shared" si="16"/>
        <v>15843.617391304348</v>
      </c>
      <c r="AF15" s="17" t="s">
        <v>236</v>
      </c>
      <c r="AG15" s="551"/>
      <c r="AH15" s="551"/>
      <c r="AI15" s="17"/>
      <c r="AJ15" s="17" t="s">
        <v>236</v>
      </c>
      <c r="AK15" s="551"/>
      <c r="AL15" s="551"/>
      <c r="AM15" s="551"/>
    </row>
    <row r="16" spans="1:39" ht="15" thickBot="1">
      <c r="A16" s="144" t="s">
        <v>116</v>
      </c>
      <c r="B16" s="144" t="s">
        <v>67</v>
      </c>
      <c r="C16" s="181" t="s">
        <v>412</v>
      </c>
      <c r="D16" s="144" t="s">
        <v>29</v>
      </c>
      <c r="E16" s="370" t="s">
        <v>30</v>
      </c>
      <c r="F16" s="213">
        <v>1.0733333333333337</v>
      </c>
      <c r="G16" s="180">
        <v>51</v>
      </c>
      <c r="H16" s="212">
        <v>12803.833333333334</v>
      </c>
      <c r="I16" s="369">
        <v>105</v>
      </c>
      <c r="J16" s="184">
        <v>2.11</v>
      </c>
      <c r="K16" s="212">
        <f t="shared" si="2"/>
        <v>26360.833333333336</v>
      </c>
      <c r="L16" s="180">
        <f t="shared" si="3"/>
        <v>251.05555555555557</v>
      </c>
      <c r="M16" s="181">
        <v>1</v>
      </c>
      <c r="N16" s="179">
        <f t="shared" si="4"/>
        <v>1.5175768388742491E-2</v>
      </c>
      <c r="O16" s="183">
        <f>SUM($N$5:N16)</f>
        <v>0.86449396164659154</v>
      </c>
      <c r="P16" s="181" t="str">
        <f t="shared" si="11"/>
        <v>C</v>
      </c>
      <c r="Q16" s="180">
        <f t="shared" si="5"/>
        <v>2.3181818181818183</v>
      </c>
      <c r="R16" s="184">
        <f t="shared" si="6"/>
        <v>4.8787878787878804E-2</v>
      </c>
      <c r="S16" s="192">
        <f t="shared" si="7"/>
        <v>581.99242424242425</v>
      </c>
      <c r="T16" s="181">
        <f t="shared" si="12"/>
        <v>30</v>
      </c>
      <c r="U16" s="181">
        <v>3</v>
      </c>
      <c r="V16" s="181">
        <f t="shared" si="13"/>
        <v>33</v>
      </c>
      <c r="W16" s="180">
        <f t="shared" si="14"/>
        <v>76.5</v>
      </c>
      <c r="X16" s="180">
        <f t="shared" si="8"/>
        <v>0</v>
      </c>
      <c r="Y16" s="184">
        <f t="shared" si="9"/>
        <v>0</v>
      </c>
      <c r="Z16" s="179">
        <f t="shared" si="10"/>
        <v>0</v>
      </c>
      <c r="AA16" s="87" t="str">
        <f t="shared" si="15"/>
        <v>VERY LOW-ORDER URGENTLY</v>
      </c>
      <c r="AB16" s="212">
        <f t="shared" si="16"/>
        <v>0</v>
      </c>
      <c r="AF16" s="17"/>
      <c r="AG16" s="17"/>
      <c r="AH16" s="17"/>
      <c r="AI16" s="17"/>
      <c r="AJ16" s="17"/>
      <c r="AK16" s="17"/>
      <c r="AL16" s="17"/>
      <c r="AM16" s="16"/>
    </row>
    <row r="17" spans="1:39" ht="15" thickBot="1">
      <c r="A17" s="144" t="s">
        <v>116</v>
      </c>
      <c r="B17" s="144" t="s">
        <v>47</v>
      </c>
      <c r="C17" s="181" t="s">
        <v>427</v>
      </c>
      <c r="D17" s="144" t="s">
        <v>29</v>
      </c>
      <c r="E17" s="370" t="s">
        <v>48</v>
      </c>
      <c r="F17" s="213">
        <v>0.95099999999999929</v>
      </c>
      <c r="G17" s="180">
        <v>41.666666666666671</v>
      </c>
      <c r="H17" s="212">
        <v>11365.666666666668</v>
      </c>
      <c r="I17" s="369">
        <v>175</v>
      </c>
      <c r="J17" s="184">
        <v>3.9375</v>
      </c>
      <c r="K17" s="212">
        <f t="shared" si="2"/>
        <v>47735.8</v>
      </c>
      <c r="L17" s="180">
        <f t="shared" si="3"/>
        <v>272.77600000000001</v>
      </c>
      <c r="M17" s="181">
        <v>1</v>
      </c>
      <c r="N17" s="179">
        <f t="shared" si="4"/>
        <v>1.3446107830149776E-2</v>
      </c>
      <c r="O17" s="183">
        <f>SUM($N$5:N17)</f>
        <v>0.8779400694767413</v>
      </c>
      <c r="P17" s="181" t="str">
        <f t="shared" si="11"/>
        <v>C</v>
      </c>
      <c r="Q17" s="180">
        <f t="shared" si="5"/>
        <v>1.8939393939393943</v>
      </c>
      <c r="R17" s="184">
        <f t="shared" si="6"/>
        <v>4.3227272727272698E-2</v>
      </c>
      <c r="S17" s="192">
        <f t="shared" si="7"/>
        <v>516.62121212121212</v>
      </c>
      <c r="T17" s="181">
        <f t="shared" si="12"/>
        <v>30</v>
      </c>
      <c r="U17" s="181">
        <v>3</v>
      </c>
      <c r="V17" s="181">
        <f t="shared" si="13"/>
        <v>33</v>
      </c>
      <c r="W17" s="180">
        <f t="shared" si="14"/>
        <v>62.500000000000007</v>
      </c>
      <c r="X17" s="180">
        <f t="shared" si="8"/>
        <v>0</v>
      </c>
      <c r="Y17" s="184">
        <f t="shared" si="9"/>
        <v>0</v>
      </c>
      <c r="Z17" s="179">
        <f t="shared" si="10"/>
        <v>0</v>
      </c>
      <c r="AA17" s="87" t="str">
        <f t="shared" si="15"/>
        <v>VERY LOW-ORDER URGENTLY</v>
      </c>
      <c r="AB17" s="212">
        <f t="shared" si="16"/>
        <v>0</v>
      </c>
      <c r="AF17" s="311" t="s">
        <v>235</v>
      </c>
      <c r="AG17" s="555" t="s">
        <v>234</v>
      </c>
      <c r="AH17" s="555"/>
      <c r="AI17" s="311" t="s">
        <v>233</v>
      </c>
      <c r="AJ17" s="555" t="s">
        <v>232</v>
      </c>
      <c r="AK17" s="555"/>
      <c r="AL17" s="555"/>
      <c r="AM17" s="555"/>
    </row>
    <row r="18" spans="1:39" ht="15" thickBot="1">
      <c r="A18" s="144" t="s">
        <v>116</v>
      </c>
      <c r="B18" s="144" t="s">
        <v>75</v>
      </c>
      <c r="C18" s="181" t="s">
        <v>435</v>
      </c>
      <c r="D18" s="144" t="s">
        <v>29</v>
      </c>
      <c r="E18" s="370" t="s">
        <v>42</v>
      </c>
      <c r="F18" s="213">
        <v>0.94799999999999818</v>
      </c>
      <c r="G18" s="180">
        <v>52.666666666666664</v>
      </c>
      <c r="H18" s="212">
        <v>12251</v>
      </c>
      <c r="I18" s="369">
        <v>72</v>
      </c>
      <c r="J18" s="184">
        <v>1.296</v>
      </c>
      <c r="K18" s="212">
        <f t="shared" si="2"/>
        <v>16748.202531645569</v>
      </c>
      <c r="L18" s="180">
        <f t="shared" si="3"/>
        <v>232.61392405063293</v>
      </c>
      <c r="M18" s="181">
        <v>20</v>
      </c>
      <c r="N18" s="179">
        <f t="shared" si="4"/>
        <v>1.3403691086206071E-2</v>
      </c>
      <c r="O18" s="183">
        <f>SUM($N$5:N18)</f>
        <v>0.8913437605629474</v>
      </c>
      <c r="P18" s="181" t="str">
        <f t="shared" si="11"/>
        <v>C</v>
      </c>
      <c r="Q18" s="180">
        <f t="shared" si="5"/>
        <v>2.393939393939394</v>
      </c>
      <c r="R18" s="184">
        <f t="shared" si="6"/>
        <v>4.3090909090909006E-2</v>
      </c>
      <c r="S18" s="192">
        <f t="shared" si="7"/>
        <v>556.86363636363637</v>
      </c>
      <c r="T18" s="181">
        <f t="shared" si="12"/>
        <v>30</v>
      </c>
      <c r="U18" s="181">
        <v>3</v>
      </c>
      <c r="V18" s="181">
        <f t="shared" si="13"/>
        <v>33</v>
      </c>
      <c r="W18" s="180">
        <f t="shared" si="14"/>
        <v>79</v>
      </c>
      <c r="X18" s="180">
        <f t="shared" si="8"/>
        <v>7</v>
      </c>
      <c r="Y18" s="184">
        <f t="shared" si="9"/>
        <v>0.12599999999999978</v>
      </c>
      <c r="Z18" s="179">
        <f t="shared" si="10"/>
        <v>0.12599999999999978</v>
      </c>
      <c r="AA18" s="87" t="str">
        <f t="shared" si="15"/>
        <v>VERY LOW-ORDER URGENTLY</v>
      </c>
      <c r="AB18" s="212">
        <f t="shared" si="16"/>
        <v>1628.2974683544305</v>
      </c>
      <c r="AF18" s="25"/>
      <c r="AG18" s="552"/>
      <c r="AH18" s="552"/>
      <c r="AI18" s="25"/>
      <c r="AJ18" s="552"/>
      <c r="AK18" s="552"/>
      <c r="AL18" s="552"/>
      <c r="AM18" s="552"/>
    </row>
    <row r="19" spans="1:39" ht="15" thickBot="1">
      <c r="A19" s="144" t="s">
        <v>116</v>
      </c>
      <c r="B19" s="144" t="s">
        <v>526</v>
      </c>
      <c r="C19" s="181" t="s">
        <v>538</v>
      </c>
      <c r="D19" s="144" t="s">
        <v>23</v>
      </c>
      <c r="E19" s="370" t="s">
        <v>24</v>
      </c>
      <c r="F19" s="213">
        <v>0.71735999999999989</v>
      </c>
      <c r="G19" s="180">
        <v>56</v>
      </c>
      <c r="H19" s="212">
        <v>18480</v>
      </c>
      <c r="I19" s="369">
        <v>0</v>
      </c>
      <c r="J19" s="184">
        <v>0</v>
      </c>
      <c r="K19" s="212">
        <f t="shared" si="2"/>
        <v>0</v>
      </c>
      <c r="L19" s="180">
        <f t="shared" si="3"/>
        <v>330</v>
      </c>
      <c r="M19" s="181">
        <v>60</v>
      </c>
      <c r="N19" s="179">
        <f t="shared" si="4"/>
        <v>1.0142691811815194E-2</v>
      </c>
      <c r="O19" s="183">
        <f>SUM($N$5:N19)</f>
        <v>0.90148645237476255</v>
      </c>
      <c r="P19" s="181" t="str">
        <f t="shared" si="11"/>
        <v>C</v>
      </c>
      <c r="Q19" s="180">
        <f t="shared" si="5"/>
        <v>2.5454545454545454</v>
      </c>
      <c r="R19" s="184">
        <f t="shared" si="6"/>
        <v>3.2607272727272721E-2</v>
      </c>
      <c r="S19" s="192">
        <f t="shared" si="7"/>
        <v>840</v>
      </c>
      <c r="T19" s="181">
        <f t="shared" si="12"/>
        <v>30</v>
      </c>
      <c r="U19" s="181">
        <v>3</v>
      </c>
      <c r="V19" s="181">
        <f t="shared" si="13"/>
        <v>33</v>
      </c>
      <c r="W19" s="180">
        <f t="shared" si="14"/>
        <v>84</v>
      </c>
      <c r="X19" s="180">
        <f t="shared" si="8"/>
        <v>84</v>
      </c>
      <c r="Y19" s="184">
        <f t="shared" si="9"/>
        <v>1.0760399999999999</v>
      </c>
      <c r="Z19" s="179">
        <f t="shared" si="10"/>
        <v>1.0760399999999999</v>
      </c>
      <c r="AA19" s="87" t="str">
        <f t="shared" si="15"/>
        <v>HIGH-DON’T ORDER</v>
      </c>
      <c r="AB19" s="212">
        <f t="shared" si="16"/>
        <v>27720</v>
      </c>
      <c r="AF19" s="352" t="s">
        <v>21</v>
      </c>
      <c r="AG19" s="341" t="s">
        <v>231</v>
      </c>
    </row>
    <row r="20" spans="1:39" ht="15" thickBot="1">
      <c r="A20" s="144" t="s">
        <v>116</v>
      </c>
      <c r="B20" s="144" t="s">
        <v>59</v>
      </c>
      <c r="C20" s="181" t="s">
        <v>397</v>
      </c>
      <c r="D20" s="144" t="s">
        <v>23</v>
      </c>
      <c r="E20" s="370" t="s">
        <v>24</v>
      </c>
      <c r="F20" s="213">
        <v>0.59939999999999882</v>
      </c>
      <c r="G20" s="180">
        <v>60.333333333333329</v>
      </c>
      <c r="H20" s="212">
        <v>25561.666666666668</v>
      </c>
      <c r="I20" s="369">
        <v>64</v>
      </c>
      <c r="J20" s="184">
        <v>0.62208000000000008</v>
      </c>
      <c r="K20" s="212">
        <f t="shared" si="2"/>
        <v>27115.138121546966</v>
      </c>
      <c r="L20" s="180">
        <f t="shared" si="3"/>
        <v>423.67403314917135</v>
      </c>
      <c r="M20" s="181">
        <v>1</v>
      </c>
      <c r="N20" s="179">
        <f t="shared" si="4"/>
        <v>8.47486543994928E-3</v>
      </c>
      <c r="O20" s="183">
        <f>SUM($N$5:N20)</f>
        <v>0.90996131781471179</v>
      </c>
      <c r="P20" s="181" t="str">
        <f t="shared" si="11"/>
        <v>C</v>
      </c>
      <c r="Q20" s="180">
        <f t="shared" si="5"/>
        <v>2.7424242424242422</v>
      </c>
      <c r="R20" s="184">
        <f t="shared" si="6"/>
        <v>2.7245454545454493E-2</v>
      </c>
      <c r="S20" s="192">
        <f t="shared" si="7"/>
        <v>1161.8939393939395</v>
      </c>
      <c r="T20" s="181">
        <f t="shared" si="12"/>
        <v>30</v>
      </c>
      <c r="U20" s="181">
        <v>3</v>
      </c>
      <c r="V20" s="181">
        <f t="shared" si="13"/>
        <v>33</v>
      </c>
      <c r="W20" s="180">
        <f t="shared" si="14"/>
        <v>90.5</v>
      </c>
      <c r="X20" s="180">
        <f t="shared" si="8"/>
        <v>26.5</v>
      </c>
      <c r="Y20" s="184">
        <f t="shared" si="9"/>
        <v>0.26327237569060724</v>
      </c>
      <c r="Z20" s="179">
        <f t="shared" si="10"/>
        <v>0.26327237569060724</v>
      </c>
      <c r="AA20" s="87" t="str">
        <f t="shared" si="15"/>
        <v>VERY LOW-ORDER URGENTLY</v>
      </c>
      <c r="AB20" s="212">
        <f t="shared" si="16"/>
        <v>11227.361878453041</v>
      </c>
    </row>
    <row r="21" spans="1:39" ht="15" thickBot="1">
      <c r="A21" s="144" t="s">
        <v>116</v>
      </c>
      <c r="B21" s="144" t="s">
        <v>184</v>
      </c>
      <c r="C21" s="181" t="s">
        <v>467</v>
      </c>
      <c r="D21" s="144" t="s">
        <v>23</v>
      </c>
      <c r="E21" s="370" t="s">
        <v>24</v>
      </c>
      <c r="F21" s="213">
        <v>0.58724999999999994</v>
      </c>
      <c r="G21" s="180">
        <v>47.666666666666664</v>
      </c>
      <c r="H21" s="212">
        <v>6514</v>
      </c>
      <c r="I21" s="369">
        <v>0</v>
      </c>
      <c r="J21" s="184">
        <v>0</v>
      </c>
      <c r="K21" s="212">
        <f t="shared" si="2"/>
        <v>0</v>
      </c>
      <c r="L21" s="180">
        <f t="shared" si="3"/>
        <v>136.65734265734267</v>
      </c>
      <c r="M21" s="181">
        <v>1</v>
      </c>
      <c r="N21" s="179">
        <f t="shared" si="4"/>
        <v>8.303077626977351E-3</v>
      </c>
      <c r="O21" s="183">
        <f>SUM($N$5:N21)</f>
        <v>0.91826439544168914</v>
      </c>
      <c r="P21" s="181" t="str">
        <f t="shared" si="11"/>
        <v>C</v>
      </c>
      <c r="Q21" s="180">
        <f t="shared" si="5"/>
        <v>2.1666666666666665</v>
      </c>
      <c r="R21" s="184">
        <f t="shared" si="6"/>
        <v>2.6693181818181814E-2</v>
      </c>
      <c r="S21" s="192">
        <f t="shared" si="7"/>
        <v>296.09090909090907</v>
      </c>
      <c r="T21" s="181">
        <f t="shared" si="12"/>
        <v>30</v>
      </c>
      <c r="U21" s="181">
        <v>3</v>
      </c>
      <c r="V21" s="181">
        <f t="shared" si="13"/>
        <v>33</v>
      </c>
      <c r="W21" s="180">
        <f t="shared" si="14"/>
        <v>71.5</v>
      </c>
      <c r="X21" s="180">
        <f t="shared" si="8"/>
        <v>71.5</v>
      </c>
      <c r="Y21" s="184">
        <f t="shared" si="9"/>
        <v>0.88087499999999996</v>
      </c>
      <c r="Z21" s="179">
        <f t="shared" si="10"/>
        <v>0.88087499999999996</v>
      </c>
      <c r="AA21" s="87" t="str">
        <f t="shared" si="15"/>
        <v>LOW MAY- ORDER</v>
      </c>
      <c r="AB21" s="212">
        <f t="shared" si="16"/>
        <v>9771</v>
      </c>
      <c r="AF21"/>
      <c r="AG21"/>
      <c r="AH21"/>
      <c r="AI21" s="352" t="s">
        <v>294</v>
      </c>
      <c r="AJ21"/>
      <c r="AK21"/>
      <c r="AL21"/>
    </row>
    <row r="22" spans="1:39" ht="44" thickBot="1">
      <c r="A22" s="144" t="s">
        <v>116</v>
      </c>
      <c r="B22" s="144" t="s">
        <v>96</v>
      </c>
      <c r="C22" s="181" t="s">
        <v>387</v>
      </c>
      <c r="D22" s="144" t="s">
        <v>23</v>
      </c>
      <c r="E22" s="370" t="s">
        <v>24</v>
      </c>
      <c r="F22" s="213">
        <v>0.56447999999999943</v>
      </c>
      <c r="G22" s="180">
        <v>130</v>
      </c>
      <c r="H22" s="212">
        <v>20789</v>
      </c>
      <c r="I22" s="369">
        <v>125</v>
      </c>
      <c r="J22" s="184">
        <v>0.54</v>
      </c>
      <c r="K22" s="212">
        <f t="shared" si="2"/>
        <v>19989.423076923078</v>
      </c>
      <c r="L22" s="180">
        <f t="shared" si="3"/>
        <v>159.91538461538462</v>
      </c>
      <c r="M22" s="181">
        <v>20</v>
      </c>
      <c r="N22" s="179">
        <f t="shared" si="4"/>
        <v>7.9811345404447349E-3</v>
      </c>
      <c r="O22" s="183">
        <f>SUM($N$5:N22)</f>
        <v>0.92624552998213383</v>
      </c>
      <c r="P22" s="181" t="str">
        <f t="shared" si="11"/>
        <v>C</v>
      </c>
      <c r="Q22" s="180">
        <f t="shared" si="5"/>
        <v>5.9090909090909092</v>
      </c>
      <c r="R22" s="184">
        <f t="shared" si="6"/>
        <v>2.5658181818181792E-2</v>
      </c>
      <c r="S22" s="192">
        <f t="shared" si="7"/>
        <v>944.9545454545455</v>
      </c>
      <c r="T22" s="181">
        <f t="shared" si="12"/>
        <v>30</v>
      </c>
      <c r="U22" s="181">
        <v>3</v>
      </c>
      <c r="V22" s="181">
        <f t="shared" si="13"/>
        <v>33</v>
      </c>
      <c r="W22" s="180">
        <f t="shared" si="14"/>
        <v>195</v>
      </c>
      <c r="X22" s="180">
        <f t="shared" si="8"/>
        <v>70</v>
      </c>
      <c r="Y22" s="184">
        <f t="shared" si="9"/>
        <v>0.30395076923076891</v>
      </c>
      <c r="Z22" s="179">
        <f t="shared" si="10"/>
        <v>0.30395076923076891</v>
      </c>
      <c r="AA22" s="87" t="str">
        <f t="shared" si="15"/>
        <v>VERY LOW-ORDER URGENTLY</v>
      </c>
      <c r="AB22" s="212">
        <f t="shared" si="16"/>
        <v>11194.076923076924</v>
      </c>
      <c r="AF22" s="352" t="s">
        <v>11</v>
      </c>
      <c r="AG22" s="352" t="s">
        <v>9</v>
      </c>
      <c r="AH22" s="352" t="s">
        <v>10</v>
      </c>
      <c r="AI22" s="81" t="s">
        <v>266</v>
      </c>
      <c r="AJ22" s="81" t="s">
        <v>267</v>
      </c>
      <c r="AK22" s="81" t="s">
        <v>269</v>
      </c>
      <c r="AL22" s="81" t="s">
        <v>268</v>
      </c>
    </row>
    <row r="23" spans="1:39" ht="15" thickBot="1">
      <c r="A23" s="144" t="s">
        <v>116</v>
      </c>
      <c r="B23" s="144" t="s">
        <v>31</v>
      </c>
      <c r="C23" s="181" t="s">
        <v>380</v>
      </c>
      <c r="D23" s="144" t="s">
        <v>29</v>
      </c>
      <c r="E23" s="370" t="s">
        <v>30</v>
      </c>
      <c r="F23" s="213">
        <v>0.53333333333333355</v>
      </c>
      <c r="G23" s="180">
        <v>10.666666666666666</v>
      </c>
      <c r="H23" s="212">
        <v>5281.333333333333</v>
      </c>
      <c r="I23" s="369">
        <v>0</v>
      </c>
      <c r="J23" s="184">
        <v>0</v>
      </c>
      <c r="K23" s="212">
        <f t="shared" si="2"/>
        <v>0</v>
      </c>
      <c r="L23" s="180">
        <f t="shared" si="3"/>
        <v>495.125</v>
      </c>
      <c r="M23" s="181">
        <v>24</v>
      </c>
      <c r="N23" s="179">
        <f t="shared" si="4"/>
        <v>7.5407544788782567E-3</v>
      </c>
      <c r="O23" s="183">
        <f>SUM($N$5:N23)</f>
        <v>0.93378628446101208</v>
      </c>
      <c r="P23" s="181" t="str">
        <f t="shared" si="11"/>
        <v>C</v>
      </c>
      <c r="Q23" s="180">
        <f t="shared" si="5"/>
        <v>0.48484848484848481</v>
      </c>
      <c r="R23" s="184">
        <f t="shared" si="6"/>
        <v>2.4242424242424253E-2</v>
      </c>
      <c r="S23" s="192">
        <f t="shared" si="7"/>
        <v>240.06060606060603</v>
      </c>
      <c r="T23" s="181">
        <f t="shared" si="12"/>
        <v>30</v>
      </c>
      <c r="U23" s="181">
        <v>3</v>
      </c>
      <c r="V23" s="181">
        <f t="shared" si="13"/>
        <v>33</v>
      </c>
      <c r="W23" s="180">
        <f t="shared" si="14"/>
        <v>15.999999999999998</v>
      </c>
      <c r="X23" s="180">
        <f t="shared" si="8"/>
        <v>15.999999999999998</v>
      </c>
      <c r="Y23" s="184">
        <f t="shared" si="9"/>
        <v>0.80000000000000038</v>
      </c>
      <c r="Z23" s="179">
        <f t="shared" si="10"/>
        <v>0.80000000000000038</v>
      </c>
      <c r="AA23" s="87" t="str">
        <f t="shared" si="15"/>
        <v>LOW MAY- ORDER</v>
      </c>
      <c r="AB23" s="212">
        <f t="shared" si="16"/>
        <v>7921.9999999999991</v>
      </c>
      <c r="AF23" s="341" t="s">
        <v>23</v>
      </c>
      <c r="AG23" s="341" t="s">
        <v>33</v>
      </c>
      <c r="AH23" s="341" t="s">
        <v>371</v>
      </c>
      <c r="AI23" s="82">
        <v>0.5625</v>
      </c>
      <c r="AJ23" s="82">
        <v>25.000000000000004</v>
      </c>
      <c r="AK23" s="353">
        <v>466.99999999999994</v>
      </c>
      <c r="AL23" s="353">
        <v>11675</v>
      </c>
    </row>
    <row r="24" spans="1:39" ht="15" thickBot="1">
      <c r="A24" s="144" t="s">
        <v>116</v>
      </c>
      <c r="B24" s="144" t="s">
        <v>101</v>
      </c>
      <c r="C24" s="181" t="s">
        <v>391</v>
      </c>
      <c r="D24" s="144" t="s">
        <v>23</v>
      </c>
      <c r="E24" s="370" t="s">
        <v>30</v>
      </c>
      <c r="F24" s="213">
        <v>0.51666999999999974</v>
      </c>
      <c r="G24" s="180">
        <v>40.333333333333336</v>
      </c>
      <c r="H24" s="212">
        <v>13636</v>
      </c>
      <c r="I24" s="369">
        <v>0</v>
      </c>
      <c r="J24" s="184">
        <v>0</v>
      </c>
      <c r="K24" s="212">
        <f t="shared" si="2"/>
        <v>0</v>
      </c>
      <c r="L24" s="180">
        <f t="shared" si="3"/>
        <v>338.08264462809916</v>
      </c>
      <c r="M24" s="181">
        <v>12</v>
      </c>
      <c r="N24" s="179">
        <f t="shared" si="4"/>
        <v>7.3051530311287975E-3</v>
      </c>
      <c r="O24" s="183">
        <f>SUM($N$5:N24)</f>
        <v>0.94109143749214086</v>
      </c>
      <c r="P24" s="181" t="str">
        <f t="shared" si="11"/>
        <v>C</v>
      </c>
      <c r="Q24" s="180">
        <f t="shared" si="5"/>
        <v>1.8333333333333335</v>
      </c>
      <c r="R24" s="184">
        <f t="shared" si="6"/>
        <v>2.3484999999999989E-2</v>
      </c>
      <c r="S24" s="192">
        <f t="shared" si="7"/>
        <v>619.81818181818187</v>
      </c>
      <c r="T24" s="181">
        <f t="shared" si="12"/>
        <v>30</v>
      </c>
      <c r="U24" s="181">
        <v>3</v>
      </c>
      <c r="V24" s="181">
        <f t="shared" si="13"/>
        <v>33</v>
      </c>
      <c r="W24" s="180">
        <f t="shared" si="14"/>
        <v>60.500000000000007</v>
      </c>
      <c r="X24" s="180">
        <f t="shared" si="8"/>
        <v>60.500000000000007</v>
      </c>
      <c r="Y24" s="184">
        <f t="shared" si="9"/>
        <v>0.77500499999999972</v>
      </c>
      <c r="Z24" s="179">
        <f t="shared" si="10"/>
        <v>0.77500499999999972</v>
      </c>
      <c r="AA24" s="87" t="str">
        <f t="shared" si="15"/>
        <v>VERY LOW-ORDER URGENTLY</v>
      </c>
      <c r="AB24" s="212">
        <f t="shared" si="16"/>
        <v>20454</v>
      </c>
      <c r="AF24"/>
      <c r="AG24" s="341" t="s">
        <v>97</v>
      </c>
      <c r="AH24" s="341" t="s">
        <v>369</v>
      </c>
      <c r="AI24" s="82">
        <v>0</v>
      </c>
      <c r="AJ24" s="82">
        <v>0</v>
      </c>
      <c r="AK24" s="353">
        <v>658.44769874476981</v>
      </c>
      <c r="AL24" s="353">
        <v>0</v>
      </c>
    </row>
    <row r="25" spans="1:39" ht="15" thickBot="1">
      <c r="A25" s="56" t="s">
        <v>116</v>
      </c>
      <c r="B25" s="144" t="s">
        <v>95</v>
      </c>
      <c r="C25" s="181" t="s">
        <v>426</v>
      </c>
      <c r="D25" s="144" t="s">
        <v>23</v>
      </c>
      <c r="E25" s="370" t="s">
        <v>24</v>
      </c>
      <c r="F25" s="213">
        <v>0.47844000000000048</v>
      </c>
      <c r="G25" s="180">
        <v>146.66666666666666</v>
      </c>
      <c r="H25" s="212">
        <v>19415.760000000002</v>
      </c>
      <c r="I25" s="369">
        <v>0</v>
      </c>
      <c r="J25" s="184">
        <v>0</v>
      </c>
      <c r="K25" s="212">
        <f t="shared" si="2"/>
        <v>0</v>
      </c>
      <c r="L25" s="180">
        <f t="shared" si="3"/>
        <v>132.38018181818185</v>
      </c>
      <c r="M25" s="181">
        <v>12</v>
      </c>
      <c r="N25" s="179">
        <f t="shared" si="4"/>
        <v>6.7646223241397165E-3</v>
      </c>
      <c r="O25" s="183">
        <f>SUM($N$5:N25)</f>
        <v>0.94785605981628063</v>
      </c>
      <c r="P25" s="181" t="str">
        <f t="shared" si="11"/>
        <v>C</v>
      </c>
      <c r="Q25" s="180">
        <f t="shared" si="5"/>
        <v>6.6666666666666661</v>
      </c>
      <c r="R25" s="184">
        <f t="shared" si="6"/>
        <v>2.174727272727275E-2</v>
      </c>
      <c r="S25" s="192">
        <f t="shared" si="7"/>
        <v>882.53454545454554</v>
      </c>
      <c r="T25" s="181">
        <f t="shared" si="12"/>
        <v>30</v>
      </c>
      <c r="U25" s="181">
        <v>3</v>
      </c>
      <c r="V25" s="181">
        <f t="shared" si="13"/>
        <v>33</v>
      </c>
      <c r="W25" s="180">
        <f t="shared" si="14"/>
        <v>219.99999999999997</v>
      </c>
      <c r="X25" s="180">
        <f t="shared" si="8"/>
        <v>219.99999999999997</v>
      </c>
      <c r="Y25" s="184">
        <f t="shared" si="9"/>
        <v>0.71766000000000063</v>
      </c>
      <c r="Z25" s="179">
        <f t="shared" si="10"/>
        <v>0.71766000000000063</v>
      </c>
      <c r="AA25" s="87" t="str">
        <f t="shared" si="15"/>
        <v>VERY LOW-ORDER URGENTLY</v>
      </c>
      <c r="AB25" s="212">
        <f t="shared" si="16"/>
        <v>29123.640000000003</v>
      </c>
      <c r="AF25"/>
      <c r="AG25" s="341" t="s">
        <v>44</v>
      </c>
      <c r="AH25" s="341" t="s">
        <v>376</v>
      </c>
      <c r="AI25" s="82">
        <v>2.25</v>
      </c>
      <c r="AJ25" s="82">
        <v>100.00000000000001</v>
      </c>
      <c r="AK25" s="353">
        <v>523.4799999999999</v>
      </c>
      <c r="AL25" s="353">
        <v>52348</v>
      </c>
    </row>
    <row r="26" spans="1:39" ht="15" thickBot="1">
      <c r="A26" s="144" t="s">
        <v>116</v>
      </c>
      <c r="B26" s="144" t="s">
        <v>33</v>
      </c>
      <c r="C26" s="181" t="s">
        <v>371</v>
      </c>
      <c r="D26" s="144" t="s">
        <v>23</v>
      </c>
      <c r="E26" s="370" t="s">
        <v>34</v>
      </c>
      <c r="F26" s="213">
        <v>0.375</v>
      </c>
      <c r="G26" s="180">
        <v>16.666666666666668</v>
      </c>
      <c r="H26" s="212">
        <v>7783.333333333333</v>
      </c>
      <c r="I26" s="369">
        <v>0</v>
      </c>
      <c r="J26" s="184">
        <v>0</v>
      </c>
      <c r="K26" s="212">
        <f t="shared" si="2"/>
        <v>0</v>
      </c>
      <c r="L26" s="180">
        <f t="shared" si="3"/>
        <v>466.99999999999994</v>
      </c>
      <c r="M26" s="181">
        <v>1</v>
      </c>
      <c r="N26" s="179">
        <f t="shared" si="4"/>
        <v>5.3020929929612718E-3</v>
      </c>
      <c r="O26" s="183">
        <f>SUM($N$5:N26)</f>
        <v>0.95315815280924188</v>
      </c>
      <c r="P26" s="181" t="str">
        <f t="shared" si="11"/>
        <v>C</v>
      </c>
      <c r="Q26" s="180">
        <f t="shared" si="5"/>
        <v>0.75757575757575768</v>
      </c>
      <c r="R26" s="184">
        <f t="shared" si="6"/>
        <v>1.7045454545454544E-2</v>
      </c>
      <c r="S26" s="192">
        <f t="shared" si="7"/>
        <v>353.78787878787875</v>
      </c>
      <c r="T26" s="181">
        <f t="shared" si="12"/>
        <v>30</v>
      </c>
      <c r="U26" s="181">
        <v>3</v>
      </c>
      <c r="V26" s="181">
        <f t="shared" si="13"/>
        <v>33</v>
      </c>
      <c r="W26" s="180">
        <f t="shared" si="14"/>
        <v>25.000000000000004</v>
      </c>
      <c r="X26" s="180">
        <f t="shared" si="8"/>
        <v>25.000000000000004</v>
      </c>
      <c r="Y26" s="184">
        <f t="shared" si="9"/>
        <v>0.5625</v>
      </c>
      <c r="Z26" s="179">
        <f t="shared" si="10"/>
        <v>0.5625</v>
      </c>
      <c r="AA26" s="87" t="str">
        <f t="shared" si="15"/>
        <v>VERY LOW-ORDER URGENTLY</v>
      </c>
      <c r="AB26" s="212">
        <f t="shared" si="16"/>
        <v>11675</v>
      </c>
      <c r="AF26"/>
      <c r="AG26" s="341" t="s">
        <v>77</v>
      </c>
      <c r="AH26" s="341" t="s">
        <v>388</v>
      </c>
      <c r="AI26" s="82">
        <v>0.50399999999999978</v>
      </c>
      <c r="AJ26" s="82">
        <v>56</v>
      </c>
      <c r="AK26" s="353">
        <v>282.92173913043479</v>
      </c>
      <c r="AL26" s="353">
        <v>15843.617391304348</v>
      </c>
    </row>
    <row r="27" spans="1:39" ht="15" thickBot="1">
      <c r="A27" s="144" t="s">
        <v>116</v>
      </c>
      <c r="B27" s="144" t="s">
        <v>25</v>
      </c>
      <c r="C27" s="181" t="s">
        <v>383</v>
      </c>
      <c r="D27" s="144" t="s">
        <v>26</v>
      </c>
      <c r="E27" s="370" t="s">
        <v>27</v>
      </c>
      <c r="F27" s="213">
        <v>0.3664000000000005</v>
      </c>
      <c r="G27" s="180">
        <v>76.333333333333329</v>
      </c>
      <c r="H27" s="212">
        <v>5877.666666666667</v>
      </c>
      <c r="I27" s="369">
        <v>546</v>
      </c>
      <c r="J27" s="184">
        <v>2.6207999999999996</v>
      </c>
      <c r="K27" s="212">
        <f t="shared" si="2"/>
        <v>42042.000000000007</v>
      </c>
      <c r="L27" s="180">
        <f t="shared" si="3"/>
        <v>77.000000000000014</v>
      </c>
      <c r="M27" s="181">
        <v>5</v>
      </c>
      <c r="N27" s="179">
        <f t="shared" si="4"/>
        <v>5.1804983269893674E-3</v>
      </c>
      <c r="O27" s="183">
        <f>SUM($N$5:N27)</f>
        <v>0.95833865113623129</v>
      </c>
      <c r="P27" s="181" t="str">
        <f t="shared" si="11"/>
        <v>C</v>
      </c>
      <c r="Q27" s="180">
        <f t="shared" si="5"/>
        <v>3.4696969696969693</v>
      </c>
      <c r="R27" s="184">
        <f t="shared" si="6"/>
        <v>1.6654545454545477E-2</v>
      </c>
      <c r="S27" s="192">
        <f t="shared" si="7"/>
        <v>267.16666666666669</v>
      </c>
      <c r="T27" s="181">
        <f t="shared" si="12"/>
        <v>30</v>
      </c>
      <c r="U27" s="181">
        <v>3</v>
      </c>
      <c r="V27" s="181">
        <f t="shared" si="13"/>
        <v>33</v>
      </c>
      <c r="W27" s="180">
        <f t="shared" si="14"/>
        <v>114.49999999999999</v>
      </c>
      <c r="X27" s="180">
        <f t="shared" si="8"/>
        <v>0</v>
      </c>
      <c r="Y27" s="184">
        <f t="shared" si="9"/>
        <v>0</v>
      </c>
      <c r="Z27" s="179">
        <f t="shared" si="10"/>
        <v>0</v>
      </c>
      <c r="AA27" s="87" t="str">
        <f t="shared" si="15"/>
        <v>VERY LOW-ORDER URGENTLY</v>
      </c>
      <c r="AB27" s="212">
        <f t="shared" si="16"/>
        <v>0</v>
      </c>
      <c r="AF27"/>
      <c r="AG27" s="341" t="s">
        <v>95</v>
      </c>
      <c r="AH27" s="341" t="s">
        <v>426</v>
      </c>
      <c r="AI27" s="82">
        <v>0.71766000000000063</v>
      </c>
      <c r="AJ27" s="82">
        <v>219.99999999999997</v>
      </c>
      <c r="AK27" s="353">
        <v>132.38018181818185</v>
      </c>
      <c r="AL27" s="353">
        <v>29123.640000000003</v>
      </c>
    </row>
    <row r="28" spans="1:39" ht="15" thickBot="1">
      <c r="A28" s="144" t="s">
        <v>116</v>
      </c>
      <c r="B28" s="144" t="s">
        <v>57</v>
      </c>
      <c r="C28" s="181" t="s">
        <v>438</v>
      </c>
      <c r="D28" s="144" t="s">
        <v>58</v>
      </c>
      <c r="E28" s="370" t="s">
        <v>27</v>
      </c>
      <c r="F28" s="213">
        <v>0.33716666666666673</v>
      </c>
      <c r="G28" s="180">
        <v>39.666666666666664</v>
      </c>
      <c r="H28" s="212">
        <v>4805.666666666667</v>
      </c>
      <c r="I28" s="369">
        <v>373</v>
      </c>
      <c r="J28" s="184">
        <v>3.1705000000000001</v>
      </c>
      <c r="K28" s="212">
        <f t="shared" si="2"/>
        <v>45189.420168067234</v>
      </c>
      <c r="L28" s="180">
        <f t="shared" si="3"/>
        <v>121.1512605042017</v>
      </c>
      <c r="M28" s="181">
        <v>6</v>
      </c>
      <c r="N28" s="179">
        <f t="shared" si="4"/>
        <v>4.7671707221158465E-3</v>
      </c>
      <c r="O28" s="183">
        <f>SUM($N$5:N28)</f>
        <v>0.96310582185834714</v>
      </c>
      <c r="P28" s="181" t="str">
        <f t="shared" si="11"/>
        <v>C</v>
      </c>
      <c r="Q28" s="180">
        <f t="shared" si="5"/>
        <v>1.803030303030303</v>
      </c>
      <c r="R28" s="184">
        <f t="shared" si="6"/>
        <v>1.5325757575757578E-2</v>
      </c>
      <c r="S28" s="192">
        <f t="shared" si="7"/>
        <v>218.43939393939397</v>
      </c>
      <c r="T28" s="181">
        <f t="shared" si="12"/>
        <v>30</v>
      </c>
      <c r="U28" s="181">
        <v>3</v>
      </c>
      <c r="V28" s="181">
        <f t="shared" si="13"/>
        <v>33</v>
      </c>
      <c r="W28" s="180">
        <f t="shared" si="14"/>
        <v>59.5</v>
      </c>
      <c r="X28" s="180">
        <f t="shared" si="8"/>
        <v>0</v>
      </c>
      <c r="Y28" s="184">
        <f t="shared" si="9"/>
        <v>0</v>
      </c>
      <c r="Z28" s="179">
        <f t="shared" si="10"/>
        <v>0</v>
      </c>
      <c r="AA28" s="87" t="str">
        <f t="shared" si="15"/>
        <v>VERY LOW-ORDER URGENTLY</v>
      </c>
      <c r="AB28" s="212">
        <f t="shared" si="16"/>
        <v>0</v>
      </c>
      <c r="AF28"/>
      <c r="AG28" s="341" t="s">
        <v>96</v>
      </c>
      <c r="AH28" s="341" t="s">
        <v>387</v>
      </c>
      <c r="AI28" s="82">
        <v>0.30395076923076891</v>
      </c>
      <c r="AJ28" s="82">
        <v>70</v>
      </c>
      <c r="AK28" s="353">
        <v>159.91538461538462</v>
      </c>
      <c r="AL28" s="353">
        <v>11194.076923076924</v>
      </c>
    </row>
    <row r="29" spans="1:39" ht="15" thickBot="1">
      <c r="A29" s="144" t="s">
        <v>116</v>
      </c>
      <c r="B29" s="144" t="s">
        <v>103</v>
      </c>
      <c r="C29" s="181" t="s">
        <v>381</v>
      </c>
      <c r="D29" s="144" t="s">
        <v>26</v>
      </c>
      <c r="E29" s="370" t="s">
        <v>27</v>
      </c>
      <c r="F29" s="213">
        <v>0.33119999999999994</v>
      </c>
      <c r="G29" s="180">
        <v>45.999999999999993</v>
      </c>
      <c r="H29" s="212">
        <v>4922</v>
      </c>
      <c r="I29" s="369">
        <v>0</v>
      </c>
      <c r="J29" s="184">
        <v>0</v>
      </c>
      <c r="K29" s="212">
        <f t="shared" si="2"/>
        <v>0</v>
      </c>
      <c r="L29" s="180">
        <f t="shared" si="3"/>
        <v>107.00000000000001</v>
      </c>
      <c r="M29" s="181">
        <v>12</v>
      </c>
      <c r="N29" s="179">
        <f t="shared" si="4"/>
        <v>4.6828085313833949E-3</v>
      </c>
      <c r="O29" s="183">
        <f>SUM($N$5:N29)</f>
        <v>0.96778863038973051</v>
      </c>
      <c r="P29" s="181" t="str">
        <f t="shared" si="11"/>
        <v>C</v>
      </c>
      <c r="Q29" s="180">
        <f t="shared" si="5"/>
        <v>2.0909090909090904</v>
      </c>
      <c r="R29" s="184">
        <f t="shared" si="6"/>
        <v>1.5054545454545452E-2</v>
      </c>
      <c r="S29" s="192">
        <f t="shared" si="7"/>
        <v>223.72727272727272</v>
      </c>
      <c r="T29" s="181">
        <f t="shared" si="12"/>
        <v>30</v>
      </c>
      <c r="U29" s="181">
        <v>3</v>
      </c>
      <c r="V29" s="181">
        <f t="shared" si="13"/>
        <v>33</v>
      </c>
      <c r="W29" s="180">
        <f t="shared" si="14"/>
        <v>68.999999999999986</v>
      </c>
      <c r="X29" s="180">
        <f t="shared" si="8"/>
        <v>68.999999999999986</v>
      </c>
      <c r="Y29" s="184">
        <f t="shared" si="9"/>
        <v>0.49679999999999991</v>
      </c>
      <c r="Z29" s="179">
        <f t="shared" si="10"/>
        <v>0.49679999999999991</v>
      </c>
      <c r="AA29" s="87" t="str">
        <f t="shared" si="15"/>
        <v>VERY LOW-ORDER URGENTLY</v>
      </c>
      <c r="AB29" s="212">
        <f t="shared" si="16"/>
        <v>7382.9999999999991</v>
      </c>
      <c r="AF29"/>
      <c r="AG29" s="341" t="s">
        <v>32</v>
      </c>
      <c r="AH29" s="341" t="s">
        <v>370</v>
      </c>
      <c r="AI29" s="82">
        <v>2.5041560294785765</v>
      </c>
      <c r="AJ29" s="82">
        <v>153.89393939393943</v>
      </c>
      <c r="AK29" s="353">
        <v>548.71016102165459</v>
      </c>
      <c r="AL29" s="353">
        <v>84443.168265105254</v>
      </c>
    </row>
    <row r="30" spans="1:39" ht="15" thickBot="1">
      <c r="A30" s="144" t="s">
        <v>116</v>
      </c>
      <c r="B30" s="144" t="s">
        <v>155</v>
      </c>
      <c r="C30" s="181" t="s">
        <v>390</v>
      </c>
      <c r="D30" s="144" t="s">
        <v>29</v>
      </c>
      <c r="E30" s="370" t="s">
        <v>63</v>
      </c>
      <c r="F30" s="213">
        <v>0.31800000000000017</v>
      </c>
      <c r="G30" s="180">
        <v>17.666666666666668</v>
      </c>
      <c r="H30" s="212">
        <v>4183.333333333333</v>
      </c>
      <c r="I30" s="369">
        <v>100</v>
      </c>
      <c r="J30" s="184">
        <v>1.8</v>
      </c>
      <c r="K30" s="212">
        <f t="shared" si="2"/>
        <v>23679.245283018863</v>
      </c>
      <c r="L30" s="180">
        <f t="shared" si="3"/>
        <v>236.79245283018864</v>
      </c>
      <c r="M30" s="181">
        <v>6</v>
      </c>
      <c r="N30" s="179">
        <f t="shared" si="4"/>
        <v>4.4961748580311612E-3</v>
      </c>
      <c r="O30" s="183">
        <f>SUM($N$5:N30)</f>
        <v>0.97228480524776162</v>
      </c>
      <c r="P30" s="181" t="str">
        <f t="shared" si="11"/>
        <v>C</v>
      </c>
      <c r="Q30" s="180">
        <f t="shared" si="5"/>
        <v>0.80303030303030309</v>
      </c>
      <c r="R30" s="184">
        <f t="shared" si="6"/>
        <v>1.4454545454545463E-2</v>
      </c>
      <c r="S30" s="192">
        <f t="shared" si="7"/>
        <v>190.15151515151513</v>
      </c>
      <c r="T30" s="181">
        <f t="shared" si="12"/>
        <v>30</v>
      </c>
      <c r="U30" s="181">
        <v>3</v>
      </c>
      <c r="V30" s="181">
        <f t="shared" si="13"/>
        <v>33</v>
      </c>
      <c r="W30" s="180">
        <f t="shared" si="14"/>
        <v>26.500000000000004</v>
      </c>
      <c r="X30" s="180">
        <f t="shared" si="8"/>
        <v>0</v>
      </c>
      <c r="Y30" s="184">
        <f t="shared" si="9"/>
        <v>0</v>
      </c>
      <c r="Z30" s="179">
        <f t="shared" si="10"/>
        <v>0</v>
      </c>
      <c r="AA30" s="87" t="str">
        <f t="shared" si="15"/>
        <v>VERY LOW-ORDER URGENTLY</v>
      </c>
      <c r="AB30" s="212">
        <f t="shared" si="16"/>
        <v>0</v>
      </c>
      <c r="AF30"/>
      <c r="AG30" s="341" t="s">
        <v>101</v>
      </c>
      <c r="AH30" s="341" t="s">
        <v>391</v>
      </c>
      <c r="AI30" s="82">
        <v>0.77500499999999972</v>
      </c>
      <c r="AJ30" s="82">
        <v>60.500000000000007</v>
      </c>
      <c r="AK30" s="353">
        <v>338.08264462809916</v>
      </c>
      <c r="AL30" s="353">
        <v>20454</v>
      </c>
    </row>
    <row r="31" spans="1:39" ht="15" thickBot="1">
      <c r="A31" s="144" t="s">
        <v>116</v>
      </c>
      <c r="B31" s="144" t="s">
        <v>99</v>
      </c>
      <c r="C31" s="181" t="s">
        <v>409</v>
      </c>
      <c r="D31" s="144" t="s">
        <v>23</v>
      </c>
      <c r="E31" s="370" t="s">
        <v>24</v>
      </c>
      <c r="F31" s="213">
        <v>0.26868000000000009</v>
      </c>
      <c r="G31" s="180">
        <v>82.333333333333329</v>
      </c>
      <c r="H31" s="212">
        <v>9782.8533333333326</v>
      </c>
      <c r="I31" s="369">
        <v>105</v>
      </c>
      <c r="J31" s="184">
        <v>0.34020000000000006</v>
      </c>
      <c r="K31" s="212">
        <f t="shared" si="2"/>
        <v>12476.108502024292</v>
      </c>
      <c r="L31" s="180">
        <f t="shared" si="3"/>
        <v>118.82008097165992</v>
      </c>
      <c r="M31" s="181">
        <v>1</v>
      </c>
      <c r="N31" s="179">
        <f t="shared" si="4"/>
        <v>3.7988435875968935E-3</v>
      </c>
      <c r="O31" s="183">
        <f>SUM($N$5:N31)</f>
        <v>0.97608364883535848</v>
      </c>
      <c r="P31" s="181" t="str">
        <f t="shared" si="11"/>
        <v>C</v>
      </c>
      <c r="Q31" s="180">
        <f t="shared" si="5"/>
        <v>3.7424242424242422</v>
      </c>
      <c r="R31" s="184">
        <f t="shared" si="6"/>
        <v>1.2212727272727276E-2</v>
      </c>
      <c r="S31" s="192">
        <f t="shared" si="7"/>
        <v>444.67515151515147</v>
      </c>
      <c r="T31" s="181">
        <f t="shared" si="12"/>
        <v>30</v>
      </c>
      <c r="U31" s="181">
        <v>3</v>
      </c>
      <c r="V31" s="181">
        <f t="shared" si="13"/>
        <v>33</v>
      </c>
      <c r="W31" s="180">
        <f t="shared" si="14"/>
        <v>123.5</v>
      </c>
      <c r="X31" s="180">
        <f t="shared" si="8"/>
        <v>18.5</v>
      </c>
      <c r="Y31" s="184">
        <f t="shared" si="9"/>
        <v>6.0371417004048598E-2</v>
      </c>
      <c r="Z31" s="179">
        <f t="shared" si="10"/>
        <v>6.0371417004048598E-2</v>
      </c>
      <c r="AA31" s="87" t="str">
        <f t="shared" si="15"/>
        <v>VERY LOW-ORDER URGENTLY</v>
      </c>
      <c r="AB31" s="212">
        <f t="shared" si="16"/>
        <v>2198.1714979757085</v>
      </c>
      <c r="AF31"/>
      <c r="AG31" s="341" t="s">
        <v>22</v>
      </c>
      <c r="AH31" s="341" t="s">
        <v>386</v>
      </c>
      <c r="AI31" s="82">
        <v>1.413258024647257</v>
      </c>
      <c r="AJ31" s="82">
        <v>144.969696969697</v>
      </c>
      <c r="AK31" s="353">
        <v>300.22838899803537</v>
      </c>
      <c r="AL31" s="353">
        <v>43524.018574745496</v>
      </c>
    </row>
    <row r="32" spans="1:39" ht="15" thickBot="1">
      <c r="A32" s="144" t="s">
        <v>116</v>
      </c>
      <c r="B32" s="144" t="s">
        <v>46</v>
      </c>
      <c r="C32" s="181" t="s">
        <v>398</v>
      </c>
      <c r="D32" s="144" t="s">
        <v>26</v>
      </c>
      <c r="E32" s="370" t="s">
        <v>27</v>
      </c>
      <c r="F32" s="213">
        <v>0.23040000000000005</v>
      </c>
      <c r="G32" s="180">
        <v>18</v>
      </c>
      <c r="H32" s="212">
        <v>3420</v>
      </c>
      <c r="I32" s="369">
        <v>18</v>
      </c>
      <c r="J32" s="184">
        <v>0.23039999999999999</v>
      </c>
      <c r="K32" s="212">
        <f t="shared" si="2"/>
        <v>3420</v>
      </c>
      <c r="L32" s="180">
        <f t="shared" si="3"/>
        <v>190</v>
      </c>
      <c r="M32" s="181">
        <v>6</v>
      </c>
      <c r="N32" s="179">
        <f t="shared" si="4"/>
        <v>3.2576059348754065E-3</v>
      </c>
      <c r="O32" s="183">
        <f>SUM($N$5:N32)</f>
        <v>0.97934125477023393</v>
      </c>
      <c r="P32" s="181" t="str">
        <f t="shared" si="11"/>
        <v>C</v>
      </c>
      <c r="Q32" s="180">
        <f t="shared" si="5"/>
        <v>0.81818181818181823</v>
      </c>
      <c r="R32" s="184">
        <f t="shared" si="6"/>
        <v>1.0472727272727274E-2</v>
      </c>
      <c r="S32" s="192">
        <f t="shared" si="7"/>
        <v>155.45454545454547</v>
      </c>
      <c r="T32" s="181">
        <f t="shared" si="12"/>
        <v>30</v>
      </c>
      <c r="U32" s="181">
        <v>3</v>
      </c>
      <c r="V32" s="181">
        <f t="shared" si="13"/>
        <v>33</v>
      </c>
      <c r="W32" s="180">
        <f t="shared" si="14"/>
        <v>27</v>
      </c>
      <c r="X32" s="180">
        <f t="shared" si="8"/>
        <v>9</v>
      </c>
      <c r="Y32" s="184">
        <f t="shared" si="9"/>
        <v>0.11520000000000002</v>
      </c>
      <c r="Z32" s="179">
        <f t="shared" si="10"/>
        <v>0.11520000000000002</v>
      </c>
      <c r="AA32" s="87" t="str">
        <f t="shared" si="15"/>
        <v>VERY LOW-ORDER URGENTLY</v>
      </c>
      <c r="AB32" s="212">
        <f t="shared" si="16"/>
        <v>1710</v>
      </c>
      <c r="AF32"/>
      <c r="AG32" s="341" t="s">
        <v>43</v>
      </c>
      <c r="AH32" s="341" t="s">
        <v>385</v>
      </c>
      <c r="AI32" s="82">
        <v>4.6632129015052799</v>
      </c>
      <c r="AJ32" s="82">
        <v>572.68181818181824</v>
      </c>
      <c r="AK32" s="353">
        <v>257.45610604085175</v>
      </c>
      <c r="AL32" s="353">
        <v>147440.43090948599</v>
      </c>
    </row>
    <row r="33" spans="1:38" ht="15" thickBot="1">
      <c r="A33" s="144" t="s">
        <v>116</v>
      </c>
      <c r="B33" s="144" t="s">
        <v>64</v>
      </c>
      <c r="C33" s="181" t="s">
        <v>434</v>
      </c>
      <c r="D33" s="144" t="s">
        <v>58</v>
      </c>
      <c r="E33" s="370" t="s">
        <v>27</v>
      </c>
      <c r="F33" s="213">
        <v>0.19750000000000001</v>
      </c>
      <c r="G33" s="180">
        <v>26.333333333333332</v>
      </c>
      <c r="H33" s="212">
        <v>3006</v>
      </c>
      <c r="I33" s="369">
        <v>82</v>
      </c>
      <c r="J33" s="184">
        <v>0.61499999999999999</v>
      </c>
      <c r="K33" s="212">
        <f t="shared" si="2"/>
        <v>9360.4556962025326</v>
      </c>
      <c r="L33" s="180">
        <f t="shared" si="3"/>
        <v>114.15189873417722</v>
      </c>
      <c r="M33" s="181">
        <v>3</v>
      </c>
      <c r="N33" s="179">
        <f t="shared" si="4"/>
        <v>2.7924356429596033E-3</v>
      </c>
      <c r="O33" s="183">
        <f>SUM($N$5:N33)</f>
        <v>0.98213369041319354</v>
      </c>
      <c r="P33" s="181" t="str">
        <f t="shared" si="11"/>
        <v>C</v>
      </c>
      <c r="Q33" s="180">
        <f t="shared" si="5"/>
        <v>1.196969696969697</v>
      </c>
      <c r="R33" s="184">
        <f t="shared" si="6"/>
        <v>8.9772727272727278E-3</v>
      </c>
      <c r="S33" s="192">
        <f t="shared" si="7"/>
        <v>136.63636363636363</v>
      </c>
      <c r="T33" s="181">
        <f t="shared" si="12"/>
        <v>30</v>
      </c>
      <c r="U33" s="181">
        <v>3</v>
      </c>
      <c r="V33" s="181">
        <f t="shared" si="13"/>
        <v>33</v>
      </c>
      <c r="W33" s="180">
        <f t="shared" si="14"/>
        <v>39.5</v>
      </c>
      <c r="X33" s="180">
        <f t="shared" si="8"/>
        <v>0</v>
      </c>
      <c r="Y33" s="184">
        <f t="shared" si="9"/>
        <v>0</v>
      </c>
      <c r="Z33" s="179">
        <f t="shared" si="10"/>
        <v>0</v>
      </c>
      <c r="AA33" s="87" t="str">
        <f t="shared" si="15"/>
        <v>VERY LOW-ORDER URGENTLY</v>
      </c>
      <c r="AB33" s="212">
        <f t="shared" si="16"/>
        <v>0</v>
      </c>
      <c r="AF33"/>
      <c r="AG33" s="341" t="s">
        <v>59</v>
      </c>
      <c r="AH33" s="341" t="s">
        <v>397</v>
      </c>
      <c r="AI33" s="82">
        <v>0.26327237569060724</v>
      </c>
      <c r="AJ33" s="82">
        <v>26.5</v>
      </c>
      <c r="AK33" s="353">
        <v>423.67403314917135</v>
      </c>
      <c r="AL33" s="353">
        <v>11227.361878453041</v>
      </c>
    </row>
    <row r="34" spans="1:38" ht="15" thickBot="1">
      <c r="A34" s="144" t="s">
        <v>116</v>
      </c>
      <c r="B34" s="144" t="s">
        <v>84</v>
      </c>
      <c r="C34" s="181" t="s">
        <v>421</v>
      </c>
      <c r="D34" s="144" t="s">
        <v>26</v>
      </c>
      <c r="E34" s="370" t="s">
        <v>69</v>
      </c>
      <c r="F34" s="213">
        <v>0.184</v>
      </c>
      <c r="G34" s="180">
        <v>46</v>
      </c>
      <c r="H34" s="212">
        <v>3837.75</v>
      </c>
      <c r="I34" s="369">
        <v>0</v>
      </c>
      <c r="J34" s="184">
        <v>0</v>
      </c>
      <c r="K34" s="212">
        <f t="shared" si="2"/>
        <v>0</v>
      </c>
      <c r="L34" s="180">
        <f t="shared" si="3"/>
        <v>83.429347826086953</v>
      </c>
      <c r="M34" s="181">
        <v>36</v>
      </c>
      <c r="N34" s="179">
        <f t="shared" si="4"/>
        <v>2.6015602952129974E-3</v>
      </c>
      <c r="O34" s="183">
        <f>SUM($N$5:N34)</f>
        <v>0.98473525070840651</v>
      </c>
      <c r="P34" s="181" t="str">
        <f t="shared" si="11"/>
        <v>C</v>
      </c>
      <c r="Q34" s="180">
        <f t="shared" si="5"/>
        <v>2.0909090909090908</v>
      </c>
      <c r="R34" s="184">
        <f t="shared" si="6"/>
        <v>8.363636363636363E-3</v>
      </c>
      <c r="S34" s="192">
        <f t="shared" si="7"/>
        <v>174.44318181818181</v>
      </c>
      <c r="T34" s="181">
        <f t="shared" si="12"/>
        <v>30</v>
      </c>
      <c r="U34" s="181">
        <v>3</v>
      </c>
      <c r="V34" s="181">
        <f t="shared" si="13"/>
        <v>33</v>
      </c>
      <c r="W34" s="180">
        <f t="shared" si="14"/>
        <v>69</v>
      </c>
      <c r="X34" s="180">
        <f t="shared" si="8"/>
        <v>69</v>
      </c>
      <c r="Y34" s="184">
        <f t="shared" si="9"/>
        <v>0.27600000000000002</v>
      </c>
      <c r="Z34" s="179">
        <f t="shared" si="10"/>
        <v>0.27600000000000002</v>
      </c>
      <c r="AA34" s="87" t="str">
        <f t="shared" si="15"/>
        <v>VERY LOW-ORDER URGENTLY</v>
      </c>
      <c r="AB34" s="212">
        <f t="shared" si="16"/>
        <v>5756.625</v>
      </c>
      <c r="AF34"/>
      <c r="AG34" s="341" t="s">
        <v>53</v>
      </c>
      <c r="AH34" s="341" t="s">
        <v>429</v>
      </c>
      <c r="AI34" s="82">
        <v>0.99162807692307542</v>
      </c>
      <c r="AJ34" s="82">
        <v>98.000000000000028</v>
      </c>
      <c r="AK34" s="353">
        <v>399.21394230769226</v>
      </c>
      <c r="AL34" s="353">
        <v>39122.966346153851</v>
      </c>
    </row>
    <row r="35" spans="1:38" ht="15" thickBot="1">
      <c r="A35" s="144" t="s">
        <v>116</v>
      </c>
      <c r="B35" s="144" t="s">
        <v>60</v>
      </c>
      <c r="C35" s="181" t="s">
        <v>399</v>
      </c>
      <c r="D35" s="144" t="s">
        <v>58</v>
      </c>
      <c r="E35" s="370" t="s">
        <v>27</v>
      </c>
      <c r="F35" s="213">
        <v>0.18333333333333335</v>
      </c>
      <c r="G35" s="180">
        <v>36.666666666666664</v>
      </c>
      <c r="H35" s="212">
        <v>2640.3333333333335</v>
      </c>
      <c r="I35" s="369">
        <v>232</v>
      </c>
      <c r="J35" s="184">
        <v>1.1599999999999999</v>
      </c>
      <c r="K35" s="212">
        <f t="shared" si="2"/>
        <v>16706.109090909093</v>
      </c>
      <c r="L35" s="180">
        <f t="shared" si="3"/>
        <v>72.009090909090915</v>
      </c>
      <c r="M35" s="181">
        <v>4</v>
      </c>
      <c r="N35" s="179">
        <f t="shared" si="4"/>
        <v>2.5921343521144E-3</v>
      </c>
      <c r="O35" s="183">
        <f>SUM($N$5:N35)</f>
        <v>0.98732738506052087</v>
      </c>
      <c r="P35" s="181" t="str">
        <f t="shared" si="11"/>
        <v>C</v>
      </c>
      <c r="Q35" s="180">
        <f t="shared" si="5"/>
        <v>1.6666666666666665</v>
      </c>
      <c r="R35" s="184">
        <f t="shared" si="6"/>
        <v>8.3333333333333332E-3</v>
      </c>
      <c r="S35" s="192">
        <f t="shared" si="7"/>
        <v>120.01515151515152</v>
      </c>
      <c r="T35" s="181">
        <f t="shared" si="12"/>
        <v>30</v>
      </c>
      <c r="U35" s="181">
        <v>3</v>
      </c>
      <c r="V35" s="181">
        <f t="shared" si="13"/>
        <v>33</v>
      </c>
      <c r="W35" s="180">
        <f t="shared" si="14"/>
        <v>54.999999999999993</v>
      </c>
      <c r="X35" s="180">
        <f t="shared" si="8"/>
        <v>0</v>
      </c>
      <c r="Y35" s="184">
        <f t="shared" si="9"/>
        <v>0</v>
      </c>
      <c r="Z35" s="179">
        <f t="shared" si="10"/>
        <v>0</v>
      </c>
      <c r="AA35" s="87" t="str">
        <f t="shared" si="15"/>
        <v>VERY LOW-ORDER URGENTLY</v>
      </c>
      <c r="AB35" s="212">
        <f t="shared" si="16"/>
        <v>0</v>
      </c>
      <c r="AF35"/>
      <c r="AG35" s="341" t="s">
        <v>99</v>
      </c>
      <c r="AH35" s="341" t="s">
        <v>409</v>
      </c>
      <c r="AI35" s="82">
        <v>6.0371417004048598E-2</v>
      </c>
      <c r="AJ35" s="82">
        <v>18.5</v>
      </c>
      <c r="AK35" s="353">
        <v>118.82008097165992</v>
      </c>
      <c r="AL35" s="353">
        <v>2198.1714979757085</v>
      </c>
    </row>
    <row r="36" spans="1:38" ht="15" thickBot="1">
      <c r="A36" s="144" t="s">
        <v>116</v>
      </c>
      <c r="B36" s="144" t="s">
        <v>39</v>
      </c>
      <c r="C36" s="181" t="s">
        <v>450</v>
      </c>
      <c r="D36" s="144" t="s">
        <v>29</v>
      </c>
      <c r="E36" s="370" t="s">
        <v>34</v>
      </c>
      <c r="F36" s="213">
        <v>0.17999999999999997</v>
      </c>
      <c r="G36" s="180">
        <v>4</v>
      </c>
      <c r="H36" s="212">
        <v>1705</v>
      </c>
      <c r="I36" s="369">
        <v>0</v>
      </c>
      <c r="J36" s="184">
        <v>0</v>
      </c>
      <c r="K36" s="212">
        <f t="shared" si="2"/>
        <v>0</v>
      </c>
      <c r="L36" s="180">
        <f t="shared" si="3"/>
        <v>426.25</v>
      </c>
      <c r="M36" s="181">
        <v>1</v>
      </c>
      <c r="N36" s="179">
        <f t="shared" si="4"/>
        <v>2.5450046366214101E-3</v>
      </c>
      <c r="O36" s="183">
        <f>SUM($N$5:N36)</f>
        <v>0.98987238969714231</v>
      </c>
      <c r="P36" s="181" t="str">
        <f t="shared" si="11"/>
        <v>C</v>
      </c>
      <c r="Q36" s="180">
        <f t="shared" si="5"/>
        <v>0.18181818181818182</v>
      </c>
      <c r="R36" s="184">
        <f t="shared" si="6"/>
        <v>8.1818181818181807E-3</v>
      </c>
      <c r="S36" s="192">
        <f t="shared" si="7"/>
        <v>77.5</v>
      </c>
      <c r="T36" s="181">
        <f t="shared" si="12"/>
        <v>30</v>
      </c>
      <c r="U36" s="181">
        <v>3</v>
      </c>
      <c r="V36" s="181">
        <f t="shared" si="13"/>
        <v>33</v>
      </c>
      <c r="W36" s="180">
        <f t="shared" si="14"/>
        <v>6</v>
      </c>
      <c r="X36" s="180">
        <f t="shared" si="8"/>
        <v>6</v>
      </c>
      <c r="Y36" s="184">
        <f t="shared" si="9"/>
        <v>0.26999999999999996</v>
      </c>
      <c r="Z36" s="179">
        <f t="shared" si="10"/>
        <v>0.26999999999999996</v>
      </c>
      <c r="AA36" s="87" t="str">
        <f t="shared" si="15"/>
        <v>VERY LOW-ORDER URGENTLY</v>
      </c>
      <c r="AB36" s="212">
        <f t="shared" si="16"/>
        <v>2557.5</v>
      </c>
      <c r="AF36"/>
      <c r="AG36" s="341" t="s">
        <v>526</v>
      </c>
      <c r="AH36" s="341" t="s">
        <v>538</v>
      </c>
      <c r="AI36" s="82">
        <v>1.0760399999999999</v>
      </c>
      <c r="AJ36" s="82">
        <v>84</v>
      </c>
      <c r="AK36" s="353">
        <v>330</v>
      </c>
      <c r="AL36" s="353">
        <v>27720</v>
      </c>
    </row>
    <row r="37" spans="1:38" ht="15" thickBot="1">
      <c r="A37" s="144" t="s">
        <v>116</v>
      </c>
      <c r="B37" s="144" t="s">
        <v>85</v>
      </c>
      <c r="C37" s="181" t="s">
        <v>414</v>
      </c>
      <c r="D37" s="144" t="s">
        <v>26</v>
      </c>
      <c r="E37" s="370" t="s">
        <v>69</v>
      </c>
      <c r="F37" s="213">
        <v>0.16933333333333334</v>
      </c>
      <c r="G37" s="180">
        <v>42.333333333333336</v>
      </c>
      <c r="H37" s="212">
        <v>3513.3333333333339</v>
      </c>
      <c r="I37" s="369">
        <v>0</v>
      </c>
      <c r="J37" s="184">
        <v>0</v>
      </c>
      <c r="K37" s="212">
        <f t="shared" si="2"/>
        <v>0</v>
      </c>
      <c r="L37" s="180">
        <f t="shared" si="3"/>
        <v>82.992125984251985</v>
      </c>
      <c r="M37" s="181">
        <v>12</v>
      </c>
      <c r="N37" s="179">
        <f t="shared" si="4"/>
        <v>2.3941895470438457E-3</v>
      </c>
      <c r="O37" s="183">
        <f>SUM($N$5:N37)</f>
        <v>0.99226657924418615</v>
      </c>
      <c r="P37" s="181" t="str">
        <f t="shared" si="11"/>
        <v>C</v>
      </c>
      <c r="Q37" s="180">
        <f t="shared" si="5"/>
        <v>1.9242424242424243</v>
      </c>
      <c r="R37" s="184">
        <f t="shared" si="6"/>
        <v>7.6969696969696969E-3</v>
      </c>
      <c r="S37" s="192">
        <f t="shared" si="7"/>
        <v>159.69696969696972</v>
      </c>
      <c r="T37" s="181">
        <f t="shared" si="12"/>
        <v>30</v>
      </c>
      <c r="U37" s="181">
        <v>3</v>
      </c>
      <c r="V37" s="181">
        <f t="shared" si="13"/>
        <v>33</v>
      </c>
      <c r="W37" s="180">
        <f t="shared" si="14"/>
        <v>63.5</v>
      </c>
      <c r="X37" s="180">
        <f t="shared" si="8"/>
        <v>63.5</v>
      </c>
      <c r="Y37" s="184">
        <f t="shared" si="9"/>
        <v>0.254</v>
      </c>
      <c r="Z37" s="179">
        <f t="shared" si="10"/>
        <v>0.254</v>
      </c>
      <c r="AA37" s="87" t="str">
        <f t="shared" si="15"/>
        <v>VERY LOW-ORDER URGENTLY</v>
      </c>
      <c r="AB37" s="212">
        <f t="shared" si="16"/>
        <v>5270.0000000000009</v>
      </c>
      <c r="AF37"/>
      <c r="AG37" s="341" t="s">
        <v>184</v>
      </c>
      <c r="AH37" s="341" t="s">
        <v>467</v>
      </c>
      <c r="AI37" s="82">
        <v>0.88087499999999996</v>
      </c>
      <c r="AJ37" s="82">
        <v>71.5</v>
      </c>
      <c r="AK37" s="353">
        <v>136.65734265734267</v>
      </c>
      <c r="AL37" s="353">
        <v>9771</v>
      </c>
    </row>
    <row r="38" spans="1:38" ht="15" thickBot="1">
      <c r="A38" s="144" t="s">
        <v>116</v>
      </c>
      <c r="B38" s="144" t="s">
        <v>72</v>
      </c>
      <c r="C38" s="181" t="s">
        <v>443</v>
      </c>
      <c r="D38" s="144" t="s">
        <v>26</v>
      </c>
      <c r="E38" s="370" t="s">
        <v>69</v>
      </c>
      <c r="F38" s="213">
        <v>0.15959999999999994</v>
      </c>
      <c r="G38" s="180">
        <v>44.333333333333329</v>
      </c>
      <c r="H38" s="212">
        <v>3487.4666666666667</v>
      </c>
      <c r="I38" s="369">
        <v>8</v>
      </c>
      <c r="J38" s="184">
        <v>2.8799999999999999E-2</v>
      </c>
      <c r="K38" s="212">
        <f t="shared" si="2"/>
        <v>629.31729323308275</v>
      </c>
      <c r="L38" s="180">
        <f t="shared" si="3"/>
        <v>78.664661654135344</v>
      </c>
      <c r="M38" s="181">
        <v>12</v>
      </c>
      <c r="N38" s="179">
        <f t="shared" si="4"/>
        <v>2.2565707778043165E-3</v>
      </c>
      <c r="O38" s="183">
        <f>SUM($N$5:N38)</f>
        <v>0.99452315002199043</v>
      </c>
      <c r="P38" s="181" t="str">
        <f t="shared" si="11"/>
        <v>C</v>
      </c>
      <c r="Q38" s="180">
        <f t="shared" si="5"/>
        <v>2.0151515151515151</v>
      </c>
      <c r="R38" s="184">
        <f t="shared" si="6"/>
        <v>7.2545454545454519E-3</v>
      </c>
      <c r="S38" s="192">
        <f t="shared" si="7"/>
        <v>158.52121212121213</v>
      </c>
      <c r="T38" s="181">
        <f t="shared" si="12"/>
        <v>30</v>
      </c>
      <c r="U38" s="181">
        <v>3</v>
      </c>
      <c r="V38" s="181">
        <f t="shared" si="13"/>
        <v>33</v>
      </c>
      <c r="W38" s="180">
        <f t="shared" si="14"/>
        <v>66.5</v>
      </c>
      <c r="X38" s="180">
        <f t="shared" si="8"/>
        <v>58.5</v>
      </c>
      <c r="Y38" s="184">
        <f t="shared" si="9"/>
        <v>0.21059999999999993</v>
      </c>
      <c r="Z38" s="179">
        <f t="shared" si="10"/>
        <v>0.21059999999999993</v>
      </c>
      <c r="AA38" s="87" t="str">
        <f t="shared" si="15"/>
        <v>VERY LOW-ORDER URGENTLY</v>
      </c>
      <c r="AB38" s="212">
        <f t="shared" si="16"/>
        <v>4601.8827067669172</v>
      </c>
      <c r="AF38" s="341" t="s">
        <v>228</v>
      </c>
      <c r="AG38" s="341"/>
      <c r="AH38" s="341"/>
      <c r="AI38" s="82">
        <v>16.965929594479615</v>
      </c>
      <c r="AJ38" s="82">
        <v>1701.5454545454547</v>
      </c>
      <c r="AK38" s="353">
        <v>5076.987704083278</v>
      </c>
      <c r="AL38" s="353">
        <v>506085.45178630063</v>
      </c>
    </row>
    <row r="39" spans="1:38" ht="15" thickBot="1">
      <c r="A39" s="144" t="s">
        <v>116</v>
      </c>
      <c r="B39" s="144" t="s">
        <v>76</v>
      </c>
      <c r="C39" s="181" t="s">
        <v>445</v>
      </c>
      <c r="D39" s="144" t="s">
        <v>26</v>
      </c>
      <c r="E39" s="370" t="s">
        <v>69</v>
      </c>
      <c r="F39" s="213">
        <v>0.13319999999999999</v>
      </c>
      <c r="G39" s="180">
        <v>37</v>
      </c>
      <c r="H39" s="212">
        <v>2920</v>
      </c>
      <c r="I39" s="369">
        <v>45</v>
      </c>
      <c r="J39" s="184">
        <v>0.16200000000000001</v>
      </c>
      <c r="K39" s="212">
        <f t="shared" si="2"/>
        <v>3551.3513513513512</v>
      </c>
      <c r="L39" s="180">
        <f t="shared" si="3"/>
        <v>78.918918918918919</v>
      </c>
      <c r="M39" s="181">
        <v>6</v>
      </c>
      <c r="N39" s="179">
        <f t="shared" si="4"/>
        <v>1.8833034310998436E-3</v>
      </c>
      <c r="O39" s="183">
        <f>SUM($N$5:N39)</f>
        <v>0.99640645345309031</v>
      </c>
      <c r="P39" s="181" t="str">
        <f t="shared" si="11"/>
        <v>C</v>
      </c>
      <c r="Q39" s="180">
        <f t="shared" si="5"/>
        <v>1.6818181818181819</v>
      </c>
      <c r="R39" s="184">
        <f t="shared" si="6"/>
        <v>6.0545454545454539E-3</v>
      </c>
      <c r="S39" s="192">
        <f t="shared" si="7"/>
        <v>132.72727272727272</v>
      </c>
      <c r="T39" s="181">
        <f t="shared" si="12"/>
        <v>30</v>
      </c>
      <c r="U39" s="181">
        <v>3</v>
      </c>
      <c r="V39" s="181">
        <f t="shared" si="13"/>
        <v>33</v>
      </c>
      <c r="W39" s="180">
        <f t="shared" si="14"/>
        <v>55.5</v>
      </c>
      <c r="X39" s="180">
        <f t="shared" si="8"/>
        <v>10.5</v>
      </c>
      <c r="Y39" s="184">
        <f t="shared" si="9"/>
        <v>3.7799999999999993E-2</v>
      </c>
      <c r="Z39" s="179">
        <f t="shared" si="10"/>
        <v>3.7799999999999993E-2</v>
      </c>
      <c r="AA39" s="87" t="str">
        <f t="shared" si="15"/>
        <v>VERY LOW-ORDER URGENTLY</v>
      </c>
      <c r="AB39" s="212">
        <f t="shared" si="16"/>
        <v>828.64864864864865</v>
      </c>
      <c r="AF39" s="341" t="s">
        <v>29</v>
      </c>
      <c r="AG39" s="341" t="s">
        <v>67</v>
      </c>
      <c r="AH39" s="341" t="s">
        <v>412</v>
      </c>
      <c r="AI39" s="82">
        <v>0</v>
      </c>
      <c r="AJ39" s="82">
        <v>0</v>
      </c>
      <c r="AK39" s="353">
        <v>251.05555555555557</v>
      </c>
      <c r="AL39" s="353">
        <v>0</v>
      </c>
    </row>
    <row r="40" spans="1:38" ht="15" thickBot="1">
      <c r="A40" s="144" t="s">
        <v>116</v>
      </c>
      <c r="B40" s="144" t="s">
        <v>519</v>
      </c>
      <c r="C40" s="181" t="s">
        <v>520</v>
      </c>
      <c r="D40" s="144" t="s">
        <v>26</v>
      </c>
      <c r="E40" s="370" t="s">
        <v>27</v>
      </c>
      <c r="F40" s="213">
        <v>0.12799999999999997</v>
      </c>
      <c r="G40" s="180">
        <v>26.666666666666668</v>
      </c>
      <c r="H40" s="212">
        <v>1971.4133333333339</v>
      </c>
      <c r="I40" s="369">
        <v>251</v>
      </c>
      <c r="J40" s="184">
        <v>1.2047999999999999</v>
      </c>
      <c r="K40" s="212">
        <f t="shared" si="2"/>
        <v>18555.928000000004</v>
      </c>
      <c r="L40" s="180">
        <f t="shared" si="3"/>
        <v>73.928000000000011</v>
      </c>
      <c r="M40" s="181">
        <v>20</v>
      </c>
      <c r="N40" s="179">
        <f t="shared" si="4"/>
        <v>1.8097810749307804E-3</v>
      </c>
      <c r="O40" s="183">
        <f>SUM($N$5:N40)</f>
        <v>0.99821623452802111</v>
      </c>
      <c r="P40" s="181" t="str">
        <f t="shared" si="11"/>
        <v>C</v>
      </c>
      <c r="Q40" s="180">
        <f t="shared" si="5"/>
        <v>1.2121212121212122</v>
      </c>
      <c r="R40" s="184">
        <f t="shared" si="6"/>
        <v>5.818181818181817E-3</v>
      </c>
      <c r="S40" s="192">
        <f t="shared" si="7"/>
        <v>89.609696969696998</v>
      </c>
      <c r="T40" s="181">
        <f t="shared" si="12"/>
        <v>30</v>
      </c>
      <c r="U40" s="181">
        <v>3</v>
      </c>
      <c r="V40" s="181">
        <f t="shared" si="13"/>
        <v>33</v>
      </c>
      <c r="W40" s="180">
        <f t="shared" si="14"/>
        <v>40</v>
      </c>
      <c r="X40" s="180">
        <f t="shared" si="8"/>
        <v>0</v>
      </c>
      <c r="Y40" s="184">
        <f t="shared" si="9"/>
        <v>0</v>
      </c>
      <c r="Z40" s="179">
        <f t="shared" si="10"/>
        <v>0</v>
      </c>
      <c r="AA40" s="87" t="str">
        <f t="shared" si="15"/>
        <v>VERY LOW-ORDER URGENTLY</v>
      </c>
      <c r="AB40" s="212">
        <f t="shared" si="16"/>
        <v>0</v>
      </c>
      <c r="AF40"/>
      <c r="AG40" s="341" t="s">
        <v>28</v>
      </c>
      <c r="AH40" s="341" t="s">
        <v>368</v>
      </c>
      <c r="AI40" s="82">
        <v>0</v>
      </c>
      <c r="AJ40" s="82">
        <v>0</v>
      </c>
      <c r="AK40" s="353">
        <v>330.2955635491607</v>
      </c>
      <c r="AL40" s="353">
        <v>0</v>
      </c>
    </row>
    <row r="41" spans="1:38">
      <c r="A41" s="57" t="s">
        <v>116</v>
      </c>
      <c r="B41" s="144" t="s">
        <v>51</v>
      </c>
      <c r="C41" s="181" t="s">
        <v>431</v>
      </c>
      <c r="D41" s="144" t="s">
        <v>52</v>
      </c>
      <c r="E41" s="370" t="s">
        <v>30</v>
      </c>
      <c r="F41" s="213">
        <v>0.12615999999999999</v>
      </c>
      <c r="G41" s="180">
        <v>12.666666666666666</v>
      </c>
      <c r="H41" s="212">
        <v>3606.6666666666665</v>
      </c>
      <c r="I41" s="369">
        <v>0</v>
      </c>
      <c r="J41" s="184">
        <v>0</v>
      </c>
      <c r="K41" s="212">
        <f t="shared" si="2"/>
        <v>0</v>
      </c>
      <c r="L41" s="180">
        <f t="shared" si="3"/>
        <v>284.73684210526318</v>
      </c>
      <c r="M41" s="181">
        <v>12</v>
      </c>
      <c r="N41" s="179">
        <f t="shared" si="4"/>
        <v>1.7837654719786509E-3</v>
      </c>
      <c r="O41" s="183">
        <f>SUM($N$5:N41)</f>
        <v>0.99999999999999978</v>
      </c>
      <c r="P41" s="181" t="str">
        <f t="shared" si="11"/>
        <v>C</v>
      </c>
      <c r="Q41" s="180">
        <f t="shared" si="5"/>
        <v>0.57575757575757569</v>
      </c>
      <c r="R41" s="184">
        <f t="shared" si="6"/>
        <v>5.734545454545454E-3</v>
      </c>
      <c r="S41" s="192">
        <f t="shared" si="7"/>
        <v>163.93939393939394</v>
      </c>
      <c r="T41" s="181">
        <f t="shared" si="12"/>
        <v>30</v>
      </c>
      <c r="U41" s="181">
        <v>3</v>
      </c>
      <c r="V41" s="181">
        <f t="shared" si="13"/>
        <v>33</v>
      </c>
      <c r="W41" s="180">
        <f t="shared" si="14"/>
        <v>18.999999999999996</v>
      </c>
      <c r="X41" s="180">
        <f t="shared" si="8"/>
        <v>18.999999999999996</v>
      </c>
      <c r="Y41" s="184">
        <f t="shared" si="9"/>
        <v>0.18923999999999996</v>
      </c>
      <c r="Z41" s="179">
        <f t="shared" si="10"/>
        <v>0.18923999999999996</v>
      </c>
      <c r="AA41" s="87" t="str">
        <f t="shared" si="15"/>
        <v>VERY LOW-ORDER URGENTLY</v>
      </c>
      <c r="AB41" s="212">
        <f t="shared" si="16"/>
        <v>5409.9999999999991</v>
      </c>
      <c r="AF41"/>
      <c r="AG41" s="341" t="s">
        <v>45</v>
      </c>
      <c r="AH41" s="341" t="s">
        <v>408</v>
      </c>
      <c r="AI41" s="82">
        <v>0</v>
      </c>
      <c r="AJ41" s="82">
        <v>0</v>
      </c>
      <c r="AK41" s="353">
        <v>277.70886075949363</v>
      </c>
      <c r="AL41" s="353">
        <v>0</v>
      </c>
    </row>
    <row r="42" spans="1:38">
      <c r="AF42"/>
      <c r="AG42" s="341" t="s">
        <v>75</v>
      </c>
      <c r="AH42" s="341" t="s">
        <v>435</v>
      </c>
      <c r="AI42" s="82">
        <v>0.12599999999999978</v>
      </c>
      <c r="AJ42" s="82">
        <v>7</v>
      </c>
      <c r="AK42" s="353">
        <v>232.61392405063293</v>
      </c>
      <c r="AL42" s="353">
        <v>1628.2974683544305</v>
      </c>
    </row>
    <row r="43" spans="1:38">
      <c r="AF43"/>
      <c r="AG43" s="341" t="s">
        <v>155</v>
      </c>
      <c r="AH43" s="341" t="s">
        <v>390</v>
      </c>
      <c r="AI43" s="82">
        <v>0</v>
      </c>
      <c r="AJ43" s="82">
        <v>0</v>
      </c>
      <c r="AK43" s="353">
        <v>236.79245283018864</v>
      </c>
      <c r="AL43" s="353">
        <v>0</v>
      </c>
    </row>
    <row r="44" spans="1:38">
      <c r="AF44"/>
      <c r="AG44" s="341" t="s">
        <v>71</v>
      </c>
      <c r="AH44" s="341" t="s">
        <v>372</v>
      </c>
      <c r="AI44" s="82">
        <v>0</v>
      </c>
      <c r="AJ44" s="82">
        <v>0</v>
      </c>
      <c r="AK44" s="353">
        <v>266.87179487179486</v>
      </c>
      <c r="AL44" s="353">
        <v>0</v>
      </c>
    </row>
    <row r="45" spans="1:38">
      <c r="AF45"/>
      <c r="AG45" s="341" t="s">
        <v>50</v>
      </c>
      <c r="AH45" s="341" t="s">
        <v>395</v>
      </c>
      <c r="AI45" s="82">
        <v>1.4372727272727264</v>
      </c>
      <c r="AJ45" s="82">
        <v>63.621212121212118</v>
      </c>
      <c r="AK45" s="353">
        <v>245.00000000000003</v>
      </c>
      <c r="AL45" s="353">
        <v>15587.19696969697</v>
      </c>
    </row>
    <row r="46" spans="1:38">
      <c r="AF46"/>
      <c r="AG46" s="341" t="s">
        <v>39</v>
      </c>
      <c r="AH46" s="341" t="s">
        <v>450</v>
      </c>
      <c r="AI46" s="82">
        <v>0.26999999999999996</v>
      </c>
      <c r="AJ46" s="82">
        <v>6</v>
      </c>
      <c r="AK46" s="353">
        <v>426.25</v>
      </c>
      <c r="AL46" s="353">
        <v>2557.5</v>
      </c>
    </row>
    <row r="47" spans="1:38">
      <c r="AF47"/>
      <c r="AG47" s="341" t="s">
        <v>31</v>
      </c>
      <c r="AH47" s="341" t="s">
        <v>380</v>
      </c>
      <c r="AI47" s="82">
        <v>0.80000000000000038</v>
      </c>
      <c r="AJ47" s="82">
        <v>15.999999999999998</v>
      </c>
      <c r="AK47" s="353">
        <v>495.125</v>
      </c>
      <c r="AL47" s="353">
        <v>7921.9999999999991</v>
      </c>
    </row>
    <row r="48" spans="1:38">
      <c r="AF48"/>
      <c r="AG48" s="341" t="s">
        <v>47</v>
      </c>
      <c r="AH48" s="341" t="s">
        <v>427</v>
      </c>
      <c r="AI48" s="82">
        <v>0</v>
      </c>
      <c r="AJ48" s="82">
        <v>0</v>
      </c>
      <c r="AK48" s="353">
        <v>272.77600000000001</v>
      </c>
      <c r="AL48" s="353">
        <v>0</v>
      </c>
    </row>
    <row r="49" spans="32:38">
      <c r="AF49" s="341" t="s">
        <v>225</v>
      </c>
      <c r="AG49" s="341"/>
      <c r="AH49" s="341"/>
      <c r="AI49" s="82">
        <v>2.6332727272727263</v>
      </c>
      <c r="AJ49" s="82">
        <v>92.621212121212125</v>
      </c>
      <c r="AK49" s="353">
        <v>3034.4891516168263</v>
      </c>
      <c r="AL49" s="353">
        <v>27694.994438051399</v>
      </c>
    </row>
    <row r="50" spans="32:38">
      <c r="AF50" s="341" t="s">
        <v>52</v>
      </c>
      <c r="AG50" s="341" t="s">
        <v>51</v>
      </c>
      <c r="AH50" s="341" t="s">
        <v>431</v>
      </c>
      <c r="AI50" s="82">
        <v>0.18923999999999996</v>
      </c>
      <c r="AJ50" s="82">
        <v>18.999999999999996</v>
      </c>
      <c r="AK50" s="353">
        <v>284.73684210526318</v>
      </c>
      <c r="AL50" s="353">
        <v>5409.9999999999991</v>
      </c>
    </row>
    <row r="51" spans="32:38">
      <c r="AF51" s="341" t="s">
        <v>222</v>
      </c>
      <c r="AG51" s="341"/>
      <c r="AH51" s="341"/>
      <c r="AI51" s="82">
        <v>0.18923999999999996</v>
      </c>
      <c r="AJ51" s="82">
        <v>18.999999999999996</v>
      </c>
      <c r="AK51" s="353">
        <v>284.73684210526318</v>
      </c>
      <c r="AL51" s="353">
        <v>5409.9999999999991</v>
      </c>
    </row>
    <row r="52" spans="32:38">
      <c r="AF52" s="341" t="s">
        <v>58</v>
      </c>
      <c r="AG52" s="341" t="s">
        <v>57</v>
      </c>
      <c r="AH52" s="341" t="s">
        <v>438</v>
      </c>
      <c r="AI52" s="82">
        <v>0</v>
      </c>
      <c r="AJ52" s="82">
        <v>0</v>
      </c>
      <c r="AK52" s="353">
        <v>121.1512605042017</v>
      </c>
      <c r="AL52" s="353">
        <v>0</v>
      </c>
    </row>
    <row r="53" spans="32:38">
      <c r="AF53"/>
      <c r="AG53" s="341" t="s">
        <v>64</v>
      </c>
      <c r="AH53" s="341" t="s">
        <v>434</v>
      </c>
      <c r="AI53" s="82">
        <v>0</v>
      </c>
      <c r="AJ53" s="82">
        <v>0</v>
      </c>
      <c r="AK53" s="353">
        <v>114.15189873417722</v>
      </c>
      <c r="AL53" s="353">
        <v>0</v>
      </c>
    </row>
    <row r="54" spans="32:38">
      <c r="AF54"/>
      <c r="AG54" s="341" t="s">
        <v>60</v>
      </c>
      <c r="AH54" s="341" t="s">
        <v>399</v>
      </c>
      <c r="AI54" s="82">
        <v>0</v>
      </c>
      <c r="AJ54" s="82">
        <v>0</v>
      </c>
      <c r="AK54" s="353">
        <v>72.009090909090915</v>
      </c>
      <c r="AL54" s="353">
        <v>0</v>
      </c>
    </row>
    <row r="55" spans="32:38">
      <c r="AF55" s="341" t="s">
        <v>227</v>
      </c>
      <c r="AG55" s="341"/>
      <c r="AH55" s="341"/>
      <c r="AI55" s="82">
        <v>0</v>
      </c>
      <c r="AJ55" s="82">
        <v>0</v>
      </c>
      <c r="AK55" s="353">
        <v>307.31225014746985</v>
      </c>
      <c r="AL55" s="353">
        <v>0</v>
      </c>
    </row>
    <row r="56" spans="32:38">
      <c r="AF56" s="341" t="s">
        <v>26</v>
      </c>
      <c r="AG56" s="341" t="s">
        <v>46</v>
      </c>
      <c r="AH56" s="341" t="s">
        <v>398</v>
      </c>
      <c r="AI56" s="82">
        <v>0.11520000000000002</v>
      </c>
      <c r="AJ56" s="82">
        <v>9</v>
      </c>
      <c r="AK56" s="353">
        <v>190</v>
      </c>
      <c r="AL56" s="353">
        <v>1710</v>
      </c>
    </row>
    <row r="57" spans="32:38">
      <c r="AF57"/>
      <c r="AG57" s="341" t="s">
        <v>25</v>
      </c>
      <c r="AH57" s="341" t="s">
        <v>383</v>
      </c>
      <c r="AI57" s="82">
        <v>0</v>
      </c>
      <c r="AJ57" s="82">
        <v>0</v>
      </c>
      <c r="AK57" s="353">
        <v>77.000000000000014</v>
      </c>
      <c r="AL57" s="353">
        <v>0</v>
      </c>
    </row>
    <row r="58" spans="32:38">
      <c r="AF58"/>
      <c r="AG58" s="341" t="s">
        <v>103</v>
      </c>
      <c r="AH58" s="341" t="s">
        <v>381</v>
      </c>
      <c r="AI58" s="82">
        <v>0.49679999999999991</v>
      </c>
      <c r="AJ58" s="82">
        <v>68.999999999999986</v>
      </c>
      <c r="AK58" s="353">
        <v>107.00000000000001</v>
      </c>
      <c r="AL58" s="353">
        <v>7382.9999999999991</v>
      </c>
    </row>
    <row r="59" spans="32:38">
      <c r="AF59"/>
      <c r="AG59" s="341" t="s">
        <v>84</v>
      </c>
      <c r="AH59" s="341" t="s">
        <v>421</v>
      </c>
      <c r="AI59" s="82">
        <v>0.27600000000000002</v>
      </c>
      <c r="AJ59" s="82">
        <v>69</v>
      </c>
      <c r="AK59" s="353">
        <v>83.429347826086953</v>
      </c>
      <c r="AL59" s="353">
        <v>5756.625</v>
      </c>
    </row>
    <row r="60" spans="32:38">
      <c r="AF60"/>
      <c r="AG60" s="341" t="s">
        <v>85</v>
      </c>
      <c r="AH60" s="341" t="s">
        <v>414</v>
      </c>
      <c r="AI60" s="82">
        <v>0.254</v>
      </c>
      <c r="AJ60" s="82">
        <v>63.5</v>
      </c>
      <c r="AK60" s="353">
        <v>82.992125984251985</v>
      </c>
      <c r="AL60" s="353">
        <v>5270.0000000000009</v>
      </c>
    </row>
    <row r="61" spans="32:38">
      <c r="AF61"/>
      <c r="AG61" s="341" t="s">
        <v>72</v>
      </c>
      <c r="AH61" s="341" t="s">
        <v>443</v>
      </c>
      <c r="AI61" s="82">
        <v>0.21059999999999993</v>
      </c>
      <c r="AJ61" s="82">
        <v>58.5</v>
      </c>
      <c r="AK61" s="353">
        <v>78.664661654135344</v>
      </c>
      <c r="AL61" s="353">
        <v>4601.8827067669172</v>
      </c>
    </row>
    <row r="62" spans="32:38">
      <c r="AF62"/>
      <c r="AG62" s="341" t="s">
        <v>76</v>
      </c>
      <c r="AH62" s="341" t="s">
        <v>445</v>
      </c>
      <c r="AI62" s="82">
        <v>3.7799999999999993E-2</v>
      </c>
      <c r="AJ62" s="82">
        <v>10.5</v>
      </c>
      <c r="AK62" s="353">
        <v>78.918918918918919</v>
      </c>
      <c r="AL62" s="353">
        <v>828.64864864864865</v>
      </c>
    </row>
    <row r="63" spans="32:38">
      <c r="AF63"/>
      <c r="AG63" s="341" t="s">
        <v>519</v>
      </c>
      <c r="AH63" s="341" t="s">
        <v>520</v>
      </c>
      <c r="AI63" s="82">
        <v>0</v>
      </c>
      <c r="AJ63" s="82">
        <v>0</v>
      </c>
      <c r="AK63" s="353">
        <v>73.928000000000011</v>
      </c>
      <c r="AL63" s="353">
        <v>0</v>
      </c>
    </row>
    <row r="64" spans="32:38">
      <c r="AF64" s="341" t="s">
        <v>224</v>
      </c>
      <c r="AG64" s="341"/>
      <c r="AH64" s="341"/>
      <c r="AI64" s="82">
        <v>1.3903999999999999</v>
      </c>
      <c r="AJ64" s="82">
        <v>279.5</v>
      </c>
      <c r="AK64" s="353">
        <v>771.93305438339326</v>
      </c>
      <c r="AL64" s="353">
        <v>25550.156355415569</v>
      </c>
    </row>
    <row r="65" spans="32:38">
      <c r="AF65" s="341" t="s">
        <v>221</v>
      </c>
      <c r="AG65"/>
      <c r="AH65"/>
      <c r="AI65" s="82">
        <v>21.178842321752349</v>
      </c>
      <c r="AJ65" s="82">
        <v>2092.666666666667</v>
      </c>
      <c r="AK65" s="353">
        <v>9475.4590023362271</v>
      </c>
      <c r="AL65" s="353">
        <v>564740.60257976758</v>
      </c>
    </row>
    <row r="66" spans="32:38">
      <c r="AF66"/>
      <c r="AG66"/>
      <c r="AH66"/>
      <c r="AI66"/>
      <c r="AJ66"/>
      <c r="AK66"/>
      <c r="AL66"/>
    </row>
  </sheetData>
  <mergeCells count="23">
    <mergeCell ref="AG12:AH12"/>
    <mergeCell ref="AK12:AM12"/>
    <mergeCell ref="AF3:AH4"/>
    <mergeCell ref="AJ3:AL4"/>
    <mergeCell ref="AG5:AH5"/>
    <mergeCell ref="AK5:AL5"/>
    <mergeCell ref="AG6:AH6"/>
    <mergeCell ref="AK6:AL6"/>
    <mergeCell ref="AG7:AH7"/>
    <mergeCell ref="AG8:AH8"/>
    <mergeCell ref="AJ10:AM10"/>
    <mergeCell ref="AG11:AH11"/>
    <mergeCell ref="AK11:AM11"/>
    <mergeCell ref="AG17:AH17"/>
    <mergeCell ref="AJ17:AM17"/>
    <mergeCell ref="AG18:AH18"/>
    <mergeCell ref="AJ18:AM18"/>
    <mergeCell ref="AG13:AH13"/>
    <mergeCell ref="AK13:AM13"/>
    <mergeCell ref="AG14:AH14"/>
    <mergeCell ref="AK14:AM14"/>
    <mergeCell ref="AG15:AH15"/>
    <mergeCell ref="AK15:AM15"/>
  </mergeCells>
  <conditionalFormatting sqref="AA5:AA41">
    <cfRule type="containsText" dxfId="69" priority="1" operator="containsText" text="LOW MAY- ORDER">
      <formula>NOT(ISERROR(SEARCH("LOW MAY- ORDER",AA5)))</formula>
    </cfRule>
    <cfRule type="containsText" dxfId="68" priority="2" operator="containsText" text="HIGH">
      <formula>NOT(ISERROR(SEARCH("HIGH",AA5)))</formula>
    </cfRule>
    <cfRule type="containsText" dxfId="67" priority="3" operator="containsText" text="HIGH">
      <formula>NOT(ISERROR(SEARCH("HIGH",AA5)))</formula>
    </cfRule>
    <cfRule type="containsText" dxfId="66" priority="4" operator="containsText" text="VERY LOW-ORDER URGENTLY">
      <formula>NOT(ISERROR(SEARCH("VERY LOW-ORDER URGENTLY",AA5)))</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A5486-CB0C-4388-88FB-201775AB3ED5}">
  <sheetPr codeName="Sheet32">
    <tabColor theme="9" tint="-0.499984740745262"/>
  </sheetPr>
  <dimension ref="A1:XFA104"/>
  <sheetViews>
    <sheetView showGridLines="0" topLeftCell="K1" workbookViewId="0">
      <selection activeCell="AD25" sqref="AD25"/>
    </sheetView>
  </sheetViews>
  <sheetFormatPr defaultRowHeight="14.5"/>
  <cols>
    <col min="1" max="1" width="28.81640625" style="14" customWidth="1"/>
    <col min="2" max="2" width="8.90625" style="14"/>
    <col min="3" max="3" width="27.1796875" style="14" customWidth="1"/>
    <col min="4" max="4" width="15" style="14" customWidth="1"/>
    <col min="5" max="5" width="22.08984375" style="14" customWidth="1"/>
    <col min="6" max="6" width="11" style="14" customWidth="1"/>
    <col min="7" max="7" width="13.81640625" style="14" customWidth="1"/>
    <col min="8" max="8" width="14" style="14" customWidth="1"/>
    <col min="9" max="9" width="9.453125" style="14" customWidth="1"/>
    <col min="10" max="10" width="9" style="14" bestFit="1" customWidth="1"/>
    <col min="11" max="11" width="9.54296875" style="14" bestFit="1" customWidth="1"/>
    <col min="12" max="13" width="9" style="14" bestFit="1" customWidth="1"/>
    <col min="14" max="16" width="8.90625" style="14"/>
    <col min="17" max="18" width="9" style="14" bestFit="1" customWidth="1"/>
    <col min="19" max="19" width="9.54296875" style="14" bestFit="1" customWidth="1"/>
    <col min="20" max="25" width="9" style="14" bestFit="1" customWidth="1"/>
    <col min="26" max="26" width="8.90625" style="14"/>
    <col min="27" max="27" width="22.6328125" style="14" customWidth="1"/>
    <col min="28" max="28" width="11.1796875" style="14" bestFit="1" customWidth="1"/>
    <col min="29" max="31" width="8.90625" style="14"/>
    <col min="32" max="32" width="15.81640625" style="14" bestFit="1" customWidth="1"/>
    <col min="33" max="33" width="14.81640625" style="14" bestFit="1" customWidth="1"/>
    <col min="34" max="34" width="36.7265625" style="14" bestFit="1" customWidth="1"/>
    <col min="35" max="35" width="8.26953125" style="14" bestFit="1" customWidth="1"/>
    <col min="36" max="36" width="8.1796875" style="14" bestFit="1" customWidth="1"/>
    <col min="37" max="37" width="10.1796875" style="14" bestFit="1" customWidth="1"/>
    <col min="38" max="38" width="12.7265625" style="14" bestFit="1" customWidth="1"/>
    <col min="39" max="39" width="8.984375E-2" style="14" customWidth="1"/>
    <col min="40" max="40" width="6" style="14" customWidth="1"/>
    <col min="41" max="16381" width="8.90625" style="14"/>
    <col min="16382" max="16384" width="7.54296875" style="14" customWidth="1"/>
  </cols>
  <sheetData>
    <row r="1" spans="1:39 16381:16381" ht="32.5" thickBot="1">
      <c r="F1" s="291">
        <f>SUM(F5:F80)</f>
        <v>213.32305333333358</v>
      </c>
      <c r="G1" s="292">
        <f t="shared" ref="G1:Y1" si="0">SUM(G5:G80)</f>
        <v>17462.666666666668</v>
      </c>
      <c r="H1" s="292">
        <f t="shared" si="0"/>
        <v>4578400.5000000019</v>
      </c>
      <c r="I1" s="292">
        <f t="shared" si="0"/>
        <v>6907</v>
      </c>
      <c r="J1" s="292">
        <f t="shared" si="0"/>
        <v>71.391380000000012</v>
      </c>
      <c r="K1" s="292">
        <f t="shared" si="0"/>
        <v>1924326.7897194526</v>
      </c>
      <c r="L1" s="292">
        <f t="shared" si="0"/>
        <v>16415.650733116912</v>
      </c>
      <c r="M1" s="292">
        <f t="shared" si="0"/>
        <v>1270</v>
      </c>
      <c r="N1" s="292"/>
      <c r="O1" s="292"/>
      <c r="P1" s="292"/>
      <c r="Q1" s="292">
        <f t="shared" si="0"/>
        <v>793.75757575757621</v>
      </c>
      <c r="R1" s="292">
        <f t="shared" si="0"/>
        <v>9.6965024242424356</v>
      </c>
      <c r="S1" s="292">
        <f t="shared" si="0"/>
        <v>208109.11363636368</v>
      </c>
      <c r="T1" s="292">
        <f t="shared" si="0"/>
        <v>1818</v>
      </c>
      <c r="U1" s="292">
        <f t="shared" si="0"/>
        <v>207</v>
      </c>
      <c r="V1" s="292">
        <f t="shared" si="0"/>
        <v>2025</v>
      </c>
      <c r="W1" s="292">
        <f t="shared" si="0"/>
        <v>15306.409090909092</v>
      </c>
      <c r="X1" s="292">
        <f t="shared" si="0"/>
        <v>10762.181818181818</v>
      </c>
      <c r="Y1" s="293">
        <f t="shared" si="0"/>
        <v>110.11118519042353</v>
      </c>
      <c r="AF1" s="558" t="s">
        <v>265</v>
      </c>
      <c r="AG1" s="558"/>
      <c r="AH1" s="558"/>
      <c r="AI1" s="65"/>
      <c r="AJ1" s="575" t="s">
        <v>264</v>
      </c>
      <c r="AK1" s="575"/>
      <c r="AL1" s="575"/>
      <c r="AM1" s="65"/>
    </row>
    <row r="2" spans="1:39 16381:16381" ht="32">
      <c r="AF2" s="558"/>
      <c r="AG2" s="558"/>
      <c r="AH2" s="558"/>
      <c r="AI2" s="65"/>
      <c r="AJ2" s="575"/>
      <c r="AK2" s="575"/>
      <c r="AL2" s="575"/>
      <c r="AM2" s="65"/>
    </row>
    <row r="3" spans="1:39 16381:16381" ht="15" thickBot="1">
      <c r="AF3" s="63" t="s">
        <v>249</v>
      </c>
      <c r="AG3" s="553"/>
      <c r="AH3" s="553"/>
      <c r="AI3" s="243"/>
      <c r="AJ3" s="25" t="s">
        <v>248</v>
      </c>
      <c r="AK3" s="543">
        <v>44800.874156597223</v>
      </c>
      <c r="AL3" s="544"/>
      <c r="AM3" s="243"/>
    </row>
    <row r="4" spans="1:39 16381:16381" ht="58" thickBot="1">
      <c r="A4" s="75" t="s">
        <v>0</v>
      </c>
      <c r="B4" s="156" t="s">
        <v>9</v>
      </c>
      <c r="C4" s="71" t="s">
        <v>10</v>
      </c>
      <c r="D4" s="117" t="s">
        <v>11</v>
      </c>
      <c r="E4" s="117" t="s">
        <v>12</v>
      </c>
      <c r="F4" s="117" t="s">
        <v>263</v>
      </c>
      <c r="G4" s="117" t="s">
        <v>262</v>
      </c>
      <c r="H4" s="117" t="s">
        <v>261</v>
      </c>
      <c r="I4" s="118" t="s">
        <v>260</v>
      </c>
      <c r="J4" s="147" t="s">
        <v>259</v>
      </c>
      <c r="K4" s="148" t="s">
        <v>258</v>
      </c>
      <c r="L4" s="118" t="s">
        <v>257</v>
      </c>
      <c r="M4" s="117" t="s">
        <v>256</v>
      </c>
      <c r="N4" s="155" t="s">
        <v>255</v>
      </c>
      <c r="O4" s="155" t="s">
        <v>254</v>
      </c>
      <c r="P4" s="155" t="s">
        <v>13</v>
      </c>
      <c r="Q4" s="149" t="s">
        <v>253</v>
      </c>
      <c r="R4" s="150" t="s">
        <v>252</v>
      </c>
      <c r="S4" s="155" t="s">
        <v>251</v>
      </c>
      <c r="T4" s="155" t="s">
        <v>14</v>
      </c>
      <c r="U4" s="155" t="s">
        <v>15</v>
      </c>
      <c r="V4" s="155" t="s">
        <v>16</v>
      </c>
      <c r="W4" s="155" t="s">
        <v>17</v>
      </c>
      <c r="X4" s="155" t="s">
        <v>18</v>
      </c>
      <c r="Y4" s="155" t="s">
        <v>19</v>
      </c>
      <c r="Z4" s="155" t="s">
        <v>20</v>
      </c>
      <c r="AA4" s="154" t="s">
        <v>21</v>
      </c>
      <c r="AB4" s="170" t="s">
        <v>288</v>
      </c>
      <c r="AF4" s="63" t="s">
        <v>247</v>
      </c>
      <c r="AG4" s="553"/>
      <c r="AH4" s="553"/>
      <c r="AI4" s="243"/>
      <c r="AJ4" s="25" t="s">
        <v>246</v>
      </c>
      <c r="AK4" s="541"/>
      <c r="AL4" s="542"/>
      <c r="AM4" s="243"/>
      <c r="XFA4" s="295" t="s">
        <v>256</v>
      </c>
    </row>
    <row r="5" spans="1:39 16381:16381" ht="15" thickBot="1">
      <c r="A5" s="153" t="s">
        <v>119</v>
      </c>
      <c r="B5" s="56" t="s">
        <v>28</v>
      </c>
      <c r="C5" s="51" t="s">
        <v>368</v>
      </c>
      <c r="D5" s="56" t="s">
        <v>29</v>
      </c>
      <c r="E5" s="51" t="s">
        <v>30</v>
      </c>
      <c r="F5" s="55">
        <v>41.16333333333305</v>
      </c>
      <c r="G5" s="42">
        <v>1522.6666666666665</v>
      </c>
      <c r="H5" s="42">
        <v>609291.66666666791</v>
      </c>
      <c r="I5" s="346">
        <v>328</v>
      </c>
      <c r="J5" s="55">
        <v>8.1999999999999993</v>
      </c>
      <c r="K5" s="42">
        <f t="shared" ref="K5:K36" si="1">L5*I5</f>
        <v>131248.46760070079</v>
      </c>
      <c r="L5" s="42">
        <f t="shared" ref="L5:L36" si="2">H5/G5</f>
        <v>400.14776707530734</v>
      </c>
      <c r="M5" s="51">
        <v>1</v>
      </c>
      <c r="N5" s="12">
        <f t="shared" ref="N5:N36" si="3">F5/$F$1</f>
        <v>0.19296242337677491</v>
      </c>
      <c r="O5" s="54">
        <f>SUM($N$5:N5)</f>
        <v>0.19296242337677491</v>
      </c>
      <c r="P5" s="51" t="str">
        <f>IF(O5&lt;=50%,"A",IF(O5&lt;=80%,"B",IF(O5&lt;=100%,"C","")))</f>
        <v>A</v>
      </c>
      <c r="Q5" s="42">
        <f t="shared" ref="Q5:Q36" si="4">G5/22</f>
        <v>69.212121212121204</v>
      </c>
      <c r="R5" s="42">
        <f t="shared" ref="R5:R36" si="5">F5/22</f>
        <v>1.8710606060605932</v>
      </c>
      <c r="S5" s="42">
        <f t="shared" ref="S5:S36" si="6">H5/22</f>
        <v>27695.075757575814</v>
      </c>
      <c r="T5" s="51">
        <f>IF(P5="A",7,IF(P5="B",14,IF(P5="C",30,"")))</f>
        <v>7</v>
      </c>
      <c r="U5" s="51">
        <v>3</v>
      </c>
      <c r="V5" s="51">
        <f>T5+U5</f>
        <v>10</v>
      </c>
      <c r="W5" s="42">
        <f>Q5*V5</f>
        <v>692.12121212121201</v>
      </c>
      <c r="X5" s="42">
        <f t="shared" ref="X5:X36" si="7">IF(W5-I5&lt;=0,0,W5-I5)</f>
        <v>364.12121212121201</v>
      </c>
      <c r="Y5" s="55">
        <f t="shared" ref="Y5:Y36" si="8">X5/(G5/F5)</f>
        <v>9.8435482672609815</v>
      </c>
      <c r="Z5" s="12">
        <f t="shared" ref="Z5:Z36" si="9">I5/W5</f>
        <v>0.47390542907180394</v>
      </c>
      <c r="AA5" s="87" t="str">
        <f>IF(AND(Z5&gt;=100%,Z5&lt;200%),"HIGH-DON’T ORDER",IF(Z5&gt;=200%,"VERY HIGH-DON’T ORDER",IF(AND(Z5&gt;=80%,Z5&lt;=100),"LOW MAY- ORDER","VERY LOW-ORDER URGENTLY")))</f>
        <v>VERY LOW-ORDER URGENTLY</v>
      </c>
      <c r="AB5" s="164">
        <f>X5*L5</f>
        <v>145702.28997505733</v>
      </c>
      <c r="AF5" s="63" t="s">
        <v>236</v>
      </c>
      <c r="AG5" s="553"/>
      <c r="AH5" s="553"/>
      <c r="AI5" s="243"/>
      <c r="AJ5" s="25" t="s">
        <v>245</v>
      </c>
      <c r="AK5" s="64" t="s">
        <v>314</v>
      </c>
      <c r="AL5" s="64"/>
      <c r="AM5" s="243"/>
      <c r="XFA5" s="14">
        <v>1</v>
      </c>
    </row>
    <row r="6" spans="1:39 16381:16381" ht="15" thickBot="1">
      <c r="A6" s="153" t="s">
        <v>119</v>
      </c>
      <c r="B6" s="56" t="s">
        <v>22</v>
      </c>
      <c r="C6" s="51" t="s">
        <v>386</v>
      </c>
      <c r="D6" s="56" t="s">
        <v>23</v>
      </c>
      <c r="E6" s="51" t="s">
        <v>24</v>
      </c>
      <c r="F6" s="55">
        <v>33.138180000000361</v>
      </c>
      <c r="G6" s="42">
        <v>3311.666666666667</v>
      </c>
      <c r="H6" s="42">
        <v>1092775.0666666664</v>
      </c>
      <c r="I6" s="346">
        <v>1431</v>
      </c>
      <c r="J6" s="55">
        <v>13.909320000000001</v>
      </c>
      <c r="K6" s="42">
        <f t="shared" si="1"/>
        <v>472197.62065425247</v>
      </c>
      <c r="L6" s="42">
        <f t="shared" si="2"/>
        <v>329.97737292400592</v>
      </c>
      <c r="M6" s="51">
        <v>24</v>
      </c>
      <c r="N6" s="12">
        <f t="shared" si="3"/>
        <v>0.15534270432656624</v>
      </c>
      <c r="O6" s="54">
        <f>SUM($N$5:N6)</f>
        <v>0.34830512770334116</v>
      </c>
      <c r="P6" s="51" t="str">
        <f t="shared" ref="P6:P69" si="10">IF(O6&lt;=50%,"A",IF(O6&lt;=80%,"B",IF(O6&lt;=100%,"C","")))</f>
        <v>A</v>
      </c>
      <c r="Q6" s="42">
        <f t="shared" si="4"/>
        <v>150.53030303030303</v>
      </c>
      <c r="R6" s="42">
        <f t="shared" si="5"/>
        <v>1.5062809090909255</v>
      </c>
      <c r="S6" s="42">
        <f t="shared" si="6"/>
        <v>49671.593939393926</v>
      </c>
      <c r="T6" s="51">
        <f t="shared" ref="T6:T69" si="11">IF(P6="A",7,IF(P6="B",14,IF(P6="C",30,"")))</f>
        <v>7</v>
      </c>
      <c r="U6" s="51">
        <v>3</v>
      </c>
      <c r="V6" s="51">
        <f t="shared" ref="V6:V69" si="12">T6+U6</f>
        <v>10</v>
      </c>
      <c r="W6" s="42">
        <f t="shared" ref="W6:W69" si="13">Q6*V6</f>
        <v>1505.3030303030303</v>
      </c>
      <c r="X6" s="42">
        <f t="shared" si="7"/>
        <v>74.303030303030255</v>
      </c>
      <c r="Y6" s="55">
        <f t="shared" si="8"/>
        <v>0.74351299226793088</v>
      </c>
      <c r="Z6" s="12">
        <f t="shared" si="9"/>
        <v>0.95063915450427783</v>
      </c>
      <c r="AA6" s="87" t="str">
        <f t="shared" ref="AA6:AA69" si="14">IF(AND(Z6&gt;=100%,Z6&lt;200%),"HIGH-DON’T ORDER",IF(Z6&gt;=200%,"VERY HIGH-DON’T ORDER",IF(AND(Z6&gt;=80%,Z6&lt;=100),"LOW MAY- ORDER","VERY LOW-ORDER URGENTLY")))</f>
        <v>LOW MAY- ORDER</v>
      </c>
      <c r="AB6" s="164">
        <f t="shared" ref="AB6:AB69" si="15">X6*L6</f>
        <v>24518.318739686725</v>
      </c>
      <c r="AF6" s="63" t="s">
        <v>244</v>
      </c>
      <c r="AG6" s="553"/>
      <c r="AH6" s="553"/>
      <c r="AI6" s="17"/>
      <c r="AJ6" s="17"/>
      <c r="AK6" s="17"/>
      <c r="AL6" s="17"/>
      <c r="AM6" s="16"/>
      <c r="XFA6" s="14">
        <v>24</v>
      </c>
    </row>
    <row r="7" spans="1:39 16381:16381" ht="15" thickBot="1">
      <c r="A7" s="153" t="s">
        <v>119</v>
      </c>
      <c r="B7" s="56" t="s">
        <v>45</v>
      </c>
      <c r="C7" s="51" t="s">
        <v>408</v>
      </c>
      <c r="D7" s="56" t="s">
        <v>29</v>
      </c>
      <c r="E7" s="51" t="s">
        <v>42</v>
      </c>
      <c r="F7" s="55">
        <v>14.487000000000148</v>
      </c>
      <c r="G7" s="42">
        <v>510.33333333333337</v>
      </c>
      <c r="H7" s="42">
        <v>207060.53333333402</v>
      </c>
      <c r="I7" s="346">
        <v>30</v>
      </c>
      <c r="J7" s="55">
        <v>0.67500000000000004</v>
      </c>
      <c r="K7" s="42">
        <f t="shared" si="1"/>
        <v>12172.075767472279</v>
      </c>
      <c r="L7" s="42">
        <f t="shared" si="2"/>
        <v>405.73585891574265</v>
      </c>
      <c r="M7" s="51">
        <v>12</v>
      </c>
      <c r="N7" s="12">
        <f t="shared" si="3"/>
        <v>6.7911084965407389E-2</v>
      </c>
      <c r="O7" s="54">
        <f>SUM($N$5:N7)</f>
        <v>0.41621621266874853</v>
      </c>
      <c r="P7" s="51" t="str">
        <f t="shared" si="10"/>
        <v>A</v>
      </c>
      <c r="Q7" s="42">
        <f t="shared" si="4"/>
        <v>23.196969696969699</v>
      </c>
      <c r="R7" s="42">
        <f t="shared" si="5"/>
        <v>0.65850000000000675</v>
      </c>
      <c r="S7" s="42">
        <f t="shared" si="6"/>
        <v>9411.8424242424553</v>
      </c>
      <c r="T7" s="51">
        <f t="shared" si="11"/>
        <v>7</v>
      </c>
      <c r="U7" s="51">
        <v>3</v>
      </c>
      <c r="V7" s="51">
        <f t="shared" si="12"/>
        <v>10</v>
      </c>
      <c r="W7" s="42">
        <f t="shared" si="13"/>
        <v>231.969696969697</v>
      </c>
      <c r="X7" s="42">
        <f t="shared" si="7"/>
        <v>201.969696969697</v>
      </c>
      <c r="Y7" s="55">
        <f t="shared" si="8"/>
        <v>5.7333801436969889</v>
      </c>
      <c r="Z7" s="12">
        <f t="shared" si="9"/>
        <v>0.12932723709993466</v>
      </c>
      <c r="AA7" s="87" t="str">
        <f t="shared" si="14"/>
        <v>VERY LOW-ORDER URGENTLY</v>
      </c>
      <c r="AB7" s="164">
        <f t="shared" si="15"/>
        <v>81946.348474952276</v>
      </c>
      <c r="AF7" s="17"/>
      <c r="AG7" s="17"/>
      <c r="AH7" s="17"/>
      <c r="AI7" s="17"/>
      <c r="AJ7" s="17"/>
      <c r="AK7" s="17"/>
      <c r="AL7" s="17"/>
      <c r="AM7" s="16"/>
      <c r="XFA7" s="14">
        <v>12</v>
      </c>
    </row>
    <row r="8" spans="1:39 16381:16381" ht="15" thickBot="1">
      <c r="A8" s="153" t="s">
        <v>119</v>
      </c>
      <c r="B8" s="56" t="s">
        <v>32</v>
      </c>
      <c r="C8" s="51" t="s">
        <v>370</v>
      </c>
      <c r="D8" s="56" t="s">
        <v>23</v>
      </c>
      <c r="E8" s="51" t="s">
        <v>24</v>
      </c>
      <c r="F8" s="55">
        <v>13.803749999999942</v>
      </c>
      <c r="G8" s="42">
        <v>741.66666666666674</v>
      </c>
      <c r="H8" s="42">
        <v>463919.58333333331</v>
      </c>
      <c r="I8" s="346">
        <v>524</v>
      </c>
      <c r="J8" s="55">
        <v>8.4928499999999989</v>
      </c>
      <c r="K8" s="42">
        <f t="shared" si="1"/>
        <v>327767.00449438201</v>
      </c>
      <c r="L8" s="42">
        <f t="shared" si="2"/>
        <v>625.50955056179771</v>
      </c>
      <c r="M8" s="51">
        <v>6</v>
      </c>
      <c r="N8" s="12">
        <f t="shared" si="3"/>
        <v>6.470819625120651E-2</v>
      </c>
      <c r="O8" s="54">
        <f>SUM($N$5:N8)</f>
        <v>0.48092440891995503</v>
      </c>
      <c r="P8" s="51" t="str">
        <f t="shared" si="10"/>
        <v>A</v>
      </c>
      <c r="Q8" s="42">
        <f t="shared" si="4"/>
        <v>33.712121212121218</v>
      </c>
      <c r="R8" s="42">
        <f t="shared" si="5"/>
        <v>0.62744318181817915</v>
      </c>
      <c r="S8" s="42">
        <f t="shared" si="6"/>
        <v>21087.253787878788</v>
      </c>
      <c r="T8" s="51">
        <f t="shared" si="11"/>
        <v>7</v>
      </c>
      <c r="U8" s="51">
        <v>3</v>
      </c>
      <c r="V8" s="51">
        <f t="shared" si="12"/>
        <v>10</v>
      </c>
      <c r="W8" s="42">
        <f t="shared" si="13"/>
        <v>337.12121212121218</v>
      </c>
      <c r="X8" s="42">
        <f t="shared" si="7"/>
        <v>0</v>
      </c>
      <c r="Y8" s="55">
        <f t="shared" si="8"/>
        <v>0</v>
      </c>
      <c r="Z8" s="12">
        <f t="shared" si="9"/>
        <v>1.554337078651685</v>
      </c>
      <c r="AA8" s="87" t="str">
        <f t="shared" si="14"/>
        <v>HIGH-DON’T ORDER</v>
      </c>
      <c r="AB8" s="164">
        <f t="shared" si="15"/>
        <v>0</v>
      </c>
      <c r="AF8" s="62" t="s">
        <v>243</v>
      </c>
      <c r="AG8" s="62"/>
      <c r="AH8" s="62"/>
      <c r="AI8" s="17"/>
      <c r="AJ8" s="555" t="s">
        <v>242</v>
      </c>
      <c r="AK8" s="555"/>
      <c r="AL8" s="555"/>
      <c r="AM8" s="555"/>
      <c r="XFA8" s="14">
        <v>6</v>
      </c>
    </row>
    <row r="9" spans="1:39 16381:16381" ht="15" thickBot="1">
      <c r="A9" s="153" t="s">
        <v>119</v>
      </c>
      <c r="B9" s="56" t="s">
        <v>43</v>
      </c>
      <c r="C9" s="51" t="s">
        <v>385</v>
      </c>
      <c r="D9" s="56" t="s">
        <v>23</v>
      </c>
      <c r="E9" s="51" t="s">
        <v>24</v>
      </c>
      <c r="F9" s="55">
        <v>10.582260000000057</v>
      </c>
      <c r="G9" s="42">
        <v>1239.3333333333333</v>
      </c>
      <c r="H9" s="42">
        <v>327382.10000000009</v>
      </c>
      <c r="I9" s="346">
        <v>536</v>
      </c>
      <c r="J9" s="55">
        <v>4.3416000000000006</v>
      </c>
      <c r="K9" s="42">
        <f t="shared" si="1"/>
        <v>141589.67638515335</v>
      </c>
      <c r="L9" s="42">
        <f t="shared" si="2"/>
        <v>264.15984400215177</v>
      </c>
      <c r="M9" s="51">
        <v>1</v>
      </c>
      <c r="N9" s="12">
        <f t="shared" si="3"/>
        <v>4.9606734174503245E-2</v>
      </c>
      <c r="O9" s="54">
        <f>SUM($N$5:N9)</f>
        <v>0.53053114309445826</v>
      </c>
      <c r="P9" s="51" t="str">
        <f t="shared" si="10"/>
        <v>B</v>
      </c>
      <c r="Q9" s="42">
        <f t="shared" si="4"/>
        <v>56.333333333333329</v>
      </c>
      <c r="R9" s="42">
        <f t="shared" si="5"/>
        <v>0.48101181818182076</v>
      </c>
      <c r="S9" s="42">
        <f t="shared" si="6"/>
        <v>14881.004545454549</v>
      </c>
      <c r="T9" s="51">
        <f t="shared" si="11"/>
        <v>14</v>
      </c>
      <c r="U9" s="51">
        <v>3</v>
      </c>
      <c r="V9" s="51">
        <f t="shared" si="12"/>
        <v>17</v>
      </c>
      <c r="W9" s="42">
        <f t="shared" si="13"/>
        <v>957.66666666666663</v>
      </c>
      <c r="X9" s="42">
        <f t="shared" si="7"/>
        <v>421.66666666666663</v>
      </c>
      <c r="Y9" s="55">
        <f t="shared" si="8"/>
        <v>3.6004730769230964</v>
      </c>
      <c r="Z9" s="12">
        <f t="shared" si="9"/>
        <v>0.55969369996519325</v>
      </c>
      <c r="AA9" s="87" t="str">
        <f t="shared" si="14"/>
        <v>VERY LOW-ORDER URGENTLY</v>
      </c>
      <c r="AB9" s="164">
        <f t="shared" si="15"/>
        <v>111387.40088757398</v>
      </c>
      <c r="AF9" s="17" t="s">
        <v>239</v>
      </c>
      <c r="AG9" s="554" t="str">
        <f>A9</f>
        <v>SONTURK INVT LTD - CAPE COAST</v>
      </c>
      <c r="AH9" s="554"/>
      <c r="AI9" s="17"/>
      <c r="AJ9" s="17" t="s">
        <v>241</v>
      </c>
      <c r="AK9" s="551"/>
      <c r="AL9" s="551"/>
      <c r="AM9" s="551"/>
      <c r="XFA9" s="14">
        <v>1</v>
      </c>
    </row>
    <row r="10" spans="1:39 16381:16381" ht="15" thickBot="1">
      <c r="A10" s="153" t="s">
        <v>119</v>
      </c>
      <c r="B10" s="56" t="s">
        <v>97</v>
      </c>
      <c r="C10" s="51" t="s">
        <v>369</v>
      </c>
      <c r="D10" s="56" t="s">
        <v>23</v>
      </c>
      <c r="E10" s="51" t="s">
        <v>24</v>
      </c>
      <c r="F10" s="55">
        <v>9.4725000000000144</v>
      </c>
      <c r="G10" s="42">
        <v>421</v>
      </c>
      <c r="H10" s="42">
        <v>271800</v>
      </c>
      <c r="I10" s="346">
        <v>140</v>
      </c>
      <c r="J10" s="55">
        <v>3.15</v>
      </c>
      <c r="K10" s="42">
        <f t="shared" si="1"/>
        <v>90384.798099762469</v>
      </c>
      <c r="L10" s="42">
        <f t="shared" si="2"/>
        <v>645.60570071258906</v>
      </c>
      <c r="M10" s="51">
        <v>1</v>
      </c>
      <c r="N10" s="12">
        <f t="shared" si="3"/>
        <v>4.4404483491048238E-2</v>
      </c>
      <c r="O10" s="54">
        <f>SUM($N$5:N10)</f>
        <v>0.57493562658550645</v>
      </c>
      <c r="P10" s="51" t="str">
        <f t="shared" si="10"/>
        <v>B</v>
      </c>
      <c r="Q10" s="42">
        <f t="shared" si="4"/>
        <v>19.136363636363637</v>
      </c>
      <c r="R10" s="42">
        <f t="shared" si="5"/>
        <v>0.43056818181818246</v>
      </c>
      <c r="S10" s="42">
        <f t="shared" si="6"/>
        <v>12354.545454545454</v>
      </c>
      <c r="T10" s="51">
        <f t="shared" si="11"/>
        <v>14</v>
      </c>
      <c r="U10" s="51">
        <v>3</v>
      </c>
      <c r="V10" s="51">
        <f t="shared" si="12"/>
        <v>17</v>
      </c>
      <c r="W10" s="42">
        <f t="shared" si="13"/>
        <v>325.31818181818181</v>
      </c>
      <c r="X10" s="42">
        <f t="shared" si="7"/>
        <v>185.31818181818181</v>
      </c>
      <c r="Y10" s="55">
        <f t="shared" si="8"/>
        <v>4.1696590909090974</v>
      </c>
      <c r="Z10" s="12">
        <f t="shared" si="9"/>
        <v>0.43034791113595083</v>
      </c>
      <c r="AA10" s="87" t="str">
        <f t="shared" si="14"/>
        <v>VERY LOW-ORDER URGENTLY</v>
      </c>
      <c r="AB10" s="164">
        <f t="shared" si="15"/>
        <v>119642.47462751025</v>
      </c>
      <c r="AF10" s="17" t="s">
        <v>240</v>
      </c>
      <c r="AG10" s="556" t="s">
        <v>352</v>
      </c>
      <c r="AH10" s="556"/>
      <c r="AI10" s="17"/>
      <c r="AJ10" s="17" t="s">
        <v>239</v>
      </c>
      <c r="AK10" s="551"/>
      <c r="AL10" s="551"/>
      <c r="AM10" s="551"/>
      <c r="XFA10" s="14">
        <v>1</v>
      </c>
    </row>
    <row r="11" spans="1:39 16381:16381" ht="15" thickBot="1">
      <c r="A11" s="153" t="s">
        <v>119</v>
      </c>
      <c r="B11" s="56" t="s">
        <v>40</v>
      </c>
      <c r="C11" s="51" t="s">
        <v>433</v>
      </c>
      <c r="D11" s="56" t="s">
        <v>26</v>
      </c>
      <c r="E11" s="51" t="s">
        <v>27</v>
      </c>
      <c r="F11" s="55">
        <v>8.5976800000000058</v>
      </c>
      <c r="G11" s="42">
        <v>1361.6666666666667</v>
      </c>
      <c r="H11" s="42">
        <v>131237.71333333332</v>
      </c>
      <c r="I11" s="346">
        <v>100</v>
      </c>
      <c r="J11" s="55">
        <v>0.624</v>
      </c>
      <c r="K11" s="42">
        <f t="shared" si="1"/>
        <v>9638.020563035494</v>
      </c>
      <c r="L11" s="42">
        <f t="shared" si="2"/>
        <v>96.380205630354936</v>
      </c>
      <c r="M11" s="51">
        <v>72</v>
      </c>
      <c r="N11" s="12">
        <f t="shared" si="3"/>
        <v>4.0303567128140969E-2</v>
      </c>
      <c r="O11" s="54">
        <f>SUM($N$5:N11)</f>
        <v>0.61523919371364744</v>
      </c>
      <c r="P11" s="51" t="str">
        <f t="shared" si="10"/>
        <v>B</v>
      </c>
      <c r="Q11" s="42">
        <f t="shared" si="4"/>
        <v>61.893939393939398</v>
      </c>
      <c r="R11" s="42">
        <f t="shared" si="5"/>
        <v>0.39080363636363663</v>
      </c>
      <c r="S11" s="42">
        <f t="shared" si="6"/>
        <v>5965.3506060606051</v>
      </c>
      <c r="T11" s="51">
        <f t="shared" si="11"/>
        <v>14</v>
      </c>
      <c r="U11" s="51">
        <v>3</v>
      </c>
      <c r="V11" s="51">
        <f t="shared" si="12"/>
        <v>17</v>
      </c>
      <c r="W11" s="42">
        <f t="shared" si="13"/>
        <v>1052.1969696969697</v>
      </c>
      <c r="X11" s="42">
        <f t="shared" si="7"/>
        <v>952.19696969696975</v>
      </c>
      <c r="Y11" s="55">
        <f t="shared" si="8"/>
        <v>6.0122532502503656</v>
      </c>
      <c r="Z11" s="12">
        <f t="shared" si="9"/>
        <v>9.5039239686082508E-2</v>
      </c>
      <c r="AA11" s="87" t="str">
        <f t="shared" si="14"/>
        <v>VERY LOW-ORDER URGENTLY</v>
      </c>
      <c r="AB11" s="164">
        <f t="shared" si="15"/>
        <v>91772.939739994792</v>
      </c>
      <c r="AF11" s="17" t="s">
        <v>238</v>
      </c>
      <c r="AG11" s="551" t="s">
        <v>353</v>
      </c>
      <c r="AH11" s="551"/>
      <c r="AI11" s="17"/>
      <c r="AJ11" s="17" t="s">
        <v>238</v>
      </c>
      <c r="AK11" s="551"/>
      <c r="AL11" s="551"/>
      <c r="AM11" s="551"/>
      <c r="XFA11" s="14">
        <v>72</v>
      </c>
    </row>
    <row r="12" spans="1:39 16381:16381" ht="15" thickBot="1">
      <c r="A12" s="153" t="s">
        <v>119</v>
      </c>
      <c r="B12" s="56" t="s">
        <v>103</v>
      </c>
      <c r="C12" s="51" t="s">
        <v>381</v>
      </c>
      <c r="D12" s="56" t="s">
        <v>26</v>
      </c>
      <c r="E12" s="51" t="s">
        <v>27</v>
      </c>
      <c r="F12" s="55">
        <v>7.7640000000000065</v>
      </c>
      <c r="G12" s="42">
        <v>1061.3333333333333</v>
      </c>
      <c r="H12" s="42">
        <v>114099.39333333331</v>
      </c>
      <c r="I12" s="346">
        <v>8</v>
      </c>
      <c r="J12" s="55">
        <v>6.2100000000000002E-2</v>
      </c>
      <c r="K12" s="42">
        <f t="shared" si="1"/>
        <v>860.04567839195965</v>
      </c>
      <c r="L12" s="42">
        <f t="shared" si="2"/>
        <v>107.50570979899496</v>
      </c>
      <c r="M12" s="51">
        <v>36</v>
      </c>
      <c r="N12" s="12">
        <f t="shared" si="3"/>
        <v>3.6395503808339752E-2</v>
      </c>
      <c r="O12" s="54">
        <f>SUM($N$5:N12)</f>
        <v>0.65163469752198722</v>
      </c>
      <c r="P12" s="51" t="str">
        <f t="shared" si="10"/>
        <v>B</v>
      </c>
      <c r="Q12" s="42">
        <f t="shared" si="4"/>
        <v>48.242424242424242</v>
      </c>
      <c r="R12" s="42">
        <f t="shared" si="5"/>
        <v>0.35290909090909123</v>
      </c>
      <c r="S12" s="42">
        <f t="shared" si="6"/>
        <v>5186.3360606060596</v>
      </c>
      <c r="T12" s="51">
        <f t="shared" si="11"/>
        <v>14</v>
      </c>
      <c r="U12" s="51">
        <v>3</v>
      </c>
      <c r="V12" s="51">
        <f t="shared" si="12"/>
        <v>17</v>
      </c>
      <c r="W12" s="42">
        <f t="shared" si="13"/>
        <v>820.12121212121212</v>
      </c>
      <c r="X12" s="42">
        <f t="shared" si="7"/>
        <v>812.12121212121212</v>
      </c>
      <c r="Y12" s="55">
        <f t="shared" si="8"/>
        <v>5.9409319323892245</v>
      </c>
      <c r="Z12" s="12">
        <f t="shared" si="9"/>
        <v>9.7546556310966603E-3</v>
      </c>
      <c r="AA12" s="87" t="str">
        <f t="shared" si="14"/>
        <v>VERY LOW-ORDER URGENTLY</v>
      </c>
      <c r="AB12" s="164">
        <f t="shared" si="15"/>
        <v>87307.667351911063</v>
      </c>
      <c r="AF12" s="17" t="s">
        <v>237</v>
      </c>
      <c r="AG12" s="551"/>
      <c r="AH12" s="551"/>
      <c r="AI12" s="17"/>
      <c r="AJ12" s="17" t="s">
        <v>237</v>
      </c>
      <c r="AK12" s="551"/>
      <c r="AL12" s="551"/>
      <c r="AM12" s="551"/>
      <c r="XFA12" s="14">
        <v>36</v>
      </c>
    </row>
    <row r="13" spans="1:39 16381:16381" ht="15" thickBot="1">
      <c r="A13" s="153" t="s">
        <v>119</v>
      </c>
      <c r="B13" s="56" t="s">
        <v>71</v>
      </c>
      <c r="C13" s="51" t="s">
        <v>372</v>
      </c>
      <c r="D13" s="56" t="s">
        <v>29</v>
      </c>
      <c r="E13" s="51" t="s">
        <v>63</v>
      </c>
      <c r="F13" s="55">
        <v>6.3345000000000251</v>
      </c>
      <c r="G13" s="42">
        <v>213.66666666666669</v>
      </c>
      <c r="H13" s="42">
        <v>116974.00000000004</v>
      </c>
      <c r="I13" s="346">
        <v>557</v>
      </c>
      <c r="J13" s="55">
        <v>12.532500000000001</v>
      </c>
      <c r="K13" s="42">
        <f t="shared" si="1"/>
        <v>304935.34165366623</v>
      </c>
      <c r="L13" s="42">
        <f t="shared" si="2"/>
        <v>547.46021840873652</v>
      </c>
      <c r="M13" s="51">
        <v>24</v>
      </c>
      <c r="N13" s="12">
        <f t="shared" si="3"/>
        <v>2.9694399648883166E-2</v>
      </c>
      <c r="O13" s="54">
        <f>SUM($N$5:N13)</f>
        <v>0.68132909717087042</v>
      </c>
      <c r="P13" s="51" t="str">
        <f t="shared" si="10"/>
        <v>B</v>
      </c>
      <c r="Q13" s="42">
        <f t="shared" si="4"/>
        <v>9.7121212121212128</v>
      </c>
      <c r="R13" s="42">
        <f t="shared" si="5"/>
        <v>0.28793181818181934</v>
      </c>
      <c r="S13" s="42">
        <f t="shared" si="6"/>
        <v>5317.0000000000018</v>
      </c>
      <c r="T13" s="51">
        <f t="shared" si="11"/>
        <v>14</v>
      </c>
      <c r="U13" s="51">
        <v>3</v>
      </c>
      <c r="V13" s="51">
        <f t="shared" si="12"/>
        <v>17</v>
      </c>
      <c r="W13" s="42">
        <f t="shared" si="13"/>
        <v>165.10606060606062</v>
      </c>
      <c r="X13" s="42">
        <f t="shared" si="7"/>
        <v>0</v>
      </c>
      <c r="Y13" s="55">
        <f t="shared" si="8"/>
        <v>0</v>
      </c>
      <c r="Z13" s="12">
        <f t="shared" si="9"/>
        <v>3.3735890612095067</v>
      </c>
      <c r="AA13" s="87" t="str">
        <f t="shared" si="14"/>
        <v>VERY HIGH-DON’T ORDER</v>
      </c>
      <c r="AB13" s="164">
        <f t="shared" si="15"/>
        <v>0</v>
      </c>
      <c r="AF13" s="17" t="s">
        <v>236</v>
      </c>
      <c r="AI13" s="17"/>
      <c r="AJ13" s="17" t="s">
        <v>236</v>
      </c>
      <c r="AK13" s="551"/>
      <c r="AL13" s="551"/>
      <c r="AM13" s="551"/>
      <c r="XFA13" s="14">
        <v>24</v>
      </c>
    </row>
    <row r="14" spans="1:39 16381:16381" ht="15" thickBot="1">
      <c r="A14" s="153" t="s">
        <v>119</v>
      </c>
      <c r="B14" s="56" t="s">
        <v>46</v>
      </c>
      <c r="C14" s="51" t="s">
        <v>398</v>
      </c>
      <c r="D14" s="56" t="s">
        <v>26</v>
      </c>
      <c r="E14" s="51" t="s">
        <v>27</v>
      </c>
      <c r="F14" s="55">
        <v>6.1994666666666767</v>
      </c>
      <c r="G14" s="42">
        <v>420</v>
      </c>
      <c r="H14" s="42">
        <v>90927.973333333299</v>
      </c>
      <c r="I14" s="346">
        <v>0</v>
      </c>
      <c r="J14" s="55">
        <v>0</v>
      </c>
      <c r="K14" s="42">
        <f t="shared" si="1"/>
        <v>0</v>
      </c>
      <c r="L14" s="42">
        <f t="shared" si="2"/>
        <v>216.49517460317452</v>
      </c>
      <c r="M14" s="51">
        <v>1</v>
      </c>
      <c r="N14" s="12">
        <f t="shared" si="3"/>
        <v>2.9061400396231608E-2</v>
      </c>
      <c r="O14" s="54">
        <f>SUM($N$5:N14)</f>
        <v>0.71039049756710204</v>
      </c>
      <c r="P14" s="51" t="str">
        <f t="shared" si="10"/>
        <v>B</v>
      </c>
      <c r="Q14" s="42">
        <f t="shared" si="4"/>
        <v>19.09090909090909</v>
      </c>
      <c r="R14" s="42">
        <f t="shared" si="5"/>
        <v>0.28179393939393987</v>
      </c>
      <c r="S14" s="42">
        <f t="shared" si="6"/>
        <v>4133.0896969696951</v>
      </c>
      <c r="T14" s="51">
        <f t="shared" si="11"/>
        <v>14</v>
      </c>
      <c r="U14" s="51">
        <v>3</v>
      </c>
      <c r="V14" s="51">
        <f t="shared" si="12"/>
        <v>17</v>
      </c>
      <c r="W14" s="42">
        <f t="shared" si="13"/>
        <v>324.5454545454545</v>
      </c>
      <c r="X14" s="42">
        <f t="shared" si="7"/>
        <v>324.5454545454545</v>
      </c>
      <c r="Y14" s="55">
        <f t="shared" si="8"/>
        <v>4.790496969696977</v>
      </c>
      <c r="Z14" s="12">
        <f t="shared" si="9"/>
        <v>0</v>
      </c>
      <c r="AA14" s="87" t="str">
        <f t="shared" si="14"/>
        <v>VERY LOW-ORDER URGENTLY</v>
      </c>
      <c r="AB14" s="164">
        <f t="shared" si="15"/>
        <v>70262.524848484813</v>
      </c>
      <c r="AF14" s="17"/>
      <c r="AG14" s="17"/>
      <c r="AH14" s="17"/>
      <c r="AI14" s="17"/>
      <c r="AJ14" s="17"/>
      <c r="AK14" s="17"/>
      <c r="AL14" s="17"/>
      <c r="AM14" s="16"/>
      <c r="XFA14" s="14">
        <v>1</v>
      </c>
    </row>
    <row r="15" spans="1:39 16381:16381" ht="15" thickBot="1">
      <c r="A15" s="153" t="s">
        <v>119</v>
      </c>
      <c r="B15" s="56" t="s">
        <v>25</v>
      </c>
      <c r="C15" s="51" t="s">
        <v>383</v>
      </c>
      <c r="D15" s="56" t="s">
        <v>26</v>
      </c>
      <c r="E15" s="51" t="s">
        <v>27</v>
      </c>
      <c r="F15" s="55">
        <v>5.3168000000000069</v>
      </c>
      <c r="G15" s="42">
        <v>1078</v>
      </c>
      <c r="H15" s="42">
        <v>84775.059999999969</v>
      </c>
      <c r="I15" s="346">
        <v>135</v>
      </c>
      <c r="J15" s="55">
        <v>0.64800000000000002</v>
      </c>
      <c r="K15" s="42">
        <f t="shared" si="1"/>
        <v>10616.542764378475</v>
      </c>
      <c r="L15" s="42">
        <f t="shared" si="2"/>
        <v>78.641057513914632</v>
      </c>
      <c r="M15" s="51">
        <v>60</v>
      </c>
      <c r="N15" s="12">
        <f t="shared" si="3"/>
        <v>2.4923701010842465E-2</v>
      </c>
      <c r="O15" s="54">
        <f>SUM($N$5:N15)</f>
        <v>0.73531419857794456</v>
      </c>
      <c r="P15" s="51" t="str">
        <f t="shared" si="10"/>
        <v>B</v>
      </c>
      <c r="Q15" s="42">
        <f t="shared" si="4"/>
        <v>49</v>
      </c>
      <c r="R15" s="42">
        <f t="shared" si="5"/>
        <v>0.24167272727272759</v>
      </c>
      <c r="S15" s="42">
        <f t="shared" si="6"/>
        <v>3853.4118181818167</v>
      </c>
      <c r="T15" s="51">
        <f t="shared" si="11"/>
        <v>14</v>
      </c>
      <c r="U15" s="51">
        <v>3</v>
      </c>
      <c r="V15" s="51">
        <f t="shared" si="12"/>
        <v>17</v>
      </c>
      <c r="W15" s="42">
        <f t="shared" si="13"/>
        <v>833</v>
      </c>
      <c r="X15" s="42">
        <f t="shared" si="7"/>
        <v>698</v>
      </c>
      <c r="Y15" s="55">
        <f t="shared" si="8"/>
        <v>3.4426033395176296</v>
      </c>
      <c r="Z15" s="12">
        <f t="shared" si="9"/>
        <v>0.16206482593037214</v>
      </c>
      <c r="AA15" s="87" t="str">
        <f t="shared" si="14"/>
        <v>VERY LOW-ORDER URGENTLY</v>
      </c>
      <c r="AB15" s="164">
        <f t="shared" si="15"/>
        <v>54891.458144712415</v>
      </c>
      <c r="AF15" s="260" t="s">
        <v>235</v>
      </c>
      <c r="AG15" s="574" t="s">
        <v>234</v>
      </c>
      <c r="AH15" s="574"/>
      <c r="AI15" s="260" t="s">
        <v>233</v>
      </c>
      <c r="AJ15" s="574" t="s">
        <v>232</v>
      </c>
      <c r="AK15" s="574"/>
      <c r="AL15" s="574"/>
      <c r="AM15" s="574"/>
      <c r="XFA15" s="14">
        <v>60</v>
      </c>
    </row>
    <row r="16" spans="1:39 16381:16381" ht="15" thickBot="1">
      <c r="A16" s="153" t="s">
        <v>119</v>
      </c>
      <c r="B16" s="56" t="s">
        <v>67</v>
      </c>
      <c r="C16" s="51" t="s">
        <v>412</v>
      </c>
      <c r="D16" s="56" t="s">
        <v>29</v>
      </c>
      <c r="E16" s="51" t="s">
        <v>30</v>
      </c>
      <c r="F16" s="55">
        <v>4.5939999999999879</v>
      </c>
      <c r="G16" s="42">
        <v>200</v>
      </c>
      <c r="H16" s="42">
        <v>72783.133333333273</v>
      </c>
      <c r="I16" s="346">
        <v>21</v>
      </c>
      <c r="J16" s="55">
        <v>0.42</v>
      </c>
      <c r="K16" s="42">
        <f t="shared" si="1"/>
        <v>7642.2289999999939</v>
      </c>
      <c r="L16" s="42">
        <f t="shared" si="2"/>
        <v>363.91566666666637</v>
      </c>
      <c r="M16" s="51">
        <v>6</v>
      </c>
      <c r="N16" s="12">
        <f t="shared" si="3"/>
        <v>2.1535412737701216E-2</v>
      </c>
      <c r="O16" s="54">
        <f>SUM($N$5:N16)</f>
        <v>0.75684961131564576</v>
      </c>
      <c r="P16" s="51" t="str">
        <f t="shared" si="10"/>
        <v>B</v>
      </c>
      <c r="Q16" s="42">
        <f t="shared" si="4"/>
        <v>9.0909090909090917</v>
      </c>
      <c r="R16" s="42">
        <f t="shared" si="5"/>
        <v>0.20881818181818126</v>
      </c>
      <c r="S16" s="42">
        <f t="shared" si="6"/>
        <v>3308.3242424242399</v>
      </c>
      <c r="T16" s="51">
        <f t="shared" si="11"/>
        <v>14</v>
      </c>
      <c r="U16" s="51">
        <v>3</v>
      </c>
      <c r="V16" s="51">
        <f t="shared" si="12"/>
        <v>17</v>
      </c>
      <c r="W16" s="42">
        <f t="shared" si="13"/>
        <v>154.54545454545456</v>
      </c>
      <c r="X16" s="42">
        <f t="shared" si="7"/>
        <v>133.54545454545456</v>
      </c>
      <c r="Y16" s="55">
        <f t="shared" si="8"/>
        <v>3.0675390909090834</v>
      </c>
      <c r="Z16" s="12">
        <f t="shared" si="9"/>
        <v>0.13588235294117645</v>
      </c>
      <c r="AA16" s="87" t="str">
        <f t="shared" si="14"/>
        <v>VERY LOW-ORDER URGENTLY</v>
      </c>
      <c r="AB16" s="164">
        <f t="shared" si="15"/>
        <v>48599.283121212087</v>
      </c>
      <c r="AF16" s="25"/>
      <c r="AG16" s="552"/>
      <c r="AH16" s="552"/>
      <c r="AI16" s="25"/>
      <c r="AJ16" s="552"/>
      <c r="AK16" s="552"/>
      <c r="AL16" s="552"/>
      <c r="AM16" s="552"/>
      <c r="XFA16" s="14">
        <v>6</v>
      </c>
    </row>
    <row r="17" spans="1:38 16381:16381" ht="15" thickBot="1">
      <c r="A17" s="153" t="s">
        <v>119</v>
      </c>
      <c r="B17" s="56" t="s">
        <v>47</v>
      </c>
      <c r="C17" s="51" t="s">
        <v>427</v>
      </c>
      <c r="D17" s="56" t="s">
        <v>29</v>
      </c>
      <c r="E17" s="51" t="s">
        <v>48</v>
      </c>
      <c r="F17" s="55">
        <v>3.988500000000005</v>
      </c>
      <c r="G17" s="42">
        <v>136.66666666666666</v>
      </c>
      <c r="H17" s="42">
        <v>52859.400000000016</v>
      </c>
      <c r="I17" s="346">
        <v>0</v>
      </c>
      <c r="J17" s="55">
        <v>0</v>
      </c>
      <c r="K17" s="42">
        <f t="shared" si="1"/>
        <v>0</v>
      </c>
      <c r="L17" s="42">
        <f t="shared" si="2"/>
        <v>386.77609756097576</v>
      </c>
      <c r="M17" s="51">
        <v>4</v>
      </c>
      <c r="N17" s="12">
        <f t="shared" si="3"/>
        <v>1.8696994711432661E-2</v>
      </c>
      <c r="O17" s="54">
        <f>SUM($N$5:N17)</f>
        <v>0.77554660602707848</v>
      </c>
      <c r="P17" s="51" t="str">
        <f t="shared" si="10"/>
        <v>B</v>
      </c>
      <c r="Q17" s="42">
        <f t="shared" si="4"/>
        <v>6.2121212121212119</v>
      </c>
      <c r="R17" s="42">
        <f t="shared" si="5"/>
        <v>0.18129545454545479</v>
      </c>
      <c r="S17" s="42">
        <f t="shared" si="6"/>
        <v>2402.7000000000007</v>
      </c>
      <c r="T17" s="51">
        <f t="shared" si="11"/>
        <v>14</v>
      </c>
      <c r="U17" s="51">
        <v>3</v>
      </c>
      <c r="V17" s="51">
        <f t="shared" si="12"/>
        <v>17</v>
      </c>
      <c r="W17" s="42">
        <f t="shared" si="13"/>
        <v>105.60606060606061</v>
      </c>
      <c r="X17" s="42">
        <f t="shared" si="7"/>
        <v>105.60606060606061</v>
      </c>
      <c r="Y17" s="55">
        <f t="shared" si="8"/>
        <v>3.0820227272727316</v>
      </c>
      <c r="Z17" s="12">
        <f t="shared" si="9"/>
        <v>0</v>
      </c>
      <c r="AA17" s="87" t="str">
        <f t="shared" si="14"/>
        <v>VERY LOW-ORDER URGENTLY</v>
      </c>
      <c r="AB17" s="164">
        <f t="shared" si="15"/>
        <v>40845.900000000016</v>
      </c>
      <c r="AF17" s="352" t="s">
        <v>21</v>
      </c>
      <c r="AG17" s="341" t="s">
        <v>270</v>
      </c>
      <c r="XFA17" s="14">
        <v>4</v>
      </c>
    </row>
    <row r="18" spans="1:38 16381:16381" ht="15" thickBot="1">
      <c r="A18" s="153" t="s">
        <v>119</v>
      </c>
      <c r="B18" s="56" t="s">
        <v>50</v>
      </c>
      <c r="C18" s="51" t="s">
        <v>395</v>
      </c>
      <c r="D18" s="56" t="s">
        <v>29</v>
      </c>
      <c r="E18" s="51" t="s">
        <v>30</v>
      </c>
      <c r="F18" s="55">
        <v>3.2595000000000045</v>
      </c>
      <c r="G18" s="42">
        <v>89.666666666666671</v>
      </c>
      <c r="H18" s="42">
        <v>33702.866666666683</v>
      </c>
      <c r="I18" s="346">
        <v>0</v>
      </c>
      <c r="J18" s="55">
        <v>0</v>
      </c>
      <c r="K18" s="42">
        <f t="shared" si="1"/>
        <v>0</v>
      </c>
      <c r="L18" s="42">
        <f t="shared" si="2"/>
        <v>375.868401486989</v>
      </c>
      <c r="M18" s="51">
        <v>12</v>
      </c>
      <c r="N18" s="12">
        <f t="shared" si="3"/>
        <v>1.5279642537774793E-2</v>
      </c>
      <c r="O18" s="54">
        <f>SUM($N$5:N18)</f>
        <v>0.79082624856485328</v>
      </c>
      <c r="P18" s="51" t="str">
        <f t="shared" si="10"/>
        <v>B</v>
      </c>
      <c r="Q18" s="42">
        <f t="shared" si="4"/>
        <v>4.0757575757575761</v>
      </c>
      <c r="R18" s="42">
        <f t="shared" si="5"/>
        <v>0.1481590909090911</v>
      </c>
      <c r="S18" s="42">
        <f t="shared" si="6"/>
        <v>1531.9484848484856</v>
      </c>
      <c r="T18" s="51">
        <f t="shared" si="11"/>
        <v>14</v>
      </c>
      <c r="U18" s="51">
        <v>3</v>
      </c>
      <c r="V18" s="51">
        <f t="shared" si="12"/>
        <v>17</v>
      </c>
      <c r="W18" s="42">
        <f t="shared" si="13"/>
        <v>69.287878787878796</v>
      </c>
      <c r="X18" s="42">
        <f t="shared" si="7"/>
        <v>69.287878787878796</v>
      </c>
      <c r="Y18" s="55">
        <f t="shared" si="8"/>
        <v>2.5187045454545491</v>
      </c>
      <c r="Z18" s="12">
        <f t="shared" si="9"/>
        <v>0</v>
      </c>
      <c r="AA18" s="87" t="str">
        <f t="shared" si="14"/>
        <v>VERY LOW-ORDER URGENTLY</v>
      </c>
      <c r="AB18" s="164">
        <f t="shared" si="15"/>
        <v>26043.124242424255</v>
      </c>
      <c r="XFA18" s="14">
        <v>12</v>
      </c>
    </row>
    <row r="19" spans="1:38 16381:16381" ht="15" thickBot="1">
      <c r="A19" s="153" t="s">
        <v>119</v>
      </c>
      <c r="B19" s="56" t="s">
        <v>53</v>
      </c>
      <c r="C19" s="51" t="s">
        <v>429</v>
      </c>
      <c r="D19" s="56" t="s">
        <v>23</v>
      </c>
      <c r="E19" s="51" t="s">
        <v>24</v>
      </c>
      <c r="F19" s="55">
        <v>2.9173000000000013</v>
      </c>
      <c r="G19" s="42">
        <v>262.66666666666669</v>
      </c>
      <c r="H19" s="42">
        <v>123575.02333333335</v>
      </c>
      <c r="I19" s="346">
        <v>68</v>
      </c>
      <c r="J19" s="55">
        <v>0.67252000000000001</v>
      </c>
      <c r="K19" s="42">
        <f t="shared" si="1"/>
        <v>31991.503502538075</v>
      </c>
      <c r="L19" s="42">
        <f t="shared" si="2"/>
        <v>470.4632868020305</v>
      </c>
      <c r="M19" s="51">
        <v>12</v>
      </c>
      <c r="N19" s="12">
        <f t="shared" si="3"/>
        <v>1.3675502738288192E-2</v>
      </c>
      <c r="O19" s="54">
        <f>SUM($N$5:N19)</f>
        <v>0.8045017513031415</v>
      </c>
      <c r="P19" s="51" t="str">
        <f t="shared" si="10"/>
        <v>C</v>
      </c>
      <c r="Q19" s="42">
        <f t="shared" si="4"/>
        <v>11.939393939393939</v>
      </c>
      <c r="R19" s="42">
        <f t="shared" si="5"/>
        <v>0.1326045454545455</v>
      </c>
      <c r="S19" s="42">
        <f t="shared" si="6"/>
        <v>5617.0465151515155</v>
      </c>
      <c r="T19" s="51">
        <f t="shared" si="11"/>
        <v>30</v>
      </c>
      <c r="U19" s="51">
        <v>3</v>
      </c>
      <c r="V19" s="51">
        <f t="shared" si="12"/>
        <v>33</v>
      </c>
      <c r="W19" s="42">
        <f t="shared" si="13"/>
        <v>394</v>
      </c>
      <c r="X19" s="42">
        <f t="shared" si="7"/>
        <v>326</v>
      </c>
      <c r="Y19" s="55">
        <f t="shared" si="8"/>
        <v>3.6207098984771586</v>
      </c>
      <c r="Z19" s="12">
        <f t="shared" si="9"/>
        <v>0.17258883248730963</v>
      </c>
      <c r="AA19" s="87" t="str">
        <f t="shared" si="14"/>
        <v>VERY LOW-ORDER URGENTLY</v>
      </c>
      <c r="AB19" s="164">
        <f t="shared" si="15"/>
        <v>153371.03149746195</v>
      </c>
      <c r="AF19"/>
      <c r="AG19"/>
      <c r="AH19"/>
      <c r="AI19" s="352" t="s">
        <v>294</v>
      </c>
      <c r="AJ19"/>
      <c r="AK19"/>
      <c r="AL19"/>
      <c r="XFA19" s="14">
        <v>12</v>
      </c>
    </row>
    <row r="20" spans="1:38 16381:16381" ht="44" thickBot="1">
      <c r="A20" s="153" t="s">
        <v>119</v>
      </c>
      <c r="B20" s="56" t="s">
        <v>77</v>
      </c>
      <c r="C20" s="51" t="s">
        <v>388</v>
      </c>
      <c r="D20" s="56" t="s">
        <v>23</v>
      </c>
      <c r="E20" s="51" t="s">
        <v>24</v>
      </c>
      <c r="F20" s="55">
        <v>2.808000000000002</v>
      </c>
      <c r="G20" s="42">
        <v>312</v>
      </c>
      <c r="H20" s="42">
        <v>101002</v>
      </c>
      <c r="I20" s="346">
        <v>108</v>
      </c>
      <c r="J20" s="55">
        <v>0.97199999999999998</v>
      </c>
      <c r="K20" s="42">
        <f t="shared" si="1"/>
        <v>34962.230769230766</v>
      </c>
      <c r="L20" s="42">
        <f t="shared" si="2"/>
        <v>323.72435897435895</v>
      </c>
      <c r="M20" s="51">
        <v>1</v>
      </c>
      <c r="N20" s="12">
        <f t="shared" si="3"/>
        <v>1.3163134298534005E-2</v>
      </c>
      <c r="O20" s="54">
        <f>SUM($N$5:N20)</f>
        <v>0.8176648856016755</v>
      </c>
      <c r="P20" s="51" t="str">
        <f t="shared" si="10"/>
        <v>C</v>
      </c>
      <c r="Q20" s="42">
        <f t="shared" si="4"/>
        <v>14.181818181818182</v>
      </c>
      <c r="R20" s="42">
        <f t="shared" si="5"/>
        <v>0.12763636363636374</v>
      </c>
      <c r="S20" s="42">
        <f t="shared" si="6"/>
        <v>4591</v>
      </c>
      <c r="T20" s="51">
        <f t="shared" si="11"/>
        <v>30</v>
      </c>
      <c r="U20" s="51">
        <v>3</v>
      </c>
      <c r="V20" s="51">
        <f t="shared" si="12"/>
        <v>33</v>
      </c>
      <c r="W20" s="42">
        <f t="shared" si="13"/>
        <v>468</v>
      </c>
      <c r="X20" s="42">
        <f t="shared" si="7"/>
        <v>360</v>
      </c>
      <c r="Y20" s="55">
        <f t="shared" si="8"/>
        <v>3.2400000000000024</v>
      </c>
      <c r="Z20" s="12">
        <f t="shared" si="9"/>
        <v>0.23076923076923078</v>
      </c>
      <c r="AA20" s="87" t="str">
        <f t="shared" si="14"/>
        <v>VERY LOW-ORDER URGENTLY</v>
      </c>
      <c r="AB20" s="164">
        <f t="shared" si="15"/>
        <v>116540.76923076922</v>
      </c>
      <c r="AF20" s="85" t="s">
        <v>11</v>
      </c>
      <c r="AG20" s="85" t="s">
        <v>9</v>
      </c>
      <c r="AH20" s="85" t="s">
        <v>10</v>
      </c>
      <c r="AI20" s="86" t="s">
        <v>266</v>
      </c>
      <c r="AJ20" s="86" t="s">
        <v>267</v>
      </c>
      <c r="AK20" s="86" t="s">
        <v>269</v>
      </c>
      <c r="AL20" s="86" t="s">
        <v>268</v>
      </c>
      <c r="XFA20" s="14">
        <v>1</v>
      </c>
    </row>
    <row r="21" spans="1:38 16381:16381" ht="15" thickBot="1">
      <c r="A21" s="153" t="s">
        <v>119</v>
      </c>
      <c r="B21" s="56" t="s">
        <v>35</v>
      </c>
      <c r="C21" s="51" t="s">
        <v>375</v>
      </c>
      <c r="D21" s="56" t="s">
        <v>29</v>
      </c>
      <c r="E21" s="51" t="s">
        <v>30</v>
      </c>
      <c r="F21" s="55">
        <v>2.6416666666666657</v>
      </c>
      <c r="G21" s="42">
        <v>105.66666666666666</v>
      </c>
      <c r="H21" s="42">
        <v>33222</v>
      </c>
      <c r="I21" s="346">
        <v>0</v>
      </c>
      <c r="J21" s="55">
        <v>0</v>
      </c>
      <c r="K21" s="42">
        <f t="shared" si="1"/>
        <v>0</v>
      </c>
      <c r="L21" s="42">
        <f t="shared" si="2"/>
        <v>314.40378548895904</v>
      </c>
      <c r="M21" s="51">
        <v>20</v>
      </c>
      <c r="N21" s="12">
        <f t="shared" si="3"/>
        <v>1.2383409225532037E-2</v>
      </c>
      <c r="O21" s="54">
        <f>SUM($N$5:N21)</f>
        <v>0.83004829482720754</v>
      </c>
      <c r="P21" s="51" t="str">
        <f t="shared" si="10"/>
        <v>C</v>
      </c>
      <c r="Q21" s="42">
        <f t="shared" si="4"/>
        <v>4.8030303030303028</v>
      </c>
      <c r="R21" s="42">
        <f t="shared" si="5"/>
        <v>0.12007575757575753</v>
      </c>
      <c r="S21" s="42">
        <f t="shared" si="6"/>
        <v>1510.090909090909</v>
      </c>
      <c r="T21" s="51">
        <f t="shared" si="11"/>
        <v>30</v>
      </c>
      <c r="U21" s="51">
        <v>3</v>
      </c>
      <c r="V21" s="51">
        <f t="shared" si="12"/>
        <v>33</v>
      </c>
      <c r="W21" s="42">
        <f t="shared" si="13"/>
        <v>158.5</v>
      </c>
      <c r="X21" s="42">
        <f t="shared" si="7"/>
        <v>158.5</v>
      </c>
      <c r="Y21" s="55">
        <f t="shared" si="8"/>
        <v>3.9624999999999986</v>
      </c>
      <c r="Z21" s="12">
        <f t="shared" si="9"/>
        <v>0</v>
      </c>
      <c r="AA21" s="87" t="str">
        <f t="shared" si="14"/>
        <v>VERY LOW-ORDER URGENTLY</v>
      </c>
      <c r="AB21" s="164">
        <f t="shared" si="15"/>
        <v>49833.000000000007</v>
      </c>
      <c r="AF21" s="341" t="s">
        <v>23</v>
      </c>
      <c r="AG21" s="341" t="s">
        <v>193</v>
      </c>
      <c r="AH21" s="341" t="s">
        <v>439</v>
      </c>
      <c r="AI21" s="373">
        <v>0.99202500000000582</v>
      </c>
      <c r="AJ21" s="372">
        <v>55.999999999999993</v>
      </c>
      <c r="AK21" s="353">
        <v>474.65035714286086</v>
      </c>
      <c r="AL21" s="353">
        <v>26580.420000000206</v>
      </c>
      <c r="XFA21" s="14">
        <v>20</v>
      </c>
    </row>
    <row r="22" spans="1:38 16381:16381" ht="15" thickBot="1">
      <c r="A22" s="153" t="s">
        <v>119</v>
      </c>
      <c r="B22" s="56" t="s">
        <v>517</v>
      </c>
      <c r="C22" s="51" t="s">
        <v>530</v>
      </c>
      <c r="D22" s="56" t="s">
        <v>26</v>
      </c>
      <c r="E22" s="51" t="s">
        <v>27</v>
      </c>
      <c r="F22" s="55">
        <v>1.9022399999999995</v>
      </c>
      <c r="G22" s="42">
        <v>296.66666666666669</v>
      </c>
      <c r="H22" s="42">
        <v>31394.199999999997</v>
      </c>
      <c r="I22" s="346">
        <v>0</v>
      </c>
      <c r="J22" s="55">
        <v>0</v>
      </c>
      <c r="K22" s="42">
        <f t="shared" si="1"/>
        <v>0</v>
      </c>
      <c r="L22" s="42">
        <f t="shared" si="2"/>
        <v>105.82314606741572</v>
      </c>
      <c r="M22" s="51">
        <v>5</v>
      </c>
      <c r="N22" s="12">
        <f t="shared" si="3"/>
        <v>8.917179696596618E-3</v>
      </c>
      <c r="O22" s="54">
        <f>SUM($N$5:N22)</f>
        <v>0.83896547452380421</v>
      </c>
      <c r="P22" s="51" t="str">
        <f t="shared" si="10"/>
        <v>C</v>
      </c>
      <c r="Q22" s="42">
        <f t="shared" si="4"/>
        <v>13.484848484848486</v>
      </c>
      <c r="R22" s="42">
        <f t="shared" si="5"/>
        <v>8.6465454545454526E-2</v>
      </c>
      <c r="S22" s="42">
        <f t="shared" si="6"/>
        <v>1427.0090909090907</v>
      </c>
      <c r="T22" s="51">
        <f t="shared" si="11"/>
        <v>30</v>
      </c>
      <c r="U22" s="51">
        <v>3</v>
      </c>
      <c r="V22" s="51">
        <f t="shared" si="12"/>
        <v>33</v>
      </c>
      <c r="W22" s="42">
        <f t="shared" si="13"/>
        <v>445.00000000000006</v>
      </c>
      <c r="X22" s="42">
        <f t="shared" si="7"/>
        <v>445.00000000000006</v>
      </c>
      <c r="Y22" s="55">
        <f t="shared" si="8"/>
        <v>2.853359999999999</v>
      </c>
      <c r="Z22" s="12">
        <f t="shared" si="9"/>
        <v>0</v>
      </c>
      <c r="AA22" s="87" t="str">
        <f t="shared" si="14"/>
        <v>VERY LOW-ORDER URGENTLY</v>
      </c>
      <c r="AB22" s="164">
        <f t="shared" si="15"/>
        <v>47091.3</v>
      </c>
      <c r="AF22"/>
      <c r="AG22" s="341" t="s">
        <v>97</v>
      </c>
      <c r="AH22" s="341" t="s">
        <v>369</v>
      </c>
      <c r="AI22" s="373">
        <v>4.1696590909090974</v>
      </c>
      <c r="AJ22" s="372">
        <v>185.31818181818181</v>
      </c>
      <c r="AK22" s="353">
        <v>645.60570071258906</v>
      </c>
      <c r="AL22" s="353">
        <v>119642.47462751025</v>
      </c>
      <c r="XFA22" s="14">
        <v>5</v>
      </c>
    </row>
    <row r="23" spans="1:38 16381:16381" ht="15" thickBot="1">
      <c r="A23" s="153" t="s">
        <v>119</v>
      </c>
      <c r="B23" s="56" t="s">
        <v>49</v>
      </c>
      <c r="C23" s="51" t="s">
        <v>447</v>
      </c>
      <c r="D23" s="56" t="s">
        <v>29</v>
      </c>
      <c r="E23" s="51" t="s">
        <v>34</v>
      </c>
      <c r="F23" s="55">
        <v>1.3889999999999996</v>
      </c>
      <c r="G23" s="42">
        <v>54.666666666666664</v>
      </c>
      <c r="H23" s="42">
        <v>21970.6</v>
      </c>
      <c r="I23" s="346">
        <v>0</v>
      </c>
      <c r="J23" s="55">
        <v>0</v>
      </c>
      <c r="K23" s="42">
        <f t="shared" si="1"/>
        <v>0</v>
      </c>
      <c r="L23" s="42">
        <f t="shared" si="2"/>
        <v>401.9012195121951</v>
      </c>
      <c r="M23" s="51">
        <v>1</v>
      </c>
      <c r="N23" s="12">
        <f t="shared" si="3"/>
        <v>6.5112512609201258E-3</v>
      </c>
      <c r="O23" s="54">
        <f>SUM($N$5:N23)</f>
        <v>0.84547672578472433</v>
      </c>
      <c r="P23" s="51" t="str">
        <f t="shared" si="10"/>
        <v>C</v>
      </c>
      <c r="Q23" s="42">
        <f t="shared" si="4"/>
        <v>2.4848484848484849</v>
      </c>
      <c r="R23" s="42">
        <f t="shared" si="5"/>
        <v>6.3136363636363615E-2</v>
      </c>
      <c r="S23" s="42">
        <f t="shared" si="6"/>
        <v>998.66363636363633</v>
      </c>
      <c r="T23" s="51">
        <f t="shared" si="11"/>
        <v>30</v>
      </c>
      <c r="U23" s="51">
        <v>3</v>
      </c>
      <c r="V23" s="51">
        <f t="shared" si="12"/>
        <v>33</v>
      </c>
      <c r="W23" s="42">
        <f t="shared" si="13"/>
        <v>82</v>
      </c>
      <c r="X23" s="42">
        <f t="shared" si="7"/>
        <v>82</v>
      </c>
      <c r="Y23" s="55">
        <f t="shared" si="8"/>
        <v>2.0834999999999995</v>
      </c>
      <c r="Z23" s="12">
        <f t="shared" si="9"/>
        <v>0</v>
      </c>
      <c r="AA23" s="87" t="str">
        <f t="shared" si="14"/>
        <v>VERY LOW-ORDER URGENTLY</v>
      </c>
      <c r="AB23" s="164">
        <f t="shared" si="15"/>
        <v>32955.9</v>
      </c>
      <c r="AF23"/>
      <c r="AG23" s="341" t="s">
        <v>77</v>
      </c>
      <c r="AH23" s="341" t="s">
        <v>388</v>
      </c>
      <c r="AI23" s="373">
        <v>3.2400000000000024</v>
      </c>
      <c r="AJ23" s="372">
        <v>360</v>
      </c>
      <c r="AK23" s="353">
        <v>323.72435897435895</v>
      </c>
      <c r="AL23" s="353">
        <v>116540.76923076922</v>
      </c>
      <c r="XFA23" s="14">
        <v>1</v>
      </c>
    </row>
    <row r="24" spans="1:38 16381:16381" ht="15" thickBot="1">
      <c r="A24" s="153" t="s">
        <v>119</v>
      </c>
      <c r="B24" s="56" t="s">
        <v>75</v>
      </c>
      <c r="C24" s="51" t="s">
        <v>435</v>
      </c>
      <c r="D24" s="56" t="s">
        <v>29</v>
      </c>
      <c r="E24" s="51" t="s">
        <v>42</v>
      </c>
      <c r="F24" s="55">
        <v>1.3268999999999971</v>
      </c>
      <c r="G24" s="42">
        <v>61.666666666666657</v>
      </c>
      <c r="H24" s="42">
        <v>19115.700000000012</v>
      </c>
      <c r="I24" s="346">
        <v>29</v>
      </c>
      <c r="J24" s="55">
        <v>0.52200000000000002</v>
      </c>
      <c r="K24" s="42">
        <f t="shared" si="1"/>
        <v>8989.5454054054135</v>
      </c>
      <c r="L24" s="42">
        <f t="shared" si="2"/>
        <v>309.98432432432458</v>
      </c>
      <c r="M24" s="51">
        <v>5</v>
      </c>
      <c r="N24" s="12">
        <f t="shared" si="3"/>
        <v>6.2201434831640739E-3</v>
      </c>
      <c r="O24" s="54">
        <f>SUM($N$5:N24)</f>
        <v>0.85169686926788835</v>
      </c>
      <c r="P24" s="51" t="str">
        <f t="shared" si="10"/>
        <v>C</v>
      </c>
      <c r="Q24" s="42">
        <f t="shared" si="4"/>
        <v>2.8030303030303028</v>
      </c>
      <c r="R24" s="42">
        <f t="shared" si="5"/>
        <v>6.0313636363636229E-2</v>
      </c>
      <c r="S24" s="42">
        <f t="shared" si="6"/>
        <v>868.8954545454551</v>
      </c>
      <c r="T24" s="51">
        <f t="shared" si="11"/>
        <v>30</v>
      </c>
      <c r="U24" s="51">
        <v>3</v>
      </c>
      <c r="V24" s="51">
        <f t="shared" si="12"/>
        <v>33</v>
      </c>
      <c r="W24" s="42">
        <f t="shared" si="13"/>
        <v>92.499999999999986</v>
      </c>
      <c r="X24" s="42">
        <f t="shared" si="7"/>
        <v>63.499999999999986</v>
      </c>
      <c r="Y24" s="55">
        <f t="shared" si="8"/>
        <v>1.3663483783783752</v>
      </c>
      <c r="Z24" s="12">
        <f t="shared" si="9"/>
        <v>0.31351351351351359</v>
      </c>
      <c r="AA24" s="87" t="str">
        <f t="shared" si="14"/>
        <v>VERY LOW-ORDER URGENTLY</v>
      </c>
      <c r="AB24" s="164">
        <f t="shared" si="15"/>
        <v>19684.004594594608</v>
      </c>
      <c r="AF24"/>
      <c r="AG24" s="341" t="s">
        <v>99</v>
      </c>
      <c r="AH24" s="341" t="s">
        <v>409</v>
      </c>
      <c r="AI24" s="373">
        <v>0.55208782334384698</v>
      </c>
      <c r="AJ24" s="372">
        <v>162.00000000000006</v>
      </c>
      <c r="AK24" s="353">
        <v>140.01766561514202</v>
      </c>
      <c r="AL24" s="353">
        <v>22682.861829653015</v>
      </c>
      <c r="XFA24" s="14">
        <v>5</v>
      </c>
    </row>
    <row r="25" spans="1:38 16381:16381" ht="15" thickBot="1">
      <c r="A25" s="153" t="s">
        <v>119</v>
      </c>
      <c r="B25" s="56" t="s">
        <v>518</v>
      </c>
      <c r="C25" s="51" t="s">
        <v>531</v>
      </c>
      <c r="D25" s="56" t="s">
        <v>26</v>
      </c>
      <c r="E25" s="51" t="s">
        <v>27</v>
      </c>
      <c r="F25" s="55">
        <v>1.2998399999999997</v>
      </c>
      <c r="G25" s="42">
        <v>191.66666666666669</v>
      </c>
      <c r="H25" s="42">
        <v>21407.64</v>
      </c>
      <c r="I25" s="346">
        <v>0</v>
      </c>
      <c r="J25" s="55">
        <v>0</v>
      </c>
      <c r="K25" s="42">
        <f t="shared" si="1"/>
        <v>0</v>
      </c>
      <c r="L25" s="42">
        <f t="shared" si="2"/>
        <v>111.69203478260869</v>
      </c>
      <c r="M25" s="51">
        <v>1</v>
      </c>
      <c r="N25" s="12">
        <f t="shared" si="3"/>
        <v>6.0932936205863337E-3</v>
      </c>
      <c r="O25" s="54">
        <f>SUM($N$5:N25)</f>
        <v>0.85779016288847465</v>
      </c>
      <c r="P25" s="51" t="str">
        <f t="shared" si="10"/>
        <v>C</v>
      </c>
      <c r="Q25" s="42">
        <f t="shared" si="4"/>
        <v>8.7121212121212128</v>
      </c>
      <c r="R25" s="42">
        <f t="shared" si="5"/>
        <v>5.9083636363636345E-2</v>
      </c>
      <c r="S25" s="42">
        <f t="shared" si="6"/>
        <v>973.07454545454539</v>
      </c>
      <c r="T25" s="51">
        <f t="shared" si="11"/>
        <v>30</v>
      </c>
      <c r="U25" s="51">
        <v>3</v>
      </c>
      <c r="V25" s="51">
        <f t="shared" si="12"/>
        <v>33</v>
      </c>
      <c r="W25" s="42">
        <f t="shared" si="13"/>
        <v>287.5</v>
      </c>
      <c r="X25" s="42">
        <f t="shared" si="7"/>
        <v>287.5</v>
      </c>
      <c r="Y25" s="55">
        <f t="shared" si="8"/>
        <v>1.9497599999999993</v>
      </c>
      <c r="Z25" s="12">
        <f t="shared" si="9"/>
        <v>0</v>
      </c>
      <c r="AA25" s="87" t="str">
        <f t="shared" si="14"/>
        <v>VERY LOW-ORDER URGENTLY</v>
      </c>
      <c r="AB25" s="164">
        <f t="shared" si="15"/>
        <v>32111.46</v>
      </c>
      <c r="AF25"/>
      <c r="AG25" s="341" t="s">
        <v>95</v>
      </c>
      <c r="AH25" s="341" t="s">
        <v>426</v>
      </c>
      <c r="AI25" s="373">
        <v>0.97586999999999602</v>
      </c>
      <c r="AJ25" s="372">
        <v>255</v>
      </c>
      <c r="AK25" s="353">
        <v>133.31629411764644</v>
      </c>
      <c r="AL25" s="353">
        <v>33995.654999999839</v>
      </c>
      <c r="XFA25" s="14">
        <v>1</v>
      </c>
    </row>
    <row r="26" spans="1:38 16381:16381" ht="15" thickBot="1">
      <c r="A26" s="153" t="s">
        <v>119</v>
      </c>
      <c r="B26" s="56" t="s">
        <v>41</v>
      </c>
      <c r="C26" s="51" t="s">
        <v>400</v>
      </c>
      <c r="D26" s="56" t="s">
        <v>29</v>
      </c>
      <c r="E26" s="51" t="s">
        <v>42</v>
      </c>
      <c r="F26" s="55">
        <v>1.297499999999999</v>
      </c>
      <c r="G26" s="42">
        <v>57.666666666666664</v>
      </c>
      <c r="H26" s="42">
        <v>16140.666666666668</v>
      </c>
      <c r="I26" s="346">
        <v>0</v>
      </c>
      <c r="J26" s="55">
        <v>0</v>
      </c>
      <c r="K26" s="42">
        <f t="shared" si="1"/>
        <v>0</v>
      </c>
      <c r="L26" s="42">
        <f t="shared" si="2"/>
        <v>279.89595375722547</v>
      </c>
      <c r="M26" s="51">
        <v>5</v>
      </c>
      <c r="N26" s="12">
        <f t="shared" si="3"/>
        <v>6.0823243420042184E-3</v>
      </c>
      <c r="O26" s="54">
        <f>SUM($N$5:N26)</f>
        <v>0.86387248723047882</v>
      </c>
      <c r="P26" s="51" t="str">
        <f t="shared" si="10"/>
        <v>C</v>
      </c>
      <c r="Q26" s="42">
        <f t="shared" si="4"/>
        <v>2.6212121212121211</v>
      </c>
      <c r="R26" s="42">
        <f t="shared" si="5"/>
        <v>5.8977272727272684E-2</v>
      </c>
      <c r="S26" s="42">
        <f t="shared" si="6"/>
        <v>733.66666666666674</v>
      </c>
      <c r="T26" s="51">
        <f t="shared" si="11"/>
        <v>30</v>
      </c>
      <c r="U26" s="51">
        <v>3</v>
      </c>
      <c r="V26" s="51">
        <f t="shared" si="12"/>
        <v>33</v>
      </c>
      <c r="W26" s="42">
        <f t="shared" si="13"/>
        <v>86.5</v>
      </c>
      <c r="X26" s="42">
        <f t="shared" si="7"/>
        <v>86.5</v>
      </c>
      <c r="Y26" s="55">
        <f t="shared" si="8"/>
        <v>1.9462499999999985</v>
      </c>
      <c r="Z26" s="12">
        <f t="shared" si="9"/>
        <v>0</v>
      </c>
      <c r="AA26" s="87" t="str">
        <f t="shared" si="14"/>
        <v>VERY LOW-ORDER URGENTLY</v>
      </c>
      <c r="AB26" s="164">
        <f t="shared" si="15"/>
        <v>24211.000000000004</v>
      </c>
      <c r="AF26"/>
      <c r="AG26" s="341" t="s">
        <v>96</v>
      </c>
      <c r="AH26" s="341" t="s">
        <v>387</v>
      </c>
      <c r="AI26" s="373">
        <v>1.3201112516644486</v>
      </c>
      <c r="AJ26" s="372">
        <v>265.5</v>
      </c>
      <c r="AK26" s="353">
        <v>185.12382157123815</v>
      </c>
      <c r="AL26" s="353">
        <v>49150.374627163728</v>
      </c>
      <c r="XFA26" s="14">
        <v>5</v>
      </c>
    </row>
    <row r="27" spans="1:38 16381:16381" ht="15" thickBot="1">
      <c r="A27" s="153" t="s">
        <v>119</v>
      </c>
      <c r="B27" s="56" t="s">
        <v>54</v>
      </c>
      <c r="C27" s="51" t="s">
        <v>458</v>
      </c>
      <c r="D27" s="56" t="s">
        <v>26</v>
      </c>
      <c r="E27" s="51" t="s">
        <v>37</v>
      </c>
      <c r="F27" s="55">
        <v>1.2697599999999982</v>
      </c>
      <c r="G27" s="42">
        <v>156.99999999999997</v>
      </c>
      <c r="H27" s="42">
        <v>15028.946666666672</v>
      </c>
      <c r="I27" s="346">
        <v>0</v>
      </c>
      <c r="J27" s="55">
        <v>0</v>
      </c>
      <c r="K27" s="42">
        <f t="shared" si="1"/>
        <v>0</v>
      </c>
      <c r="L27" s="42">
        <f t="shared" si="2"/>
        <v>95.72577494692149</v>
      </c>
      <c r="M27" s="51">
        <v>20</v>
      </c>
      <c r="N27" s="12">
        <f t="shared" si="3"/>
        <v>5.9522868258214045E-3</v>
      </c>
      <c r="O27" s="54">
        <f>SUM($N$5:N27)</f>
        <v>0.86982477405630021</v>
      </c>
      <c r="P27" s="51" t="str">
        <f t="shared" si="10"/>
        <v>C</v>
      </c>
      <c r="Q27" s="42">
        <f t="shared" si="4"/>
        <v>7.1363636363636349</v>
      </c>
      <c r="R27" s="42">
        <f t="shared" si="5"/>
        <v>5.7716363636363559E-2</v>
      </c>
      <c r="S27" s="42">
        <f t="shared" si="6"/>
        <v>683.13393939393961</v>
      </c>
      <c r="T27" s="51">
        <f t="shared" si="11"/>
        <v>30</v>
      </c>
      <c r="U27" s="51">
        <v>3</v>
      </c>
      <c r="V27" s="51">
        <f t="shared" si="12"/>
        <v>33</v>
      </c>
      <c r="W27" s="42">
        <f t="shared" si="13"/>
        <v>235.49999999999994</v>
      </c>
      <c r="X27" s="42">
        <f t="shared" si="7"/>
        <v>235.49999999999994</v>
      </c>
      <c r="Y27" s="55">
        <f t="shared" si="8"/>
        <v>1.9046399999999972</v>
      </c>
      <c r="Z27" s="12">
        <f t="shared" si="9"/>
        <v>0</v>
      </c>
      <c r="AA27" s="87" t="str">
        <f t="shared" si="14"/>
        <v>VERY LOW-ORDER URGENTLY</v>
      </c>
      <c r="AB27" s="164">
        <f t="shared" si="15"/>
        <v>22543.420000000006</v>
      </c>
      <c r="AF27"/>
      <c r="AG27" s="341" t="s">
        <v>22</v>
      </c>
      <c r="AH27" s="341" t="s">
        <v>386</v>
      </c>
      <c r="AI27" s="373">
        <v>0.74351299226793088</v>
      </c>
      <c r="AJ27" s="372">
        <v>74.303030303030255</v>
      </c>
      <c r="AK27" s="353">
        <v>329.97737292400592</v>
      </c>
      <c r="AL27" s="353">
        <v>24518.318739686725</v>
      </c>
      <c r="XFA27" s="14">
        <v>20</v>
      </c>
    </row>
    <row r="28" spans="1:38 16381:16381" ht="15" thickBot="1">
      <c r="A28" s="153" t="s">
        <v>119</v>
      </c>
      <c r="B28" s="56" t="s">
        <v>96</v>
      </c>
      <c r="C28" s="51" t="s">
        <v>387</v>
      </c>
      <c r="D28" s="56" t="s">
        <v>23</v>
      </c>
      <c r="E28" s="51" t="s">
        <v>24</v>
      </c>
      <c r="F28" s="55">
        <v>1.2447000000000012</v>
      </c>
      <c r="G28" s="42">
        <v>250.33333333333334</v>
      </c>
      <c r="H28" s="42">
        <v>46342.663333333287</v>
      </c>
      <c r="I28" s="346">
        <v>110</v>
      </c>
      <c r="J28" s="55">
        <v>0.47520000000000007</v>
      </c>
      <c r="K28" s="42">
        <f t="shared" si="1"/>
        <v>20363.620372836198</v>
      </c>
      <c r="L28" s="42">
        <f t="shared" si="2"/>
        <v>185.12382157123815</v>
      </c>
      <c r="M28" s="51">
        <v>1</v>
      </c>
      <c r="N28" s="12">
        <f t="shared" si="3"/>
        <v>5.8348124150232484E-3</v>
      </c>
      <c r="O28" s="54">
        <f>SUM($N$5:N28)</f>
        <v>0.87565958647132347</v>
      </c>
      <c r="P28" s="51" t="str">
        <f t="shared" si="10"/>
        <v>C</v>
      </c>
      <c r="Q28" s="42">
        <f t="shared" si="4"/>
        <v>11.378787878787879</v>
      </c>
      <c r="R28" s="42">
        <f t="shared" si="5"/>
        <v>5.6577272727272782E-2</v>
      </c>
      <c r="S28" s="42">
        <f t="shared" si="6"/>
        <v>2106.4846969696951</v>
      </c>
      <c r="T28" s="51">
        <f t="shared" si="11"/>
        <v>30</v>
      </c>
      <c r="U28" s="51">
        <v>3</v>
      </c>
      <c r="V28" s="51">
        <f t="shared" si="12"/>
        <v>33</v>
      </c>
      <c r="W28" s="42">
        <f t="shared" si="13"/>
        <v>375.5</v>
      </c>
      <c r="X28" s="42">
        <f t="shared" si="7"/>
        <v>265.5</v>
      </c>
      <c r="Y28" s="55">
        <f t="shared" si="8"/>
        <v>1.3201112516644486</v>
      </c>
      <c r="Z28" s="12">
        <f t="shared" si="9"/>
        <v>0.29294274300932088</v>
      </c>
      <c r="AA28" s="87" t="str">
        <f t="shared" si="14"/>
        <v>VERY LOW-ORDER URGENTLY</v>
      </c>
      <c r="AB28" s="164">
        <f t="shared" si="15"/>
        <v>49150.374627163728</v>
      </c>
      <c r="AF28"/>
      <c r="AG28" s="341" t="s">
        <v>43</v>
      </c>
      <c r="AH28" s="341" t="s">
        <v>385</v>
      </c>
      <c r="AI28" s="373">
        <v>3.6004730769230964</v>
      </c>
      <c r="AJ28" s="372">
        <v>421.66666666666663</v>
      </c>
      <c r="AK28" s="353">
        <v>264.15984400215177</v>
      </c>
      <c r="AL28" s="353">
        <v>111387.40088757398</v>
      </c>
      <c r="XFA28" s="14">
        <v>1</v>
      </c>
    </row>
    <row r="29" spans="1:38 16381:16381" ht="15" thickBot="1">
      <c r="A29" s="153" t="s">
        <v>119</v>
      </c>
      <c r="B29" s="56" t="s">
        <v>212</v>
      </c>
      <c r="C29" s="51" t="s">
        <v>487</v>
      </c>
      <c r="D29" s="56" t="s">
        <v>29</v>
      </c>
      <c r="E29" s="51" t="s">
        <v>30</v>
      </c>
      <c r="F29" s="55">
        <v>1.1916666666666664</v>
      </c>
      <c r="G29" s="42">
        <v>47.666666666666671</v>
      </c>
      <c r="H29" s="42">
        <v>9136</v>
      </c>
      <c r="I29" s="346">
        <v>0</v>
      </c>
      <c r="J29" s="55">
        <v>0</v>
      </c>
      <c r="K29" s="42">
        <f t="shared" si="1"/>
        <v>0</v>
      </c>
      <c r="L29" s="42">
        <f t="shared" si="2"/>
        <v>191.66433566433565</v>
      </c>
      <c r="M29" s="51">
        <v>40</v>
      </c>
      <c r="N29" s="12">
        <f t="shared" si="3"/>
        <v>5.5862066853346421E-3</v>
      </c>
      <c r="O29" s="54">
        <f>SUM($N$5:N29)</f>
        <v>0.88124579315665807</v>
      </c>
      <c r="P29" s="51" t="str">
        <f t="shared" si="10"/>
        <v>C</v>
      </c>
      <c r="Q29" s="42">
        <f t="shared" si="4"/>
        <v>2.166666666666667</v>
      </c>
      <c r="R29" s="42">
        <f t="shared" si="5"/>
        <v>5.4166666666666655E-2</v>
      </c>
      <c r="S29" s="42">
        <f t="shared" si="6"/>
        <v>415.27272727272725</v>
      </c>
      <c r="T29" s="51">
        <f t="shared" si="11"/>
        <v>30</v>
      </c>
      <c r="U29" s="51">
        <v>3</v>
      </c>
      <c r="V29" s="51">
        <f t="shared" si="12"/>
        <v>33</v>
      </c>
      <c r="W29" s="42">
        <f t="shared" si="13"/>
        <v>71.500000000000014</v>
      </c>
      <c r="X29" s="42">
        <f t="shared" si="7"/>
        <v>71.500000000000014</v>
      </c>
      <c r="Y29" s="55">
        <f t="shared" si="8"/>
        <v>1.7874999999999996</v>
      </c>
      <c r="Z29" s="12">
        <f t="shared" si="9"/>
        <v>0</v>
      </c>
      <c r="AA29" s="87" t="str">
        <f t="shared" si="14"/>
        <v>VERY LOW-ORDER URGENTLY</v>
      </c>
      <c r="AB29" s="164">
        <f t="shared" si="15"/>
        <v>13704.000000000002</v>
      </c>
      <c r="AF29"/>
      <c r="AG29" s="341" t="s">
        <v>59</v>
      </c>
      <c r="AH29" s="341" t="s">
        <v>397</v>
      </c>
      <c r="AI29" s="373">
        <v>1.1374105263157874</v>
      </c>
      <c r="AJ29" s="372">
        <v>92</v>
      </c>
      <c r="AK29" s="353">
        <v>533.67903508771929</v>
      </c>
      <c r="AL29" s="353">
        <v>49098.471228070171</v>
      </c>
      <c r="XFA29" s="14">
        <v>40</v>
      </c>
    </row>
    <row r="30" spans="1:38 16381:16381" ht="15" thickBot="1">
      <c r="A30" s="153" t="s">
        <v>119</v>
      </c>
      <c r="B30" s="56" t="s">
        <v>87</v>
      </c>
      <c r="C30" s="51" t="s">
        <v>444</v>
      </c>
      <c r="D30" s="56" t="s">
        <v>26</v>
      </c>
      <c r="E30" s="51" t="s">
        <v>27</v>
      </c>
      <c r="F30" s="55">
        <v>1.1695199999999979</v>
      </c>
      <c r="G30" s="42">
        <v>198</v>
      </c>
      <c r="H30" s="42">
        <v>16824.960000000006</v>
      </c>
      <c r="I30" s="346">
        <v>0</v>
      </c>
      <c r="J30" s="55">
        <v>0</v>
      </c>
      <c r="K30" s="42">
        <f t="shared" si="1"/>
        <v>0</v>
      </c>
      <c r="L30" s="42">
        <f t="shared" si="2"/>
        <v>84.974545454545492</v>
      </c>
      <c r="M30" s="51">
        <v>40</v>
      </c>
      <c r="N30" s="12">
        <f t="shared" si="3"/>
        <v>5.4823891826287219E-3</v>
      </c>
      <c r="O30" s="54">
        <f>SUM($N$5:N30)</f>
        <v>0.88672818233928674</v>
      </c>
      <c r="P30" s="51" t="str">
        <f t="shared" si="10"/>
        <v>C</v>
      </c>
      <c r="Q30" s="42">
        <f t="shared" si="4"/>
        <v>9</v>
      </c>
      <c r="R30" s="42">
        <f t="shared" si="5"/>
        <v>5.3159999999999902E-2</v>
      </c>
      <c r="S30" s="42">
        <f t="shared" si="6"/>
        <v>764.77090909090941</v>
      </c>
      <c r="T30" s="51">
        <f t="shared" si="11"/>
        <v>30</v>
      </c>
      <c r="U30" s="51">
        <v>3</v>
      </c>
      <c r="V30" s="51">
        <f t="shared" si="12"/>
        <v>33</v>
      </c>
      <c r="W30" s="42">
        <f t="shared" si="13"/>
        <v>297</v>
      </c>
      <c r="X30" s="42">
        <f t="shared" si="7"/>
        <v>297</v>
      </c>
      <c r="Y30" s="55">
        <f t="shared" si="8"/>
        <v>1.7542799999999967</v>
      </c>
      <c r="Z30" s="12">
        <f t="shared" si="9"/>
        <v>0</v>
      </c>
      <c r="AA30" s="87" t="str">
        <f t="shared" si="14"/>
        <v>VERY LOW-ORDER URGENTLY</v>
      </c>
      <c r="AB30" s="164">
        <f t="shared" si="15"/>
        <v>25237.44000000001</v>
      </c>
      <c r="AF30"/>
      <c r="AG30" s="341" t="s">
        <v>53</v>
      </c>
      <c r="AH30" s="341" t="s">
        <v>429</v>
      </c>
      <c r="AI30" s="373">
        <v>3.6207098984771586</v>
      </c>
      <c r="AJ30" s="372">
        <v>326</v>
      </c>
      <c r="AK30" s="353">
        <v>470.4632868020305</v>
      </c>
      <c r="AL30" s="353">
        <v>153371.03149746195</v>
      </c>
      <c r="XFA30" s="14">
        <v>40</v>
      </c>
    </row>
    <row r="31" spans="1:38 16381:16381" ht="15" thickBot="1">
      <c r="A31" s="153" t="s">
        <v>119</v>
      </c>
      <c r="B31" s="56" t="s">
        <v>64</v>
      </c>
      <c r="C31" s="51" t="s">
        <v>434</v>
      </c>
      <c r="D31" s="56" t="s">
        <v>58</v>
      </c>
      <c r="E31" s="51" t="s">
        <v>27</v>
      </c>
      <c r="F31" s="55">
        <v>1.1416666666666662</v>
      </c>
      <c r="G31" s="42">
        <v>110</v>
      </c>
      <c r="H31" s="42">
        <v>17169.896666666667</v>
      </c>
      <c r="I31" s="346">
        <v>546</v>
      </c>
      <c r="J31" s="55">
        <v>4.0949999999999998</v>
      </c>
      <c r="K31" s="42">
        <f t="shared" si="1"/>
        <v>85225.123454545464</v>
      </c>
      <c r="L31" s="42">
        <f t="shared" si="2"/>
        <v>156.08996969696972</v>
      </c>
      <c r="M31" s="51">
        <v>40</v>
      </c>
      <c r="N31" s="12">
        <f t="shared" si="3"/>
        <v>5.3518203908450752E-3</v>
      </c>
      <c r="O31" s="54">
        <f>SUM($N$5:N31)</f>
        <v>0.89208000273013177</v>
      </c>
      <c r="P31" s="51" t="str">
        <f t="shared" si="10"/>
        <v>C</v>
      </c>
      <c r="Q31" s="42">
        <f t="shared" si="4"/>
        <v>5</v>
      </c>
      <c r="R31" s="42">
        <f t="shared" si="5"/>
        <v>5.1893939393939374E-2</v>
      </c>
      <c r="S31" s="42">
        <f t="shared" si="6"/>
        <v>780.44984848484853</v>
      </c>
      <c r="T31" s="51">
        <f t="shared" si="11"/>
        <v>30</v>
      </c>
      <c r="U31" s="51">
        <v>3</v>
      </c>
      <c r="V31" s="51">
        <f t="shared" si="12"/>
        <v>33</v>
      </c>
      <c r="W31" s="42">
        <f t="shared" si="13"/>
        <v>165</v>
      </c>
      <c r="X31" s="42">
        <f t="shared" si="7"/>
        <v>0</v>
      </c>
      <c r="Y31" s="55">
        <f t="shared" si="8"/>
        <v>0</v>
      </c>
      <c r="Z31" s="12">
        <f t="shared" si="9"/>
        <v>3.3090909090909091</v>
      </c>
      <c r="AA31" s="87" t="str">
        <f t="shared" si="14"/>
        <v>VERY HIGH-DON’T ORDER</v>
      </c>
      <c r="AB31" s="164">
        <f t="shared" si="15"/>
        <v>0</v>
      </c>
      <c r="AF31"/>
      <c r="AG31" s="341" t="s">
        <v>44</v>
      </c>
      <c r="AH31" s="341" t="s">
        <v>376</v>
      </c>
      <c r="AI31" s="373">
        <v>1.0574999999999994</v>
      </c>
      <c r="AJ31" s="372">
        <v>46.999999999999993</v>
      </c>
      <c r="AK31" s="353">
        <v>522.76595744680856</v>
      </c>
      <c r="AL31" s="353">
        <v>24570</v>
      </c>
      <c r="XFA31" s="14">
        <v>40</v>
      </c>
    </row>
    <row r="32" spans="1:38 16381:16381" ht="15" thickBot="1">
      <c r="A32" s="153" t="s">
        <v>119</v>
      </c>
      <c r="B32" s="56" t="s">
        <v>59</v>
      </c>
      <c r="C32" s="51" t="s">
        <v>397</v>
      </c>
      <c r="D32" s="56" t="s">
        <v>23</v>
      </c>
      <c r="E32" s="51" t="s">
        <v>24</v>
      </c>
      <c r="F32" s="55">
        <v>0.93959999999999821</v>
      </c>
      <c r="G32" s="42">
        <v>76</v>
      </c>
      <c r="H32" s="42">
        <v>40559.606666666667</v>
      </c>
      <c r="I32" s="346">
        <v>22</v>
      </c>
      <c r="J32" s="55">
        <v>0.21384</v>
      </c>
      <c r="K32" s="42">
        <f t="shared" si="1"/>
        <v>11740.938771929825</v>
      </c>
      <c r="L32" s="42">
        <f t="shared" si="2"/>
        <v>533.67903508771929</v>
      </c>
      <c r="M32" s="51">
        <v>40</v>
      </c>
      <c r="N32" s="12">
        <f t="shared" si="3"/>
        <v>4.4045872460479057E-3</v>
      </c>
      <c r="O32" s="54">
        <f>SUM($N$5:N32)</f>
        <v>0.89648458997617964</v>
      </c>
      <c r="P32" s="51" t="str">
        <f t="shared" si="10"/>
        <v>C</v>
      </c>
      <c r="Q32" s="42">
        <f t="shared" si="4"/>
        <v>3.4545454545454546</v>
      </c>
      <c r="R32" s="42">
        <f t="shared" si="5"/>
        <v>4.2709090909090829E-2</v>
      </c>
      <c r="S32" s="42">
        <f t="shared" si="6"/>
        <v>1843.6184848484847</v>
      </c>
      <c r="T32" s="51">
        <f t="shared" si="11"/>
        <v>30</v>
      </c>
      <c r="U32" s="51">
        <v>3</v>
      </c>
      <c r="V32" s="51">
        <f t="shared" si="12"/>
        <v>33</v>
      </c>
      <c r="W32" s="42">
        <f t="shared" si="13"/>
        <v>114</v>
      </c>
      <c r="X32" s="42">
        <f t="shared" si="7"/>
        <v>92</v>
      </c>
      <c r="Y32" s="55">
        <f t="shared" si="8"/>
        <v>1.1374105263157874</v>
      </c>
      <c r="Z32" s="12">
        <f t="shared" si="9"/>
        <v>0.19298245614035087</v>
      </c>
      <c r="AA32" s="87" t="str">
        <f t="shared" si="14"/>
        <v>VERY LOW-ORDER URGENTLY</v>
      </c>
      <c r="AB32" s="164">
        <f t="shared" si="15"/>
        <v>49098.471228070171</v>
      </c>
      <c r="AF32"/>
      <c r="AG32" s="341" t="s">
        <v>189</v>
      </c>
      <c r="AH32" s="341" t="s">
        <v>425</v>
      </c>
      <c r="AI32" s="373">
        <v>0.40027499999999971</v>
      </c>
      <c r="AJ32" s="372">
        <v>32.000000000000007</v>
      </c>
      <c r="AK32" s="353">
        <v>359.71406249999984</v>
      </c>
      <c r="AL32" s="353">
        <v>11510.849999999997</v>
      </c>
      <c r="XFA32" s="14">
        <v>40</v>
      </c>
    </row>
    <row r="33" spans="1:38 16381:16381" ht="15" thickBot="1">
      <c r="A33" s="153" t="s">
        <v>119</v>
      </c>
      <c r="B33" s="56" t="s">
        <v>84</v>
      </c>
      <c r="C33" s="51" t="s">
        <v>421</v>
      </c>
      <c r="D33" s="56" t="s">
        <v>26</v>
      </c>
      <c r="E33" s="51" t="s">
        <v>69</v>
      </c>
      <c r="F33" s="55">
        <v>0.93216666666666692</v>
      </c>
      <c r="G33" s="42">
        <v>185.99999999999997</v>
      </c>
      <c r="H33" s="42">
        <v>19671.890000000018</v>
      </c>
      <c r="I33" s="346">
        <v>0</v>
      </c>
      <c r="J33" s="55">
        <v>0</v>
      </c>
      <c r="K33" s="42">
        <f t="shared" si="1"/>
        <v>0</v>
      </c>
      <c r="L33" s="42">
        <f t="shared" si="2"/>
        <v>105.76284946236571</v>
      </c>
      <c r="M33" s="51">
        <v>16</v>
      </c>
      <c r="N33" s="12">
        <f t="shared" si="3"/>
        <v>4.3697418169338E-3</v>
      </c>
      <c r="O33" s="54">
        <f>SUM($N$5:N33)</f>
        <v>0.90085433179311347</v>
      </c>
      <c r="P33" s="51" t="str">
        <f t="shared" si="10"/>
        <v>C</v>
      </c>
      <c r="Q33" s="42">
        <f t="shared" si="4"/>
        <v>8.4545454545454533</v>
      </c>
      <c r="R33" s="42">
        <f t="shared" si="5"/>
        <v>4.2371212121212136E-2</v>
      </c>
      <c r="S33" s="42">
        <f t="shared" si="6"/>
        <v>894.17681818181893</v>
      </c>
      <c r="T33" s="51">
        <f t="shared" si="11"/>
        <v>30</v>
      </c>
      <c r="U33" s="51">
        <v>3</v>
      </c>
      <c r="V33" s="51">
        <f t="shared" si="12"/>
        <v>33</v>
      </c>
      <c r="W33" s="42">
        <f t="shared" si="13"/>
        <v>278.99999999999994</v>
      </c>
      <c r="X33" s="42">
        <f t="shared" si="7"/>
        <v>278.99999999999994</v>
      </c>
      <c r="Y33" s="55">
        <f t="shared" si="8"/>
        <v>1.3982500000000004</v>
      </c>
      <c r="Z33" s="12">
        <f t="shared" si="9"/>
        <v>0</v>
      </c>
      <c r="AA33" s="87" t="str">
        <f t="shared" si="14"/>
        <v>VERY LOW-ORDER URGENTLY</v>
      </c>
      <c r="AB33" s="164">
        <f t="shared" si="15"/>
        <v>29507.835000000028</v>
      </c>
      <c r="AF33"/>
      <c r="AG33" s="341" t="s">
        <v>170</v>
      </c>
      <c r="AH33" s="341" t="s">
        <v>486</v>
      </c>
      <c r="AI33" s="373">
        <v>0.80999999999999972</v>
      </c>
      <c r="AJ33" s="372">
        <v>46.5</v>
      </c>
      <c r="AK33" s="353">
        <v>193.54838709677421</v>
      </c>
      <c r="AL33" s="353">
        <v>9000</v>
      </c>
      <c r="XFA33" s="14">
        <v>16</v>
      </c>
    </row>
    <row r="34" spans="1:38 16381:16381" ht="15" thickBot="1">
      <c r="A34" s="153" t="s">
        <v>119</v>
      </c>
      <c r="B34" s="56" t="s">
        <v>57</v>
      </c>
      <c r="C34" s="51" t="s">
        <v>438</v>
      </c>
      <c r="D34" s="56" t="s">
        <v>58</v>
      </c>
      <c r="E34" s="51" t="s">
        <v>27</v>
      </c>
      <c r="F34" s="55">
        <v>0.87691666666666679</v>
      </c>
      <c r="G34" s="42">
        <v>76.333333333333343</v>
      </c>
      <c r="H34" s="42">
        <v>12584.866666666665</v>
      </c>
      <c r="I34" s="346">
        <v>17</v>
      </c>
      <c r="J34" s="55">
        <v>0.14449999999999999</v>
      </c>
      <c r="K34" s="42">
        <f t="shared" si="1"/>
        <v>2802.7432314410471</v>
      </c>
      <c r="L34" s="42">
        <f t="shared" si="2"/>
        <v>164.86724890829689</v>
      </c>
      <c r="M34" s="51">
        <v>18</v>
      </c>
      <c r="N34" s="12">
        <f t="shared" si="3"/>
        <v>4.1107449615228296E-3</v>
      </c>
      <c r="O34" s="54">
        <f>SUM($N$5:N34)</f>
        <v>0.90496507675463633</v>
      </c>
      <c r="P34" s="51" t="str">
        <f t="shared" si="10"/>
        <v>C</v>
      </c>
      <c r="Q34" s="42">
        <f t="shared" si="4"/>
        <v>3.4696969696969702</v>
      </c>
      <c r="R34" s="42">
        <f t="shared" si="5"/>
        <v>3.9859848484848491E-2</v>
      </c>
      <c r="S34" s="42">
        <f t="shared" si="6"/>
        <v>572.0393939393939</v>
      </c>
      <c r="T34" s="51">
        <f t="shared" si="11"/>
        <v>30</v>
      </c>
      <c r="U34" s="51">
        <v>3</v>
      </c>
      <c r="V34" s="51">
        <f t="shared" si="12"/>
        <v>33</v>
      </c>
      <c r="W34" s="42">
        <f t="shared" si="13"/>
        <v>114.50000000000001</v>
      </c>
      <c r="X34" s="42">
        <f t="shared" si="7"/>
        <v>97.500000000000014</v>
      </c>
      <c r="Y34" s="55">
        <f t="shared" si="8"/>
        <v>1.1200791484716159</v>
      </c>
      <c r="Z34" s="12">
        <f t="shared" si="9"/>
        <v>0.148471615720524</v>
      </c>
      <c r="AA34" s="87" t="str">
        <f t="shared" si="14"/>
        <v>VERY LOW-ORDER URGENTLY</v>
      </c>
      <c r="AB34" s="164">
        <f t="shared" si="15"/>
        <v>16074.556768558949</v>
      </c>
      <c r="AF34"/>
      <c r="AG34" s="341" t="s">
        <v>526</v>
      </c>
      <c r="AH34" s="341" t="s">
        <v>538</v>
      </c>
      <c r="AI34" s="373">
        <v>0.64049999999999985</v>
      </c>
      <c r="AJ34" s="372">
        <v>43</v>
      </c>
      <c r="AK34" s="353">
        <v>383.72093023255815</v>
      </c>
      <c r="AL34" s="353">
        <v>16500</v>
      </c>
      <c r="XFA34" s="14">
        <v>18</v>
      </c>
    </row>
    <row r="35" spans="1:38 16381:16381" ht="15" thickBot="1">
      <c r="A35" s="153" t="s">
        <v>119</v>
      </c>
      <c r="B35" s="56" t="s">
        <v>68</v>
      </c>
      <c r="C35" s="51" t="s">
        <v>437</v>
      </c>
      <c r="D35" s="56" t="s">
        <v>26</v>
      </c>
      <c r="E35" s="51" t="s">
        <v>69</v>
      </c>
      <c r="F35" s="55">
        <v>0.87053333333333383</v>
      </c>
      <c r="G35" s="42">
        <v>188.66666666666669</v>
      </c>
      <c r="H35" s="42">
        <v>19235.76999999999</v>
      </c>
      <c r="I35" s="346">
        <v>0</v>
      </c>
      <c r="J35" s="55">
        <v>0</v>
      </c>
      <c r="K35" s="42">
        <f t="shared" si="1"/>
        <v>0</v>
      </c>
      <c r="L35" s="42">
        <f t="shared" si="2"/>
        <v>101.95637809187272</v>
      </c>
      <c r="M35" s="51">
        <v>18</v>
      </c>
      <c r="N35" s="12">
        <f t="shared" si="3"/>
        <v>4.0808216445929963E-3</v>
      </c>
      <c r="O35" s="54">
        <f>SUM($N$5:N35)</f>
        <v>0.90904589839922934</v>
      </c>
      <c r="P35" s="51" t="str">
        <f t="shared" si="10"/>
        <v>C</v>
      </c>
      <c r="Q35" s="42">
        <f t="shared" si="4"/>
        <v>8.5757575757575761</v>
      </c>
      <c r="R35" s="42">
        <f t="shared" si="5"/>
        <v>3.9569696969696991E-2</v>
      </c>
      <c r="S35" s="42">
        <f t="shared" si="6"/>
        <v>874.35318181818138</v>
      </c>
      <c r="T35" s="51">
        <f t="shared" si="11"/>
        <v>30</v>
      </c>
      <c r="U35" s="51">
        <v>3</v>
      </c>
      <c r="V35" s="51">
        <f t="shared" si="12"/>
        <v>33</v>
      </c>
      <c r="W35" s="42">
        <f t="shared" si="13"/>
        <v>283</v>
      </c>
      <c r="X35" s="42">
        <f t="shared" si="7"/>
        <v>283</v>
      </c>
      <c r="Y35" s="55">
        <f t="shared" si="8"/>
        <v>1.3058000000000007</v>
      </c>
      <c r="Z35" s="12">
        <f t="shared" si="9"/>
        <v>0</v>
      </c>
      <c r="AA35" s="87" t="str">
        <f t="shared" si="14"/>
        <v>VERY LOW-ORDER URGENTLY</v>
      </c>
      <c r="AB35" s="164">
        <f t="shared" si="15"/>
        <v>28853.654999999981</v>
      </c>
      <c r="AF35" s="341" t="s">
        <v>228</v>
      </c>
      <c r="AG35" s="341"/>
      <c r="AH35" s="341"/>
      <c r="AI35" s="373">
        <v>23.260134659901368</v>
      </c>
      <c r="AJ35" s="372">
        <v>2366.2878787878785</v>
      </c>
      <c r="AK35" s="353">
        <v>4960.4670742258841</v>
      </c>
      <c r="AL35" s="353">
        <v>768548.62766788923</v>
      </c>
      <c r="XFA35" s="14">
        <v>18</v>
      </c>
    </row>
    <row r="36" spans="1:38 16381:16381" ht="15" thickBot="1">
      <c r="A36" s="153" t="s">
        <v>119</v>
      </c>
      <c r="B36" s="56" t="s">
        <v>539</v>
      </c>
      <c r="C36" s="51" t="s">
        <v>540</v>
      </c>
      <c r="D36" s="56" t="s">
        <v>26</v>
      </c>
      <c r="E36" s="51" t="s">
        <v>37</v>
      </c>
      <c r="F36" s="55">
        <v>0.78848000000000085</v>
      </c>
      <c r="G36" s="42">
        <v>78.666666666666671</v>
      </c>
      <c r="H36" s="42">
        <v>0</v>
      </c>
      <c r="I36" s="346">
        <v>0</v>
      </c>
      <c r="J36" s="55">
        <v>0</v>
      </c>
      <c r="K36" s="42">
        <f t="shared" si="1"/>
        <v>0</v>
      </c>
      <c r="L36" s="42">
        <f t="shared" si="2"/>
        <v>0</v>
      </c>
      <c r="M36" s="51">
        <v>18</v>
      </c>
      <c r="N36" s="12">
        <f t="shared" si="3"/>
        <v>3.6961781095826555E-3</v>
      </c>
      <c r="O36" s="54">
        <f>SUM($N$5:N36)</f>
        <v>0.91274207650881201</v>
      </c>
      <c r="P36" s="51" t="str">
        <f t="shared" si="10"/>
        <v>C</v>
      </c>
      <c r="Q36" s="42">
        <f t="shared" si="4"/>
        <v>3.5757575757575761</v>
      </c>
      <c r="R36" s="42">
        <f t="shared" si="5"/>
        <v>3.5840000000000038E-2</v>
      </c>
      <c r="S36" s="42">
        <f t="shared" si="6"/>
        <v>0</v>
      </c>
      <c r="T36" s="51">
        <f t="shared" si="11"/>
        <v>30</v>
      </c>
      <c r="U36" s="51">
        <v>3</v>
      </c>
      <c r="V36" s="51">
        <f t="shared" si="12"/>
        <v>33</v>
      </c>
      <c r="W36" s="42">
        <f t="shared" si="13"/>
        <v>118.00000000000001</v>
      </c>
      <c r="X36" s="42">
        <f t="shared" si="7"/>
        <v>118.00000000000001</v>
      </c>
      <c r="Y36" s="55">
        <f t="shared" si="8"/>
        <v>1.1827200000000013</v>
      </c>
      <c r="Z36" s="12">
        <f t="shared" si="9"/>
        <v>0</v>
      </c>
      <c r="AA36" s="87" t="str">
        <f t="shared" si="14"/>
        <v>VERY LOW-ORDER URGENTLY</v>
      </c>
      <c r="AB36" s="164">
        <f t="shared" si="15"/>
        <v>0</v>
      </c>
      <c r="AF36" s="341" t="s">
        <v>58</v>
      </c>
      <c r="AG36" s="341" t="s">
        <v>104</v>
      </c>
      <c r="AH36" s="341" t="s">
        <v>422</v>
      </c>
      <c r="AI36" s="373">
        <v>0.85977487684728793</v>
      </c>
      <c r="AJ36" s="372">
        <v>158.99999999999997</v>
      </c>
      <c r="AK36" s="353">
        <v>72.817192118226515</v>
      </c>
      <c r="AL36" s="353">
        <v>11577.933546798015</v>
      </c>
      <c r="XFA36" s="14">
        <v>18</v>
      </c>
    </row>
    <row r="37" spans="1:38 16381:16381" ht="15" thickBot="1">
      <c r="A37" s="153" t="s">
        <v>119</v>
      </c>
      <c r="B37" s="56" t="s">
        <v>60</v>
      </c>
      <c r="C37" s="51" t="s">
        <v>399</v>
      </c>
      <c r="D37" s="56" t="s">
        <v>58</v>
      </c>
      <c r="E37" s="51" t="s">
        <v>27</v>
      </c>
      <c r="F37" s="55">
        <v>0.75833333333333219</v>
      </c>
      <c r="G37" s="42">
        <v>151.66666666666666</v>
      </c>
      <c r="H37" s="42">
        <v>10978.666666666668</v>
      </c>
      <c r="I37" s="346">
        <v>95</v>
      </c>
      <c r="J37" s="55">
        <v>0.47499999999999998</v>
      </c>
      <c r="K37" s="42">
        <f t="shared" ref="K37:K68" si="16">L37*I37</f>
        <v>6876.7472527472537</v>
      </c>
      <c r="L37" s="42">
        <f t="shared" ref="L37:L68" si="17">H37/G37</f>
        <v>72.3868131868132</v>
      </c>
      <c r="M37" s="51">
        <v>15</v>
      </c>
      <c r="N37" s="12">
        <f t="shared" ref="N37:N68" si="18">F37/$F$1</f>
        <v>3.5548587997584042E-3</v>
      </c>
      <c r="O37" s="54">
        <f>SUM($N$5:N37)</f>
        <v>0.91629693530857037</v>
      </c>
      <c r="P37" s="51" t="str">
        <f t="shared" si="10"/>
        <v>C</v>
      </c>
      <c r="Q37" s="42">
        <f t="shared" ref="Q37:Q68" si="19">G37/22</f>
        <v>6.8939393939393936</v>
      </c>
      <c r="R37" s="42">
        <f t="shared" ref="R37:R68" si="20">F37/22</f>
        <v>3.4469696969696921E-2</v>
      </c>
      <c r="S37" s="42">
        <f t="shared" ref="S37:S68" si="21">H37/22</f>
        <v>499.03030303030306</v>
      </c>
      <c r="T37" s="51">
        <f t="shared" si="11"/>
        <v>30</v>
      </c>
      <c r="U37" s="51">
        <v>3</v>
      </c>
      <c r="V37" s="51">
        <f t="shared" si="12"/>
        <v>33</v>
      </c>
      <c r="W37" s="42">
        <f t="shared" si="13"/>
        <v>227.5</v>
      </c>
      <c r="X37" s="42">
        <f t="shared" ref="X37:X68" si="22">IF(W37-I37&lt;=0,0,W37-I37)</f>
        <v>132.5</v>
      </c>
      <c r="Y37" s="55">
        <f t="shared" ref="Y37:Y68" si="23">X37/(G37/F37)</f>
        <v>0.66249999999999909</v>
      </c>
      <c r="Z37" s="12">
        <f t="shared" ref="Z37:Z68" si="24">I37/W37</f>
        <v>0.4175824175824176</v>
      </c>
      <c r="AA37" s="87" t="str">
        <f t="shared" si="14"/>
        <v>VERY LOW-ORDER URGENTLY</v>
      </c>
      <c r="AB37" s="164">
        <f t="shared" si="15"/>
        <v>9591.252747252749</v>
      </c>
      <c r="AF37"/>
      <c r="AG37" s="341" t="s">
        <v>70</v>
      </c>
      <c r="AH37" s="341" t="s">
        <v>533</v>
      </c>
      <c r="AI37" s="373">
        <v>0.33000000000000007</v>
      </c>
      <c r="AJ37" s="372">
        <v>110</v>
      </c>
      <c r="AK37" s="353">
        <v>63.338709677419352</v>
      </c>
      <c r="AL37" s="353">
        <v>6967.2580645161288</v>
      </c>
      <c r="XFA37" s="14">
        <v>15</v>
      </c>
    </row>
    <row r="38" spans="1:38 16381:16381" ht="15" thickBot="1">
      <c r="A38" s="153" t="s">
        <v>119</v>
      </c>
      <c r="B38" s="56" t="s">
        <v>90</v>
      </c>
      <c r="C38" s="51" t="s">
        <v>451</v>
      </c>
      <c r="D38" s="56" t="s">
        <v>26</v>
      </c>
      <c r="E38" s="51" t="s">
        <v>37</v>
      </c>
      <c r="F38" s="55">
        <v>0.74986666666666668</v>
      </c>
      <c r="G38" s="42">
        <v>47</v>
      </c>
      <c r="H38" s="42">
        <v>10728.403333333332</v>
      </c>
      <c r="I38" s="346">
        <v>0</v>
      </c>
      <c r="J38" s="55">
        <v>0</v>
      </c>
      <c r="K38" s="42">
        <f t="shared" si="16"/>
        <v>0</v>
      </c>
      <c r="L38" s="42">
        <f t="shared" si="17"/>
        <v>228.26390070921983</v>
      </c>
      <c r="M38" s="51">
        <v>20</v>
      </c>
      <c r="N38" s="12">
        <f t="shared" si="18"/>
        <v>3.5151693872248432E-3</v>
      </c>
      <c r="O38" s="54">
        <f>SUM($N$5:N38)</f>
        <v>0.91981210469579522</v>
      </c>
      <c r="P38" s="51" t="str">
        <f t="shared" si="10"/>
        <v>C</v>
      </c>
      <c r="Q38" s="42">
        <f t="shared" si="19"/>
        <v>2.1363636363636362</v>
      </c>
      <c r="R38" s="42">
        <f t="shared" si="20"/>
        <v>3.4084848484848489E-2</v>
      </c>
      <c r="S38" s="42">
        <f t="shared" si="21"/>
        <v>487.65469696969689</v>
      </c>
      <c r="T38" s="51">
        <f t="shared" si="11"/>
        <v>30</v>
      </c>
      <c r="U38" s="51">
        <v>3</v>
      </c>
      <c r="V38" s="51">
        <f t="shared" si="12"/>
        <v>33</v>
      </c>
      <c r="W38" s="42">
        <f t="shared" si="13"/>
        <v>70.5</v>
      </c>
      <c r="X38" s="42">
        <f t="shared" si="22"/>
        <v>70.5</v>
      </c>
      <c r="Y38" s="55">
        <f t="shared" si="23"/>
        <v>1.1248</v>
      </c>
      <c r="Z38" s="12">
        <f t="shared" si="24"/>
        <v>0</v>
      </c>
      <c r="AA38" s="87" t="str">
        <f t="shared" si="14"/>
        <v>VERY LOW-ORDER URGENTLY</v>
      </c>
      <c r="AB38" s="164">
        <f t="shared" si="15"/>
        <v>16092.604999999998</v>
      </c>
      <c r="AF38"/>
      <c r="AG38" s="341" t="s">
        <v>60</v>
      </c>
      <c r="AH38" s="341" t="s">
        <v>399</v>
      </c>
      <c r="AI38" s="373">
        <v>0.66249999999999909</v>
      </c>
      <c r="AJ38" s="372">
        <v>132.5</v>
      </c>
      <c r="AK38" s="353">
        <v>72.3868131868132</v>
      </c>
      <c r="AL38" s="353">
        <v>9591.252747252749</v>
      </c>
      <c r="XFA38" s="14">
        <v>20</v>
      </c>
    </row>
    <row r="39" spans="1:38 16381:16381" ht="15" thickBot="1">
      <c r="A39" s="153" t="s">
        <v>119</v>
      </c>
      <c r="B39" s="56" t="s">
        <v>88</v>
      </c>
      <c r="C39" s="51" t="s">
        <v>382</v>
      </c>
      <c r="D39" s="56" t="s">
        <v>81</v>
      </c>
      <c r="E39" s="51" t="s">
        <v>30</v>
      </c>
      <c r="F39" s="55">
        <v>0.73499999999999999</v>
      </c>
      <c r="G39" s="42">
        <v>49</v>
      </c>
      <c r="H39" s="42">
        <v>13553.333333333334</v>
      </c>
      <c r="I39" s="346">
        <v>4</v>
      </c>
      <c r="J39" s="55">
        <v>0.06</v>
      </c>
      <c r="K39" s="42">
        <f t="shared" si="16"/>
        <v>1106.3945578231294</v>
      </c>
      <c r="L39" s="42">
        <f t="shared" si="17"/>
        <v>276.59863945578235</v>
      </c>
      <c r="M39" s="51">
        <v>5</v>
      </c>
      <c r="N39" s="12">
        <f t="shared" si="18"/>
        <v>3.4454785289966122E-3</v>
      </c>
      <c r="O39" s="54">
        <f>SUM($N$5:N39)</f>
        <v>0.92325758322479179</v>
      </c>
      <c r="P39" s="51" t="str">
        <f t="shared" si="10"/>
        <v>C</v>
      </c>
      <c r="Q39" s="42">
        <f t="shared" si="19"/>
        <v>2.2272727272727271</v>
      </c>
      <c r="R39" s="42">
        <f t="shared" si="20"/>
        <v>3.3409090909090909E-2</v>
      </c>
      <c r="S39" s="42">
        <f t="shared" si="21"/>
        <v>616.06060606060612</v>
      </c>
      <c r="T39" s="51">
        <f t="shared" si="11"/>
        <v>30</v>
      </c>
      <c r="U39" s="51">
        <v>3</v>
      </c>
      <c r="V39" s="51">
        <f t="shared" si="12"/>
        <v>33</v>
      </c>
      <c r="W39" s="42">
        <f t="shared" si="13"/>
        <v>73.5</v>
      </c>
      <c r="X39" s="42">
        <f t="shared" si="22"/>
        <v>69.5</v>
      </c>
      <c r="Y39" s="55">
        <f t="shared" si="23"/>
        <v>1.0425</v>
      </c>
      <c r="Z39" s="12">
        <f t="shared" si="24"/>
        <v>5.4421768707482991E-2</v>
      </c>
      <c r="AA39" s="87" t="str">
        <f t="shared" si="14"/>
        <v>VERY LOW-ORDER URGENTLY</v>
      </c>
      <c r="AB39" s="164">
        <f t="shared" si="15"/>
        <v>19223.605442176875</v>
      </c>
      <c r="AF39"/>
      <c r="AG39" s="341" t="s">
        <v>61</v>
      </c>
      <c r="AH39" s="341" t="s">
        <v>442</v>
      </c>
      <c r="AI39" s="373">
        <v>1.0431999999999992</v>
      </c>
      <c r="AJ39" s="372">
        <v>126</v>
      </c>
      <c r="AK39" s="353">
        <v>122.99801587301587</v>
      </c>
      <c r="AL39" s="353">
        <v>15497.75</v>
      </c>
      <c r="XFA39" s="14">
        <v>5</v>
      </c>
    </row>
    <row r="40" spans="1:38 16381:16381" ht="15" thickBot="1">
      <c r="A40" s="153" t="s">
        <v>119</v>
      </c>
      <c r="B40" s="56" t="s">
        <v>39</v>
      </c>
      <c r="C40" s="51" t="s">
        <v>450</v>
      </c>
      <c r="D40" s="56" t="s">
        <v>29</v>
      </c>
      <c r="E40" s="51" t="s">
        <v>34</v>
      </c>
      <c r="F40" s="55">
        <v>0.73499999999999999</v>
      </c>
      <c r="G40" s="42">
        <v>16.333333333333332</v>
      </c>
      <c r="H40" s="42">
        <v>7356.3333333333339</v>
      </c>
      <c r="I40" s="346">
        <v>0</v>
      </c>
      <c r="J40" s="55">
        <v>0</v>
      </c>
      <c r="K40" s="42">
        <f t="shared" si="16"/>
        <v>0</v>
      </c>
      <c r="L40" s="42">
        <f t="shared" si="17"/>
        <v>450.3877551020409</v>
      </c>
      <c r="M40" s="51">
        <v>16</v>
      </c>
      <c r="N40" s="12">
        <f t="shared" si="18"/>
        <v>3.4454785289966122E-3</v>
      </c>
      <c r="O40" s="54">
        <f>SUM($N$5:N40)</f>
        <v>0.92670306175378836</v>
      </c>
      <c r="P40" s="51" t="str">
        <f t="shared" si="10"/>
        <v>C</v>
      </c>
      <c r="Q40" s="42">
        <f t="shared" si="19"/>
        <v>0.74242424242424232</v>
      </c>
      <c r="R40" s="42">
        <f t="shared" si="20"/>
        <v>3.3409090909090909E-2</v>
      </c>
      <c r="S40" s="42">
        <f t="shared" si="21"/>
        <v>334.37878787878793</v>
      </c>
      <c r="T40" s="51">
        <f t="shared" si="11"/>
        <v>30</v>
      </c>
      <c r="U40" s="51">
        <v>3</v>
      </c>
      <c r="V40" s="51">
        <f t="shared" si="12"/>
        <v>33</v>
      </c>
      <c r="W40" s="42">
        <f t="shared" si="13"/>
        <v>24.499999999999996</v>
      </c>
      <c r="X40" s="42">
        <f t="shared" si="22"/>
        <v>24.499999999999996</v>
      </c>
      <c r="Y40" s="55">
        <f t="shared" si="23"/>
        <v>1.1024999999999998</v>
      </c>
      <c r="Z40" s="12">
        <f t="shared" si="24"/>
        <v>0</v>
      </c>
      <c r="AA40" s="87" t="str">
        <f t="shared" si="14"/>
        <v>VERY LOW-ORDER URGENTLY</v>
      </c>
      <c r="AB40" s="164">
        <f t="shared" si="15"/>
        <v>11034.5</v>
      </c>
      <c r="AF40"/>
      <c r="AG40" s="341" t="s">
        <v>57</v>
      </c>
      <c r="AH40" s="341" t="s">
        <v>438</v>
      </c>
      <c r="AI40" s="373">
        <v>1.1200791484716159</v>
      </c>
      <c r="AJ40" s="372">
        <v>97.500000000000014</v>
      </c>
      <c r="AK40" s="353">
        <v>164.86724890829689</v>
      </c>
      <c r="AL40" s="353">
        <v>16074.556768558949</v>
      </c>
      <c r="XFA40" s="14">
        <v>16</v>
      </c>
    </row>
    <row r="41" spans="1:38 16381:16381" ht="15" thickBot="1">
      <c r="A41" s="153" t="s">
        <v>119</v>
      </c>
      <c r="B41" s="56" t="s">
        <v>104</v>
      </c>
      <c r="C41" s="51" t="s">
        <v>422</v>
      </c>
      <c r="D41" s="56" t="s">
        <v>58</v>
      </c>
      <c r="E41" s="51" t="s">
        <v>27</v>
      </c>
      <c r="F41" s="55">
        <v>0.73179999999999767</v>
      </c>
      <c r="G41" s="42">
        <v>135.33333333333331</v>
      </c>
      <c r="H41" s="42">
        <v>9854.5933333333196</v>
      </c>
      <c r="I41" s="346">
        <v>44</v>
      </c>
      <c r="J41" s="55">
        <v>0.20100000000000001</v>
      </c>
      <c r="K41" s="42">
        <f t="shared" si="16"/>
        <v>3203.9564532019667</v>
      </c>
      <c r="L41" s="42">
        <f t="shared" si="17"/>
        <v>72.817192118226515</v>
      </c>
      <c r="M41" s="51">
        <v>5</v>
      </c>
      <c r="N41" s="12">
        <f t="shared" si="18"/>
        <v>3.4304778061492692E-3</v>
      </c>
      <c r="O41" s="54">
        <f>SUM($N$5:N41)</f>
        <v>0.93013353955993761</v>
      </c>
      <c r="P41" s="51" t="str">
        <f t="shared" si="10"/>
        <v>C</v>
      </c>
      <c r="Q41" s="42">
        <f t="shared" si="19"/>
        <v>6.1515151515151505</v>
      </c>
      <c r="R41" s="42">
        <f t="shared" si="20"/>
        <v>3.3263636363636259E-2</v>
      </c>
      <c r="S41" s="42">
        <f t="shared" si="21"/>
        <v>447.93606060605998</v>
      </c>
      <c r="T41" s="51">
        <f t="shared" si="11"/>
        <v>30</v>
      </c>
      <c r="U41" s="51">
        <v>3</v>
      </c>
      <c r="V41" s="51">
        <f t="shared" si="12"/>
        <v>33</v>
      </c>
      <c r="W41" s="42">
        <f t="shared" si="13"/>
        <v>202.99999999999997</v>
      </c>
      <c r="X41" s="42">
        <f t="shared" si="22"/>
        <v>158.99999999999997</v>
      </c>
      <c r="Y41" s="55">
        <f t="shared" si="23"/>
        <v>0.85977487684728793</v>
      </c>
      <c r="Z41" s="12">
        <f t="shared" si="24"/>
        <v>0.21674876847290644</v>
      </c>
      <c r="AA41" s="87" t="str">
        <f t="shared" si="14"/>
        <v>VERY LOW-ORDER URGENTLY</v>
      </c>
      <c r="AB41" s="164">
        <f t="shared" si="15"/>
        <v>11577.933546798015</v>
      </c>
      <c r="AF41"/>
      <c r="AG41" s="341" t="s">
        <v>527</v>
      </c>
      <c r="AH41" s="341" t="s">
        <v>528</v>
      </c>
      <c r="AI41" s="373">
        <v>0.37500000000000056</v>
      </c>
      <c r="AJ41" s="372">
        <v>34</v>
      </c>
      <c r="AK41" s="353">
        <v>126.67867647058829</v>
      </c>
      <c r="AL41" s="353">
        <v>4307.0750000000016</v>
      </c>
      <c r="XFA41" s="14">
        <v>5</v>
      </c>
    </row>
    <row r="42" spans="1:38 16381:16381" ht="15" thickBot="1">
      <c r="A42" s="153" t="s">
        <v>119</v>
      </c>
      <c r="B42" s="56" t="s">
        <v>73</v>
      </c>
      <c r="C42" s="51" t="s">
        <v>441</v>
      </c>
      <c r="D42" s="56" t="s">
        <v>26</v>
      </c>
      <c r="E42" s="51" t="s">
        <v>69</v>
      </c>
      <c r="F42" s="55">
        <v>0.72280000000000189</v>
      </c>
      <c r="G42" s="42">
        <v>145.33333333333334</v>
      </c>
      <c r="H42" s="42">
        <v>15923.209999999977</v>
      </c>
      <c r="I42" s="346">
        <v>0</v>
      </c>
      <c r="J42" s="55">
        <v>0</v>
      </c>
      <c r="K42" s="42">
        <f t="shared" si="16"/>
        <v>0</v>
      </c>
      <c r="L42" s="42">
        <f t="shared" si="17"/>
        <v>109.56337155963287</v>
      </c>
      <c r="M42" s="51">
        <v>48</v>
      </c>
      <c r="N42" s="12">
        <f t="shared" si="18"/>
        <v>3.388288273141167E-3</v>
      </c>
      <c r="O42" s="54">
        <f>SUM($N$5:N42)</f>
        <v>0.9335218278330788</v>
      </c>
      <c r="P42" s="51" t="str">
        <f t="shared" si="10"/>
        <v>C</v>
      </c>
      <c r="Q42" s="42">
        <f t="shared" si="19"/>
        <v>6.6060606060606064</v>
      </c>
      <c r="R42" s="42">
        <f t="shared" si="20"/>
        <v>3.2854545454545539E-2</v>
      </c>
      <c r="S42" s="42">
        <f t="shared" si="21"/>
        <v>723.78227272727167</v>
      </c>
      <c r="T42" s="51">
        <f t="shared" si="11"/>
        <v>30</v>
      </c>
      <c r="U42" s="51">
        <v>3</v>
      </c>
      <c r="V42" s="51">
        <f t="shared" si="12"/>
        <v>33</v>
      </c>
      <c r="W42" s="42">
        <f t="shared" si="13"/>
        <v>218</v>
      </c>
      <c r="X42" s="42">
        <f t="shared" si="22"/>
        <v>218</v>
      </c>
      <c r="Y42" s="55">
        <f t="shared" si="23"/>
        <v>1.0842000000000027</v>
      </c>
      <c r="Z42" s="12">
        <f t="shared" si="24"/>
        <v>0</v>
      </c>
      <c r="AA42" s="87" t="str">
        <f t="shared" si="14"/>
        <v>VERY LOW-ORDER URGENTLY</v>
      </c>
      <c r="AB42" s="164">
        <f t="shared" si="15"/>
        <v>23884.814999999966</v>
      </c>
      <c r="AF42" s="341" t="s">
        <v>227</v>
      </c>
      <c r="AG42" s="341"/>
      <c r="AH42" s="341"/>
      <c r="AI42" s="373">
        <v>4.3905540253189033</v>
      </c>
      <c r="AJ42" s="372">
        <v>659</v>
      </c>
      <c r="AK42" s="353">
        <v>623.08665623436013</v>
      </c>
      <c r="AL42" s="353">
        <v>64015.826127125845</v>
      </c>
      <c r="XFA42" s="14">
        <v>48</v>
      </c>
    </row>
    <row r="43" spans="1:38 16381:16381" ht="15" thickBot="1">
      <c r="A43" s="153" t="s">
        <v>119</v>
      </c>
      <c r="B43" s="56" t="s">
        <v>99</v>
      </c>
      <c r="C43" s="51" t="s">
        <v>409</v>
      </c>
      <c r="D43" s="56" t="s">
        <v>23</v>
      </c>
      <c r="E43" s="51" t="s">
        <v>24</v>
      </c>
      <c r="F43" s="55">
        <v>0.72021333333333104</v>
      </c>
      <c r="G43" s="42">
        <v>211.33333333333334</v>
      </c>
      <c r="H43" s="42">
        <v>29590.400000000016</v>
      </c>
      <c r="I43" s="346">
        <v>155</v>
      </c>
      <c r="J43" s="55">
        <v>0.50220000000000009</v>
      </c>
      <c r="K43" s="42">
        <f t="shared" si="16"/>
        <v>21702.738170347013</v>
      </c>
      <c r="L43" s="42">
        <f t="shared" si="17"/>
        <v>140.01766561514202</v>
      </c>
      <c r="M43" s="51">
        <v>32</v>
      </c>
      <c r="N43" s="12">
        <f t="shared" si="18"/>
        <v>3.3761626888395538E-3</v>
      </c>
      <c r="O43" s="54">
        <f>SUM($N$5:N43)</f>
        <v>0.93689799052191836</v>
      </c>
      <c r="P43" s="51" t="str">
        <f t="shared" si="10"/>
        <v>C</v>
      </c>
      <c r="Q43" s="42">
        <f t="shared" si="19"/>
        <v>9.6060606060606073</v>
      </c>
      <c r="R43" s="42">
        <f t="shared" si="20"/>
        <v>3.2736969696969591E-2</v>
      </c>
      <c r="S43" s="42">
        <f t="shared" si="21"/>
        <v>1345.0181818181825</v>
      </c>
      <c r="T43" s="51">
        <f t="shared" si="11"/>
        <v>30</v>
      </c>
      <c r="U43" s="51">
        <v>3</v>
      </c>
      <c r="V43" s="51">
        <f t="shared" si="12"/>
        <v>33</v>
      </c>
      <c r="W43" s="42">
        <f t="shared" si="13"/>
        <v>317.00000000000006</v>
      </c>
      <c r="X43" s="42">
        <f t="shared" si="22"/>
        <v>162.00000000000006</v>
      </c>
      <c r="Y43" s="55">
        <f t="shared" si="23"/>
        <v>0.55208782334384698</v>
      </c>
      <c r="Z43" s="12">
        <f t="shared" si="24"/>
        <v>0.4889589905362775</v>
      </c>
      <c r="AA43" s="87" t="str">
        <f t="shared" si="14"/>
        <v>VERY LOW-ORDER URGENTLY</v>
      </c>
      <c r="AB43" s="164">
        <f t="shared" si="15"/>
        <v>22682.861829653015</v>
      </c>
      <c r="AF43" s="341" t="s">
        <v>29</v>
      </c>
      <c r="AG43" s="341" t="s">
        <v>67</v>
      </c>
      <c r="AH43" s="341" t="s">
        <v>412</v>
      </c>
      <c r="AI43" s="373">
        <v>3.0675390909090834</v>
      </c>
      <c r="AJ43" s="372">
        <v>133.54545454545456</v>
      </c>
      <c r="AK43" s="353">
        <v>363.91566666666637</v>
      </c>
      <c r="AL43" s="353">
        <v>48599.283121212087</v>
      </c>
      <c r="XFA43" s="14">
        <v>32</v>
      </c>
    </row>
    <row r="44" spans="1:38 16381:16381" ht="15" thickBot="1">
      <c r="A44" s="153" t="s">
        <v>119</v>
      </c>
      <c r="B44" s="56" t="s">
        <v>44</v>
      </c>
      <c r="C44" s="51" t="s">
        <v>376</v>
      </c>
      <c r="D44" s="56" t="s">
        <v>23</v>
      </c>
      <c r="E44" s="51" t="s">
        <v>24</v>
      </c>
      <c r="F44" s="55">
        <v>0.70499999999999974</v>
      </c>
      <c r="G44" s="42">
        <v>31.333333333333332</v>
      </c>
      <c r="H44" s="42">
        <v>16380</v>
      </c>
      <c r="I44" s="346">
        <v>0</v>
      </c>
      <c r="J44" s="55">
        <v>0</v>
      </c>
      <c r="K44" s="42">
        <f t="shared" si="16"/>
        <v>0</v>
      </c>
      <c r="L44" s="42">
        <f t="shared" si="17"/>
        <v>522.76595744680856</v>
      </c>
      <c r="M44" s="51">
        <v>30</v>
      </c>
      <c r="N44" s="12">
        <f t="shared" si="18"/>
        <v>3.3048467523028716E-3</v>
      </c>
      <c r="O44" s="54">
        <f>SUM($N$5:N44)</f>
        <v>0.94020283727422127</v>
      </c>
      <c r="P44" s="51" t="str">
        <f t="shared" si="10"/>
        <v>C</v>
      </c>
      <c r="Q44" s="42">
        <f t="shared" si="19"/>
        <v>1.4242424242424241</v>
      </c>
      <c r="R44" s="42">
        <f t="shared" si="20"/>
        <v>3.2045454545454537E-2</v>
      </c>
      <c r="S44" s="42">
        <f t="shared" si="21"/>
        <v>744.5454545454545</v>
      </c>
      <c r="T44" s="51">
        <f t="shared" si="11"/>
        <v>30</v>
      </c>
      <c r="U44" s="51">
        <v>3</v>
      </c>
      <c r="V44" s="51">
        <f t="shared" si="12"/>
        <v>33</v>
      </c>
      <c r="W44" s="42">
        <f t="shared" si="13"/>
        <v>46.999999999999993</v>
      </c>
      <c r="X44" s="42">
        <f t="shared" si="22"/>
        <v>46.999999999999993</v>
      </c>
      <c r="Y44" s="55">
        <f t="shared" si="23"/>
        <v>1.0574999999999994</v>
      </c>
      <c r="Z44" s="12">
        <f t="shared" si="24"/>
        <v>0</v>
      </c>
      <c r="AA44" s="87" t="str">
        <f t="shared" si="14"/>
        <v>VERY LOW-ORDER URGENTLY</v>
      </c>
      <c r="AB44" s="164">
        <f t="shared" si="15"/>
        <v>24570</v>
      </c>
      <c r="AF44"/>
      <c r="AG44" s="341" t="s">
        <v>28</v>
      </c>
      <c r="AH44" s="341" t="s">
        <v>368</v>
      </c>
      <c r="AI44" s="373">
        <v>9.8435482672609815</v>
      </c>
      <c r="AJ44" s="372">
        <v>364.12121212121201</v>
      </c>
      <c r="AK44" s="353">
        <v>400.14776707530734</v>
      </c>
      <c r="AL44" s="353">
        <v>145702.28997505733</v>
      </c>
      <c r="XFA44" s="14">
        <v>30</v>
      </c>
    </row>
    <row r="45" spans="1:38 16381:16381" ht="15" thickBot="1">
      <c r="A45" s="153" t="s">
        <v>119</v>
      </c>
      <c r="B45" s="56" t="s">
        <v>61</v>
      </c>
      <c r="C45" s="51" t="s">
        <v>442</v>
      </c>
      <c r="D45" s="56" t="s">
        <v>58</v>
      </c>
      <c r="E45" s="51" t="s">
        <v>27</v>
      </c>
      <c r="F45" s="55">
        <v>0.69546666666666612</v>
      </c>
      <c r="G45" s="42">
        <v>84</v>
      </c>
      <c r="H45" s="42">
        <v>10331.833333333334</v>
      </c>
      <c r="I45" s="346">
        <v>0</v>
      </c>
      <c r="J45" s="55">
        <v>0</v>
      </c>
      <c r="K45" s="42">
        <f t="shared" si="16"/>
        <v>0</v>
      </c>
      <c r="L45" s="42">
        <f t="shared" si="17"/>
        <v>122.99801587301587</v>
      </c>
      <c r="M45" s="51">
        <v>40</v>
      </c>
      <c r="N45" s="12">
        <f t="shared" si="18"/>
        <v>3.260157098820193E-3</v>
      </c>
      <c r="O45" s="54">
        <f>SUM($N$5:N45)</f>
        <v>0.94346299437304149</v>
      </c>
      <c r="P45" s="51" t="str">
        <f t="shared" si="10"/>
        <v>C</v>
      </c>
      <c r="Q45" s="42">
        <f t="shared" si="19"/>
        <v>3.8181818181818183</v>
      </c>
      <c r="R45" s="42">
        <f t="shared" si="20"/>
        <v>3.1612121212121189E-2</v>
      </c>
      <c r="S45" s="42">
        <f t="shared" si="21"/>
        <v>469.62878787878793</v>
      </c>
      <c r="T45" s="51">
        <f t="shared" si="11"/>
        <v>30</v>
      </c>
      <c r="U45" s="51">
        <v>3</v>
      </c>
      <c r="V45" s="51">
        <f t="shared" si="12"/>
        <v>33</v>
      </c>
      <c r="W45" s="42">
        <f t="shared" si="13"/>
        <v>126</v>
      </c>
      <c r="X45" s="42">
        <f t="shared" si="22"/>
        <v>126</v>
      </c>
      <c r="Y45" s="55">
        <f t="shared" si="23"/>
        <v>1.0431999999999992</v>
      </c>
      <c r="Z45" s="12">
        <f t="shared" si="24"/>
        <v>0</v>
      </c>
      <c r="AA45" s="87" t="str">
        <f t="shared" si="14"/>
        <v>VERY LOW-ORDER URGENTLY</v>
      </c>
      <c r="AB45" s="164">
        <f t="shared" si="15"/>
        <v>15497.75</v>
      </c>
      <c r="AF45"/>
      <c r="AG45" s="341" t="s">
        <v>35</v>
      </c>
      <c r="AH45" s="341" t="s">
        <v>375</v>
      </c>
      <c r="AI45" s="373">
        <v>3.9624999999999986</v>
      </c>
      <c r="AJ45" s="372">
        <v>158.5</v>
      </c>
      <c r="AK45" s="353">
        <v>314.40378548895904</v>
      </c>
      <c r="AL45" s="353">
        <v>49833.000000000007</v>
      </c>
      <c r="XFA45" s="14">
        <v>40</v>
      </c>
    </row>
    <row r="46" spans="1:38 16381:16381" ht="15" thickBot="1">
      <c r="A46" s="153" t="s">
        <v>119</v>
      </c>
      <c r="B46" s="56" t="s">
        <v>80</v>
      </c>
      <c r="C46" s="51" t="s">
        <v>384</v>
      </c>
      <c r="D46" s="56" t="s">
        <v>81</v>
      </c>
      <c r="E46" s="51" t="s">
        <v>30</v>
      </c>
      <c r="F46" s="55">
        <v>0.68441666666666701</v>
      </c>
      <c r="G46" s="42">
        <v>39</v>
      </c>
      <c r="H46" s="42">
        <v>14087.153333333261</v>
      </c>
      <c r="I46" s="346">
        <v>7</v>
      </c>
      <c r="J46" s="55">
        <v>0.10875</v>
      </c>
      <c r="K46" s="42">
        <f t="shared" si="16"/>
        <v>2528.4634188034061</v>
      </c>
      <c r="L46" s="42">
        <f t="shared" si="17"/>
        <v>361.20905982905799</v>
      </c>
      <c r="M46" s="51">
        <v>40</v>
      </c>
      <c r="N46" s="12">
        <f t="shared" si="18"/>
        <v>3.2083577277380033E-3</v>
      </c>
      <c r="O46" s="54">
        <f>SUM($N$5:N46)</f>
        <v>0.94667135210077946</v>
      </c>
      <c r="P46" s="51" t="str">
        <f t="shared" si="10"/>
        <v>C</v>
      </c>
      <c r="Q46" s="42">
        <f t="shared" si="19"/>
        <v>1.7727272727272727</v>
      </c>
      <c r="R46" s="42">
        <f t="shared" si="20"/>
        <v>3.1109848484848501E-2</v>
      </c>
      <c r="S46" s="42">
        <f t="shared" si="21"/>
        <v>640.32515151514826</v>
      </c>
      <c r="T46" s="51">
        <f t="shared" si="11"/>
        <v>30</v>
      </c>
      <c r="U46" s="51">
        <v>3</v>
      </c>
      <c r="V46" s="51">
        <f t="shared" si="12"/>
        <v>33</v>
      </c>
      <c r="W46" s="42">
        <f t="shared" si="13"/>
        <v>58.5</v>
      </c>
      <c r="X46" s="42">
        <f t="shared" si="22"/>
        <v>51.5</v>
      </c>
      <c r="Y46" s="55">
        <f t="shared" si="23"/>
        <v>0.9037809829059833</v>
      </c>
      <c r="Z46" s="12">
        <f t="shared" si="24"/>
        <v>0.11965811965811966</v>
      </c>
      <c r="AA46" s="87" t="str">
        <f t="shared" si="14"/>
        <v>VERY LOW-ORDER URGENTLY</v>
      </c>
      <c r="AB46" s="164">
        <f t="shared" si="15"/>
        <v>18602.266581196487</v>
      </c>
      <c r="AF46"/>
      <c r="AG46" s="341" t="s">
        <v>49</v>
      </c>
      <c r="AH46" s="341" t="s">
        <v>447</v>
      </c>
      <c r="AI46" s="373">
        <v>2.0834999999999995</v>
      </c>
      <c r="AJ46" s="372">
        <v>82</v>
      </c>
      <c r="AK46" s="353">
        <v>401.9012195121951</v>
      </c>
      <c r="AL46" s="353">
        <v>32955.9</v>
      </c>
      <c r="XFA46" s="14">
        <v>40</v>
      </c>
    </row>
    <row r="47" spans="1:38 16381:16381" ht="15" thickBot="1">
      <c r="A47" s="153" t="s">
        <v>119</v>
      </c>
      <c r="B47" s="56" t="s">
        <v>193</v>
      </c>
      <c r="C47" s="51" t="s">
        <v>439</v>
      </c>
      <c r="D47" s="56" t="s">
        <v>23</v>
      </c>
      <c r="E47" s="51" t="s">
        <v>24</v>
      </c>
      <c r="F47" s="55">
        <v>0.66135000000000388</v>
      </c>
      <c r="G47" s="42">
        <v>37.333333333333329</v>
      </c>
      <c r="H47" s="42">
        <v>17720.280000000137</v>
      </c>
      <c r="I47" s="346">
        <v>0</v>
      </c>
      <c r="J47" s="55">
        <v>0</v>
      </c>
      <c r="K47" s="42">
        <f t="shared" si="16"/>
        <v>0</v>
      </c>
      <c r="L47" s="42">
        <f t="shared" si="17"/>
        <v>474.65035714286086</v>
      </c>
      <c r="M47" s="51">
        <v>10</v>
      </c>
      <c r="N47" s="12">
        <f t="shared" si="18"/>
        <v>3.1002275172135004E-3</v>
      </c>
      <c r="O47" s="54">
        <f>SUM($N$5:N47)</f>
        <v>0.94977157961799297</v>
      </c>
      <c r="P47" s="51" t="str">
        <f t="shared" si="10"/>
        <v>C</v>
      </c>
      <c r="Q47" s="42">
        <f t="shared" si="19"/>
        <v>1.6969696969696968</v>
      </c>
      <c r="R47" s="42">
        <f t="shared" si="20"/>
        <v>3.0061363636363813E-2</v>
      </c>
      <c r="S47" s="42">
        <f t="shared" si="21"/>
        <v>805.46727272727901</v>
      </c>
      <c r="T47" s="51">
        <f t="shared" si="11"/>
        <v>30</v>
      </c>
      <c r="U47" s="51">
        <v>3</v>
      </c>
      <c r="V47" s="51">
        <f t="shared" si="12"/>
        <v>33</v>
      </c>
      <c r="W47" s="42">
        <f t="shared" si="13"/>
        <v>55.999999999999993</v>
      </c>
      <c r="X47" s="42">
        <f t="shared" si="22"/>
        <v>55.999999999999993</v>
      </c>
      <c r="Y47" s="55">
        <f t="shared" si="23"/>
        <v>0.99202500000000582</v>
      </c>
      <c r="Z47" s="12">
        <f t="shared" si="24"/>
        <v>0</v>
      </c>
      <c r="AA47" s="87" t="str">
        <f t="shared" si="14"/>
        <v>VERY LOW-ORDER URGENTLY</v>
      </c>
      <c r="AB47" s="164">
        <f t="shared" si="15"/>
        <v>26580.420000000206</v>
      </c>
      <c r="AF47"/>
      <c r="AG47" s="341" t="s">
        <v>102</v>
      </c>
      <c r="AH47" s="341" t="s">
        <v>405</v>
      </c>
      <c r="AI47" s="373">
        <v>0.58750000000000002</v>
      </c>
      <c r="AJ47" s="372">
        <v>23.5</v>
      </c>
      <c r="AK47" s="353">
        <v>199.61702127659575</v>
      </c>
      <c r="AL47" s="353">
        <v>4691</v>
      </c>
      <c r="XFA47" s="14">
        <v>10</v>
      </c>
    </row>
    <row r="48" spans="1:38 16381:16381" ht="15" thickBot="1">
      <c r="A48" s="153" t="s">
        <v>119</v>
      </c>
      <c r="B48" s="56" t="s">
        <v>76</v>
      </c>
      <c r="C48" s="51" t="s">
        <v>445</v>
      </c>
      <c r="D48" s="56" t="s">
        <v>26</v>
      </c>
      <c r="E48" s="51" t="s">
        <v>69</v>
      </c>
      <c r="F48" s="55">
        <v>0.65513333333333401</v>
      </c>
      <c r="G48" s="42">
        <v>133.66666666666666</v>
      </c>
      <c r="H48" s="42">
        <v>14427.966666666645</v>
      </c>
      <c r="I48" s="346">
        <v>0</v>
      </c>
      <c r="J48" s="55">
        <v>0</v>
      </c>
      <c r="K48" s="42">
        <f t="shared" si="16"/>
        <v>0</v>
      </c>
      <c r="L48" s="42">
        <f t="shared" si="17"/>
        <v>107.93990024937641</v>
      </c>
      <c r="M48" s="51">
        <v>12</v>
      </c>
      <c r="N48" s="12">
        <f t="shared" si="18"/>
        <v>3.0710854879319495E-3</v>
      </c>
      <c r="O48" s="54">
        <f>SUM($N$5:N48)</f>
        <v>0.95284266510592497</v>
      </c>
      <c r="P48" s="51" t="str">
        <f t="shared" si="10"/>
        <v>C</v>
      </c>
      <c r="Q48" s="42">
        <f t="shared" si="19"/>
        <v>6.0757575757575752</v>
      </c>
      <c r="R48" s="42">
        <f t="shared" si="20"/>
        <v>2.9778787878787908E-2</v>
      </c>
      <c r="S48" s="42">
        <f t="shared" si="21"/>
        <v>655.8166666666657</v>
      </c>
      <c r="T48" s="51">
        <f t="shared" si="11"/>
        <v>30</v>
      </c>
      <c r="U48" s="51">
        <v>3</v>
      </c>
      <c r="V48" s="51">
        <f t="shared" si="12"/>
        <v>33</v>
      </c>
      <c r="W48" s="42">
        <f t="shared" si="13"/>
        <v>200.49999999999997</v>
      </c>
      <c r="X48" s="42">
        <f t="shared" si="22"/>
        <v>200.49999999999997</v>
      </c>
      <c r="Y48" s="55">
        <f t="shared" si="23"/>
        <v>0.98270000000000091</v>
      </c>
      <c r="Z48" s="12">
        <f t="shared" si="24"/>
        <v>0</v>
      </c>
      <c r="AA48" s="87" t="str">
        <f t="shared" si="14"/>
        <v>VERY LOW-ORDER URGENTLY</v>
      </c>
      <c r="AB48" s="164">
        <f t="shared" si="15"/>
        <v>21641.949999999968</v>
      </c>
      <c r="AF48"/>
      <c r="AG48" s="341" t="s">
        <v>45</v>
      </c>
      <c r="AH48" s="341" t="s">
        <v>408</v>
      </c>
      <c r="AI48" s="373">
        <v>5.7333801436969889</v>
      </c>
      <c r="AJ48" s="372">
        <v>201.969696969697</v>
      </c>
      <c r="AK48" s="353">
        <v>405.73585891574265</v>
      </c>
      <c r="AL48" s="353">
        <v>81946.348474952276</v>
      </c>
      <c r="XFA48" s="14">
        <v>12</v>
      </c>
    </row>
    <row r="49" spans="1:38 16381:16381" ht="15" thickBot="1">
      <c r="A49" s="153" t="s">
        <v>119</v>
      </c>
      <c r="B49" s="56" t="s">
        <v>95</v>
      </c>
      <c r="C49" s="51" t="s">
        <v>426</v>
      </c>
      <c r="D49" s="56" t="s">
        <v>23</v>
      </c>
      <c r="E49" s="51" t="s">
        <v>24</v>
      </c>
      <c r="F49" s="55">
        <v>0.65057999999999727</v>
      </c>
      <c r="G49" s="42">
        <v>170</v>
      </c>
      <c r="H49" s="42">
        <v>22663.769999999895</v>
      </c>
      <c r="I49" s="346">
        <v>0</v>
      </c>
      <c r="J49" s="55">
        <v>0</v>
      </c>
      <c r="K49" s="42">
        <f t="shared" si="16"/>
        <v>0</v>
      </c>
      <c r="L49" s="42">
        <f t="shared" si="17"/>
        <v>133.31629411764644</v>
      </c>
      <c r="M49" s="51">
        <v>4</v>
      </c>
      <c r="N49" s="12">
        <f t="shared" si="18"/>
        <v>3.0497407093804168E-3</v>
      </c>
      <c r="O49" s="54">
        <f>SUM($N$5:N49)</f>
        <v>0.95589240581530543</v>
      </c>
      <c r="P49" s="51" t="str">
        <f t="shared" si="10"/>
        <v>C</v>
      </c>
      <c r="Q49" s="42">
        <f t="shared" si="19"/>
        <v>7.7272727272727275</v>
      </c>
      <c r="R49" s="42">
        <f t="shared" si="20"/>
        <v>2.9571818181818057E-2</v>
      </c>
      <c r="S49" s="42">
        <f t="shared" si="21"/>
        <v>1030.1713636363588</v>
      </c>
      <c r="T49" s="51">
        <f t="shared" si="11"/>
        <v>30</v>
      </c>
      <c r="U49" s="51">
        <v>3</v>
      </c>
      <c r="V49" s="51">
        <f t="shared" si="12"/>
        <v>33</v>
      </c>
      <c r="W49" s="42">
        <f t="shared" si="13"/>
        <v>255</v>
      </c>
      <c r="X49" s="42">
        <f t="shared" si="22"/>
        <v>255</v>
      </c>
      <c r="Y49" s="55">
        <f t="shared" si="23"/>
        <v>0.97586999999999602</v>
      </c>
      <c r="Z49" s="12">
        <f t="shared" si="24"/>
        <v>0</v>
      </c>
      <c r="AA49" s="87" t="str">
        <f t="shared" si="14"/>
        <v>VERY LOW-ORDER URGENTLY</v>
      </c>
      <c r="AB49" s="164">
        <f t="shared" si="15"/>
        <v>33995.654999999839</v>
      </c>
      <c r="AF49"/>
      <c r="AG49" s="341" t="s">
        <v>75</v>
      </c>
      <c r="AH49" s="341" t="s">
        <v>435</v>
      </c>
      <c r="AI49" s="373">
        <v>1.3663483783783752</v>
      </c>
      <c r="AJ49" s="372">
        <v>63.499999999999986</v>
      </c>
      <c r="AK49" s="353">
        <v>309.98432432432458</v>
      </c>
      <c r="AL49" s="353">
        <v>19684.004594594608</v>
      </c>
      <c r="XFA49" s="14">
        <v>4</v>
      </c>
    </row>
    <row r="50" spans="1:38 16381:16381" ht="15" thickBot="1">
      <c r="A50" s="153" t="s">
        <v>119</v>
      </c>
      <c r="B50" s="56" t="s">
        <v>72</v>
      </c>
      <c r="C50" s="51" t="s">
        <v>443</v>
      </c>
      <c r="D50" s="56" t="s">
        <v>26</v>
      </c>
      <c r="E50" s="51" t="s">
        <v>69</v>
      </c>
      <c r="F50" s="55">
        <v>0.61193333333333388</v>
      </c>
      <c r="G50" s="42">
        <v>121.66666666666666</v>
      </c>
      <c r="H50" s="42">
        <v>13489.716666666653</v>
      </c>
      <c r="I50" s="346">
        <v>0</v>
      </c>
      <c r="J50" s="55">
        <v>0</v>
      </c>
      <c r="K50" s="42">
        <f t="shared" si="16"/>
        <v>0</v>
      </c>
      <c r="L50" s="42">
        <f t="shared" si="17"/>
        <v>110.87438356164373</v>
      </c>
      <c r="M50" s="51">
        <v>12</v>
      </c>
      <c r="N50" s="12">
        <f t="shared" si="18"/>
        <v>2.8685757294929642E-3</v>
      </c>
      <c r="O50" s="54">
        <f>SUM($N$5:N50)</f>
        <v>0.95876098154479839</v>
      </c>
      <c r="P50" s="51" t="str">
        <f t="shared" si="10"/>
        <v>C</v>
      </c>
      <c r="Q50" s="42">
        <f t="shared" si="19"/>
        <v>5.5303030303030303</v>
      </c>
      <c r="R50" s="42">
        <f t="shared" si="20"/>
        <v>2.7815151515151539E-2</v>
      </c>
      <c r="S50" s="42">
        <f t="shared" si="21"/>
        <v>613.16893939393879</v>
      </c>
      <c r="T50" s="51">
        <f t="shared" si="11"/>
        <v>30</v>
      </c>
      <c r="U50" s="51">
        <v>3</v>
      </c>
      <c r="V50" s="51">
        <f t="shared" si="12"/>
        <v>33</v>
      </c>
      <c r="W50" s="42">
        <f t="shared" si="13"/>
        <v>182.5</v>
      </c>
      <c r="X50" s="42">
        <f t="shared" si="22"/>
        <v>182.5</v>
      </c>
      <c r="Y50" s="55">
        <f t="shared" si="23"/>
        <v>0.91790000000000083</v>
      </c>
      <c r="Z50" s="12">
        <f t="shared" si="24"/>
        <v>0</v>
      </c>
      <c r="AA50" s="87" t="str">
        <f t="shared" si="14"/>
        <v>VERY LOW-ORDER URGENTLY</v>
      </c>
      <c r="AB50" s="164">
        <f t="shared" si="15"/>
        <v>20234.574999999979</v>
      </c>
      <c r="AF50"/>
      <c r="AG50" s="341" t="s">
        <v>41</v>
      </c>
      <c r="AH50" s="341" t="s">
        <v>400</v>
      </c>
      <c r="AI50" s="373">
        <v>1.9462499999999985</v>
      </c>
      <c r="AJ50" s="372">
        <v>86.5</v>
      </c>
      <c r="AK50" s="353">
        <v>279.89595375722547</v>
      </c>
      <c r="AL50" s="353">
        <v>24211.000000000004</v>
      </c>
      <c r="XFA50" s="14">
        <v>12</v>
      </c>
    </row>
    <row r="51" spans="1:38 16381:16381" ht="15" thickBot="1">
      <c r="A51" s="153" t="s">
        <v>119</v>
      </c>
      <c r="B51" s="56" t="s">
        <v>188</v>
      </c>
      <c r="C51" s="51" t="s">
        <v>448</v>
      </c>
      <c r="D51" s="56" t="s">
        <v>26</v>
      </c>
      <c r="E51" s="51" t="s">
        <v>69</v>
      </c>
      <c r="F51" s="55">
        <v>0.58733333333333326</v>
      </c>
      <c r="G51" s="42">
        <v>122.66666666666666</v>
      </c>
      <c r="H51" s="42">
        <v>11737.936666666659</v>
      </c>
      <c r="I51" s="346">
        <v>0</v>
      </c>
      <c r="J51" s="55">
        <v>0</v>
      </c>
      <c r="K51" s="42">
        <f t="shared" si="16"/>
        <v>0</v>
      </c>
      <c r="L51" s="42">
        <f t="shared" si="17"/>
        <v>95.689701086956475</v>
      </c>
      <c r="M51" s="51">
        <v>32</v>
      </c>
      <c r="N51" s="12">
        <f t="shared" si="18"/>
        <v>2.7532576726040951E-3</v>
      </c>
      <c r="O51" s="54">
        <f>SUM($N$5:N51)</f>
        <v>0.96151423921740253</v>
      </c>
      <c r="P51" s="51" t="str">
        <f t="shared" si="10"/>
        <v>C</v>
      </c>
      <c r="Q51" s="42">
        <f t="shared" si="19"/>
        <v>5.5757575757575752</v>
      </c>
      <c r="R51" s="42">
        <f t="shared" si="20"/>
        <v>2.6696969696969695E-2</v>
      </c>
      <c r="S51" s="42">
        <f t="shared" si="21"/>
        <v>533.54257575757538</v>
      </c>
      <c r="T51" s="51">
        <f t="shared" si="11"/>
        <v>30</v>
      </c>
      <c r="U51" s="51">
        <v>3</v>
      </c>
      <c r="V51" s="51">
        <f t="shared" si="12"/>
        <v>33</v>
      </c>
      <c r="W51" s="42">
        <f t="shared" si="13"/>
        <v>183.99999999999997</v>
      </c>
      <c r="X51" s="42">
        <f t="shared" si="22"/>
        <v>183.99999999999997</v>
      </c>
      <c r="Y51" s="55">
        <f t="shared" si="23"/>
        <v>0.88099999999999978</v>
      </c>
      <c r="Z51" s="12">
        <f t="shared" si="24"/>
        <v>0</v>
      </c>
      <c r="AA51" s="87" t="str">
        <f t="shared" si="14"/>
        <v>VERY LOW-ORDER URGENTLY</v>
      </c>
      <c r="AB51" s="164">
        <f t="shared" si="15"/>
        <v>17606.904999999988</v>
      </c>
      <c r="AF51"/>
      <c r="AG51" s="341" t="s">
        <v>155</v>
      </c>
      <c r="AH51" s="341" t="s">
        <v>390</v>
      </c>
      <c r="AI51" s="373">
        <v>0.18719999999999984</v>
      </c>
      <c r="AJ51" s="372">
        <v>6.5</v>
      </c>
      <c r="AK51" s="353">
        <v>376.86153846153843</v>
      </c>
      <c r="AL51" s="353">
        <v>2449.6</v>
      </c>
      <c r="XFA51" s="14">
        <v>32</v>
      </c>
    </row>
    <row r="52" spans="1:38 16381:16381" ht="15" thickBot="1">
      <c r="A52" s="153" t="s">
        <v>119</v>
      </c>
      <c r="B52" s="56" t="s">
        <v>191</v>
      </c>
      <c r="C52" s="51" t="s">
        <v>463</v>
      </c>
      <c r="D52" s="56" t="s">
        <v>29</v>
      </c>
      <c r="E52" s="51" t="s">
        <v>192</v>
      </c>
      <c r="F52" s="55">
        <v>0.58499999999999841</v>
      </c>
      <c r="G52" s="42">
        <v>14.333333333333334</v>
      </c>
      <c r="H52" s="42">
        <v>5038.2666666666555</v>
      </c>
      <c r="I52" s="346">
        <v>0</v>
      </c>
      <c r="J52" s="55">
        <v>0</v>
      </c>
      <c r="K52" s="42">
        <f t="shared" si="16"/>
        <v>0</v>
      </c>
      <c r="L52" s="42">
        <f t="shared" si="17"/>
        <v>351.50697674418524</v>
      </c>
      <c r="M52" s="51">
        <v>1</v>
      </c>
      <c r="N52" s="12">
        <f t="shared" si="18"/>
        <v>2.7423196455279085E-3</v>
      </c>
      <c r="O52" s="54">
        <f>SUM($N$5:N52)</f>
        <v>0.96425655886293049</v>
      </c>
      <c r="P52" s="51" t="str">
        <f t="shared" si="10"/>
        <v>C</v>
      </c>
      <c r="Q52" s="42">
        <f t="shared" si="19"/>
        <v>0.65151515151515149</v>
      </c>
      <c r="R52" s="42">
        <f t="shared" si="20"/>
        <v>2.6590909090909019E-2</v>
      </c>
      <c r="S52" s="42">
        <f t="shared" si="21"/>
        <v>229.01212121212072</v>
      </c>
      <c r="T52" s="51">
        <f t="shared" si="11"/>
        <v>30</v>
      </c>
      <c r="U52" s="51">
        <v>3</v>
      </c>
      <c r="V52" s="51">
        <f t="shared" si="12"/>
        <v>33</v>
      </c>
      <c r="W52" s="42">
        <f t="shared" si="13"/>
        <v>21.5</v>
      </c>
      <c r="X52" s="42">
        <f t="shared" si="22"/>
        <v>21.5</v>
      </c>
      <c r="Y52" s="55">
        <f t="shared" si="23"/>
        <v>0.87749999999999762</v>
      </c>
      <c r="Z52" s="12">
        <f t="shared" si="24"/>
        <v>0</v>
      </c>
      <c r="AA52" s="87" t="str">
        <f t="shared" si="14"/>
        <v>VERY LOW-ORDER URGENTLY</v>
      </c>
      <c r="AB52" s="164">
        <f t="shared" si="15"/>
        <v>7557.3999999999824</v>
      </c>
      <c r="AF52"/>
      <c r="AG52" s="341" t="s">
        <v>50</v>
      </c>
      <c r="AH52" s="341" t="s">
        <v>395</v>
      </c>
      <c r="AI52" s="373">
        <v>2.5187045454545491</v>
      </c>
      <c r="AJ52" s="372">
        <v>69.287878787878796</v>
      </c>
      <c r="AK52" s="353">
        <v>375.868401486989</v>
      </c>
      <c r="AL52" s="353">
        <v>26043.124242424255</v>
      </c>
      <c r="XFA52" s="14">
        <v>1</v>
      </c>
    </row>
    <row r="53" spans="1:38 16381:16381" ht="15" thickBot="1">
      <c r="A53" s="153" t="s">
        <v>119</v>
      </c>
      <c r="B53" s="56" t="s">
        <v>170</v>
      </c>
      <c r="C53" s="51" t="s">
        <v>486</v>
      </c>
      <c r="D53" s="56" t="s">
        <v>23</v>
      </c>
      <c r="E53" s="51" t="s">
        <v>24</v>
      </c>
      <c r="F53" s="55">
        <v>0.53999999999999981</v>
      </c>
      <c r="G53" s="42">
        <v>31</v>
      </c>
      <c r="H53" s="42">
        <v>6000</v>
      </c>
      <c r="I53" s="346">
        <v>0</v>
      </c>
      <c r="J53" s="55">
        <v>0</v>
      </c>
      <c r="K53" s="42">
        <f t="shared" si="16"/>
        <v>0</v>
      </c>
      <c r="L53" s="42">
        <f t="shared" si="17"/>
        <v>193.54838709677421</v>
      </c>
      <c r="M53" s="51">
        <v>12</v>
      </c>
      <c r="N53" s="12">
        <f t="shared" si="18"/>
        <v>2.5313719804873061E-3</v>
      </c>
      <c r="O53" s="54">
        <f>SUM($N$5:N53)</f>
        <v>0.96678793084341774</v>
      </c>
      <c r="P53" s="51" t="str">
        <f t="shared" si="10"/>
        <v>C</v>
      </c>
      <c r="Q53" s="42">
        <f t="shared" si="19"/>
        <v>1.4090909090909092</v>
      </c>
      <c r="R53" s="42">
        <f t="shared" si="20"/>
        <v>2.4545454545454537E-2</v>
      </c>
      <c r="S53" s="42">
        <f t="shared" si="21"/>
        <v>272.72727272727275</v>
      </c>
      <c r="T53" s="51">
        <f t="shared" si="11"/>
        <v>30</v>
      </c>
      <c r="U53" s="51">
        <v>3</v>
      </c>
      <c r="V53" s="51">
        <f t="shared" si="12"/>
        <v>33</v>
      </c>
      <c r="W53" s="42">
        <f t="shared" si="13"/>
        <v>46.5</v>
      </c>
      <c r="X53" s="42">
        <f t="shared" si="22"/>
        <v>46.5</v>
      </c>
      <c r="Y53" s="55">
        <f t="shared" si="23"/>
        <v>0.80999999999999972</v>
      </c>
      <c r="Z53" s="12">
        <f t="shared" si="24"/>
        <v>0</v>
      </c>
      <c r="AA53" s="87" t="str">
        <f t="shared" si="14"/>
        <v>VERY LOW-ORDER URGENTLY</v>
      </c>
      <c r="AB53" s="164">
        <f t="shared" si="15"/>
        <v>9000</v>
      </c>
      <c r="AF53"/>
      <c r="AG53" s="341" t="s">
        <v>31</v>
      </c>
      <c r="AH53" s="341" t="s">
        <v>380</v>
      </c>
      <c r="AI53" s="373">
        <v>0.75000000000000011</v>
      </c>
      <c r="AJ53" s="372">
        <v>15</v>
      </c>
      <c r="AK53" s="353">
        <v>516.4666666666667</v>
      </c>
      <c r="AL53" s="353">
        <v>7747</v>
      </c>
      <c r="XFA53" s="14">
        <v>12</v>
      </c>
    </row>
    <row r="54" spans="1:38 16381:16381" ht="15" thickBot="1">
      <c r="A54" s="153" t="s">
        <v>119</v>
      </c>
      <c r="B54" s="56" t="s">
        <v>83</v>
      </c>
      <c r="C54" s="51" t="s">
        <v>416</v>
      </c>
      <c r="D54" s="56" t="s">
        <v>26</v>
      </c>
      <c r="E54" s="51" t="s">
        <v>69</v>
      </c>
      <c r="F54" s="55">
        <v>0.53633333333333355</v>
      </c>
      <c r="G54" s="42">
        <v>94.333333333333343</v>
      </c>
      <c r="H54" s="42">
        <v>11298.773333333327</v>
      </c>
      <c r="I54" s="346">
        <v>0</v>
      </c>
      <c r="J54" s="55">
        <v>0</v>
      </c>
      <c r="K54" s="42">
        <f t="shared" si="16"/>
        <v>0</v>
      </c>
      <c r="L54" s="42">
        <f t="shared" si="17"/>
        <v>119.7749823321554</v>
      </c>
      <c r="M54" s="51">
        <v>20</v>
      </c>
      <c r="N54" s="12">
        <f t="shared" si="18"/>
        <v>2.5141836522247396E-3</v>
      </c>
      <c r="O54" s="54">
        <f>SUM($N$5:N54)</f>
        <v>0.96930211449564252</v>
      </c>
      <c r="P54" s="51" t="str">
        <f t="shared" si="10"/>
        <v>C</v>
      </c>
      <c r="Q54" s="42">
        <f t="shared" si="19"/>
        <v>4.2878787878787881</v>
      </c>
      <c r="R54" s="42">
        <f t="shared" si="20"/>
        <v>2.4378787878787889E-2</v>
      </c>
      <c r="S54" s="42">
        <f t="shared" si="21"/>
        <v>513.58060606060576</v>
      </c>
      <c r="T54" s="51">
        <f t="shared" si="11"/>
        <v>30</v>
      </c>
      <c r="U54" s="51">
        <v>3</v>
      </c>
      <c r="V54" s="51">
        <f t="shared" si="12"/>
        <v>33</v>
      </c>
      <c r="W54" s="42">
        <f t="shared" si="13"/>
        <v>141.5</v>
      </c>
      <c r="X54" s="42">
        <f t="shared" si="22"/>
        <v>141.5</v>
      </c>
      <c r="Y54" s="55">
        <f t="shared" si="23"/>
        <v>0.80450000000000033</v>
      </c>
      <c r="Z54" s="12">
        <f t="shared" si="24"/>
        <v>0</v>
      </c>
      <c r="AA54" s="87" t="str">
        <f t="shared" si="14"/>
        <v>VERY LOW-ORDER URGENTLY</v>
      </c>
      <c r="AB54" s="164">
        <f t="shared" si="15"/>
        <v>16948.159999999989</v>
      </c>
      <c r="AF54"/>
      <c r="AG54" s="341" t="s">
        <v>62</v>
      </c>
      <c r="AH54" s="341" t="s">
        <v>428</v>
      </c>
      <c r="AI54" s="373">
        <v>0.7312499999999994</v>
      </c>
      <c r="AJ54" s="372">
        <v>32.5</v>
      </c>
      <c r="AK54" s="353">
        <v>277.95384615384614</v>
      </c>
      <c r="AL54" s="353">
        <v>9033.5</v>
      </c>
      <c r="XFA54" s="14">
        <v>20</v>
      </c>
    </row>
    <row r="55" spans="1:38 16381:16381" ht="15" thickBot="1">
      <c r="A55" s="153" t="s">
        <v>119</v>
      </c>
      <c r="B55" s="56" t="s">
        <v>519</v>
      </c>
      <c r="C55" s="51" t="s">
        <v>520</v>
      </c>
      <c r="D55" s="56" t="s">
        <v>26</v>
      </c>
      <c r="E55" s="51" t="s">
        <v>27</v>
      </c>
      <c r="F55" s="55">
        <v>0.5117333333333336</v>
      </c>
      <c r="G55" s="42">
        <v>85.666666666666671</v>
      </c>
      <c r="H55" s="42">
        <v>7700.5466666666634</v>
      </c>
      <c r="I55" s="346">
        <v>1057</v>
      </c>
      <c r="J55" s="55">
        <v>5.0767999999999995</v>
      </c>
      <c r="K55" s="42">
        <f t="shared" si="16"/>
        <v>95013.359844357939</v>
      </c>
      <c r="L55" s="42">
        <f t="shared" si="17"/>
        <v>89.889649805447434</v>
      </c>
      <c r="M55" s="51">
        <v>1</v>
      </c>
      <c r="N55" s="12">
        <f t="shared" si="18"/>
        <v>2.3988655953358739E-3</v>
      </c>
      <c r="O55" s="54">
        <f>SUM($N$5:N55)</f>
        <v>0.97170098009097838</v>
      </c>
      <c r="P55" s="51" t="str">
        <f t="shared" si="10"/>
        <v>C</v>
      </c>
      <c r="Q55" s="42">
        <f t="shared" si="19"/>
        <v>3.893939393939394</v>
      </c>
      <c r="R55" s="42">
        <f t="shared" si="20"/>
        <v>2.3260606060606072E-2</v>
      </c>
      <c r="S55" s="42">
        <f t="shared" si="21"/>
        <v>350.02484848484835</v>
      </c>
      <c r="T55" s="51">
        <f t="shared" si="11"/>
        <v>30</v>
      </c>
      <c r="U55" s="51">
        <v>3</v>
      </c>
      <c r="V55" s="51">
        <f t="shared" si="12"/>
        <v>33</v>
      </c>
      <c r="W55" s="42">
        <f t="shared" si="13"/>
        <v>128.5</v>
      </c>
      <c r="X55" s="42">
        <f t="shared" si="22"/>
        <v>0</v>
      </c>
      <c r="Y55" s="55">
        <f t="shared" si="23"/>
        <v>0</v>
      </c>
      <c r="Z55" s="12">
        <f t="shared" si="24"/>
        <v>8.2256809338521393</v>
      </c>
      <c r="AA55" s="87" t="str">
        <f t="shared" si="14"/>
        <v>VERY HIGH-DON’T ORDER</v>
      </c>
      <c r="AB55" s="164">
        <f t="shared" si="15"/>
        <v>0</v>
      </c>
      <c r="AF55"/>
      <c r="AG55" s="341" t="s">
        <v>47</v>
      </c>
      <c r="AH55" s="341" t="s">
        <v>427</v>
      </c>
      <c r="AI55" s="373">
        <v>3.0820227272727316</v>
      </c>
      <c r="AJ55" s="372">
        <v>105.60606060606061</v>
      </c>
      <c r="AK55" s="353">
        <v>386.77609756097576</v>
      </c>
      <c r="AL55" s="353">
        <v>40845.900000000016</v>
      </c>
      <c r="XFA55" s="14">
        <v>1</v>
      </c>
    </row>
    <row r="56" spans="1:38 16381:16381" ht="15" thickBot="1">
      <c r="A56" s="153" t="s">
        <v>119</v>
      </c>
      <c r="B56" s="56" t="s">
        <v>82</v>
      </c>
      <c r="C56" s="51" t="s">
        <v>423</v>
      </c>
      <c r="D56" s="56" t="s">
        <v>26</v>
      </c>
      <c r="E56" s="51" t="s">
        <v>69</v>
      </c>
      <c r="F56" s="55">
        <v>0.50400000000000023</v>
      </c>
      <c r="G56" s="42">
        <v>104.66666666666667</v>
      </c>
      <c r="H56" s="42">
        <v>10691.293333333328</v>
      </c>
      <c r="I56" s="346">
        <v>0</v>
      </c>
      <c r="J56" s="55">
        <v>0</v>
      </c>
      <c r="K56" s="42">
        <f t="shared" si="16"/>
        <v>0</v>
      </c>
      <c r="L56" s="42">
        <f t="shared" si="17"/>
        <v>102.14611464968146</v>
      </c>
      <c r="M56" s="51">
        <v>16</v>
      </c>
      <c r="N56" s="12">
        <f t="shared" si="18"/>
        <v>2.3626138484548207E-3</v>
      </c>
      <c r="O56" s="54">
        <f>SUM($N$5:N56)</f>
        <v>0.9740635939394332</v>
      </c>
      <c r="P56" s="51" t="str">
        <f t="shared" si="10"/>
        <v>C</v>
      </c>
      <c r="Q56" s="42">
        <f t="shared" si="19"/>
        <v>4.7575757575757578</v>
      </c>
      <c r="R56" s="42">
        <f t="shared" si="20"/>
        <v>2.2909090909090921E-2</v>
      </c>
      <c r="S56" s="42">
        <f t="shared" si="21"/>
        <v>485.96787878787853</v>
      </c>
      <c r="T56" s="51">
        <f t="shared" si="11"/>
        <v>30</v>
      </c>
      <c r="U56" s="51">
        <v>3</v>
      </c>
      <c r="V56" s="51">
        <f t="shared" si="12"/>
        <v>33</v>
      </c>
      <c r="W56" s="42">
        <f t="shared" si="13"/>
        <v>157</v>
      </c>
      <c r="X56" s="42">
        <f t="shared" si="22"/>
        <v>157</v>
      </c>
      <c r="Y56" s="55">
        <f t="shared" si="23"/>
        <v>0.75600000000000034</v>
      </c>
      <c r="Z56" s="12">
        <f t="shared" si="24"/>
        <v>0</v>
      </c>
      <c r="AA56" s="87" t="str">
        <f t="shared" si="14"/>
        <v>VERY LOW-ORDER URGENTLY</v>
      </c>
      <c r="AB56" s="164">
        <f t="shared" si="15"/>
        <v>16036.93999999999</v>
      </c>
      <c r="AF56"/>
      <c r="AG56" s="341" t="s">
        <v>212</v>
      </c>
      <c r="AH56" s="341" t="s">
        <v>487</v>
      </c>
      <c r="AI56" s="373">
        <v>1.7874999999999996</v>
      </c>
      <c r="AJ56" s="372">
        <v>71.500000000000014</v>
      </c>
      <c r="AK56" s="353">
        <v>191.66433566433565</v>
      </c>
      <c r="AL56" s="353">
        <v>13704.000000000002</v>
      </c>
      <c r="XFA56" s="14">
        <v>16</v>
      </c>
    </row>
    <row r="57" spans="1:38 16381:16381" ht="15" thickBot="1">
      <c r="A57" s="153" t="s">
        <v>119</v>
      </c>
      <c r="B57" s="56" t="s">
        <v>31</v>
      </c>
      <c r="C57" s="51" t="s">
        <v>380</v>
      </c>
      <c r="D57" s="56" t="s">
        <v>29</v>
      </c>
      <c r="E57" s="51" t="s">
        <v>30</v>
      </c>
      <c r="F57" s="55">
        <v>0.50000000000000011</v>
      </c>
      <c r="G57" s="42">
        <v>10</v>
      </c>
      <c r="H57" s="42">
        <v>5164.666666666667</v>
      </c>
      <c r="I57" s="346">
        <v>0</v>
      </c>
      <c r="J57" s="55">
        <v>0</v>
      </c>
      <c r="K57" s="42">
        <f t="shared" si="16"/>
        <v>0</v>
      </c>
      <c r="L57" s="42">
        <f t="shared" si="17"/>
        <v>516.4666666666667</v>
      </c>
      <c r="M57" s="51">
        <v>24</v>
      </c>
      <c r="N57" s="12">
        <f t="shared" si="18"/>
        <v>2.3438629448956552E-3</v>
      </c>
      <c r="O57" s="54">
        <f>SUM($N$5:N57)</f>
        <v>0.97640745688432884</v>
      </c>
      <c r="P57" s="51" t="str">
        <f t="shared" si="10"/>
        <v>C</v>
      </c>
      <c r="Q57" s="42">
        <f t="shared" si="19"/>
        <v>0.45454545454545453</v>
      </c>
      <c r="R57" s="42">
        <f t="shared" si="20"/>
        <v>2.2727272727272731E-2</v>
      </c>
      <c r="S57" s="42">
        <f t="shared" si="21"/>
        <v>234.75757575757578</v>
      </c>
      <c r="T57" s="51">
        <f t="shared" si="11"/>
        <v>30</v>
      </c>
      <c r="U57" s="51">
        <v>3</v>
      </c>
      <c r="V57" s="51">
        <f t="shared" si="12"/>
        <v>33</v>
      </c>
      <c r="W57" s="42">
        <f t="shared" si="13"/>
        <v>15</v>
      </c>
      <c r="X57" s="42">
        <f t="shared" si="22"/>
        <v>15</v>
      </c>
      <c r="Y57" s="55">
        <f t="shared" si="23"/>
        <v>0.75000000000000011</v>
      </c>
      <c r="Z57" s="12">
        <f t="shared" si="24"/>
        <v>0</v>
      </c>
      <c r="AA57" s="87" t="str">
        <f t="shared" si="14"/>
        <v>VERY LOW-ORDER URGENTLY</v>
      </c>
      <c r="AB57" s="164">
        <f t="shared" si="15"/>
        <v>7747</v>
      </c>
      <c r="AF57"/>
      <c r="AG57" s="341" t="s">
        <v>39</v>
      </c>
      <c r="AH57" s="341" t="s">
        <v>450</v>
      </c>
      <c r="AI57" s="373">
        <v>1.1024999999999998</v>
      </c>
      <c r="AJ57" s="372">
        <v>24.499999999999996</v>
      </c>
      <c r="AK57" s="353">
        <v>450.3877551020409</v>
      </c>
      <c r="AL57" s="353">
        <v>11034.5</v>
      </c>
      <c r="XFA57" s="14">
        <v>24</v>
      </c>
    </row>
    <row r="58" spans="1:38 16381:16381" ht="15" thickBot="1">
      <c r="A58" s="153" t="s">
        <v>119</v>
      </c>
      <c r="B58" s="56" t="s">
        <v>65</v>
      </c>
      <c r="C58" s="51" t="s">
        <v>446</v>
      </c>
      <c r="D58" s="56" t="s">
        <v>58</v>
      </c>
      <c r="E58" s="51" t="s">
        <v>27</v>
      </c>
      <c r="F58" s="55">
        <v>0.48824999999999974</v>
      </c>
      <c r="G58" s="42">
        <v>66.666666666666671</v>
      </c>
      <c r="H58" s="42">
        <v>7106.386666666659</v>
      </c>
      <c r="I58" s="346">
        <v>286</v>
      </c>
      <c r="J58" s="55">
        <v>1.5444</v>
      </c>
      <c r="K58" s="42">
        <f t="shared" si="16"/>
        <v>30486.398799999966</v>
      </c>
      <c r="L58" s="42">
        <f t="shared" si="17"/>
        <v>106.59579999999988</v>
      </c>
      <c r="M58" s="51">
        <v>6</v>
      </c>
      <c r="N58" s="12">
        <f t="shared" si="18"/>
        <v>2.2887821656906054E-3</v>
      </c>
      <c r="O58" s="54">
        <f>SUM($N$5:N58)</f>
        <v>0.97869623905001946</v>
      </c>
      <c r="P58" s="51" t="str">
        <f t="shared" si="10"/>
        <v>C</v>
      </c>
      <c r="Q58" s="42">
        <f t="shared" si="19"/>
        <v>3.0303030303030307</v>
      </c>
      <c r="R58" s="42">
        <f t="shared" si="20"/>
        <v>2.2193181818181806E-2</v>
      </c>
      <c r="S58" s="42">
        <f t="shared" si="21"/>
        <v>323.0175757575754</v>
      </c>
      <c r="T58" s="51">
        <f t="shared" si="11"/>
        <v>30</v>
      </c>
      <c r="U58" s="51">
        <v>3</v>
      </c>
      <c r="V58" s="51">
        <f t="shared" si="12"/>
        <v>33</v>
      </c>
      <c r="W58" s="42">
        <f t="shared" si="13"/>
        <v>100.00000000000001</v>
      </c>
      <c r="X58" s="42">
        <f t="shared" si="22"/>
        <v>0</v>
      </c>
      <c r="Y58" s="55">
        <f t="shared" si="23"/>
        <v>0</v>
      </c>
      <c r="Z58" s="12">
        <f t="shared" si="24"/>
        <v>2.8599999999999994</v>
      </c>
      <c r="AA58" s="87" t="str">
        <f t="shared" si="14"/>
        <v>VERY HIGH-DON’T ORDER</v>
      </c>
      <c r="AB58" s="164">
        <f t="shared" si="15"/>
        <v>0</v>
      </c>
      <c r="AF58"/>
      <c r="AG58" s="341" t="s">
        <v>191</v>
      </c>
      <c r="AH58" s="341" t="s">
        <v>463</v>
      </c>
      <c r="AI58" s="373">
        <v>0.87749999999999762</v>
      </c>
      <c r="AJ58" s="372">
        <v>21.5</v>
      </c>
      <c r="AK58" s="353">
        <v>351.50697674418524</v>
      </c>
      <c r="AL58" s="353">
        <v>7557.3999999999824</v>
      </c>
      <c r="XFA58" s="14">
        <v>6</v>
      </c>
    </row>
    <row r="59" spans="1:38 16381:16381" ht="15" thickBot="1">
      <c r="A59" s="153" t="s">
        <v>119</v>
      </c>
      <c r="B59" s="56" t="s">
        <v>62</v>
      </c>
      <c r="C59" s="51" t="s">
        <v>428</v>
      </c>
      <c r="D59" s="56" t="s">
        <v>29</v>
      </c>
      <c r="E59" s="51" t="s">
        <v>63</v>
      </c>
      <c r="F59" s="55">
        <v>0.48749999999999966</v>
      </c>
      <c r="G59" s="42">
        <v>21.666666666666668</v>
      </c>
      <c r="H59" s="42">
        <v>6022.333333333333</v>
      </c>
      <c r="I59" s="346">
        <v>0</v>
      </c>
      <c r="J59" s="55">
        <v>0</v>
      </c>
      <c r="K59" s="42">
        <f t="shared" si="16"/>
        <v>0</v>
      </c>
      <c r="L59" s="42">
        <f t="shared" si="17"/>
        <v>277.95384615384614</v>
      </c>
      <c r="M59" s="51">
        <v>12</v>
      </c>
      <c r="N59" s="12">
        <f t="shared" si="18"/>
        <v>2.2852663712732615E-3</v>
      </c>
      <c r="O59" s="54">
        <f>SUM($N$5:N59)</f>
        <v>0.9809815054212927</v>
      </c>
      <c r="P59" s="51" t="str">
        <f t="shared" si="10"/>
        <v>C</v>
      </c>
      <c r="Q59" s="42">
        <f t="shared" si="19"/>
        <v>0.98484848484848486</v>
      </c>
      <c r="R59" s="42">
        <f t="shared" si="20"/>
        <v>2.2159090909090892E-2</v>
      </c>
      <c r="S59" s="42">
        <f t="shared" si="21"/>
        <v>273.74242424242425</v>
      </c>
      <c r="T59" s="51">
        <f t="shared" si="11"/>
        <v>30</v>
      </c>
      <c r="U59" s="51">
        <v>3</v>
      </c>
      <c r="V59" s="51">
        <f t="shared" si="12"/>
        <v>33</v>
      </c>
      <c r="W59" s="42">
        <f t="shared" si="13"/>
        <v>32.5</v>
      </c>
      <c r="X59" s="42">
        <f t="shared" si="22"/>
        <v>32.5</v>
      </c>
      <c r="Y59" s="55">
        <f t="shared" si="23"/>
        <v>0.7312499999999994</v>
      </c>
      <c r="Z59" s="12">
        <f t="shared" si="24"/>
        <v>0</v>
      </c>
      <c r="AA59" s="87" t="str">
        <f t="shared" si="14"/>
        <v>VERY LOW-ORDER URGENTLY</v>
      </c>
      <c r="AB59" s="164">
        <f t="shared" si="15"/>
        <v>9033.5</v>
      </c>
      <c r="AF59" s="341" t="s">
        <v>225</v>
      </c>
      <c r="AG59" s="341"/>
      <c r="AH59" s="341"/>
      <c r="AI59" s="373">
        <v>39.62724315297271</v>
      </c>
      <c r="AJ59" s="372">
        <v>1460.0303030303028</v>
      </c>
      <c r="AK59" s="353">
        <v>5603.0872148575936</v>
      </c>
      <c r="AL59" s="353">
        <v>526037.85040824057</v>
      </c>
      <c r="XFA59" s="14">
        <v>12</v>
      </c>
    </row>
    <row r="60" spans="1:38 16381:16381" ht="15" thickBot="1">
      <c r="A60" s="153" t="s">
        <v>119</v>
      </c>
      <c r="B60" s="56" t="s">
        <v>78</v>
      </c>
      <c r="C60" s="51" t="s">
        <v>449</v>
      </c>
      <c r="D60" s="56" t="s">
        <v>58</v>
      </c>
      <c r="E60" s="51" t="s">
        <v>27</v>
      </c>
      <c r="F60" s="55">
        <v>0.43733333333333357</v>
      </c>
      <c r="G60" s="42">
        <v>41</v>
      </c>
      <c r="H60" s="42">
        <v>6246.6666666666661</v>
      </c>
      <c r="I60" s="346">
        <v>86</v>
      </c>
      <c r="J60" s="55">
        <v>0.68799999999999994</v>
      </c>
      <c r="K60" s="42">
        <f t="shared" si="16"/>
        <v>13102.764227642276</v>
      </c>
      <c r="L60" s="42">
        <f t="shared" si="17"/>
        <v>152.35772357723576</v>
      </c>
      <c r="M60" s="51">
        <v>20</v>
      </c>
      <c r="N60" s="12">
        <f t="shared" si="18"/>
        <v>2.0500987891354005E-3</v>
      </c>
      <c r="O60" s="54">
        <f>SUM($N$5:N60)</f>
        <v>0.98303160421042812</v>
      </c>
      <c r="P60" s="51" t="str">
        <f t="shared" si="10"/>
        <v>C</v>
      </c>
      <c r="Q60" s="42">
        <f t="shared" si="19"/>
        <v>1.8636363636363635</v>
      </c>
      <c r="R60" s="42">
        <f t="shared" si="20"/>
        <v>1.9878787878787888E-2</v>
      </c>
      <c r="S60" s="42">
        <f t="shared" si="21"/>
        <v>283.93939393939394</v>
      </c>
      <c r="T60" s="51">
        <f t="shared" si="11"/>
        <v>30</v>
      </c>
      <c r="U60" s="51">
        <v>3</v>
      </c>
      <c r="V60" s="51">
        <f t="shared" si="12"/>
        <v>33</v>
      </c>
      <c r="W60" s="42">
        <f t="shared" si="13"/>
        <v>61.5</v>
      </c>
      <c r="X60" s="42">
        <f t="shared" si="22"/>
        <v>0</v>
      </c>
      <c r="Y60" s="55">
        <f t="shared" si="23"/>
        <v>0</v>
      </c>
      <c r="Z60" s="12">
        <f t="shared" si="24"/>
        <v>1.3983739837398375</v>
      </c>
      <c r="AA60" s="87" t="str">
        <f t="shared" si="14"/>
        <v>HIGH-DON’T ORDER</v>
      </c>
      <c r="AB60" s="164">
        <f t="shared" si="15"/>
        <v>0</v>
      </c>
      <c r="AF60" s="341" t="s">
        <v>26</v>
      </c>
      <c r="AG60" s="341" t="s">
        <v>82</v>
      </c>
      <c r="AH60" s="341" t="s">
        <v>423</v>
      </c>
      <c r="AI60" s="373">
        <v>0.75600000000000034</v>
      </c>
      <c r="AJ60" s="372">
        <v>157</v>
      </c>
      <c r="AK60" s="353">
        <v>102.14611464968146</v>
      </c>
      <c r="AL60" s="353">
        <v>16036.93999999999</v>
      </c>
      <c r="XFA60" s="14">
        <v>20</v>
      </c>
    </row>
    <row r="61" spans="1:38 16381:16381" ht="15" thickBot="1">
      <c r="A61" s="153" t="s">
        <v>119</v>
      </c>
      <c r="B61" s="56" t="s">
        <v>525</v>
      </c>
      <c r="C61" s="51" t="s">
        <v>537</v>
      </c>
      <c r="D61" s="56" t="s">
        <v>58</v>
      </c>
      <c r="E61" s="51" t="s">
        <v>37</v>
      </c>
      <c r="F61" s="55">
        <v>0.42986666666666612</v>
      </c>
      <c r="G61" s="42">
        <v>48.666666666666671</v>
      </c>
      <c r="H61" s="42">
        <v>5107.8400000000074</v>
      </c>
      <c r="I61" s="346">
        <v>337</v>
      </c>
      <c r="J61" s="55">
        <v>2.1568000000000001</v>
      </c>
      <c r="K61" s="42">
        <f t="shared" si="16"/>
        <v>35370.042739726072</v>
      </c>
      <c r="L61" s="42">
        <f t="shared" si="17"/>
        <v>104.9556164383563</v>
      </c>
      <c r="M61" s="51">
        <v>1</v>
      </c>
      <c r="N61" s="12">
        <f t="shared" si="18"/>
        <v>2.0150971024916215E-3</v>
      </c>
      <c r="O61" s="54">
        <f>SUM($N$5:N61)</f>
        <v>0.98504670131291971</v>
      </c>
      <c r="P61" s="51" t="str">
        <f t="shared" si="10"/>
        <v>C</v>
      </c>
      <c r="Q61" s="42">
        <f t="shared" si="19"/>
        <v>2.2121212121212124</v>
      </c>
      <c r="R61" s="42">
        <f t="shared" si="20"/>
        <v>1.9539393939393915E-2</v>
      </c>
      <c r="S61" s="42">
        <f t="shared" si="21"/>
        <v>232.17454545454578</v>
      </c>
      <c r="T61" s="51">
        <f t="shared" si="11"/>
        <v>30</v>
      </c>
      <c r="U61" s="51">
        <v>3</v>
      </c>
      <c r="V61" s="51">
        <f t="shared" si="12"/>
        <v>33</v>
      </c>
      <c r="W61" s="42">
        <f t="shared" si="13"/>
        <v>73.000000000000014</v>
      </c>
      <c r="X61" s="42">
        <f t="shared" si="22"/>
        <v>0</v>
      </c>
      <c r="Y61" s="55">
        <f t="shared" si="23"/>
        <v>0</v>
      </c>
      <c r="Z61" s="12">
        <f t="shared" si="24"/>
        <v>4.6164383561643829</v>
      </c>
      <c r="AA61" s="87" t="str">
        <f t="shared" si="14"/>
        <v>VERY HIGH-DON’T ORDER</v>
      </c>
      <c r="AB61" s="164">
        <f t="shared" si="15"/>
        <v>0</v>
      </c>
      <c r="AF61"/>
      <c r="AG61" s="341" t="s">
        <v>85</v>
      </c>
      <c r="AH61" s="341" t="s">
        <v>414</v>
      </c>
      <c r="AI61" s="373">
        <v>0.36042687747035584</v>
      </c>
      <c r="AJ61" s="372">
        <v>76.500000000000014</v>
      </c>
      <c r="AK61" s="353">
        <v>99.893083003952526</v>
      </c>
      <c r="AL61" s="353">
        <v>7641.8208498023696</v>
      </c>
      <c r="XFA61" s="14">
        <v>1</v>
      </c>
    </row>
    <row r="62" spans="1:38 16381:16381" ht="15" thickBot="1">
      <c r="A62" s="153" t="s">
        <v>119</v>
      </c>
      <c r="B62" s="56" t="s">
        <v>526</v>
      </c>
      <c r="C62" s="51" t="s">
        <v>538</v>
      </c>
      <c r="D62" s="56" t="s">
        <v>23</v>
      </c>
      <c r="E62" s="51" t="s">
        <v>24</v>
      </c>
      <c r="F62" s="55">
        <v>0.42699999999999988</v>
      </c>
      <c r="G62" s="42">
        <v>28.666666666666668</v>
      </c>
      <c r="H62" s="42">
        <v>11000</v>
      </c>
      <c r="I62" s="346">
        <v>0</v>
      </c>
      <c r="J62" s="55">
        <v>0</v>
      </c>
      <c r="K62" s="42">
        <f t="shared" si="16"/>
        <v>0</v>
      </c>
      <c r="L62" s="42">
        <f t="shared" si="17"/>
        <v>383.72093023255815</v>
      </c>
      <c r="M62" s="51">
        <v>48</v>
      </c>
      <c r="N62" s="12">
        <f t="shared" si="18"/>
        <v>2.0016589549408884E-3</v>
      </c>
      <c r="O62" s="54">
        <f>SUM($N$5:N62)</f>
        <v>0.98704836026786058</v>
      </c>
      <c r="P62" s="51" t="str">
        <f t="shared" si="10"/>
        <v>C</v>
      </c>
      <c r="Q62" s="42">
        <f t="shared" si="19"/>
        <v>1.303030303030303</v>
      </c>
      <c r="R62" s="42">
        <f t="shared" si="20"/>
        <v>1.9409090909090904E-2</v>
      </c>
      <c r="S62" s="42">
        <f t="shared" si="21"/>
        <v>500</v>
      </c>
      <c r="T62" s="51">
        <f t="shared" si="11"/>
        <v>30</v>
      </c>
      <c r="U62" s="51">
        <v>3</v>
      </c>
      <c r="V62" s="51">
        <f t="shared" si="12"/>
        <v>33</v>
      </c>
      <c r="W62" s="42">
        <f t="shared" si="13"/>
        <v>43</v>
      </c>
      <c r="X62" s="42">
        <f t="shared" si="22"/>
        <v>43</v>
      </c>
      <c r="Y62" s="55">
        <f t="shared" si="23"/>
        <v>0.64049999999999985</v>
      </c>
      <c r="Z62" s="12">
        <f t="shared" si="24"/>
        <v>0</v>
      </c>
      <c r="AA62" s="87" t="str">
        <f t="shared" si="14"/>
        <v>VERY LOW-ORDER URGENTLY</v>
      </c>
      <c r="AB62" s="164">
        <f t="shared" si="15"/>
        <v>16500</v>
      </c>
      <c r="AF62"/>
      <c r="AG62" s="341" t="s">
        <v>83</v>
      </c>
      <c r="AH62" s="341" t="s">
        <v>416</v>
      </c>
      <c r="AI62" s="373">
        <v>0.80450000000000033</v>
      </c>
      <c r="AJ62" s="372">
        <v>141.5</v>
      </c>
      <c r="AK62" s="353">
        <v>119.7749823321554</v>
      </c>
      <c r="AL62" s="353">
        <v>16948.159999999989</v>
      </c>
      <c r="XFA62" s="14">
        <v>48</v>
      </c>
    </row>
    <row r="63" spans="1:38 16381:16381" ht="15" thickBot="1">
      <c r="A63" s="153" t="s">
        <v>119</v>
      </c>
      <c r="B63" s="56" t="s">
        <v>85</v>
      </c>
      <c r="C63" s="51" t="s">
        <v>414</v>
      </c>
      <c r="D63" s="56" t="s">
        <v>26</v>
      </c>
      <c r="E63" s="51" t="s">
        <v>69</v>
      </c>
      <c r="F63" s="55">
        <v>0.39733333333333343</v>
      </c>
      <c r="G63" s="42">
        <v>84.333333333333343</v>
      </c>
      <c r="H63" s="42">
        <v>8424.3166666666639</v>
      </c>
      <c r="I63" s="346">
        <v>50</v>
      </c>
      <c r="J63" s="55">
        <v>0.2</v>
      </c>
      <c r="K63" s="42">
        <f t="shared" si="16"/>
        <v>4994.6541501976262</v>
      </c>
      <c r="L63" s="42">
        <f t="shared" si="17"/>
        <v>99.893083003952526</v>
      </c>
      <c r="M63" s="51">
        <v>20</v>
      </c>
      <c r="N63" s="12">
        <f t="shared" si="18"/>
        <v>1.8625897535437471E-3</v>
      </c>
      <c r="O63" s="54">
        <f>SUM($N$5:N63)</f>
        <v>0.98891095002140428</v>
      </c>
      <c r="P63" s="51" t="str">
        <f t="shared" si="10"/>
        <v>C</v>
      </c>
      <c r="Q63" s="42">
        <f t="shared" si="19"/>
        <v>3.8333333333333339</v>
      </c>
      <c r="R63" s="42">
        <f t="shared" si="20"/>
        <v>1.8060606060606065E-2</v>
      </c>
      <c r="S63" s="42">
        <f t="shared" si="21"/>
        <v>382.92348484848475</v>
      </c>
      <c r="T63" s="51">
        <f t="shared" si="11"/>
        <v>30</v>
      </c>
      <c r="U63" s="51">
        <v>3</v>
      </c>
      <c r="V63" s="51">
        <f t="shared" si="12"/>
        <v>33</v>
      </c>
      <c r="W63" s="42">
        <f t="shared" si="13"/>
        <v>126.50000000000001</v>
      </c>
      <c r="X63" s="42">
        <f t="shared" si="22"/>
        <v>76.500000000000014</v>
      </c>
      <c r="Y63" s="55">
        <f t="shared" si="23"/>
        <v>0.36042687747035584</v>
      </c>
      <c r="Z63" s="12">
        <f t="shared" si="24"/>
        <v>0.39525691699604737</v>
      </c>
      <c r="AA63" s="87" t="str">
        <f t="shared" si="14"/>
        <v>VERY LOW-ORDER URGENTLY</v>
      </c>
      <c r="AB63" s="164">
        <f t="shared" si="15"/>
        <v>7641.8208498023696</v>
      </c>
      <c r="AF63"/>
      <c r="AG63" s="341" t="s">
        <v>84</v>
      </c>
      <c r="AH63" s="341" t="s">
        <v>421</v>
      </c>
      <c r="AI63" s="373">
        <v>1.3982500000000004</v>
      </c>
      <c r="AJ63" s="372">
        <v>278.99999999999994</v>
      </c>
      <c r="AK63" s="353">
        <v>105.76284946236571</v>
      </c>
      <c r="AL63" s="353">
        <v>29507.835000000028</v>
      </c>
      <c r="XFA63" s="14">
        <v>20</v>
      </c>
    </row>
    <row r="64" spans="1:38 16381:16381" ht="15" thickBot="1">
      <c r="A64" s="153" t="s">
        <v>119</v>
      </c>
      <c r="B64" s="56" t="s">
        <v>102</v>
      </c>
      <c r="C64" s="51" t="s">
        <v>405</v>
      </c>
      <c r="D64" s="56" t="s">
        <v>29</v>
      </c>
      <c r="E64" s="51" t="s">
        <v>63</v>
      </c>
      <c r="F64" s="55">
        <v>0.39166666666666666</v>
      </c>
      <c r="G64" s="42">
        <v>15.666666666666668</v>
      </c>
      <c r="H64" s="42">
        <v>3127.3333333333335</v>
      </c>
      <c r="I64" s="346">
        <v>0</v>
      </c>
      <c r="J64" s="55">
        <v>0</v>
      </c>
      <c r="K64" s="42">
        <f t="shared" si="16"/>
        <v>0</v>
      </c>
      <c r="L64" s="42">
        <f t="shared" si="17"/>
        <v>199.61702127659575</v>
      </c>
      <c r="M64" s="51">
        <v>1</v>
      </c>
      <c r="N64" s="12">
        <f t="shared" si="18"/>
        <v>1.836025973501596E-3</v>
      </c>
      <c r="O64" s="54">
        <f>SUM($N$5:N64)</f>
        <v>0.99074697599490591</v>
      </c>
      <c r="P64" s="51" t="str">
        <f t="shared" si="10"/>
        <v>C</v>
      </c>
      <c r="Q64" s="42">
        <f t="shared" si="19"/>
        <v>0.71212121212121215</v>
      </c>
      <c r="R64" s="42">
        <f t="shared" si="20"/>
        <v>1.7803030303030303E-2</v>
      </c>
      <c r="S64" s="42">
        <f t="shared" si="21"/>
        <v>142.15151515151516</v>
      </c>
      <c r="T64" s="51">
        <f t="shared" si="11"/>
        <v>30</v>
      </c>
      <c r="U64" s="51">
        <v>3</v>
      </c>
      <c r="V64" s="51">
        <f t="shared" si="12"/>
        <v>33</v>
      </c>
      <c r="W64" s="42">
        <f t="shared" si="13"/>
        <v>23.5</v>
      </c>
      <c r="X64" s="42">
        <f t="shared" si="22"/>
        <v>23.5</v>
      </c>
      <c r="Y64" s="55">
        <f t="shared" si="23"/>
        <v>0.58750000000000002</v>
      </c>
      <c r="Z64" s="12">
        <f t="shared" si="24"/>
        <v>0</v>
      </c>
      <c r="AA64" s="87" t="str">
        <f t="shared" si="14"/>
        <v>VERY LOW-ORDER URGENTLY</v>
      </c>
      <c r="AB64" s="164">
        <f t="shared" si="15"/>
        <v>4691</v>
      </c>
      <c r="AF64"/>
      <c r="AG64" s="341" t="s">
        <v>46</v>
      </c>
      <c r="AH64" s="341" t="s">
        <v>398</v>
      </c>
      <c r="AI64" s="373">
        <v>4.790496969696977</v>
      </c>
      <c r="AJ64" s="372">
        <v>324.5454545454545</v>
      </c>
      <c r="AK64" s="353">
        <v>216.49517460317452</v>
      </c>
      <c r="AL64" s="353">
        <v>70262.524848484813</v>
      </c>
      <c r="XFA64" s="14">
        <v>1</v>
      </c>
    </row>
    <row r="65" spans="1:38 16381:16381" ht="15" thickBot="1">
      <c r="A65" s="153" t="s">
        <v>119</v>
      </c>
      <c r="B65" s="56" t="s">
        <v>70</v>
      </c>
      <c r="C65" s="51" t="s">
        <v>533</v>
      </c>
      <c r="D65" s="56" t="s">
        <v>58</v>
      </c>
      <c r="E65" s="51" t="s">
        <v>27</v>
      </c>
      <c r="F65" s="55">
        <v>0.37200000000000011</v>
      </c>
      <c r="G65" s="42">
        <v>124</v>
      </c>
      <c r="H65" s="42">
        <v>7854</v>
      </c>
      <c r="I65" s="346">
        <v>76</v>
      </c>
      <c r="J65" s="55">
        <v>0.22800000000000001</v>
      </c>
      <c r="K65" s="42">
        <f t="shared" si="16"/>
        <v>4813.7419354838712</v>
      </c>
      <c r="L65" s="42">
        <f t="shared" si="17"/>
        <v>63.338709677419352</v>
      </c>
      <c r="M65" s="51">
        <v>6</v>
      </c>
      <c r="N65" s="12">
        <f t="shared" si="18"/>
        <v>1.7438340310023674E-3</v>
      </c>
      <c r="O65" s="54">
        <f>SUM($N$5:N65)</f>
        <v>0.99249081002590833</v>
      </c>
      <c r="P65" s="51" t="str">
        <f t="shared" si="10"/>
        <v>C</v>
      </c>
      <c r="Q65" s="42">
        <f t="shared" si="19"/>
        <v>5.6363636363636367</v>
      </c>
      <c r="R65" s="42">
        <f t="shared" si="20"/>
        <v>1.6909090909090915E-2</v>
      </c>
      <c r="S65" s="42">
        <f t="shared" si="21"/>
        <v>357</v>
      </c>
      <c r="T65" s="51">
        <f t="shared" si="11"/>
        <v>30</v>
      </c>
      <c r="U65" s="51">
        <v>3</v>
      </c>
      <c r="V65" s="51">
        <f t="shared" si="12"/>
        <v>33</v>
      </c>
      <c r="W65" s="42">
        <f t="shared" si="13"/>
        <v>186</v>
      </c>
      <c r="X65" s="42">
        <f t="shared" si="22"/>
        <v>110</v>
      </c>
      <c r="Y65" s="55">
        <f t="shared" si="23"/>
        <v>0.33000000000000007</v>
      </c>
      <c r="Z65" s="12">
        <f t="shared" si="24"/>
        <v>0.40860215053763443</v>
      </c>
      <c r="AA65" s="87" t="str">
        <f t="shared" si="14"/>
        <v>VERY LOW-ORDER URGENTLY</v>
      </c>
      <c r="AB65" s="164">
        <f t="shared" si="15"/>
        <v>6967.2580645161288</v>
      </c>
      <c r="AF65"/>
      <c r="AG65" s="341" t="s">
        <v>40</v>
      </c>
      <c r="AH65" s="341" t="s">
        <v>433</v>
      </c>
      <c r="AI65" s="373">
        <v>6.0122532502503656</v>
      </c>
      <c r="AJ65" s="372">
        <v>952.19696969696975</v>
      </c>
      <c r="AK65" s="353">
        <v>96.380205630354936</v>
      </c>
      <c r="AL65" s="353">
        <v>91772.939739994792</v>
      </c>
      <c r="XFA65" s="14">
        <v>6</v>
      </c>
    </row>
    <row r="66" spans="1:38 16381:16381" ht="15" thickBot="1">
      <c r="A66" s="153" t="s">
        <v>119</v>
      </c>
      <c r="B66" s="56" t="s">
        <v>541</v>
      </c>
      <c r="C66" s="51" t="s">
        <v>542</v>
      </c>
      <c r="D66" s="56" t="s">
        <v>26</v>
      </c>
      <c r="E66" s="51" t="s">
        <v>37</v>
      </c>
      <c r="F66" s="55">
        <v>0.28688000000000002</v>
      </c>
      <c r="G66" s="42">
        <v>51</v>
      </c>
      <c r="H66" s="42">
        <v>0</v>
      </c>
      <c r="I66" s="346">
        <v>0</v>
      </c>
      <c r="J66" s="55">
        <v>0</v>
      </c>
      <c r="K66" s="42">
        <f t="shared" si="16"/>
        <v>0</v>
      </c>
      <c r="L66" s="42">
        <f t="shared" si="17"/>
        <v>0</v>
      </c>
      <c r="M66" s="51">
        <v>12</v>
      </c>
      <c r="N66" s="12">
        <f t="shared" si="18"/>
        <v>1.3448148032633308E-3</v>
      </c>
      <c r="O66" s="54">
        <f>SUM($N$5:N66)</f>
        <v>0.99383562482917165</v>
      </c>
      <c r="P66" s="51" t="str">
        <f t="shared" si="10"/>
        <v>C</v>
      </c>
      <c r="Q66" s="42">
        <f t="shared" si="19"/>
        <v>2.3181818181818183</v>
      </c>
      <c r="R66" s="42">
        <f t="shared" si="20"/>
        <v>1.3040000000000001E-2</v>
      </c>
      <c r="S66" s="42">
        <f t="shared" si="21"/>
        <v>0</v>
      </c>
      <c r="T66" s="51">
        <f t="shared" si="11"/>
        <v>30</v>
      </c>
      <c r="U66" s="51">
        <v>3</v>
      </c>
      <c r="V66" s="51">
        <f t="shared" si="12"/>
        <v>33</v>
      </c>
      <c r="W66" s="42">
        <f t="shared" si="13"/>
        <v>76.5</v>
      </c>
      <c r="X66" s="42">
        <f t="shared" si="22"/>
        <v>76.5</v>
      </c>
      <c r="Y66" s="55">
        <f t="shared" si="23"/>
        <v>0.43032000000000009</v>
      </c>
      <c r="Z66" s="12">
        <f t="shared" si="24"/>
        <v>0</v>
      </c>
      <c r="AA66" s="87" t="str">
        <f t="shared" si="14"/>
        <v>VERY LOW-ORDER URGENTLY</v>
      </c>
      <c r="AB66" s="164">
        <f t="shared" si="15"/>
        <v>0</v>
      </c>
      <c r="AF66"/>
      <c r="AG66" s="341" t="s">
        <v>36</v>
      </c>
      <c r="AH66" s="341" t="s">
        <v>419</v>
      </c>
      <c r="AI66" s="373">
        <v>0.20208000000000001</v>
      </c>
      <c r="AJ66" s="372">
        <v>19.5</v>
      </c>
      <c r="AK66" s="353">
        <v>125.00615384615384</v>
      </c>
      <c r="AL66" s="353">
        <v>2437.62</v>
      </c>
      <c r="XFA66" s="14">
        <v>12</v>
      </c>
    </row>
    <row r="67" spans="1:38 16381:16381" ht="15" thickBot="1">
      <c r="A67" s="153" t="s">
        <v>119</v>
      </c>
      <c r="B67" s="56" t="s">
        <v>189</v>
      </c>
      <c r="C67" s="51" t="s">
        <v>425</v>
      </c>
      <c r="D67" s="56" t="s">
        <v>23</v>
      </c>
      <c r="E67" s="51" t="s">
        <v>24</v>
      </c>
      <c r="F67" s="55">
        <v>0.26684999999999981</v>
      </c>
      <c r="G67" s="42">
        <v>21.333333333333336</v>
      </c>
      <c r="H67" s="42">
        <v>7673.8999999999978</v>
      </c>
      <c r="I67" s="346">
        <v>0</v>
      </c>
      <c r="J67" s="55">
        <v>0</v>
      </c>
      <c r="K67" s="42">
        <f t="shared" si="16"/>
        <v>0</v>
      </c>
      <c r="L67" s="42">
        <f t="shared" si="17"/>
        <v>359.71406249999984</v>
      </c>
      <c r="M67" s="51">
        <v>4</v>
      </c>
      <c r="N67" s="12">
        <f t="shared" si="18"/>
        <v>1.2509196536908099E-3</v>
      </c>
      <c r="O67" s="54">
        <f>SUM($N$5:N67)</f>
        <v>0.99508654448286249</v>
      </c>
      <c r="P67" s="51" t="str">
        <f t="shared" si="10"/>
        <v>C</v>
      </c>
      <c r="Q67" s="42">
        <f t="shared" si="19"/>
        <v>0.96969696969696983</v>
      </c>
      <c r="R67" s="42">
        <f t="shared" si="20"/>
        <v>1.2129545454545447E-2</v>
      </c>
      <c r="S67" s="42">
        <f t="shared" si="21"/>
        <v>348.81363636363625</v>
      </c>
      <c r="T67" s="51">
        <f t="shared" si="11"/>
        <v>30</v>
      </c>
      <c r="U67" s="51">
        <v>3</v>
      </c>
      <c r="V67" s="51">
        <f t="shared" si="12"/>
        <v>33</v>
      </c>
      <c r="W67" s="42">
        <f t="shared" si="13"/>
        <v>32.000000000000007</v>
      </c>
      <c r="X67" s="42">
        <f t="shared" si="22"/>
        <v>32.000000000000007</v>
      </c>
      <c r="Y67" s="55">
        <f t="shared" si="23"/>
        <v>0.40027499999999971</v>
      </c>
      <c r="Z67" s="12">
        <f t="shared" si="24"/>
        <v>0</v>
      </c>
      <c r="AA67" s="87" t="str">
        <f t="shared" si="14"/>
        <v>VERY LOW-ORDER URGENTLY</v>
      </c>
      <c r="AB67" s="164">
        <f t="shared" si="15"/>
        <v>11510.849999999997</v>
      </c>
      <c r="AF67"/>
      <c r="AG67" s="341" t="s">
        <v>54</v>
      </c>
      <c r="AH67" s="341" t="s">
        <v>458</v>
      </c>
      <c r="AI67" s="373">
        <v>1.9046399999999972</v>
      </c>
      <c r="AJ67" s="372">
        <v>235.49999999999994</v>
      </c>
      <c r="AK67" s="353">
        <v>95.72577494692149</v>
      </c>
      <c r="AL67" s="353">
        <v>22543.420000000006</v>
      </c>
      <c r="XFA67" s="14">
        <v>4</v>
      </c>
    </row>
    <row r="68" spans="1:38 16381:16381" ht="15" thickBot="1">
      <c r="A68" s="153" t="s">
        <v>119</v>
      </c>
      <c r="B68" s="56" t="s">
        <v>527</v>
      </c>
      <c r="C68" s="51" t="s">
        <v>528</v>
      </c>
      <c r="D68" s="56" t="s">
        <v>58</v>
      </c>
      <c r="E68" s="51" t="s">
        <v>37</v>
      </c>
      <c r="F68" s="55">
        <v>0.25000000000000039</v>
      </c>
      <c r="G68" s="42">
        <v>22.666666666666668</v>
      </c>
      <c r="H68" s="42">
        <v>2871.3833333333346</v>
      </c>
      <c r="I68" s="346">
        <v>0</v>
      </c>
      <c r="J68" s="55">
        <v>0</v>
      </c>
      <c r="K68" s="42">
        <f t="shared" si="16"/>
        <v>0</v>
      </c>
      <c r="L68" s="42">
        <f t="shared" si="17"/>
        <v>126.67867647058829</v>
      </c>
      <c r="M68" s="51">
        <v>4</v>
      </c>
      <c r="N68" s="12">
        <f t="shared" si="18"/>
        <v>1.1719314724478291E-3</v>
      </c>
      <c r="O68" s="54">
        <f>SUM($N$5:N68)</f>
        <v>0.99625847595531036</v>
      </c>
      <c r="P68" s="51" t="str">
        <f t="shared" si="10"/>
        <v>C</v>
      </c>
      <c r="Q68" s="42">
        <f t="shared" si="19"/>
        <v>1.0303030303030303</v>
      </c>
      <c r="R68" s="42">
        <f t="shared" si="20"/>
        <v>1.1363636363636381E-2</v>
      </c>
      <c r="S68" s="42">
        <f t="shared" si="21"/>
        <v>130.51742424242431</v>
      </c>
      <c r="T68" s="51">
        <f t="shared" si="11"/>
        <v>30</v>
      </c>
      <c r="U68" s="51">
        <v>3</v>
      </c>
      <c r="V68" s="51">
        <f t="shared" si="12"/>
        <v>33</v>
      </c>
      <c r="W68" s="42">
        <f t="shared" si="13"/>
        <v>34</v>
      </c>
      <c r="X68" s="42">
        <f t="shared" si="22"/>
        <v>34</v>
      </c>
      <c r="Y68" s="55">
        <f t="shared" si="23"/>
        <v>0.37500000000000056</v>
      </c>
      <c r="Z68" s="12">
        <f t="shared" si="24"/>
        <v>0</v>
      </c>
      <c r="AA68" s="87" t="str">
        <f t="shared" si="14"/>
        <v>VERY LOW-ORDER URGENTLY</v>
      </c>
      <c r="AB68" s="164">
        <f t="shared" si="15"/>
        <v>4307.0750000000016</v>
      </c>
      <c r="AF68"/>
      <c r="AG68" s="341" t="s">
        <v>90</v>
      </c>
      <c r="AH68" s="341" t="s">
        <v>451</v>
      </c>
      <c r="AI68" s="373">
        <v>1.1248</v>
      </c>
      <c r="AJ68" s="372">
        <v>70.5</v>
      </c>
      <c r="AK68" s="353">
        <v>228.26390070921983</v>
      </c>
      <c r="AL68" s="353">
        <v>16092.604999999998</v>
      </c>
      <c r="XFA68" s="14">
        <v>4</v>
      </c>
    </row>
    <row r="69" spans="1:38 16381:16381" ht="15" thickBot="1">
      <c r="A69" s="153" t="s">
        <v>119</v>
      </c>
      <c r="B69" s="56" t="s">
        <v>79</v>
      </c>
      <c r="C69" s="51" t="s">
        <v>378</v>
      </c>
      <c r="D69" s="56" t="s">
        <v>52</v>
      </c>
      <c r="E69" s="51" t="s">
        <v>24</v>
      </c>
      <c r="F69" s="55">
        <v>0.2068199999999997</v>
      </c>
      <c r="G69" s="42">
        <v>18</v>
      </c>
      <c r="H69" s="42">
        <v>5413.99</v>
      </c>
      <c r="I69" s="346">
        <v>0</v>
      </c>
      <c r="J69" s="55">
        <v>0</v>
      </c>
      <c r="K69" s="42">
        <f t="shared" ref="K69:K73" si="25">L69*I69</f>
        <v>0</v>
      </c>
      <c r="L69" s="42">
        <f t="shared" ref="L69:L73" si="26">H69/G69</f>
        <v>300.77722222222224</v>
      </c>
      <c r="M69" s="51">
        <v>18</v>
      </c>
      <c r="N69" s="12">
        <f t="shared" ref="N69:N73" si="27">F69/$F$1</f>
        <v>9.6951546852663709E-4</v>
      </c>
      <c r="O69" s="54">
        <f>SUM($N$5:N69)</f>
        <v>0.997227991423837</v>
      </c>
      <c r="P69" s="51" t="str">
        <f t="shared" si="10"/>
        <v>C</v>
      </c>
      <c r="Q69" s="42">
        <f t="shared" ref="Q69:Q73" si="28">G69/22</f>
        <v>0.81818181818181823</v>
      </c>
      <c r="R69" s="42">
        <f t="shared" ref="R69:R73" si="29">F69/22</f>
        <v>9.4009090909090778E-3</v>
      </c>
      <c r="S69" s="42">
        <f t="shared" ref="S69:S73" si="30">H69/22</f>
        <v>246.09045454545455</v>
      </c>
      <c r="T69" s="51">
        <f t="shared" si="11"/>
        <v>30</v>
      </c>
      <c r="U69" s="51">
        <v>3</v>
      </c>
      <c r="V69" s="51">
        <f t="shared" si="12"/>
        <v>33</v>
      </c>
      <c r="W69" s="42">
        <f t="shared" si="13"/>
        <v>27</v>
      </c>
      <c r="X69" s="42">
        <f t="shared" ref="X69:X73" si="31">IF(W69-I69&lt;=0,0,W69-I69)</f>
        <v>27</v>
      </c>
      <c r="Y69" s="55">
        <f t="shared" ref="Y69:Y73" si="32">X69/(G69/F69)</f>
        <v>0.31022999999999956</v>
      </c>
      <c r="Z69" s="12">
        <f t="shared" ref="Z69:Z73" si="33">I69/W69</f>
        <v>0</v>
      </c>
      <c r="AA69" s="87" t="str">
        <f t="shared" si="14"/>
        <v>VERY LOW-ORDER URGENTLY</v>
      </c>
      <c r="AB69" s="164">
        <f t="shared" si="15"/>
        <v>8120.9850000000006</v>
      </c>
      <c r="AF69"/>
      <c r="AG69" s="341" t="s">
        <v>25</v>
      </c>
      <c r="AH69" s="341" t="s">
        <v>383</v>
      </c>
      <c r="AI69" s="373">
        <v>3.4426033395176296</v>
      </c>
      <c r="AJ69" s="372">
        <v>698</v>
      </c>
      <c r="AK69" s="353">
        <v>78.641057513914632</v>
      </c>
      <c r="AL69" s="353">
        <v>54891.458144712415</v>
      </c>
      <c r="XFA69" s="14">
        <v>18</v>
      </c>
    </row>
    <row r="70" spans="1:38 16381:16381" ht="15" thickBot="1">
      <c r="A70" s="153" t="s">
        <v>119</v>
      </c>
      <c r="B70" s="56" t="s">
        <v>547</v>
      </c>
      <c r="C70" s="51" t="s">
        <v>548</v>
      </c>
      <c r="D70" s="56" t="s">
        <v>26</v>
      </c>
      <c r="E70" s="51" t="s">
        <v>27</v>
      </c>
      <c r="F70" s="55">
        <v>0.17071999999999998</v>
      </c>
      <c r="G70" s="42">
        <v>30.666666666666668</v>
      </c>
      <c r="H70" s="42">
        <v>1389.9733333333334</v>
      </c>
      <c r="I70" s="346">
        <v>0</v>
      </c>
      <c r="J70" s="55">
        <v>0</v>
      </c>
      <c r="K70" s="42">
        <f t="shared" si="25"/>
        <v>0</v>
      </c>
      <c r="L70" s="42">
        <f t="shared" si="26"/>
        <v>45.325217391304349</v>
      </c>
      <c r="M70" s="51">
        <v>100</v>
      </c>
      <c r="N70" s="12">
        <f t="shared" si="27"/>
        <v>8.0028856390517214E-4</v>
      </c>
      <c r="O70" s="54">
        <f>SUM($N$5:N70)</f>
        <v>0.99802827998774213</v>
      </c>
      <c r="P70" s="51" t="str">
        <f t="shared" ref="P70:P73" si="34">IF(O70&lt;=50%,"A",IF(O70&lt;=80%,"B",IF(O70&lt;=100%,"C","")))</f>
        <v>C</v>
      </c>
      <c r="Q70" s="42">
        <f t="shared" si="28"/>
        <v>1.393939393939394</v>
      </c>
      <c r="R70" s="42">
        <f t="shared" si="29"/>
        <v>7.7599999999999995E-3</v>
      </c>
      <c r="S70" s="42">
        <f t="shared" si="30"/>
        <v>63.18060606060606</v>
      </c>
      <c r="T70" s="51">
        <f t="shared" ref="T70:T73" si="35">IF(P70="A",7,IF(P70="B",14,IF(P70="C",30,"")))</f>
        <v>30</v>
      </c>
      <c r="U70" s="51">
        <v>3</v>
      </c>
      <c r="V70" s="51">
        <f t="shared" ref="V70:V73" si="36">T70+U70</f>
        <v>33</v>
      </c>
      <c r="W70" s="42">
        <f t="shared" ref="W70:W73" si="37">Q70*V70</f>
        <v>46</v>
      </c>
      <c r="X70" s="42">
        <f t="shared" si="31"/>
        <v>46</v>
      </c>
      <c r="Y70" s="55">
        <f t="shared" si="32"/>
        <v>0.25607999999999997</v>
      </c>
      <c r="Z70" s="12">
        <f t="shared" si="33"/>
        <v>0</v>
      </c>
      <c r="AA70" s="87" t="str">
        <f t="shared" ref="AA70:AA73" si="38">IF(AND(Z70&gt;=100%,Z70&lt;200%),"HIGH-DON’T ORDER",IF(Z70&gt;=200%,"VERY HIGH-DON’T ORDER",IF(AND(Z70&gt;=80%,Z70&lt;=100),"LOW MAY- ORDER","VERY LOW-ORDER URGENTLY")))</f>
        <v>VERY LOW-ORDER URGENTLY</v>
      </c>
      <c r="AB70" s="164">
        <f t="shared" ref="AB70:AB73" si="39">X70*L70</f>
        <v>2084.96</v>
      </c>
      <c r="AF70"/>
      <c r="AG70" s="341" t="s">
        <v>76</v>
      </c>
      <c r="AH70" s="341" t="s">
        <v>445</v>
      </c>
      <c r="AI70" s="373">
        <v>0.98270000000000091</v>
      </c>
      <c r="AJ70" s="372">
        <v>200.49999999999997</v>
      </c>
      <c r="AK70" s="353">
        <v>107.93990024937641</v>
      </c>
      <c r="AL70" s="353">
        <v>21641.949999999968</v>
      </c>
      <c r="XFA70" s="14">
        <v>100</v>
      </c>
    </row>
    <row r="71" spans="1:38 16381:16381" ht="15" thickBot="1">
      <c r="A71" s="153" t="s">
        <v>119</v>
      </c>
      <c r="B71" s="56" t="s">
        <v>100</v>
      </c>
      <c r="C71" s="51" t="s">
        <v>392</v>
      </c>
      <c r="D71" s="56" t="s">
        <v>52</v>
      </c>
      <c r="E71" s="51" t="s">
        <v>24</v>
      </c>
      <c r="F71" s="55">
        <v>0.16109333333333334</v>
      </c>
      <c r="G71" s="42">
        <v>16.333333333333332</v>
      </c>
      <c r="H71" s="42">
        <v>4216.166666666667</v>
      </c>
      <c r="I71" s="346">
        <v>0</v>
      </c>
      <c r="J71" s="55">
        <v>0</v>
      </c>
      <c r="K71" s="42">
        <f t="shared" si="25"/>
        <v>0</v>
      </c>
      <c r="L71" s="42">
        <f t="shared" si="26"/>
        <v>258.13265306122452</v>
      </c>
      <c r="M71" s="51">
        <v>40</v>
      </c>
      <c r="N71" s="12">
        <f t="shared" si="27"/>
        <v>7.5516138933944801E-4</v>
      </c>
      <c r="O71" s="54">
        <f>SUM($N$5:N71)</f>
        <v>0.99878344137708153</v>
      </c>
      <c r="P71" s="51" t="str">
        <f t="shared" si="34"/>
        <v>C</v>
      </c>
      <c r="Q71" s="42">
        <f t="shared" si="28"/>
        <v>0.74242424242424232</v>
      </c>
      <c r="R71" s="42">
        <f t="shared" si="29"/>
        <v>7.3224242424242423E-3</v>
      </c>
      <c r="S71" s="42">
        <f t="shared" si="30"/>
        <v>191.64393939393941</v>
      </c>
      <c r="T71" s="51">
        <f t="shared" si="35"/>
        <v>30</v>
      </c>
      <c r="U71" s="51">
        <v>3</v>
      </c>
      <c r="V71" s="51">
        <f t="shared" si="36"/>
        <v>33</v>
      </c>
      <c r="W71" s="42">
        <f t="shared" si="37"/>
        <v>24.499999999999996</v>
      </c>
      <c r="X71" s="42">
        <f t="shared" si="31"/>
        <v>24.499999999999996</v>
      </c>
      <c r="Y71" s="55">
        <f t="shared" si="32"/>
        <v>0.24163999999999999</v>
      </c>
      <c r="Z71" s="12">
        <f t="shared" si="33"/>
        <v>0</v>
      </c>
      <c r="AA71" s="87" t="str">
        <f t="shared" si="38"/>
        <v>VERY LOW-ORDER URGENTLY</v>
      </c>
      <c r="AB71" s="164">
        <f t="shared" si="39"/>
        <v>6324.25</v>
      </c>
      <c r="AF71"/>
      <c r="AG71" s="341" t="s">
        <v>73</v>
      </c>
      <c r="AH71" s="341" t="s">
        <v>441</v>
      </c>
      <c r="AI71" s="373">
        <v>1.0842000000000027</v>
      </c>
      <c r="AJ71" s="372">
        <v>218</v>
      </c>
      <c r="AK71" s="353">
        <v>109.56337155963287</v>
      </c>
      <c r="AL71" s="353">
        <v>23884.814999999966</v>
      </c>
      <c r="XFA71" s="14">
        <v>40</v>
      </c>
    </row>
    <row r="72" spans="1:38 16381:16381" ht="15" thickBot="1">
      <c r="A72" s="153" t="s">
        <v>119</v>
      </c>
      <c r="B72" s="56" t="s">
        <v>36</v>
      </c>
      <c r="C72" s="51" t="s">
        <v>419</v>
      </c>
      <c r="D72" s="56" t="s">
        <v>26</v>
      </c>
      <c r="E72" s="51" t="s">
        <v>37</v>
      </c>
      <c r="F72" s="55">
        <v>0.13472000000000001</v>
      </c>
      <c r="G72" s="42">
        <v>13</v>
      </c>
      <c r="H72" s="42">
        <v>1625.08</v>
      </c>
      <c r="I72" s="346">
        <v>0</v>
      </c>
      <c r="J72" s="55">
        <v>0</v>
      </c>
      <c r="K72" s="42">
        <f t="shared" si="25"/>
        <v>0</v>
      </c>
      <c r="L72" s="42">
        <f t="shared" si="26"/>
        <v>125.00615384615384</v>
      </c>
      <c r="M72" s="51">
        <v>10</v>
      </c>
      <c r="N72" s="12">
        <f t="shared" si="27"/>
        <v>6.3153043187268523E-4</v>
      </c>
      <c r="O72" s="54">
        <f>SUM($N$5:N72)</f>
        <v>0.99941497180895422</v>
      </c>
      <c r="P72" s="51" t="str">
        <f t="shared" si="34"/>
        <v>C</v>
      </c>
      <c r="Q72" s="42">
        <f t="shared" si="28"/>
        <v>0.59090909090909094</v>
      </c>
      <c r="R72" s="42">
        <f t="shared" si="29"/>
        <v>6.1236363636363641E-3</v>
      </c>
      <c r="S72" s="42">
        <f t="shared" si="30"/>
        <v>73.86727272727272</v>
      </c>
      <c r="T72" s="51">
        <f t="shared" si="35"/>
        <v>30</v>
      </c>
      <c r="U72" s="51">
        <v>3</v>
      </c>
      <c r="V72" s="51">
        <f t="shared" si="36"/>
        <v>33</v>
      </c>
      <c r="W72" s="42">
        <f t="shared" si="37"/>
        <v>19.5</v>
      </c>
      <c r="X72" s="42">
        <f t="shared" si="31"/>
        <v>19.5</v>
      </c>
      <c r="Y72" s="55">
        <f t="shared" si="32"/>
        <v>0.20208000000000001</v>
      </c>
      <c r="Z72" s="12">
        <f t="shared" si="33"/>
        <v>0</v>
      </c>
      <c r="AA72" s="87" t="str">
        <f t="shared" si="38"/>
        <v>VERY LOW-ORDER URGENTLY</v>
      </c>
      <c r="AB72" s="164">
        <f t="shared" si="39"/>
        <v>2437.62</v>
      </c>
      <c r="AF72"/>
      <c r="AG72" s="341" t="s">
        <v>68</v>
      </c>
      <c r="AH72" s="341" t="s">
        <v>437</v>
      </c>
      <c r="AI72" s="373">
        <v>1.3058000000000007</v>
      </c>
      <c r="AJ72" s="372">
        <v>283</v>
      </c>
      <c r="AK72" s="353">
        <v>101.95637809187272</v>
      </c>
      <c r="AL72" s="353">
        <v>28853.654999999981</v>
      </c>
      <c r="XFA72" s="14">
        <v>10</v>
      </c>
    </row>
    <row r="73" spans="1:38 16381:16381">
      <c r="A73" s="153" t="s">
        <v>119</v>
      </c>
      <c r="B73" s="56" t="s">
        <v>155</v>
      </c>
      <c r="C73" s="51" t="s">
        <v>390</v>
      </c>
      <c r="D73" s="56" t="s">
        <v>29</v>
      </c>
      <c r="E73" s="51" t="s">
        <v>63</v>
      </c>
      <c r="F73" s="55">
        <v>0.1247999999999999</v>
      </c>
      <c r="G73" s="42">
        <v>4.333333333333333</v>
      </c>
      <c r="H73" s="42">
        <v>1633.0666666666664</v>
      </c>
      <c r="I73" s="346">
        <v>0</v>
      </c>
      <c r="J73" s="55">
        <v>0</v>
      </c>
      <c r="K73" s="42">
        <f t="shared" si="25"/>
        <v>0</v>
      </c>
      <c r="L73" s="42">
        <f t="shared" si="26"/>
        <v>376.86153846153843</v>
      </c>
      <c r="M73" s="51">
        <v>12</v>
      </c>
      <c r="N73" s="12">
        <f t="shared" si="27"/>
        <v>5.850281910459549E-4</v>
      </c>
      <c r="O73" s="54">
        <f>SUM($N$5:N73)</f>
        <v>1.0000000000000002</v>
      </c>
      <c r="P73" s="51" t="str">
        <f t="shared" si="34"/>
        <v>C</v>
      </c>
      <c r="Q73" s="42">
        <f t="shared" si="28"/>
        <v>0.19696969696969696</v>
      </c>
      <c r="R73" s="42">
        <f t="shared" si="29"/>
        <v>5.6727272727272677E-3</v>
      </c>
      <c r="S73" s="42">
        <f t="shared" si="30"/>
        <v>74.23030303030302</v>
      </c>
      <c r="T73" s="51">
        <f t="shared" si="35"/>
        <v>30</v>
      </c>
      <c r="U73" s="51">
        <v>3</v>
      </c>
      <c r="V73" s="51">
        <f t="shared" si="36"/>
        <v>33</v>
      </c>
      <c r="W73" s="42">
        <f t="shared" si="37"/>
        <v>6.5</v>
      </c>
      <c r="X73" s="42">
        <f t="shared" si="31"/>
        <v>6.5</v>
      </c>
      <c r="Y73" s="55">
        <f t="shared" si="32"/>
        <v>0.18719999999999984</v>
      </c>
      <c r="Z73" s="12">
        <f t="shared" si="33"/>
        <v>0</v>
      </c>
      <c r="AA73" s="453" t="str">
        <f t="shared" si="38"/>
        <v>VERY LOW-ORDER URGENTLY</v>
      </c>
      <c r="AB73" s="164">
        <f t="shared" si="39"/>
        <v>2449.6</v>
      </c>
      <c r="AF73"/>
      <c r="AG73" s="341" t="s">
        <v>72</v>
      </c>
      <c r="AH73" s="341" t="s">
        <v>443</v>
      </c>
      <c r="AI73" s="373">
        <v>0.91790000000000083</v>
      </c>
      <c r="AJ73" s="372">
        <v>182.5</v>
      </c>
      <c r="AK73" s="353">
        <v>110.87438356164373</v>
      </c>
      <c r="AL73" s="353">
        <v>20234.574999999979</v>
      </c>
      <c r="XFA73" s="14">
        <v>12</v>
      </c>
    </row>
    <row r="74" spans="1:38 16381:16381">
      <c r="A74" s="351"/>
      <c r="B74" s="351"/>
      <c r="C74" s="349"/>
      <c r="D74" s="351"/>
      <c r="E74" s="349"/>
      <c r="F74" s="55"/>
      <c r="G74" s="346"/>
      <c r="H74" s="346"/>
      <c r="I74" s="346"/>
      <c r="J74" s="55"/>
      <c r="K74" s="346"/>
      <c r="L74" s="346"/>
      <c r="M74" s="349"/>
      <c r="N74" s="12"/>
      <c r="O74" s="350"/>
      <c r="P74" s="349"/>
      <c r="Q74" s="346"/>
      <c r="R74" s="346"/>
      <c r="S74" s="346"/>
      <c r="T74" s="349"/>
      <c r="U74" s="349"/>
      <c r="V74" s="349"/>
      <c r="W74" s="346"/>
      <c r="X74" s="346"/>
      <c r="Y74" s="55"/>
      <c r="Z74" s="12"/>
      <c r="AA74" s="60"/>
      <c r="AB74" s="456"/>
      <c r="AF74"/>
      <c r="AG74" s="341" t="s">
        <v>188</v>
      </c>
      <c r="AH74" s="341" t="s">
        <v>448</v>
      </c>
      <c r="AI74" s="373">
        <v>0.88099999999999978</v>
      </c>
      <c r="AJ74" s="372">
        <v>183.99999999999997</v>
      </c>
      <c r="AK74" s="353">
        <v>95.689701086956475</v>
      </c>
      <c r="AL74" s="353">
        <v>17606.904999999988</v>
      </c>
      <c r="XFA74" s="14">
        <v>18</v>
      </c>
    </row>
    <row r="75" spans="1:38 16381:16381">
      <c r="A75" s="351"/>
      <c r="B75" s="351"/>
      <c r="C75" s="349"/>
      <c r="D75" s="351"/>
      <c r="E75" s="349"/>
      <c r="F75" s="55"/>
      <c r="G75" s="346"/>
      <c r="H75" s="346"/>
      <c r="I75" s="346"/>
      <c r="J75" s="55"/>
      <c r="K75" s="346"/>
      <c r="L75" s="346"/>
      <c r="M75" s="349"/>
      <c r="N75" s="12"/>
      <c r="O75" s="350"/>
      <c r="P75" s="349"/>
      <c r="Q75" s="346"/>
      <c r="R75" s="346"/>
      <c r="S75" s="346"/>
      <c r="T75" s="349"/>
      <c r="U75" s="349"/>
      <c r="V75" s="349"/>
      <c r="W75" s="346"/>
      <c r="X75" s="346"/>
      <c r="Y75" s="55"/>
      <c r="Z75" s="12"/>
      <c r="AA75" s="60"/>
      <c r="AB75" s="456"/>
      <c r="AF75"/>
      <c r="AG75" s="341" t="s">
        <v>87</v>
      </c>
      <c r="AH75" s="341" t="s">
        <v>444</v>
      </c>
      <c r="AI75" s="373">
        <v>1.7542799999999967</v>
      </c>
      <c r="AJ75" s="372">
        <v>297</v>
      </c>
      <c r="AK75" s="353">
        <v>84.974545454545492</v>
      </c>
      <c r="AL75" s="353">
        <v>25237.44000000001</v>
      </c>
      <c r="XFA75" s="14">
        <v>18</v>
      </c>
    </row>
    <row r="76" spans="1:38 16381:16381">
      <c r="A76" s="351"/>
      <c r="B76" s="351"/>
      <c r="C76" s="349"/>
      <c r="D76" s="351"/>
      <c r="E76" s="349"/>
      <c r="F76" s="55"/>
      <c r="G76" s="346"/>
      <c r="H76" s="346"/>
      <c r="I76" s="346"/>
      <c r="J76" s="55"/>
      <c r="K76" s="346"/>
      <c r="L76" s="346"/>
      <c r="M76" s="349"/>
      <c r="N76" s="12"/>
      <c r="O76" s="350"/>
      <c r="P76" s="349"/>
      <c r="Q76" s="346"/>
      <c r="R76" s="346"/>
      <c r="S76" s="346"/>
      <c r="T76" s="349"/>
      <c r="U76" s="349"/>
      <c r="V76" s="349"/>
      <c r="W76" s="346"/>
      <c r="X76" s="346"/>
      <c r="Y76" s="55"/>
      <c r="Z76" s="12"/>
      <c r="AA76" s="60"/>
      <c r="AB76" s="456"/>
      <c r="AF76"/>
      <c r="AG76" s="341" t="s">
        <v>103</v>
      </c>
      <c r="AH76" s="341" t="s">
        <v>381</v>
      </c>
      <c r="AI76" s="373">
        <v>5.9409319323892245</v>
      </c>
      <c r="AJ76" s="372">
        <v>812.12121212121212</v>
      </c>
      <c r="AK76" s="353">
        <v>107.50570979899496</v>
      </c>
      <c r="AL76" s="353">
        <v>87307.667351911063</v>
      </c>
      <c r="XFA76" s="14">
        <v>18</v>
      </c>
    </row>
    <row r="77" spans="1:38 16381:16381">
      <c r="A77" s="351"/>
      <c r="B77" s="351"/>
      <c r="C77" s="349"/>
      <c r="D77" s="351"/>
      <c r="E77" s="349"/>
      <c r="F77" s="55"/>
      <c r="G77" s="346"/>
      <c r="H77" s="346"/>
      <c r="I77" s="346"/>
      <c r="J77" s="55"/>
      <c r="K77" s="346"/>
      <c r="L77" s="346"/>
      <c r="M77" s="349"/>
      <c r="N77" s="12"/>
      <c r="O77" s="350"/>
      <c r="P77" s="349"/>
      <c r="Q77" s="346"/>
      <c r="R77" s="346"/>
      <c r="S77" s="346"/>
      <c r="T77" s="349"/>
      <c r="U77" s="349"/>
      <c r="V77" s="349"/>
      <c r="W77" s="346"/>
      <c r="X77" s="346"/>
      <c r="Y77" s="55"/>
      <c r="Z77" s="12"/>
      <c r="AA77" s="60"/>
      <c r="AB77" s="456"/>
      <c r="AF77"/>
      <c r="AG77" s="341" t="s">
        <v>517</v>
      </c>
      <c r="AH77" s="341" t="s">
        <v>530</v>
      </c>
      <c r="AI77" s="373">
        <v>2.853359999999999</v>
      </c>
      <c r="AJ77" s="372">
        <v>445.00000000000006</v>
      </c>
      <c r="AK77" s="353">
        <v>105.82314606741572</v>
      </c>
      <c r="AL77" s="353">
        <v>47091.3</v>
      </c>
      <c r="XFA77" s="14">
        <v>5</v>
      </c>
    </row>
    <row r="78" spans="1:38 16381:16381">
      <c r="A78" s="351"/>
      <c r="B78" s="351"/>
      <c r="C78" s="349"/>
      <c r="D78" s="351"/>
      <c r="E78" s="349"/>
      <c r="F78" s="55"/>
      <c r="G78" s="346"/>
      <c r="H78" s="346"/>
      <c r="I78" s="346"/>
      <c r="J78" s="55"/>
      <c r="K78" s="346"/>
      <c r="L78" s="346"/>
      <c r="M78" s="349"/>
      <c r="N78" s="12"/>
      <c r="O78" s="350"/>
      <c r="P78" s="349"/>
      <c r="Q78" s="346"/>
      <c r="R78" s="346"/>
      <c r="S78" s="346"/>
      <c r="T78" s="349"/>
      <c r="U78" s="349"/>
      <c r="V78" s="349"/>
      <c r="W78" s="346"/>
      <c r="X78" s="346"/>
      <c r="Y78" s="55"/>
      <c r="Z78" s="12"/>
      <c r="AA78" s="60"/>
      <c r="AB78" s="456"/>
      <c r="AF78"/>
      <c r="AG78" s="341" t="s">
        <v>518</v>
      </c>
      <c r="AH78" s="341" t="s">
        <v>531</v>
      </c>
      <c r="AI78" s="373">
        <v>1.9497599999999993</v>
      </c>
      <c r="AJ78" s="372">
        <v>287.5</v>
      </c>
      <c r="AK78" s="353">
        <v>111.69203478260869</v>
      </c>
      <c r="AL78" s="353">
        <v>32111.46</v>
      </c>
      <c r="XFA78" s="14">
        <v>100</v>
      </c>
    </row>
    <row r="79" spans="1:38 16381:16381">
      <c r="A79" s="351"/>
      <c r="B79" s="351"/>
      <c r="C79" s="349"/>
      <c r="D79" s="351"/>
      <c r="E79" s="349"/>
      <c r="F79" s="55"/>
      <c r="G79" s="346"/>
      <c r="H79" s="346"/>
      <c r="I79" s="346"/>
      <c r="J79" s="55"/>
      <c r="K79" s="346"/>
      <c r="L79" s="346"/>
      <c r="M79" s="349"/>
      <c r="N79" s="12"/>
      <c r="O79" s="350"/>
      <c r="P79" s="349"/>
      <c r="Q79" s="346"/>
      <c r="R79" s="346"/>
      <c r="S79" s="346"/>
      <c r="T79" s="349"/>
      <c r="U79" s="349"/>
      <c r="V79" s="349"/>
      <c r="W79" s="346"/>
      <c r="X79" s="346"/>
      <c r="Y79" s="55"/>
      <c r="Z79" s="12"/>
      <c r="AA79" s="60"/>
      <c r="AB79" s="456"/>
      <c r="AF79"/>
      <c r="AG79" s="341" t="s">
        <v>539</v>
      </c>
      <c r="AH79" s="341" t="s">
        <v>540</v>
      </c>
      <c r="AI79" s="373">
        <v>1.1827200000000013</v>
      </c>
      <c r="AJ79" s="372">
        <v>118.00000000000001</v>
      </c>
      <c r="AK79" s="353">
        <v>0</v>
      </c>
      <c r="AL79" s="353">
        <v>0</v>
      </c>
      <c r="XFA79" s="14">
        <v>12</v>
      </c>
    </row>
    <row r="80" spans="1:38 16381:16381">
      <c r="A80" s="351"/>
      <c r="B80" s="351"/>
      <c r="C80" s="349"/>
      <c r="D80" s="351"/>
      <c r="E80" s="349"/>
      <c r="F80" s="55"/>
      <c r="G80" s="346"/>
      <c r="H80" s="346"/>
      <c r="I80" s="346"/>
      <c r="J80" s="55"/>
      <c r="K80" s="346"/>
      <c r="L80" s="346"/>
      <c r="M80" s="349"/>
      <c r="N80" s="12"/>
      <c r="O80" s="350"/>
      <c r="P80" s="349"/>
      <c r="Q80" s="346"/>
      <c r="R80" s="346"/>
      <c r="S80" s="346"/>
      <c r="T80" s="349"/>
      <c r="U80" s="349"/>
      <c r="V80" s="349"/>
      <c r="W80" s="346"/>
      <c r="X80" s="346"/>
      <c r="Y80" s="55"/>
      <c r="Z80" s="12"/>
      <c r="AA80" s="60"/>
      <c r="AB80" s="456"/>
      <c r="AF80"/>
      <c r="AG80" s="341" t="s">
        <v>541</v>
      </c>
      <c r="AH80" s="341" t="s">
        <v>542</v>
      </c>
      <c r="AI80" s="373">
        <v>0.43032000000000009</v>
      </c>
      <c r="AJ80" s="372">
        <v>76.5</v>
      </c>
      <c r="AK80" s="353">
        <v>0</v>
      </c>
      <c r="AL80" s="353">
        <v>0</v>
      </c>
      <c r="XFA80" s="14">
        <v>1</v>
      </c>
    </row>
    <row r="81" spans="32:38">
      <c r="AF81"/>
      <c r="AG81" s="341" t="s">
        <v>547</v>
      </c>
      <c r="AH81" s="341" t="s">
        <v>548</v>
      </c>
      <c r="AI81" s="373">
        <v>0.25607999999999997</v>
      </c>
      <c r="AJ81" s="372">
        <v>46</v>
      </c>
      <c r="AK81" s="353">
        <v>45.325217391304349</v>
      </c>
      <c r="AL81" s="353">
        <v>2084.96</v>
      </c>
    </row>
    <row r="82" spans="32:38">
      <c r="AF82" s="341" t="s">
        <v>224</v>
      </c>
      <c r="AG82" s="341"/>
      <c r="AH82" s="341"/>
      <c r="AI82" s="373">
        <v>40.335102369324559</v>
      </c>
      <c r="AJ82" s="372">
        <v>6104.363636363636</v>
      </c>
      <c r="AK82" s="353">
        <v>2249.4336847422455</v>
      </c>
      <c r="AL82" s="353">
        <v>634190.05093490519</v>
      </c>
    </row>
    <row r="83" spans="32:38">
      <c r="AF83" s="341" t="s">
        <v>81</v>
      </c>
      <c r="AG83" s="341" t="s">
        <v>88</v>
      </c>
      <c r="AH83" s="341" t="s">
        <v>382</v>
      </c>
      <c r="AI83" s="373">
        <v>1.0425</v>
      </c>
      <c r="AJ83" s="372">
        <v>69.5</v>
      </c>
      <c r="AK83" s="353">
        <v>276.59863945578235</v>
      </c>
      <c r="AL83" s="353">
        <v>19223.605442176875</v>
      </c>
    </row>
    <row r="84" spans="32:38">
      <c r="AF84"/>
      <c r="AG84" s="341" t="s">
        <v>80</v>
      </c>
      <c r="AH84" s="341" t="s">
        <v>384</v>
      </c>
      <c r="AI84" s="373">
        <v>0.9037809829059833</v>
      </c>
      <c r="AJ84" s="372">
        <v>51.5</v>
      </c>
      <c r="AK84" s="353">
        <v>361.20905982905799</v>
      </c>
      <c r="AL84" s="353">
        <v>18602.266581196487</v>
      </c>
    </row>
    <row r="85" spans="32:38">
      <c r="AF85" s="341" t="s">
        <v>223</v>
      </c>
      <c r="AG85" s="341"/>
      <c r="AH85" s="341"/>
      <c r="AI85" s="373">
        <v>1.9462809829059833</v>
      </c>
      <c r="AJ85" s="372">
        <v>121</v>
      </c>
      <c r="AK85" s="353">
        <v>637.80769928484028</v>
      </c>
      <c r="AL85" s="353">
        <v>37825.872023373362</v>
      </c>
    </row>
    <row r="86" spans="32:38">
      <c r="AF86" s="341" t="s">
        <v>52</v>
      </c>
      <c r="AG86" s="341" t="s">
        <v>79</v>
      </c>
      <c r="AH86" s="341" t="s">
        <v>378</v>
      </c>
      <c r="AI86" s="373">
        <v>0.31022999999999956</v>
      </c>
      <c r="AJ86" s="372">
        <v>27</v>
      </c>
      <c r="AK86" s="353">
        <v>300.77722222222224</v>
      </c>
      <c r="AL86" s="353">
        <v>8120.9850000000006</v>
      </c>
    </row>
    <row r="87" spans="32:38">
      <c r="AF87"/>
      <c r="AG87" s="341" t="s">
        <v>100</v>
      </c>
      <c r="AH87" s="341" t="s">
        <v>392</v>
      </c>
      <c r="AI87" s="373">
        <v>0.24163999999999999</v>
      </c>
      <c r="AJ87" s="372">
        <v>24.499999999999996</v>
      </c>
      <c r="AK87" s="353">
        <v>258.13265306122452</v>
      </c>
      <c r="AL87" s="353">
        <v>6324.25</v>
      </c>
    </row>
    <row r="88" spans="32:38">
      <c r="AF88" s="341" t="s">
        <v>222</v>
      </c>
      <c r="AG88" s="341"/>
      <c r="AH88" s="341"/>
      <c r="AI88" s="373">
        <v>0.55186999999999953</v>
      </c>
      <c r="AJ88" s="372">
        <v>51.5</v>
      </c>
      <c r="AK88" s="353">
        <v>558.90987528344681</v>
      </c>
      <c r="AL88" s="353">
        <v>14445.235000000001</v>
      </c>
    </row>
    <row r="89" spans="32:38">
      <c r="AF89" s="341" t="s">
        <v>221</v>
      </c>
      <c r="AG89"/>
      <c r="AH89"/>
      <c r="AI89" s="373">
        <v>110.1111851904235</v>
      </c>
      <c r="AJ89" s="372">
        <v>10762.181818181818</v>
      </c>
      <c r="AK89" s="353">
        <v>14632.792204628377</v>
      </c>
      <c r="AL89" s="353">
        <v>2045063.462161534</v>
      </c>
    </row>
    <row r="90" spans="32:38">
      <c r="AF90"/>
      <c r="AG90"/>
      <c r="AH90"/>
      <c r="AI90"/>
      <c r="AJ90"/>
      <c r="AK90"/>
      <c r="AL90"/>
    </row>
    <row r="91" spans="32:38">
      <c r="AF91"/>
      <c r="AG91"/>
      <c r="AH91"/>
      <c r="AI91"/>
      <c r="AJ91"/>
      <c r="AK91"/>
      <c r="AL91"/>
    </row>
    <row r="92" spans="32:38">
      <c r="AF92"/>
      <c r="AG92"/>
      <c r="AH92"/>
      <c r="AI92"/>
      <c r="AJ92"/>
      <c r="AK92"/>
      <c r="AL92"/>
    </row>
    <row r="93" spans="32:38">
      <c r="AF93"/>
      <c r="AG93"/>
      <c r="AH93"/>
      <c r="AI93"/>
      <c r="AJ93"/>
      <c r="AK93"/>
      <c r="AL93"/>
    </row>
    <row r="94" spans="32:38">
      <c r="AF94"/>
      <c r="AG94"/>
      <c r="AH94"/>
      <c r="AI94"/>
      <c r="AJ94"/>
      <c r="AK94"/>
      <c r="AL94"/>
    </row>
    <row r="95" spans="32:38">
      <c r="AF95"/>
      <c r="AG95"/>
      <c r="AH95"/>
      <c r="AI95"/>
      <c r="AJ95"/>
      <c r="AK95"/>
      <c r="AL95"/>
    </row>
    <row r="96" spans="32:38">
      <c r="AF96"/>
      <c r="AG96"/>
      <c r="AH96"/>
      <c r="AI96"/>
      <c r="AJ96"/>
      <c r="AK96"/>
      <c r="AL96"/>
    </row>
    <row r="97" spans="32:38">
      <c r="AF97"/>
      <c r="AG97"/>
      <c r="AH97"/>
      <c r="AI97"/>
      <c r="AJ97"/>
      <c r="AK97"/>
      <c r="AL97"/>
    </row>
    <row r="98" spans="32:38">
      <c r="AF98"/>
      <c r="AG98"/>
      <c r="AH98"/>
      <c r="AI98"/>
      <c r="AJ98"/>
      <c r="AK98"/>
      <c r="AL98"/>
    </row>
    <row r="99" spans="32:38">
      <c r="AF99"/>
      <c r="AG99"/>
      <c r="AH99"/>
      <c r="AI99"/>
      <c r="AJ99"/>
      <c r="AK99"/>
      <c r="AL99"/>
    </row>
    <row r="100" spans="32:38">
      <c r="AF100"/>
      <c r="AG100"/>
      <c r="AH100"/>
      <c r="AI100"/>
      <c r="AJ100"/>
      <c r="AK100"/>
      <c r="AL100"/>
    </row>
    <row r="101" spans="32:38">
      <c r="AF101"/>
      <c r="AG101"/>
      <c r="AH101"/>
      <c r="AI101"/>
      <c r="AJ101"/>
      <c r="AK101"/>
      <c r="AL101"/>
    </row>
    <row r="102" spans="32:38">
      <c r="AF102"/>
      <c r="AG102"/>
      <c r="AH102"/>
      <c r="AI102"/>
      <c r="AJ102"/>
      <c r="AK102"/>
      <c r="AL102"/>
    </row>
    <row r="103" spans="32:38">
      <c r="AF103"/>
      <c r="AG103"/>
      <c r="AH103"/>
      <c r="AI103"/>
      <c r="AJ103"/>
      <c r="AK103"/>
      <c r="AL103"/>
    </row>
    <row r="104" spans="32:38">
      <c r="AF104"/>
      <c r="AG104"/>
      <c r="AH104"/>
      <c r="AI104"/>
      <c r="AJ104"/>
      <c r="AK104"/>
      <c r="AL104"/>
    </row>
  </sheetData>
  <mergeCells count="22">
    <mergeCell ref="AG16:AH16"/>
    <mergeCell ref="AJ16:AM16"/>
    <mergeCell ref="AG11:AH11"/>
    <mergeCell ref="AK11:AM11"/>
    <mergeCell ref="AG12:AH12"/>
    <mergeCell ref="AK12:AM12"/>
    <mergeCell ref="AK13:AM13"/>
    <mergeCell ref="AG15:AH15"/>
    <mergeCell ref="AJ15:AM15"/>
    <mergeCell ref="AG10:AH10"/>
    <mergeCell ref="AK10:AM10"/>
    <mergeCell ref="AF1:AH2"/>
    <mergeCell ref="AJ1:AL2"/>
    <mergeCell ref="AG3:AH3"/>
    <mergeCell ref="AK3:AL3"/>
    <mergeCell ref="AG4:AH4"/>
    <mergeCell ref="AK4:AL4"/>
    <mergeCell ref="AG5:AH5"/>
    <mergeCell ref="AG6:AH6"/>
    <mergeCell ref="AJ8:AM8"/>
    <mergeCell ref="AG9:AH9"/>
    <mergeCell ref="AK9:AM9"/>
  </mergeCells>
  <conditionalFormatting sqref="AA5:AA80">
    <cfRule type="containsText" dxfId="60" priority="1" operator="containsText" text="LOW MAY- ORDER">
      <formula>NOT(ISERROR(SEARCH("LOW MAY- ORDER",AA5)))</formula>
    </cfRule>
    <cfRule type="containsText" dxfId="59" priority="2" operator="containsText" text="HIGH">
      <formula>NOT(ISERROR(SEARCH("HIGH",AA5)))</formula>
    </cfRule>
    <cfRule type="containsText" dxfId="58" priority="3" operator="containsText" text="HIGH">
      <formula>NOT(ISERROR(SEARCH("HIGH",AA5)))</formula>
    </cfRule>
    <cfRule type="containsText" dxfId="57" priority="4" operator="containsText" text="VERY LOW-ORDER URGENTLY">
      <formula>NOT(ISERROR(SEARCH("VERY LOW-ORDER URGENTLY",AA5)))</formula>
    </cfRule>
  </conditionalFormatting>
  <pageMargins left="0.7" right="0.7" top="0.75" bottom="0.75" header="0.3" footer="0.3"/>
  <pageSetup orientation="portrait" r:id="rId2"/>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83485-A764-4540-9FDD-3BD029507F87}">
  <sheetPr codeName="Sheet36">
    <tabColor rgb="FFFF0000"/>
  </sheetPr>
  <dimension ref="A1:AM83"/>
  <sheetViews>
    <sheetView showGridLines="0" topLeftCell="V19" workbookViewId="0">
      <selection activeCell="AG31" sqref="AG31"/>
    </sheetView>
  </sheetViews>
  <sheetFormatPr defaultColWidth="8.90625" defaultRowHeight="14.5"/>
  <cols>
    <col min="1" max="1" width="20.6328125" style="14" customWidth="1"/>
    <col min="2" max="2" width="8.90625" style="14"/>
    <col min="3" max="3" width="17.54296875" style="14" customWidth="1"/>
    <col min="4" max="5" width="8.90625" style="14"/>
    <col min="6" max="6" width="11.1796875" style="14" customWidth="1"/>
    <col min="7" max="7" width="9.08984375" style="14" bestFit="1" customWidth="1"/>
    <col min="8" max="8" width="14.54296875" style="14" customWidth="1"/>
    <col min="9" max="10" width="9.08984375" style="14" bestFit="1" customWidth="1"/>
    <col min="11" max="11" width="15.90625" style="14" bestFit="1" customWidth="1"/>
    <col min="12" max="15" width="9.08984375" style="14" bestFit="1" customWidth="1"/>
    <col min="16" max="16" width="8.90625" style="14"/>
    <col min="17" max="17" width="9.81640625" style="14" bestFit="1" customWidth="1"/>
    <col min="18" max="18" width="9.1796875" style="14" bestFit="1" customWidth="1"/>
    <col min="19" max="19" width="10.81640625" style="14" bestFit="1" customWidth="1"/>
    <col min="20" max="21" width="9.08984375" style="14" bestFit="1" customWidth="1"/>
    <col min="22" max="22" width="13.36328125" style="14" customWidth="1"/>
    <col min="23" max="25" width="9.08984375" style="14" bestFit="1" customWidth="1"/>
    <col min="26" max="26" width="12.90625" style="14" customWidth="1"/>
    <col min="27" max="27" width="32.36328125" style="14" customWidth="1"/>
    <col min="28" max="31" width="8.90625" style="14"/>
    <col min="32" max="32" width="15.6328125" style="14" bestFit="1" customWidth="1"/>
    <col min="33" max="33" width="14.6328125" style="14" bestFit="1" customWidth="1"/>
    <col min="34" max="34" width="27" style="14" bestFit="1" customWidth="1"/>
    <col min="35" max="35" width="10.1796875" style="14" bestFit="1" customWidth="1"/>
    <col min="36" max="36" width="13.6328125" style="14" bestFit="1" customWidth="1"/>
    <col min="37" max="37" width="9.1796875" style="14" bestFit="1" customWidth="1"/>
    <col min="38" max="38" width="10.1796875" style="14" bestFit="1" customWidth="1"/>
    <col min="39" max="39" width="0.1796875" style="14" customWidth="1"/>
    <col min="40" max="16384" width="8.90625" style="14"/>
  </cols>
  <sheetData>
    <row r="1" spans="1:39" ht="32.5" thickBot="1">
      <c r="F1" s="291">
        <f>SUM(F5:F60)</f>
        <v>150.51189000000019</v>
      </c>
      <c r="G1" s="292">
        <f t="shared" ref="G1:Y1" si="0">SUM(G5:G60)</f>
        <v>12914.666666666664</v>
      </c>
      <c r="H1" s="292">
        <f t="shared" si="0"/>
        <v>3922100.0266666664</v>
      </c>
      <c r="I1" s="292">
        <f t="shared" si="0"/>
        <v>12608</v>
      </c>
      <c r="J1" s="292">
        <f t="shared" si="0"/>
        <v>196.74296000000001</v>
      </c>
      <c r="K1" s="292">
        <f t="shared" si="0"/>
        <v>5496573.6398359807</v>
      </c>
      <c r="L1" s="292">
        <f t="shared" si="0"/>
        <v>12801.88760250686</v>
      </c>
      <c r="M1" s="292">
        <f t="shared" si="0"/>
        <v>981</v>
      </c>
      <c r="N1" s="292">
        <f t="shared" si="0"/>
        <v>0.99977078222856719</v>
      </c>
      <c r="O1" s="292">
        <f t="shared" si="0"/>
        <v>47.765446216021019</v>
      </c>
      <c r="P1" s="292">
        <f t="shared" si="0"/>
        <v>0</v>
      </c>
      <c r="Q1" s="292">
        <f t="shared" si="0"/>
        <v>586.68181818181813</v>
      </c>
      <c r="R1" s="292">
        <f t="shared" si="0"/>
        <v>6.8398813636363753</v>
      </c>
      <c r="S1" s="292">
        <f t="shared" si="0"/>
        <v>178256.71333333329</v>
      </c>
      <c r="T1" s="292">
        <f t="shared" si="0"/>
        <v>1437</v>
      </c>
      <c r="U1" s="292">
        <f t="shared" si="0"/>
        <v>165</v>
      </c>
      <c r="V1" s="292">
        <f t="shared" si="0"/>
        <v>1602</v>
      </c>
      <c r="W1" s="292">
        <f t="shared" si="0"/>
        <v>11087.939393939392</v>
      </c>
      <c r="X1" s="292">
        <f t="shared" si="0"/>
        <v>5424.924242424242</v>
      </c>
      <c r="Y1" s="293">
        <f t="shared" si="0"/>
        <v>51.562706409227445</v>
      </c>
      <c r="AF1" s="576" t="s">
        <v>265</v>
      </c>
      <c r="AG1" s="576"/>
      <c r="AH1" s="65"/>
      <c r="AI1" s="577" t="s">
        <v>264</v>
      </c>
      <c r="AJ1" s="577"/>
      <c r="AK1" s="577"/>
      <c r="AL1" s="65"/>
      <c r="AM1" s="65"/>
    </row>
    <row r="2" spans="1:39" ht="32">
      <c r="AF2" s="576"/>
      <c r="AG2" s="576"/>
      <c r="AH2" s="65"/>
      <c r="AI2" s="578"/>
      <c r="AJ2" s="578"/>
      <c r="AK2" s="578"/>
      <c r="AL2" s="65"/>
      <c r="AM2" s="65"/>
    </row>
    <row r="3" spans="1:39">
      <c r="AF3" s="63" t="s">
        <v>249</v>
      </c>
      <c r="AG3" s="553"/>
      <c r="AH3" s="568"/>
      <c r="AI3" s="25" t="s">
        <v>248</v>
      </c>
      <c r="AJ3" s="304">
        <f ca="1">NOW()</f>
        <v>44990.660007175924</v>
      </c>
      <c r="AK3" s="304"/>
      <c r="AL3" s="305"/>
    </row>
    <row r="4" spans="1:39" ht="46.5" thickBot="1">
      <c r="A4" s="216" t="s">
        <v>0</v>
      </c>
      <c r="B4" s="216" t="s">
        <v>9</v>
      </c>
      <c r="C4" s="216" t="s">
        <v>10</v>
      </c>
      <c r="D4" s="216" t="s">
        <v>11</v>
      </c>
      <c r="E4" s="216" t="s">
        <v>12</v>
      </c>
      <c r="F4" s="216" t="s">
        <v>263</v>
      </c>
      <c r="G4" s="216" t="s">
        <v>262</v>
      </c>
      <c r="H4" s="216" t="s">
        <v>261</v>
      </c>
      <c r="I4" s="216" t="s">
        <v>260</v>
      </c>
      <c r="J4" s="217" t="s">
        <v>259</v>
      </c>
      <c r="K4" s="218" t="s">
        <v>258</v>
      </c>
      <c r="L4" s="216" t="s">
        <v>257</v>
      </c>
      <c r="M4" s="216" t="s">
        <v>256</v>
      </c>
      <c r="N4" s="219" t="s">
        <v>255</v>
      </c>
      <c r="O4" s="219" t="s">
        <v>254</v>
      </c>
      <c r="P4" s="219" t="s">
        <v>13</v>
      </c>
      <c r="Q4" s="220" t="s">
        <v>253</v>
      </c>
      <c r="R4" s="221" t="s">
        <v>252</v>
      </c>
      <c r="S4" s="219" t="s">
        <v>251</v>
      </c>
      <c r="T4" s="219" t="s">
        <v>14</v>
      </c>
      <c r="U4" s="219" t="s">
        <v>15</v>
      </c>
      <c r="V4" s="219" t="s">
        <v>16</v>
      </c>
      <c r="W4" s="219" t="s">
        <v>17</v>
      </c>
      <c r="X4" s="219" t="s">
        <v>18</v>
      </c>
      <c r="Y4" s="219" t="s">
        <v>19</v>
      </c>
      <c r="Z4" s="219" t="s">
        <v>20</v>
      </c>
      <c r="AA4" s="219" t="s">
        <v>21</v>
      </c>
      <c r="AB4" s="219" t="s">
        <v>283</v>
      </c>
      <c r="AF4" s="63" t="s">
        <v>247</v>
      </c>
      <c r="AG4" s="63"/>
      <c r="AH4" s="63"/>
      <c r="AI4" s="25" t="s">
        <v>246</v>
      </c>
      <c r="AJ4" s="302"/>
      <c r="AK4" s="302"/>
      <c r="AL4" s="303"/>
    </row>
    <row r="5" spans="1:39" ht="15" thickBot="1">
      <c r="A5" s="144" t="s">
        <v>123</v>
      </c>
      <c r="B5" s="144" t="s">
        <v>22</v>
      </c>
      <c r="C5" s="181" t="s">
        <v>386</v>
      </c>
      <c r="D5" s="144" t="s">
        <v>23</v>
      </c>
      <c r="E5" s="181" t="s">
        <v>24</v>
      </c>
      <c r="F5" s="178">
        <v>25.449120000000146</v>
      </c>
      <c r="G5" s="180">
        <v>2589.6666666666665</v>
      </c>
      <c r="H5" s="180">
        <v>949595.66666666674</v>
      </c>
      <c r="I5" s="369">
        <v>1153</v>
      </c>
      <c r="J5" s="178">
        <v>11.20716</v>
      </c>
      <c r="K5" s="180">
        <f t="shared" ref="K5:K36" si="1">L5*I5</f>
        <v>422789.4723902691</v>
      </c>
      <c r="L5" s="180">
        <f t="shared" ref="L5:L36" si="2">H5/G5</f>
        <v>366.68644613206339</v>
      </c>
      <c r="M5" s="181">
        <v>5</v>
      </c>
      <c r="N5" s="179">
        <f t="shared" ref="N5:N36" si="3">F5/$F$1</f>
        <v>0.16908378467641402</v>
      </c>
      <c r="O5" s="183">
        <f>SUM($N$5:N5)</f>
        <v>0.16908378467641402</v>
      </c>
      <c r="P5" s="181" t="str">
        <f>IF(O5&lt;=50%,"A",IF(O5&lt;=80%,"B",IF(O5&lt;=100%,"C","")))</f>
        <v>A</v>
      </c>
      <c r="Q5" s="180">
        <f t="shared" ref="Q5:Q36" si="4">G5/22</f>
        <v>117.7121212121212</v>
      </c>
      <c r="R5" s="212">
        <f t="shared" ref="R5:R36" si="5">F5/22</f>
        <v>1.1567781818181884</v>
      </c>
      <c r="S5" s="180">
        <f t="shared" ref="S5:S36" si="6">H5/22</f>
        <v>43163.439393939399</v>
      </c>
      <c r="T5" s="181">
        <f>IF(P5="A",7,IF(P5="B",14,IF(P5="C",30,"")))</f>
        <v>7</v>
      </c>
      <c r="U5" s="181">
        <v>3</v>
      </c>
      <c r="V5" s="181">
        <f>T5+U5</f>
        <v>10</v>
      </c>
      <c r="W5" s="180">
        <f>V5*Q5</f>
        <v>1177.121212121212</v>
      </c>
      <c r="X5" s="180">
        <f t="shared" ref="X5:X36" si="7">IF(W5-I5&lt;=0,0,W5-I5)</f>
        <v>24.121212121212011</v>
      </c>
      <c r="Y5" s="306">
        <f t="shared" ref="Y5:Y36" si="8">X5/(G5/F5)</f>
        <v>0.2370434889245138</v>
      </c>
      <c r="Z5" s="179">
        <f t="shared" ref="Z5:Z36" si="9">I5/W5</f>
        <v>0.97950830222679885</v>
      </c>
      <c r="AA5" s="87" t="str">
        <f>IF(AND(Z5&gt;=100%,Z5&lt;200%),"HIGH-DON’T ORDER",IF(Z5&gt;=200%,"VERY HIGH-DON’T ORDER",IF(AND(Z5&gt;=80%,Z5&lt;=100),"LOW MAY- ORDER","VERY LOW-ORDER URGENTLY")))</f>
        <v>LOW MAY- ORDER</v>
      </c>
      <c r="AB5" s="32">
        <f>X5*L5</f>
        <v>8844.9215491248833</v>
      </c>
      <c r="AF5" s="63" t="s">
        <v>236</v>
      </c>
      <c r="AG5" s="63"/>
      <c r="AH5" s="63"/>
      <c r="AI5" s="307" t="s">
        <v>245</v>
      </c>
      <c r="AJ5" s="308" t="str">
        <f>IF(AL56&gt;=35,"Trailer",IF(AL56&gt;=20,"Cargo","Will recommend to wait"))</f>
        <v>Will recommend to wait</v>
      </c>
      <c r="AK5" s="308"/>
      <c r="AL5" s="309"/>
    </row>
    <row r="6" spans="1:39" ht="15" thickBot="1">
      <c r="A6" s="144" t="s">
        <v>123</v>
      </c>
      <c r="B6" s="144" t="s">
        <v>28</v>
      </c>
      <c r="C6" s="181" t="s">
        <v>368</v>
      </c>
      <c r="D6" s="144" t="s">
        <v>29</v>
      </c>
      <c r="E6" s="181" t="s">
        <v>30</v>
      </c>
      <c r="F6" s="178">
        <v>25.215000000000046</v>
      </c>
      <c r="G6" s="180">
        <v>951.33333333333326</v>
      </c>
      <c r="H6" s="180">
        <v>292063.59999999951</v>
      </c>
      <c r="I6" s="369">
        <v>1567</v>
      </c>
      <c r="J6" s="178">
        <v>39.174999999999997</v>
      </c>
      <c r="K6" s="180">
        <f t="shared" si="1"/>
        <v>481076.02789067896</v>
      </c>
      <c r="L6" s="180">
        <f t="shared" si="2"/>
        <v>307.00448493342628</v>
      </c>
      <c r="M6" s="181">
        <v>12</v>
      </c>
      <c r="N6" s="179">
        <f t="shared" si="3"/>
        <v>0.1675282929474875</v>
      </c>
      <c r="O6" s="183">
        <f>SUM($N$5:N6)</f>
        <v>0.33661207762390155</v>
      </c>
      <c r="P6" s="181" t="str">
        <f t="shared" ref="P6:P59" si="10">IF(O6&lt;=50%,"A",IF(O6&lt;=80%,"B",IF(O6&lt;=100%,"C","")))</f>
        <v>A</v>
      </c>
      <c r="Q6" s="180">
        <f t="shared" si="4"/>
        <v>43.242424242424242</v>
      </c>
      <c r="R6" s="212">
        <f t="shared" si="5"/>
        <v>1.1461363636363657</v>
      </c>
      <c r="S6" s="180">
        <f t="shared" si="6"/>
        <v>13275.618181818159</v>
      </c>
      <c r="T6" s="181">
        <f t="shared" ref="T6:T59" si="11">IF(P6="A",7,IF(P6="B",14,IF(P6="C",30,"")))</f>
        <v>7</v>
      </c>
      <c r="U6" s="181">
        <v>3</v>
      </c>
      <c r="V6" s="181">
        <f t="shared" ref="V6:V59" si="12">T6+U6</f>
        <v>10</v>
      </c>
      <c r="W6" s="180">
        <f t="shared" ref="W6:W59" si="13">V6*Q6</f>
        <v>432.42424242424244</v>
      </c>
      <c r="X6" s="180">
        <f t="shared" si="7"/>
        <v>0</v>
      </c>
      <c r="Y6" s="306">
        <f t="shared" si="8"/>
        <v>0</v>
      </c>
      <c r="Z6" s="179">
        <f t="shared" si="9"/>
        <v>3.6237561317449192</v>
      </c>
      <c r="AA6" s="87" t="str">
        <f t="shared" ref="AA6:AA59" si="14">IF(AND(Z6&gt;=100%,Z6&lt;200%),"HIGH-DON’T ORDER",IF(Z6&gt;=200%,"VERY HIGH-DON’T ORDER",IF(AND(Z6&gt;=80%,Z6&lt;=100),"LOW MAY- ORDER","VERY LOW-ORDER URGENTLY")))</f>
        <v>VERY HIGH-DON’T ORDER</v>
      </c>
      <c r="AB6" s="32">
        <f t="shared" ref="AB6:AB59" si="15">X6*L6</f>
        <v>0</v>
      </c>
      <c r="AF6" s="63" t="s">
        <v>244</v>
      </c>
      <c r="AG6" s="553"/>
      <c r="AH6" s="553"/>
      <c r="AI6" s="17"/>
      <c r="AJ6" s="17"/>
      <c r="AK6" s="17"/>
      <c r="AL6" s="17"/>
      <c r="AM6" s="16"/>
    </row>
    <row r="7" spans="1:39" ht="15" thickBot="1">
      <c r="A7" s="144" t="s">
        <v>123</v>
      </c>
      <c r="B7" s="144" t="s">
        <v>32</v>
      </c>
      <c r="C7" s="181" t="s">
        <v>370</v>
      </c>
      <c r="D7" s="144" t="s">
        <v>23</v>
      </c>
      <c r="E7" s="181" t="s">
        <v>24</v>
      </c>
      <c r="F7" s="178">
        <v>15.59385000000001</v>
      </c>
      <c r="G7" s="180">
        <v>940</v>
      </c>
      <c r="H7" s="180">
        <v>617318.75</v>
      </c>
      <c r="I7" s="369">
        <v>3468</v>
      </c>
      <c r="J7" s="178">
        <v>56.181600000000003</v>
      </c>
      <c r="K7" s="180">
        <f t="shared" si="1"/>
        <v>2277512.1542553194</v>
      </c>
      <c r="L7" s="180">
        <f t="shared" si="2"/>
        <v>656.72207446808511</v>
      </c>
      <c r="M7" s="181">
        <v>4</v>
      </c>
      <c r="N7" s="179">
        <f t="shared" si="3"/>
        <v>0.10360543608880328</v>
      </c>
      <c r="O7" s="183">
        <f>SUM($N$5:N7)</f>
        <v>0.44021751371270484</v>
      </c>
      <c r="P7" s="181" t="str">
        <f t="shared" si="10"/>
        <v>A</v>
      </c>
      <c r="Q7" s="180">
        <f t="shared" si="4"/>
        <v>42.727272727272727</v>
      </c>
      <c r="R7" s="212">
        <f t="shared" si="5"/>
        <v>0.7088113636363641</v>
      </c>
      <c r="S7" s="180">
        <f t="shared" si="6"/>
        <v>28059.94318181818</v>
      </c>
      <c r="T7" s="181">
        <f t="shared" si="11"/>
        <v>7</v>
      </c>
      <c r="U7" s="181">
        <v>3</v>
      </c>
      <c r="V7" s="181">
        <f t="shared" si="12"/>
        <v>10</v>
      </c>
      <c r="W7" s="180">
        <f t="shared" si="13"/>
        <v>427.27272727272725</v>
      </c>
      <c r="X7" s="180">
        <f t="shared" si="7"/>
        <v>0</v>
      </c>
      <c r="Y7" s="306">
        <f t="shared" si="8"/>
        <v>0</v>
      </c>
      <c r="Z7" s="179">
        <f t="shared" si="9"/>
        <v>8.1165957446808523</v>
      </c>
      <c r="AA7" s="87" t="str">
        <f t="shared" si="14"/>
        <v>VERY HIGH-DON’T ORDER</v>
      </c>
      <c r="AB7" s="32">
        <f t="shared" si="15"/>
        <v>0</v>
      </c>
      <c r="AF7" s="17"/>
      <c r="AG7" s="17"/>
      <c r="AH7" s="17"/>
      <c r="AI7" s="17"/>
      <c r="AJ7" s="17"/>
      <c r="AK7" s="17"/>
      <c r="AL7" s="17"/>
      <c r="AM7" s="16"/>
    </row>
    <row r="8" spans="1:39" ht="15" thickBot="1">
      <c r="A8" s="144" t="s">
        <v>123</v>
      </c>
      <c r="B8" s="144" t="s">
        <v>43</v>
      </c>
      <c r="C8" s="181" t="s">
        <v>385</v>
      </c>
      <c r="D8" s="144" t="s">
        <v>23</v>
      </c>
      <c r="E8" s="181" t="s">
        <v>24</v>
      </c>
      <c r="F8" s="178">
        <v>10.630570000000027</v>
      </c>
      <c r="G8" s="180">
        <v>1293.3333333333335</v>
      </c>
      <c r="H8" s="180">
        <v>390155.83333333337</v>
      </c>
      <c r="I8" s="369">
        <v>765</v>
      </c>
      <c r="J8" s="178">
        <v>6.1964999999999995</v>
      </c>
      <c r="K8" s="180">
        <f t="shared" si="1"/>
        <v>230775.1643041237</v>
      </c>
      <c r="L8" s="180">
        <f t="shared" si="2"/>
        <v>301.66688144329896</v>
      </c>
      <c r="M8" s="181">
        <v>20</v>
      </c>
      <c r="N8" s="179">
        <f t="shared" si="3"/>
        <v>7.062943665115104E-2</v>
      </c>
      <c r="O8" s="183">
        <f>SUM($N$5:N8)</f>
        <v>0.51084695036385586</v>
      </c>
      <c r="P8" s="181" t="str">
        <f t="shared" si="10"/>
        <v>B</v>
      </c>
      <c r="Q8" s="180">
        <f t="shared" si="4"/>
        <v>58.787878787878796</v>
      </c>
      <c r="R8" s="212">
        <f t="shared" si="5"/>
        <v>0.48320772727272848</v>
      </c>
      <c r="S8" s="180">
        <f t="shared" si="6"/>
        <v>17734.356060606064</v>
      </c>
      <c r="T8" s="181">
        <f t="shared" si="11"/>
        <v>14</v>
      </c>
      <c r="U8" s="181">
        <v>3</v>
      </c>
      <c r="V8" s="181">
        <f t="shared" si="12"/>
        <v>17</v>
      </c>
      <c r="W8" s="180">
        <f t="shared" si="13"/>
        <v>999.39393939393949</v>
      </c>
      <c r="X8" s="180">
        <f t="shared" si="7"/>
        <v>234.39393939393949</v>
      </c>
      <c r="Y8" s="306">
        <f t="shared" si="8"/>
        <v>1.9266040053889464</v>
      </c>
      <c r="Z8" s="179">
        <f t="shared" si="9"/>
        <v>0.76546391752577314</v>
      </c>
      <c r="AA8" s="87" t="str">
        <f t="shared" si="14"/>
        <v>VERY LOW-ORDER URGENTLY</v>
      </c>
      <c r="AB8" s="32">
        <f t="shared" si="15"/>
        <v>70708.888726179342</v>
      </c>
      <c r="AF8" s="579" t="s">
        <v>243</v>
      </c>
      <c r="AG8" s="579"/>
      <c r="AH8" s="579"/>
      <c r="AI8" s="334" t="s">
        <v>242</v>
      </c>
      <c r="AJ8" s="334"/>
      <c r="AK8" s="334"/>
      <c r="AL8" s="334"/>
    </row>
    <row r="9" spans="1:39" ht="15" thickBot="1">
      <c r="A9" s="144" t="s">
        <v>123</v>
      </c>
      <c r="B9" s="144" t="s">
        <v>53</v>
      </c>
      <c r="C9" s="181" t="s">
        <v>429</v>
      </c>
      <c r="D9" s="144" t="s">
        <v>23</v>
      </c>
      <c r="E9" s="181" t="s">
        <v>24</v>
      </c>
      <c r="F9" s="178">
        <v>7.1635033333333302</v>
      </c>
      <c r="G9" s="180">
        <v>710.33333333333326</v>
      </c>
      <c r="H9" s="180">
        <v>287754.07666666666</v>
      </c>
      <c r="I9" s="369">
        <v>278</v>
      </c>
      <c r="J9" s="178">
        <v>2.7494200000000002</v>
      </c>
      <c r="K9" s="180">
        <f t="shared" si="1"/>
        <v>112617.03422806197</v>
      </c>
      <c r="L9" s="180">
        <f t="shared" si="2"/>
        <v>405.09724542468331</v>
      </c>
      <c r="M9" s="181">
        <v>1</v>
      </c>
      <c r="N9" s="179">
        <f t="shared" si="3"/>
        <v>4.7594268687565618E-2</v>
      </c>
      <c r="O9" s="183">
        <f>SUM($N$5:N9)</f>
        <v>0.55844121905142152</v>
      </c>
      <c r="P9" s="181" t="str">
        <f t="shared" si="10"/>
        <v>B</v>
      </c>
      <c r="Q9" s="180">
        <f t="shared" si="4"/>
        <v>32.287878787878782</v>
      </c>
      <c r="R9" s="212">
        <f t="shared" si="5"/>
        <v>0.32561378787878775</v>
      </c>
      <c r="S9" s="180">
        <f t="shared" si="6"/>
        <v>13079.730757575757</v>
      </c>
      <c r="T9" s="181">
        <f t="shared" si="11"/>
        <v>14</v>
      </c>
      <c r="U9" s="181">
        <v>3</v>
      </c>
      <c r="V9" s="181">
        <f t="shared" si="12"/>
        <v>17</v>
      </c>
      <c r="W9" s="180">
        <f t="shared" si="13"/>
        <v>548.89393939393926</v>
      </c>
      <c r="X9" s="180">
        <f t="shared" si="7"/>
        <v>270.89393939393926</v>
      </c>
      <c r="Y9" s="306">
        <f t="shared" si="8"/>
        <v>2.7318859284302408</v>
      </c>
      <c r="Z9" s="179">
        <f t="shared" si="9"/>
        <v>0.50647307257018259</v>
      </c>
      <c r="AA9" s="87" t="str">
        <f t="shared" si="14"/>
        <v>VERY LOW-ORDER URGENTLY</v>
      </c>
      <c r="AB9" s="32">
        <f t="shared" si="15"/>
        <v>109738.3886507259</v>
      </c>
      <c r="AF9" s="17" t="s">
        <v>239</v>
      </c>
      <c r="AG9" s="551" t="str">
        <f>A11</f>
        <v>KYEI BEKIND - TARKWA</v>
      </c>
      <c r="AH9" s="551"/>
      <c r="AI9" s="17"/>
      <c r="AJ9" s="17" t="s">
        <v>241</v>
      </c>
      <c r="AK9" s="551"/>
      <c r="AL9" s="551"/>
      <c r="AM9" s="551"/>
    </row>
    <row r="10" spans="1:39" ht="15" thickBot="1">
      <c r="A10" s="144" t="s">
        <v>123</v>
      </c>
      <c r="B10" s="144" t="s">
        <v>97</v>
      </c>
      <c r="C10" s="181" t="s">
        <v>369</v>
      </c>
      <c r="D10" s="144" t="s">
        <v>23</v>
      </c>
      <c r="E10" s="181" t="s">
        <v>24</v>
      </c>
      <c r="F10" s="178">
        <v>6.2550000000000061</v>
      </c>
      <c r="G10" s="180">
        <v>278</v>
      </c>
      <c r="H10" s="180">
        <v>176533.33333333331</v>
      </c>
      <c r="I10" s="369">
        <v>2029</v>
      </c>
      <c r="J10" s="178">
        <v>45.652499999999996</v>
      </c>
      <c r="K10" s="180">
        <f t="shared" si="1"/>
        <v>1288439.3285371701</v>
      </c>
      <c r="L10" s="180">
        <f t="shared" si="2"/>
        <v>635.01199040767381</v>
      </c>
      <c r="M10" s="181">
        <v>1</v>
      </c>
      <c r="N10" s="179">
        <f t="shared" si="3"/>
        <v>4.1558178559846656E-2</v>
      </c>
      <c r="O10" s="183">
        <f>SUM($N$5:N10)</f>
        <v>0.59999939761126819</v>
      </c>
      <c r="P10" s="181" t="str">
        <f t="shared" si="10"/>
        <v>B</v>
      </c>
      <c r="Q10" s="180">
        <f t="shared" si="4"/>
        <v>12.636363636363637</v>
      </c>
      <c r="R10" s="212">
        <f t="shared" si="5"/>
        <v>0.28431818181818208</v>
      </c>
      <c r="S10" s="180">
        <f t="shared" si="6"/>
        <v>8024.2424242424231</v>
      </c>
      <c r="T10" s="181">
        <f t="shared" si="11"/>
        <v>14</v>
      </c>
      <c r="U10" s="181">
        <v>3</v>
      </c>
      <c r="V10" s="181">
        <f t="shared" si="12"/>
        <v>17</v>
      </c>
      <c r="W10" s="180">
        <f t="shared" si="13"/>
        <v>214.81818181818181</v>
      </c>
      <c r="X10" s="180">
        <f t="shared" si="7"/>
        <v>0</v>
      </c>
      <c r="Y10" s="306">
        <f t="shared" si="8"/>
        <v>0</v>
      </c>
      <c r="Z10" s="179">
        <f t="shared" si="9"/>
        <v>9.4451967837494717</v>
      </c>
      <c r="AA10" s="87" t="str">
        <f t="shared" si="14"/>
        <v>VERY HIGH-DON’T ORDER</v>
      </c>
      <c r="AB10" s="32">
        <f t="shared" si="15"/>
        <v>0</v>
      </c>
      <c r="AF10" s="17" t="s">
        <v>240</v>
      </c>
      <c r="AG10" s="551">
        <v>208156507</v>
      </c>
      <c r="AH10" s="551"/>
      <c r="AI10" s="17"/>
      <c r="AJ10" s="17" t="s">
        <v>239</v>
      </c>
      <c r="AK10" s="551"/>
      <c r="AL10" s="551"/>
      <c r="AM10" s="551"/>
    </row>
    <row r="11" spans="1:39" ht="15" thickBot="1">
      <c r="A11" s="144" t="s">
        <v>123</v>
      </c>
      <c r="B11" s="144" t="s">
        <v>88</v>
      </c>
      <c r="C11" s="181" t="s">
        <v>382</v>
      </c>
      <c r="D11" s="144" t="s">
        <v>81</v>
      </c>
      <c r="E11" s="181" t="s">
        <v>30</v>
      </c>
      <c r="F11" s="178">
        <v>5.3699999999999992</v>
      </c>
      <c r="G11" s="180">
        <v>358</v>
      </c>
      <c r="H11" s="180">
        <v>131071.66666666666</v>
      </c>
      <c r="I11" s="369">
        <v>21</v>
      </c>
      <c r="J11" s="178">
        <v>0.315</v>
      </c>
      <c r="K11" s="180">
        <f t="shared" si="1"/>
        <v>7688.5614525139654</v>
      </c>
      <c r="L11" s="180">
        <f t="shared" si="2"/>
        <v>366.12197392923645</v>
      </c>
      <c r="M11" s="181">
        <v>5</v>
      </c>
      <c r="N11" s="179">
        <f t="shared" si="3"/>
        <v>3.5678244423081741E-2</v>
      </c>
      <c r="O11" s="183">
        <f>SUM($N$5:N11)</f>
        <v>0.63567764203434995</v>
      </c>
      <c r="P11" s="181" t="str">
        <f t="shared" si="10"/>
        <v>B</v>
      </c>
      <c r="Q11" s="180">
        <f t="shared" si="4"/>
        <v>16.272727272727273</v>
      </c>
      <c r="R11" s="212">
        <f t="shared" si="5"/>
        <v>0.24409090909090905</v>
      </c>
      <c r="S11" s="180">
        <f t="shared" si="6"/>
        <v>5957.80303030303</v>
      </c>
      <c r="T11" s="181">
        <f t="shared" si="11"/>
        <v>14</v>
      </c>
      <c r="U11" s="181">
        <v>3</v>
      </c>
      <c r="V11" s="181">
        <f t="shared" si="12"/>
        <v>17</v>
      </c>
      <c r="W11" s="180">
        <f t="shared" si="13"/>
        <v>276.63636363636363</v>
      </c>
      <c r="X11" s="180">
        <f t="shared" si="7"/>
        <v>255.63636363636363</v>
      </c>
      <c r="Y11" s="306">
        <f t="shared" si="8"/>
        <v>3.834545454545454</v>
      </c>
      <c r="Z11" s="179">
        <f t="shared" si="9"/>
        <v>7.5911929017417029E-2</v>
      </c>
      <c r="AA11" s="87" t="str">
        <f t="shared" si="14"/>
        <v>VERY LOW-ORDER URGENTLY</v>
      </c>
      <c r="AB11" s="32">
        <f t="shared" si="15"/>
        <v>93594.090062637537</v>
      </c>
      <c r="AF11" s="17" t="s">
        <v>238</v>
      </c>
      <c r="AG11" s="551" t="s">
        <v>354</v>
      </c>
      <c r="AH11" s="551"/>
      <c r="AI11" s="17"/>
      <c r="AJ11" s="17" t="s">
        <v>238</v>
      </c>
      <c r="AK11" s="551"/>
      <c r="AL11" s="551"/>
      <c r="AM11" s="551"/>
    </row>
    <row r="12" spans="1:39" ht="15" thickBot="1">
      <c r="A12" s="144" t="s">
        <v>123</v>
      </c>
      <c r="B12" s="144" t="s">
        <v>103</v>
      </c>
      <c r="C12" s="181" t="s">
        <v>381</v>
      </c>
      <c r="D12" s="144" t="s">
        <v>26</v>
      </c>
      <c r="E12" s="181" t="s">
        <v>27</v>
      </c>
      <c r="F12" s="178">
        <v>5.2104000000000088</v>
      </c>
      <c r="G12" s="180">
        <v>723.66666666666674</v>
      </c>
      <c r="H12" s="180">
        <v>90180.666666666657</v>
      </c>
      <c r="I12" s="369">
        <v>400</v>
      </c>
      <c r="J12" s="178">
        <v>2.88</v>
      </c>
      <c r="K12" s="180">
        <f t="shared" si="1"/>
        <v>49846.522339935502</v>
      </c>
      <c r="L12" s="180">
        <f t="shared" si="2"/>
        <v>124.61630584983875</v>
      </c>
      <c r="M12" s="181">
        <v>1</v>
      </c>
      <c r="N12" s="179">
        <f t="shared" si="3"/>
        <v>3.4617863080451665E-2</v>
      </c>
      <c r="O12" s="183">
        <f>SUM($N$5:N12)</f>
        <v>0.67029550511480163</v>
      </c>
      <c r="P12" s="181" t="str">
        <f t="shared" si="10"/>
        <v>B</v>
      </c>
      <c r="Q12" s="180">
        <f t="shared" si="4"/>
        <v>32.893939393939398</v>
      </c>
      <c r="R12" s="212">
        <f t="shared" si="5"/>
        <v>0.23683636363636404</v>
      </c>
      <c r="S12" s="180">
        <f t="shared" si="6"/>
        <v>4099.121212121212</v>
      </c>
      <c r="T12" s="181">
        <f t="shared" si="11"/>
        <v>14</v>
      </c>
      <c r="U12" s="181">
        <v>3</v>
      </c>
      <c r="V12" s="181">
        <f t="shared" si="12"/>
        <v>17</v>
      </c>
      <c r="W12" s="180">
        <f t="shared" si="13"/>
        <v>559.19696969696975</v>
      </c>
      <c r="X12" s="180">
        <f t="shared" si="7"/>
        <v>159.19696969696975</v>
      </c>
      <c r="Y12" s="306">
        <f t="shared" si="8"/>
        <v>1.146218181818184</v>
      </c>
      <c r="Z12" s="179">
        <f t="shared" si="9"/>
        <v>0.71531145853090194</v>
      </c>
      <c r="AA12" s="87" t="str">
        <f t="shared" si="14"/>
        <v>VERY LOW-ORDER URGENTLY</v>
      </c>
      <c r="AB12" s="32">
        <f t="shared" si="15"/>
        <v>19838.538266125095</v>
      </c>
      <c r="AF12" s="17" t="s">
        <v>237</v>
      </c>
      <c r="AG12" s="551"/>
      <c r="AH12" s="551"/>
      <c r="AI12" s="17"/>
      <c r="AJ12" s="17" t="s">
        <v>237</v>
      </c>
      <c r="AK12" s="551"/>
      <c r="AL12" s="551"/>
      <c r="AM12" s="551"/>
    </row>
    <row r="13" spans="1:39" ht="15" thickBot="1">
      <c r="A13" s="144" t="s">
        <v>123</v>
      </c>
      <c r="B13" s="144" t="s">
        <v>31</v>
      </c>
      <c r="C13" s="181" t="s">
        <v>380</v>
      </c>
      <c r="D13" s="144" t="s">
        <v>29</v>
      </c>
      <c r="E13" s="181" t="s">
        <v>30</v>
      </c>
      <c r="F13" s="178">
        <v>5.0666666666666673</v>
      </c>
      <c r="G13" s="180">
        <v>101.33333333333333</v>
      </c>
      <c r="H13" s="180">
        <v>50334.333333333328</v>
      </c>
      <c r="I13" s="369">
        <v>0</v>
      </c>
      <c r="J13" s="178">
        <v>0</v>
      </c>
      <c r="K13" s="180">
        <f t="shared" si="1"/>
        <v>0</v>
      </c>
      <c r="L13" s="180">
        <f t="shared" si="2"/>
        <v>496.72039473684208</v>
      </c>
      <c r="M13" s="181">
        <v>1</v>
      </c>
      <c r="N13" s="179">
        <f t="shared" si="3"/>
        <v>3.3662899766036161E-2</v>
      </c>
      <c r="O13" s="183">
        <f>SUM($N$5:N13)</f>
        <v>0.70395840488083783</v>
      </c>
      <c r="P13" s="181" t="str">
        <f t="shared" si="10"/>
        <v>B</v>
      </c>
      <c r="Q13" s="180">
        <f t="shared" si="4"/>
        <v>4.6060606060606055</v>
      </c>
      <c r="R13" s="212">
        <f t="shared" si="5"/>
        <v>0.23030303030303034</v>
      </c>
      <c r="S13" s="180">
        <f t="shared" si="6"/>
        <v>2287.924242424242</v>
      </c>
      <c r="T13" s="181">
        <f t="shared" si="11"/>
        <v>14</v>
      </c>
      <c r="U13" s="181">
        <v>3</v>
      </c>
      <c r="V13" s="181">
        <f t="shared" si="12"/>
        <v>17</v>
      </c>
      <c r="W13" s="180">
        <f t="shared" si="13"/>
        <v>78.303030303030297</v>
      </c>
      <c r="X13" s="180">
        <f t="shared" si="7"/>
        <v>78.303030303030297</v>
      </c>
      <c r="Y13" s="306">
        <f t="shared" si="8"/>
        <v>3.9151515151515155</v>
      </c>
      <c r="Z13" s="179">
        <f t="shared" si="9"/>
        <v>0</v>
      </c>
      <c r="AA13" s="87" t="str">
        <f t="shared" si="14"/>
        <v>VERY LOW-ORDER URGENTLY</v>
      </c>
      <c r="AB13" s="32">
        <f t="shared" si="15"/>
        <v>38894.71212121212</v>
      </c>
      <c r="AF13" s="17" t="s">
        <v>236</v>
      </c>
      <c r="AG13" s="551"/>
      <c r="AH13" s="551"/>
      <c r="AI13" s="17"/>
      <c r="AJ13" s="17" t="s">
        <v>236</v>
      </c>
      <c r="AK13" s="551"/>
      <c r="AL13" s="551"/>
      <c r="AM13" s="551"/>
    </row>
    <row r="14" spans="1:39" ht="15" thickBot="1">
      <c r="A14" s="144" t="s">
        <v>123</v>
      </c>
      <c r="B14" s="144" t="s">
        <v>59</v>
      </c>
      <c r="C14" s="181" t="s">
        <v>397</v>
      </c>
      <c r="D14" s="144" t="s">
        <v>23</v>
      </c>
      <c r="E14" s="181" t="s">
        <v>24</v>
      </c>
      <c r="F14" s="178">
        <v>4.1585400000000021</v>
      </c>
      <c r="G14" s="180">
        <v>419.33333333333337</v>
      </c>
      <c r="H14" s="180">
        <v>163667.1</v>
      </c>
      <c r="I14" s="369">
        <v>3</v>
      </c>
      <c r="J14" s="178">
        <v>2.9160000000000005E-2</v>
      </c>
      <c r="K14" s="180">
        <f t="shared" si="1"/>
        <v>1170.9093004769475</v>
      </c>
      <c r="L14" s="180">
        <f t="shared" si="2"/>
        <v>390.30310015898249</v>
      </c>
      <c r="M14" s="181">
        <v>1</v>
      </c>
      <c r="N14" s="179">
        <f t="shared" si="3"/>
        <v>2.7629312209155016E-2</v>
      </c>
      <c r="O14" s="183">
        <f>SUM($N$5:N14)</f>
        <v>0.73158771708999282</v>
      </c>
      <c r="P14" s="181" t="str">
        <f t="shared" si="10"/>
        <v>B</v>
      </c>
      <c r="Q14" s="180">
        <f t="shared" si="4"/>
        <v>19.060606060606062</v>
      </c>
      <c r="R14" s="212">
        <f t="shared" si="5"/>
        <v>0.18902454545454556</v>
      </c>
      <c r="S14" s="180">
        <f t="shared" si="6"/>
        <v>7439.4136363636362</v>
      </c>
      <c r="T14" s="181">
        <f t="shared" si="11"/>
        <v>14</v>
      </c>
      <c r="U14" s="181">
        <v>3</v>
      </c>
      <c r="V14" s="181">
        <f t="shared" si="12"/>
        <v>17</v>
      </c>
      <c r="W14" s="180">
        <f t="shared" si="13"/>
        <v>324.03030303030306</v>
      </c>
      <c r="X14" s="180">
        <f t="shared" si="7"/>
        <v>321.03030303030306</v>
      </c>
      <c r="Y14" s="306">
        <f t="shared" si="8"/>
        <v>3.1836661916461932</v>
      </c>
      <c r="Z14" s="179">
        <f t="shared" si="9"/>
        <v>9.258393341438324E-3</v>
      </c>
      <c r="AA14" s="87" t="str">
        <f t="shared" si="14"/>
        <v>VERY LOW-ORDER URGENTLY</v>
      </c>
      <c r="AB14" s="32">
        <f t="shared" si="15"/>
        <v>125299.12251770488</v>
      </c>
      <c r="AF14" s="17"/>
      <c r="AG14" s="17"/>
      <c r="AH14" s="17"/>
      <c r="AI14" s="17"/>
      <c r="AJ14" s="17"/>
      <c r="AK14" s="17"/>
      <c r="AL14" s="17"/>
      <c r="AM14" s="16"/>
    </row>
    <row r="15" spans="1:39" ht="15" thickBot="1">
      <c r="A15" s="144" t="s">
        <v>123</v>
      </c>
      <c r="B15" s="144" t="s">
        <v>25</v>
      </c>
      <c r="C15" s="181" t="s">
        <v>383</v>
      </c>
      <c r="D15" s="144" t="s">
        <v>26</v>
      </c>
      <c r="E15" s="181" t="s">
        <v>27</v>
      </c>
      <c r="F15" s="178">
        <v>3.7535999999999969</v>
      </c>
      <c r="G15" s="180">
        <v>780.33333333333326</v>
      </c>
      <c r="H15" s="180">
        <v>71108.893333333341</v>
      </c>
      <c r="I15" s="369">
        <v>0</v>
      </c>
      <c r="J15" s="178">
        <v>0</v>
      </c>
      <c r="K15" s="180">
        <f t="shared" si="1"/>
        <v>0</v>
      </c>
      <c r="L15" s="180">
        <f t="shared" si="2"/>
        <v>91.126304997864182</v>
      </c>
      <c r="M15" s="181">
        <v>24</v>
      </c>
      <c r="N15" s="179">
        <f t="shared" si="3"/>
        <v>2.4938893531932873E-2</v>
      </c>
      <c r="O15" s="183">
        <f>SUM($N$5:N15)</f>
        <v>0.75652661062192572</v>
      </c>
      <c r="P15" s="181" t="str">
        <f t="shared" si="10"/>
        <v>B</v>
      </c>
      <c r="Q15" s="180">
        <f t="shared" si="4"/>
        <v>35.469696969696969</v>
      </c>
      <c r="R15" s="212">
        <f t="shared" si="5"/>
        <v>0.17061818181818167</v>
      </c>
      <c r="S15" s="180">
        <f t="shared" si="6"/>
        <v>3232.2224242424245</v>
      </c>
      <c r="T15" s="181">
        <f t="shared" si="11"/>
        <v>14</v>
      </c>
      <c r="U15" s="181">
        <v>3</v>
      </c>
      <c r="V15" s="181">
        <f t="shared" si="12"/>
        <v>17</v>
      </c>
      <c r="W15" s="180">
        <f t="shared" si="13"/>
        <v>602.9848484848485</v>
      </c>
      <c r="X15" s="180">
        <f t="shared" si="7"/>
        <v>602.9848484848485</v>
      </c>
      <c r="Y15" s="306">
        <f t="shared" si="8"/>
        <v>2.9005090909090891</v>
      </c>
      <c r="Z15" s="179">
        <f t="shared" si="9"/>
        <v>0</v>
      </c>
      <c r="AA15" s="87" t="str">
        <f t="shared" si="14"/>
        <v>VERY LOW-ORDER URGENTLY</v>
      </c>
      <c r="AB15" s="32">
        <f t="shared" si="15"/>
        <v>54947.781212121226</v>
      </c>
      <c r="AF15" s="311" t="s">
        <v>235</v>
      </c>
      <c r="AG15" s="555" t="s">
        <v>234</v>
      </c>
      <c r="AH15" s="555"/>
      <c r="AI15" s="311" t="s">
        <v>233</v>
      </c>
      <c r="AJ15" s="555" t="s">
        <v>232</v>
      </c>
      <c r="AK15" s="555"/>
      <c r="AL15" s="555"/>
      <c r="AM15" s="555"/>
    </row>
    <row r="16" spans="1:39" ht="15" thickBot="1">
      <c r="A16" s="144" t="s">
        <v>123</v>
      </c>
      <c r="B16" s="144" t="s">
        <v>46</v>
      </c>
      <c r="C16" s="181" t="s">
        <v>398</v>
      </c>
      <c r="D16" s="144" t="s">
        <v>26</v>
      </c>
      <c r="E16" s="181" t="s">
        <v>27</v>
      </c>
      <c r="F16" s="178">
        <v>3.4431999999999992</v>
      </c>
      <c r="G16" s="180">
        <v>269</v>
      </c>
      <c r="H16" s="180">
        <v>56534</v>
      </c>
      <c r="I16" s="369">
        <v>0</v>
      </c>
      <c r="J16" s="178">
        <v>0</v>
      </c>
      <c r="K16" s="180">
        <f t="shared" si="1"/>
        <v>0</v>
      </c>
      <c r="L16" s="180">
        <f t="shared" si="2"/>
        <v>210.1635687732342</v>
      </c>
      <c r="M16" s="181">
        <v>16</v>
      </c>
      <c r="N16" s="179">
        <f t="shared" si="3"/>
        <v>2.2876597988371515E-2</v>
      </c>
      <c r="O16" s="183">
        <f>SUM($N$5:N16)</f>
        <v>0.77940320861029722</v>
      </c>
      <c r="P16" s="181" t="str">
        <f t="shared" si="10"/>
        <v>B</v>
      </c>
      <c r="Q16" s="180">
        <f t="shared" si="4"/>
        <v>12.227272727272727</v>
      </c>
      <c r="R16" s="212">
        <f t="shared" si="5"/>
        <v>0.15650909090909088</v>
      </c>
      <c r="S16" s="180">
        <f t="shared" si="6"/>
        <v>2569.7272727272725</v>
      </c>
      <c r="T16" s="181">
        <f t="shared" si="11"/>
        <v>14</v>
      </c>
      <c r="U16" s="181">
        <v>3</v>
      </c>
      <c r="V16" s="181">
        <f t="shared" si="12"/>
        <v>17</v>
      </c>
      <c r="W16" s="180">
        <f t="shared" si="13"/>
        <v>207.86363636363635</v>
      </c>
      <c r="X16" s="180">
        <f t="shared" si="7"/>
        <v>207.86363636363635</v>
      </c>
      <c r="Y16" s="306">
        <f t="shared" si="8"/>
        <v>2.6606545454545447</v>
      </c>
      <c r="Z16" s="179">
        <f t="shared" si="9"/>
        <v>0</v>
      </c>
      <c r="AA16" s="87" t="str">
        <f t="shared" si="14"/>
        <v>VERY LOW-ORDER URGENTLY</v>
      </c>
      <c r="AB16" s="32">
        <f t="shared" si="15"/>
        <v>43685.363636363632</v>
      </c>
      <c r="AF16" s="25"/>
      <c r="AG16" s="552"/>
      <c r="AH16" s="552"/>
      <c r="AI16" s="25"/>
      <c r="AJ16" s="552"/>
      <c r="AK16" s="552"/>
      <c r="AL16" s="552"/>
      <c r="AM16" s="552"/>
    </row>
    <row r="17" spans="1:38" ht="15" thickBot="1">
      <c r="A17" s="144" t="s">
        <v>123</v>
      </c>
      <c r="B17" s="144" t="s">
        <v>67</v>
      </c>
      <c r="C17" s="181" t="s">
        <v>412</v>
      </c>
      <c r="D17" s="144" t="s">
        <v>29</v>
      </c>
      <c r="E17" s="181" t="s">
        <v>30</v>
      </c>
      <c r="F17" s="178">
        <v>3.3023333333333165</v>
      </c>
      <c r="G17" s="180">
        <v>149</v>
      </c>
      <c r="H17" s="180">
        <v>50558.51666666667</v>
      </c>
      <c r="I17" s="369">
        <v>335</v>
      </c>
      <c r="J17" s="178">
        <v>6.7</v>
      </c>
      <c r="K17" s="180">
        <f t="shared" si="1"/>
        <v>113671.83277404922</v>
      </c>
      <c r="L17" s="180">
        <f t="shared" si="2"/>
        <v>339.318903803132</v>
      </c>
      <c r="M17" s="181">
        <v>1</v>
      </c>
      <c r="N17" s="179">
        <f t="shared" si="3"/>
        <v>2.1940680788297272E-2</v>
      </c>
      <c r="O17" s="183">
        <f>SUM($N$5:N17)</f>
        <v>0.80134388939859447</v>
      </c>
      <c r="P17" s="181" t="str">
        <f t="shared" si="10"/>
        <v>C</v>
      </c>
      <c r="Q17" s="180">
        <f t="shared" si="4"/>
        <v>6.7727272727272725</v>
      </c>
      <c r="R17" s="212">
        <f t="shared" si="5"/>
        <v>0.15010606060605983</v>
      </c>
      <c r="S17" s="180">
        <f t="shared" si="6"/>
        <v>2298.1143939393942</v>
      </c>
      <c r="T17" s="181">
        <f t="shared" si="11"/>
        <v>30</v>
      </c>
      <c r="U17" s="181">
        <v>3</v>
      </c>
      <c r="V17" s="181">
        <f t="shared" si="12"/>
        <v>33</v>
      </c>
      <c r="W17" s="180">
        <f t="shared" si="13"/>
        <v>223.5</v>
      </c>
      <c r="X17" s="180">
        <f t="shared" si="7"/>
        <v>0</v>
      </c>
      <c r="Y17" s="306">
        <f t="shared" si="8"/>
        <v>0</v>
      </c>
      <c r="Z17" s="179">
        <f t="shared" si="9"/>
        <v>1.4988814317673378</v>
      </c>
      <c r="AA17" s="87" t="str">
        <f t="shared" si="14"/>
        <v>HIGH-DON’T ORDER</v>
      </c>
      <c r="AB17" s="32">
        <f t="shared" si="15"/>
        <v>0</v>
      </c>
      <c r="AF17" s="352" t="s">
        <v>21</v>
      </c>
      <c r="AG17" s="341" t="s">
        <v>270</v>
      </c>
    </row>
    <row r="18" spans="1:38" ht="15" thickBot="1">
      <c r="A18" s="144" t="s">
        <v>123</v>
      </c>
      <c r="B18" s="144" t="s">
        <v>45</v>
      </c>
      <c r="C18" s="181" t="s">
        <v>408</v>
      </c>
      <c r="D18" s="144" t="s">
        <v>29</v>
      </c>
      <c r="E18" s="181" t="s">
        <v>42</v>
      </c>
      <c r="F18" s="178">
        <v>2.6624999999999979</v>
      </c>
      <c r="G18" s="180">
        <v>112</v>
      </c>
      <c r="H18" s="180">
        <v>35991.93333333332</v>
      </c>
      <c r="I18" s="369">
        <v>341</v>
      </c>
      <c r="J18" s="178">
        <v>7.6725000000000003</v>
      </c>
      <c r="K18" s="180">
        <f t="shared" si="1"/>
        <v>109582.5827380952</v>
      </c>
      <c r="L18" s="180">
        <f t="shared" si="2"/>
        <v>321.35654761904749</v>
      </c>
      <c r="M18" s="181">
        <v>32</v>
      </c>
      <c r="N18" s="179">
        <f t="shared" si="3"/>
        <v>1.768963236060616E-2</v>
      </c>
      <c r="O18" s="183">
        <f>SUM($N$5:N18)</f>
        <v>0.81903352175920063</v>
      </c>
      <c r="P18" s="181" t="str">
        <f t="shared" si="10"/>
        <v>C</v>
      </c>
      <c r="Q18" s="180">
        <f t="shared" si="4"/>
        <v>5.0909090909090908</v>
      </c>
      <c r="R18" s="212">
        <f t="shared" si="5"/>
        <v>0.12102272727272717</v>
      </c>
      <c r="S18" s="180">
        <f t="shared" si="6"/>
        <v>1635.996969696969</v>
      </c>
      <c r="T18" s="181">
        <f t="shared" si="11"/>
        <v>30</v>
      </c>
      <c r="U18" s="181">
        <v>3</v>
      </c>
      <c r="V18" s="181">
        <f t="shared" si="12"/>
        <v>33</v>
      </c>
      <c r="W18" s="180">
        <f t="shared" si="13"/>
        <v>168</v>
      </c>
      <c r="X18" s="180">
        <f t="shared" si="7"/>
        <v>0</v>
      </c>
      <c r="Y18" s="306">
        <f t="shared" si="8"/>
        <v>0</v>
      </c>
      <c r="Z18" s="179">
        <f t="shared" si="9"/>
        <v>2.0297619047619047</v>
      </c>
      <c r="AA18" s="87" t="str">
        <f t="shared" si="14"/>
        <v>VERY HIGH-DON’T ORDER</v>
      </c>
      <c r="AB18" s="32">
        <f t="shared" si="15"/>
        <v>0</v>
      </c>
    </row>
    <row r="19" spans="1:38" ht="15" thickBot="1">
      <c r="A19" s="144" t="s">
        <v>123</v>
      </c>
      <c r="B19" s="144" t="s">
        <v>54</v>
      </c>
      <c r="C19" s="181" t="s">
        <v>458</v>
      </c>
      <c r="D19" s="144" t="s">
        <v>26</v>
      </c>
      <c r="E19" s="181" t="s">
        <v>37</v>
      </c>
      <c r="F19" s="178">
        <v>2.639359999999999</v>
      </c>
      <c r="G19" s="180">
        <v>343.66666666666663</v>
      </c>
      <c r="H19" s="180">
        <v>33247.666666666664</v>
      </c>
      <c r="I19" s="369">
        <v>0</v>
      </c>
      <c r="J19" s="178">
        <v>0</v>
      </c>
      <c r="K19" s="180">
        <f t="shared" si="1"/>
        <v>0</v>
      </c>
      <c r="L19" s="180">
        <f t="shared" si="2"/>
        <v>96.743937924345303</v>
      </c>
      <c r="M19" s="181">
        <v>5</v>
      </c>
      <c r="N19" s="179">
        <f t="shared" si="3"/>
        <v>1.7535890353911544E-2</v>
      </c>
      <c r="O19" s="183">
        <f>SUM($N$5:N19)</f>
        <v>0.8365694121131122</v>
      </c>
      <c r="P19" s="181" t="str">
        <f t="shared" si="10"/>
        <v>C</v>
      </c>
      <c r="Q19" s="180">
        <f t="shared" si="4"/>
        <v>15.621212121212119</v>
      </c>
      <c r="R19" s="212">
        <f t="shared" si="5"/>
        <v>0.11997090909090904</v>
      </c>
      <c r="S19" s="180">
        <f t="shared" si="6"/>
        <v>1511.2575757575758</v>
      </c>
      <c r="T19" s="181">
        <f t="shared" si="11"/>
        <v>30</v>
      </c>
      <c r="U19" s="181">
        <v>3</v>
      </c>
      <c r="V19" s="181">
        <f t="shared" si="12"/>
        <v>33</v>
      </c>
      <c r="W19" s="180">
        <f t="shared" si="13"/>
        <v>515.49999999999989</v>
      </c>
      <c r="X19" s="180">
        <f t="shared" si="7"/>
        <v>515.49999999999989</v>
      </c>
      <c r="Y19" s="306">
        <f t="shared" si="8"/>
        <v>3.9590399999999981</v>
      </c>
      <c r="Z19" s="179">
        <f t="shared" si="9"/>
        <v>0</v>
      </c>
      <c r="AA19" s="87" t="str">
        <f t="shared" si="14"/>
        <v>VERY LOW-ORDER URGENTLY</v>
      </c>
      <c r="AB19" s="32">
        <f t="shared" si="15"/>
        <v>49871.499999999993</v>
      </c>
      <c r="AF19"/>
      <c r="AG19"/>
      <c r="AH19"/>
      <c r="AI19" s="352" t="s">
        <v>294</v>
      </c>
      <c r="AJ19"/>
      <c r="AK19"/>
      <c r="AL19"/>
    </row>
    <row r="20" spans="1:38" ht="44" thickBot="1">
      <c r="A20" s="144" t="s">
        <v>123</v>
      </c>
      <c r="B20" s="144" t="s">
        <v>47</v>
      </c>
      <c r="C20" s="181" t="s">
        <v>427</v>
      </c>
      <c r="D20" s="144" t="s">
        <v>29</v>
      </c>
      <c r="E20" s="181" t="s">
        <v>48</v>
      </c>
      <c r="F20" s="178">
        <v>2.25</v>
      </c>
      <c r="G20" s="180">
        <v>100</v>
      </c>
      <c r="H20" s="180">
        <v>36000</v>
      </c>
      <c r="I20" s="369">
        <v>0</v>
      </c>
      <c r="J20" s="178">
        <v>0</v>
      </c>
      <c r="K20" s="180">
        <f t="shared" si="1"/>
        <v>0</v>
      </c>
      <c r="L20" s="180">
        <f t="shared" si="2"/>
        <v>360</v>
      </c>
      <c r="M20" s="181">
        <v>1</v>
      </c>
      <c r="N20" s="179">
        <f t="shared" si="3"/>
        <v>1.4948985093470006E-2</v>
      </c>
      <c r="O20" s="183">
        <f>SUM($N$5:N20)</f>
        <v>0.85151839720658218</v>
      </c>
      <c r="P20" s="181" t="str">
        <f t="shared" si="10"/>
        <v>C</v>
      </c>
      <c r="Q20" s="180">
        <f t="shared" si="4"/>
        <v>4.5454545454545459</v>
      </c>
      <c r="R20" s="212">
        <f t="shared" si="5"/>
        <v>0.10227272727272728</v>
      </c>
      <c r="S20" s="180">
        <f t="shared" si="6"/>
        <v>1636.3636363636363</v>
      </c>
      <c r="T20" s="181">
        <f t="shared" si="11"/>
        <v>30</v>
      </c>
      <c r="U20" s="181">
        <v>3</v>
      </c>
      <c r="V20" s="181">
        <f t="shared" si="12"/>
        <v>33</v>
      </c>
      <c r="W20" s="180">
        <f t="shared" si="13"/>
        <v>150</v>
      </c>
      <c r="X20" s="180">
        <f t="shared" si="7"/>
        <v>150</v>
      </c>
      <c r="Y20" s="306">
        <f t="shared" si="8"/>
        <v>3.375</v>
      </c>
      <c r="Z20" s="179">
        <f t="shared" si="9"/>
        <v>0</v>
      </c>
      <c r="AA20" s="87" t="str">
        <f t="shared" si="14"/>
        <v>VERY LOW-ORDER URGENTLY</v>
      </c>
      <c r="AB20" s="32">
        <f t="shared" si="15"/>
        <v>54000</v>
      </c>
      <c r="AF20" s="206" t="s">
        <v>11</v>
      </c>
      <c r="AG20" s="206" t="s">
        <v>9</v>
      </c>
      <c r="AH20" s="206" t="s">
        <v>10</v>
      </c>
      <c r="AI20" s="207" t="s">
        <v>266</v>
      </c>
      <c r="AJ20" s="207" t="s">
        <v>267</v>
      </c>
      <c r="AK20" s="207" t="s">
        <v>269</v>
      </c>
      <c r="AL20" s="207" t="s">
        <v>268</v>
      </c>
    </row>
    <row r="21" spans="1:38" ht="15" thickBot="1">
      <c r="A21" s="144" t="s">
        <v>123</v>
      </c>
      <c r="B21" s="144" t="s">
        <v>35</v>
      </c>
      <c r="C21" s="181" t="s">
        <v>375</v>
      </c>
      <c r="D21" s="144" t="s">
        <v>29</v>
      </c>
      <c r="E21" s="181" t="s">
        <v>30</v>
      </c>
      <c r="F21" s="178">
        <v>2.1166666666666676</v>
      </c>
      <c r="G21" s="180">
        <v>84.666666666666671</v>
      </c>
      <c r="H21" s="180">
        <v>23205.333333333332</v>
      </c>
      <c r="I21" s="369">
        <v>85</v>
      </c>
      <c r="J21" s="178">
        <v>2.125</v>
      </c>
      <c r="K21" s="180">
        <f t="shared" si="1"/>
        <v>23296.692913385825</v>
      </c>
      <c r="L21" s="180">
        <f t="shared" si="2"/>
        <v>274.0787401574803</v>
      </c>
      <c r="M21" s="181">
        <v>12</v>
      </c>
      <c r="N21" s="179">
        <f t="shared" si="3"/>
        <v>1.406311931015327E-2</v>
      </c>
      <c r="O21" s="183">
        <f>SUM($N$5:N21)</f>
        <v>0.86558151651673543</v>
      </c>
      <c r="P21" s="181" t="str">
        <f t="shared" si="10"/>
        <v>C</v>
      </c>
      <c r="Q21" s="180">
        <f t="shared" si="4"/>
        <v>3.8484848484848486</v>
      </c>
      <c r="R21" s="212">
        <f t="shared" si="5"/>
        <v>9.6212121212121249E-2</v>
      </c>
      <c r="S21" s="180">
        <f t="shared" si="6"/>
        <v>1054.7878787878788</v>
      </c>
      <c r="T21" s="181">
        <f t="shared" si="11"/>
        <v>30</v>
      </c>
      <c r="U21" s="181">
        <v>3</v>
      </c>
      <c r="V21" s="181">
        <f t="shared" si="12"/>
        <v>33</v>
      </c>
      <c r="W21" s="180">
        <f t="shared" si="13"/>
        <v>127</v>
      </c>
      <c r="X21" s="180">
        <f t="shared" si="7"/>
        <v>42</v>
      </c>
      <c r="Y21" s="306">
        <f t="shared" si="8"/>
        <v>1.0500000000000003</v>
      </c>
      <c r="Z21" s="179">
        <f t="shared" si="9"/>
        <v>0.6692913385826772</v>
      </c>
      <c r="AA21" s="87" t="str">
        <f t="shared" si="14"/>
        <v>VERY LOW-ORDER URGENTLY</v>
      </c>
      <c r="AB21" s="32">
        <f t="shared" si="15"/>
        <v>11511.307086614172</v>
      </c>
      <c r="AF21" s="341" t="s">
        <v>23</v>
      </c>
      <c r="AG21" s="341" t="s">
        <v>97</v>
      </c>
      <c r="AH21" s="341" t="s">
        <v>369</v>
      </c>
      <c r="AI21" s="82">
        <v>0</v>
      </c>
      <c r="AJ21" s="83">
        <v>0</v>
      </c>
      <c r="AK21" s="353">
        <v>635.01199040767381</v>
      </c>
      <c r="AL21" s="353">
        <v>0</v>
      </c>
    </row>
    <row r="22" spans="1:38" ht="15" thickBot="1">
      <c r="A22" s="144" t="s">
        <v>123</v>
      </c>
      <c r="B22" s="144" t="s">
        <v>79</v>
      </c>
      <c r="C22" s="181" t="s">
        <v>378</v>
      </c>
      <c r="D22" s="144" t="s">
        <v>52</v>
      </c>
      <c r="E22" s="181" t="s">
        <v>24</v>
      </c>
      <c r="F22" s="178">
        <v>2.105999999999999</v>
      </c>
      <c r="G22" s="180">
        <v>210.33333333333334</v>
      </c>
      <c r="H22" s="180">
        <v>54672.093333333221</v>
      </c>
      <c r="I22" s="369">
        <v>0</v>
      </c>
      <c r="J22" s="178">
        <v>0</v>
      </c>
      <c r="K22" s="180">
        <f t="shared" si="1"/>
        <v>0</v>
      </c>
      <c r="L22" s="180">
        <f t="shared" si="2"/>
        <v>259.93071315372373</v>
      </c>
      <c r="M22" s="181">
        <v>5</v>
      </c>
      <c r="N22" s="179">
        <f t="shared" si="3"/>
        <v>1.3992250047487918E-2</v>
      </c>
      <c r="O22" s="183">
        <f>SUM($N$5:N22)</f>
        <v>0.87957376656422337</v>
      </c>
      <c r="P22" s="181" t="str">
        <f t="shared" si="10"/>
        <v>C</v>
      </c>
      <c r="Q22" s="180">
        <f t="shared" si="4"/>
        <v>9.5606060606060606</v>
      </c>
      <c r="R22" s="212">
        <f t="shared" si="5"/>
        <v>9.5727272727272675E-2</v>
      </c>
      <c r="S22" s="180">
        <f t="shared" si="6"/>
        <v>2485.0951515151464</v>
      </c>
      <c r="T22" s="181">
        <f t="shared" si="11"/>
        <v>30</v>
      </c>
      <c r="U22" s="181">
        <v>3</v>
      </c>
      <c r="V22" s="181">
        <f t="shared" si="12"/>
        <v>33</v>
      </c>
      <c r="W22" s="180">
        <f t="shared" si="13"/>
        <v>315.5</v>
      </c>
      <c r="X22" s="180">
        <f t="shared" si="7"/>
        <v>315.5</v>
      </c>
      <c r="Y22" s="306">
        <f t="shared" si="8"/>
        <v>3.1589999999999985</v>
      </c>
      <c r="Z22" s="179">
        <f t="shared" si="9"/>
        <v>0</v>
      </c>
      <c r="AA22" s="87" t="str">
        <f t="shared" si="14"/>
        <v>VERY LOW-ORDER URGENTLY</v>
      </c>
      <c r="AB22" s="32">
        <f t="shared" si="15"/>
        <v>82008.139999999839</v>
      </c>
      <c r="AF22"/>
      <c r="AG22" s="341" t="s">
        <v>32</v>
      </c>
      <c r="AH22" s="341" t="s">
        <v>370</v>
      </c>
      <c r="AI22" s="82">
        <v>0</v>
      </c>
      <c r="AJ22" s="83">
        <v>0</v>
      </c>
      <c r="AK22" s="353">
        <v>656.72207446808511</v>
      </c>
      <c r="AL22" s="353">
        <v>0</v>
      </c>
    </row>
    <row r="23" spans="1:38" ht="15" thickBot="1">
      <c r="A23" s="144" t="s">
        <v>123</v>
      </c>
      <c r="B23" s="144" t="s">
        <v>39</v>
      </c>
      <c r="C23" s="181" t="s">
        <v>450</v>
      </c>
      <c r="D23" s="144" t="s">
        <v>29</v>
      </c>
      <c r="E23" s="181" t="s">
        <v>34</v>
      </c>
      <c r="F23" s="178">
        <v>1.5750000000000002</v>
      </c>
      <c r="G23" s="180">
        <v>35</v>
      </c>
      <c r="H23" s="180">
        <v>24237.666666666668</v>
      </c>
      <c r="I23" s="369">
        <v>0</v>
      </c>
      <c r="J23" s="178">
        <v>0</v>
      </c>
      <c r="K23" s="180">
        <f t="shared" si="1"/>
        <v>0</v>
      </c>
      <c r="L23" s="180">
        <f t="shared" si="2"/>
        <v>692.50476190476195</v>
      </c>
      <c r="M23" s="181">
        <v>60</v>
      </c>
      <c r="N23" s="179">
        <f t="shared" si="3"/>
        <v>1.0464289565429004E-2</v>
      </c>
      <c r="O23" s="183">
        <f>SUM($N$5:N23)</f>
        <v>0.89003805612965237</v>
      </c>
      <c r="P23" s="181" t="str">
        <f t="shared" si="10"/>
        <v>C</v>
      </c>
      <c r="Q23" s="180">
        <f t="shared" si="4"/>
        <v>1.5909090909090908</v>
      </c>
      <c r="R23" s="212">
        <f t="shared" si="5"/>
        <v>7.1590909090909094E-2</v>
      </c>
      <c r="S23" s="180">
        <f t="shared" si="6"/>
        <v>1101.7121212121212</v>
      </c>
      <c r="T23" s="181">
        <f t="shared" si="11"/>
        <v>30</v>
      </c>
      <c r="U23" s="181">
        <v>3</v>
      </c>
      <c r="V23" s="181">
        <f t="shared" si="12"/>
        <v>33</v>
      </c>
      <c r="W23" s="180">
        <f t="shared" si="13"/>
        <v>52.5</v>
      </c>
      <c r="X23" s="180">
        <f t="shared" si="7"/>
        <v>52.5</v>
      </c>
      <c r="Y23" s="306">
        <f t="shared" si="8"/>
        <v>2.3625000000000003</v>
      </c>
      <c r="Z23" s="179">
        <f t="shared" si="9"/>
        <v>0</v>
      </c>
      <c r="AA23" s="87" t="str">
        <f t="shared" si="14"/>
        <v>VERY LOW-ORDER URGENTLY</v>
      </c>
      <c r="AB23" s="32">
        <f t="shared" si="15"/>
        <v>36356.5</v>
      </c>
      <c r="AF23"/>
      <c r="AG23" s="341" t="s">
        <v>22</v>
      </c>
      <c r="AH23" s="341" t="s">
        <v>386</v>
      </c>
      <c r="AI23" s="82">
        <v>0.2370434889245138</v>
      </c>
      <c r="AJ23" s="83">
        <v>24.121212121212011</v>
      </c>
      <c r="AK23" s="353">
        <v>366.68644613206339</v>
      </c>
      <c r="AL23" s="353">
        <v>8844.9215491248833</v>
      </c>
    </row>
    <row r="24" spans="1:38" ht="15" thickBot="1">
      <c r="A24" s="144" t="s">
        <v>123</v>
      </c>
      <c r="B24" s="144" t="s">
        <v>77</v>
      </c>
      <c r="C24" s="181" t="s">
        <v>388</v>
      </c>
      <c r="D24" s="144" t="s">
        <v>23</v>
      </c>
      <c r="E24" s="181" t="s">
        <v>24</v>
      </c>
      <c r="F24" s="178">
        <v>1.4729999999999996</v>
      </c>
      <c r="G24" s="180">
        <v>163.66666666666666</v>
      </c>
      <c r="H24" s="180">
        <v>46492</v>
      </c>
      <c r="I24" s="369">
        <v>186</v>
      </c>
      <c r="J24" s="178">
        <v>1.6739999999999999</v>
      </c>
      <c r="K24" s="180">
        <f t="shared" si="1"/>
        <v>52836.122199592668</v>
      </c>
      <c r="L24" s="180">
        <f t="shared" si="2"/>
        <v>284.06517311608962</v>
      </c>
      <c r="M24" s="181">
        <v>5</v>
      </c>
      <c r="N24" s="179">
        <f t="shared" si="3"/>
        <v>9.7866022411916935E-3</v>
      </c>
      <c r="O24" s="183">
        <f>SUM($N$5:N24)</f>
        <v>0.89982465837084402</v>
      </c>
      <c r="P24" s="181" t="str">
        <f t="shared" si="10"/>
        <v>C</v>
      </c>
      <c r="Q24" s="180">
        <f t="shared" si="4"/>
        <v>7.4393939393939386</v>
      </c>
      <c r="R24" s="212">
        <f t="shared" si="5"/>
        <v>6.6954545454545433E-2</v>
      </c>
      <c r="S24" s="180">
        <f t="shared" si="6"/>
        <v>2113.2727272727275</v>
      </c>
      <c r="T24" s="181">
        <f t="shared" si="11"/>
        <v>30</v>
      </c>
      <c r="U24" s="181">
        <v>3</v>
      </c>
      <c r="V24" s="181">
        <f t="shared" si="12"/>
        <v>33</v>
      </c>
      <c r="W24" s="180">
        <f t="shared" si="13"/>
        <v>245.49999999999997</v>
      </c>
      <c r="X24" s="180">
        <f t="shared" si="7"/>
        <v>59.499999999999972</v>
      </c>
      <c r="Y24" s="306">
        <f t="shared" si="8"/>
        <v>0.53549999999999964</v>
      </c>
      <c r="Z24" s="179">
        <f t="shared" si="9"/>
        <v>0.75763747454175157</v>
      </c>
      <c r="AA24" s="87" t="str">
        <f t="shared" si="14"/>
        <v>VERY LOW-ORDER URGENTLY</v>
      </c>
      <c r="AB24" s="32">
        <f t="shared" si="15"/>
        <v>16901.877800407325</v>
      </c>
      <c r="AF24"/>
      <c r="AG24" s="341" t="s">
        <v>99</v>
      </c>
      <c r="AH24" s="341" t="s">
        <v>409</v>
      </c>
      <c r="AI24" s="82">
        <v>4.5359999999999998E-2</v>
      </c>
      <c r="AJ24" s="83">
        <v>14</v>
      </c>
      <c r="AK24" s="353">
        <v>158.46153846153845</v>
      </c>
      <c r="AL24" s="353">
        <v>2218.4615384615381</v>
      </c>
    </row>
    <row r="25" spans="1:38" ht="15" thickBot="1">
      <c r="A25" s="144" t="s">
        <v>123</v>
      </c>
      <c r="B25" s="144" t="s">
        <v>96</v>
      </c>
      <c r="C25" s="181" t="s">
        <v>387</v>
      </c>
      <c r="D25" s="144" t="s">
        <v>23</v>
      </c>
      <c r="E25" s="181" t="s">
        <v>24</v>
      </c>
      <c r="F25" s="178">
        <v>1.3041000000000016</v>
      </c>
      <c r="G25" s="180">
        <v>295</v>
      </c>
      <c r="H25" s="180">
        <v>57913.456666666687</v>
      </c>
      <c r="I25" s="369">
        <v>104</v>
      </c>
      <c r="J25" s="178">
        <v>0.44928000000000001</v>
      </c>
      <c r="K25" s="180">
        <f t="shared" si="1"/>
        <v>20416.947435028258</v>
      </c>
      <c r="L25" s="180">
        <f t="shared" si="2"/>
        <v>196.31680225988708</v>
      </c>
      <c r="M25" s="181">
        <v>20</v>
      </c>
      <c r="N25" s="179">
        <f t="shared" si="3"/>
        <v>8.6644317601752251E-3</v>
      </c>
      <c r="O25" s="183">
        <f>SUM($N$5:N25)</f>
        <v>0.90848909013101919</v>
      </c>
      <c r="P25" s="181" t="str">
        <f t="shared" si="10"/>
        <v>C</v>
      </c>
      <c r="Q25" s="180">
        <f t="shared" si="4"/>
        <v>13.409090909090908</v>
      </c>
      <c r="R25" s="212">
        <f t="shared" si="5"/>
        <v>5.9277272727272796E-2</v>
      </c>
      <c r="S25" s="180">
        <f t="shared" si="6"/>
        <v>2632.4298484848496</v>
      </c>
      <c r="T25" s="181">
        <f t="shared" si="11"/>
        <v>30</v>
      </c>
      <c r="U25" s="181">
        <v>3</v>
      </c>
      <c r="V25" s="181">
        <f t="shared" si="12"/>
        <v>33</v>
      </c>
      <c r="W25" s="180">
        <f t="shared" si="13"/>
        <v>442.5</v>
      </c>
      <c r="X25" s="180">
        <f t="shared" si="7"/>
        <v>338.5</v>
      </c>
      <c r="Y25" s="306">
        <f t="shared" si="8"/>
        <v>1.4963994915254255</v>
      </c>
      <c r="Z25" s="179">
        <f t="shared" si="9"/>
        <v>0.23502824858757063</v>
      </c>
      <c r="AA25" s="87" t="str">
        <f t="shared" si="14"/>
        <v>VERY LOW-ORDER URGENTLY</v>
      </c>
      <c r="AB25" s="32">
        <f t="shared" si="15"/>
        <v>66453.237564971772</v>
      </c>
      <c r="AF25" s="341" t="s">
        <v>228</v>
      </c>
      <c r="AG25" s="341"/>
      <c r="AH25" s="341"/>
      <c r="AI25" s="82">
        <v>0.28240348892451378</v>
      </c>
      <c r="AJ25" s="83">
        <v>38.121212121212011</v>
      </c>
      <c r="AK25" s="353">
        <v>1816.8820494693609</v>
      </c>
      <c r="AL25" s="353">
        <v>11063.383087586422</v>
      </c>
    </row>
    <row r="26" spans="1:38" ht="15" thickBot="1">
      <c r="A26" s="144" t="s">
        <v>123</v>
      </c>
      <c r="B26" s="144" t="s">
        <v>559</v>
      </c>
      <c r="C26" s="181" t="s">
        <v>560</v>
      </c>
      <c r="D26" s="144" t="s">
        <v>26</v>
      </c>
      <c r="E26" s="181" t="s">
        <v>27</v>
      </c>
      <c r="F26" s="178">
        <v>1.2800000000000016</v>
      </c>
      <c r="G26" s="180">
        <v>126.33333333333333</v>
      </c>
      <c r="H26" s="180">
        <v>10495.999999999971</v>
      </c>
      <c r="I26" s="369">
        <v>0</v>
      </c>
      <c r="J26" s="178">
        <v>0</v>
      </c>
      <c r="K26" s="180">
        <f t="shared" si="1"/>
        <v>0</v>
      </c>
      <c r="L26" s="180">
        <f t="shared" si="2"/>
        <v>83.081794195250438</v>
      </c>
      <c r="M26" s="181">
        <v>1</v>
      </c>
      <c r="N26" s="179">
        <f t="shared" si="3"/>
        <v>8.5043115198407248E-3</v>
      </c>
      <c r="O26" s="183">
        <f>SUM($N$5:N26)</f>
        <v>0.91699340165085996</v>
      </c>
      <c r="P26" s="181" t="str">
        <f t="shared" si="10"/>
        <v>C</v>
      </c>
      <c r="Q26" s="180">
        <f t="shared" si="4"/>
        <v>5.7424242424242422</v>
      </c>
      <c r="R26" s="212">
        <f t="shared" si="5"/>
        <v>5.8181818181818251E-2</v>
      </c>
      <c r="S26" s="180">
        <f t="shared" si="6"/>
        <v>477.09090909090776</v>
      </c>
      <c r="T26" s="181">
        <f t="shared" si="11"/>
        <v>30</v>
      </c>
      <c r="U26" s="181">
        <v>3</v>
      </c>
      <c r="V26" s="181">
        <f t="shared" si="12"/>
        <v>33</v>
      </c>
      <c r="W26" s="180">
        <f t="shared" si="13"/>
        <v>189.5</v>
      </c>
      <c r="X26" s="180">
        <f t="shared" si="7"/>
        <v>189.5</v>
      </c>
      <c r="Y26" s="306">
        <f t="shared" si="8"/>
        <v>1.9200000000000024</v>
      </c>
      <c r="Z26" s="179">
        <f t="shared" si="9"/>
        <v>0</v>
      </c>
      <c r="AA26" s="87" t="str">
        <f t="shared" si="14"/>
        <v>VERY LOW-ORDER URGENTLY</v>
      </c>
      <c r="AB26" s="32">
        <f t="shared" si="15"/>
        <v>15743.999999999958</v>
      </c>
      <c r="AF26" s="341" t="s">
        <v>29</v>
      </c>
      <c r="AG26" s="341" t="s">
        <v>28</v>
      </c>
      <c r="AH26" s="341" t="s">
        <v>368</v>
      </c>
      <c r="AI26" s="82">
        <v>0</v>
      </c>
      <c r="AJ26" s="83">
        <v>0</v>
      </c>
      <c r="AK26" s="353">
        <v>307.00448493342628</v>
      </c>
      <c r="AL26" s="353">
        <v>0</v>
      </c>
    </row>
    <row r="27" spans="1:38" ht="15" thickBot="1">
      <c r="A27" s="144" t="s">
        <v>123</v>
      </c>
      <c r="B27" s="144" t="s">
        <v>171</v>
      </c>
      <c r="C27" s="181" t="s">
        <v>462</v>
      </c>
      <c r="D27" s="144" t="s">
        <v>29</v>
      </c>
      <c r="E27" s="181" t="s">
        <v>30</v>
      </c>
      <c r="F27" s="178">
        <v>1.1774999999999995</v>
      </c>
      <c r="G27" s="180">
        <v>51.999999999999993</v>
      </c>
      <c r="H27" s="180">
        <v>23356.333333333336</v>
      </c>
      <c r="I27" s="369">
        <v>0</v>
      </c>
      <c r="J27" s="178">
        <v>0</v>
      </c>
      <c r="K27" s="180">
        <f t="shared" si="1"/>
        <v>0</v>
      </c>
      <c r="L27" s="180">
        <f t="shared" si="2"/>
        <v>449.16025641025652</v>
      </c>
      <c r="M27" s="181">
        <v>6</v>
      </c>
      <c r="N27" s="179">
        <f t="shared" si="3"/>
        <v>7.823302198915966E-3</v>
      </c>
      <c r="O27" s="183">
        <f>SUM($N$5:N27)</f>
        <v>0.92481670384977588</v>
      </c>
      <c r="P27" s="181" t="str">
        <f t="shared" si="10"/>
        <v>C</v>
      </c>
      <c r="Q27" s="180">
        <f t="shared" si="4"/>
        <v>2.3636363636363633</v>
      </c>
      <c r="R27" s="212">
        <f t="shared" si="5"/>
        <v>5.352272727272725E-2</v>
      </c>
      <c r="S27" s="180">
        <f t="shared" si="6"/>
        <v>1061.6515151515152</v>
      </c>
      <c r="T27" s="181">
        <f t="shared" si="11"/>
        <v>30</v>
      </c>
      <c r="U27" s="181">
        <v>3</v>
      </c>
      <c r="V27" s="181">
        <f t="shared" si="12"/>
        <v>33</v>
      </c>
      <c r="W27" s="180">
        <f t="shared" si="13"/>
        <v>77.999999999999986</v>
      </c>
      <c r="X27" s="180">
        <f t="shared" si="7"/>
        <v>77.999999999999986</v>
      </c>
      <c r="Y27" s="306">
        <f t="shared" si="8"/>
        <v>1.7662499999999992</v>
      </c>
      <c r="Z27" s="179">
        <f t="shared" si="9"/>
        <v>0</v>
      </c>
      <c r="AA27" s="87" t="str">
        <f t="shared" si="14"/>
        <v>VERY LOW-ORDER URGENTLY</v>
      </c>
      <c r="AB27" s="32">
        <f t="shared" si="15"/>
        <v>35034.5</v>
      </c>
      <c r="AF27"/>
      <c r="AG27" s="341" t="s">
        <v>45</v>
      </c>
      <c r="AH27" s="341" t="s">
        <v>408</v>
      </c>
      <c r="AI27" s="82">
        <v>0</v>
      </c>
      <c r="AJ27" s="83">
        <v>0</v>
      </c>
      <c r="AK27" s="353">
        <v>321.35654761904749</v>
      </c>
      <c r="AL27" s="353">
        <v>0</v>
      </c>
    </row>
    <row r="28" spans="1:38" ht="15" thickBot="1">
      <c r="A28" s="144" t="s">
        <v>123</v>
      </c>
      <c r="B28" s="144" t="s">
        <v>551</v>
      </c>
      <c r="C28" s="181" t="s">
        <v>552</v>
      </c>
      <c r="D28" s="144" t="s">
        <v>81</v>
      </c>
      <c r="E28" s="181" t="s">
        <v>30</v>
      </c>
      <c r="F28" s="178">
        <v>0.98666666666666591</v>
      </c>
      <c r="G28" s="180">
        <v>98.666666666666671</v>
      </c>
      <c r="H28" s="180">
        <v>31573.333333333332</v>
      </c>
      <c r="I28" s="369">
        <v>140</v>
      </c>
      <c r="J28" s="178">
        <v>1.4</v>
      </c>
      <c r="K28" s="180">
        <f t="shared" si="1"/>
        <v>44800</v>
      </c>
      <c r="L28" s="180">
        <f t="shared" si="2"/>
        <v>320</v>
      </c>
      <c r="M28" s="181">
        <v>24</v>
      </c>
      <c r="N28" s="179">
        <f t="shared" si="3"/>
        <v>6.5554067965438783E-3</v>
      </c>
      <c r="O28" s="183">
        <f>SUM($N$5:N28)</f>
        <v>0.93137211064631975</v>
      </c>
      <c r="P28" s="181" t="str">
        <f t="shared" si="10"/>
        <v>C</v>
      </c>
      <c r="Q28" s="180">
        <f t="shared" si="4"/>
        <v>4.4848484848484853</v>
      </c>
      <c r="R28" s="212">
        <f t="shared" si="5"/>
        <v>4.4848484848484811E-2</v>
      </c>
      <c r="S28" s="180">
        <f t="shared" si="6"/>
        <v>1435.151515151515</v>
      </c>
      <c r="T28" s="181">
        <f t="shared" si="11"/>
        <v>30</v>
      </c>
      <c r="U28" s="181">
        <v>3</v>
      </c>
      <c r="V28" s="181">
        <f t="shared" si="12"/>
        <v>33</v>
      </c>
      <c r="W28" s="180">
        <f t="shared" si="13"/>
        <v>148.00000000000003</v>
      </c>
      <c r="X28" s="180">
        <f t="shared" si="7"/>
        <v>8.0000000000000284</v>
      </c>
      <c r="Y28" s="306">
        <f t="shared" si="8"/>
        <v>8.000000000000021E-2</v>
      </c>
      <c r="Z28" s="179">
        <f t="shared" si="9"/>
        <v>0.94594594594594572</v>
      </c>
      <c r="AA28" s="87" t="str">
        <f t="shared" si="14"/>
        <v>LOW MAY- ORDER</v>
      </c>
      <c r="AB28" s="32">
        <f t="shared" si="15"/>
        <v>2560.0000000000091</v>
      </c>
      <c r="AF28"/>
      <c r="AG28" s="341" t="s">
        <v>75</v>
      </c>
      <c r="AH28" s="341" t="s">
        <v>435</v>
      </c>
      <c r="AI28" s="82">
        <v>0</v>
      </c>
      <c r="AJ28" s="83">
        <v>0</v>
      </c>
      <c r="AK28" s="353">
        <v>306.63793103448273</v>
      </c>
      <c r="AL28" s="353">
        <v>0</v>
      </c>
    </row>
    <row r="29" spans="1:38" ht="15" thickBot="1">
      <c r="A29" s="144" t="s">
        <v>123</v>
      </c>
      <c r="B29" s="144" t="s">
        <v>184</v>
      </c>
      <c r="C29" s="181" t="s">
        <v>467</v>
      </c>
      <c r="D29" s="144" t="s">
        <v>23</v>
      </c>
      <c r="E29" s="181" t="s">
        <v>24</v>
      </c>
      <c r="F29" s="178">
        <v>0.79785000000000039</v>
      </c>
      <c r="G29" s="180">
        <v>65.666666666666671</v>
      </c>
      <c r="H29" s="180">
        <v>11447.666666666668</v>
      </c>
      <c r="I29" s="369">
        <v>0</v>
      </c>
      <c r="J29" s="178">
        <v>0</v>
      </c>
      <c r="K29" s="180">
        <f t="shared" si="1"/>
        <v>0</v>
      </c>
      <c r="L29" s="180">
        <f t="shared" si="2"/>
        <v>174.32994923857868</v>
      </c>
      <c r="M29" s="181">
        <v>12</v>
      </c>
      <c r="N29" s="179">
        <f t="shared" si="3"/>
        <v>5.3009101141444663E-3</v>
      </c>
      <c r="O29" s="183">
        <f>SUM($N$5:N29)</f>
        <v>0.93667302076046421</v>
      </c>
      <c r="P29" s="181" t="str">
        <f t="shared" si="10"/>
        <v>C</v>
      </c>
      <c r="Q29" s="180">
        <f t="shared" si="4"/>
        <v>2.9848484848484849</v>
      </c>
      <c r="R29" s="212">
        <f t="shared" si="5"/>
        <v>3.6265909090909106E-2</v>
      </c>
      <c r="S29" s="180">
        <f t="shared" si="6"/>
        <v>520.34848484848487</v>
      </c>
      <c r="T29" s="181">
        <f t="shared" si="11"/>
        <v>30</v>
      </c>
      <c r="U29" s="181">
        <v>3</v>
      </c>
      <c r="V29" s="181">
        <f t="shared" si="12"/>
        <v>33</v>
      </c>
      <c r="W29" s="180">
        <f t="shared" si="13"/>
        <v>98.5</v>
      </c>
      <c r="X29" s="180">
        <f t="shared" si="7"/>
        <v>98.5</v>
      </c>
      <c r="Y29" s="306">
        <f t="shared" si="8"/>
        <v>1.1967750000000006</v>
      </c>
      <c r="Z29" s="179">
        <f t="shared" si="9"/>
        <v>0</v>
      </c>
      <c r="AA29" s="87" t="str">
        <f t="shared" si="14"/>
        <v>VERY LOW-ORDER URGENTLY</v>
      </c>
      <c r="AB29" s="32">
        <f t="shared" si="15"/>
        <v>17171.5</v>
      </c>
      <c r="AF29"/>
      <c r="AG29" s="341" t="s">
        <v>71</v>
      </c>
      <c r="AH29" s="341" t="s">
        <v>372</v>
      </c>
      <c r="AI29" s="82">
        <v>0</v>
      </c>
      <c r="AJ29" s="83">
        <v>0</v>
      </c>
      <c r="AK29" s="353">
        <v>461.86666666666673</v>
      </c>
      <c r="AL29" s="353">
        <v>0</v>
      </c>
    </row>
    <row r="30" spans="1:38" ht="15" thickBot="1">
      <c r="A30" s="144" t="s">
        <v>123</v>
      </c>
      <c r="B30" s="144" t="s">
        <v>75</v>
      </c>
      <c r="C30" s="181" t="s">
        <v>435</v>
      </c>
      <c r="D30" s="144" t="s">
        <v>29</v>
      </c>
      <c r="E30" s="181" t="s">
        <v>42</v>
      </c>
      <c r="F30" s="178">
        <v>0.69599999999999995</v>
      </c>
      <c r="G30" s="180">
        <v>38.666666666666671</v>
      </c>
      <c r="H30" s="180">
        <v>11856.666666666666</v>
      </c>
      <c r="I30" s="369">
        <v>184</v>
      </c>
      <c r="J30" s="178">
        <v>3.3120000000000003</v>
      </c>
      <c r="K30" s="180">
        <f t="shared" si="1"/>
        <v>56421.379310344826</v>
      </c>
      <c r="L30" s="180">
        <f t="shared" si="2"/>
        <v>306.63793103448273</v>
      </c>
      <c r="M30" s="181">
        <v>6</v>
      </c>
      <c r="N30" s="179">
        <f t="shared" si="3"/>
        <v>4.6242193889133882E-3</v>
      </c>
      <c r="O30" s="183">
        <f>SUM($N$5:N30)</f>
        <v>0.94129724014937766</v>
      </c>
      <c r="P30" s="181" t="str">
        <f t="shared" si="10"/>
        <v>C</v>
      </c>
      <c r="Q30" s="180">
        <f t="shared" si="4"/>
        <v>1.7575757575757578</v>
      </c>
      <c r="R30" s="212">
        <f t="shared" si="5"/>
        <v>3.1636363636363636E-2</v>
      </c>
      <c r="S30" s="180">
        <f t="shared" si="6"/>
        <v>538.93939393939388</v>
      </c>
      <c r="T30" s="181">
        <f t="shared" si="11"/>
        <v>30</v>
      </c>
      <c r="U30" s="181">
        <v>3</v>
      </c>
      <c r="V30" s="181">
        <f t="shared" si="12"/>
        <v>33</v>
      </c>
      <c r="W30" s="180">
        <f t="shared" si="13"/>
        <v>58.000000000000007</v>
      </c>
      <c r="X30" s="180">
        <f t="shared" si="7"/>
        <v>0</v>
      </c>
      <c r="Y30" s="306">
        <f t="shared" si="8"/>
        <v>0</v>
      </c>
      <c r="Z30" s="179">
        <f t="shared" si="9"/>
        <v>3.172413793103448</v>
      </c>
      <c r="AA30" s="87" t="str">
        <f t="shared" si="14"/>
        <v>VERY HIGH-DON’T ORDER</v>
      </c>
      <c r="AB30" s="32">
        <f t="shared" si="15"/>
        <v>0</v>
      </c>
      <c r="AF30" s="341" t="s">
        <v>225</v>
      </c>
      <c r="AG30" s="341"/>
      <c r="AH30" s="341"/>
      <c r="AI30" s="82">
        <v>0</v>
      </c>
      <c r="AJ30" s="83">
        <v>0</v>
      </c>
      <c r="AK30" s="353">
        <v>1396.8656302536233</v>
      </c>
      <c r="AL30" s="353">
        <v>0</v>
      </c>
    </row>
    <row r="31" spans="1:38" ht="15" thickBot="1">
      <c r="A31" s="144" t="s">
        <v>123</v>
      </c>
      <c r="B31" s="144" t="s">
        <v>158</v>
      </c>
      <c r="C31" s="181" t="s">
        <v>393</v>
      </c>
      <c r="D31" s="144" t="s">
        <v>26</v>
      </c>
      <c r="E31" s="181" t="s">
        <v>69</v>
      </c>
      <c r="F31" s="178">
        <v>0.65675999999999979</v>
      </c>
      <c r="G31" s="180">
        <v>162</v>
      </c>
      <c r="H31" s="180">
        <v>15971.663333333334</v>
      </c>
      <c r="I31" s="369">
        <v>13</v>
      </c>
      <c r="J31" s="178">
        <v>5.2649999999999995E-2</v>
      </c>
      <c r="K31" s="180">
        <f t="shared" si="1"/>
        <v>1281.6766872427984</v>
      </c>
      <c r="L31" s="180">
        <f t="shared" si="2"/>
        <v>98.59051440329219</v>
      </c>
      <c r="M31" s="181">
        <v>18</v>
      </c>
      <c r="N31" s="179">
        <f t="shared" si="3"/>
        <v>4.3635090888832703E-3</v>
      </c>
      <c r="O31" s="183">
        <f>SUM($N$5:N31)</f>
        <v>0.94566074923826093</v>
      </c>
      <c r="P31" s="181" t="str">
        <f t="shared" si="10"/>
        <v>C</v>
      </c>
      <c r="Q31" s="180">
        <f t="shared" si="4"/>
        <v>7.3636363636363633</v>
      </c>
      <c r="R31" s="212">
        <f t="shared" si="5"/>
        <v>2.9852727272727263E-2</v>
      </c>
      <c r="S31" s="180">
        <f t="shared" si="6"/>
        <v>725.98469696969698</v>
      </c>
      <c r="T31" s="181">
        <f t="shared" si="11"/>
        <v>30</v>
      </c>
      <c r="U31" s="181">
        <v>3</v>
      </c>
      <c r="V31" s="181">
        <f t="shared" si="12"/>
        <v>33</v>
      </c>
      <c r="W31" s="180">
        <f t="shared" si="13"/>
        <v>243</v>
      </c>
      <c r="X31" s="180">
        <f t="shared" si="7"/>
        <v>230</v>
      </c>
      <c r="Y31" s="306">
        <f t="shared" si="8"/>
        <v>0.93243703703703673</v>
      </c>
      <c r="Z31" s="179">
        <f t="shared" si="9"/>
        <v>5.3497942386831275E-2</v>
      </c>
      <c r="AA31" s="87" t="str">
        <f t="shared" si="14"/>
        <v>VERY LOW-ORDER URGENTLY</v>
      </c>
      <c r="AB31" s="32">
        <f t="shared" si="15"/>
        <v>22675.818312757205</v>
      </c>
      <c r="AF31" s="341" t="s">
        <v>26</v>
      </c>
      <c r="AG31" s="341" t="s">
        <v>82</v>
      </c>
      <c r="AH31" s="341" t="s">
        <v>423</v>
      </c>
      <c r="AI31" s="82">
        <v>0</v>
      </c>
      <c r="AJ31" s="83">
        <v>0</v>
      </c>
      <c r="AK31" s="353">
        <v>89.235820895522394</v>
      </c>
      <c r="AL31" s="353">
        <v>0</v>
      </c>
    </row>
    <row r="32" spans="1:38" ht="15" thickBot="1">
      <c r="A32" s="144" t="s">
        <v>123</v>
      </c>
      <c r="B32" s="144" t="s">
        <v>76</v>
      </c>
      <c r="C32" s="181" t="s">
        <v>445</v>
      </c>
      <c r="D32" s="144" t="s">
        <v>26</v>
      </c>
      <c r="E32" s="181" t="s">
        <v>69</v>
      </c>
      <c r="F32" s="178">
        <v>0.64260000000000028</v>
      </c>
      <c r="G32" s="180">
        <v>178.33333333333331</v>
      </c>
      <c r="H32" s="180">
        <v>17314.863333333335</v>
      </c>
      <c r="I32" s="369">
        <v>20</v>
      </c>
      <c r="J32" s="178">
        <v>7.1999999999999995E-2</v>
      </c>
      <c r="K32" s="180">
        <f t="shared" si="1"/>
        <v>1941.8538317757011</v>
      </c>
      <c r="L32" s="180">
        <f t="shared" si="2"/>
        <v>97.092691588785058</v>
      </c>
      <c r="M32" s="181">
        <v>18</v>
      </c>
      <c r="N32" s="179">
        <f t="shared" si="3"/>
        <v>4.2694301426950349E-3</v>
      </c>
      <c r="O32" s="183">
        <f>SUM($N$5:N32)</f>
        <v>0.94993017938095592</v>
      </c>
      <c r="P32" s="181" t="str">
        <f t="shared" si="10"/>
        <v>C</v>
      </c>
      <c r="Q32" s="180">
        <f t="shared" si="4"/>
        <v>8.1060606060606055</v>
      </c>
      <c r="R32" s="212">
        <f t="shared" si="5"/>
        <v>2.9209090909090921E-2</v>
      </c>
      <c r="S32" s="180">
        <f t="shared" si="6"/>
        <v>787.0392424242425</v>
      </c>
      <c r="T32" s="181">
        <f t="shared" si="11"/>
        <v>30</v>
      </c>
      <c r="U32" s="181">
        <v>3</v>
      </c>
      <c r="V32" s="181">
        <f t="shared" si="12"/>
        <v>33</v>
      </c>
      <c r="W32" s="180">
        <f t="shared" si="13"/>
        <v>267.5</v>
      </c>
      <c r="X32" s="180">
        <f t="shared" si="7"/>
        <v>247.5</v>
      </c>
      <c r="Y32" s="306">
        <f t="shared" si="8"/>
        <v>0.89183271028037436</v>
      </c>
      <c r="Z32" s="179">
        <f t="shared" si="9"/>
        <v>7.476635514018691E-2</v>
      </c>
      <c r="AA32" s="87" t="str">
        <f t="shared" si="14"/>
        <v>VERY LOW-ORDER URGENTLY</v>
      </c>
      <c r="AB32" s="32">
        <f t="shared" si="15"/>
        <v>24030.441168224301</v>
      </c>
      <c r="AF32"/>
      <c r="AG32" s="341" t="s">
        <v>85</v>
      </c>
      <c r="AH32" s="341" t="s">
        <v>414</v>
      </c>
      <c r="AI32" s="82">
        <v>0</v>
      </c>
      <c r="AJ32" s="83">
        <v>0</v>
      </c>
      <c r="AK32" s="353">
        <v>93.017821782178231</v>
      </c>
      <c r="AL32" s="353">
        <v>0</v>
      </c>
    </row>
    <row r="33" spans="1:38" ht="15" thickBot="1">
      <c r="A33" s="144" t="s">
        <v>123</v>
      </c>
      <c r="B33" s="144" t="s">
        <v>71</v>
      </c>
      <c r="C33" s="181" t="s">
        <v>372</v>
      </c>
      <c r="D33" s="144" t="s">
        <v>29</v>
      </c>
      <c r="E33" s="181" t="s">
        <v>63</v>
      </c>
      <c r="F33" s="178">
        <v>0.5625</v>
      </c>
      <c r="G33" s="180">
        <v>25</v>
      </c>
      <c r="H33" s="180">
        <v>11546.666666666668</v>
      </c>
      <c r="I33" s="369">
        <v>113</v>
      </c>
      <c r="J33" s="178">
        <v>2.5425</v>
      </c>
      <c r="K33" s="180">
        <f t="shared" si="1"/>
        <v>52190.933333333342</v>
      </c>
      <c r="L33" s="180">
        <f t="shared" si="2"/>
        <v>461.86666666666673</v>
      </c>
      <c r="M33" s="181">
        <v>1</v>
      </c>
      <c r="N33" s="179">
        <f t="shared" si="3"/>
        <v>3.7372462733675014E-3</v>
      </c>
      <c r="O33" s="183">
        <f>SUM($N$5:N33)</f>
        <v>0.95366742565432339</v>
      </c>
      <c r="P33" s="181" t="str">
        <f t="shared" si="10"/>
        <v>C</v>
      </c>
      <c r="Q33" s="180">
        <f t="shared" si="4"/>
        <v>1.1363636363636365</v>
      </c>
      <c r="R33" s="212">
        <f t="shared" si="5"/>
        <v>2.556818181818182E-2</v>
      </c>
      <c r="S33" s="180">
        <f t="shared" si="6"/>
        <v>524.84848484848487</v>
      </c>
      <c r="T33" s="181">
        <f t="shared" si="11"/>
        <v>30</v>
      </c>
      <c r="U33" s="181">
        <v>3</v>
      </c>
      <c r="V33" s="181">
        <f t="shared" si="12"/>
        <v>33</v>
      </c>
      <c r="W33" s="180">
        <f t="shared" si="13"/>
        <v>37.5</v>
      </c>
      <c r="X33" s="180">
        <f t="shared" si="7"/>
        <v>0</v>
      </c>
      <c r="Y33" s="306">
        <f t="shared" si="8"/>
        <v>0</v>
      </c>
      <c r="Z33" s="179">
        <f t="shared" si="9"/>
        <v>3.0133333333333332</v>
      </c>
      <c r="AA33" s="87" t="str">
        <f t="shared" si="14"/>
        <v>VERY HIGH-DON’T ORDER</v>
      </c>
      <c r="AB33" s="32">
        <f t="shared" si="15"/>
        <v>0</v>
      </c>
      <c r="AF33"/>
      <c r="AG33" s="341" t="s">
        <v>90</v>
      </c>
      <c r="AH33" s="341" t="s">
        <v>451</v>
      </c>
      <c r="AI33" s="82">
        <v>0</v>
      </c>
      <c r="AJ33" s="83">
        <v>0</v>
      </c>
      <c r="AK33" s="353">
        <v>202.50000000000003</v>
      </c>
      <c r="AL33" s="353">
        <v>0</v>
      </c>
    </row>
    <row r="34" spans="1:38" ht="15" thickBot="1">
      <c r="A34" s="144" t="s">
        <v>123</v>
      </c>
      <c r="B34" s="144" t="s">
        <v>87</v>
      </c>
      <c r="C34" s="181" t="s">
        <v>444</v>
      </c>
      <c r="D34" s="144" t="s">
        <v>26</v>
      </c>
      <c r="E34" s="181" t="s">
        <v>27</v>
      </c>
      <c r="F34" s="178">
        <v>0.55967999999999973</v>
      </c>
      <c r="G34" s="180">
        <v>106</v>
      </c>
      <c r="H34" s="180">
        <v>21324.6</v>
      </c>
      <c r="I34" s="369">
        <v>0</v>
      </c>
      <c r="J34" s="178">
        <v>0</v>
      </c>
      <c r="K34" s="180">
        <f t="shared" si="1"/>
        <v>0</v>
      </c>
      <c r="L34" s="180">
        <f t="shared" si="2"/>
        <v>201.1754716981132</v>
      </c>
      <c r="M34" s="181">
        <v>5</v>
      </c>
      <c r="N34" s="179">
        <f t="shared" si="3"/>
        <v>3.7185102120503503E-3</v>
      </c>
      <c r="O34" s="183">
        <f>SUM($N$5:N34)</f>
        <v>0.95738593586637377</v>
      </c>
      <c r="P34" s="181" t="str">
        <f t="shared" si="10"/>
        <v>C</v>
      </c>
      <c r="Q34" s="180">
        <f t="shared" si="4"/>
        <v>4.8181818181818183</v>
      </c>
      <c r="R34" s="212">
        <f t="shared" si="5"/>
        <v>2.5439999999999987E-2</v>
      </c>
      <c r="S34" s="180">
        <f t="shared" si="6"/>
        <v>969.3</v>
      </c>
      <c r="T34" s="181">
        <f t="shared" si="11"/>
        <v>30</v>
      </c>
      <c r="U34" s="181">
        <v>3</v>
      </c>
      <c r="V34" s="181">
        <f t="shared" si="12"/>
        <v>33</v>
      </c>
      <c r="W34" s="180">
        <f t="shared" si="13"/>
        <v>159</v>
      </c>
      <c r="X34" s="180">
        <f t="shared" si="7"/>
        <v>159</v>
      </c>
      <c r="Y34" s="306">
        <f t="shared" si="8"/>
        <v>0.8395199999999996</v>
      </c>
      <c r="Z34" s="179">
        <f t="shared" si="9"/>
        <v>0</v>
      </c>
      <c r="AA34" s="87" t="str">
        <f t="shared" si="14"/>
        <v>VERY LOW-ORDER URGENTLY</v>
      </c>
      <c r="AB34" s="32">
        <f t="shared" si="15"/>
        <v>31986.899999999998</v>
      </c>
      <c r="AF34"/>
      <c r="AG34" s="341" t="s">
        <v>68</v>
      </c>
      <c r="AH34" s="341" t="s">
        <v>437</v>
      </c>
      <c r="AI34" s="82">
        <v>8.4600000000000022E-2</v>
      </c>
      <c r="AJ34" s="83">
        <v>23.5</v>
      </c>
      <c r="AK34" s="353">
        <v>100.52173913043478</v>
      </c>
      <c r="AL34" s="353">
        <v>2362.2608695652175</v>
      </c>
    </row>
    <row r="35" spans="1:38" ht="15" thickBot="1">
      <c r="A35" s="144" t="s">
        <v>123</v>
      </c>
      <c r="B35" s="144" t="s">
        <v>98</v>
      </c>
      <c r="C35" s="181" t="s">
        <v>389</v>
      </c>
      <c r="D35" s="144" t="s">
        <v>52</v>
      </c>
      <c r="E35" s="181" t="s">
        <v>24</v>
      </c>
      <c r="F35" s="178">
        <v>0.53866999999999965</v>
      </c>
      <c r="G35" s="180">
        <v>47.666666666666671</v>
      </c>
      <c r="H35" s="180">
        <v>15143.076666666679</v>
      </c>
      <c r="I35" s="369">
        <v>39</v>
      </c>
      <c r="J35" s="178">
        <v>0.38844000000000006</v>
      </c>
      <c r="K35" s="180">
        <f t="shared" si="1"/>
        <v>12389.790000000008</v>
      </c>
      <c r="L35" s="180">
        <f t="shared" si="2"/>
        <v>317.68692307692328</v>
      </c>
      <c r="M35" s="181">
        <v>40</v>
      </c>
      <c r="N35" s="179">
        <f t="shared" si="3"/>
        <v>3.5789199112442145E-3</v>
      </c>
      <c r="O35" s="183">
        <f>SUM($N$5:N35)</f>
        <v>0.96096485577761803</v>
      </c>
      <c r="P35" s="181" t="str">
        <f t="shared" si="10"/>
        <v>C</v>
      </c>
      <c r="Q35" s="180">
        <f t="shared" si="4"/>
        <v>2.166666666666667</v>
      </c>
      <c r="R35" s="212">
        <f t="shared" si="5"/>
        <v>2.4484999999999982E-2</v>
      </c>
      <c r="S35" s="180">
        <f t="shared" si="6"/>
        <v>688.32166666666717</v>
      </c>
      <c r="T35" s="181">
        <f t="shared" si="11"/>
        <v>30</v>
      </c>
      <c r="U35" s="181">
        <v>3</v>
      </c>
      <c r="V35" s="181">
        <f t="shared" si="12"/>
        <v>33</v>
      </c>
      <c r="W35" s="180">
        <f t="shared" si="13"/>
        <v>71.500000000000014</v>
      </c>
      <c r="X35" s="180">
        <f t="shared" si="7"/>
        <v>32.500000000000014</v>
      </c>
      <c r="Y35" s="306">
        <f t="shared" si="8"/>
        <v>0.36727499999999991</v>
      </c>
      <c r="Z35" s="179">
        <f t="shared" si="9"/>
        <v>0.5454545454545453</v>
      </c>
      <c r="AA35" s="87" t="str">
        <f t="shared" si="14"/>
        <v>VERY LOW-ORDER URGENTLY</v>
      </c>
      <c r="AB35" s="32">
        <f t="shared" si="15"/>
        <v>10324.825000000012</v>
      </c>
      <c r="AF35" s="341" t="s">
        <v>224</v>
      </c>
      <c r="AG35" s="341"/>
      <c r="AH35" s="341"/>
      <c r="AI35" s="82">
        <v>8.4600000000000022E-2</v>
      </c>
      <c r="AJ35" s="83">
        <v>23.5</v>
      </c>
      <c r="AK35" s="353">
        <v>485.27538180813542</v>
      </c>
      <c r="AL35" s="353">
        <v>2362.2608695652175</v>
      </c>
    </row>
    <row r="36" spans="1:38" ht="15" thickBot="1">
      <c r="A36" s="144" t="s">
        <v>123</v>
      </c>
      <c r="B36" s="144" t="s">
        <v>84</v>
      </c>
      <c r="C36" s="181" t="s">
        <v>421</v>
      </c>
      <c r="D36" s="144" t="s">
        <v>26</v>
      </c>
      <c r="E36" s="181" t="s">
        <v>69</v>
      </c>
      <c r="F36" s="178">
        <v>0.4613333333333336</v>
      </c>
      <c r="G36" s="180">
        <v>115</v>
      </c>
      <c r="H36" s="180">
        <v>11486.599999999999</v>
      </c>
      <c r="I36" s="369">
        <v>98</v>
      </c>
      <c r="J36" s="178">
        <v>0.39200000000000002</v>
      </c>
      <c r="K36" s="180">
        <f t="shared" si="1"/>
        <v>9788.5808695652158</v>
      </c>
      <c r="L36" s="180">
        <f t="shared" si="2"/>
        <v>99.883478260869552</v>
      </c>
      <c r="M36" s="181">
        <v>1</v>
      </c>
      <c r="N36" s="179">
        <f t="shared" si="3"/>
        <v>3.0650956102759256E-3</v>
      </c>
      <c r="O36" s="183">
        <f>SUM($N$5:N36)</f>
        <v>0.96402995138789394</v>
      </c>
      <c r="P36" s="181" t="str">
        <f t="shared" si="10"/>
        <v>C</v>
      </c>
      <c r="Q36" s="180">
        <f t="shared" si="4"/>
        <v>5.2272727272727275</v>
      </c>
      <c r="R36" s="212">
        <f t="shared" si="5"/>
        <v>2.0969696969696982E-2</v>
      </c>
      <c r="S36" s="180">
        <f t="shared" si="6"/>
        <v>522.11818181818171</v>
      </c>
      <c r="T36" s="181">
        <f t="shared" si="11"/>
        <v>30</v>
      </c>
      <c r="U36" s="181">
        <v>3</v>
      </c>
      <c r="V36" s="181">
        <f t="shared" si="12"/>
        <v>33</v>
      </c>
      <c r="W36" s="180">
        <f t="shared" si="13"/>
        <v>172.5</v>
      </c>
      <c r="X36" s="180">
        <f t="shared" si="7"/>
        <v>74.5</v>
      </c>
      <c r="Y36" s="306">
        <f t="shared" si="8"/>
        <v>0.29886376811594217</v>
      </c>
      <c r="Z36" s="179">
        <f t="shared" si="9"/>
        <v>0.56811594202898552</v>
      </c>
      <c r="AA36" s="87" t="str">
        <f t="shared" si="14"/>
        <v>VERY LOW-ORDER URGENTLY</v>
      </c>
      <c r="AB36" s="32">
        <f t="shared" si="15"/>
        <v>7441.319130434782</v>
      </c>
      <c r="AF36" s="341" t="s">
        <v>81</v>
      </c>
      <c r="AG36" s="341" t="s">
        <v>551</v>
      </c>
      <c r="AH36" s="341" t="s">
        <v>552</v>
      </c>
      <c r="AI36" s="82">
        <v>8.000000000000021E-2</v>
      </c>
      <c r="AJ36" s="83">
        <v>8.0000000000000284</v>
      </c>
      <c r="AK36" s="353">
        <v>320</v>
      </c>
      <c r="AL36" s="353">
        <v>2560.0000000000091</v>
      </c>
    </row>
    <row r="37" spans="1:38" ht="15" thickBot="1">
      <c r="A37" s="56" t="s">
        <v>123</v>
      </c>
      <c r="B37" s="144" t="s">
        <v>517</v>
      </c>
      <c r="C37" s="181" t="s">
        <v>530</v>
      </c>
      <c r="D37" s="144" t="s">
        <v>26</v>
      </c>
      <c r="E37" s="181" t="s">
        <v>27</v>
      </c>
      <c r="F37" s="178">
        <v>0.46128000000000019</v>
      </c>
      <c r="G37" s="180">
        <v>77.333333333333329</v>
      </c>
      <c r="H37" s="180">
        <v>3283.6400000000003</v>
      </c>
      <c r="I37" s="369">
        <v>0</v>
      </c>
      <c r="J37" s="178">
        <v>0</v>
      </c>
      <c r="K37" s="180">
        <f t="shared" ref="K37:K59" si="16">L37*I37</f>
        <v>0</v>
      </c>
      <c r="L37" s="180">
        <f t="shared" ref="L37:L59" si="17">H37/G37</f>
        <v>42.460862068965525</v>
      </c>
      <c r="M37" s="181">
        <v>12</v>
      </c>
      <c r="N37" s="179">
        <f t="shared" ref="N37:N59" si="18">F37/$F$1</f>
        <v>3.0647412639625985E-3</v>
      </c>
      <c r="O37" s="183">
        <f>SUM($N$5:N37)</f>
        <v>0.96709469265185655</v>
      </c>
      <c r="P37" s="181" t="str">
        <f t="shared" si="10"/>
        <v>C</v>
      </c>
      <c r="Q37" s="180">
        <f t="shared" ref="Q37:Q59" si="19">G37/22</f>
        <v>3.5151515151515151</v>
      </c>
      <c r="R37" s="212">
        <f t="shared" ref="R37:R59" si="20">F37/22</f>
        <v>2.0967272727272737E-2</v>
      </c>
      <c r="S37" s="180">
        <f t="shared" ref="S37:S59" si="21">H37/22</f>
        <v>149.25636363636366</v>
      </c>
      <c r="T37" s="181">
        <f t="shared" si="11"/>
        <v>30</v>
      </c>
      <c r="U37" s="181">
        <v>3</v>
      </c>
      <c r="V37" s="181">
        <f t="shared" si="12"/>
        <v>33</v>
      </c>
      <c r="W37" s="180">
        <f t="shared" si="13"/>
        <v>116</v>
      </c>
      <c r="X37" s="180">
        <f t="shared" ref="X37:X59" si="22">IF(W37-I37&lt;=0,0,W37-I37)</f>
        <v>116</v>
      </c>
      <c r="Y37" s="306">
        <f t="shared" ref="Y37:Y59" si="23">X37/(G37/F37)</f>
        <v>0.69192000000000031</v>
      </c>
      <c r="Z37" s="179">
        <f t="shared" ref="Z37:Z59" si="24">I37/W37</f>
        <v>0</v>
      </c>
      <c r="AA37" s="87" t="str">
        <f t="shared" si="14"/>
        <v>VERY LOW-ORDER URGENTLY</v>
      </c>
      <c r="AB37" s="32">
        <f t="shared" si="15"/>
        <v>4925.4600000000009</v>
      </c>
      <c r="AF37" s="341" t="s">
        <v>223</v>
      </c>
      <c r="AG37" s="341"/>
      <c r="AH37" s="341"/>
      <c r="AI37" s="82">
        <v>8.000000000000021E-2</v>
      </c>
      <c r="AJ37" s="83">
        <v>8.0000000000000284</v>
      </c>
      <c r="AK37" s="353">
        <v>320</v>
      </c>
      <c r="AL37" s="353">
        <v>2560.0000000000091</v>
      </c>
    </row>
    <row r="38" spans="1:38" ht="15" thickBot="1">
      <c r="A38" s="144" t="s">
        <v>123</v>
      </c>
      <c r="B38" s="144" t="s">
        <v>518</v>
      </c>
      <c r="C38" s="181" t="s">
        <v>531</v>
      </c>
      <c r="D38" s="144" t="s">
        <v>26</v>
      </c>
      <c r="E38" s="181" t="s">
        <v>27</v>
      </c>
      <c r="F38" s="178">
        <v>0.44159999999999983</v>
      </c>
      <c r="G38" s="180">
        <v>75.333333333333329</v>
      </c>
      <c r="H38" s="180">
        <v>3143.8200000000011</v>
      </c>
      <c r="I38" s="369">
        <v>0</v>
      </c>
      <c r="J38" s="178">
        <v>0</v>
      </c>
      <c r="K38" s="180">
        <f t="shared" si="16"/>
        <v>0</v>
      </c>
      <c r="L38" s="180">
        <f t="shared" si="17"/>
        <v>41.73212389380533</v>
      </c>
      <c r="M38" s="181">
        <v>10</v>
      </c>
      <c r="N38" s="179">
        <f t="shared" si="18"/>
        <v>2.9339874743450453E-3</v>
      </c>
      <c r="O38" s="183">
        <f>SUM($N$5:N38)</f>
        <v>0.97002868012620158</v>
      </c>
      <c r="P38" s="181" t="str">
        <f t="shared" si="10"/>
        <v>C</v>
      </c>
      <c r="Q38" s="180">
        <f t="shared" si="19"/>
        <v>3.4242424242424239</v>
      </c>
      <c r="R38" s="212">
        <f t="shared" si="20"/>
        <v>2.0072727272727266E-2</v>
      </c>
      <c r="S38" s="180">
        <f t="shared" si="21"/>
        <v>142.90090909090915</v>
      </c>
      <c r="T38" s="181">
        <f t="shared" si="11"/>
        <v>30</v>
      </c>
      <c r="U38" s="181">
        <v>3</v>
      </c>
      <c r="V38" s="181">
        <f t="shared" si="12"/>
        <v>33</v>
      </c>
      <c r="W38" s="180">
        <f t="shared" si="13"/>
        <v>112.99999999999999</v>
      </c>
      <c r="X38" s="180">
        <f t="shared" si="22"/>
        <v>112.99999999999999</v>
      </c>
      <c r="Y38" s="306">
        <f t="shared" si="23"/>
        <v>0.66239999999999966</v>
      </c>
      <c r="Z38" s="179">
        <f t="shared" si="24"/>
        <v>0</v>
      </c>
      <c r="AA38" s="87" t="str">
        <f t="shared" si="14"/>
        <v>VERY LOW-ORDER URGENTLY</v>
      </c>
      <c r="AB38" s="32">
        <f t="shared" si="15"/>
        <v>4715.7300000000014</v>
      </c>
      <c r="AF38" s="341" t="s">
        <v>52</v>
      </c>
      <c r="AG38" s="341" t="s">
        <v>74</v>
      </c>
      <c r="AH38" s="341" t="s">
        <v>432</v>
      </c>
      <c r="AI38" s="82">
        <v>0</v>
      </c>
      <c r="AJ38" s="83">
        <v>0</v>
      </c>
      <c r="AK38" s="353">
        <v>290.83999999999997</v>
      </c>
      <c r="AL38" s="353">
        <v>0</v>
      </c>
    </row>
    <row r="39" spans="1:38" ht="15" thickBot="1">
      <c r="A39" s="144" t="s">
        <v>123</v>
      </c>
      <c r="B39" s="144" t="s">
        <v>99</v>
      </c>
      <c r="C39" s="181" t="s">
        <v>409</v>
      </c>
      <c r="D39" s="144" t="s">
        <v>23</v>
      </c>
      <c r="E39" s="181" t="s">
        <v>24</v>
      </c>
      <c r="F39" s="178">
        <v>0.42120000000000002</v>
      </c>
      <c r="G39" s="180">
        <v>130</v>
      </c>
      <c r="H39" s="180">
        <v>20600</v>
      </c>
      <c r="I39" s="369">
        <v>181</v>
      </c>
      <c r="J39" s="178">
        <v>0.58644000000000007</v>
      </c>
      <c r="K39" s="180">
        <f t="shared" si="16"/>
        <v>28681.538461538461</v>
      </c>
      <c r="L39" s="180">
        <f t="shared" si="17"/>
        <v>158.46153846153845</v>
      </c>
      <c r="M39" s="181">
        <v>5</v>
      </c>
      <c r="N39" s="179">
        <f t="shared" si="18"/>
        <v>2.7984500094975851E-3</v>
      </c>
      <c r="O39" s="183">
        <f>SUM($N$5:N39)</f>
        <v>0.97282713013569921</v>
      </c>
      <c r="P39" s="181" t="str">
        <f t="shared" si="10"/>
        <v>C</v>
      </c>
      <c r="Q39" s="180">
        <f t="shared" si="19"/>
        <v>5.9090909090909092</v>
      </c>
      <c r="R39" s="212">
        <f t="shared" si="20"/>
        <v>1.9145454545454545E-2</v>
      </c>
      <c r="S39" s="180">
        <f t="shared" si="21"/>
        <v>936.36363636363637</v>
      </c>
      <c r="T39" s="181">
        <f t="shared" si="11"/>
        <v>30</v>
      </c>
      <c r="U39" s="181">
        <v>3</v>
      </c>
      <c r="V39" s="181">
        <f t="shared" si="12"/>
        <v>33</v>
      </c>
      <c r="W39" s="180">
        <f t="shared" si="13"/>
        <v>195</v>
      </c>
      <c r="X39" s="180">
        <f t="shared" si="22"/>
        <v>14</v>
      </c>
      <c r="Y39" s="306">
        <f t="shared" si="23"/>
        <v>4.5359999999999998E-2</v>
      </c>
      <c r="Z39" s="179">
        <f t="shared" si="24"/>
        <v>0.92820512820512824</v>
      </c>
      <c r="AA39" s="87" t="str">
        <f t="shared" si="14"/>
        <v>LOW MAY- ORDER</v>
      </c>
      <c r="AB39" s="32">
        <f t="shared" si="15"/>
        <v>2218.4615384615381</v>
      </c>
      <c r="AF39" s="341" t="s">
        <v>222</v>
      </c>
      <c r="AG39" s="341"/>
      <c r="AH39" s="341"/>
      <c r="AI39" s="82">
        <v>0</v>
      </c>
      <c r="AJ39" s="83">
        <v>0</v>
      </c>
      <c r="AK39" s="353">
        <v>290.83999999999997</v>
      </c>
      <c r="AL39" s="353">
        <v>0</v>
      </c>
    </row>
    <row r="40" spans="1:38" ht="15" thickBot="1">
      <c r="A40" s="144" t="s">
        <v>123</v>
      </c>
      <c r="B40" s="144" t="s">
        <v>57</v>
      </c>
      <c r="C40" s="181" t="s">
        <v>438</v>
      </c>
      <c r="D40" s="144" t="s">
        <v>58</v>
      </c>
      <c r="E40" s="181" t="s">
        <v>27</v>
      </c>
      <c r="F40" s="178">
        <v>0.41650000000000009</v>
      </c>
      <c r="G40" s="180">
        <v>47.333333333333329</v>
      </c>
      <c r="H40" s="180">
        <v>4746.3999999999996</v>
      </c>
      <c r="I40" s="369">
        <v>0</v>
      </c>
      <c r="J40" s="178">
        <v>0</v>
      </c>
      <c r="K40" s="180">
        <f t="shared" si="16"/>
        <v>0</v>
      </c>
      <c r="L40" s="180">
        <f t="shared" si="17"/>
        <v>100.27605633802817</v>
      </c>
      <c r="M40" s="181">
        <v>40</v>
      </c>
      <c r="N40" s="179">
        <f t="shared" si="18"/>
        <v>2.7672232406356703E-3</v>
      </c>
      <c r="O40" s="183">
        <f>SUM($N$5:N40)</f>
        <v>0.97559435337633493</v>
      </c>
      <c r="P40" s="181" t="str">
        <f t="shared" si="10"/>
        <v>C</v>
      </c>
      <c r="Q40" s="180">
        <f t="shared" si="19"/>
        <v>2.1515151515151514</v>
      </c>
      <c r="R40" s="212">
        <f t="shared" si="20"/>
        <v>1.8931818181818185E-2</v>
      </c>
      <c r="S40" s="180">
        <f t="shared" si="21"/>
        <v>215.74545454545452</v>
      </c>
      <c r="T40" s="181">
        <f t="shared" si="11"/>
        <v>30</v>
      </c>
      <c r="U40" s="181">
        <v>3</v>
      </c>
      <c r="V40" s="181">
        <f t="shared" si="12"/>
        <v>33</v>
      </c>
      <c r="W40" s="180">
        <f t="shared" si="13"/>
        <v>71</v>
      </c>
      <c r="X40" s="180">
        <f t="shared" si="22"/>
        <v>71</v>
      </c>
      <c r="Y40" s="306">
        <f t="shared" si="23"/>
        <v>0.62475000000000014</v>
      </c>
      <c r="Z40" s="179">
        <f t="shared" si="24"/>
        <v>0</v>
      </c>
      <c r="AA40" s="87" t="str">
        <f t="shared" si="14"/>
        <v>VERY LOW-ORDER URGENTLY</v>
      </c>
      <c r="AB40" s="32">
        <f t="shared" si="15"/>
        <v>7119.6</v>
      </c>
      <c r="AF40" s="341" t="s">
        <v>221</v>
      </c>
      <c r="AG40"/>
      <c r="AH40"/>
      <c r="AI40" s="82">
        <v>0.44700348892451403</v>
      </c>
      <c r="AJ40" s="83">
        <v>69.621212121212039</v>
      </c>
      <c r="AK40" s="353">
        <v>4309.8630615311195</v>
      </c>
      <c r="AL40" s="353">
        <v>15985.643957151649</v>
      </c>
    </row>
    <row r="41" spans="1:38" ht="15" thickBot="1">
      <c r="A41" s="144" t="s">
        <v>123</v>
      </c>
      <c r="B41" s="144" t="s">
        <v>68</v>
      </c>
      <c r="C41" s="181" t="s">
        <v>437</v>
      </c>
      <c r="D41" s="144" t="s">
        <v>26</v>
      </c>
      <c r="E41" s="181" t="s">
        <v>69</v>
      </c>
      <c r="F41" s="178">
        <v>0.41400000000000009</v>
      </c>
      <c r="G41" s="180">
        <v>115</v>
      </c>
      <c r="H41" s="180">
        <v>11560</v>
      </c>
      <c r="I41" s="369">
        <v>149</v>
      </c>
      <c r="J41" s="178">
        <v>0.53639999999999999</v>
      </c>
      <c r="K41" s="180">
        <f t="shared" si="16"/>
        <v>14977.739130434782</v>
      </c>
      <c r="L41" s="180">
        <f t="shared" si="17"/>
        <v>100.52173913043478</v>
      </c>
      <c r="M41" s="181">
        <v>18</v>
      </c>
      <c r="N41" s="179">
        <f t="shared" si="18"/>
        <v>2.7506132571984815E-3</v>
      </c>
      <c r="O41" s="183">
        <f>SUM($N$5:N41)</f>
        <v>0.97834496663353343</v>
      </c>
      <c r="P41" s="181" t="str">
        <f t="shared" si="10"/>
        <v>C</v>
      </c>
      <c r="Q41" s="180">
        <f t="shared" si="19"/>
        <v>5.2272727272727275</v>
      </c>
      <c r="R41" s="212">
        <f t="shared" si="20"/>
        <v>1.8818181818181821E-2</v>
      </c>
      <c r="S41" s="180">
        <f t="shared" si="21"/>
        <v>525.4545454545455</v>
      </c>
      <c r="T41" s="181">
        <f t="shared" si="11"/>
        <v>30</v>
      </c>
      <c r="U41" s="181">
        <v>3</v>
      </c>
      <c r="V41" s="181">
        <f t="shared" si="12"/>
        <v>33</v>
      </c>
      <c r="W41" s="180">
        <f t="shared" si="13"/>
        <v>172.5</v>
      </c>
      <c r="X41" s="180">
        <f t="shared" si="22"/>
        <v>23.5</v>
      </c>
      <c r="Y41" s="306">
        <f t="shared" si="23"/>
        <v>8.4600000000000022E-2</v>
      </c>
      <c r="Z41" s="179">
        <f t="shared" si="24"/>
        <v>0.86376811594202896</v>
      </c>
      <c r="AA41" s="87" t="str">
        <f t="shared" si="14"/>
        <v>LOW MAY- ORDER</v>
      </c>
      <c r="AB41" s="32">
        <f t="shared" si="15"/>
        <v>2362.2608695652175</v>
      </c>
      <c r="AF41"/>
      <c r="AG41"/>
      <c r="AH41"/>
      <c r="AI41"/>
      <c r="AJ41"/>
      <c r="AK41"/>
      <c r="AL41"/>
    </row>
    <row r="42" spans="1:38" ht="15" thickBot="1">
      <c r="A42" s="144" t="s">
        <v>123</v>
      </c>
      <c r="B42" s="144" t="s">
        <v>83</v>
      </c>
      <c r="C42" s="181" t="s">
        <v>416</v>
      </c>
      <c r="D42" s="144" t="s">
        <v>26</v>
      </c>
      <c r="E42" s="181" t="s">
        <v>69</v>
      </c>
      <c r="F42" s="178">
        <v>0.37200000000000011</v>
      </c>
      <c r="G42" s="180">
        <v>93</v>
      </c>
      <c r="H42" s="180">
        <v>9421.6666666666661</v>
      </c>
      <c r="I42" s="369">
        <v>184</v>
      </c>
      <c r="J42" s="178">
        <v>0.73599999999999999</v>
      </c>
      <c r="K42" s="180">
        <f t="shared" si="16"/>
        <v>18640.716845878134</v>
      </c>
      <c r="L42" s="180">
        <f t="shared" si="17"/>
        <v>101.30824372759857</v>
      </c>
      <c r="M42" s="181">
        <v>40</v>
      </c>
      <c r="N42" s="179">
        <f t="shared" si="18"/>
        <v>2.4715655354537081E-3</v>
      </c>
      <c r="O42" s="183">
        <f>SUM($N$5:N42)</f>
        <v>0.98081653216898712</v>
      </c>
      <c r="P42" s="181" t="str">
        <f t="shared" si="10"/>
        <v>C</v>
      </c>
      <c r="Q42" s="180">
        <f t="shared" si="19"/>
        <v>4.2272727272727275</v>
      </c>
      <c r="R42" s="212">
        <f t="shared" si="20"/>
        <v>1.6909090909090915E-2</v>
      </c>
      <c r="S42" s="180">
        <f t="shared" si="21"/>
        <v>428.25757575757575</v>
      </c>
      <c r="T42" s="181">
        <f t="shared" si="11"/>
        <v>30</v>
      </c>
      <c r="U42" s="181">
        <v>3</v>
      </c>
      <c r="V42" s="181">
        <f t="shared" si="12"/>
        <v>33</v>
      </c>
      <c r="W42" s="180">
        <f t="shared" si="13"/>
        <v>139.5</v>
      </c>
      <c r="X42" s="180">
        <f t="shared" si="22"/>
        <v>0</v>
      </c>
      <c r="Y42" s="306">
        <f t="shared" si="23"/>
        <v>0</v>
      </c>
      <c r="Z42" s="179">
        <f t="shared" si="24"/>
        <v>1.3189964157706093</v>
      </c>
      <c r="AA42" s="87" t="str">
        <f t="shared" si="14"/>
        <v>HIGH-DON’T ORDER</v>
      </c>
      <c r="AB42" s="32">
        <f t="shared" si="15"/>
        <v>0</v>
      </c>
      <c r="AF42"/>
      <c r="AG42"/>
      <c r="AH42"/>
      <c r="AI42"/>
      <c r="AJ42"/>
      <c r="AK42"/>
      <c r="AL42"/>
    </row>
    <row r="43" spans="1:38" ht="15" thickBot="1">
      <c r="A43" s="144" t="s">
        <v>123</v>
      </c>
      <c r="B43" s="144" t="s">
        <v>64</v>
      </c>
      <c r="C43" s="181" t="s">
        <v>434</v>
      </c>
      <c r="D43" s="144" t="s">
        <v>58</v>
      </c>
      <c r="E43" s="181" t="s">
        <v>27</v>
      </c>
      <c r="F43" s="178">
        <v>0.31375333333333311</v>
      </c>
      <c r="G43" s="180">
        <v>40.333333333333329</v>
      </c>
      <c r="H43" s="180">
        <v>4216.6833333333325</v>
      </c>
      <c r="I43" s="369">
        <v>85</v>
      </c>
      <c r="J43" s="178">
        <v>0.64150000000000007</v>
      </c>
      <c r="K43" s="180">
        <f t="shared" si="16"/>
        <v>8886.3987603305777</v>
      </c>
      <c r="L43" s="180">
        <f t="shared" si="17"/>
        <v>104.54586776859503</v>
      </c>
      <c r="M43" s="181">
        <v>48</v>
      </c>
      <c r="N43" s="179">
        <f t="shared" si="18"/>
        <v>2.0845750680117876E-3</v>
      </c>
      <c r="O43" s="183">
        <f>SUM($N$5:N43)</f>
        <v>0.98290110723699886</v>
      </c>
      <c r="P43" s="181" t="str">
        <f t="shared" si="10"/>
        <v>C</v>
      </c>
      <c r="Q43" s="180">
        <f t="shared" si="19"/>
        <v>1.833333333333333</v>
      </c>
      <c r="R43" s="212">
        <f t="shared" si="20"/>
        <v>1.4261515151515141E-2</v>
      </c>
      <c r="S43" s="180">
        <f t="shared" si="21"/>
        <v>191.6674242424242</v>
      </c>
      <c r="T43" s="181">
        <f t="shared" si="11"/>
        <v>30</v>
      </c>
      <c r="U43" s="181">
        <v>3</v>
      </c>
      <c r="V43" s="181">
        <f t="shared" si="12"/>
        <v>33</v>
      </c>
      <c r="W43" s="180">
        <f t="shared" si="13"/>
        <v>60.499999999999993</v>
      </c>
      <c r="X43" s="180">
        <f t="shared" si="22"/>
        <v>0</v>
      </c>
      <c r="Y43" s="306">
        <f t="shared" si="23"/>
        <v>0</v>
      </c>
      <c r="Z43" s="179">
        <f t="shared" si="24"/>
        <v>1.4049586776859506</v>
      </c>
      <c r="AA43" s="87" t="str">
        <f t="shared" si="14"/>
        <v>HIGH-DON’T ORDER</v>
      </c>
      <c r="AB43" s="32">
        <f t="shared" si="15"/>
        <v>0</v>
      </c>
      <c r="AF43"/>
      <c r="AG43"/>
      <c r="AH43"/>
      <c r="AI43"/>
      <c r="AJ43"/>
      <c r="AK43"/>
      <c r="AL43"/>
    </row>
    <row r="44" spans="1:38" ht="15" thickBot="1">
      <c r="A44" s="144" t="s">
        <v>123</v>
      </c>
      <c r="B44" s="144" t="s">
        <v>78</v>
      </c>
      <c r="C44" s="181" t="s">
        <v>449</v>
      </c>
      <c r="D44" s="144" t="s">
        <v>58</v>
      </c>
      <c r="E44" s="181" t="s">
        <v>27</v>
      </c>
      <c r="F44" s="178">
        <v>0.29333333333333339</v>
      </c>
      <c r="G44" s="180">
        <v>34.999999999999993</v>
      </c>
      <c r="H44" s="180">
        <v>3106.3333333333335</v>
      </c>
      <c r="I44" s="369">
        <v>0</v>
      </c>
      <c r="J44" s="178">
        <v>0</v>
      </c>
      <c r="K44" s="180">
        <f t="shared" si="16"/>
        <v>0</v>
      </c>
      <c r="L44" s="180">
        <f t="shared" si="17"/>
        <v>88.752380952380975</v>
      </c>
      <c r="M44" s="181">
        <v>4</v>
      </c>
      <c r="N44" s="179">
        <f t="shared" si="18"/>
        <v>1.9489047232968306E-3</v>
      </c>
      <c r="O44" s="183">
        <f>SUM($N$5:N44)</f>
        <v>0.98485001196029565</v>
      </c>
      <c r="P44" s="181" t="str">
        <f t="shared" si="10"/>
        <v>C</v>
      </c>
      <c r="Q44" s="180">
        <f t="shared" si="19"/>
        <v>1.5909090909090906</v>
      </c>
      <c r="R44" s="212">
        <f t="shared" si="20"/>
        <v>1.3333333333333336E-2</v>
      </c>
      <c r="S44" s="180">
        <f t="shared" si="21"/>
        <v>141.19696969696972</v>
      </c>
      <c r="T44" s="181">
        <f t="shared" si="11"/>
        <v>30</v>
      </c>
      <c r="U44" s="181">
        <v>3</v>
      </c>
      <c r="V44" s="181">
        <f t="shared" si="12"/>
        <v>33</v>
      </c>
      <c r="W44" s="180">
        <f t="shared" si="13"/>
        <v>52.499999999999993</v>
      </c>
      <c r="X44" s="180">
        <f t="shared" si="22"/>
        <v>52.499999999999993</v>
      </c>
      <c r="Y44" s="306">
        <f t="shared" si="23"/>
        <v>0.44000000000000011</v>
      </c>
      <c r="Z44" s="179">
        <f t="shared" si="24"/>
        <v>0</v>
      </c>
      <c r="AA44" s="87" t="str">
        <f t="shared" si="14"/>
        <v>VERY LOW-ORDER URGENTLY</v>
      </c>
      <c r="AB44" s="32">
        <f t="shared" si="15"/>
        <v>4659.5000000000009</v>
      </c>
      <c r="AF44"/>
      <c r="AG44"/>
      <c r="AH44"/>
      <c r="AI44"/>
      <c r="AJ44"/>
      <c r="AK44"/>
      <c r="AL44"/>
    </row>
    <row r="45" spans="1:38" ht="15" thickBot="1">
      <c r="A45" s="144" t="s">
        <v>123</v>
      </c>
      <c r="B45" s="144" t="s">
        <v>100</v>
      </c>
      <c r="C45" s="181" t="s">
        <v>392</v>
      </c>
      <c r="D45" s="144" t="s">
        <v>52</v>
      </c>
      <c r="E45" s="181" t="s">
        <v>24</v>
      </c>
      <c r="F45" s="178">
        <v>0.27933333333333338</v>
      </c>
      <c r="G45" s="180">
        <v>33.333333333333336</v>
      </c>
      <c r="H45" s="180">
        <v>7301.3333333333339</v>
      </c>
      <c r="I45" s="369">
        <v>0</v>
      </c>
      <c r="J45" s="178">
        <v>0</v>
      </c>
      <c r="K45" s="180">
        <f t="shared" si="16"/>
        <v>0</v>
      </c>
      <c r="L45" s="180">
        <f t="shared" si="17"/>
        <v>219.04</v>
      </c>
      <c r="M45" s="181">
        <v>40</v>
      </c>
      <c r="N45" s="179">
        <f t="shared" si="18"/>
        <v>1.8558888160485727E-3</v>
      </c>
      <c r="O45" s="183">
        <f>SUM($N$5:N45)</f>
        <v>0.98670590077634424</v>
      </c>
      <c r="P45" s="181" t="str">
        <f t="shared" si="10"/>
        <v>C</v>
      </c>
      <c r="Q45" s="180">
        <f t="shared" si="19"/>
        <v>1.5151515151515154</v>
      </c>
      <c r="R45" s="212">
        <f t="shared" si="20"/>
        <v>1.26969696969697E-2</v>
      </c>
      <c r="S45" s="180">
        <f t="shared" si="21"/>
        <v>331.87878787878793</v>
      </c>
      <c r="T45" s="181">
        <f t="shared" si="11"/>
        <v>30</v>
      </c>
      <c r="U45" s="181">
        <v>3</v>
      </c>
      <c r="V45" s="181">
        <f t="shared" si="12"/>
        <v>33</v>
      </c>
      <c r="W45" s="180">
        <f t="shared" si="13"/>
        <v>50.000000000000007</v>
      </c>
      <c r="X45" s="180">
        <f t="shared" si="22"/>
        <v>50.000000000000007</v>
      </c>
      <c r="Y45" s="306">
        <f t="shared" si="23"/>
        <v>0.41900000000000009</v>
      </c>
      <c r="Z45" s="179">
        <f t="shared" si="24"/>
        <v>0</v>
      </c>
      <c r="AA45" s="87" t="str">
        <f t="shared" si="14"/>
        <v>VERY LOW-ORDER URGENTLY</v>
      </c>
      <c r="AB45" s="32">
        <f t="shared" si="15"/>
        <v>10952.000000000002</v>
      </c>
      <c r="AF45"/>
      <c r="AG45"/>
      <c r="AH45"/>
      <c r="AI45"/>
      <c r="AJ45"/>
      <c r="AK45"/>
      <c r="AL45"/>
    </row>
    <row r="46" spans="1:38" ht="15" thickBot="1">
      <c r="A46" s="144" t="s">
        <v>123</v>
      </c>
      <c r="B46" s="144" t="s">
        <v>49</v>
      </c>
      <c r="C46" s="181" t="s">
        <v>447</v>
      </c>
      <c r="D46" s="144" t="s">
        <v>29</v>
      </c>
      <c r="E46" s="181" t="s">
        <v>34</v>
      </c>
      <c r="F46" s="178">
        <v>0.26250000000000001</v>
      </c>
      <c r="G46" s="180">
        <v>11.666666666666668</v>
      </c>
      <c r="H46" s="180">
        <v>3029.3333333333335</v>
      </c>
      <c r="I46" s="369">
        <v>0</v>
      </c>
      <c r="J46" s="178">
        <v>0</v>
      </c>
      <c r="K46" s="180">
        <f t="shared" si="16"/>
        <v>0</v>
      </c>
      <c r="L46" s="180">
        <f t="shared" si="17"/>
        <v>259.65714285714284</v>
      </c>
      <c r="M46" s="181">
        <v>6</v>
      </c>
      <c r="N46" s="179">
        <f t="shared" si="18"/>
        <v>1.744048260904834E-3</v>
      </c>
      <c r="O46" s="183">
        <f>SUM($N$5:N46)</f>
        <v>0.98844994903724903</v>
      </c>
      <c r="P46" s="181" t="str">
        <f t="shared" si="10"/>
        <v>C</v>
      </c>
      <c r="Q46" s="180">
        <f t="shared" si="19"/>
        <v>0.53030303030303039</v>
      </c>
      <c r="R46" s="212">
        <f t="shared" si="20"/>
        <v>1.1931818181818182E-2</v>
      </c>
      <c r="S46" s="180">
        <f t="shared" si="21"/>
        <v>137.69696969696972</v>
      </c>
      <c r="T46" s="181">
        <f t="shared" si="11"/>
        <v>30</v>
      </c>
      <c r="U46" s="181">
        <v>3</v>
      </c>
      <c r="V46" s="181">
        <f t="shared" si="12"/>
        <v>33</v>
      </c>
      <c r="W46" s="180">
        <f t="shared" si="13"/>
        <v>17.500000000000004</v>
      </c>
      <c r="X46" s="180">
        <f t="shared" si="22"/>
        <v>17.500000000000004</v>
      </c>
      <c r="Y46" s="306">
        <f t="shared" si="23"/>
        <v>0.39375000000000004</v>
      </c>
      <c r="Z46" s="179">
        <f t="shared" si="24"/>
        <v>0</v>
      </c>
      <c r="AA46" s="87" t="str">
        <f t="shared" si="14"/>
        <v>VERY LOW-ORDER URGENTLY</v>
      </c>
      <c r="AB46" s="32">
        <f t="shared" si="15"/>
        <v>4544.0000000000009</v>
      </c>
      <c r="AF46"/>
      <c r="AG46"/>
      <c r="AH46"/>
      <c r="AI46"/>
      <c r="AJ46"/>
      <c r="AK46"/>
      <c r="AL46"/>
    </row>
    <row r="47" spans="1:38" ht="15" thickBot="1">
      <c r="A47" s="144" t="s">
        <v>123</v>
      </c>
      <c r="B47" s="144" t="s">
        <v>80</v>
      </c>
      <c r="C47" s="181" t="s">
        <v>384</v>
      </c>
      <c r="D47" s="144" t="s">
        <v>81</v>
      </c>
      <c r="E47" s="181" t="s">
        <v>30</v>
      </c>
      <c r="F47" s="178">
        <v>0.25000000000000006</v>
      </c>
      <c r="G47" s="180">
        <v>16.666666666666664</v>
      </c>
      <c r="H47" s="180">
        <v>5636.6666666666661</v>
      </c>
      <c r="I47" s="369">
        <v>0</v>
      </c>
      <c r="J47" s="178">
        <v>0</v>
      </c>
      <c r="K47" s="180">
        <f t="shared" si="16"/>
        <v>0</v>
      </c>
      <c r="L47" s="180">
        <f t="shared" si="17"/>
        <v>338.2</v>
      </c>
      <c r="M47" s="181">
        <v>48</v>
      </c>
      <c r="N47" s="179">
        <f t="shared" si="18"/>
        <v>1.6609983437188898E-3</v>
      </c>
      <c r="O47" s="183">
        <f>SUM($N$5:N47)</f>
        <v>0.99011094738096794</v>
      </c>
      <c r="P47" s="181" t="str">
        <f t="shared" si="10"/>
        <v>C</v>
      </c>
      <c r="Q47" s="180">
        <f t="shared" si="19"/>
        <v>0.75757575757575746</v>
      </c>
      <c r="R47" s="212">
        <f t="shared" si="20"/>
        <v>1.1363636363636366E-2</v>
      </c>
      <c r="S47" s="180">
        <f t="shared" si="21"/>
        <v>256.21212121212119</v>
      </c>
      <c r="T47" s="181">
        <f t="shared" si="11"/>
        <v>30</v>
      </c>
      <c r="U47" s="181">
        <v>3</v>
      </c>
      <c r="V47" s="181">
        <f t="shared" si="12"/>
        <v>33</v>
      </c>
      <c r="W47" s="180">
        <f t="shared" si="13"/>
        <v>24.999999999999996</v>
      </c>
      <c r="X47" s="180">
        <f t="shared" si="22"/>
        <v>24.999999999999996</v>
      </c>
      <c r="Y47" s="306">
        <f t="shared" si="23"/>
        <v>0.37500000000000006</v>
      </c>
      <c r="Z47" s="179">
        <f t="shared" si="24"/>
        <v>0</v>
      </c>
      <c r="AA47" s="87" t="str">
        <f t="shared" si="14"/>
        <v>VERY LOW-ORDER URGENTLY</v>
      </c>
      <c r="AB47" s="32">
        <f t="shared" si="15"/>
        <v>8454.9999999999982</v>
      </c>
      <c r="AF47"/>
      <c r="AG47"/>
      <c r="AH47"/>
      <c r="AI47"/>
      <c r="AJ47"/>
      <c r="AK47"/>
      <c r="AL47"/>
    </row>
    <row r="48" spans="1:38" ht="15" thickBot="1">
      <c r="A48" s="144" t="s">
        <v>123</v>
      </c>
      <c r="B48" s="144" t="s">
        <v>159</v>
      </c>
      <c r="C48" s="181" t="s">
        <v>394</v>
      </c>
      <c r="D48" s="144" t="s">
        <v>26</v>
      </c>
      <c r="E48" s="181" t="s">
        <v>69</v>
      </c>
      <c r="F48" s="178">
        <v>0.21650999999999987</v>
      </c>
      <c r="G48" s="180">
        <v>51.666666666666664</v>
      </c>
      <c r="H48" s="180">
        <v>4343.2933333333322</v>
      </c>
      <c r="I48" s="369">
        <v>0</v>
      </c>
      <c r="J48" s="178">
        <v>0</v>
      </c>
      <c r="K48" s="180">
        <f t="shared" si="16"/>
        <v>0</v>
      </c>
      <c r="L48" s="180">
        <f t="shared" si="17"/>
        <v>84.063741935483847</v>
      </c>
      <c r="M48" s="181">
        <v>16</v>
      </c>
      <c r="N48" s="179">
        <f t="shared" si="18"/>
        <v>1.4384910055943061E-3</v>
      </c>
      <c r="O48" s="183">
        <f>SUM($N$5:N48)</f>
        <v>0.99154943838656229</v>
      </c>
      <c r="P48" s="181" t="str">
        <f t="shared" si="10"/>
        <v>C</v>
      </c>
      <c r="Q48" s="180">
        <f t="shared" si="19"/>
        <v>2.3484848484848482</v>
      </c>
      <c r="R48" s="212">
        <f t="shared" si="20"/>
        <v>9.8413636363636307E-3</v>
      </c>
      <c r="S48" s="180">
        <f t="shared" si="21"/>
        <v>197.4224242424242</v>
      </c>
      <c r="T48" s="181">
        <f t="shared" si="11"/>
        <v>30</v>
      </c>
      <c r="U48" s="181">
        <v>3</v>
      </c>
      <c r="V48" s="181">
        <f t="shared" si="12"/>
        <v>33</v>
      </c>
      <c r="W48" s="180">
        <f t="shared" si="13"/>
        <v>77.499999999999986</v>
      </c>
      <c r="X48" s="180">
        <f t="shared" si="22"/>
        <v>77.499999999999986</v>
      </c>
      <c r="Y48" s="306">
        <f t="shared" si="23"/>
        <v>0.3247649999999998</v>
      </c>
      <c r="Z48" s="179">
        <f t="shared" si="24"/>
        <v>0</v>
      </c>
      <c r="AA48" s="87" t="str">
        <f t="shared" si="14"/>
        <v>VERY LOW-ORDER URGENTLY</v>
      </c>
      <c r="AB48" s="32">
        <f t="shared" si="15"/>
        <v>6514.9399999999969</v>
      </c>
      <c r="AF48"/>
      <c r="AG48"/>
      <c r="AH48"/>
      <c r="AI48"/>
      <c r="AJ48"/>
      <c r="AK48"/>
      <c r="AL48"/>
    </row>
    <row r="49" spans="1:38" ht="15" thickBot="1">
      <c r="A49" s="144" t="s">
        <v>123</v>
      </c>
      <c r="B49" s="144" t="s">
        <v>70</v>
      </c>
      <c r="C49" s="181" t="s">
        <v>533</v>
      </c>
      <c r="D49" s="144" t="s">
        <v>58</v>
      </c>
      <c r="E49" s="181" t="s">
        <v>27</v>
      </c>
      <c r="F49" s="178">
        <v>0.19700000000000004</v>
      </c>
      <c r="G49" s="180">
        <v>65.666666666666657</v>
      </c>
      <c r="H49" s="180">
        <v>3069.3333333333335</v>
      </c>
      <c r="I49" s="369">
        <v>193</v>
      </c>
      <c r="J49" s="178">
        <v>0.57899999999999996</v>
      </c>
      <c r="K49" s="180">
        <f t="shared" si="16"/>
        <v>9021.0355329949252</v>
      </c>
      <c r="L49" s="180">
        <f t="shared" si="17"/>
        <v>46.741116751269047</v>
      </c>
      <c r="M49" s="181">
        <v>24</v>
      </c>
      <c r="N49" s="179">
        <f t="shared" si="18"/>
        <v>1.3088666948504852E-3</v>
      </c>
      <c r="O49" s="183">
        <f>SUM($N$5:N49)</f>
        <v>0.99285830508141282</v>
      </c>
      <c r="P49" s="181" t="str">
        <f t="shared" si="10"/>
        <v>C</v>
      </c>
      <c r="Q49" s="180">
        <f t="shared" si="19"/>
        <v>2.9848484848484844</v>
      </c>
      <c r="R49" s="212">
        <f t="shared" si="20"/>
        <v>8.9545454545454563E-3</v>
      </c>
      <c r="S49" s="180">
        <f t="shared" si="21"/>
        <v>139.51515151515153</v>
      </c>
      <c r="T49" s="181">
        <f t="shared" si="11"/>
        <v>30</v>
      </c>
      <c r="U49" s="181">
        <v>3</v>
      </c>
      <c r="V49" s="181">
        <f t="shared" si="12"/>
        <v>33</v>
      </c>
      <c r="W49" s="180">
        <f t="shared" si="13"/>
        <v>98.499999999999986</v>
      </c>
      <c r="X49" s="180">
        <f t="shared" si="22"/>
        <v>0</v>
      </c>
      <c r="Y49" s="306">
        <f t="shared" si="23"/>
        <v>0</v>
      </c>
      <c r="Z49" s="179">
        <f t="shared" si="24"/>
        <v>1.9593908629441628</v>
      </c>
      <c r="AA49" s="87" t="str">
        <f t="shared" si="14"/>
        <v>HIGH-DON’T ORDER</v>
      </c>
      <c r="AB49" s="32">
        <f t="shared" si="15"/>
        <v>0</v>
      </c>
      <c r="AF49"/>
      <c r="AG49"/>
      <c r="AH49"/>
      <c r="AI49"/>
      <c r="AJ49"/>
      <c r="AK49"/>
      <c r="AL49"/>
    </row>
    <row r="50" spans="1:38" ht="15" thickBot="1">
      <c r="A50" s="144" t="s">
        <v>123</v>
      </c>
      <c r="B50" s="144" t="s">
        <v>82</v>
      </c>
      <c r="C50" s="181" t="s">
        <v>423</v>
      </c>
      <c r="D50" s="144" t="s">
        <v>26</v>
      </c>
      <c r="E50" s="181" t="s">
        <v>69</v>
      </c>
      <c r="F50" s="178">
        <v>0.1793333333333334</v>
      </c>
      <c r="G50" s="180">
        <v>44.666666666666664</v>
      </c>
      <c r="H50" s="180">
        <v>3985.8666666666668</v>
      </c>
      <c r="I50" s="369">
        <v>140</v>
      </c>
      <c r="J50" s="178">
        <v>0.56000000000000005</v>
      </c>
      <c r="K50" s="180">
        <f t="shared" si="16"/>
        <v>12493.014925373136</v>
      </c>
      <c r="L50" s="180">
        <f t="shared" si="17"/>
        <v>89.235820895522394</v>
      </c>
      <c r="M50" s="181">
        <v>100</v>
      </c>
      <c r="N50" s="179">
        <f t="shared" si="18"/>
        <v>1.1914894785610172E-3</v>
      </c>
      <c r="O50" s="183">
        <f>SUM($N$5:N50)</f>
        <v>0.99404979455997389</v>
      </c>
      <c r="P50" s="181" t="str">
        <f t="shared" si="10"/>
        <v>C</v>
      </c>
      <c r="Q50" s="180">
        <f t="shared" si="19"/>
        <v>2.0303030303030303</v>
      </c>
      <c r="R50" s="212">
        <f t="shared" si="20"/>
        <v>8.1515151515151544E-3</v>
      </c>
      <c r="S50" s="180">
        <f t="shared" si="21"/>
        <v>181.17575757575759</v>
      </c>
      <c r="T50" s="181">
        <f t="shared" si="11"/>
        <v>30</v>
      </c>
      <c r="U50" s="181">
        <v>3</v>
      </c>
      <c r="V50" s="181">
        <f t="shared" si="12"/>
        <v>33</v>
      </c>
      <c r="W50" s="180">
        <f t="shared" si="13"/>
        <v>67</v>
      </c>
      <c r="X50" s="180">
        <f t="shared" si="22"/>
        <v>0</v>
      </c>
      <c r="Y50" s="306">
        <f t="shared" si="23"/>
        <v>0</v>
      </c>
      <c r="Z50" s="179">
        <f t="shared" si="24"/>
        <v>2.08955223880597</v>
      </c>
      <c r="AA50" s="87" t="str">
        <f t="shared" si="14"/>
        <v>VERY HIGH-DON’T ORDER</v>
      </c>
      <c r="AB50" s="32">
        <f t="shared" si="15"/>
        <v>0</v>
      </c>
      <c r="AF50"/>
      <c r="AG50"/>
      <c r="AH50"/>
      <c r="AI50"/>
      <c r="AJ50"/>
      <c r="AK50"/>
      <c r="AL50"/>
    </row>
    <row r="51" spans="1:38" ht="15" thickBot="1">
      <c r="A51" s="144" t="s">
        <v>123</v>
      </c>
      <c r="B51" s="144" t="s">
        <v>60</v>
      </c>
      <c r="C51" s="181" t="s">
        <v>399</v>
      </c>
      <c r="D51" s="144" t="s">
        <v>58</v>
      </c>
      <c r="E51" s="181" t="s">
        <v>27</v>
      </c>
      <c r="F51" s="178">
        <v>0.17000000000000007</v>
      </c>
      <c r="G51" s="180">
        <v>34</v>
      </c>
      <c r="H51" s="180">
        <v>1776.6666666666667</v>
      </c>
      <c r="I51" s="369">
        <v>33</v>
      </c>
      <c r="J51" s="178">
        <v>0.16500000000000001</v>
      </c>
      <c r="K51" s="180">
        <f t="shared" si="16"/>
        <v>1724.4117647058824</v>
      </c>
      <c r="L51" s="180">
        <f t="shared" si="17"/>
        <v>52.254901960784316</v>
      </c>
      <c r="M51" s="181">
        <v>4</v>
      </c>
      <c r="N51" s="179">
        <f t="shared" si="18"/>
        <v>1.1294788737288453E-3</v>
      </c>
      <c r="O51" s="183">
        <f>SUM($N$5:N51)</f>
        <v>0.99517927343370272</v>
      </c>
      <c r="P51" s="181" t="str">
        <f t="shared" si="10"/>
        <v>C</v>
      </c>
      <c r="Q51" s="180">
        <f t="shared" si="19"/>
        <v>1.5454545454545454</v>
      </c>
      <c r="R51" s="212">
        <f t="shared" si="20"/>
        <v>7.7272727272727302E-3</v>
      </c>
      <c r="S51" s="180">
        <f t="shared" si="21"/>
        <v>80.757575757575765</v>
      </c>
      <c r="T51" s="181">
        <f t="shared" si="11"/>
        <v>30</v>
      </c>
      <c r="U51" s="181">
        <v>3</v>
      </c>
      <c r="V51" s="181">
        <f t="shared" si="12"/>
        <v>33</v>
      </c>
      <c r="W51" s="180">
        <f t="shared" si="13"/>
        <v>51</v>
      </c>
      <c r="X51" s="180">
        <f t="shared" si="22"/>
        <v>18</v>
      </c>
      <c r="Y51" s="306">
        <f t="shared" si="23"/>
        <v>9.0000000000000038E-2</v>
      </c>
      <c r="Z51" s="179">
        <f t="shared" si="24"/>
        <v>0.6470588235294118</v>
      </c>
      <c r="AA51" s="87" t="str">
        <f t="shared" si="14"/>
        <v>VERY LOW-ORDER URGENTLY</v>
      </c>
      <c r="AB51" s="32">
        <f t="shared" si="15"/>
        <v>940.58823529411768</v>
      </c>
      <c r="AF51"/>
      <c r="AG51"/>
      <c r="AH51"/>
      <c r="AI51"/>
      <c r="AJ51"/>
      <c r="AK51"/>
      <c r="AL51"/>
    </row>
    <row r="52" spans="1:38" ht="15" thickBot="1">
      <c r="A52" s="144" t="s">
        <v>123</v>
      </c>
      <c r="B52" s="144" t="s">
        <v>40</v>
      </c>
      <c r="C52" s="181" t="s">
        <v>433</v>
      </c>
      <c r="D52" s="144" t="s">
        <v>26</v>
      </c>
      <c r="E52" s="181" t="s">
        <v>27</v>
      </c>
      <c r="F52" s="178">
        <v>0.14768000000000001</v>
      </c>
      <c r="G52" s="180">
        <v>23.666666666666668</v>
      </c>
      <c r="H52" s="180">
        <v>2272</v>
      </c>
      <c r="I52" s="369">
        <v>0</v>
      </c>
      <c r="J52" s="178">
        <v>0</v>
      </c>
      <c r="K52" s="180">
        <f t="shared" si="16"/>
        <v>0</v>
      </c>
      <c r="L52" s="180">
        <f t="shared" si="17"/>
        <v>96</v>
      </c>
      <c r="M52" s="181">
        <v>18</v>
      </c>
      <c r="N52" s="179">
        <f t="shared" si="18"/>
        <v>9.8118494160162237E-4</v>
      </c>
      <c r="O52" s="183">
        <f>SUM($N$5:N52)</f>
        <v>0.99616045837530431</v>
      </c>
      <c r="P52" s="181" t="str">
        <f t="shared" si="10"/>
        <v>C</v>
      </c>
      <c r="Q52" s="180">
        <f t="shared" si="19"/>
        <v>1.0757575757575759</v>
      </c>
      <c r="R52" s="212">
        <f t="shared" si="20"/>
        <v>6.712727272727273E-3</v>
      </c>
      <c r="S52" s="180">
        <f t="shared" si="21"/>
        <v>103.27272727272727</v>
      </c>
      <c r="T52" s="181">
        <f t="shared" si="11"/>
        <v>30</v>
      </c>
      <c r="U52" s="181">
        <v>3</v>
      </c>
      <c r="V52" s="181">
        <f t="shared" si="12"/>
        <v>33</v>
      </c>
      <c r="W52" s="180">
        <f t="shared" si="13"/>
        <v>35.500000000000007</v>
      </c>
      <c r="X52" s="180">
        <f t="shared" si="22"/>
        <v>35.500000000000007</v>
      </c>
      <c r="Y52" s="306">
        <f t="shared" si="23"/>
        <v>0.22152000000000005</v>
      </c>
      <c r="Z52" s="179">
        <f t="shared" si="24"/>
        <v>0</v>
      </c>
      <c r="AA52" s="87" t="str">
        <f t="shared" si="14"/>
        <v>VERY LOW-ORDER URGENTLY</v>
      </c>
      <c r="AB52" s="32">
        <f t="shared" si="15"/>
        <v>3408.0000000000009</v>
      </c>
      <c r="AF52"/>
      <c r="AG52"/>
      <c r="AH52"/>
      <c r="AI52"/>
      <c r="AJ52"/>
      <c r="AK52"/>
      <c r="AL52"/>
    </row>
    <row r="53" spans="1:38" ht="15" thickBot="1">
      <c r="A53" s="144" t="s">
        <v>123</v>
      </c>
      <c r="B53" s="144" t="s">
        <v>85</v>
      </c>
      <c r="C53" s="181" t="s">
        <v>414</v>
      </c>
      <c r="D53" s="144" t="s">
        <v>26</v>
      </c>
      <c r="E53" s="181" t="s">
        <v>69</v>
      </c>
      <c r="F53" s="178">
        <v>0.13600000000000004</v>
      </c>
      <c r="G53" s="180">
        <v>33.666666666666664</v>
      </c>
      <c r="H53" s="180">
        <v>3131.6000000000004</v>
      </c>
      <c r="I53" s="369">
        <v>148</v>
      </c>
      <c r="J53" s="178">
        <v>0.59200000000000008</v>
      </c>
      <c r="K53" s="180">
        <f t="shared" si="16"/>
        <v>13766.637623762379</v>
      </c>
      <c r="L53" s="180">
        <f t="shared" si="17"/>
        <v>93.017821782178231</v>
      </c>
      <c r="M53" s="181">
        <v>12</v>
      </c>
      <c r="N53" s="179">
        <f t="shared" si="18"/>
        <v>9.0358309898307609E-4</v>
      </c>
      <c r="O53" s="183">
        <f>SUM($N$5:N53)</f>
        <v>0.9970640414742874</v>
      </c>
      <c r="P53" s="181" t="str">
        <f t="shared" si="10"/>
        <v>C</v>
      </c>
      <c r="Q53" s="180">
        <f t="shared" si="19"/>
        <v>1.5303030303030303</v>
      </c>
      <c r="R53" s="212">
        <f t="shared" si="20"/>
        <v>6.1818181818181833E-3</v>
      </c>
      <c r="S53" s="180">
        <f t="shared" si="21"/>
        <v>142.34545454545457</v>
      </c>
      <c r="T53" s="181">
        <f t="shared" si="11"/>
        <v>30</v>
      </c>
      <c r="U53" s="181">
        <v>3</v>
      </c>
      <c r="V53" s="181">
        <f t="shared" si="12"/>
        <v>33</v>
      </c>
      <c r="W53" s="180">
        <f t="shared" si="13"/>
        <v>50.5</v>
      </c>
      <c r="X53" s="180">
        <f t="shared" si="22"/>
        <v>0</v>
      </c>
      <c r="Y53" s="306">
        <f t="shared" si="23"/>
        <v>0</v>
      </c>
      <c r="Z53" s="179">
        <f t="shared" si="24"/>
        <v>2.9306930693069306</v>
      </c>
      <c r="AA53" s="87" t="str">
        <f t="shared" si="14"/>
        <v>VERY HIGH-DON’T ORDER</v>
      </c>
      <c r="AB53" s="32">
        <f t="shared" si="15"/>
        <v>0</v>
      </c>
      <c r="AF53"/>
      <c r="AG53"/>
      <c r="AH53"/>
      <c r="AI53"/>
      <c r="AJ53"/>
      <c r="AK53"/>
      <c r="AL53"/>
    </row>
    <row r="54" spans="1:38" ht="15" thickBot="1">
      <c r="A54" s="144" t="s">
        <v>123</v>
      </c>
      <c r="B54" s="144" t="s">
        <v>56</v>
      </c>
      <c r="C54" s="181" t="s">
        <v>374</v>
      </c>
      <c r="D54" s="144" t="s">
        <v>26</v>
      </c>
      <c r="E54" s="181" t="s">
        <v>27</v>
      </c>
      <c r="F54" s="178">
        <v>0.104</v>
      </c>
      <c r="G54" s="180">
        <v>21.666666666666668</v>
      </c>
      <c r="H54" s="180">
        <v>1430</v>
      </c>
      <c r="I54" s="369">
        <v>0</v>
      </c>
      <c r="J54" s="178">
        <v>0</v>
      </c>
      <c r="K54" s="180">
        <f t="shared" si="16"/>
        <v>0</v>
      </c>
      <c r="L54" s="180">
        <f t="shared" si="17"/>
        <v>66</v>
      </c>
      <c r="M54" s="181">
        <v>30</v>
      </c>
      <c r="N54" s="179">
        <f t="shared" si="18"/>
        <v>6.9097531098705797E-4</v>
      </c>
      <c r="O54" s="183">
        <f>SUM($N$5:N54)</f>
        <v>0.99775501678527445</v>
      </c>
      <c r="P54" s="181" t="str">
        <f t="shared" si="10"/>
        <v>C</v>
      </c>
      <c r="Q54" s="180">
        <f t="shared" si="19"/>
        <v>0.98484848484848486</v>
      </c>
      <c r="R54" s="212">
        <f t="shared" si="20"/>
        <v>4.7272727272727267E-3</v>
      </c>
      <c r="S54" s="180">
        <f t="shared" si="21"/>
        <v>65</v>
      </c>
      <c r="T54" s="181">
        <f t="shared" si="11"/>
        <v>30</v>
      </c>
      <c r="U54" s="181">
        <v>3</v>
      </c>
      <c r="V54" s="181">
        <f t="shared" si="12"/>
        <v>33</v>
      </c>
      <c r="W54" s="180">
        <f t="shared" si="13"/>
        <v>32.5</v>
      </c>
      <c r="X54" s="180">
        <f t="shared" si="22"/>
        <v>32.5</v>
      </c>
      <c r="Y54" s="306">
        <f t="shared" si="23"/>
        <v>0.156</v>
      </c>
      <c r="Z54" s="179">
        <f t="shared" si="24"/>
        <v>0</v>
      </c>
      <c r="AA54" s="87" t="str">
        <f t="shared" si="14"/>
        <v>VERY LOW-ORDER URGENTLY</v>
      </c>
      <c r="AB54" s="32">
        <f t="shared" si="15"/>
        <v>2145</v>
      </c>
      <c r="AF54"/>
      <c r="AG54"/>
      <c r="AH54"/>
      <c r="AI54"/>
      <c r="AJ54"/>
      <c r="AK54"/>
      <c r="AL54"/>
    </row>
    <row r="55" spans="1:38" ht="15" thickBot="1">
      <c r="A55" s="144" t="s">
        <v>123</v>
      </c>
      <c r="B55" s="144" t="s">
        <v>197</v>
      </c>
      <c r="C55" s="181" t="s">
        <v>457</v>
      </c>
      <c r="D55" s="144" t="s">
        <v>26</v>
      </c>
      <c r="E55" s="181" t="s">
        <v>27</v>
      </c>
      <c r="F55" s="178">
        <v>8.2879999999999995E-2</v>
      </c>
      <c r="G55" s="180">
        <v>12.333333333333334</v>
      </c>
      <c r="H55" s="180">
        <v>1223.6666666666667</v>
      </c>
      <c r="I55" s="369">
        <v>0</v>
      </c>
      <c r="J55" s="178">
        <v>0</v>
      </c>
      <c r="K55" s="180">
        <f t="shared" si="16"/>
        <v>0</v>
      </c>
      <c r="L55" s="180">
        <f t="shared" si="17"/>
        <v>99.216216216216225</v>
      </c>
      <c r="M55" s="181">
        <v>48</v>
      </c>
      <c r="N55" s="179">
        <f t="shared" si="18"/>
        <v>5.5065417090968617E-4</v>
      </c>
      <c r="O55" s="183">
        <f>SUM($N$5:N55)</f>
        <v>0.99830567095618417</v>
      </c>
      <c r="P55" s="181" t="str">
        <f t="shared" si="10"/>
        <v>C</v>
      </c>
      <c r="Q55" s="180">
        <f t="shared" si="19"/>
        <v>0.56060606060606066</v>
      </c>
      <c r="R55" s="212">
        <f t="shared" si="20"/>
        <v>3.7672727272727272E-3</v>
      </c>
      <c r="S55" s="180">
        <f t="shared" si="21"/>
        <v>55.621212121212125</v>
      </c>
      <c r="T55" s="181">
        <f t="shared" si="11"/>
        <v>30</v>
      </c>
      <c r="U55" s="181">
        <v>3</v>
      </c>
      <c r="V55" s="181">
        <f t="shared" si="12"/>
        <v>33</v>
      </c>
      <c r="W55" s="180">
        <f t="shared" si="13"/>
        <v>18.500000000000004</v>
      </c>
      <c r="X55" s="180">
        <f t="shared" si="22"/>
        <v>18.500000000000004</v>
      </c>
      <c r="Y55" s="306">
        <f t="shared" si="23"/>
        <v>0.12432000000000001</v>
      </c>
      <c r="Z55" s="179">
        <f t="shared" si="24"/>
        <v>0</v>
      </c>
      <c r="AA55" s="87" t="str">
        <f t="shared" si="14"/>
        <v>VERY LOW-ORDER URGENTLY</v>
      </c>
      <c r="AB55" s="32">
        <f t="shared" si="15"/>
        <v>1835.5000000000005</v>
      </c>
      <c r="AF55"/>
      <c r="AG55"/>
      <c r="AH55"/>
      <c r="AI55"/>
      <c r="AJ55"/>
      <c r="AK55"/>
      <c r="AL55"/>
    </row>
    <row r="56" spans="1:38" ht="15" thickBot="1">
      <c r="A56" s="144" t="s">
        <v>123</v>
      </c>
      <c r="B56" s="144" t="s">
        <v>74</v>
      </c>
      <c r="C56" s="181" t="s">
        <v>432</v>
      </c>
      <c r="D56" s="144" t="s">
        <v>52</v>
      </c>
      <c r="E56" s="181" t="s">
        <v>24</v>
      </c>
      <c r="F56" s="178">
        <v>8.274999999999999E-2</v>
      </c>
      <c r="G56" s="180">
        <v>8.3333333333333339</v>
      </c>
      <c r="H56" s="180">
        <v>2423.6666666666665</v>
      </c>
      <c r="I56" s="369">
        <v>37</v>
      </c>
      <c r="J56" s="178">
        <v>0.36740999999999996</v>
      </c>
      <c r="K56" s="180">
        <f t="shared" si="16"/>
        <v>10761.08</v>
      </c>
      <c r="L56" s="180">
        <f t="shared" si="17"/>
        <v>290.83999999999997</v>
      </c>
      <c r="M56" s="181">
        <v>12</v>
      </c>
      <c r="N56" s="179">
        <f t="shared" si="18"/>
        <v>5.4979045177095233E-4</v>
      </c>
      <c r="O56" s="183">
        <f>SUM($N$5:N56)</f>
        <v>0.99885546140795511</v>
      </c>
      <c r="P56" s="181" t="str">
        <f t="shared" si="10"/>
        <v>C</v>
      </c>
      <c r="Q56" s="180">
        <f t="shared" si="19"/>
        <v>0.37878787878787884</v>
      </c>
      <c r="R56" s="212">
        <f t="shared" si="20"/>
        <v>3.761363636363636E-3</v>
      </c>
      <c r="S56" s="180">
        <f t="shared" si="21"/>
        <v>110.16666666666666</v>
      </c>
      <c r="T56" s="181">
        <f t="shared" si="11"/>
        <v>30</v>
      </c>
      <c r="U56" s="181">
        <v>3</v>
      </c>
      <c r="V56" s="181">
        <f t="shared" si="12"/>
        <v>33</v>
      </c>
      <c r="W56" s="180">
        <f t="shared" si="13"/>
        <v>12.500000000000002</v>
      </c>
      <c r="X56" s="180">
        <f t="shared" si="22"/>
        <v>0</v>
      </c>
      <c r="Y56" s="306">
        <f t="shared" si="23"/>
        <v>0</v>
      </c>
      <c r="Z56" s="179">
        <f t="shared" si="24"/>
        <v>2.9599999999999995</v>
      </c>
      <c r="AA56" s="87" t="str">
        <f t="shared" si="14"/>
        <v>VERY HIGH-DON’T ORDER</v>
      </c>
      <c r="AB56" s="32">
        <f t="shared" si="15"/>
        <v>0</v>
      </c>
      <c r="AF56"/>
      <c r="AG56"/>
      <c r="AH56"/>
      <c r="AI56"/>
      <c r="AJ56"/>
      <c r="AK56"/>
      <c r="AL56"/>
    </row>
    <row r="57" spans="1:38" ht="15" thickBot="1">
      <c r="A57" s="144" t="s">
        <v>123</v>
      </c>
      <c r="B57" s="144" t="s">
        <v>61</v>
      </c>
      <c r="C57" s="181" t="s">
        <v>442</v>
      </c>
      <c r="D57" s="144" t="s">
        <v>58</v>
      </c>
      <c r="E57" s="181" t="s">
        <v>27</v>
      </c>
      <c r="F57" s="178">
        <v>5.7600000000000012E-2</v>
      </c>
      <c r="G57" s="180">
        <v>8.3333333333333339</v>
      </c>
      <c r="H57" s="180">
        <v>683.33333333333337</v>
      </c>
      <c r="I57" s="369">
        <v>0</v>
      </c>
      <c r="J57" s="178">
        <v>0</v>
      </c>
      <c r="K57" s="180">
        <f t="shared" si="16"/>
        <v>0</v>
      </c>
      <c r="L57" s="180">
        <f t="shared" si="17"/>
        <v>82</v>
      </c>
      <c r="M57" s="181">
        <v>18</v>
      </c>
      <c r="N57" s="179">
        <f t="shared" si="18"/>
        <v>3.8269401839283223E-4</v>
      </c>
      <c r="O57" s="183">
        <f>SUM($N$5:N57)</f>
        <v>0.99923815542634797</v>
      </c>
      <c r="P57" s="181" t="str">
        <f t="shared" si="10"/>
        <v>C</v>
      </c>
      <c r="Q57" s="180">
        <f t="shared" si="19"/>
        <v>0.37878787878787884</v>
      </c>
      <c r="R57" s="212">
        <f t="shared" si="20"/>
        <v>2.6181818181818185E-3</v>
      </c>
      <c r="S57" s="180">
        <f t="shared" si="21"/>
        <v>31.060606060606062</v>
      </c>
      <c r="T57" s="181">
        <f t="shared" si="11"/>
        <v>30</v>
      </c>
      <c r="U57" s="181">
        <v>3</v>
      </c>
      <c r="V57" s="181">
        <f t="shared" si="12"/>
        <v>33</v>
      </c>
      <c r="W57" s="180">
        <f t="shared" si="13"/>
        <v>12.500000000000002</v>
      </c>
      <c r="X57" s="180">
        <f t="shared" si="22"/>
        <v>12.500000000000002</v>
      </c>
      <c r="Y57" s="306">
        <f t="shared" si="23"/>
        <v>8.6400000000000032E-2</v>
      </c>
      <c r="Z57" s="179">
        <f t="shared" si="24"/>
        <v>0</v>
      </c>
      <c r="AA57" s="87" t="str">
        <f t="shared" si="14"/>
        <v>VERY LOW-ORDER URGENTLY</v>
      </c>
      <c r="AB57" s="32">
        <f t="shared" si="15"/>
        <v>1025.0000000000002</v>
      </c>
      <c r="AF57"/>
      <c r="AG57"/>
      <c r="AH57"/>
      <c r="AI57"/>
      <c r="AJ57"/>
      <c r="AK57"/>
      <c r="AL57"/>
    </row>
    <row r="58" spans="1:38" ht="15" thickBot="1">
      <c r="A58" s="144" t="s">
        <v>123</v>
      </c>
      <c r="B58" s="144" t="s">
        <v>90</v>
      </c>
      <c r="C58" s="181" t="s">
        <v>451</v>
      </c>
      <c r="D58" s="144" t="s">
        <v>26</v>
      </c>
      <c r="E58" s="181" t="s">
        <v>37</v>
      </c>
      <c r="F58" s="178">
        <v>4.2666666666666672E-2</v>
      </c>
      <c r="G58" s="180">
        <v>3.333333333333333</v>
      </c>
      <c r="H58" s="180">
        <v>675</v>
      </c>
      <c r="I58" s="369">
        <v>35</v>
      </c>
      <c r="J58" s="178">
        <v>0.44800000000000001</v>
      </c>
      <c r="K58" s="180">
        <f t="shared" si="16"/>
        <v>7087.5000000000009</v>
      </c>
      <c r="L58" s="180">
        <f t="shared" si="17"/>
        <v>202.50000000000003</v>
      </c>
      <c r="M58" s="181">
        <v>24</v>
      </c>
      <c r="N58" s="179">
        <f t="shared" si="18"/>
        <v>2.8347705066135719E-4</v>
      </c>
      <c r="O58" s="183">
        <f>SUM($N$5:N58)</f>
        <v>0.99952163247700931</v>
      </c>
      <c r="P58" s="181" t="str">
        <f t="shared" si="10"/>
        <v>C</v>
      </c>
      <c r="Q58" s="180">
        <f t="shared" si="19"/>
        <v>0.15151515151515149</v>
      </c>
      <c r="R58" s="212">
        <f t="shared" si="20"/>
        <v>1.9393939393939396E-3</v>
      </c>
      <c r="S58" s="180">
        <f t="shared" si="21"/>
        <v>30.681818181818183</v>
      </c>
      <c r="T58" s="181">
        <f t="shared" si="11"/>
        <v>30</v>
      </c>
      <c r="U58" s="181">
        <v>3</v>
      </c>
      <c r="V58" s="181">
        <f t="shared" si="12"/>
        <v>33</v>
      </c>
      <c r="W58" s="180">
        <f t="shared" si="13"/>
        <v>4.9999999999999991</v>
      </c>
      <c r="X58" s="180">
        <f t="shared" si="22"/>
        <v>0</v>
      </c>
      <c r="Y58" s="306">
        <f t="shared" si="23"/>
        <v>0</v>
      </c>
      <c r="Z58" s="179">
        <f t="shared" si="24"/>
        <v>7.0000000000000009</v>
      </c>
      <c r="AA58" s="87" t="str">
        <f t="shared" si="14"/>
        <v>VERY HIGH-DON’T ORDER</v>
      </c>
      <c r="AB58" s="32">
        <f t="shared" si="15"/>
        <v>0</v>
      </c>
      <c r="AF58"/>
      <c r="AG58"/>
      <c r="AH58"/>
      <c r="AI58"/>
      <c r="AJ58"/>
      <c r="AK58"/>
      <c r="AL58"/>
    </row>
    <row r="59" spans="1:38">
      <c r="A59" s="144" t="s">
        <v>123</v>
      </c>
      <c r="B59" s="144" t="s">
        <v>50</v>
      </c>
      <c r="C59" s="181" t="s">
        <v>395</v>
      </c>
      <c r="D59" s="144" t="s">
        <v>29</v>
      </c>
      <c r="E59" s="181" t="s">
        <v>30</v>
      </c>
      <c r="F59" s="178">
        <v>3.7499999999999999E-2</v>
      </c>
      <c r="G59" s="180">
        <v>1.6666666666666667</v>
      </c>
      <c r="H59" s="180">
        <v>433.33333333333331</v>
      </c>
      <c r="I59" s="369">
        <v>0</v>
      </c>
      <c r="J59" s="178">
        <v>0</v>
      </c>
      <c r="K59" s="180">
        <f t="shared" si="16"/>
        <v>0</v>
      </c>
      <c r="L59" s="180">
        <f t="shared" si="17"/>
        <v>260</v>
      </c>
      <c r="M59" s="181">
        <v>40</v>
      </c>
      <c r="N59" s="179">
        <f t="shared" si="18"/>
        <v>2.4914975155783343E-4</v>
      </c>
      <c r="O59" s="183">
        <f>SUM($N$5:N59)</f>
        <v>0.99977078222856719</v>
      </c>
      <c r="P59" s="181" t="str">
        <f t="shared" si="10"/>
        <v>C</v>
      </c>
      <c r="Q59" s="180">
        <f t="shared" si="19"/>
        <v>7.575757575757576E-2</v>
      </c>
      <c r="R59" s="212">
        <f t="shared" si="20"/>
        <v>1.7045454545454545E-3</v>
      </c>
      <c r="S59" s="180">
        <f t="shared" si="21"/>
        <v>19.696969696969695</v>
      </c>
      <c r="T59" s="181">
        <f t="shared" si="11"/>
        <v>30</v>
      </c>
      <c r="U59" s="181">
        <v>3</v>
      </c>
      <c r="V59" s="181">
        <f t="shared" si="12"/>
        <v>33</v>
      </c>
      <c r="W59" s="180">
        <f t="shared" si="13"/>
        <v>2.5</v>
      </c>
      <c r="X59" s="180">
        <f t="shared" si="22"/>
        <v>2.5</v>
      </c>
      <c r="Y59" s="306">
        <f t="shared" si="23"/>
        <v>5.6249999999999994E-2</v>
      </c>
      <c r="Z59" s="179">
        <f t="shared" si="24"/>
        <v>0</v>
      </c>
      <c r="AA59" s="453" t="str">
        <f t="shared" si="14"/>
        <v>VERY LOW-ORDER URGENTLY</v>
      </c>
      <c r="AB59" s="32">
        <f t="shared" si="15"/>
        <v>650</v>
      </c>
      <c r="AF59"/>
      <c r="AG59"/>
      <c r="AH59"/>
      <c r="AI59"/>
      <c r="AJ59"/>
      <c r="AK59"/>
      <c r="AL59"/>
    </row>
    <row r="60" spans="1:38">
      <c r="A60" s="351" t="s">
        <v>123</v>
      </c>
      <c r="B60" s="351" t="s">
        <v>104</v>
      </c>
      <c r="C60" s="349" t="s">
        <v>422</v>
      </c>
      <c r="D60" s="351" t="s">
        <v>58</v>
      </c>
      <c r="E60" s="349" t="s">
        <v>27</v>
      </c>
      <c r="F60" s="55">
        <v>3.4499999999999996E-2</v>
      </c>
      <c r="G60" s="346">
        <v>7.6666666666666661</v>
      </c>
      <c r="H60" s="346">
        <v>452.33333333333331</v>
      </c>
      <c r="I60" s="369">
        <v>81</v>
      </c>
      <c r="J60" s="178">
        <v>0.36449999999999999</v>
      </c>
      <c r="K60" s="346"/>
      <c r="L60" s="346"/>
      <c r="M60" s="349"/>
      <c r="N60" s="12"/>
      <c r="O60" s="350"/>
      <c r="P60" s="349"/>
      <c r="Q60" s="346"/>
      <c r="R60" s="345"/>
      <c r="S60" s="346"/>
      <c r="T60" s="349"/>
      <c r="U60" s="349"/>
      <c r="V60" s="349"/>
      <c r="W60" s="346"/>
      <c r="X60" s="346"/>
      <c r="Y60" s="462"/>
      <c r="Z60" s="12"/>
      <c r="AA60" s="60"/>
      <c r="AB60" s="459"/>
      <c r="AF60"/>
      <c r="AG60"/>
      <c r="AH60"/>
      <c r="AI60"/>
      <c r="AJ60"/>
      <c r="AK60"/>
      <c r="AL60"/>
    </row>
    <row r="61" spans="1:38">
      <c r="AF61"/>
      <c r="AG61"/>
      <c r="AH61"/>
      <c r="AI61"/>
      <c r="AJ61"/>
      <c r="AK61"/>
      <c r="AL61"/>
    </row>
    <row r="62" spans="1:38">
      <c r="AF62"/>
      <c r="AG62"/>
      <c r="AH62"/>
      <c r="AI62"/>
      <c r="AJ62"/>
      <c r="AK62"/>
      <c r="AL62"/>
    </row>
    <row r="63" spans="1:38">
      <c r="AF63"/>
      <c r="AG63"/>
      <c r="AH63"/>
      <c r="AI63"/>
      <c r="AJ63"/>
      <c r="AK63"/>
      <c r="AL63"/>
    </row>
    <row r="64" spans="1:38">
      <c r="AF64"/>
      <c r="AG64"/>
      <c r="AH64"/>
      <c r="AI64"/>
      <c r="AJ64"/>
      <c r="AK64"/>
      <c r="AL64"/>
    </row>
    <row r="65" spans="32:38">
      <c r="AF65"/>
      <c r="AG65"/>
      <c r="AH65"/>
      <c r="AI65"/>
      <c r="AJ65"/>
      <c r="AK65"/>
      <c r="AL65"/>
    </row>
    <row r="66" spans="32:38">
      <c r="AF66"/>
      <c r="AG66"/>
      <c r="AH66"/>
      <c r="AI66"/>
      <c r="AJ66"/>
      <c r="AK66"/>
      <c r="AL66"/>
    </row>
    <row r="67" spans="32:38">
      <c r="AF67"/>
      <c r="AG67"/>
      <c r="AH67"/>
      <c r="AI67"/>
      <c r="AJ67"/>
      <c r="AK67"/>
      <c r="AL67"/>
    </row>
    <row r="68" spans="32:38">
      <c r="AF68"/>
      <c r="AG68"/>
      <c r="AH68"/>
      <c r="AI68"/>
      <c r="AJ68"/>
      <c r="AK68"/>
      <c r="AL68"/>
    </row>
    <row r="69" spans="32:38">
      <c r="AF69"/>
      <c r="AG69"/>
      <c r="AH69"/>
      <c r="AI69"/>
      <c r="AJ69"/>
      <c r="AK69"/>
      <c r="AL69"/>
    </row>
    <row r="70" spans="32:38">
      <c r="AF70"/>
      <c r="AG70"/>
      <c r="AH70"/>
      <c r="AI70"/>
      <c r="AJ70"/>
      <c r="AK70"/>
      <c r="AL70"/>
    </row>
    <row r="71" spans="32:38">
      <c r="AF71"/>
      <c r="AG71"/>
      <c r="AH71"/>
      <c r="AI71"/>
      <c r="AJ71"/>
      <c r="AK71"/>
      <c r="AL71"/>
    </row>
    <row r="72" spans="32:38">
      <c r="AF72"/>
      <c r="AG72"/>
      <c r="AH72"/>
      <c r="AI72"/>
      <c r="AJ72"/>
      <c r="AK72"/>
      <c r="AL72"/>
    </row>
    <row r="73" spans="32:38">
      <c r="AF73"/>
      <c r="AG73"/>
      <c r="AH73"/>
      <c r="AI73"/>
      <c r="AJ73"/>
      <c r="AK73"/>
      <c r="AL73"/>
    </row>
    <row r="74" spans="32:38">
      <c r="AF74"/>
      <c r="AG74"/>
      <c r="AH74"/>
      <c r="AI74"/>
      <c r="AJ74"/>
      <c r="AK74"/>
      <c r="AL74"/>
    </row>
    <row r="75" spans="32:38">
      <c r="AF75"/>
      <c r="AG75"/>
      <c r="AH75"/>
      <c r="AI75"/>
      <c r="AJ75"/>
      <c r="AK75"/>
      <c r="AL75"/>
    </row>
    <row r="76" spans="32:38">
      <c r="AF76"/>
      <c r="AG76"/>
      <c r="AH76"/>
      <c r="AI76"/>
      <c r="AJ76"/>
      <c r="AK76"/>
      <c r="AL76"/>
    </row>
    <row r="77" spans="32:38">
      <c r="AF77"/>
      <c r="AG77"/>
      <c r="AH77"/>
      <c r="AI77"/>
      <c r="AJ77"/>
      <c r="AK77"/>
      <c r="AL77"/>
    </row>
    <row r="78" spans="32:38">
      <c r="AF78"/>
      <c r="AG78"/>
      <c r="AH78"/>
      <c r="AI78"/>
      <c r="AJ78"/>
      <c r="AK78"/>
      <c r="AL78"/>
    </row>
    <row r="79" spans="32:38">
      <c r="AF79"/>
      <c r="AG79"/>
      <c r="AH79"/>
      <c r="AI79"/>
      <c r="AJ79"/>
      <c r="AK79"/>
      <c r="AL79"/>
    </row>
    <row r="80" spans="32: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sheetData>
  <mergeCells count="19">
    <mergeCell ref="AG9:AH9"/>
    <mergeCell ref="AK9:AM9"/>
    <mergeCell ref="AF1:AG2"/>
    <mergeCell ref="AI1:AK2"/>
    <mergeCell ref="AG3:AH3"/>
    <mergeCell ref="AG6:AH6"/>
    <mergeCell ref="AF8:AH8"/>
    <mergeCell ref="AG10:AH10"/>
    <mergeCell ref="AK10:AM10"/>
    <mergeCell ref="AG11:AH11"/>
    <mergeCell ref="AK11:AM11"/>
    <mergeCell ref="AG12:AH12"/>
    <mergeCell ref="AK12:AM12"/>
    <mergeCell ref="AG13:AH13"/>
    <mergeCell ref="AK13:AM13"/>
    <mergeCell ref="AG15:AH15"/>
    <mergeCell ref="AJ15:AM15"/>
    <mergeCell ref="AG16:AH16"/>
    <mergeCell ref="AJ16:AM16"/>
  </mergeCells>
  <conditionalFormatting sqref="AA5:AA60">
    <cfRule type="containsText" dxfId="47" priority="1" operator="containsText" text="LOW MAY- ORDER">
      <formula>NOT(ISERROR(SEARCH("LOW MAY- ORDER",AA5)))</formula>
    </cfRule>
    <cfRule type="containsText" dxfId="46" priority="2" operator="containsText" text="HIGH">
      <formula>NOT(ISERROR(SEARCH("HIGH",AA5)))</formula>
    </cfRule>
    <cfRule type="containsText" dxfId="45" priority="3" operator="containsText" text="HIGH">
      <formula>NOT(ISERROR(SEARCH("HIGH",AA5)))</formula>
    </cfRule>
    <cfRule type="containsText" dxfId="44"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AF181-35EB-4DC4-A74C-297617A54246}">
  <sheetPr codeName="Sheet34">
    <tabColor rgb="FFFF0000"/>
  </sheetPr>
  <dimension ref="A1:AM96"/>
  <sheetViews>
    <sheetView showGridLines="0" topLeftCell="A11" zoomScale="80" zoomScaleNormal="80" workbookViewId="0">
      <selection activeCell="AH28" sqref="AH28"/>
    </sheetView>
  </sheetViews>
  <sheetFormatPr defaultColWidth="8.90625" defaultRowHeight="14.5"/>
  <cols>
    <col min="1" max="1" width="23.36328125" style="14" customWidth="1"/>
    <col min="2" max="2" width="8.90625" style="14"/>
    <col min="3" max="3" width="37.81640625" style="14" customWidth="1"/>
    <col min="4" max="5" width="8.90625" style="14"/>
    <col min="6" max="6" width="10.90625" style="14" customWidth="1"/>
    <col min="7" max="7" width="11" style="14" customWidth="1"/>
    <col min="8" max="8" width="8.90625" style="14"/>
    <col min="9" max="9" width="9.6328125" style="14" customWidth="1"/>
    <col min="10" max="10" width="8.90625" style="14"/>
    <col min="11" max="11" width="11.81640625" style="14" customWidth="1"/>
    <col min="12" max="13" width="8.90625" style="14"/>
    <col min="14" max="14" width="12.36328125" style="14" customWidth="1"/>
    <col min="15" max="16" width="8.90625" style="14"/>
    <col min="17" max="17" width="9.54296875" style="14" bestFit="1" customWidth="1"/>
    <col min="18" max="18" width="8.90625" style="14"/>
    <col min="19" max="19" width="11.54296875" style="14" bestFit="1" customWidth="1"/>
    <col min="20" max="25" width="8.90625" style="14"/>
    <col min="26" max="26" width="11.90625" style="14" customWidth="1"/>
    <col min="27" max="27" width="25.54296875" style="14" customWidth="1"/>
    <col min="28" max="28" width="10.54296875" style="299" bestFit="1" customWidth="1"/>
    <col min="29" max="31" width="8.90625" style="14"/>
    <col min="32" max="32" width="15.6328125" style="14" bestFit="1" customWidth="1"/>
    <col min="33" max="33" width="14.6328125" style="14" bestFit="1" customWidth="1"/>
    <col min="34" max="34" width="30" style="14" bestFit="1" customWidth="1"/>
    <col min="35" max="35" width="13.36328125" style="14" bestFit="1" customWidth="1"/>
    <col min="36" max="36" width="14" style="14" bestFit="1" customWidth="1"/>
    <col min="37" max="37" width="10.1796875" style="14" bestFit="1" customWidth="1"/>
    <col min="38" max="38" width="12.26953125" style="14" bestFit="1" customWidth="1"/>
    <col min="39" max="39" width="8.90625" style="14" hidden="1" customWidth="1"/>
    <col min="40" max="16384" width="8.90625" style="14"/>
  </cols>
  <sheetData>
    <row r="1" spans="1:39" ht="32.5" thickBot="1">
      <c r="F1" s="296">
        <f>SUM(F5:F73)</f>
        <v>180.67932999999999</v>
      </c>
      <c r="G1" s="297">
        <f t="shared" ref="G1:Y1" si="0">SUM(G5:G73)</f>
        <v>14960.000000000002</v>
      </c>
      <c r="H1" s="297">
        <f t="shared" si="0"/>
        <v>3503527.666666666</v>
      </c>
      <c r="I1" s="297">
        <f t="shared" si="0"/>
        <v>20182</v>
      </c>
      <c r="J1" s="297">
        <f t="shared" si="0"/>
        <v>288.08474000000001</v>
      </c>
      <c r="K1" s="297">
        <f t="shared" si="0"/>
        <v>5081629.5442024227</v>
      </c>
      <c r="L1" s="297">
        <f t="shared" si="0"/>
        <v>12101.057563391227</v>
      </c>
      <c r="M1" s="297">
        <f t="shared" si="0"/>
        <v>1119</v>
      </c>
      <c r="N1" s="297"/>
      <c r="O1" s="297"/>
      <c r="P1" s="297"/>
      <c r="Q1" s="297">
        <f t="shared" si="0"/>
        <v>679.99999999999966</v>
      </c>
      <c r="R1" s="297">
        <f t="shared" si="0"/>
        <v>8.212696818181815</v>
      </c>
      <c r="S1" s="297">
        <f t="shared" si="0"/>
        <v>159251.2575757576</v>
      </c>
      <c r="T1" s="297">
        <f t="shared" si="0"/>
        <v>1511</v>
      </c>
      <c r="U1" s="297">
        <f t="shared" si="0"/>
        <v>174</v>
      </c>
      <c r="V1" s="297">
        <f t="shared" si="0"/>
        <v>1685</v>
      </c>
      <c r="W1" s="297">
        <f t="shared" si="0"/>
        <v>12948.075757575758</v>
      </c>
      <c r="X1" s="297">
        <f t="shared" si="0"/>
        <v>5322.651515151515</v>
      </c>
      <c r="Y1" s="298">
        <f t="shared" si="0"/>
        <v>51.630906970224153</v>
      </c>
      <c r="AF1" s="558" t="s">
        <v>265</v>
      </c>
      <c r="AG1" s="558"/>
      <c r="AH1" s="558"/>
      <c r="AI1" s="65"/>
      <c r="AJ1" s="575" t="s">
        <v>264</v>
      </c>
      <c r="AK1" s="575"/>
      <c r="AL1" s="575"/>
      <c r="AM1" s="65"/>
    </row>
    <row r="2" spans="1:39" ht="32">
      <c r="AF2" s="558"/>
      <c r="AG2" s="558"/>
      <c r="AH2" s="558"/>
      <c r="AI2" s="65"/>
      <c r="AJ2" s="575"/>
      <c r="AK2" s="575"/>
      <c r="AL2" s="575"/>
      <c r="AM2" s="65"/>
    </row>
    <row r="3" spans="1:39">
      <c r="AF3" s="63" t="s">
        <v>249</v>
      </c>
      <c r="AG3" s="553"/>
      <c r="AH3" s="553"/>
      <c r="AI3" s="243"/>
      <c r="AJ3" s="25" t="s">
        <v>248</v>
      </c>
      <c r="AK3" s="543">
        <v>44800.874156597223</v>
      </c>
      <c r="AL3" s="544"/>
      <c r="AM3" s="243"/>
    </row>
    <row r="4" spans="1:39" ht="58" thickBot="1">
      <c r="A4" s="216" t="s">
        <v>0</v>
      </c>
      <c r="B4" s="216" t="s">
        <v>9</v>
      </c>
      <c r="C4" s="216" t="s">
        <v>10</v>
      </c>
      <c r="D4" s="216" t="s">
        <v>11</v>
      </c>
      <c r="E4" s="216" t="s">
        <v>12</v>
      </c>
      <c r="F4" s="216" t="s">
        <v>263</v>
      </c>
      <c r="G4" s="216" t="s">
        <v>262</v>
      </c>
      <c r="H4" s="216" t="s">
        <v>261</v>
      </c>
      <c r="I4" s="216" t="s">
        <v>260</v>
      </c>
      <c r="J4" s="217" t="s">
        <v>259</v>
      </c>
      <c r="K4" s="218" t="s">
        <v>258</v>
      </c>
      <c r="L4" s="216" t="s">
        <v>257</v>
      </c>
      <c r="M4" s="216" t="s">
        <v>256</v>
      </c>
      <c r="N4" s="219" t="s">
        <v>255</v>
      </c>
      <c r="O4" s="219" t="s">
        <v>254</v>
      </c>
      <c r="P4" s="219" t="s">
        <v>13</v>
      </c>
      <c r="Q4" s="220" t="s">
        <v>253</v>
      </c>
      <c r="R4" s="221" t="s">
        <v>252</v>
      </c>
      <c r="S4" s="219" t="s">
        <v>251</v>
      </c>
      <c r="T4" s="219" t="s">
        <v>14</v>
      </c>
      <c r="U4" s="219" t="s">
        <v>15</v>
      </c>
      <c r="V4" s="219" t="s">
        <v>16</v>
      </c>
      <c r="W4" s="219" t="s">
        <v>17</v>
      </c>
      <c r="X4" s="219" t="s">
        <v>18</v>
      </c>
      <c r="Y4" s="219" t="s">
        <v>19</v>
      </c>
      <c r="Z4" s="219" t="s">
        <v>20</v>
      </c>
      <c r="AA4" s="219" t="s">
        <v>21</v>
      </c>
      <c r="AB4" s="300" t="s">
        <v>288</v>
      </c>
      <c r="AF4" s="63" t="s">
        <v>247</v>
      </c>
      <c r="AG4" s="553"/>
      <c r="AH4" s="553"/>
      <c r="AI4" s="243"/>
      <c r="AJ4" s="25" t="s">
        <v>246</v>
      </c>
      <c r="AK4" s="541"/>
      <c r="AL4" s="542"/>
      <c r="AM4" s="243"/>
    </row>
    <row r="5" spans="1:39" ht="15" thickBot="1">
      <c r="A5" s="144" t="s">
        <v>128</v>
      </c>
      <c r="B5" s="144" t="s">
        <v>28</v>
      </c>
      <c r="C5" s="17" t="s">
        <v>368</v>
      </c>
      <c r="D5" s="144" t="s">
        <v>29</v>
      </c>
      <c r="E5" s="17" t="s">
        <v>30</v>
      </c>
      <c r="F5" s="145">
        <v>48.908333333333275</v>
      </c>
      <c r="G5" s="145">
        <v>1956.333333333333</v>
      </c>
      <c r="H5" s="145">
        <v>590041.66666666674</v>
      </c>
      <c r="I5" s="181">
        <v>1564</v>
      </c>
      <c r="J5" s="178">
        <v>39.1</v>
      </c>
      <c r="K5" s="180">
        <f t="shared" ref="K5:K36" si="1">L5*I5</f>
        <v>471711.62037825875</v>
      </c>
      <c r="L5" s="180">
        <f t="shared" ref="L5:L36" si="2">H5/G5</f>
        <v>301.60589538251838</v>
      </c>
      <c r="M5" s="17">
        <v>5</v>
      </c>
      <c r="N5" s="179">
        <f t="shared" ref="N5:N36" si="3">F5/$F$1</f>
        <v>0.2706913587366816</v>
      </c>
      <c r="O5" s="183">
        <f>SUM($N$5:N5)</f>
        <v>0.2706913587366816</v>
      </c>
      <c r="P5" s="181" t="str">
        <f>IF(O5&lt;=50%,"A",IF(O5&lt;=80%,"B",IF(O5&lt;=100%,"C","")))</f>
        <v>A</v>
      </c>
      <c r="Q5" s="180">
        <f t="shared" ref="Q5:Q36" si="4">G5/22</f>
        <v>88.924242424242408</v>
      </c>
      <c r="R5" s="212">
        <f t="shared" ref="R5:R36" si="5">F5/22</f>
        <v>2.223106060606058</v>
      </c>
      <c r="S5" s="180">
        <f t="shared" ref="S5:S36" si="6">H5/22</f>
        <v>26820.07575757576</v>
      </c>
      <c r="T5" s="181">
        <f>IF(P5="A",7,IF(P5="B",14,IF(P5="C",30,"")))</f>
        <v>7</v>
      </c>
      <c r="U5" s="181">
        <v>3</v>
      </c>
      <c r="V5" s="181">
        <f>T5+U5</f>
        <v>10</v>
      </c>
      <c r="W5" s="180">
        <f>V5*Q5</f>
        <v>889.24242424242402</v>
      </c>
      <c r="X5" s="180">
        <f t="shared" ref="X5:X36" si="7">IF(W5-I5&lt;=0,0,W5-I5)</f>
        <v>0</v>
      </c>
      <c r="Y5" s="180">
        <f t="shared" ref="Y5:Y36" si="8">X5/(G5/F5)</f>
        <v>0</v>
      </c>
      <c r="Z5" s="179">
        <f t="shared" ref="Z5:Z36" si="9">I5/W5</f>
        <v>1.7588004770829788</v>
      </c>
      <c r="AA5" s="87" t="str">
        <f>IF(AND(Z5&gt;=100%,Z5&lt;200%),"HIGH-DON’T ORDER",IF(Z5&gt;=200%,"VERY HIGH-DON’T ORDER",IF(AND(Z5&gt;=80%,Z5&lt;=100),"LOW MAY- ORDER","VERY LOW-ORDER URGENTLY")))</f>
        <v>HIGH-DON’T ORDER</v>
      </c>
      <c r="AB5" s="301">
        <f>L5*X5</f>
        <v>0</v>
      </c>
      <c r="AF5" s="63" t="s">
        <v>236</v>
      </c>
      <c r="AG5" s="553"/>
      <c r="AH5" s="553"/>
      <c r="AI5" s="243"/>
      <c r="AJ5" s="25" t="s">
        <v>245</v>
      </c>
      <c r="AK5" s="64" t="s">
        <v>314</v>
      </c>
      <c r="AL5" s="64"/>
      <c r="AM5" s="243"/>
    </row>
    <row r="6" spans="1:39" ht="15" thickBot="1">
      <c r="A6" s="144" t="s">
        <v>128</v>
      </c>
      <c r="B6" s="144" t="s">
        <v>88</v>
      </c>
      <c r="C6" s="17" t="s">
        <v>382</v>
      </c>
      <c r="D6" s="144" t="s">
        <v>81</v>
      </c>
      <c r="E6" s="17" t="s">
        <v>30</v>
      </c>
      <c r="F6" s="145">
        <v>17.720000000000017</v>
      </c>
      <c r="G6" s="145">
        <v>1181.3333333333333</v>
      </c>
      <c r="H6" s="145">
        <v>412208.33333333337</v>
      </c>
      <c r="I6" s="370">
        <v>0</v>
      </c>
      <c r="J6" s="178">
        <v>0</v>
      </c>
      <c r="K6" s="180">
        <f t="shared" si="1"/>
        <v>0</v>
      </c>
      <c r="L6" s="180">
        <f t="shared" si="2"/>
        <v>348.93481941309261</v>
      </c>
      <c r="M6" s="17">
        <v>12</v>
      </c>
      <c r="N6" s="179">
        <f t="shared" si="3"/>
        <v>9.8074306562903557E-2</v>
      </c>
      <c r="O6" s="183">
        <f>SUM($N$5:N6)</f>
        <v>0.36876566529958515</v>
      </c>
      <c r="P6" s="181" t="str">
        <f t="shared" ref="P6:P62" si="10">IF(O6&lt;=50%,"A",IF(O6&lt;=80%,"B",IF(O6&lt;=100%,"C","")))</f>
        <v>A</v>
      </c>
      <c r="Q6" s="180">
        <f t="shared" si="4"/>
        <v>53.696969696969695</v>
      </c>
      <c r="R6" s="212">
        <f t="shared" si="5"/>
        <v>0.8054545454545462</v>
      </c>
      <c r="S6" s="180">
        <f t="shared" si="6"/>
        <v>18736.742424242428</v>
      </c>
      <c r="T6" s="181">
        <f t="shared" ref="T6:T62" si="11">IF(P6="A",7,IF(P6="B",14,IF(P6="C",30,"")))</f>
        <v>7</v>
      </c>
      <c r="U6" s="181">
        <v>3</v>
      </c>
      <c r="V6" s="181">
        <f t="shared" ref="V6:V62" si="12">T6+U6</f>
        <v>10</v>
      </c>
      <c r="W6" s="180">
        <f t="shared" ref="W6:W62" si="13">V6*Q6</f>
        <v>536.969696969697</v>
      </c>
      <c r="X6" s="180">
        <f t="shared" si="7"/>
        <v>536.969696969697</v>
      </c>
      <c r="Y6" s="180">
        <f t="shared" si="8"/>
        <v>8.0545454545454636</v>
      </c>
      <c r="Z6" s="179">
        <f t="shared" si="9"/>
        <v>0</v>
      </c>
      <c r="AA6" s="87" t="str">
        <f t="shared" ref="AA6:AA62" si="14">IF(AND(Z6&gt;=100%,Z6&lt;200%),"HIGH-DON’T ORDER",IF(Z6&gt;=200%,"VERY HIGH-DON’T ORDER",IF(AND(Z6&gt;=80%,Z6&lt;=100),"LOW MAY- ORDER","VERY LOW-ORDER URGENTLY")))</f>
        <v>VERY LOW-ORDER URGENTLY</v>
      </c>
      <c r="AB6" s="301">
        <f t="shared" ref="AB6:AB62" si="15">L6*X6</f>
        <v>187367.42424242428</v>
      </c>
      <c r="AF6" s="63" t="s">
        <v>244</v>
      </c>
      <c r="AG6" s="553"/>
      <c r="AH6" s="553"/>
      <c r="AI6" s="17"/>
      <c r="AJ6" s="17"/>
      <c r="AK6" s="17"/>
      <c r="AL6" s="17"/>
      <c r="AM6" s="16"/>
    </row>
    <row r="7" spans="1:39" ht="15" thickBot="1">
      <c r="A7" s="144" t="s">
        <v>128</v>
      </c>
      <c r="B7" s="144" t="s">
        <v>22</v>
      </c>
      <c r="C7" s="17" t="s">
        <v>386</v>
      </c>
      <c r="D7" s="144" t="s">
        <v>23</v>
      </c>
      <c r="E7" s="17" t="s">
        <v>24</v>
      </c>
      <c r="F7" s="145">
        <v>16.803989999999995</v>
      </c>
      <c r="G7" s="145">
        <v>1728</v>
      </c>
      <c r="H7" s="145">
        <v>567336.41666666663</v>
      </c>
      <c r="I7" s="370">
        <v>806</v>
      </c>
      <c r="J7" s="178">
        <v>7.8343200000000008</v>
      </c>
      <c r="K7" s="180">
        <f t="shared" si="1"/>
        <v>264625.66657021607</v>
      </c>
      <c r="L7" s="180">
        <f t="shared" si="2"/>
        <v>328.31968557098764</v>
      </c>
      <c r="M7" s="17">
        <v>1</v>
      </c>
      <c r="N7" s="179">
        <f t="shared" si="3"/>
        <v>9.3004495865686446E-2</v>
      </c>
      <c r="O7" s="183">
        <f>SUM($N$5:N7)</f>
        <v>0.46177016116527159</v>
      </c>
      <c r="P7" s="181" t="str">
        <f t="shared" si="10"/>
        <v>A</v>
      </c>
      <c r="Q7" s="180">
        <f t="shared" si="4"/>
        <v>78.545454545454547</v>
      </c>
      <c r="R7" s="212">
        <f t="shared" si="5"/>
        <v>0.76381772727272701</v>
      </c>
      <c r="S7" s="180">
        <f t="shared" si="6"/>
        <v>25788.018939393936</v>
      </c>
      <c r="T7" s="181">
        <f t="shared" si="11"/>
        <v>7</v>
      </c>
      <c r="U7" s="181">
        <v>3</v>
      </c>
      <c r="V7" s="181">
        <f t="shared" si="12"/>
        <v>10</v>
      </c>
      <c r="W7" s="180">
        <f t="shared" si="13"/>
        <v>785.4545454545455</v>
      </c>
      <c r="X7" s="180">
        <f t="shared" si="7"/>
        <v>0</v>
      </c>
      <c r="Y7" s="180">
        <f t="shared" si="8"/>
        <v>0</v>
      </c>
      <c r="Z7" s="179">
        <f t="shared" si="9"/>
        <v>1.0261574074074074</v>
      </c>
      <c r="AA7" s="87" t="str">
        <f t="shared" si="14"/>
        <v>HIGH-DON’T ORDER</v>
      </c>
      <c r="AB7" s="301">
        <f t="shared" si="15"/>
        <v>0</v>
      </c>
      <c r="AF7" s="17"/>
      <c r="AG7" s="17"/>
      <c r="AH7" s="17"/>
      <c r="AI7" s="17"/>
      <c r="AJ7" s="17"/>
      <c r="AK7" s="17"/>
      <c r="AL7" s="17"/>
      <c r="AM7" s="16"/>
    </row>
    <row r="8" spans="1:39" ht="15" thickBot="1">
      <c r="A8" s="144" t="s">
        <v>128</v>
      </c>
      <c r="B8" s="144" t="s">
        <v>43</v>
      </c>
      <c r="C8" s="17" t="s">
        <v>385</v>
      </c>
      <c r="D8" s="144" t="s">
        <v>23</v>
      </c>
      <c r="E8" s="17" t="s">
        <v>24</v>
      </c>
      <c r="F8" s="145">
        <v>9.585033333333346</v>
      </c>
      <c r="G8" s="145">
        <v>1183</v>
      </c>
      <c r="H8" s="145">
        <v>309512</v>
      </c>
      <c r="I8" s="370">
        <v>831</v>
      </c>
      <c r="J8" s="178">
        <v>6.7310999999999996</v>
      </c>
      <c r="K8" s="180">
        <f t="shared" si="1"/>
        <v>217417.13609467456</v>
      </c>
      <c r="L8" s="180">
        <f t="shared" si="2"/>
        <v>261.63313609467457</v>
      </c>
      <c r="M8" s="17">
        <v>20</v>
      </c>
      <c r="N8" s="179">
        <f t="shared" si="3"/>
        <v>5.3049971644976469E-2</v>
      </c>
      <c r="O8" s="183">
        <f>SUM($N$5:N8)</f>
        <v>0.51482013281024808</v>
      </c>
      <c r="P8" s="181" t="str">
        <f t="shared" si="10"/>
        <v>B</v>
      </c>
      <c r="Q8" s="180">
        <f t="shared" si="4"/>
        <v>53.772727272727273</v>
      </c>
      <c r="R8" s="212">
        <f t="shared" si="5"/>
        <v>0.43568333333333392</v>
      </c>
      <c r="S8" s="180">
        <f t="shared" si="6"/>
        <v>14068.727272727272</v>
      </c>
      <c r="T8" s="181">
        <f t="shared" si="11"/>
        <v>14</v>
      </c>
      <c r="U8" s="181">
        <v>3</v>
      </c>
      <c r="V8" s="181">
        <f t="shared" si="12"/>
        <v>17</v>
      </c>
      <c r="W8" s="180">
        <f t="shared" si="13"/>
        <v>914.13636363636363</v>
      </c>
      <c r="X8" s="180">
        <f t="shared" si="7"/>
        <v>83.136363636363626</v>
      </c>
      <c r="Y8" s="180">
        <f t="shared" si="8"/>
        <v>0.67359663285432603</v>
      </c>
      <c r="Z8" s="179">
        <f t="shared" si="9"/>
        <v>0.90905474615881854</v>
      </c>
      <c r="AA8" s="87" t="str">
        <f t="shared" si="14"/>
        <v>LOW MAY- ORDER</v>
      </c>
      <c r="AB8" s="301">
        <f t="shared" si="15"/>
        <v>21751.227541689077</v>
      </c>
      <c r="AF8" s="62" t="s">
        <v>243</v>
      </c>
      <c r="AG8" s="62"/>
      <c r="AH8" s="62"/>
      <c r="AI8" s="17"/>
      <c r="AJ8" s="555" t="s">
        <v>242</v>
      </c>
      <c r="AK8" s="555"/>
      <c r="AL8" s="555"/>
      <c r="AM8" s="555"/>
    </row>
    <row r="9" spans="1:39" ht="15" thickBot="1">
      <c r="A9" s="144" t="s">
        <v>128</v>
      </c>
      <c r="B9" s="144" t="s">
        <v>32</v>
      </c>
      <c r="C9" s="17" t="s">
        <v>370</v>
      </c>
      <c r="D9" s="144" t="s">
        <v>23</v>
      </c>
      <c r="E9" s="17" t="s">
        <v>24</v>
      </c>
      <c r="F9" s="145">
        <v>9.2826000000000146</v>
      </c>
      <c r="G9" s="145">
        <v>573</v>
      </c>
      <c r="H9" s="145">
        <v>343861.66666666669</v>
      </c>
      <c r="I9" s="370">
        <v>1043</v>
      </c>
      <c r="J9" s="178">
        <v>16.896599999999999</v>
      </c>
      <c r="K9" s="180">
        <f t="shared" si="1"/>
        <v>625912.24840023275</v>
      </c>
      <c r="L9" s="180">
        <f t="shared" si="2"/>
        <v>600.10762070971498</v>
      </c>
      <c r="M9" s="17">
        <v>4</v>
      </c>
      <c r="N9" s="179">
        <f t="shared" si="3"/>
        <v>5.137610373029397E-2</v>
      </c>
      <c r="O9" s="183">
        <f>SUM($N$5:N9)</f>
        <v>0.56619623654054207</v>
      </c>
      <c r="P9" s="181" t="str">
        <f t="shared" si="10"/>
        <v>B</v>
      </c>
      <c r="Q9" s="180">
        <f t="shared" si="4"/>
        <v>26.045454545454547</v>
      </c>
      <c r="R9" s="212">
        <f t="shared" si="5"/>
        <v>0.42193636363636428</v>
      </c>
      <c r="S9" s="180">
        <f t="shared" si="6"/>
        <v>15630.075757575758</v>
      </c>
      <c r="T9" s="181">
        <f t="shared" si="11"/>
        <v>14</v>
      </c>
      <c r="U9" s="181">
        <v>3</v>
      </c>
      <c r="V9" s="181">
        <f t="shared" si="12"/>
        <v>17</v>
      </c>
      <c r="W9" s="180">
        <f t="shared" si="13"/>
        <v>442.77272727272731</v>
      </c>
      <c r="X9" s="180">
        <f t="shared" si="7"/>
        <v>0</v>
      </c>
      <c r="Y9" s="180">
        <f t="shared" si="8"/>
        <v>0</v>
      </c>
      <c r="Z9" s="179">
        <f t="shared" si="9"/>
        <v>2.355610306950005</v>
      </c>
      <c r="AA9" s="87" t="str">
        <f t="shared" si="14"/>
        <v>VERY HIGH-DON’T ORDER</v>
      </c>
      <c r="AB9" s="301">
        <f t="shared" si="15"/>
        <v>0</v>
      </c>
      <c r="AF9" s="17" t="s">
        <v>239</v>
      </c>
      <c r="AG9" s="554" t="str">
        <f>A9</f>
        <v>KYEI BEKIND - TAKORADI</v>
      </c>
      <c r="AH9" s="554"/>
      <c r="AI9" s="17"/>
      <c r="AJ9" s="17" t="s">
        <v>241</v>
      </c>
      <c r="AK9" s="551"/>
      <c r="AL9" s="551"/>
      <c r="AM9" s="551"/>
    </row>
    <row r="10" spans="1:39" ht="15" thickBot="1">
      <c r="A10" s="144" t="s">
        <v>128</v>
      </c>
      <c r="B10" s="144" t="s">
        <v>25</v>
      </c>
      <c r="C10" s="17" t="s">
        <v>383</v>
      </c>
      <c r="D10" s="144" t="s">
        <v>26</v>
      </c>
      <c r="E10" s="17" t="s">
        <v>27</v>
      </c>
      <c r="F10" s="145">
        <v>7.4520666666666937</v>
      </c>
      <c r="G10" s="145">
        <v>1552</v>
      </c>
      <c r="H10" s="145">
        <v>145353.64000000001</v>
      </c>
      <c r="I10" s="370">
        <v>10</v>
      </c>
      <c r="J10" s="178">
        <v>4.8000000000000001E-2</v>
      </c>
      <c r="K10" s="180">
        <f t="shared" si="1"/>
        <v>936.55695876288678</v>
      </c>
      <c r="L10" s="180">
        <f t="shared" si="2"/>
        <v>93.655695876288675</v>
      </c>
      <c r="M10" s="17">
        <v>20</v>
      </c>
      <c r="N10" s="179">
        <f t="shared" si="3"/>
        <v>4.1244710541414417E-2</v>
      </c>
      <c r="O10" s="183">
        <f>SUM($N$5:N10)</f>
        <v>0.60744094708195651</v>
      </c>
      <c r="P10" s="181" t="str">
        <f t="shared" si="10"/>
        <v>B</v>
      </c>
      <c r="Q10" s="180">
        <f t="shared" si="4"/>
        <v>70.545454545454547</v>
      </c>
      <c r="R10" s="212">
        <f t="shared" si="5"/>
        <v>0.33873030303030427</v>
      </c>
      <c r="S10" s="180">
        <f t="shared" si="6"/>
        <v>6606.9836363636368</v>
      </c>
      <c r="T10" s="181">
        <f t="shared" si="11"/>
        <v>14</v>
      </c>
      <c r="U10" s="181">
        <v>3</v>
      </c>
      <c r="V10" s="181">
        <f t="shared" si="12"/>
        <v>17</v>
      </c>
      <c r="W10" s="180">
        <f t="shared" si="13"/>
        <v>1199.2727272727273</v>
      </c>
      <c r="X10" s="180">
        <f t="shared" si="7"/>
        <v>1189.2727272727273</v>
      </c>
      <c r="Y10" s="180">
        <f t="shared" si="8"/>
        <v>5.7103992580443821</v>
      </c>
      <c r="Z10" s="179">
        <f t="shared" si="9"/>
        <v>8.3383869011522133E-3</v>
      </c>
      <c r="AA10" s="87" t="str">
        <f t="shared" si="14"/>
        <v>VERY LOW-ORDER URGENTLY</v>
      </c>
      <c r="AB10" s="301">
        <f t="shared" si="15"/>
        <v>111382.16485941895</v>
      </c>
      <c r="AF10" s="17" t="s">
        <v>240</v>
      </c>
      <c r="AG10" s="556" t="s">
        <v>352</v>
      </c>
      <c r="AH10" s="556"/>
      <c r="AI10" s="17"/>
      <c r="AJ10" s="17" t="s">
        <v>239</v>
      </c>
      <c r="AK10" s="551"/>
      <c r="AL10" s="551"/>
      <c r="AM10" s="551"/>
    </row>
    <row r="11" spans="1:39" ht="15" thickBot="1">
      <c r="A11" s="144" t="s">
        <v>128</v>
      </c>
      <c r="B11" s="144" t="s">
        <v>67</v>
      </c>
      <c r="C11" s="17" t="s">
        <v>412</v>
      </c>
      <c r="D11" s="144" t="s">
        <v>29</v>
      </c>
      <c r="E11" s="17" t="s">
        <v>30</v>
      </c>
      <c r="F11" s="145">
        <v>6.0666666666666647</v>
      </c>
      <c r="G11" s="145">
        <v>303</v>
      </c>
      <c r="H11" s="145">
        <v>83082.333333333343</v>
      </c>
      <c r="I11" s="370">
        <v>1931</v>
      </c>
      <c r="J11" s="178">
        <v>38.619999999999997</v>
      </c>
      <c r="K11" s="180">
        <f t="shared" si="1"/>
        <v>529478.50055005506</v>
      </c>
      <c r="L11" s="180">
        <f t="shared" si="2"/>
        <v>274.1991199119912</v>
      </c>
      <c r="M11" s="17">
        <v>1</v>
      </c>
      <c r="N11" s="179">
        <f t="shared" si="3"/>
        <v>3.3576982307088832E-2</v>
      </c>
      <c r="O11" s="183">
        <f>SUM($N$5:N11)</f>
        <v>0.64101792938904534</v>
      </c>
      <c r="P11" s="181" t="str">
        <f t="shared" si="10"/>
        <v>B</v>
      </c>
      <c r="Q11" s="180">
        <f t="shared" si="4"/>
        <v>13.772727272727273</v>
      </c>
      <c r="R11" s="212">
        <f t="shared" si="5"/>
        <v>0.27575757575757565</v>
      </c>
      <c r="S11" s="180">
        <f t="shared" si="6"/>
        <v>3776.4696969696975</v>
      </c>
      <c r="T11" s="181">
        <f t="shared" si="11"/>
        <v>14</v>
      </c>
      <c r="U11" s="181">
        <v>3</v>
      </c>
      <c r="V11" s="181">
        <f t="shared" si="12"/>
        <v>17</v>
      </c>
      <c r="W11" s="180">
        <f t="shared" si="13"/>
        <v>234.13636363636365</v>
      </c>
      <c r="X11" s="180">
        <f t="shared" si="7"/>
        <v>0</v>
      </c>
      <c r="Y11" s="180">
        <f t="shared" si="8"/>
        <v>0</v>
      </c>
      <c r="Z11" s="179">
        <f t="shared" si="9"/>
        <v>8.2473306154144819</v>
      </c>
      <c r="AA11" s="87" t="str">
        <f t="shared" si="14"/>
        <v>VERY HIGH-DON’T ORDER</v>
      </c>
      <c r="AB11" s="301">
        <f t="shared" si="15"/>
        <v>0</v>
      </c>
      <c r="AF11" s="17" t="s">
        <v>238</v>
      </c>
      <c r="AG11" s="551" t="s">
        <v>353</v>
      </c>
      <c r="AH11" s="551"/>
      <c r="AI11" s="17"/>
      <c r="AJ11" s="17" t="s">
        <v>238</v>
      </c>
      <c r="AK11" s="551"/>
      <c r="AL11" s="551"/>
      <c r="AM11" s="551"/>
    </row>
    <row r="12" spans="1:39" ht="15" thickBot="1">
      <c r="A12" s="144" t="s">
        <v>128</v>
      </c>
      <c r="B12" s="144" t="s">
        <v>103</v>
      </c>
      <c r="C12" s="17" t="s">
        <v>381</v>
      </c>
      <c r="D12" s="144" t="s">
        <v>26</v>
      </c>
      <c r="E12" s="17" t="s">
        <v>27</v>
      </c>
      <c r="F12" s="145">
        <v>5.3760000000000101</v>
      </c>
      <c r="G12" s="145">
        <v>746</v>
      </c>
      <c r="H12" s="145">
        <v>84148.36</v>
      </c>
      <c r="I12" s="370">
        <v>1375</v>
      </c>
      <c r="J12" s="178">
        <v>9.9</v>
      </c>
      <c r="K12" s="180">
        <f t="shared" si="1"/>
        <v>155099.18900804289</v>
      </c>
      <c r="L12" s="180">
        <f t="shared" si="2"/>
        <v>112.79941018766756</v>
      </c>
      <c r="M12" s="17">
        <v>5</v>
      </c>
      <c r="N12" s="179">
        <f t="shared" si="3"/>
        <v>2.9754372013666479E-2</v>
      </c>
      <c r="O12" s="183">
        <f>SUM($N$5:N12)</f>
        <v>0.67077230140271182</v>
      </c>
      <c r="P12" s="181" t="str">
        <f t="shared" si="10"/>
        <v>B</v>
      </c>
      <c r="Q12" s="180">
        <f t="shared" si="4"/>
        <v>33.909090909090907</v>
      </c>
      <c r="R12" s="212">
        <f t="shared" si="5"/>
        <v>0.24436363636363681</v>
      </c>
      <c r="S12" s="180">
        <f t="shared" si="6"/>
        <v>3824.9254545454546</v>
      </c>
      <c r="T12" s="181">
        <f t="shared" si="11"/>
        <v>14</v>
      </c>
      <c r="U12" s="181">
        <v>3</v>
      </c>
      <c r="V12" s="181">
        <f t="shared" si="12"/>
        <v>17</v>
      </c>
      <c r="W12" s="180">
        <f t="shared" si="13"/>
        <v>576.45454545454538</v>
      </c>
      <c r="X12" s="180">
        <f t="shared" si="7"/>
        <v>0</v>
      </c>
      <c r="Y12" s="180">
        <f t="shared" si="8"/>
        <v>0</v>
      </c>
      <c r="Z12" s="179">
        <f t="shared" si="9"/>
        <v>2.3852704620722287</v>
      </c>
      <c r="AA12" s="87" t="str">
        <f t="shared" si="14"/>
        <v>VERY HIGH-DON’T ORDER</v>
      </c>
      <c r="AB12" s="301">
        <f t="shared" si="15"/>
        <v>0</v>
      </c>
      <c r="AF12" s="17" t="s">
        <v>237</v>
      </c>
      <c r="AG12" s="551"/>
      <c r="AH12" s="551"/>
      <c r="AI12" s="17"/>
      <c r="AJ12" s="17" t="s">
        <v>237</v>
      </c>
      <c r="AK12" s="551"/>
      <c r="AL12" s="551"/>
      <c r="AM12" s="551"/>
    </row>
    <row r="13" spans="1:39" ht="15" thickBot="1">
      <c r="A13" s="144" t="s">
        <v>128</v>
      </c>
      <c r="B13" s="144" t="s">
        <v>191</v>
      </c>
      <c r="C13" s="17" t="s">
        <v>463</v>
      </c>
      <c r="D13" s="144" t="s">
        <v>29</v>
      </c>
      <c r="E13" s="17" t="s">
        <v>192</v>
      </c>
      <c r="F13" s="145">
        <v>4.9749999999999979</v>
      </c>
      <c r="G13" s="145">
        <v>199</v>
      </c>
      <c r="H13" s="145">
        <v>33800</v>
      </c>
      <c r="I13" s="370">
        <v>0</v>
      </c>
      <c r="J13" s="178">
        <v>0</v>
      </c>
      <c r="K13" s="180">
        <f t="shared" si="1"/>
        <v>0</v>
      </c>
      <c r="L13" s="180">
        <f t="shared" si="2"/>
        <v>169.84924623115577</v>
      </c>
      <c r="M13" s="17">
        <v>24</v>
      </c>
      <c r="N13" s="179">
        <f t="shared" si="3"/>
        <v>2.7534970380950593E-2</v>
      </c>
      <c r="O13" s="183">
        <f>SUM($N$5:N13)</f>
        <v>0.69830727178366236</v>
      </c>
      <c r="P13" s="181" t="str">
        <f t="shared" si="10"/>
        <v>B</v>
      </c>
      <c r="Q13" s="180">
        <f t="shared" si="4"/>
        <v>9.045454545454545</v>
      </c>
      <c r="R13" s="212">
        <f t="shared" si="5"/>
        <v>0.22613636363636355</v>
      </c>
      <c r="S13" s="180">
        <f t="shared" si="6"/>
        <v>1536.3636363636363</v>
      </c>
      <c r="T13" s="181">
        <f t="shared" si="11"/>
        <v>14</v>
      </c>
      <c r="U13" s="181">
        <v>3</v>
      </c>
      <c r="V13" s="181">
        <f t="shared" si="12"/>
        <v>17</v>
      </c>
      <c r="W13" s="180">
        <f t="shared" si="13"/>
        <v>153.77272727272725</v>
      </c>
      <c r="X13" s="180">
        <f t="shared" si="7"/>
        <v>153.77272727272725</v>
      </c>
      <c r="Y13" s="180">
        <f t="shared" si="8"/>
        <v>3.84431818181818</v>
      </c>
      <c r="Z13" s="179">
        <f t="shared" si="9"/>
        <v>0</v>
      </c>
      <c r="AA13" s="87" t="str">
        <f t="shared" si="14"/>
        <v>VERY LOW-ORDER URGENTLY</v>
      </c>
      <c r="AB13" s="301">
        <f t="shared" si="15"/>
        <v>26118.181818181813</v>
      </c>
      <c r="AF13" s="17" t="s">
        <v>236</v>
      </c>
      <c r="AI13" s="17"/>
      <c r="AJ13" s="17" t="s">
        <v>236</v>
      </c>
      <c r="AK13" s="551"/>
      <c r="AL13" s="551"/>
      <c r="AM13" s="551"/>
    </row>
    <row r="14" spans="1:39" ht="15" thickBot="1">
      <c r="A14" s="144" t="s">
        <v>128</v>
      </c>
      <c r="B14" s="144" t="s">
        <v>46</v>
      </c>
      <c r="C14" s="17" t="s">
        <v>398</v>
      </c>
      <c r="D14" s="144" t="s">
        <v>26</v>
      </c>
      <c r="E14" s="17" t="s">
        <v>27</v>
      </c>
      <c r="F14" s="145">
        <v>4.8170666666666735</v>
      </c>
      <c r="G14" s="145">
        <v>361.66666666666669</v>
      </c>
      <c r="H14" s="145">
        <v>77994.679999999993</v>
      </c>
      <c r="I14" s="370">
        <v>2132</v>
      </c>
      <c r="J14" s="178">
        <v>27.296000000000003</v>
      </c>
      <c r="K14" s="180">
        <f t="shared" si="1"/>
        <v>459773.24726267275</v>
      </c>
      <c r="L14" s="180">
        <f t="shared" si="2"/>
        <v>215.65349308755756</v>
      </c>
      <c r="M14" s="17">
        <v>5</v>
      </c>
      <c r="N14" s="179">
        <f t="shared" si="3"/>
        <v>2.6660861907483683E-2</v>
      </c>
      <c r="O14" s="183">
        <f>SUM($N$5:N14)</f>
        <v>0.7249681336911461</v>
      </c>
      <c r="P14" s="181" t="str">
        <f t="shared" si="10"/>
        <v>B</v>
      </c>
      <c r="Q14" s="180">
        <f t="shared" si="4"/>
        <v>16.439393939393941</v>
      </c>
      <c r="R14" s="212">
        <f t="shared" si="5"/>
        <v>0.21895757575757607</v>
      </c>
      <c r="S14" s="180">
        <f t="shared" si="6"/>
        <v>3545.2127272727271</v>
      </c>
      <c r="T14" s="181">
        <f t="shared" si="11"/>
        <v>14</v>
      </c>
      <c r="U14" s="181">
        <v>3</v>
      </c>
      <c r="V14" s="181">
        <f t="shared" si="12"/>
        <v>17</v>
      </c>
      <c r="W14" s="180">
        <f t="shared" si="13"/>
        <v>279.469696969697</v>
      </c>
      <c r="X14" s="180">
        <f t="shared" si="7"/>
        <v>0</v>
      </c>
      <c r="Y14" s="180">
        <f t="shared" si="8"/>
        <v>0</v>
      </c>
      <c r="Z14" s="179">
        <f t="shared" si="9"/>
        <v>7.6287340742748704</v>
      </c>
      <c r="AA14" s="87" t="str">
        <f t="shared" si="14"/>
        <v>VERY HIGH-DON’T ORDER</v>
      </c>
      <c r="AB14" s="301">
        <f t="shared" si="15"/>
        <v>0</v>
      </c>
      <c r="AF14" s="17"/>
      <c r="AG14" s="17"/>
      <c r="AH14" s="17"/>
      <c r="AI14" s="17"/>
      <c r="AJ14" s="17"/>
      <c r="AK14" s="17"/>
      <c r="AL14" s="17"/>
      <c r="AM14" s="16"/>
    </row>
    <row r="15" spans="1:39" ht="15" thickBot="1">
      <c r="A15" s="144" t="s">
        <v>128</v>
      </c>
      <c r="B15" s="144" t="s">
        <v>53</v>
      </c>
      <c r="C15" s="17" t="s">
        <v>429</v>
      </c>
      <c r="D15" s="144" t="s">
        <v>23</v>
      </c>
      <c r="E15" s="17" t="s">
        <v>24</v>
      </c>
      <c r="F15" s="145">
        <v>4.5988500000000005</v>
      </c>
      <c r="G15" s="145">
        <v>465</v>
      </c>
      <c r="H15" s="145">
        <v>156460</v>
      </c>
      <c r="I15" s="370">
        <v>504</v>
      </c>
      <c r="J15" s="178">
        <v>4.9845600000000001</v>
      </c>
      <c r="K15" s="180">
        <f t="shared" si="1"/>
        <v>169582.45161290324</v>
      </c>
      <c r="L15" s="180">
        <f t="shared" si="2"/>
        <v>336.47311827956992</v>
      </c>
      <c r="M15" s="17">
        <v>1</v>
      </c>
      <c r="N15" s="179">
        <f t="shared" si="3"/>
        <v>2.5453105233454211E-2</v>
      </c>
      <c r="O15" s="183">
        <f>SUM($N$5:N15)</f>
        <v>0.75042123892460033</v>
      </c>
      <c r="P15" s="181" t="str">
        <f t="shared" si="10"/>
        <v>B</v>
      </c>
      <c r="Q15" s="180">
        <f t="shared" si="4"/>
        <v>21.136363636363637</v>
      </c>
      <c r="R15" s="212">
        <f t="shared" si="5"/>
        <v>0.2090386363636364</v>
      </c>
      <c r="S15" s="180">
        <f t="shared" si="6"/>
        <v>7111.818181818182</v>
      </c>
      <c r="T15" s="181">
        <f t="shared" si="11"/>
        <v>14</v>
      </c>
      <c r="U15" s="181">
        <v>3</v>
      </c>
      <c r="V15" s="181">
        <f t="shared" si="12"/>
        <v>17</v>
      </c>
      <c r="W15" s="180">
        <f t="shared" si="13"/>
        <v>359.31818181818181</v>
      </c>
      <c r="X15" s="180">
        <f t="shared" si="7"/>
        <v>0</v>
      </c>
      <c r="Y15" s="180">
        <f t="shared" si="8"/>
        <v>0</v>
      </c>
      <c r="Z15" s="179">
        <f t="shared" si="9"/>
        <v>1.4026565464895635</v>
      </c>
      <c r="AA15" s="87" t="str">
        <f t="shared" si="14"/>
        <v>HIGH-DON’T ORDER</v>
      </c>
      <c r="AB15" s="301">
        <f t="shared" si="15"/>
        <v>0</v>
      </c>
      <c r="AF15" s="260" t="s">
        <v>235</v>
      </c>
      <c r="AG15" s="574" t="s">
        <v>234</v>
      </c>
      <c r="AH15" s="574"/>
      <c r="AI15" s="260" t="s">
        <v>233</v>
      </c>
      <c r="AJ15" s="574" t="s">
        <v>232</v>
      </c>
      <c r="AK15" s="574"/>
      <c r="AL15" s="574"/>
      <c r="AM15" s="574"/>
    </row>
    <row r="16" spans="1:39" ht="15" thickBot="1">
      <c r="A16" s="144" t="s">
        <v>128</v>
      </c>
      <c r="B16" s="144" t="s">
        <v>45</v>
      </c>
      <c r="C16" s="17" t="s">
        <v>408</v>
      </c>
      <c r="D16" s="144" t="s">
        <v>29</v>
      </c>
      <c r="E16" s="17" t="s">
        <v>42</v>
      </c>
      <c r="F16" s="145">
        <v>3.8774999999999995</v>
      </c>
      <c r="G16" s="145">
        <v>172.33333333333334</v>
      </c>
      <c r="H16" s="145">
        <v>50411</v>
      </c>
      <c r="I16" s="370">
        <v>1915</v>
      </c>
      <c r="J16" s="178">
        <v>43.087499999999999</v>
      </c>
      <c r="K16" s="180">
        <f t="shared" si="1"/>
        <v>560176.39264990319</v>
      </c>
      <c r="L16" s="180">
        <f t="shared" si="2"/>
        <v>292.52030947775626</v>
      </c>
      <c r="M16" s="17">
        <v>16</v>
      </c>
      <c r="N16" s="179">
        <f t="shared" si="3"/>
        <v>2.1460672894901701E-2</v>
      </c>
      <c r="O16" s="183">
        <f>SUM($N$5:N16)</f>
        <v>0.77188191181950205</v>
      </c>
      <c r="P16" s="181" t="str">
        <f t="shared" si="10"/>
        <v>B</v>
      </c>
      <c r="Q16" s="180">
        <f t="shared" si="4"/>
        <v>7.8333333333333339</v>
      </c>
      <c r="R16" s="212">
        <f t="shared" si="5"/>
        <v>0.17624999999999999</v>
      </c>
      <c r="S16" s="180">
        <f t="shared" si="6"/>
        <v>2291.409090909091</v>
      </c>
      <c r="T16" s="181">
        <f t="shared" si="11"/>
        <v>14</v>
      </c>
      <c r="U16" s="181">
        <v>3</v>
      </c>
      <c r="V16" s="181">
        <f t="shared" si="12"/>
        <v>17</v>
      </c>
      <c r="W16" s="180">
        <f t="shared" si="13"/>
        <v>133.16666666666669</v>
      </c>
      <c r="X16" s="180">
        <f t="shared" si="7"/>
        <v>0</v>
      </c>
      <c r="Y16" s="180">
        <f t="shared" si="8"/>
        <v>0</v>
      </c>
      <c r="Z16" s="179">
        <f t="shared" si="9"/>
        <v>14.380475594493115</v>
      </c>
      <c r="AA16" s="87" t="str">
        <f t="shared" si="14"/>
        <v>VERY HIGH-DON’T ORDER</v>
      </c>
      <c r="AB16" s="301">
        <f t="shared" si="15"/>
        <v>0</v>
      </c>
      <c r="AF16" s="25"/>
      <c r="AG16" s="552"/>
      <c r="AH16" s="552"/>
      <c r="AI16" s="25"/>
      <c r="AJ16" s="552"/>
      <c r="AK16" s="552"/>
      <c r="AL16" s="552"/>
      <c r="AM16" s="552"/>
    </row>
    <row r="17" spans="1:38" ht="15" thickBot="1">
      <c r="A17" s="144" t="s">
        <v>128</v>
      </c>
      <c r="B17" s="144" t="s">
        <v>40</v>
      </c>
      <c r="C17" s="17" t="s">
        <v>433</v>
      </c>
      <c r="D17" s="144" t="s">
        <v>26</v>
      </c>
      <c r="E17" s="17" t="s">
        <v>27</v>
      </c>
      <c r="F17" s="145">
        <v>3.132480000000005</v>
      </c>
      <c r="G17" s="145">
        <v>502</v>
      </c>
      <c r="H17" s="145">
        <v>58728.666666666664</v>
      </c>
      <c r="I17" s="370">
        <v>925</v>
      </c>
      <c r="J17" s="178">
        <v>5.7720000000000002</v>
      </c>
      <c r="K17" s="180">
        <f t="shared" si="1"/>
        <v>108215.17264276228</v>
      </c>
      <c r="L17" s="180">
        <f t="shared" si="2"/>
        <v>116.98937583001327</v>
      </c>
      <c r="M17" s="17">
        <v>20</v>
      </c>
      <c r="N17" s="179">
        <f t="shared" si="3"/>
        <v>1.7337234978677445E-2</v>
      </c>
      <c r="O17" s="183">
        <f>SUM($N$5:N17)</f>
        <v>0.7892191467981795</v>
      </c>
      <c r="P17" s="181" t="str">
        <f t="shared" si="10"/>
        <v>B</v>
      </c>
      <c r="Q17" s="180">
        <f t="shared" si="4"/>
        <v>22.818181818181817</v>
      </c>
      <c r="R17" s="212">
        <f t="shared" si="5"/>
        <v>0.14238545454545479</v>
      </c>
      <c r="S17" s="180">
        <f t="shared" si="6"/>
        <v>2669.4848484848485</v>
      </c>
      <c r="T17" s="181">
        <f t="shared" si="11"/>
        <v>14</v>
      </c>
      <c r="U17" s="181">
        <v>3</v>
      </c>
      <c r="V17" s="181">
        <f t="shared" si="12"/>
        <v>17</v>
      </c>
      <c r="W17" s="180">
        <f t="shared" si="13"/>
        <v>387.90909090909088</v>
      </c>
      <c r="X17" s="180">
        <f t="shared" si="7"/>
        <v>0</v>
      </c>
      <c r="Y17" s="180">
        <f t="shared" si="8"/>
        <v>0</v>
      </c>
      <c r="Z17" s="179">
        <f t="shared" si="9"/>
        <v>2.3845793297398643</v>
      </c>
      <c r="AA17" s="87" t="str">
        <f t="shared" si="14"/>
        <v>VERY HIGH-DON’T ORDER</v>
      </c>
      <c r="AB17" s="301">
        <f t="shared" si="15"/>
        <v>0</v>
      </c>
      <c r="AF17" s="352" t="s">
        <v>21</v>
      </c>
      <c r="AG17" s="341" t="s">
        <v>270</v>
      </c>
    </row>
    <row r="18" spans="1:38" ht="15" thickBot="1">
      <c r="A18" s="144" t="s">
        <v>128</v>
      </c>
      <c r="B18" s="144" t="s">
        <v>54</v>
      </c>
      <c r="C18" s="17" t="s">
        <v>458</v>
      </c>
      <c r="D18" s="144" t="s">
        <v>26</v>
      </c>
      <c r="E18" s="17" t="s">
        <v>37</v>
      </c>
      <c r="F18" s="145">
        <v>2.896319999999998</v>
      </c>
      <c r="G18" s="145">
        <v>377</v>
      </c>
      <c r="H18" s="145">
        <v>22573.546666666665</v>
      </c>
      <c r="I18" s="370">
        <v>0</v>
      </c>
      <c r="J18" s="178">
        <v>0</v>
      </c>
      <c r="K18" s="180">
        <f t="shared" si="1"/>
        <v>0</v>
      </c>
      <c r="L18" s="180">
        <f t="shared" si="2"/>
        <v>59.876781609195397</v>
      </c>
      <c r="M18" s="17">
        <v>12</v>
      </c>
      <c r="N18" s="179">
        <f t="shared" si="3"/>
        <v>1.6030167922362774E-2</v>
      </c>
      <c r="O18" s="183">
        <f>SUM($N$5:N18)</f>
        <v>0.80524931472054229</v>
      </c>
      <c r="P18" s="181" t="str">
        <f t="shared" si="10"/>
        <v>C</v>
      </c>
      <c r="Q18" s="180">
        <f t="shared" si="4"/>
        <v>17.136363636363637</v>
      </c>
      <c r="R18" s="212">
        <f t="shared" si="5"/>
        <v>0.13165090909090901</v>
      </c>
      <c r="S18" s="180">
        <f t="shared" si="6"/>
        <v>1026.070303030303</v>
      </c>
      <c r="T18" s="181">
        <f t="shared" si="11"/>
        <v>30</v>
      </c>
      <c r="U18" s="181">
        <v>3</v>
      </c>
      <c r="V18" s="181">
        <f t="shared" si="12"/>
        <v>33</v>
      </c>
      <c r="W18" s="180">
        <f t="shared" si="13"/>
        <v>565.5</v>
      </c>
      <c r="X18" s="180">
        <f t="shared" si="7"/>
        <v>565.5</v>
      </c>
      <c r="Y18" s="180">
        <f t="shared" si="8"/>
        <v>4.3444799999999972</v>
      </c>
      <c r="Z18" s="179">
        <f t="shared" si="9"/>
        <v>0</v>
      </c>
      <c r="AA18" s="87" t="str">
        <f t="shared" si="14"/>
        <v>VERY LOW-ORDER URGENTLY</v>
      </c>
      <c r="AB18" s="301">
        <f t="shared" si="15"/>
        <v>33860.32</v>
      </c>
    </row>
    <row r="19" spans="1:38" ht="15" thickBot="1">
      <c r="A19" s="144" t="s">
        <v>128</v>
      </c>
      <c r="B19" s="144" t="s">
        <v>559</v>
      </c>
      <c r="C19" s="17" t="s">
        <v>560</v>
      </c>
      <c r="D19" s="144" t="s">
        <v>26</v>
      </c>
      <c r="E19" s="17" t="s">
        <v>27</v>
      </c>
      <c r="F19" s="145">
        <v>2.4166666666666625</v>
      </c>
      <c r="G19" s="145">
        <v>233.33333333333334</v>
      </c>
      <c r="H19" s="145">
        <v>19816.833333333336</v>
      </c>
      <c r="I19" s="370">
        <v>14</v>
      </c>
      <c r="J19" s="178">
        <v>0.14000000000000001</v>
      </c>
      <c r="K19" s="180">
        <f t="shared" si="1"/>
        <v>1189.0100000000002</v>
      </c>
      <c r="L19" s="180">
        <f t="shared" si="2"/>
        <v>84.929285714285726</v>
      </c>
      <c r="M19" s="17">
        <v>1</v>
      </c>
      <c r="N19" s="179">
        <f t="shared" si="3"/>
        <v>1.3375446248702951E-2</v>
      </c>
      <c r="O19" s="183">
        <f>SUM($N$5:N19)</f>
        <v>0.81862476096924519</v>
      </c>
      <c r="P19" s="181" t="str">
        <f t="shared" si="10"/>
        <v>C</v>
      </c>
      <c r="Q19" s="180">
        <f t="shared" si="4"/>
        <v>10.606060606060607</v>
      </c>
      <c r="R19" s="212">
        <f t="shared" si="5"/>
        <v>0.10984848484848465</v>
      </c>
      <c r="S19" s="180">
        <f t="shared" si="6"/>
        <v>900.76515151515162</v>
      </c>
      <c r="T19" s="181">
        <f t="shared" si="11"/>
        <v>30</v>
      </c>
      <c r="U19" s="181">
        <v>3</v>
      </c>
      <c r="V19" s="181">
        <f t="shared" si="12"/>
        <v>33</v>
      </c>
      <c r="W19" s="180">
        <f t="shared" si="13"/>
        <v>350.00000000000006</v>
      </c>
      <c r="X19" s="180">
        <f t="shared" si="7"/>
        <v>336.00000000000006</v>
      </c>
      <c r="Y19" s="180">
        <f t="shared" si="8"/>
        <v>3.4799999999999947</v>
      </c>
      <c r="Z19" s="179">
        <f t="shared" si="9"/>
        <v>3.9999999999999994E-2</v>
      </c>
      <c r="AA19" s="87" t="str">
        <f t="shared" si="14"/>
        <v>VERY LOW-ORDER URGENTLY</v>
      </c>
      <c r="AB19" s="301">
        <f t="shared" si="15"/>
        <v>28536.240000000009</v>
      </c>
      <c r="AF19"/>
      <c r="AG19"/>
      <c r="AH19"/>
      <c r="AI19" s="352" t="s">
        <v>294</v>
      </c>
      <c r="AJ19"/>
      <c r="AK19"/>
      <c r="AL19"/>
    </row>
    <row r="20" spans="1:38" ht="29.5" thickBot="1">
      <c r="A20" s="144" t="s">
        <v>128</v>
      </c>
      <c r="B20" s="144" t="s">
        <v>36</v>
      </c>
      <c r="C20" s="17" t="s">
        <v>419</v>
      </c>
      <c r="D20" s="144" t="s">
        <v>26</v>
      </c>
      <c r="E20" s="17" t="s">
        <v>37</v>
      </c>
      <c r="F20" s="145">
        <v>2.1893333333333294</v>
      </c>
      <c r="G20" s="145">
        <v>226.33333333333334</v>
      </c>
      <c r="H20" s="145">
        <v>28080</v>
      </c>
      <c r="I20" s="370">
        <v>30</v>
      </c>
      <c r="J20" s="178">
        <v>0.28799999999999998</v>
      </c>
      <c r="K20" s="180">
        <f t="shared" si="1"/>
        <v>3721.9440353460973</v>
      </c>
      <c r="L20" s="180">
        <f t="shared" si="2"/>
        <v>124.06480117820324</v>
      </c>
      <c r="M20" s="17">
        <v>1</v>
      </c>
      <c r="N20" s="179">
        <f t="shared" si="3"/>
        <v>1.2117231856755997E-2</v>
      </c>
      <c r="O20" s="183">
        <f>SUM($N$5:N20)</f>
        <v>0.83074199282600114</v>
      </c>
      <c r="P20" s="181" t="str">
        <f t="shared" si="10"/>
        <v>C</v>
      </c>
      <c r="Q20" s="180">
        <f t="shared" si="4"/>
        <v>10.287878787878789</v>
      </c>
      <c r="R20" s="212">
        <f t="shared" si="5"/>
        <v>9.9515151515151334E-2</v>
      </c>
      <c r="S20" s="180">
        <f t="shared" si="6"/>
        <v>1276.3636363636363</v>
      </c>
      <c r="T20" s="181">
        <f t="shared" si="11"/>
        <v>30</v>
      </c>
      <c r="U20" s="181">
        <v>3</v>
      </c>
      <c r="V20" s="181">
        <f t="shared" si="12"/>
        <v>33</v>
      </c>
      <c r="W20" s="180">
        <f t="shared" si="13"/>
        <v>339.50000000000006</v>
      </c>
      <c r="X20" s="180">
        <f t="shared" si="7"/>
        <v>309.50000000000006</v>
      </c>
      <c r="Y20" s="180">
        <f t="shared" si="8"/>
        <v>2.9938085419734852</v>
      </c>
      <c r="Z20" s="179">
        <f t="shared" si="9"/>
        <v>8.8365243004418254E-2</v>
      </c>
      <c r="AA20" s="87" t="str">
        <f t="shared" si="14"/>
        <v>VERY LOW-ORDER URGENTLY</v>
      </c>
      <c r="AB20" s="301">
        <f t="shared" si="15"/>
        <v>38398.055964653911</v>
      </c>
      <c r="AF20" s="352" t="s">
        <v>11</v>
      </c>
      <c r="AG20" s="352" t="s">
        <v>9</v>
      </c>
      <c r="AH20" s="352" t="s">
        <v>10</v>
      </c>
      <c r="AI20" s="81" t="s">
        <v>266</v>
      </c>
      <c r="AJ20" s="81" t="s">
        <v>267</v>
      </c>
      <c r="AK20" s="81" t="s">
        <v>269</v>
      </c>
      <c r="AL20" s="81" t="s">
        <v>268</v>
      </c>
    </row>
    <row r="21" spans="1:38" ht="15" thickBot="1">
      <c r="A21" s="144" t="s">
        <v>128</v>
      </c>
      <c r="B21" s="144" t="s">
        <v>50</v>
      </c>
      <c r="C21" s="17" t="s">
        <v>395</v>
      </c>
      <c r="D21" s="144" t="s">
        <v>29</v>
      </c>
      <c r="E21" s="17" t="s">
        <v>30</v>
      </c>
      <c r="F21" s="145">
        <v>1.95</v>
      </c>
      <c r="G21" s="145">
        <v>86.666666666666671</v>
      </c>
      <c r="H21" s="145">
        <v>21478.333333333332</v>
      </c>
      <c r="I21" s="370">
        <v>0</v>
      </c>
      <c r="J21" s="178">
        <v>0</v>
      </c>
      <c r="K21" s="180">
        <f t="shared" si="1"/>
        <v>0</v>
      </c>
      <c r="L21" s="180">
        <f t="shared" si="2"/>
        <v>247.82692307692304</v>
      </c>
      <c r="M21" s="17">
        <v>5</v>
      </c>
      <c r="N21" s="179">
        <f t="shared" si="3"/>
        <v>1.0792601455849985E-2</v>
      </c>
      <c r="O21" s="183">
        <f>SUM($N$5:N21)</f>
        <v>0.84153459428185118</v>
      </c>
      <c r="P21" s="181" t="str">
        <f t="shared" si="10"/>
        <v>C</v>
      </c>
      <c r="Q21" s="180">
        <f t="shared" si="4"/>
        <v>3.9393939393939394</v>
      </c>
      <c r="R21" s="212">
        <f t="shared" si="5"/>
        <v>8.8636363636363638E-2</v>
      </c>
      <c r="S21" s="180">
        <f t="shared" si="6"/>
        <v>976.28787878787875</v>
      </c>
      <c r="T21" s="181">
        <f t="shared" si="11"/>
        <v>30</v>
      </c>
      <c r="U21" s="181">
        <v>3</v>
      </c>
      <c r="V21" s="181">
        <f t="shared" si="12"/>
        <v>33</v>
      </c>
      <c r="W21" s="180">
        <f t="shared" si="13"/>
        <v>130</v>
      </c>
      <c r="X21" s="180">
        <f t="shared" si="7"/>
        <v>130</v>
      </c>
      <c r="Y21" s="180">
        <f t="shared" si="8"/>
        <v>2.9249999999999998</v>
      </c>
      <c r="Z21" s="179">
        <f t="shared" si="9"/>
        <v>0</v>
      </c>
      <c r="AA21" s="87" t="str">
        <f t="shared" si="14"/>
        <v>VERY LOW-ORDER URGENTLY</v>
      </c>
      <c r="AB21" s="301">
        <f t="shared" si="15"/>
        <v>32217.499999999996</v>
      </c>
      <c r="AF21" s="341" t="s">
        <v>23</v>
      </c>
      <c r="AG21" s="341" t="s">
        <v>44</v>
      </c>
      <c r="AH21" s="341" t="s">
        <v>376</v>
      </c>
      <c r="AI21" s="373">
        <v>1.3162499999999986</v>
      </c>
      <c r="AJ21" s="378">
        <v>58.5</v>
      </c>
      <c r="AK21" s="375">
        <v>520.08547008547009</v>
      </c>
      <c r="AL21" s="364">
        <v>30425</v>
      </c>
    </row>
    <row r="22" spans="1:38" ht="15" thickBot="1">
      <c r="A22" s="144" t="s">
        <v>128</v>
      </c>
      <c r="B22" s="144" t="s">
        <v>47</v>
      </c>
      <c r="C22" s="17" t="s">
        <v>427</v>
      </c>
      <c r="D22" s="144" t="s">
        <v>29</v>
      </c>
      <c r="E22" s="17" t="s">
        <v>48</v>
      </c>
      <c r="F22" s="145">
        <v>1.9124999999999992</v>
      </c>
      <c r="G22" s="145">
        <v>85</v>
      </c>
      <c r="H22" s="145">
        <v>18866.666666666668</v>
      </c>
      <c r="I22" s="370">
        <v>412</v>
      </c>
      <c r="J22" s="178">
        <v>9.27</v>
      </c>
      <c r="K22" s="180">
        <f t="shared" si="1"/>
        <v>91447.843137254909</v>
      </c>
      <c r="L22" s="180">
        <f t="shared" si="2"/>
        <v>221.9607843137255</v>
      </c>
      <c r="M22" s="17">
        <v>48</v>
      </c>
      <c r="N22" s="179">
        <f t="shared" si="3"/>
        <v>1.0585051427852866E-2</v>
      </c>
      <c r="O22" s="183">
        <f>SUM($N$5:N22)</f>
        <v>0.852119645709704</v>
      </c>
      <c r="P22" s="181" t="str">
        <f t="shared" si="10"/>
        <v>C</v>
      </c>
      <c r="Q22" s="180">
        <f t="shared" si="4"/>
        <v>3.8636363636363638</v>
      </c>
      <c r="R22" s="212">
        <f t="shared" si="5"/>
        <v>8.6931818181818152E-2</v>
      </c>
      <c r="S22" s="180">
        <f t="shared" si="6"/>
        <v>857.57575757575762</v>
      </c>
      <c r="T22" s="181">
        <f t="shared" si="11"/>
        <v>30</v>
      </c>
      <c r="U22" s="181">
        <v>3</v>
      </c>
      <c r="V22" s="181">
        <f t="shared" si="12"/>
        <v>33</v>
      </c>
      <c r="W22" s="180">
        <f t="shared" si="13"/>
        <v>127.5</v>
      </c>
      <c r="X22" s="180">
        <f t="shared" si="7"/>
        <v>0</v>
      </c>
      <c r="Y22" s="180">
        <f t="shared" si="8"/>
        <v>0</v>
      </c>
      <c r="Z22" s="179">
        <f t="shared" si="9"/>
        <v>3.2313725490196079</v>
      </c>
      <c r="AA22" s="87" t="str">
        <f t="shared" si="14"/>
        <v>VERY HIGH-DON’T ORDER</v>
      </c>
      <c r="AB22" s="301">
        <f t="shared" si="15"/>
        <v>0</v>
      </c>
      <c r="AF22"/>
      <c r="AG22" s="341" t="s">
        <v>43</v>
      </c>
      <c r="AH22" s="341" t="s">
        <v>385</v>
      </c>
      <c r="AI22" s="373">
        <v>0.67359663285432603</v>
      </c>
      <c r="AJ22" s="378">
        <v>83.136363636363626</v>
      </c>
      <c r="AK22" s="375">
        <v>261.63313609467457</v>
      </c>
      <c r="AL22" s="364">
        <v>21751.227541689077</v>
      </c>
    </row>
    <row r="23" spans="1:38" ht="15" thickBot="1">
      <c r="A23" s="144" t="s">
        <v>128</v>
      </c>
      <c r="B23" s="144" t="s">
        <v>31</v>
      </c>
      <c r="C23" s="17" t="s">
        <v>380</v>
      </c>
      <c r="D23" s="144" t="s">
        <v>29</v>
      </c>
      <c r="E23" s="17" t="s">
        <v>30</v>
      </c>
      <c r="F23" s="145">
        <v>1.8166666666666664</v>
      </c>
      <c r="G23" s="145">
        <v>36.333333333333329</v>
      </c>
      <c r="H23" s="145">
        <v>20939.666666666668</v>
      </c>
      <c r="I23" s="370">
        <v>0</v>
      </c>
      <c r="J23" s="178">
        <v>0</v>
      </c>
      <c r="K23" s="180">
        <f t="shared" si="1"/>
        <v>0</v>
      </c>
      <c r="L23" s="180">
        <f t="shared" si="2"/>
        <v>576.32110091743129</v>
      </c>
      <c r="M23" s="17">
        <v>5</v>
      </c>
      <c r="N23" s="179">
        <f t="shared" si="3"/>
        <v>1.0054645800749131E-2</v>
      </c>
      <c r="O23" s="183">
        <f>SUM($N$5:N23)</f>
        <v>0.86217429151045311</v>
      </c>
      <c r="P23" s="181" t="str">
        <f t="shared" si="10"/>
        <v>C</v>
      </c>
      <c r="Q23" s="180">
        <f t="shared" si="4"/>
        <v>1.6515151515151514</v>
      </c>
      <c r="R23" s="212">
        <f t="shared" si="5"/>
        <v>8.2575757575757566E-2</v>
      </c>
      <c r="S23" s="180">
        <f t="shared" si="6"/>
        <v>951.80303030303037</v>
      </c>
      <c r="T23" s="181">
        <f t="shared" si="11"/>
        <v>30</v>
      </c>
      <c r="U23" s="181">
        <v>3</v>
      </c>
      <c r="V23" s="181">
        <f t="shared" si="12"/>
        <v>33</v>
      </c>
      <c r="W23" s="180">
        <f t="shared" si="13"/>
        <v>54.499999999999993</v>
      </c>
      <c r="X23" s="180">
        <f t="shared" si="7"/>
        <v>54.499999999999993</v>
      </c>
      <c r="Y23" s="180">
        <f t="shared" si="8"/>
        <v>2.7249999999999996</v>
      </c>
      <c r="Z23" s="179">
        <f t="shared" si="9"/>
        <v>0</v>
      </c>
      <c r="AA23" s="87" t="str">
        <f t="shared" si="14"/>
        <v>VERY LOW-ORDER URGENTLY</v>
      </c>
      <c r="AB23" s="301">
        <f t="shared" si="15"/>
        <v>31409.5</v>
      </c>
      <c r="AF23" s="341" t="s">
        <v>228</v>
      </c>
      <c r="AG23" s="341"/>
      <c r="AH23" s="341"/>
      <c r="AI23" s="373">
        <v>1.9898466328543245</v>
      </c>
      <c r="AJ23" s="378">
        <v>141.63636363636363</v>
      </c>
      <c r="AK23" s="375">
        <v>781.71860618014466</v>
      </c>
      <c r="AL23" s="364">
        <v>52176.227541689077</v>
      </c>
    </row>
    <row r="24" spans="1:38" ht="15" thickBot="1">
      <c r="A24" s="144" t="s">
        <v>128</v>
      </c>
      <c r="B24" s="144" t="s">
        <v>293</v>
      </c>
      <c r="C24" s="17" t="s">
        <v>455</v>
      </c>
      <c r="D24" s="144" t="s">
        <v>29</v>
      </c>
      <c r="E24" s="17" t="s">
        <v>48</v>
      </c>
      <c r="F24" s="145">
        <v>1.68</v>
      </c>
      <c r="G24" s="145">
        <v>74.666666666666671</v>
      </c>
      <c r="H24" s="145">
        <v>12763.659999999998</v>
      </c>
      <c r="I24" s="370">
        <v>0</v>
      </c>
      <c r="J24" s="178">
        <v>0</v>
      </c>
      <c r="K24" s="180">
        <f t="shared" si="1"/>
        <v>0</v>
      </c>
      <c r="L24" s="180">
        <f t="shared" si="2"/>
        <v>170.94187499999995</v>
      </c>
      <c r="M24" s="17">
        <v>60</v>
      </c>
      <c r="N24" s="179">
        <f t="shared" si="3"/>
        <v>9.2982412542707577E-3</v>
      </c>
      <c r="O24" s="183">
        <f>SUM($N$5:N24)</f>
        <v>0.87147253276472392</v>
      </c>
      <c r="P24" s="181" t="str">
        <f t="shared" si="10"/>
        <v>C</v>
      </c>
      <c r="Q24" s="180">
        <f t="shared" si="4"/>
        <v>3.393939393939394</v>
      </c>
      <c r="R24" s="212">
        <f t="shared" si="5"/>
        <v>7.6363636363636356E-2</v>
      </c>
      <c r="S24" s="180">
        <f t="shared" si="6"/>
        <v>580.1663636363636</v>
      </c>
      <c r="T24" s="181">
        <f t="shared" si="11"/>
        <v>30</v>
      </c>
      <c r="U24" s="181">
        <v>3</v>
      </c>
      <c r="V24" s="181">
        <f t="shared" si="12"/>
        <v>33</v>
      </c>
      <c r="W24" s="180">
        <f t="shared" si="13"/>
        <v>112</v>
      </c>
      <c r="X24" s="180">
        <f t="shared" si="7"/>
        <v>112</v>
      </c>
      <c r="Y24" s="180">
        <f t="shared" si="8"/>
        <v>2.5199999999999996</v>
      </c>
      <c r="Z24" s="179">
        <f t="shared" si="9"/>
        <v>0</v>
      </c>
      <c r="AA24" s="87" t="str">
        <f t="shared" si="14"/>
        <v>VERY LOW-ORDER URGENTLY</v>
      </c>
      <c r="AB24" s="301">
        <f t="shared" si="15"/>
        <v>19145.489999999994</v>
      </c>
      <c r="AF24" s="341" t="s">
        <v>58</v>
      </c>
      <c r="AG24" s="341" t="s">
        <v>104</v>
      </c>
      <c r="AH24" s="341" t="s">
        <v>422</v>
      </c>
      <c r="AI24" s="373">
        <v>0.13275000000000003</v>
      </c>
      <c r="AJ24" s="378">
        <v>29.5</v>
      </c>
      <c r="AK24" s="375">
        <v>59.700483091787433</v>
      </c>
      <c r="AL24" s="364">
        <v>1761.1642512077292</v>
      </c>
    </row>
    <row r="25" spans="1:38" ht="15" thickBot="1">
      <c r="A25" s="144" t="s">
        <v>128</v>
      </c>
      <c r="B25" s="144" t="s">
        <v>80</v>
      </c>
      <c r="C25" s="17" t="s">
        <v>384</v>
      </c>
      <c r="D25" s="144" t="s">
        <v>81</v>
      </c>
      <c r="E25" s="17" t="s">
        <v>30</v>
      </c>
      <c r="F25" s="145">
        <v>1.6199999999999981</v>
      </c>
      <c r="G25" s="145">
        <v>108</v>
      </c>
      <c r="H25" s="145">
        <v>28266.666666666668</v>
      </c>
      <c r="I25" s="370">
        <v>0</v>
      </c>
      <c r="J25" s="178">
        <v>0</v>
      </c>
      <c r="K25" s="180">
        <f t="shared" si="1"/>
        <v>0</v>
      </c>
      <c r="L25" s="180">
        <f t="shared" si="2"/>
        <v>261.72839506172841</v>
      </c>
      <c r="M25" s="17">
        <v>1</v>
      </c>
      <c r="N25" s="179">
        <f t="shared" si="3"/>
        <v>8.9661612094753627E-3</v>
      </c>
      <c r="O25" s="183">
        <f>SUM($N$5:N25)</f>
        <v>0.88043869397419927</v>
      </c>
      <c r="P25" s="181" t="str">
        <f t="shared" si="10"/>
        <v>C</v>
      </c>
      <c r="Q25" s="180">
        <f t="shared" si="4"/>
        <v>4.9090909090909092</v>
      </c>
      <c r="R25" s="212">
        <f t="shared" si="5"/>
        <v>7.3636363636363555E-2</v>
      </c>
      <c r="S25" s="180">
        <f t="shared" si="6"/>
        <v>1284.848484848485</v>
      </c>
      <c r="T25" s="181">
        <f t="shared" si="11"/>
        <v>30</v>
      </c>
      <c r="U25" s="181">
        <v>3</v>
      </c>
      <c r="V25" s="181">
        <f t="shared" si="12"/>
        <v>33</v>
      </c>
      <c r="W25" s="180">
        <f t="shared" si="13"/>
        <v>162</v>
      </c>
      <c r="X25" s="180">
        <f t="shared" si="7"/>
        <v>162</v>
      </c>
      <c r="Y25" s="180">
        <f t="shared" si="8"/>
        <v>2.4299999999999971</v>
      </c>
      <c r="Z25" s="179">
        <f t="shared" si="9"/>
        <v>0</v>
      </c>
      <c r="AA25" s="87" t="str">
        <f t="shared" si="14"/>
        <v>VERY LOW-ORDER URGENTLY</v>
      </c>
      <c r="AB25" s="301">
        <f t="shared" si="15"/>
        <v>42400</v>
      </c>
      <c r="AF25"/>
      <c r="AG25" s="341" t="s">
        <v>57</v>
      </c>
      <c r="AH25" s="341" t="s">
        <v>438</v>
      </c>
      <c r="AI25" s="373">
        <v>0.99237499999999934</v>
      </c>
      <c r="AJ25" s="378">
        <v>112</v>
      </c>
      <c r="AK25" s="375">
        <v>109.04464285714285</v>
      </c>
      <c r="AL25" s="364">
        <v>12212.999999999998</v>
      </c>
    </row>
    <row r="26" spans="1:38" ht="15" thickBot="1">
      <c r="A26" s="144" t="s">
        <v>128</v>
      </c>
      <c r="B26" s="144" t="s">
        <v>35</v>
      </c>
      <c r="C26" s="17" t="s">
        <v>375</v>
      </c>
      <c r="D26" s="144" t="s">
        <v>29</v>
      </c>
      <c r="E26" s="17" t="s">
        <v>30</v>
      </c>
      <c r="F26" s="145">
        <v>1.5999999999999992</v>
      </c>
      <c r="G26" s="145">
        <v>64</v>
      </c>
      <c r="H26" s="145">
        <v>18917.666666666664</v>
      </c>
      <c r="I26" s="370">
        <v>880</v>
      </c>
      <c r="J26" s="178">
        <v>22</v>
      </c>
      <c r="K26" s="180">
        <f t="shared" si="1"/>
        <v>260117.91666666663</v>
      </c>
      <c r="L26" s="180">
        <f t="shared" si="2"/>
        <v>295.58854166666663</v>
      </c>
      <c r="M26" s="17">
        <v>32</v>
      </c>
      <c r="N26" s="179">
        <f t="shared" si="3"/>
        <v>8.8554678612102408E-3</v>
      </c>
      <c r="O26" s="183">
        <f>SUM($N$5:N26)</f>
        <v>0.88929416183540955</v>
      </c>
      <c r="P26" s="181" t="str">
        <f t="shared" si="10"/>
        <v>C</v>
      </c>
      <c r="Q26" s="180">
        <f t="shared" si="4"/>
        <v>2.9090909090909092</v>
      </c>
      <c r="R26" s="212">
        <f t="shared" si="5"/>
        <v>7.2727272727272696E-2</v>
      </c>
      <c r="S26" s="180">
        <f t="shared" si="6"/>
        <v>859.89393939393926</v>
      </c>
      <c r="T26" s="181">
        <f t="shared" si="11"/>
        <v>30</v>
      </c>
      <c r="U26" s="181">
        <v>3</v>
      </c>
      <c r="V26" s="181">
        <f t="shared" si="12"/>
        <v>33</v>
      </c>
      <c r="W26" s="180">
        <f t="shared" si="13"/>
        <v>96</v>
      </c>
      <c r="X26" s="180">
        <f t="shared" si="7"/>
        <v>0</v>
      </c>
      <c r="Y26" s="180">
        <f t="shared" si="8"/>
        <v>0</v>
      </c>
      <c r="Z26" s="179">
        <f t="shared" si="9"/>
        <v>9.1666666666666661</v>
      </c>
      <c r="AA26" s="87" t="str">
        <f t="shared" si="14"/>
        <v>VERY HIGH-DON’T ORDER</v>
      </c>
      <c r="AB26" s="301">
        <f t="shared" si="15"/>
        <v>0</v>
      </c>
      <c r="AF26"/>
      <c r="AG26" s="341" t="s">
        <v>65</v>
      </c>
      <c r="AH26" s="341" t="s">
        <v>446</v>
      </c>
      <c r="AI26" s="373">
        <v>0.39960000000000018</v>
      </c>
      <c r="AJ26" s="378">
        <v>74</v>
      </c>
      <c r="AK26" s="375">
        <v>65.128378378378386</v>
      </c>
      <c r="AL26" s="364">
        <v>4819.5000000000009</v>
      </c>
    </row>
    <row r="27" spans="1:38" ht="15" thickBot="1">
      <c r="A27" s="144" t="s">
        <v>128</v>
      </c>
      <c r="B27" s="144" t="s">
        <v>71</v>
      </c>
      <c r="C27" s="17" t="s">
        <v>372</v>
      </c>
      <c r="D27" s="144" t="s">
        <v>29</v>
      </c>
      <c r="E27" s="17" t="s">
        <v>63</v>
      </c>
      <c r="F27" s="145">
        <v>1.56</v>
      </c>
      <c r="G27" s="145">
        <v>69.333333333333343</v>
      </c>
      <c r="H27" s="145">
        <v>25231.999999999996</v>
      </c>
      <c r="I27" s="370">
        <v>386</v>
      </c>
      <c r="J27" s="178">
        <v>8.6850000000000005</v>
      </c>
      <c r="K27" s="180">
        <f t="shared" si="1"/>
        <v>140474.30769230766</v>
      </c>
      <c r="L27" s="180">
        <f t="shared" si="2"/>
        <v>363.92307692307685</v>
      </c>
      <c r="M27" s="17">
        <v>1</v>
      </c>
      <c r="N27" s="179">
        <f t="shared" si="3"/>
        <v>8.6340811646799884E-3</v>
      </c>
      <c r="O27" s="183">
        <f>SUM($N$5:N27)</f>
        <v>0.89792824300008955</v>
      </c>
      <c r="P27" s="181" t="str">
        <f t="shared" si="10"/>
        <v>C</v>
      </c>
      <c r="Q27" s="180">
        <f t="shared" si="4"/>
        <v>3.1515151515151518</v>
      </c>
      <c r="R27" s="212">
        <f t="shared" si="5"/>
        <v>7.0909090909090908E-2</v>
      </c>
      <c r="S27" s="180">
        <f t="shared" si="6"/>
        <v>1146.9090909090908</v>
      </c>
      <c r="T27" s="181">
        <f t="shared" si="11"/>
        <v>30</v>
      </c>
      <c r="U27" s="181">
        <v>3</v>
      </c>
      <c r="V27" s="181">
        <f t="shared" si="12"/>
        <v>33</v>
      </c>
      <c r="W27" s="180">
        <f t="shared" si="13"/>
        <v>104.00000000000001</v>
      </c>
      <c r="X27" s="180">
        <f t="shared" si="7"/>
        <v>0</v>
      </c>
      <c r="Y27" s="180">
        <f t="shared" si="8"/>
        <v>0</v>
      </c>
      <c r="Z27" s="179">
        <f t="shared" si="9"/>
        <v>3.7115384615384612</v>
      </c>
      <c r="AA27" s="87" t="str">
        <f t="shared" si="14"/>
        <v>VERY HIGH-DON’T ORDER</v>
      </c>
      <c r="AB27" s="301">
        <f t="shared" si="15"/>
        <v>0</v>
      </c>
      <c r="AF27" s="341" t="s">
        <v>227</v>
      </c>
      <c r="AG27" s="341"/>
      <c r="AH27" s="341"/>
      <c r="AI27" s="373">
        <v>1.5247249999999994</v>
      </c>
      <c r="AJ27" s="378">
        <v>215.5</v>
      </c>
      <c r="AK27" s="375">
        <v>233.87350432730867</v>
      </c>
      <c r="AL27" s="364">
        <v>18793.664251207727</v>
      </c>
    </row>
    <row r="28" spans="1:38" ht="15" thickBot="1">
      <c r="A28" s="144" t="s">
        <v>128</v>
      </c>
      <c r="B28" s="144" t="s">
        <v>551</v>
      </c>
      <c r="C28" s="17" t="s">
        <v>552</v>
      </c>
      <c r="D28" s="144" t="s">
        <v>81</v>
      </c>
      <c r="E28" s="17" t="s">
        <v>30</v>
      </c>
      <c r="F28" s="145">
        <v>1.3333333333333319</v>
      </c>
      <c r="G28" s="145">
        <v>133.33333333333334</v>
      </c>
      <c r="H28" s="145">
        <v>42666.666666666664</v>
      </c>
      <c r="I28" s="370">
        <v>1000</v>
      </c>
      <c r="J28" s="178">
        <v>10</v>
      </c>
      <c r="K28" s="180">
        <f t="shared" si="1"/>
        <v>319999.99999999994</v>
      </c>
      <c r="L28" s="180">
        <f t="shared" si="2"/>
        <v>319.99999999999994</v>
      </c>
      <c r="M28" s="17">
        <v>1</v>
      </c>
      <c r="N28" s="179">
        <f t="shared" si="3"/>
        <v>7.3795565510085294E-3</v>
      </c>
      <c r="O28" s="183">
        <f>SUM($N$5:N28)</f>
        <v>0.90530779955109808</v>
      </c>
      <c r="P28" s="181" t="str">
        <f t="shared" si="10"/>
        <v>C</v>
      </c>
      <c r="Q28" s="180">
        <f t="shared" si="4"/>
        <v>6.0606060606060614</v>
      </c>
      <c r="R28" s="212">
        <f t="shared" si="5"/>
        <v>6.0606060606060545E-2</v>
      </c>
      <c r="S28" s="180">
        <f t="shared" si="6"/>
        <v>1939.3939393939393</v>
      </c>
      <c r="T28" s="181">
        <f t="shared" si="11"/>
        <v>30</v>
      </c>
      <c r="U28" s="181">
        <v>3</v>
      </c>
      <c r="V28" s="181">
        <f t="shared" si="12"/>
        <v>33</v>
      </c>
      <c r="W28" s="180">
        <f t="shared" si="13"/>
        <v>200.00000000000003</v>
      </c>
      <c r="X28" s="180">
        <f t="shared" si="7"/>
        <v>0</v>
      </c>
      <c r="Y28" s="180">
        <f t="shared" si="8"/>
        <v>0</v>
      </c>
      <c r="Z28" s="179">
        <f t="shared" si="9"/>
        <v>4.9999999999999991</v>
      </c>
      <c r="AA28" s="87" t="str">
        <f t="shared" si="14"/>
        <v>VERY HIGH-DON’T ORDER</v>
      </c>
      <c r="AB28" s="301">
        <f t="shared" si="15"/>
        <v>0</v>
      </c>
      <c r="AF28" s="341" t="s">
        <v>29</v>
      </c>
      <c r="AG28" s="341" t="s">
        <v>50</v>
      </c>
      <c r="AH28" s="341" t="s">
        <v>395</v>
      </c>
      <c r="AI28" s="373">
        <v>2.9249999999999998</v>
      </c>
      <c r="AJ28" s="378">
        <v>130</v>
      </c>
      <c r="AK28" s="375">
        <v>247.82692307692304</v>
      </c>
      <c r="AL28" s="364">
        <v>32217.499999999996</v>
      </c>
    </row>
    <row r="29" spans="1:38" ht="15" thickBot="1">
      <c r="A29" s="144" t="s">
        <v>128</v>
      </c>
      <c r="B29" s="144" t="s">
        <v>66</v>
      </c>
      <c r="C29" s="17" t="s">
        <v>418</v>
      </c>
      <c r="D29" s="144" t="s">
        <v>52</v>
      </c>
      <c r="E29" s="17" t="s">
        <v>24</v>
      </c>
      <c r="F29" s="145">
        <v>1.2254666666666667</v>
      </c>
      <c r="G29" s="145">
        <v>67.333333333333329</v>
      </c>
      <c r="H29" s="145">
        <v>32924.666666666672</v>
      </c>
      <c r="I29" s="370">
        <v>0</v>
      </c>
      <c r="J29" s="178">
        <v>0</v>
      </c>
      <c r="K29" s="180">
        <f t="shared" si="1"/>
        <v>0</v>
      </c>
      <c r="L29" s="180">
        <f t="shared" si="2"/>
        <v>488.98019801980206</v>
      </c>
      <c r="M29" s="17">
        <v>1</v>
      </c>
      <c r="N29" s="179">
        <f t="shared" si="3"/>
        <v>6.7825504260319467E-3</v>
      </c>
      <c r="O29" s="183">
        <f>SUM($N$5:N29)</f>
        <v>0.91209034997713001</v>
      </c>
      <c r="P29" s="181" t="str">
        <f t="shared" si="10"/>
        <v>C</v>
      </c>
      <c r="Q29" s="180">
        <f t="shared" si="4"/>
        <v>3.0606060606060606</v>
      </c>
      <c r="R29" s="212">
        <f t="shared" si="5"/>
        <v>5.5703030303030303E-2</v>
      </c>
      <c r="S29" s="180">
        <f t="shared" si="6"/>
        <v>1496.5757575757577</v>
      </c>
      <c r="T29" s="181">
        <f t="shared" si="11"/>
        <v>30</v>
      </c>
      <c r="U29" s="181">
        <v>3</v>
      </c>
      <c r="V29" s="181">
        <f t="shared" si="12"/>
        <v>33</v>
      </c>
      <c r="W29" s="180">
        <f t="shared" si="13"/>
        <v>101</v>
      </c>
      <c r="X29" s="180">
        <f t="shared" si="7"/>
        <v>101</v>
      </c>
      <c r="Y29" s="180">
        <f t="shared" si="8"/>
        <v>1.8382000000000001</v>
      </c>
      <c r="Z29" s="179">
        <f t="shared" si="9"/>
        <v>0</v>
      </c>
      <c r="AA29" s="87" t="str">
        <f t="shared" si="14"/>
        <v>VERY LOW-ORDER URGENTLY</v>
      </c>
      <c r="AB29" s="301">
        <f t="shared" si="15"/>
        <v>49387.000000000007</v>
      </c>
      <c r="AF29"/>
      <c r="AG29" s="341" t="s">
        <v>39</v>
      </c>
      <c r="AH29" s="341" t="s">
        <v>450</v>
      </c>
      <c r="AI29" s="373">
        <v>0.69749999999999979</v>
      </c>
      <c r="AJ29" s="378">
        <v>15.5</v>
      </c>
      <c r="AK29" s="375">
        <v>387.70967741935482</v>
      </c>
      <c r="AL29" s="364">
        <v>6009.5</v>
      </c>
    </row>
    <row r="30" spans="1:38" ht="15" thickBot="1">
      <c r="A30" s="144" t="s">
        <v>128</v>
      </c>
      <c r="B30" s="144" t="s">
        <v>184</v>
      </c>
      <c r="C30" s="17" t="s">
        <v>467</v>
      </c>
      <c r="D30" s="144" t="s">
        <v>23</v>
      </c>
      <c r="E30" s="17" t="s">
        <v>24</v>
      </c>
      <c r="F30" s="145">
        <v>1.0610999999999999</v>
      </c>
      <c r="G30" s="145">
        <v>87.333333333333329</v>
      </c>
      <c r="H30" s="145">
        <v>15150.333333333332</v>
      </c>
      <c r="I30" s="370">
        <v>480</v>
      </c>
      <c r="J30" s="178">
        <v>5.8319999999999999</v>
      </c>
      <c r="K30" s="180">
        <f t="shared" si="1"/>
        <v>83269.007633587782</v>
      </c>
      <c r="L30" s="180">
        <f t="shared" si="2"/>
        <v>173.47709923664121</v>
      </c>
      <c r="M30" s="17">
        <v>32</v>
      </c>
      <c r="N30" s="179">
        <f t="shared" si="3"/>
        <v>5.8728355922063689E-3</v>
      </c>
      <c r="O30" s="183">
        <f>SUM($N$5:N30)</f>
        <v>0.91796318556933643</v>
      </c>
      <c r="P30" s="181" t="str">
        <f t="shared" si="10"/>
        <v>C</v>
      </c>
      <c r="Q30" s="180">
        <f t="shared" si="4"/>
        <v>3.9696969696969693</v>
      </c>
      <c r="R30" s="212">
        <f t="shared" si="5"/>
        <v>4.8231818181818181E-2</v>
      </c>
      <c r="S30" s="180">
        <f t="shared" si="6"/>
        <v>688.65151515151513</v>
      </c>
      <c r="T30" s="181">
        <f t="shared" si="11"/>
        <v>30</v>
      </c>
      <c r="U30" s="181">
        <v>3</v>
      </c>
      <c r="V30" s="181">
        <f t="shared" si="12"/>
        <v>33</v>
      </c>
      <c r="W30" s="180">
        <f t="shared" si="13"/>
        <v>131</v>
      </c>
      <c r="X30" s="180">
        <f t="shared" si="7"/>
        <v>0</v>
      </c>
      <c r="Y30" s="180">
        <f t="shared" si="8"/>
        <v>0</v>
      </c>
      <c r="Z30" s="179">
        <f t="shared" si="9"/>
        <v>3.66412213740458</v>
      </c>
      <c r="AA30" s="87" t="str">
        <f t="shared" si="14"/>
        <v>VERY HIGH-DON’T ORDER</v>
      </c>
      <c r="AB30" s="301">
        <f t="shared" si="15"/>
        <v>0</v>
      </c>
      <c r="AF30"/>
      <c r="AG30" s="341" t="s">
        <v>31</v>
      </c>
      <c r="AH30" s="341" t="s">
        <v>380</v>
      </c>
      <c r="AI30" s="373">
        <v>2.7249999999999996</v>
      </c>
      <c r="AJ30" s="378">
        <v>54.499999999999993</v>
      </c>
      <c r="AK30" s="375">
        <v>576.32110091743129</v>
      </c>
      <c r="AL30" s="364">
        <v>31409.5</v>
      </c>
    </row>
    <row r="31" spans="1:38" ht="15" thickBot="1">
      <c r="A31" s="144" t="s">
        <v>128</v>
      </c>
      <c r="B31" s="144" t="s">
        <v>76</v>
      </c>
      <c r="C31" s="17" t="s">
        <v>445</v>
      </c>
      <c r="D31" s="144" t="s">
        <v>26</v>
      </c>
      <c r="E31" s="17" t="s">
        <v>69</v>
      </c>
      <c r="F31" s="145">
        <v>1.0210000000000032</v>
      </c>
      <c r="G31" s="145">
        <v>273.33333333333331</v>
      </c>
      <c r="H31" s="145">
        <v>28480.220000000005</v>
      </c>
      <c r="I31" s="370">
        <v>359</v>
      </c>
      <c r="J31" s="178">
        <v>1.2924</v>
      </c>
      <c r="K31" s="180">
        <f t="shared" si="1"/>
        <v>37406.337731707325</v>
      </c>
      <c r="L31" s="180">
        <f t="shared" si="2"/>
        <v>104.19592682926832</v>
      </c>
      <c r="M31" s="17">
        <v>100</v>
      </c>
      <c r="N31" s="179">
        <f t="shared" si="3"/>
        <v>5.6508954289348056E-3</v>
      </c>
      <c r="O31" s="183">
        <f>SUM($N$5:N31)</f>
        <v>0.92361408099827125</v>
      </c>
      <c r="P31" s="181" t="str">
        <f t="shared" si="10"/>
        <v>C</v>
      </c>
      <c r="Q31" s="180">
        <f t="shared" si="4"/>
        <v>12.424242424242424</v>
      </c>
      <c r="R31" s="212">
        <f t="shared" si="5"/>
        <v>4.6409090909091059E-2</v>
      </c>
      <c r="S31" s="180">
        <f t="shared" si="6"/>
        <v>1294.5554545454547</v>
      </c>
      <c r="T31" s="181">
        <f t="shared" si="11"/>
        <v>30</v>
      </c>
      <c r="U31" s="181">
        <v>3</v>
      </c>
      <c r="V31" s="181">
        <f t="shared" si="12"/>
        <v>33</v>
      </c>
      <c r="W31" s="180">
        <f t="shared" si="13"/>
        <v>410</v>
      </c>
      <c r="X31" s="180">
        <f t="shared" si="7"/>
        <v>51</v>
      </c>
      <c r="Y31" s="180">
        <f t="shared" si="8"/>
        <v>0.19050365853658599</v>
      </c>
      <c r="Z31" s="179">
        <f t="shared" si="9"/>
        <v>0.87560975609756098</v>
      </c>
      <c r="AA31" s="87" t="str">
        <f t="shared" si="14"/>
        <v>LOW MAY- ORDER</v>
      </c>
      <c r="AB31" s="301">
        <f t="shared" si="15"/>
        <v>5313.9922682926845</v>
      </c>
      <c r="AF31"/>
      <c r="AG31" s="341" t="s">
        <v>293</v>
      </c>
      <c r="AH31" s="341" t="s">
        <v>455</v>
      </c>
      <c r="AI31" s="373">
        <v>2.5199999999999996</v>
      </c>
      <c r="AJ31" s="378">
        <v>112</v>
      </c>
      <c r="AK31" s="375">
        <v>170.94187499999995</v>
      </c>
      <c r="AL31" s="364">
        <v>19145.489999999994</v>
      </c>
    </row>
    <row r="32" spans="1:38" ht="15" thickBot="1">
      <c r="A32" s="144" t="s">
        <v>128</v>
      </c>
      <c r="B32" s="144" t="s">
        <v>84</v>
      </c>
      <c r="C32" s="17" t="s">
        <v>421</v>
      </c>
      <c r="D32" s="144" t="s">
        <v>26</v>
      </c>
      <c r="E32" s="17" t="s">
        <v>69</v>
      </c>
      <c r="F32" s="145">
        <v>1.0171666666666672</v>
      </c>
      <c r="G32" s="145">
        <v>252.66666666666669</v>
      </c>
      <c r="H32" s="145">
        <v>25937.316666666666</v>
      </c>
      <c r="I32" s="370">
        <v>205</v>
      </c>
      <c r="J32" s="178">
        <v>0.82</v>
      </c>
      <c r="K32" s="180">
        <f t="shared" si="1"/>
        <v>21044.12895778364</v>
      </c>
      <c r="L32" s="180">
        <f t="shared" si="2"/>
        <v>102.65428759894458</v>
      </c>
      <c r="M32" s="17">
        <v>10</v>
      </c>
      <c r="N32" s="179">
        <f t="shared" si="3"/>
        <v>5.6296792038506415E-3</v>
      </c>
      <c r="O32" s="183">
        <f>SUM($N$5:N32)</f>
        <v>0.92924376020212185</v>
      </c>
      <c r="P32" s="181" t="str">
        <f t="shared" si="10"/>
        <v>C</v>
      </c>
      <c r="Q32" s="180">
        <f t="shared" si="4"/>
        <v>11.484848484848486</v>
      </c>
      <c r="R32" s="212">
        <f t="shared" si="5"/>
        <v>4.6234848484848511E-2</v>
      </c>
      <c r="S32" s="180">
        <f t="shared" si="6"/>
        <v>1178.9689393939393</v>
      </c>
      <c r="T32" s="181">
        <f t="shared" si="11"/>
        <v>30</v>
      </c>
      <c r="U32" s="181">
        <v>3</v>
      </c>
      <c r="V32" s="181">
        <f t="shared" si="12"/>
        <v>33</v>
      </c>
      <c r="W32" s="180">
        <f t="shared" si="13"/>
        <v>379.00000000000006</v>
      </c>
      <c r="X32" s="180">
        <f t="shared" si="7"/>
        <v>174.00000000000006</v>
      </c>
      <c r="Y32" s="180">
        <f t="shared" si="8"/>
        <v>0.70047625329815366</v>
      </c>
      <c r="Z32" s="179">
        <f t="shared" si="9"/>
        <v>0.54089709762532978</v>
      </c>
      <c r="AA32" s="87" t="str">
        <f t="shared" si="14"/>
        <v>VERY LOW-ORDER URGENTLY</v>
      </c>
      <c r="AB32" s="301">
        <f t="shared" si="15"/>
        <v>17861.846042216363</v>
      </c>
      <c r="AF32"/>
      <c r="AG32" s="341" t="s">
        <v>191</v>
      </c>
      <c r="AH32" s="341" t="s">
        <v>463</v>
      </c>
      <c r="AI32" s="373">
        <v>3.84431818181818</v>
      </c>
      <c r="AJ32" s="378">
        <v>153.77272727272725</v>
      </c>
      <c r="AK32" s="375">
        <v>169.84924623115577</v>
      </c>
      <c r="AL32" s="364">
        <v>26118.181818181813</v>
      </c>
    </row>
    <row r="33" spans="1:38" ht="15" thickBot="1">
      <c r="A33" s="144" t="s">
        <v>128</v>
      </c>
      <c r="B33" s="144" t="s">
        <v>517</v>
      </c>
      <c r="C33" s="17" t="s">
        <v>530</v>
      </c>
      <c r="D33" s="144" t="s">
        <v>26</v>
      </c>
      <c r="E33" s="17" t="s">
        <v>27</v>
      </c>
      <c r="F33" s="145">
        <v>0.94655999999999851</v>
      </c>
      <c r="G33" s="145">
        <v>163</v>
      </c>
      <c r="H33" s="145">
        <v>6737.9166666666815</v>
      </c>
      <c r="I33" s="370">
        <v>5</v>
      </c>
      <c r="J33" s="178">
        <v>2.8799999999999996E-2</v>
      </c>
      <c r="K33" s="180">
        <f t="shared" si="1"/>
        <v>206.68456032719882</v>
      </c>
      <c r="L33" s="180">
        <f t="shared" si="2"/>
        <v>41.336912065439762</v>
      </c>
      <c r="M33" s="17">
        <v>40</v>
      </c>
      <c r="N33" s="179">
        <f t="shared" si="3"/>
        <v>5.2388947866919729E-3</v>
      </c>
      <c r="O33" s="183">
        <f>SUM($N$5:N33)</f>
        <v>0.93448265498881378</v>
      </c>
      <c r="P33" s="181" t="str">
        <f t="shared" si="10"/>
        <v>C</v>
      </c>
      <c r="Q33" s="180">
        <f t="shared" si="4"/>
        <v>7.4090909090909092</v>
      </c>
      <c r="R33" s="212">
        <f t="shared" si="5"/>
        <v>4.3025454545454478E-2</v>
      </c>
      <c r="S33" s="180">
        <f t="shared" si="6"/>
        <v>306.26893939394006</v>
      </c>
      <c r="T33" s="181">
        <f t="shared" si="11"/>
        <v>30</v>
      </c>
      <c r="U33" s="181">
        <v>3</v>
      </c>
      <c r="V33" s="181">
        <f t="shared" si="12"/>
        <v>33</v>
      </c>
      <c r="W33" s="180">
        <f t="shared" si="13"/>
        <v>244.5</v>
      </c>
      <c r="X33" s="180">
        <f t="shared" si="7"/>
        <v>239.5</v>
      </c>
      <c r="Y33" s="180">
        <f t="shared" si="8"/>
        <v>1.3908044171779119</v>
      </c>
      <c r="Z33" s="179">
        <f t="shared" si="9"/>
        <v>2.0449897750511249E-2</v>
      </c>
      <c r="AA33" s="87" t="str">
        <f t="shared" si="14"/>
        <v>VERY LOW-ORDER URGENTLY</v>
      </c>
      <c r="AB33" s="301">
        <f t="shared" si="15"/>
        <v>9900.1904396728223</v>
      </c>
      <c r="AF33" s="341" t="s">
        <v>225</v>
      </c>
      <c r="AG33" s="341"/>
      <c r="AH33" s="341"/>
      <c r="AI33" s="373">
        <v>12.711818181818179</v>
      </c>
      <c r="AJ33" s="378">
        <v>465.77272727272725</v>
      </c>
      <c r="AK33" s="375">
        <v>1552.6488226448648</v>
      </c>
      <c r="AL33" s="364">
        <v>114900.1718181818</v>
      </c>
    </row>
    <row r="34" spans="1:38" ht="15" thickBot="1">
      <c r="A34" s="56" t="s">
        <v>128</v>
      </c>
      <c r="B34" s="144" t="s">
        <v>44</v>
      </c>
      <c r="C34" s="17" t="s">
        <v>376</v>
      </c>
      <c r="D34" s="144" t="s">
        <v>23</v>
      </c>
      <c r="E34" s="17" t="s">
        <v>24</v>
      </c>
      <c r="F34" s="145">
        <v>0.87749999999999906</v>
      </c>
      <c r="G34" s="145">
        <v>39</v>
      </c>
      <c r="H34" s="145">
        <v>20283.333333333332</v>
      </c>
      <c r="I34" s="370">
        <v>0</v>
      </c>
      <c r="J34" s="178">
        <v>0</v>
      </c>
      <c r="K34" s="180">
        <f t="shared" si="1"/>
        <v>0</v>
      </c>
      <c r="L34" s="180">
        <f t="shared" si="2"/>
        <v>520.08547008547009</v>
      </c>
      <c r="M34" s="17">
        <v>1</v>
      </c>
      <c r="N34" s="179">
        <f t="shared" si="3"/>
        <v>4.8566706551324886E-3</v>
      </c>
      <c r="O34" s="183">
        <f>SUM($N$5:N34)</f>
        <v>0.93933932564394629</v>
      </c>
      <c r="P34" s="181" t="str">
        <f t="shared" si="10"/>
        <v>C</v>
      </c>
      <c r="Q34" s="180">
        <f t="shared" si="4"/>
        <v>1.7727272727272727</v>
      </c>
      <c r="R34" s="212">
        <f t="shared" si="5"/>
        <v>3.9886363636363595E-2</v>
      </c>
      <c r="S34" s="180">
        <f t="shared" si="6"/>
        <v>921.96969696969688</v>
      </c>
      <c r="T34" s="181">
        <f t="shared" si="11"/>
        <v>30</v>
      </c>
      <c r="U34" s="181">
        <v>3</v>
      </c>
      <c r="V34" s="181">
        <f t="shared" si="12"/>
        <v>33</v>
      </c>
      <c r="W34" s="180">
        <f t="shared" si="13"/>
        <v>58.5</v>
      </c>
      <c r="X34" s="180">
        <f t="shared" si="7"/>
        <v>58.5</v>
      </c>
      <c r="Y34" s="180">
        <f t="shared" si="8"/>
        <v>1.3162499999999986</v>
      </c>
      <c r="Z34" s="179">
        <f t="shared" si="9"/>
        <v>0</v>
      </c>
      <c r="AA34" s="87" t="str">
        <f t="shared" si="14"/>
        <v>VERY LOW-ORDER URGENTLY</v>
      </c>
      <c r="AB34" s="301">
        <f t="shared" si="15"/>
        <v>30425</v>
      </c>
      <c r="AF34" s="341" t="s">
        <v>26</v>
      </c>
      <c r="AG34" s="341" t="s">
        <v>84</v>
      </c>
      <c r="AH34" s="341" t="s">
        <v>421</v>
      </c>
      <c r="AI34" s="373">
        <v>0.70047625329815366</v>
      </c>
      <c r="AJ34" s="378">
        <v>174.00000000000006</v>
      </c>
      <c r="AK34" s="375">
        <v>102.65428759894458</v>
      </c>
      <c r="AL34" s="364">
        <v>17861.846042216363</v>
      </c>
    </row>
    <row r="35" spans="1:38" ht="15" thickBot="1">
      <c r="A35" s="144" t="s">
        <v>128</v>
      </c>
      <c r="B35" s="144" t="s">
        <v>75</v>
      </c>
      <c r="C35" s="17" t="s">
        <v>435</v>
      </c>
      <c r="D35" s="144" t="s">
        <v>29</v>
      </c>
      <c r="E35" s="17" t="s">
        <v>42</v>
      </c>
      <c r="F35" s="145">
        <v>0.83400000000000007</v>
      </c>
      <c r="G35" s="145">
        <v>46.333333333333329</v>
      </c>
      <c r="H35" s="145">
        <v>10525</v>
      </c>
      <c r="I35" s="370">
        <v>479</v>
      </c>
      <c r="J35" s="178">
        <v>8.6219999999999999</v>
      </c>
      <c r="K35" s="180">
        <f t="shared" si="1"/>
        <v>108808.8129496403</v>
      </c>
      <c r="L35" s="180">
        <f t="shared" si="2"/>
        <v>227.15827338129498</v>
      </c>
      <c r="M35" s="17">
        <v>24</v>
      </c>
      <c r="N35" s="179">
        <f t="shared" si="3"/>
        <v>4.6159126226558407E-3</v>
      </c>
      <c r="O35" s="183">
        <f>SUM($N$5:N35)</f>
        <v>0.9439552382666021</v>
      </c>
      <c r="P35" s="181" t="str">
        <f t="shared" si="10"/>
        <v>C</v>
      </c>
      <c r="Q35" s="180">
        <f t="shared" si="4"/>
        <v>2.106060606060606</v>
      </c>
      <c r="R35" s="212">
        <f t="shared" si="5"/>
        <v>3.7909090909090913E-2</v>
      </c>
      <c r="S35" s="180">
        <f t="shared" si="6"/>
        <v>478.40909090909093</v>
      </c>
      <c r="T35" s="181">
        <f t="shared" si="11"/>
        <v>30</v>
      </c>
      <c r="U35" s="181">
        <v>3</v>
      </c>
      <c r="V35" s="181">
        <f t="shared" si="12"/>
        <v>33</v>
      </c>
      <c r="W35" s="180">
        <f t="shared" si="13"/>
        <v>69.5</v>
      </c>
      <c r="X35" s="180">
        <f t="shared" si="7"/>
        <v>0</v>
      </c>
      <c r="Y35" s="180">
        <f t="shared" si="8"/>
        <v>0</v>
      </c>
      <c r="Z35" s="179">
        <f t="shared" si="9"/>
        <v>6.8920863309352516</v>
      </c>
      <c r="AA35" s="87" t="str">
        <f t="shared" si="14"/>
        <v>VERY HIGH-DON’T ORDER</v>
      </c>
      <c r="AB35" s="301">
        <f t="shared" si="15"/>
        <v>0</v>
      </c>
      <c r="AF35"/>
      <c r="AG35" s="341" t="s">
        <v>36</v>
      </c>
      <c r="AH35" s="341" t="s">
        <v>419</v>
      </c>
      <c r="AI35" s="373">
        <v>2.9938085419734852</v>
      </c>
      <c r="AJ35" s="378">
        <v>309.50000000000006</v>
      </c>
      <c r="AK35" s="375">
        <v>124.06480117820324</v>
      </c>
      <c r="AL35" s="364">
        <v>38398.055964653911</v>
      </c>
    </row>
    <row r="36" spans="1:38" ht="15" thickBot="1">
      <c r="A36" s="144" t="s">
        <v>128</v>
      </c>
      <c r="B36" s="144" t="s">
        <v>518</v>
      </c>
      <c r="C36" s="17" t="s">
        <v>531</v>
      </c>
      <c r="D36" s="144" t="s">
        <v>26</v>
      </c>
      <c r="E36" s="17" t="s">
        <v>27</v>
      </c>
      <c r="F36" s="145">
        <v>0.747999999999999</v>
      </c>
      <c r="G36" s="145">
        <v>128.66666666666666</v>
      </c>
      <c r="H36" s="145">
        <v>5324.8966666666747</v>
      </c>
      <c r="I36" s="370">
        <v>1</v>
      </c>
      <c r="J36" s="178">
        <v>5.7599999999999995E-3</v>
      </c>
      <c r="K36" s="180">
        <f t="shared" si="1"/>
        <v>41.385207253886072</v>
      </c>
      <c r="L36" s="180">
        <f t="shared" si="2"/>
        <v>41.385207253886072</v>
      </c>
      <c r="M36" s="17">
        <v>6</v>
      </c>
      <c r="N36" s="179">
        <f t="shared" si="3"/>
        <v>4.139931225115784E-3</v>
      </c>
      <c r="O36" s="183">
        <f>SUM($N$5:N36)</f>
        <v>0.9480951694917179</v>
      </c>
      <c r="P36" s="181" t="str">
        <f t="shared" si="10"/>
        <v>C</v>
      </c>
      <c r="Q36" s="180">
        <f t="shared" si="4"/>
        <v>5.8484848484848477</v>
      </c>
      <c r="R36" s="212">
        <f t="shared" si="5"/>
        <v>3.3999999999999954E-2</v>
      </c>
      <c r="S36" s="180">
        <f t="shared" si="6"/>
        <v>242.04075757575794</v>
      </c>
      <c r="T36" s="181">
        <f t="shared" si="11"/>
        <v>30</v>
      </c>
      <c r="U36" s="181">
        <v>3</v>
      </c>
      <c r="V36" s="181">
        <f t="shared" si="12"/>
        <v>33</v>
      </c>
      <c r="W36" s="180">
        <f t="shared" si="13"/>
        <v>192.99999999999997</v>
      </c>
      <c r="X36" s="180">
        <f t="shared" si="7"/>
        <v>191.99999999999997</v>
      </c>
      <c r="Y36" s="180">
        <f t="shared" si="8"/>
        <v>1.1161865284974077</v>
      </c>
      <c r="Z36" s="179">
        <f t="shared" si="9"/>
        <v>5.1813471502590684E-3</v>
      </c>
      <c r="AA36" s="87" t="str">
        <f t="shared" si="14"/>
        <v>VERY LOW-ORDER URGENTLY</v>
      </c>
      <c r="AB36" s="301">
        <f t="shared" si="15"/>
        <v>7945.9597927461245</v>
      </c>
      <c r="AF36"/>
      <c r="AG36" s="341" t="s">
        <v>25</v>
      </c>
      <c r="AH36" s="341" t="s">
        <v>383</v>
      </c>
      <c r="AI36" s="373">
        <v>5.7103992580443821</v>
      </c>
      <c r="AJ36" s="378">
        <v>1189.2727272727273</v>
      </c>
      <c r="AK36" s="375">
        <v>93.655695876288675</v>
      </c>
      <c r="AL36" s="364">
        <v>111382.16485941895</v>
      </c>
    </row>
    <row r="37" spans="1:38" ht="15" thickBot="1">
      <c r="A37" s="144" t="s">
        <v>128</v>
      </c>
      <c r="B37" s="144" t="s">
        <v>64</v>
      </c>
      <c r="C37" s="17" t="s">
        <v>434</v>
      </c>
      <c r="D37" s="144" t="s">
        <v>58</v>
      </c>
      <c r="E37" s="17" t="s">
        <v>27</v>
      </c>
      <c r="F37" s="145">
        <v>0.7359999999999991</v>
      </c>
      <c r="G37" s="145">
        <v>96</v>
      </c>
      <c r="H37" s="145">
        <v>9184.5533333333369</v>
      </c>
      <c r="I37" s="370">
        <v>327</v>
      </c>
      <c r="J37" s="178">
        <v>2.4525000000000001</v>
      </c>
      <c r="K37" s="180">
        <f t="shared" ref="K37:K62" si="16">L37*I37</f>
        <v>31284.884791666678</v>
      </c>
      <c r="L37" s="180">
        <f t="shared" ref="L37:L62" si="17">H37/G37</f>
        <v>95.672430555555593</v>
      </c>
      <c r="M37" s="17">
        <v>40</v>
      </c>
      <c r="N37" s="179">
        <f t="shared" ref="N37:N62" si="18">F37/$F$1</f>
        <v>4.0735152161567078E-3</v>
      </c>
      <c r="O37" s="183">
        <f>SUM($N$5:N37)</f>
        <v>0.95216868470787464</v>
      </c>
      <c r="P37" s="181" t="str">
        <f t="shared" si="10"/>
        <v>C</v>
      </c>
      <c r="Q37" s="180">
        <f t="shared" ref="Q37:Q62" si="19">G37/22</f>
        <v>4.3636363636363633</v>
      </c>
      <c r="R37" s="212">
        <f t="shared" ref="R37:R62" si="20">F37/22</f>
        <v>3.345454545454541E-2</v>
      </c>
      <c r="S37" s="180">
        <f t="shared" ref="S37:S62" si="21">H37/22</f>
        <v>417.47969696969716</v>
      </c>
      <c r="T37" s="181">
        <f t="shared" si="11"/>
        <v>30</v>
      </c>
      <c r="U37" s="181">
        <v>3</v>
      </c>
      <c r="V37" s="181">
        <f t="shared" si="12"/>
        <v>33</v>
      </c>
      <c r="W37" s="180">
        <f t="shared" si="13"/>
        <v>144</v>
      </c>
      <c r="X37" s="180">
        <f t="shared" ref="X37:X62" si="22">IF(W37-I37&lt;=0,0,W37-I37)</f>
        <v>0</v>
      </c>
      <c r="Y37" s="180">
        <f t="shared" ref="Y37:Y62" si="23">X37/(G37/F37)</f>
        <v>0</v>
      </c>
      <c r="Z37" s="179">
        <f t="shared" ref="Z37:Z62" si="24">I37/W37</f>
        <v>2.2708333333333335</v>
      </c>
      <c r="AA37" s="87" t="str">
        <f t="shared" si="14"/>
        <v>VERY HIGH-DON’T ORDER</v>
      </c>
      <c r="AB37" s="301">
        <f t="shared" si="15"/>
        <v>0</v>
      </c>
      <c r="AF37"/>
      <c r="AG37" s="341" t="s">
        <v>76</v>
      </c>
      <c r="AH37" s="341" t="s">
        <v>445</v>
      </c>
      <c r="AI37" s="373">
        <v>0.19050365853658599</v>
      </c>
      <c r="AJ37" s="378">
        <v>51</v>
      </c>
      <c r="AK37" s="375">
        <v>104.19592682926832</v>
      </c>
      <c r="AL37" s="364">
        <v>5313.9922682926845</v>
      </c>
    </row>
    <row r="38" spans="1:38" ht="15" thickBot="1">
      <c r="A38" s="144" t="s">
        <v>128</v>
      </c>
      <c r="B38" s="144" t="s">
        <v>73</v>
      </c>
      <c r="C38" s="17" t="s">
        <v>441</v>
      </c>
      <c r="D38" s="144" t="s">
        <v>26</v>
      </c>
      <c r="E38" s="17" t="s">
        <v>69</v>
      </c>
      <c r="F38" s="145">
        <v>0.68080000000000085</v>
      </c>
      <c r="G38" s="145">
        <v>180.66666666666669</v>
      </c>
      <c r="H38" s="145">
        <v>11010.666666666677</v>
      </c>
      <c r="I38" s="370">
        <v>0</v>
      </c>
      <c r="J38" s="178">
        <v>0</v>
      </c>
      <c r="K38" s="180">
        <f t="shared" si="16"/>
        <v>0</v>
      </c>
      <c r="L38" s="180">
        <f t="shared" si="17"/>
        <v>60.944649446494516</v>
      </c>
      <c r="M38" s="17">
        <v>5</v>
      </c>
      <c r="N38" s="179">
        <f t="shared" si="18"/>
        <v>3.768001574944964E-3</v>
      </c>
      <c r="O38" s="183">
        <f>SUM($N$5:N38)</f>
        <v>0.95593668628281958</v>
      </c>
      <c r="P38" s="181" t="str">
        <f t="shared" si="10"/>
        <v>C</v>
      </c>
      <c r="Q38" s="180">
        <f t="shared" si="19"/>
        <v>8.2121212121212128</v>
      </c>
      <c r="R38" s="212">
        <f t="shared" si="20"/>
        <v>3.0945454545454585E-2</v>
      </c>
      <c r="S38" s="180">
        <f t="shared" si="21"/>
        <v>500.48484848484895</v>
      </c>
      <c r="T38" s="181">
        <f t="shared" si="11"/>
        <v>30</v>
      </c>
      <c r="U38" s="181">
        <v>3</v>
      </c>
      <c r="V38" s="181">
        <f t="shared" si="12"/>
        <v>33</v>
      </c>
      <c r="W38" s="180">
        <f t="shared" si="13"/>
        <v>271</v>
      </c>
      <c r="X38" s="180">
        <f t="shared" si="22"/>
        <v>271</v>
      </c>
      <c r="Y38" s="180">
        <f t="shared" si="23"/>
        <v>1.021200000000001</v>
      </c>
      <c r="Z38" s="179">
        <f t="shared" si="24"/>
        <v>0</v>
      </c>
      <c r="AA38" s="87" t="str">
        <f t="shared" si="14"/>
        <v>VERY LOW-ORDER URGENTLY</v>
      </c>
      <c r="AB38" s="301">
        <f t="shared" si="15"/>
        <v>16516.000000000015</v>
      </c>
      <c r="AF38"/>
      <c r="AG38" s="341" t="s">
        <v>73</v>
      </c>
      <c r="AH38" s="341" t="s">
        <v>441</v>
      </c>
      <c r="AI38" s="373">
        <v>1.021200000000001</v>
      </c>
      <c r="AJ38" s="378">
        <v>271</v>
      </c>
      <c r="AK38" s="375">
        <v>60.944649446494516</v>
      </c>
      <c r="AL38" s="364">
        <v>16516.000000000015</v>
      </c>
    </row>
    <row r="39" spans="1:38" ht="15" thickBot="1">
      <c r="A39" s="144" t="s">
        <v>128</v>
      </c>
      <c r="B39" s="144" t="s">
        <v>57</v>
      </c>
      <c r="C39" s="17" t="s">
        <v>438</v>
      </c>
      <c r="D39" s="144" t="s">
        <v>58</v>
      </c>
      <c r="E39" s="17" t="s">
        <v>27</v>
      </c>
      <c r="F39" s="145">
        <v>0.66158333333333297</v>
      </c>
      <c r="G39" s="145">
        <v>74.666666666666671</v>
      </c>
      <c r="H39" s="145">
        <v>8142</v>
      </c>
      <c r="I39" s="370">
        <v>0</v>
      </c>
      <c r="J39" s="178">
        <v>0</v>
      </c>
      <c r="K39" s="180">
        <f t="shared" si="16"/>
        <v>0</v>
      </c>
      <c r="L39" s="180">
        <f t="shared" si="17"/>
        <v>109.04464285714285</v>
      </c>
      <c r="M39" s="17">
        <v>1</v>
      </c>
      <c r="N39" s="179">
        <f t="shared" si="18"/>
        <v>3.6616437161535466E-3</v>
      </c>
      <c r="O39" s="183">
        <f>SUM($N$5:N39)</f>
        <v>0.9595983299989731</v>
      </c>
      <c r="P39" s="181" t="str">
        <f t="shared" si="10"/>
        <v>C</v>
      </c>
      <c r="Q39" s="180">
        <f t="shared" si="19"/>
        <v>3.393939393939394</v>
      </c>
      <c r="R39" s="212">
        <f t="shared" si="20"/>
        <v>3.007196969696968E-2</v>
      </c>
      <c r="S39" s="180">
        <f t="shared" si="21"/>
        <v>370.09090909090907</v>
      </c>
      <c r="T39" s="181">
        <f t="shared" si="11"/>
        <v>30</v>
      </c>
      <c r="U39" s="181">
        <v>3</v>
      </c>
      <c r="V39" s="181">
        <f t="shared" si="12"/>
        <v>33</v>
      </c>
      <c r="W39" s="180">
        <f t="shared" si="13"/>
        <v>112</v>
      </c>
      <c r="X39" s="180">
        <f t="shared" si="22"/>
        <v>112</v>
      </c>
      <c r="Y39" s="180">
        <f t="shared" si="23"/>
        <v>0.99237499999999934</v>
      </c>
      <c r="Z39" s="179">
        <f t="shared" si="24"/>
        <v>0</v>
      </c>
      <c r="AA39" s="87" t="str">
        <f t="shared" si="14"/>
        <v>VERY LOW-ORDER URGENTLY</v>
      </c>
      <c r="AB39" s="301">
        <f t="shared" si="15"/>
        <v>12212.999999999998</v>
      </c>
      <c r="AF39"/>
      <c r="AG39" s="341" t="s">
        <v>68</v>
      </c>
      <c r="AH39" s="341" t="s">
        <v>437</v>
      </c>
      <c r="AI39" s="373">
        <v>0.30001304347826063</v>
      </c>
      <c r="AJ39" s="378">
        <v>81.999999999999986</v>
      </c>
      <c r="AK39" s="375">
        <v>94.783478260869586</v>
      </c>
      <c r="AL39" s="364">
        <v>7772.2452173913043</v>
      </c>
    </row>
    <row r="40" spans="1:38" ht="15" thickBot="1">
      <c r="A40" s="144" t="s">
        <v>128</v>
      </c>
      <c r="B40" s="144" t="s">
        <v>59</v>
      </c>
      <c r="C40" s="17" t="s">
        <v>397</v>
      </c>
      <c r="D40" s="144" t="s">
        <v>23</v>
      </c>
      <c r="E40" s="17" t="s">
        <v>24</v>
      </c>
      <c r="F40" s="145">
        <v>0.59292000000000011</v>
      </c>
      <c r="G40" s="145">
        <v>61</v>
      </c>
      <c r="H40" s="145">
        <v>25426.666666666668</v>
      </c>
      <c r="I40" s="370">
        <v>265</v>
      </c>
      <c r="J40" s="178">
        <v>2.5758000000000001</v>
      </c>
      <c r="K40" s="180">
        <f t="shared" si="16"/>
        <v>110460.1092896175</v>
      </c>
      <c r="L40" s="180">
        <f t="shared" si="17"/>
        <v>416.83060109289619</v>
      </c>
      <c r="M40" s="17">
        <v>12</v>
      </c>
      <c r="N40" s="179">
        <f t="shared" si="18"/>
        <v>3.2816150026679872E-3</v>
      </c>
      <c r="O40" s="183">
        <f>SUM($N$5:N40)</f>
        <v>0.96287994500164109</v>
      </c>
      <c r="P40" s="181" t="str">
        <f t="shared" si="10"/>
        <v>C</v>
      </c>
      <c r="Q40" s="180">
        <f t="shared" si="19"/>
        <v>2.7727272727272729</v>
      </c>
      <c r="R40" s="212">
        <f t="shared" si="20"/>
        <v>2.6950909090909095E-2</v>
      </c>
      <c r="S40" s="180">
        <f t="shared" si="21"/>
        <v>1155.7575757575758</v>
      </c>
      <c r="T40" s="181">
        <f t="shared" si="11"/>
        <v>30</v>
      </c>
      <c r="U40" s="181">
        <v>3</v>
      </c>
      <c r="V40" s="181">
        <f t="shared" si="12"/>
        <v>33</v>
      </c>
      <c r="W40" s="180">
        <f t="shared" si="13"/>
        <v>91.5</v>
      </c>
      <c r="X40" s="180">
        <f t="shared" si="22"/>
        <v>0</v>
      </c>
      <c r="Y40" s="180">
        <f t="shared" si="23"/>
        <v>0</v>
      </c>
      <c r="Z40" s="179">
        <f t="shared" si="24"/>
        <v>2.8961748633879782</v>
      </c>
      <c r="AA40" s="87" t="str">
        <f t="shared" si="14"/>
        <v>VERY HIGH-DON’T ORDER</v>
      </c>
      <c r="AB40" s="301">
        <f t="shared" si="15"/>
        <v>0</v>
      </c>
      <c r="AF40"/>
      <c r="AG40" s="341" t="s">
        <v>188</v>
      </c>
      <c r="AH40" s="341" t="s">
        <v>448</v>
      </c>
      <c r="AI40" s="373">
        <v>0.44800000000000029</v>
      </c>
      <c r="AJ40" s="378">
        <v>111</v>
      </c>
      <c r="AK40" s="375">
        <v>93.653153153153141</v>
      </c>
      <c r="AL40" s="364">
        <v>10395.499999999998</v>
      </c>
    </row>
    <row r="41" spans="1:38" ht="15" thickBot="1">
      <c r="A41" s="144" t="s">
        <v>128</v>
      </c>
      <c r="B41" s="144" t="s">
        <v>87</v>
      </c>
      <c r="C41" s="17" t="s">
        <v>444</v>
      </c>
      <c r="D41" s="144" t="s">
        <v>26</v>
      </c>
      <c r="E41" s="17" t="s">
        <v>27</v>
      </c>
      <c r="F41" s="145">
        <v>0.53856000000000004</v>
      </c>
      <c r="G41" s="145">
        <v>101.33333333333333</v>
      </c>
      <c r="H41" s="145">
        <v>14078.146666666667</v>
      </c>
      <c r="I41" s="370">
        <v>155</v>
      </c>
      <c r="J41" s="178">
        <v>0.81840000000000013</v>
      </c>
      <c r="K41" s="180">
        <f t="shared" si="16"/>
        <v>21534.007236842106</v>
      </c>
      <c r="L41" s="180">
        <f t="shared" si="17"/>
        <v>138.92907894736842</v>
      </c>
      <c r="M41" s="17">
        <v>40</v>
      </c>
      <c r="N41" s="179">
        <f t="shared" si="18"/>
        <v>2.9807504820833688E-3</v>
      </c>
      <c r="O41" s="183">
        <f>SUM($N$5:N41)</f>
        <v>0.96586069548372444</v>
      </c>
      <c r="P41" s="181" t="str">
        <f t="shared" si="10"/>
        <v>C</v>
      </c>
      <c r="Q41" s="180">
        <f t="shared" si="19"/>
        <v>4.6060606060606055</v>
      </c>
      <c r="R41" s="212">
        <f t="shared" si="20"/>
        <v>2.4480000000000002E-2</v>
      </c>
      <c r="S41" s="180">
        <f t="shared" si="21"/>
        <v>639.91575757575765</v>
      </c>
      <c r="T41" s="181">
        <f t="shared" si="11"/>
        <v>30</v>
      </c>
      <c r="U41" s="181">
        <v>3</v>
      </c>
      <c r="V41" s="181">
        <f t="shared" si="12"/>
        <v>33</v>
      </c>
      <c r="W41" s="180">
        <f t="shared" si="13"/>
        <v>151.99999999999997</v>
      </c>
      <c r="X41" s="180">
        <f t="shared" si="22"/>
        <v>0</v>
      </c>
      <c r="Y41" s="180">
        <f t="shared" si="23"/>
        <v>0</v>
      </c>
      <c r="Z41" s="179">
        <f t="shared" si="24"/>
        <v>1.0197368421052633</v>
      </c>
      <c r="AA41" s="87" t="str">
        <f t="shared" si="14"/>
        <v>HIGH-DON’T ORDER</v>
      </c>
      <c r="AB41" s="301">
        <f t="shared" si="15"/>
        <v>0</v>
      </c>
      <c r="AF41"/>
      <c r="AG41" s="341" t="s">
        <v>54</v>
      </c>
      <c r="AH41" s="341" t="s">
        <v>458</v>
      </c>
      <c r="AI41" s="373">
        <v>4.3444799999999972</v>
      </c>
      <c r="AJ41" s="378">
        <v>565.5</v>
      </c>
      <c r="AK41" s="375">
        <v>59.876781609195397</v>
      </c>
      <c r="AL41" s="364">
        <v>33860.32</v>
      </c>
    </row>
    <row r="42" spans="1:38" ht="15" thickBot="1">
      <c r="A42" s="144" t="s">
        <v>128</v>
      </c>
      <c r="B42" s="144" t="s">
        <v>41</v>
      </c>
      <c r="C42" s="17" t="s">
        <v>400</v>
      </c>
      <c r="D42" s="144" t="s">
        <v>29</v>
      </c>
      <c r="E42" s="17" t="s">
        <v>42</v>
      </c>
      <c r="F42" s="145">
        <v>0.495</v>
      </c>
      <c r="G42" s="145">
        <v>22.000000000000004</v>
      </c>
      <c r="H42" s="145">
        <v>7616.6666666666661</v>
      </c>
      <c r="I42" s="370">
        <v>112</v>
      </c>
      <c r="J42" s="178">
        <v>2.52</v>
      </c>
      <c r="K42" s="180">
        <f t="shared" si="16"/>
        <v>38775.757575757569</v>
      </c>
      <c r="L42" s="180">
        <f t="shared" si="17"/>
        <v>346.21212121212113</v>
      </c>
      <c r="M42" s="17">
        <v>18</v>
      </c>
      <c r="N42" s="179">
        <f t="shared" si="18"/>
        <v>2.7396603695619194E-3</v>
      </c>
      <c r="O42" s="183">
        <f>SUM($N$5:N42)</f>
        <v>0.96860035585328641</v>
      </c>
      <c r="P42" s="181" t="str">
        <f t="shared" si="10"/>
        <v>C</v>
      </c>
      <c r="Q42" s="180">
        <f t="shared" si="19"/>
        <v>1.0000000000000002</v>
      </c>
      <c r="R42" s="212">
        <f t="shared" si="20"/>
        <v>2.2499999999999999E-2</v>
      </c>
      <c r="S42" s="180">
        <f t="shared" si="21"/>
        <v>346.21212121212119</v>
      </c>
      <c r="T42" s="181">
        <f t="shared" si="11"/>
        <v>30</v>
      </c>
      <c r="U42" s="181">
        <v>3</v>
      </c>
      <c r="V42" s="181">
        <f t="shared" si="12"/>
        <v>33</v>
      </c>
      <c r="W42" s="180">
        <f t="shared" si="13"/>
        <v>33.000000000000007</v>
      </c>
      <c r="X42" s="180">
        <f t="shared" si="22"/>
        <v>0</v>
      </c>
      <c r="Y42" s="180">
        <f t="shared" si="23"/>
        <v>0</v>
      </c>
      <c r="Z42" s="179">
        <f t="shared" si="24"/>
        <v>3.3939393939393931</v>
      </c>
      <c r="AA42" s="87" t="str">
        <f t="shared" si="14"/>
        <v>VERY HIGH-DON’T ORDER</v>
      </c>
      <c r="AB42" s="301">
        <f t="shared" si="15"/>
        <v>0</v>
      </c>
      <c r="AF42"/>
      <c r="AG42" s="341" t="s">
        <v>559</v>
      </c>
      <c r="AH42" s="341" t="s">
        <v>560</v>
      </c>
      <c r="AI42" s="373">
        <v>3.4799999999999947</v>
      </c>
      <c r="AJ42" s="378">
        <v>336.00000000000006</v>
      </c>
      <c r="AK42" s="375">
        <v>84.929285714285726</v>
      </c>
      <c r="AL42" s="364">
        <v>28536.240000000009</v>
      </c>
    </row>
    <row r="43" spans="1:38" ht="15" thickBot="1">
      <c r="A43" s="144" t="s">
        <v>128</v>
      </c>
      <c r="B43" s="144" t="s">
        <v>79</v>
      </c>
      <c r="C43" s="17" t="s">
        <v>378</v>
      </c>
      <c r="D43" s="144" t="s">
        <v>52</v>
      </c>
      <c r="E43" s="17" t="s">
        <v>24</v>
      </c>
      <c r="F43" s="145">
        <v>0.48600000000000004</v>
      </c>
      <c r="G43" s="145">
        <v>50</v>
      </c>
      <c r="H43" s="145">
        <v>12685</v>
      </c>
      <c r="I43" s="370">
        <v>0</v>
      </c>
      <c r="J43" s="178">
        <v>0</v>
      </c>
      <c r="K43" s="180">
        <f t="shared" si="16"/>
        <v>0</v>
      </c>
      <c r="L43" s="180">
        <f t="shared" si="17"/>
        <v>253.7</v>
      </c>
      <c r="M43" s="17">
        <v>18</v>
      </c>
      <c r="N43" s="179">
        <f t="shared" si="18"/>
        <v>2.6898483628426122E-3</v>
      </c>
      <c r="O43" s="183">
        <f>SUM($N$5:N43)</f>
        <v>0.97129020421612899</v>
      </c>
      <c r="P43" s="181" t="str">
        <f t="shared" si="10"/>
        <v>C</v>
      </c>
      <c r="Q43" s="180">
        <f t="shared" si="19"/>
        <v>2.2727272727272729</v>
      </c>
      <c r="R43" s="212">
        <f t="shared" si="20"/>
        <v>2.2090909090909092E-2</v>
      </c>
      <c r="S43" s="180">
        <f t="shared" si="21"/>
        <v>576.59090909090912</v>
      </c>
      <c r="T43" s="181">
        <f t="shared" si="11"/>
        <v>30</v>
      </c>
      <c r="U43" s="181">
        <v>3</v>
      </c>
      <c r="V43" s="181">
        <f t="shared" si="12"/>
        <v>33</v>
      </c>
      <c r="W43" s="180">
        <f t="shared" si="13"/>
        <v>75</v>
      </c>
      <c r="X43" s="180">
        <f t="shared" si="22"/>
        <v>75</v>
      </c>
      <c r="Y43" s="180">
        <f t="shared" si="23"/>
        <v>0.72900000000000009</v>
      </c>
      <c r="Z43" s="179">
        <f t="shared" si="24"/>
        <v>0</v>
      </c>
      <c r="AA43" s="87" t="str">
        <f t="shared" si="14"/>
        <v>VERY LOW-ORDER URGENTLY</v>
      </c>
      <c r="AB43" s="301">
        <f t="shared" si="15"/>
        <v>19027.5</v>
      </c>
      <c r="AF43"/>
      <c r="AG43" s="341" t="s">
        <v>517</v>
      </c>
      <c r="AH43" s="341" t="s">
        <v>530</v>
      </c>
      <c r="AI43" s="373">
        <v>1.3908044171779119</v>
      </c>
      <c r="AJ43" s="378">
        <v>239.5</v>
      </c>
      <c r="AK43" s="375">
        <v>41.336912065439762</v>
      </c>
      <c r="AL43" s="364">
        <v>9900.1904396728223</v>
      </c>
    </row>
    <row r="44" spans="1:38" ht="15" thickBot="1">
      <c r="A44" s="144" t="s">
        <v>128</v>
      </c>
      <c r="B44" s="144" t="s">
        <v>39</v>
      </c>
      <c r="C44" s="17" t="s">
        <v>450</v>
      </c>
      <c r="D44" s="144" t="s">
        <v>29</v>
      </c>
      <c r="E44" s="17" t="s">
        <v>34</v>
      </c>
      <c r="F44" s="145">
        <v>0.46499999999999991</v>
      </c>
      <c r="G44" s="145">
        <v>10.333333333333334</v>
      </c>
      <c r="H44" s="145">
        <v>4006.3333333333335</v>
      </c>
      <c r="I44" s="370">
        <v>0</v>
      </c>
      <c r="J44" s="178">
        <v>0</v>
      </c>
      <c r="K44" s="180">
        <f t="shared" si="16"/>
        <v>0</v>
      </c>
      <c r="L44" s="180">
        <f t="shared" si="17"/>
        <v>387.70967741935482</v>
      </c>
      <c r="M44" s="17">
        <v>5</v>
      </c>
      <c r="N44" s="179">
        <f t="shared" si="18"/>
        <v>2.573620347164227E-3</v>
      </c>
      <c r="O44" s="183">
        <f>SUM($N$5:N44)</f>
        <v>0.97386382456329323</v>
      </c>
      <c r="P44" s="181" t="str">
        <f t="shared" si="10"/>
        <v>C</v>
      </c>
      <c r="Q44" s="180">
        <f t="shared" si="19"/>
        <v>0.46969696969696972</v>
      </c>
      <c r="R44" s="212">
        <f t="shared" si="20"/>
        <v>2.1136363636363634E-2</v>
      </c>
      <c r="S44" s="180">
        <f t="shared" si="21"/>
        <v>182.10606060606062</v>
      </c>
      <c r="T44" s="181">
        <f t="shared" si="11"/>
        <v>30</v>
      </c>
      <c r="U44" s="181">
        <v>3</v>
      </c>
      <c r="V44" s="181">
        <f t="shared" si="12"/>
        <v>33</v>
      </c>
      <c r="W44" s="180">
        <f t="shared" si="13"/>
        <v>15.5</v>
      </c>
      <c r="X44" s="180">
        <f t="shared" si="22"/>
        <v>15.5</v>
      </c>
      <c r="Y44" s="180">
        <f t="shared" si="23"/>
        <v>0.69749999999999979</v>
      </c>
      <c r="Z44" s="179">
        <f t="shared" si="24"/>
        <v>0</v>
      </c>
      <c r="AA44" s="87" t="str">
        <f t="shared" si="14"/>
        <v>VERY LOW-ORDER URGENTLY</v>
      </c>
      <c r="AB44" s="301">
        <f t="shared" si="15"/>
        <v>6009.5</v>
      </c>
      <c r="AF44"/>
      <c r="AG44" s="341" t="s">
        <v>518</v>
      </c>
      <c r="AH44" s="341" t="s">
        <v>531</v>
      </c>
      <c r="AI44" s="373">
        <v>1.1161865284974077</v>
      </c>
      <c r="AJ44" s="378">
        <v>191.99999999999997</v>
      </c>
      <c r="AK44" s="375">
        <v>41.385207253886072</v>
      </c>
      <c r="AL44" s="364">
        <v>7945.9597927461245</v>
      </c>
    </row>
    <row r="45" spans="1:38" ht="15" thickBot="1">
      <c r="A45" s="144" t="s">
        <v>128</v>
      </c>
      <c r="B45" s="144" t="s">
        <v>72</v>
      </c>
      <c r="C45" s="17" t="s">
        <v>443</v>
      </c>
      <c r="D45" s="144" t="s">
        <v>26</v>
      </c>
      <c r="E45" s="17" t="s">
        <v>69</v>
      </c>
      <c r="F45" s="145">
        <v>0.43799999999999961</v>
      </c>
      <c r="G45" s="145">
        <v>114</v>
      </c>
      <c r="H45" s="145">
        <v>11596.419999999998</v>
      </c>
      <c r="I45" s="370">
        <v>365</v>
      </c>
      <c r="J45" s="178">
        <v>1.3140000000000001</v>
      </c>
      <c r="K45" s="180">
        <f t="shared" si="16"/>
        <v>37128.888596491219</v>
      </c>
      <c r="L45" s="180">
        <f t="shared" si="17"/>
        <v>101.72298245614033</v>
      </c>
      <c r="M45" s="17">
        <v>18</v>
      </c>
      <c r="N45" s="179">
        <f t="shared" si="18"/>
        <v>2.4241843270063025E-3</v>
      </c>
      <c r="O45" s="183">
        <f>SUM($N$5:N45)</f>
        <v>0.97628800889029954</v>
      </c>
      <c r="P45" s="181" t="str">
        <f t="shared" si="10"/>
        <v>C</v>
      </c>
      <c r="Q45" s="180">
        <f t="shared" si="19"/>
        <v>5.1818181818181817</v>
      </c>
      <c r="R45" s="212">
        <f t="shared" si="20"/>
        <v>1.990909090909089E-2</v>
      </c>
      <c r="S45" s="180">
        <f t="shared" si="21"/>
        <v>527.1099999999999</v>
      </c>
      <c r="T45" s="181">
        <f t="shared" si="11"/>
        <v>30</v>
      </c>
      <c r="U45" s="181">
        <v>3</v>
      </c>
      <c r="V45" s="181">
        <f t="shared" si="12"/>
        <v>33</v>
      </c>
      <c r="W45" s="180">
        <f t="shared" si="13"/>
        <v>171</v>
      </c>
      <c r="X45" s="180">
        <f t="shared" si="22"/>
        <v>0</v>
      </c>
      <c r="Y45" s="180">
        <f t="shared" si="23"/>
        <v>0</v>
      </c>
      <c r="Z45" s="179">
        <f t="shared" si="24"/>
        <v>2.134502923976608</v>
      </c>
      <c r="AA45" s="87" t="str">
        <f t="shared" si="14"/>
        <v>VERY HIGH-DON’T ORDER</v>
      </c>
      <c r="AB45" s="301">
        <f t="shared" si="15"/>
        <v>0</v>
      </c>
      <c r="AF45"/>
      <c r="AG45" s="341" t="s">
        <v>523</v>
      </c>
      <c r="AH45" s="341" t="s">
        <v>535</v>
      </c>
      <c r="AI45" s="373">
        <v>0.19600000000000012</v>
      </c>
      <c r="AJ45" s="378">
        <v>48.999999999999993</v>
      </c>
      <c r="AK45" s="375">
        <v>66.185918367346929</v>
      </c>
      <c r="AL45" s="364">
        <v>3243.1099999999992</v>
      </c>
    </row>
    <row r="46" spans="1:38" ht="15" thickBot="1">
      <c r="A46" s="144" t="s">
        <v>128</v>
      </c>
      <c r="B46" s="144" t="s">
        <v>61</v>
      </c>
      <c r="C46" s="17" t="s">
        <v>442</v>
      </c>
      <c r="D46" s="144" t="s">
        <v>58</v>
      </c>
      <c r="E46" s="17" t="s">
        <v>27</v>
      </c>
      <c r="F46" s="145">
        <v>0.38186666666666658</v>
      </c>
      <c r="G46" s="145">
        <v>57.666666666666671</v>
      </c>
      <c r="H46" s="145">
        <v>4792.666666666667</v>
      </c>
      <c r="I46" s="370">
        <v>258</v>
      </c>
      <c r="J46" s="178">
        <v>1.6512</v>
      </c>
      <c r="K46" s="180">
        <f t="shared" si="16"/>
        <v>21442.335260115608</v>
      </c>
      <c r="L46" s="180">
        <f t="shared" si="17"/>
        <v>83.109826589595372</v>
      </c>
      <c r="M46" s="17">
        <v>12</v>
      </c>
      <c r="N46" s="179">
        <f t="shared" si="18"/>
        <v>2.1135049962088446E-3</v>
      </c>
      <c r="O46" s="183">
        <f>SUM($N$5:N46)</f>
        <v>0.97840151388650842</v>
      </c>
      <c r="P46" s="181" t="str">
        <f t="shared" si="10"/>
        <v>C</v>
      </c>
      <c r="Q46" s="180">
        <f t="shared" si="19"/>
        <v>2.6212121212121215</v>
      </c>
      <c r="R46" s="212">
        <f t="shared" si="20"/>
        <v>1.7357575757575752E-2</v>
      </c>
      <c r="S46" s="180">
        <f t="shared" si="21"/>
        <v>217.84848484848487</v>
      </c>
      <c r="T46" s="181">
        <f t="shared" si="11"/>
        <v>30</v>
      </c>
      <c r="U46" s="181">
        <v>3</v>
      </c>
      <c r="V46" s="181">
        <f t="shared" si="12"/>
        <v>33</v>
      </c>
      <c r="W46" s="180">
        <f t="shared" si="13"/>
        <v>86.500000000000014</v>
      </c>
      <c r="X46" s="180">
        <f t="shared" si="22"/>
        <v>0</v>
      </c>
      <c r="Y46" s="180">
        <f t="shared" si="23"/>
        <v>0</v>
      </c>
      <c r="Z46" s="179">
        <f t="shared" si="24"/>
        <v>2.9826589595375719</v>
      </c>
      <c r="AA46" s="87" t="str">
        <f t="shared" si="14"/>
        <v>VERY HIGH-DON’T ORDER</v>
      </c>
      <c r="AB46" s="301">
        <f t="shared" si="15"/>
        <v>0</v>
      </c>
      <c r="AF46" s="341" t="s">
        <v>224</v>
      </c>
      <c r="AG46" s="341"/>
      <c r="AH46" s="341"/>
      <c r="AI46" s="373">
        <v>21.891871701006181</v>
      </c>
      <c r="AJ46" s="378">
        <v>3569.7727272727275</v>
      </c>
      <c r="AK46" s="375">
        <v>967.66609735337602</v>
      </c>
      <c r="AL46" s="364">
        <v>291125.62458439212</v>
      </c>
    </row>
    <row r="47" spans="1:38" ht="15" thickBot="1">
      <c r="A47" s="144" t="s">
        <v>128</v>
      </c>
      <c r="B47" s="144" t="s">
        <v>104</v>
      </c>
      <c r="C47" s="17" t="s">
        <v>422</v>
      </c>
      <c r="D47" s="144" t="s">
        <v>58</v>
      </c>
      <c r="E47" s="17" t="s">
        <v>27</v>
      </c>
      <c r="F47" s="145">
        <v>0.31050000000000011</v>
      </c>
      <c r="G47" s="145">
        <v>69</v>
      </c>
      <c r="H47" s="145">
        <v>4119.333333333333</v>
      </c>
      <c r="I47" s="370">
        <v>74</v>
      </c>
      <c r="J47" s="178">
        <v>0.33300000000000002</v>
      </c>
      <c r="K47" s="180">
        <f t="shared" si="16"/>
        <v>4417.8357487922704</v>
      </c>
      <c r="L47" s="180">
        <f t="shared" si="17"/>
        <v>59.700483091787433</v>
      </c>
      <c r="M47" s="17">
        <v>1</v>
      </c>
      <c r="N47" s="179">
        <f t="shared" si="18"/>
        <v>1.7185142318161138E-3</v>
      </c>
      <c r="O47" s="183">
        <f>SUM($N$5:N47)</f>
        <v>0.98012002811832455</v>
      </c>
      <c r="P47" s="181" t="str">
        <f t="shared" si="10"/>
        <v>C</v>
      </c>
      <c r="Q47" s="180">
        <f t="shared" si="19"/>
        <v>3.1363636363636362</v>
      </c>
      <c r="R47" s="212">
        <f t="shared" si="20"/>
        <v>1.4113636363636368E-2</v>
      </c>
      <c r="S47" s="180">
        <f t="shared" si="21"/>
        <v>187.24242424242422</v>
      </c>
      <c r="T47" s="181">
        <f t="shared" si="11"/>
        <v>30</v>
      </c>
      <c r="U47" s="181">
        <v>3</v>
      </c>
      <c r="V47" s="181">
        <f t="shared" si="12"/>
        <v>33</v>
      </c>
      <c r="W47" s="180">
        <f t="shared" si="13"/>
        <v>103.5</v>
      </c>
      <c r="X47" s="180">
        <f t="shared" si="22"/>
        <v>29.5</v>
      </c>
      <c r="Y47" s="180">
        <f t="shared" si="23"/>
        <v>0.13275000000000003</v>
      </c>
      <c r="Z47" s="179">
        <f t="shared" si="24"/>
        <v>0.71497584541062797</v>
      </c>
      <c r="AA47" s="87" t="str">
        <f t="shared" si="14"/>
        <v>VERY LOW-ORDER URGENTLY</v>
      </c>
      <c r="AB47" s="301">
        <f t="shared" si="15"/>
        <v>1761.1642512077292</v>
      </c>
      <c r="AF47" s="341" t="s">
        <v>81</v>
      </c>
      <c r="AG47" s="341" t="s">
        <v>88</v>
      </c>
      <c r="AH47" s="341" t="s">
        <v>382</v>
      </c>
      <c r="AI47" s="373">
        <v>8.0545454545454636</v>
      </c>
      <c r="AJ47" s="378">
        <v>536.969696969697</v>
      </c>
      <c r="AK47" s="375">
        <v>348.93481941309261</v>
      </c>
      <c r="AL47" s="364">
        <v>187367.42424242428</v>
      </c>
    </row>
    <row r="48" spans="1:38" ht="15" thickBot="1">
      <c r="A48" s="144" t="s">
        <v>128</v>
      </c>
      <c r="B48" s="144" t="s">
        <v>82</v>
      </c>
      <c r="C48" s="17" t="s">
        <v>423</v>
      </c>
      <c r="D48" s="144" t="s">
        <v>26</v>
      </c>
      <c r="E48" s="17" t="s">
        <v>69</v>
      </c>
      <c r="F48" s="145">
        <v>0.31033333333333352</v>
      </c>
      <c r="G48" s="145">
        <v>77</v>
      </c>
      <c r="H48" s="145">
        <v>7394.1333333333332</v>
      </c>
      <c r="I48" s="370">
        <v>333</v>
      </c>
      <c r="J48" s="178">
        <v>1.3320000000000001</v>
      </c>
      <c r="K48" s="180">
        <f t="shared" si="16"/>
        <v>31977.225974025976</v>
      </c>
      <c r="L48" s="180">
        <f t="shared" si="17"/>
        <v>96.027705627705629</v>
      </c>
      <c r="M48" s="17">
        <v>18</v>
      </c>
      <c r="N48" s="179">
        <f t="shared" si="18"/>
        <v>1.7175917872472382E-3</v>
      </c>
      <c r="O48" s="183">
        <f>SUM($N$5:N48)</f>
        <v>0.98183761990557183</v>
      </c>
      <c r="P48" s="181" t="str">
        <f t="shared" si="10"/>
        <v>C</v>
      </c>
      <c r="Q48" s="180">
        <f t="shared" si="19"/>
        <v>3.5</v>
      </c>
      <c r="R48" s="212">
        <f t="shared" si="20"/>
        <v>1.4106060606060615E-2</v>
      </c>
      <c r="S48" s="180">
        <f t="shared" si="21"/>
        <v>336.09696969696967</v>
      </c>
      <c r="T48" s="181">
        <f t="shared" si="11"/>
        <v>30</v>
      </c>
      <c r="U48" s="181">
        <v>3</v>
      </c>
      <c r="V48" s="181">
        <f t="shared" si="12"/>
        <v>33</v>
      </c>
      <c r="W48" s="180">
        <f t="shared" si="13"/>
        <v>115.5</v>
      </c>
      <c r="X48" s="180">
        <f t="shared" si="22"/>
        <v>0</v>
      </c>
      <c r="Y48" s="180">
        <f t="shared" si="23"/>
        <v>0</v>
      </c>
      <c r="Z48" s="179">
        <f t="shared" si="24"/>
        <v>2.883116883116883</v>
      </c>
      <c r="AA48" s="87" t="str">
        <f t="shared" si="14"/>
        <v>VERY HIGH-DON’T ORDER</v>
      </c>
      <c r="AB48" s="301">
        <f t="shared" si="15"/>
        <v>0</v>
      </c>
      <c r="AF48"/>
      <c r="AG48" s="341" t="s">
        <v>80</v>
      </c>
      <c r="AH48" s="341" t="s">
        <v>384</v>
      </c>
      <c r="AI48" s="373">
        <v>2.4299999999999971</v>
      </c>
      <c r="AJ48" s="378">
        <v>162</v>
      </c>
      <c r="AK48" s="375">
        <v>261.72839506172841</v>
      </c>
      <c r="AL48" s="364">
        <v>42400</v>
      </c>
    </row>
    <row r="49" spans="1:38" ht="15" thickBot="1">
      <c r="A49" s="144" t="s">
        <v>128</v>
      </c>
      <c r="B49" s="144" t="s">
        <v>100</v>
      </c>
      <c r="C49" s="17" t="s">
        <v>392</v>
      </c>
      <c r="D49" s="144" t="s">
        <v>52</v>
      </c>
      <c r="E49" s="17" t="s">
        <v>24</v>
      </c>
      <c r="F49" s="145">
        <v>0.30726666666666669</v>
      </c>
      <c r="G49" s="145">
        <v>36.666666666666664</v>
      </c>
      <c r="H49" s="145">
        <v>8066.666666666667</v>
      </c>
      <c r="I49" s="370">
        <v>0</v>
      </c>
      <c r="J49" s="178">
        <v>0</v>
      </c>
      <c r="K49" s="180">
        <f t="shared" si="16"/>
        <v>0</v>
      </c>
      <c r="L49" s="180">
        <f t="shared" si="17"/>
        <v>220.00000000000003</v>
      </c>
      <c r="M49" s="17">
        <v>12</v>
      </c>
      <c r="N49" s="179">
        <f t="shared" si="18"/>
        <v>1.7006188071799176E-3</v>
      </c>
      <c r="O49" s="183">
        <f>SUM($N$5:N49)</f>
        <v>0.9835382387127517</v>
      </c>
      <c r="P49" s="181" t="str">
        <f t="shared" si="10"/>
        <v>C</v>
      </c>
      <c r="Q49" s="180">
        <f t="shared" si="19"/>
        <v>1.6666666666666665</v>
      </c>
      <c r="R49" s="212">
        <f t="shared" si="20"/>
        <v>1.3966666666666667E-2</v>
      </c>
      <c r="S49" s="180">
        <f t="shared" si="21"/>
        <v>366.66666666666669</v>
      </c>
      <c r="T49" s="181">
        <f t="shared" si="11"/>
        <v>30</v>
      </c>
      <c r="U49" s="181">
        <v>3</v>
      </c>
      <c r="V49" s="181">
        <f t="shared" si="12"/>
        <v>33</v>
      </c>
      <c r="W49" s="180">
        <f t="shared" si="13"/>
        <v>54.999999999999993</v>
      </c>
      <c r="X49" s="180">
        <f t="shared" si="22"/>
        <v>54.999999999999993</v>
      </c>
      <c r="Y49" s="180">
        <f t="shared" si="23"/>
        <v>0.46090000000000003</v>
      </c>
      <c r="Z49" s="179">
        <f t="shared" si="24"/>
        <v>0</v>
      </c>
      <c r="AA49" s="87" t="str">
        <f t="shared" si="14"/>
        <v>VERY LOW-ORDER URGENTLY</v>
      </c>
      <c r="AB49" s="301">
        <f t="shared" si="15"/>
        <v>12100</v>
      </c>
      <c r="AF49" s="341" t="s">
        <v>223</v>
      </c>
      <c r="AG49" s="341"/>
      <c r="AH49" s="341"/>
      <c r="AI49" s="373">
        <v>10.484545454545461</v>
      </c>
      <c r="AJ49" s="378">
        <v>698.969696969697</v>
      </c>
      <c r="AK49" s="375">
        <v>610.66321447482096</v>
      </c>
      <c r="AL49" s="364">
        <v>229767.42424242428</v>
      </c>
    </row>
    <row r="50" spans="1:38" ht="15" thickBot="1">
      <c r="A50" s="144" t="s">
        <v>128</v>
      </c>
      <c r="B50" s="144" t="s">
        <v>70</v>
      </c>
      <c r="C50" s="17" t="s">
        <v>533</v>
      </c>
      <c r="D50" s="144" t="s">
        <v>58</v>
      </c>
      <c r="E50" s="17" t="s">
        <v>27</v>
      </c>
      <c r="F50" s="145">
        <v>0.30700000000000005</v>
      </c>
      <c r="G50" s="145">
        <v>102.33333333333334</v>
      </c>
      <c r="H50" s="145">
        <v>5270.6666666666661</v>
      </c>
      <c r="I50" s="370">
        <v>231</v>
      </c>
      <c r="J50" s="178">
        <v>0.69299999999999995</v>
      </c>
      <c r="K50" s="180">
        <f t="shared" si="16"/>
        <v>11897.628664495112</v>
      </c>
      <c r="L50" s="180">
        <f t="shared" si="17"/>
        <v>51.504885993485331</v>
      </c>
      <c r="M50" s="17">
        <v>40</v>
      </c>
      <c r="N50" s="179">
        <f t="shared" si="18"/>
        <v>1.6991428958697161E-3</v>
      </c>
      <c r="O50" s="183">
        <f>SUM($N$5:N50)</f>
        <v>0.9852373816086214</v>
      </c>
      <c r="P50" s="181" t="str">
        <f t="shared" si="10"/>
        <v>C</v>
      </c>
      <c r="Q50" s="180">
        <f t="shared" si="19"/>
        <v>4.6515151515151523</v>
      </c>
      <c r="R50" s="212">
        <f t="shared" si="20"/>
        <v>1.3954545454545457E-2</v>
      </c>
      <c r="S50" s="180">
        <f t="shared" si="21"/>
        <v>239.57575757575754</v>
      </c>
      <c r="T50" s="181">
        <f t="shared" si="11"/>
        <v>30</v>
      </c>
      <c r="U50" s="181">
        <v>3</v>
      </c>
      <c r="V50" s="181">
        <f t="shared" si="12"/>
        <v>33</v>
      </c>
      <c r="W50" s="180">
        <f t="shared" si="13"/>
        <v>153.50000000000003</v>
      </c>
      <c r="X50" s="180">
        <f t="shared" si="22"/>
        <v>0</v>
      </c>
      <c r="Y50" s="180">
        <f t="shared" si="23"/>
        <v>0</v>
      </c>
      <c r="Z50" s="179">
        <f t="shared" si="24"/>
        <v>1.5048859934853418</v>
      </c>
      <c r="AA50" s="87" t="str">
        <f t="shared" si="14"/>
        <v>HIGH-DON’T ORDER</v>
      </c>
      <c r="AB50" s="301">
        <f t="shared" si="15"/>
        <v>0</v>
      </c>
      <c r="AF50" s="341" t="s">
        <v>52</v>
      </c>
      <c r="AG50" s="341" t="s">
        <v>66</v>
      </c>
      <c r="AH50" s="341" t="s">
        <v>418</v>
      </c>
      <c r="AI50" s="373">
        <v>1.8382000000000001</v>
      </c>
      <c r="AJ50" s="378">
        <v>101</v>
      </c>
      <c r="AK50" s="375">
        <v>488.98019801980206</v>
      </c>
      <c r="AL50" s="364">
        <v>49387.000000000007</v>
      </c>
    </row>
    <row r="51" spans="1:38" ht="15" thickBot="1">
      <c r="A51" s="144" t="s">
        <v>128</v>
      </c>
      <c r="B51" s="144" t="s">
        <v>155</v>
      </c>
      <c r="C51" s="17" t="s">
        <v>390</v>
      </c>
      <c r="D51" s="144" t="s">
        <v>29</v>
      </c>
      <c r="E51" s="17" t="s">
        <v>63</v>
      </c>
      <c r="F51" s="145">
        <v>0.30599999999999999</v>
      </c>
      <c r="G51" s="145">
        <v>17</v>
      </c>
      <c r="H51" s="145">
        <v>6743.333333333333</v>
      </c>
      <c r="I51" s="370">
        <v>99</v>
      </c>
      <c r="J51" s="178">
        <v>1.782</v>
      </c>
      <c r="K51" s="180">
        <f t="shared" si="16"/>
        <v>39269.999999999993</v>
      </c>
      <c r="L51" s="180">
        <f t="shared" si="17"/>
        <v>396.66666666666663</v>
      </c>
      <c r="M51" s="17">
        <v>40</v>
      </c>
      <c r="N51" s="179">
        <f t="shared" si="18"/>
        <v>1.6936082284564594E-3</v>
      </c>
      <c r="O51" s="183">
        <f>SUM($N$5:N51)</f>
        <v>0.98693098983707783</v>
      </c>
      <c r="P51" s="181" t="str">
        <f t="shared" si="10"/>
        <v>C</v>
      </c>
      <c r="Q51" s="180">
        <f t="shared" si="19"/>
        <v>0.77272727272727271</v>
      </c>
      <c r="R51" s="212">
        <f t="shared" si="20"/>
        <v>1.3909090909090909E-2</v>
      </c>
      <c r="S51" s="180">
        <f t="shared" si="21"/>
        <v>306.5151515151515</v>
      </c>
      <c r="T51" s="181">
        <f t="shared" si="11"/>
        <v>30</v>
      </c>
      <c r="U51" s="181">
        <v>3</v>
      </c>
      <c r="V51" s="181">
        <f t="shared" si="12"/>
        <v>33</v>
      </c>
      <c r="W51" s="180">
        <f t="shared" si="13"/>
        <v>25.5</v>
      </c>
      <c r="X51" s="180">
        <f t="shared" si="22"/>
        <v>0</v>
      </c>
      <c r="Y51" s="180">
        <f t="shared" si="23"/>
        <v>0</v>
      </c>
      <c r="Z51" s="179">
        <f t="shared" si="24"/>
        <v>3.8823529411764706</v>
      </c>
      <c r="AA51" s="87" t="str">
        <f t="shared" si="14"/>
        <v>VERY HIGH-DON’T ORDER</v>
      </c>
      <c r="AB51" s="301">
        <f t="shared" si="15"/>
        <v>0</v>
      </c>
      <c r="AF51"/>
      <c r="AG51" s="341" t="s">
        <v>79</v>
      </c>
      <c r="AH51" s="341" t="s">
        <v>378</v>
      </c>
      <c r="AI51" s="373">
        <v>0.72900000000000009</v>
      </c>
      <c r="AJ51" s="378">
        <v>75</v>
      </c>
      <c r="AK51" s="375">
        <v>253.7</v>
      </c>
      <c r="AL51" s="364">
        <v>19027.5</v>
      </c>
    </row>
    <row r="52" spans="1:38" ht="15" thickBot="1">
      <c r="A52" s="144" t="s">
        <v>128</v>
      </c>
      <c r="B52" s="144" t="s">
        <v>188</v>
      </c>
      <c r="C52" s="17" t="s">
        <v>448</v>
      </c>
      <c r="D52" s="144" t="s">
        <v>26</v>
      </c>
      <c r="E52" s="17" t="s">
        <v>69</v>
      </c>
      <c r="F52" s="145">
        <v>0.29866666666666686</v>
      </c>
      <c r="G52" s="145">
        <v>74</v>
      </c>
      <c r="H52" s="145">
        <v>6930.3333333333321</v>
      </c>
      <c r="I52" s="370">
        <v>0</v>
      </c>
      <c r="J52" s="178">
        <v>0</v>
      </c>
      <c r="K52" s="180">
        <f t="shared" si="16"/>
        <v>0</v>
      </c>
      <c r="L52" s="180">
        <f t="shared" si="17"/>
        <v>93.653153153153141</v>
      </c>
      <c r="M52" s="17">
        <v>30</v>
      </c>
      <c r="N52" s="179">
        <f t="shared" si="18"/>
        <v>1.6530206674259134E-3</v>
      </c>
      <c r="O52" s="183">
        <f>SUM($N$5:N52)</f>
        <v>0.98858401050450373</v>
      </c>
      <c r="P52" s="181" t="str">
        <f t="shared" si="10"/>
        <v>C</v>
      </c>
      <c r="Q52" s="180">
        <f t="shared" si="19"/>
        <v>3.3636363636363638</v>
      </c>
      <c r="R52" s="212">
        <f t="shared" si="20"/>
        <v>1.3575757575757585E-2</v>
      </c>
      <c r="S52" s="180">
        <f t="shared" si="21"/>
        <v>315.01515151515144</v>
      </c>
      <c r="T52" s="181">
        <f t="shared" si="11"/>
        <v>30</v>
      </c>
      <c r="U52" s="181">
        <v>3</v>
      </c>
      <c r="V52" s="181">
        <f t="shared" si="12"/>
        <v>33</v>
      </c>
      <c r="W52" s="180">
        <f t="shared" si="13"/>
        <v>111</v>
      </c>
      <c r="X52" s="180">
        <f t="shared" si="22"/>
        <v>111</v>
      </c>
      <c r="Y52" s="180">
        <f t="shared" si="23"/>
        <v>0.44800000000000029</v>
      </c>
      <c r="Z52" s="179">
        <f t="shared" si="24"/>
        <v>0</v>
      </c>
      <c r="AA52" s="87" t="str">
        <f t="shared" si="14"/>
        <v>VERY LOW-ORDER URGENTLY</v>
      </c>
      <c r="AB52" s="301">
        <f t="shared" si="15"/>
        <v>10395.499999999998</v>
      </c>
      <c r="AF52"/>
      <c r="AG52" s="341" t="s">
        <v>100</v>
      </c>
      <c r="AH52" s="341" t="s">
        <v>392</v>
      </c>
      <c r="AI52" s="373">
        <v>0.46090000000000003</v>
      </c>
      <c r="AJ52" s="378">
        <v>54.999999999999993</v>
      </c>
      <c r="AK52" s="375">
        <v>220.00000000000003</v>
      </c>
      <c r="AL52" s="364">
        <v>12100</v>
      </c>
    </row>
    <row r="53" spans="1:38" ht="15" thickBot="1">
      <c r="A53" s="144" t="s">
        <v>128</v>
      </c>
      <c r="B53" s="144" t="s">
        <v>83</v>
      </c>
      <c r="C53" s="17" t="s">
        <v>416</v>
      </c>
      <c r="D53" s="144" t="s">
        <v>26</v>
      </c>
      <c r="E53" s="17" t="s">
        <v>69</v>
      </c>
      <c r="F53" s="145">
        <v>0.26683333333333348</v>
      </c>
      <c r="G53" s="145">
        <v>66.333333333333329</v>
      </c>
      <c r="H53" s="145">
        <v>6736.7999999999993</v>
      </c>
      <c r="I53" s="370">
        <v>113</v>
      </c>
      <c r="J53" s="178">
        <v>0.45200000000000001</v>
      </c>
      <c r="K53" s="180">
        <f t="shared" si="16"/>
        <v>11476.257286432161</v>
      </c>
      <c r="L53" s="180">
        <f t="shared" si="17"/>
        <v>101.55979899497487</v>
      </c>
      <c r="M53" s="17">
        <v>20</v>
      </c>
      <c r="N53" s="179">
        <f t="shared" si="18"/>
        <v>1.4768337547705845E-3</v>
      </c>
      <c r="O53" s="183">
        <f>SUM($N$5:N53)</f>
        <v>0.99006084425927432</v>
      </c>
      <c r="P53" s="181" t="str">
        <f t="shared" si="10"/>
        <v>C</v>
      </c>
      <c r="Q53" s="180">
        <f t="shared" si="19"/>
        <v>3.0151515151515151</v>
      </c>
      <c r="R53" s="212">
        <f t="shared" si="20"/>
        <v>1.2128787878787885E-2</v>
      </c>
      <c r="S53" s="180">
        <f t="shared" si="21"/>
        <v>306.21818181818179</v>
      </c>
      <c r="T53" s="181">
        <f t="shared" si="11"/>
        <v>30</v>
      </c>
      <c r="U53" s="181">
        <v>3</v>
      </c>
      <c r="V53" s="181">
        <f t="shared" si="12"/>
        <v>33</v>
      </c>
      <c r="W53" s="180">
        <f t="shared" si="13"/>
        <v>99.5</v>
      </c>
      <c r="X53" s="180">
        <f t="shared" si="22"/>
        <v>0</v>
      </c>
      <c r="Y53" s="180">
        <f t="shared" si="23"/>
        <v>0</v>
      </c>
      <c r="Z53" s="179">
        <f t="shared" si="24"/>
        <v>1.135678391959799</v>
      </c>
      <c r="AA53" s="87" t="str">
        <f t="shared" si="14"/>
        <v>HIGH-DON’T ORDER</v>
      </c>
      <c r="AB53" s="301">
        <f t="shared" si="15"/>
        <v>0</v>
      </c>
      <c r="AF53" s="341" t="s">
        <v>222</v>
      </c>
      <c r="AG53" s="341"/>
      <c r="AH53" s="341"/>
      <c r="AI53" s="373">
        <v>3.0281000000000002</v>
      </c>
      <c r="AJ53" s="378">
        <v>231</v>
      </c>
      <c r="AK53" s="375">
        <v>962.68019801980199</v>
      </c>
      <c r="AL53" s="364">
        <v>80514.5</v>
      </c>
    </row>
    <row r="54" spans="1:38" ht="15" thickBot="1">
      <c r="A54" s="144" t="s">
        <v>128</v>
      </c>
      <c r="B54" s="144" t="s">
        <v>65</v>
      </c>
      <c r="C54" s="17" t="s">
        <v>446</v>
      </c>
      <c r="D54" s="144" t="s">
        <v>58</v>
      </c>
      <c r="E54" s="17" t="s">
        <v>27</v>
      </c>
      <c r="F54" s="145">
        <v>0.26640000000000008</v>
      </c>
      <c r="G54" s="145">
        <v>49.333333333333329</v>
      </c>
      <c r="H54" s="145">
        <v>3213</v>
      </c>
      <c r="I54" s="370">
        <v>0</v>
      </c>
      <c r="J54" s="178">
        <v>0</v>
      </c>
      <c r="K54" s="180">
        <f t="shared" si="16"/>
        <v>0</v>
      </c>
      <c r="L54" s="180">
        <f t="shared" si="17"/>
        <v>65.128378378378386</v>
      </c>
      <c r="M54" s="17">
        <v>48</v>
      </c>
      <c r="N54" s="179">
        <f t="shared" si="18"/>
        <v>1.4744353988915063E-3</v>
      </c>
      <c r="O54" s="183">
        <f>SUM($N$5:N54)</f>
        <v>0.99153527965816579</v>
      </c>
      <c r="P54" s="181" t="str">
        <f t="shared" si="10"/>
        <v>C</v>
      </c>
      <c r="Q54" s="180">
        <f t="shared" si="19"/>
        <v>2.2424242424242422</v>
      </c>
      <c r="R54" s="212">
        <f t="shared" si="20"/>
        <v>1.2109090909090913E-2</v>
      </c>
      <c r="S54" s="180">
        <f t="shared" si="21"/>
        <v>146.04545454545453</v>
      </c>
      <c r="T54" s="181">
        <f t="shared" si="11"/>
        <v>30</v>
      </c>
      <c r="U54" s="181">
        <v>3</v>
      </c>
      <c r="V54" s="181">
        <f t="shared" si="12"/>
        <v>33</v>
      </c>
      <c r="W54" s="180">
        <f t="shared" si="13"/>
        <v>74</v>
      </c>
      <c r="X54" s="180">
        <f t="shared" si="22"/>
        <v>74</v>
      </c>
      <c r="Y54" s="180">
        <f t="shared" si="23"/>
        <v>0.39960000000000018</v>
      </c>
      <c r="Z54" s="179">
        <f t="shared" si="24"/>
        <v>0</v>
      </c>
      <c r="AA54" s="87" t="str">
        <f t="shared" si="14"/>
        <v>VERY LOW-ORDER URGENTLY</v>
      </c>
      <c r="AB54" s="301">
        <f t="shared" si="15"/>
        <v>4819.5000000000009</v>
      </c>
      <c r="AF54" s="341" t="s">
        <v>221</v>
      </c>
      <c r="AG54"/>
      <c r="AH54"/>
      <c r="AI54" s="373">
        <v>51.630906970224146</v>
      </c>
      <c r="AJ54" s="378">
        <v>5322.651515151515</v>
      </c>
      <c r="AK54" s="375">
        <v>5109.2504430003173</v>
      </c>
      <c r="AL54" s="364">
        <v>787277.61243789503</v>
      </c>
    </row>
    <row r="55" spans="1:38" ht="15" thickBot="1">
      <c r="A55" s="144" t="s">
        <v>128</v>
      </c>
      <c r="B55" s="144" t="s">
        <v>68</v>
      </c>
      <c r="C55" s="17" t="s">
        <v>437</v>
      </c>
      <c r="D55" s="144" t="s">
        <v>26</v>
      </c>
      <c r="E55" s="17" t="s">
        <v>69</v>
      </c>
      <c r="F55" s="145">
        <v>0.22439999999999982</v>
      </c>
      <c r="G55" s="145">
        <v>61.333333333333329</v>
      </c>
      <c r="H55" s="145">
        <v>5813.3866666666672</v>
      </c>
      <c r="I55" s="370">
        <v>10</v>
      </c>
      <c r="J55" s="178">
        <v>3.5999999999999997E-2</v>
      </c>
      <c r="K55" s="180">
        <f t="shared" si="16"/>
        <v>947.83478260869583</v>
      </c>
      <c r="L55" s="180">
        <f t="shared" si="17"/>
        <v>94.783478260869586</v>
      </c>
      <c r="M55" s="17">
        <v>40</v>
      </c>
      <c r="N55" s="179">
        <f t="shared" si="18"/>
        <v>1.241979367534736E-3</v>
      </c>
      <c r="O55" s="183">
        <f>SUM($N$5:N55)</f>
        <v>0.99277725902570058</v>
      </c>
      <c r="P55" s="181" t="str">
        <f t="shared" si="10"/>
        <v>C</v>
      </c>
      <c r="Q55" s="180">
        <f t="shared" si="19"/>
        <v>2.7878787878787876</v>
      </c>
      <c r="R55" s="212">
        <f t="shared" si="20"/>
        <v>1.0199999999999992E-2</v>
      </c>
      <c r="S55" s="180">
        <f t="shared" si="21"/>
        <v>264.24484848484849</v>
      </c>
      <c r="T55" s="181">
        <f t="shared" si="11"/>
        <v>30</v>
      </c>
      <c r="U55" s="181">
        <v>3</v>
      </c>
      <c r="V55" s="181">
        <f t="shared" si="12"/>
        <v>33</v>
      </c>
      <c r="W55" s="180">
        <f t="shared" si="13"/>
        <v>91.999999999999986</v>
      </c>
      <c r="X55" s="180">
        <f t="shared" si="22"/>
        <v>81.999999999999986</v>
      </c>
      <c r="Y55" s="180">
        <f t="shared" si="23"/>
        <v>0.30001304347826063</v>
      </c>
      <c r="Z55" s="179">
        <f t="shared" si="24"/>
        <v>0.10869565217391305</v>
      </c>
      <c r="AA55" s="87" t="str">
        <f t="shared" si="14"/>
        <v>VERY LOW-ORDER URGENTLY</v>
      </c>
      <c r="AB55" s="301">
        <f t="shared" si="15"/>
        <v>7772.2452173913043</v>
      </c>
      <c r="AF55"/>
      <c r="AG55"/>
      <c r="AH55"/>
      <c r="AI55"/>
      <c r="AJ55"/>
      <c r="AK55"/>
      <c r="AL55"/>
    </row>
    <row r="56" spans="1:38" ht="15" thickBot="1">
      <c r="A56" s="144" t="s">
        <v>128</v>
      </c>
      <c r="B56" s="144" t="s">
        <v>90</v>
      </c>
      <c r="C56" s="17" t="s">
        <v>451</v>
      </c>
      <c r="D56" s="144" t="s">
        <v>26</v>
      </c>
      <c r="E56" s="17" t="s">
        <v>37</v>
      </c>
      <c r="F56" s="145">
        <v>0.22186666666666668</v>
      </c>
      <c r="G56" s="145">
        <v>17.333333333333332</v>
      </c>
      <c r="H56" s="145">
        <v>2774</v>
      </c>
      <c r="I56" s="370">
        <v>64</v>
      </c>
      <c r="J56" s="178">
        <v>0.81920000000000004</v>
      </c>
      <c r="K56" s="180">
        <f t="shared" si="16"/>
        <v>10242.461538461539</v>
      </c>
      <c r="L56" s="180">
        <f t="shared" si="17"/>
        <v>160.03846153846155</v>
      </c>
      <c r="M56" s="17">
        <v>24</v>
      </c>
      <c r="N56" s="179">
        <f t="shared" si="18"/>
        <v>1.2279582100878208E-3</v>
      </c>
      <c r="O56" s="183">
        <f>SUM($N$5:N56)</f>
        <v>0.99400521723578839</v>
      </c>
      <c r="P56" s="181" t="str">
        <f t="shared" si="10"/>
        <v>C</v>
      </c>
      <c r="Q56" s="180">
        <f t="shared" si="19"/>
        <v>0.78787878787878785</v>
      </c>
      <c r="R56" s="212">
        <f t="shared" si="20"/>
        <v>1.0084848484848486E-2</v>
      </c>
      <c r="S56" s="180">
        <f t="shared" si="21"/>
        <v>126.09090909090909</v>
      </c>
      <c r="T56" s="181">
        <f t="shared" si="11"/>
        <v>30</v>
      </c>
      <c r="U56" s="181">
        <v>3</v>
      </c>
      <c r="V56" s="181">
        <f t="shared" si="12"/>
        <v>33</v>
      </c>
      <c r="W56" s="180">
        <f t="shared" si="13"/>
        <v>26</v>
      </c>
      <c r="X56" s="180">
        <f t="shared" si="22"/>
        <v>0</v>
      </c>
      <c r="Y56" s="180">
        <f t="shared" si="23"/>
        <v>0</v>
      </c>
      <c r="Z56" s="179">
        <f t="shared" si="24"/>
        <v>2.4615384615384617</v>
      </c>
      <c r="AA56" s="87" t="str">
        <f t="shared" si="14"/>
        <v>VERY HIGH-DON’T ORDER</v>
      </c>
      <c r="AB56" s="301">
        <f t="shared" si="15"/>
        <v>0</v>
      </c>
      <c r="AF56"/>
      <c r="AG56"/>
      <c r="AH56"/>
      <c r="AI56"/>
      <c r="AJ56"/>
      <c r="AK56"/>
      <c r="AL56"/>
    </row>
    <row r="57" spans="1:38" ht="15" thickBot="1">
      <c r="A57" s="144" t="s">
        <v>128</v>
      </c>
      <c r="B57" s="144" t="s">
        <v>77</v>
      </c>
      <c r="C57" s="17" t="s">
        <v>388</v>
      </c>
      <c r="D57" s="144" t="s">
        <v>23</v>
      </c>
      <c r="E57" s="17" t="s">
        <v>24</v>
      </c>
      <c r="F57" s="145">
        <v>0.20400000000000001</v>
      </c>
      <c r="G57" s="145">
        <v>22.666666666666664</v>
      </c>
      <c r="H57" s="145">
        <v>7049.3333333333339</v>
      </c>
      <c r="I57" s="370">
        <v>140</v>
      </c>
      <c r="J57" s="178">
        <v>1.26</v>
      </c>
      <c r="K57" s="180">
        <f t="shared" si="16"/>
        <v>43540.000000000007</v>
      </c>
      <c r="L57" s="180">
        <f t="shared" si="17"/>
        <v>311.00000000000006</v>
      </c>
      <c r="M57" s="17">
        <v>40</v>
      </c>
      <c r="N57" s="179">
        <f t="shared" si="18"/>
        <v>1.1290721523043064E-3</v>
      </c>
      <c r="O57" s="183">
        <f>SUM($N$5:N57)</f>
        <v>0.99513428938809267</v>
      </c>
      <c r="P57" s="181" t="str">
        <f t="shared" si="10"/>
        <v>C</v>
      </c>
      <c r="Q57" s="180">
        <f t="shared" si="19"/>
        <v>1.0303030303030303</v>
      </c>
      <c r="R57" s="212">
        <f t="shared" si="20"/>
        <v>9.2727272727272728E-3</v>
      </c>
      <c r="S57" s="180">
        <f t="shared" si="21"/>
        <v>320.42424242424244</v>
      </c>
      <c r="T57" s="181">
        <f t="shared" si="11"/>
        <v>30</v>
      </c>
      <c r="U57" s="181">
        <v>3</v>
      </c>
      <c r="V57" s="181">
        <f t="shared" si="12"/>
        <v>33</v>
      </c>
      <c r="W57" s="180">
        <f t="shared" si="13"/>
        <v>34</v>
      </c>
      <c r="X57" s="180">
        <f t="shared" si="22"/>
        <v>0</v>
      </c>
      <c r="Y57" s="180">
        <f t="shared" si="23"/>
        <v>0</v>
      </c>
      <c r="Z57" s="179">
        <f t="shared" si="24"/>
        <v>4.117647058823529</v>
      </c>
      <c r="AA57" s="87" t="str">
        <f t="shared" si="14"/>
        <v>VERY HIGH-DON’T ORDER</v>
      </c>
      <c r="AB57" s="301">
        <f t="shared" si="15"/>
        <v>0</v>
      </c>
      <c r="AF57"/>
      <c r="AG57"/>
      <c r="AH57"/>
      <c r="AI57"/>
      <c r="AJ57"/>
      <c r="AK57"/>
      <c r="AL57"/>
    </row>
    <row r="58" spans="1:38" ht="15" thickBot="1">
      <c r="A58" s="144" t="s">
        <v>128</v>
      </c>
      <c r="B58" s="144" t="s">
        <v>78</v>
      </c>
      <c r="C58" s="17" t="s">
        <v>449</v>
      </c>
      <c r="D58" s="144" t="s">
        <v>58</v>
      </c>
      <c r="E58" s="17" t="s">
        <v>27</v>
      </c>
      <c r="F58" s="145">
        <v>0.20000000000000007</v>
      </c>
      <c r="G58" s="145">
        <v>24.666666666666668</v>
      </c>
      <c r="H58" s="145">
        <v>2386.6666666666665</v>
      </c>
      <c r="I58" s="370">
        <v>112</v>
      </c>
      <c r="J58" s="178">
        <v>0.89600000000000002</v>
      </c>
      <c r="K58" s="180">
        <f t="shared" si="16"/>
        <v>10836.756756756755</v>
      </c>
      <c r="L58" s="180">
        <f t="shared" si="17"/>
        <v>96.756756756756744</v>
      </c>
      <c r="M58" s="17">
        <v>4</v>
      </c>
      <c r="N58" s="179">
        <f t="shared" si="18"/>
        <v>1.106933482651281E-3</v>
      </c>
      <c r="O58" s="183">
        <f>SUM($N$5:N58)</f>
        <v>0.9962412228707439</v>
      </c>
      <c r="P58" s="181" t="str">
        <f t="shared" si="10"/>
        <v>C</v>
      </c>
      <c r="Q58" s="180">
        <f t="shared" si="19"/>
        <v>1.1212121212121213</v>
      </c>
      <c r="R58" s="212">
        <f t="shared" si="20"/>
        <v>9.0909090909090939E-3</v>
      </c>
      <c r="S58" s="180">
        <f t="shared" si="21"/>
        <v>108.48484848484848</v>
      </c>
      <c r="T58" s="181">
        <f t="shared" si="11"/>
        <v>30</v>
      </c>
      <c r="U58" s="181">
        <v>3</v>
      </c>
      <c r="V58" s="181">
        <f t="shared" si="12"/>
        <v>33</v>
      </c>
      <c r="W58" s="180">
        <f t="shared" si="13"/>
        <v>37.000000000000007</v>
      </c>
      <c r="X58" s="180">
        <f t="shared" si="22"/>
        <v>0</v>
      </c>
      <c r="Y58" s="180">
        <f t="shared" si="23"/>
        <v>0</v>
      </c>
      <c r="Z58" s="179">
        <f t="shared" si="24"/>
        <v>3.0270270270270263</v>
      </c>
      <c r="AA58" s="87" t="str">
        <f t="shared" si="14"/>
        <v>VERY HIGH-DON’T ORDER</v>
      </c>
      <c r="AB58" s="301">
        <f t="shared" si="15"/>
        <v>0</v>
      </c>
      <c r="AF58"/>
      <c r="AG58"/>
      <c r="AH58"/>
      <c r="AI58"/>
      <c r="AJ58"/>
      <c r="AK58"/>
      <c r="AL58"/>
    </row>
    <row r="59" spans="1:38" ht="15" thickBot="1">
      <c r="A59" s="144" t="s">
        <v>128</v>
      </c>
      <c r="B59" s="144" t="s">
        <v>55</v>
      </c>
      <c r="C59" s="17" t="s">
        <v>373</v>
      </c>
      <c r="D59" s="144" t="s">
        <v>23</v>
      </c>
      <c r="E59" s="17" t="s">
        <v>24</v>
      </c>
      <c r="F59" s="145">
        <v>0.18720000000000003</v>
      </c>
      <c r="G59" s="145">
        <v>18</v>
      </c>
      <c r="H59" s="145">
        <v>4626</v>
      </c>
      <c r="I59" s="370">
        <v>38</v>
      </c>
      <c r="J59" s="178">
        <v>0.3952</v>
      </c>
      <c r="K59" s="180">
        <f t="shared" si="16"/>
        <v>9766</v>
      </c>
      <c r="L59" s="180">
        <f t="shared" si="17"/>
        <v>257</v>
      </c>
      <c r="M59" s="17">
        <v>10</v>
      </c>
      <c r="N59" s="179">
        <f t="shared" si="18"/>
        <v>1.0360897397615988E-3</v>
      </c>
      <c r="O59" s="183">
        <f>SUM($N$5:N59)</f>
        <v>0.99727731261050545</v>
      </c>
      <c r="P59" s="181" t="str">
        <f t="shared" si="10"/>
        <v>C</v>
      </c>
      <c r="Q59" s="180">
        <f t="shared" si="19"/>
        <v>0.81818181818181823</v>
      </c>
      <c r="R59" s="212">
        <f t="shared" si="20"/>
        <v>8.5090909090909106E-3</v>
      </c>
      <c r="S59" s="180">
        <f t="shared" si="21"/>
        <v>210.27272727272728</v>
      </c>
      <c r="T59" s="181">
        <f t="shared" si="11"/>
        <v>30</v>
      </c>
      <c r="U59" s="181">
        <v>3</v>
      </c>
      <c r="V59" s="181">
        <f t="shared" si="12"/>
        <v>33</v>
      </c>
      <c r="W59" s="180">
        <f t="shared" si="13"/>
        <v>27</v>
      </c>
      <c r="X59" s="180">
        <f t="shared" si="22"/>
        <v>0</v>
      </c>
      <c r="Y59" s="180">
        <f t="shared" si="23"/>
        <v>0</v>
      </c>
      <c r="Z59" s="179">
        <f t="shared" si="24"/>
        <v>1.4074074074074074</v>
      </c>
      <c r="AA59" s="87" t="str">
        <f t="shared" si="14"/>
        <v>HIGH-DON’T ORDER</v>
      </c>
      <c r="AB59" s="301">
        <f t="shared" si="15"/>
        <v>0</v>
      </c>
      <c r="AF59"/>
      <c r="AG59"/>
      <c r="AH59"/>
      <c r="AI59"/>
      <c r="AJ59"/>
      <c r="AK59"/>
      <c r="AL59"/>
    </row>
    <row r="60" spans="1:38" ht="15" thickBot="1">
      <c r="A60" s="144" t="s">
        <v>128</v>
      </c>
      <c r="B60" s="144" t="s">
        <v>525</v>
      </c>
      <c r="C60" s="17" t="s">
        <v>537</v>
      </c>
      <c r="D60" s="144" t="s">
        <v>58</v>
      </c>
      <c r="E60" s="17" t="s">
        <v>37</v>
      </c>
      <c r="F60" s="145">
        <v>0.18559999999999999</v>
      </c>
      <c r="G60" s="145">
        <v>29</v>
      </c>
      <c r="H60" s="145">
        <v>1856</v>
      </c>
      <c r="I60" s="370">
        <v>91</v>
      </c>
      <c r="J60" s="178">
        <v>0.58240000000000003</v>
      </c>
      <c r="K60" s="180">
        <f t="shared" si="16"/>
        <v>5824</v>
      </c>
      <c r="L60" s="180">
        <f t="shared" si="17"/>
        <v>64</v>
      </c>
      <c r="M60" s="17">
        <v>40</v>
      </c>
      <c r="N60" s="179">
        <f t="shared" si="18"/>
        <v>1.0272342719003884E-3</v>
      </c>
      <c r="O60" s="183">
        <f>SUM($N$5:N60)</f>
        <v>0.99830454688240589</v>
      </c>
      <c r="P60" s="181" t="str">
        <f t="shared" si="10"/>
        <v>C</v>
      </c>
      <c r="Q60" s="180">
        <f t="shared" si="19"/>
        <v>1.3181818181818181</v>
      </c>
      <c r="R60" s="212">
        <f t="shared" si="20"/>
        <v>8.4363636363636359E-3</v>
      </c>
      <c r="S60" s="180">
        <f t="shared" si="21"/>
        <v>84.36363636363636</v>
      </c>
      <c r="T60" s="181">
        <f t="shared" si="11"/>
        <v>30</v>
      </c>
      <c r="U60" s="181">
        <v>3</v>
      </c>
      <c r="V60" s="181">
        <f t="shared" si="12"/>
        <v>33</v>
      </c>
      <c r="W60" s="180">
        <f t="shared" si="13"/>
        <v>43.5</v>
      </c>
      <c r="X60" s="180">
        <f t="shared" si="22"/>
        <v>0</v>
      </c>
      <c r="Y60" s="180">
        <f t="shared" si="23"/>
        <v>0</v>
      </c>
      <c r="Z60" s="179">
        <f t="shared" si="24"/>
        <v>2.0919540229885056</v>
      </c>
      <c r="AA60" s="87" t="str">
        <f t="shared" si="14"/>
        <v>VERY HIGH-DON’T ORDER</v>
      </c>
      <c r="AB60" s="301">
        <f t="shared" si="15"/>
        <v>0</v>
      </c>
      <c r="AF60"/>
      <c r="AG60"/>
      <c r="AH60"/>
      <c r="AI60"/>
      <c r="AJ60"/>
      <c r="AK60"/>
      <c r="AL60"/>
    </row>
    <row r="61" spans="1:38" ht="15" thickBot="1">
      <c r="A61" s="144" t="s">
        <v>128</v>
      </c>
      <c r="B61" s="144" t="s">
        <v>522</v>
      </c>
      <c r="C61" s="17" t="s">
        <v>534</v>
      </c>
      <c r="D61" s="144" t="s">
        <v>58</v>
      </c>
      <c r="E61" s="17" t="s">
        <v>37</v>
      </c>
      <c r="F61" s="145">
        <v>0.17566666666666672</v>
      </c>
      <c r="G61" s="145">
        <v>20.666666666666668</v>
      </c>
      <c r="H61" s="145">
        <v>1942.6666666666667</v>
      </c>
      <c r="I61" s="370">
        <v>108</v>
      </c>
      <c r="J61" s="178">
        <v>0.91800000000000004</v>
      </c>
      <c r="K61" s="180">
        <f t="shared" si="16"/>
        <v>10152</v>
      </c>
      <c r="L61" s="180">
        <f t="shared" si="17"/>
        <v>94</v>
      </c>
      <c r="M61" s="17">
        <v>20</v>
      </c>
      <c r="N61" s="179">
        <f t="shared" si="18"/>
        <v>9.7225657559537508E-4</v>
      </c>
      <c r="O61" s="183">
        <f>SUM($N$5:N61)</f>
        <v>0.99927680345800129</v>
      </c>
      <c r="P61" s="181" t="str">
        <f t="shared" si="10"/>
        <v>C</v>
      </c>
      <c r="Q61" s="180">
        <f t="shared" si="19"/>
        <v>0.93939393939393945</v>
      </c>
      <c r="R61" s="212">
        <f t="shared" si="20"/>
        <v>7.984848484848487E-3</v>
      </c>
      <c r="S61" s="180">
        <f t="shared" si="21"/>
        <v>88.303030303030312</v>
      </c>
      <c r="T61" s="181">
        <f t="shared" si="11"/>
        <v>30</v>
      </c>
      <c r="U61" s="181">
        <v>3</v>
      </c>
      <c r="V61" s="181">
        <f t="shared" si="12"/>
        <v>33</v>
      </c>
      <c r="W61" s="180">
        <f t="shared" si="13"/>
        <v>31</v>
      </c>
      <c r="X61" s="180">
        <f t="shared" si="22"/>
        <v>0</v>
      </c>
      <c r="Y61" s="180">
        <f t="shared" si="23"/>
        <v>0</v>
      </c>
      <c r="Z61" s="179">
        <f t="shared" si="24"/>
        <v>3.4838709677419355</v>
      </c>
      <c r="AA61" s="87" t="str">
        <f t="shared" si="14"/>
        <v>VERY HIGH-DON’T ORDER</v>
      </c>
      <c r="AB61" s="301">
        <f t="shared" si="15"/>
        <v>0</v>
      </c>
      <c r="AF61"/>
      <c r="AG61"/>
      <c r="AH61"/>
      <c r="AI61"/>
      <c r="AJ61"/>
      <c r="AK61"/>
      <c r="AL61"/>
    </row>
    <row r="62" spans="1:38">
      <c r="A62" s="144" t="s">
        <v>128</v>
      </c>
      <c r="B62" s="144" t="s">
        <v>523</v>
      </c>
      <c r="C62" s="17" t="s">
        <v>535</v>
      </c>
      <c r="D62" s="144" t="s">
        <v>26</v>
      </c>
      <c r="E62" s="17" t="s">
        <v>69</v>
      </c>
      <c r="F62" s="145">
        <v>0.13066666666666676</v>
      </c>
      <c r="G62" s="145">
        <v>32.666666666666664</v>
      </c>
      <c r="H62" s="145">
        <v>2162.0733333333328</v>
      </c>
      <c r="I62" s="370">
        <v>0</v>
      </c>
      <c r="J62" s="178">
        <v>0</v>
      </c>
      <c r="K62" s="180">
        <f t="shared" si="16"/>
        <v>0</v>
      </c>
      <c r="L62" s="180">
        <f t="shared" si="17"/>
        <v>66.185918367346929</v>
      </c>
      <c r="M62" s="17">
        <v>48</v>
      </c>
      <c r="N62" s="179">
        <f t="shared" si="18"/>
        <v>7.2319654199883726E-4</v>
      </c>
      <c r="O62" s="183">
        <f>SUM($N$5:N62)</f>
        <v>1.0000000000000002</v>
      </c>
      <c r="P62" s="181" t="str">
        <f t="shared" si="10"/>
        <v>C</v>
      </c>
      <c r="Q62" s="180">
        <f t="shared" si="19"/>
        <v>1.4848484848484846</v>
      </c>
      <c r="R62" s="212">
        <f t="shared" si="20"/>
        <v>5.939393939393944E-3</v>
      </c>
      <c r="S62" s="180">
        <f t="shared" si="21"/>
        <v>98.276060606060582</v>
      </c>
      <c r="T62" s="181">
        <f t="shared" si="11"/>
        <v>30</v>
      </c>
      <c r="U62" s="181">
        <v>3</v>
      </c>
      <c r="V62" s="181">
        <f t="shared" si="12"/>
        <v>33</v>
      </c>
      <c r="W62" s="180">
        <f t="shared" si="13"/>
        <v>48.999999999999993</v>
      </c>
      <c r="X62" s="180">
        <f t="shared" si="22"/>
        <v>48.999999999999993</v>
      </c>
      <c r="Y62" s="180">
        <f t="shared" si="23"/>
        <v>0.19600000000000012</v>
      </c>
      <c r="Z62" s="179">
        <f t="shared" si="24"/>
        <v>0</v>
      </c>
      <c r="AA62" s="453" t="str">
        <f t="shared" si="14"/>
        <v>VERY LOW-ORDER URGENTLY</v>
      </c>
      <c r="AB62" s="301">
        <f t="shared" si="15"/>
        <v>3243.1099999999992</v>
      </c>
      <c r="AF62"/>
      <c r="AG62"/>
      <c r="AH62"/>
      <c r="AI62"/>
      <c r="AJ62"/>
      <c r="AK62"/>
      <c r="AL62"/>
    </row>
    <row r="63" spans="1:38">
      <c r="A63" s="351"/>
      <c r="B63" s="351"/>
      <c r="C63" s="60"/>
      <c r="D63" s="351"/>
      <c r="E63" s="60"/>
      <c r="F63" s="357"/>
      <c r="G63" s="357"/>
      <c r="H63" s="357"/>
      <c r="I63" s="349"/>
      <c r="J63" s="55"/>
      <c r="K63" s="346"/>
      <c r="L63" s="346"/>
      <c r="M63" s="60"/>
      <c r="N63" s="12"/>
      <c r="O63" s="350"/>
      <c r="P63" s="349"/>
      <c r="Q63" s="346"/>
      <c r="R63" s="345"/>
      <c r="S63" s="346"/>
      <c r="T63" s="349"/>
      <c r="U63" s="349"/>
      <c r="V63" s="349"/>
      <c r="W63" s="346"/>
      <c r="X63" s="346"/>
      <c r="Y63" s="346"/>
      <c r="Z63" s="12"/>
      <c r="AA63" s="60"/>
      <c r="AB63" s="463"/>
      <c r="AF63"/>
      <c r="AG63"/>
      <c r="AH63"/>
      <c r="AI63"/>
      <c r="AJ63"/>
      <c r="AK63"/>
      <c r="AL63"/>
    </row>
    <row r="64" spans="1:38">
      <c r="A64" s="351"/>
      <c r="B64" s="351"/>
      <c r="C64" s="60"/>
      <c r="D64" s="351"/>
      <c r="E64" s="60"/>
      <c r="F64" s="357"/>
      <c r="G64" s="357"/>
      <c r="H64" s="357"/>
      <c r="I64" s="349"/>
      <c r="J64" s="55"/>
      <c r="K64" s="346"/>
      <c r="L64" s="346"/>
      <c r="M64" s="60"/>
      <c r="N64" s="12"/>
      <c r="O64" s="350"/>
      <c r="P64" s="349"/>
      <c r="Q64" s="346"/>
      <c r="R64" s="345"/>
      <c r="S64" s="346"/>
      <c r="T64" s="349"/>
      <c r="U64" s="349"/>
      <c r="V64" s="349"/>
      <c r="W64" s="346"/>
      <c r="X64" s="346"/>
      <c r="Y64" s="346"/>
      <c r="Z64" s="12"/>
      <c r="AA64" s="60"/>
      <c r="AB64" s="463"/>
      <c r="AF64"/>
      <c r="AG64"/>
      <c r="AH64"/>
      <c r="AI64"/>
      <c r="AJ64"/>
      <c r="AK64"/>
      <c r="AL64"/>
    </row>
    <row r="65" spans="1:38">
      <c r="A65" s="351"/>
      <c r="B65" s="351"/>
      <c r="C65" s="60"/>
      <c r="D65" s="351"/>
      <c r="E65" s="60"/>
      <c r="F65" s="357"/>
      <c r="G65" s="357"/>
      <c r="H65" s="357"/>
      <c r="I65" s="349"/>
      <c r="J65" s="55"/>
      <c r="K65" s="346"/>
      <c r="L65" s="346"/>
      <c r="M65" s="60"/>
      <c r="N65" s="12"/>
      <c r="O65" s="350"/>
      <c r="P65" s="349"/>
      <c r="Q65" s="346"/>
      <c r="R65" s="345"/>
      <c r="S65" s="346"/>
      <c r="T65" s="349"/>
      <c r="U65" s="349"/>
      <c r="V65" s="349"/>
      <c r="W65" s="346"/>
      <c r="X65" s="346"/>
      <c r="Y65" s="346"/>
      <c r="Z65" s="12"/>
      <c r="AA65" s="60"/>
      <c r="AB65" s="463"/>
      <c r="AF65"/>
      <c r="AG65"/>
      <c r="AH65"/>
      <c r="AI65"/>
      <c r="AJ65"/>
      <c r="AK65"/>
      <c r="AL65"/>
    </row>
    <row r="66" spans="1:38">
      <c r="A66" s="351"/>
      <c r="B66" s="351"/>
      <c r="C66" s="60"/>
      <c r="D66" s="351"/>
      <c r="E66" s="60"/>
      <c r="F66" s="357"/>
      <c r="G66" s="357"/>
      <c r="H66" s="357"/>
      <c r="I66" s="349"/>
      <c r="J66" s="55"/>
      <c r="K66" s="346"/>
      <c r="L66" s="346"/>
      <c r="M66" s="60"/>
      <c r="N66" s="12"/>
      <c r="O66" s="350"/>
      <c r="P66" s="349"/>
      <c r="Q66" s="346"/>
      <c r="R66" s="345"/>
      <c r="S66" s="346"/>
      <c r="T66" s="349"/>
      <c r="U66" s="349"/>
      <c r="V66" s="349"/>
      <c r="W66" s="346"/>
      <c r="X66" s="346"/>
      <c r="Y66" s="346"/>
      <c r="Z66" s="12"/>
      <c r="AA66" s="60"/>
      <c r="AB66" s="463"/>
      <c r="AF66"/>
      <c r="AG66"/>
      <c r="AH66"/>
      <c r="AI66"/>
      <c r="AJ66"/>
      <c r="AK66"/>
      <c r="AL66"/>
    </row>
    <row r="67" spans="1:38">
      <c r="A67" s="351"/>
      <c r="B67" s="351"/>
      <c r="C67" s="60"/>
      <c r="D67" s="351"/>
      <c r="E67" s="60"/>
      <c r="F67" s="357"/>
      <c r="G67" s="357"/>
      <c r="H67" s="357"/>
      <c r="I67" s="349"/>
      <c r="J67" s="55"/>
      <c r="K67" s="346"/>
      <c r="L67" s="346"/>
      <c r="M67" s="60"/>
      <c r="N67" s="12"/>
      <c r="O67" s="350"/>
      <c r="P67" s="349"/>
      <c r="Q67" s="346"/>
      <c r="R67" s="345"/>
      <c r="S67" s="346"/>
      <c r="T67" s="349"/>
      <c r="U67" s="349"/>
      <c r="V67" s="349"/>
      <c r="W67" s="346"/>
      <c r="X67" s="346"/>
      <c r="Y67" s="346"/>
      <c r="Z67" s="12"/>
      <c r="AA67" s="60"/>
      <c r="AB67" s="463"/>
      <c r="AF67"/>
      <c r="AG67"/>
      <c r="AH67"/>
      <c r="AI67"/>
      <c r="AJ67"/>
      <c r="AK67"/>
      <c r="AL67"/>
    </row>
    <row r="68" spans="1:38">
      <c r="A68" s="351"/>
      <c r="B68" s="351"/>
      <c r="C68" s="60"/>
      <c r="D68" s="351"/>
      <c r="E68" s="60"/>
      <c r="F68" s="357"/>
      <c r="G68" s="357"/>
      <c r="H68" s="357"/>
      <c r="I68" s="349"/>
      <c r="J68" s="55"/>
      <c r="K68" s="346"/>
      <c r="L68" s="346"/>
      <c r="M68" s="60"/>
      <c r="N68" s="12"/>
      <c r="O68" s="350"/>
      <c r="P68" s="349"/>
      <c r="Q68" s="346"/>
      <c r="R68" s="345"/>
      <c r="S68" s="346"/>
      <c r="T68" s="349"/>
      <c r="U68" s="349"/>
      <c r="V68" s="349"/>
      <c r="W68" s="346"/>
      <c r="X68" s="346"/>
      <c r="Y68" s="346"/>
      <c r="Z68" s="12"/>
      <c r="AA68" s="60"/>
      <c r="AB68" s="463"/>
      <c r="AF68"/>
      <c r="AG68"/>
      <c r="AH68"/>
      <c r="AI68"/>
      <c r="AJ68"/>
      <c r="AK68"/>
      <c r="AL68"/>
    </row>
    <row r="69" spans="1:38">
      <c r="A69" s="351"/>
      <c r="B69" s="351"/>
      <c r="C69" s="60"/>
      <c r="D69" s="351"/>
      <c r="E69" s="60"/>
      <c r="F69" s="357"/>
      <c r="G69" s="357"/>
      <c r="H69" s="357"/>
      <c r="I69" s="349"/>
      <c r="J69" s="55"/>
      <c r="K69" s="346"/>
      <c r="L69" s="346"/>
      <c r="M69" s="60"/>
      <c r="N69" s="12"/>
      <c r="O69" s="350"/>
      <c r="P69" s="349"/>
      <c r="Q69" s="346"/>
      <c r="R69" s="345"/>
      <c r="S69" s="346"/>
      <c r="T69" s="349"/>
      <c r="U69" s="349"/>
      <c r="V69" s="349"/>
      <c r="W69" s="346"/>
      <c r="X69" s="346"/>
      <c r="Y69" s="346"/>
      <c r="Z69" s="12"/>
      <c r="AA69" s="60"/>
      <c r="AB69" s="463"/>
      <c r="AF69"/>
      <c r="AG69"/>
      <c r="AH69"/>
      <c r="AI69"/>
      <c r="AJ69"/>
      <c r="AK69"/>
      <c r="AL69"/>
    </row>
    <row r="70" spans="1:38">
      <c r="A70" s="351"/>
      <c r="B70" s="351"/>
      <c r="C70" s="60"/>
      <c r="D70" s="351"/>
      <c r="E70" s="60"/>
      <c r="F70" s="357"/>
      <c r="G70" s="357"/>
      <c r="H70" s="357"/>
      <c r="I70" s="349"/>
      <c r="J70" s="55"/>
      <c r="K70" s="346"/>
      <c r="L70" s="346"/>
      <c r="M70" s="60"/>
      <c r="N70" s="12"/>
      <c r="O70" s="350"/>
      <c r="P70" s="349"/>
      <c r="Q70" s="346"/>
      <c r="R70" s="345"/>
      <c r="S70" s="346"/>
      <c r="T70" s="349"/>
      <c r="U70" s="349"/>
      <c r="V70" s="349"/>
      <c r="W70" s="346"/>
      <c r="X70" s="346"/>
      <c r="Y70" s="346"/>
      <c r="Z70" s="12"/>
      <c r="AA70" s="60"/>
      <c r="AB70" s="463"/>
      <c r="AF70"/>
      <c r="AG70"/>
      <c r="AH70"/>
      <c r="AI70"/>
      <c r="AJ70"/>
      <c r="AK70"/>
      <c r="AL70"/>
    </row>
    <row r="71" spans="1:38">
      <c r="A71" s="351"/>
      <c r="B71" s="351"/>
      <c r="C71" s="60"/>
      <c r="D71" s="351"/>
      <c r="E71" s="60"/>
      <c r="F71" s="357"/>
      <c r="G71" s="357"/>
      <c r="H71" s="357"/>
      <c r="I71" s="349"/>
      <c r="J71" s="55"/>
      <c r="K71" s="346"/>
      <c r="L71" s="346"/>
      <c r="M71" s="60"/>
      <c r="N71" s="12"/>
      <c r="O71" s="350"/>
      <c r="P71" s="349"/>
      <c r="Q71" s="346"/>
      <c r="R71" s="345"/>
      <c r="S71" s="346"/>
      <c r="T71" s="349"/>
      <c r="U71" s="349"/>
      <c r="V71" s="349"/>
      <c r="W71" s="346"/>
      <c r="X71" s="346"/>
      <c r="Y71" s="346"/>
      <c r="Z71" s="12"/>
      <c r="AA71" s="60"/>
      <c r="AB71" s="463"/>
      <c r="AF71"/>
      <c r="AG71"/>
      <c r="AH71"/>
      <c r="AI71"/>
      <c r="AJ71"/>
      <c r="AK71"/>
      <c r="AL71"/>
    </row>
    <row r="72" spans="1:38">
      <c r="A72" s="351"/>
      <c r="B72" s="351"/>
      <c r="C72" s="60"/>
      <c r="D72" s="351"/>
      <c r="E72" s="60"/>
      <c r="F72" s="357"/>
      <c r="G72" s="357"/>
      <c r="H72" s="357"/>
      <c r="I72" s="349"/>
      <c r="J72" s="55"/>
      <c r="K72" s="346"/>
      <c r="L72" s="346"/>
      <c r="M72" s="60"/>
      <c r="N72" s="12"/>
      <c r="O72" s="350"/>
      <c r="P72" s="349"/>
      <c r="Q72" s="346"/>
      <c r="R72" s="345"/>
      <c r="S72" s="346"/>
      <c r="T72" s="349"/>
      <c r="U72" s="349"/>
      <c r="V72" s="349"/>
      <c r="W72" s="346"/>
      <c r="X72" s="346"/>
      <c r="Y72" s="346"/>
      <c r="Z72" s="12"/>
      <c r="AA72" s="60"/>
      <c r="AB72" s="463"/>
      <c r="AF72"/>
      <c r="AG72"/>
      <c r="AH72"/>
      <c r="AI72"/>
      <c r="AJ72"/>
      <c r="AK72"/>
      <c r="AL72"/>
    </row>
    <row r="73" spans="1:38">
      <c r="A73" s="351"/>
      <c r="B73" s="351"/>
      <c r="C73" s="60"/>
      <c r="D73" s="351"/>
      <c r="E73" s="60"/>
      <c r="F73" s="357"/>
      <c r="G73" s="357"/>
      <c r="H73" s="357"/>
      <c r="I73" s="349"/>
      <c r="J73" s="55"/>
      <c r="K73" s="346"/>
      <c r="L73" s="346"/>
      <c r="M73" s="60"/>
      <c r="N73" s="12"/>
      <c r="O73" s="350"/>
      <c r="P73" s="349"/>
      <c r="Q73" s="346"/>
      <c r="R73" s="345"/>
      <c r="S73" s="346"/>
      <c r="T73" s="349"/>
      <c r="U73" s="349"/>
      <c r="V73" s="349"/>
      <c r="W73" s="346"/>
      <c r="X73" s="346"/>
      <c r="Y73" s="346"/>
      <c r="Z73" s="12"/>
      <c r="AA73" s="60"/>
      <c r="AB73" s="463"/>
      <c r="AF73"/>
      <c r="AG73"/>
      <c r="AH73"/>
      <c r="AI73"/>
      <c r="AJ73"/>
      <c r="AK73"/>
      <c r="AL73"/>
    </row>
    <row r="74" spans="1:38">
      <c r="AF74"/>
      <c r="AG74"/>
      <c r="AH74"/>
      <c r="AI74"/>
      <c r="AJ74"/>
      <c r="AK74"/>
      <c r="AL74"/>
    </row>
    <row r="75" spans="1:38">
      <c r="AF75"/>
      <c r="AG75"/>
      <c r="AH75"/>
      <c r="AI75"/>
      <c r="AJ75"/>
      <c r="AK75"/>
      <c r="AL75"/>
    </row>
    <row r="76" spans="1:38">
      <c r="AF76"/>
      <c r="AG76"/>
      <c r="AH76"/>
      <c r="AI76"/>
      <c r="AJ76"/>
      <c r="AK76"/>
      <c r="AL76"/>
    </row>
    <row r="77" spans="1:38">
      <c r="AF77"/>
      <c r="AG77"/>
      <c r="AH77"/>
      <c r="AI77"/>
      <c r="AJ77"/>
      <c r="AK77"/>
      <c r="AL77"/>
    </row>
    <row r="78" spans="1:38">
      <c r="AF78"/>
      <c r="AG78"/>
      <c r="AH78"/>
      <c r="AI78"/>
      <c r="AJ78"/>
      <c r="AK78"/>
      <c r="AL78"/>
    </row>
    <row r="79" spans="1:38">
      <c r="AF79"/>
      <c r="AG79"/>
      <c r="AH79"/>
      <c r="AI79"/>
      <c r="AJ79"/>
      <c r="AK79"/>
      <c r="AL79"/>
    </row>
    <row r="80" spans="1:38">
      <c r="AF80"/>
      <c r="AG80"/>
      <c r="AH80"/>
      <c r="AI80"/>
      <c r="AJ80"/>
      <c r="AK80"/>
      <c r="AL80"/>
    </row>
    <row r="81" spans="32:38">
      <c r="AF81"/>
      <c r="AG81"/>
      <c r="AH81"/>
      <c r="AI81"/>
      <c r="AJ81"/>
      <c r="AK81"/>
      <c r="AL81"/>
    </row>
    <row r="82" spans="32:38">
      <c r="AF82"/>
      <c r="AG82"/>
      <c r="AH82"/>
      <c r="AI82"/>
      <c r="AJ82"/>
      <c r="AK82"/>
      <c r="AL82"/>
    </row>
    <row r="83" spans="32:38">
      <c r="AF83"/>
      <c r="AG83"/>
      <c r="AH83"/>
      <c r="AI83"/>
      <c r="AJ83"/>
      <c r="AK83"/>
      <c r="AL83"/>
    </row>
    <row r="84" spans="32:38">
      <c r="AF84"/>
      <c r="AG84"/>
      <c r="AH84"/>
      <c r="AI84"/>
      <c r="AJ84"/>
      <c r="AK84"/>
      <c r="AL84"/>
    </row>
    <row r="85" spans="32:38">
      <c r="AF85"/>
      <c r="AG85"/>
      <c r="AH85"/>
      <c r="AI85"/>
      <c r="AJ85"/>
      <c r="AK85"/>
      <c r="AL85"/>
    </row>
    <row r="86" spans="32:38">
      <c r="AF86"/>
      <c r="AG86"/>
      <c r="AH86"/>
      <c r="AI86"/>
      <c r="AJ86"/>
      <c r="AK86"/>
      <c r="AL86"/>
    </row>
    <row r="87" spans="32:38">
      <c r="AF87"/>
      <c r="AG87"/>
      <c r="AH87"/>
      <c r="AI87"/>
      <c r="AJ87"/>
      <c r="AK87"/>
      <c r="AL87"/>
    </row>
    <row r="88" spans="32:38">
      <c r="AF88"/>
      <c r="AG88"/>
      <c r="AH88"/>
      <c r="AI88"/>
      <c r="AJ88"/>
      <c r="AK88"/>
      <c r="AL88"/>
    </row>
    <row r="89" spans="32:38">
      <c r="AF89"/>
      <c r="AG89"/>
      <c r="AH89"/>
      <c r="AI89"/>
      <c r="AJ89"/>
      <c r="AK89"/>
      <c r="AL89"/>
    </row>
    <row r="90" spans="32:38">
      <c r="AF90"/>
      <c r="AG90"/>
      <c r="AH90"/>
      <c r="AI90"/>
      <c r="AJ90"/>
      <c r="AK90"/>
      <c r="AL90"/>
    </row>
    <row r="91" spans="32:38">
      <c r="AF91"/>
      <c r="AG91"/>
      <c r="AH91"/>
      <c r="AI91"/>
      <c r="AJ91"/>
      <c r="AK91"/>
      <c r="AL91"/>
    </row>
    <row r="92" spans="32:38">
      <c r="AF92"/>
      <c r="AG92"/>
      <c r="AH92"/>
      <c r="AI92"/>
      <c r="AJ92"/>
      <c r="AK92"/>
      <c r="AL92"/>
    </row>
    <row r="93" spans="32:38">
      <c r="AF93"/>
      <c r="AG93"/>
      <c r="AH93"/>
      <c r="AI93"/>
      <c r="AJ93"/>
      <c r="AK93"/>
      <c r="AL93"/>
    </row>
    <row r="94" spans="32:38">
      <c r="AF94"/>
      <c r="AG94"/>
      <c r="AH94"/>
      <c r="AI94"/>
      <c r="AJ94"/>
      <c r="AK94"/>
      <c r="AL94"/>
    </row>
    <row r="95" spans="32:38">
      <c r="AF95"/>
      <c r="AG95"/>
      <c r="AH95"/>
      <c r="AI95"/>
      <c r="AJ95"/>
      <c r="AK95"/>
      <c r="AL95"/>
    </row>
    <row r="96" spans="32:38">
      <c r="AF96"/>
      <c r="AG96"/>
      <c r="AH96"/>
      <c r="AI96"/>
      <c r="AJ96"/>
      <c r="AK96"/>
      <c r="AL96"/>
    </row>
  </sheetData>
  <mergeCells count="22">
    <mergeCell ref="AG16:AH16"/>
    <mergeCell ref="AJ16:AM16"/>
    <mergeCell ref="AG11:AH11"/>
    <mergeCell ref="AK11:AM11"/>
    <mergeCell ref="AG12:AH12"/>
    <mergeCell ref="AK12:AM12"/>
    <mergeCell ref="AK13:AM13"/>
    <mergeCell ref="AG15:AH15"/>
    <mergeCell ref="AJ15:AM15"/>
    <mergeCell ref="AG10:AH10"/>
    <mergeCell ref="AK10:AM10"/>
    <mergeCell ref="AF1:AH2"/>
    <mergeCell ref="AJ1:AL2"/>
    <mergeCell ref="AG3:AH3"/>
    <mergeCell ref="AK3:AL3"/>
    <mergeCell ref="AG4:AH4"/>
    <mergeCell ref="AK4:AL4"/>
    <mergeCell ref="AG5:AH5"/>
    <mergeCell ref="AG6:AH6"/>
    <mergeCell ref="AJ8:AM8"/>
    <mergeCell ref="AG9:AH9"/>
    <mergeCell ref="AK9:AM9"/>
  </mergeCells>
  <conditionalFormatting sqref="AA5:AA73">
    <cfRule type="containsText" dxfId="29" priority="1" operator="containsText" text="LOW MAY- ORDER">
      <formula>NOT(ISERROR(SEARCH("LOW MAY- ORDER",AA5)))</formula>
    </cfRule>
    <cfRule type="containsText" dxfId="28" priority="2" operator="containsText" text="HIGH">
      <formula>NOT(ISERROR(SEARCH("HIGH",AA5)))</formula>
    </cfRule>
    <cfRule type="containsText" dxfId="27" priority="3" operator="containsText" text="HIGH">
      <formula>NOT(ISERROR(SEARCH("HIGH",AA5)))</formula>
    </cfRule>
    <cfRule type="containsText" dxfId="26"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DD3BA-80FC-4DF7-9254-BE38E07D7A7A}">
  <sheetPr codeName="Sheet37"/>
  <dimension ref="A1:AM50"/>
  <sheetViews>
    <sheetView showGridLines="0" topLeftCell="Y14" workbookViewId="0">
      <selection activeCell="AH28" sqref="AH28"/>
    </sheetView>
  </sheetViews>
  <sheetFormatPr defaultRowHeight="14.5"/>
  <cols>
    <col min="1" max="1" width="20" customWidth="1"/>
    <col min="3" max="3" width="27.08984375" customWidth="1"/>
    <col min="6" max="7" width="9" bestFit="1" customWidth="1"/>
    <col min="8" max="8" width="9.90625" bestFit="1" customWidth="1"/>
    <col min="9" max="10" width="9" bestFit="1" customWidth="1"/>
    <col min="11" max="11" width="10.08984375" customWidth="1"/>
    <col min="12" max="13" width="9" bestFit="1" customWidth="1"/>
    <col min="14" max="14" width="13.1796875" customWidth="1"/>
    <col min="15" max="15" width="9" bestFit="1" customWidth="1"/>
    <col min="17" max="18" width="9" bestFit="1" customWidth="1"/>
    <col min="19" max="19" width="11.1796875" bestFit="1" customWidth="1"/>
    <col min="20" max="21" width="9" bestFit="1" customWidth="1"/>
    <col min="22" max="22" width="14.1796875" customWidth="1"/>
    <col min="23" max="25" width="9" bestFit="1" customWidth="1"/>
    <col min="26" max="26" width="10.36328125" customWidth="1"/>
    <col min="27" max="27" width="28.1796875" customWidth="1"/>
    <col min="28" max="28" width="12.36328125" bestFit="1" customWidth="1"/>
    <col min="32" max="32" width="15.6328125" bestFit="1" customWidth="1"/>
    <col min="33" max="33" width="14.6328125" bestFit="1" customWidth="1"/>
    <col min="34" max="34" width="27" bestFit="1" customWidth="1"/>
    <col min="35" max="35" width="8.1796875" bestFit="1" customWidth="1"/>
    <col min="36" max="36" width="8" bestFit="1" customWidth="1"/>
    <col min="37" max="37" width="9.1796875" bestFit="1" customWidth="1"/>
    <col min="38" max="38" width="11.1796875" bestFit="1" customWidth="1"/>
    <col min="39" max="39" width="8.90625" hidden="1" customWidth="1"/>
  </cols>
  <sheetData>
    <row r="1" spans="1:39" ht="15" thickBot="1">
      <c r="F1" s="296">
        <f>SUM(F5:F73)</f>
        <v>31.05964666666668</v>
      </c>
      <c r="G1" s="297">
        <f t="shared" ref="G1:Y1" si="0">SUM(G5:G73)</f>
        <v>1931.333333333333</v>
      </c>
      <c r="H1" s="297">
        <f t="shared" si="0"/>
        <v>757340.14666666673</v>
      </c>
      <c r="I1" s="297">
        <f t="shared" si="0"/>
        <v>2756</v>
      </c>
      <c r="J1" s="297">
        <f t="shared" si="0"/>
        <v>42.148139999999998</v>
      </c>
      <c r="K1" s="297">
        <f t="shared" si="0"/>
        <v>1273873.7581531876</v>
      </c>
      <c r="L1" s="297">
        <f t="shared" si="0"/>
        <v>8833.2297199302029</v>
      </c>
      <c r="M1" s="297">
        <f t="shared" si="0"/>
        <v>216</v>
      </c>
      <c r="N1" s="297"/>
      <c r="O1" s="297"/>
      <c r="P1" s="297"/>
      <c r="Q1" s="297">
        <f t="shared" si="0"/>
        <v>87.787878787878782</v>
      </c>
      <c r="R1" s="297">
        <f t="shared" si="0"/>
        <v>1.4118021212121217</v>
      </c>
      <c r="S1" s="297">
        <f t="shared" si="0"/>
        <v>34424.552121212117</v>
      </c>
      <c r="T1" s="297">
        <f t="shared" si="0"/>
        <v>562</v>
      </c>
      <c r="U1" s="297">
        <f t="shared" si="0"/>
        <v>75</v>
      </c>
      <c r="V1" s="297">
        <f t="shared" si="0"/>
        <v>637</v>
      </c>
      <c r="W1" s="297">
        <f t="shared" si="0"/>
        <v>1471.2272727272725</v>
      </c>
      <c r="X1" s="297">
        <f t="shared" si="0"/>
        <v>697.15151515151524</v>
      </c>
      <c r="Y1" s="298">
        <f t="shared" si="0"/>
        <v>13.841051666666669</v>
      </c>
    </row>
    <row r="2" spans="1:39" ht="32">
      <c r="AF2" s="558" t="s">
        <v>265</v>
      </c>
      <c r="AG2" s="558"/>
      <c r="AH2" s="558"/>
      <c r="AI2" s="65"/>
      <c r="AJ2" s="575" t="s">
        <v>264</v>
      </c>
      <c r="AK2" s="575"/>
      <c r="AL2" s="575"/>
      <c r="AM2" s="65"/>
    </row>
    <row r="3" spans="1:39" ht="32">
      <c r="AF3" s="558"/>
      <c r="AG3" s="558"/>
      <c r="AH3" s="558"/>
      <c r="AI3" s="65"/>
      <c r="AJ3" s="575"/>
      <c r="AK3" s="575"/>
      <c r="AL3" s="575"/>
      <c r="AM3" s="65"/>
    </row>
    <row r="4" spans="1:39" ht="42" customHeight="1" thickBot="1">
      <c r="A4" s="216" t="s">
        <v>0</v>
      </c>
      <c r="B4" s="216" t="s">
        <v>9</v>
      </c>
      <c r="C4" s="216" t="s">
        <v>10</v>
      </c>
      <c r="D4" s="216" t="s">
        <v>11</v>
      </c>
      <c r="E4" s="216" t="s">
        <v>12</v>
      </c>
      <c r="F4" s="216" t="s">
        <v>263</v>
      </c>
      <c r="G4" s="216" t="s">
        <v>262</v>
      </c>
      <c r="H4" s="216" t="s">
        <v>261</v>
      </c>
      <c r="I4" s="216" t="s">
        <v>260</v>
      </c>
      <c r="J4" s="217" t="s">
        <v>259</v>
      </c>
      <c r="K4" s="218" t="s">
        <v>258</v>
      </c>
      <c r="L4" s="216" t="s">
        <v>257</v>
      </c>
      <c r="M4" s="216" t="s">
        <v>256</v>
      </c>
      <c r="N4" s="219" t="s">
        <v>255</v>
      </c>
      <c r="O4" s="219" t="s">
        <v>254</v>
      </c>
      <c r="P4" s="219" t="s">
        <v>13</v>
      </c>
      <c r="Q4" s="220" t="s">
        <v>253</v>
      </c>
      <c r="R4" s="221" t="s">
        <v>252</v>
      </c>
      <c r="S4" s="219" t="s">
        <v>251</v>
      </c>
      <c r="T4" s="219" t="s">
        <v>14</v>
      </c>
      <c r="U4" s="219" t="s">
        <v>15</v>
      </c>
      <c r="V4" s="219" t="s">
        <v>16</v>
      </c>
      <c r="W4" s="219" t="s">
        <v>17</v>
      </c>
      <c r="X4" s="219" t="s">
        <v>18</v>
      </c>
      <c r="Y4" s="219" t="s">
        <v>19</v>
      </c>
      <c r="Z4" s="219" t="s">
        <v>20</v>
      </c>
      <c r="AA4" s="219" t="s">
        <v>21</v>
      </c>
      <c r="AB4" s="300" t="s">
        <v>288</v>
      </c>
      <c r="AF4" s="63" t="s">
        <v>249</v>
      </c>
      <c r="AG4" s="553"/>
      <c r="AH4" s="553"/>
      <c r="AI4" s="243"/>
      <c r="AJ4" s="25" t="s">
        <v>248</v>
      </c>
      <c r="AK4" s="543">
        <v>44800.874156597223</v>
      </c>
      <c r="AL4" s="544"/>
      <c r="AM4" s="243"/>
    </row>
    <row r="5" spans="1:39" ht="15" thickBot="1">
      <c r="A5" s="133" t="s">
        <v>134</v>
      </c>
      <c r="B5" s="133" t="s">
        <v>28</v>
      </c>
      <c r="C5" s="318" t="s">
        <v>368</v>
      </c>
      <c r="D5" s="133" t="s">
        <v>29</v>
      </c>
      <c r="E5" s="318" t="s">
        <v>30</v>
      </c>
      <c r="F5" s="326">
        <v>4.6916666666666771</v>
      </c>
      <c r="G5" s="319">
        <v>187.66666666666666</v>
      </c>
      <c r="H5" s="320">
        <v>57299.333333333328</v>
      </c>
      <c r="I5" s="133">
        <v>0</v>
      </c>
      <c r="J5" s="313">
        <v>0</v>
      </c>
      <c r="K5" s="381">
        <f t="shared" ref="K5:K29" si="1">L5*I5</f>
        <v>0</v>
      </c>
      <c r="L5" s="313">
        <f t="shared" ref="L5:L29" si="2">H5/G5</f>
        <v>305.32504440497337</v>
      </c>
      <c r="M5" s="318">
        <v>12</v>
      </c>
      <c r="N5" s="321">
        <f t="shared" ref="N5:N29" si="3">F5/$F$1</f>
        <v>0.15105344619717745</v>
      </c>
      <c r="O5" s="322">
        <f>SUM($N$5:N5)</f>
        <v>0.15105344619717745</v>
      </c>
      <c r="P5" s="133" t="str">
        <f>IF(O5&lt;=50%,"A",IF(O5&lt;=80%,"B",IF(O5&lt;=100%,"C","")))</f>
        <v>A</v>
      </c>
      <c r="Q5" s="314">
        <f t="shared" ref="Q5:Q29" si="4">G5/22</f>
        <v>8.5303030303030294</v>
      </c>
      <c r="R5" s="313">
        <f t="shared" ref="R5:R29" si="5">F5/22</f>
        <v>0.21325757575757623</v>
      </c>
      <c r="S5" s="323">
        <f t="shared" ref="S5:S29" si="6">H5/22</f>
        <v>2604.5151515151515</v>
      </c>
      <c r="T5" s="133">
        <f>IF(P5="A",7,IF(P5="B",14,IF(P5="C",30,"")))</f>
        <v>7</v>
      </c>
      <c r="U5" s="133">
        <v>3</v>
      </c>
      <c r="V5" s="133">
        <f>T5+U5</f>
        <v>10</v>
      </c>
      <c r="W5" s="314">
        <f>V5*Q5</f>
        <v>85.303030303030297</v>
      </c>
      <c r="X5" s="314">
        <f t="shared" ref="X5:X29" si="7">IF(W5-I5&lt;=0,0,W5-I5)</f>
        <v>85.303030303030297</v>
      </c>
      <c r="Y5" s="313">
        <f t="shared" ref="Y5:Y29" si="8">X5/(G5/F5)</f>
        <v>2.1325757575757622</v>
      </c>
      <c r="Z5" s="321">
        <f t="shared" ref="Z5:Z29" si="9">I5/W5</f>
        <v>0</v>
      </c>
      <c r="AA5" s="87" t="str">
        <f>IF(AND(Z5&gt;=100%,Z5&lt;200%),"HIGH-DON’T ORDER",IF(Z5&gt;=200%,"VERY HIGH-DON’T ORDER",IF(AND(Z5&gt;=80%,Z5&lt;=100),"LOW MAY- ORDER","VERY LOW-ORDER URGENTLY")))</f>
        <v>VERY LOW-ORDER URGENTLY</v>
      </c>
      <c r="AB5" s="323">
        <f>X5*L5</f>
        <v>26045.151515151516</v>
      </c>
      <c r="AF5" s="63" t="s">
        <v>247</v>
      </c>
      <c r="AG5" s="553"/>
      <c r="AH5" s="553"/>
      <c r="AI5" s="243"/>
      <c r="AJ5" s="25" t="s">
        <v>246</v>
      </c>
      <c r="AK5" s="541"/>
      <c r="AL5" s="542"/>
      <c r="AM5" s="243"/>
    </row>
    <row r="6" spans="1:39" ht="15" thickBot="1">
      <c r="A6" s="133" t="s">
        <v>134</v>
      </c>
      <c r="B6" s="133" t="s">
        <v>97</v>
      </c>
      <c r="C6" s="318" t="s">
        <v>369</v>
      </c>
      <c r="D6" s="133" t="s">
        <v>23</v>
      </c>
      <c r="E6" s="318" t="s">
        <v>24</v>
      </c>
      <c r="F6" s="326">
        <v>3.9674999999999994</v>
      </c>
      <c r="G6" s="319">
        <v>176.33333333333334</v>
      </c>
      <c r="H6" s="320">
        <v>118713.33333333334</v>
      </c>
      <c r="I6" s="363">
        <v>862</v>
      </c>
      <c r="J6" s="313">
        <v>19.395</v>
      </c>
      <c r="K6" s="381">
        <f t="shared" si="1"/>
        <v>580326.42722117202</v>
      </c>
      <c r="L6" s="313">
        <f t="shared" si="2"/>
        <v>673.23251417769382</v>
      </c>
      <c r="M6" s="318">
        <v>4</v>
      </c>
      <c r="N6" s="321">
        <f t="shared" si="3"/>
        <v>0.12773809189072116</v>
      </c>
      <c r="O6" s="322">
        <f>SUM($N$5:N6)</f>
        <v>0.27879153808789858</v>
      </c>
      <c r="P6" s="133" t="str">
        <f t="shared" ref="P6:P29" si="10">IF(O6&lt;=50%,"A",IF(O6&lt;=80%,"B",IF(O6&lt;=100%,"C","")))</f>
        <v>A</v>
      </c>
      <c r="Q6" s="314">
        <f t="shared" si="4"/>
        <v>8.0151515151515156</v>
      </c>
      <c r="R6" s="313">
        <f t="shared" si="5"/>
        <v>0.18034090909090905</v>
      </c>
      <c r="S6" s="323">
        <f t="shared" si="6"/>
        <v>5396.0606060606069</v>
      </c>
      <c r="T6" s="133">
        <f t="shared" ref="T6:T29" si="11">IF(P6="A",7,IF(P6="B",14,IF(P6="C",30,"")))</f>
        <v>7</v>
      </c>
      <c r="U6" s="133">
        <v>3</v>
      </c>
      <c r="V6" s="133">
        <f t="shared" ref="V6:V29" si="12">T6+U6</f>
        <v>10</v>
      </c>
      <c r="W6" s="314">
        <f t="shared" ref="W6:W29" si="13">V6*Q6</f>
        <v>80.151515151515156</v>
      </c>
      <c r="X6" s="314">
        <f t="shared" si="7"/>
        <v>0</v>
      </c>
      <c r="Y6" s="313">
        <f t="shared" si="8"/>
        <v>0</v>
      </c>
      <c r="Z6" s="321">
        <f t="shared" si="9"/>
        <v>10.754631379962193</v>
      </c>
      <c r="AA6" s="87" t="str">
        <f t="shared" ref="AA6:AA29" si="14">IF(AND(Z6&gt;=100%,Z6&lt;200%),"HIGH-DON’T ORDER",IF(Z6&gt;=200%,"VERY HIGH-DON’T ORDER",IF(AND(Z6&gt;=80%,Z6&lt;=100),"LOW MAY- ORDER","VERY LOW-ORDER URGENTLY")))</f>
        <v>VERY HIGH-DON’T ORDER</v>
      </c>
      <c r="AB6" s="323">
        <f t="shared" ref="AB6:AB29" si="15">X6*L6</f>
        <v>0</v>
      </c>
      <c r="AF6" s="63" t="s">
        <v>236</v>
      </c>
      <c r="AG6" s="553"/>
      <c r="AH6" s="553"/>
      <c r="AI6" s="243"/>
      <c r="AJ6" s="25" t="s">
        <v>245</v>
      </c>
      <c r="AK6" s="64" t="s">
        <v>314</v>
      </c>
      <c r="AL6" s="64"/>
      <c r="AM6" s="243"/>
    </row>
    <row r="7" spans="1:39" ht="15" thickBot="1">
      <c r="A7" s="133" t="s">
        <v>134</v>
      </c>
      <c r="B7" s="133" t="s">
        <v>22</v>
      </c>
      <c r="C7" s="318" t="s">
        <v>386</v>
      </c>
      <c r="D7" s="133" t="s">
        <v>23</v>
      </c>
      <c r="E7" s="318" t="s">
        <v>24</v>
      </c>
      <c r="F7" s="326">
        <v>3.8491200000000005</v>
      </c>
      <c r="G7" s="319">
        <v>396</v>
      </c>
      <c r="H7" s="320">
        <v>133133.33333333331</v>
      </c>
      <c r="I7" s="363">
        <v>1081</v>
      </c>
      <c r="J7" s="313">
        <v>10.507320000000002</v>
      </c>
      <c r="K7" s="381">
        <f t="shared" si="1"/>
        <v>363427.10437710432</v>
      </c>
      <c r="L7" s="313">
        <f t="shared" si="2"/>
        <v>336.19528619528614</v>
      </c>
      <c r="M7" s="318">
        <v>1</v>
      </c>
      <c r="N7" s="321">
        <f t="shared" si="3"/>
        <v>0.12392671562908954</v>
      </c>
      <c r="O7" s="322">
        <f>SUM($N$5:N7)</f>
        <v>0.40271825371698811</v>
      </c>
      <c r="P7" s="133" t="str">
        <f t="shared" si="10"/>
        <v>A</v>
      </c>
      <c r="Q7" s="314">
        <f t="shared" si="4"/>
        <v>18</v>
      </c>
      <c r="R7" s="313">
        <f t="shared" si="5"/>
        <v>0.17496000000000003</v>
      </c>
      <c r="S7" s="323">
        <f t="shared" si="6"/>
        <v>6051.515151515151</v>
      </c>
      <c r="T7" s="133">
        <f t="shared" si="11"/>
        <v>7</v>
      </c>
      <c r="U7" s="133">
        <v>3</v>
      </c>
      <c r="V7" s="133">
        <f t="shared" si="12"/>
        <v>10</v>
      </c>
      <c r="W7" s="314">
        <f t="shared" si="13"/>
        <v>180</v>
      </c>
      <c r="X7" s="314">
        <f t="shared" si="7"/>
        <v>0</v>
      </c>
      <c r="Y7" s="313">
        <f t="shared" si="8"/>
        <v>0</v>
      </c>
      <c r="Z7" s="321">
        <f t="shared" si="9"/>
        <v>6.0055555555555555</v>
      </c>
      <c r="AA7" s="87" t="str">
        <f t="shared" si="14"/>
        <v>VERY HIGH-DON’T ORDER</v>
      </c>
      <c r="AB7" s="323">
        <f t="shared" si="15"/>
        <v>0</v>
      </c>
      <c r="AF7" s="63" t="s">
        <v>244</v>
      </c>
      <c r="AG7" s="553"/>
      <c r="AH7" s="553"/>
      <c r="AI7" s="17"/>
      <c r="AJ7" s="17"/>
      <c r="AK7" s="17"/>
      <c r="AL7" s="17"/>
      <c r="AM7" s="16"/>
    </row>
    <row r="8" spans="1:39" ht="15" thickBot="1">
      <c r="A8" s="133" t="s">
        <v>134</v>
      </c>
      <c r="B8" s="133" t="s">
        <v>32</v>
      </c>
      <c r="C8" s="318" t="s">
        <v>370</v>
      </c>
      <c r="D8" s="133" t="s">
        <v>23</v>
      </c>
      <c r="E8" s="318" t="s">
        <v>24</v>
      </c>
      <c r="F8" s="326">
        <v>2.4785999999999992</v>
      </c>
      <c r="G8" s="319">
        <v>153</v>
      </c>
      <c r="H8" s="320">
        <v>90823.333333333343</v>
      </c>
      <c r="I8" s="363">
        <v>179</v>
      </c>
      <c r="J8" s="313">
        <v>2.8997999999999999</v>
      </c>
      <c r="K8" s="381">
        <f t="shared" si="1"/>
        <v>106257.36383442268</v>
      </c>
      <c r="L8" s="313">
        <f t="shared" si="2"/>
        <v>593.61655773420489</v>
      </c>
      <c r="M8" s="318">
        <v>20</v>
      </c>
      <c r="N8" s="321">
        <f t="shared" si="3"/>
        <v>7.9801294155095501E-2</v>
      </c>
      <c r="O8" s="322">
        <f>SUM($N$5:N8)</f>
        <v>0.48251954787208362</v>
      </c>
      <c r="P8" s="133" t="str">
        <f t="shared" si="10"/>
        <v>A</v>
      </c>
      <c r="Q8" s="314">
        <f t="shared" si="4"/>
        <v>6.9545454545454541</v>
      </c>
      <c r="R8" s="313">
        <f t="shared" si="5"/>
        <v>0.11266363636363633</v>
      </c>
      <c r="S8" s="323">
        <f t="shared" si="6"/>
        <v>4128.3333333333339</v>
      </c>
      <c r="T8" s="133">
        <f t="shared" si="11"/>
        <v>7</v>
      </c>
      <c r="U8" s="133">
        <v>3</v>
      </c>
      <c r="V8" s="133">
        <f t="shared" si="12"/>
        <v>10</v>
      </c>
      <c r="W8" s="314">
        <f t="shared" si="13"/>
        <v>69.545454545454547</v>
      </c>
      <c r="X8" s="314">
        <f t="shared" si="7"/>
        <v>0</v>
      </c>
      <c r="Y8" s="313">
        <f t="shared" si="8"/>
        <v>0</v>
      </c>
      <c r="Z8" s="321">
        <f t="shared" si="9"/>
        <v>2.5738562091503265</v>
      </c>
      <c r="AA8" s="87" t="str">
        <f t="shared" si="14"/>
        <v>VERY HIGH-DON’T ORDER</v>
      </c>
      <c r="AB8" s="323">
        <f t="shared" si="15"/>
        <v>0</v>
      </c>
      <c r="AF8" s="17"/>
      <c r="AG8" s="17"/>
      <c r="AH8" s="17"/>
      <c r="AI8" s="17"/>
      <c r="AJ8" s="17"/>
      <c r="AK8" s="17"/>
      <c r="AL8" s="17"/>
      <c r="AM8" s="16"/>
    </row>
    <row r="9" spans="1:39" ht="15" thickBot="1">
      <c r="A9" s="133" t="s">
        <v>134</v>
      </c>
      <c r="B9" s="133" t="s">
        <v>44</v>
      </c>
      <c r="C9" s="318" t="s">
        <v>376</v>
      </c>
      <c r="D9" s="133" t="s">
        <v>23</v>
      </c>
      <c r="E9" s="318" t="s">
        <v>24</v>
      </c>
      <c r="F9" s="326">
        <v>2.1</v>
      </c>
      <c r="G9" s="319">
        <v>93.333333333333329</v>
      </c>
      <c r="H9" s="320">
        <v>58656.666666666664</v>
      </c>
      <c r="I9" s="363">
        <v>0</v>
      </c>
      <c r="J9" s="313">
        <v>0</v>
      </c>
      <c r="K9" s="381">
        <f t="shared" si="1"/>
        <v>0</v>
      </c>
      <c r="L9" s="313">
        <f t="shared" si="2"/>
        <v>628.46428571428567</v>
      </c>
      <c r="M9" s="318">
        <v>1</v>
      </c>
      <c r="N9" s="321">
        <f t="shared" si="3"/>
        <v>6.7611844479020661E-2</v>
      </c>
      <c r="O9" s="322">
        <f>SUM($N$5:N9)</f>
        <v>0.55013139235110431</v>
      </c>
      <c r="P9" s="133" t="str">
        <f t="shared" si="10"/>
        <v>B</v>
      </c>
      <c r="Q9" s="314">
        <f t="shared" si="4"/>
        <v>4.2424242424242422</v>
      </c>
      <c r="R9" s="313">
        <f t="shared" si="5"/>
        <v>9.5454545454545459E-2</v>
      </c>
      <c r="S9" s="323">
        <f t="shared" si="6"/>
        <v>2666.212121212121</v>
      </c>
      <c r="T9" s="133">
        <f t="shared" si="11"/>
        <v>14</v>
      </c>
      <c r="U9" s="133">
        <v>3</v>
      </c>
      <c r="V9" s="133">
        <f t="shared" si="12"/>
        <v>17</v>
      </c>
      <c r="W9" s="314">
        <f t="shared" si="13"/>
        <v>72.121212121212125</v>
      </c>
      <c r="X9" s="314">
        <f t="shared" si="7"/>
        <v>72.121212121212125</v>
      </c>
      <c r="Y9" s="313">
        <f t="shared" si="8"/>
        <v>1.6227272727272728</v>
      </c>
      <c r="Z9" s="321">
        <f t="shared" si="9"/>
        <v>0</v>
      </c>
      <c r="AA9" s="87" t="str">
        <f t="shared" si="14"/>
        <v>VERY LOW-ORDER URGENTLY</v>
      </c>
      <c r="AB9" s="323">
        <f t="shared" si="15"/>
        <v>45325.606060606056</v>
      </c>
      <c r="AF9" s="62" t="s">
        <v>243</v>
      </c>
      <c r="AG9" s="62"/>
      <c r="AH9" s="62"/>
      <c r="AI9" s="17"/>
      <c r="AJ9" s="555" t="s">
        <v>242</v>
      </c>
      <c r="AK9" s="555"/>
      <c r="AL9" s="555"/>
      <c r="AM9" s="555"/>
    </row>
    <row r="10" spans="1:39" ht="15" thickBot="1">
      <c r="A10" s="133" t="s">
        <v>134</v>
      </c>
      <c r="B10" s="133" t="s">
        <v>43</v>
      </c>
      <c r="C10" s="318" t="s">
        <v>385</v>
      </c>
      <c r="D10" s="133" t="s">
        <v>23</v>
      </c>
      <c r="E10" s="318" t="s">
        <v>24</v>
      </c>
      <c r="F10" s="326">
        <v>1.6415999999999999</v>
      </c>
      <c r="G10" s="319">
        <v>202.66666666666669</v>
      </c>
      <c r="H10" s="320">
        <v>52490.666666666672</v>
      </c>
      <c r="I10" s="363">
        <v>172</v>
      </c>
      <c r="J10" s="313">
        <v>1.3932</v>
      </c>
      <c r="K10" s="381">
        <f t="shared" si="1"/>
        <v>44548</v>
      </c>
      <c r="L10" s="313">
        <f t="shared" si="2"/>
        <v>259</v>
      </c>
      <c r="M10" s="318">
        <v>5</v>
      </c>
      <c r="N10" s="321">
        <f t="shared" si="3"/>
        <v>5.2853144712743008E-2</v>
      </c>
      <c r="O10" s="322">
        <f>SUM($N$5:N10)</f>
        <v>0.60298453706384736</v>
      </c>
      <c r="P10" s="133" t="str">
        <f t="shared" si="10"/>
        <v>B</v>
      </c>
      <c r="Q10" s="314">
        <f t="shared" si="4"/>
        <v>9.2121212121212128</v>
      </c>
      <c r="R10" s="313">
        <f t="shared" si="5"/>
        <v>7.461818181818182E-2</v>
      </c>
      <c r="S10" s="323">
        <f t="shared" si="6"/>
        <v>2385.939393939394</v>
      </c>
      <c r="T10" s="133">
        <f t="shared" si="11"/>
        <v>14</v>
      </c>
      <c r="U10" s="133">
        <v>3</v>
      </c>
      <c r="V10" s="133">
        <f t="shared" si="12"/>
        <v>17</v>
      </c>
      <c r="W10" s="314">
        <f t="shared" si="13"/>
        <v>156.60606060606062</v>
      </c>
      <c r="X10" s="314">
        <f t="shared" si="7"/>
        <v>0</v>
      </c>
      <c r="Y10" s="313">
        <f t="shared" si="8"/>
        <v>0</v>
      </c>
      <c r="Z10" s="321">
        <f t="shared" si="9"/>
        <v>1.0982972136222908</v>
      </c>
      <c r="AA10" s="87" t="str">
        <f t="shared" si="14"/>
        <v>HIGH-DON’T ORDER</v>
      </c>
      <c r="AB10" s="323">
        <f t="shared" si="15"/>
        <v>0</v>
      </c>
      <c r="AF10" s="17" t="s">
        <v>239</v>
      </c>
      <c r="AG10" s="554" t="str">
        <f>A10</f>
        <v>KYEI BEKIND - SWEDRU</v>
      </c>
      <c r="AH10" s="554"/>
      <c r="AI10" s="17"/>
      <c r="AJ10" s="17" t="s">
        <v>241</v>
      </c>
      <c r="AK10" s="551"/>
      <c r="AL10" s="551"/>
      <c r="AM10" s="551"/>
    </row>
    <row r="11" spans="1:39" ht="15" thickBot="1">
      <c r="A11" s="133" t="s">
        <v>134</v>
      </c>
      <c r="B11" s="133" t="s">
        <v>71</v>
      </c>
      <c r="C11" s="318" t="s">
        <v>372</v>
      </c>
      <c r="D11" s="133" t="s">
        <v>29</v>
      </c>
      <c r="E11" s="318" t="s">
        <v>63</v>
      </c>
      <c r="F11" s="326">
        <v>1.6349999999999998</v>
      </c>
      <c r="G11" s="319">
        <v>72.666666666666671</v>
      </c>
      <c r="H11" s="320">
        <v>34700</v>
      </c>
      <c r="I11" s="363">
        <v>163</v>
      </c>
      <c r="J11" s="313">
        <v>3.6675</v>
      </c>
      <c r="K11" s="381">
        <f t="shared" si="1"/>
        <v>77836.238532110088</v>
      </c>
      <c r="L11" s="313">
        <f t="shared" si="2"/>
        <v>477.52293577981646</v>
      </c>
      <c r="M11" s="318">
        <v>1</v>
      </c>
      <c r="N11" s="321">
        <f t="shared" si="3"/>
        <v>5.2640650344380362E-2</v>
      </c>
      <c r="O11" s="322">
        <f>SUM($N$5:N11)</f>
        <v>0.65562518740822773</v>
      </c>
      <c r="P11" s="133" t="str">
        <f t="shared" si="10"/>
        <v>B</v>
      </c>
      <c r="Q11" s="314">
        <f t="shared" si="4"/>
        <v>3.3030303030303032</v>
      </c>
      <c r="R11" s="313">
        <f t="shared" si="5"/>
        <v>7.4318181818181811E-2</v>
      </c>
      <c r="S11" s="323">
        <f t="shared" si="6"/>
        <v>1577.2727272727273</v>
      </c>
      <c r="T11" s="133">
        <f t="shared" si="11"/>
        <v>14</v>
      </c>
      <c r="U11" s="133">
        <v>3</v>
      </c>
      <c r="V11" s="133">
        <f t="shared" si="12"/>
        <v>17</v>
      </c>
      <c r="W11" s="314">
        <f t="shared" si="13"/>
        <v>56.151515151515156</v>
      </c>
      <c r="X11" s="314">
        <f t="shared" si="7"/>
        <v>0</v>
      </c>
      <c r="Y11" s="313">
        <f t="shared" si="8"/>
        <v>0</v>
      </c>
      <c r="Z11" s="321">
        <f t="shared" si="9"/>
        <v>2.9028602266594707</v>
      </c>
      <c r="AA11" s="87" t="str">
        <f t="shared" si="14"/>
        <v>VERY HIGH-DON’T ORDER</v>
      </c>
      <c r="AB11" s="323">
        <f t="shared" si="15"/>
        <v>0</v>
      </c>
      <c r="AF11" s="17" t="s">
        <v>240</v>
      </c>
      <c r="AG11" s="556" t="s">
        <v>361</v>
      </c>
      <c r="AH11" s="556"/>
      <c r="AI11" s="17"/>
      <c r="AJ11" s="17" t="s">
        <v>239</v>
      </c>
      <c r="AK11" s="551"/>
      <c r="AL11" s="551"/>
      <c r="AM11" s="551"/>
    </row>
    <row r="12" spans="1:39" ht="15" thickBot="1">
      <c r="A12" s="133" t="s">
        <v>134</v>
      </c>
      <c r="B12" s="133" t="s">
        <v>55</v>
      </c>
      <c r="C12" s="318" t="s">
        <v>373</v>
      </c>
      <c r="D12" s="133" t="s">
        <v>23</v>
      </c>
      <c r="E12" s="318" t="s">
        <v>24</v>
      </c>
      <c r="F12" s="326">
        <v>1.3450666666666666</v>
      </c>
      <c r="G12" s="319">
        <v>129.33333333333334</v>
      </c>
      <c r="H12" s="320">
        <v>32905.333333333336</v>
      </c>
      <c r="I12" s="363">
        <v>0</v>
      </c>
      <c r="J12" s="313">
        <v>0</v>
      </c>
      <c r="K12" s="381">
        <f t="shared" si="1"/>
        <v>0</v>
      </c>
      <c r="L12" s="313">
        <f t="shared" si="2"/>
        <v>254.42268041237114</v>
      </c>
      <c r="M12" s="318">
        <v>5</v>
      </c>
      <c r="N12" s="321">
        <f t="shared" si="3"/>
        <v>4.3305922990753039E-2</v>
      </c>
      <c r="O12" s="322">
        <f>SUM($N$5:N12)</f>
        <v>0.69893111039898081</v>
      </c>
      <c r="P12" s="133" t="str">
        <f t="shared" si="10"/>
        <v>B</v>
      </c>
      <c r="Q12" s="314">
        <f t="shared" si="4"/>
        <v>5.8787878787878789</v>
      </c>
      <c r="R12" s="313">
        <f t="shared" si="5"/>
        <v>6.1139393939393938E-2</v>
      </c>
      <c r="S12" s="323">
        <f t="shared" si="6"/>
        <v>1495.6969696969697</v>
      </c>
      <c r="T12" s="133">
        <f t="shared" si="11"/>
        <v>14</v>
      </c>
      <c r="U12" s="133">
        <v>3</v>
      </c>
      <c r="V12" s="133">
        <f t="shared" si="12"/>
        <v>17</v>
      </c>
      <c r="W12" s="314">
        <f t="shared" si="13"/>
        <v>99.939393939393938</v>
      </c>
      <c r="X12" s="314">
        <f t="shared" si="7"/>
        <v>99.939393939393938</v>
      </c>
      <c r="Y12" s="313">
        <f t="shared" si="8"/>
        <v>1.0393696969696968</v>
      </c>
      <c r="Z12" s="321">
        <f t="shared" si="9"/>
        <v>0</v>
      </c>
      <c r="AA12" s="87" t="str">
        <f t="shared" si="14"/>
        <v>VERY LOW-ORDER URGENTLY</v>
      </c>
      <c r="AB12" s="323">
        <f t="shared" si="15"/>
        <v>25426.848484848484</v>
      </c>
      <c r="AF12" s="17" t="s">
        <v>238</v>
      </c>
      <c r="AG12" s="551" t="s">
        <v>360</v>
      </c>
      <c r="AH12" s="551"/>
      <c r="AI12" s="17"/>
      <c r="AJ12" s="17" t="s">
        <v>238</v>
      </c>
      <c r="AK12" s="551"/>
      <c r="AL12" s="551"/>
      <c r="AM12" s="551"/>
    </row>
    <row r="13" spans="1:39" ht="15" thickBot="1">
      <c r="A13" s="133" t="s">
        <v>134</v>
      </c>
      <c r="B13" s="133" t="s">
        <v>53</v>
      </c>
      <c r="C13" s="318" t="s">
        <v>429</v>
      </c>
      <c r="D13" s="133" t="s">
        <v>23</v>
      </c>
      <c r="E13" s="318" t="s">
        <v>24</v>
      </c>
      <c r="F13" s="326">
        <v>1.2494366666666665</v>
      </c>
      <c r="G13" s="319">
        <v>126.33333333333333</v>
      </c>
      <c r="H13" s="320">
        <v>53060</v>
      </c>
      <c r="I13" s="363">
        <v>138</v>
      </c>
      <c r="J13" s="313">
        <v>1.3648200000000001</v>
      </c>
      <c r="K13" s="381">
        <f t="shared" si="1"/>
        <v>57960</v>
      </c>
      <c r="L13" s="313">
        <f t="shared" si="2"/>
        <v>420</v>
      </c>
      <c r="M13" s="318">
        <v>1</v>
      </c>
      <c r="N13" s="321">
        <f t="shared" si="3"/>
        <v>4.0227008377644112E-2</v>
      </c>
      <c r="O13" s="322">
        <f>SUM($N$5:N13)</f>
        <v>0.73915811877662496</v>
      </c>
      <c r="P13" s="133" t="str">
        <f t="shared" si="10"/>
        <v>B</v>
      </c>
      <c r="Q13" s="314">
        <f t="shared" si="4"/>
        <v>5.7424242424242422</v>
      </c>
      <c r="R13" s="313">
        <f t="shared" si="5"/>
        <v>5.679257575757575E-2</v>
      </c>
      <c r="S13" s="323">
        <f t="shared" si="6"/>
        <v>2411.818181818182</v>
      </c>
      <c r="T13" s="133">
        <f t="shared" si="11"/>
        <v>14</v>
      </c>
      <c r="U13" s="133">
        <v>3</v>
      </c>
      <c r="V13" s="133">
        <f t="shared" si="12"/>
        <v>17</v>
      </c>
      <c r="W13" s="314">
        <f t="shared" si="13"/>
        <v>97.621212121212125</v>
      </c>
      <c r="X13" s="314">
        <f t="shared" si="7"/>
        <v>0</v>
      </c>
      <c r="Y13" s="313">
        <f t="shared" si="8"/>
        <v>0</v>
      </c>
      <c r="Z13" s="321">
        <f t="shared" si="9"/>
        <v>1.4136271923017227</v>
      </c>
      <c r="AA13" s="87" t="str">
        <f t="shared" si="14"/>
        <v>HIGH-DON’T ORDER</v>
      </c>
      <c r="AB13" s="323">
        <f t="shared" si="15"/>
        <v>0</v>
      </c>
      <c r="AF13" s="17" t="s">
        <v>237</v>
      </c>
      <c r="AG13" s="551"/>
      <c r="AH13" s="551"/>
      <c r="AI13" s="17"/>
      <c r="AJ13" s="17" t="s">
        <v>237</v>
      </c>
      <c r="AK13" s="551"/>
      <c r="AL13" s="551"/>
      <c r="AM13" s="551"/>
    </row>
    <row r="14" spans="1:39" ht="15" thickBot="1">
      <c r="A14" s="133" t="s">
        <v>134</v>
      </c>
      <c r="B14" s="133" t="s">
        <v>31</v>
      </c>
      <c r="C14" s="318" t="s">
        <v>380</v>
      </c>
      <c r="D14" s="133" t="s">
        <v>29</v>
      </c>
      <c r="E14" s="318" t="s">
        <v>30</v>
      </c>
      <c r="F14" s="326">
        <v>1.1833333333333333</v>
      </c>
      <c r="G14" s="319">
        <v>23.666666666666668</v>
      </c>
      <c r="H14" s="320">
        <v>13688</v>
      </c>
      <c r="I14" s="363">
        <v>0</v>
      </c>
      <c r="J14" s="313">
        <v>0</v>
      </c>
      <c r="K14" s="381">
        <f t="shared" si="1"/>
        <v>0</v>
      </c>
      <c r="L14" s="313">
        <f t="shared" si="2"/>
        <v>578.36619718309851</v>
      </c>
      <c r="M14" s="318">
        <v>12</v>
      </c>
      <c r="N14" s="321">
        <f t="shared" si="3"/>
        <v>3.8098737761987835E-2</v>
      </c>
      <c r="O14" s="322">
        <f>SUM($N$5:N14)</f>
        <v>0.77725685653861276</v>
      </c>
      <c r="P14" s="133" t="str">
        <f t="shared" si="10"/>
        <v>B</v>
      </c>
      <c r="Q14" s="314">
        <f t="shared" si="4"/>
        <v>1.0757575757575759</v>
      </c>
      <c r="R14" s="313">
        <f t="shared" si="5"/>
        <v>5.3787878787878787E-2</v>
      </c>
      <c r="S14" s="323">
        <f t="shared" si="6"/>
        <v>622.18181818181813</v>
      </c>
      <c r="T14" s="133">
        <f t="shared" si="11"/>
        <v>14</v>
      </c>
      <c r="U14" s="133">
        <v>3</v>
      </c>
      <c r="V14" s="133">
        <f t="shared" si="12"/>
        <v>17</v>
      </c>
      <c r="W14" s="314">
        <f t="shared" si="13"/>
        <v>18.287878787878789</v>
      </c>
      <c r="X14" s="314">
        <f t="shared" si="7"/>
        <v>18.287878787878789</v>
      </c>
      <c r="Y14" s="313">
        <f t="shared" si="8"/>
        <v>0.91439393939393943</v>
      </c>
      <c r="Z14" s="321">
        <f t="shared" si="9"/>
        <v>0</v>
      </c>
      <c r="AA14" s="87" t="str">
        <f t="shared" si="14"/>
        <v>VERY LOW-ORDER URGENTLY</v>
      </c>
      <c r="AB14" s="323">
        <f t="shared" si="15"/>
        <v>10577.090909090908</v>
      </c>
      <c r="AF14" s="17" t="s">
        <v>236</v>
      </c>
      <c r="AG14" s="14"/>
      <c r="AH14" s="14"/>
      <c r="AI14" s="17"/>
      <c r="AJ14" s="17" t="s">
        <v>236</v>
      </c>
      <c r="AK14" s="551"/>
      <c r="AL14" s="551"/>
      <c r="AM14" s="551"/>
    </row>
    <row r="15" spans="1:39" ht="15" thickBot="1">
      <c r="A15" s="133" t="s">
        <v>134</v>
      </c>
      <c r="B15" s="133" t="s">
        <v>171</v>
      </c>
      <c r="C15" s="318" t="s">
        <v>462</v>
      </c>
      <c r="D15" s="133" t="s">
        <v>29</v>
      </c>
      <c r="E15" s="318" t="s">
        <v>30</v>
      </c>
      <c r="F15" s="326">
        <v>0.98999999999999944</v>
      </c>
      <c r="G15" s="319">
        <v>44</v>
      </c>
      <c r="H15" s="320">
        <v>24200</v>
      </c>
      <c r="I15" s="363">
        <v>0</v>
      </c>
      <c r="J15" s="313">
        <v>0</v>
      </c>
      <c r="K15" s="381">
        <f t="shared" si="1"/>
        <v>0</v>
      </c>
      <c r="L15" s="313">
        <f t="shared" si="2"/>
        <v>550</v>
      </c>
      <c r="M15" s="318">
        <v>12</v>
      </c>
      <c r="N15" s="321">
        <f t="shared" si="3"/>
        <v>3.1874155254395437E-2</v>
      </c>
      <c r="O15" s="322">
        <f>SUM($N$5:N15)</f>
        <v>0.80913101179300817</v>
      </c>
      <c r="P15" s="133" t="str">
        <f t="shared" si="10"/>
        <v>C</v>
      </c>
      <c r="Q15" s="314">
        <f t="shared" si="4"/>
        <v>2</v>
      </c>
      <c r="R15" s="313">
        <f t="shared" si="5"/>
        <v>4.4999999999999978E-2</v>
      </c>
      <c r="S15" s="323">
        <f t="shared" si="6"/>
        <v>1100</v>
      </c>
      <c r="T15" s="133">
        <f t="shared" si="11"/>
        <v>30</v>
      </c>
      <c r="U15" s="133">
        <v>3</v>
      </c>
      <c r="V15" s="133">
        <f t="shared" si="12"/>
        <v>33</v>
      </c>
      <c r="W15" s="314">
        <f t="shared" si="13"/>
        <v>66</v>
      </c>
      <c r="X15" s="314">
        <f t="shared" si="7"/>
        <v>66</v>
      </c>
      <c r="Y15" s="313">
        <f t="shared" si="8"/>
        <v>1.4849999999999992</v>
      </c>
      <c r="Z15" s="321">
        <f t="shared" si="9"/>
        <v>0</v>
      </c>
      <c r="AA15" s="87" t="str">
        <f t="shared" si="14"/>
        <v>VERY LOW-ORDER URGENTLY</v>
      </c>
      <c r="AB15" s="323">
        <f t="shared" si="15"/>
        <v>36300</v>
      </c>
      <c r="AF15" s="17"/>
      <c r="AG15" s="17"/>
      <c r="AH15" s="17"/>
      <c r="AI15" s="17"/>
      <c r="AJ15" s="17"/>
      <c r="AK15" s="17"/>
      <c r="AL15" s="17"/>
      <c r="AM15" s="16"/>
    </row>
    <row r="16" spans="1:39" ht="15" thickBot="1">
      <c r="A16" s="133" t="s">
        <v>134</v>
      </c>
      <c r="B16" s="133" t="s">
        <v>359</v>
      </c>
      <c r="C16" s="318" t="s">
        <v>492</v>
      </c>
      <c r="D16" s="133" t="s">
        <v>29</v>
      </c>
      <c r="E16" s="318" t="s">
        <v>358</v>
      </c>
      <c r="F16" s="326">
        <v>0.72</v>
      </c>
      <c r="G16" s="319">
        <v>36</v>
      </c>
      <c r="H16" s="320">
        <v>4068</v>
      </c>
      <c r="I16" s="363">
        <v>0</v>
      </c>
      <c r="J16" s="313">
        <v>0</v>
      </c>
      <c r="K16" s="381">
        <f t="shared" si="1"/>
        <v>0</v>
      </c>
      <c r="L16" s="313">
        <f t="shared" si="2"/>
        <v>113</v>
      </c>
      <c r="M16" s="318">
        <v>24</v>
      </c>
      <c r="N16" s="321">
        <f t="shared" si="3"/>
        <v>2.3181203821378511E-2</v>
      </c>
      <c r="O16" s="322">
        <f>SUM($N$5:N16)</f>
        <v>0.83231221561438673</v>
      </c>
      <c r="P16" s="133" t="str">
        <f t="shared" si="10"/>
        <v>C</v>
      </c>
      <c r="Q16" s="314">
        <f t="shared" si="4"/>
        <v>1.6363636363636365</v>
      </c>
      <c r="R16" s="313">
        <f t="shared" si="5"/>
        <v>3.2727272727272723E-2</v>
      </c>
      <c r="S16" s="323">
        <f t="shared" si="6"/>
        <v>184.90909090909091</v>
      </c>
      <c r="T16" s="133">
        <f t="shared" si="11"/>
        <v>30</v>
      </c>
      <c r="U16" s="133">
        <v>3</v>
      </c>
      <c r="V16" s="133">
        <f t="shared" si="12"/>
        <v>33</v>
      </c>
      <c r="W16" s="314">
        <f t="shared" si="13"/>
        <v>54</v>
      </c>
      <c r="X16" s="314">
        <f t="shared" si="7"/>
        <v>54</v>
      </c>
      <c r="Y16" s="313">
        <f t="shared" si="8"/>
        <v>1.08</v>
      </c>
      <c r="Z16" s="321">
        <f t="shared" si="9"/>
        <v>0</v>
      </c>
      <c r="AA16" s="87" t="str">
        <f t="shared" si="14"/>
        <v>VERY LOW-ORDER URGENTLY</v>
      </c>
      <c r="AB16" s="323">
        <f t="shared" si="15"/>
        <v>6102</v>
      </c>
      <c r="AF16" s="312" t="s">
        <v>235</v>
      </c>
      <c r="AG16" s="574" t="s">
        <v>234</v>
      </c>
      <c r="AH16" s="574"/>
      <c r="AI16" s="312" t="s">
        <v>233</v>
      </c>
      <c r="AJ16" s="574" t="s">
        <v>232</v>
      </c>
      <c r="AK16" s="574"/>
      <c r="AL16" s="574"/>
      <c r="AM16" s="574"/>
    </row>
    <row r="17" spans="1:39" ht="15" thickBot="1">
      <c r="A17" s="133" t="s">
        <v>134</v>
      </c>
      <c r="B17" s="133" t="s">
        <v>77</v>
      </c>
      <c r="C17" s="318" t="s">
        <v>388</v>
      </c>
      <c r="D17" s="133" t="s">
        <v>23</v>
      </c>
      <c r="E17" s="318" t="s">
        <v>24</v>
      </c>
      <c r="F17" s="326">
        <v>0.70500000000000007</v>
      </c>
      <c r="G17" s="319">
        <v>78.333333333333343</v>
      </c>
      <c r="H17" s="320">
        <v>24128.666666666668</v>
      </c>
      <c r="I17" s="363">
        <v>64</v>
      </c>
      <c r="J17" s="313">
        <v>0.57599999999999996</v>
      </c>
      <c r="K17" s="381">
        <f t="shared" si="1"/>
        <v>19713.634042553189</v>
      </c>
      <c r="L17" s="313">
        <f t="shared" si="2"/>
        <v>308.02553191489358</v>
      </c>
      <c r="M17" s="318">
        <v>1</v>
      </c>
      <c r="N17" s="321">
        <f t="shared" si="3"/>
        <v>2.2698262075099795E-2</v>
      </c>
      <c r="O17" s="322">
        <f>SUM($N$5:N17)</f>
        <v>0.85501047768948657</v>
      </c>
      <c r="P17" s="133" t="str">
        <f t="shared" si="10"/>
        <v>C</v>
      </c>
      <c r="Q17" s="314">
        <f t="shared" si="4"/>
        <v>3.560606060606061</v>
      </c>
      <c r="R17" s="313">
        <f t="shared" si="5"/>
        <v>3.2045454545454551E-2</v>
      </c>
      <c r="S17" s="323">
        <f t="shared" si="6"/>
        <v>1096.7575757575758</v>
      </c>
      <c r="T17" s="133">
        <f t="shared" si="11"/>
        <v>30</v>
      </c>
      <c r="U17" s="133">
        <v>3</v>
      </c>
      <c r="V17" s="133">
        <f t="shared" si="12"/>
        <v>33</v>
      </c>
      <c r="W17" s="314">
        <f t="shared" si="13"/>
        <v>117.50000000000001</v>
      </c>
      <c r="X17" s="314">
        <f t="shared" si="7"/>
        <v>53.500000000000014</v>
      </c>
      <c r="Y17" s="313">
        <f t="shared" si="8"/>
        <v>0.48150000000000009</v>
      </c>
      <c r="Z17" s="321">
        <f t="shared" si="9"/>
        <v>0.54468085106382969</v>
      </c>
      <c r="AA17" s="87" t="str">
        <f t="shared" si="14"/>
        <v>VERY LOW-ORDER URGENTLY</v>
      </c>
      <c r="AB17" s="323">
        <f t="shared" si="15"/>
        <v>16479.365957446811</v>
      </c>
      <c r="AF17" s="25"/>
      <c r="AG17" s="552"/>
      <c r="AH17" s="552"/>
      <c r="AI17" s="25"/>
      <c r="AJ17" s="552"/>
      <c r="AK17" s="552"/>
      <c r="AL17" s="552"/>
      <c r="AM17" s="552"/>
    </row>
    <row r="18" spans="1:39" ht="15" thickBot="1">
      <c r="A18" s="133" t="s">
        <v>134</v>
      </c>
      <c r="B18" s="133" t="s">
        <v>41</v>
      </c>
      <c r="C18" s="318" t="s">
        <v>400</v>
      </c>
      <c r="D18" s="133" t="s">
        <v>29</v>
      </c>
      <c r="E18" s="318" t="s">
        <v>42</v>
      </c>
      <c r="F18" s="326">
        <v>0.67499999999999971</v>
      </c>
      <c r="G18" s="319">
        <v>30</v>
      </c>
      <c r="H18" s="320">
        <v>9830</v>
      </c>
      <c r="I18" s="363">
        <v>0</v>
      </c>
      <c r="J18" s="313">
        <v>0</v>
      </c>
      <c r="K18" s="381">
        <f t="shared" si="1"/>
        <v>0</v>
      </c>
      <c r="L18" s="313">
        <f t="shared" si="2"/>
        <v>327.66666666666669</v>
      </c>
      <c r="M18" s="318">
        <v>5</v>
      </c>
      <c r="N18" s="321">
        <f t="shared" si="3"/>
        <v>2.1732378582542344E-2</v>
      </c>
      <c r="O18" s="322">
        <f>SUM($N$5:N18)</f>
        <v>0.87674285627202897</v>
      </c>
      <c r="P18" s="133" t="str">
        <f t="shared" si="10"/>
        <v>C</v>
      </c>
      <c r="Q18" s="314">
        <f t="shared" si="4"/>
        <v>1.3636363636363635</v>
      </c>
      <c r="R18" s="313">
        <f t="shared" si="5"/>
        <v>3.0681818181818168E-2</v>
      </c>
      <c r="S18" s="323">
        <f t="shared" si="6"/>
        <v>446.81818181818181</v>
      </c>
      <c r="T18" s="133">
        <f t="shared" si="11"/>
        <v>30</v>
      </c>
      <c r="U18" s="133">
        <v>3</v>
      </c>
      <c r="V18" s="133">
        <f t="shared" si="12"/>
        <v>33</v>
      </c>
      <c r="W18" s="314">
        <f t="shared" si="13"/>
        <v>45</v>
      </c>
      <c r="X18" s="314">
        <f t="shared" si="7"/>
        <v>45</v>
      </c>
      <c r="Y18" s="313">
        <f t="shared" si="8"/>
        <v>1.0124999999999995</v>
      </c>
      <c r="Z18" s="321">
        <f t="shared" si="9"/>
        <v>0</v>
      </c>
      <c r="AA18" s="87" t="str">
        <f t="shared" si="14"/>
        <v>VERY LOW-ORDER URGENTLY</v>
      </c>
      <c r="AB18" s="323">
        <f t="shared" si="15"/>
        <v>14745</v>
      </c>
      <c r="AF18" s="352" t="s">
        <v>21</v>
      </c>
      <c r="AG18" s="341" t="s">
        <v>231</v>
      </c>
    </row>
    <row r="19" spans="1:39" ht="15" thickBot="1">
      <c r="A19" s="133" t="s">
        <v>134</v>
      </c>
      <c r="B19" s="133" t="s">
        <v>212</v>
      </c>
      <c r="C19" s="318" t="s">
        <v>487</v>
      </c>
      <c r="D19" s="133" t="s">
        <v>29</v>
      </c>
      <c r="E19" s="318" t="s">
        <v>30</v>
      </c>
      <c r="F19" s="326">
        <v>0.60000000000000009</v>
      </c>
      <c r="G19" s="319">
        <v>24</v>
      </c>
      <c r="H19" s="320">
        <v>6498.48</v>
      </c>
      <c r="I19" s="363">
        <v>0</v>
      </c>
      <c r="J19" s="313">
        <v>0</v>
      </c>
      <c r="K19" s="381">
        <f t="shared" si="1"/>
        <v>0</v>
      </c>
      <c r="L19" s="313">
        <f t="shared" si="2"/>
        <v>270.77</v>
      </c>
      <c r="M19" s="318">
        <v>12</v>
      </c>
      <c r="N19" s="321">
        <f t="shared" si="3"/>
        <v>1.9317669851148762E-2</v>
      </c>
      <c r="O19" s="322">
        <f>SUM($N$5:N19)</f>
        <v>0.89606052612317777</v>
      </c>
      <c r="P19" s="133" t="str">
        <f t="shared" si="10"/>
        <v>C</v>
      </c>
      <c r="Q19" s="314">
        <f t="shared" si="4"/>
        <v>1.0909090909090908</v>
      </c>
      <c r="R19" s="313">
        <f t="shared" si="5"/>
        <v>2.7272727272727278E-2</v>
      </c>
      <c r="S19" s="323">
        <f t="shared" si="6"/>
        <v>295.38545454545454</v>
      </c>
      <c r="T19" s="133">
        <f t="shared" si="11"/>
        <v>30</v>
      </c>
      <c r="U19" s="133">
        <v>3</v>
      </c>
      <c r="V19" s="133">
        <f t="shared" si="12"/>
        <v>33</v>
      </c>
      <c r="W19" s="314">
        <f t="shared" si="13"/>
        <v>36</v>
      </c>
      <c r="X19" s="314">
        <f t="shared" si="7"/>
        <v>36</v>
      </c>
      <c r="Y19" s="313">
        <f t="shared" si="8"/>
        <v>0.90000000000000013</v>
      </c>
      <c r="Z19" s="321">
        <f t="shared" si="9"/>
        <v>0</v>
      </c>
      <c r="AA19" s="87" t="str">
        <f t="shared" si="14"/>
        <v>VERY LOW-ORDER URGENTLY</v>
      </c>
      <c r="AB19" s="323">
        <f t="shared" si="15"/>
        <v>9747.7199999999993</v>
      </c>
    </row>
    <row r="20" spans="1:39" ht="15" thickBot="1">
      <c r="A20" s="133" t="s">
        <v>134</v>
      </c>
      <c r="B20" s="133" t="s">
        <v>35</v>
      </c>
      <c r="C20" s="318" t="s">
        <v>375</v>
      </c>
      <c r="D20" s="133" t="s">
        <v>29</v>
      </c>
      <c r="E20" s="318" t="s">
        <v>30</v>
      </c>
      <c r="F20" s="326">
        <v>0.56666666666666676</v>
      </c>
      <c r="G20" s="319">
        <v>22.666666666666664</v>
      </c>
      <c r="H20" s="320">
        <v>6640.3333333333339</v>
      </c>
      <c r="I20" s="363">
        <v>49</v>
      </c>
      <c r="J20" s="313">
        <v>1.2250000000000001</v>
      </c>
      <c r="K20" s="381">
        <f t="shared" si="1"/>
        <v>14354.838235294119</v>
      </c>
      <c r="L20" s="313">
        <f t="shared" si="2"/>
        <v>292.95588235294122</v>
      </c>
      <c r="M20" s="318">
        <v>1</v>
      </c>
      <c r="N20" s="321">
        <f t="shared" si="3"/>
        <v>1.8244465970529387E-2</v>
      </c>
      <c r="O20" s="322">
        <f>SUM($N$5:N20)</f>
        <v>0.91430499209370719</v>
      </c>
      <c r="P20" s="133" t="str">
        <f t="shared" si="10"/>
        <v>C</v>
      </c>
      <c r="Q20" s="314">
        <f t="shared" si="4"/>
        <v>1.0303030303030303</v>
      </c>
      <c r="R20" s="313">
        <f t="shared" si="5"/>
        <v>2.575757575757576E-2</v>
      </c>
      <c r="S20" s="323">
        <f t="shared" si="6"/>
        <v>301.83333333333337</v>
      </c>
      <c r="T20" s="133">
        <f t="shared" si="11"/>
        <v>30</v>
      </c>
      <c r="U20" s="133">
        <v>3</v>
      </c>
      <c r="V20" s="133">
        <f t="shared" si="12"/>
        <v>33</v>
      </c>
      <c r="W20" s="314">
        <f t="shared" si="13"/>
        <v>34</v>
      </c>
      <c r="X20" s="314">
        <f t="shared" si="7"/>
        <v>0</v>
      </c>
      <c r="Y20" s="313">
        <f t="shared" si="8"/>
        <v>0</v>
      </c>
      <c r="Z20" s="321">
        <f t="shared" si="9"/>
        <v>1.4411764705882353</v>
      </c>
      <c r="AA20" s="87" t="str">
        <f t="shared" si="14"/>
        <v>HIGH-DON’T ORDER</v>
      </c>
      <c r="AB20" s="323">
        <f t="shared" si="15"/>
        <v>0</v>
      </c>
      <c r="AI20" s="352" t="s">
        <v>294</v>
      </c>
    </row>
    <row r="21" spans="1:39" ht="44" thickBot="1">
      <c r="A21" s="133" t="s">
        <v>134</v>
      </c>
      <c r="B21" s="133" t="s">
        <v>45</v>
      </c>
      <c r="C21" s="318" t="s">
        <v>408</v>
      </c>
      <c r="D21" s="133" t="s">
        <v>29</v>
      </c>
      <c r="E21" s="318" t="s">
        <v>42</v>
      </c>
      <c r="F21" s="326">
        <v>0.50999999999999979</v>
      </c>
      <c r="G21" s="319">
        <v>22.666666666666668</v>
      </c>
      <c r="H21" s="320">
        <v>5018.333333333333</v>
      </c>
      <c r="I21" s="363">
        <v>0</v>
      </c>
      <c r="J21" s="313">
        <v>0</v>
      </c>
      <c r="K21" s="381">
        <f t="shared" si="1"/>
        <v>0</v>
      </c>
      <c r="L21" s="313">
        <f t="shared" si="2"/>
        <v>221.39705882352939</v>
      </c>
      <c r="M21" s="318">
        <v>5</v>
      </c>
      <c r="N21" s="321">
        <f t="shared" si="3"/>
        <v>1.6420019373476438E-2</v>
      </c>
      <c r="O21" s="322">
        <f>SUM($N$5:N21)</f>
        <v>0.93072501146718367</v>
      </c>
      <c r="P21" s="133" t="str">
        <f t="shared" si="10"/>
        <v>C</v>
      </c>
      <c r="Q21" s="314">
        <f t="shared" si="4"/>
        <v>1.0303030303030303</v>
      </c>
      <c r="R21" s="313">
        <f t="shared" si="5"/>
        <v>2.3181818181818171E-2</v>
      </c>
      <c r="S21" s="323">
        <f t="shared" si="6"/>
        <v>228.10606060606059</v>
      </c>
      <c r="T21" s="133">
        <f t="shared" si="11"/>
        <v>30</v>
      </c>
      <c r="U21" s="133">
        <v>3</v>
      </c>
      <c r="V21" s="133">
        <f t="shared" si="12"/>
        <v>33</v>
      </c>
      <c r="W21" s="314">
        <f t="shared" si="13"/>
        <v>34</v>
      </c>
      <c r="X21" s="314">
        <f t="shared" si="7"/>
        <v>34</v>
      </c>
      <c r="Y21" s="313">
        <f t="shared" si="8"/>
        <v>0.76499999999999968</v>
      </c>
      <c r="Z21" s="321">
        <f t="shared" si="9"/>
        <v>0</v>
      </c>
      <c r="AA21" s="87" t="str">
        <f t="shared" si="14"/>
        <v>VERY LOW-ORDER URGENTLY</v>
      </c>
      <c r="AB21" s="323">
        <f t="shared" si="15"/>
        <v>7527.4999999999991</v>
      </c>
      <c r="AF21" s="352" t="s">
        <v>11</v>
      </c>
      <c r="AG21" s="352" t="s">
        <v>9</v>
      </c>
      <c r="AH21" s="327" t="s">
        <v>10</v>
      </c>
      <c r="AI21" s="81" t="s">
        <v>266</v>
      </c>
      <c r="AJ21" s="81" t="s">
        <v>267</v>
      </c>
      <c r="AK21" s="81" t="s">
        <v>269</v>
      </c>
      <c r="AL21" s="81" t="s">
        <v>268</v>
      </c>
    </row>
    <row r="22" spans="1:39" ht="15" thickBot="1">
      <c r="A22" s="133" t="s">
        <v>134</v>
      </c>
      <c r="B22" s="133" t="s">
        <v>62</v>
      </c>
      <c r="C22" s="318" t="s">
        <v>428</v>
      </c>
      <c r="D22" s="133" t="s">
        <v>29</v>
      </c>
      <c r="E22" s="318" t="s">
        <v>63</v>
      </c>
      <c r="F22" s="326">
        <v>0.43499999999999983</v>
      </c>
      <c r="G22" s="319">
        <v>19.333333333333332</v>
      </c>
      <c r="H22" s="320">
        <v>8539.3333333333339</v>
      </c>
      <c r="I22" s="363">
        <v>7</v>
      </c>
      <c r="J22" s="313">
        <v>0.1575</v>
      </c>
      <c r="K22" s="381">
        <f t="shared" si="1"/>
        <v>3091.8275862068967</v>
      </c>
      <c r="L22" s="313">
        <f t="shared" si="2"/>
        <v>441.68965517241384</v>
      </c>
      <c r="M22" s="318">
        <v>5</v>
      </c>
      <c r="N22" s="321">
        <f t="shared" si="3"/>
        <v>1.4005310642082845E-2</v>
      </c>
      <c r="O22" s="322">
        <f>SUM($N$5:N22)</f>
        <v>0.94473032210926655</v>
      </c>
      <c r="P22" s="133" t="str">
        <f t="shared" si="10"/>
        <v>C</v>
      </c>
      <c r="Q22" s="314">
        <f t="shared" si="4"/>
        <v>0.87878787878787878</v>
      </c>
      <c r="R22" s="313">
        <f t="shared" si="5"/>
        <v>1.9772727272727265E-2</v>
      </c>
      <c r="S22" s="323">
        <f t="shared" si="6"/>
        <v>388.15151515151518</v>
      </c>
      <c r="T22" s="133">
        <f t="shared" si="11"/>
        <v>30</v>
      </c>
      <c r="U22" s="133">
        <v>3</v>
      </c>
      <c r="V22" s="133">
        <f t="shared" si="12"/>
        <v>33</v>
      </c>
      <c r="W22" s="314">
        <f t="shared" si="13"/>
        <v>29</v>
      </c>
      <c r="X22" s="314">
        <f t="shared" si="7"/>
        <v>22</v>
      </c>
      <c r="Y22" s="313">
        <f t="shared" si="8"/>
        <v>0.49499999999999988</v>
      </c>
      <c r="Z22" s="321">
        <f t="shared" si="9"/>
        <v>0.2413793103448276</v>
      </c>
      <c r="AA22" s="87" t="str">
        <f t="shared" si="14"/>
        <v>VERY LOW-ORDER URGENTLY</v>
      </c>
      <c r="AB22" s="323">
        <f t="shared" si="15"/>
        <v>9717.1724137931051</v>
      </c>
      <c r="AF22" s="341" t="s">
        <v>23</v>
      </c>
      <c r="AG22" s="341" t="s">
        <v>97</v>
      </c>
      <c r="AH22" s="341" t="s">
        <v>369</v>
      </c>
      <c r="AI22" s="82">
        <v>0</v>
      </c>
      <c r="AJ22" s="83">
        <v>0</v>
      </c>
      <c r="AK22" s="353">
        <v>673.23251417769382</v>
      </c>
      <c r="AL22" s="353">
        <v>0</v>
      </c>
    </row>
    <row r="23" spans="1:39" ht="15" thickBot="1">
      <c r="A23" s="133" t="s">
        <v>134</v>
      </c>
      <c r="B23" s="133" t="s">
        <v>88</v>
      </c>
      <c r="C23" s="318" t="s">
        <v>382</v>
      </c>
      <c r="D23" s="133" t="s">
        <v>81</v>
      </c>
      <c r="E23" s="318" t="s">
        <v>30</v>
      </c>
      <c r="F23" s="326">
        <v>0.42999999999999994</v>
      </c>
      <c r="G23" s="319">
        <v>28.666666666666668</v>
      </c>
      <c r="H23" s="320">
        <v>6921.666666666667</v>
      </c>
      <c r="I23" s="363">
        <v>0</v>
      </c>
      <c r="J23" s="313">
        <v>0</v>
      </c>
      <c r="K23" s="381">
        <f t="shared" si="1"/>
        <v>0</v>
      </c>
      <c r="L23" s="313">
        <f t="shared" si="2"/>
        <v>241.45348837209303</v>
      </c>
      <c r="M23" s="318">
        <v>1</v>
      </c>
      <c r="N23" s="321">
        <f t="shared" si="3"/>
        <v>1.3844330059989942E-2</v>
      </c>
      <c r="O23" s="322">
        <f>SUM($N$5:N23)</f>
        <v>0.95857465216925652</v>
      </c>
      <c r="P23" s="133" t="str">
        <f t="shared" si="10"/>
        <v>C</v>
      </c>
      <c r="Q23" s="314">
        <f t="shared" si="4"/>
        <v>1.303030303030303</v>
      </c>
      <c r="R23" s="313">
        <f t="shared" si="5"/>
        <v>1.9545454545454543E-2</v>
      </c>
      <c r="S23" s="323">
        <f t="shared" si="6"/>
        <v>314.62121212121212</v>
      </c>
      <c r="T23" s="133">
        <f t="shared" si="11"/>
        <v>30</v>
      </c>
      <c r="U23" s="133">
        <v>3</v>
      </c>
      <c r="V23" s="133">
        <f t="shared" si="12"/>
        <v>33</v>
      </c>
      <c r="W23" s="314">
        <f t="shared" si="13"/>
        <v>43</v>
      </c>
      <c r="X23" s="314">
        <f t="shared" si="7"/>
        <v>43</v>
      </c>
      <c r="Y23" s="313">
        <f t="shared" si="8"/>
        <v>0.6449999999999998</v>
      </c>
      <c r="Z23" s="321">
        <f t="shared" si="9"/>
        <v>0</v>
      </c>
      <c r="AA23" s="87" t="str">
        <f t="shared" si="14"/>
        <v>VERY LOW-ORDER URGENTLY</v>
      </c>
      <c r="AB23" s="323">
        <f t="shared" si="15"/>
        <v>10382.5</v>
      </c>
      <c r="AG23" s="341" t="s">
        <v>44</v>
      </c>
      <c r="AH23" s="341" t="s">
        <v>376</v>
      </c>
      <c r="AI23" s="82">
        <v>1.6227272727272728</v>
      </c>
      <c r="AJ23" s="83">
        <v>72.121212121212125</v>
      </c>
      <c r="AK23" s="353">
        <v>628.46428571428567</v>
      </c>
      <c r="AL23" s="353">
        <v>45325.606060606056</v>
      </c>
    </row>
    <row r="24" spans="1:39" ht="15" thickBot="1">
      <c r="A24" s="133" t="s">
        <v>134</v>
      </c>
      <c r="B24" s="133" t="s">
        <v>89</v>
      </c>
      <c r="C24" s="318" t="s">
        <v>453</v>
      </c>
      <c r="D24" s="133" t="s">
        <v>29</v>
      </c>
      <c r="E24" s="318" t="s">
        <v>63</v>
      </c>
      <c r="F24" s="326">
        <v>0.33333333333333343</v>
      </c>
      <c r="G24" s="319">
        <v>13.333333333333334</v>
      </c>
      <c r="H24" s="320">
        <v>2868.0000000000005</v>
      </c>
      <c r="I24" s="363">
        <v>0</v>
      </c>
      <c r="J24" s="313">
        <v>0</v>
      </c>
      <c r="K24" s="381">
        <f t="shared" si="1"/>
        <v>0</v>
      </c>
      <c r="L24" s="313">
        <f t="shared" si="2"/>
        <v>215.10000000000002</v>
      </c>
      <c r="M24" s="318">
        <v>20</v>
      </c>
      <c r="N24" s="321">
        <f t="shared" si="3"/>
        <v>1.0732038806193759E-2</v>
      </c>
      <c r="O24" s="322">
        <f>SUM($N$5:N24)</f>
        <v>0.9693066909754503</v>
      </c>
      <c r="P24" s="133" t="str">
        <f t="shared" si="10"/>
        <v>C</v>
      </c>
      <c r="Q24" s="314">
        <f t="shared" si="4"/>
        <v>0.60606060606060608</v>
      </c>
      <c r="R24" s="313">
        <f t="shared" si="5"/>
        <v>1.5151515151515155E-2</v>
      </c>
      <c r="S24" s="323">
        <f t="shared" si="6"/>
        <v>130.36363636363637</v>
      </c>
      <c r="T24" s="133">
        <f t="shared" si="11"/>
        <v>30</v>
      </c>
      <c r="U24" s="133">
        <v>3</v>
      </c>
      <c r="V24" s="133">
        <f t="shared" si="12"/>
        <v>33</v>
      </c>
      <c r="W24" s="314">
        <f t="shared" si="13"/>
        <v>20</v>
      </c>
      <c r="X24" s="314">
        <f t="shared" si="7"/>
        <v>20</v>
      </c>
      <c r="Y24" s="313">
        <f t="shared" si="8"/>
        <v>0.50000000000000011</v>
      </c>
      <c r="Z24" s="321">
        <f t="shared" si="9"/>
        <v>0</v>
      </c>
      <c r="AA24" s="87" t="str">
        <f t="shared" si="14"/>
        <v>VERY LOW-ORDER URGENTLY</v>
      </c>
      <c r="AB24" s="323">
        <f t="shared" si="15"/>
        <v>4302</v>
      </c>
      <c r="AG24" s="341" t="s">
        <v>77</v>
      </c>
      <c r="AH24" s="341" t="s">
        <v>388</v>
      </c>
      <c r="AI24" s="82">
        <v>0.48150000000000009</v>
      </c>
      <c r="AJ24" s="83">
        <v>53.500000000000014</v>
      </c>
      <c r="AK24" s="353">
        <v>308.02553191489358</v>
      </c>
      <c r="AL24" s="353">
        <v>16479.365957446811</v>
      </c>
    </row>
    <row r="25" spans="1:39" ht="15" thickBot="1">
      <c r="A25" s="133" t="s">
        <v>134</v>
      </c>
      <c r="B25" s="133" t="s">
        <v>357</v>
      </c>
      <c r="C25" s="318" t="s">
        <v>491</v>
      </c>
      <c r="D25" s="133" t="s">
        <v>29</v>
      </c>
      <c r="E25" s="318" t="s">
        <v>358</v>
      </c>
      <c r="F25" s="326">
        <v>0.33333333333333343</v>
      </c>
      <c r="G25" s="319">
        <v>13.333333333333334</v>
      </c>
      <c r="H25" s="320">
        <v>1626.6666666666667</v>
      </c>
      <c r="I25" s="363">
        <v>32</v>
      </c>
      <c r="J25" s="313">
        <v>0.8</v>
      </c>
      <c r="K25" s="381">
        <f t="shared" si="1"/>
        <v>3904</v>
      </c>
      <c r="L25" s="313">
        <f t="shared" si="2"/>
        <v>122</v>
      </c>
      <c r="M25" s="318">
        <v>20</v>
      </c>
      <c r="N25" s="321">
        <f t="shared" si="3"/>
        <v>1.0732038806193759E-2</v>
      </c>
      <c r="O25" s="322">
        <f>SUM($N$5:N25)</f>
        <v>0.98003872978164408</v>
      </c>
      <c r="P25" s="133" t="str">
        <f t="shared" si="10"/>
        <v>C</v>
      </c>
      <c r="Q25" s="314">
        <f t="shared" si="4"/>
        <v>0.60606060606060608</v>
      </c>
      <c r="R25" s="313">
        <f t="shared" si="5"/>
        <v>1.5151515151515155E-2</v>
      </c>
      <c r="S25" s="323">
        <f t="shared" si="6"/>
        <v>73.939393939393938</v>
      </c>
      <c r="T25" s="133">
        <f t="shared" si="11"/>
        <v>30</v>
      </c>
      <c r="U25" s="133">
        <v>3</v>
      </c>
      <c r="V25" s="133">
        <f t="shared" si="12"/>
        <v>33</v>
      </c>
      <c r="W25" s="314">
        <f t="shared" si="13"/>
        <v>20</v>
      </c>
      <c r="X25" s="314">
        <f t="shared" si="7"/>
        <v>0</v>
      </c>
      <c r="Y25" s="313">
        <f t="shared" si="8"/>
        <v>0</v>
      </c>
      <c r="Z25" s="321">
        <f t="shared" si="9"/>
        <v>1.6</v>
      </c>
      <c r="AA25" s="87" t="str">
        <f t="shared" si="14"/>
        <v>HIGH-DON’T ORDER</v>
      </c>
      <c r="AB25" s="323">
        <f t="shared" si="15"/>
        <v>0</v>
      </c>
      <c r="AG25" s="341" t="s">
        <v>93</v>
      </c>
      <c r="AH25" s="341" t="s">
        <v>377</v>
      </c>
      <c r="AI25" s="82">
        <v>0.16200000000000001</v>
      </c>
      <c r="AJ25" s="83">
        <v>9</v>
      </c>
      <c r="AK25" s="353">
        <v>228.77777777777774</v>
      </c>
      <c r="AL25" s="353">
        <v>2058.9999999999995</v>
      </c>
    </row>
    <row r="26" spans="1:39" ht="15" thickBot="1">
      <c r="A26" s="133" t="s">
        <v>134</v>
      </c>
      <c r="B26" s="133" t="s">
        <v>75</v>
      </c>
      <c r="C26" s="318" t="s">
        <v>435</v>
      </c>
      <c r="D26" s="133" t="s">
        <v>29</v>
      </c>
      <c r="E26" s="318" t="s">
        <v>42</v>
      </c>
      <c r="F26" s="326">
        <v>0.22199999999999998</v>
      </c>
      <c r="G26" s="319">
        <v>12.333333333333334</v>
      </c>
      <c r="H26" s="320">
        <v>3363.3333333333335</v>
      </c>
      <c r="I26" s="363">
        <v>9</v>
      </c>
      <c r="J26" s="313">
        <v>0.16200000000000001</v>
      </c>
      <c r="K26" s="381">
        <f t="shared" si="1"/>
        <v>2454.3243243243242</v>
      </c>
      <c r="L26" s="313">
        <f t="shared" si="2"/>
        <v>272.70270270270271</v>
      </c>
      <c r="M26" s="318">
        <v>5</v>
      </c>
      <c r="N26" s="321">
        <f t="shared" si="3"/>
        <v>7.1475378449250403E-3</v>
      </c>
      <c r="O26" s="322">
        <f>SUM($N$5:N26)</f>
        <v>0.98718626762656914</v>
      </c>
      <c r="P26" s="133" t="str">
        <f t="shared" si="10"/>
        <v>C</v>
      </c>
      <c r="Q26" s="314">
        <f t="shared" si="4"/>
        <v>0.56060606060606066</v>
      </c>
      <c r="R26" s="313">
        <f t="shared" si="5"/>
        <v>1.009090909090909E-2</v>
      </c>
      <c r="S26" s="323">
        <f t="shared" si="6"/>
        <v>152.87878787878788</v>
      </c>
      <c r="T26" s="133">
        <f t="shared" si="11"/>
        <v>30</v>
      </c>
      <c r="U26" s="133">
        <v>3</v>
      </c>
      <c r="V26" s="133">
        <f t="shared" si="12"/>
        <v>33</v>
      </c>
      <c r="W26" s="314">
        <f t="shared" si="13"/>
        <v>18.500000000000004</v>
      </c>
      <c r="X26" s="314">
        <f t="shared" si="7"/>
        <v>9.5000000000000036</v>
      </c>
      <c r="Y26" s="313">
        <f t="shared" si="8"/>
        <v>0.17100000000000004</v>
      </c>
      <c r="Z26" s="321">
        <f t="shared" si="9"/>
        <v>0.4864864864864864</v>
      </c>
      <c r="AA26" s="87" t="str">
        <f t="shared" si="14"/>
        <v>VERY LOW-ORDER URGENTLY</v>
      </c>
      <c r="AB26" s="323">
        <f t="shared" si="15"/>
        <v>2590.6756756756768</v>
      </c>
      <c r="AG26" s="341" t="s">
        <v>55</v>
      </c>
      <c r="AH26" s="341" t="s">
        <v>373</v>
      </c>
      <c r="AI26" s="82">
        <v>1.0393696969696968</v>
      </c>
      <c r="AJ26" s="83">
        <v>99.939393939393938</v>
      </c>
      <c r="AK26" s="353">
        <v>254.42268041237114</v>
      </c>
      <c r="AL26" s="353">
        <v>25426.848484848484</v>
      </c>
    </row>
    <row r="27" spans="1:39" ht="15" thickBot="1">
      <c r="A27" s="324" t="s">
        <v>134</v>
      </c>
      <c r="B27" s="133" t="s">
        <v>526</v>
      </c>
      <c r="C27" s="318" t="s">
        <v>538</v>
      </c>
      <c r="D27" s="133" t="s">
        <v>23</v>
      </c>
      <c r="E27" s="318" t="s">
        <v>24</v>
      </c>
      <c r="F27" s="326">
        <v>0.15798999999999999</v>
      </c>
      <c r="G27" s="319">
        <v>12.333333333333334</v>
      </c>
      <c r="H27" s="320">
        <v>4070</v>
      </c>
      <c r="I27" s="363">
        <v>0</v>
      </c>
      <c r="J27" s="313">
        <v>0</v>
      </c>
      <c r="K27" s="381">
        <f t="shared" si="1"/>
        <v>0</v>
      </c>
      <c r="L27" s="313">
        <f t="shared" si="2"/>
        <v>330</v>
      </c>
      <c r="M27" s="318">
        <v>1</v>
      </c>
      <c r="N27" s="321">
        <f t="shared" si="3"/>
        <v>5.0866644329716536E-3</v>
      </c>
      <c r="O27" s="322">
        <f>SUM($N$5:N27)</f>
        <v>0.99227293205954081</v>
      </c>
      <c r="P27" s="133" t="str">
        <f t="shared" si="10"/>
        <v>C</v>
      </c>
      <c r="Q27" s="314">
        <f t="shared" si="4"/>
        <v>0.56060606060606066</v>
      </c>
      <c r="R27" s="313">
        <f t="shared" si="5"/>
        <v>7.1813636363636359E-3</v>
      </c>
      <c r="S27" s="323">
        <f t="shared" si="6"/>
        <v>185</v>
      </c>
      <c r="T27" s="133">
        <f t="shared" si="11"/>
        <v>30</v>
      </c>
      <c r="U27" s="133">
        <v>3</v>
      </c>
      <c r="V27" s="133">
        <f t="shared" si="12"/>
        <v>33</v>
      </c>
      <c r="W27" s="314">
        <f t="shared" si="13"/>
        <v>18.500000000000004</v>
      </c>
      <c r="X27" s="314">
        <f t="shared" si="7"/>
        <v>18.500000000000004</v>
      </c>
      <c r="Y27" s="313">
        <f t="shared" si="8"/>
        <v>0.23698500000000003</v>
      </c>
      <c r="Z27" s="321">
        <f t="shared" si="9"/>
        <v>0</v>
      </c>
      <c r="AA27" s="87" t="str">
        <f t="shared" si="14"/>
        <v>VERY LOW-ORDER URGENTLY</v>
      </c>
      <c r="AB27" s="323">
        <f t="shared" si="15"/>
        <v>6105.0000000000009</v>
      </c>
      <c r="AG27" s="341" t="s">
        <v>32</v>
      </c>
      <c r="AH27" s="341" t="s">
        <v>370</v>
      </c>
      <c r="AI27" s="82">
        <v>0</v>
      </c>
      <c r="AJ27" s="83">
        <v>0</v>
      </c>
      <c r="AK27" s="353">
        <v>593.61655773420489</v>
      </c>
      <c r="AL27" s="353">
        <v>0</v>
      </c>
    </row>
    <row r="28" spans="1:39" ht="15" thickBot="1">
      <c r="A28" s="133" t="s">
        <v>134</v>
      </c>
      <c r="B28" s="133" t="s">
        <v>155</v>
      </c>
      <c r="C28" s="318" t="s">
        <v>390</v>
      </c>
      <c r="D28" s="133" t="s">
        <v>29</v>
      </c>
      <c r="E28" s="318" t="s">
        <v>63</v>
      </c>
      <c r="F28" s="326">
        <v>0.13200000000000001</v>
      </c>
      <c r="G28" s="319">
        <v>7.333333333333333</v>
      </c>
      <c r="H28" s="320">
        <v>2724.666666666667</v>
      </c>
      <c r="I28" s="363">
        <v>0</v>
      </c>
      <c r="J28" s="313">
        <v>0</v>
      </c>
      <c r="K28" s="381">
        <f t="shared" si="1"/>
        <v>0</v>
      </c>
      <c r="L28" s="313">
        <f t="shared" si="2"/>
        <v>371.54545454545462</v>
      </c>
      <c r="M28" s="318">
        <v>36</v>
      </c>
      <c r="N28" s="321">
        <f t="shared" si="3"/>
        <v>4.2498873672527273E-3</v>
      </c>
      <c r="O28" s="322">
        <f>SUM($N$5:N28)</f>
        <v>0.99652281942679355</v>
      </c>
      <c r="P28" s="133" t="str">
        <f t="shared" si="10"/>
        <v>C</v>
      </c>
      <c r="Q28" s="314">
        <f t="shared" si="4"/>
        <v>0.33333333333333331</v>
      </c>
      <c r="R28" s="313">
        <f t="shared" si="5"/>
        <v>6.0000000000000001E-3</v>
      </c>
      <c r="S28" s="323">
        <f t="shared" si="6"/>
        <v>123.84848484848486</v>
      </c>
      <c r="T28" s="133">
        <f t="shared" si="11"/>
        <v>30</v>
      </c>
      <c r="U28" s="133">
        <v>3</v>
      </c>
      <c r="V28" s="133">
        <f t="shared" si="12"/>
        <v>33</v>
      </c>
      <c r="W28" s="314">
        <f t="shared" si="13"/>
        <v>11</v>
      </c>
      <c r="X28" s="314">
        <f t="shared" si="7"/>
        <v>11</v>
      </c>
      <c r="Y28" s="313">
        <f t="shared" si="8"/>
        <v>0.19800000000000001</v>
      </c>
      <c r="Z28" s="321">
        <f t="shared" si="9"/>
        <v>0</v>
      </c>
      <c r="AA28" s="87" t="str">
        <f t="shared" si="14"/>
        <v>VERY LOW-ORDER URGENTLY</v>
      </c>
      <c r="AB28" s="323">
        <f t="shared" si="15"/>
        <v>4087.0000000000009</v>
      </c>
      <c r="AG28" s="341" t="s">
        <v>22</v>
      </c>
      <c r="AH28" s="341" t="s">
        <v>386</v>
      </c>
      <c r="AI28" s="82">
        <v>0</v>
      </c>
      <c r="AJ28" s="83">
        <v>0</v>
      </c>
      <c r="AK28" s="353">
        <v>336.19528619528614</v>
      </c>
      <c r="AL28" s="353">
        <v>0</v>
      </c>
    </row>
    <row r="29" spans="1:39">
      <c r="A29" s="325" t="s">
        <v>134</v>
      </c>
      <c r="B29" s="133" t="s">
        <v>93</v>
      </c>
      <c r="C29" s="318" t="s">
        <v>377</v>
      </c>
      <c r="D29" s="133" t="s">
        <v>23</v>
      </c>
      <c r="E29" s="318" t="s">
        <v>34</v>
      </c>
      <c r="F29" s="326">
        <v>0.108</v>
      </c>
      <c r="G29" s="319">
        <v>6</v>
      </c>
      <c r="H29" s="320">
        <v>1372.6666666666665</v>
      </c>
      <c r="I29" s="363">
        <v>0</v>
      </c>
      <c r="J29" s="313">
        <v>0</v>
      </c>
      <c r="K29" s="381">
        <f t="shared" si="1"/>
        <v>0</v>
      </c>
      <c r="L29" s="313">
        <f t="shared" si="2"/>
        <v>228.77777777777774</v>
      </c>
      <c r="M29" s="318">
        <v>6</v>
      </c>
      <c r="N29" s="321">
        <f t="shared" si="3"/>
        <v>3.4771805732067766E-3</v>
      </c>
      <c r="O29" s="322">
        <f>SUM($N$5:N29)</f>
        <v>1.0000000000000002</v>
      </c>
      <c r="P29" s="133" t="str">
        <f t="shared" si="10"/>
        <v>C</v>
      </c>
      <c r="Q29" s="314">
        <f t="shared" si="4"/>
        <v>0.27272727272727271</v>
      </c>
      <c r="R29" s="313">
        <f t="shared" si="5"/>
        <v>4.909090909090909E-3</v>
      </c>
      <c r="S29" s="323">
        <f t="shared" si="6"/>
        <v>62.393939393939384</v>
      </c>
      <c r="T29" s="133">
        <f t="shared" si="11"/>
        <v>30</v>
      </c>
      <c r="U29" s="133">
        <v>3</v>
      </c>
      <c r="V29" s="133">
        <f t="shared" si="12"/>
        <v>33</v>
      </c>
      <c r="W29" s="314">
        <f t="shared" si="13"/>
        <v>9</v>
      </c>
      <c r="X29" s="314">
        <f t="shared" si="7"/>
        <v>9</v>
      </c>
      <c r="Y29" s="313">
        <f t="shared" si="8"/>
        <v>0.16200000000000001</v>
      </c>
      <c r="Z29" s="321">
        <f t="shared" si="9"/>
        <v>0</v>
      </c>
      <c r="AA29" s="87" t="str">
        <f t="shared" si="14"/>
        <v>VERY LOW-ORDER URGENTLY</v>
      </c>
      <c r="AB29" s="323">
        <f t="shared" si="15"/>
        <v>2058.9999999999995</v>
      </c>
      <c r="AG29" s="341" t="s">
        <v>43</v>
      </c>
      <c r="AH29" s="341" t="s">
        <v>385</v>
      </c>
      <c r="AI29" s="82">
        <v>0</v>
      </c>
      <c r="AJ29" s="83">
        <v>0</v>
      </c>
      <c r="AK29" s="353">
        <v>259</v>
      </c>
      <c r="AL29" s="353">
        <v>0</v>
      </c>
    </row>
    <row r="30" spans="1:39">
      <c r="AG30" s="341" t="s">
        <v>53</v>
      </c>
      <c r="AH30" s="341" t="s">
        <v>429</v>
      </c>
      <c r="AI30" s="82">
        <v>0</v>
      </c>
      <c r="AJ30" s="83">
        <v>0</v>
      </c>
      <c r="AK30" s="353">
        <v>420</v>
      </c>
      <c r="AL30" s="353">
        <v>0</v>
      </c>
    </row>
    <row r="31" spans="1:39">
      <c r="AG31" s="341" t="s">
        <v>526</v>
      </c>
      <c r="AH31" s="341" t="s">
        <v>538</v>
      </c>
      <c r="AI31" s="82">
        <v>0.23698500000000003</v>
      </c>
      <c r="AJ31" s="83">
        <v>18.500000000000004</v>
      </c>
      <c r="AK31" s="353">
        <v>330</v>
      </c>
      <c r="AL31" s="353">
        <v>6105.0000000000009</v>
      </c>
    </row>
    <row r="32" spans="1:39">
      <c r="AF32" s="341" t="s">
        <v>228</v>
      </c>
      <c r="AG32" s="341"/>
      <c r="AH32" s="341"/>
      <c r="AI32" s="82">
        <v>3.54258196969697</v>
      </c>
      <c r="AJ32" s="83">
        <v>253.06060606060606</v>
      </c>
      <c r="AK32" s="353">
        <v>4031.7346339265132</v>
      </c>
      <c r="AL32" s="353">
        <v>95395.820502901348</v>
      </c>
    </row>
    <row r="33" spans="32:38">
      <c r="AF33" s="341" t="s">
        <v>29</v>
      </c>
      <c r="AG33" s="341" t="s">
        <v>28</v>
      </c>
      <c r="AH33" s="341" t="s">
        <v>368</v>
      </c>
      <c r="AI33" s="82">
        <v>2.1325757575757622</v>
      </c>
      <c r="AJ33" s="83">
        <v>85.303030303030297</v>
      </c>
      <c r="AK33" s="353">
        <v>305.32504440497337</v>
      </c>
      <c r="AL33" s="353">
        <v>26045.151515151516</v>
      </c>
    </row>
    <row r="34" spans="32:38">
      <c r="AG34" s="341" t="s">
        <v>35</v>
      </c>
      <c r="AH34" s="341" t="s">
        <v>375</v>
      </c>
      <c r="AI34" s="82">
        <v>0</v>
      </c>
      <c r="AJ34" s="83">
        <v>0</v>
      </c>
      <c r="AK34" s="353">
        <v>292.95588235294122</v>
      </c>
      <c r="AL34" s="353">
        <v>0</v>
      </c>
    </row>
    <row r="35" spans="32:38">
      <c r="AG35" s="341" t="s">
        <v>89</v>
      </c>
      <c r="AH35" s="341" t="s">
        <v>453</v>
      </c>
      <c r="AI35" s="82">
        <v>0.50000000000000011</v>
      </c>
      <c r="AJ35" s="83">
        <v>20</v>
      </c>
      <c r="AK35" s="353">
        <v>215.10000000000002</v>
      </c>
      <c r="AL35" s="353">
        <v>4302</v>
      </c>
    </row>
    <row r="36" spans="32:38">
      <c r="AG36" s="341" t="s">
        <v>357</v>
      </c>
      <c r="AH36" s="341" t="s">
        <v>491</v>
      </c>
      <c r="AI36" s="82">
        <v>0</v>
      </c>
      <c r="AJ36" s="83">
        <v>0</v>
      </c>
      <c r="AK36" s="353">
        <v>122</v>
      </c>
      <c r="AL36" s="353">
        <v>0</v>
      </c>
    </row>
    <row r="37" spans="32:38">
      <c r="AG37" s="341" t="s">
        <v>359</v>
      </c>
      <c r="AH37" s="341" t="s">
        <v>492</v>
      </c>
      <c r="AI37" s="82">
        <v>1.08</v>
      </c>
      <c r="AJ37" s="83">
        <v>54</v>
      </c>
      <c r="AK37" s="353">
        <v>113</v>
      </c>
      <c r="AL37" s="353">
        <v>6102</v>
      </c>
    </row>
    <row r="38" spans="32:38">
      <c r="AG38" s="341" t="s">
        <v>45</v>
      </c>
      <c r="AH38" s="341" t="s">
        <v>408</v>
      </c>
      <c r="AI38" s="82">
        <v>0.76499999999999968</v>
      </c>
      <c r="AJ38" s="83">
        <v>34</v>
      </c>
      <c r="AK38" s="353">
        <v>221.39705882352939</v>
      </c>
      <c r="AL38" s="353">
        <v>7527.4999999999991</v>
      </c>
    </row>
    <row r="39" spans="32:38">
      <c r="AG39" s="341" t="s">
        <v>155</v>
      </c>
      <c r="AH39" s="341" t="s">
        <v>390</v>
      </c>
      <c r="AI39" s="82">
        <v>0.19800000000000001</v>
      </c>
      <c r="AJ39" s="83">
        <v>11</v>
      </c>
      <c r="AK39" s="353">
        <v>371.54545454545462</v>
      </c>
      <c r="AL39" s="353">
        <v>4087.0000000000009</v>
      </c>
    </row>
    <row r="40" spans="32:38">
      <c r="AG40" s="341" t="s">
        <v>71</v>
      </c>
      <c r="AH40" s="341" t="s">
        <v>372</v>
      </c>
      <c r="AI40" s="82">
        <v>0</v>
      </c>
      <c r="AJ40" s="83">
        <v>0</v>
      </c>
      <c r="AK40" s="353">
        <v>477.52293577981646</v>
      </c>
      <c r="AL40" s="353">
        <v>0</v>
      </c>
    </row>
    <row r="41" spans="32:38">
      <c r="AG41" s="341" t="s">
        <v>31</v>
      </c>
      <c r="AH41" s="341" t="s">
        <v>380</v>
      </c>
      <c r="AI41" s="82">
        <v>0.91439393939393943</v>
      </c>
      <c r="AJ41" s="83">
        <v>18.287878787878789</v>
      </c>
      <c r="AK41" s="353">
        <v>578.36619718309851</v>
      </c>
      <c r="AL41" s="353">
        <v>10577.090909090908</v>
      </c>
    </row>
    <row r="42" spans="32:38">
      <c r="AG42" s="341" t="s">
        <v>171</v>
      </c>
      <c r="AH42" s="341" t="s">
        <v>462</v>
      </c>
      <c r="AI42" s="82">
        <v>1.4849999999999992</v>
      </c>
      <c r="AJ42" s="83">
        <v>66</v>
      </c>
      <c r="AK42" s="353">
        <v>550</v>
      </c>
      <c r="AL42" s="353">
        <v>36300</v>
      </c>
    </row>
    <row r="43" spans="32:38">
      <c r="AG43" s="341" t="s">
        <v>41</v>
      </c>
      <c r="AH43" s="341" t="s">
        <v>400</v>
      </c>
      <c r="AI43" s="82">
        <v>1.0124999999999995</v>
      </c>
      <c r="AJ43" s="83">
        <v>45</v>
      </c>
      <c r="AK43" s="353">
        <v>327.66666666666669</v>
      </c>
      <c r="AL43" s="353">
        <v>14745</v>
      </c>
    </row>
    <row r="44" spans="32:38">
      <c r="AG44" s="341" t="s">
        <v>212</v>
      </c>
      <c r="AH44" s="341" t="s">
        <v>487</v>
      </c>
      <c r="AI44" s="82">
        <v>0.90000000000000013</v>
      </c>
      <c r="AJ44" s="83">
        <v>36</v>
      </c>
      <c r="AK44" s="353">
        <v>270.77</v>
      </c>
      <c r="AL44" s="353">
        <v>9747.7199999999993</v>
      </c>
    </row>
    <row r="45" spans="32:38">
      <c r="AG45" s="341" t="s">
        <v>62</v>
      </c>
      <c r="AH45" s="341" t="s">
        <v>428</v>
      </c>
      <c r="AI45" s="82">
        <v>0.49499999999999988</v>
      </c>
      <c r="AJ45" s="83">
        <v>22</v>
      </c>
      <c r="AK45" s="353">
        <v>441.68965517241384</v>
      </c>
      <c r="AL45" s="353">
        <v>9717.1724137931051</v>
      </c>
    </row>
    <row r="46" spans="32:38">
      <c r="AG46" s="341" t="s">
        <v>75</v>
      </c>
      <c r="AH46" s="341" t="s">
        <v>435</v>
      </c>
      <c r="AI46" s="82">
        <v>0.17100000000000004</v>
      </c>
      <c r="AJ46" s="83">
        <v>9.5000000000000036</v>
      </c>
      <c r="AK46" s="353">
        <v>272.70270270270271</v>
      </c>
      <c r="AL46" s="353">
        <v>2590.6756756756768</v>
      </c>
    </row>
    <row r="47" spans="32:38">
      <c r="AF47" s="341" t="s">
        <v>225</v>
      </c>
      <c r="AG47" s="341"/>
      <c r="AH47" s="341"/>
      <c r="AI47" s="82">
        <v>9.6534696969696991</v>
      </c>
      <c r="AJ47" s="83">
        <v>401.09090909090912</v>
      </c>
      <c r="AK47" s="353">
        <v>4560.0415976315962</v>
      </c>
      <c r="AL47" s="353">
        <v>131741.31051371121</v>
      </c>
    </row>
    <row r="48" spans="32:38">
      <c r="AF48" s="341" t="s">
        <v>81</v>
      </c>
      <c r="AG48" s="341" t="s">
        <v>88</v>
      </c>
      <c r="AH48" s="341" t="s">
        <v>382</v>
      </c>
      <c r="AI48" s="82">
        <v>0.6449999999999998</v>
      </c>
      <c r="AJ48" s="83">
        <v>43</v>
      </c>
      <c r="AK48" s="353">
        <v>241.45348837209303</v>
      </c>
      <c r="AL48" s="353">
        <v>10382.5</v>
      </c>
    </row>
    <row r="49" spans="32:38">
      <c r="AF49" s="341" t="s">
        <v>223</v>
      </c>
      <c r="AG49" s="341"/>
      <c r="AH49" s="341"/>
      <c r="AI49" s="82">
        <v>0.6449999999999998</v>
      </c>
      <c r="AJ49" s="83">
        <v>43</v>
      </c>
      <c r="AK49" s="353">
        <v>241.45348837209303</v>
      </c>
      <c r="AL49" s="353">
        <v>10382.5</v>
      </c>
    </row>
    <row r="50" spans="32:38">
      <c r="AF50" s="341" t="s">
        <v>221</v>
      </c>
      <c r="AI50" s="82">
        <v>13.841051666666669</v>
      </c>
      <c r="AJ50" s="83">
        <v>697.15151515151524</v>
      </c>
      <c r="AK50" s="353">
        <v>8833.2297199302047</v>
      </c>
      <c r="AL50" s="353">
        <v>237519.63101661258</v>
      </c>
    </row>
  </sheetData>
  <sortState ref="A5:AB29">
    <sortCondition descending="1" ref="F5"/>
  </sortState>
  <mergeCells count="22">
    <mergeCell ref="AG11:AH11"/>
    <mergeCell ref="AK11:AM11"/>
    <mergeCell ref="AF2:AH3"/>
    <mergeCell ref="AJ2:AL3"/>
    <mergeCell ref="AG4:AH4"/>
    <mergeCell ref="AK4:AL4"/>
    <mergeCell ref="AG5:AH5"/>
    <mergeCell ref="AK5:AL5"/>
    <mergeCell ref="AG6:AH6"/>
    <mergeCell ref="AG7:AH7"/>
    <mergeCell ref="AJ9:AM9"/>
    <mergeCell ref="AG10:AH10"/>
    <mergeCell ref="AK10:AM10"/>
    <mergeCell ref="AG17:AH17"/>
    <mergeCell ref="AJ17:AM17"/>
    <mergeCell ref="AG12:AH12"/>
    <mergeCell ref="AK12:AM12"/>
    <mergeCell ref="AG13:AH13"/>
    <mergeCell ref="AK13:AM13"/>
    <mergeCell ref="AK14:AM14"/>
    <mergeCell ref="AG16:AH16"/>
    <mergeCell ref="AJ16:AM16"/>
  </mergeCells>
  <conditionalFormatting sqref="AA5:AA29">
    <cfRule type="containsText" dxfId="23" priority="1" operator="containsText" text="LOW MAY- ORDER">
      <formula>NOT(ISERROR(SEARCH("LOW MAY- ORDER",AA5)))</formula>
    </cfRule>
    <cfRule type="containsText" dxfId="22" priority="2" operator="containsText" text="HIGH">
      <formula>NOT(ISERROR(SEARCH("HIGH",AA5)))</formula>
    </cfRule>
    <cfRule type="containsText" dxfId="21" priority="3" operator="containsText" text="HIGH">
      <formula>NOT(ISERROR(SEARCH("HIGH",AA5)))</formula>
    </cfRule>
    <cfRule type="containsText" dxfId="20" priority="4" operator="containsText" text="VERY LOW-ORDER URGENTLY">
      <formula>NOT(ISERROR(SEARCH("VERY LOW-ORDER URGENTLY",AA5)))</formula>
    </cfRule>
  </conditionalFormatting>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A83E8-245A-438B-A001-0D4D71D16517}">
  <sheetPr codeName="Sheet38"/>
  <dimension ref="A1:AM35"/>
  <sheetViews>
    <sheetView showGridLines="0" topLeftCell="S9" zoomScale="85" zoomScaleNormal="85" workbookViewId="0">
      <selection activeCell="AH26" sqref="AH26"/>
    </sheetView>
  </sheetViews>
  <sheetFormatPr defaultRowHeight="14.5"/>
  <cols>
    <col min="1" max="1" width="21.6328125" customWidth="1"/>
    <col min="3" max="3" width="37.54296875" customWidth="1"/>
    <col min="6" max="10" width="9" bestFit="1" customWidth="1"/>
    <col min="11" max="11" width="12.36328125" bestFit="1" customWidth="1"/>
    <col min="12" max="12" width="9.08984375" bestFit="1" customWidth="1"/>
    <col min="13" max="13" width="9" bestFit="1" customWidth="1"/>
    <col min="14" max="14" width="9.90625" customWidth="1"/>
    <col min="15" max="15" width="9" bestFit="1" customWidth="1"/>
    <col min="17" max="18" width="9" bestFit="1" customWidth="1"/>
    <col min="19" max="19" width="11.1796875" bestFit="1" customWidth="1"/>
    <col min="20" max="21" width="9" bestFit="1" customWidth="1"/>
    <col min="22" max="22" width="11" customWidth="1"/>
    <col min="23" max="26" width="9" bestFit="1" customWidth="1"/>
    <col min="27" max="27" width="26.1796875" customWidth="1"/>
    <col min="28" max="28" width="14.1796875" customWidth="1"/>
    <col min="32" max="32" width="15.6328125" bestFit="1" customWidth="1"/>
    <col min="33" max="33" width="14.6328125" bestFit="1" customWidth="1"/>
    <col min="34" max="34" width="21.7265625" bestFit="1" customWidth="1"/>
    <col min="35" max="35" width="13.26953125" bestFit="1" customWidth="1"/>
    <col min="36" max="36" width="14" bestFit="1" customWidth="1"/>
    <col min="37" max="37" width="10.1796875" bestFit="1" customWidth="1"/>
    <col min="38" max="38" width="11.81640625" bestFit="1" customWidth="1"/>
    <col min="39" max="39" width="8.984375E-2" customWidth="1"/>
  </cols>
  <sheetData>
    <row r="1" spans="1:39" ht="15" thickBot="1">
      <c r="F1" s="296">
        <f>SUM(F5:F73)</f>
        <v>29.871940000000016</v>
      </c>
      <c r="G1" s="297">
        <f t="shared" ref="G1:Y1" si="0">SUM(G5:G73)</f>
        <v>2055.666666666667</v>
      </c>
      <c r="H1" s="297">
        <f t="shared" si="0"/>
        <v>533811.66666666663</v>
      </c>
      <c r="I1" s="297">
        <f t="shared" si="0"/>
        <v>4962</v>
      </c>
      <c r="J1" s="297">
        <f t="shared" si="0"/>
        <v>71.503309999999999</v>
      </c>
      <c r="K1" s="297">
        <f t="shared" si="0"/>
        <v>1230910.7890468535</v>
      </c>
      <c r="L1" s="297">
        <f t="shared" si="0"/>
        <v>5174.7245784248535</v>
      </c>
      <c r="M1" s="297">
        <f t="shared" si="0"/>
        <v>219</v>
      </c>
      <c r="N1" s="297"/>
      <c r="O1" s="297"/>
      <c r="P1" s="297"/>
      <c r="Q1" s="297">
        <f t="shared" si="0"/>
        <v>93.439393939393923</v>
      </c>
      <c r="R1" s="297">
        <f t="shared" si="0"/>
        <v>1.3578154545454559</v>
      </c>
      <c r="S1" s="297">
        <f t="shared" si="0"/>
        <v>24264.166666666672</v>
      </c>
      <c r="T1" s="297">
        <f t="shared" si="0"/>
        <v>490</v>
      </c>
      <c r="U1" s="297">
        <f t="shared" si="0"/>
        <v>60</v>
      </c>
      <c r="V1" s="297">
        <f t="shared" si="0"/>
        <v>550</v>
      </c>
      <c r="W1" s="297">
        <f t="shared" si="0"/>
        <v>1569.621212121212</v>
      </c>
      <c r="X1" s="297">
        <f t="shared" si="0"/>
        <v>414.27272727272725</v>
      </c>
      <c r="Y1" s="298">
        <f t="shared" si="0"/>
        <v>7.441036363636365</v>
      </c>
    </row>
    <row r="2" spans="1:39" ht="32">
      <c r="AF2" s="558" t="s">
        <v>265</v>
      </c>
      <c r="AG2" s="558"/>
      <c r="AH2" s="558"/>
      <c r="AI2" s="65"/>
      <c r="AJ2" s="575" t="s">
        <v>264</v>
      </c>
      <c r="AK2" s="575"/>
      <c r="AL2" s="575"/>
      <c r="AM2" s="65"/>
    </row>
    <row r="3" spans="1:39" ht="32">
      <c r="AF3" s="558"/>
      <c r="AG3" s="558"/>
      <c r="AH3" s="558"/>
      <c r="AI3" s="65"/>
      <c r="AJ3" s="575"/>
      <c r="AK3" s="575"/>
      <c r="AL3" s="575"/>
      <c r="AM3" s="65"/>
    </row>
    <row r="4" spans="1:39" ht="46.75" customHeight="1" thickBot="1">
      <c r="A4" s="216" t="s">
        <v>0</v>
      </c>
      <c r="B4" s="216" t="s">
        <v>9</v>
      </c>
      <c r="C4" s="216" t="s">
        <v>10</v>
      </c>
      <c r="D4" s="216" t="s">
        <v>11</v>
      </c>
      <c r="E4" s="216" t="s">
        <v>12</v>
      </c>
      <c r="F4" s="216" t="s">
        <v>263</v>
      </c>
      <c r="G4" s="216" t="s">
        <v>262</v>
      </c>
      <c r="H4" s="216" t="s">
        <v>261</v>
      </c>
      <c r="I4" s="216" t="s">
        <v>260</v>
      </c>
      <c r="J4" s="217" t="s">
        <v>259</v>
      </c>
      <c r="K4" s="218" t="s">
        <v>258</v>
      </c>
      <c r="L4" s="216" t="s">
        <v>257</v>
      </c>
      <c r="M4" s="216" t="s">
        <v>256</v>
      </c>
      <c r="N4" s="219" t="s">
        <v>255</v>
      </c>
      <c r="O4" s="219" t="s">
        <v>254</v>
      </c>
      <c r="P4" s="219" t="s">
        <v>13</v>
      </c>
      <c r="Q4" s="220" t="s">
        <v>253</v>
      </c>
      <c r="R4" s="221" t="s">
        <v>252</v>
      </c>
      <c r="S4" s="219" t="s">
        <v>251</v>
      </c>
      <c r="T4" s="219" t="s">
        <v>14</v>
      </c>
      <c r="U4" s="219" t="s">
        <v>15</v>
      </c>
      <c r="V4" s="219" t="s">
        <v>16</v>
      </c>
      <c r="W4" s="219" t="s">
        <v>17</v>
      </c>
      <c r="X4" s="219" t="s">
        <v>18</v>
      </c>
      <c r="Y4" s="219" t="s">
        <v>19</v>
      </c>
      <c r="Z4" s="219" t="s">
        <v>20</v>
      </c>
      <c r="AA4" s="219" t="s">
        <v>21</v>
      </c>
      <c r="AB4" s="300" t="s">
        <v>288</v>
      </c>
      <c r="AF4" s="63" t="s">
        <v>249</v>
      </c>
      <c r="AG4" s="553"/>
      <c r="AH4" s="553"/>
      <c r="AI4" s="243"/>
      <c r="AJ4" s="25" t="s">
        <v>248</v>
      </c>
      <c r="AK4" s="543">
        <v>44800.874156597223</v>
      </c>
      <c r="AL4" s="544"/>
      <c r="AM4" s="243"/>
    </row>
    <row r="5" spans="1:39" ht="15" thickBot="1">
      <c r="A5" s="133" t="s">
        <v>141</v>
      </c>
      <c r="B5" s="133" t="s">
        <v>22</v>
      </c>
      <c r="C5" s="318" t="s">
        <v>386</v>
      </c>
      <c r="D5" s="133" t="s">
        <v>23</v>
      </c>
      <c r="E5" s="318" t="s">
        <v>24</v>
      </c>
      <c r="F5" s="326">
        <v>6.7473000000000267</v>
      </c>
      <c r="G5" s="318">
        <v>692.33333333333337</v>
      </c>
      <c r="H5" s="318">
        <v>166131.66666666666</v>
      </c>
      <c r="I5" s="133">
        <v>1684</v>
      </c>
      <c r="J5" s="313">
        <v>16.368480000000002</v>
      </c>
      <c r="K5" s="323">
        <f t="shared" ref="K5:K24" si="1">L5*I5</f>
        <v>404091.0832932113</v>
      </c>
      <c r="L5" s="323">
        <f t="shared" ref="L5:L24" si="2">H5/G5</f>
        <v>239.95907558979295</v>
      </c>
      <c r="M5" s="318">
        <v>12</v>
      </c>
      <c r="N5" s="321">
        <f t="shared" ref="N5:N24" si="3">F5/$F$1</f>
        <v>0.22587418158981382</v>
      </c>
      <c r="O5" s="322">
        <f>SUM($N$5:N5)</f>
        <v>0.22587418158981382</v>
      </c>
      <c r="P5" s="133" t="str">
        <f>IF(O5&lt;=50%,"A",IF(O5&lt;=80%,"B",IF(O5&lt;=100%,"C","")))</f>
        <v>A</v>
      </c>
      <c r="Q5" s="314">
        <f t="shared" ref="Q5:Q24" si="4">G5/22</f>
        <v>31.469696969696972</v>
      </c>
      <c r="R5" s="313">
        <f t="shared" ref="R5:R24" si="5">F5/22</f>
        <v>0.30669545454545577</v>
      </c>
      <c r="S5" s="323">
        <f t="shared" ref="S5:S24" si="6">H5/22</f>
        <v>7551.4393939393931</v>
      </c>
      <c r="T5" s="133">
        <f>IF(P5="A",7,IF(P5="B",14,IF(P5="C",30,"")))</f>
        <v>7</v>
      </c>
      <c r="U5" s="133">
        <v>3</v>
      </c>
      <c r="V5" s="133">
        <f>T5+U5</f>
        <v>10</v>
      </c>
      <c r="W5" s="314">
        <f>V5*Q5</f>
        <v>314.69696969696975</v>
      </c>
      <c r="X5" s="314">
        <f t="shared" ref="X5:X24" si="7">IF(W5-I5&lt;=0,0,W5-I5)</f>
        <v>0</v>
      </c>
      <c r="Y5" s="313">
        <f t="shared" ref="Y5:Y24" si="8">X5/(G5/F5)</f>
        <v>0</v>
      </c>
      <c r="Z5" s="321">
        <f t="shared" ref="Z5:Z24" si="9">I5/W5</f>
        <v>5.351179585941261</v>
      </c>
      <c r="AA5" s="87" t="str">
        <f>IF(AND(Z5&gt;=100%,Z5&lt;200%),"HIGH-DON’T ORDER",IF(Z5&gt;=200%,"VERY HIGH-DON’T ORDER",IF(AND(Z5&gt;=80%,Z5&lt;=100),"LOW MAY- ORDER","VERY LOW-ORDER URGENTLY")))</f>
        <v>VERY HIGH-DON’T ORDER</v>
      </c>
      <c r="AB5" s="132">
        <f>X5*L5</f>
        <v>0</v>
      </c>
      <c r="AF5" s="63" t="s">
        <v>247</v>
      </c>
      <c r="AG5" s="553"/>
      <c r="AH5" s="553"/>
      <c r="AI5" s="243"/>
      <c r="AJ5" s="25" t="s">
        <v>246</v>
      </c>
      <c r="AK5" s="541"/>
      <c r="AL5" s="542"/>
      <c r="AM5" s="243"/>
    </row>
    <row r="6" spans="1:39" ht="15" thickBot="1">
      <c r="A6" s="133" t="s">
        <v>141</v>
      </c>
      <c r="B6" s="133" t="s">
        <v>28</v>
      </c>
      <c r="C6" s="318" t="s">
        <v>368</v>
      </c>
      <c r="D6" s="133" t="s">
        <v>29</v>
      </c>
      <c r="E6" s="318" t="s">
        <v>30</v>
      </c>
      <c r="F6" s="326">
        <v>5.5249999999999995</v>
      </c>
      <c r="G6" s="318">
        <v>221</v>
      </c>
      <c r="H6" s="318">
        <v>46252</v>
      </c>
      <c r="I6" s="363">
        <v>331</v>
      </c>
      <c r="J6" s="313">
        <v>8.2750000000000004</v>
      </c>
      <c r="K6" s="323">
        <f t="shared" si="1"/>
        <v>69273.357466063346</v>
      </c>
      <c r="L6" s="323">
        <f t="shared" si="2"/>
        <v>209.28506787330318</v>
      </c>
      <c r="M6" s="318">
        <v>5</v>
      </c>
      <c r="N6" s="321">
        <f t="shared" si="3"/>
        <v>0.18495618295966035</v>
      </c>
      <c r="O6" s="322">
        <f>SUM($N$5:N6)</f>
        <v>0.41083036454947419</v>
      </c>
      <c r="P6" s="133" t="str">
        <f t="shared" ref="P6:P24" si="10">IF(O6&lt;=50%,"A",IF(O6&lt;=80%,"B",IF(O6&lt;=100%,"C","")))</f>
        <v>A</v>
      </c>
      <c r="Q6" s="314">
        <f t="shared" si="4"/>
        <v>10.045454545454545</v>
      </c>
      <c r="R6" s="313">
        <f t="shared" si="5"/>
        <v>0.2511363636363636</v>
      </c>
      <c r="S6" s="323">
        <f t="shared" si="6"/>
        <v>2102.3636363636365</v>
      </c>
      <c r="T6" s="133">
        <f t="shared" ref="T6:T24" si="11">IF(P6="A",7,IF(P6="B",14,IF(P6="C",30,"")))</f>
        <v>7</v>
      </c>
      <c r="U6" s="133">
        <v>3</v>
      </c>
      <c r="V6" s="133">
        <f t="shared" ref="V6:V24" si="12">T6+U6</f>
        <v>10</v>
      </c>
      <c r="W6" s="314">
        <f t="shared" ref="W6:W24" si="13">V6*Q6</f>
        <v>100.45454545454545</v>
      </c>
      <c r="X6" s="314">
        <f t="shared" si="7"/>
        <v>0</v>
      </c>
      <c r="Y6" s="313">
        <f t="shared" si="8"/>
        <v>0</v>
      </c>
      <c r="Z6" s="321">
        <f t="shared" si="9"/>
        <v>3.295022624434389</v>
      </c>
      <c r="AA6" s="87" t="str">
        <f t="shared" ref="AA6:AA24" si="14">IF(AND(Z6&gt;=100%,Z6&lt;200%),"HIGH-DON’T ORDER",IF(Z6&gt;=200%,"VERY HIGH-DON’T ORDER",IF(AND(Z6&gt;=80%,Z6&lt;=100),"LOW MAY- ORDER","VERY LOW-ORDER URGENTLY")))</f>
        <v>VERY HIGH-DON’T ORDER</v>
      </c>
      <c r="AB6" s="132">
        <f t="shared" ref="AB6:AB24" si="15">X6*L6</f>
        <v>0</v>
      </c>
      <c r="AF6" s="63" t="s">
        <v>236</v>
      </c>
      <c r="AG6" s="553"/>
      <c r="AH6" s="553"/>
      <c r="AI6" s="243"/>
      <c r="AJ6" s="25" t="s">
        <v>245</v>
      </c>
      <c r="AK6" s="64" t="s">
        <v>314</v>
      </c>
      <c r="AL6" s="64"/>
      <c r="AM6" s="243"/>
    </row>
    <row r="7" spans="1:39" ht="15" thickBot="1">
      <c r="A7" s="133" t="s">
        <v>141</v>
      </c>
      <c r="B7" s="133" t="s">
        <v>32</v>
      </c>
      <c r="C7" s="318" t="s">
        <v>370</v>
      </c>
      <c r="D7" s="133" t="s">
        <v>23</v>
      </c>
      <c r="E7" s="318" t="s">
        <v>24</v>
      </c>
      <c r="F7" s="326">
        <v>3.4694999999999965</v>
      </c>
      <c r="G7" s="318">
        <v>210</v>
      </c>
      <c r="H7" s="318">
        <v>87697.5</v>
      </c>
      <c r="I7" s="363">
        <v>450</v>
      </c>
      <c r="J7" s="313">
        <v>7.29</v>
      </c>
      <c r="K7" s="323">
        <f t="shared" si="1"/>
        <v>187923.21428571426</v>
      </c>
      <c r="L7" s="323">
        <f t="shared" si="2"/>
        <v>417.60714285714283</v>
      </c>
      <c r="M7" s="318">
        <v>1</v>
      </c>
      <c r="N7" s="321">
        <f t="shared" si="3"/>
        <v>0.11614578765222462</v>
      </c>
      <c r="O7" s="322">
        <f>SUM($N$5:N7)</f>
        <v>0.5269761522016988</v>
      </c>
      <c r="P7" s="133" t="str">
        <f t="shared" si="10"/>
        <v>B</v>
      </c>
      <c r="Q7" s="314">
        <f t="shared" si="4"/>
        <v>9.545454545454545</v>
      </c>
      <c r="R7" s="313">
        <f t="shared" si="5"/>
        <v>0.15770454545454529</v>
      </c>
      <c r="S7" s="323">
        <f t="shared" si="6"/>
        <v>3986.25</v>
      </c>
      <c r="T7" s="133">
        <f t="shared" si="11"/>
        <v>14</v>
      </c>
      <c r="U7" s="133">
        <v>3</v>
      </c>
      <c r="V7" s="133">
        <f t="shared" si="12"/>
        <v>17</v>
      </c>
      <c r="W7" s="314">
        <f t="shared" si="13"/>
        <v>162.27272727272725</v>
      </c>
      <c r="X7" s="314">
        <f t="shared" si="7"/>
        <v>0</v>
      </c>
      <c r="Y7" s="313">
        <f t="shared" si="8"/>
        <v>0</v>
      </c>
      <c r="Z7" s="321">
        <f t="shared" si="9"/>
        <v>2.7731092436974794</v>
      </c>
      <c r="AA7" s="87" t="str">
        <f t="shared" si="14"/>
        <v>VERY HIGH-DON’T ORDER</v>
      </c>
      <c r="AB7" s="132">
        <f t="shared" si="15"/>
        <v>0</v>
      </c>
      <c r="AF7" s="63" t="s">
        <v>244</v>
      </c>
      <c r="AG7" s="553"/>
      <c r="AH7" s="553"/>
      <c r="AI7" s="17"/>
      <c r="AJ7" s="17"/>
      <c r="AK7" s="17"/>
      <c r="AL7" s="17"/>
      <c r="AM7" s="16"/>
    </row>
    <row r="8" spans="1:39" ht="15" thickBot="1">
      <c r="A8" s="133" t="s">
        <v>141</v>
      </c>
      <c r="B8" s="133" t="s">
        <v>43</v>
      </c>
      <c r="C8" s="318" t="s">
        <v>385</v>
      </c>
      <c r="D8" s="133" t="s">
        <v>23</v>
      </c>
      <c r="E8" s="318" t="s">
        <v>24</v>
      </c>
      <c r="F8" s="326">
        <v>2.785916666666663</v>
      </c>
      <c r="G8" s="318">
        <v>342</v>
      </c>
      <c r="H8" s="318">
        <v>68678.999999999971</v>
      </c>
      <c r="I8" s="363">
        <v>745</v>
      </c>
      <c r="J8" s="313">
        <v>6.0345000000000004</v>
      </c>
      <c r="K8" s="323">
        <f t="shared" si="1"/>
        <v>149607.76315789469</v>
      </c>
      <c r="L8" s="323">
        <f t="shared" si="2"/>
        <v>200.81578947368413</v>
      </c>
      <c r="M8" s="318">
        <v>4</v>
      </c>
      <c r="N8" s="321">
        <f t="shared" si="3"/>
        <v>9.3261993250745065E-2</v>
      </c>
      <c r="O8" s="322">
        <f>SUM($N$5:N8)</f>
        <v>0.62023814545244382</v>
      </c>
      <c r="P8" s="133" t="str">
        <f t="shared" si="10"/>
        <v>B</v>
      </c>
      <c r="Q8" s="314">
        <f t="shared" si="4"/>
        <v>15.545454545454545</v>
      </c>
      <c r="R8" s="313">
        <f t="shared" si="5"/>
        <v>0.12663257575757558</v>
      </c>
      <c r="S8" s="323">
        <f t="shared" si="6"/>
        <v>3121.7727272727261</v>
      </c>
      <c r="T8" s="133">
        <f t="shared" si="11"/>
        <v>14</v>
      </c>
      <c r="U8" s="133">
        <v>3</v>
      </c>
      <c r="V8" s="133">
        <f t="shared" si="12"/>
        <v>17</v>
      </c>
      <c r="W8" s="314">
        <f t="shared" si="13"/>
        <v>264.27272727272725</v>
      </c>
      <c r="X8" s="314">
        <f t="shared" si="7"/>
        <v>0</v>
      </c>
      <c r="Y8" s="313">
        <f t="shared" si="8"/>
        <v>0</v>
      </c>
      <c r="Z8" s="321">
        <f t="shared" si="9"/>
        <v>2.8190574475404198</v>
      </c>
      <c r="AA8" s="87" t="str">
        <f t="shared" si="14"/>
        <v>VERY HIGH-DON’T ORDER</v>
      </c>
      <c r="AB8" s="132">
        <f t="shared" si="15"/>
        <v>0</v>
      </c>
      <c r="AF8" s="17"/>
      <c r="AG8" s="17"/>
      <c r="AH8" s="17"/>
      <c r="AI8" s="17"/>
      <c r="AJ8" s="17"/>
      <c r="AK8" s="17"/>
      <c r="AL8" s="17"/>
      <c r="AM8" s="16"/>
    </row>
    <row r="9" spans="1:39" ht="15" thickBot="1">
      <c r="A9" s="133" t="s">
        <v>141</v>
      </c>
      <c r="B9" s="133" t="s">
        <v>71</v>
      </c>
      <c r="C9" s="318" t="s">
        <v>372</v>
      </c>
      <c r="D9" s="133" t="s">
        <v>29</v>
      </c>
      <c r="E9" s="318" t="s">
        <v>63</v>
      </c>
      <c r="F9" s="326">
        <v>2.662500000000001</v>
      </c>
      <c r="G9" s="318">
        <v>116.66666666666667</v>
      </c>
      <c r="H9" s="318">
        <v>23973.466666666674</v>
      </c>
      <c r="I9" s="363">
        <v>599</v>
      </c>
      <c r="J9" s="313">
        <v>13.477499999999999</v>
      </c>
      <c r="K9" s="323">
        <f t="shared" si="1"/>
        <v>123086.62742857146</v>
      </c>
      <c r="L9" s="323">
        <f t="shared" si="2"/>
        <v>205.48685714285719</v>
      </c>
      <c r="M9" s="318">
        <v>5</v>
      </c>
      <c r="N9" s="321">
        <f t="shared" si="3"/>
        <v>8.9130468258840884E-2</v>
      </c>
      <c r="O9" s="322">
        <f>SUM($N$5:N9)</f>
        <v>0.70936861371128468</v>
      </c>
      <c r="P9" s="133" t="str">
        <f t="shared" si="10"/>
        <v>B</v>
      </c>
      <c r="Q9" s="314">
        <f t="shared" si="4"/>
        <v>5.3030303030303036</v>
      </c>
      <c r="R9" s="313">
        <f t="shared" si="5"/>
        <v>0.12102272727272732</v>
      </c>
      <c r="S9" s="323">
        <f t="shared" si="6"/>
        <v>1089.7030303030306</v>
      </c>
      <c r="T9" s="133">
        <f t="shared" si="11"/>
        <v>14</v>
      </c>
      <c r="U9" s="133">
        <v>3</v>
      </c>
      <c r="V9" s="133">
        <f t="shared" si="12"/>
        <v>17</v>
      </c>
      <c r="W9" s="314">
        <f t="shared" si="13"/>
        <v>90.151515151515156</v>
      </c>
      <c r="X9" s="314">
        <f t="shared" si="7"/>
        <v>0</v>
      </c>
      <c r="Y9" s="313">
        <f t="shared" si="8"/>
        <v>0</v>
      </c>
      <c r="Z9" s="321">
        <f t="shared" si="9"/>
        <v>6.6443697478991597</v>
      </c>
      <c r="AA9" s="87" t="str">
        <f t="shared" si="14"/>
        <v>VERY HIGH-DON’T ORDER</v>
      </c>
      <c r="AB9" s="132">
        <f t="shared" si="15"/>
        <v>0</v>
      </c>
      <c r="AF9" s="62" t="s">
        <v>243</v>
      </c>
      <c r="AG9" s="62"/>
      <c r="AH9" s="62"/>
      <c r="AI9" s="17"/>
      <c r="AJ9" s="555" t="s">
        <v>242</v>
      </c>
      <c r="AK9" s="555"/>
      <c r="AL9" s="555"/>
      <c r="AM9" s="555"/>
    </row>
    <row r="10" spans="1:39" ht="15" thickBot="1">
      <c r="A10" s="133" t="s">
        <v>141</v>
      </c>
      <c r="B10" s="133" t="s">
        <v>44</v>
      </c>
      <c r="C10" s="318" t="s">
        <v>376</v>
      </c>
      <c r="D10" s="133" t="s">
        <v>23</v>
      </c>
      <c r="E10" s="318" t="s">
        <v>24</v>
      </c>
      <c r="F10" s="326">
        <v>2.25</v>
      </c>
      <c r="G10" s="318">
        <v>100</v>
      </c>
      <c r="H10" s="318">
        <v>49000</v>
      </c>
      <c r="I10" s="363">
        <v>0</v>
      </c>
      <c r="J10" s="313">
        <v>0</v>
      </c>
      <c r="K10" s="323">
        <f t="shared" si="1"/>
        <v>0</v>
      </c>
      <c r="L10" s="323">
        <f t="shared" si="2"/>
        <v>490</v>
      </c>
      <c r="M10" s="318">
        <v>20</v>
      </c>
      <c r="N10" s="321">
        <f t="shared" si="3"/>
        <v>7.5321522472259886E-2</v>
      </c>
      <c r="O10" s="322">
        <f>SUM($N$5:N10)</f>
        <v>0.78469013618354455</v>
      </c>
      <c r="P10" s="133" t="str">
        <f t="shared" si="10"/>
        <v>B</v>
      </c>
      <c r="Q10" s="314">
        <f t="shared" si="4"/>
        <v>4.5454545454545459</v>
      </c>
      <c r="R10" s="313">
        <f t="shared" si="5"/>
        <v>0.10227272727272728</v>
      </c>
      <c r="S10" s="323">
        <f t="shared" si="6"/>
        <v>2227.2727272727275</v>
      </c>
      <c r="T10" s="133">
        <f t="shared" si="11"/>
        <v>14</v>
      </c>
      <c r="U10" s="133">
        <v>3</v>
      </c>
      <c r="V10" s="133">
        <f t="shared" si="12"/>
        <v>17</v>
      </c>
      <c r="W10" s="314">
        <f t="shared" si="13"/>
        <v>77.27272727272728</v>
      </c>
      <c r="X10" s="314">
        <f t="shared" si="7"/>
        <v>77.27272727272728</v>
      </c>
      <c r="Y10" s="313">
        <f t="shared" si="8"/>
        <v>1.738636363636364</v>
      </c>
      <c r="Z10" s="321">
        <f t="shared" si="9"/>
        <v>0</v>
      </c>
      <c r="AA10" s="87" t="str">
        <f t="shared" si="14"/>
        <v>VERY LOW-ORDER URGENTLY</v>
      </c>
      <c r="AB10" s="132">
        <f t="shared" si="15"/>
        <v>37863.636363636368</v>
      </c>
      <c r="AF10" s="17" t="s">
        <v>239</v>
      </c>
      <c r="AG10" s="554" t="str">
        <f>A10</f>
        <v>KYEI BEKIND - CAPE COAST</v>
      </c>
      <c r="AH10" s="554"/>
      <c r="AI10" s="17"/>
      <c r="AJ10" s="17" t="s">
        <v>241</v>
      </c>
      <c r="AK10" s="551"/>
      <c r="AL10" s="551"/>
      <c r="AM10" s="551"/>
    </row>
    <row r="11" spans="1:39" ht="15" thickBot="1">
      <c r="A11" s="133" t="s">
        <v>141</v>
      </c>
      <c r="B11" s="133" t="s">
        <v>33</v>
      </c>
      <c r="C11" s="318" t="s">
        <v>371</v>
      </c>
      <c r="D11" s="133" t="s">
        <v>23</v>
      </c>
      <c r="E11" s="318" t="s">
        <v>34</v>
      </c>
      <c r="F11" s="326">
        <v>1.8524999999999998</v>
      </c>
      <c r="G11" s="318">
        <v>82.333333333333329</v>
      </c>
      <c r="H11" s="318">
        <v>38741.333333333336</v>
      </c>
      <c r="I11" s="363">
        <v>0</v>
      </c>
      <c r="J11" s="313">
        <v>0</v>
      </c>
      <c r="K11" s="323">
        <f t="shared" si="1"/>
        <v>0</v>
      </c>
      <c r="L11" s="323">
        <f t="shared" si="2"/>
        <v>470.54251012145755</v>
      </c>
      <c r="M11" s="318">
        <v>1</v>
      </c>
      <c r="N11" s="321">
        <f t="shared" si="3"/>
        <v>6.2014720168827295E-2</v>
      </c>
      <c r="O11" s="322">
        <f>SUM($N$5:N11)</f>
        <v>0.8467048563523718</v>
      </c>
      <c r="P11" s="133" t="str">
        <f t="shared" si="10"/>
        <v>C</v>
      </c>
      <c r="Q11" s="314">
        <f t="shared" si="4"/>
        <v>3.7424242424242422</v>
      </c>
      <c r="R11" s="313">
        <f t="shared" si="5"/>
        <v>8.4204545454545449E-2</v>
      </c>
      <c r="S11" s="323">
        <f t="shared" si="6"/>
        <v>1760.969696969697</v>
      </c>
      <c r="T11" s="133">
        <f t="shared" si="11"/>
        <v>30</v>
      </c>
      <c r="U11" s="133">
        <v>3</v>
      </c>
      <c r="V11" s="133">
        <f t="shared" si="12"/>
        <v>33</v>
      </c>
      <c r="W11" s="314">
        <f t="shared" si="13"/>
        <v>123.5</v>
      </c>
      <c r="X11" s="314">
        <f t="shared" si="7"/>
        <v>123.5</v>
      </c>
      <c r="Y11" s="313">
        <f t="shared" si="8"/>
        <v>2.7787500000000001</v>
      </c>
      <c r="Z11" s="321">
        <f t="shared" si="9"/>
        <v>0</v>
      </c>
      <c r="AA11" s="87" t="str">
        <f t="shared" si="14"/>
        <v>VERY LOW-ORDER URGENTLY</v>
      </c>
      <c r="AB11" s="132">
        <f t="shared" si="15"/>
        <v>58112.000000000007</v>
      </c>
      <c r="AF11" s="17" t="s">
        <v>240</v>
      </c>
      <c r="AG11" s="556" t="s">
        <v>363</v>
      </c>
      <c r="AH11" s="556"/>
      <c r="AI11" s="17"/>
      <c r="AJ11" s="17" t="s">
        <v>239</v>
      </c>
      <c r="AK11" s="551"/>
      <c r="AL11" s="551"/>
      <c r="AM11" s="551"/>
    </row>
    <row r="12" spans="1:39" ht="15" thickBot="1">
      <c r="A12" s="133" t="s">
        <v>141</v>
      </c>
      <c r="B12" s="133" t="s">
        <v>67</v>
      </c>
      <c r="C12" s="318" t="s">
        <v>412</v>
      </c>
      <c r="D12" s="133" t="s">
        <v>29</v>
      </c>
      <c r="E12" s="318" t="s">
        <v>30</v>
      </c>
      <c r="F12" s="326">
        <v>1.26</v>
      </c>
      <c r="G12" s="318">
        <v>63</v>
      </c>
      <c r="H12" s="318">
        <v>11762</v>
      </c>
      <c r="I12" s="363">
        <v>411</v>
      </c>
      <c r="J12" s="313">
        <v>8.2200000000000006</v>
      </c>
      <c r="K12" s="323">
        <f t="shared" si="1"/>
        <v>76733.047619047618</v>
      </c>
      <c r="L12" s="323">
        <f t="shared" si="2"/>
        <v>186.69841269841271</v>
      </c>
      <c r="M12" s="318">
        <v>20</v>
      </c>
      <c r="N12" s="321">
        <f t="shared" si="3"/>
        <v>4.2180052584465534E-2</v>
      </c>
      <c r="O12" s="322">
        <f>SUM($N$5:N12)</f>
        <v>0.88888490893683736</v>
      </c>
      <c r="P12" s="133" t="str">
        <f t="shared" si="10"/>
        <v>C</v>
      </c>
      <c r="Q12" s="314">
        <f t="shared" si="4"/>
        <v>2.8636363636363638</v>
      </c>
      <c r="R12" s="313">
        <f t="shared" si="5"/>
        <v>5.7272727272727274E-2</v>
      </c>
      <c r="S12" s="323">
        <f t="shared" si="6"/>
        <v>534.63636363636363</v>
      </c>
      <c r="T12" s="133">
        <f t="shared" si="11"/>
        <v>30</v>
      </c>
      <c r="U12" s="133">
        <v>3</v>
      </c>
      <c r="V12" s="133">
        <f t="shared" si="12"/>
        <v>33</v>
      </c>
      <c r="W12" s="314">
        <f t="shared" si="13"/>
        <v>94.5</v>
      </c>
      <c r="X12" s="314">
        <f t="shared" si="7"/>
        <v>0</v>
      </c>
      <c r="Y12" s="313">
        <f t="shared" si="8"/>
        <v>0</v>
      </c>
      <c r="Z12" s="321">
        <f t="shared" si="9"/>
        <v>4.3492063492063489</v>
      </c>
      <c r="AA12" s="87" t="str">
        <f t="shared" si="14"/>
        <v>VERY HIGH-DON’T ORDER</v>
      </c>
      <c r="AB12" s="132">
        <f t="shared" si="15"/>
        <v>0</v>
      </c>
      <c r="AF12" s="17" t="s">
        <v>238</v>
      </c>
      <c r="AG12" s="551" t="s">
        <v>362</v>
      </c>
      <c r="AH12" s="551"/>
      <c r="AI12" s="17"/>
      <c r="AJ12" s="17" t="s">
        <v>238</v>
      </c>
      <c r="AK12" s="551"/>
      <c r="AL12" s="551"/>
      <c r="AM12" s="551"/>
    </row>
    <row r="13" spans="1:39" ht="15" thickBot="1">
      <c r="A13" s="133" t="s">
        <v>141</v>
      </c>
      <c r="B13" s="133" t="s">
        <v>155</v>
      </c>
      <c r="C13" s="318" t="s">
        <v>390</v>
      </c>
      <c r="D13" s="133" t="s">
        <v>29</v>
      </c>
      <c r="E13" s="318" t="s">
        <v>63</v>
      </c>
      <c r="F13" s="326">
        <v>0.97799999999999976</v>
      </c>
      <c r="G13" s="318">
        <v>54.333333333333336</v>
      </c>
      <c r="H13" s="318">
        <v>9245.3333333333339</v>
      </c>
      <c r="I13" s="363">
        <v>107</v>
      </c>
      <c r="J13" s="313">
        <v>1.9259999999999999</v>
      </c>
      <c r="K13" s="323">
        <f t="shared" si="1"/>
        <v>18207.067484662577</v>
      </c>
      <c r="L13" s="323">
        <f t="shared" si="2"/>
        <v>170.15950920245399</v>
      </c>
      <c r="M13" s="318">
        <v>20</v>
      </c>
      <c r="N13" s="321">
        <f t="shared" si="3"/>
        <v>3.2739755101275622E-2</v>
      </c>
      <c r="O13" s="322">
        <f>SUM($N$5:N13)</f>
        <v>0.92162466403811294</v>
      </c>
      <c r="P13" s="133" t="str">
        <f t="shared" si="10"/>
        <v>C</v>
      </c>
      <c r="Q13" s="314">
        <f t="shared" si="4"/>
        <v>2.4696969696969697</v>
      </c>
      <c r="R13" s="313">
        <f t="shared" si="5"/>
        <v>4.4454545454545441E-2</v>
      </c>
      <c r="S13" s="323">
        <f t="shared" si="6"/>
        <v>420.24242424242425</v>
      </c>
      <c r="T13" s="133">
        <f t="shared" si="11"/>
        <v>30</v>
      </c>
      <c r="U13" s="133">
        <v>3</v>
      </c>
      <c r="V13" s="133">
        <f t="shared" si="12"/>
        <v>33</v>
      </c>
      <c r="W13" s="314">
        <f t="shared" si="13"/>
        <v>81.5</v>
      </c>
      <c r="X13" s="314">
        <f t="shared" si="7"/>
        <v>0</v>
      </c>
      <c r="Y13" s="313">
        <f t="shared" si="8"/>
        <v>0</v>
      </c>
      <c r="Z13" s="321">
        <f t="shared" si="9"/>
        <v>1.3128834355828221</v>
      </c>
      <c r="AA13" s="87" t="str">
        <f t="shared" si="14"/>
        <v>HIGH-DON’T ORDER</v>
      </c>
      <c r="AB13" s="132">
        <f t="shared" si="15"/>
        <v>0</v>
      </c>
      <c r="AF13" s="17" t="s">
        <v>237</v>
      </c>
      <c r="AG13" s="551"/>
      <c r="AH13" s="551"/>
      <c r="AI13" s="17"/>
      <c r="AJ13" s="17" t="s">
        <v>237</v>
      </c>
      <c r="AK13" s="551"/>
      <c r="AL13" s="551"/>
      <c r="AM13" s="551"/>
    </row>
    <row r="14" spans="1:39" ht="15" thickBot="1">
      <c r="A14" s="133" t="s">
        <v>141</v>
      </c>
      <c r="B14" s="133" t="s">
        <v>164</v>
      </c>
      <c r="C14" s="318" t="s">
        <v>481</v>
      </c>
      <c r="D14" s="133" t="s">
        <v>29</v>
      </c>
      <c r="E14" s="318" t="s">
        <v>63</v>
      </c>
      <c r="F14" s="326">
        <v>0.80666666666666664</v>
      </c>
      <c r="G14" s="318">
        <v>39</v>
      </c>
      <c r="H14" s="318">
        <v>5195.0000000000009</v>
      </c>
      <c r="I14" s="363">
        <v>0</v>
      </c>
      <c r="J14" s="313">
        <v>0</v>
      </c>
      <c r="K14" s="323">
        <f t="shared" si="1"/>
        <v>0</v>
      </c>
      <c r="L14" s="323">
        <f t="shared" si="2"/>
        <v>133.20512820512823</v>
      </c>
      <c r="M14" s="318">
        <v>20</v>
      </c>
      <c r="N14" s="321">
        <f t="shared" si="3"/>
        <v>2.7004160649313911E-2</v>
      </c>
      <c r="O14" s="322">
        <f>SUM($N$5:N14)</f>
        <v>0.94862882468742682</v>
      </c>
      <c r="P14" s="133" t="str">
        <f t="shared" si="10"/>
        <v>C</v>
      </c>
      <c r="Q14" s="314">
        <f t="shared" si="4"/>
        <v>1.7727272727272727</v>
      </c>
      <c r="R14" s="313">
        <f t="shared" si="5"/>
        <v>3.6666666666666667E-2</v>
      </c>
      <c r="S14" s="323">
        <f t="shared" si="6"/>
        <v>236.13636363636368</v>
      </c>
      <c r="T14" s="133">
        <f t="shared" si="11"/>
        <v>30</v>
      </c>
      <c r="U14" s="133">
        <v>3</v>
      </c>
      <c r="V14" s="133">
        <f t="shared" si="12"/>
        <v>33</v>
      </c>
      <c r="W14" s="314">
        <f t="shared" si="13"/>
        <v>58.5</v>
      </c>
      <c r="X14" s="314">
        <f t="shared" si="7"/>
        <v>58.5</v>
      </c>
      <c r="Y14" s="313">
        <f t="shared" si="8"/>
        <v>1.21</v>
      </c>
      <c r="Z14" s="321">
        <f t="shared" si="9"/>
        <v>0</v>
      </c>
      <c r="AA14" s="87" t="str">
        <f t="shared" si="14"/>
        <v>VERY LOW-ORDER URGENTLY</v>
      </c>
      <c r="AB14" s="132">
        <f t="shared" si="15"/>
        <v>7792.5000000000018</v>
      </c>
      <c r="AF14" s="17" t="s">
        <v>236</v>
      </c>
      <c r="AG14" s="14"/>
      <c r="AH14" s="14"/>
      <c r="AI14" s="17"/>
      <c r="AJ14" s="17" t="s">
        <v>236</v>
      </c>
      <c r="AK14" s="551"/>
      <c r="AL14" s="551"/>
      <c r="AM14" s="551"/>
    </row>
    <row r="15" spans="1:39" ht="15" thickBot="1">
      <c r="A15" s="133" t="s">
        <v>141</v>
      </c>
      <c r="B15" s="133" t="s">
        <v>35</v>
      </c>
      <c r="C15" s="318" t="s">
        <v>375</v>
      </c>
      <c r="D15" s="133" t="s">
        <v>29</v>
      </c>
      <c r="E15" s="318" t="s">
        <v>30</v>
      </c>
      <c r="F15" s="326">
        <v>0.55833333333333335</v>
      </c>
      <c r="G15" s="318">
        <v>22.333333333333332</v>
      </c>
      <c r="H15" s="318">
        <v>4589.666666666667</v>
      </c>
      <c r="I15" s="363">
        <v>0</v>
      </c>
      <c r="J15" s="313">
        <v>0</v>
      </c>
      <c r="K15" s="323">
        <f t="shared" si="1"/>
        <v>0</v>
      </c>
      <c r="L15" s="323">
        <f t="shared" si="2"/>
        <v>205.50746268656718</v>
      </c>
      <c r="M15" s="318">
        <v>12</v>
      </c>
      <c r="N15" s="321">
        <f t="shared" si="3"/>
        <v>1.8690896317190415E-2</v>
      </c>
      <c r="O15" s="322">
        <f>SUM($N$5:N15)</f>
        <v>0.96731972100461727</v>
      </c>
      <c r="P15" s="133" t="str">
        <f t="shared" si="10"/>
        <v>C</v>
      </c>
      <c r="Q15" s="314">
        <f t="shared" si="4"/>
        <v>1.0151515151515151</v>
      </c>
      <c r="R15" s="313">
        <f t="shared" si="5"/>
        <v>2.5378787878787879E-2</v>
      </c>
      <c r="S15" s="323">
        <f t="shared" si="6"/>
        <v>208.62121212121212</v>
      </c>
      <c r="T15" s="133">
        <f t="shared" si="11"/>
        <v>30</v>
      </c>
      <c r="U15" s="133">
        <v>3</v>
      </c>
      <c r="V15" s="133">
        <f t="shared" si="12"/>
        <v>33</v>
      </c>
      <c r="W15" s="314">
        <f t="shared" si="13"/>
        <v>33.5</v>
      </c>
      <c r="X15" s="314">
        <f t="shared" si="7"/>
        <v>33.5</v>
      </c>
      <c r="Y15" s="313">
        <f t="shared" si="8"/>
        <v>0.83750000000000002</v>
      </c>
      <c r="Z15" s="321">
        <f t="shared" si="9"/>
        <v>0</v>
      </c>
      <c r="AA15" s="87" t="str">
        <f t="shared" si="14"/>
        <v>VERY LOW-ORDER URGENTLY</v>
      </c>
      <c r="AB15" s="132">
        <f t="shared" si="15"/>
        <v>6884.5000000000009</v>
      </c>
      <c r="AF15" s="17"/>
      <c r="AG15" s="17"/>
      <c r="AH15" s="17"/>
      <c r="AI15" s="17"/>
      <c r="AJ15" s="17"/>
      <c r="AK15" s="17"/>
      <c r="AL15" s="17"/>
      <c r="AM15" s="16"/>
    </row>
    <row r="16" spans="1:39" ht="15" thickBot="1">
      <c r="A16" s="133" t="s">
        <v>141</v>
      </c>
      <c r="B16" s="133" t="s">
        <v>53</v>
      </c>
      <c r="C16" s="318" t="s">
        <v>429</v>
      </c>
      <c r="D16" s="133" t="s">
        <v>23</v>
      </c>
      <c r="E16" s="318" t="s">
        <v>24</v>
      </c>
      <c r="F16" s="326">
        <v>0.2571233333333332</v>
      </c>
      <c r="G16" s="318">
        <v>25.666666666666668</v>
      </c>
      <c r="H16" s="318">
        <v>6665.1799999999994</v>
      </c>
      <c r="I16" s="363">
        <v>347</v>
      </c>
      <c r="J16" s="313">
        <v>3.4318300000000006</v>
      </c>
      <c r="K16" s="323">
        <f t="shared" si="1"/>
        <v>90109.771168831154</v>
      </c>
      <c r="L16" s="323">
        <f t="shared" si="2"/>
        <v>259.6823376623376</v>
      </c>
      <c r="M16" s="318">
        <v>1</v>
      </c>
      <c r="N16" s="321">
        <f t="shared" si="3"/>
        <v>8.607520413248455E-3</v>
      </c>
      <c r="O16" s="322">
        <f>SUM($N$5:N16)</f>
        <v>0.97592724141786569</v>
      </c>
      <c r="P16" s="133" t="str">
        <f t="shared" si="10"/>
        <v>C</v>
      </c>
      <c r="Q16" s="314">
        <f t="shared" si="4"/>
        <v>1.1666666666666667</v>
      </c>
      <c r="R16" s="313">
        <f t="shared" si="5"/>
        <v>1.1687424242424237E-2</v>
      </c>
      <c r="S16" s="323">
        <f t="shared" si="6"/>
        <v>302.96272727272725</v>
      </c>
      <c r="T16" s="133">
        <f t="shared" si="11"/>
        <v>30</v>
      </c>
      <c r="U16" s="133">
        <v>3</v>
      </c>
      <c r="V16" s="133">
        <f t="shared" si="12"/>
        <v>33</v>
      </c>
      <c r="W16" s="314">
        <f t="shared" si="13"/>
        <v>38.5</v>
      </c>
      <c r="X16" s="314">
        <f t="shared" si="7"/>
        <v>0</v>
      </c>
      <c r="Y16" s="313">
        <f t="shared" si="8"/>
        <v>0</v>
      </c>
      <c r="Z16" s="321">
        <f t="shared" si="9"/>
        <v>9.0129870129870131</v>
      </c>
      <c r="AA16" s="87" t="str">
        <f t="shared" si="14"/>
        <v>VERY HIGH-DON’T ORDER</v>
      </c>
      <c r="AB16" s="132">
        <f t="shared" si="15"/>
        <v>0</v>
      </c>
      <c r="AF16" s="312" t="s">
        <v>235</v>
      </c>
      <c r="AG16" s="574" t="s">
        <v>234</v>
      </c>
      <c r="AH16" s="574"/>
      <c r="AI16" s="312" t="s">
        <v>233</v>
      </c>
      <c r="AJ16" s="574" t="s">
        <v>232</v>
      </c>
      <c r="AK16" s="574"/>
      <c r="AL16" s="574"/>
      <c r="AM16" s="574"/>
    </row>
    <row r="17" spans="1:39" ht="15" thickBot="1">
      <c r="A17" s="133" t="s">
        <v>141</v>
      </c>
      <c r="B17" s="133" t="s">
        <v>77</v>
      </c>
      <c r="C17" s="318" t="s">
        <v>388</v>
      </c>
      <c r="D17" s="133" t="s">
        <v>23</v>
      </c>
      <c r="E17" s="318" t="s">
        <v>24</v>
      </c>
      <c r="F17" s="326">
        <v>0.25200000000000017</v>
      </c>
      <c r="G17" s="318">
        <v>28</v>
      </c>
      <c r="H17" s="318">
        <v>6260</v>
      </c>
      <c r="I17" s="363">
        <v>0</v>
      </c>
      <c r="J17" s="313">
        <v>0</v>
      </c>
      <c r="K17" s="323">
        <f t="shared" si="1"/>
        <v>0</v>
      </c>
      <c r="L17" s="323">
        <f t="shared" si="2"/>
        <v>223.57142857142858</v>
      </c>
      <c r="M17" s="318">
        <v>1</v>
      </c>
      <c r="N17" s="321">
        <f t="shared" si="3"/>
        <v>8.4360105168931124E-3</v>
      </c>
      <c r="O17" s="322">
        <f>SUM($N$5:N17)</f>
        <v>0.98436325193475882</v>
      </c>
      <c r="P17" s="133" t="str">
        <f t="shared" si="10"/>
        <v>C</v>
      </c>
      <c r="Q17" s="314">
        <f t="shared" si="4"/>
        <v>1.2727272727272727</v>
      </c>
      <c r="R17" s="313">
        <f t="shared" si="5"/>
        <v>1.1454545454545462E-2</v>
      </c>
      <c r="S17" s="323">
        <f t="shared" si="6"/>
        <v>284.54545454545456</v>
      </c>
      <c r="T17" s="133">
        <f t="shared" si="11"/>
        <v>30</v>
      </c>
      <c r="U17" s="133">
        <v>3</v>
      </c>
      <c r="V17" s="133">
        <f t="shared" si="12"/>
        <v>33</v>
      </c>
      <c r="W17" s="314">
        <f t="shared" si="13"/>
        <v>42</v>
      </c>
      <c r="X17" s="314">
        <f t="shared" si="7"/>
        <v>42</v>
      </c>
      <c r="Y17" s="313">
        <f t="shared" si="8"/>
        <v>0.37800000000000022</v>
      </c>
      <c r="Z17" s="321">
        <f t="shared" si="9"/>
        <v>0</v>
      </c>
      <c r="AA17" s="87" t="str">
        <f t="shared" si="14"/>
        <v>VERY LOW-ORDER URGENTLY</v>
      </c>
      <c r="AB17" s="132">
        <f t="shared" si="15"/>
        <v>9390</v>
      </c>
      <c r="AF17" s="25"/>
      <c r="AG17" s="552"/>
      <c r="AH17" s="552"/>
      <c r="AI17" s="25"/>
      <c r="AJ17" s="552"/>
      <c r="AK17" s="552"/>
      <c r="AL17" s="552"/>
      <c r="AM17" s="552"/>
    </row>
    <row r="18" spans="1:39" ht="15" thickBot="1">
      <c r="A18" s="324" t="s">
        <v>141</v>
      </c>
      <c r="B18" s="133" t="s">
        <v>45</v>
      </c>
      <c r="C18" s="318" t="s">
        <v>408</v>
      </c>
      <c r="D18" s="133" t="s">
        <v>29</v>
      </c>
      <c r="E18" s="318" t="s">
        <v>42</v>
      </c>
      <c r="F18" s="326">
        <v>0.105</v>
      </c>
      <c r="G18" s="318">
        <v>4.666666666666667</v>
      </c>
      <c r="H18" s="318">
        <v>932.66666666666663</v>
      </c>
      <c r="I18" s="363">
        <v>92</v>
      </c>
      <c r="J18" s="313">
        <v>2.0699999999999998</v>
      </c>
      <c r="K18" s="323">
        <f t="shared" si="1"/>
        <v>18386.857142857141</v>
      </c>
      <c r="L18" s="323">
        <f t="shared" si="2"/>
        <v>199.85714285714283</v>
      </c>
      <c r="M18" s="318">
        <v>12</v>
      </c>
      <c r="N18" s="321">
        <f t="shared" si="3"/>
        <v>3.5150043820387942E-3</v>
      </c>
      <c r="O18" s="322">
        <f>SUM($N$5:N18)</f>
        <v>0.9878782563167976</v>
      </c>
      <c r="P18" s="133" t="str">
        <f t="shared" si="10"/>
        <v>C</v>
      </c>
      <c r="Q18" s="314">
        <f t="shared" si="4"/>
        <v>0.21212121212121213</v>
      </c>
      <c r="R18" s="313">
        <f t="shared" si="5"/>
        <v>4.7727272727272722E-3</v>
      </c>
      <c r="S18" s="323">
        <f t="shared" si="6"/>
        <v>42.393939393939391</v>
      </c>
      <c r="T18" s="133">
        <f t="shared" si="11"/>
        <v>30</v>
      </c>
      <c r="U18" s="133">
        <v>3</v>
      </c>
      <c r="V18" s="133">
        <f t="shared" si="12"/>
        <v>33</v>
      </c>
      <c r="W18" s="314">
        <f t="shared" si="13"/>
        <v>7</v>
      </c>
      <c r="X18" s="314">
        <f t="shared" si="7"/>
        <v>0</v>
      </c>
      <c r="Y18" s="313">
        <f t="shared" si="8"/>
        <v>0</v>
      </c>
      <c r="Z18" s="321">
        <f t="shared" si="9"/>
        <v>13.142857142857142</v>
      </c>
      <c r="AA18" s="87" t="str">
        <f t="shared" si="14"/>
        <v>VERY HIGH-DON’T ORDER</v>
      </c>
      <c r="AB18" s="132">
        <f t="shared" si="15"/>
        <v>0</v>
      </c>
      <c r="AF18" s="352" t="s">
        <v>21</v>
      </c>
      <c r="AG18" s="341" t="s">
        <v>305</v>
      </c>
    </row>
    <row r="19" spans="1:39" ht="15" thickBot="1">
      <c r="A19" s="133" t="s">
        <v>141</v>
      </c>
      <c r="B19" s="133" t="s">
        <v>98</v>
      </c>
      <c r="C19" s="318" t="s">
        <v>389</v>
      </c>
      <c r="D19" s="133" t="s">
        <v>52</v>
      </c>
      <c r="E19" s="318" t="s">
        <v>24</v>
      </c>
      <c r="F19" s="326">
        <v>9.7939999999999972E-2</v>
      </c>
      <c r="G19" s="318">
        <v>8.6666666666666661</v>
      </c>
      <c r="H19" s="318">
        <v>2797.1666666666665</v>
      </c>
      <c r="I19" s="363">
        <v>0</v>
      </c>
      <c r="J19" s="313">
        <v>0</v>
      </c>
      <c r="K19" s="323">
        <f t="shared" si="1"/>
        <v>0</v>
      </c>
      <c r="L19" s="323">
        <f t="shared" si="2"/>
        <v>322.75</v>
      </c>
      <c r="M19" s="318">
        <v>12</v>
      </c>
      <c r="N19" s="321">
        <f t="shared" si="3"/>
        <v>3.2786621826369467E-3</v>
      </c>
      <c r="O19" s="322">
        <f>SUM($N$5:N19)</f>
        <v>0.99115691849943455</v>
      </c>
      <c r="P19" s="133" t="str">
        <f t="shared" si="10"/>
        <v>C</v>
      </c>
      <c r="Q19" s="314">
        <f t="shared" si="4"/>
        <v>0.39393939393939392</v>
      </c>
      <c r="R19" s="313">
        <f t="shared" si="5"/>
        <v>4.4518181818181809E-3</v>
      </c>
      <c r="S19" s="323">
        <f t="shared" si="6"/>
        <v>127.14393939393939</v>
      </c>
      <c r="T19" s="133">
        <f t="shared" si="11"/>
        <v>30</v>
      </c>
      <c r="U19" s="133">
        <v>3</v>
      </c>
      <c r="V19" s="133">
        <f t="shared" si="12"/>
        <v>33</v>
      </c>
      <c r="W19" s="314">
        <f t="shared" si="13"/>
        <v>13</v>
      </c>
      <c r="X19" s="314">
        <f t="shared" si="7"/>
        <v>13</v>
      </c>
      <c r="Y19" s="313">
        <f t="shared" si="8"/>
        <v>0.14690999999999996</v>
      </c>
      <c r="Z19" s="321">
        <f t="shared" si="9"/>
        <v>0</v>
      </c>
      <c r="AA19" s="87" t="str">
        <f t="shared" si="14"/>
        <v>VERY LOW-ORDER URGENTLY</v>
      </c>
      <c r="AB19" s="132">
        <f t="shared" si="15"/>
        <v>4195.75</v>
      </c>
    </row>
    <row r="20" spans="1:39" ht="15" thickBot="1">
      <c r="A20" s="133" t="s">
        <v>141</v>
      </c>
      <c r="B20" s="133" t="s">
        <v>95</v>
      </c>
      <c r="C20" s="318" t="s">
        <v>426</v>
      </c>
      <c r="D20" s="133" t="s">
        <v>23</v>
      </c>
      <c r="E20" s="318" t="s">
        <v>24</v>
      </c>
      <c r="F20" s="326">
        <v>9.7199999999999995E-2</v>
      </c>
      <c r="G20" s="318">
        <v>29.666666666666668</v>
      </c>
      <c r="H20" s="318">
        <v>2650.6933333333341</v>
      </c>
      <c r="I20" s="363">
        <v>0</v>
      </c>
      <c r="J20" s="313">
        <v>0</v>
      </c>
      <c r="K20" s="323">
        <f t="shared" si="1"/>
        <v>0</v>
      </c>
      <c r="L20" s="323">
        <f t="shared" si="2"/>
        <v>89.349213483146087</v>
      </c>
      <c r="M20" s="318">
        <v>5</v>
      </c>
      <c r="N20" s="321">
        <f t="shared" si="3"/>
        <v>3.2538897708016268E-3</v>
      </c>
      <c r="O20" s="322">
        <f>SUM($N$5:N20)</f>
        <v>0.9944108082702362</v>
      </c>
      <c r="P20" s="133" t="str">
        <f t="shared" si="10"/>
        <v>C</v>
      </c>
      <c r="Q20" s="314">
        <f t="shared" si="4"/>
        <v>1.3484848484848486</v>
      </c>
      <c r="R20" s="313">
        <f t="shared" si="5"/>
        <v>4.4181818181818176E-3</v>
      </c>
      <c r="S20" s="323">
        <f t="shared" si="6"/>
        <v>120.48606060606063</v>
      </c>
      <c r="T20" s="133">
        <f t="shared" si="11"/>
        <v>30</v>
      </c>
      <c r="U20" s="133">
        <v>3</v>
      </c>
      <c r="V20" s="133">
        <f t="shared" si="12"/>
        <v>33</v>
      </c>
      <c r="W20" s="314">
        <f t="shared" si="13"/>
        <v>44.500000000000007</v>
      </c>
      <c r="X20" s="314">
        <f t="shared" si="7"/>
        <v>44.500000000000007</v>
      </c>
      <c r="Y20" s="313">
        <f t="shared" si="8"/>
        <v>0.14580000000000001</v>
      </c>
      <c r="Z20" s="321">
        <f t="shared" si="9"/>
        <v>0</v>
      </c>
      <c r="AA20" s="87" t="str">
        <f t="shared" si="14"/>
        <v>VERY LOW-ORDER URGENTLY</v>
      </c>
      <c r="AB20" s="132">
        <f t="shared" si="15"/>
        <v>3976.0400000000013</v>
      </c>
      <c r="AI20" s="352" t="s">
        <v>294</v>
      </c>
    </row>
    <row r="21" spans="1:39" ht="29.5" thickBot="1">
      <c r="A21" s="133" t="s">
        <v>141</v>
      </c>
      <c r="B21" s="133" t="s">
        <v>50</v>
      </c>
      <c r="C21" s="318" t="s">
        <v>395</v>
      </c>
      <c r="D21" s="133" t="s">
        <v>29</v>
      </c>
      <c r="E21" s="318" t="s">
        <v>30</v>
      </c>
      <c r="F21" s="326">
        <v>5.2499999999999998E-2</v>
      </c>
      <c r="G21" s="318">
        <v>2.3333333333333335</v>
      </c>
      <c r="H21" s="318">
        <v>471.33333333333331</v>
      </c>
      <c r="I21" s="363">
        <v>0</v>
      </c>
      <c r="J21" s="313">
        <v>0</v>
      </c>
      <c r="K21" s="323">
        <f t="shared" si="1"/>
        <v>0</v>
      </c>
      <c r="L21" s="323">
        <f t="shared" si="2"/>
        <v>201.99999999999997</v>
      </c>
      <c r="M21" s="318">
        <v>36</v>
      </c>
      <c r="N21" s="321">
        <f t="shared" si="3"/>
        <v>1.7575021910193971E-3</v>
      </c>
      <c r="O21" s="322">
        <f>SUM($N$5:N21)</f>
        <v>0.99616831046125565</v>
      </c>
      <c r="P21" s="133" t="str">
        <f t="shared" si="10"/>
        <v>C</v>
      </c>
      <c r="Q21" s="314">
        <f t="shared" si="4"/>
        <v>0.10606060606060606</v>
      </c>
      <c r="R21" s="313">
        <f t="shared" si="5"/>
        <v>2.3863636363636361E-3</v>
      </c>
      <c r="S21" s="323">
        <f t="shared" si="6"/>
        <v>21.424242424242422</v>
      </c>
      <c r="T21" s="133">
        <f t="shared" si="11"/>
        <v>30</v>
      </c>
      <c r="U21" s="133">
        <v>3</v>
      </c>
      <c r="V21" s="133">
        <f t="shared" si="12"/>
        <v>33</v>
      </c>
      <c r="W21" s="314">
        <f t="shared" si="13"/>
        <v>3.5</v>
      </c>
      <c r="X21" s="314">
        <f t="shared" si="7"/>
        <v>3.5</v>
      </c>
      <c r="Y21" s="313">
        <f t="shared" si="8"/>
        <v>7.8749999999999987E-2</v>
      </c>
      <c r="Z21" s="321">
        <f t="shared" si="9"/>
        <v>0</v>
      </c>
      <c r="AA21" s="87" t="str">
        <f t="shared" si="14"/>
        <v>VERY LOW-ORDER URGENTLY</v>
      </c>
      <c r="AB21" s="132">
        <f t="shared" si="15"/>
        <v>706.99999999999989</v>
      </c>
      <c r="AF21" s="352" t="s">
        <v>11</v>
      </c>
      <c r="AG21" s="352" t="s">
        <v>9</v>
      </c>
      <c r="AH21" s="352" t="s">
        <v>10</v>
      </c>
      <c r="AI21" s="86" t="s">
        <v>266</v>
      </c>
      <c r="AJ21" s="86" t="s">
        <v>267</v>
      </c>
      <c r="AK21" s="86" t="s">
        <v>269</v>
      </c>
      <c r="AL21" s="86" t="s">
        <v>268</v>
      </c>
    </row>
    <row r="22" spans="1:39" ht="15" thickBot="1">
      <c r="A22" s="133" t="s">
        <v>141</v>
      </c>
      <c r="B22" s="133" t="s">
        <v>101</v>
      </c>
      <c r="C22" s="318" t="s">
        <v>391</v>
      </c>
      <c r="D22" s="133" t="s">
        <v>23</v>
      </c>
      <c r="E22" s="318" t="s">
        <v>30</v>
      </c>
      <c r="F22" s="326">
        <v>4.2699999999999988E-2</v>
      </c>
      <c r="G22" s="318">
        <v>2.6666666666666665</v>
      </c>
      <c r="H22" s="318">
        <v>923.32666666666648</v>
      </c>
      <c r="I22" s="363">
        <v>0</v>
      </c>
      <c r="J22" s="313">
        <v>0</v>
      </c>
      <c r="K22" s="323">
        <f t="shared" si="1"/>
        <v>0</v>
      </c>
      <c r="L22" s="323">
        <f t="shared" si="2"/>
        <v>346.24749999999995</v>
      </c>
      <c r="M22" s="318">
        <v>3</v>
      </c>
      <c r="N22" s="321">
        <f t="shared" si="3"/>
        <v>1.4294351153624426E-3</v>
      </c>
      <c r="O22" s="322">
        <f>SUM($N$5:N22)</f>
        <v>0.99759774557661807</v>
      </c>
      <c r="P22" s="133" t="str">
        <f t="shared" si="10"/>
        <v>C</v>
      </c>
      <c r="Q22" s="314">
        <f t="shared" si="4"/>
        <v>0.1212121212121212</v>
      </c>
      <c r="R22" s="313">
        <f t="shared" si="5"/>
        <v>1.9409090909090904E-3</v>
      </c>
      <c r="S22" s="323">
        <f t="shared" si="6"/>
        <v>41.969393939393932</v>
      </c>
      <c r="T22" s="133">
        <f t="shared" si="11"/>
        <v>30</v>
      </c>
      <c r="U22" s="133">
        <v>3</v>
      </c>
      <c r="V22" s="133">
        <f t="shared" si="12"/>
        <v>33</v>
      </c>
      <c r="W22" s="314">
        <f t="shared" si="13"/>
        <v>3.9999999999999996</v>
      </c>
      <c r="X22" s="314">
        <f t="shared" si="7"/>
        <v>3.9999999999999996</v>
      </c>
      <c r="Y22" s="313">
        <f t="shared" si="8"/>
        <v>6.4049999999999982E-2</v>
      </c>
      <c r="Z22" s="321">
        <f t="shared" si="9"/>
        <v>0</v>
      </c>
      <c r="AA22" s="87" t="str">
        <f t="shared" si="14"/>
        <v>VERY LOW-ORDER URGENTLY</v>
      </c>
      <c r="AB22" s="132">
        <f t="shared" si="15"/>
        <v>1384.9899999999996</v>
      </c>
      <c r="AF22" s="341" t="s">
        <v>23</v>
      </c>
      <c r="AG22" s="341" t="s">
        <v>33</v>
      </c>
      <c r="AH22" s="341" t="s">
        <v>371</v>
      </c>
      <c r="AI22" s="82">
        <v>2.7787500000000001</v>
      </c>
      <c r="AJ22" s="83">
        <v>123.5</v>
      </c>
      <c r="AK22" s="353">
        <v>470.54251012145755</v>
      </c>
      <c r="AL22" s="353">
        <v>58112.000000000007</v>
      </c>
    </row>
    <row r="23" spans="1:39" ht="15" thickBot="1">
      <c r="A23" s="133" t="s">
        <v>141</v>
      </c>
      <c r="B23" s="133" t="s">
        <v>96</v>
      </c>
      <c r="C23" s="318" t="s">
        <v>387</v>
      </c>
      <c r="D23" s="133" t="s">
        <v>23</v>
      </c>
      <c r="E23" s="318" t="s">
        <v>24</v>
      </c>
      <c r="F23" s="326">
        <v>4.1759999999999999E-2</v>
      </c>
      <c r="G23" s="318">
        <v>9.6666666666666661</v>
      </c>
      <c r="H23" s="318">
        <v>1208.3333333333333</v>
      </c>
      <c r="I23" s="363">
        <v>0</v>
      </c>
      <c r="J23" s="313">
        <v>0</v>
      </c>
      <c r="K23" s="323">
        <f t="shared" si="1"/>
        <v>0</v>
      </c>
      <c r="L23" s="323">
        <f t="shared" si="2"/>
        <v>125</v>
      </c>
      <c r="M23" s="318">
        <v>5</v>
      </c>
      <c r="N23" s="321">
        <f t="shared" si="3"/>
        <v>1.3979674570851433E-3</v>
      </c>
      <c r="O23" s="322">
        <f>SUM($N$5:N23)</f>
        <v>0.99899571303370316</v>
      </c>
      <c r="P23" s="133" t="str">
        <f t="shared" si="10"/>
        <v>C</v>
      </c>
      <c r="Q23" s="314">
        <f t="shared" si="4"/>
        <v>0.43939393939393939</v>
      </c>
      <c r="R23" s="313">
        <f t="shared" si="5"/>
        <v>1.8981818181818182E-3</v>
      </c>
      <c r="S23" s="323">
        <f t="shared" si="6"/>
        <v>54.924242424242422</v>
      </c>
      <c r="T23" s="133">
        <f t="shared" si="11"/>
        <v>30</v>
      </c>
      <c r="U23" s="133">
        <v>3</v>
      </c>
      <c r="V23" s="133">
        <f t="shared" si="12"/>
        <v>33</v>
      </c>
      <c r="W23" s="314">
        <f t="shared" si="13"/>
        <v>14.5</v>
      </c>
      <c r="X23" s="314">
        <f t="shared" si="7"/>
        <v>14.5</v>
      </c>
      <c r="Y23" s="313">
        <f t="shared" si="8"/>
        <v>6.2640000000000001E-2</v>
      </c>
      <c r="Z23" s="321">
        <f t="shared" si="9"/>
        <v>0</v>
      </c>
      <c r="AA23" s="87" t="str">
        <f t="shared" si="14"/>
        <v>VERY LOW-ORDER URGENTLY</v>
      </c>
      <c r="AB23" s="132">
        <f t="shared" si="15"/>
        <v>1812.5</v>
      </c>
      <c r="AG23" s="341" t="s">
        <v>44</v>
      </c>
      <c r="AH23" s="341" t="s">
        <v>376</v>
      </c>
      <c r="AI23" s="82">
        <v>1.738636363636364</v>
      </c>
      <c r="AJ23" s="83">
        <v>77.27272727272728</v>
      </c>
      <c r="AK23" s="353">
        <v>490</v>
      </c>
      <c r="AL23" s="353">
        <v>37863.636363636368</v>
      </c>
    </row>
    <row r="24" spans="1:39" ht="15" thickBot="1">
      <c r="A24" s="133" t="s">
        <v>141</v>
      </c>
      <c r="B24" s="133" t="s">
        <v>97</v>
      </c>
      <c r="C24" s="318" t="s">
        <v>369</v>
      </c>
      <c r="D24" s="133" t="s">
        <v>23</v>
      </c>
      <c r="E24" s="318" t="s">
        <v>24</v>
      </c>
      <c r="F24" s="326">
        <v>0.03</v>
      </c>
      <c r="G24" s="318">
        <v>1.3333333333333333</v>
      </c>
      <c r="H24" s="318">
        <v>636</v>
      </c>
      <c r="I24" s="363">
        <v>196</v>
      </c>
      <c r="J24" s="313">
        <v>4.41</v>
      </c>
      <c r="K24" s="323">
        <f t="shared" si="1"/>
        <v>93492</v>
      </c>
      <c r="L24" s="323">
        <f t="shared" si="2"/>
        <v>477</v>
      </c>
      <c r="M24" s="318">
        <v>24</v>
      </c>
      <c r="N24" s="321">
        <f t="shared" si="3"/>
        <v>1.0042869662967983E-3</v>
      </c>
      <c r="O24" s="322">
        <f>SUM($N$5:N24)</f>
        <v>1</v>
      </c>
      <c r="P24" s="133" t="str">
        <f t="shared" si="10"/>
        <v>C</v>
      </c>
      <c r="Q24" s="314">
        <f t="shared" si="4"/>
        <v>6.0606060606060601E-2</v>
      </c>
      <c r="R24" s="313">
        <f t="shared" si="5"/>
        <v>1.3636363636363635E-3</v>
      </c>
      <c r="S24" s="323">
        <f t="shared" si="6"/>
        <v>28.90909090909091</v>
      </c>
      <c r="T24" s="133">
        <f t="shared" si="11"/>
        <v>30</v>
      </c>
      <c r="U24" s="133">
        <v>3</v>
      </c>
      <c r="V24" s="133">
        <f t="shared" si="12"/>
        <v>33</v>
      </c>
      <c r="W24" s="314">
        <f t="shared" si="13"/>
        <v>1.9999999999999998</v>
      </c>
      <c r="X24" s="314">
        <f t="shared" si="7"/>
        <v>0</v>
      </c>
      <c r="Y24" s="313">
        <f t="shared" si="8"/>
        <v>0</v>
      </c>
      <c r="Z24" s="321">
        <f t="shared" si="9"/>
        <v>98.000000000000014</v>
      </c>
      <c r="AA24" s="87" t="str">
        <f t="shared" si="14"/>
        <v>VERY HIGH-DON’T ORDER</v>
      </c>
      <c r="AB24" s="132">
        <f t="shared" si="15"/>
        <v>0</v>
      </c>
      <c r="AG24" s="341" t="s">
        <v>77</v>
      </c>
      <c r="AH24" s="341" t="s">
        <v>388</v>
      </c>
      <c r="AI24" s="82">
        <v>0.37800000000000022</v>
      </c>
      <c r="AJ24" s="83">
        <v>42</v>
      </c>
      <c r="AK24" s="353">
        <v>223.57142857142858</v>
      </c>
      <c r="AL24" s="353">
        <v>9390</v>
      </c>
    </row>
    <row r="25" spans="1:39" ht="15" thickBot="1">
      <c r="A25" s="133"/>
      <c r="B25" s="133"/>
      <c r="C25" s="318"/>
      <c r="D25" s="133"/>
      <c r="E25" s="318"/>
      <c r="F25" s="326"/>
      <c r="G25" s="318"/>
      <c r="H25" s="318"/>
      <c r="I25" s="363"/>
      <c r="J25" s="313"/>
      <c r="K25" s="323"/>
      <c r="L25" s="323"/>
      <c r="M25" s="318"/>
      <c r="N25" s="321"/>
      <c r="O25" s="322"/>
      <c r="P25" s="133"/>
      <c r="Q25" s="314"/>
      <c r="R25" s="313"/>
      <c r="S25" s="323"/>
      <c r="T25" s="133"/>
      <c r="U25" s="133"/>
      <c r="V25" s="133"/>
      <c r="W25" s="314"/>
      <c r="X25" s="314"/>
      <c r="Y25" s="313"/>
      <c r="Z25" s="321"/>
      <c r="AA25" s="87"/>
      <c r="AB25" s="132"/>
      <c r="AG25" s="341" t="s">
        <v>95</v>
      </c>
      <c r="AH25" s="341" t="s">
        <v>426</v>
      </c>
      <c r="AI25" s="82">
        <v>0.14580000000000001</v>
      </c>
      <c r="AJ25" s="83">
        <v>44.500000000000007</v>
      </c>
      <c r="AK25" s="353">
        <v>89.349213483146087</v>
      </c>
      <c r="AL25" s="353">
        <v>3976.0400000000013</v>
      </c>
    </row>
    <row r="26" spans="1:39">
      <c r="A26" s="325"/>
      <c r="B26" s="133"/>
      <c r="C26" s="318"/>
      <c r="D26" s="133"/>
      <c r="E26" s="318"/>
      <c r="F26" s="326"/>
      <c r="G26" s="318"/>
      <c r="H26" s="318"/>
      <c r="I26" s="363"/>
      <c r="J26" s="313"/>
      <c r="K26" s="323"/>
      <c r="L26" s="323"/>
      <c r="M26" s="318"/>
      <c r="N26" s="321"/>
      <c r="O26" s="322"/>
      <c r="P26" s="133"/>
      <c r="Q26" s="314"/>
      <c r="R26" s="313"/>
      <c r="S26" s="323"/>
      <c r="T26" s="133"/>
      <c r="U26" s="133"/>
      <c r="V26" s="133"/>
      <c r="W26" s="314"/>
      <c r="X26" s="314"/>
      <c r="Y26" s="313"/>
      <c r="Z26" s="321"/>
      <c r="AA26" s="87"/>
      <c r="AB26" s="132"/>
      <c r="AG26" s="341" t="s">
        <v>96</v>
      </c>
      <c r="AH26" s="341" t="s">
        <v>387</v>
      </c>
      <c r="AI26" s="82">
        <v>6.2640000000000001E-2</v>
      </c>
      <c r="AJ26" s="83">
        <v>14.5</v>
      </c>
      <c r="AK26" s="353">
        <v>125</v>
      </c>
      <c r="AL26" s="353">
        <v>1812.5</v>
      </c>
    </row>
    <row r="27" spans="1:39">
      <c r="AG27" s="341" t="s">
        <v>101</v>
      </c>
      <c r="AH27" s="341" t="s">
        <v>391</v>
      </c>
      <c r="AI27" s="82">
        <v>6.4049999999999982E-2</v>
      </c>
      <c r="AJ27" s="83">
        <v>3.9999999999999996</v>
      </c>
      <c r="AK27" s="353">
        <v>346.24749999999995</v>
      </c>
      <c r="AL27" s="353">
        <v>1384.9899999999996</v>
      </c>
    </row>
    <row r="28" spans="1:39">
      <c r="AF28" s="341" t="s">
        <v>228</v>
      </c>
      <c r="AG28" s="341"/>
      <c r="AH28" s="341"/>
      <c r="AI28" s="82">
        <v>5.1678763636363643</v>
      </c>
      <c r="AJ28" s="83">
        <v>305.77272727272731</v>
      </c>
      <c r="AK28" s="353">
        <v>1744.7106521760322</v>
      </c>
      <c r="AL28" s="353">
        <v>112539.1663636364</v>
      </c>
    </row>
    <row r="29" spans="1:39">
      <c r="AF29" s="341" t="s">
        <v>29</v>
      </c>
      <c r="AG29" s="341" t="s">
        <v>35</v>
      </c>
      <c r="AH29" s="341" t="s">
        <v>375</v>
      </c>
      <c r="AI29" s="82">
        <v>0.83750000000000002</v>
      </c>
      <c r="AJ29" s="83">
        <v>33.5</v>
      </c>
      <c r="AK29" s="353">
        <v>205.50746268656718</v>
      </c>
      <c r="AL29" s="353">
        <v>6884.5000000000009</v>
      </c>
    </row>
    <row r="30" spans="1:39">
      <c r="AG30" s="341" t="s">
        <v>164</v>
      </c>
      <c r="AH30" s="341" t="s">
        <v>481</v>
      </c>
      <c r="AI30" s="82">
        <v>1.21</v>
      </c>
      <c r="AJ30" s="83">
        <v>58.5</v>
      </c>
      <c r="AK30" s="353">
        <v>133.20512820512823</v>
      </c>
      <c r="AL30" s="353">
        <v>7792.5000000000018</v>
      </c>
    </row>
    <row r="31" spans="1:39">
      <c r="AG31" s="341" t="s">
        <v>50</v>
      </c>
      <c r="AH31" s="341" t="s">
        <v>395</v>
      </c>
      <c r="AI31" s="82">
        <v>7.8749999999999987E-2</v>
      </c>
      <c r="AJ31" s="83">
        <v>3.5</v>
      </c>
      <c r="AK31" s="353">
        <v>201.99999999999997</v>
      </c>
      <c r="AL31" s="353">
        <v>706.99999999999989</v>
      </c>
    </row>
    <row r="32" spans="1:39">
      <c r="AF32" s="341" t="s">
        <v>225</v>
      </c>
      <c r="AG32" s="341"/>
      <c r="AH32" s="341"/>
      <c r="AI32" s="82">
        <v>2.1262499999999998</v>
      </c>
      <c r="AJ32" s="83">
        <v>95.5</v>
      </c>
      <c r="AK32" s="353">
        <v>540.71259089169541</v>
      </c>
      <c r="AL32" s="353">
        <v>15384.000000000004</v>
      </c>
    </row>
    <row r="33" spans="32:38">
      <c r="AF33" s="341" t="s">
        <v>52</v>
      </c>
      <c r="AG33" s="341" t="s">
        <v>98</v>
      </c>
      <c r="AH33" s="341" t="s">
        <v>389</v>
      </c>
      <c r="AI33" s="82">
        <v>0.14690999999999996</v>
      </c>
      <c r="AJ33" s="83">
        <v>13</v>
      </c>
      <c r="AK33" s="353">
        <v>322.75</v>
      </c>
      <c r="AL33" s="353">
        <v>4195.75</v>
      </c>
    </row>
    <row r="34" spans="32:38">
      <c r="AF34" s="341" t="s">
        <v>222</v>
      </c>
      <c r="AG34" s="341"/>
      <c r="AH34" s="341"/>
      <c r="AI34" s="82">
        <v>0.14690999999999996</v>
      </c>
      <c r="AJ34" s="83">
        <v>13</v>
      </c>
      <c r="AK34" s="353">
        <v>322.75</v>
      </c>
      <c r="AL34" s="353">
        <v>4195.75</v>
      </c>
    </row>
    <row r="35" spans="32:38">
      <c r="AF35" s="341" t="s">
        <v>221</v>
      </c>
      <c r="AI35" s="82">
        <v>7.441036363636365</v>
      </c>
      <c r="AJ35" s="83">
        <v>414.27272727272731</v>
      </c>
      <c r="AK35" s="353">
        <v>2608.1732430677275</v>
      </c>
      <c r="AL35" s="353">
        <v>132118.91636363638</v>
      </c>
    </row>
  </sheetData>
  <sortState ref="A5:AB26">
    <sortCondition descending="1" ref="F5"/>
  </sortState>
  <mergeCells count="22">
    <mergeCell ref="AG11:AH11"/>
    <mergeCell ref="AK11:AM11"/>
    <mergeCell ref="AF2:AH3"/>
    <mergeCell ref="AJ2:AL3"/>
    <mergeCell ref="AG4:AH4"/>
    <mergeCell ref="AK4:AL4"/>
    <mergeCell ref="AG5:AH5"/>
    <mergeCell ref="AK5:AL5"/>
    <mergeCell ref="AG6:AH6"/>
    <mergeCell ref="AG7:AH7"/>
    <mergeCell ref="AJ9:AM9"/>
    <mergeCell ref="AG10:AH10"/>
    <mergeCell ref="AK10:AM10"/>
    <mergeCell ref="AG17:AH17"/>
    <mergeCell ref="AJ17:AM17"/>
    <mergeCell ref="AG12:AH12"/>
    <mergeCell ref="AK12:AM12"/>
    <mergeCell ref="AG13:AH13"/>
    <mergeCell ref="AK13:AM13"/>
    <mergeCell ref="AK14:AM14"/>
    <mergeCell ref="AG16:AH16"/>
    <mergeCell ref="AJ16:AM16"/>
  </mergeCells>
  <conditionalFormatting sqref="AA5:AA26">
    <cfRule type="containsText" dxfId="11" priority="1" operator="containsText" text="LOW MAY- ORDER">
      <formula>NOT(ISERROR(SEARCH("LOW MAY- ORDER",AA5)))</formula>
    </cfRule>
    <cfRule type="containsText" dxfId="10" priority="2" operator="containsText" text="HIGH">
      <formula>NOT(ISERROR(SEARCH("HIGH",AA5)))</formula>
    </cfRule>
    <cfRule type="containsText" dxfId="9" priority="3" operator="containsText" text="HIGH">
      <formula>NOT(ISERROR(SEARCH("HIGH",AA5)))</formula>
    </cfRule>
    <cfRule type="containsText" dxfId="8" priority="4" operator="containsText" text="VERY LOW-ORDER URGENTLY">
      <formula>NOT(ISERROR(SEARCH("VERY LOW-ORDER URGENTLY",AA5)))</formula>
    </cfRule>
  </conditionalFormatting>
  <pageMargins left="0.7" right="0.7" top="0.75" bottom="0.75" header="0.3" footer="0.3"/>
  <pageSetup orientation="portrait" verticalDpi="0"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ec8b7180-a763-4aeb-93cf-51612145ce36" xsi:nil="true"/>
  </documentManagement>
</p:properties>
</file>

<file path=customXml/item2.xml>��
</file>

<file path=customXml/item3.xml>��
</file>

<file path=customXml/item4.xml>��
</file>

<file path=customXml/item5.xml>��
</file>

<file path=customXml/item6.xml>��
</file>

<file path=customXml/item7.xml>��
</file>

<file path=customXml/item8.xml>��
</file>

<file path=customXml/item9.xml><?xml version="1.0" encoding="utf-8"?>
<ct:contentTypeSchema xmlns:ct="http://schemas.microsoft.com/office/2006/metadata/contentType" xmlns:ma="http://schemas.microsoft.com/office/2006/metadata/properties/metaAttributes" ct:_="" ma:_="" ma:contentTypeName="Document" ma:contentTypeID="0x010100A77BD77CCA813B4AB2CD5F9ABE15240B" ma:contentTypeVersion="13" ma:contentTypeDescription="Create a new document." ma:contentTypeScope="" ma:versionID="1fa927444cda92546e70a3adc38370a5">
  <xsd:schema xmlns:xsd="http://www.w3.org/2001/XMLSchema" xmlns:xs="http://www.w3.org/2001/XMLSchema" xmlns:p="http://schemas.microsoft.com/office/2006/metadata/properties" xmlns:ns3="ec8b7180-a763-4aeb-93cf-51612145ce36" xmlns:ns4="15bb0c73-9ed1-4982-a65c-be93a7e89805" targetNamespace="http://schemas.microsoft.com/office/2006/metadata/properties" ma:root="true" ma:fieldsID="18a12ac7c9995546996dc2e646acfdda" ns3:_="" ns4:_="">
    <xsd:import namespace="ec8b7180-a763-4aeb-93cf-51612145ce36"/>
    <xsd:import namespace="15bb0c73-9ed1-4982-a65c-be93a7e8980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DateTaken" minOccurs="0"/>
                <xsd:element ref="ns3:MediaLengthInSeconds" minOccurs="0"/>
                <xsd:element ref="ns3:_activity"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8b7180-a763-4aeb-93cf-51612145ce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5bb0c73-9ed1-4982-a65c-be93a7e8980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mso-contentType ?>
<FormTemplates xmlns="http://schemas.microsoft.com/sharepoint/v3/contenttype/forms">
  <Display>DocumentLibraryForm</Display>
  <Edit>DocumentLibraryForm</Edit>
  <New>DocumentLibraryForm</New>
</FormTemplates>
</file>

<file path=customXml/item20.xml>��
</file>

<file path=customXml/itemProps1.xml><?xml version="1.0" encoding="utf-8"?>
<ds:datastoreItem xmlns:ds="http://schemas.openxmlformats.org/officeDocument/2006/customXml" ds:itemID="{2220EC0C-17C2-464F-A037-681D63267D48}">
  <ds:schemaRefs>
    <ds:schemaRef ds:uri="http://www.w3.org/XML/1998/namespace"/>
    <ds:schemaRef ds:uri="15bb0c73-9ed1-4982-a65c-be93a7e89805"/>
    <ds:schemaRef ds:uri="http://purl.org/dc/dcmitype/"/>
    <ds:schemaRef ds:uri="http://schemas.microsoft.com/office/infopath/2007/PartnerControls"/>
    <ds:schemaRef ds:uri="http://schemas.openxmlformats.org/package/2006/metadata/core-properties"/>
    <ds:schemaRef ds:uri="ec8b7180-a763-4aeb-93cf-51612145ce36"/>
    <ds:schemaRef ds:uri="http://schemas.microsoft.com/office/2006/documentManagement/types"/>
    <ds:schemaRef ds:uri="http://schemas.microsoft.com/office/2006/metadata/properties"/>
    <ds:schemaRef ds:uri="http://purl.org/dc/terms/"/>
    <ds:schemaRef ds:uri="http://purl.org/dc/elements/1.1/"/>
  </ds:schemaRefs>
</ds:datastoreItem>
</file>

<file path=customXml/itemProps2.xml><?xml version="1.0" encoding="utf-8"?>
<ds:datastoreItem xmlns:ds="http://schemas.openxmlformats.org/officeDocument/2006/customXml" ds:itemID="{43CB7602-864C-4B19-BA75-B57B37F8F8B6}">
  <ds:schemaRefs>
    <ds:schemaRef ds:uri="http://schemas.microsoft.com/DataMashup"/>
  </ds:schemaRefs>
</ds:datastoreItem>
</file>

<file path=customXml/itemProps3.xml><?xml version="1.0" encoding="utf-8"?>
<ds:datastoreItem xmlns:ds="http://schemas.openxmlformats.org/officeDocument/2006/customXml" ds:itemID="{AAD0D56C-65D1-466C-B186-8CADECFF22E6}">
  <ds:schemaRefs/>
</ds:datastoreItem>
</file>

<file path=customXml/itemProps4.xml><?xml version="1.0" encoding="utf-8"?>
<ds:datastoreItem xmlns:ds="http://schemas.openxmlformats.org/officeDocument/2006/customXml" ds:itemID="{A8B16878-FCFA-4FEC-9569-2D1561BF1504}">
  <ds:schemaRefs/>
</ds:datastoreItem>
</file>

<file path=customXml/itemProps5.xml><?xml version="1.0" encoding="utf-8"?>
<ds:datastoreItem xmlns:ds="http://schemas.openxmlformats.org/officeDocument/2006/customXml" ds:itemID="{96CD1AA7-84EF-41BB-B0CC-7A48E76E1329}">
  <ds:schemaRefs/>
</ds:datastoreItem>
</file>

<file path=customXml/itemProps6.xml><?xml version="1.0" encoding="utf-8"?>
<ds:datastoreItem xmlns:ds="http://schemas.openxmlformats.org/officeDocument/2006/customXml" ds:itemID="{2348D26F-C66E-4050-B3AA-CBB817E7A45D}">
  <ds:schemaRefs/>
</ds:datastoreItem>
</file>

<file path=customXml/itemProps7.xml><?xml version="1.0" encoding="utf-8"?>
<ds:datastoreItem xmlns:ds="http://schemas.openxmlformats.org/officeDocument/2006/customXml" ds:itemID="{30A9B7EC-9940-4EDC-A02B-23CF02D07513}">
  <ds:schemaRefs/>
</ds:datastoreItem>
</file>

<file path=customXml/itemProps8.xml><?xml version="1.0" encoding="utf-8"?>
<ds:datastoreItem xmlns:ds="http://schemas.openxmlformats.org/officeDocument/2006/customXml" ds:itemID="{17C15854-CBCD-4BD6-AB28-79DE36DE58E0}">
  <ds:schemaRefs/>
</ds:datastoreItem>
</file>

<file path=customXml/itemProps9.xml><?xml version="1.0" encoding="utf-8"?>
<ds:datastoreItem xmlns:ds="http://schemas.openxmlformats.org/officeDocument/2006/customXml" ds:itemID="{E8E224E5-D2AF-41F5-BFC7-26AE368B7E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8b7180-a763-4aeb-93cf-51612145ce36"/>
    <ds:schemaRef ds:uri="15bb0c73-9ed1-4982-a65c-be93a7e898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0.xml><?xml version="1.0" encoding="utf-8"?>
<ds:datastoreItem xmlns:ds="http://schemas.openxmlformats.org/officeDocument/2006/customXml" ds:itemID="{1E94498E-EA7B-472D-9946-490F5B62DB24}">
  <ds:schemaRefs/>
</ds:datastoreItem>
</file>

<file path=customXml/itemProps11.xml><?xml version="1.0" encoding="utf-8"?>
<ds:datastoreItem xmlns:ds="http://schemas.openxmlformats.org/officeDocument/2006/customXml" ds:itemID="{DE5F947C-85C9-4664-9C90-23F62A48EEA3}">
  <ds:schemaRefs/>
</ds:datastoreItem>
</file>

<file path=customXml/itemProps12.xml><?xml version="1.0" encoding="utf-8"?>
<ds:datastoreItem xmlns:ds="http://schemas.openxmlformats.org/officeDocument/2006/customXml" ds:itemID="{9FE1C42B-023C-4B7B-8040-D22C5D8C7A8D}">
  <ds:schemaRefs/>
</ds:datastoreItem>
</file>

<file path=customXml/itemProps13.xml><?xml version="1.0" encoding="utf-8"?>
<ds:datastoreItem xmlns:ds="http://schemas.openxmlformats.org/officeDocument/2006/customXml" ds:itemID="{514E2B1F-35C3-4E20-BDB5-1991C626C8D3}">
  <ds:schemaRefs/>
</ds:datastoreItem>
</file>

<file path=customXml/itemProps14.xml><?xml version="1.0" encoding="utf-8"?>
<ds:datastoreItem xmlns:ds="http://schemas.openxmlformats.org/officeDocument/2006/customXml" ds:itemID="{60A7D03C-6A55-42BF-8ED8-E8F0C2E023BC}">
  <ds:schemaRefs/>
</ds:datastoreItem>
</file>

<file path=customXml/itemProps15.xml><?xml version="1.0" encoding="utf-8"?>
<ds:datastoreItem xmlns:ds="http://schemas.openxmlformats.org/officeDocument/2006/customXml" ds:itemID="{72A957FD-C641-4F14-AF8A-EE0AD3003A32}">
  <ds:schemaRefs/>
</ds:datastoreItem>
</file>

<file path=customXml/itemProps16.xml><?xml version="1.0" encoding="utf-8"?>
<ds:datastoreItem xmlns:ds="http://schemas.openxmlformats.org/officeDocument/2006/customXml" ds:itemID="{125135E3-757E-42E1-BE3D-2D69F348A2F9}">
  <ds:schemaRefs/>
</ds:datastoreItem>
</file>

<file path=customXml/itemProps17.xml><?xml version="1.0" encoding="utf-8"?>
<ds:datastoreItem xmlns:ds="http://schemas.openxmlformats.org/officeDocument/2006/customXml" ds:itemID="{4A23E07F-DAA3-4B66-B17C-4FE80A2F4234}">
  <ds:schemaRefs/>
</ds:datastoreItem>
</file>

<file path=customXml/itemProps18.xml><?xml version="1.0" encoding="utf-8"?>
<ds:datastoreItem xmlns:ds="http://schemas.openxmlformats.org/officeDocument/2006/customXml" ds:itemID="{082FC734-DDE8-4A29-AB08-2E6C9AEBA08C}">
  <ds:schemaRefs/>
</ds:datastoreItem>
</file>

<file path=customXml/itemProps19.xml><?xml version="1.0" encoding="utf-8"?>
<ds:datastoreItem xmlns:ds="http://schemas.openxmlformats.org/officeDocument/2006/customXml" ds:itemID="{DC295341-3B15-414B-846E-E4DEDF51A063}">
  <ds:schemaRefs>
    <ds:schemaRef ds:uri="http://schemas.microsoft.com/sharepoint/v3/contenttype/forms"/>
  </ds:schemaRefs>
</ds:datastoreItem>
</file>

<file path=customXml/itemProps20.xml><?xml version="1.0" encoding="utf-8"?>
<ds:datastoreItem xmlns:ds="http://schemas.openxmlformats.org/officeDocument/2006/customXml" ds:itemID="{1FAA3D68-4848-4696-BBB3-3E6466D9A4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7</vt:i4>
      </vt:variant>
    </vt:vector>
  </HeadingPairs>
  <TitlesOfParts>
    <vt:vector size="51" baseType="lpstr">
      <vt:lpstr>DashBoard</vt:lpstr>
      <vt:lpstr>Sheet1</vt:lpstr>
      <vt:lpstr>Sheet3</vt:lpstr>
      <vt:lpstr>Sheet1111</vt:lpstr>
      <vt:lpstr>Sheet1 (2)</vt:lpstr>
      <vt:lpstr>Breakdown Analysis</vt:lpstr>
      <vt:lpstr>SONTURK INVT LTD - KASOA</vt:lpstr>
      <vt:lpstr>DISTRIBUTION &amp; CO LTD</vt:lpstr>
      <vt:lpstr>Fio Distribution</vt:lpstr>
      <vt:lpstr>M. OSEI AKOTO ENTERPRISE</vt:lpstr>
      <vt:lpstr>DE-2KAY'S VENTURES</vt:lpstr>
      <vt:lpstr>GIANT TRADERS - OBUASI</vt:lpstr>
      <vt:lpstr>DEJOL LIMITED</vt:lpstr>
      <vt:lpstr>ERNIEVERO ENT LTD</vt:lpstr>
      <vt:lpstr>GIANT TRADERS COMPANY LIMITED</vt:lpstr>
      <vt:lpstr>NAN ENTERPRISE LIMITED</vt:lpstr>
      <vt:lpstr>MICHEAL ADJEI - TECHIMAN</vt:lpstr>
      <vt:lpstr>MICHEAL ADJEI - SUNYANI</vt:lpstr>
      <vt:lpstr>MICHEAL ADJEI - GOASO</vt:lpstr>
      <vt:lpstr>KOFI GYIMAH ENT. LTD.</vt:lpstr>
      <vt:lpstr>DANSAM LINK COMPANY</vt:lpstr>
      <vt:lpstr>WOFA KUMAH - HOHOE</vt:lpstr>
      <vt:lpstr>WOFA KUMAH - HO</vt:lpstr>
      <vt:lpstr>KYEI BEKIND - SUHUM</vt:lpstr>
      <vt:lpstr>KYEI BEKIND - KOFORIDUA</vt:lpstr>
      <vt:lpstr>KYEI BEKIND - NKAWKAW</vt:lpstr>
      <vt:lpstr>KYEI BEKIND - ASAMANKESE</vt:lpstr>
      <vt:lpstr>KYEI BEKIND - AKIM ODA</vt:lpstr>
      <vt:lpstr>KHAWAJA BROTHERS CO. LTD.</vt:lpstr>
      <vt:lpstr>I-AGE PLUS PREMIUM</vt:lpstr>
      <vt:lpstr>QUEEN LATIFA - BOLGA</vt:lpstr>
      <vt:lpstr>ZENABOG ENT</vt:lpstr>
      <vt:lpstr>TIMUGNA VENTURES</vt:lpstr>
      <vt:lpstr>BIZARA ENTERPRISE</vt:lpstr>
      <vt:lpstr>MAALTIMA ENT - WA</vt:lpstr>
      <vt:lpstr>MAALTIMA ENT - TAMALE</vt:lpstr>
      <vt:lpstr>TIDEEYA COMPANY LIMITED</vt:lpstr>
      <vt:lpstr>ABA KING ENTERPRISE</vt:lpstr>
      <vt:lpstr>SONTURK INVT LTD - TAKORADI</vt:lpstr>
      <vt:lpstr>SONTURK INVT LTD - CAPE COAST</vt:lpstr>
      <vt:lpstr>KYEI BEKIND - TARKWA</vt:lpstr>
      <vt:lpstr>KYEI BEKIND - TAKORADI</vt:lpstr>
      <vt:lpstr>KYEI BEKIND - SWEDRU</vt:lpstr>
      <vt:lpstr>KYEI BEKIND - CAPE COAST</vt:lpstr>
      <vt:lpstr>Accra</vt:lpstr>
      <vt:lpstr>AshBa</vt:lpstr>
      <vt:lpstr>EastVolta</vt:lpstr>
      <vt:lpstr>North</vt:lpstr>
      <vt:lpstr>'Breakdown Analysis'!Print_Area</vt:lpstr>
      <vt:lpstr>DashBoard!Print_Area</vt:lpstr>
      <vt:lpstr>WestCentral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 Akekudaga</dc:creator>
  <cp:lastModifiedBy>Patrick Anthonio</cp:lastModifiedBy>
  <cp:lastPrinted>2023-02-28T17:36:04Z</cp:lastPrinted>
  <dcterms:created xsi:type="dcterms:W3CDTF">2022-08-15T11:45:42Z</dcterms:created>
  <dcterms:modified xsi:type="dcterms:W3CDTF">2023-03-05T15:50:26Z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0x010100A77BD77CCA813B4AB2CD5F9ABE15240B</vt:lpwstr>
  </property>
</Properties>
</file>